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owen\Environmental Protection Agency (EPA)\AERMOD Development Team - Working Projects\NO2_instack_ratios\database\"/>
    </mc:Choice>
  </mc:AlternateContent>
  <xr:revisionPtr revIDLastSave="46" documentId="5_{2E19A302-059B-48D8-82D7-D7A561E7B2B8}" xr6:coauthVersionLast="45" xr6:coauthVersionMax="45" xr10:uidLastSave="{290EFB63-43DF-4606-BFEF-D01C9EDDB98C}"/>
  <bookViews>
    <workbookView xWindow="-120" yWindow="-120" windowWidth="20730" windowHeight="11160" activeTab="3" xr2:uid="{00000000-000D-0000-FFFF-FFFF00000000}"/>
  </bookViews>
  <sheets>
    <sheet name="NO2_ratio_data" sheetId="2" r:id="rId1"/>
    <sheet name="SCC_codes" sheetId="6" r:id="rId2"/>
    <sheet name="PRCI Survey Data" sheetId="9" r:id="rId3"/>
    <sheet name="EPRI Survey Data" sheetId="10" r:id="rId4"/>
    <sheet name="Alpha Database" sheetId="11" r:id="rId5"/>
    <sheet name="Misc tables" sheetId="8" state="hidden" r:id="rId6"/>
    <sheet name="FIPs_codes" sheetId="7" state="hidden" r:id="rId7"/>
  </sheets>
  <definedNames>
    <definedName name="AK">FIPs_codes!$E$70:$E$105</definedName>
    <definedName name="AL">FIPs_codes!$E$2:$E$69</definedName>
    <definedName name="AR">FIPs_codes!$E$122:$E$197</definedName>
    <definedName name="AZ">FIPs_codes!$E$106:$E$121</definedName>
    <definedName name="CA">FIPs_codes!$E$198:$E$256</definedName>
    <definedName name="CO">FIPs_codes!$E$257:$E$321</definedName>
    <definedName name="Control_technologies">'Misc tables'!$A$12:$A$185</definedName>
    <definedName name="CT">FIPs_codes!$E$322:$E$330</definedName>
    <definedName name="DC">FIPs_codes!$E$335:$E$336</definedName>
    <definedName name="DE">FIPs_codes!$E$331:$E$334</definedName>
    <definedName name="DM">FIPs_codes!$E$3290:$E$3296</definedName>
    <definedName name="FL">FIPs_codes!$E$337:$E$405</definedName>
    <definedName name="Fuel_Options">'Misc tables'!$C$67:$C$121</definedName>
    <definedName name="GA">FIPs_codes!$E$406:$E$565</definedName>
    <definedName name="HI">FIPs_codes!$E$566:$E$571</definedName>
    <definedName name="IA">FIPs_codes!$E$813:$E$912</definedName>
    <definedName name="ID">FIPs_codes!$E$572:$E$616</definedName>
    <definedName name="IL">FIPs_codes!$E$617:$E$719</definedName>
    <definedName name="IN">FIPs_codes!$E$720:$E$812</definedName>
    <definedName name="KS">FIPs_codes!$E$913:$E$1018</definedName>
    <definedName name="KY">FIPs_codes!$E$1019:$E$1139</definedName>
    <definedName name="LA">FIPs_codes!$E$1140:$E$1204</definedName>
    <definedName name="MA">FIPs_codes!$E$1247:$E$1261</definedName>
    <definedName name="MD">FIPs_codes!$E$1222:$E$1246</definedName>
    <definedName name="ME">FIPs_codes!$E$1205:$E$1221</definedName>
    <definedName name="MI">FIPs_codes!$E$1262:$E$1345</definedName>
    <definedName name="MN">FIPs_codes!$E$1346:$E$1433</definedName>
    <definedName name="MO">FIPs_codes!$E$1517:$E$1633</definedName>
    <definedName name="MS">FIPs_codes!$E$1434:$E$1516</definedName>
    <definedName name="MT">FIPs_codes!$E$1634:$E$1690</definedName>
    <definedName name="NC">FIPs_codes!$E$1933:$E$2033</definedName>
    <definedName name="ND">FIPs_codes!$E$2034:$E$2087</definedName>
    <definedName name="NE">FIPs_codes!$E$1691:$E$1784</definedName>
    <definedName name="NH">FIPs_codes!$E$1803:$E$1813</definedName>
    <definedName name="NJ">FIPs_codes!$E$1814:$E$1835</definedName>
    <definedName name="NM">FIPs_codes!$E$1836:$E$1869</definedName>
    <definedName name="NV">FIPs_codes!$E$1785:$E$1802</definedName>
    <definedName name="NY">FIPs_codes!$E$1870:$E$1932</definedName>
    <definedName name="OH">FIPs_codes!$E$2088:$E$2176</definedName>
    <definedName name="OK">FIPs_codes!$E$2177:$E$2254</definedName>
    <definedName name="Operation_modes">'Misc tables'!$C$2:$C$6</definedName>
    <definedName name="OR">FIPs_codes!$E$2255:$E$2291</definedName>
    <definedName name="PA">FIPs_codes!$E$2292:$E$2359</definedName>
    <definedName name="PR">FIPs_codes!$E$3207:$E$3285</definedName>
    <definedName name="RI">FIPs_codes!$E$2360:$E$2365</definedName>
    <definedName name="SC">FIPs_codes!$E$2366:$E$2412</definedName>
    <definedName name="SCC_Names">SCC_codes!$D$2:$D$3660</definedName>
    <definedName name="SD">FIPs_codes!$E$2413:$E$2480</definedName>
    <definedName name="STATES">FIPs_codes!$H$2:$H$55</definedName>
    <definedName name="Test_equip_type">'Misc tables'!$C$9:$C$13</definedName>
    <definedName name="Test_methods">'Misc tables'!$A$2:$A$9</definedName>
    <definedName name="TN">FIPs_codes!$E$2481:$E$2576</definedName>
    <definedName name="TX">FIPs_codes!$E$2577:$E$2831</definedName>
    <definedName name="Unit_type">'Misc tables'!$C$21:$C$64</definedName>
    <definedName name="UT">FIPs_codes!$E$2832:$E$2861</definedName>
    <definedName name="VA">FIPs_codes!$E$2877:$E$3013</definedName>
    <definedName name="VI">FIPs_codes!$E$3286:$E$3289</definedName>
    <definedName name="VT">FIPs_codes!$E$2862:$E$2876</definedName>
    <definedName name="WA">FIPs_codes!$E$3014:$E$3053</definedName>
    <definedName name="WI">FIPs_codes!$E$3110:$E$3182</definedName>
    <definedName name="WV">FIPs_codes!$E$3054:$E$3109</definedName>
    <definedName name="WY">FIPs_codes!$E$3183:$E$3206</definedName>
    <definedName name="Y_N">'Misc tables'!$C$16:$C$18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201" i="9" l="1"/>
  <c r="L3200" i="9"/>
  <c r="L3199" i="9"/>
  <c r="L3198" i="9"/>
  <c r="L3197" i="9"/>
  <c r="L3196" i="9"/>
  <c r="L3195" i="9"/>
  <c r="L3194" i="9"/>
  <c r="L3193" i="9"/>
  <c r="L3192" i="9"/>
  <c r="L3191" i="9"/>
  <c r="L3190" i="9"/>
  <c r="L3189" i="9"/>
  <c r="L3188" i="9"/>
  <c r="L3187" i="9"/>
  <c r="L3186" i="9"/>
  <c r="L3185" i="9"/>
  <c r="L3184" i="9"/>
  <c r="L3183" i="9"/>
  <c r="L3182" i="9"/>
  <c r="L3181" i="9"/>
  <c r="L3180" i="9"/>
  <c r="L3179" i="9"/>
  <c r="L3178" i="9"/>
  <c r="L3177" i="9"/>
  <c r="L3176" i="9"/>
  <c r="L3175" i="9"/>
  <c r="L3174" i="9"/>
  <c r="L3173" i="9"/>
  <c r="L3172" i="9"/>
  <c r="L3171" i="9"/>
  <c r="L3170" i="9"/>
  <c r="L3169" i="9"/>
  <c r="L3168" i="9"/>
  <c r="L3167" i="9"/>
  <c r="L3166" i="9"/>
  <c r="L3165" i="9"/>
  <c r="L3164" i="9"/>
  <c r="L3163" i="9"/>
  <c r="L3162" i="9"/>
  <c r="L3161" i="9"/>
  <c r="L3160" i="9"/>
  <c r="L3159" i="9"/>
  <c r="L3158" i="9"/>
  <c r="L3157" i="9"/>
  <c r="L3156" i="9"/>
  <c r="L3155" i="9"/>
  <c r="L3154" i="9"/>
  <c r="L3153" i="9"/>
  <c r="L3152" i="9"/>
  <c r="L3151" i="9"/>
  <c r="L3150" i="9"/>
  <c r="L3149" i="9"/>
  <c r="L3148" i="9"/>
  <c r="L3147" i="9"/>
  <c r="L3146" i="9"/>
  <c r="L3145" i="9"/>
  <c r="L3144" i="9"/>
  <c r="L3143" i="9"/>
  <c r="L3142" i="9"/>
  <c r="L3141" i="9"/>
  <c r="L3140" i="9"/>
  <c r="L3139" i="9"/>
  <c r="L3138" i="9"/>
  <c r="L3137" i="9"/>
  <c r="L3136" i="9"/>
  <c r="L3135" i="9"/>
  <c r="L3134" i="9"/>
  <c r="L3133" i="9"/>
  <c r="L3132" i="9"/>
  <c r="L3131" i="9"/>
  <c r="L3130" i="9"/>
  <c r="K3129" i="9"/>
  <c r="L3129" i="9" s="1"/>
  <c r="L3128" i="9"/>
  <c r="L3127" i="9"/>
  <c r="L3126" i="9"/>
  <c r="K3125" i="9"/>
  <c r="L3125" i="9" s="1"/>
  <c r="L3124" i="9"/>
  <c r="L3123" i="9"/>
  <c r="L3122" i="9"/>
  <c r="K3122" i="9"/>
  <c r="K3121" i="9"/>
  <c r="L3121" i="9" s="1"/>
  <c r="L3120" i="9"/>
  <c r="L3119" i="9"/>
  <c r="L3118" i="9"/>
  <c r="L3117" i="9"/>
  <c r="K3116" i="9"/>
  <c r="L3116" i="9" s="1"/>
  <c r="K3115" i="9"/>
  <c r="L3115" i="9" s="1"/>
  <c r="L3114" i="9"/>
  <c r="L3113" i="9"/>
  <c r="L3112" i="9"/>
  <c r="K3111" i="9"/>
  <c r="L3111" i="9" s="1"/>
  <c r="L3110" i="9"/>
  <c r="L3109" i="9"/>
  <c r="L3108" i="9"/>
  <c r="L3107" i="9"/>
  <c r="L3106" i="9"/>
  <c r="L3105" i="9"/>
  <c r="L3104" i="9"/>
  <c r="L3103" i="9"/>
  <c r="L3102" i="9"/>
  <c r="L3101" i="9"/>
  <c r="L3100" i="9"/>
  <c r="L3099" i="9"/>
  <c r="L3098" i="9"/>
  <c r="L3097" i="9"/>
  <c r="L3096" i="9"/>
  <c r="L3095" i="9"/>
  <c r="L3094" i="9"/>
  <c r="L3093" i="9"/>
  <c r="L3092" i="9"/>
  <c r="L3091" i="9"/>
  <c r="L3090" i="9"/>
  <c r="L3089" i="9"/>
  <c r="L3088" i="9"/>
  <c r="L3087" i="9"/>
  <c r="L3086" i="9"/>
  <c r="L3085" i="9"/>
  <c r="L3084" i="9"/>
  <c r="L3083" i="9"/>
  <c r="L3082" i="9"/>
  <c r="L3081" i="9"/>
  <c r="L3080" i="9"/>
  <c r="L3079" i="9"/>
  <c r="L3078" i="9"/>
  <c r="L3077" i="9"/>
  <c r="L3076" i="9"/>
  <c r="L3075" i="9"/>
  <c r="L3074" i="9"/>
  <c r="L3073" i="9"/>
  <c r="L3072" i="9"/>
  <c r="L3071" i="9"/>
  <c r="L3070" i="9"/>
  <c r="L3069" i="9"/>
  <c r="L3068" i="9"/>
  <c r="L3067" i="9"/>
  <c r="L3066" i="9"/>
  <c r="L3065" i="9"/>
  <c r="L3064" i="9"/>
  <c r="L3063" i="9"/>
  <c r="L3062" i="9"/>
  <c r="L3061" i="9"/>
  <c r="K3060" i="9"/>
  <c r="L3060" i="9" s="1"/>
  <c r="L3059" i="9"/>
  <c r="L3058" i="9"/>
  <c r="K3057" i="9"/>
  <c r="L3057" i="9" s="1"/>
  <c r="L3056" i="9"/>
  <c r="L3055" i="9"/>
  <c r="L3054" i="9"/>
  <c r="L3053" i="9"/>
  <c r="L3052" i="9"/>
  <c r="L3051" i="9"/>
  <c r="L3050" i="9"/>
  <c r="K3049" i="9"/>
  <c r="L3049" i="9" s="1"/>
  <c r="L3048" i="9"/>
  <c r="L3047" i="9"/>
  <c r="L3046" i="9"/>
  <c r="L3045" i="9"/>
  <c r="L3044" i="9"/>
  <c r="L3043" i="9"/>
  <c r="L3042" i="9"/>
  <c r="L3041" i="9"/>
  <c r="L3040" i="9"/>
  <c r="L3039" i="9"/>
  <c r="L3038" i="9"/>
  <c r="K3037" i="9"/>
  <c r="L3037" i="9" s="1"/>
  <c r="K3036" i="9"/>
  <c r="L3036" i="9" s="1"/>
  <c r="L3035" i="9"/>
  <c r="L3034" i="9"/>
  <c r="L3033" i="9"/>
  <c r="L3032" i="9"/>
  <c r="L3031" i="9"/>
  <c r="L3030" i="9"/>
  <c r="L3029" i="9"/>
  <c r="L3028" i="9"/>
  <c r="L3027" i="9"/>
  <c r="K3026" i="9"/>
  <c r="L3026" i="9" s="1"/>
  <c r="L3025" i="9"/>
  <c r="K3024" i="9"/>
  <c r="L3024" i="9" s="1"/>
  <c r="L3023" i="9"/>
  <c r="L3022" i="9"/>
  <c r="L3021" i="9"/>
  <c r="L3020" i="9"/>
  <c r="L3019" i="9"/>
  <c r="L3018" i="9"/>
  <c r="L3017" i="9"/>
  <c r="L3016" i="9"/>
  <c r="L3015" i="9"/>
  <c r="L3014" i="9"/>
  <c r="L3013" i="9"/>
  <c r="L3012" i="9"/>
  <c r="L3011" i="9"/>
  <c r="L3010" i="9"/>
  <c r="K3009" i="9"/>
  <c r="L3009" i="9" s="1"/>
  <c r="L3008" i="9"/>
  <c r="L3007" i="9"/>
  <c r="L3006" i="9"/>
  <c r="L3005" i="9"/>
  <c r="L3004" i="9"/>
  <c r="K3003" i="9"/>
  <c r="L3003" i="9" s="1"/>
  <c r="L3002" i="9"/>
  <c r="L3001" i="9"/>
  <c r="K3000" i="9"/>
  <c r="L3000" i="9" s="1"/>
  <c r="L2999" i="9"/>
  <c r="L2998" i="9"/>
  <c r="K2997" i="9"/>
  <c r="L2997" i="9" s="1"/>
  <c r="L2996" i="9"/>
  <c r="L2995" i="9"/>
  <c r="L2994" i="9"/>
  <c r="L2993" i="9"/>
  <c r="L2992" i="9"/>
  <c r="L2991" i="9"/>
  <c r="L2990" i="9"/>
  <c r="L2989" i="9"/>
  <c r="L2988" i="9"/>
  <c r="L2987" i="9"/>
  <c r="L2986" i="9"/>
  <c r="K2985" i="9"/>
  <c r="L2985" i="9" s="1"/>
  <c r="L2984" i="9"/>
  <c r="K2983" i="9"/>
  <c r="L2983" i="9" s="1"/>
  <c r="L2982" i="9"/>
  <c r="L2981" i="9"/>
  <c r="L2980" i="9"/>
  <c r="L2979" i="9"/>
  <c r="L2978" i="9"/>
  <c r="L2977" i="9"/>
  <c r="L2976" i="9"/>
  <c r="L2975" i="9"/>
  <c r="L2974" i="9"/>
  <c r="L2973" i="9"/>
  <c r="L2972" i="9"/>
  <c r="L2971" i="9"/>
  <c r="L2970" i="9"/>
  <c r="L2969" i="9"/>
  <c r="L2968" i="9"/>
  <c r="L2967" i="9"/>
  <c r="L2966" i="9"/>
  <c r="L2965" i="9"/>
  <c r="L2964" i="9"/>
  <c r="L2963" i="9"/>
  <c r="L2962" i="9"/>
  <c r="L2961" i="9"/>
  <c r="L2960" i="9"/>
  <c r="L2959" i="9"/>
  <c r="L2958" i="9"/>
  <c r="L2957" i="9"/>
  <c r="L2956" i="9"/>
  <c r="L2955" i="9"/>
  <c r="L2954" i="9"/>
  <c r="L2953" i="9"/>
  <c r="L2952" i="9"/>
  <c r="L2951" i="9"/>
  <c r="L2950" i="9"/>
  <c r="L2949" i="9"/>
  <c r="L2948" i="9"/>
  <c r="L2947" i="9"/>
  <c r="L2946" i="9"/>
  <c r="L2945" i="9"/>
  <c r="L2944" i="9"/>
  <c r="L2943" i="9"/>
  <c r="L2942" i="9"/>
  <c r="L2941" i="9"/>
  <c r="L2940" i="9"/>
  <c r="L2939" i="9"/>
  <c r="L2938" i="9"/>
  <c r="L2937" i="9"/>
  <c r="L2936" i="9"/>
  <c r="L2935" i="9"/>
  <c r="L2934" i="9"/>
  <c r="L2933" i="9"/>
  <c r="L2932" i="9"/>
  <c r="L2931" i="9"/>
  <c r="L2930" i="9"/>
  <c r="L2929" i="9"/>
  <c r="L2928" i="9"/>
  <c r="L2927" i="9"/>
  <c r="L2926" i="9"/>
  <c r="L2925" i="9"/>
  <c r="L2924" i="9"/>
  <c r="L2923" i="9"/>
  <c r="L2922" i="9"/>
  <c r="L2921" i="9"/>
  <c r="L2920" i="9"/>
  <c r="L2919" i="9"/>
  <c r="L2918" i="9"/>
  <c r="L2917" i="9"/>
  <c r="L2916" i="9"/>
  <c r="L2915" i="9"/>
  <c r="L2914" i="9"/>
  <c r="L2913" i="9"/>
  <c r="L2912" i="9"/>
  <c r="L2911" i="9"/>
  <c r="L2910" i="9"/>
  <c r="L2909" i="9"/>
  <c r="L2908" i="9"/>
  <c r="L2907" i="9"/>
  <c r="L2906" i="9"/>
  <c r="L2905" i="9"/>
  <c r="L2904" i="9"/>
  <c r="L2903" i="9"/>
  <c r="L2902" i="9"/>
  <c r="L2901" i="9"/>
  <c r="L2900" i="9"/>
  <c r="L2899" i="9"/>
  <c r="L2898" i="9"/>
  <c r="L2897" i="9"/>
  <c r="L2896" i="9"/>
  <c r="L2895" i="9"/>
  <c r="L2894" i="9"/>
  <c r="L2893" i="9"/>
  <c r="L2892" i="9"/>
  <c r="L2891" i="9"/>
  <c r="L2890" i="9"/>
  <c r="L2889" i="9"/>
  <c r="L2888" i="9"/>
  <c r="L2887" i="9"/>
  <c r="L2886" i="9"/>
  <c r="L2885" i="9"/>
  <c r="L2884" i="9"/>
  <c r="L2883" i="9"/>
  <c r="L2882" i="9"/>
  <c r="L2881" i="9"/>
  <c r="L2880" i="9"/>
  <c r="L2879" i="9"/>
  <c r="L2878" i="9"/>
  <c r="L2877" i="9"/>
  <c r="L2876" i="9"/>
  <c r="L2875" i="9"/>
  <c r="L2874" i="9"/>
  <c r="L2873" i="9"/>
  <c r="L2872" i="9"/>
  <c r="L2871" i="9"/>
  <c r="L2870" i="9"/>
  <c r="L2869" i="9"/>
  <c r="L2868" i="9"/>
  <c r="L2867" i="9"/>
  <c r="L2866" i="9"/>
  <c r="L2865" i="9"/>
  <c r="L2864" i="9"/>
  <c r="L2863" i="9"/>
  <c r="L2862" i="9"/>
  <c r="L2861" i="9"/>
  <c r="L2860" i="9"/>
  <c r="L2859" i="9"/>
  <c r="L2858" i="9"/>
  <c r="L2857" i="9"/>
  <c r="L2856" i="9"/>
  <c r="L2855" i="9"/>
  <c r="L2854" i="9"/>
  <c r="L2853" i="9"/>
  <c r="L2852" i="9"/>
  <c r="L2851" i="9"/>
  <c r="L2850" i="9"/>
  <c r="L2849" i="9"/>
  <c r="L2848" i="9"/>
  <c r="L2847" i="9"/>
  <c r="L2846" i="9"/>
  <c r="L2845" i="9"/>
  <c r="L2844" i="9"/>
  <c r="L2843" i="9"/>
  <c r="L2842" i="9"/>
  <c r="L2841" i="9"/>
  <c r="L2840" i="9"/>
  <c r="L2839" i="9"/>
  <c r="L2838" i="9"/>
  <c r="L2837" i="9"/>
  <c r="L2836" i="9"/>
  <c r="L2835" i="9"/>
  <c r="L2834" i="9"/>
  <c r="L2833" i="9"/>
  <c r="L2832" i="9"/>
  <c r="L2831" i="9"/>
  <c r="L2830" i="9"/>
  <c r="L2829" i="9"/>
  <c r="L2828" i="9"/>
  <c r="L2827" i="9"/>
  <c r="L2826" i="9"/>
  <c r="L2825" i="9"/>
  <c r="L2824" i="9"/>
  <c r="L2823" i="9"/>
  <c r="L2822" i="9"/>
  <c r="L2821" i="9"/>
  <c r="L2820" i="9"/>
  <c r="L2819" i="9"/>
  <c r="L2818" i="9"/>
  <c r="L2817" i="9"/>
  <c r="L2816" i="9"/>
  <c r="L2815" i="9"/>
  <c r="L2814" i="9"/>
  <c r="L2813" i="9"/>
  <c r="L2812" i="9"/>
  <c r="L2811" i="9"/>
  <c r="L2810" i="9"/>
  <c r="L2809" i="9"/>
  <c r="L2808" i="9"/>
  <c r="L2807" i="9"/>
  <c r="L2806" i="9"/>
  <c r="L2805" i="9"/>
  <c r="L2804" i="9"/>
  <c r="L2803" i="9"/>
  <c r="L2802" i="9"/>
  <c r="L2801" i="9"/>
  <c r="L2800" i="9"/>
  <c r="L2799" i="9"/>
  <c r="L2798" i="9"/>
  <c r="L2797" i="9"/>
  <c r="L2796" i="9"/>
  <c r="L2795" i="9"/>
  <c r="L2794" i="9"/>
  <c r="L2793" i="9"/>
  <c r="L2792" i="9"/>
  <c r="L2791" i="9"/>
  <c r="L2790" i="9"/>
  <c r="L2789" i="9"/>
  <c r="L2788" i="9"/>
  <c r="L2787" i="9"/>
  <c r="L2786" i="9"/>
  <c r="L2785" i="9"/>
  <c r="L2784" i="9"/>
  <c r="L2783" i="9"/>
  <c r="L2782" i="9"/>
  <c r="L2781" i="9"/>
  <c r="L2780" i="9"/>
  <c r="L2779" i="9"/>
  <c r="L2778" i="9"/>
  <c r="L2777" i="9"/>
  <c r="L2776" i="9"/>
  <c r="L2775" i="9"/>
  <c r="L2774" i="9"/>
  <c r="L2773" i="9"/>
  <c r="L2772" i="9"/>
  <c r="L2771" i="9"/>
  <c r="L2770" i="9"/>
  <c r="L2769" i="9"/>
  <c r="L2768" i="9"/>
  <c r="L2767" i="9"/>
  <c r="L2766" i="9"/>
  <c r="L2765" i="9"/>
  <c r="L2764" i="9"/>
  <c r="L2763" i="9"/>
  <c r="L2762" i="9"/>
  <c r="L2761" i="9"/>
  <c r="L2760" i="9"/>
  <c r="L2759" i="9"/>
  <c r="L2758" i="9"/>
  <c r="L2757" i="9"/>
  <c r="L2756" i="9"/>
  <c r="L2755" i="9"/>
  <c r="L2754" i="9"/>
  <c r="L2753" i="9"/>
  <c r="L2752" i="9"/>
  <c r="L2751" i="9"/>
  <c r="L2750" i="9"/>
  <c r="L2749" i="9"/>
  <c r="L2748" i="9"/>
  <c r="L2747" i="9"/>
  <c r="L2746" i="9"/>
  <c r="L2745" i="9"/>
  <c r="L2744" i="9"/>
  <c r="L2743" i="9"/>
  <c r="L2742" i="9"/>
  <c r="L2741" i="9"/>
  <c r="L2740" i="9"/>
  <c r="L2739" i="9"/>
  <c r="L2738" i="9"/>
  <c r="L2737" i="9"/>
  <c r="L2736" i="9"/>
  <c r="L2735" i="9"/>
  <c r="L2734" i="9"/>
  <c r="L2733" i="9"/>
  <c r="L2732" i="9"/>
  <c r="L2731" i="9"/>
  <c r="L2730" i="9"/>
  <c r="L2729" i="9"/>
  <c r="L2728" i="9"/>
  <c r="L2727" i="9"/>
  <c r="L2726" i="9"/>
  <c r="L2725" i="9"/>
  <c r="L2724" i="9"/>
  <c r="L2723" i="9"/>
  <c r="L2722" i="9"/>
  <c r="L2721" i="9"/>
  <c r="L2720" i="9"/>
  <c r="L2719" i="9"/>
  <c r="L2718" i="9"/>
  <c r="L2717" i="9"/>
  <c r="L2716" i="9"/>
  <c r="L2715" i="9"/>
  <c r="L2714" i="9"/>
  <c r="L2713" i="9"/>
  <c r="L2712" i="9"/>
  <c r="L2711" i="9"/>
  <c r="L2710" i="9"/>
  <c r="L2709" i="9"/>
  <c r="L2708" i="9"/>
  <c r="L2707" i="9"/>
  <c r="L2706" i="9"/>
  <c r="L2705" i="9"/>
  <c r="L2704" i="9"/>
  <c r="L2703" i="9"/>
  <c r="L2702" i="9"/>
  <c r="L2701" i="9"/>
  <c r="L2700" i="9"/>
  <c r="L2699" i="9"/>
  <c r="L2698" i="9"/>
  <c r="L2697" i="9"/>
  <c r="L2696" i="9"/>
  <c r="L2695" i="9"/>
  <c r="L2694" i="9"/>
  <c r="L2693" i="9"/>
  <c r="L2692" i="9"/>
  <c r="L2691" i="9"/>
  <c r="L2690" i="9"/>
  <c r="L2689" i="9"/>
  <c r="L2688" i="9"/>
  <c r="L2687" i="9"/>
  <c r="L2686" i="9"/>
  <c r="L2685" i="9"/>
  <c r="L2684" i="9"/>
  <c r="L2683" i="9"/>
  <c r="L2682" i="9"/>
  <c r="L2681" i="9"/>
  <c r="L2680" i="9"/>
  <c r="L2679" i="9"/>
  <c r="L2678" i="9"/>
  <c r="L2677" i="9"/>
  <c r="L2676" i="9"/>
  <c r="L2675" i="9"/>
  <c r="L2674" i="9"/>
  <c r="L2673" i="9"/>
  <c r="L2672" i="9"/>
  <c r="L2671" i="9"/>
  <c r="L2670" i="9"/>
  <c r="L2669" i="9"/>
  <c r="L2668" i="9"/>
  <c r="L2667" i="9"/>
  <c r="L2666" i="9"/>
  <c r="L2665" i="9"/>
  <c r="L2664" i="9"/>
  <c r="L2663" i="9"/>
  <c r="L2662" i="9"/>
  <c r="L2661" i="9"/>
  <c r="L2660" i="9"/>
  <c r="L2659" i="9"/>
  <c r="L2658" i="9"/>
  <c r="L2657" i="9"/>
  <c r="L2656" i="9"/>
  <c r="L2655" i="9"/>
  <c r="L2654" i="9"/>
  <c r="L2653" i="9"/>
  <c r="L2652" i="9"/>
  <c r="L2651" i="9"/>
  <c r="L2650" i="9"/>
  <c r="L2649" i="9"/>
  <c r="L2648" i="9"/>
  <c r="L2647" i="9"/>
  <c r="L2646" i="9"/>
  <c r="L2645" i="9"/>
  <c r="L2644" i="9"/>
  <c r="L2643" i="9"/>
  <c r="L2642" i="9"/>
  <c r="L2641" i="9"/>
  <c r="L2640" i="9"/>
  <c r="L2639" i="9"/>
  <c r="L2638" i="9"/>
  <c r="L2637" i="9"/>
  <c r="L2636" i="9"/>
  <c r="L2635" i="9"/>
  <c r="L2634" i="9"/>
  <c r="L2633" i="9"/>
  <c r="L2632" i="9"/>
  <c r="L2631" i="9"/>
  <c r="L2630" i="9"/>
  <c r="L2629" i="9"/>
  <c r="L2628" i="9"/>
  <c r="L2627" i="9"/>
  <c r="L2626" i="9"/>
  <c r="L2625" i="9"/>
  <c r="L2624" i="9"/>
  <c r="L2623" i="9"/>
  <c r="L2622" i="9"/>
  <c r="L2621" i="9"/>
  <c r="L2620" i="9"/>
  <c r="L2619" i="9"/>
  <c r="L2618" i="9"/>
  <c r="L2617" i="9"/>
  <c r="L2616" i="9"/>
  <c r="L2615" i="9"/>
  <c r="L2614" i="9"/>
  <c r="L2613" i="9"/>
  <c r="L2612" i="9"/>
  <c r="L2611" i="9"/>
  <c r="L2610" i="9"/>
  <c r="L2609" i="9"/>
  <c r="L2608" i="9"/>
  <c r="L2607" i="9"/>
  <c r="L2606" i="9"/>
  <c r="L2605" i="9"/>
  <c r="L2604" i="9"/>
  <c r="L2603" i="9"/>
  <c r="L2602" i="9"/>
  <c r="L2601" i="9"/>
  <c r="L2600" i="9"/>
  <c r="L2599" i="9"/>
  <c r="L2598" i="9"/>
  <c r="L2597" i="9"/>
  <c r="L2596" i="9"/>
  <c r="L2595" i="9"/>
  <c r="L2594" i="9"/>
  <c r="L2593" i="9"/>
  <c r="L2592" i="9"/>
  <c r="L2591" i="9"/>
  <c r="L2590" i="9"/>
  <c r="L2589" i="9"/>
  <c r="L2588" i="9"/>
  <c r="L2587" i="9"/>
  <c r="L2586" i="9"/>
  <c r="L2585" i="9"/>
  <c r="L2584" i="9"/>
  <c r="L2583" i="9"/>
  <c r="L2582" i="9"/>
  <c r="L2581" i="9"/>
  <c r="L2580" i="9"/>
  <c r="L2579" i="9"/>
  <c r="L2578" i="9"/>
  <c r="L2577" i="9"/>
  <c r="L2576" i="9"/>
  <c r="L2575" i="9"/>
  <c r="L2574" i="9"/>
  <c r="L2573" i="9"/>
  <c r="L2572" i="9"/>
  <c r="L2571" i="9"/>
  <c r="L2570" i="9"/>
  <c r="L2569" i="9"/>
  <c r="L2568" i="9"/>
  <c r="L2567" i="9"/>
  <c r="L2566" i="9"/>
  <c r="L2565" i="9"/>
  <c r="L2564" i="9"/>
  <c r="L2563" i="9"/>
  <c r="L2562" i="9"/>
  <c r="L2561" i="9"/>
  <c r="L2560" i="9"/>
  <c r="L2559" i="9"/>
  <c r="L2558" i="9"/>
  <c r="L2557" i="9"/>
  <c r="L2556" i="9"/>
  <c r="L2555" i="9"/>
  <c r="L2554" i="9"/>
  <c r="L2553" i="9"/>
  <c r="L2552" i="9"/>
  <c r="L2551" i="9"/>
  <c r="L2550" i="9"/>
  <c r="L2549" i="9"/>
  <c r="L2548" i="9"/>
  <c r="L2547" i="9"/>
  <c r="L2546" i="9"/>
  <c r="L2545" i="9"/>
  <c r="L2544" i="9"/>
  <c r="L2543" i="9"/>
  <c r="L2542" i="9"/>
  <c r="L2541" i="9"/>
  <c r="L2540" i="9"/>
  <c r="L2539" i="9"/>
  <c r="L2538" i="9"/>
  <c r="L2537" i="9"/>
  <c r="L2536" i="9"/>
  <c r="L2535" i="9"/>
  <c r="L2534" i="9"/>
  <c r="L2533" i="9"/>
  <c r="L2532" i="9"/>
  <c r="L2531" i="9"/>
  <c r="L2530" i="9"/>
  <c r="L2529" i="9"/>
  <c r="L2528" i="9"/>
  <c r="L2527" i="9"/>
  <c r="L2526" i="9"/>
  <c r="L2525" i="9"/>
  <c r="L2524" i="9"/>
  <c r="L2523" i="9"/>
  <c r="L2522" i="9"/>
  <c r="L2521" i="9"/>
  <c r="L2520" i="9"/>
  <c r="L2519" i="9"/>
  <c r="L2518" i="9"/>
  <c r="L2517" i="9"/>
  <c r="L2516" i="9"/>
  <c r="L2515" i="9"/>
  <c r="L2514" i="9"/>
  <c r="L2513" i="9"/>
  <c r="L2512" i="9"/>
  <c r="L2511" i="9"/>
  <c r="L2510" i="9"/>
  <c r="L2509" i="9"/>
  <c r="L2508" i="9"/>
  <c r="L2507" i="9"/>
  <c r="L2506" i="9"/>
  <c r="L2505" i="9"/>
  <c r="L2504" i="9"/>
  <c r="L2503" i="9"/>
  <c r="L2502" i="9"/>
  <c r="L2501" i="9"/>
  <c r="L2500" i="9"/>
  <c r="L2499" i="9"/>
  <c r="L2498" i="9"/>
  <c r="L2497" i="9"/>
  <c r="L2496" i="9"/>
  <c r="L2495" i="9"/>
  <c r="L2494" i="9"/>
  <c r="L2493" i="9"/>
  <c r="L2492" i="9"/>
  <c r="L2491" i="9"/>
  <c r="L2490" i="9"/>
  <c r="L2489" i="9"/>
  <c r="L2488" i="9"/>
  <c r="L2487" i="9"/>
  <c r="L2486" i="9"/>
  <c r="L2485" i="9"/>
  <c r="L2484" i="9"/>
  <c r="L2483" i="9"/>
  <c r="L2482" i="9"/>
  <c r="L2481" i="9"/>
  <c r="L2480" i="9"/>
  <c r="L2479" i="9"/>
  <c r="L2478" i="9"/>
  <c r="L2477" i="9"/>
  <c r="L2476" i="9"/>
  <c r="L2475" i="9"/>
  <c r="L2474" i="9"/>
  <c r="L2473" i="9"/>
  <c r="L2472" i="9"/>
  <c r="L2471" i="9"/>
  <c r="L2470" i="9"/>
  <c r="L2469" i="9"/>
  <c r="L2468" i="9"/>
  <c r="L2467" i="9"/>
  <c r="L2466" i="9"/>
  <c r="L2465" i="9"/>
  <c r="L2464" i="9"/>
  <c r="L2463" i="9"/>
  <c r="L2462" i="9"/>
  <c r="L2461" i="9"/>
  <c r="L2460" i="9"/>
  <c r="L2459" i="9"/>
  <c r="L2458" i="9"/>
  <c r="L2457" i="9"/>
  <c r="L2456" i="9"/>
  <c r="L2455" i="9"/>
  <c r="L2454" i="9"/>
  <c r="L2453" i="9"/>
  <c r="L2452" i="9"/>
  <c r="L2451" i="9"/>
  <c r="L2450" i="9"/>
  <c r="L2449" i="9"/>
  <c r="L2448" i="9"/>
  <c r="L2447" i="9"/>
  <c r="L2446" i="9"/>
  <c r="L2445" i="9"/>
  <c r="L2444" i="9"/>
  <c r="L2443" i="9"/>
  <c r="L2442" i="9"/>
  <c r="L2441" i="9"/>
  <c r="L2440" i="9"/>
  <c r="L2439" i="9"/>
  <c r="L2438" i="9"/>
  <c r="L2437" i="9"/>
  <c r="L2436" i="9"/>
  <c r="L2435" i="9"/>
  <c r="L2434" i="9"/>
  <c r="L2433" i="9"/>
  <c r="L2432" i="9"/>
  <c r="L2431" i="9"/>
  <c r="L2430" i="9"/>
  <c r="L2429" i="9"/>
  <c r="L2428" i="9"/>
  <c r="L2427" i="9"/>
  <c r="L2426" i="9"/>
  <c r="L2425" i="9"/>
  <c r="L2424" i="9"/>
  <c r="L2423" i="9"/>
  <c r="L2422" i="9"/>
  <c r="L2421" i="9"/>
  <c r="L2420" i="9"/>
  <c r="L2419" i="9"/>
  <c r="L2418" i="9"/>
  <c r="L2417" i="9"/>
  <c r="L2416" i="9"/>
  <c r="L2415" i="9"/>
  <c r="L2414" i="9"/>
  <c r="L2413" i="9"/>
  <c r="L2412" i="9"/>
  <c r="L2411" i="9"/>
  <c r="L2410" i="9"/>
  <c r="L2409" i="9"/>
  <c r="L2408" i="9"/>
  <c r="L2407" i="9"/>
  <c r="L2406" i="9"/>
  <c r="L2405" i="9"/>
  <c r="L2404" i="9"/>
  <c r="L2403" i="9"/>
  <c r="L2402" i="9"/>
  <c r="L2401" i="9"/>
  <c r="L2400" i="9"/>
  <c r="L2399" i="9"/>
  <c r="L2398" i="9"/>
  <c r="L2397" i="9"/>
  <c r="L2396" i="9"/>
  <c r="L2395" i="9"/>
  <c r="L2394" i="9"/>
  <c r="L2393" i="9"/>
  <c r="K2392" i="9"/>
  <c r="L2392" i="9" s="1"/>
  <c r="L2391" i="9"/>
  <c r="K2390" i="9"/>
  <c r="L2390" i="9" s="1"/>
  <c r="K2389" i="9"/>
  <c r="L2389" i="9" s="1"/>
  <c r="K2388" i="9"/>
  <c r="L2388" i="9" s="1"/>
  <c r="K2387" i="9"/>
  <c r="L2387" i="9" s="1"/>
  <c r="K2386" i="9"/>
  <c r="L2386" i="9" s="1"/>
  <c r="K2385" i="9"/>
  <c r="L2385" i="9" s="1"/>
  <c r="K2384" i="9"/>
  <c r="L2384" i="9" s="1"/>
  <c r="K2383" i="9"/>
  <c r="L2383" i="9" s="1"/>
  <c r="K2382" i="9"/>
  <c r="L2382" i="9" s="1"/>
  <c r="K2381" i="9"/>
  <c r="L2381" i="9" s="1"/>
  <c r="K2380" i="9"/>
  <c r="L2380" i="9" s="1"/>
  <c r="K2379" i="9"/>
  <c r="L2379" i="9" s="1"/>
  <c r="K2378" i="9"/>
  <c r="L2378" i="9" s="1"/>
  <c r="K2377" i="9"/>
  <c r="L2377" i="9" s="1"/>
  <c r="K2376" i="9"/>
  <c r="L2376" i="9" s="1"/>
  <c r="K2375" i="9"/>
  <c r="L2375" i="9" s="1"/>
  <c r="K2374" i="9"/>
  <c r="L2374" i="9" s="1"/>
  <c r="K2373" i="9"/>
  <c r="L2373" i="9" s="1"/>
  <c r="K2372" i="9"/>
  <c r="L2372" i="9" s="1"/>
  <c r="K2371" i="9"/>
  <c r="L2371" i="9" s="1"/>
  <c r="K2370" i="9"/>
  <c r="L2370" i="9" s="1"/>
  <c r="K2369" i="9"/>
  <c r="L2369" i="9" s="1"/>
  <c r="K2368" i="9"/>
  <c r="L2368" i="9" s="1"/>
  <c r="K2367" i="9"/>
  <c r="L2367" i="9" s="1"/>
  <c r="K2366" i="9"/>
  <c r="L2366" i="9" s="1"/>
  <c r="K2365" i="9"/>
  <c r="L2365" i="9" s="1"/>
  <c r="K2364" i="9"/>
  <c r="L2364" i="9" s="1"/>
  <c r="K2363" i="9"/>
  <c r="L2363" i="9" s="1"/>
  <c r="K2362" i="9"/>
  <c r="L2362" i="9" s="1"/>
  <c r="K2361" i="9"/>
  <c r="L2361" i="9" s="1"/>
  <c r="K2360" i="9"/>
  <c r="L2360" i="9" s="1"/>
  <c r="K2359" i="9"/>
  <c r="L2359" i="9" s="1"/>
  <c r="K2358" i="9"/>
  <c r="K2357" i="9"/>
  <c r="L2357" i="9" s="1"/>
  <c r="K2356" i="9"/>
  <c r="L2356" i="9" s="1"/>
  <c r="K2355" i="9"/>
  <c r="L2355" i="9" s="1"/>
  <c r="K2354" i="9"/>
  <c r="L2354" i="9" s="1"/>
  <c r="K2353" i="9"/>
  <c r="L2353" i="9" s="1"/>
  <c r="K2352" i="9"/>
  <c r="L2352" i="9" s="1"/>
  <c r="K2351" i="9"/>
  <c r="L2351" i="9" s="1"/>
  <c r="K2350" i="9"/>
  <c r="L2350" i="9" s="1"/>
  <c r="K2349" i="9"/>
  <c r="L2349" i="9" s="1"/>
  <c r="K2348" i="9"/>
  <c r="K2347" i="9"/>
  <c r="L2347" i="9" s="1"/>
  <c r="K2346" i="9"/>
  <c r="L2346" i="9" s="1"/>
  <c r="K2345" i="9"/>
  <c r="L2345" i="9" s="1"/>
  <c r="K2344" i="9"/>
  <c r="K2343" i="9"/>
  <c r="K2342" i="9"/>
  <c r="K2341" i="9"/>
  <c r="K2340" i="9"/>
  <c r="K2339" i="9"/>
  <c r="K2338" i="9"/>
  <c r="K2337" i="9"/>
  <c r="L2337" i="9" s="1"/>
  <c r="K2336" i="9"/>
  <c r="L2336" i="9" s="1"/>
  <c r="K2335" i="9"/>
  <c r="L2335" i="9" s="1"/>
  <c r="K2334" i="9"/>
  <c r="K2333" i="9"/>
  <c r="K2332" i="9"/>
  <c r="K2331" i="9"/>
  <c r="K2330" i="9"/>
  <c r="K2329" i="9"/>
  <c r="K2328" i="9"/>
  <c r="L2328" i="9" s="1"/>
  <c r="K2327" i="9"/>
  <c r="L2327" i="9" s="1"/>
  <c r="K2326" i="9"/>
  <c r="L2326" i="9" s="1"/>
  <c r="K2325" i="9"/>
  <c r="K2324" i="9"/>
  <c r="K2323" i="9"/>
  <c r="K2322" i="9"/>
  <c r="K2321" i="9"/>
  <c r="L2321" i="9" s="1"/>
  <c r="K2320" i="9"/>
  <c r="L2320" i="9" s="1"/>
  <c r="K2319" i="9"/>
  <c r="L2319" i="9" s="1"/>
  <c r="K2318" i="9"/>
  <c r="L2318" i="9" s="1"/>
  <c r="K2317" i="9"/>
  <c r="L2317" i="9" s="1"/>
  <c r="K2316" i="9"/>
  <c r="L2316" i="9" s="1"/>
  <c r="K2315" i="9"/>
  <c r="K2314" i="9"/>
  <c r="K2313" i="9"/>
  <c r="L2313" i="9" s="1"/>
  <c r="K2312" i="9"/>
  <c r="L2312" i="9" s="1"/>
  <c r="K2311" i="9"/>
  <c r="L2311" i="9" s="1"/>
  <c r="K2310" i="9"/>
  <c r="K2309" i="9"/>
  <c r="K2308" i="9"/>
  <c r="L2308" i="9" s="1"/>
  <c r="K2307" i="9"/>
  <c r="L2307" i="9" s="1"/>
  <c r="K2306" i="9"/>
  <c r="L2306" i="9" s="1"/>
  <c r="K2305" i="9"/>
  <c r="L2305" i="9" s="1"/>
  <c r="K2304" i="9"/>
  <c r="L2304" i="9" s="1"/>
  <c r="K2303" i="9"/>
  <c r="L2303" i="9" s="1"/>
  <c r="K2302" i="9"/>
  <c r="L2302" i="9" s="1"/>
  <c r="K2301" i="9"/>
  <c r="L2301" i="9" s="1"/>
  <c r="K2300" i="9"/>
  <c r="L2300" i="9" s="1"/>
  <c r="K2299" i="9"/>
  <c r="K2298" i="9"/>
  <c r="L2298" i="9" s="1"/>
  <c r="K2297" i="9"/>
  <c r="L2297" i="9" s="1"/>
  <c r="K2296" i="9"/>
  <c r="L2296" i="9" s="1"/>
  <c r="K2295" i="9"/>
  <c r="K2294" i="9"/>
  <c r="L2294" i="9" s="1"/>
  <c r="K2293" i="9"/>
  <c r="L2293" i="9" s="1"/>
  <c r="K2292" i="9"/>
  <c r="L2292" i="9" s="1"/>
  <c r="K2291" i="9"/>
  <c r="L2291" i="9" s="1"/>
  <c r="K2290" i="9"/>
  <c r="L2290" i="9" s="1"/>
  <c r="K2289" i="9"/>
  <c r="L2289" i="9" s="1"/>
  <c r="K2288" i="9"/>
  <c r="K2287" i="9"/>
  <c r="K2286" i="9"/>
  <c r="L2286" i="9" s="1"/>
  <c r="K2285" i="9"/>
  <c r="L2285" i="9" s="1"/>
  <c r="K2284" i="9"/>
  <c r="L2284" i="9" s="1"/>
  <c r="K2283" i="9"/>
  <c r="K2282" i="9"/>
  <c r="K2281" i="9"/>
  <c r="K2280" i="9"/>
  <c r="L2280" i="9" s="1"/>
  <c r="K2279" i="9"/>
  <c r="L2279" i="9" s="1"/>
  <c r="K2278" i="9"/>
  <c r="L2278" i="9" s="1"/>
  <c r="K2277" i="9"/>
  <c r="L2277" i="9" s="1"/>
  <c r="K2276" i="9"/>
  <c r="L2276" i="9" s="1"/>
  <c r="K2275" i="9"/>
  <c r="K2274" i="9"/>
  <c r="K2273" i="9"/>
  <c r="K2272" i="9"/>
  <c r="K2271" i="9"/>
  <c r="K2270" i="9"/>
  <c r="L2270" i="9" s="1"/>
  <c r="K2269" i="9"/>
  <c r="L2269" i="9" s="1"/>
  <c r="K2268" i="9"/>
  <c r="L2268" i="9" s="1"/>
  <c r="K2267" i="9"/>
  <c r="K2266" i="9"/>
  <c r="L2266" i="9" s="1"/>
  <c r="K2265" i="9"/>
  <c r="L2265" i="9" s="1"/>
  <c r="K2264" i="9"/>
  <c r="L2264" i="9" s="1"/>
  <c r="K2263" i="9"/>
  <c r="K2262" i="9"/>
  <c r="K2261" i="9"/>
  <c r="K2260" i="9"/>
  <c r="L2260" i="9" s="1"/>
  <c r="K2259" i="9"/>
  <c r="L2259" i="9" s="1"/>
  <c r="K2258" i="9"/>
  <c r="L2258" i="9" s="1"/>
  <c r="K2257" i="9"/>
  <c r="L2257" i="9" s="1"/>
  <c r="K2256" i="9"/>
  <c r="L2256" i="9" s="1"/>
  <c r="K2255" i="9"/>
  <c r="L2255" i="9" s="1"/>
  <c r="K2254" i="9"/>
  <c r="L2254" i="9" s="1"/>
  <c r="K2253" i="9"/>
  <c r="L2253" i="9" s="1"/>
  <c r="K2252" i="9"/>
  <c r="L2252" i="9" s="1"/>
  <c r="K2251" i="9"/>
  <c r="L2251" i="9" s="1"/>
  <c r="K2250" i="9"/>
  <c r="L2250" i="9" s="1"/>
  <c r="K2249" i="9"/>
  <c r="L2249" i="9" s="1"/>
  <c r="K2248" i="9"/>
  <c r="L2248" i="9" s="1"/>
  <c r="K2247" i="9"/>
  <c r="L2247" i="9" s="1"/>
  <c r="K2246" i="9"/>
  <c r="L2246" i="9" s="1"/>
  <c r="K2245" i="9"/>
  <c r="K2244" i="9"/>
  <c r="L2244" i="9" s="1"/>
  <c r="K2243" i="9"/>
  <c r="L2243" i="9" s="1"/>
  <c r="K2242" i="9"/>
  <c r="L2242" i="9" s="1"/>
  <c r="K2241" i="9"/>
  <c r="K2240" i="9"/>
  <c r="K2239" i="9"/>
  <c r="L2239" i="9" s="1"/>
  <c r="K2238" i="9"/>
  <c r="L2238" i="9" s="1"/>
  <c r="K2237" i="9"/>
  <c r="L2237" i="9" s="1"/>
  <c r="K2236" i="9"/>
  <c r="L2236" i="9" s="1"/>
  <c r="K2235" i="9"/>
  <c r="L2235" i="9" s="1"/>
  <c r="K2234" i="9"/>
  <c r="L2234" i="9" s="1"/>
  <c r="K2233" i="9"/>
  <c r="L2233" i="9" s="1"/>
  <c r="K2232" i="9"/>
  <c r="L2232" i="9" s="1"/>
  <c r="K2231" i="9"/>
  <c r="L2231" i="9" s="1"/>
  <c r="K2230" i="9"/>
  <c r="K2229" i="9"/>
  <c r="K2228" i="9"/>
  <c r="K2227" i="9"/>
  <c r="K2226" i="9"/>
  <c r="L2226" i="9" s="1"/>
  <c r="K2225" i="9"/>
  <c r="L2225" i="9" s="1"/>
  <c r="K2224" i="9"/>
  <c r="L2224" i="9" s="1"/>
  <c r="K2223" i="9"/>
  <c r="L2223" i="9" s="1"/>
  <c r="K2222" i="9"/>
  <c r="L2222" i="9" s="1"/>
  <c r="K2221" i="9"/>
  <c r="L2221" i="9" s="1"/>
  <c r="K2220" i="9"/>
  <c r="L2220" i="9" s="1"/>
  <c r="K2219" i="9"/>
  <c r="L2219" i="9" s="1"/>
  <c r="K2218" i="9"/>
  <c r="L2218" i="9" s="1"/>
  <c r="K2217" i="9"/>
  <c r="L2217" i="9" s="1"/>
  <c r="K2216" i="9"/>
  <c r="L2216" i="9" s="1"/>
  <c r="K2215" i="9"/>
  <c r="K2214" i="9"/>
  <c r="L2214" i="9" s="1"/>
  <c r="K2213" i="9"/>
  <c r="L2213" i="9" s="1"/>
  <c r="K2212" i="9"/>
  <c r="L2212" i="9" s="1"/>
  <c r="K2211" i="9"/>
  <c r="L2211" i="9" s="1"/>
  <c r="K2210" i="9"/>
  <c r="L2210" i="9" s="1"/>
  <c r="K2209" i="9"/>
  <c r="L2209" i="9" s="1"/>
  <c r="K2208" i="9"/>
  <c r="L2208" i="9" s="1"/>
  <c r="K2207" i="9"/>
  <c r="L2207" i="9" s="1"/>
  <c r="K2206" i="9"/>
  <c r="L2206" i="9" s="1"/>
  <c r="K2205" i="9"/>
  <c r="L2205" i="9" s="1"/>
  <c r="K2204" i="9"/>
  <c r="L2204" i="9" s="1"/>
  <c r="K2203" i="9"/>
  <c r="L2203" i="9" s="1"/>
  <c r="K2202" i="9"/>
  <c r="L2202" i="9" s="1"/>
  <c r="K2201" i="9"/>
  <c r="L2201" i="9" s="1"/>
  <c r="K2200" i="9"/>
  <c r="L2200" i="9" s="1"/>
  <c r="K2199" i="9"/>
  <c r="L2199" i="9" s="1"/>
  <c r="K2198" i="9"/>
  <c r="L2198" i="9" s="1"/>
  <c r="K2197" i="9"/>
  <c r="L2197" i="9" s="1"/>
  <c r="K2196" i="9"/>
  <c r="L2196" i="9" s="1"/>
  <c r="K2195" i="9"/>
  <c r="L2195" i="9" s="1"/>
  <c r="K2194" i="9"/>
  <c r="L2194" i="9" s="1"/>
  <c r="K2193" i="9"/>
  <c r="L2193" i="9" s="1"/>
  <c r="K2192" i="9"/>
  <c r="L2192" i="9" s="1"/>
  <c r="K2191" i="9"/>
  <c r="L2191" i="9" s="1"/>
  <c r="K2190" i="9"/>
  <c r="L2190" i="9" s="1"/>
  <c r="L2189" i="9"/>
  <c r="L2188" i="9"/>
  <c r="L2187" i="9"/>
  <c r="L2186" i="9"/>
  <c r="L2185" i="9"/>
  <c r="L2184" i="9"/>
  <c r="L2183" i="9"/>
  <c r="L2182" i="9"/>
  <c r="L2181" i="9"/>
  <c r="L2180" i="9"/>
  <c r="L2179" i="9"/>
  <c r="L2178" i="9"/>
  <c r="L2177" i="9"/>
  <c r="L2176" i="9"/>
  <c r="L2175" i="9"/>
  <c r="L2174" i="9"/>
  <c r="L2173" i="9"/>
  <c r="L2172" i="9"/>
  <c r="L2171" i="9"/>
  <c r="L2170" i="9"/>
  <c r="L2169" i="9"/>
  <c r="L2168" i="9"/>
  <c r="L2167" i="9"/>
  <c r="K2166" i="9"/>
  <c r="L2166" i="9" s="1"/>
  <c r="K2165" i="9"/>
  <c r="L2165" i="9" s="1"/>
  <c r="K2164" i="9"/>
  <c r="L2164" i="9" s="1"/>
  <c r="L2163" i="9"/>
  <c r="L2162" i="9"/>
  <c r="L2161" i="9"/>
  <c r="L2160" i="9"/>
  <c r="L2159" i="9"/>
  <c r="L2158" i="9"/>
  <c r="L2157" i="9"/>
  <c r="L2156" i="9"/>
  <c r="L2155" i="9"/>
  <c r="L2154" i="9"/>
  <c r="K2153" i="9"/>
  <c r="L2153" i="9" s="1"/>
  <c r="K2152" i="9"/>
  <c r="L2152" i="9" s="1"/>
  <c r="K2151" i="9"/>
  <c r="L2151" i="9" s="1"/>
  <c r="L2150" i="9"/>
  <c r="L2149" i="9"/>
  <c r="K2148" i="9"/>
  <c r="L2148" i="9" s="1"/>
  <c r="L2147" i="9"/>
  <c r="K2146" i="9"/>
  <c r="L2146" i="9" s="1"/>
  <c r="L2145" i="9"/>
  <c r="K2144" i="9"/>
  <c r="L2144" i="9" s="1"/>
  <c r="L2143" i="9"/>
  <c r="L2142" i="9"/>
  <c r="L2141" i="9"/>
  <c r="L2140" i="9"/>
  <c r="L2139" i="9"/>
  <c r="L2138" i="9"/>
  <c r="L2137" i="9"/>
  <c r="L2136" i="9"/>
  <c r="L2135" i="9"/>
  <c r="L2134" i="9"/>
  <c r="L2133" i="9"/>
  <c r="L2132" i="9"/>
  <c r="L2131" i="9"/>
  <c r="L2130" i="9"/>
  <c r="L2129" i="9"/>
  <c r="L2128" i="9"/>
  <c r="L2127" i="9"/>
  <c r="L2126" i="9"/>
  <c r="L2125" i="9"/>
  <c r="L2124" i="9"/>
  <c r="L2123" i="9"/>
  <c r="L2122" i="9"/>
  <c r="L2121" i="9"/>
  <c r="L2120" i="9"/>
  <c r="L2119" i="9"/>
  <c r="L2118" i="9"/>
  <c r="L2117" i="9"/>
  <c r="L2116" i="9"/>
  <c r="L2115" i="9"/>
  <c r="L2114" i="9"/>
  <c r="L2113" i="9"/>
  <c r="L2112" i="9"/>
  <c r="L2111" i="9"/>
  <c r="L2110" i="9"/>
  <c r="L2109" i="9"/>
  <c r="L2108" i="9"/>
  <c r="L2107" i="9"/>
  <c r="L2106" i="9"/>
  <c r="L2105" i="9"/>
  <c r="L2104" i="9"/>
  <c r="L2103" i="9"/>
  <c r="L2102" i="9"/>
  <c r="L2101" i="9"/>
  <c r="L2100" i="9"/>
  <c r="L2099" i="9"/>
  <c r="L2098" i="9"/>
  <c r="L2097" i="9"/>
  <c r="L2096" i="9"/>
  <c r="L2095" i="9"/>
  <c r="L2094" i="9"/>
  <c r="L2093" i="9"/>
  <c r="L2092" i="9"/>
  <c r="L2091" i="9"/>
  <c r="L2090" i="9"/>
  <c r="L2089" i="9"/>
  <c r="K2088" i="9"/>
  <c r="L2088" i="9" s="1"/>
  <c r="L2087" i="9"/>
  <c r="L2086" i="9"/>
  <c r="K2085" i="9"/>
  <c r="L2085" i="9" s="1"/>
  <c r="L2084" i="9"/>
  <c r="L2083" i="9"/>
  <c r="L2082" i="9"/>
  <c r="L2081" i="9"/>
  <c r="L2080" i="9"/>
  <c r="K2079" i="9"/>
  <c r="L2079" i="9" s="1"/>
  <c r="L2078" i="9"/>
  <c r="L2077" i="9"/>
  <c r="L2076" i="9"/>
  <c r="L2075" i="9"/>
  <c r="L2074" i="9"/>
  <c r="L2073" i="9"/>
  <c r="K2072" i="9"/>
  <c r="L2072" i="9" s="1"/>
  <c r="L2071" i="9"/>
  <c r="L2070" i="9"/>
  <c r="L2069" i="9"/>
  <c r="K2068" i="9"/>
  <c r="L2068" i="9" s="1"/>
  <c r="K2067" i="9"/>
  <c r="L2067" i="9" s="1"/>
  <c r="L2066" i="9"/>
  <c r="L2065" i="9"/>
  <c r="L2064" i="9"/>
  <c r="L2063" i="9"/>
  <c r="L2062" i="9"/>
  <c r="L2061" i="9"/>
  <c r="L2060" i="9"/>
  <c r="K2059" i="9"/>
  <c r="L2059" i="9" s="1"/>
  <c r="L2058" i="9"/>
  <c r="K2057" i="9"/>
  <c r="L2057" i="9" s="1"/>
  <c r="L2056" i="9"/>
  <c r="L2055" i="9"/>
  <c r="L2054" i="9"/>
  <c r="L2053" i="9"/>
  <c r="L2052" i="9"/>
  <c r="K2051" i="9"/>
  <c r="L2051" i="9" s="1"/>
  <c r="K2050" i="9"/>
  <c r="L2050" i="9" s="1"/>
  <c r="L2049" i="9"/>
  <c r="L2048" i="9"/>
  <c r="L2047" i="9"/>
  <c r="L2046" i="9"/>
  <c r="L2045" i="9"/>
  <c r="L2044" i="9"/>
  <c r="L2043" i="9"/>
  <c r="L2042" i="9"/>
  <c r="L2041" i="9"/>
  <c r="L2040" i="9"/>
  <c r="K2039" i="9"/>
  <c r="L2039" i="9" s="1"/>
  <c r="K2038" i="9"/>
  <c r="L2038" i="9" s="1"/>
  <c r="K2037" i="9"/>
  <c r="L2037" i="9" s="1"/>
  <c r="K2036" i="9"/>
  <c r="L2036" i="9" s="1"/>
  <c r="L2035" i="9"/>
  <c r="L2034" i="9"/>
  <c r="L2033" i="9"/>
  <c r="L2032" i="9"/>
  <c r="L2031" i="9"/>
  <c r="L2030" i="9"/>
  <c r="L2029" i="9"/>
  <c r="L2028" i="9"/>
  <c r="L2027" i="9"/>
  <c r="K2026" i="9"/>
  <c r="L2026" i="9" s="1"/>
  <c r="L2025" i="9"/>
  <c r="L2024" i="9"/>
  <c r="L2023" i="9"/>
  <c r="K2022" i="9"/>
  <c r="L2022" i="9" s="1"/>
  <c r="L2021" i="9"/>
  <c r="L2020" i="9"/>
  <c r="L2019" i="9"/>
  <c r="K2018" i="9"/>
  <c r="L2018" i="9" s="1"/>
  <c r="K2017" i="9"/>
  <c r="L2017" i="9" s="1"/>
  <c r="L2016" i="9"/>
  <c r="K2015" i="9"/>
  <c r="L2015" i="9" s="1"/>
  <c r="K2014" i="9"/>
  <c r="L2014" i="9" s="1"/>
  <c r="L2013" i="9"/>
  <c r="L2012" i="9"/>
  <c r="L2011" i="9"/>
  <c r="L2010" i="9"/>
  <c r="L2009" i="9"/>
  <c r="L2008" i="9"/>
  <c r="L2007" i="9"/>
  <c r="L2006" i="9"/>
  <c r="L2005" i="9"/>
  <c r="L2004" i="9"/>
  <c r="K2003" i="9"/>
  <c r="L2003" i="9" s="1"/>
  <c r="K2002" i="9"/>
  <c r="L2002" i="9" s="1"/>
  <c r="L2001" i="9"/>
  <c r="L2000" i="9"/>
  <c r="L1999" i="9"/>
  <c r="K1998" i="9"/>
  <c r="L1998" i="9" s="1"/>
  <c r="K1997" i="9"/>
  <c r="L1997" i="9" s="1"/>
  <c r="K1996" i="9"/>
  <c r="L1996" i="9" s="1"/>
  <c r="L1995" i="9"/>
  <c r="L1994" i="9"/>
  <c r="L1993" i="9"/>
  <c r="K1992" i="9"/>
  <c r="L1992" i="9" s="1"/>
  <c r="K1991" i="9"/>
  <c r="L1991" i="9" s="1"/>
  <c r="K1990" i="9"/>
  <c r="L1990" i="9" s="1"/>
  <c r="L1989" i="9"/>
  <c r="L1988" i="9"/>
  <c r="L1987" i="9"/>
  <c r="L1986" i="9"/>
  <c r="L1985" i="9"/>
  <c r="K1984" i="9"/>
  <c r="L1984" i="9" s="1"/>
  <c r="K1983" i="9"/>
  <c r="L1983" i="9" s="1"/>
  <c r="K1982" i="9"/>
  <c r="L1982" i="9" s="1"/>
  <c r="L1981" i="9"/>
  <c r="K1980" i="9"/>
  <c r="L1980" i="9" s="1"/>
  <c r="K1979" i="9"/>
  <c r="L1979" i="9" s="1"/>
  <c r="K1978" i="9"/>
  <c r="L1978" i="9" s="1"/>
  <c r="L1977" i="9"/>
  <c r="K1976" i="9"/>
  <c r="L1976" i="9" s="1"/>
  <c r="K1975" i="9"/>
  <c r="L1975" i="9" s="1"/>
  <c r="K1974" i="9"/>
  <c r="L1974" i="9" s="1"/>
  <c r="L1973" i="9"/>
  <c r="K1972" i="9"/>
  <c r="L1972" i="9" s="1"/>
  <c r="K1971" i="9"/>
  <c r="L1971" i="9" s="1"/>
  <c r="K1970" i="9"/>
  <c r="L1970" i="9" s="1"/>
  <c r="K1969" i="9"/>
  <c r="L1969" i="9" s="1"/>
  <c r="K1968" i="9"/>
  <c r="L1968" i="9" s="1"/>
  <c r="K1967" i="9"/>
  <c r="L1967" i="9" s="1"/>
  <c r="L1966" i="9"/>
  <c r="K1965" i="9"/>
  <c r="L1965" i="9" s="1"/>
  <c r="K1964" i="9"/>
  <c r="L1964" i="9" s="1"/>
  <c r="K1963" i="9"/>
  <c r="L1963" i="9" s="1"/>
  <c r="L1962" i="9"/>
  <c r="L1961" i="9"/>
  <c r="L1960" i="9"/>
  <c r="L1959" i="9"/>
  <c r="L1958" i="9"/>
  <c r="L1957" i="9"/>
  <c r="K1956" i="9"/>
  <c r="L1956" i="9" s="1"/>
  <c r="K1955" i="9"/>
  <c r="L1955" i="9" s="1"/>
  <c r="K1954" i="9"/>
  <c r="L1954" i="9" s="1"/>
  <c r="L1953" i="9"/>
  <c r="K1952" i="9"/>
  <c r="L1952" i="9" s="1"/>
  <c r="K1951" i="9"/>
  <c r="L1951" i="9" s="1"/>
  <c r="K1950" i="9"/>
  <c r="L1950" i="9" s="1"/>
  <c r="K1949" i="9"/>
  <c r="L1949" i="9" s="1"/>
  <c r="K1948" i="9"/>
  <c r="L1948" i="9" s="1"/>
  <c r="K1947" i="9"/>
  <c r="L1947" i="9" s="1"/>
  <c r="K1946" i="9"/>
  <c r="L1946" i="9" s="1"/>
  <c r="K1945" i="9"/>
  <c r="L1945" i="9" s="1"/>
  <c r="K1944" i="9"/>
  <c r="L1944" i="9" s="1"/>
  <c r="L1943" i="9"/>
  <c r="L1942" i="9"/>
  <c r="K1941" i="9"/>
  <c r="L1941" i="9" s="1"/>
  <c r="K1940" i="9"/>
  <c r="L1940" i="9" s="1"/>
  <c r="K1939" i="9"/>
  <c r="L1939" i="9" s="1"/>
  <c r="L1938" i="9"/>
  <c r="L1937" i="9"/>
  <c r="L1936" i="9"/>
  <c r="L1935" i="9"/>
  <c r="K1934" i="9"/>
  <c r="L1934" i="9" s="1"/>
  <c r="K1933" i="9"/>
  <c r="L1933" i="9" s="1"/>
  <c r="K1932" i="9"/>
  <c r="L1932" i="9" s="1"/>
  <c r="L1931" i="9"/>
  <c r="K1930" i="9"/>
  <c r="L1930" i="9" s="1"/>
  <c r="K1929" i="9"/>
  <c r="L1929" i="9" s="1"/>
  <c r="K1928" i="9"/>
  <c r="L1928" i="9" s="1"/>
  <c r="L1927" i="9"/>
  <c r="K1926" i="9"/>
  <c r="L1926" i="9" s="1"/>
  <c r="K1925" i="9"/>
  <c r="L1925" i="9" s="1"/>
  <c r="K1924" i="9"/>
  <c r="L1924" i="9" s="1"/>
  <c r="K1923" i="9"/>
  <c r="L1923" i="9" s="1"/>
  <c r="K1922" i="9"/>
  <c r="L1922" i="9" s="1"/>
  <c r="K1921" i="9"/>
  <c r="L1921" i="9" s="1"/>
  <c r="L1920" i="9"/>
  <c r="K1919" i="9"/>
  <c r="L1919" i="9" s="1"/>
  <c r="K1918" i="9"/>
  <c r="L1918" i="9" s="1"/>
  <c r="K1917" i="9"/>
  <c r="L1917" i="9" s="1"/>
  <c r="K1916" i="9"/>
  <c r="L1916" i="9" s="1"/>
  <c r="K1915" i="9"/>
  <c r="L1915" i="9" s="1"/>
  <c r="K1914" i="9"/>
  <c r="L1914" i="9" s="1"/>
  <c r="L1913" i="9"/>
  <c r="K1912" i="9"/>
  <c r="L1912" i="9" s="1"/>
  <c r="K1911" i="9"/>
  <c r="L1911" i="9" s="1"/>
  <c r="K1910" i="9"/>
  <c r="L1910" i="9" s="1"/>
  <c r="K1909" i="9"/>
  <c r="L1909" i="9" s="1"/>
  <c r="K1908" i="9"/>
  <c r="L1908" i="9" s="1"/>
  <c r="K1907" i="9"/>
  <c r="L1907" i="9" s="1"/>
  <c r="K1906" i="9"/>
  <c r="L1906" i="9" s="1"/>
  <c r="L1905" i="9"/>
  <c r="K1904" i="9"/>
  <c r="L1904" i="9" s="1"/>
  <c r="K1903" i="9"/>
  <c r="L1903" i="9" s="1"/>
  <c r="K1902" i="9"/>
  <c r="L1902" i="9" s="1"/>
  <c r="L1901" i="9"/>
  <c r="K1900" i="9"/>
  <c r="L1900" i="9" s="1"/>
  <c r="K1899" i="9"/>
  <c r="L1899" i="9" s="1"/>
  <c r="K1898" i="9"/>
  <c r="L1898" i="9" s="1"/>
  <c r="K1897" i="9"/>
  <c r="L1897" i="9" s="1"/>
  <c r="K1896" i="9"/>
  <c r="L1896" i="9" s="1"/>
  <c r="K1895" i="9"/>
  <c r="L1895" i="9" s="1"/>
  <c r="K1894" i="9"/>
  <c r="L1894" i="9" s="1"/>
  <c r="L1893" i="9"/>
  <c r="K1892" i="9"/>
  <c r="L1892" i="9" s="1"/>
  <c r="K1891" i="9"/>
  <c r="L1891" i="9" s="1"/>
  <c r="K1890" i="9"/>
  <c r="L1890" i="9" s="1"/>
  <c r="K1889" i="9"/>
  <c r="L1889" i="9" s="1"/>
  <c r="K1888" i="9"/>
  <c r="L1888" i="9" s="1"/>
  <c r="K1887" i="9"/>
  <c r="L1887" i="9" s="1"/>
  <c r="L1886" i="9"/>
  <c r="K1885" i="9"/>
  <c r="L1885" i="9" s="1"/>
  <c r="K1884" i="9"/>
  <c r="L1884" i="9" s="1"/>
  <c r="K1883" i="9"/>
  <c r="L1883" i="9" s="1"/>
  <c r="K1882" i="9"/>
  <c r="L1882" i="9" s="1"/>
  <c r="L1881" i="9"/>
  <c r="K1880" i="9"/>
  <c r="L1880" i="9" s="1"/>
  <c r="K1879" i="9"/>
  <c r="L1879" i="9" s="1"/>
  <c r="K1878" i="9"/>
  <c r="L1878" i="9" s="1"/>
  <c r="K1877" i="9"/>
  <c r="L1877" i="9" s="1"/>
  <c r="K1876" i="9"/>
  <c r="L1876" i="9" s="1"/>
  <c r="L1875" i="9"/>
  <c r="K1875" i="9"/>
  <c r="L1874" i="9"/>
  <c r="L1873" i="9"/>
  <c r="L1872" i="9"/>
  <c r="K1871" i="9"/>
  <c r="L1871" i="9" s="1"/>
  <c r="K1870" i="9"/>
  <c r="L1870" i="9" s="1"/>
  <c r="K1869" i="9"/>
  <c r="L1869" i="9" s="1"/>
  <c r="K1868" i="9"/>
  <c r="L1868" i="9" s="1"/>
  <c r="L1867" i="9"/>
  <c r="L1866" i="9"/>
  <c r="L1865" i="9"/>
  <c r="L1864" i="9"/>
  <c r="K1863" i="9"/>
  <c r="L1863" i="9" s="1"/>
  <c r="L1862" i="9"/>
  <c r="K1861" i="9"/>
  <c r="L1861" i="9" s="1"/>
  <c r="K1860" i="9"/>
  <c r="L1860" i="9" s="1"/>
  <c r="K1859" i="9"/>
  <c r="L1859" i="9" s="1"/>
  <c r="K1858" i="9"/>
  <c r="L1858" i="9" s="1"/>
  <c r="L1857" i="9"/>
  <c r="L1856" i="9"/>
  <c r="K1855" i="9"/>
  <c r="L1855" i="9" s="1"/>
  <c r="K1854" i="9"/>
  <c r="L1854" i="9" s="1"/>
  <c r="K1853" i="9"/>
  <c r="L1853" i="9" s="1"/>
  <c r="K1852" i="9"/>
  <c r="L1852" i="9" s="1"/>
  <c r="K1851" i="9"/>
  <c r="L1851" i="9" s="1"/>
  <c r="L1850" i="9"/>
  <c r="L1849" i="9"/>
  <c r="K1848" i="9"/>
  <c r="L1848" i="9" s="1"/>
  <c r="K1847" i="9"/>
  <c r="L1847" i="9" s="1"/>
  <c r="K1846" i="9"/>
  <c r="L1846" i="9" s="1"/>
  <c r="K1845" i="9"/>
  <c r="L1845" i="9" s="1"/>
  <c r="L1844" i="9"/>
  <c r="L1843" i="9"/>
  <c r="L1842" i="9"/>
  <c r="K1841" i="9"/>
  <c r="L1841" i="9" s="1"/>
  <c r="K1840" i="9"/>
  <c r="L1840" i="9" s="1"/>
  <c r="K1839" i="9"/>
  <c r="L1839" i="9" s="1"/>
  <c r="K1838" i="9"/>
  <c r="L1838" i="9" s="1"/>
  <c r="K1837" i="9"/>
  <c r="L1837" i="9" s="1"/>
  <c r="K1836" i="9"/>
  <c r="L1836" i="9" s="1"/>
  <c r="K1835" i="9"/>
  <c r="L1835" i="9" s="1"/>
  <c r="K1834" i="9"/>
  <c r="L1834" i="9" s="1"/>
  <c r="K1833" i="9"/>
  <c r="L1833" i="9" s="1"/>
  <c r="K1832" i="9"/>
  <c r="L1832" i="9" s="1"/>
  <c r="K1831" i="9"/>
  <c r="L1831" i="9" s="1"/>
  <c r="K1830" i="9"/>
  <c r="L1830" i="9" s="1"/>
  <c r="L1829" i="9"/>
  <c r="K1828" i="9"/>
  <c r="L1828" i="9" s="1"/>
  <c r="K1827" i="9"/>
  <c r="L1827" i="9" s="1"/>
  <c r="K1826" i="9"/>
  <c r="L1826" i="9" s="1"/>
  <c r="K1825" i="9"/>
  <c r="L1825" i="9" s="1"/>
  <c r="K1824" i="9"/>
  <c r="L1824" i="9" s="1"/>
  <c r="K1823" i="9"/>
  <c r="L1823" i="9" s="1"/>
  <c r="L1822" i="9"/>
  <c r="K1821" i="9"/>
  <c r="L1821" i="9" s="1"/>
  <c r="L1820" i="9"/>
  <c r="K1819" i="9"/>
  <c r="L1819" i="9" s="1"/>
  <c r="K1818" i="9"/>
  <c r="L1818" i="9" s="1"/>
  <c r="K1817" i="9"/>
  <c r="L1817" i="9" s="1"/>
  <c r="K1816" i="9"/>
  <c r="L1816" i="9" s="1"/>
  <c r="K1815" i="9"/>
  <c r="L1815" i="9" s="1"/>
  <c r="K1814" i="9"/>
  <c r="L1814" i="9" s="1"/>
  <c r="K1813" i="9"/>
  <c r="L1813" i="9" s="1"/>
  <c r="K1812" i="9"/>
  <c r="L1812" i="9" s="1"/>
  <c r="K1811" i="9"/>
  <c r="L1811" i="9" s="1"/>
  <c r="K1810" i="9"/>
  <c r="L1810" i="9" s="1"/>
  <c r="K1809" i="9"/>
  <c r="L1809" i="9" s="1"/>
  <c r="L1808" i="9"/>
  <c r="L1807" i="9"/>
  <c r="K1806" i="9"/>
  <c r="L1806" i="9" s="1"/>
  <c r="K1805" i="9"/>
  <c r="L1805" i="9" s="1"/>
  <c r="K1804" i="9"/>
  <c r="L1804" i="9" s="1"/>
  <c r="K1803" i="9"/>
  <c r="L1803" i="9" s="1"/>
  <c r="K1802" i="9"/>
  <c r="L1802" i="9" s="1"/>
  <c r="K1801" i="9"/>
  <c r="L1801" i="9" s="1"/>
  <c r="K1800" i="9"/>
  <c r="L1800" i="9" s="1"/>
  <c r="L1799" i="9"/>
  <c r="L1798" i="9"/>
  <c r="L1797" i="9"/>
  <c r="L1796" i="9"/>
  <c r="L1795" i="9"/>
  <c r="L1794" i="9"/>
  <c r="L1793" i="9"/>
  <c r="K1792" i="9"/>
  <c r="L1792" i="9" s="1"/>
  <c r="L1791" i="9"/>
  <c r="K1790" i="9"/>
  <c r="L1790" i="9" s="1"/>
  <c r="K1789" i="9"/>
  <c r="L1789" i="9" s="1"/>
  <c r="K1788" i="9"/>
  <c r="L1788" i="9" s="1"/>
  <c r="K1787" i="9"/>
  <c r="L1787" i="9" s="1"/>
  <c r="L1786" i="9"/>
  <c r="K1785" i="9"/>
  <c r="L1785" i="9" s="1"/>
  <c r="K1784" i="9"/>
  <c r="L1784" i="9" s="1"/>
  <c r="K1783" i="9"/>
  <c r="L1783" i="9" s="1"/>
  <c r="K1782" i="9"/>
  <c r="L1782" i="9" s="1"/>
  <c r="K1781" i="9"/>
  <c r="L1781" i="9" s="1"/>
  <c r="K1780" i="9"/>
  <c r="L1780" i="9" s="1"/>
  <c r="K1779" i="9"/>
  <c r="L1779" i="9" s="1"/>
  <c r="K1778" i="9"/>
  <c r="L1778" i="9" s="1"/>
  <c r="K1777" i="9"/>
  <c r="L1777" i="9" s="1"/>
  <c r="K1776" i="9"/>
  <c r="L1776" i="9" s="1"/>
  <c r="L1775" i="9"/>
  <c r="L1774" i="9"/>
  <c r="L1773" i="9"/>
  <c r="L1772" i="9"/>
  <c r="L1771" i="9"/>
  <c r="K1770" i="9"/>
  <c r="L1770" i="9" s="1"/>
  <c r="K1769" i="9"/>
  <c r="L1769" i="9" s="1"/>
  <c r="K1768" i="9"/>
  <c r="L1768" i="9" s="1"/>
  <c r="K1767" i="9"/>
  <c r="L1767" i="9" s="1"/>
  <c r="K1766" i="9"/>
  <c r="L1766" i="9" s="1"/>
  <c r="K1765" i="9"/>
  <c r="L1765" i="9" s="1"/>
  <c r="K1764" i="9"/>
  <c r="L1764" i="9" s="1"/>
  <c r="K1763" i="9"/>
  <c r="L1763" i="9" s="1"/>
  <c r="L1762" i="9"/>
  <c r="L1761" i="9"/>
  <c r="L1760" i="9"/>
  <c r="K1759" i="9"/>
  <c r="L1759" i="9" s="1"/>
  <c r="K1758" i="9"/>
  <c r="L1758" i="9" s="1"/>
  <c r="K1757" i="9"/>
  <c r="L1757" i="9" s="1"/>
  <c r="L1756" i="9"/>
  <c r="K1755" i="9"/>
  <c r="L1755" i="9" s="1"/>
  <c r="K1754" i="9"/>
  <c r="L1754" i="9" s="1"/>
  <c r="K1753" i="9"/>
  <c r="L1753" i="9" s="1"/>
  <c r="K1752" i="9"/>
  <c r="L1752" i="9" s="1"/>
  <c r="K1751" i="9"/>
  <c r="L1751" i="9" s="1"/>
  <c r="K1750" i="9"/>
  <c r="L1750" i="9" s="1"/>
  <c r="L1749" i="9"/>
  <c r="K1748" i="9"/>
  <c r="L1748" i="9" s="1"/>
  <c r="K1747" i="9"/>
  <c r="L1747" i="9" s="1"/>
  <c r="K1746" i="9"/>
  <c r="L1746" i="9" s="1"/>
  <c r="K1745" i="9"/>
  <c r="L1745" i="9" s="1"/>
  <c r="K1744" i="9"/>
  <c r="L1744" i="9" s="1"/>
  <c r="L1743" i="9"/>
  <c r="L1742" i="9"/>
  <c r="L1741" i="9"/>
  <c r="L1740" i="9"/>
  <c r="L1739" i="9"/>
  <c r="K1738" i="9"/>
  <c r="L1738" i="9" s="1"/>
  <c r="K1737" i="9"/>
  <c r="L1737" i="9" s="1"/>
  <c r="K1736" i="9"/>
  <c r="L1736" i="9" s="1"/>
  <c r="K1735" i="9"/>
  <c r="L1735" i="9" s="1"/>
  <c r="K1734" i="9"/>
  <c r="L1734" i="9" s="1"/>
  <c r="K1733" i="9"/>
  <c r="L1733" i="9" s="1"/>
  <c r="K1732" i="9"/>
  <c r="L1732" i="9" s="1"/>
  <c r="K1731" i="9"/>
  <c r="L1731" i="9" s="1"/>
  <c r="K1730" i="9"/>
  <c r="L1730" i="9" s="1"/>
  <c r="K1729" i="9"/>
  <c r="L1729" i="9" s="1"/>
  <c r="K1728" i="9"/>
  <c r="L1728" i="9" s="1"/>
  <c r="K1727" i="9"/>
  <c r="L1727" i="9" s="1"/>
  <c r="K1726" i="9"/>
  <c r="L1726" i="9" s="1"/>
  <c r="K1725" i="9"/>
  <c r="L1725" i="9" s="1"/>
  <c r="K1724" i="9"/>
  <c r="L1724" i="9" s="1"/>
  <c r="K1723" i="9"/>
  <c r="L1723" i="9" s="1"/>
  <c r="K1722" i="9"/>
  <c r="L1722" i="9" s="1"/>
  <c r="K1721" i="9"/>
  <c r="L1721" i="9" s="1"/>
  <c r="L1720" i="9"/>
  <c r="L1719" i="9"/>
  <c r="L1718" i="9"/>
  <c r="L1717" i="9"/>
  <c r="L1716" i="9"/>
  <c r="L1715" i="9"/>
  <c r="L1714" i="9"/>
  <c r="L1713" i="9"/>
  <c r="L1712" i="9"/>
  <c r="L1711" i="9"/>
  <c r="K1710" i="9"/>
  <c r="L1710" i="9" s="1"/>
  <c r="K1709" i="9"/>
  <c r="L1709" i="9" s="1"/>
  <c r="K1708" i="9"/>
  <c r="L1708" i="9" s="1"/>
  <c r="L1707" i="9"/>
  <c r="L1706" i="9"/>
  <c r="K1705" i="9"/>
  <c r="L1705" i="9" s="1"/>
  <c r="K1704" i="9"/>
  <c r="L1704" i="9" s="1"/>
  <c r="K1703" i="9"/>
  <c r="L1703" i="9" s="1"/>
  <c r="K1702" i="9"/>
  <c r="L1702" i="9" s="1"/>
  <c r="K1701" i="9"/>
  <c r="L1701" i="9" s="1"/>
  <c r="L1700" i="9"/>
  <c r="L1699" i="9"/>
  <c r="L1698" i="9"/>
  <c r="L1697" i="9"/>
  <c r="L1696" i="9"/>
  <c r="K1695" i="9"/>
  <c r="L1695" i="9" s="1"/>
  <c r="K1694" i="9"/>
  <c r="L1694" i="9" s="1"/>
  <c r="K1693" i="9"/>
  <c r="L1693" i="9" s="1"/>
  <c r="K1692" i="9"/>
  <c r="L1692" i="9" s="1"/>
  <c r="K1691" i="9"/>
  <c r="L1691" i="9" s="1"/>
  <c r="K1690" i="9"/>
  <c r="L1690" i="9" s="1"/>
  <c r="K1689" i="9"/>
  <c r="L1689" i="9" s="1"/>
  <c r="L1688" i="9"/>
  <c r="K1687" i="9"/>
  <c r="L1687" i="9" s="1"/>
  <c r="K1686" i="9"/>
  <c r="L1686" i="9" s="1"/>
  <c r="K1685" i="9"/>
  <c r="L1685" i="9" s="1"/>
  <c r="K1684" i="9"/>
  <c r="L1684" i="9" s="1"/>
  <c r="K1683" i="9"/>
  <c r="L1683" i="9" s="1"/>
  <c r="K1682" i="9"/>
  <c r="L1682" i="9" s="1"/>
  <c r="L1681" i="9"/>
  <c r="L1680" i="9"/>
  <c r="L1679" i="9"/>
  <c r="L1678" i="9"/>
  <c r="L1677" i="9"/>
  <c r="K1676" i="9"/>
  <c r="L1676" i="9" s="1"/>
  <c r="K1675" i="9"/>
  <c r="L1675" i="9" s="1"/>
  <c r="K1674" i="9"/>
  <c r="L1674" i="9" s="1"/>
  <c r="L1673" i="9"/>
  <c r="K1672" i="9"/>
  <c r="L1672" i="9" s="1"/>
  <c r="K1671" i="9"/>
  <c r="L1671" i="9" s="1"/>
  <c r="K1670" i="9"/>
  <c r="L1670" i="9" s="1"/>
  <c r="K1669" i="9"/>
  <c r="L1669" i="9" s="1"/>
  <c r="K1668" i="9"/>
  <c r="L1668" i="9" s="1"/>
  <c r="K1667" i="9"/>
  <c r="L1667" i="9" s="1"/>
  <c r="K1666" i="9"/>
  <c r="L1666" i="9" s="1"/>
  <c r="K1665" i="9"/>
  <c r="L1665" i="9" s="1"/>
  <c r="K1664" i="9"/>
  <c r="L1664" i="9" s="1"/>
  <c r="L1663" i="9"/>
  <c r="L1662" i="9"/>
  <c r="L1661" i="9"/>
  <c r="K1660" i="9"/>
  <c r="L1660" i="9" s="1"/>
  <c r="K1659" i="9"/>
  <c r="L1659" i="9" s="1"/>
  <c r="K1658" i="9"/>
  <c r="L1658" i="9" s="1"/>
  <c r="K1657" i="9"/>
  <c r="L1657" i="9" s="1"/>
  <c r="K1656" i="9"/>
  <c r="L1656" i="9" s="1"/>
  <c r="K1655" i="9"/>
  <c r="L1655" i="9" s="1"/>
  <c r="K1654" i="9"/>
  <c r="L1654" i="9" s="1"/>
  <c r="K1653" i="9"/>
  <c r="L1653" i="9" s="1"/>
  <c r="K1652" i="9"/>
  <c r="L1652" i="9" s="1"/>
  <c r="K1651" i="9"/>
  <c r="L1651" i="9" s="1"/>
  <c r="K1650" i="9"/>
  <c r="L1650" i="9" s="1"/>
  <c r="K1649" i="9"/>
  <c r="L1649" i="9" s="1"/>
  <c r="L1648" i="9"/>
  <c r="L1647" i="9"/>
  <c r="K1646" i="9"/>
  <c r="L1646" i="9" s="1"/>
  <c r="K1645" i="9"/>
  <c r="L1645" i="9" s="1"/>
  <c r="K1644" i="9"/>
  <c r="L1644" i="9" s="1"/>
  <c r="K1643" i="9"/>
  <c r="L1643" i="9" s="1"/>
  <c r="K1642" i="9"/>
  <c r="L1642" i="9" s="1"/>
  <c r="K1641" i="9"/>
  <c r="L1641" i="9" s="1"/>
  <c r="K1640" i="9"/>
  <c r="L1640" i="9" s="1"/>
  <c r="L1639" i="9"/>
  <c r="K1638" i="9"/>
  <c r="L1638" i="9" s="1"/>
  <c r="L1637" i="9"/>
  <c r="K1636" i="9"/>
  <c r="L1636" i="9" s="1"/>
  <c r="K1635" i="9"/>
  <c r="L1635" i="9" s="1"/>
  <c r="K1634" i="9"/>
  <c r="L1634" i="9" s="1"/>
  <c r="K1633" i="9"/>
  <c r="L1633" i="9" s="1"/>
  <c r="K1632" i="9"/>
  <c r="L1632" i="9" s="1"/>
  <c r="K1631" i="9"/>
  <c r="L1631" i="9" s="1"/>
  <c r="K1630" i="9"/>
  <c r="L1630" i="9" s="1"/>
  <c r="K1629" i="9"/>
  <c r="L1629" i="9" s="1"/>
  <c r="K1628" i="9"/>
  <c r="L1628" i="9" s="1"/>
  <c r="K1627" i="9"/>
  <c r="L1627" i="9" s="1"/>
  <c r="K1626" i="9"/>
  <c r="L1626" i="9" s="1"/>
  <c r="K1625" i="9"/>
  <c r="L1625" i="9" s="1"/>
  <c r="K1624" i="9"/>
  <c r="L1624" i="9" s="1"/>
  <c r="K1623" i="9"/>
  <c r="L1623" i="9" s="1"/>
  <c r="L1622" i="9"/>
  <c r="K1621" i="9"/>
  <c r="L1621" i="9" s="1"/>
  <c r="K1620" i="9"/>
  <c r="L1620" i="9" s="1"/>
  <c r="K1619" i="9"/>
  <c r="L1619" i="9" s="1"/>
  <c r="K1618" i="9"/>
  <c r="L1618" i="9" s="1"/>
  <c r="L1617" i="9"/>
  <c r="K1616" i="9"/>
  <c r="L1616" i="9" s="1"/>
  <c r="K1615" i="9"/>
  <c r="L1615" i="9" s="1"/>
  <c r="K1614" i="9"/>
  <c r="L1614" i="9" s="1"/>
  <c r="K1613" i="9"/>
  <c r="L1613" i="9" s="1"/>
  <c r="L1612" i="9"/>
  <c r="K1611" i="9"/>
  <c r="L1611" i="9" s="1"/>
  <c r="K1610" i="9"/>
  <c r="L1610" i="9" s="1"/>
  <c r="K1609" i="9"/>
  <c r="L1609" i="9" s="1"/>
  <c r="L1608" i="9"/>
  <c r="L1607" i="9"/>
  <c r="L1606" i="9"/>
  <c r="L1605" i="9"/>
  <c r="L1604" i="9"/>
  <c r="L1603" i="9"/>
  <c r="L1602" i="9"/>
  <c r="K1601" i="9"/>
  <c r="L1601" i="9" s="1"/>
  <c r="K1600" i="9"/>
  <c r="L1600" i="9" s="1"/>
  <c r="K1599" i="9"/>
  <c r="L1599" i="9" s="1"/>
  <c r="K1598" i="9"/>
  <c r="L1598" i="9" s="1"/>
  <c r="L1597" i="9"/>
  <c r="K1596" i="9"/>
  <c r="L1596" i="9" s="1"/>
  <c r="L1595" i="9"/>
  <c r="K1594" i="9"/>
  <c r="L1594" i="9" s="1"/>
  <c r="L1593" i="9"/>
  <c r="L1592" i="9"/>
  <c r="K1591" i="9"/>
  <c r="L1591" i="9" s="1"/>
  <c r="L1590" i="9"/>
  <c r="K1589" i="9"/>
  <c r="L1589" i="9" s="1"/>
  <c r="K1588" i="9"/>
  <c r="L1588" i="9" s="1"/>
  <c r="K1587" i="9"/>
  <c r="L1587" i="9" s="1"/>
  <c r="L1586" i="9"/>
  <c r="L1585" i="9"/>
  <c r="L1584" i="9"/>
  <c r="L1583" i="9"/>
  <c r="L1582" i="9"/>
  <c r="L1581" i="9"/>
  <c r="K1580" i="9"/>
  <c r="L1580" i="9" s="1"/>
  <c r="L1579" i="9"/>
  <c r="K1578" i="9"/>
  <c r="L1578" i="9" s="1"/>
  <c r="K1577" i="9"/>
  <c r="L1577" i="9" s="1"/>
  <c r="L1576" i="9"/>
  <c r="L1575" i="9"/>
  <c r="K1574" i="9"/>
  <c r="L1574" i="9" s="1"/>
  <c r="K1573" i="9"/>
  <c r="L1573" i="9" s="1"/>
  <c r="K1572" i="9"/>
  <c r="L1572" i="9" s="1"/>
  <c r="K1571" i="9"/>
  <c r="L1571" i="9" s="1"/>
  <c r="K1570" i="9"/>
  <c r="L1570" i="9" s="1"/>
  <c r="K1569" i="9"/>
  <c r="L1569" i="9" s="1"/>
  <c r="K1568" i="9"/>
  <c r="L1568" i="9" s="1"/>
  <c r="K1567" i="9"/>
  <c r="L1567" i="9" s="1"/>
  <c r="K1566" i="9"/>
  <c r="L1566" i="9" s="1"/>
  <c r="K1565" i="9"/>
  <c r="L1565" i="9" s="1"/>
  <c r="L1564" i="9"/>
  <c r="K1563" i="9"/>
  <c r="L1563" i="9" s="1"/>
  <c r="K1562" i="9"/>
  <c r="L1562" i="9" s="1"/>
  <c r="K1561" i="9"/>
  <c r="L1561" i="9" s="1"/>
  <c r="K1560" i="9"/>
  <c r="L1560" i="9" s="1"/>
  <c r="K1559" i="9"/>
  <c r="L1559" i="9" s="1"/>
  <c r="K1558" i="9"/>
  <c r="L1558" i="9" s="1"/>
  <c r="L1557" i="9"/>
  <c r="K1556" i="9"/>
  <c r="L1556" i="9" s="1"/>
  <c r="L1555" i="9"/>
  <c r="L1554" i="9"/>
  <c r="K1553" i="9"/>
  <c r="L1553" i="9" s="1"/>
  <c r="L1552" i="9"/>
  <c r="L1551" i="9"/>
  <c r="K1550" i="9"/>
  <c r="L1550" i="9" s="1"/>
  <c r="K1549" i="9"/>
  <c r="L1549" i="9" s="1"/>
  <c r="K1548" i="9"/>
  <c r="L1548" i="9" s="1"/>
  <c r="K1547" i="9"/>
  <c r="L1547" i="9" s="1"/>
  <c r="K1546" i="9"/>
  <c r="L1546" i="9" s="1"/>
  <c r="K1545" i="9"/>
  <c r="L1545" i="9" s="1"/>
  <c r="K1544" i="9"/>
  <c r="L1544" i="9" s="1"/>
  <c r="K1543" i="9"/>
  <c r="L1543" i="9" s="1"/>
  <c r="L1542" i="9"/>
  <c r="L1541" i="9"/>
  <c r="K1540" i="9"/>
  <c r="L1540" i="9" s="1"/>
  <c r="K1539" i="9"/>
  <c r="L1539" i="9" s="1"/>
  <c r="L1538" i="9"/>
  <c r="K1537" i="9"/>
  <c r="L1537" i="9" s="1"/>
  <c r="K1536" i="9"/>
  <c r="L1536" i="9" s="1"/>
  <c r="K1535" i="9"/>
  <c r="L1535" i="9" s="1"/>
  <c r="L1534" i="9"/>
  <c r="K1533" i="9"/>
  <c r="L1533" i="9" s="1"/>
  <c r="L1532" i="9"/>
  <c r="K1531" i="9"/>
  <c r="L1531" i="9" s="1"/>
  <c r="K1530" i="9"/>
  <c r="L1530" i="9" s="1"/>
  <c r="K1529" i="9"/>
  <c r="L1529" i="9" s="1"/>
  <c r="L1528" i="9"/>
  <c r="L1527" i="9"/>
  <c r="K1526" i="9"/>
  <c r="L1526" i="9" s="1"/>
  <c r="K1525" i="9"/>
  <c r="L1525" i="9" s="1"/>
  <c r="K1524" i="9"/>
  <c r="L1524" i="9" s="1"/>
  <c r="K1523" i="9"/>
  <c r="L1523" i="9" s="1"/>
  <c r="L1522" i="9"/>
  <c r="L1521" i="9"/>
  <c r="L1520" i="9"/>
  <c r="L1519" i="9"/>
  <c r="L1518" i="9"/>
  <c r="L1517" i="9"/>
  <c r="L1516" i="9"/>
  <c r="K1515" i="9"/>
  <c r="L1515" i="9" s="1"/>
  <c r="K1514" i="9"/>
  <c r="L1514" i="9" s="1"/>
  <c r="L1513" i="9"/>
  <c r="L1512" i="9"/>
  <c r="L1511" i="9"/>
  <c r="K1510" i="9"/>
  <c r="L1510" i="9" s="1"/>
  <c r="K1509" i="9"/>
  <c r="L1509" i="9" s="1"/>
  <c r="K1508" i="9"/>
  <c r="L1508" i="9" s="1"/>
  <c r="L1507" i="9"/>
  <c r="L1506" i="9"/>
  <c r="K1505" i="9"/>
  <c r="L1505" i="9" s="1"/>
  <c r="L1504" i="9"/>
  <c r="K1503" i="9"/>
  <c r="L1503" i="9" s="1"/>
  <c r="K1502" i="9"/>
  <c r="L1502" i="9" s="1"/>
  <c r="K1501" i="9"/>
  <c r="L1501" i="9" s="1"/>
  <c r="L1500" i="9"/>
  <c r="L1499" i="9"/>
  <c r="K1498" i="9"/>
  <c r="L1498" i="9" s="1"/>
  <c r="K1497" i="9"/>
  <c r="L1497" i="9" s="1"/>
  <c r="K1496" i="9"/>
  <c r="L1496" i="9" s="1"/>
  <c r="K1495" i="9"/>
  <c r="L1495" i="9" s="1"/>
  <c r="K1494" i="9"/>
  <c r="L1494" i="9" s="1"/>
  <c r="L1493" i="9"/>
  <c r="K1492" i="9"/>
  <c r="L1492" i="9" s="1"/>
  <c r="L1491" i="9"/>
  <c r="K1490" i="9"/>
  <c r="L1490" i="9" s="1"/>
  <c r="L1489" i="9"/>
  <c r="L1488" i="9"/>
  <c r="K1487" i="9"/>
  <c r="L1487" i="9" s="1"/>
  <c r="K1486" i="9"/>
  <c r="L1486" i="9" s="1"/>
  <c r="L1485" i="9"/>
  <c r="K1484" i="9"/>
  <c r="L1484" i="9" s="1"/>
  <c r="L1483" i="9"/>
  <c r="L1482" i="9"/>
  <c r="K1481" i="9"/>
  <c r="L1481" i="9" s="1"/>
  <c r="K1480" i="9"/>
  <c r="L1480" i="9" s="1"/>
  <c r="K1479" i="9"/>
  <c r="L1479" i="9" s="1"/>
  <c r="L1478" i="9"/>
  <c r="L1477" i="9"/>
  <c r="K1476" i="9"/>
  <c r="L1476" i="9" s="1"/>
  <c r="K1475" i="9"/>
  <c r="L1475" i="9" s="1"/>
  <c r="K1474" i="9"/>
  <c r="L1474" i="9" s="1"/>
  <c r="K1473" i="9"/>
  <c r="L1473" i="9" s="1"/>
  <c r="K1472" i="9"/>
  <c r="L1472" i="9" s="1"/>
  <c r="L1471" i="9"/>
  <c r="L1470" i="9"/>
  <c r="K1469" i="9"/>
  <c r="L1469" i="9" s="1"/>
  <c r="K1468" i="9"/>
  <c r="L1468" i="9" s="1"/>
  <c r="K1467" i="9"/>
  <c r="L1467" i="9" s="1"/>
  <c r="K1466" i="9"/>
  <c r="L1466" i="9" s="1"/>
  <c r="K1465" i="9"/>
  <c r="L1465" i="9" s="1"/>
  <c r="K1464" i="9"/>
  <c r="L1464" i="9" s="1"/>
  <c r="K1463" i="9"/>
  <c r="L1463" i="9" s="1"/>
  <c r="K1462" i="9"/>
  <c r="L1462" i="9" s="1"/>
  <c r="L1461" i="9"/>
  <c r="L1460" i="9"/>
  <c r="K1459" i="9"/>
  <c r="L1459" i="9" s="1"/>
  <c r="K1458" i="9"/>
  <c r="L1458" i="9" s="1"/>
  <c r="K1457" i="9"/>
  <c r="L1457" i="9" s="1"/>
  <c r="K1456" i="9"/>
  <c r="L1456" i="9" s="1"/>
  <c r="L1455" i="9"/>
  <c r="K1454" i="9"/>
  <c r="L1454" i="9" s="1"/>
  <c r="K1453" i="9"/>
  <c r="L1453" i="9" s="1"/>
  <c r="L1452" i="9"/>
  <c r="L1451" i="9"/>
  <c r="K1450" i="9"/>
  <c r="L1450" i="9" s="1"/>
  <c r="K1449" i="9"/>
  <c r="L1449" i="9" s="1"/>
  <c r="K1448" i="9"/>
  <c r="L1448" i="9" s="1"/>
  <c r="K1447" i="9"/>
  <c r="L1447" i="9" s="1"/>
  <c r="K1446" i="9"/>
  <c r="L1446" i="9" s="1"/>
  <c r="K1445" i="9"/>
  <c r="L1445" i="9" s="1"/>
  <c r="K1444" i="9"/>
  <c r="L1444" i="9" s="1"/>
  <c r="K1443" i="9"/>
  <c r="L1443" i="9" s="1"/>
  <c r="L1442" i="9"/>
  <c r="K1441" i="9"/>
  <c r="L1441" i="9" s="1"/>
  <c r="K1440" i="9"/>
  <c r="L1440" i="9" s="1"/>
  <c r="K1439" i="9"/>
  <c r="L1439" i="9" s="1"/>
  <c r="L1438" i="9"/>
  <c r="K1437" i="9"/>
  <c r="L1437" i="9" s="1"/>
  <c r="K1436" i="9"/>
  <c r="L1436" i="9" s="1"/>
  <c r="K1435" i="9"/>
  <c r="L1435" i="9" s="1"/>
  <c r="K1434" i="9"/>
  <c r="L1434" i="9" s="1"/>
  <c r="L1433" i="9"/>
  <c r="L1432" i="9"/>
  <c r="K1431" i="9"/>
  <c r="L1431" i="9" s="1"/>
  <c r="K1430" i="9"/>
  <c r="L1430" i="9" s="1"/>
  <c r="L1429" i="9"/>
  <c r="L1428" i="9"/>
  <c r="L1427" i="9"/>
  <c r="K1426" i="9"/>
  <c r="L1426" i="9" s="1"/>
  <c r="L1425" i="9"/>
  <c r="K1424" i="9"/>
  <c r="L1424" i="9" s="1"/>
  <c r="K1423" i="9"/>
  <c r="L1423" i="9" s="1"/>
  <c r="K1422" i="9"/>
  <c r="L1422" i="9" s="1"/>
  <c r="K1421" i="9"/>
  <c r="L1421" i="9" s="1"/>
  <c r="L1420" i="9"/>
  <c r="L1419" i="9"/>
  <c r="K1418" i="9"/>
  <c r="L1418" i="9" s="1"/>
  <c r="K1417" i="9"/>
  <c r="L1417" i="9" s="1"/>
  <c r="K1416" i="9"/>
  <c r="L1416" i="9" s="1"/>
  <c r="K1415" i="9"/>
  <c r="L1415" i="9" s="1"/>
  <c r="K1414" i="9"/>
  <c r="L1414" i="9" s="1"/>
  <c r="K1413" i="9"/>
  <c r="L1413" i="9" s="1"/>
  <c r="K1412" i="9"/>
  <c r="L1412" i="9" s="1"/>
  <c r="L1411" i="9"/>
  <c r="K1410" i="9"/>
  <c r="L1410" i="9" s="1"/>
  <c r="K1409" i="9"/>
  <c r="L1409" i="9" s="1"/>
  <c r="L1408" i="9"/>
  <c r="K1407" i="9"/>
  <c r="L1407" i="9" s="1"/>
  <c r="K1406" i="9"/>
  <c r="L1406" i="9" s="1"/>
  <c r="K1405" i="9"/>
  <c r="L1405" i="9" s="1"/>
  <c r="L1404" i="9"/>
  <c r="K1403" i="9"/>
  <c r="L1403" i="9" s="1"/>
  <c r="K1402" i="9"/>
  <c r="L1402" i="9" s="1"/>
  <c r="L1401" i="9"/>
  <c r="L1400" i="9"/>
  <c r="L1399" i="9"/>
  <c r="L1398" i="9"/>
  <c r="L1397" i="9"/>
  <c r="L1396" i="9"/>
  <c r="K1395" i="9"/>
  <c r="L1395" i="9" s="1"/>
  <c r="K1394" i="9"/>
  <c r="L1394" i="9" s="1"/>
  <c r="L1393" i="9"/>
  <c r="L1392" i="9"/>
  <c r="K1391" i="9"/>
  <c r="L1391" i="9" s="1"/>
  <c r="L1390" i="9"/>
  <c r="K1389" i="9"/>
  <c r="L1389" i="9" s="1"/>
  <c r="K1388" i="9"/>
  <c r="L1388" i="9" s="1"/>
  <c r="L1387" i="9"/>
  <c r="K1386" i="9"/>
  <c r="L1386" i="9" s="1"/>
  <c r="K1385" i="9"/>
  <c r="L1385" i="9" s="1"/>
  <c r="L1384" i="9"/>
  <c r="L1383" i="9"/>
  <c r="K1382" i="9"/>
  <c r="L1382" i="9" s="1"/>
  <c r="K1381" i="9"/>
  <c r="L1381" i="9" s="1"/>
  <c r="K1380" i="9"/>
  <c r="L1380" i="9" s="1"/>
  <c r="L1379" i="9"/>
  <c r="K1378" i="9"/>
  <c r="L1378" i="9" s="1"/>
  <c r="K1377" i="9"/>
  <c r="L1377" i="9" s="1"/>
  <c r="K1376" i="9"/>
  <c r="L1376" i="9" s="1"/>
  <c r="L1375" i="9"/>
  <c r="K1374" i="9"/>
  <c r="L1374" i="9" s="1"/>
  <c r="K1373" i="9"/>
  <c r="L1373" i="9" s="1"/>
  <c r="L1372" i="9"/>
  <c r="L1371" i="9"/>
  <c r="L1370" i="9"/>
  <c r="L1369" i="9"/>
  <c r="K1368" i="9"/>
  <c r="L1368" i="9" s="1"/>
  <c r="K1367" i="9"/>
  <c r="L1367" i="9" s="1"/>
  <c r="K1366" i="9"/>
  <c r="L1366" i="9" s="1"/>
  <c r="K1365" i="9"/>
  <c r="L1365" i="9" s="1"/>
  <c r="K1364" i="9"/>
  <c r="L1364" i="9" s="1"/>
  <c r="L1363" i="9"/>
  <c r="K1362" i="9"/>
  <c r="L1362" i="9" s="1"/>
  <c r="K1361" i="9"/>
  <c r="L1361" i="9" s="1"/>
  <c r="K1360" i="9"/>
  <c r="L1360" i="9" s="1"/>
  <c r="K1359" i="9"/>
  <c r="L1359" i="9" s="1"/>
  <c r="K1358" i="9"/>
  <c r="L1358" i="9" s="1"/>
  <c r="K1357" i="9"/>
  <c r="L1357" i="9" s="1"/>
  <c r="K1356" i="9"/>
  <c r="L1356" i="9" s="1"/>
  <c r="K1355" i="9"/>
  <c r="L1355" i="9" s="1"/>
  <c r="K1354" i="9"/>
  <c r="L1354" i="9" s="1"/>
  <c r="K1353" i="9"/>
  <c r="L1353" i="9" s="1"/>
  <c r="K1352" i="9"/>
  <c r="L1352" i="9" s="1"/>
  <c r="K1351" i="9"/>
  <c r="L1351" i="9" s="1"/>
  <c r="L1350" i="9"/>
  <c r="K1349" i="9"/>
  <c r="L1349" i="9" s="1"/>
  <c r="L1348" i="9"/>
  <c r="L1347" i="9"/>
  <c r="K1346" i="9"/>
  <c r="L1346" i="9" s="1"/>
  <c r="L1345" i="9"/>
  <c r="K1344" i="9"/>
  <c r="L1344" i="9" s="1"/>
  <c r="K1343" i="9"/>
  <c r="L1343" i="9" s="1"/>
  <c r="K1342" i="9"/>
  <c r="L1342" i="9" s="1"/>
  <c r="K1341" i="9"/>
  <c r="L1341" i="9" s="1"/>
  <c r="K1340" i="9"/>
  <c r="L1340" i="9" s="1"/>
  <c r="K1339" i="9"/>
  <c r="L1339" i="9" s="1"/>
  <c r="K1338" i="9"/>
  <c r="L1338" i="9" s="1"/>
  <c r="K1337" i="9"/>
  <c r="L1337" i="9" s="1"/>
  <c r="K1336" i="9"/>
  <c r="L1336" i="9" s="1"/>
  <c r="K1335" i="9"/>
  <c r="L1335" i="9" s="1"/>
  <c r="K1334" i="9"/>
  <c r="L1334" i="9" s="1"/>
  <c r="K1333" i="9"/>
  <c r="L1333" i="9" s="1"/>
  <c r="K1332" i="9"/>
  <c r="L1332" i="9" s="1"/>
  <c r="L1331" i="9"/>
  <c r="K1330" i="9"/>
  <c r="L1330" i="9" s="1"/>
  <c r="L1329" i="9"/>
  <c r="K1328" i="9"/>
  <c r="L1328" i="9" s="1"/>
  <c r="K1327" i="9"/>
  <c r="L1327" i="9" s="1"/>
  <c r="K1326" i="9"/>
  <c r="L1326" i="9" s="1"/>
  <c r="K1325" i="9"/>
  <c r="L1325" i="9" s="1"/>
  <c r="L1324" i="9"/>
  <c r="K1323" i="9"/>
  <c r="L1323" i="9" s="1"/>
  <c r="L1322" i="9"/>
  <c r="L1321" i="9"/>
  <c r="K1320" i="9"/>
  <c r="L1320" i="9" s="1"/>
  <c r="K1319" i="9"/>
  <c r="L1319" i="9" s="1"/>
  <c r="K1318" i="9"/>
  <c r="L1318" i="9" s="1"/>
  <c r="K1317" i="9"/>
  <c r="L1317" i="9" s="1"/>
  <c r="K1316" i="9"/>
  <c r="L1316" i="9" s="1"/>
  <c r="K1315" i="9"/>
  <c r="L1315" i="9" s="1"/>
  <c r="K1314" i="9"/>
  <c r="L1314" i="9" s="1"/>
  <c r="K1313" i="9"/>
  <c r="L1313" i="9" s="1"/>
  <c r="K1312" i="9"/>
  <c r="L1312" i="9" s="1"/>
  <c r="L1311" i="9"/>
  <c r="L1310" i="9"/>
  <c r="K1309" i="9"/>
  <c r="L1309" i="9" s="1"/>
  <c r="K1308" i="9"/>
  <c r="L1308" i="9" s="1"/>
  <c r="K1307" i="9"/>
  <c r="L1307" i="9" s="1"/>
  <c r="K1306" i="9"/>
  <c r="L1306" i="9" s="1"/>
  <c r="K1305" i="9"/>
  <c r="L1305" i="9" s="1"/>
  <c r="K1304" i="9"/>
  <c r="L1304" i="9" s="1"/>
  <c r="K1303" i="9"/>
  <c r="L1303" i="9" s="1"/>
  <c r="K1302" i="9"/>
  <c r="L1302" i="9" s="1"/>
  <c r="K1301" i="9"/>
  <c r="L1301" i="9" s="1"/>
  <c r="L1300" i="9"/>
  <c r="L1299" i="9"/>
  <c r="K1298" i="9"/>
  <c r="L1298" i="9" s="1"/>
  <c r="K1297" i="9"/>
  <c r="L1297" i="9" s="1"/>
  <c r="K1296" i="9"/>
  <c r="L1296" i="9" s="1"/>
  <c r="K1295" i="9"/>
  <c r="L1295" i="9" s="1"/>
  <c r="K1294" i="9"/>
  <c r="L1294" i="9" s="1"/>
  <c r="K1293" i="9"/>
  <c r="L1293" i="9" s="1"/>
  <c r="K1292" i="9"/>
  <c r="L1292" i="9" s="1"/>
  <c r="K1291" i="9"/>
  <c r="L1291" i="9" s="1"/>
  <c r="K1290" i="9"/>
  <c r="L1290" i="9" s="1"/>
  <c r="K1289" i="9"/>
  <c r="L1289" i="9" s="1"/>
  <c r="K1288" i="9"/>
  <c r="L1288" i="9" s="1"/>
  <c r="K1287" i="9"/>
  <c r="L1287" i="9" s="1"/>
  <c r="L1286" i="9"/>
  <c r="K1285" i="9"/>
  <c r="L1285" i="9" s="1"/>
  <c r="L1284" i="9"/>
  <c r="L1283" i="9"/>
  <c r="K1282" i="9"/>
  <c r="L1282" i="9" s="1"/>
  <c r="K1281" i="9"/>
  <c r="L1281" i="9" s="1"/>
  <c r="K1280" i="9"/>
  <c r="L1280" i="9" s="1"/>
  <c r="K1279" i="9"/>
  <c r="L1279" i="9" s="1"/>
  <c r="L1278" i="9"/>
  <c r="K1277" i="9"/>
  <c r="L1277" i="9" s="1"/>
  <c r="K1276" i="9"/>
  <c r="L1276" i="9" s="1"/>
  <c r="K1275" i="9"/>
  <c r="L1275" i="9" s="1"/>
  <c r="K1274" i="9"/>
  <c r="L1274" i="9" s="1"/>
  <c r="K1273" i="9"/>
  <c r="L1273" i="9" s="1"/>
  <c r="K1272" i="9"/>
  <c r="L1272" i="9" s="1"/>
  <c r="K1271" i="9"/>
  <c r="L1271" i="9" s="1"/>
  <c r="L1270" i="9"/>
  <c r="L1269" i="9"/>
  <c r="K1268" i="9"/>
  <c r="L1268" i="9" s="1"/>
  <c r="K1267" i="9"/>
  <c r="L1267" i="9" s="1"/>
  <c r="K1266" i="9"/>
  <c r="L1266" i="9" s="1"/>
  <c r="K1265" i="9"/>
  <c r="L1265" i="9" s="1"/>
  <c r="K1264" i="9"/>
  <c r="L1264" i="9" s="1"/>
  <c r="K1263" i="9"/>
  <c r="L1263" i="9" s="1"/>
  <c r="K1262" i="9"/>
  <c r="L1262" i="9" s="1"/>
  <c r="K1261" i="9"/>
  <c r="L1261" i="9" s="1"/>
  <c r="K1260" i="9"/>
  <c r="L1260" i="9" s="1"/>
  <c r="K1259" i="9"/>
  <c r="L1259" i="9" s="1"/>
  <c r="L1258" i="9"/>
  <c r="K1257" i="9"/>
  <c r="L1257" i="9" s="1"/>
  <c r="K1256" i="9"/>
  <c r="L1256" i="9" s="1"/>
  <c r="K1255" i="9"/>
  <c r="L1255" i="9" s="1"/>
  <c r="K1254" i="9"/>
  <c r="L1254" i="9" s="1"/>
  <c r="L1253" i="9"/>
  <c r="K1252" i="9"/>
  <c r="L1252" i="9" s="1"/>
  <c r="K1251" i="9"/>
  <c r="L1251" i="9" s="1"/>
  <c r="K1250" i="9"/>
  <c r="L1250" i="9" s="1"/>
  <c r="K1249" i="9"/>
  <c r="L1249" i="9" s="1"/>
  <c r="K1248" i="9"/>
  <c r="L1248" i="9" s="1"/>
  <c r="K1247" i="9"/>
  <c r="L1247" i="9" s="1"/>
  <c r="K1246" i="9"/>
  <c r="L1246" i="9" s="1"/>
  <c r="K1245" i="9"/>
  <c r="L1245" i="9" s="1"/>
  <c r="K1244" i="9"/>
  <c r="L1244" i="9" s="1"/>
  <c r="K1243" i="9"/>
  <c r="L1243" i="9" s="1"/>
  <c r="K1242" i="9"/>
  <c r="L1242" i="9" s="1"/>
  <c r="K1241" i="9"/>
  <c r="L1241" i="9" s="1"/>
  <c r="K1240" i="9"/>
  <c r="L1240" i="9" s="1"/>
  <c r="K1239" i="9"/>
  <c r="L1239" i="9" s="1"/>
  <c r="K1238" i="9"/>
  <c r="L1238" i="9" s="1"/>
  <c r="K1237" i="9"/>
  <c r="L1237" i="9" s="1"/>
  <c r="K1236" i="9"/>
  <c r="L1236" i="9" s="1"/>
  <c r="K1235" i="9"/>
  <c r="L1235" i="9" s="1"/>
  <c r="K1234" i="9"/>
  <c r="L1234" i="9" s="1"/>
  <c r="K1233" i="9"/>
  <c r="L1233" i="9" s="1"/>
  <c r="K1232" i="9"/>
  <c r="L1232" i="9" s="1"/>
  <c r="L1231" i="9"/>
  <c r="L1230" i="9"/>
  <c r="K1229" i="9"/>
  <c r="L1229" i="9" s="1"/>
  <c r="K1228" i="9"/>
  <c r="L1228" i="9" s="1"/>
  <c r="K1227" i="9"/>
  <c r="L1227" i="9" s="1"/>
  <c r="L1226" i="9"/>
  <c r="K1225" i="9"/>
  <c r="L1225" i="9" s="1"/>
  <c r="K1224" i="9"/>
  <c r="L1224" i="9" s="1"/>
  <c r="K1223" i="9"/>
  <c r="L1223" i="9" s="1"/>
  <c r="K1222" i="9"/>
  <c r="L1222" i="9" s="1"/>
  <c r="K1221" i="9"/>
  <c r="L1221" i="9" s="1"/>
  <c r="K1220" i="9"/>
  <c r="L1220" i="9" s="1"/>
  <c r="K1219" i="9"/>
  <c r="L1219" i="9" s="1"/>
  <c r="K1218" i="9"/>
  <c r="L1218" i="9" s="1"/>
  <c r="K1217" i="9"/>
  <c r="L1217" i="9" s="1"/>
  <c r="L1216" i="9"/>
  <c r="L1215" i="9"/>
  <c r="K1214" i="9"/>
  <c r="L1214" i="9" s="1"/>
  <c r="L1213" i="9"/>
  <c r="K1212" i="9"/>
  <c r="L1212" i="9" s="1"/>
  <c r="K1211" i="9"/>
  <c r="L1211" i="9" s="1"/>
  <c r="K1210" i="9"/>
  <c r="L1210" i="9" s="1"/>
  <c r="K1209" i="9"/>
  <c r="L1209" i="9" s="1"/>
  <c r="K1208" i="9"/>
  <c r="L1208" i="9" s="1"/>
  <c r="K1207" i="9"/>
  <c r="L1207" i="9" s="1"/>
  <c r="K1206" i="9"/>
  <c r="L1206" i="9" s="1"/>
  <c r="K1205" i="9"/>
  <c r="L1205" i="9" s="1"/>
  <c r="K1204" i="9"/>
  <c r="L1204" i="9" s="1"/>
  <c r="K1203" i="9"/>
  <c r="L1203" i="9" s="1"/>
  <c r="K1202" i="9"/>
  <c r="L1202" i="9" s="1"/>
  <c r="K1201" i="9"/>
  <c r="L1201" i="9" s="1"/>
  <c r="K1200" i="9"/>
  <c r="L1200" i="9" s="1"/>
  <c r="K1199" i="9"/>
  <c r="L1199" i="9" s="1"/>
  <c r="K1198" i="9"/>
  <c r="L1198" i="9" s="1"/>
  <c r="K1197" i="9"/>
  <c r="L1197" i="9" s="1"/>
  <c r="L1196" i="9"/>
  <c r="K1195" i="9"/>
  <c r="L1195" i="9" s="1"/>
  <c r="K1194" i="9"/>
  <c r="L1194" i="9" s="1"/>
  <c r="K1193" i="9"/>
  <c r="L1193" i="9" s="1"/>
  <c r="K1192" i="9"/>
  <c r="L1192" i="9" s="1"/>
  <c r="K1191" i="9"/>
  <c r="L1191" i="9" s="1"/>
  <c r="K1190" i="9"/>
  <c r="L1190" i="9" s="1"/>
  <c r="K1189" i="9"/>
  <c r="L1189" i="9" s="1"/>
  <c r="K1188" i="9"/>
  <c r="L1188" i="9" s="1"/>
  <c r="K1187" i="9"/>
  <c r="L1187" i="9" s="1"/>
  <c r="K1186" i="9"/>
  <c r="L1186" i="9" s="1"/>
  <c r="K1185" i="9"/>
  <c r="L1185" i="9" s="1"/>
  <c r="K1184" i="9"/>
  <c r="L1184" i="9" s="1"/>
  <c r="K1183" i="9"/>
  <c r="L1183" i="9" s="1"/>
  <c r="K1182" i="9"/>
  <c r="L1182" i="9" s="1"/>
  <c r="K1181" i="9"/>
  <c r="L1181" i="9" s="1"/>
  <c r="K1180" i="9"/>
  <c r="L1180" i="9" s="1"/>
  <c r="K1179" i="9"/>
  <c r="L1179" i="9" s="1"/>
  <c r="K1178" i="9"/>
  <c r="L1178" i="9" s="1"/>
  <c r="K1177" i="9"/>
  <c r="L1177" i="9" s="1"/>
  <c r="K1176" i="9"/>
  <c r="L1176" i="9" s="1"/>
  <c r="K1175" i="9"/>
  <c r="L1175" i="9" s="1"/>
  <c r="K1174" i="9"/>
  <c r="L1174" i="9" s="1"/>
  <c r="K1173" i="9"/>
  <c r="L1173" i="9" s="1"/>
  <c r="K1172" i="9"/>
  <c r="L1172" i="9" s="1"/>
  <c r="L1171" i="9"/>
  <c r="L1170" i="9"/>
  <c r="K1169" i="9"/>
  <c r="L1169" i="9" s="1"/>
  <c r="K1168" i="9"/>
  <c r="L1168" i="9" s="1"/>
  <c r="K1167" i="9"/>
  <c r="L1167" i="9" s="1"/>
  <c r="K1166" i="9"/>
  <c r="L1166" i="9" s="1"/>
  <c r="K1165" i="9"/>
  <c r="L1165" i="9" s="1"/>
  <c r="K1164" i="9"/>
  <c r="L1164" i="9" s="1"/>
  <c r="K1163" i="9"/>
  <c r="L1163" i="9" s="1"/>
  <c r="K1162" i="9"/>
  <c r="L1162" i="9" s="1"/>
  <c r="L1161" i="9"/>
  <c r="K1160" i="9"/>
  <c r="L1160" i="9" s="1"/>
  <c r="K1159" i="9"/>
  <c r="L1159" i="9" s="1"/>
  <c r="L1158" i="9"/>
  <c r="K1157" i="9"/>
  <c r="L1157" i="9" s="1"/>
  <c r="L1156" i="9"/>
  <c r="K1155" i="9"/>
  <c r="L1155" i="9" s="1"/>
  <c r="K1154" i="9"/>
  <c r="L1154" i="9" s="1"/>
  <c r="K1153" i="9"/>
  <c r="L1153" i="9" s="1"/>
  <c r="K1152" i="9"/>
  <c r="L1152" i="9" s="1"/>
  <c r="K1151" i="9"/>
  <c r="L1151" i="9" s="1"/>
  <c r="K1150" i="9"/>
  <c r="L1150" i="9" s="1"/>
  <c r="K1149" i="9"/>
  <c r="L1149" i="9" s="1"/>
  <c r="K1148" i="9"/>
  <c r="L1148" i="9" s="1"/>
  <c r="K1147" i="9"/>
  <c r="L1147" i="9" s="1"/>
  <c r="K1146" i="9"/>
  <c r="L1146" i="9" s="1"/>
  <c r="K1145" i="9"/>
  <c r="L1145" i="9" s="1"/>
  <c r="K1144" i="9"/>
  <c r="L1144" i="9" s="1"/>
  <c r="K1143" i="9"/>
  <c r="L1143" i="9" s="1"/>
  <c r="K1142" i="9"/>
  <c r="L1142" i="9" s="1"/>
  <c r="K1141" i="9"/>
  <c r="L1141" i="9" s="1"/>
  <c r="K1140" i="9"/>
  <c r="L1140" i="9" s="1"/>
  <c r="L1139" i="9"/>
  <c r="K1138" i="9"/>
  <c r="L1138" i="9" s="1"/>
  <c r="K1137" i="9"/>
  <c r="L1137" i="9" s="1"/>
  <c r="L1136" i="9"/>
  <c r="L1135" i="9"/>
  <c r="K1134" i="9"/>
  <c r="L1134" i="9" s="1"/>
  <c r="K1133" i="9"/>
  <c r="L1133" i="9" s="1"/>
  <c r="K1132" i="9"/>
  <c r="L1132" i="9" s="1"/>
  <c r="K1131" i="9"/>
  <c r="L1131" i="9" s="1"/>
  <c r="K1130" i="9"/>
  <c r="L1130" i="9" s="1"/>
  <c r="K1129" i="9"/>
  <c r="L1129" i="9" s="1"/>
  <c r="K1128" i="9"/>
  <c r="L1128" i="9" s="1"/>
  <c r="K1127" i="9"/>
  <c r="L1127" i="9" s="1"/>
  <c r="K1126" i="9"/>
  <c r="L1126" i="9" s="1"/>
  <c r="K1125" i="9"/>
  <c r="L1125" i="9" s="1"/>
  <c r="K1124" i="9"/>
  <c r="L1124" i="9" s="1"/>
  <c r="K1123" i="9"/>
  <c r="L1123" i="9" s="1"/>
  <c r="K1122" i="9"/>
  <c r="L1122" i="9" s="1"/>
  <c r="K1121" i="9"/>
  <c r="L1121" i="9" s="1"/>
  <c r="K1120" i="9"/>
  <c r="L1120" i="9" s="1"/>
  <c r="K1119" i="9"/>
  <c r="L1119" i="9" s="1"/>
  <c r="K1118" i="9"/>
  <c r="L1118" i="9" s="1"/>
  <c r="K1117" i="9"/>
  <c r="L1117" i="9" s="1"/>
  <c r="K1116" i="9"/>
  <c r="L1116" i="9" s="1"/>
  <c r="K1115" i="9"/>
  <c r="L1115" i="9" s="1"/>
  <c r="K1114" i="9"/>
  <c r="L1114" i="9" s="1"/>
  <c r="K1113" i="9"/>
  <c r="L1113" i="9" s="1"/>
  <c r="K1112" i="9"/>
  <c r="L1112" i="9" s="1"/>
  <c r="K1111" i="9"/>
  <c r="L1111" i="9" s="1"/>
  <c r="K1110" i="9"/>
  <c r="L1110" i="9" s="1"/>
  <c r="K1109" i="9"/>
  <c r="L1109" i="9" s="1"/>
  <c r="K1108" i="9"/>
  <c r="L1108" i="9" s="1"/>
  <c r="K1107" i="9"/>
  <c r="L1107" i="9" s="1"/>
  <c r="K1106" i="9"/>
  <c r="L1106" i="9" s="1"/>
  <c r="K1105" i="9"/>
  <c r="L1105" i="9" s="1"/>
  <c r="K1104" i="9"/>
  <c r="L1104" i="9" s="1"/>
  <c r="K1103" i="9"/>
  <c r="L1103" i="9" s="1"/>
  <c r="K1102" i="9"/>
  <c r="L1102" i="9" s="1"/>
  <c r="K1101" i="9"/>
  <c r="L1101" i="9" s="1"/>
  <c r="K1100" i="9"/>
  <c r="L1100" i="9" s="1"/>
  <c r="K1099" i="9"/>
  <c r="L1099" i="9" s="1"/>
  <c r="K1098" i="9"/>
  <c r="L1098" i="9" s="1"/>
  <c r="K1097" i="9"/>
  <c r="L1097" i="9" s="1"/>
  <c r="K1096" i="9"/>
  <c r="L1096" i="9" s="1"/>
  <c r="L1095" i="9"/>
  <c r="L1094" i="9"/>
  <c r="K1093" i="9"/>
  <c r="L1093" i="9" s="1"/>
  <c r="K1092" i="9"/>
  <c r="L1092" i="9" s="1"/>
  <c r="K1091" i="9"/>
  <c r="L1091" i="9" s="1"/>
  <c r="K1090" i="9"/>
  <c r="L1090" i="9" s="1"/>
  <c r="K1089" i="9"/>
  <c r="L1089" i="9" s="1"/>
  <c r="K1088" i="9"/>
  <c r="L1088" i="9" s="1"/>
  <c r="K1087" i="9"/>
  <c r="L1087" i="9" s="1"/>
  <c r="K1086" i="9"/>
  <c r="L1086" i="9" s="1"/>
  <c r="K1085" i="9"/>
  <c r="L1085" i="9" s="1"/>
  <c r="K1084" i="9"/>
  <c r="L1084" i="9" s="1"/>
  <c r="K1083" i="9"/>
  <c r="L1083" i="9" s="1"/>
  <c r="L1082" i="9"/>
  <c r="L1081" i="9"/>
  <c r="K1080" i="9"/>
  <c r="L1080" i="9" s="1"/>
  <c r="K1079" i="9"/>
  <c r="L1079" i="9" s="1"/>
  <c r="K1078" i="9"/>
  <c r="L1078" i="9" s="1"/>
  <c r="K1077" i="9"/>
  <c r="L1077" i="9" s="1"/>
  <c r="K1076" i="9"/>
  <c r="L1076" i="9" s="1"/>
  <c r="K1075" i="9"/>
  <c r="L1075" i="9" s="1"/>
  <c r="L1074" i="9"/>
  <c r="K1073" i="9"/>
  <c r="L1073" i="9" s="1"/>
  <c r="K1072" i="9"/>
  <c r="L1072" i="9" s="1"/>
  <c r="K1071" i="9"/>
  <c r="L1071" i="9" s="1"/>
  <c r="K1070" i="9"/>
  <c r="L1070" i="9" s="1"/>
  <c r="K1069" i="9"/>
  <c r="L1069" i="9" s="1"/>
  <c r="L1068" i="9"/>
  <c r="K1067" i="9"/>
  <c r="L1067" i="9" s="1"/>
  <c r="K1066" i="9"/>
  <c r="L1066" i="9" s="1"/>
  <c r="K1065" i="9"/>
  <c r="L1065" i="9" s="1"/>
  <c r="L1064" i="9"/>
  <c r="K1063" i="9"/>
  <c r="L1063" i="9" s="1"/>
  <c r="K1062" i="9"/>
  <c r="L1062" i="9" s="1"/>
  <c r="K1061" i="9"/>
  <c r="L1061" i="9" s="1"/>
  <c r="K1060" i="9"/>
  <c r="L1060" i="9" s="1"/>
  <c r="K1059" i="9"/>
  <c r="L1059" i="9" s="1"/>
  <c r="K1058" i="9"/>
  <c r="L1058" i="9" s="1"/>
  <c r="K1057" i="9"/>
  <c r="L1057" i="9" s="1"/>
  <c r="K1056" i="9"/>
  <c r="L1056" i="9" s="1"/>
  <c r="L1055" i="9"/>
  <c r="K1054" i="9"/>
  <c r="L1054" i="9" s="1"/>
  <c r="K1053" i="9"/>
  <c r="L1053" i="9" s="1"/>
  <c r="K1052" i="9"/>
  <c r="L1052" i="9" s="1"/>
  <c r="K1051" i="9"/>
  <c r="L1051" i="9" s="1"/>
  <c r="K1050" i="9"/>
  <c r="L1050" i="9" s="1"/>
  <c r="K1049" i="9"/>
  <c r="L1049" i="9" s="1"/>
  <c r="K1048" i="9"/>
  <c r="L1048" i="9" s="1"/>
  <c r="L1047" i="9"/>
  <c r="L1046" i="9"/>
  <c r="K1045" i="9"/>
  <c r="L1045" i="9" s="1"/>
  <c r="K1044" i="9"/>
  <c r="L1044" i="9" s="1"/>
  <c r="K1043" i="9"/>
  <c r="L1043" i="9" s="1"/>
  <c r="K1042" i="9"/>
  <c r="L1042" i="9" s="1"/>
  <c r="K1041" i="9"/>
  <c r="L1041" i="9" s="1"/>
  <c r="K1040" i="9"/>
  <c r="L1040" i="9" s="1"/>
  <c r="L1039" i="9"/>
  <c r="K1038" i="9"/>
  <c r="L1038" i="9" s="1"/>
  <c r="K1037" i="9"/>
  <c r="L1037" i="9" s="1"/>
  <c r="K1036" i="9"/>
  <c r="L1036" i="9" s="1"/>
  <c r="L1035" i="9"/>
  <c r="K1034" i="9"/>
  <c r="L1034" i="9" s="1"/>
  <c r="K1033" i="9"/>
  <c r="L1033" i="9" s="1"/>
  <c r="L1032" i="9"/>
  <c r="L1031" i="9"/>
  <c r="K1030" i="9"/>
  <c r="L1030" i="9" s="1"/>
  <c r="K1029" i="9"/>
  <c r="L1029" i="9" s="1"/>
  <c r="K1028" i="9"/>
  <c r="L1028" i="9" s="1"/>
  <c r="K1027" i="9"/>
  <c r="L1027" i="9" s="1"/>
  <c r="K1026" i="9"/>
  <c r="L1026" i="9" s="1"/>
  <c r="K1025" i="9"/>
  <c r="L1025" i="9" s="1"/>
  <c r="K1024" i="9"/>
  <c r="L1024" i="9" s="1"/>
  <c r="K1023" i="9"/>
  <c r="L1023" i="9" s="1"/>
  <c r="K1022" i="9"/>
  <c r="L1022" i="9" s="1"/>
  <c r="K1021" i="9"/>
  <c r="L1021" i="9" s="1"/>
  <c r="L1020" i="9"/>
  <c r="K1019" i="9"/>
  <c r="L1019" i="9" s="1"/>
  <c r="K1018" i="9"/>
  <c r="L1018" i="9" s="1"/>
  <c r="K1017" i="9"/>
  <c r="L1017" i="9" s="1"/>
  <c r="K1016" i="9"/>
  <c r="L1016" i="9" s="1"/>
  <c r="K1015" i="9"/>
  <c r="L1015" i="9" s="1"/>
  <c r="K1014" i="9"/>
  <c r="L1014" i="9" s="1"/>
  <c r="K1013" i="9"/>
  <c r="L1013" i="9" s="1"/>
  <c r="K1012" i="9"/>
  <c r="L1012" i="9" s="1"/>
  <c r="K1011" i="9"/>
  <c r="L1011" i="9" s="1"/>
  <c r="K1010" i="9"/>
  <c r="L1010" i="9" s="1"/>
  <c r="K1009" i="9"/>
  <c r="L1009" i="9" s="1"/>
  <c r="K1008" i="9"/>
  <c r="L1008" i="9" s="1"/>
  <c r="K1007" i="9"/>
  <c r="L1007" i="9" s="1"/>
  <c r="K1006" i="9"/>
  <c r="L1006" i="9" s="1"/>
  <c r="K1005" i="9"/>
  <c r="L1005" i="9" s="1"/>
  <c r="K1004" i="9"/>
  <c r="L1004" i="9" s="1"/>
  <c r="K1003" i="9"/>
  <c r="L1003" i="9" s="1"/>
  <c r="K1002" i="9"/>
  <c r="L1002" i="9" s="1"/>
  <c r="K1001" i="9"/>
  <c r="L1001" i="9" s="1"/>
  <c r="K1000" i="9"/>
  <c r="L1000" i="9" s="1"/>
  <c r="K999" i="9"/>
  <c r="L999" i="9" s="1"/>
  <c r="K998" i="9"/>
  <c r="L998" i="9" s="1"/>
  <c r="K997" i="9"/>
  <c r="L997" i="9" s="1"/>
  <c r="K996" i="9"/>
  <c r="L996" i="9" s="1"/>
  <c r="K995" i="9"/>
  <c r="L995" i="9" s="1"/>
  <c r="K994" i="9"/>
  <c r="L994" i="9" s="1"/>
  <c r="K993" i="9"/>
  <c r="L993" i="9" s="1"/>
  <c r="K992" i="9"/>
  <c r="L992" i="9" s="1"/>
  <c r="K991" i="9"/>
  <c r="L991" i="9" s="1"/>
  <c r="K990" i="9"/>
  <c r="L990" i="9" s="1"/>
  <c r="K989" i="9"/>
  <c r="L989" i="9" s="1"/>
  <c r="K988" i="9"/>
  <c r="L988" i="9" s="1"/>
  <c r="K987" i="9"/>
  <c r="L987" i="9" s="1"/>
  <c r="K986" i="9"/>
  <c r="L986" i="9" s="1"/>
  <c r="K985" i="9"/>
  <c r="L985" i="9" s="1"/>
  <c r="K984" i="9"/>
  <c r="L984" i="9" s="1"/>
  <c r="K983" i="9"/>
  <c r="L983" i="9" s="1"/>
  <c r="K982" i="9"/>
  <c r="L982" i="9" s="1"/>
  <c r="K981" i="9"/>
  <c r="L981" i="9" s="1"/>
  <c r="K980" i="9"/>
  <c r="L980" i="9" s="1"/>
  <c r="K979" i="9"/>
  <c r="L979" i="9" s="1"/>
  <c r="K978" i="9"/>
  <c r="L978" i="9" s="1"/>
  <c r="K977" i="9"/>
  <c r="L977" i="9" s="1"/>
  <c r="K976" i="9"/>
  <c r="L976" i="9" s="1"/>
  <c r="K975" i="9"/>
  <c r="L975" i="9" s="1"/>
  <c r="K974" i="9"/>
  <c r="L974" i="9" s="1"/>
  <c r="K973" i="9"/>
  <c r="L973" i="9" s="1"/>
  <c r="K972" i="9"/>
  <c r="L972" i="9" s="1"/>
  <c r="K971" i="9"/>
  <c r="L971" i="9" s="1"/>
  <c r="K970" i="9"/>
  <c r="L970" i="9" s="1"/>
  <c r="K969" i="9"/>
  <c r="L969" i="9" s="1"/>
  <c r="K968" i="9"/>
  <c r="L968" i="9" s="1"/>
  <c r="K967" i="9"/>
  <c r="L967" i="9" s="1"/>
  <c r="K966" i="9"/>
  <c r="L966" i="9" s="1"/>
  <c r="K965" i="9"/>
  <c r="L965" i="9" s="1"/>
  <c r="K964" i="9"/>
  <c r="L964" i="9" s="1"/>
  <c r="K963" i="9"/>
  <c r="L963" i="9" s="1"/>
  <c r="K962" i="9"/>
  <c r="L962" i="9" s="1"/>
  <c r="K961" i="9"/>
  <c r="L961" i="9" s="1"/>
  <c r="K960" i="9"/>
  <c r="L960" i="9" s="1"/>
  <c r="K959" i="9"/>
  <c r="L959" i="9" s="1"/>
  <c r="K958" i="9"/>
  <c r="L958" i="9" s="1"/>
  <c r="K957" i="9"/>
  <c r="L957" i="9" s="1"/>
  <c r="K956" i="9"/>
  <c r="L956" i="9" s="1"/>
  <c r="K955" i="9"/>
  <c r="L955" i="9" s="1"/>
  <c r="K954" i="9"/>
  <c r="L954" i="9" s="1"/>
  <c r="K953" i="9"/>
  <c r="L953" i="9" s="1"/>
  <c r="K952" i="9"/>
  <c r="L952" i="9" s="1"/>
  <c r="K951" i="9"/>
  <c r="L951" i="9" s="1"/>
  <c r="K950" i="9"/>
  <c r="L950" i="9" s="1"/>
  <c r="K949" i="9"/>
  <c r="L949" i="9" s="1"/>
  <c r="K948" i="9"/>
  <c r="L948" i="9" s="1"/>
  <c r="K947" i="9"/>
  <c r="L947" i="9" s="1"/>
  <c r="K946" i="9"/>
  <c r="L946" i="9" s="1"/>
  <c r="K945" i="9"/>
  <c r="L945" i="9" s="1"/>
  <c r="K944" i="9"/>
  <c r="L944" i="9" s="1"/>
  <c r="K943" i="9"/>
  <c r="L943" i="9" s="1"/>
  <c r="K942" i="9"/>
  <c r="L942" i="9" s="1"/>
  <c r="K941" i="9"/>
  <c r="L941" i="9" s="1"/>
  <c r="K940" i="9"/>
  <c r="L940" i="9" s="1"/>
  <c r="K939" i="9"/>
  <c r="L939" i="9" s="1"/>
  <c r="K938" i="9"/>
  <c r="L938" i="9" s="1"/>
  <c r="K937" i="9"/>
  <c r="L937" i="9" s="1"/>
  <c r="K936" i="9"/>
  <c r="L936" i="9" s="1"/>
  <c r="K935" i="9"/>
  <c r="L935" i="9" s="1"/>
  <c r="K934" i="9"/>
  <c r="L934" i="9" s="1"/>
  <c r="K933" i="9"/>
  <c r="L933" i="9" s="1"/>
  <c r="K932" i="9"/>
  <c r="L932" i="9" s="1"/>
  <c r="K931" i="9"/>
  <c r="L931" i="9" s="1"/>
  <c r="K930" i="9"/>
  <c r="L930" i="9" s="1"/>
  <c r="K929" i="9"/>
  <c r="L929" i="9" s="1"/>
  <c r="K928" i="9"/>
  <c r="L928" i="9" s="1"/>
  <c r="K927" i="9"/>
  <c r="L927" i="9" s="1"/>
  <c r="K926" i="9"/>
  <c r="L926" i="9" s="1"/>
  <c r="K925" i="9"/>
  <c r="L925" i="9" s="1"/>
  <c r="K924" i="9"/>
  <c r="L924" i="9" s="1"/>
  <c r="K923" i="9"/>
  <c r="L923" i="9" s="1"/>
  <c r="K922" i="9"/>
  <c r="L922" i="9" s="1"/>
  <c r="K921" i="9"/>
  <c r="L921" i="9" s="1"/>
  <c r="K920" i="9"/>
  <c r="L920" i="9" s="1"/>
  <c r="K919" i="9"/>
  <c r="L919" i="9" s="1"/>
  <c r="K918" i="9"/>
  <c r="L918" i="9" s="1"/>
  <c r="K917" i="9"/>
  <c r="L917" i="9" s="1"/>
  <c r="K916" i="9"/>
  <c r="L916" i="9" s="1"/>
  <c r="K915" i="9"/>
  <c r="L915" i="9" s="1"/>
  <c r="K914" i="9"/>
  <c r="L914" i="9" s="1"/>
  <c r="K913" i="9"/>
  <c r="L913" i="9" s="1"/>
  <c r="K912" i="9"/>
  <c r="L912" i="9" s="1"/>
  <c r="K911" i="9"/>
  <c r="L911" i="9" s="1"/>
  <c r="K910" i="9"/>
  <c r="L910" i="9" s="1"/>
  <c r="K909" i="9"/>
  <c r="L909" i="9" s="1"/>
  <c r="K908" i="9"/>
  <c r="L908" i="9" s="1"/>
  <c r="K907" i="9"/>
  <c r="L907" i="9" s="1"/>
  <c r="K906" i="9"/>
  <c r="L906" i="9" s="1"/>
  <c r="L905" i="9"/>
  <c r="K904" i="9"/>
  <c r="L904" i="9" s="1"/>
  <c r="K903" i="9"/>
  <c r="L903" i="9" s="1"/>
  <c r="K902" i="9"/>
  <c r="L902" i="9" s="1"/>
  <c r="K901" i="9"/>
  <c r="L901" i="9" s="1"/>
  <c r="K900" i="9"/>
  <c r="L900" i="9" s="1"/>
  <c r="K899" i="9"/>
  <c r="L899" i="9" s="1"/>
  <c r="K898" i="9"/>
  <c r="L898" i="9" s="1"/>
  <c r="K897" i="9"/>
  <c r="L897" i="9" s="1"/>
  <c r="K896" i="9"/>
  <c r="L896" i="9" s="1"/>
  <c r="K895" i="9"/>
  <c r="L895" i="9" s="1"/>
  <c r="K894" i="9"/>
  <c r="L894" i="9" s="1"/>
  <c r="K893" i="9"/>
  <c r="L893" i="9" s="1"/>
  <c r="K892" i="9"/>
  <c r="L892" i="9" s="1"/>
  <c r="K891" i="9"/>
  <c r="L891" i="9" s="1"/>
  <c r="K890" i="9"/>
  <c r="L890" i="9" s="1"/>
  <c r="K889" i="9"/>
  <c r="L889" i="9" s="1"/>
  <c r="K888" i="9"/>
  <c r="L888" i="9" s="1"/>
  <c r="K887" i="9"/>
  <c r="L887" i="9" s="1"/>
  <c r="L886" i="9"/>
  <c r="K885" i="9"/>
  <c r="L885" i="9" s="1"/>
  <c r="K884" i="9"/>
  <c r="L884" i="9" s="1"/>
  <c r="K883" i="9"/>
  <c r="L883" i="9" s="1"/>
  <c r="K882" i="9"/>
  <c r="L882" i="9" s="1"/>
  <c r="K881" i="9"/>
  <c r="L881" i="9" s="1"/>
  <c r="K880" i="9"/>
  <c r="L880" i="9" s="1"/>
  <c r="L879" i="9"/>
  <c r="K878" i="9"/>
  <c r="L878" i="9" s="1"/>
  <c r="K877" i="9"/>
  <c r="L877" i="9" s="1"/>
  <c r="K876" i="9"/>
  <c r="L876" i="9" s="1"/>
  <c r="K875" i="9"/>
  <c r="L875" i="9" s="1"/>
  <c r="K874" i="9"/>
  <c r="L874" i="9" s="1"/>
  <c r="K873" i="9"/>
  <c r="L873" i="9" s="1"/>
  <c r="K872" i="9"/>
  <c r="L872" i="9" s="1"/>
  <c r="K871" i="9"/>
  <c r="L871" i="9" s="1"/>
  <c r="K870" i="9"/>
  <c r="L870" i="9" s="1"/>
  <c r="K869" i="9"/>
  <c r="L869" i="9" s="1"/>
  <c r="K868" i="9"/>
  <c r="L868" i="9" s="1"/>
  <c r="K867" i="9"/>
  <c r="L867" i="9" s="1"/>
  <c r="K866" i="9"/>
  <c r="L866" i="9" s="1"/>
  <c r="L865" i="9"/>
  <c r="L864" i="9"/>
  <c r="K863" i="9"/>
  <c r="L863" i="9" s="1"/>
  <c r="K862" i="9"/>
  <c r="L862" i="9" s="1"/>
  <c r="K861" i="9"/>
  <c r="L861" i="9" s="1"/>
  <c r="K860" i="9"/>
  <c r="L860" i="9" s="1"/>
  <c r="K859" i="9"/>
  <c r="L859" i="9" s="1"/>
  <c r="K858" i="9"/>
  <c r="L858" i="9" s="1"/>
  <c r="K857" i="9"/>
  <c r="L857" i="9" s="1"/>
  <c r="L856" i="9"/>
  <c r="L855" i="9"/>
  <c r="K854" i="9"/>
  <c r="L854" i="9" s="1"/>
  <c r="K853" i="9"/>
  <c r="L853" i="9" s="1"/>
  <c r="K852" i="9"/>
  <c r="L852" i="9" s="1"/>
  <c r="L851" i="9"/>
  <c r="K850" i="9"/>
  <c r="L850" i="9" s="1"/>
  <c r="K849" i="9"/>
  <c r="L849" i="9" s="1"/>
  <c r="K848" i="9"/>
  <c r="L848" i="9" s="1"/>
  <c r="K847" i="9"/>
  <c r="L847" i="9" s="1"/>
  <c r="K846" i="9"/>
  <c r="L846" i="9" s="1"/>
  <c r="K845" i="9"/>
  <c r="L845" i="9" s="1"/>
  <c r="K844" i="9"/>
  <c r="L844" i="9" s="1"/>
  <c r="K843" i="9"/>
  <c r="L843" i="9" s="1"/>
  <c r="K842" i="9"/>
  <c r="L842" i="9" s="1"/>
  <c r="K841" i="9"/>
  <c r="L841" i="9" s="1"/>
  <c r="K840" i="9"/>
  <c r="L840" i="9" s="1"/>
  <c r="K839" i="9"/>
  <c r="L839" i="9" s="1"/>
  <c r="L838" i="9"/>
  <c r="K837" i="9"/>
  <c r="L837" i="9" s="1"/>
  <c r="K836" i="9"/>
  <c r="L836" i="9" s="1"/>
  <c r="K835" i="9"/>
  <c r="L835" i="9" s="1"/>
  <c r="K834" i="9"/>
  <c r="L834" i="9" s="1"/>
  <c r="L833" i="9"/>
  <c r="K832" i="9"/>
  <c r="L832" i="9" s="1"/>
  <c r="K831" i="9"/>
  <c r="L831" i="9" s="1"/>
  <c r="K830" i="9"/>
  <c r="L830" i="9" s="1"/>
  <c r="K829" i="9"/>
  <c r="L829" i="9" s="1"/>
  <c r="K828" i="9"/>
  <c r="L828" i="9" s="1"/>
  <c r="K827" i="9"/>
  <c r="L827" i="9" s="1"/>
  <c r="K826" i="9"/>
  <c r="L826" i="9" s="1"/>
  <c r="K825" i="9"/>
  <c r="L825" i="9" s="1"/>
  <c r="K824" i="9"/>
  <c r="L824" i="9" s="1"/>
  <c r="L823" i="9"/>
  <c r="K822" i="9"/>
  <c r="L822" i="9" s="1"/>
  <c r="K821" i="9"/>
  <c r="L821" i="9" s="1"/>
  <c r="K820" i="9"/>
  <c r="L820" i="9" s="1"/>
  <c r="K819" i="9"/>
  <c r="L819" i="9" s="1"/>
  <c r="K818" i="9"/>
  <c r="L818" i="9" s="1"/>
  <c r="K817" i="9"/>
  <c r="L817" i="9" s="1"/>
  <c r="K816" i="9"/>
  <c r="L816" i="9" s="1"/>
  <c r="K815" i="9"/>
  <c r="L815" i="9" s="1"/>
  <c r="K814" i="9"/>
  <c r="L814" i="9" s="1"/>
  <c r="K813" i="9"/>
  <c r="L813" i="9" s="1"/>
  <c r="K812" i="9"/>
  <c r="L812" i="9" s="1"/>
  <c r="K811" i="9"/>
  <c r="L811" i="9" s="1"/>
  <c r="K810" i="9"/>
  <c r="L810" i="9" s="1"/>
  <c r="K809" i="9"/>
  <c r="K808" i="9"/>
  <c r="L808" i="9" s="1"/>
  <c r="K807" i="9"/>
  <c r="L807" i="9" s="1"/>
  <c r="K806" i="9"/>
  <c r="L806" i="9" s="1"/>
  <c r="K805" i="9"/>
  <c r="L805" i="9" s="1"/>
  <c r="K804" i="9"/>
  <c r="L804" i="9" s="1"/>
  <c r="K803" i="9"/>
  <c r="L803" i="9" s="1"/>
  <c r="K802" i="9"/>
  <c r="L802" i="9" s="1"/>
  <c r="K801" i="9"/>
  <c r="L801" i="9" s="1"/>
  <c r="K800" i="9"/>
  <c r="L800" i="9" s="1"/>
  <c r="K799" i="9"/>
  <c r="L799" i="9" s="1"/>
  <c r="K798" i="9"/>
  <c r="L798" i="9" s="1"/>
  <c r="K797" i="9"/>
  <c r="L797" i="9" s="1"/>
  <c r="K796" i="9"/>
  <c r="L796" i="9" s="1"/>
  <c r="K795" i="9"/>
  <c r="L795" i="9" s="1"/>
  <c r="K794" i="9"/>
  <c r="L794" i="9" s="1"/>
  <c r="K793" i="9"/>
  <c r="L793" i="9" s="1"/>
  <c r="K792" i="9"/>
  <c r="L792" i="9" s="1"/>
  <c r="K791" i="9"/>
  <c r="L791" i="9" s="1"/>
  <c r="K790" i="9"/>
  <c r="L790" i="9" s="1"/>
  <c r="K789" i="9"/>
  <c r="L789" i="9" s="1"/>
  <c r="K788" i="9"/>
  <c r="L788" i="9" s="1"/>
  <c r="K787" i="9"/>
  <c r="L787" i="9" s="1"/>
  <c r="K786" i="9"/>
  <c r="L786" i="9" s="1"/>
  <c r="K785" i="9"/>
  <c r="L785" i="9" s="1"/>
  <c r="K784" i="9"/>
  <c r="L784" i="9" s="1"/>
  <c r="K783" i="9"/>
  <c r="L783" i="9" s="1"/>
  <c r="K782" i="9"/>
  <c r="L782" i="9" s="1"/>
  <c r="K781" i="9"/>
  <c r="L781" i="9" s="1"/>
  <c r="K780" i="9"/>
  <c r="L780" i="9" s="1"/>
  <c r="K779" i="9"/>
  <c r="L779" i="9" s="1"/>
  <c r="K778" i="9"/>
  <c r="L778" i="9" s="1"/>
  <c r="K777" i="9"/>
  <c r="L777" i="9" s="1"/>
  <c r="K776" i="9"/>
  <c r="L776" i="9" s="1"/>
  <c r="K775" i="9"/>
  <c r="L775" i="9" s="1"/>
  <c r="K774" i="9"/>
  <c r="L774" i="9" s="1"/>
  <c r="K773" i="9"/>
  <c r="L773" i="9" s="1"/>
  <c r="K772" i="9"/>
  <c r="L772" i="9" s="1"/>
  <c r="K771" i="9"/>
  <c r="L771" i="9" s="1"/>
  <c r="K770" i="9"/>
  <c r="L770" i="9" s="1"/>
  <c r="K769" i="9"/>
  <c r="L769" i="9" s="1"/>
  <c r="K768" i="9"/>
  <c r="L768" i="9" s="1"/>
  <c r="K767" i="9"/>
  <c r="L767" i="9" s="1"/>
  <c r="K766" i="9"/>
  <c r="L766" i="9" s="1"/>
  <c r="K765" i="9"/>
  <c r="L765" i="9" s="1"/>
  <c r="K764" i="9"/>
  <c r="L764" i="9" s="1"/>
  <c r="K763" i="9"/>
  <c r="L763" i="9" s="1"/>
  <c r="K762" i="9"/>
  <c r="L762" i="9" s="1"/>
  <c r="K761" i="9"/>
  <c r="L761" i="9" s="1"/>
  <c r="K760" i="9"/>
  <c r="L760" i="9" s="1"/>
  <c r="K759" i="9"/>
  <c r="L759" i="9" s="1"/>
  <c r="L758" i="9"/>
  <c r="K757" i="9"/>
  <c r="L757" i="9" s="1"/>
  <c r="K756" i="9"/>
  <c r="L756" i="9" s="1"/>
  <c r="K755" i="9"/>
  <c r="L755" i="9" s="1"/>
  <c r="K754" i="9"/>
  <c r="L754" i="9" s="1"/>
  <c r="K753" i="9"/>
  <c r="L753" i="9" s="1"/>
  <c r="K752" i="9"/>
  <c r="L752" i="9" s="1"/>
  <c r="K751" i="9"/>
  <c r="L751" i="9" s="1"/>
  <c r="K750" i="9"/>
  <c r="L750" i="9" s="1"/>
  <c r="K749" i="9"/>
  <c r="L749" i="9" s="1"/>
  <c r="K748" i="9"/>
  <c r="L748" i="9" s="1"/>
  <c r="K747" i="9"/>
  <c r="L747" i="9" s="1"/>
  <c r="K746" i="9"/>
  <c r="L746" i="9" s="1"/>
  <c r="K745" i="9"/>
  <c r="L745" i="9" s="1"/>
  <c r="K744" i="9"/>
  <c r="L744" i="9" s="1"/>
  <c r="K743" i="9"/>
  <c r="L743" i="9" s="1"/>
  <c r="K742" i="9"/>
  <c r="L742" i="9" s="1"/>
  <c r="K741" i="9"/>
  <c r="L741" i="9" s="1"/>
  <c r="K740" i="9"/>
  <c r="L740" i="9" s="1"/>
  <c r="K739" i="9"/>
  <c r="L739" i="9" s="1"/>
  <c r="K738" i="9"/>
  <c r="L738" i="9" s="1"/>
  <c r="K737" i="9"/>
  <c r="L737" i="9" s="1"/>
  <c r="K736" i="9"/>
  <c r="L736" i="9" s="1"/>
  <c r="K735" i="9"/>
  <c r="L735" i="9" s="1"/>
  <c r="K734" i="9"/>
  <c r="L734" i="9" s="1"/>
  <c r="K733" i="9"/>
  <c r="L733" i="9" s="1"/>
  <c r="K732" i="9"/>
  <c r="L732" i="9" s="1"/>
  <c r="K731" i="9"/>
  <c r="L731" i="9" s="1"/>
  <c r="K730" i="9"/>
  <c r="L730" i="9" s="1"/>
  <c r="K729" i="9"/>
  <c r="L729" i="9" s="1"/>
  <c r="K728" i="9"/>
  <c r="L728" i="9" s="1"/>
  <c r="K727" i="9"/>
  <c r="L727" i="9" s="1"/>
  <c r="K726" i="9"/>
  <c r="L726" i="9" s="1"/>
  <c r="K725" i="9"/>
  <c r="L725" i="9" s="1"/>
  <c r="K724" i="9"/>
  <c r="L724" i="9" s="1"/>
  <c r="K723" i="9"/>
  <c r="L723" i="9" s="1"/>
  <c r="K722" i="9"/>
  <c r="L722" i="9" s="1"/>
  <c r="K721" i="9"/>
  <c r="L721" i="9" s="1"/>
  <c r="K720" i="9"/>
  <c r="L720" i="9" s="1"/>
  <c r="K719" i="9"/>
  <c r="L719" i="9" s="1"/>
  <c r="K718" i="9"/>
  <c r="L718" i="9" s="1"/>
  <c r="L717" i="9"/>
  <c r="L716" i="9"/>
  <c r="K715" i="9"/>
  <c r="L715" i="9" s="1"/>
  <c r="K714" i="9"/>
  <c r="L714" i="9" s="1"/>
  <c r="K713" i="9"/>
  <c r="L713" i="9" s="1"/>
  <c r="K712" i="9"/>
  <c r="L712" i="9" s="1"/>
  <c r="K711" i="9"/>
  <c r="L711" i="9" s="1"/>
  <c r="K710" i="9"/>
  <c r="L710" i="9" s="1"/>
  <c r="K709" i="9"/>
  <c r="L709" i="9" s="1"/>
  <c r="K708" i="9"/>
  <c r="L708" i="9" s="1"/>
  <c r="K707" i="9"/>
  <c r="L707" i="9" s="1"/>
  <c r="L706" i="9"/>
  <c r="L705" i="9"/>
  <c r="K704" i="9"/>
  <c r="L704" i="9" s="1"/>
  <c r="K703" i="9"/>
  <c r="L703" i="9" s="1"/>
  <c r="K702" i="9"/>
  <c r="L702" i="9" s="1"/>
  <c r="K701" i="9"/>
  <c r="L701" i="9" s="1"/>
  <c r="K700" i="9"/>
  <c r="L700" i="9" s="1"/>
  <c r="K699" i="9"/>
  <c r="L699" i="9" s="1"/>
  <c r="L698" i="9"/>
  <c r="K697" i="9"/>
  <c r="L697" i="9" s="1"/>
  <c r="K696" i="9"/>
  <c r="L696" i="9" s="1"/>
  <c r="K695" i="9"/>
  <c r="L695" i="9" s="1"/>
  <c r="K694" i="9"/>
  <c r="L694" i="9" s="1"/>
  <c r="K693" i="9"/>
  <c r="L693" i="9" s="1"/>
  <c r="K692" i="9"/>
  <c r="L692" i="9" s="1"/>
  <c r="K691" i="9"/>
  <c r="L691" i="9" s="1"/>
  <c r="K690" i="9"/>
  <c r="L690" i="9" s="1"/>
  <c r="K689" i="9"/>
  <c r="L689" i="9" s="1"/>
  <c r="K688" i="9"/>
  <c r="L688" i="9" s="1"/>
  <c r="K687" i="9"/>
  <c r="L687" i="9" s="1"/>
  <c r="K686" i="9"/>
  <c r="L686" i="9" s="1"/>
  <c r="K685" i="9"/>
  <c r="L685" i="9" s="1"/>
  <c r="K684" i="9"/>
  <c r="L684" i="9" s="1"/>
  <c r="K683" i="9"/>
  <c r="L683" i="9" s="1"/>
  <c r="K682" i="9"/>
  <c r="L682" i="9" s="1"/>
  <c r="K681" i="9"/>
  <c r="L681" i="9" s="1"/>
  <c r="K680" i="9"/>
  <c r="L680" i="9" s="1"/>
  <c r="K679" i="9"/>
  <c r="L679" i="9" s="1"/>
  <c r="K678" i="9"/>
  <c r="L678" i="9" s="1"/>
  <c r="K677" i="9"/>
  <c r="L677" i="9" s="1"/>
  <c r="K676" i="9"/>
  <c r="L676" i="9" s="1"/>
  <c r="K675" i="9"/>
  <c r="L675" i="9" s="1"/>
  <c r="K674" i="9"/>
  <c r="L674" i="9" s="1"/>
  <c r="K673" i="9"/>
  <c r="L673" i="9" s="1"/>
  <c r="K672" i="9"/>
  <c r="L672" i="9" s="1"/>
  <c r="K671" i="9"/>
  <c r="L671" i="9" s="1"/>
  <c r="K670" i="9"/>
  <c r="L670" i="9" s="1"/>
  <c r="K669" i="9"/>
  <c r="L669" i="9" s="1"/>
  <c r="L668" i="9"/>
  <c r="K667" i="9"/>
  <c r="L667" i="9" s="1"/>
  <c r="K666" i="9"/>
  <c r="L666" i="9" s="1"/>
  <c r="K665" i="9"/>
  <c r="L665" i="9" s="1"/>
  <c r="K664" i="9"/>
  <c r="L664" i="9" s="1"/>
  <c r="K663" i="9"/>
  <c r="L663" i="9" s="1"/>
  <c r="K662" i="9"/>
  <c r="L662" i="9" s="1"/>
  <c r="L661" i="9"/>
  <c r="K660" i="9"/>
  <c r="L660" i="9" s="1"/>
  <c r="K659" i="9"/>
  <c r="L659" i="9" s="1"/>
  <c r="K658" i="9"/>
  <c r="L658" i="9" s="1"/>
  <c r="K657" i="9"/>
  <c r="L657" i="9" s="1"/>
  <c r="K656" i="9"/>
  <c r="L656" i="9" s="1"/>
  <c r="K655" i="9"/>
  <c r="L655" i="9" s="1"/>
  <c r="L654" i="9"/>
  <c r="K653" i="9"/>
  <c r="K652" i="9"/>
  <c r="L652" i="9" s="1"/>
  <c r="K651" i="9"/>
  <c r="L651" i="9" s="1"/>
  <c r="K650" i="9"/>
  <c r="L650" i="9" s="1"/>
  <c r="K649" i="9"/>
  <c r="L649" i="9" s="1"/>
  <c r="K648" i="9"/>
  <c r="L648" i="9" s="1"/>
  <c r="K647" i="9"/>
  <c r="L647" i="9" s="1"/>
  <c r="K646" i="9"/>
  <c r="L646" i="9" s="1"/>
  <c r="K645" i="9"/>
  <c r="L645" i="9" s="1"/>
  <c r="K644" i="9"/>
  <c r="L644" i="9" s="1"/>
  <c r="K643" i="9"/>
  <c r="L643" i="9" s="1"/>
  <c r="K642" i="9"/>
  <c r="L642" i="9" s="1"/>
  <c r="K641" i="9"/>
  <c r="L641" i="9" s="1"/>
  <c r="K640" i="9"/>
  <c r="L640" i="9" s="1"/>
  <c r="L639" i="9"/>
  <c r="K638" i="9"/>
  <c r="L638" i="9" s="1"/>
  <c r="K637" i="9"/>
  <c r="L637" i="9" s="1"/>
  <c r="K636" i="9"/>
  <c r="L636" i="9" s="1"/>
  <c r="K635" i="9"/>
  <c r="L635" i="9" s="1"/>
  <c r="K634" i="9"/>
  <c r="L634" i="9" s="1"/>
  <c r="K633" i="9"/>
  <c r="L633" i="9" s="1"/>
  <c r="K632" i="9"/>
  <c r="L632" i="9" s="1"/>
  <c r="K631" i="9"/>
  <c r="L631" i="9" s="1"/>
  <c r="K630" i="9"/>
  <c r="L630" i="9" s="1"/>
  <c r="K629" i="9"/>
  <c r="L629" i="9" s="1"/>
  <c r="K628" i="9"/>
  <c r="L628" i="9" s="1"/>
  <c r="K627" i="9"/>
  <c r="L627" i="9" s="1"/>
  <c r="K626" i="9"/>
  <c r="L626" i="9" s="1"/>
  <c r="K625" i="9"/>
  <c r="L625" i="9" s="1"/>
  <c r="K624" i="9"/>
  <c r="L624" i="9" s="1"/>
  <c r="K623" i="9"/>
  <c r="L623" i="9" s="1"/>
  <c r="K622" i="9"/>
  <c r="L622" i="9" s="1"/>
  <c r="K621" i="9"/>
  <c r="L621" i="9" s="1"/>
  <c r="K620" i="9"/>
  <c r="L620" i="9" s="1"/>
  <c r="K619" i="9"/>
  <c r="L619" i="9" s="1"/>
  <c r="K618" i="9"/>
  <c r="L618" i="9" s="1"/>
  <c r="K617" i="9"/>
  <c r="L617" i="9" s="1"/>
  <c r="K616" i="9"/>
  <c r="L616" i="9" s="1"/>
  <c r="K615" i="9"/>
  <c r="L615" i="9" s="1"/>
  <c r="K614" i="9"/>
  <c r="L614" i="9" s="1"/>
  <c r="K613" i="9"/>
  <c r="L613" i="9" s="1"/>
  <c r="K612" i="9"/>
  <c r="L612" i="9" s="1"/>
  <c r="K611" i="9"/>
  <c r="L611" i="9" s="1"/>
  <c r="K610" i="9"/>
  <c r="L610" i="9" s="1"/>
  <c r="K609" i="9"/>
  <c r="L609" i="9" s="1"/>
  <c r="K608" i="9"/>
  <c r="L608" i="9" s="1"/>
  <c r="K607" i="9"/>
  <c r="L607" i="9" s="1"/>
  <c r="K606" i="9"/>
  <c r="L606" i="9" s="1"/>
  <c r="K605" i="9"/>
  <c r="L605" i="9" s="1"/>
  <c r="K604" i="9"/>
  <c r="L604" i="9" s="1"/>
  <c r="K603" i="9"/>
  <c r="L603" i="9" s="1"/>
  <c r="K602" i="9"/>
  <c r="L602" i="9" s="1"/>
  <c r="L601" i="9"/>
  <c r="L600" i="9"/>
  <c r="K599" i="9"/>
  <c r="L599" i="9" s="1"/>
  <c r="K598" i="9"/>
  <c r="L598" i="9" s="1"/>
  <c r="K597" i="9"/>
  <c r="L597" i="9" s="1"/>
  <c r="K596" i="9"/>
  <c r="L596" i="9" s="1"/>
  <c r="K595" i="9"/>
  <c r="L595" i="9" s="1"/>
  <c r="K594" i="9"/>
  <c r="L594" i="9" s="1"/>
  <c r="K593" i="9"/>
  <c r="L593" i="9" s="1"/>
  <c r="K592" i="9"/>
  <c r="L592" i="9" s="1"/>
  <c r="K591" i="9"/>
  <c r="L591" i="9" s="1"/>
  <c r="K590" i="9"/>
  <c r="L590" i="9" s="1"/>
  <c r="K589" i="9"/>
  <c r="L589" i="9" s="1"/>
  <c r="L588" i="9"/>
  <c r="K587" i="9"/>
  <c r="L587" i="9" s="1"/>
  <c r="K586" i="9"/>
  <c r="L586" i="9" s="1"/>
  <c r="K585" i="9"/>
  <c r="L585" i="9" s="1"/>
  <c r="K584" i="9"/>
  <c r="L584" i="9" s="1"/>
  <c r="K583" i="9"/>
  <c r="L583" i="9" s="1"/>
  <c r="K582" i="9"/>
  <c r="L582" i="9" s="1"/>
  <c r="K581" i="9"/>
  <c r="L581" i="9" s="1"/>
  <c r="L580" i="9"/>
  <c r="K579" i="9"/>
  <c r="L579" i="9" s="1"/>
  <c r="K578" i="9"/>
  <c r="L578" i="9" s="1"/>
  <c r="K577" i="9"/>
  <c r="L577" i="9" s="1"/>
  <c r="K576" i="9"/>
  <c r="L576" i="9" s="1"/>
  <c r="K575" i="9"/>
  <c r="L575" i="9" s="1"/>
  <c r="K574" i="9"/>
  <c r="L574" i="9" s="1"/>
  <c r="K573" i="9"/>
  <c r="L573" i="9" s="1"/>
  <c r="K572" i="9"/>
  <c r="L572" i="9" s="1"/>
  <c r="K571" i="9"/>
  <c r="L571" i="9" s="1"/>
  <c r="K570" i="9"/>
  <c r="L570" i="9" s="1"/>
  <c r="K569" i="9"/>
  <c r="L569" i="9" s="1"/>
  <c r="K568" i="9"/>
  <c r="L568" i="9" s="1"/>
  <c r="L567" i="9"/>
  <c r="K566" i="9"/>
  <c r="K565" i="9"/>
  <c r="L565" i="9" s="1"/>
  <c r="K564" i="9"/>
  <c r="L564" i="9" s="1"/>
  <c r="K563" i="9"/>
  <c r="L563" i="9" s="1"/>
  <c r="K562" i="9"/>
  <c r="L562" i="9" s="1"/>
  <c r="K561" i="9"/>
  <c r="L561" i="9" s="1"/>
  <c r="K560" i="9"/>
  <c r="L560" i="9" s="1"/>
  <c r="K559" i="9"/>
  <c r="L559" i="9" s="1"/>
  <c r="K558" i="9"/>
  <c r="L558" i="9" s="1"/>
  <c r="K557" i="9"/>
  <c r="L557" i="9" s="1"/>
  <c r="K556" i="9"/>
  <c r="L556" i="9" s="1"/>
  <c r="K555" i="9"/>
  <c r="L555" i="9" s="1"/>
  <c r="K554" i="9"/>
  <c r="L554" i="9" s="1"/>
  <c r="K553" i="9"/>
  <c r="L553" i="9" s="1"/>
  <c r="K552" i="9"/>
  <c r="L552" i="9" s="1"/>
  <c r="L551" i="9"/>
  <c r="K550" i="9"/>
  <c r="L550" i="9" s="1"/>
  <c r="K549" i="9"/>
  <c r="L549" i="9" s="1"/>
  <c r="K548" i="9"/>
  <c r="L548" i="9" s="1"/>
  <c r="K547" i="9"/>
  <c r="L547" i="9" s="1"/>
  <c r="K546" i="9"/>
  <c r="L546" i="9" s="1"/>
  <c r="K545" i="9"/>
  <c r="L545" i="9" s="1"/>
  <c r="K544" i="9"/>
  <c r="L544" i="9" s="1"/>
  <c r="K543" i="9"/>
  <c r="L543" i="9" s="1"/>
  <c r="K542" i="9"/>
  <c r="L542" i="9" s="1"/>
  <c r="K541" i="9"/>
  <c r="L541" i="9" s="1"/>
  <c r="K540" i="9"/>
  <c r="L540" i="9" s="1"/>
  <c r="K539" i="9"/>
  <c r="L539" i="9" s="1"/>
  <c r="K538" i="9"/>
  <c r="L538" i="9" s="1"/>
  <c r="K537" i="9"/>
  <c r="L537" i="9" s="1"/>
  <c r="K536" i="9"/>
  <c r="L536" i="9" s="1"/>
  <c r="K535" i="9"/>
  <c r="L535" i="9" s="1"/>
  <c r="K534" i="9"/>
  <c r="L534" i="9" s="1"/>
  <c r="K533" i="9"/>
  <c r="L533" i="9" s="1"/>
  <c r="K532" i="9"/>
  <c r="L532" i="9" s="1"/>
  <c r="K531" i="9"/>
  <c r="L531" i="9" s="1"/>
  <c r="K530" i="9"/>
  <c r="L530" i="9" s="1"/>
  <c r="K529" i="9"/>
  <c r="L529" i="9" s="1"/>
  <c r="K528" i="9"/>
  <c r="L528" i="9" s="1"/>
  <c r="K527" i="9"/>
  <c r="L527" i="9" s="1"/>
  <c r="K526" i="9"/>
  <c r="L526" i="9" s="1"/>
  <c r="K525" i="9"/>
  <c r="L525" i="9" s="1"/>
  <c r="L524" i="9"/>
  <c r="K523" i="9"/>
  <c r="L523" i="9" s="1"/>
  <c r="K522" i="9"/>
  <c r="L522" i="9" s="1"/>
  <c r="K521" i="9"/>
  <c r="L521" i="9" s="1"/>
  <c r="K520" i="9"/>
  <c r="L520" i="9" s="1"/>
  <c r="K519" i="9"/>
  <c r="L519" i="9" s="1"/>
  <c r="K518" i="9"/>
  <c r="L518" i="9" s="1"/>
  <c r="K517" i="9"/>
  <c r="L517" i="9" s="1"/>
  <c r="K516" i="9"/>
  <c r="L516" i="9" s="1"/>
  <c r="K515" i="9"/>
  <c r="L515" i="9" s="1"/>
  <c r="K514" i="9"/>
  <c r="L514" i="9" s="1"/>
  <c r="K513" i="9"/>
  <c r="L513" i="9" s="1"/>
  <c r="K512" i="9"/>
  <c r="L512" i="9" s="1"/>
  <c r="K511" i="9"/>
  <c r="L511" i="9" s="1"/>
  <c r="K510" i="9"/>
  <c r="L510" i="9" s="1"/>
  <c r="K509" i="9"/>
  <c r="L509" i="9" s="1"/>
  <c r="K508" i="9"/>
  <c r="L508" i="9" s="1"/>
  <c r="L507" i="9"/>
  <c r="K506" i="9"/>
  <c r="L506" i="9" s="1"/>
  <c r="K505" i="9"/>
  <c r="L505" i="9" s="1"/>
  <c r="K504" i="9"/>
  <c r="L504" i="9" s="1"/>
  <c r="L503" i="9"/>
  <c r="L502" i="9"/>
  <c r="L501" i="9"/>
  <c r="L500" i="9"/>
  <c r="K499" i="9"/>
  <c r="L499" i="9" s="1"/>
  <c r="K498" i="9"/>
  <c r="L498" i="9" s="1"/>
  <c r="K497" i="9"/>
  <c r="L497" i="9" s="1"/>
  <c r="K496" i="9"/>
  <c r="L496" i="9" s="1"/>
  <c r="K495" i="9"/>
  <c r="L495" i="9" s="1"/>
  <c r="K494" i="9"/>
  <c r="L494" i="9" s="1"/>
  <c r="K493" i="9"/>
  <c r="L493" i="9" s="1"/>
  <c r="K492" i="9"/>
  <c r="L492" i="9" s="1"/>
  <c r="K491" i="9"/>
  <c r="L491" i="9" s="1"/>
  <c r="K490" i="9"/>
  <c r="L490" i="9" s="1"/>
  <c r="K489" i="9"/>
  <c r="L489" i="9" s="1"/>
  <c r="K488" i="9"/>
  <c r="L488" i="9" s="1"/>
  <c r="K487" i="9"/>
  <c r="L487" i="9" s="1"/>
  <c r="K486" i="9"/>
  <c r="L486" i="9" s="1"/>
  <c r="K485" i="9"/>
  <c r="L485" i="9" s="1"/>
  <c r="K484" i="9"/>
  <c r="L484" i="9" s="1"/>
  <c r="K483" i="9"/>
  <c r="L483" i="9" s="1"/>
  <c r="K482" i="9"/>
  <c r="L482" i="9" s="1"/>
  <c r="K481" i="9"/>
  <c r="L481" i="9" s="1"/>
  <c r="K480" i="9"/>
  <c r="L480" i="9" s="1"/>
  <c r="K479" i="9"/>
  <c r="L479" i="9" s="1"/>
  <c r="K478" i="9"/>
  <c r="L478" i="9" s="1"/>
  <c r="K477" i="9"/>
  <c r="L477" i="9" s="1"/>
  <c r="K476" i="9"/>
  <c r="L476" i="9" s="1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K452" i="9"/>
  <c r="L452" i="9" s="1"/>
  <c r="K451" i="9"/>
  <c r="L451" i="9" s="1"/>
  <c r="K450" i="9"/>
  <c r="L450" i="9" s="1"/>
  <c r="K449" i="9"/>
  <c r="L449" i="9" s="1"/>
  <c r="K448" i="9"/>
  <c r="L448" i="9" s="1"/>
  <c r="K447" i="9"/>
  <c r="L447" i="9" s="1"/>
  <c r="K446" i="9"/>
  <c r="L446" i="9" s="1"/>
  <c r="K445" i="9"/>
  <c r="L445" i="9" s="1"/>
  <c r="K444" i="9"/>
  <c r="L444" i="9" s="1"/>
  <c r="K443" i="9"/>
  <c r="L443" i="9" s="1"/>
  <c r="K442" i="9"/>
  <c r="L442" i="9" s="1"/>
  <c r="K441" i="9"/>
  <c r="L441" i="9" s="1"/>
  <c r="K440" i="9"/>
  <c r="L440" i="9" s="1"/>
  <c r="K439" i="9"/>
  <c r="L439" i="9" s="1"/>
  <c r="K438" i="9"/>
  <c r="L438" i="9" s="1"/>
  <c r="K437" i="9"/>
  <c r="L437" i="9" s="1"/>
  <c r="K436" i="9"/>
  <c r="L436" i="9" s="1"/>
  <c r="K435" i="9"/>
  <c r="L435" i="9" s="1"/>
  <c r="K434" i="9"/>
  <c r="L434" i="9" s="1"/>
  <c r="K433" i="9"/>
  <c r="L433" i="9" s="1"/>
  <c r="K432" i="9"/>
  <c r="L432" i="9" s="1"/>
  <c r="L431" i="9"/>
  <c r="L430" i="9"/>
  <c r="L429" i="9"/>
  <c r="K428" i="9"/>
  <c r="L428" i="9" s="1"/>
  <c r="K427" i="9"/>
  <c r="L427" i="9" s="1"/>
  <c r="K426" i="9"/>
  <c r="L426" i="9" s="1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K412" i="9"/>
  <c r="L412" i="9" s="1"/>
  <c r="K411" i="9"/>
  <c r="L411" i="9" s="1"/>
  <c r="K410" i="9"/>
  <c r="L410" i="9" s="1"/>
  <c r="K409" i="9"/>
  <c r="L409" i="9" s="1"/>
  <c r="K408" i="9"/>
  <c r="L408" i="9" s="1"/>
  <c r="K407" i="9"/>
  <c r="L407" i="9" s="1"/>
  <c r="K406" i="9"/>
  <c r="L406" i="9" s="1"/>
  <c r="K405" i="9"/>
  <c r="L405" i="9" s="1"/>
  <c r="K404" i="9"/>
  <c r="L404" i="9" s="1"/>
  <c r="K403" i="9"/>
  <c r="L403" i="9" s="1"/>
  <c r="K402" i="9"/>
  <c r="L402" i="9" s="1"/>
  <c r="K401" i="9"/>
  <c r="L401" i="9" s="1"/>
  <c r="K400" i="9"/>
  <c r="L400" i="9" s="1"/>
  <c r="K399" i="9"/>
  <c r="L399" i="9" s="1"/>
  <c r="K398" i="9"/>
  <c r="L398" i="9" s="1"/>
  <c r="K397" i="9"/>
  <c r="L397" i="9" s="1"/>
  <c r="K396" i="9"/>
  <c r="L396" i="9" s="1"/>
  <c r="L395" i="9"/>
  <c r="L394" i="9"/>
  <c r="L393" i="9"/>
  <c r="L392" i="9"/>
  <c r="K391" i="9"/>
  <c r="L391" i="9" s="1"/>
  <c r="K390" i="9"/>
  <c r="L390" i="9" s="1"/>
  <c r="K389" i="9"/>
  <c r="L389" i="9" s="1"/>
  <c r="L388" i="9"/>
  <c r="L387" i="9"/>
  <c r="L386" i="9"/>
  <c r="L385" i="9"/>
  <c r="L384" i="9"/>
  <c r="L383" i="9"/>
  <c r="K382" i="9"/>
  <c r="L382" i="9" s="1"/>
  <c r="L381" i="9"/>
  <c r="K380" i="9"/>
  <c r="L380" i="9" s="1"/>
  <c r="K379" i="9"/>
  <c r="L379" i="9" s="1"/>
  <c r="K378" i="9"/>
  <c r="L378" i="9" s="1"/>
  <c r="K377" i="9"/>
  <c r="L377" i="9" s="1"/>
  <c r="K376" i="9"/>
  <c r="L376" i="9" s="1"/>
  <c r="K375" i="9"/>
  <c r="L375" i="9" s="1"/>
  <c r="K374" i="9"/>
  <c r="L374" i="9" s="1"/>
  <c r="K373" i="9"/>
  <c r="L373" i="9" s="1"/>
  <c r="K372" i="9"/>
  <c r="L372" i="9" s="1"/>
  <c r="K371" i="9"/>
  <c r="L371" i="9" s="1"/>
  <c r="K370" i="9"/>
  <c r="L370" i="9" s="1"/>
  <c r="K369" i="9"/>
  <c r="L369" i="9" s="1"/>
  <c r="K368" i="9"/>
  <c r="L368" i="9" s="1"/>
  <c r="K367" i="9"/>
  <c r="L367" i="9" s="1"/>
  <c r="K366" i="9"/>
  <c r="L366" i="9" s="1"/>
  <c r="K365" i="9"/>
  <c r="L365" i="9" s="1"/>
  <c r="K364" i="9"/>
  <c r="L364" i="9" s="1"/>
  <c r="K363" i="9"/>
  <c r="L363" i="9" s="1"/>
  <c r="K362" i="9"/>
  <c r="L362" i="9" s="1"/>
  <c r="K361" i="9"/>
  <c r="L361" i="9" s="1"/>
  <c r="L360" i="9"/>
  <c r="L359" i="9"/>
  <c r="K358" i="9"/>
  <c r="L358" i="9" s="1"/>
  <c r="K357" i="9"/>
  <c r="L357" i="9" s="1"/>
  <c r="K356" i="9"/>
  <c r="L356" i="9" s="1"/>
  <c r="L355" i="9"/>
  <c r="L354" i="9"/>
  <c r="L353" i="9"/>
  <c r="L352" i="9"/>
  <c r="L351" i="9"/>
  <c r="L350" i="9"/>
  <c r="L349" i="9"/>
  <c r="L348" i="9"/>
  <c r="K347" i="9"/>
  <c r="L347" i="9" s="1"/>
  <c r="K346" i="9"/>
  <c r="L346" i="9" s="1"/>
  <c r="K345" i="9"/>
  <c r="L345" i="9" s="1"/>
  <c r="K344" i="9"/>
  <c r="L344" i="9" s="1"/>
  <c r="K343" i="9"/>
  <c r="L343" i="9" s="1"/>
  <c r="K342" i="9"/>
  <c r="L342" i="9" s="1"/>
  <c r="K341" i="9"/>
  <c r="L341" i="9" s="1"/>
  <c r="K340" i="9"/>
  <c r="L340" i="9" s="1"/>
  <c r="K339" i="9"/>
  <c r="L339" i="9" s="1"/>
  <c r="K338" i="9"/>
  <c r="L338" i="9" s="1"/>
  <c r="K337" i="9"/>
  <c r="L337" i="9" s="1"/>
  <c r="K336" i="9"/>
  <c r="L336" i="9" s="1"/>
  <c r="K335" i="9"/>
  <c r="L335" i="9" s="1"/>
  <c r="K334" i="9"/>
  <c r="L334" i="9" s="1"/>
  <c r="K333" i="9"/>
  <c r="L333" i="9" s="1"/>
  <c r="K332" i="9"/>
  <c r="L332" i="9" s="1"/>
  <c r="K331" i="9"/>
  <c r="L331" i="9" s="1"/>
  <c r="K330" i="9"/>
  <c r="L330" i="9" s="1"/>
  <c r="K329" i="9"/>
  <c r="L329" i="9" s="1"/>
  <c r="K328" i="9"/>
  <c r="L328" i="9" s="1"/>
  <c r="K327" i="9"/>
  <c r="L327" i="9" s="1"/>
  <c r="L326" i="9"/>
  <c r="K325" i="9"/>
  <c r="L325" i="9" s="1"/>
  <c r="L324" i="9"/>
  <c r="K323" i="9"/>
  <c r="L323" i="9" s="1"/>
  <c r="K322" i="9"/>
  <c r="L322" i="9" s="1"/>
  <c r="K321" i="9"/>
  <c r="L321" i="9" s="1"/>
  <c r="L320" i="9"/>
  <c r="L319" i="9"/>
  <c r="L318" i="9"/>
  <c r="L317" i="9"/>
  <c r="L316" i="9"/>
  <c r="L315" i="9"/>
  <c r="K314" i="9"/>
  <c r="L314" i="9" s="1"/>
  <c r="K313" i="9"/>
  <c r="L313" i="9" s="1"/>
  <c r="K312" i="9"/>
  <c r="L312" i="9" s="1"/>
  <c r="K311" i="9"/>
  <c r="L311" i="9" s="1"/>
  <c r="L310" i="9"/>
  <c r="K309" i="9"/>
  <c r="L309" i="9" s="1"/>
  <c r="K308" i="9"/>
  <c r="L308" i="9" s="1"/>
  <c r="K307" i="9"/>
  <c r="L307" i="9" s="1"/>
  <c r="K306" i="9"/>
  <c r="L306" i="9" s="1"/>
  <c r="K305" i="9"/>
  <c r="L305" i="9" s="1"/>
  <c r="K304" i="9"/>
  <c r="L304" i="9" s="1"/>
  <c r="K303" i="9"/>
  <c r="L303" i="9" s="1"/>
  <c r="K302" i="9"/>
  <c r="L302" i="9" s="1"/>
  <c r="K301" i="9"/>
  <c r="L301" i="9" s="1"/>
  <c r="K300" i="9"/>
  <c r="L300" i="9" s="1"/>
  <c r="K299" i="9"/>
  <c r="L299" i="9" s="1"/>
  <c r="K298" i="9"/>
  <c r="L298" i="9" s="1"/>
  <c r="K297" i="9"/>
  <c r="L297" i="9" s="1"/>
  <c r="K296" i="9"/>
  <c r="L296" i="9" s="1"/>
  <c r="K295" i="9"/>
  <c r="L295" i="9" s="1"/>
  <c r="K294" i="9"/>
  <c r="L294" i="9" s="1"/>
  <c r="K293" i="9"/>
  <c r="L293" i="9" s="1"/>
  <c r="K292" i="9"/>
  <c r="L292" i="9" s="1"/>
  <c r="K291" i="9"/>
  <c r="L291" i="9" s="1"/>
  <c r="K290" i="9"/>
  <c r="L290" i="9" s="1"/>
  <c r="K289" i="9"/>
  <c r="L289" i="9" s="1"/>
  <c r="K288" i="9"/>
  <c r="L288" i="9" s="1"/>
  <c r="K287" i="9"/>
  <c r="L287" i="9" s="1"/>
  <c r="K286" i="9"/>
  <c r="L286" i="9" s="1"/>
  <c r="L285" i="9"/>
  <c r="L284" i="9"/>
  <c r="L283" i="9"/>
  <c r="K282" i="9"/>
  <c r="L282" i="9" s="1"/>
  <c r="K281" i="9"/>
  <c r="L281" i="9" s="1"/>
  <c r="K280" i="9"/>
  <c r="L280" i="9" s="1"/>
  <c r="K279" i="9"/>
  <c r="L279" i="9" s="1"/>
  <c r="K278" i="9"/>
  <c r="L278" i="9" s="1"/>
  <c r="K277" i="9"/>
  <c r="L277" i="9" s="1"/>
  <c r="K276" i="9"/>
  <c r="L276" i="9" s="1"/>
  <c r="K275" i="9"/>
  <c r="L275" i="9" s="1"/>
  <c r="K274" i="9"/>
  <c r="L274" i="9" s="1"/>
  <c r="K273" i="9"/>
  <c r="L273" i="9" s="1"/>
  <c r="K272" i="9"/>
  <c r="L272" i="9" s="1"/>
  <c r="K271" i="9"/>
  <c r="L271" i="9" s="1"/>
  <c r="K270" i="9"/>
  <c r="L270" i="9" s="1"/>
  <c r="K269" i="9"/>
  <c r="L269" i="9" s="1"/>
  <c r="K268" i="9"/>
  <c r="L268" i="9" s="1"/>
  <c r="K267" i="9"/>
  <c r="L267" i="9" s="1"/>
  <c r="K266" i="9"/>
  <c r="L266" i="9" s="1"/>
  <c r="K265" i="9"/>
  <c r="L265" i="9" s="1"/>
  <c r="K264" i="9"/>
  <c r="L264" i="9" s="1"/>
  <c r="K263" i="9"/>
  <c r="L263" i="9" s="1"/>
  <c r="K262" i="9"/>
  <c r="L262" i="9" s="1"/>
  <c r="K261" i="9"/>
  <c r="L261" i="9" s="1"/>
  <c r="K260" i="9"/>
  <c r="L260" i="9" s="1"/>
  <c r="K259" i="9"/>
  <c r="L259" i="9" s="1"/>
  <c r="K258" i="9"/>
  <c r="L258" i="9" s="1"/>
  <c r="K257" i="9"/>
  <c r="L257" i="9" s="1"/>
  <c r="K256" i="9"/>
  <c r="L256" i="9" s="1"/>
  <c r="L255" i="9"/>
  <c r="K254" i="9"/>
  <c r="L254" i="9" s="1"/>
  <c r="K253" i="9"/>
  <c r="L253" i="9" s="1"/>
  <c r="K252" i="9"/>
  <c r="L252" i="9" s="1"/>
  <c r="K251" i="9"/>
  <c r="L251" i="9" s="1"/>
  <c r="L250" i="9"/>
  <c r="K249" i="9"/>
  <c r="L249" i="9" s="1"/>
  <c r="K248" i="9"/>
  <c r="L248" i="9" s="1"/>
  <c r="K247" i="9"/>
  <c r="L247" i="9" s="1"/>
  <c r="K246" i="9"/>
  <c r="L246" i="9" s="1"/>
  <c r="K245" i="9"/>
  <c r="L245" i="9" s="1"/>
  <c r="K244" i="9"/>
  <c r="L244" i="9" s="1"/>
  <c r="K243" i="9"/>
  <c r="L243" i="9" s="1"/>
  <c r="K242" i="9"/>
  <c r="L242" i="9" s="1"/>
  <c r="K241" i="9"/>
  <c r="L241" i="9" s="1"/>
  <c r="K240" i="9"/>
  <c r="L240" i="9" s="1"/>
  <c r="K239" i="9"/>
  <c r="L239" i="9" s="1"/>
  <c r="K238" i="9"/>
  <c r="L238" i="9" s="1"/>
  <c r="K237" i="9"/>
  <c r="L237" i="9" s="1"/>
  <c r="K236" i="9"/>
  <c r="L236" i="9" s="1"/>
  <c r="K235" i="9"/>
  <c r="L235" i="9" s="1"/>
  <c r="K234" i="9"/>
  <c r="L234" i="9" s="1"/>
  <c r="K233" i="9"/>
  <c r="L233" i="9" s="1"/>
  <c r="K232" i="9"/>
  <c r="L232" i="9" s="1"/>
  <c r="K231" i="9"/>
  <c r="L231" i="9" s="1"/>
  <c r="K230" i="9"/>
  <c r="L230" i="9" s="1"/>
  <c r="K229" i="9"/>
  <c r="L229" i="9" s="1"/>
  <c r="K228" i="9"/>
  <c r="L228" i="9" s="1"/>
  <c r="K227" i="9"/>
  <c r="L227" i="9" s="1"/>
  <c r="K226" i="9"/>
  <c r="L226" i="9" s="1"/>
  <c r="K225" i="9"/>
  <c r="L225" i="9" s="1"/>
  <c r="K224" i="9"/>
  <c r="L224" i="9" s="1"/>
  <c r="K223" i="9"/>
  <c r="L223" i="9" s="1"/>
  <c r="K222" i="9"/>
  <c r="L222" i="9" s="1"/>
  <c r="K221" i="9"/>
  <c r="L221" i="9" s="1"/>
  <c r="K220" i="9"/>
  <c r="L220" i="9" s="1"/>
  <c r="K219" i="9"/>
  <c r="L219" i="9" s="1"/>
  <c r="K218" i="9"/>
  <c r="L218" i="9" s="1"/>
  <c r="L217" i="9"/>
  <c r="K216" i="9"/>
  <c r="L216" i="9" s="1"/>
  <c r="K215" i="9"/>
  <c r="L215" i="9" s="1"/>
  <c r="K214" i="9"/>
  <c r="L214" i="9" s="1"/>
  <c r="K213" i="9"/>
  <c r="L213" i="9" s="1"/>
  <c r="K212" i="9"/>
  <c r="L212" i="9" s="1"/>
  <c r="K211" i="9"/>
  <c r="L211" i="9" s="1"/>
  <c r="K210" i="9"/>
  <c r="L210" i="9" s="1"/>
  <c r="K209" i="9"/>
  <c r="L209" i="9" s="1"/>
  <c r="K208" i="9"/>
  <c r="L208" i="9" s="1"/>
  <c r="K207" i="9"/>
  <c r="L207" i="9" s="1"/>
  <c r="K206" i="9"/>
  <c r="L206" i="9" s="1"/>
  <c r="K205" i="9"/>
  <c r="L205" i="9" s="1"/>
  <c r="K204" i="9"/>
  <c r="L204" i="9" s="1"/>
  <c r="K203" i="9"/>
  <c r="L203" i="9" s="1"/>
  <c r="K202" i="9"/>
  <c r="L202" i="9" s="1"/>
  <c r="K201" i="9"/>
  <c r="L201" i="9" s="1"/>
  <c r="K200" i="9"/>
  <c r="L200" i="9" s="1"/>
  <c r="K199" i="9"/>
  <c r="L199" i="9" s="1"/>
  <c r="K198" i="9"/>
  <c r="L198" i="9" s="1"/>
  <c r="K197" i="9"/>
  <c r="L197" i="9" s="1"/>
  <c r="K196" i="9"/>
  <c r="L196" i="9" s="1"/>
  <c r="K195" i="9"/>
  <c r="L195" i="9" s="1"/>
  <c r="K194" i="9"/>
  <c r="L194" i="9" s="1"/>
  <c r="K193" i="9"/>
  <c r="L193" i="9" s="1"/>
  <c r="L192" i="9"/>
  <c r="K191" i="9"/>
  <c r="L191" i="9" s="1"/>
  <c r="L190" i="9"/>
  <c r="K189" i="9"/>
  <c r="L189" i="9" s="1"/>
  <c r="K188" i="9"/>
  <c r="L188" i="9" s="1"/>
  <c r="K187" i="9"/>
  <c r="L187" i="9" s="1"/>
  <c r="K186" i="9"/>
  <c r="L186" i="9" s="1"/>
  <c r="K185" i="9"/>
  <c r="L185" i="9" s="1"/>
  <c r="K184" i="9"/>
  <c r="L184" i="9" s="1"/>
  <c r="K183" i="9"/>
  <c r="L183" i="9" s="1"/>
  <c r="K182" i="9"/>
  <c r="L182" i="9" s="1"/>
  <c r="K181" i="9"/>
  <c r="L181" i="9" s="1"/>
  <c r="K180" i="9"/>
  <c r="L180" i="9" s="1"/>
  <c r="K179" i="9"/>
  <c r="L179" i="9" s="1"/>
  <c r="K178" i="9"/>
  <c r="L178" i="9" s="1"/>
  <c r="K177" i="9"/>
  <c r="L177" i="9" s="1"/>
  <c r="L176" i="9"/>
  <c r="K175" i="9"/>
  <c r="L175" i="9" s="1"/>
  <c r="L174" i="9"/>
  <c r="K173" i="9"/>
  <c r="L173" i="9" s="1"/>
  <c r="K172" i="9"/>
  <c r="L172" i="9" s="1"/>
  <c r="K171" i="9"/>
  <c r="L171" i="9" s="1"/>
  <c r="K170" i="9"/>
  <c r="L170" i="9" s="1"/>
  <c r="K169" i="9"/>
  <c r="L169" i="9" s="1"/>
  <c r="K168" i="9"/>
  <c r="L168" i="9" s="1"/>
  <c r="L167" i="9"/>
  <c r="K166" i="9"/>
  <c r="L166" i="9" s="1"/>
  <c r="K165" i="9"/>
  <c r="L165" i="9" s="1"/>
  <c r="K164" i="9"/>
  <c r="L164" i="9" s="1"/>
  <c r="K163" i="9"/>
  <c r="L163" i="9" s="1"/>
  <c r="K162" i="9"/>
  <c r="L162" i="9" s="1"/>
  <c r="K161" i="9"/>
  <c r="L161" i="9" s="1"/>
  <c r="K160" i="9"/>
  <c r="L160" i="9" s="1"/>
  <c r="K159" i="9"/>
  <c r="L159" i="9" s="1"/>
  <c r="K158" i="9"/>
  <c r="L158" i="9" s="1"/>
  <c r="K157" i="9"/>
  <c r="L157" i="9" s="1"/>
  <c r="K156" i="9"/>
  <c r="L156" i="9" s="1"/>
  <c r="K155" i="9"/>
  <c r="L155" i="9" s="1"/>
  <c r="K154" i="9"/>
  <c r="L154" i="9" s="1"/>
  <c r="L153" i="9"/>
  <c r="K152" i="9"/>
  <c r="L152" i="9" s="1"/>
  <c r="K151" i="9"/>
  <c r="L151" i="9" s="1"/>
  <c r="K150" i="9"/>
  <c r="L150" i="9" s="1"/>
  <c r="K149" i="9"/>
  <c r="L149" i="9" s="1"/>
  <c r="K148" i="9"/>
  <c r="L148" i="9" s="1"/>
  <c r="K147" i="9"/>
  <c r="L147" i="9" s="1"/>
  <c r="K146" i="9"/>
  <c r="L146" i="9" s="1"/>
  <c r="K145" i="9"/>
  <c r="L145" i="9" s="1"/>
  <c r="K144" i="9"/>
  <c r="L144" i="9" s="1"/>
  <c r="L143" i="9"/>
  <c r="L142" i="9"/>
  <c r="K141" i="9"/>
  <c r="L141" i="9" s="1"/>
  <c r="K140" i="9"/>
  <c r="L140" i="9" s="1"/>
  <c r="K139" i="9"/>
  <c r="L139" i="9" s="1"/>
  <c r="K138" i="9"/>
  <c r="L138" i="9" s="1"/>
  <c r="L137" i="9"/>
  <c r="K136" i="9"/>
  <c r="L136" i="9" s="1"/>
  <c r="K135" i="9"/>
  <c r="L135" i="9" s="1"/>
  <c r="K134" i="9"/>
  <c r="L134" i="9" s="1"/>
  <c r="K133" i="9"/>
  <c r="L133" i="9" s="1"/>
  <c r="K132" i="9"/>
  <c r="L132" i="9" s="1"/>
  <c r="K131" i="9"/>
  <c r="L131" i="9" s="1"/>
  <c r="K130" i="9"/>
  <c r="L130" i="9" s="1"/>
  <c r="K129" i="9"/>
  <c r="L129" i="9" s="1"/>
  <c r="K128" i="9"/>
  <c r="L128" i="9" s="1"/>
  <c r="K127" i="9"/>
  <c r="L127" i="9" s="1"/>
  <c r="K126" i="9"/>
  <c r="L126" i="9" s="1"/>
  <c r="K125" i="9"/>
  <c r="L125" i="9" s="1"/>
  <c r="K124" i="9"/>
  <c r="L124" i="9" s="1"/>
  <c r="K123" i="9"/>
  <c r="L123" i="9" s="1"/>
  <c r="K122" i="9"/>
  <c r="L122" i="9" s="1"/>
  <c r="K121" i="9"/>
  <c r="L121" i="9" s="1"/>
  <c r="K120" i="9"/>
  <c r="L120" i="9" s="1"/>
  <c r="K119" i="9"/>
  <c r="L119" i="9" s="1"/>
  <c r="L118" i="9"/>
  <c r="L117" i="9"/>
  <c r="K116" i="9"/>
  <c r="L116" i="9" s="1"/>
  <c r="K115" i="9"/>
  <c r="L115" i="9" s="1"/>
  <c r="K114" i="9"/>
  <c r="L114" i="9" s="1"/>
  <c r="K113" i="9"/>
  <c r="L113" i="9" s="1"/>
  <c r="K112" i="9"/>
  <c r="L112" i="9" s="1"/>
  <c r="K111" i="9"/>
  <c r="L111" i="9" s="1"/>
  <c r="K110" i="9"/>
  <c r="L110" i="9" s="1"/>
  <c r="K109" i="9"/>
  <c r="L109" i="9" s="1"/>
  <c r="K108" i="9"/>
  <c r="L108" i="9" s="1"/>
  <c r="K107" i="9"/>
  <c r="L107" i="9" s="1"/>
  <c r="K106" i="9"/>
  <c r="L106" i="9" s="1"/>
  <c r="K105" i="9"/>
  <c r="L105" i="9" s="1"/>
  <c r="K104" i="9"/>
  <c r="L104" i="9" s="1"/>
  <c r="L103" i="9"/>
  <c r="K102" i="9"/>
  <c r="L102" i="9" s="1"/>
  <c r="K101" i="9"/>
  <c r="L101" i="9" s="1"/>
  <c r="K100" i="9"/>
  <c r="L100" i="9" s="1"/>
  <c r="K99" i="9"/>
  <c r="L99" i="9" s="1"/>
  <c r="K98" i="9"/>
  <c r="L98" i="9" s="1"/>
  <c r="K97" i="9"/>
  <c r="L97" i="9" s="1"/>
  <c r="K96" i="9"/>
  <c r="L96" i="9" s="1"/>
  <c r="K95" i="9"/>
  <c r="L95" i="9" s="1"/>
  <c r="K94" i="9"/>
  <c r="L94" i="9" s="1"/>
  <c r="K93" i="9"/>
  <c r="L93" i="9" s="1"/>
  <c r="L92" i="9"/>
  <c r="K91" i="9"/>
  <c r="L91" i="9" s="1"/>
  <c r="K90" i="9"/>
  <c r="L90" i="9" s="1"/>
  <c r="K89" i="9"/>
  <c r="L89" i="9" s="1"/>
  <c r="K88" i="9"/>
  <c r="L88" i="9" s="1"/>
  <c r="L87" i="9"/>
  <c r="L86" i="9"/>
  <c r="K85" i="9"/>
  <c r="L85" i="9" s="1"/>
  <c r="K84" i="9"/>
  <c r="L84" i="9" s="1"/>
  <c r="K83" i="9"/>
  <c r="L83" i="9" s="1"/>
  <c r="L82" i="9"/>
  <c r="L81" i="9"/>
  <c r="L80" i="9"/>
  <c r="K79" i="9"/>
  <c r="L79" i="9" s="1"/>
  <c r="K78" i="9"/>
  <c r="L78" i="9" s="1"/>
  <c r="K77" i="9"/>
  <c r="L77" i="9" s="1"/>
  <c r="L76" i="9"/>
  <c r="K75" i="9"/>
  <c r="L75" i="9" s="1"/>
  <c r="K74" i="9"/>
  <c r="L74" i="9" s="1"/>
  <c r="K73" i="9"/>
  <c r="L73" i="9" s="1"/>
  <c r="K72" i="9"/>
  <c r="L72" i="9" s="1"/>
  <c r="K71" i="9"/>
  <c r="L71" i="9" s="1"/>
  <c r="K70" i="9"/>
  <c r="L70" i="9" s="1"/>
  <c r="K69" i="9"/>
  <c r="L69" i="9" s="1"/>
  <c r="K68" i="9"/>
  <c r="L68" i="9" s="1"/>
  <c r="K67" i="9"/>
  <c r="L67" i="9" s="1"/>
  <c r="K66" i="9"/>
  <c r="L66" i="9" s="1"/>
  <c r="K65" i="9"/>
  <c r="L65" i="9" s="1"/>
  <c r="K64" i="9"/>
  <c r="L64" i="9" s="1"/>
  <c r="K63" i="9"/>
  <c r="L63" i="9" s="1"/>
  <c r="K62" i="9"/>
  <c r="L62" i="9" s="1"/>
  <c r="K61" i="9"/>
  <c r="L61" i="9" s="1"/>
  <c r="K60" i="9"/>
  <c r="L60" i="9" s="1"/>
  <c r="K59" i="9"/>
  <c r="L59" i="9" s="1"/>
  <c r="K58" i="9"/>
  <c r="L58" i="9" s="1"/>
  <c r="K57" i="9"/>
  <c r="L57" i="9" s="1"/>
  <c r="K56" i="9"/>
  <c r="L56" i="9" s="1"/>
  <c r="K55" i="9"/>
  <c r="L55" i="9" s="1"/>
  <c r="K54" i="9"/>
  <c r="L54" i="9" s="1"/>
  <c r="K53" i="9"/>
  <c r="L53" i="9" s="1"/>
  <c r="K52" i="9"/>
  <c r="L52" i="9" s="1"/>
  <c r="K51" i="9"/>
  <c r="L51" i="9" s="1"/>
  <c r="K50" i="9"/>
  <c r="L50" i="9" s="1"/>
  <c r="L49" i="9"/>
  <c r="K48" i="9"/>
  <c r="L48" i="9" s="1"/>
  <c r="K47" i="9"/>
  <c r="L47" i="9" s="1"/>
  <c r="K46" i="9"/>
  <c r="L46" i="9" s="1"/>
  <c r="K45" i="9"/>
  <c r="L45" i="9" s="1"/>
  <c r="K44" i="9"/>
  <c r="L44" i="9" s="1"/>
  <c r="K43" i="9"/>
  <c r="L43" i="9" s="1"/>
  <c r="K42" i="9"/>
  <c r="L42" i="9" s="1"/>
  <c r="K41" i="9"/>
  <c r="L41" i="9" s="1"/>
  <c r="K40" i="9"/>
  <c r="L40" i="9" s="1"/>
  <c r="K39" i="9"/>
  <c r="L39" i="9" s="1"/>
  <c r="K38" i="9"/>
  <c r="L38" i="9" s="1"/>
  <c r="K37" i="9"/>
  <c r="L37" i="9" s="1"/>
  <c r="K36" i="9"/>
  <c r="L36" i="9" s="1"/>
  <c r="K35" i="9"/>
  <c r="L35" i="9" s="1"/>
  <c r="K34" i="9"/>
  <c r="L34" i="9" s="1"/>
  <c r="K33" i="9"/>
  <c r="L33" i="9" s="1"/>
  <c r="K32" i="9"/>
  <c r="L32" i="9" s="1"/>
  <c r="K31" i="9"/>
  <c r="L31" i="9" s="1"/>
  <c r="K30" i="9"/>
  <c r="L30" i="9" s="1"/>
  <c r="K29" i="9"/>
  <c r="L29" i="9" s="1"/>
  <c r="K28" i="9"/>
  <c r="L28" i="9" s="1"/>
  <c r="K27" i="9"/>
  <c r="L27" i="9" s="1"/>
  <c r="K26" i="9"/>
  <c r="L26" i="9" s="1"/>
  <c r="K25" i="9"/>
  <c r="L25" i="9" s="1"/>
  <c r="K24" i="9"/>
  <c r="L24" i="9" s="1"/>
  <c r="K23" i="9"/>
  <c r="L23" i="9" s="1"/>
  <c r="K22" i="9"/>
  <c r="L22" i="9" s="1"/>
  <c r="K21" i="9"/>
  <c r="L21" i="9" s="1"/>
  <c r="K20" i="9"/>
  <c r="L20" i="9" s="1"/>
  <c r="K19" i="9"/>
  <c r="L19" i="9" s="1"/>
  <c r="K18" i="9"/>
  <c r="L18" i="9" s="1"/>
  <c r="K17" i="9"/>
  <c r="L17" i="9" s="1"/>
  <c r="K16" i="9"/>
  <c r="L16" i="9" s="1"/>
  <c r="K15" i="9"/>
  <c r="L15" i="9" s="1"/>
  <c r="K14" i="9"/>
  <c r="L14" i="9" s="1"/>
  <c r="K13" i="9"/>
  <c r="L13" i="9" s="1"/>
  <c r="K12" i="9"/>
  <c r="L12" i="9" s="1"/>
  <c r="K11" i="9"/>
  <c r="L11" i="9" s="1"/>
  <c r="K10" i="9"/>
  <c r="L10" i="9" s="1"/>
  <c r="K9" i="9"/>
  <c r="L9" i="9" s="1"/>
  <c r="K8" i="9"/>
  <c r="L8" i="9" s="1"/>
  <c r="K7" i="9"/>
  <c r="L7" i="9" s="1"/>
  <c r="K6" i="9"/>
  <c r="L6" i="9" s="1"/>
  <c r="K5" i="9"/>
  <c r="L5" i="9" s="1"/>
  <c r="L4" i="9"/>
  <c r="AS2380" i="2" l="1"/>
  <c r="AS2379" i="2"/>
  <c r="AS2378" i="2"/>
  <c r="AS2377" i="2"/>
  <c r="AS2376" i="2"/>
  <c r="AS2375" i="2"/>
  <c r="AS2374" i="2"/>
  <c r="AS2373" i="2"/>
  <c r="AS2372" i="2"/>
  <c r="AS2371" i="2"/>
  <c r="AS2370" i="2"/>
  <c r="AS2369" i="2"/>
  <c r="AS2368" i="2"/>
  <c r="AS2367" i="2"/>
  <c r="AS2366" i="2"/>
  <c r="AS2365" i="2"/>
  <c r="AS2364" i="2"/>
  <c r="AS2363" i="2"/>
  <c r="AS2362" i="2"/>
  <c r="AS2361" i="2"/>
  <c r="AS2360" i="2"/>
  <c r="AS2359" i="2"/>
  <c r="AS2358" i="2"/>
  <c r="AS2357" i="2"/>
  <c r="AS2356" i="2"/>
  <c r="AS2355" i="2"/>
  <c r="AS2354" i="2"/>
  <c r="AS2353" i="2"/>
  <c r="AS2352" i="2"/>
  <c r="AS2351" i="2"/>
  <c r="AS2350" i="2"/>
  <c r="AS2349" i="2"/>
  <c r="AS2348" i="2"/>
  <c r="AS2347" i="2"/>
  <c r="AS2346" i="2"/>
  <c r="AS2345" i="2"/>
  <c r="AS2344" i="2"/>
  <c r="AS2343" i="2"/>
  <c r="AS2342" i="2"/>
  <c r="AS2341" i="2"/>
  <c r="AS2340" i="2"/>
  <c r="AS2339" i="2"/>
  <c r="AS2338" i="2"/>
  <c r="AS2337" i="2"/>
  <c r="AS2336" i="2"/>
  <c r="AS2335" i="2"/>
  <c r="AS2334" i="2"/>
  <c r="AS2333" i="2"/>
  <c r="AS2332" i="2"/>
  <c r="AS2331" i="2"/>
  <c r="AS2330" i="2"/>
  <c r="AS2329" i="2"/>
  <c r="AS2328" i="2"/>
  <c r="AS2327" i="2"/>
  <c r="AS2326" i="2"/>
  <c r="AS2325" i="2"/>
  <c r="AS2324" i="2"/>
  <c r="AS2323" i="2"/>
  <c r="AS2322" i="2"/>
  <c r="AS2321" i="2"/>
  <c r="AS2320" i="2"/>
  <c r="AS2319" i="2"/>
  <c r="AS2318" i="2"/>
  <c r="AS2317" i="2"/>
  <c r="AS2316" i="2"/>
  <c r="AS2315" i="2"/>
  <c r="AS2314" i="2"/>
  <c r="AS2313" i="2"/>
  <c r="AS2312" i="2"/>
  <c r="AS2311" i="2"/>
  <c r="AS2310" i="2"/>
  <c r="AS2309" i="2"/>
  <c r="AS2308" i="2"/>
  <c r="AS2307" i="2"/>
  <c r="AS2306" i="2"/>
  <c r="AS2305" i="2"/>
  <c r="AS2304" i="2"/>
  <c r="AS2303" i="2"/>
  <c r="AS2302" i="2"/>
  <c r="AS2301" i="2"/>
  <c r="AS2300" i="2"/>
  <c r="AS2299" i="2"/>
  <c r="AS2298" i="2"/>
  <c r="AS2297" i="2"/>
  <c r="AS2296" i="2"/>
  <c r="AS2295" i="2"/>
  <c r="AS2294" i="2"/>
  <c r="AS2293" i="2"/>
  <c r="AS2292" i="2"/>
  <c r="AS2291" i="2"/>
  <c r="AS2290" i="2"/>
  <c r="AS2289" i="2"/>
  <c r="AS2288" i="2"/>
  <c r="AS2287" i="2"/>
  <c r="AS2286" i="2"/>
  <c r="AS2285" i="2"/>
  <c r="AS2284" i="2"/>
  <c r="AS2283" i="2"/>
  <c r="AS2282" i="2"/>
  <c r="AS2281" i="2"/>
  <c r="AS2280" i="2"/>
  <c r="AS2279" i="2"/>
  <c r="AS2278" i="2"/>
  <c r="AS2277" i="2"/>
  <c r="AS2276" i="2"/>
  <c r="AS2275" i="2"/>
  <c r="AS2274" i="2"/>
  <c r="AS2273" i="2"/>
  <c r="AS2272" i="2"/>
  <c r="AS2271" i="2"/>
  <c r="AS2270" i="2"/>
  <c r="AS2269" i="2"/>
  <c r="AS2268" i="2"/>
  <c r="AS2267" i="2"/>
  <c r="AS2266" i="2"/>
  <c r="AS2265" i="2"/>
  <c r="AS2264" i="2"/>
  <c r="AS2263" i="2"/>
  <c r="AS2262" i="2"/>
  <c r="AS2261" i="2"/>
  <c r="AS2260" i="2"/>
  <c r="AS2259" i="2"/>
  <c r="AS2258" i="2"/>
  <c r="AS2257" i="2"/>
  <c r="AS2256" i="2"/>
  <c r="AS2255" i="2"/>
  <c r="AS2254" i="2"/>
  <c r="AS2253" i="2"/>
  <c r="AS2252" i="2"/>
  <c r="AS2251" i="2"/>
  <c r="AS2250" i="2"/>
  <c r="AS2249" i="2"/>
  <c r="AS2248" i="2"/>
  <c r="AS2247" i="2"/>
  <c r="AS2246" i="2"/>
  <c r="AS2245" i="2"/>
  <c r="AS2244" i="2"/>
  <c r="AS2243" i="2"/>
  <c r="AS2242" i="2"/>
  <c r="AS2241" i="2"/>
  <c r="AS2240" i="2"/>
  <c r="AS2239" i="2"/>
  <c r="AS2238" i="2"/>
  <c r="AS2237" i="2"/>
  <c r="AS2236" i="2"/>
  <c r="AS2235" i="2"/>
  <c r="AS2234" i="2"/>
  <c r="AS2233" i="2"/>
  <c r="AS2232" i="2"/>
  <c r="AS2231" i="2"/>
  <c r="AS2230" i="2"/>
  <c r="AS2229" i="2"/>
  <c r="AS2228" i="2"/>
  <c r="AS2227" i="2"/>
  <c r="AS2226" i="2"/>
  <c r="AS2225" i="2"/>
  <c r="AS2224" i="2"/>
  <c r="AS2223" i="2"/>
  <c r="AS2222" i="2"/>
  <c r="AS2221" i="2"/>
  <c r="AS2220" i="2"/>
  <c r="AS2219" i="2"/>
  <c r="AS2218" i="2"/>
  <c r="AS2217" i="2"/>
  <c r="AS2216" i="2"/>
  <c r="AS2215" i="2"/>
  <c r="AS2214" i="2"/>
  <c r="AS2213" i="2"/>
  <c r="AS2212" i="2"/>
  <c r="AS2211" i="2"/>
  <c r="AS2210" i="2"/>
  <c r="AS2209" i="2"/>
  <c r="AS2208" i="2"/>
  <c r="AS2207" i="2"/>
  <c r="AS2206" i="2"/>
  <c r="AS2205" i="2"/>
  <c r="AS2204" i="2"/>
  <c r="AS2203" i="2"/>
  <c r="AS2202" i="2"/>
  <c r="AS2201" i="2"/>
  <c r="AS2200" i="2"/>
  <c r="AS2199" i="2"/>
  <c r="AS2198" i="2"/>
  <c r="AS2197" i="2"/>
  <c r="AS2196" i="2"/>
  <c r="AS2195" i="2"/>
  <c r="AS2194" i="2"/>
  <c r="AS2193" i="2"/>
  <c r="AS2192" i="2"/>
  <c r="AS2191" i="2"/>
  <c r="AS2190" i="2"/>
  <c r="AS2189" i="2"/>
  <c r="AS2188" i="2"/>
  <c r="AS2187" i="2"/>
  <c r="AS2186" i="2"/>
  <c r="AS2185" i="2"/>
  <c r="AS2184" i="2"/>
  <c r="AS2183" i="2"/>
  <c r="AS2182" i="2"/>
  <c r="AS2181" i="2"/>
  <c r="AS2180" i="2"/>
  <c r="AS2179" i="2"/>
  <c r="AS2178" i="2"/>
  <c r="AS2177" i="2"/>
  <c r="AS2176" i="2"/>
  <c r="AS2175" i="2"/>
  <c r="AS2174" i="2"/>
  <c r="AS2173" i="2"/>
  <c r="AS2172" i="2"/>
  <c r="AS2171" i="2"/>
  <c r="AS2170" i="2"/>
  <c r="AS2169" i="2"/>
  <c r="AS2168" i="2"/>
  <c r="AS2167" i="2"/>
  <c r="AS2166" i="2"/>
  <c r="AS2165" i="2"/>
  <c r="AS2164" i="2"/>
  <c r="AS2163" i="2"/>
  <c r="AS2162" i="2"/>
  <c r="AS2161" i="2"/>
  <c r="AS2160" i="2"/>
  <c r="AS2159" i="2"/>
  <c r="AS2158" i="2"/>
  <c r="AS2157" i="2"/>
  <c r="AS2156" i="2"/>
  <c r="AS2155" i="2"/>
  <c r="AS2154" i="2"/>
  <c r="AS2153" i="2"/>
  <c r="AS2152" i="2"/>
  <c r="AS2151" i="2"/>
  <c r="AS2150" i="2"/>
  <c r="AS2149" i="2"/>
  <c r="AS2148" i="2"/>
  <c r="AS2147" i="2"/>
  <c r="AS2146" i="2"/>
  <c r="AS2145" i="2"/>
  <c r="AS2144" i="2"/>
  <c r="AS2143" i="2"/>
  <c r="AS2142" i="2"/>
  <c r="AS2141" i="2"/>
  <c r="AS2140" i="2"/>
  <c r="AS2139" i="2"/>
  <c r="AS2138" i="2"/>
  <c r="AS2137" i="2"/>
  <c r="AS2136" i="2"/>
  <c r="AS2135" i="2"/>
  <c r="AS2134" i="2"/>
  <c r="AS2133" i="2"/>
  <c r="AS2132" i="2"/>
  <c r="AS2131" i="2"/>
  <c r="AS2130" i="2"/>
  <c r="AS2129" i="2"/>
  <c r="AS2128" i="2"/>
  <c r="AS2127" i="2"/>
  <c r="AS2126" i="2"/>
  <c r="AS2125" i="2"/>
  <c r="AS2124" i="2"/>
  <c r="AS2123" i="2"/>
  <c r="AS2122" i="2"/>
  <c r="AS2121" i="2"/>
  <c r="AS2120" i="2"/>
  <c r="AS2119" i="2"/>
  <c r="AS2118" i="2"/>
  <c r="AS2117" i="2"/>
  <c r="AS2116" i="2"/>
  <c r="AS2115" i="2"/>
  <c r="AS2114" i="2"/>
  <c r="AS2113" i="2"/>
  <c r="AS2112" i="2"/>
  <c r="AS2111" i="2"/>
  <c r="AS2103" i="2"/>
  <c r="AS2102" i="2"/>
  <c r="AS2101" i="2"/>
  <c r="AS2100" i="2"/>
  <c r="AS2099" i="2"/>
  <c r="AS2098" i="2"/>
  <c r="AS2097" i="2"/>
  <c r="AS2096" i="2"/>
  <c r="AS2095" i="2"/>
  <c r="AS2094" i="2"/>
  <c r="AS2093" i="2"/>
  <c r="AS2092" i="2"/>
  <c r="AS2091" i="2"/>
  <c r="AS2090" i="2"/>
  <c r="AS2089" i="2"/>
  <c r="AS2088" i="2"/>
  <c r="AS2087" i="2"/>
  <c r="AS2086" i="2"/>
  <c r="AS2085" i="2"/>
  <c r="AS2084" i="2"/>
  <c r="AS2083" i="2"/>
  <c r="AS2082" i="2"/>
  <c r="AS2081" i="2"/>
  <c r="AS2080" i="2"/>
  <c r="AS2079" i="2"/>
  <c r="AS2078" i="2"/>
  <c r="AS2077" i="2"/>
  <c r="AS2076" i="2"/>
  <c r="AS2075" i="2"/>
  <c r="AS2074" i="2"/>
  <c r="AS2073" i="2"/>
  <c r="AS2072" i="2"/>
  <c r="AS2071" i="2"/>
  <c r="AS2070" i="2"/>
  <c r="AS2069" i="2"/>
  <c r="AS2068" i="2"/>
  <c r="AS2067" i="2"/>
  <c r="AS2066" i="2"/>
  <c r="AS2065" i="2"/>
  <c r="AS2064" i="2"/>
  <c r="AS2063" i="2"/>
  <c r="AS2062" i="2"/>
  <c r="AS2061" i="2"/>
  <c r="AS2060" i="2"/>
  <c r="AS2059" i="2"/>
  <c r="AS2058" i="2"/>
  <c r="AS2057" i="2"/>
  <c r="AS2056" i="2"/>
  <c r="AS2055" i="2"/>
  <c r="AS2054" i="2"/>
  <c r="AS2053" i="2"/>
  <c r="AS2052" i="2"/>
  <c r="AS2051" i="2"/>
  <c r="AS2050" i="2"/>
  <c r="AS2049" i="2"/>
  <c r="AS2048" i="2"/>
  <c r="AS2047" i="2"/>
  <c r="AS2046" i="2"/>
  <c r="AS2045" i="2"/>
  <c r="AS2044" i="2"/>
  <c r="AS2043" i="2"/>
  <c r="AS2042" i="2"/>
  <c r="AS2041" i="2"/>
  <c r="AS2040" i="2"/>
  <c r="AS2039" i="2"/>
  <c r="AS2038" i="2"/>
  <c r="AS2037" i="2"/>
  <c r="AS2036" i="2"/>
  <c r="AS2035" i="2"/>
  <c r="AS2034" i="2"/>
  <c r="AS2033" i="2"/>
  <c r="AS2032" i="2"/>
  <c r="AS2031" i="2"/>
  <c r="AS2030" i="2"/>
  <c r="AS2029" i="2"/>
  <c r="AS2028" i="2"/>
  <c r="AS2027" i="2"/>
  <c r="AS2026" i="2"/>
  <c r="AS2025" i="2"/>
  <c r="AS2024" i="2"/>
  <c r="AS2023" i="2"/>
  <c r="AS2022" i="2"/>
  <c r="AS2021" i="2"/>
  <c r="AS2020" i="2"/>
  <c r="AS2019" i="2"/>
  <c r="AS2018" i="2"/>
  <c r="AS2017" i="2"/>
  <c r="AS2016" i="2"/>
  <c r="AS2015" i="2"/>
  <c r="AS2014" i="2"/>
  <c r="AS2013" i="2"/>
  <c r="AS2012" i="2"/>
  <c r="AS2011" i="2"/>
  <c r="AS2010" i="2"/>
  <c r="AS2009" i="2"/>
  <c r="AS2008" i="2"/>
  <c r="AS2007" i="2"/>
  <c r="AS2006" i="2"/>
  <c r="AS2005" i="2"/>
  <c r="AS2004" i="2"/>
  <c r="AS2003" i="2"/>
  <c r="AS2002" i="2"/>
  <c r="AS2001" i="2"/>
  <c r="AS2000" i="2"/>
  <c r="AS1999" i="2"/>
  <c r="AS1998" i="2"/>
  <c r="AS1997" i="2"/>
  <c r="AS1996" i="2"/>
  <c r="AS1995" i="2"/>
  <c r="AS1994" i="2"/>
  <c r="AS1993" i="2"/>
  <c r="AS1992" i="2"/>
  <c r="AS1991" i="2"/>
  <c r="AS1990" i="2"/>
  <c r="AS1989" i="2"/>
  <c r="AS1988" i="2"/>
  <c r="AS1987" i="2"/>
  <c r="AS1986" i="2"/>
  <c r="AS1985" i="2"/>
  <c r="AS1984" i="2"/>
  <c r="AS1983" i="2"/>
  <c r="AS1982" i="2"/>
  <c r="AS1981" i="2"/>
  <c r="AS1980" i="2"/>
  <c r="AS1979" i="2"/>
  <c r="AS1978" i="2"/>
  <c r="AS1977" i="2"/>
  <c r="AS1976" i="2"/>
  <c r="AS1975" i="2"/>
  <c r="AS1974" i="2"/>
  <c r="AS1973" i="2"/>
  <c r="AS1972" i="2"/>
  <c r="AS1971" i="2"/>
  <c r="AS1970" i="2"/>
  <c r="AS1969" i="2"/>
  <c r="AS1968" i="2"/>
  <c r="AS1967" i="2"/>
  <c r="AS1966" i="2"/>
  <c r="AS1965" i="2"/>
  <c r="AS1964" i="2"/>
  <c r="AS1963" i="2"/>
  <c r="AS1962" i="2"/>
  <c r="AS1961" i="2"/>
  <c r="AS1960" i="2"/>
  <c r="AS1959" i="2"/>
  <c r="AS1958" i="2"/>
  <c r="AS1957" i="2"/>
  <c r="AS1956" i="2"/>
  <c r="AS1955" i="2"/>
  <c r="AS1954" i="2"/>
  <c r="AS1953" i="2"/>
  <c r="AS1952" i="2"/>
  <c r="AS1951" i="2"/>
  <c r="AS1950" i="2"/>
  <c r="AS1949" i="2"/>
  <c r="AS1948" i="2"/>
  <c r="AS1947" i="2"/>
  <c r="AS1946" i="2"/>
  <c r="AS1945" i="2"/>
  <c r="AS1944" i="2"/>
  <c r="AS1943" i="2"/>
  <c r="AS1942" i="2"/>
  <c r="AS1941" i="2"/>
  <c r="AS1940" i="2"/>
  <c r="AS1939" i="2"/>
  <c r="AS1938" i="2"/>
  <c r="AS1937" i="2"/>
  <c r="AS1936" i="2"/>
  <c r="AS1935" i="2"/>
  <c r="AS1934" i="2"/>
  <c r="AS1933" i="2"/>
  <c r="AS1932" i="2"/>
  <c r="AS1931" i="2"/>
  <c r="AS1930" i="2"/>
  <c r="AS1929" i="2"/>
  <c r="AS1928" i="2"/>
  <c r="AS1927" i="2"/>
  <c r="AS1926" i="2"/>
  <c r="AS1925" i="2"/>
  <c r="AS1924" i="2"/>
  <c r="AS1923" i="2"/>
  <c r="AS1922" i="2"/>
  <c r="AS1921" i="2"/>
  <c r="AS1920" i="2"/>
  <c r="AS1919" i="2"/>
  <c r="AS1918" i="2"/>
  <c r="AS1917" i="2"/>
  <c r="AS1916" i="2"/>
  <c r="AS1915" i="2"/>
  <c r="AS1914" i="2"/>
  <c r="AS1913" i="2"/>
  <c r="AS1912" i="2"/>
  <c r="AS1911" i="2"/>
  <c r="AS1910" i="2"/>
  <c r="AS1909" i="2"/>
  <c r="AS1908" i="2"/>
  <c r="AS1907" i="2"/>
  <c r="AS1906" i="2"/>
  <c r="AS1905" i="2"/>
  <c r="AS1904" i="2"/>
  <c r="AS1903" i="2"/>
  <c r="AS1902" i="2"/>
  <c r="AS1901" i="2"/>
  <c r="AS1900" i="2"/>
  <c r="AS1899" i="2"/>
  <c r="AS1898" i="2"/>
  <c r="AS1897" i="2"/>
  <c r="AS1896" i="2"/>
  <c r="AS1895" i="2"/>
  <c r="AS1894" i="2"/>
  <c r="AS1893" i="2"/>
  <c r="AS1892" i="2"/>
  <c r="AS1891" i="2"/>
  <c r="AS1890" i="2"/>
  <c r="AS1889" i="2"/>
  <c r="AS1888" i="2"/>
  <c r="AS1887" i="2"/>
  <c r="AS1886" i="2"/>
  <c r="AS1885" i="2"/>
  <c r="AS1884" i="2"/>
  <c r="AS1883" i="2"/>
  <c r="AS1882" i="2"/>
  <c r="AS1881" i="2"/>
  <c r="AS1880" i="2"/>
  <c r="AS1879" i="2"/>
  <c r="AS1878" i="2"/>
  <c r="AS1877" i="2"/>
  <c r="AS1876" i="2"/>
  <c r="AS1875" i="2"/>
  <c r="AS1874" i="2"/>
  <c r="AS1873" i="2"/>
  <c r="AS1872" i="2"/>
  <c r="AS1871" i="2"/>
  <c r="AS1870" i="2"/>
  <c r="AS1869" i="2"/>
  <c r="AS1868" i="2"/>
  <c r="AS1867" i="2"/>
  <c r="AS1866" i="2"/>
  <c r="AS1865" i="2"/>
  <c r="AS1864" i="2"/>
  <c r="AS1863" i="2"/>
  <c r="AS1862" i="2"/>
  <c r="AS1861" i="2"/>
  <c r="AS1860" i="2"/>
  <c r="AS1859" i="2"/>
  <c r="AS1858" i="2"/>
  <c r="AS1857" i="2"/>
  <c r="AS1856" i="2"/>
  <c r="AS1855" i="2"/>
  <c r="AS1854" i="2"/>
  <c r="AS1853" i="2"/>
  <c r="AS1852" i="2"/>
  <c r="AS1851" i="2"/>
  <c r="AS1850" i="2"/>
  <c r="AS1849" i="2"/>
  <c r="AS1848" i="2"/>
  <c r="AS1847" i="2"/>
  <c r="AS1846" i="2"/>
  <c r="AS1845" i="2"/>
  <c r="AS1844" i="2"/>
  <c r="AS1843" i="2"/>
  <c r="AS1842" i="2"/>
  <c r="AS1841" i="2"/>
  <c r="AS1840" i="2"/>
  <c r="AS1839" i="2"/>
  <c r="AS1838" i="2"/>
  <c r="AS1837" i="2"/>
  <c r="AS1836" i="2"/>
  <c r="AS1835" i="2"/>
  <c r="AS1834" i="2"/>
  <c r="AS1833" i="2"/>
  <c r="AS1832" i="2"/>
  <c r="AS1831" i="2"/>
  <c r="AS1826" i="2"/>
  <c r="AS1825" i="2"/>
  <c r="AS1824" i="2"/>
  <c r="AS1823" i="2"/>
  <c r="AS1822" i="2"/>
  <c r="AS1821" i="2"/>
  <c r="AS1820" i="2"/>
  <c r="AS1819" i="2"/>
  <c r="AS1818" i="2"/>
  <c r="AS1817" i="2"/>
  <c r="AS1816" i="2"/>
  <c r="AS1815" i="2"/>
  <c r="AS1814" i="2"/>
  <c r="AS1813" i="2"/>
  <c r="AS1812" i="2"/>
  <c r="AS1811" i="2"/>
  <c r="AS1810" i="2"/>
  <c r="AS1809" i="2"/>
  <c r="AS1808" i="2"/>
  <c r="AS1807" i="2"/>
  <c r="AS1806" i="2"/>
  <c r="AS1805" i="2"/>
  <c r="AS1804" i="2"/>
  <c r="AS1803" i="2"/>
  <c r="AS1802" i="2"/>
  <c r="AS1801" i="2"/>
  <c r="AS1800" i="2"/>
  <c r="AS1799" i="2"/>
  <c r="AS1798" i="2"/>
  <c r="AS1797" i="2"/>
  <c r="AS1796" i="2"/>
  <c r="AS1795" i="2"/>
  <c r="AS1794" i="2"/>
  <c r="AS1793" i="2"/>
  <c r="AS1792" i="2"/>
  <c r="AS1791" i="2"/>
  <c r="AS1790" i="2"/>
  <c r="AS1789" i="2"/>
  <c r="AS1788" i="2"/>
  <c r="AS1787" i="2"/>
  <c r="AS1786" i="2"/>
  <c r="AS1785" i="2"/>
  <c r="AS1784" i="2"/>
  <c r="AS1783" i="2"/>
  <c r="AS1782" i="2"/>
  <c r="AS1781" i="2"/>
  <c r="AS1780" i="2"/>
  <c r="AS1779" i="2"/>
  <c r="AS1778" i="2"/>
  <c r="AS1777" i="2"/>
  <c r="AS1776" i="2"/>
  <c r="AS1775" i="2"/>
  <c r="AS1774" i="2"/>
  <c r="AS1773" i="2"/>
  <c r="AS1772" i="2"/>
  <c r="AS1771" i="2"/>
  <c r="AS1770" i="2"/>
  <c r="AS1769" i="2"/>
  <c r="AS1768" i="2"/>
  <c r="AS1767" i="2"/>
  <c r="AS1766" i="2"/>
  <c r="AS1765" i="2"/>
  <c r="AS1764" i="2"/>
  <c r="AS1763" i="2"/>
  <c r="AS1762" i="2"/>
  <c r="AS1761" i="2"/>
  <c r="AS1760" i="2"/>
  <c r="AS1759" i="2"/>
  <c r="AS1758" i="2"/>
  <c r="AS1757" i="2"/>
  <c r="AS1756" i="2"/>
  <c r="AS1755" i="2"/>
  <c r="AS1754" i="2"/>
  <c r="AS1753" i="2"/>
  <c r="AS1752" i="2"/>
  <c r="AS1751" i="2"/>
  <c r="AS1750" i="2"/>
  <c r="AS1749" i="2"/>
  <c r="AS1748" i="2"/>
  <c r="AS1747" i="2"/>
  <c r="AS1746" i="2"/>
  <c r="AS1745" i="2"/>
  <c r="AS1744" i="2"/>
  <c r="AS1743" i="2"/>
  <c r="AS1742" i="2"/>
  <c r="AS1741" i="2"/>
  <c r="AS1740" i="2"/>
  <c r="AS1735" i="2"/>
  <c r="AS1734" i="2"/>
  <c r="AS1733" i="2"/>
  <c r="AS1732" i="2"/>
  <c r="AS1731" i="2"/>
  <c r="AS1730" i="2"/>
  <c r="AS1729" i="2"/>
  <c r="AS1728" i="2"/>
  <c r="AS1727" i="2"/>
  <c r="AS1726" i="2"/>
  <c r="AS1725" i="2"/>
  <c r="AS1724" i="2"/>
  <c r="AS1723" i="2"/>
  <c r="AS1722" i="2"/>
  <c r="AS1714" i="2"/>
  <c r="AS1713" i="2"/>
  <c r="AS1712" i="2"/>
  <c r="AS1711" i="2"/>
  <c r="AS1710" i="2"/>
  <c r="AS1709" i="2"/>
  <c r="AS1708" i="2"/>
  <c r="AS1707" i="2"/>
  <c r="AS1706" i="2"/>
  <c r="AS1705" i="2"/>
  <c r="AS1704" i="2"/>
  <c r="AS1703" i="2"/>
  <c r="AS1702" i="2"/>
  <c r="AS1701" i="2"/>
  <c r="AS1700" i="2"/>
  <c r="AS1699" i="2"/>
  <c r="AS1698" i="2"/>
  <c r="AS1697" i="2"/>
  <c r="AS1696" i="2"/>
  <c r="AS1695" i="2"/>
  <c r="AS1694" i="2"/>
  <c r="AS1693" i="2"/>
  <c r="AS1692" i="2"/>
  <c r="AS1691" i="2"/>
  <c r="AS1690" i="2"/>
  <c r="AS1689" i="2"/>
  <c r="AS1688" i="2"/>
  <c r="AS1687" i="2"/>
  <c r="AS1686" i="2"/>
  <c r="AS1685" i="2"/>
  <c r="AS1684" i="2"/>
  <c r="AS1683" i="2"/>
  <c r="AS1682" i="2"/>
  <c r="AS1681" i="2"/>
  <c r="AS1680" i="2"/>
  <c r="AS1679" i="2"/>
  <c r="AS1678" i="2"/>
  <c r="AS1677" i="2"/>
  <c r="AS1676" i="2"/>
  <c r="AS1675" i="2"/>
  <c r="AS1674" i="2"/>
  <c r="AS1673" i="2"/>
  <c r="AS1672" i="2"/>
  <c r="AS1671" i="2"/>
  <c r="AS1670" i="2"/>
  <c r="AS1669" i="2"/>
  <c r="AS1668" i="2"/>
  <c r="AS1667" i="2"/>
  <c r="AS1666" i="2"/>
  <c r="AS1665" i="2"/>
  <c r="AS1664" i="2"/>
  <c r="AS1663" i="2"/>
  <c r="AS1662" i="2"/>
  <c r="AS1661" i="2"/>
  <c r="AS1660" i="2"/>
  <c r="AS1659" i="2"/>
  <c r="AS1658" i="2"/>
  <c r="AS1657" i="2"/>
  <c r="AS1656" i="2"/>
  <c r="AS1655" i="2"/>
  <c r="AS1654" i="2"/>
  <c r="AS1653" i="2"/>
  <c r="AS1652" i="2"/>
  <c r="AS1651" i="2"/>
  <c r="AS1650" i="2"/>
  <c r="AS1649" i="2"/>
  <c r="AS1648" i="2"/>
  <c r="AS1647" i="2"/>
  <c r="AS1646" i="2"/>
  <c r="AS1645" i="2"/>
  <c r="AS1644" i="2"/>
  <c r="AS1643" i="2"/>
  <c r="AS1642" i="2"/>
  <c r="AS1641" i="2"/>
  <c r="AS1640" i="2"/>
  <c r="AS1639" i="2"/>
  <c r="AS1638" i="2"/>
  <c r="AS1637" i="2"/>
  <c r="AS1636" i="2"/>
  <c r="AS1635" i="2"/>
  <c r="AS1634" i="2"/>
  <c r="AS1633" i="2"/>
  <c r="AS1632" i="2"/>
  <c r="AS1631" i="2"/>
  <c r="AS1630" i="2"/>
  <c r="AS1629" i="2"/>
  <c r="AS1628" i="2"/>
  <c r="AS1627" i="2"/>
  <c r="AS1626" i="2"/>
  <c r="AS1625" i="2"/>
  <c r="AS1624" i="2"/>
  <c r="AS1623" i="2"/>
  <c r="AS1622" i="2"/>
  <c r="AS1621" i="2"/>
  <c r="AS1620" i="2"/>
  <c r="AS1619" i="2"/>
  <c r="AS1618" i="2"/>
  <c r="AS1617" i="2"/>
  <c r="AS1616" i="2"/>
  <c r="AS1615" i="2"/>
  <c r="AS1614" i="2"/>
  <c r="AS1613" i="2"/>
  <c r="AS1612" i="2"/>
  <c r="AS1611" i="2"/>
  <c r="AS1610" i="2"/>
  <c r="AS1609" i="2"/>
  <c r="AS1608" i="2"/>
  <c r="AS1607" i="2"/>
  <c r="AS1606" i="2"/>
  <c r="AS1605" i="2"/>
  <c r="AS1604" i="2"/>
  <c r="AS1603" i="2"/>
  <c r="AS1602" i="2"/>
  <c r="AS1601" i="2"/>
  <c r="AS1600" i="2"/>
  <c r="AS1599" i="2"/>
  <c r="AS1598" i="2"/>
  <c r="AS1597" i="2"/>
  <c r="AS1596" i="2"/>
  <c r="AS1595" i="2"/>
  <c r="AS1594" i="2"/>
  <c r="AS1593" i="2"/>
  <c r="AS1592" i="2"/>
  <c r="AS1591" i="2"/>
  <c r="AS1590" i="2"/>
  <c r="AS1589" i="2"/>
  <c r="AS1588" i="2"/>
  <c r="AS1587" i="2"/>
  <c r="AS1586" i="2"/>
  <c r="AS1585" i="2"/>
  <c r="AS1584" i="2"/>
  <c r="AS1583" i="2"/>
  <c r="AS1582" i="2"/>
  <c r="AS1581" i="2"/>
  <c r="AS1580" i="2"/>
  <c r="AS1579" i="2"/>
  <c r="AS1578" i="2"/>
  <c r="AS1577" i="2"/>
  <c r="AS1576" i="2"/>
  <c r="AS1575" i="2"/>
  <c r="AS1574" i="2"/>
  <c r="AS1573" i="2"/>
  <c r="AS1572" i="2"/>
  <c r="AS1571" i="2"/>
  <c r="AS1570" i="2"/>
  <c r="AS1569" i="2"/>
  <c r="AS1568" i="2"/>
  <c r="AS1567" i="2"/>
  <c r="AS1566" i="2"/>
  <c r="AS1565" i="2"/>
  <c r="AS1564" i="2"/>
  <c r="AS1563" i="2"/>
  <c r="AS1562" i="2"/>
  <c r="AS1561" i="2"/>
  <c r="AS1560" i="2"/>
  <c r="AS1559" i="2"/>
  <c r="AS1558" i="2"/>
  <c r="AS1557" i="2"/>
  <c r="AS1556" i="2"/>
  <c r="AS1555" i="2"/>
  <c r="AS1554" i="2"/>
  <c r="AS1549" i="2"/>
  <c r="AS1548" i="2"/>
  <c r="AS1547" i="2"/>
  <c r="AS1546" i="2"/>
  <c r="AS1545" i="2"/>
  <c r="AS1544" i="2"/>
  <c r="AS1543" i="2"/>
  <c r="AS1542" i="2"/>
  <c r="AS1541" i="2"/>
  <c r="AS1540" i="2"/>
  <c r="AS1539" i="2"/>
  <c r="AS1538" i="2"/>
  <c r="AS1537" i="2"/>
  <c r="AS1536" i="2"/>
  <c r="AS1535" i="2"/>
  <c r="AS1534" i="2"/>
  <c r="AS1533" i="2"/>
  <c r="AS1532" i="2"/>
  <c r="AS1531" i="2"/>
  <c r="AS1530" i="2"/>
  <c r="AS1529" i="2"/>
  <c r="AS1528" i="2"/>
  <c r="AS1527" i="2"/>
  <c r="AS1526" i="2"/>
  <c r="AS1525" i="2"/>
  <c r="AS1524" i="2"/>
  <c r="AS1523" i="2"/>
  <c r="AS1522" i="2"/>
  <c r="AS1521" i="2"/>
  <c r="AS1520" i="2"/>
  <c r="AS1519" i="2"/>
  <c r="AS1518" i="2"/>
  <c r="AS1517" i="2"/>
  <c r="AS1516" i="2"/>
  <c r="AS1515" i="2"/>
  <c r="AS1514" i="2"/>
  <c r="AS1513" i="2"/>
  <c r="AS1512" i="2"/>
  <c r="AS1511" i="2"/>
  <c r="AS1510" i="2"/>
  <c r="AS1509" i="2"/>
  <c r="AS1508" i="2"/>
  <c r="AS1507" i="2"/>
  <c r="AS1506" i="2"/>
  <c r="AS1505" i="2"/>
  <c r="AS1504" i="2"/>
  <c r="AS1503" i="2"/>
  <c r="AS1502" i="2"/>
  <c r="AS1501" i="2"/>
  <c r="AS1500" i="2"/>
  <c r="AS1499" i="2"/>
  <c r="AS1498" i="2"/>
  <c r="AS1497" i="2"/>
  <c r="AS1496" i="2"/>
  <c r="AS1495" i="2"/>
  <c r="AS1494" i="2"/>
  <c r="AS1493" i="2"/>
  <c r="AS1492" i="2"/>
  <c r="AS1491" i="2"/>
  <c r="AS1490" i="2"/>
  <c r="AS1489" i="2"/>
  <c r="AS1488" i="2"/>
  <c r="AS1487" i="2"/>
  <c r="AS1486" i="2"/>
  <c r="AS1485" i="2"/>
  <c r="AS1484" i="2"/>
  <c r="AS1483" i="2"/>
  <c r="AS1482" i="2"/>
  <c r="AS1481" i="2"/>
  <c r="AS1480" i="2"/>
  <c r="AS1479" i="2"/>
  <c r="AS1478" i="2"/>
  <c r="AS1477" i="2"/>
  <c r="AS1476" i="2"/>
  <c r="AS1475" i="2"/>
  <c r="AS1474" i="2"/>
  <c r="AS1473" i="2"/>
  <c r="AS1472" i="2"/>
  <c r="AS1471" i="2"/>
  <c r="AS1470" i="2"/>
  <c r="AS1469" i="2"/>
  <c r="AS1468" i="2"/>
  <c r="AS1467" i="2"/>
  <c r="AS1466" i="2"/>
  <c r="AS1465" i="2"/>
  <c r="AS1464" i="2"/>
  <c r="AS1463" i="2"/>
  <c r="AS1462" i="2"/>
  <c r="AS1461" i="2"/>
  <c r="AS1460" i="2"/>
  <c r="AS1459" i="2"/>
  <c r="AS1458" i="2"/>
  <c r="AS1457" i="2"/>
  <c r="AS1456" i="2"/>
  <c r="AS1455" i="2"/>
  <c r="AS1450" i="2"/>
  <c r="AS1449" i="2"/>
  <c r="AS1448" i="2"/>
  <c r="AS1447" i="2"/>
  <c r="AS1446" i="2"/>
  <c r="AS1445" i="2"/>
  <c r="AS1444" i="2"/>
  <c r="AS1443" i="2"/>
  <c r="AS1442" i="2"/>
  <c r="AS1441" i="2"/>
  <c r="AS1440" i="2"/>
  <c r="AS1439" i="2"/>
  <c r="AS1438" i="2"/>
  <c r="AS1437" i="2"/>
  <c r="AS1436" i="2"/>
  <c r="AS1435" i="2"/>
  <c r="AS1434" i="2"/>
  <c r="AS1433" i="2"/>
  <c r="AS1432" i="2"/>
  <c r="AS1431" i="2"/>
  <c r="AS1430" i="2"/>
  <c r="AS1429" i="2"/>
  <c r="AS1428" i="2"/>
  <c r="AS1427" i="2"/>
  <c r="AS1426" i="2"/>
  <c r="AS1425" i="2"/>
  <c r="AS1424" i="2"/>
  <c r="AS1423" i="2"/>
  <c r="AS1422" i="2"/>
  <c r="AS1421" i="2"/>
  <c r="AS1420" i="2"/>
  <c r="AS1419" i="2"/>
  <c r="AS1418" i="2"/>
  <c r="AS1417" i="2"/>
  <c r="AS1416" i="2"/>
  <c r="AS1415" i="2"/>
  <c r="AS1414" i="2"/>
  <c r="AS1413" i="2"/>
  <c r="AS1412" i="2"/>
  <c r="AS1411" i="2"/>
  <c r="AS1410" i="2"/>
  <c r="AS1409" i="2"/>
  <c r="AS1408" i="2"/>
  <c r="AS1407" i="2"/>
  <c r="AS1406" i="2"/>
  <c r="AS1405" i="2"/>
  <c r="AS1404" i="2"/>
  <c r="AS1403" i="2"/>
  <c r="AS1402" i="2"/>
  <c r="AS1401" i="2"/>
  <c r="AS1400" i="2"/>
  <c r="AS1399" i="2"/>
  <c r="AS1398" i="2"/>
  <c r="AS1397" i="2"/>
  <c r="AS1396" i="2"/>
  <c r="AS1395" i="2"/>
  <c r="AS1394" i="2"/>
  <c r="AS1393" i="2"/>
  <c r="AS1392" i="2"/>
  <c r="AS1391" i="2"/>
  <c r="AS1390" i="2"/>
  <c r="AS1389" i="2"/>
  <c r="AS1388" i="2"/>
  <c r="AS1387" i="2"/>
  <c r="AS1386" i="2"/>
  <c r="AS1385" i="2"/>
  <c r="AS1384" i="2"/>
  <c r="AS1383" i="2"/>
  <c r="AS1382" i="2"/>
  <c r="AS1381" i="2"/>
  <c r="AS1380" i="2"/>
  <c r="AS1379" i="2"/>
  <c r="AS1378" i="2"/>
  <c r="AS1377" i="2"/>
  <c r="AS1376" i="2"/>
  <c r="AS1375" i="2"/>
  <c r="AS1374" i="2"/>
  <c r="AS1373" i="2"/>
  <c r="AS1372" i="2"/>
  <c r="AS1371" i="2"/>
  <c r="AS1370" i="2"/>
  <c r="AS1369" i="2"/>
  <c r="AS1368" i="2"/>
  <c r="AS1367" i="2"/>
  <c r="AS1366" i="2"/>
  <c r="AS1365" i="2"/>
  <c r="AS1364" i="2"/>
  <c r="AS1363" i="2"/>
  <c r="AS1362" i="2"/>
  <c r="AS1361" i="2"/>
  <c r="AS1360" i="2"/>
  <c r="AS1359" i="2"/>
  <c r="AS1358" i="2"/>
  <c r="AS1357" i="2"/>
  <c r="AS1356" i="2"/>
  <c r="AS1355" i="2"/>
  <c r="AS1354" i="2"/>
  <c r="AS1353" i="2"/>
  <c r="AS1352" i="2"/>
  <c r="AS1351" i="2"/>
  <c r="AS1350" i="2"/>
  <c r="AS1349" i="2"/>
  <c r="AS1348" i="2"/>
  <c r="AS1347" i="2"/>
  <c r="AS1346" i="2"/>
  <c r="AS1345" i="2"/>
  <c r="AS1344" i="2"/>
  <c r="AS1343" i="2"/>
  <c r="AS1342" i="2"/>
  <c r="AS1341" i="2"/>
  <c r="AS1340" i="2"/>
  <c r="AS1339" i="2"/>
  <c r="AS1338" i="2"/>
  <c r="AS1337" i="2"/>
  <c r="AS1336" i="2"/>
  <c r="AS1335" i="2"/>
  <c r="AS1334" i="2"/>
  <c r="AS1333" i="2"/>
  <c r="AS1332" i="2"/>
  <c r="AS1331" i="2"/>
  <c r="AS1330" i="2"/>
  <c r="AS1329" i="2"/>
  <c r="AS1328" i="2"/>
  <c r="AS1327" i="2"/>
  <c r="AS1326" i="2"/>
  <c r="AS1325" i="2"/>
  <c r="AS1324" i="2"/>
  <c r="AS1323" i="2"/>
  <c r="AS1322" i="2"/>
  <c r="AS1321" i="2"/>
  <c r="AS1320" i="2"/>
  <c r="AS1319" i="2"/>
  <c r="AS1318" i="2"/>
  <c r="AS1317" i="2"/>
  <c r="AS1316" i="2"/>
  <c r="AS1315" i="2"/>
  <c r="AS1314" i="2"/>
  <c r="AS1313" i="2"/>
  <c r="AS1312" i="2"/>
  <c r="AS1311" i="2"/>
  <c r="AS1310" i="2"/>
  <c r="AS1309" i="2"/>
  <c r="AS1308" i="2"/>
  <c r="AS1307" i="2"/>
  <c r="AS1306" i="2"/>
  <c r="AS1305" i="2"/>
  <c r="AS1304" i="2"/>
  <c r="AS1303" i="2"/>
  <c r="AS1302" i="2"/>
  <c r="AS1301" i="2"/>
  <c r="AS1300" i="2"/>
  <c r="AS1299" i="2"/>
  <c r="AS1298" i="2"/>
  <c r="AS1297" i="2"/>
  <c r="AS1296" i="2"/>
  <c r="AS1295" i="2"/>
  <c r="AS1294" i="2"/>
  <c r="AS1293" i="2"/>
  <c r="AS1292" i="2"/>
  <c r="AS1291" i="2"/>
  <c r="AS1290" i="2"/>
  <c r="AS1289" i="2"/>
  <c r="AS1288" i="2"/>
  <c r="AS1287" i="2"/>
  <c r="AS1286" i="2"/>
  <c r="AS1285" i="2"/>
  <c r="AS1284" i="2"/>
  <c r="AS1283" i="2"/>
  <c r="AS1282" i="2"/>
  <c r="AS1281" i="2"/>
  <c r="AS1280" i="2"/>
  <c r="AS1279" i="2"/>
  <c r="AS1278" i="2"/>
  <c r="AS1277" i="2"/>
  <c r="AS1276" i="2"/>
  <c r="AS1275" i="2"/>
  <c r="AS1274" i="2"/>
  <c r="AS1273" i="2"/>
  <c r="AS1272" i="2"/>
  <c r="AS1271" i="2"/>
  <c r="AS1270" i="2"/>
  <c r="AS1269" i="2"/>
  <c r="AS1268" i="2"/>
  <c r="AS1267" i="2"/>
  <c r="AS1266" i="2"/>
  <c r="AS1265" i="2"/>
  <c r="AS1264" i="2"/>
  <c r="AS1263" i="2"/>
  <c r="AS1262" i="2"/>
  <c r="AS1261" i="2"/>
  <c r="AS1260" i="2"/>
  <c r="AS1259" i="2"/>
  <c r="AS1258" i="2"/>
  <c r="AS1257" i="2"/>
  <c r="AS1256" i="2"/>
  <c r="AS1255" i="2"/>
  <c r="AS1254" i="2"/>
  <c r="AS1253" i="2"/>
  <c r="AS1252" i="2"/>
  <c r="AS1251" i="2"/>
  <c r="AS1250" i="2"/>
  <c r="AS1249" i="2"/>
  <c r="AS1248" i="2"/>
  <c r="AS1247" i="2"/>
  <c r="AS1246" i="2"/>
  <c r="AS1245" i="2"/>
  <c r="AS1244" i="2"/>
  <c r="AS1243" i="2"/>
  <c r="AS1242" i="2"/>
  <c r="AS1241" i="2"/>
  <c r="AS1240" i="2"/>
  <c r="AS1239" i="2"/>
  <c r="AS1238" i="2"/>
  <c r="AS1237" i="2"/>
  <c r="AS1236" i="2"/>
  <c r="AS1235" i="2"/>
  <c r="AS1234" i="2"/>
  <c r="AS1233" i="2"/>
  <c r="AS1232" i="2"/>
  <c r="AS1231" i="2"/>
  <c r="AS1230" i="2"/>
  <c r="AS1229" i="2"/>
  <c r="AS1228" i="2"/>
  <c r="AS1227" i="2"/>
  <c r="AS1226" i="2"/>
  <c r="AS1225" i="2"/>
  <c r="AS1224" i="2"/>
  <c r="AS1223" i="2"/>
  <c r="AS1222" i="2"/>
  <c r="AS1221" i="2"/>
  <c r="AS1220" i="2"/>
  <c r="AS1219" i="2"/>
  <c r="AS1218" i="2"/>
  <c r="AS1217" i="2"/>
  <c r="AS1216" i="2"/>
  <c r="AS1215" i="2"/>
  <c r="AS1214" i="2"/>
  <c r="AS1213" i="2"/>
  <c r="AS1212" i="2"/>
  <c r="AS1211" i="2"/>
  <c r="AS1210" i="2"/>
  <c r="AS1209" i="2"/>
  <c r="AS1208" i="2"/>
  <c r="AS1207" i="2"/>
  <c r="AS1206" i="2"/>
  <c r="AS1205" i="2"/>
  <c r="AS1204" i="2"/>
  <c r="AS1203" i="2"/>
  <c r="AS1202" i="2"/>
  <c r="AS1201" i="2"/>
  <c r="AS1200" i="2"/>
  <c r="AS1199" i="2"/>
  <c r="AS1198" i="2"/>
  <c r="AS1197" i="2"/>
  <c r="AS1196" i="2"/>
  <c r="AS1195" i="2"/>
  <c r="AS1194" i="2"/>
  <c r="AS1193" i="2"/>
  <c r="AS1192" i="2"/>
  <c r="AS1191" i="2"/>
  <c r="AS1190" i="2"/>
  <c r="AS1189" i="2"/>
  <c r="AS1188" i="2"/>
  <c r="AS1187" i="2"/>
  <c r="AS1186" i="2"/>
  <c r="AS1185" i="2"/>
  <c r="AS1184" i="2"/>
  <c r="AS1183" i="2"/>
  <c r="AS1182" i="2"/>
  <c r="AS1181" i="2"/>
  <c r="AS1180" i="2"/>
  <c r="AS1179" i="2"/>
  <c r="AS1178" i="2"/>
  <c r="AS1177" i="2"/>
  <c r="AS1176" i="2"/>
  <c r="AS1175" i="2"/>
  <c r="AS1174" i="2"/>
  <c r="AS1173" i="2"/>
  <c r="AS1172" i="2"/>
  <c r="AS1171" i="2"/>
  <c r="AS1170" i="2"/>
  <c r="AS1169" i="2"/>
  <c r="AS1168" i="2"/>
  <c r="AS1167" i="2"/>
  <c r="AS1166" i="2"/>
  <c r="AS1165" i="2"/>
  <c r="AS1164" i="2"/>
  <c r="AS1163" i="2"/>
  <c r="AS1162" i="2"/>
  <c r="AS1161" i="2"/>
  <c r="AS1160" i="2"/>
  <c r="AS1159" i="2"/>
  <c r="AS1158" i="2"/>
  <c r="AS1157" i="2"/>
  <c r="AS1156" i="2"/>
  <c r="AS1155" i="2"/>
  <c r="AS1154" i="2"/>
  <c r="AS1153" i="2"/>
  <c r="AS1152" i="2"/>
  <c r="AS1151" i="2"/>
  <c r="AS1150" i="2"/>
  <c r="AS1136" i="2"/>
  <c r="AS1135" i="2"/>
  <c r="AS1134" i="2"/>
  <c r="AS1133" i="2"/>
  <c r="AS1132" i="2"/>
  <c r="AS1131" i="2"/>
  <c r="AS1130" i="2"/>
  <c r="AS1129" i="2"/>
  <c r="AS1128" i="2"/>
  <c r="AS1127" i="2"/>
  <c r="AS1126" i="2"/>
  <c r="AS1125" i="2"/>
  <c r="AS1124" i="2"/>
  <c r="AS1123" i="2"/>
  <c r="AS1122" i="2"/>
  <c r="AS1121" i="2"/>
  <c r="AS1120" i="2"/>
  <c r="AS1119" i="2"/>
  <c r="AS1118" i="2"/>
  <c r="AS1117" i="2"/>
  <c r="AS1116" i="2"/>
  <c r="AS1115" i="2"/>
  <c r="AS1114" i="2"/>
  <c r="AS1113" i="2"/>
  <c r="AS1112" i="2"/>
  <c r="AS1111" i="2"/>
  <c r="AS1110" i="2"/>
  <c r="AS1109" i="2"/>
  <c r="AS1108" i="2"/>
  <c r="AS1107" i="2"/>
  <c r="AS1106" i="2"/>
  <c r="AS1105" i="2"/>
  <c r="AS1104" i="2"/>
  <c r="AS1103" i="2"/>
  <c r="AS1102" i="2"/>
  <c r="AS1101" i="2"/>
  <c r="AS1100" i="2"/>
  <c r="AS1099" i="2"/>
  <c r="AS1091" i="2"/>
  <c r="AS1090" i="2"/>
  <c r="AS1089" i="2"/>
  <c r="AS1088" i="2"/>
  <c r="AS1087" i="2"/>
  <c r="AS1086" i="2"/>
  <c r="AS1085" i="2"/>
  <c r="AS1084" i="2"/>
  <c r="AS1083" i="2"/>
  <c r="AS1082" i="2"/>
  <c r="AS1081" i="2"/>
  <c r="AS1080" i="2"/>
  <c r="AS1079" i="2"/>
  <c r="AS1078" i="2"/>
  <c r="AS1077" i="2"/>
  <c r="AS1076" i="2"/>
  <c r="AS1075" i="2"/>
  <c r="AS1074" i="2"/>
  <c r="AS1073" i="2"/>
  <c r="AS1072" i="2"/>
  <c r="AS1071" i="2"/>
  <c r="AS1070" i="2"/>
  <c r="AS1069" i="2"/>
  <c r="AS1068" i="2"/>
  <c r="AS1067" i="2"/>
  <c r="AS1066" i="2"/>
  <c r="AS1065" i="2"/>
  <c r="AS1064" i="2"/>
  <c r="AS1063" i="2"/>
  <c r="AS1062" i="2"/>
  <c r="AS1061" i="2"/>
  <c r="AS1060" i="2"/>
  <c r="AS1059" i="2"/>
  <c r="AS1058" i="2"/>
  <c r="AS1057" i="2"/>
  <c r="AS1056" i="2"/>
  <c r="AS1055" i="2"/>
  <c r="AS1054" i="2"/>
  <c r="AS1053" i="2"/>
  <c r="AS1052" i="2"/>
  <c r="AS1051" i="2"/>
  <c r="AS1050" i="2"/>
  <c r="AS1049" i="2"/>
  <c r="AS1048" i="2"/>
  <c r="AS1047" i="2"/>
  <c r="AS1046" i="2"/>
  <c r="AS1045" i="2"/>
  <c r="AS1044" i="2"/>
  <c r="AS1043" i="2"/>
  <c r="AS1042" i="2"/>
  <c r="AS1041" i="2"/>
  <c r="AS1040" i="2"/>
  <c r="AS1039" i="2"/>
  <c r="AS1038" i="2"/>
  <c r="AS1037" i="2"/>
  <c r="AS1036" i="2"/>
  <c r="AS1035" i="2"/>
  <c r="AS1034" i="2"/>
  <c r="AS1033" i="2"/>
  <c r="AS1032" i="2"/>
  <c r="AS1031" i="2"/>
  <c r="AS1030" i="2"/>
  <c r="AS1029" i="2"/>
  <c r="AS1028" i="2"/>
  <c r="AS1027" i="2"/>
  <c r="AS1026" i="2"/>
  <c r="AS1025" i="2"/>
  <c r="AS1024" i="2"/>
  <c r="AS1023" i="2"/>
  <c r="AS1022" i="2"/>
  <c r="AS1021" i="2"/>
  <c r="AS1020" i="2"/>
  <c r="AS1019" i="2"/>
  <c r="AS1018" i="2"/>
  <c r="AS1017" i="2"/>
  <c r="AS1016" i="2"/>
  <c r="AS1015" i="2"/>
  <c r="AS1014" i="2"/>
  <c r="AS1013" i="2"/>
  <c r="AS1012" i="2"/>
  <c r="AS1011" i="2"/>
  <c r="AS1010" i="2"/>
  <c r="AS1009" i="2"/>
  <c r="AS1008" i="2"/>
  <c r="AS1007" i="2"/>
  <c r="AS1006" i="2"/>
  <c r="AS1005" i="2"/>
  <c r="AS1004" i="2"/>
  <c r="AS1003" i="2"/>
  <c r="AS1002" i="2"/>
  <c r="AS1001" i="2"/>
  <c r="AS1000" i="2"/>
  <c r="AS999" i="2"/>
  <c r="AS998" i="2"/>
  <c r="AS997" i="2"/>
  <c r="AS996" i="2"/>
  <c r="AS995" i="2"/>
  <c r="AS994" i="2"/>
  <c r="AS993" i="2"/>
  <c r="AS992" i="2"/>
  <c r="AS991" i="2"/>
  <c r="AS990" i="2"/>
  <c r="AS989" i="2"/>
  <c r="AS988" i="2"/>
  <c r="AS987" i="2"/>
  <c r="AS986" i="2"/>
  <c r="AS985" i="2"/>
  <c r="AS984" i="2"/>
  <c r="AS983" i="2"/>
  <c r="AS982" i="2"/>
  <c r="AS981" i="2"/>
  <c r="AS980" i="2"/>
  <c r="AS979" i="2"/>
  <c r="AS978" i="2"/>
  <c r="AS977" i="2"/>
  <c r="AS976" i="2"/>
  <c r="AS975" i="2"/>
  <c r="AS974" i="2"/>
  <c r="AS973" i="2"/>
  <c r="AS972" i="2"/>
  <c r="AS971" i="2"/>
  <c r="AS970" i="2"/>
  <c r="AS969" i="2"/>
  <c r="AS968" i="2"/>
  <c r="AS967" i="2"/>
  <c r="AS966" i="2"/>
  <c r="AS965" i="2"/>
  <c r="AS964" i="2"/>
  <c r="AS963" i="2"/>
  <c r="AS962" i="2"/>
  <c r="AS961" i="2"/>
  <c r="AS960" i="2"/>
  <c r="AS959" i="2"/>
  <c r="AS958" i="2"/>
  <c r="AS957" i="2"/>
  <c r="AS956" i="2"/>
  <c r="AS955" i="2"/>
  <c r="AS954" i="2"/>
  <c r="AS953" i="2"/>
  <c r="AS952" i="2"/>
  <c r="AS951" i="2"/>
  <c r="AS950" i="2"/>
  <c r="AS949" i="2"/>
  <c r="AS948" i="2"/>
  <c r="AS947" i="2"/>
  <c r="AS946" i="2"/>
  <c r="AS945" i="2"/>
  <c r="AS944" i="2"/>
  <c r="AS943" i="2"/>
  <c r="AS942" i="2"/>
  <c r="AS941" i="2"/>
  <c r="AS940" i="2"/>
  <c r="AS939" i="2"/>
  <c r="AS938" i="2"/>
  <c r="AS937" i="2"/>
  <c r="AS936" i="2"/>
  <c r="AS935" i="2"/>
  <c r="AS934" i="2"/>
  <c r="AS933" i="2"/>
  <c r="AS932" i="2"/>
  <c r="AS931" i="2"/>
  <c r="AS930" i="2"/>
  <c r="AS929" i="2"/>
  <c r="AS928" i="2"/>
  <c r="AS927" i="2"/>
  <c r="AS926" i="2"/>
  <c r="AS925" i="2"/>
  <c r="AS924" i="2"/>
  <c r="AS923" i="2"/>
  <c r="AS922" i="2"/>
  <c r="AS921" i="2"/>
  <c r="AS920" i="2"/>
  <c r="AS919" i="2"/>
  <c r="AS918" i="2"/>
  <c r="AS917" i="2"/>
  <c r="AS916" i="2"/>
  <c r="AS915" i="2"/>
  <c r="AS914" i="2"/>
  <c r="AS913" i="2"/>
  <c r="AS912" i="2"/>
  <c r="AS911" i="2"/>
  <c r="AS910" i="2"/>
  <c r="AS909" i="2"/>
  <c r="AS908" i="2"/>
  <c r="AS907" i="2"/>
  <c r="AS906" i="2"/>
  <c r="AS905" i="2"/>
  <c r="AS904" i="2"/>
  <c r="AS903" i="2"/>
  <c r="AS902" i="2"/>
  <c r="AS901" i="2"/>
  <c r="AS900" i="2"/>
  <c r="AS899" i="2"/>
  <c r="AS898" i="2"/>
  <c r="AS897" i="2"/>
  <c r="AS896" i="2"/>
  <c r="AS895" i="2"/>
  <c r="AS894" i="2"/>
  <c r="AS893" i="2"/>
  <c r="AS892" i="2"/>
  <c r="AS891" i="2"/>
  <c r="AS890" i="2"/>
  <c r="AS889" i="2"/>
  <c r="AS888" i="2"/>
  <c r="AS887" i="2"/>
  <c r="AS886" i="2"/>
  <c r="AS885" i="2"/>
  <c r="AS884" i="2"/>
  <c r="AS883" i="2"/>
  <c r="AS882" i="2"/>
  <c r="AS881" i="2"/>
  <c r="AS880" i="2"/>
  <c r="AS879" i="2"/>
  <c r="AS878" i="2"/>
  <c r="AS877" i="2"/>
  <c r="AS876" i="2"/>
  <c r="AS875" i="2"/>
  <c r="AS874" i="2"/>
  <c r="AS873" i="2"/>
  <c r="AS872" i="2"/>
  <c r="AS871" i="2"/>
  <c r="AS870" i="2"/>
  <c r="AS869" i="2"/>
  <c r="AS868" i="2"/>
  <c r="AS867" i="2"/>
  <c r="AS866" i="2"/>
  <c r="AS865" i="2"/>
  <c r="AS864" i="2"/>
  <c r="AS863" i="2"/>
  <c r="AS862" i="2"/>
  <c r="AS861" i="2"/>
  <c r="AS860" i="2"/>
  <c r="AS859" i="2"/>
  <c r="AS858" i="2"/>
  <c r="AS857" i="2"/>
  <c r="AS856" i="2"/>
  <c r="AS855" i="2"/>
  <c r="AS854" i="2"/>
  <c r="AS853" i="2"/>
  <c r="AS852" i="2"/>
  <c r="AS851" i="2"/>
  <c r="AS850" i="2"/>
  <c r="AS849" i="2"/>
  <c r="AS848" i="2"/>
  <c r="AS847" i="2"/>
  <c r="AS846" i="2"/>
  <c r="AS845" i="2"/>
  <c r="AS844" i="2"/>
  <c r="AS843" i="2"/>
  <c r="AS842" i="2"/>
  <c r="AS841" i="2"/>
  <c r="AS840" i="2"/>
  <c r="AS839" i="2"/>
  <c r="AS838" i="2"/>
  <c r="AS837" i="2"/>
  <c r="AS836" i="2"/>
  <c r="AS835" i="2"/>
  <c r="AS834" i="2"/>
  <c r="AS833" i="2"/>
  <c r="AS832" i="2"/>
  <c r="AS831" i="2"/>
  <c r="AS830" i="2"/>
  <c r="AS829" i="2"/>
  <c r="AS828" i="2"/>
  <c r="AS827" i="2"/>
  <c r="AS826" i="2"/>
  <c r="AS825" i="2"/>
  <c r="AS824" i="2"/>
  <c r="AS823" i="2"/>
  <c r="AS822" i="2"/>
  <c r="AS821" i="2"/>
  <c r="AS820" i="2"/>
  <c r="AS819" i="2"/>
  <c r="AS818" i="2"/>
  <c r="AS817" i="2"/>
  <c r="AS816" i="2"/>
  <c r="AS815" i="2"/>
  <c r="AS814" i="2"/>
  <c r="AS813" i="2"/>
  <c r="AS812" i="2"/>
  <c r="AS811" i="2"/>
  <c r="AS810" i="2"/>
  <c r="AS809" i="2"/>
  <c r="AS808" i="2"/>
  <c r="AS807" i="2"/>
  <c r="AS806" i="2"/>
  <c r="AS805" i="2"/>
  <c r="AS804" i="2"/>
  <c r="AS803" i="2"/>
  <c r="AS802" i="2"/>
  <c r="AS801" i="2"/>
  <c r="AS800" i="2"/>
  <c r="AS799" i="2"/>
  <c r="AS798" i="2"/>
  <c r="AS797" i="2"/>
  <c r="AS796" i="2"/>
  <c r="AS795" i="2"/>
  <c r="AS794" i="2"/>
  <c r="AS793" i="2"/>
  <c r="AS792" i="2"/>
  <c r="AS791" i="2"/>
  <c r="AS790" i="2"/>
  <c r="AS789" i="2"/>
  <c r="AS788" i="2"/>
  <c r="AS787" i="2"/>
  <c r="AS786" i="2"/>
  <c r="AS785" i="2"/>
  <c r="AS784" i="2"/>
  <c r="AS783" i="2"/>
  <c r="AS782" i="2"/>
  <c r="AS781" i="2"/>
  <c r="AS780" i="2"/>
  <c r="AS779" i="2"/>
  <c r="AS778" i="2"/>
  <c r="AS777" i="2"/>
  <c r="AS776" i="2"/>
  <c r="AS775" i="2"/>
  <c r="AS774" i="2"/>
  <c r="AS773" i="2"/>
  <c r="AS772" i="2"/>
  <c r="AS771" i="2"/>
  <c r="AS770" i="2"/>
  <c r="AS769" i="2"/>
  <c r="AS768" i="2"/>
  <c r="AS767" i="2"/>
  <c r="AS766" i="2"/>
  <c r="AS765" i="2"/>
  <c r="AS764" i="2"/>
  <c r="AS763" i="2"/>
  <c r="AS762" i="2"/>
  <c r="AS761" i="2"/>
  <c r="AS760" i="2"/>
  <c r="AS759" i="2"/>
  <c r="AS758" i="2"/>
  <c r="AS757" i="2"/>
  <c r="AS756" i="2"/>
  <c r="AS755" i="2"/>
  <c r="AS754" i="2"/>
  <c r="AS753" i="2"/>
  <c r="AS752" i="2"/>
  <c r="AS751" i="2"/>
  <c r="AS750" i="2"/>
  <c r="AS749" i="2"/>
  <c r="AS748" i="2"/>
  <c r="AS747" i="2"/>
  <c r="AS746" i="2"/>
  <c r="AS745" i="2"/>
  <c r="AS744" i="2"/>
  <c r="AS743" i="2"/>
  <c r="AS742" i="2"/>
  <c r="AS741" i="2"/>
  <c r="AS740" i="2"/>
  <c r="AS739" i="2"/>
  <c r="AS738" i="2"/>
  <c r="AS737" i="2"/>
  <c r="AS736" i="2"/>
  <c r="AS735" i="2"/>
  <c r="AS734" i="2"/>
  <c r="AS733" i="2"/>
  <c r="AS732" i="2"/>
  <c r="AS731" i="2"/>
  <c r="AS730" i="2"/>
  <c r="AS729" i="2"/>
  <c r="AS728" i="2"/>
  <c r="AS727" i="2"/>
  <c r="AS726" i="2"/>
  <c r="AS725" i="2"/>
  <c r="AS724" i="2"/>
  <c r="AS723" i="2"/>
  <c r="AS722" i="2"/>
  <c r="AS721" i="2"/>
  <c r="AS720" i="2"/>
  <c r="AS719" i="2"/>
  <c r="AS718" i="2"/>
  <c r="AS717" i="2"/>
  <c r="AS716" i="2"/>
  <c r="AS715" i="2"/>
  <c r="AS714" i="2"/>
  <c r="AS713" i="2"/>
  <c r="AS712" i="2"/>
  <c r="AS711" i="2"/>
  <c r="AS710" i="2"/>
  <c r="AS709" i="2"/>
  <c r="AS708" i="2"/>
  <c r="AS707" i="2"/>
  <c r="AS706" i="2"/>
  <c r="AS705" i="2"/>
  <c r="AS704" i="2"/>
  <c r="AS703" i="2"/>
  <c r="AS702" i="2"/>
  <c r="AS701" i="2"/>
  <c r="AS700" i="2"/>
  <c r="AS699" i="2"/>
  <c r="AS698" i="2"/>
  <c r="AS697" i="2"/>
  <c r="AS696" i="2"/>
  <c r="AS695" i="2"/>
  <c r="AS694" i="2"/>
  <c r="AS693" i="2"/>
  <c r="AS692" i="2"/>
  <c r="AS691" i="2"/>
  <c r="AS690" i="2"/>
  <c r="AS689" i="2"/>
  <c r="AS688" i="2"/>
  <c r="AS687" i="2"/>
  <c r="AS686" i="2"/>
  <c r="AS685" i="2"/>
  <c r="AS684" i="2"/>
  <c r="AS683" i="2"/>
  <c r="AS682" i="2"/>
  <c r="AS681" i="2"/>
  <c r="AS680" i="2"/>
  <c r="AS679" i="2"/>
  <c r="AS678" i="2"/>
  <c r="AS677" i="2"/>
  <c r="AS676" i="2"/>
  <c r="AS675" i="2"/>
  <c r="AS674" i="2"/>
  <c r="AS673" i="2"/>
  <c r="AS672" i="2"/>
  <c r="AS671" i="2"/>
  <c r="AS670" i="2"/>
  <c r="AS669" i="2"/>
  <c r="AS668" i="2"/>
  <c r="AS667" i="2"/>
  <c r="AS666" i="2"/>
  <c r="AS665" i="2"/>
  <c r="AS664" i="2"/>
  <c r="AS663" i="2"/>
  <c r="AS662" i="2"/>
  <c r="AS661" i="2"/>
  <c r="AS660" i="2"/>
  <c r="AS659" i="2"/>
  <c r="AS658" i="2"/>
  <c r="AS657" i="2"/>
  <c r="AS656" i="2"/>
  <c r="AS655" i="2"/>
  <c r="AS654" i="2"/>
  <c r="AS653" i="2"/>
  <c r="AS652" i="2"/>
  <c r="AS651" i="2"/>
  <c r="AS650" i="2"/>
  <c r="AS649" i="2"/>
  <c r="AS648" i="2"/>
  <c r="AS647" i="2"/>
  <c r="AS646" i="2"/>
  <c r="AS645" i="2"/>
  <c r="AS644" i="2"/>
  <c r="AS643" i="2"/>
  <c r="AS642" i="2"/>
  <c r="AS641" i="2"/>
  <c r="AS640" i="2"/>
  <c r="AS639" i="2"/>
  <c r="AS638" i="2"/>
  <c r="AS637" i="2"/>
  <c r="AS636" i="2"/>
  <c r="AS635" i="2"/>
  <c r="AS634" i="2"/>
  <c r="AS633" i="2"/>
  <c r="AS632" i="2"/>
  <c r="AS631" i="2"/>
  <c r="AS630" i="2"/>
  <c r="AS629" i="2"/>
  <c r="AS628" i="2"/>
  <c r="AS627" i="2"/>
  <c r="AS626" i="2"/>
  <c r="AS625" i="2"/>
  <c r="AS624" i="2"/>
  <c r="AS623" i="2"/>
  <c r="AS622" i="2"/>
  <c r="AS621" i="2"/>
  <c r="AS620" i="2"/>
  <c r="AS619" i="2"/>
  <c r="AS618" i="2"/>
  <c r="AS617" i="2"/>
  <c r="AS616" i="2"/>
  <c r="AS615" i="2"/>
  <c r="AS614" i="2"/>
  <c r="AS613" i="2"/>
  <c r="AS612" i="2"/>
  <c r="AS611" i="2"/>
  <c r="AS610" i="2"/>
  <c r="AS609" i="2"/>
  <c r="AS608" i="2"/>
  <c r="AS607" i="2"/>
  <c r="AS606" i="2"/>
  <c r="AS605" i="2"/>
  <c r="AS604" i="2"/>
  <c r="AS603" i="2"/>
  <c r="AS602" i="2"/>
  <c r="AS601" i="2"/>
  <c r="AS600" i="2"/>
  <c r="AS599" i="2"/>
  <c r="AS598" i="2"/>
  <c r="AS597" i="2"/>
  <c r="AS596" i="2"/>
  <c r="AS595" i="2"/>
  <c r="AS594" i="2"/>
  <c r="AS593" i="2"/>
  <c r="AS592" i="2"/>
  <c r="AS591" i="2"/>
  <c r="AS590" i="2"/>
  <c r="AS589" i="2"/>
  <c r="AS588" i="2"/>
  <c r="AS587" i="2"/>
  <c r="AS586" i="2"/>
  <c r="AS585" i="2"/>
  <c r="AS584" i="2"/>
  <c r="AS583" i="2"/>
  <c r="AS582" i="2"/>
  <c r="AS581" i="2"/>
  <c r="AS580" i="2"/>
  <c r="AS579" i="2"/>
  <c r="AS578" i="2"/>
  <c r="AS577" i="2"/>
  <c r="AS576" i="2"/>
  <c r="AS575" i="2"/>
  <c r="AS574" i="2"/>
  <c r="AS573" i="2"/>
  <c r="AS572" i="2"/>
  <c r="AS571" i="2"/>
  <c r="AS570" i="2"/>
  <c r="AS569" i="2"/>
  <c r="AS568" i="2"/>
  <c r="AS567" i="2"/>
  <c r="AS566" i="2"/>
  <c r="AS565" i="2"/>
  <c r="AS564" i="2"/>
  <c r="AS563" i="2"/>
  <c r="AS562" i="2"/>
  <c r="AS561" i="2"/>
  <c r="AS560" i="2"/>
  <c r="AS559" i="2"/>
  <c r="AS558" i="2"/>
  <c r="AS557" i="2"/>
  <c r="AS556" i="2"/>
  <c r="AS555" i="2"/>
  <c r="AS554" i="2"/>
  <c r="AS553" i="2"/>
  <c r="AS552" i="2"/>
  <c r="AS551" i="2"/>
  <c r="AS550" i="2"/>
  <c r="AS549" i="2"/>
  <c r="AS548" i="2"/>
  <c r="AS547" i="2"/>
  <c r="AS546" i="2"/>
  <c r="AS545" i="2"/>
  <c r="AS544" i="2"/>
  <c r="AS543" i="2"/>
  <c r="AS542" i="2"/>
  <c r="AS541" i="2"/>
  <c r="AS540" i="2"/>
  <c r="AS539" i="2"/>
  <c r="AS538" i="2"/>
  <c r="AS537" i="2"/>
  <c r="AS536" i="2"/>
  <c r="AS535" i="2"/>
  <c r="AS534" i="2"/>
  <c r="AS533" i="2"/>
  <c r="AS532" i="2"/>
  <c r="AS531" i="2"/>
  <c r="AS530" i="2"/>
  <c r="AS529" i="2"/>
  <c r="AS528" i="2"/>
  <c r="AS527" i="2"/>
  <c r="AS526" i="2"/>
  <c r="AS525" i="2"/>
  <c r="AS524" i="2"/>
  <c r="AS523" i="2"/>
  <c r="AS522" i="2"/>
  <c r="AS521" i="2"/>
  <c r="AS520" i="2"/>
  <c r="AS519" i="2"/>
  <c r="AS518" i="2"/>
  <c r="AS517" i="2"/>
  <c r="AS516" i="2"/>
  <c r="AS515" i="2"/>
  <c r="AS514" i="2"/>
  <c r="AS513" i="2"/>
  <c r="AS512" i="2"/>
  <c r="AS511" i="2"/>
  <c r="AS510" i="2"/>
  <c r="AS509" i="2"/>
  <c r="AS508" i="2"/>
  <c r="AS507" i="2"/>
  <c r="AS506" i="2"/>
  <c r="AS505" i="2"/>
  <c r="AS504" i="2"/>
  <c r="AS503" i="2"/>
  <c r="AS502" i="2"/>
  <c r="AS501" i="2"/>
  <c r="AS500" i="2"/>
  <c r="AS499" i="2"/>
  <c r="AS498" i="2"/>
  <c r="AS497" i="2"/>
  <c r="AS496" i="2"/>
  <c r="AS495" i="2"/>
  <c r="AS494" i="2"/>
  <c r="AS493" i="2"/>
  <c r="AS492" i="2"/>
  <c r="AS491" i="2"/>
  <c r="AS490" i="2"/>
  <c r="AS489" i="2"/>
  <c r="AS488" i="2"/>
  <c r="AS487" i="2"/>
  <c r="AS486" i="2"/>
  <c r="AS485" i="2"/>
  <c r="AS484" i="2"/>
  <c r="AS483" i="2"/>
  <c r="AS482" i="2"/>
  <c r="AS481" i="2"/>
  <c r="AS480" i="2"/>
  <c r="AS479" i="2"/>
  <c r="AS478" i="2"/>
  <c r="AS477" i="2"/>
  <c r="AS476" i="2"/>
  <c r="AS475" i="2"/>
  <c r="AS474" i="2"/>
  <c r="AS473" i="2"/>
  <c r="AS472" i="2"/>
  <c r="AS471" i="2"/>
  <c r="AS470" i="2"/>
  <c r="AS469" i="2"/>
  <c r="AS468" i="2"/>
  <c r="AS467" i="2"/>
  <c r="AS466" i="2"/>
  <c r="AS465" i="2"/>
  <c r="AS464" i="2"/>
  <c r="AS463" i="2"/>
  <c r="AS462" i="2"/>
  <c r="AS461" i="2"/>
  <c r="AS460" i="2"/>
  <c r="AS459" i="2"/>
  <c r="AS458" i="2"/>
  <c r="AS457" i="2"/>
  <c r="AS456" i="2"/>
  <c r="AS455" i="2"/>
  <c r="AS454" i="2"/>
  <c r="AS453" i="2"/>
  <c r="AS452" i="2"/>
  <c r="AS451" i="2"/>
  <c r="AS450" i="2"/>
  <c r="AS449" i="2"/>
  <c r="AS448" i="2"/>
  <c r="AS447" i="2"/>
  <c r="AS446" i="2"/>
  <c r="AS445" i="2"/>
  <c r="AS444" i="2"/>
  <c r="AS443" i="2"/>
  <c r="AS442" i="2"/>
  <c r="AS441" i="2"/>
  <c r="AS440" i="2"/>
  <c r="AS439" i="2"/>
  <c r="AS438" i="2"/>
  <c r="AS437" i="2"/>
  <c r="AS436" i="2"/>
  <c r="AS435" i="2"/>
  <c r="AS434" i="2"/>
  <c r="AS433" i="2"/>
  <c r="AS432" i="2"/>
  <c r="AS431" i="2"/>
  <c r="AS430" i="2"/>
  <c r="AS429" i="2"/>
  <c r="AS428" i="2"/>
  <c r="AS427" i="2"/>
  <c r="AS426" i="2"/>
  <c r="AS425" i="2"/>
  <c r="AS424" i="2"/>
  <c r="AS423" i="2"/>
  <c r="AS422" i="2"/>
  <c r="AS421" i="2"/>
  <c r="AS420" i="2"/>
  <c r="AS419" i="2"/>
  <c r="AS418" i="2"/>
  <c r="AS417" i="2"/>
  <c r="AS416" i="2"/>
  <c r="AS415" i="2"/>
  <c r="AS414" i="2"/>
  <c r="AS413" i="2"/>
  <c r="AS412" i="2"/>
  <c r="AS411" i="2"/>
  <c r="AS410" i="2"/>
  <c r="AS409" i="2"/>
  <c r="AS408" i="2"/>
  <c r="AS407" i="2"/>
  <c r="AS406" i="2"/>
  <c r="AS405" i="2"/>
  <c r="AS404" i="2"/>
  <c r="AS403" i="2"/>
  <c r="AS402" i="2"/>
  <c r="AS401" i="2"/>
  <c r="AS400" i="2"/>
  <c r="AS399" i="2"/>
  <c r="AS398" i="2"/>
  <c r="AS397" i="2"/>
  <c r="AS396" i="2"/>
  <c r="AS395" i="2"/>
  <c r="AS394" i="2"/>
  <c r="AS393" i="2"/>
  <c r="AS392" i="2"/>
  <c r="AS391" i="2"/>
  <c r="AS390" i="2"/>
  <c r="AS389" i="2"/>
  <c r="AS388" i="2"/>
  <c r="AS387" i="2"/>
  <c r="AS386" i="2"/>
  <c r="AS385" i="2"/>
  <c r="AS384" i="2"/>
  <c r="AS383" i="2"/>
  <c r="AS382" i="2"/>
  <c r="AS381" i="2"/>
  <c r="AS380" i="2"/>
  <c r="AS379" i="2"/>
  <c r="AS378" i="2"/>
  <c r="AS377" i="2"/>
  <c r="AS376" i="2"/>
  <c r="AS375" i="2"/>
  <c r="AS374" i="2"/>
  <c r="AS373" i="2"/>
  <c r="AS372" i="2"/>
  <c r="AS371" i="2"/>
  <c r="AS370" i="2"/>
  <c r="AS369" i="2"/>
  <c r="AS368" i="2"/>
  <c r="AS367" i="2"/>
  <c r="AS366" i="2"/>
  <c r="AS365" i="2"/>
  <c r="AS364" i="2"/>
  <c r="AS363" i="2"/>
  <c r="AS362" i="2"/>
  <c r="AS361" i="2"/>
  <c r="AS360" i="2"/>
  <c r="AS359" i="2"/>
  <c r="AS358" i="2"/>
  <c r="AS357" i="2"/>
  <c r="AS356" i="2"/>
  <c r="AS355" i="2"/>
  <c r="AS354" i="2"/>
  <c r="AS353" i="2"/>
  <c r="AS352" i="2"/>
  <c r="AS351" i="2"/>
  <c r="AS350" i="2"/>
  <c r="AS349" i="2"/>
  <c r="AS348" i="2"/>
  <c r="AS347" i="2"/>
  <c r="AS346" i="2"/>
  <c r="AS345" i="2"/>
  <c r="AS344" i="2"/>
  <c r="AS343" i="2"/>
  <c r="AS342" i="2"/>
  <c r="AS341" i="2"/>
  <c r="AS340" i="2"/>
  <c r="AS339" i="2"/>
  <c r="AS338" i="2"/>
  <c r="AS337" i="2"/>
  <c r="AS336" i="2"/>
  <c r="AS335" i="2"/>
  <c r="AS334" i="2"/>
  <c r="AS333" i="2"/>
  <c r="AS332" i="2"/>
  <c r="AS331" i="2"/>
  <c r="AS330" i="2"/>
  <c r="AS329" i="2"/>
  <c r="AS328" i="2"/>
  <c r="AS327" i="2"/>
  <c r="AS326" i="2"/>
  <c r="AS325" i="2"/>
  <c r="AS324" i="2"/>
  <c r="AS323" i="2"/>
  <c r="AS322" i="2"/>
  <c r="AS321" i="2"/>
  <c r="AS320" i="2"/>
  <c r="AS319" i="2"/>
  <c r="AS318" i="2"/>
  <c r="AS317" i="2"/>
  <c r="AS316" i="2"/>
  <c r="AS315" i="2"/>
  <c r="AS314" i="2"/>
  <c r="AS313" i="2"/>
  <c r="AS312" i="2"/>
  <c r="AS311" i="2"/>
  <c r="AS310" i="2"/>
  <c r="AS309" i="2"/>
  <c r="AS308" i="2"/>
  <c r="AS307" i="2"/>
  <c r="AS306" i="2"/>
  <c r="AS305" i="2"/>
  <c r="AS304" i="2"/>
  <c r="AS303" i="2"/>
  <c r="AS302" i="2"/>
  <c r="AS301" i="2"/>
  <c r="AS300" i="2"/>
  <c r="AS299" i="2"/>
  <c r="AS298" i="2"/>
  <c r="AS297" i="2"/>
  <c r="AS296" i="2"/>
  <c r="AS295" i="2"/>
  <c r="AS294" i="2"/>
  <c r="AS293" i="2"/>
  <c r="AS292" i="2"/>
  <c r="AS291" i="2"/>
  <c r="AS290" i="2"/>
  <c r="AS289" i="2"/>
  <c r="AS288" i="2"/>
  <c r="AS287" i="2"/>
  <c r="AS286" i="2"/>
  <c r="AS285" i="2"/>
  <c r="AS284" i="2"/>
  <c r="AS283" i="2"/>
  <c r="AS282" i="2"/>
  <c r="AS281" i="2"/>
  <c r="AS280" i="2"/>
  <c r="AS279" i="2"/>
  <c r="AS278" i="2"/>
  <c r="AS277" i="2"/>
  <c r="AS276" i="2"/>
  <c r="AS275" i="2"/>
  <c r="AS274" i="2"/>
  <c r="AS273" i="2"/>
  <c r="AS272" i="2"/>
  <c r="AS271" i="2"/>
  <c r="AS270" i="2"/>
  <c r="AS269" i="2"/>
  <c r="AS268" i="2"/>
  <c r="AS267" i="2"/>
  <c r="AS266" i="2"/>
  <c r="AS265" i="2"/>
  <c r="AS264" i="2"/>
  <c r="AS263" i="2"/>
  <c r="AS262" i="2"/>
  <c r="AS261" i="2"/>
  <c r="AS260" i="2"/>
  <c r="AS259" i="2"/>
  <c r="AS258" i="2"/>
  <c r="AS257" i="2"/>
  <c r="AS256" i="2"/>
  <c r="AS255" i="2"/>
  <c r="AS254" i="2"/>
  <c r="AS253" i="2"/>
  <c r="AS252" i="2"/>
  <c r="AS251" i="2"/>
  <c r="AS250" i="2"/>
  <c r="AS249" i="2"/>
  <c r="AS248" i="2"/>
  <c r="AS247" i="2"/>
  <c r="AS246" i="2"/>
  <c r="AS245" i="2"/>
  <c r="AS244" i="2"/>
  <c r="AS243" i="2"/>
  <c r="AS242" i="2"/>
  <c r="AS241" i="2"/>
  <c r="AS240" i="2"/>
  <c r="AS239" i="2"/>
  <c r="AS238" i="2"/>
  <c r="AS237" i="2"/>
  <c r="AS236" i="2"/>
  <c r="AS235" i="2"/>
  <c r="AS234" i="2"/>
  <c r="AS233" i="2"/>
  <c r="AS232" i="2"/>
  <c r="AS231" i="2"/>
  <c r="AS230" i="2"/>
  <c r="AS229" i="2"/>
  <c r="AS228" i="2"/>
  <c r="AS227" i="2"/>
  <c r="AS226" i="2"/>
  <c r="AS225" i="2"/>
  <c r="AS224" i="2"/>
  <c r="AS223" i="2"/>
  <c r="AS222" i="2"/>
  <c r="AS221" i="2"/>
  <c r="AS220" i="2"/>
  <c r="AS219" i="2"/>
  <c r="AS218" i="2"/>
  <c r="AS217" i="2"/>
  <c r="AS216" i="2"/>
  <c r="AS215" i="2"/>
  <c r="AS214" i="2"/>
  <c r="AS213" i="2"/>
  <c r="AS212" i="2"/>
  <c r="AS211" i="2"/>
  <c r="AS210" i="2"/>
  <c r="AS209" i="2"/>
  <c r="AS208" i="2"/>
  <c r="AS207" i="2"/>
  <c r="AS206" i="2"/>
  <c r="AS205" i="2"/>
  <c r="AS204" i="2"/>
  <c r="AS203" i="2"/>
  <c r="AS202" i="2"/>
  <c r="AS201" i="2"/>
  <c r="AS200" i="2"/>
  <c r="AS199" i="2"/>
  <c r="AS198" i="2"/>
  <c r="AS197" i="2"/>
  <c r="AS196" i="2"/>
  <c r="AS195" i="2"/>
  <c r="AS194" i="2"/>
  <c r="AS193" i="2"/>
  <c r="AS192" i="2"/>
  <c r="AS191" i="2"/>
  <c r="AS190" i="2"/>
  <c r="AS189" i="2"/>
  <c r="AS188" i="2"/>
  <c r="AS187" i="2"/>
  <c r="AS186" i="2"/>
  <c r="AS185" i="2"/>
  <c r="AS184" i="2"/>
  <c r="AS183" i="2"/>
  <c r="AS182" i="2"/>
  <c r="AS181" i="2"/>
  <c r="AS180" i="2"/>
  <c r="AS179" i="2"/>
  <c r="AS178" i="2"/>
  <c r="AS177" i="2"/>
  <c r="AS176" i="2"/>
  <c r="AS175" i="2"/>
  <c r="AS174" i="2"/>
  <c r="AS173" i="2"/>
  <c r="AS172" i="2"/>
  <c r="AS171" i="2"/>
  <c r="AS170" i="2"/>
  <c r="AS169" i="2"/>
  <c r="AS168" i="2"/>
  <c r="AS167" i="2"/>
  <c r="AS166" i="2"/>
  <c r="AS165" i="2"/>
  <c r="AS164" i="2"/>
  <c r="AS163" i="2"/>
  <c r="AS162" i="2"/>
  <c r="AS161" i="2"/>
  <c r="AS160" i="2"/>
  <c r="AS159" i="2"/>
  <c r="AS158" i="2"/>
  <c r="AS157" i="2"/>
  <c r="AS156" i="2"/>
  <c r="AS155" i="2"/>
  <c r="AS154" i="2"/>
  <c r="AS153" i="2"/>
  <c r="AS152" i="2"/>
  <c r="AS151" i="2"/>
  <c r="AS150" i="2"/>
  <c r="AS149" i="2"/>
  <c r="AS148" i="2"/>
  <c r="AS147" i="2"/>
  <c r="AS146" i="2"/>
  <c r="AS145" i="2"/>
  <c r="AS144" i="2"/>
  <c r="AS143" i="2"/>
  <c r="AS142" i="2"/>
  <c r="AS141" i="2"/>
  <c r="AS140" i="2"/>
  <c r="AS139" i="2"/>
  <c r="AS138" i="2"/>
  <c r="AS137" i="2"/>
  <c r="AS136" i="2"/>
  <c r="AS135" i="2"/>
  <c r="AS134" i="2"/>
  <c r="AS133" i="2"/>
  <c r="AS132" i="2"/>
  <c r="AS131" i="2"/>
  <c r="AS130" i="2"/>
  <c r="AS129" i="2"/>
  <c r="AS128" i="2"/>
  <c r="AS127" i="2"/>
  <c r="AS126" i="2"/>
  <c r="AS125" i="2"/>
  <c r="AS124" i="2"/>
  <c r="AS123" i="2"/>
  <c r="AS122" i="2"/>
  <c r="AS121" i="2"/>
  <c r="AS120" i="2"/>
  <c r="AS119" i="2"/>
  <c r="AS118" i="2"/>
  <c r="AS117" i="2"/>
  <c r="AS116" i="2"/>
  <c r="AS115" i="2"/>
  <c r="AS114" i="2"/>
  <c r="AS113" i="2"/>
  <c r="AS112" i="2"/>
  <c r="AS111" i="2"/>
  <c r="AS110" i="2"/>
  <c r="AS109" i="2"/>
  <c r="AS108" i="2"/>
  <c r="AS107" i="2"/>
  <c r="AS106" i="2"/>
  <c r="AS105" i="2"/>
  <c r="AS104" i="2"/>
  <c r="AS103" i="2"/>
  <c r="AS102" i="2"/>
  <c r="AS101" i="2"/>
  <c r="AS100" i="2"/>
  <c r="AS99" i="2"/>
  <c r="AS98" i="2"/>
  <c r="AS97" i="2"/>
  <c r="AS96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S4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Q4" i="2"/>
  <c r="AQ3" i="2"/>
  <c r="AL2105" i="2"/>
  <c r="AJ2105" i="2"/>
  <c r="AL2106" i="2"/>
  <c r="AJ2106" i="2"/>
  <c r="AL2104" i="2"/>
  <c r="AJ2104" i="2"/>
  <c r="AS2104" i="2" s="1"/>
  <c r="AL2108" i="2"/>
  <c r="AJ2108" i="2"/>
  <c r="AL2109" i="2"/>
  <c r="AJ2109" i="2"/>
  <c r="AL2107" i="2"/>
  <c r="AJ2107" i="2"/>
  <c r="AS2107" i="2" s="1"/>
  <c r="AL1829" i="2"/>
  <c r="AJ1829" i="2"/>
  <c r="AS1830" i="2" s="1"/>
  <c r="AL1828" i="2"/>
  <c r="AJ1828" i="2"/>
  <c r="AL1827" i="2"/>
  <c r="AJ1827" i="2"/>
  <c r="AS1827" i="2" s="1"/>
  <c r="AL1716" i="2"/>
  <c r="AJ1716" i="2"/>
  <c r="AL1715" i="2"/>
  <c r="AJ1715" i="2"/>
  <c r="AS1715" i="2" s="1"/>
  <c r="AL1717" i="2"/>
  <c r="AJ1717" i="2"/>
  <c r="AS1717" i="2" s="1"/>
  <c r="AL1737" i="2"/>
  <c r="AJ1737" i="2"/>
  <c r="AL1736" i="2"/>
  <c r="AJ1736" i="2"/>
  <c r="AS1736" i="2" s="1"/>
  <c r="AL1738" i="2"/>
  <c r="AJ1738" i="2"/>
  <c r="AS1738" i="2" s="1"/>
  <c r="AL1719" i="2"/>
  <c r="AJ1719" i="2"/>
  <c r="AL1718" i="2"/>
  <c r="AJ1718" i="2"/>
  <c r="AL1720" i="2"/>
  <c r="AJ1720" i="2"/>
  <c r="AS1721" i="2" s="1"/>
  <c r="AL1552" i="2"/>
  <c r="AJ1552" i="2"/>
  <c r="AS1553" i="2" s="1"/>
  <c r="AL1551" i="2"/>
  <c r="AJ1551" i="2"/>
  <c r="AL1550" i="2"/>
  <c r="AJ1550" i="2"/>
  <c r="AS1550" i="2" s="1"/>
  <c r="AL1451" i="2"/>
  <c r="AJ1451" i="2"/>
  <c r="AS1451" i="2" s="1"/>
  <c r="AL1453" i="2"/>
  <c r="AJ1453" i="2"/>
  <c r="AS1454" i="2" s="1"/>
  <c r="AL1452" i="2"/>
  <c r="AJ1452" i="2"/>
  <c r="AS1452" i="2" s="1"/>
  <c r="AL1146" i="2"/>
  <c r="AJ1146" i="2"/>
  <c r="AL1147" i="2"/>
  <c r="AJ1147" i="2"/>
  <c r="AL1148" i="2"/>
  <c r="AJ1148" i="2"/>
  <c r="AS1149" i="2" s="1"/>
  <c r="AL1137" i="2"/>
  <c r="AJ1137" i="2"/>
  <c r="AS1137" i="2" s="1"/>
  <c r="AL1138" i="2"/>
  <c r="AJ1138" i="2"/>
  <c r="AL1139" i="2"/>
  <c r="AJ1139" i="2"/>
  <c r="AL1145" i="2"/>
  <c r="AJ1145" i="2"/>
  <c r="AL1144" i="2"/>
  <c r="AJ1144" i="2"/>
  <c r="AL1143" i="2"/>
  <c r="AJ1143" i="2"/>
  <c r="AL1140" i="2"/>
  <c r="AJ1140" i="2"/>
  <c r="AS1140" i="2" s="1"/>
  <c r="AL1142" i="2"/>
  <c r="AJ1142" i="2"/>
  <c r="AL1141" i="2"/>
  <c r="AJ1141" i="2"/>
  <c r="AL1093" i="2"/>
  <c r="AJ1093" i="2"/>
  <c r="AL1092" i="2"/>
  <c r="AJ1092" i="2"/>
  <c r="AS1092" i="2" s="1"/>
  <c r="AL1094" i="2"/>
  <c r="AJ1094" i="2"/>
  <c r="AS1094" i="2" s="1"/>
  <c r="AL1097" i="2"/>
  <c r="AJ1097" i="2"/>
  <c r="AS1098" i="2" s="1"/>
  <c r="AL1096" i="2"/>
  <c r="AJ1096" i="2"/>
  <c r="AL1095" i="2"/>
  <c r="AJ1095" i="2"/>
  <c r="AL1468" i="2"/>
  <c r="AL1466" i="2"/>
  <c r="AL1465" i="2"/>
  <c r="AL1472" i="2"/>
  <c r="AL1471" i="2"/>
  <c r="AL1470" i="2"/>
  <c r="AL1464" i="2"/>
  <c r="AL1467" i="2"/>
  <c r="AL1469" i="2"/>
  <c r="AL1444" i="2"/>
  <c r="AL1442" i="2"/>
  <c r="AL1443" i="2"/>
  <c r="AL1436" i="2"/>
  <c r="AL1437" i="2"/>
  <c r="AL1438" i="2"/>
  <c r="AL1440" i="2"/>
  <c r="AL1439" i="2"/>
  <c r="AL1441" i="2"/>
  <c r="AL285" i="2"/>
  <c r="AL286" i="2"/>
  <c r="AL287" i="2"/>
  <c r="AL971" i="2"/>
  <c r="AL972" i="2"/>
  <c r="AL973" i="2"/>
  <c r="AL970" i="2"/>
  <c r="AL969" i="2"/>
  <c r="AL966" i="2"/>
  <c r="AL967" i="2"/>
  <c r="AL968" i="2"/>
  <c r="AL964" i="2"/>
  <c r="AL390" i="2"/>
  <c r="AL389" i="2"/>
  <c r="AL388" i="2"/>
  <c r="AL393" i="2"/>
  <c r="AL392" i="2"/>
  <c r="AL391" i="2"/>
  <c r="AL387" i="2"/>
  <c r="AL386" i="2"/>
  <c r="AL385" i="2"/>
  <c r="AL963" i="2"/>
  <c r="AL961" i="2"/>
  <c r="AL959" i="2"/>
  <c r="AL965" i="2"/>
  <c r="AL962" i="2"/>
  <c r="AL960" i="2"/>
  <c r="AL1463" i="2"/>
  <c r="AL1461" i="2"/>
  <c r="AL1462" i="2"/>
  <c r="AL1003" i="2"/>
  <c r="AL1002" i="2"/>
  <c r="AL1004" i="2"/>
  <c r="AL999" i="2"/>
  <c r="AL1001" i="2"/>
  <c r="AL1000" i="2"/>
  <c r="AL998" i="2"/>
  <c r="AL997" i="2"/>
  <c r="AL996" i="2"/>
  <c r="AL993" i="2"/>
  <c r="AL994" i="2"/>
  <c r="AL995" i="2"/>
  <c r="AL884" i="2"/>
  <c r="AL885" i="2"/>
  <c r="AL886" i="2"/>
  <c r="AL894" i="2"/>
  <c r="AL895" i="2"/>
  <c r="AL893" i="2"/>
  <c r="AL890" i="2"/>
  <c r="AL891" i="2"/>
  <c r="AL892" i="2"/>
  <c r="AL888" i="2"/>
  <c r="AL889" i="2"/>
  <c r="AL887" i="2"/>
  <c r="AL711" i="2"/>
  <c r="AL713" i="2"/>
  <c r="AL712" i="2"/>
  <c r="AL558" i="2"/>
  <c r="AL557" i="2"/>
  <c r="AL556" i="2"/>
  <c r="AL302" i="2"/>
  <c r="AL300" i="2"/>
  <c r="AL301" i="2"/>
  <c r="AL1811" i="2"/>
  <c r="AL1809" i="2"/>
  <c r="AL1805" i="2"/>
  <c r="AL1813" i="2"/>
  <c r="AL1808" i="2"/>
  <c r="AL1810" i="2"/>
  <c r="AL1804" i="2"/>
  <c r="AL1807" i="2"/>
  <c r="AL1806" i="2"/>
  <c r="AL1812" i="2"/>
  <c r="AL1823" i="2"/>
  <c r="AL1820" i="2"/>
  <c r="AL1821" i="2"/>
  <c r="AL1816" i="2"/>
  <c r="AL1818" i="2"/>
  <c r="AL1822" i="2"/>
  <c r="AL1819" i="2"/>
  <c r="AL1814" i="2"/>
  <c r="AL1815" i="2"/>
  <c r="AL1817" i="2"/>
  <c r="AL1850" i="2"/>
  <c r="AL1856" i="2"/>
  <c r="AL1855" i="2"/>
  <c r="AL1852" i="2"/>
  <c r="AL1858" i="2"/>
  <c r="AL1857" i="2"/>
  <c r="AL1851" i="2"/>
  <c r="AL1854" i="2"/>
  <c r="AL1853" i="2"/>
  <c r="AL1849" i="2"/>
  <c r="AL1840" i="2"/>
  <c r="AL1845" i="2"/>
  <c r="AL1846" i="2"/>
  <c r="AL1844" i="2"/>
  <c r="AL1841" i="2"/>
  <c r="AL1848" i="2"/>
  <c r="AL1847" i="2"/>
  <c r="AL1843" i="2"/>
  <c r="AL1842" i="2"/>
  <c r="AL1839" i="2"/>
  <c r="AL1771" i="2"/>
  <c r="AL1774" i="2"/>
  <c r="AL1776" i="2"/>
  <c r="AL1773" i="2"/>
  <c r="AL1772" i="2"/>
  <c r="AL1769" i="2"/>
  <c r="AL1775" i="2"/>
  <c r="AL1770" i="2"/>
  <c r="AL1777" i="2"/>
  <c r="AL1768" i="2"/>
  <c r="AL1764" i="2"/>
  <c r="AL1760" i="2"/>
  <c r="AL1762" i="2"/>
  <c r="AL1761" i="2"/>
  <c r="AL1763" i="2"/>
  <c r="AL1765" i="2"/>
  <c r="AL1766" i="2"/>
  <c r="AL1767" i="2"/>
  <c r="AL1751" i="2"/>
  <c r="AL1754" i="2"/>
  <c r="AL1752" i="2"/>
  <c r="AL1753" i="2"/>
  <c r="AL1756" i="2"/>
  <c r="AL1755" i="2"/>
  <c r="AL1757" i="2"/>
  <c r="AL1758" i="2"/>
  <c r="AL1759" i="2"/>
  <c r="AL1748" i="2"/>
  <c r="AL1744" i="2"/>
  <c r="AL1749" i="2"/>
  <c r="AL1747" i="2"/>
  <c r="AL1750" i="2"/>
  <c r="AL1746" i="2"/>
  <c r="AL1743" i="2"/>
  <c r="AL1745" i="2"/>
  <c r="AL1742" i="2"/>
  <c r="AL1243" i="2"/>
  <c r="AL1244" i="2"/>
  <c r="AL1250" i="2"/>
  <c r="AL1246" i="2"/>
  <c r="AL1248" i="2"/>
  <c r="AL1245" i="2"/>
  <c r="AL1247" i="2"/>
  <c r="AL1249" i="2"/>
  <c r="AL1241" i="2"/>
  <c r="AL1242" i="2"/>
  <c r="AL1235" i="2"/>
  <c r="AL1233" i="2"/>
  <c r="AL1232" i="2"/>
  <c r="AL1238" i="2"/>
  <c r="AL1231" i="2"/>
  <c r="AL1234" i="2"/>
  <c r="AL1237" i="2"/>
  <c r="AL1239" i="2"/>
  <c r="AL1236" i="2"/>
  <c r="AL1240" i="2"/>
  <c r="AL1230" i="2"/>
  <c r="AL1227" i="2"/>
  <c r="AL1226" i="2"/>
  <c r="AL1228" i="2"/>
  <c r="AL1229" i="2"/>
  <c r="AL1222" i="2"/>
  <c r="AL1221" i="2"/>
  <c r="AL1225" i="2"/>
  <c r="AL1224" i="2"/>
  <c r="AL1223" i="2"/>
  <c r="AL1209" i="2"/>
  <c r="AL1210" i="2"/>
  <c r="AL1208" i="2"/>
  <c r="AL1212" i="2"/>
  <c r="AL1213" i="2"/>
  <c r="AL1215" i="2"/>
  <c r="AL1214" i="2"/>
  <c r="AL1216" i="2"/>
  <c r="AL1217" i="2"/>
  <c r="AL1211" i="2"/>
  <c r="AL1203" i="2"/>
  <c r="AL1200" i="2"/>
  <c r="AL1201" i="2"/>
  <c r="AL1202" i="2"/>
  <c r="AL1204" i="2"/>
  <c r="AL1199" i="2"/>
  <c r="AL1205" i="2"/>
  <c r="AL1207" i="2"/>
  <c r="AL1198" i="2"/>
  <c r="AL1206" i="2"/>
  <c r="AL1190" i="2"/>
  <c r="AL1191" i="2"/>
  <c r="AL1194" i="2"/>
  <c r="AL1193" i="2"/>
  <c r="AL1196" i="2"/>
  <c r="AL1197" i="2"/>
  <c r="AL1188" i="2"/>
  <c r="AL1189" i="2"/>
  <c r="AL1192" i="2"/>
  <c r="AL1195" i="2"/>
  <c r="AL952" i="2"/>
  <c r="AL951" i="2"/>
  <c r="AL949" i="2"/>
  <c r="AL948" i="2"/>
  <c r="AL947" i="2"/>
  <c r="AL950" i="2"/>
  <c r="AL946" i="2"/>
  <c r="AL944" i="2"/>
  <c r="AL945" i="2"/>
  <c r="AL943" i="2"/>
  <c r="AL933" i="2"/>
  <c r="AL937" i="2"/>
  <c r="AL941" i="2"/>
  <c r="AL936" i="2"/>
  <c r="AL940" i="2"/>
  <c r="AL939" i="2"/>
  <c r="AL934" i="2"/>
  <c r="AL942" i="2"/>
  <c r="AL938" i="2"/>
  <c r="AL935" i="2"/>
  <c r="AL919" i="2"/>
  <c r="AL921" i="2"/>
  <c r="AL917" i="2"/>
  <c r="AL912" i="2"/>
  <c r="AL916" i="2"/>
  <c r="AL913" i="2"/>
  <c r="AL915" i="2"/>
  <c r="AL914" i="2"/>
  <c r="AL918" i="2"/>
  <c r="AL920" i="2"/>
  <c r="AL905" i="2"/>
  <c r="AL906" i="2"/>
  <c r="AL911" i="2"/>
  <c r="AL909" i="2"/>
  <c r="AL910" i="2"/>
  <c r="AL907" i="2"/>
  <c r="AL908" i="2"/>
  <c r="AL903" i="2"/>
  <c r="AL902" i="2"/>
  <c r="AL904" i="2"/>
  <c r="AL931" i="2"/>
  <c r="AL932" i="2"/>
  <c r="AL929" i="2"/>
  <c r="AL930" i="2"/>
  <c r="AL922" i="2"/>
  <c r="AL924" i="2"/>
  <c r="AL927" i="2"/>
  <c r="AL925" i="2"/>
  <c r="AL923" i="2"/>
  <c r="AL926" i="2"/>
  <c r="AL928" i="2"/>
  <c r="AL981" i="2"/>
  <c r="AL975" i="2"/>
  <c r="AL977" i="2"/>
  <c r="AL978" i="2"/>
  <c r="AL982" i="2"/>
  <c r="AL979" i="2"/>
  <c r="AL976" i="2"/>
  <c r="AL974" i="2"/>
  <c r="AL980" i="2"/>
  <c r="AL2070" i="2"/>
  <c r="AL2072" i="2"/>
  <c r="AL2071" i="2"/>
  <c r="AL2123" i="2"/>
  <c r="AC2123" i="2"/>
  <c r="AQ2123" i="2" s="1"/>
  <c r="AL2120" i="2"/>
  <c r="AC2120" i="2"/>
  <c r="AQ2120" i="2" s="1"/>
  <c r="AL2125" i="2"/>
  <c r="AC2125" i="2"/>
  <c r="AQ2125" i="2" s="1"/>
  <c r="AL2124" i="2"/>
  <c r="AC2124" i="2"/>
  <c r="AQ2124" i="2" s="1"/>
  <c r="AL2121" i="2"/>
  <c r="AC2121" i="2"/>
  <c r="AQ2121" i="2" s="1"/>
  <c r="AL2126" i="2"/>
  <c r="AC2126" i="2"/>
  <c r="AQ2126" i="2" s="1"/>
  <c r="AL2128" i="2"/>
  <c r="AC2128" i="2"/>
  <c r="AQ2128" i="2" s="1"/>
  <c r="AL2119" i="2"/>
  <c r="AC2119" i="2"/>
  <c r="AQ2119" i="2" s="1"/>
  <c r="AL2127" i="2"/>
  <c r="AC2127" i="2"/>
  <c r="AQ2127" i="2" s="1"/>
  <c r="AL2122" i="2"/>
  <c r="AC2122" i="2"/>
  <c r="AQ2122" i="2" s="1"/>
  <c r="AL2148" i="2"/>
  <c r="AC2148" i="2"/>
  <c r="AQ2148" i="2" s="1"/>
  <c r="AL2146" i="2"/>
  <c r="AC2146" i="2"/>
  <c r="AQ2146" i="2" s="1"/>
  <c r="AL2142" i="2"/>
  <c r="AC2142" i="2"/>
  <c r="AQ2142" i="2" s="1"/>
  <c r="AL2145" i="2"/>
  <c r="AC2145" i="2"/>
  <c r="AQ2145" i="2" s="1"/>
  <c r="AL2147" i="2"/>
  <c r="AC2147" i="2"/>
  <c r="AQ2147" i="2" s="1"/>
  <c r="AL2139" i="2"/>
  <c r="AC2139" i="2"/>
  <c r="AQ2139" i="2" s="1"/>
  <c r="AL2141" i="2"/>
  <c r="AC2141" i="2"/>
  <c r="AQ2141" i="2" s="1"/>
  <c r="AL2143" i="2"/>
  <c r="AC2143" i="2"/>
  <c r="AQ2143" i="2" s="1"/>
  <c r="AL2144" i="2"/>
  <c r="AC2144" i="2"/>
  <c r="AQ2144" i="2" s="1"/>
  <c r="AL2140" i="2"/>
  <c r="AC2140" i="2"/>
  <c r="AQ2140" i="2" s="1"/>
  <c r="AL2135" i="2"/>
  <c r="AC2135" i="2"/>
  <c r="AQ2135" i="2" s="1"/>
  <c r="AL2131" i="2"/>
  <c r="AC2131" i="2"/>
  <c r="AQ2131" i="2" s="1"/>
  <c r="AL2130" i="2"/>
  <c r="AC2130" i="2"/>
  <c r="AQ2130" i="2" s="1"/>
  <c r="AL2134" i="2"/>
  <c r="AC2134" i="2"/>
  <c r="AQ2134" i="2" s="1"/>
  <c r="AL2129" i="2"/>
  <c r="AC2129" i="2"/>
  <c r="AQ2129" i="2" s="1"/>
  <c r="AL2133" i="2"/>
  <c r="AC2133" i="2"/>
  <c r="AQ2133" i="2" s="1"/>
  <c r="AL2132" i="2"/>
  <c r="AC2132" i="2"/>
  <c r="AQ2132" i="2" s="1"/>
  <c r="AL2136" i="2"/>
  <c r="AC2136" i="2"/>
  <c r="AQ2136" i="2" s="1"/>
  <c r="AL2138" i="2"/>
  <c r="AC2138" i="2"/>
  <c r="AQ2138" i="2" s="1"/>
  <c r="AL2137" i="2"/>
  <c r="AC2137" i="2"/>
  <c r="AQ2137" i="2" s="1"/>
  <c r="AL2064" i="2"/>
  <c r="AC2064" i="2"/>
  <c r="AQ2064" i="2" s="1"/>
  <c r="AL2066" i="2"/>
  <c r="AC2066" i="2"/>
  <c r="AQ2066" i="2" s="1"/>
  <c r="AL2065" i="2"/>
  <c r="AC2065" i="2"/>
  <c r="AQ2065" i="2" s="1"/>
  <c r="AL2068" i="2"/>
  <c r="AC2068" i="2"/>
  <c r="AQ2068" i="2" s="1"/>
  <c r="AL2069" i="2"/>
  <c r="AC2069" i="2"/>
  <c r="AQ2069" i="2" s="1"/>
  <c r="AL2067" i="2"/>
  <c r="AC2067" i="2"/>
  <c r="AQ2067" i="2" s="1"/>
  <c r="AL2041" i="2"/>
  <c r="AC2041" i="2"/>
  <c r="AQ2041" i="2" s="1"/>
  <c r="AL2040" i="2"/>
  <c r="AC2040" i="2"/>
  <c r="AQ2040" i="2" s="1"/>
  <c r="AL2035" i="2"/>
  <c r="AC2035" i="2"/>
  <c r="AQ2035" i="2" s="1"/>
  <c r="AL2063" i="2"/>
  <c r="AC2063" i="2"/>
  <c r="AQ2063" i="2" s="1"/>
  <c r="AL2058" i="2"/>
  <c r="AC2058" i="2"/>
  <c r="AQ2058" i="2" s="1"/>
  <c r="AL2060" i="2"/>
  <c r="AC2060" i="2"/>
  <c r="AQ2060" i="2" s="1"/>
  <c r="AL2057" i="2"/>
  <c r="AC2057" i="2"/>
  <c r="AQ2057" i="2" s="1"/>
  <c r="AL2059" i="2"/>
  <c r="AC2059" i="2"/>
  <c r="AQ2059" i="2" s="1"/>
  <c r="AL2054" i="2"/>
  <c r="AC2054" i="2"/>
  <c r="AQ2054" i="2" s="1"/>
  <c r="AL2053" i="2"/>
  <c r="AC2053" i="2"/>
  <c r="AQ2053" i="2" s="1"/>
  <c r="AL2056" i="2"/>
  <c r="AC2056" i="2"/>
  <c r="AQ2056" i="2" s="1"/>
  <c r="AL2052" i="2"/>
  <c r="AC2052" i="2"/>
  <c r="AQ2052" i="2" s="1"/>
  <c r="AL2033" i="2"/>
  <c r="AC2033" i="2"/>
  <c r="AQ2033" i="2" s="1"/>
  <c r="AL2031" i="2"/>
  <c r="AC2031" i="2"/>
  <c r="AQ2031" i="2" s="1"/>
  <c r="AL2062" i="2"/>
  <c r="AC2062" i="2"/>
  <c r="AQ2062" i="2" s="1"/>
  <c r="AL2061" i="2"/>
  <c r="AC2061" i="2"/>
  <c r="AQ2061" i="2" s="1"/>
  <c r="AL2055" i="2"/>
  <c r="AC2055" i="2"/>
  <c r="AQ2055" i="2" s="1"/>
  <c r="AL2049" i="2"/>
  <c r="AC2049" i="2"/>
  <c r="AQ2049" i="2" s="1"/>
  <c r="AL2050" i="2"/>
  <c r="AC2050" i="2"/>
  <c r="AQ2050" i="2" s="1"/>
  <c r="AL2042" i="2"/>
  <c r="AC2042" i="2"/>
  <c r="AQ2042" i="2" s="1"/>
  <c r="AL2044" i="2"/>
  <c r="AC2044" i="2"/>
  <c r="AQ2044" i="2" s="1"/>
  <c r="AL2039" i="2"/>
  <c r="AC2039" i="2"/>
  <c r="AQ2039" i="2" s="1"/>
  <c r="AL2030" i="2"/>
  <c r="AC2030" i="2"/>
  <c r="AQ2030" i="2" s="1"/>
  <c r="AL2032" i="2"/>
  <c r="AC2032" i="2"/>
  <c r="AQ2032" i="2" s="1"/>
  <c r="AL2045" i="2"/>
  <c r="AC2045" i="2"/>
  <c r="AQ2045" i="2" s="1"/>
  <c r="AL2046" i="2"/>
  <c r="AC2046" i="2"/>
  <c r="AQ2046" i="2" s="1"/>
  <c r="AL2043" i="2"/>
  <c r="AC2043" i="2"/>
  <c r="AQ2043" i="2" s="1"/>
  <c r="AL2051" i="2"/>
  <c r="AC2051" i="2"/>
  <c r="AQ2051" i="2" s="1"/>
  <c r="AL2048" i="2"/>
  <c r="AC2048" i="2"/>
  <c r="AQ2048" i="2" s="1"/>
  <c r="AL2047" i="2"/>
  <c r="AC2047" i="2"/>
  <c r="AQ2047" i="2" s="1"/>
  <c r="AL2036" i="2"/>
  <c r="AC2036" i="2"/>
  <c r="AQ2036" i="2" s="1"/>
  <c r="AL2037" i="2"/>
  <c r="AC2037" i="2"/>
  <c r="AQ2037" i="2" s="1"/>
  <c r="AL2038" i="2"/>
  <c r="AC2038" i="2"/>
  <c r="AQ2038" i="2" s="1"/>
  <c r="AL2034" i="2"/>
  <c r="AC2034" i="2"/>
  <c r="AQ2034" i="2" s="1"/>
  <c r="AH304" i="2"/>
  <c r="AL304" i="2" s="1"/>
  <c r="AH311" i="2"/>
  <c r="AL311" i="2" s="1"/>
  <c r="AH308" i="2"/>
  <c r="AL308" i="2" s="1"/>
  <c r="AH307" i="2"/>
  <c r="AL307" i="2" s="1"/>
  <c r="AH309" i="2"/>
  <c r="AL309" i="2" s="1"/>
  <c r="AH303" i="2"/>
  <c r="AL303" i="2" s="1"/>
  <c r="AH305" i="2"/>
  <c r="AL305" i="2" s="1"/>
  <c r="AH306" i="2"/>
  <c r="AL306" i="2" s="1"/>
  <c r="AH310" i="2"/>
  <c r="AL310" i="2" s="1"/>
  <c r="AH312" i="2"/>
  <c r="AL312" i="2" s="1"/>
  <c r="AL1528" i="2"/>
  <c r="AC1528" i="2"/>
  <c r="AQ1528" i="2" s="1"/>
  <c r="AL1531" i="2"/>
  <c r="AC1531" i="2"/>
  <c r="AQ1531" i="2" s="1"/>
  <c r="AL1530" i="2"/>
  <c r="AC1530" i="2"/>
  <c r="AQ1530" i="2" s="1"/>
  <c r="AL1533" i="2"/>
  <c r="AC1533" i="2"/>
  <c r="AQ1533" i="2" s="1"/>
  <c r="AL1532" i="2"/>
  <c r="AC1532" i="2"/>
  <c r="AQ1532" i="2" s="1"/>
  <c r="AL1525" i="2"/>
  <c r="AC1525" i="2"/>
  <c r="AQ1525" i="2" s="1"/>
  <c r="AL1534" i="2"/>
  <c r="AC1534" i="2"/>
  <c r="AQ1534" i="2" s="1"/>
  <c r="AL1527" i="2"/>
  <c r="AC1527" i="2"/>
  <c r="AQ1527" i="2" s="1"/>
  <c r="AL1526" i="2"/>
  <c r="AC1526" i="2"/>
  <c r="AQ1526" i="2" s="1"/>
  <c r="AL1524" i="2"/>
  <c r="AC1524" i="2"/>
  <c r="AQ1524" i="2" s="1"/>
  <c r="AL1516" i="2"/>
  <c r="AC1516" i="2"/>
  <c r="AQ1516" i="2" s="1"/>
  <c r="AL1523" i="2"/>
  <c r="AC1523" i="2"/>
  <c r="AQ1523" i="2" s="1"/>
  <c r="AL1520" i="2"/>
  <c r="AC1520" i="2"/>
  <c r="AQ1520" i="2" s="1"/>
  <c r="AL1518" i="2"/>
  <c r="AC1518" i="2"/>
  <c r="AQ1518" i="2" s="1"/>
  <c r="AL1521" i="2"/>
  <c r="AC1521" i="2"/>
  <c r="AQ1521" i="2" s="1"/>
  <c r="AL1519" i="2"/>
  <c r="AC1519" i="2"/>
  <c r="AQ1519" i="2" s="1"/>
  <c r="AL1522" i="2"/>
  <c r="AC1522" i="2"/>
  <c r="AQ1522" i="2" s="1"/>
  <c r="AL1515" i="2"/>
  <c r="AC1515" i="2"/>
  <c r="AQ1515" i="2" s="1"/>
  <c r="AL1517" i="2"/>
  <c r="AC1517" i="2"/>
  <c r="AQ1517" i="2" s="1"/>
  <c r="AL1541" i="2"/>
  <c r="AC1541" i="2"/>
  <c r="AQ1541" i="2" s="1"/>
  <c r="AL1540" i="2"/>
  <c r="AC1540" i="2"/>
  <c r="AQ1540" i="2" s="1"/>
  <c r="AL1536" i="2"/>
  <c r="AC1536" i="2"/>
  <c r="AQ1536" i="2" s="1"/>
  <c r="AL1542" i="2"/>
  <c r="AC1542" i="2"/>
  <c r="AQ1542" i="2" s="1"/>
  <c r="AL1539" i="2"/>
  <c r="AC1539" i="2"/>
  <c r="AQ1539" i="2" s="1"/>
  <c r="AL1538" i="2"/>
  <c r="AC1538" i="2"/>
  <c r="AQ1538" i="2" s="1"/>
  <c r="AL1537" i="2"/>
  <c r="AC1537" i="2"/>
  <c r="AQ1537" i="2" s="1"/>
  <c r="AL1543" i="2"/>
  <c r="AC1543" i="2"/>
  <c r="AQ1543" i="2" s="1"/>
  <c r="AL1535" i="2"/>
  <c r="AC1535" i="2"/>
  <c r="AQ1535" i="2" s="1"/>
  <c r="AL1529" i="2"/>
  <c r="AC1529" i="2"/>
  <c r="AQ1529" i="2" s="1"/>
  <c r="AL1675" i="2"/>
  <c r="AL1664" i="2"/>
  <c r="AL1674" i="2"/>
  <c r="AL1673" i="2"/>
  <c r="AL1670" i="2"/>
  <c r="AL1671" i="2"/>
  <c r="AL1667" i="2"/>
  <c r="AL1669" i="2"/>
  <c r="AL1672" i="2"/>
  <c r="AL1668" i="2"/>
  <c r="AL1665" i="2"/>
  <c r="AL1666" i="2"/>
  <c r="AL1660" i="2"/>
  <c r="AL1659" i="2"/>
  <c r="AL1654" i="2"/>
  <c r="AL1650" i="2"/>
  <c r="AL1652" i="2"/>
  <c r="AL1649" i="2"/>
  <c r="AL1651" i="2"/>
  <c r="AL1653" i="2"/>
  <c r="AL1656" i="2"/>
  <c r="AL1657" i="2"/>
  <c r="AL1658" i="2"/>
  <c r="AL1655" i="2"/>
  <c r="AL1688" i="2"/>
  <c r="AL1689" i="2"/>
  <c r="AL1691" i="2"/>
  <c r="AL1698" i="2"/>
  <c r="AL1692" i="2"/>
  <c r="AL1697" i="2"/>
  <c r="AL1696" i="2"/>
  <c r="AL1694" i="2"/>
  <c r="AL1695" i="2"/>
  <c r="AL1690" i="2"/>
  <c r="AL1699" i="2"/>
  <c r="AL1693" i="2"/>
  <c r="AL1684" i="2"/>
  <c r="AL1685" i="2"/>
  <c r="AL1686" i="2"/>
  <c r="AL1687" i="2"/>
  <c r="AL1682" i="2"/>
  <c r="AL1680" i="2"/>
  <c r="AL1681" i="2"/>
  <c r="AL1683" i="2"/>
  <c r="AL1677" i="2"/>
  <c r="AL1676" i="2"/>
  <c r="AL1678" i="2"/>
  <c r="AL1679" i="2"/>
  <c r="AL1645" i="2"/>
  <c r="AL1643" i="2"/>
  <c r="AL1642" i="2"/>
  <c r="AL1644" i="2"/>
  <c r="AL1648" i="2"/>
  <c r="AL1646" i="2"/>
  <c r="AL1647" i="2"/>
  <c r="AL1663" i="2"/>
  <c r="AL1662" i="2"/>
  <c r="AL1661" i="2"/>
  <c r="AL1512" i="2"/>
  <c r="AC1512" i="2"/>
  <c r="AQ1512" i="2" s="1"/>
  <c r="AL1513" i="2"/>
  <c r="AC1513" i="2"/>
  <c r="AQ1513" i="2" s="1"/>
  <c r="AL1514" i="2"/>
  <c r="AC1514" i="2"/>
  <c r="AQ1514" i="2" s="1"/>
  <c r="AL1511" i="2"/>
  <c r="AC1511" i="2"/>
  <c r="AQ1511" i="2" s="1"/>
  <c r="AL1510" i="2"/>
  <c r="AC1510" i="2"/>
  <c r="AQ1510" i="2" s="1"/>
  <c r="AL1509" i="2"/>
  <c r="AC1509" i="2"/>
  <c r="AQ1509" i="2" s="1"/>
  <c r="AL1507" i="2"/>
  <c r="AC1507" i="2"/>
  <c r="AQ1507" i="2" s="1"/>
  <c r="AL1508" i="2"/>
  <c r="AC1508" i="2"/>
  <c r="AQ1508" i="2" s="1"/>
  <c r="AL1506" i="2"/>
  <c r="AC1506" i="2"/>
  <c r="AQ1506" i="2" s="1"/>
  <c r="AL1505" i="2"/>
  <c r="AC1505" i="2"/>
  <c r="AQ1505" i="2" s="1"/>
  <c r="AL1640" i="2"/>
  <c r="AL1638" i="2"/>
  <c r="AL1641" i="2"/>
  <c r="AL1639" i="2"/>
  <c r="AL1800" i="2"/>
  <c r="AL1798" i="2"/>
  <c r="AL1796" i="2"/>
  <c r="AL1797" i="2"/>
  <c r="AL1793" i="2"/>
  <c r="AL1794" i="2"/>
  <c r="AL1799" i="2"/>
  <c r="AL1791" i="2"/>
  <c r="AL1792" i="2"/>
  <c r="AL1795" i="2"/>
  <c r="AL1781" i="2"/>
  <c r="AL1787" i="2"/>
  <c r="AL1785" i="2"/>
  <c r="AL1786" i="2"/>
  <c r="AL1784" i="2"/>
  <c r="AL1788" i="2"/>
  <c r="AL1790" i="2"/>
  <c r="AL1783" i="2"/>
  <c r="AL1782" i="2"/>
  <c r="AL1789" i="2"/>
  <c r="AL1636" i="2"/>
  <c r="AL1633" i="2"/>
  <c r="AL1634" i="2"/>
  <c r="AL1637" i="2"/>
  <c r="AL1632" i="2"/>
  <c r="AL1631" i="2"/>
  <c r="AL1635" i="2"/>
  <c r="AL1630" i="2"/>
  <c r="AL1629" i="2"/>
  <c r="AL1628" i="2"/>
  <c r="AL1617" i="2"/>
  <c r="AL1621" i="2"/>
  <c r="AL1616" i="2"/>
  <c r="AL1618" i="2"/>
  <c r="AL1619" i="2"/>
  <c r="AL1622" i="2"/>
  <c r="AL1624" i="2"/>
  <c r="AL1620" i="2"/>
  <c r="AL1625" i="2"/>
  <c r="AL1627" i="2"/>
  <c r="AL1623" i="2"/>
  <c r="AL1626" i="2"/>
  <c r="AL1610" i="2"/>
  <c r="AL1606" i="2"/>
  <c r="AL1608" i="2"/>
  <c r="AL1613" i="2"/>
  <c r="AL1612" i="2"/>
  <c r="AL1609" i="2"/>
  <c r="AL1615" i="2"/>
  <c r="AL1611" i="2"/>
  <c r="AL1614" i="2"/>
  <c r="AL1607" i="2"/>
  <c r="AS1141" i="2" l="1"/>
  <c r="AS1095" i="2"/>
  <c r="AS1144" i="2"/>
  <c r="AS1139" i="2"/>
  <c r="AS1147" i="2"/>
  <c r="AS1551" i="2"/>
  <c r="AS1719" i="2"/>
  <c r="AS1716" i="2"/>
  <c r="AS1828" i="2"/>
  <c r="AS2106" i="2"/>
  <c r="AS2108" i="2"/>
  <c r="AS1096" i="2"/>
  <c r="AS1093" i="2"/>
  <c r="AS1142" i="2"/>
  <c r="AS1143" i="2"/>
  <c r="AS1145" i="2"/>
  <c r="AS1138" i="2"/>
  <c r="AS1146" i="2"/>
  <c r="AS1718" i="2"/>
  <c r="AS1737" i="2"/>
  <c r="AS2109" i="2"/>
  <c r="AS2105" i="2"/>
  <c r="AS1739" i="2"/>
  <c r="AS2110" i="2"/>
  <c r="AS1148" i="2"/>
  <c r="AS1720" i="2"/>
  <c r="AS1097" i="2"/>
  <c r="AS1453" i="2"/>
  <c r="AS1552" i="2"/>
  <c r="AS1829" i="2"/>
  <c r="AQ1408" i="2"/>
  <c r="AL754" i="2"/>
  <c r="AL755" i="2"/>
  <c r="AL753" i="2"/>
  <c r="F2095" i="2"/>
  <c r="F1442" i="2"/>
  <c r="F2195" i="2"/>
  <c r="F1411" i="2"/>
  <c r="F1939" i="2"/>
  <c r="F1726" i="2"/>
  <c r="F362" i="2"/>
  <c r="F764" i="2"/>
  <c r="F1983" i="2"/>
  <c r="F1946" i="2"/>
  <c r="F1953" i="2"/>
  <c r="F1363" i="2"/>
  <c r="F428" i="2"/>
  <c r="F1171" i="2"/>
  <c r="F1436" i="2"/>
  <c r="F1123" i="2"/>
  <c r="F2137" i="2"/>
  <c r="F1208" i="2"/>
  <c r="F1474" i="2"/>
  <c r="F2110" i="2"/>
  <c r="F1364" i="2"/>
  <c r="F1495" i="2"/>
  <c r="F120" i="2"/>
  <c r="F1773" i="2"/>
  <c r="F2287" i="2"/>
  <c r="F2319" i="2"/>
  <c r="F748" i="2"/>
  <c r="F1362" i="2"/>
  <c r="F380" i="2"/>
  <c r="F1756" i="2"/>
  <c r="E2156" i="2"/>
  <c r="F2097" i="2"/>
  <c r="F2126" i="2"/>
  <c r="F1913" i="2"/>
  <c r="F2044" i="2"/>
  <c r="F732" i="2"/>
  <c r="F223" i="2"/>
  <c r="F1414" i="2"/>
  <c r="F1860" i="2"/>
  <c r="F1899" i="2"/>
  <c r="F2206" i="2"/>
  <c r="F2113" i="2"/>
  <c r="F1576" i="2"/>
  <c r="F1027" i="2"/>
  <c r="F2300" i="2"/>
  <c r="F2336" i="2"/>
  <c r="F879" i="2"/>
  <c r="F2135" i="2"/>
  <c r="F2252" i="2"/>
  <c r="F1408" i="2"/>
  <c r="F1112" i="2"/>
  <c r="F1977" i="2"/>
  <c r="F1565" i="2"/>
  <c r="F1128" i="2"/>
  <c r="F46" i="2"/>
  <c r="F1047" i="2"/>
  <c r="F1903" i="2"/>
  <c r="F1902" i="2"/>
  <c r="F1217" i="2"/>
  <c r="F988" i="2"/>
  <c r="F575" i="2"/>
  <c r="F1674" i="2"/>
  <c r="E1899" i="2"/>
  <c r="F1627" i="2"/>
  <c r="F2185" i="2"/>
  <c r="F2299" i="2"/>
  <c r="F1982" i="2"/>
  <c r="F348" i="2"/>
  <c r="F730" i="2"/>
  <c r="F1392" i="2"/>
  <c r="F2118" i="2"/>
  <c r="F2349" i="2"/>
  <c r="F2092" i="2"/>
  <c r="F623" i="2"/>
  <c r="F2080" i="2"/>
  <c r="F2310" i="2"/>
  <c r="F2209" i="2"/>
  <c r="F900" i="2"/>
  <c r="F2330" i="2"/>
  <c r="F943" i="2"/>
  <c r="F1159" i="2"/>
  <c r="F1469" i="2"/>
  <c r="F1636" i="2"/>
  <c r="F239" i="2"/>
  <c r="F984" i="2"/>
  <c r="F1347" i="2"/>
  <c r="F2146" i="2"/>
  <c r="F1755" i="2"/>
  <c r="F1202" i="2"/>
  <c r="F1815" i="2"/>
  <c r="F1647" i="2"/>
  <c r="F21" i="2"/>
  <c r="F2329" i="2"/>
  <c r="F1039" i="2"/>
  <c r="F1324" i="2"/>
  <c r="F1353" i="2"/>
  <c r="F2060" i="2"/>
  <c r="F876" i="2"/>
  <c r="F892" i="2"/>
  <c r="F2188" i="2"/>
  <c r="F2138" i="2"/>
  <c r="F638" i="2"/>
  <c r="F1874" i="2"/>
  <c r="F69" i="2"/>
  <c r="F856" i="2"/>
  <c r="E1011" i="2"/>
  <c r="F1817" i="2"/>
  <c r="F1722" i="2"/>
  <c r="F53" i="2"/>
  <c r="E1861" i="2"/>
  <c r="F1443" i="2"/>
  <c r="E1958" i="2"/>
  <c r="E475" i="2"/>
  <c r="F398" i="2"/>
  <c r="F1919" i="2"/>
  <c r="F1618" i="2"/>
  <c r="F1104" i="2"/>
  <c r="F1489" i="2"/>
  <c r="F2313" i="2"/>
  <c r="F1620" i="2"/>
  <c r="F2180" i="2"/>
  <c r="F1834" i="2"/>
  <c r="F687" i="2"/>
  <c r="F1784" i="2"/>
  <c r="F1652" i="2"/>
  <c r="F1543" i="2"/>
  <c r="F300" i="2"/>
  <c r="F2057" i="2"/>
  <c r="F1075" i="2"/>
  <c r="F1476" i="2"/>
  <c r="F1211" i="2"/>
  <c r="F1719" i="2"/>
  <c r="F1019" i="2"/>
  <c r="F2343" i="2"/>
  <c r="F1197" i="2"/>
  <c r="F2380" i="2"/>
  <c r="F1703" i="2"/>
  <c r="F2030" i="2"/>
  <c r="F2321" i="2"/>
  <c r="F2233" i="2"/>
  <c r="F1981" i="2"/>
  <c r="F1396" i="2"/>
  <c r="F1745" i="2"/>
  <c r="F2190" i="2"/>
  <c r="F1991" i="2"/>
  <c r="F2274" i="2"/>
  <c r="F2241" i="2"/>
  <c r="F860" i="2"/>
  <c r="F1854" i="2"/>
  <c r="F2155" i="2"/>
  <c r="F560" i="2"/>
  <c r="F1924" i="2"/>
  <c r="F2049" i="2"/>
  <c r="F2279" i="2"/>
  <c r="F495" i="2"/>
  <c r="F825" i="2"/>
  <c r="F1749" i="2"/>
  <c r="E1952" i="2"/>
  <c r="F1282" i="2"/>
  <c r="F2034" i="2"/>
  <c r="F1479" i="2"/>
  <c r="F2133" i="2"/>
  <c r="F810" i="2"/>
  <c r="F1765" i="2"/>
  <c r="F472" i="2"/>
  <c r="F1267" i="2"/>
  <c r="F2214" i="2"/>
  <c r="F2124" i="2"/>
  <c r="F1447" i="2"/>
  <c r="F2025" i="2"/>
  <c r="F1724" i="2"/>
  <c r="F2372" i="2"/>
  <c r="F1468" i="2"/>
  <c r="F874" i="2"/>
  <c r="F1319" i="2"/>
  <c r="F2377" i="2"/>
  <c r="F2293" i="2"/>
  <c r="F2013" i="2"/>
  <c r="F1700" i="2"/>
  <c r="F476" i="2"/>
  <c r="F1152" i="2"/>
  <c r="F2178" i="2"/>
  <c r="F1137" i="2"/>
  <c r="F2374" i="2"/>
  <c r="F1735" i="2"/>
  <c r="F2074" i="2"/>
  <c r="F1133" i="2"/>
  <c r="F829" i="2"/>
  <c r="F728" i="2"/>
  <c r="E2098" i="2"/>
  <c r="F2028" i="2"/>
  <c r="F1941" i="2"/>
  <c r="F1569" i="2"/>
  <c r="F1881" i="2"/>
  <c r="F426" i="2"/>
  <c r="F56" i="2"/>
  <c r="F899" i="2"/>
  <c r="F2103" i="2"/>
  <c r="F1391" i="2"/>
  <c r="F2048" i="2"/>
  <c r="F1893" i="2"/>
  <c r="F2087" i="2"/>
  <c r="F2359" i="2"/>
  <c r="F650" i="2"/>
  <c r="F2204" i="2"/>
  <c r="F1667" i="2"/>
  <c r="F1697" i="2"/>
  <c r="F409" i="2"/>
  <c r="F2047" i="2"/>
  <c r="F1665" i="2"/>
  <c r="F1986" i="2"/>
  <c r="F805" i="2"/>
  <c r="F761" i="2"/>
  <c r="F2351" i="2"/>
  <c r="F1904" i="2"/>
  <c r="F1993" i="2"/>
  <c r="F1839" i="2"/>
  <c r="F1007" i="2"/>
  <c r="F2229" i="2"/>
  <c r="F2197" i="2"/>
  <c r="F1796" i="2"/>
  <c r="F389" i="2"/>
  <c r="E1604" i="2"/>
  <c r="F1831" i="2"/>
  <c r="F1794" i="2"/>
  <c r="F705" i="2"/>
  <c r="F1488" i="2"/>
  <c r="F319" i="2"/>
  <c r="F6" i="2"/>
  <c r="F1999" i="2"/>
  <c r="F2068" i="2"/>
  <c r="F914" i="2"/>
  <c r="F2301" i="2"/>
  <c r="F1018" i="2"/>
  <c r="F1308" i="2"/>
  <c r="F1683" i="2"/>
  <c r="E2375" i="2"/>
  <c r="F839" i="2"/>
  <c r="E1711" i="2"/>
  <c r="E191" i="2"/>
  <c r="F2239" i="2"/>
  <c r="F2290" i="2"/>
  <c r="F1898" i="2"/>
  <c r="F1192" i="2"/>
  <c r="F684" i="2"/>
  <c r="F1805" i="2"/>
  <c r="F540" i="2"/>
  <c r="F1304" i="2"/>
  <c r="F2014" i="2"/>
  <c r="F2318" i="2"/>
  <c r="F1336" i="2"/>
  <c r="F2226" i="2"/>
  <c r="F1578" i="2"/>
  <c r="F1970" i="2"/>
  <c r="F1386" i="2"/>
  <c r="F1017" i="2"/>
  <c r="F1281" i="2"/>
  <c r="F2235" i="2"/>
  <c r="F1935" i="2"/>
  <c r="F1406" i="2"/>
  <c r="F1505" i="2"/>
  <c r="F303" i="2"/>
  <c r="F911" i="2"/>
  <c r="F1876" i="2"/>
  <c r="F1117" i="2"/>
  <c r="F1639" i="2"/>
  <c r="F1107" i="2"/>
  <c r="F1458" i="2"/>
  <c r="F2174" i="2"/>
  <c r="F135" i="2"/>
  <c r="F215" i="2"/>
  <c r="F2345" i="2"/>
  <c r="F1761" i="2"/>
  <c r="F1506" i="2"/>
  <c r="F2102" i="2"/>
  <c r="F1251" i="2"/>
  <c r="F2177" i="2"/>
  <c r="F2039" i="2"/>
  <c r="F550" i="2"/>
  <c r="F2098" i="2"/>
  <c r="F815" i="2"/>
  <c r="F2062" i="2"/>
  <c r="F1080" i="2"/>
  <c r="F2261" i="2"/>
  <c r="F1393" i="2"/>
  <c r="F2005" i="2"/>
  <c r="F1196" i="2"/>
  <c r="F2207" i="2"/>
  <c r="F735" i="2"/>
  <c r="F2202" i="2"/>
  <c r="F2281" i="2"/>
  <c r="F1132" i="2"/>
  <c r="F1485" i="2"/>
  <c r="F1002" i="2"/>
  <c r="F479" i="2"/>
  <c r="F1535" i="2"/>
  <c r="F722" i="2"/>
  <c r="F1634" i="2"/>
  <c r="F2247" i="2"/>
  <c r="F1096" i="2"/>
  <c r="F2354" i="2"/>
  <c r="F2379" i="2"/>
  <c r="F806" i="2"/>
  <c r="F1988" i="2"/>
  <c r="F1992" i="2"/>
  <c r="F1144" i="2"/>
  <c r="F1616" i="2"/>
  <c r="F2020" i="2"/>
  <c r="F1666" i="2"/>
  <c r="F1954" i="2"/>
  <c r="F1257" i="2"/>
  <c r="F1655" i="2"/>
  <c r="F1950" i="2"/>
  <c r="F2271" i="2"/>
  <c r="F1932" i="2"/>
  <c r="F2216" i="2"/>
  <c r="F1106" i="2"/>
  <c r="F2128" i="2"/>
  <c r="F1929" i="2"/>
  <c r="F2105" i="2"/>
  <c r="F474" i="2"/>
  <c r="E2082" i="2"/>
  <c r="F2067" i="2"/>
  <c r="F2043" i="2"/>
  <c r="F153" i="2"/>
  <c r="F1570" i="2"/>
  <c r="F1021" i="2"/>
  <c r="F1698" i="2"/>
  <c r="F1563" i="2"/>
  <c r="F1762" i="2"/>
  <c r="F1669" i="2"/>
  <c r="F2107" i="2"/>
  <c r="F1846" i="2"/>
  <c r="F2018" i="2"/>
  <c r="F1470" i="2"/>
  <c r="F1614" i="2"/>
  <c r="F1235" i="2"/>
  <c r="F2348" i="2"/>
  <c r="F1191" i="2"/>
  <c r="F2193" i="2"/>
  <c r="F1141" i="2"/>
  <c r="F2267" i="2"/>
  <c r="E1746" i="2"/>
  <c r="F1880" i="2"/>
  <c r="F1727" i="2"/>
  <c r="F957" i="2"/>
  <c r="F1517" i="2"/>
  <c r="F581" i="2"/>
  <c r="F344" i="2"/>
  <c r="F836" i="2"/>
  <c r="F1670" i="2"/>
  <c r="F729" i="2"/>
  <c r="E779" i="2"/>
  <c r="E264" i="2"/>
  <c r="E1609" i="2"/>
  <c r="F1944" i="2"/>
  <c r="F1640" i="2"/>
  <c r="E1676" i="2"/>
  <c r="F271" i="2"/>
  <c r="F1812" i="2"/>
  <c r="F2169" i="2"/>
  <c r="F2220" i="2"/>
  <c r="F1714" i="2"/>
  <c r="F636" i="2"/>
  <c r="F387" i="2"/>
  <c r="F1288" i="2"/>
  <c r="F170" i="2"/>
  <c r="F2201" i="2"/>
  <c r="F1524" i="2"/>
  <c r="F2063" i="2"/>
  <c r="F1931" i="2"/>
  <c r="F2238" i="2"/>
  <c r="F2070" i="2"/>
  <c r="F367" i="2"/>
  <c r="F1519" i="2"/>
  <c r="F2031" i="2"/>
  <c r="F2352" i="2"/>
  <c r="F2304" i="2"/>
  <c r="F1559" i="2"/>
  <c r="F1383" i="2"/>
  <c r="F1875" i="2"/>
  <c r="F1234" i="2"/>
  <c r="F1906" i="2"/>
  <c r="F2076" i="2"/>
  <c r="F1460" i="2"/>
  <c r="F1990" i="2"/>
  <c r="F1004" i="2"/>
  <c r="F1930" i="2"/>
  <c r="F2236" i="2"/>
  <c r="F314" i="2"/>
  <c r="F1914" i="2"/>
  <c r="F2303" i="2"/>
  <c r="F1609" i="2"/>
  <c r="F1662" i="2"/>
  <c r="F1808" i="2"/>
  <c r="F1936" i="2"/>
  <c r="F1612" i="2"/>
  <c r="F349" i="2"/>
  <c r="F1431" i="2"/>
  <c r="F2078" i="2"/>
  <c r="F2242" i="2"/>
  <c r="F1384" i="2"/>
  <c r="F1814" i="2"/>
  <c r="F1686" i="2"/>
  <c r="F1870" i="2"/>
  <c r="F2140" i="2"/>
  <c r="F1583" i="2"/>
  <c r="F2268" i="2"/>
  <c r="F2008" i="2"/>
  <c r="F2331" i="2"/>
  <c r="F1730" i="2"/>
  <c r="F1122" i="2"/>
  <c r="F1538" i="2"/>
  <c r="F1085" i="2"/>
  <c r="F1572" i="2"/>
  <c r="F2175" i="2"/>
  <c r="F1575" i="2"/>
  <c r="F1921" i="2"/>
  <c r="F620" i="2"/>
  <c r="F1704" i="2"/>
  <c r="F1918" i="2"/>
  <c r="F505" i="2"/>
  <c r="F1584" i="2"/>
  <c r="F2270" i="2"/>
  <c r="F2219" i="2"/>
  <c r="F1216" i="2"/>
  <c r="F1475" i="2"/>
  <c r="F1859" i="2"/>
  <c r="F1619" i="2"/>
  <c r="F216" i="2"/>
  <c r="F1449" i="2"/>
  <c r="F2073" i="2"/>
  <c r="F2065" i="2"/>
  <c r="F1314" i="2"/>
  <c r="F1280" i="2"/>
  <c r="F1147" i="2"/>
  <c r="F2088" i="2"/>
  <c r="F2142" i="2"/>
  <c r="F1645" i="2"/>
  <c r="F1780" i="2"/>
  <c r="F2187" i="2"/>
  <c r="F1852" i="2"/>
  <c r="F1250" i="2"/>
  <c r="F298" i="2"/>
  <c r="F2347" i="2"/>
  <c r="F1613" i="2"/>
  <c r="F1907" i="2"/>
  <c r="F2117" i="2"/>
  <c r="F1684" i="2"/>
  <c r="F2192" i="2"/>
  <c r="F1819" i="2"/>
  <c r="F1791" i="2"/>
  <c r="F2075" i="2"/>
  <c r="F961" i="2"/>
  <c r="F2160" i="2"/>
  <c r="F618" i="2"/>
  <c r="F1744" i="2"/>
  <c r="F1623" i="2"/>
  <c r="F1330" i="2"/>
  <c r="F727" i="2"/>
  <c r="F1650" i="2"/>
  <c r="F554" i="2"/>
  <c r="F1733" i="2"/>
  <c r="F2116" i="2"/>
  <c r="F1549" i="2"/>
  <c r="F1980" i="2"/>
  <c r="F471" i="2"/>
  <c r="F1275" i="2"/>
  <c r="F1526" i="2"/>
  <c r="F2093" i="2"/>
  <c r="F511" i="2"/>
  <c r="F1467" i="2"/>
  <c r="E2254" i="2"/>
  <c r="F1687" i="2"/>
  <c r="F2346" i="2"/>
  <c r="F1770" i="2"/>
  <c r="F329" i="2"/>
  <c r="F872" i="2"/>
  <c r="E2335" i="2"/>
  <c r="E459" i="2"/>
  <c r="E110" i="2"/>
  <c r="F1300" i="2"/>
  <c r="F1508" i="2"/>
  <c r="F1044" i="2"/>
  <c r="F1399" i="2"/>
  <c r="F901" i="2"/>
  <c r="F1412" i="2"/>
  <c r="F2012" i="2"/>
  <c r="F1561" i="2"/>
  <c r="F906" i="2"/>
  <c r="F1203" i="2"/>
  <c r="F1888" i="2"/>
  <c r="F212" i="2"/>
  <c r="F1240" i="2"/>
  <c r="F385" i="2"/>
  <c r="F131" i="2"/>
  <c r="F2042" i="2"/>
  <c r="F1891" i="2"/>
  <c r="F771" i="2"/>
  <c r="F1066" i="2"/>
  <c r="E1916" i="2"/>
  <c r="E268" i="2"/>
  <c r="F1410" i="2"/>
  <c r="F1103" i="2"/>
  <c r="E1968" i="2"/>
  <c r="F2243" i="2"/>
  <c r="E2284" i="2"/>
  <c r="F1841" i="2"/>
  <c r="F1889" i="2"/>
  <c r="F279" i="2"/>
  <c r="F2109" i="2"/>
  <c r="E1643" i="2"/>
  <c r="E1783" i="2"/>
  <c r="F1598" i="2"/>
  <c r="F273" i="2"/>
  <c r="F852" i="2"/>
  <c r="E2255" i="2"/>
  <c r="F1424" i="2"/>
  <c r="F2136" i="2"/>
  <c r="F1352" i="2"/>
  <c r="F1702" i="2"/>
  <c r="F91" i="2"/>
  <c r="F492" i="2"/>
  <c r="F2254" i="2"/>
  <c r="F555" i="2"/>
  <c r="F2162" i="2"/>
  <c r="F2231" i="2"/>
  <c r="E1409" i="2"/>
  <c r="F538" i="2"/>
  <c r="F2003" i="2"/>
  <c r="E2264" i="2"/>
  <c r="F379" i="2"/>
  <c r="E569" i="2"/>
  <c r="F263" i="2"/>
  <c r="F2032" i="2"/>
  <c r="F2264" i="2"/>
  <c r="F1691" i="2"/>
  <c r="F773" i="2"/>
  <c r="F1915" i="2"/>
  <c r="F1423" i="2"/>
  <c r="E1457" i="2"/>
  <c r="E1431" i="2"/>
  <c r="F1671" i="2"/>
  <c r="F1344" i="2"/>
  <c r="F725" i="2"/>
  <c r="F335" i="2"/>
  <c r="F709" i="2"/>
  <c r="F704" i="2"/>
  <c r="E1090" i="2"/>
  <c r="E1830" i="2"/>
  <c r="F1293" i="2"/>
  <c r="F1942" i="2"/>
  <c r="E1151" i="2"/>
  <c r="F1641" i="2"/>
  <c r="F1748" i="2"/>
  <c r="F1783" i="2"/>
  <c r="F1658" i="2"/>
  <c r="F1587" i="2"/>
  <c r="F1628" i="2"/>
  <c r="F557" i="2"/>
  <c r="F545" i="2"/>
  <c r="E417" i="2"/>
  <c r="F889" i="2"/>
  <c r="E2077" i="2"/>
  <c r="F122" i="2"/>
  <c r="F458" i="2"/>
  <c r="E2283" i="2"/>
  <c r="F2337" i="2"/>
  <c r="F893" i="2"/>
  <c r="E372" i="2"/>
  <c r="E1274" i="2"/>
  <c r="E1131" i="2"/>
  <c r="F1675" i="2"/>
  <c r="E1946" i="2"/>
  <c r="F370" i="2"/>
  <c r="F436" i="2"/>
  <c r="F2167" i="2"/>
  <c r="E441" i="2"/>
  <c r="F910" i="2"/>
  <c r="F736" i="2"/>
  <c r="E982" i="2"/>
  <c r="E1717" i="2"/>
  <c r="E1348" i="2"/>
  <c r="E888" i="2"/>
  <c r="E1712" i="2"/>
  <c r="F793" i="2"/>
  <c r="F2341" i="2"/>
  <c r="F266" i="2"/>
  <c r="F1664" i="2"/>
  <c r="F1751" i="2"/>
  <c r="F1292" i="2"/>
  <c r="E859" i="2"/>
  <c r="F1763" i="2"/>
  <c r="F912" i="2"/>
  <c r="F922" i="2"/>
  <c r="E371" i="2"/>
  <c r="F1531" i="2"/>
  <c r="E1993" i="2"/>
  <c r="F412" i="2"/>
  <c r="F2237" i="2"/>
  <c r="F1359" i="2"/>
  <c r="F1916" i="2"/>
  <c r="F1553" i="2"/>
  <c r="F1024" i="2"/>
  <c r="F940" i="2"/>
  <c r="F253" i="2"/>
  <c r="F294" i="2"/>
  <c r="F1499" i="2"/>
  <c r="F81" i="2"/>
  <c r="F644" i="2"/>
  <c r="F1465" i="2"/>
  <c r="F1766" i="2"/>
  <c r="E1697" i="2"/>
  <c r="F447" i="2"/>
  <c r="F747" i="2"/>
  <c r="F293" i="2"/>
  <c r="F612" i="2"/>
  <c r="E578" i="2"/>
  <c r="E14" i="2"/>
  <c r="F1979" i="2"/>
  <c r="F508" i="2"/>
  <c r="F2132" i="2"/>
  <c r="F2036" i="2"/>
  <c r="E1851" i="2"/>
  <c r="F778" i="2"/>
  <c r="F1844" i="2"/>
  <c r="E2091" i="2"/>
  <c r="F611" i="2"/>
  <c r="E825" i="2"/>
  <c r="F1089" i="2"/>
  <c r="F5" i="2"/>
  <c r="E2308" i="2"/>
  <c r="F1866" i="2"/>
  <c r="E1769" i="2"/>
  <c r="F2096" i="2"/>
  <c r="F1585" i="2"/>
  <c r="F2285" i="2"/>
  <c r="F1417" i="2"/>
  <c r="F2307" i="2"/>
  <c r="F1170" i="2"/>
  <c r="F2172" i="2"/>
  <c r="E2150" i="2"/>
  <c r="F716" i="2"/>
  <c r="F1230" i="2"/>
  <c r="F1496" i="2"/>
  <c r="F285" i="2"/>
  <c r="F586" i="2"/>
  <c r="E1664" i="2"/>
  <c r="F36" i="2"/>
  <c r="E1290" i="2"/>
  <c r="E1857" i="2"/>
  <c r="F1166" i="2"/>
  <c r="F2244" i="2"/>
  <c r="F193" i="2"/>
  <c r="F2021" i="2"/>
  <c r="F953" i="2"/>
  <c r="E2061" i="2"/>
  <c r="E1334" i="2"/>
  <c r="F2249" i="2"/>
  <c r="F1969" i="2"/>
  <c r="F308" i="2"/>
  <c r="E1858" i="2"/>
  <c r="F2327" i="2"/>
  <c r="F1657" i="2"/>
  <c r="F440" i="2"/>
  <c r="E410" i="2"/>
  <c r="F2108" i="2"/>
  <c r="E2200" i="2"/>
  <c r="F355" i="2"/>
  <c r="F1668" i="2"/>
  <c r="F2125" i="2"/>
  <c r="F2356" i="2"/>
  <c r="F972" i="2"/>
  <c r="F752" i="2"/>
  <c r="F1320" i="2"/>
  <c r="F2364" i="2"/>
  <c r="F1912" i="2"/>
  <c r="E387" i="2"/>
  <c r="F691" i="2"/>
  <c r="F2148" i="2"/>
  <c r="F1429" i="2"/>
  <c r="E1879" i="2"/>
  <c r="F2145" i="2"/>
  <c r="E1264" i="2"/>
  <c r="F1884" i="2"/>
  <c r="E2173" i="2"/>
  <c r="E215" i="2"/>
  <c r="F2213" i="2"/>
  <c r="F720" i="2"/>
  <c r="F1050" i="2"/>
  <c r="E2052" i="2"/>
  <c r="E2288" i="2"/>
  <c r="E2379" i="2"/>
  <c r="F824" i="2"/>
  <c r="E1400" i="2"/>
  <c r="E1798" i="2"/>
  <c r="F301" i="2"/>
  <c r="E2012" i="2"/>
  <c r="F1477" i="2"/>
  <c r="F429" i="2"/>
  <c r="E295" i="2"/>
  <c r="E7" i="2"/>
  <c r="F2121" i="2"/>
  <c r="F276" i="2"/>
  <c r="F1599" i="2"/>
  <c r="F1925" i="2"/>
  <c r="F1471" i="2"/>
  <c r="F252" i="2"/>
  <c r="F626" i="2"/>
  <c r="F52" i="2"/>
  <c r="F341" i="2"/>
  <c r="F1811" i="2"/>
  <c r="F1629" i="2"/>
  <c r="E1193" i="2"/>
  <c r="F449" i="2"/>
  <c r="F88" i="2"/>
  <c r="F399" i="2"/>
  <c r="F1642" i="2"/>
  <c r="F2316" i="2"/>
  <c r="F1621" i="2"/>
  <c r="F2334" i="2"/>
  <c r="F1934" i="2"/>
  <c r="F2054" i="2"/>
  <c r="F2269" i="2"/>
  <c r="F1032" i="2"/>
  <c r="F433" i="2"/>
  <c r="F1167" i="2"/>
  <c r="F1303" i="2"/>
  <c r="F2227" i="2"/>
  <c r="F637" i="2"/>
  <c r="F463" i="2"/>
  <c r="E1456" i="2"/>
  <c r="F142" i="2"/>
  <c r="E389" i="2"/>
  <c r="F138" i="2"/>
  <c r="F1556" i="2"/>
  <c r="F1707" i="2"/>
  <c r="F1527" i="2"/>
  <c r="F1126" i="2"/>
  <c r="F1840" i="2"/>
  <c r="F577" i="2"/>
  <c r="F346" i="2"/>
  <c r="E1710" i="2"/>
  <c r="F152" i="2"/>
  <c r="E1289" i="2"/>
  <c r="E2111" i="2"/>
  <c r="F1643" i="2"/>
  <c r="E2135" i="2"/>
  <c r="F807" i="2"/>
  <c r="E1549" i="2"/>
  <c r="F2181" i="2"/>
  <c r="F1836" i="2"/>
  <c r="F1127" i="2"/>
  <c r="F1481" i="2"/>
  <c r="F2159" i="2"/>
  <c r="F831" i="2"/>
  <c r="F1677" i="2"/>
  <c r="F2094" i="2"/>
  <c r="F154" i="2"/>
  <c r="F446" i="2"/>
  <c r="F2222" i="2"/>
  <c r="F1663" i="2"/>
  <c r="F2179" i="2"/>
  <c r="F1067" i="2"/>
  <c r="E1836" i="2"/>
  <c r="E280" i="2"/>
  <c r="E1846" i="2"/>
  <c r="F604" i="2"/>
  <c r="F218" i="2"/>
  <c r="F2259" i="2"/>
  <c r="F585" i="2"/>
  <c r="F2059" i="2"/>
  <c r="F1142" i="2"/>
  <c r="E299" i="2"/>
  <c r="F1283" i="2"/>
  <c r="E2136" i="2"/>
  <c r="F1491" i="2"/>
  <c r="F1419" i="2"/>
  <c r="F2141" i="2"/>
  <c r="F945" i="2"/>
  <c r="F63" i="2"/>
  <c r="E1089" i="2"/>
  <c r="F522" i="2"/>
  <c r="E1580" i="2"/>
  <c r="F1637" i="2"/>
  <c r="F1967" i="2"/>
  <c r="F1732" i="2"/>
  <c r="F983" i="2"/>
  <c r="F1090" i="2"/>
  <c r="F304" i="2"/>
  <c r="F1325" i="2"/>
  <c r="F134" i="2"/>
  <c r="F616" i="2"/>
  <c r="E322" i="2"/>
  <c r="E2240" i="2"/>
  <c r="F958" i="2"/>
  <c r="F1608" i="2"/>
  <c r="E1276" i="2"/>
  <c r="F1099" i="2"/>
  <c r="F1536" i="2"/>
  <c r="F1892" i="2"/>
  <c r="E1597" i="2"/>
  <c r="F454" i="2"/>
  <c r="F480" i="2"/>
  <c r="F369" i="2"/>
  <c r="F156" i="2"/>
  <c r="E261" i="2"/>
  <c r="E1529" i="2"/>
  <c r="E875" i="2"/>
  <c r="F657" i="2"/>
  <c r="E118" i="2"/>
  <c r="E2096" i="2"/>
  <c r="E1905" i="2"/>
  <c r="E2322" i="2"/>
  <c r="F669" i="2"/>
  <c r="E2293" i="2"/>
  <c r="E382" i="2"/>
  <c r="E1159" i="2"/>
  <c r="F556" i="2"/>
  <c r="F2325" i="2"/>
  <c r="F1034" i="2"/>
  <c r="F965" i="2"/>
  <c r="F509" i="2"/>
  <c r="E1715" i="2"/>
  <c r="E687" i="2"/>
  <c r="E2066" i="2"/>
  <c r="E1554" i="2"/>
  <c r="F515" i="2"/>
  <c r="F2263" i="2"/>
  <c r="E1511" i="2"/>
  <c r="F1842" i="2"/>
  <c r="F1900" i="2"/>
  <c r="F2153" i="2"/>
  <c r="F2326" i="2"/>
  <c r="E1832" i="2"/>
  <c r="F700" i="2"/>
  <c r="F494" i="2"/>
  <c r="F765" i="2"/>
  <c r="F1731" i="2"/>
  <c r="F1552" i="2"/>
  <c r="F919" i="2"/>
  <c r="F1767" i="2"/>
  <c r="F469" i="2"/>
  <c r="F1331" i="2"/>
  <c r="F1895" i="2"/>
  <c r="F1965" i="2"/>
  <c r="F1660" i="2"/>
  <c r="F2370" i="2"/>
  <c r="F1187" i="2"/>
  <c r="F2015" i="2"/>
  <c r="F1948" i="2"/>
  <c r="F1299" i="2"/>
  <c r="F938" i="2"/>
  <c r="E1218" i="2"/>
  <c r="F602" i="2"/>
  <c r="F343" i="2"/>
  <c r="F1753" i="2"/>
  <c r="F1676" i="2"/>
  <c r="F2289" i="2"/>
  <c r="F1184" i="2"/>
  <c r="E1895" i="2"/>
  <c r="E726" i="2"/>
  <c r="E1388" i="2"/>
  <c r="F2366" i="2"/>
  <c r="F210" i="2"/>
  <c r="F714" i="2"/>
  <c r="F678" i="2"/>
  <c r="F2255" i="2"/>
  <c r="F1555" i="2"/>
  <c r="F1742" i="2"/>
  <c r="F1239" i="2"/>
  <c r="E2148" i="2"/>
  <c r="E824" i="2"/>
  <c r="E1923" i="2"/>
  <c r="F772" i="2"/>
  <c r="F1626" i="2"/>
  <c r="F617" i="2"/>
  <c r="E651" i="2"/>
  <c r="F1908" i="2"/>
  <c r="F2151" i="2"/>
  <c r="F682" i="2"/>
  <c r="F2294" i="2"/>
  <c r="F2286" i="2"/>
  <c r="F1679" i="2"/>
  <c r="F2001" i="2"/>
  <c r="F1437" i="2"/>
  <c r="F1955" i="2"/>
  <c r="E2239" i="2"/>
  <c r="F1706" i="2"/>
  <c r="F1215" i="2"/>
  <c r="F151" i="2"/>
  <c r="F2058" i="2"/>
  <c r="E1255" i="2"/>
  <c r="E170" i="2"/>
  <c r="F796" i="2"/>
  <c r="E2048" i="2"/>
  <c r="F1588" i="2"/>
  <c r="F1682" i="2"/>
  <c r="E1903" i="2"/>
  <c r="F1048" i="2"/>
  <c r="F946" i="2"/>
  <c r="F1420" i="2"/>
  <c r="F2164" i="2"/>
  <c r="F1426" i="2"/>
  <c r="F624" i="2"/>
  <c r="F1522" i="2"/>
  <c r="F963" i="2"/>
  <c r="F2115" i="2"/>
  <c r="E1059" i="2"/>
  <c r="E381" i="2"/>
  <c r="F2007" i="2"/>
  <c r="F1035" i="2"/>
  <c r="E1756" i="2"/>
  <c r="F2158" i="2"/>
  <c r="F1091" i="2"/>
  <c r="E1738" i="2"/>
  <c r="F204" i="2"/>
  <c r="E1538" i="2"/>
  <c r="F2152" i="2"/>
  <c r="F1210" i="2"/>
  <c r="F951" i="2"/>
  <c r="E922" i="2"/>
  <c r="F2046" i="2"/>
  <c r="E2022" i="2"/>
  <c r="F467" i="2"/>
  <c r="F1415" i="2"/>
  <c r="F486" i="2"/>
  <c r="F1098" i="2"/>
  <c r="F1861" i="2"/>
  <c r="E699" i="2"/>
  <c r="E1724" i="2"/>
  <c r="E2223" i="2"/>
  <c r="F1274" i="2"/>
  <c r="E1486" i="2"/>
  <c r="E1355" i="2"/>
  <c r="F2101" i="2"/>
  <c r="F1544" i="2"/>
  <c r="E2034" i="2"/>
  <c r="E1403" i="2"/>
  <c r="F1911" i="2"/>
  <c r="F969" i="2"/>
  <c r="F339" i="2"/>
  <c r="E1779" i="2"/>
  <c r="E1481" i="2"/>
  <c r="F24" i="2"/>
  <c r="E1557" i="2"/>
  <c r="F1945" i="2"/>
  <c r="F2221" i="2"/>
  <c r="E1797" i="2"/>
  <c r="F2258" i="2"/>
  <c r="F1905" i="2"/>
  <c r="E1157" i="2"/>
  <c r="F762" i="2"/>
  <c r="F1301" i="2"/>
  <c r="E1163" i="2"/>
  <c r="F66" i="2"/>
  <c r="F1065" i="2"/>
  <c r="E773" i="2"/>
  <c r="F1801" i="2"/>
  <c r="F1896" i="2"/>
  <c r="F394" i="2"/>
  <c r="F15" i="2"/>
  <c r="F1741" i="2"/>
  <c r="F1243" i="2"/>
  <c r="E723" i="2"/>
  <c r="F2200" i="2"/>
  <c r="F826" i="2"/>
  <c r="F908" i="2"/>
  <c r="F1289" i="2"/>
  <c r="F1847" i="2"/>
  <c r="F1607" i="2"/>
  <c r="F1848" i="2"/>
  <c r="E618" i="2"/>
  <c r="E2372" i="2"/>
  <c r="E499" i="2"/>
  <c r="F2038" i="2"/>
  <c r="F368" i="2"/>
  <c r="F1101" i="2"/>
  <c r="E1291" i="2"/>
  <c r="F1591" i="2"/>
  <c r="E1868" i="2"/>
  <c r="F918" i="2"/>
  <c r="F2275" i="2"/>
  <c r="F2009" i="2"/>
  <c r="F1696" i="2"/>
  <c r="F1863" i="2"/>
  <c r="F683" i="2"/>
  <c r="F1887" i="2"/>
  <c r="F1586" i="2"/>
  <c r="F1631" i="2"/>
  <c r="E1358" i="2"/>
  <c r="F226" i="2"/>
  <c r="F1438" i="2"/>
  <c r="F1029" i="2"/>
  <c r="E1202" i="2"/>
  <c r="F1579" i="2"/>
  <c r="E2015" i="2"/>
  <c r="F422" i="2"/>
  <c r="E767" i="2"/>
  <c r="E206" i="2"/>
  <c r="F1690" i="2"/>
  <c r="F455" i="2"/>
  <c r="F1341" i="2"/>
  <c r="E163" i="2"/>
  <c r="E2028" i="2"/>
  <c r="E2199" i="2"/>
  <c r="F523" i="2"/>
  <c r="E785" i="2"/>
  <c r="E1668" i="2"/>
  <c r="E1983" i="2"/>
  <c r="E1301" i="2"/>
  <c r="F163" i="2"/>
  <c r="E2102" i="2"/>
  <c r="E100" i="2"/>
  <c r="E856" i="2"/>
  <c r="F1869" i="2"/>
  <c r="E2155" i="2"/>
  <c r="F2086" i="2"/>
  <c r="F828" i="2"/>
  <c r="F1360" i="2"/>
  <c r="E2216" i="2"/>
  <c r="F237" i="2"/>
  <c r="E2367" i="2"/>
  <c r="F43" i="2"/>
  <c r="F2253" i="2"/>
  <c r="F1270" i="2"/>
  <c r="E2054" i="2"/>
  <c r="E447" i="2"/>
  <c r="F2052" i="2"/>
  <c r="F751" i="2"/>
  <c r="E2307" i="2"/>
  <c r="F408" i="2"/>
  <c r="F1984" i="2"/>
  <c r="F2306" i="2"/>
  <c r="E401" i="2"/>
  <c r="F1960" i="2"/>
  <c r="F299" i="2"/>
  <c r="F1978" i="2"/>
  <c r="E1673" i="2"/>
  <c r="F1804" i="2"/>
  <c r="F402" i="2"/>
  <c r="F374" i="2"/>
  <c r="E1311" i="2"/>
  <c r="F588" i="2"/>
  <c r="E1860" i="2"/>
  <c r="F2288" i="2"/>
  <c r="F1380" i="2"/>
  <c r="F1951" i="2"/>
  <c r="F703" i="2"/>
  <c r="F707" i="2"/>
  <c r="F1826" i="2"/>
  <c r="F4" i="2"/>
  <c r="E2214" i="2"/>
  <c r="F1484" i="2"/>
  <c r="E654" i="2"/>
  <c r="F885" i="2"/>
  <c r="E1544" i="2"/>
  <c r="F1100" i="2"/>
  <c r="E1093" i="2"/>
  <c r="F770" i="2"/>
  <c r="E2242" i="2"/>
  <c r="E312" i="2"/>
  <c r="F1256" i="2"/>
  <c r="F1401" i="2"/>
  <c r="E2161" i="2"/>
  <c r="F1272" i="2"/>
  <c r="F189" i="2"/>
  <c r="F1268" i="2"/>
  <c r="F1630" i="2"/>
  <c r="E1998" i="2"/>
  <c r="E2139" i="2"/>
  <c r="E263" i="2"/>
  <c r="F461" i="2"/>
  <c r="F2194" i="2"/>
  <c r="F143" i="2"/>
  <c r="F2029" i="2"/>
  <c r="F1958" i="2"/>
  <c r="F466" i="2"/>
  <c r="F159" i="2"/>
  <c r="F39" i="2"/>
  <c r="F330" i="2"/>
  <c r="F2211" i="2"/>
  <c r="F2004" i="2"/>
  <c r="E1760" i="2"/>
  <c r="E2099" i="2"/>
  <c r="F190" i="2"/>
  <c r="F1232" i="2"/>
  <c r="E1762" i="2"/>
  <c r="F708" i="2"/>
  <c r="F1546" i="2"/>
  <c r="F1685" i="2"/>
  <c r="E551" i="2"/>
  <c r="F997" i="2"/>
  <c r="F715" i="2"/>
  <c r="F1963" i="2"/>
  <c r="E2356" i="2"/>
  <c r="E1427" i="2"/>
  <c r="E1065" i="2"/>
  <c r="F2041" i="2"/>
  <c r="E1883" i="2"/>
  <c r="E1661" i="2"/>
  <c r="E1074" i="2"/>
  <c r="F101" i="2"/>
  <c r="E1430" i="2"/>
  <c r="E1921" i="2"/>
  <c r="E482" i="2"/>
  <c r="E1695" i="2"/>
  <c r="F1785" i="2"/>
  <c r="F1799" i="2"/>
  <c r="F1064" i="2"/>
  <c r="F786" i="2"/>
  <c r="F119" i="2"/>
  <c r="E1802" i="2"/>
  <c r="E1874" i="2"/>
  <c r="E562" i="2"/>
  <c r="F2055" i="2"/>
  <c r="E2350" i="2"/>
  <c r="F766" i="2"/>
  <c r="F2305" i="2"/>
  <c r="E907" i="2"/>
  <c r="F2358" i="2"/>
  <c r="F1220" i="2"/>
  <c r="F1338" i="2"/>
  <c r="F1455" i="2"/>
  <c r="E1949" i="2"/>
  <c r="F1190" i="2"/>
  <c r="F1060" i="2"/>
  <c r="E285" i="2"/>
  <c r="F812" i="2"/>
  <c r="F2350" i="2"/>
  <c r="F1550" i="2"/>
  <c r="F1207" i="2"/>
  <c r="F1294" i="2"/>
  <c r="E1634" i="2"/>
  <c r="E2192" i="2"/>
  <c r="E1460" i="2"/>
  <c r="F1956" i="2"/>
  <c r="F1580" i="2"/>
  <c r="F1764" i="2"/>
  <c r="F2040" i="2"/>
  <c r="F1961" i="2"/>
  <c r="F1381" i="2"/>
  <c r="F1020" i="2"/>
  <c r="F1540" i="2"/>
  <c r="F1788" i="2"/>
  <c r="F1374" i="2"/>
  <c r="E1667" i="2"/>
  <c r="E286" i="2"/>
  <c r="F1547" i="2"/>
  <c r="F130" i="2"/>
  <c r="F410" i="2"/>
  <c r="E864" i="2"/>
  <c r="F2342" i="2"/>
  <c r="E1029" i="2"/>
  <c r="F710" i="2"/>
  <c r="E590" i="2"/>
  <c r="F1461" i="2"/>
  <c r="F1728" i="2"/>
  <c r="E1519" i="2"/>
  <c r="E2182" i="2"/>
  <c r="F87" i="2"/>
  <c r="F1193" i="2"/>
  <c r="E957" i="2"/>
  <c r="F1041" i="2"/>
  <c r="F2017" i="2"/>
  <c r="E358" i="2"/>
  <c r="F542" i="2"/>
  <c r="F2024" i="2"/>
  <c r="E1196" i="2"/>
  <c r="E1412" i="2"/>
  <c r="E627" i="2"/>
  <c r="F746" i="2"/>
  <c r="F1966" i="2"/>
  <c r="E2347" i="2"/>
  <c r="F1830" i="2"/>
  <c r="F1962" i="2"/>
  <c r="E935" i="2"/>
  <c r="F639" i="2"/>
  <c r="F1290" i="2"/>
  <c r="E2289" i="2"/>
  <c r="F609" i="2"/>
  <c r="F664" i="2"/>
  <c r="E782" i="2"/>
  <c r="E1452" i="2"/>
  <c r="F376" i="2"/>
  <c r="E1884" i="2"/>
  <c r="F2340" i="2"/>
  <c r="E2175" i="2"/>
  <c r="E316" i="2"/>
  <c r="F2240" i="2"/>
  <c r="F54" i="2"/>
  <c r="F532" i="2"/>
  <c r="F1864" i="2"/>
  <c r="F1712" i="2"/>
  <c r="F2163" i="2"/>
  <c r="F1378" i="2"/>
  <c r="F1843" i="2"/>
  <c r="E1904" i="2"/>
  <c r="F809" i="2"/>
  <c r="F1802" i="2"/>
  <c r="F1118" i="2"/>
  <c r="E1377" i="2"/>
  <c r="F2157" i="2"/>
  <c r="F1108" i="2"/>
  <c r="E2263" i="2"/>
  <c r="F2212" i="2"/>
  <c r="E755" i="2"/>
  <c r="F1894" i="2"/>
  <c r="F599" i="2"/>
  <c r="F155" i="2"/>
  <c r="E1542" i="2"/>
  <c r="F2104" i="2"/>
  <c r="E1837" i="2"/>
  <c r="F802" i="2"/>
  <c r="F1603" i="2"/>
  <c r="F145" i="2"/>
  <c r="F832" i="2"/>
  <c r="F183" i="2"/>
  <c r="E227" i="2"/>
  <c r="E1265" i="2"/>
  <c r="E1644" i="2"/>
  <c r="F274" i="2"/>
  <c r="E575" i="2"/>
  <c r="E26" i="2"/>
  <c r="F1606" i="2"/>
  <c r="F323" i="2"/>
  <c r="E1404" i="2"/>
  <c r="E454" i="2"/>
  <c r="F1695" i="2"/>
  <c r="E1718" i="2"/>
  <c r="F162" i="2"/>
  <c r="E719" i="2"/>
  <c r="E442" i="2"/>
  <c r="E1621" i="2"/>
  <c r="F1487" i="2"/>
  <c r="F2298" i="2"/>
  <c r="F1711" i="2"/>
  <c r="E2330" i="2"/>
  <c r="F1466" i="2"/>
  <c r="F1375" i="2"/>
  <c r="E2024" i="2"/>
  <c r="F517" i="2"/>
  <c r="F424" i="2"/>
  <c r="F1968" i="2"/>
  <c r="E2245" i="2"/>
  <c r="E2160" i="2"/>
  <c r="E1886" i="2"/>
  <c r="F1865" i="2"/>
  <c r="F1450" i="2"/>
  <c r="F1463" i="2"/>
  <c r="F959" i="2"/>
  <c r="F1754" i="2"/>
  <c r="F813" i="2"/>
  <c r="F197" i="2"/>
  <c r="E2085" i="2"/>
  <c r="F175" i="2"/>
  <c r="F1154" i="2"/>
  <c r="F235" i="2"/>
  <c r="F1053" i="2"/>
  <c r="F1063" i="2"/>
  <c r="F1649" i="2"/>
  <c r="E2227" i="2"/>
  <c r="F112" i="2"/>
  <c r="F1183" i="2"/>
  <c r="F512" i="2"/>
  <c r="F924" i="2"/>
  <c r="E2329" i="2"/>
  <c r="F1001" i="2"/>
  <c r="E2100" i="2"/>
  <c r="E2025" i="2"/>
  <c r="F1186" i="2"/>
  <c r="F378" i="2"/>
  <c r="F90" i="2"/>
  <c r="F1610" i="2"/>
  <c r="E1135" i="2"/>
  <c r="F1189" i="2"/>
  <c r="F663" i="2"/>
  <c r="F2225" i="2"/>
  <c r="F107" i="2"/>
  <c r="F186" i="2"/>
  <c r="E1617" i="2"/>
  <c r="F767" i="2"/>
  <c r="E609" i="2"/>
  <c r="E1942" i="2"/>
  <c r="E2079" i="2"/>
  <c r="E369" i="2"/>
  <c r="F1558" i="2"/>
  <c r="F61" i="2"/>
  <c r="E1663" i="2"/>
  <c r="F1379" i="2"/>
  <c r="E1293" i="2"/>
  <c r="F477" i="2"/>
  <c r="F268" i="2"/>
  <c r="E1618" i="2"/>
  <c r="F327" i="2"/>
  <c r="E861" i="2"/>
  <c r="F776" i="2"/>
  <c r="F755" i="2"/>
  <c r="F2016" i="2"/>
  <c r="F842" i="2"/>
  <c r="F2250" i="2"/>
  <c r="F2302" i="2"/>
  <c r="F1692" i="2"/>
  <c r="E628" i="2"/>
  <c r="F2365" i="2"/>
  <c r="F1055" i="2"/>
  <c r="F591" i="2"/>
  <c r="E1075" i="2"/>
  <c r="F468" i="2"/>
  <c r="E461" i="2"/>
  <c r="F1772" i="2"/>
  <c r="F975" i="2"/>
  <c r="E514" i="2"/>
  <c r="E2046" i="2"/>
  <c r="F1737" i="2"/>
  <c r="F382" i="2"/>
  <c r="F96" i="2"/>
  <c r="F37" i="2"/>
  <c r="E398" i="2"/>
  <c r="F816" i="2"/>
  <c r="F865" i="2"/>
  <c r="F202" i="2"/>
  <c r="F2324" i="2"/>
  <c r="F1377" i="2"/>
  <c r="E1333" i="2"/>
  <c r="E707" i="2"/>
  <c r="F510" i="2"/>
  <c r="F1837" i="2"/>
  <c r="E2114" i="2"/>
  <c r="F364" i="2"/>
  <c r="F1514" i="2"/>
  <c r="F1440" i="2"/>
  <c r="F2309" i="2"/>
  <c r="F1156" i="2"/>
  <c r="F1681" i="2"/>
  <c r="E2087" i="2"/>
  <c r="E2310" i="2"/>
  <c r="E301" i="2"/>
  <c r="F104" i="2"/>
  <c r="F1910" i="2"/>
  <c r="F292" i="2"/>
  <c r="F1022" i="2"/>
  <c r="E2304" i="2"/>
  <c r="F1043" i="2"/>
  <c r="E2016" i="2"/>
  <c r="E411" i="2"/>
  <c r="E2020" i="2"/>
  <c r="E1725" i="2"/>
  <c r="F1125" i="2"/>
  <c r="E375" i="2"/>
  <c r="F869" i="2"/>
  <c r="F659" i="2"/>
  <c r="F1263" i="2"/>
  <c r="E1444" i="2"/>
  <c r="F129" i="2"/>
  <c r="F915" i="2"/>
  <c r="E407" i="2"/>
  <c r="E1330" i="2"/>
  <c r="E1173" i="2"/>
  <c r="E458" i="2"/>
  <c r="E1267" i="2"/>
  <c r="F817" i="2"/>
  <c r="F1851" i="2"/>
  <c r="F453" i="2"/>
  <c r="F1777" i="2"/>
  <c r="F332" i="2"/>
  <c r="F784" i="2"/>
  <c r="E306" i="2"/>
  <c r="F1008" i="2"/>
  <c r="F695" i="2"/>
  <c r="F133" i="2"/>
  <c r="F2084" i="2"/>
  <c r="F996" i="2"/>
  <c r="E1739" i="2"/>
  <c r="F2248" i="2"/>
  <c r="F1882" i="2"/>
  <c r="F1451" i="2"/>
  <c r="F2317" i="2"/>
  <c r="F652" i="2"/>
  <c r="F530" i="2"/>
  <c r="E2226" i="2"/>
  <c r="F1775" i="2"/>
  <c r="F85" i="2"/>
  <c r="F847" i="2"/>
  <c r="E1610" i="2"/>
  <c r="F653" i="2"/>
  <c r="F1973" i="2"/>
  <c r="F1857" i="2"/>
  <c r="E910" i="2"/>
  <c r="E1913" i="2"/>
  <c r="F264" i="2"/>
  <c r="F1178" i="2"/>
  <c r="F1081" i="2"/>
  <c r="E1123" i="2"/>
  <c r="F1026" i="2"/>
  <c r="E2319" i="2"/>
  <c r="E1562" i="2"/>
  <c r="F655" i="2"/>
  <c r="F2123" i="2"/>
  <c r="E1302" i="2"/>
  <c r="F1605" i="2"/>
  <c r="E1805" i="2"/>
  <c r="E517" i="2"/>
  <c r="F2284" i="2"/>
  <c r="F407" i="2"/>
  <c r="F411" i="2"/>
  <c r="F679" i="2"/>
  <c r="F966" i="2"/>
  <c r="F2223" i="2"/>
  <c r="F1856" i="2"/>
  <c r="F2090" i="2"/>
  <c r="F459" i="2"/>
  <c r="F77" i="2"/>
  <c r="F1441" i="2"/>
  <c r="E804" i="2"/>
  <c r="E1282" i="2"/>
  <c r="F1511" i="2"/>
  <c r="F1339" i="2"/>
  <c r="F3" i="2"/>
  <c r="F126" i="2"/>
  <c r="F1976" i="2"/>
  <c r="E2235" i="2"/>
  <c r="F144" i="2"/>
  <c r="E1524" i="2"/>
  <c r="E1010" i="2"/>
  <c r="E974" i="2"/>
  <c r="E2317" i="2"/>
  <c r="E2236" i="2"/>
  <c r="F2106" i="2"/>
  <c r="E1996" i="2"/>
  <c r="F835" i="2"/>
  <c r="F2360" i="2"/>
  <c r="F373" i="2"/>
  <c r="F697" i="2"/>
  <c r="F1413" i="2"/>
  <c r="F568" i="2"/>
  <c r="F1176" i="2"/>
  <c r="F1088" i="2"/>
  <c r="F2363" i="2"/>
  <c r="E563" i="2"/>
  <c r="E4" i="2"/>
  <c r="F1296" i="2"/>
  <c r="F2355" i="2"/>
  <c r="F2061" i="2"/>
  <c r="E217" i="2"/>
  <c r="F1204" i="2"/>
  <c r="E1872" i="2"/>
  <c r="F1305" i="2"/>
  <c r="E1148" i="2"/>
  <c r="F1078" i="2"/>
  <c r="F1135" i="2"/>
  <c r="E380" i="2"/>
  <c r="F2111" i="2"/>
  <c r="F2173" i="2"/>
  <c r="F321" i="2"/>
  <c r="E768" i="2"/>
  <c r="F1129" i="2"/>
  <c r="F1798" i="2"/>
  <c r="E616" i="2"/>
  <c r="F977" i="2"/>
  <c r="F1334" i="2"/>
  <c r="E598" i="2"/>
  <c r="F2027" i="2"/>
  <c r="F1356" i="2"/>
  <c r="F1490" i="2"/>
  <c r="F1315" i="2"/>
  <c r="E1944" i="2"/>
  <c r="F1807" i="2"/>
  <c r="F1486" i="2"/>
  <c r="E636" i="2"/>
  <c r="F217" i="2"/>
  <c r="F768" i="2"/>
  <c r="E1026" i="2"/>
  <c r="E2342" i="2"/>
  <c r="F140" i="2"/>
  <c r="E2159" i="2"/>
  <c r="E1256" i="2"/>
  <c r="F1014" i="2"/>
  <c r="E1297" i="2"/>
  <c r="F1829" i="2"/>
  <c r="E1474" i="2"/>
  <c r="F666" i="2"/>
  <c r="E1298" i="2"/>
  <c r="E2133" i="2"/>
  <c r="F1102" i="2"/>
  <c r="E803" i="2"/>
  <c r="E1659" i="2"/>
  <c r="E1999" i="2"/>
  <c r="F1138" i="2"/>
  <c r="E1838" i="2"/>
  <c r="E1819" i="2"/>
  <c r="E1951" i="2"/>
  <c r="F1238" i="2"/>
  <c r="E1303" i="2"/>
  <c r="F552" i="2"/>
  <c r="E1685" i="2"/>
  <c r="E282" i="2"/>
  <c r="F1995" i="2"/>
  <c r="E216" i="2"/>
  <c r="E643" i="2"/>
  <c r="F1153" i="2"/>
  <c r="F2122" i="2"/>
  <c r="F1464" i="2"/>
  <c r="F262" i="2"/>
  <c r="F956" i="2"/>
  <c r="F238" i="2"/>
  <c r="F176" i="2"/>
  <c r="F290" i="2"/>
  <c r="E1740" i="2"/>
  <c r="F2265" i="2"/>
  <c r="E1972" i="2"/>
  <c r="E1487" i="2"/>
  <c r="E1416" i="2"/>
  <c r="E1980" i="2"/>
  <c r="F1097" i="2"/>
  <c r="F888" i="2"/>
  <c r="F1444" i="2"/>
  <c r="F1923" i="2"/>
  <c r="E529" i="2"/>
  <c r="F870" i="2"/>
  <c r="E1730" i="2"/>
  <c r="F2051" i="2"/>
  <c r="F338" i="2"/>
  <c r="E2244" i="2"/>
  <c r="F1382" i="2"/>
  <c r="E2230" i="2"/>
  <c r="F1776" i="2"/>
  <c r="E1773" i="2"/>
  <c r="F1827" i="2"/>
  <c r="F342" i="2"/>
  <c r="F2210" i="2"/>
  <c r="F1838" i="2"/>
  <c r="E633" i="2"/>
  <c r="F837" i="2"/>
  <c r="E1266" i="2"/>
  <c r="F1494" i="2"/>
  <c r="F516" i="2"/>
  <c r="F105" i="2"/>
  <c r="E1651" i="2"/>
  <c r="E1896" i="2"/>
  <c r="F1201" i="2"/>
  <c r="F1273" i="2"/>
  <c r="F779" i="2"/>
  <c r="F1673" i="2"/>
  <c r="F1595" i="2"/>
  <c r="E1700" i="2"/>
  <c r="F680" i="2"/>
  <c r="E2265" i="2"/>
  <c r="E1418" i="2"/>
  <c r="F790" i="2"/>
  <c r="F289" i="2"/>
  <c r="E1345" i="2"/>
  <c r="E652" i="2"/>
  <c r="F1989" i="2"/>
  <c r="E36" i="2"/>
  <c r="F44" i="2"/>
  <c r="E1147" i="2"/>
  <c r="E846" i="2"/>
  <c r="F1529" i="2"/>
  <c r="E2109" i="2"/>
  <c r="E1937" i="2"/>
  <c r="E645" i="2"/>
  <c r="E2298" i="2"/>
  <c r="F2171" i="2"/>
  <c r="F7" i="2"/>
  <c r="F86" i="2"/>
  <c r="F1365" i="2"/>
  <c r="E1401" i="2"/>
  <c r="F1185" i="2"/>
  <c r="F1213" i="2"/>
  <c r="F1175" i="2"/>
  <c r="E2201" i="2"/>
  <c r="F1760" i="2"/>
  <c r="E129" i="2"/>
  <c r="F103" i="2"/>
  <c r="E178" i="2"/>
  <c r="F1615" i="2"/>
  <c r="E1296" i="2"/>
  <c r="E1219" i="2"/>
  <c r="F559" i="2"/>
  <c r="F353" i="2"/>
  <c r="E1585" i="2"/>
  <c r="F1345" i="2"/>
  <c r="E2063" i="2"/>
  <c r="F2198" i="2"/>
  <c r="E2274" i="2"/>
  <c r="E745" i="2"/>
  <c r="F521" i="2"/>
  <c r="E1104" i="2"/>
  <c r="F803" i="2"/>
  <c r="F406" i="2"/>
  <c r="F1786" i="2"/>
  <c r="F185" i="2"/>
  <c r="F1582" i="2"/>
  <c r="F1532" i="2"/>
  <c r="F1115" i="2"/>
  <c r="E155" i="2"/>
  <c r="F1661" i="2"/>
  <c r="F400" i="2"/>
  <c r="F250" i="2"/>
  <c r="E1873" i="2"/>
  <c r="F1120" i="2"/>
  <c r="E5" i="2"/>
  <c r="F1340" i="2"/>
  <c r="F1987" i="2"/>
  <c r="E1206" i="2"/>
  <c r="E451" i="2"/>
  <c r="F607" i="2"/>
  <c r="F452" i="2"/>
  <c r="E717" i="2"/>
  <c r="F1542" i="2"/>
  <c r="E1346" i="2"/>
  <c r="E1541" i="2"/>
  <c r="F2079" i="2"/>
  <c r="E2368" i="2"/>
  <c r="F1246" i="2"/>
  <c r="E197" i="2"/>
  <c r="F1601" i="2"/>
  <c r="E2181" i="2"/>
  <c r="E2171" i="2"/>
  <c r="E51" i="2"/>
  <c r="E568" i="2"/>
  <c r="F791" i="2"/>
  <c r="F1964" i="2"/>
  <c r="F2208" i="2"/>
  <c r="F415" i="2"/>
  <c r="F2367" i="2"/>
  <c r="F2119" i="2"/>
  <c r="F1025" i="2"/>
  <c r="F1205" i="2"/>
  <c r="E703" i="2"/>
  <c r="F1146" i="2"/>
  <c r="E1799" i="2"/>
  <c r="F2368" i="2"/>
  <c r="E1305" i="2"/>
  <c r="F2182" i="2"/>
  <c r="F1271" i="2"/>
  <c r="F939" i="2"/>
  <c r="E1713" i="2"/>
  <c r="E289" i="2"/>
  <c r="E983" i="2"/>
  <c r="E2333" i="2"/>
  <c r="F1845" i="2"/>
  <c r="F960" i="2"/>
  <c r="F2037" i="2"/>
  <c r="E1362" i="2"/>
  <c r="F753" i="2"/>
  <c r="F482" i="2"/>
  <c r="F1332" i="2"/>
  <c r="F1323" i="2"/>
  <c r="F723" i="2"/>
  <c r="F1445" i="2"/>
  <c r="E1804" i="2"/>
  <c r="F79" i="2"/>
  <c r="F26" i="2"/>
  <c r="F1148" i="2"/>
  <c r="F1157" i="2"/>
  <c r="F267" i="2"/>
  <c r="F641" i="2"/>
  <c r="E2313" i="2"/>
  <c r="E1657" i="2"/>
  <c r="E2325" i="2"/>
  <c r="F8" i="2"/>
  <c r="F1155" i="2"/>
  <c r="F19" i="2"/>
  <c r="F41" i="2"/>
  <c r="F1824" i="2"/>
  <c r="F284" i="2"/>
  <c r="F231" i="2"/>
  <c r="E666" i="2"/>
  <c r="F1947" i="2"/>
  <c r="F1498" i="2"/>
  <c r="F533" i="2"/>
  <c r="F417" i="2"/>
  <c r="F1354" i="2"/>
  <c r="E669" i="2"/>
  <c r="F1432" i="2"/>
  <c r="E1893" i="2"/>
  <c r="F178" i="2"/>
  <c r="E58" i="2"/>
  <c r="F375" i="2"/>
  <c r="F312" i="2"/>
  <c r="E1707" i="2"/>
  <c r="E970" i="2"/>
  <c r="E2090" i="2"/>
  <c r="F1740" i="2"/>
  <c r="F1996" i="2"/>
  <c r="F136" i="2"/>
  <c r="E335" i="2"/>
  <c r="F2335" i="2"/>
  <c r="F281" i="2"/>
  <c r="F1769" i="2"/>
  <c r="F580" i="2"/>
  <c r="E1941" i="2"/>
  <c r="F1656" i="2"/>
  <c r="E1976" i="2"/>
  <c r="E1688" i="2"/>
  <c r="E1360" i="2"/>
  <c r="E894" i="2"/>
  <c r="F1833" i="2"/>
  <c r="E1786" i="2"/>
  <c r="F1348" i="2"/>
  <c r="E2184" i="2"/>
  <c r="F845" i="2"/>
  <c r="F423" i="2"/>
  <c r="E342" i="2"/>
  <c r="F894" i="2"/>
  <c r="F1604" i="2"/>
  <c r="F150" i="2"/>
  <c r="F358" i="2"/>
  <c r="F2234" i="2"/>
  <c r="F857" i="2"/>
  <c r="E754" i="2"/>
  <c r="F334" i="2"/>
  <c r="E2206" i="2"/>
  <c r="F877" i="2"/>
  <c r="E1849" i="2"/>
  <c r="F1716" i="2"/>
  <c r="F23" i="2"/>
  <c r="F2376" i="2"/>
  <c r="F1172" i="2"/>
  <c r="F2026" i="2"/>
  <c r="F605" i="2"/>
  <c r="F30" i="2"/>
  <c r="F689" i="2"/>
  <c r="F881" i="2"/>
  <c r="F1638" i="2"/>
  <c r="F1151" i="2"/>
  <c r="E2140" i="2"/>
  <c r="E1088" i="2"/>
  <c r="F473" i="2"/>
  <c r="F1873" i="2"/>
  <c r="E218" i="2"/>
  <c r="F1368" i="2"/>
  <c r="F1358" i="2"/>
  <c r="F850" i="2"/>
  <c r="E1521" i="2"/>
  <c r="E2040" i="2"/>
  <c r="F576" i="2"/>
  <c r="F361" i="2"/>
  <c r="F1134" i="2"/>
  <c r="F2050" i="2"/>
  <c r="F83" i="2"/>
  <c r="E233" i="2"/>
  <c r="F97" i="2"/>
  <c r="E423" i="2"/>
  <c r="E1592" i="2"/>
  <c r="E158" i="2"/>
  <c r="F2149" i="2"/>
  <c r="F2257" i="2"/>
  <c r="F205" i="2"/>
  <c r="F573" i="2"/>
  <c r="E1328" i="2"/>
  <c r="F1554" i="2"/>
  <c r="F2156" i="2"/>
  <c r="E1843" i="2"/>
  <c r="F702" i="2"/>
  <c r="E988" i="2"/>
  <c r="E1410" i="2"/>
  <c r="F524" i="2"/>
  <c r="F488" i="2"/>
  <c r="E567" i="2"/>
  <c r="F688" i="2"/>
  <c r="F230" i="2"/>
  <c r="E1550" i="2"/>
  <c r="E611" i="2"/>
  <c r="F1335" i="2"/>
  <c r="F1228" i="2"/>
  <c r="E904" i="2"/>
  <c r="F572" i="2"/>
  <c r="E35" i="2"/>
  <c r="E2176" i="2"/>
  <c r="F820" i="2"/>
  <c r="E709" i="2"/>
  <c r="F1074" i="2"/>
  <c r="F2019" i="2"/>
  <c r="F2183" i="2"/>
  <c r="E1729" i="2"/>
  <c r="F1792" i="2"/>
  <c r="F318" i="2"/>
  <c r="E642" i="2"/>
  <c r="E1539" i="2"/>
  <c r="E93" i="2"/>
  <c r="F1462" i="2"/>
  <c r="F1389" i="2"/>
  <c r="F1262" i="2"/>
  <c r="E1606" i="2"/>
  <c r="E2259" i="2"/>
  <c r="E2068" i="2"/>
  <c r="E1870" i="2"/>
  <c r="E871" i="2"/>
  <c r="F1795" i="2"/>
  <c r="E359" i="2"/>
  <c r="F665" i="2"/>
  <c r="F1523" i="2"/>
  <c r="E505" i="2"/>
  <c r="F858" i="2"/>
  <c r="F1877" i="2"/>
  <c r="F249" i="2"/>
  <c r="E1987" i="2"/>
  <c r="E1139" i="2"/>
  <c r="F1313" i="2"/>
  <c r="E2004" i="2"/>
  <c r="E1341" i="2"/>
  <c r="E801" i="2"/>
  <c r="E2147" i="2"/>
  <c r="F1328" i="2"/>
  <c r="F42" i="2"/>
  <c r="F2297" i="2"/>
  <c r="F111" i="2"/>
  <c r="E1475" i="2"/>
  <c r="E547" i="2"/>
  <c r="F435" i="2"/>
  <c r="E1422" i="2"/>
  <c r="F84" i="2"/>
  <c r="E1516" i="2"/>
  <c r="F734" i="2"/>
  <c r="F1571" i="2"/>
  <c r="E388" i="2"/>
  <c r="F986" i="2"/>
  <c r="F895" i="2"/>
  <c r="F2066" i="2"/>
  <c r="F1897" i="2"/>
  <c r="F245" i="2"/>
  <c r="F1139" i="2"/>
  <c r="F333" i="2"/>
  <c r="E2273" i="2"/>
  <c r="F1909" i="2"/>
  <c r="E1948" i="2"/>
  <c r="F55" i="2"/>
  <c r="E770" i="2"/>
  <c r="F1849" i="2"/>
  <c r="E2193" i="2"/>
  <c r="F260" i="2"/>
  <c r="E1335" i="2"/>
  <c r="E830" i="2"/>
  <c r="E1378" i="2"/>
  <c r="E523" i="2"/>
  <c r="F976" i="2"/>
  <c r="E565" i="2"/>
  <c r="E1640" i="2"/>
  <c r="F1083" i="2"/>
  <c r="F1771" i="2"/>
  <c r="E2165" i="2"/>
  <c r="F1351" i="2"/>
  <c r="F32" i="2"/>
  <c r="E1191" i="2"/>
  <c r="F1163" i="2"/>
  <c r="F2081" i="2"/>
  <c r="E1063" i="2"/>
  <c r="E1342" i="2"/>
  <c r="F1548" i="2"/>
  <c r="F2361" i="2"/>
  <c r="F1778" i="2"/>
  <c r="F451" i="2"/>
  <c r="F40" i="2"/>
  <c r="E2220" i="2"/>
  <c r="E1340" i="2"/>
  <c r="E1897" i="2"/>
  <c r="F2144" i="2"/>
  <c r="E1881" i="2"/>
  <c r="F195" i="2"/>
  <c r="F1883" i="2"/>
  <c r="E2197" i="2"/>
  <c r="E2043" i="2"/>
  <c r="E1207" i="2"/>
  <c r="F662" i="2"/>
  <c r="E1639" i="2"/>
  <c r="F645" i="2"/>
  <c r="E1598" i="2"/>
  <c r="F360" i="2"/>
  <c r="F1855" i="2"/>
  <c r="F844" i="2"/>
  <c r="F1072" i="2"/>
  <c r="F2112" i="2"/>
  <c r="E1434" i="2"/>
  <c r="F225" i="2"/>
  <c r="E2041" i="2"/>
  <c r="E2198" i="2"/>
  <c r="E619" i="2"/>
  <c r="F184" i="2"/>
  <c r="F990" i="2"/>
  <c r="E1499" i="2"/>
  <c r="F2308" i="2"/>
  <c r="F1624" i="2"/>
  <c r="F1632" i="2"/>
  <c r="F109" i="2"/>
  <c r="F462" i="2"/>
  <c r="F2323" i="2"/>
  <c r="F1680" i="2"/>
  <c r="F1218" i="2"/>
  <c r="F1853" i="2"/>
  <c r="F849" i="2"/>
  <c r="F596" i="2"/>
  <c r="F2314" i="2"/>
  <c r="E2219" i="2"/>
  <c r="F1394" i="2"/>
  <c r="F2205" i="2"/>
  <c r="F1049" i="2"/>
  <c r="F2134" i="2"/>
  <c r="E2278" i="2"/>
  <c r="F1062" i="2"/>
  <c r="E1035" i="2"/>
  <c r="F1482" i="2"/>
  <c r="E1463" i="2"/>
  <c r="F2322" i="2"/>
  <c r="F2312" i="2"/>
  <c r="F1937" i="2"/>
  <c r="E55" i="2"/>
  <c r="F208" i="2"/>
  <c r="F1225" i="2"/>
  <c r="F255" i="2"/>
  <c r="E185" i="2"/>
  <c r="F243" i="2"/>
  <c r="F1943" i="2"/>
  <c r="E961" i="2"/>
  <c r="F432" i="2"/>
  <c r="E1260" i="2"/>
  <c r="F1236" i="2"/>
  <c r="F923" i="2"/>
  <c r="E1435" i="2"/>
  <c r="F2246" i="2"/>
  <c r="F444" i="2"/>
  <c r="F1369" i="2"/>
  <c r="F952" i="2"/>
  <c r="F1116" i="2"/>
  <c r="E2128" i="2"/>
  <c r="E2359" i="2"/>
  <c r="E1770" i="2"/>
  <c r="E378" i="2"/>
  <c r="F1560" i="2"/>
  <c r="F1501" i="2"/>
  <c r="E1121" i="2"/>
  <c r="E106" i="2"/>
  <c r="E2203" i="2"/>
  <c r="F1453" i="2"/>
  <c r="F199" i="2"/>
  <c r="E1064" i="2"/>
  <c r="E1045" i="2"/>
  <c r="E1766" i="2"/>
  <c r="E655" i="2"/>
  <c r="E950" i="2"/>
  <c r="F33" i="2"/>
  <c r="E2101" i="2"/>
  <c r="F913" i="2"/>
  <c r="E1844" i="2"/>
  <c r="E33" i="2"/>
  <c r="F1534" i="2"/>
  <c r="F1164" i="2"/>
  <c r="E1336" i="2"/>
  <c r="F340" i="2"/>
  <c r="E2338" i="2"/>
  <c r="E1318" i="2"/>
  <c r="F1046" i="2"/>
  <c r="F200" i="2"/>
  <c r="E1761" i="2"/>
  <c r="E63" i="2"/>
  <c r="F1600" i="2"/>
  <c r="F347" i="2"/>
  <c r="F1009" i="2"/>
  <c r="E1114" i="2"/>
  <c r="E1417" i="2"/>
  <c r="F1150" i="2"/>
  <c r="F878" i="2"/>
  <c r="E50" i="2"/>
  <c r="F1222" i="2"/>
  <c r="F1633" i="2"/>
  <c r="E2294" i="2"/>
  <c r="E916" i="2"/>
  <c r="E383" i="2"/>
  <c r="E2162" i="2"/>
  <c r="F270" i="2"/>
  <c r="F1828" i="2"/>
  <c r="F1003" i="2"/>
  <c r="E1642" i="2"/>
  <c r="F994" i="2"/>
  <c r="F1782" i="2"/>
  <c r="F1439" i="2"/>
  <c r="F1721" i="2"/>
  <c r="E1934" i="2"/>
  <c r="F1310" i="2"/>
  <c r="F221" i="2"/>
  <c r="F1385" i="2"/>
  <c r="E1940" i="2"/>
  <c r="E1563" i="2"/>
  <c r="E1485" i="2"/>
  <c r="F1602" i="2"/>
  <c r="E959" i="2"/>
  <c r="F934" i="2"/>
  <c r="E434" i="2"/>
  <c r="F1574" i="2"/>
  <c r="E489" i="2"/>
  <c r="F615" i="2"/>
  <c r="F58" i="2"/>
  <c r="F1082" i="2"/>
  <c r="F1177" i="2"/>
  <c r="E1128" i="2"/>
  <c r="E172" i="2"/>
  <c r="E439" i="2"/>
  <c r="F1149" i="2"/>
  <c r="E2117" i="2"/>
  <c r="E363" i="2"/>
  <c r="F1816" i="2"/>
  <c r="E828" i="2"/>
  <c r="E143" i="2"/>
  <c r="E188" i="2"/>
  <c r="E1823" i="2"/>
  <c r="E752" i="2"/>
  <c r="E941" i="2"/>
  <c r="E495" i="2"/>
  <c r="F926" i="2"/>
  <c r="F192" i="2"/>
  <c r="F927" i="2"/>
  <c r="E928" i="2"/>
  <c r="F583" i="2"/>
  <c r="F2283" i="2"/>
  <c r="E746" i="2"/>
  <c r="F1457" i="2"/>
  <c r="E1405" i="2"/>
  <c r="F1416" i="2"/>
  <c r="E91" i="2"/>
  <c r="F1173" i="2"/>
  <c r="E873" i="2"/>
  <c r="E2008" i="2"/>
  <c r="E556" i="2"/>
  <c r="E61" i="2"/>
  <c r="F898" i="2"/>
  <c r="E2126" i="2"/>
  <c r="E317" i="2"/>
  <c r="E1737" i="2"/>
  <c r="F565" i="2"/>
  <c r="F25" i="2"/>
  <c r="E1647" i="2"/>
  <c r="E1537" i="2"/>
  <c r="F1492" i="2"/>
  <c r="F1810" i="2"/>
  <c r="F998" i="2"/>
  <c r="E2275" i="2"/>
  <c r="F174" i="2"/>
  <c r="F668" i="2"/>
  <c r="E639" i="2"/>
  <c r="F948" i="2"/>
  <c r="F548" i="2"/>
  <c r="E2036" i="2"/>
  <c r="E449" i="2"/>
  <c r="E221" i="2"/>
  <c r="F1199" i="2"/>
  <c r="E24" i="2"/>
  <c r="F242" i="2"/>
  <c r="E1675" i="2"/>
  <c r="E82" i="2"/>
  <c r="E748" i="2"/>
  <c r="F1427" i="2"/>
  <c r="F1179" i="2"/>
  <c r="E1102" i="2"/>
  <c r="E72" i="2"/>
  <c r="E1204" i="2"/>
  <c r="E874" i="2"/>
  <c r="E2072" i="2"/>
  <c r="F1818" i="2"/>
  <c r="E876" i="2"/>
  <c r="F1750" i="2"/>
  <c r="E255" i="2"/>
  <c r="E898" i="2"/>
  <c r="F283" i="2"/>
  <c r="F1617" i="2"/>
  <c r="E2170" i="2"/>
  <c r="F1333" i="2"/>
  <c r="E883" i="2"/>
  <c r="E895" i="2"/>
  <c r="E531" i="2"/>
  <c r="F1653" i="2"/>
  <c r="F2071" i="2"/>
  <c r="E1406" i="2"/>
  <c r="E2014" i="2"/>
  <c r="F643" i="2"/>
  <c r="F981" i="2"/>
  <c r="E947" i="2"/>
  <c r="E837" i="2"/>
  <c r="F2196" i="2"/>
  <c r="F1625" i="2"/>
  <c r="E390" i="2"/>
  <c r="F2099" i="2"/>
  <c r="E1028" i="2"/>
  <c r="F1715" i="2"/>
  <c r="F717" i="2"/>
  <c r="F1030" i="2"/>
  <c r="E1780" i="2"/>
  <c r="E964" i="2"/>
  <c r="E1012" i="2"/>
  <c r="E969" i="2"/>
  <c r="E1124" i="2"/>
  <c r="E1888" i="2"/>
  <c r="E278" i="2"/>
  <c r="F2053" i="2"/>
  <c r="F819" i="2"/>
  <c r="E1973" i="2"/>
  <c r="E545" i="2"/>
  <c r="F2089" i="2"/>
  <c r="E1280" i="2"/>
  <c r="F496" i="2"/>
  <c r="E1534" i="2"/>
  <c r="F441" i="2"/>
  <c r="E747" i="2"/>
  <c r="F968" i="2"/>
  <c r="F1061" i="2"/>
  <c r="E311" i="2"/>
  <c r="F749" i="2"/>
  <c r="E1240" i="2"/>
  <c r="F31" i="2"/>
  <c r="E1020" i="2"/>
  <c r="F2273" i="2"/>
  <c r="E576" i="2"/>
  <c r="F247" i="2"/>
  <c r="E1687" i="2"/>
  <c r="E73" i="2"/>
  <c r="E2195" i="2"/>
  <c r="F1169" i="2"/>
  <c r="E1875" i="2"/>
  <c r="E1679" i="2"/>
  <c r="E1736" i="2"/>
  <c r="E1964" i="2"/>
  <c r="E329" i="2"/>
  <c r="E397" i="2"/>
  <c r="E624" i="2"/>
  <c r="E580" i="2"/>
  <c r="E150" i="2"/>
  <c r="E608" i="2"/>
  <c r="F219" i="2"/>
  <c r="F269" i="2"/>
  <c r="E437" i="2"/>
  <c r="E314" i="2"/>
  <c r="E677" i="2"/>
  <c r="E713" i="2"/>
  <c r="E1790" i="2"/>
  <c r="E532" i="2"/>
  <c r="F699" i="2"/>
  <c r="F706" i="2"/>
  <c r="E132" i="2"/>
  <c r="E1981" i="2"/>
  <c r="E1299" i="2"/>
  <c r="E1054" i="2"/>
  <c r="E1224" i="2"/>
  <c r="F1790" i="2"/>
  <c r="E834" i="2"/>
  <c r="F17" i="2"/>
  <c r="F1659" i="2"/>
  <c r="F2276" i="2"/>
  <c r="F196" i="2"/>
  <c r="F64" i="2"/>
  <c r="E1041" i="2"/>
  <c r="E807" i="2"/>
  <c r="F1006" i="2"/>
  <c r="E2247" i="2"/>
  <c r="F75" i="2"/>
  <c r="E759" i="2"/>
  <c r="E657" i="2"/>
  <c r="E1800" i="2"/>
  <c r="E167" i="2"/>
  <c r="E496" i="2"/>
  <c r="F326" i="2"/>
  <c r="E1577" i="2"/>
  <c r="E1496" i="2"/>
  <c r="E293" i="2"/>
  <c r="E738" i="2"/>
  <c r="E57" i="2"/>
  <c r="F928" i="2"/>
  <c r="E1109" i="2"/>
  <c r="F1366" i="2"/>
  <c r="E1579" i="2"/>
  <c r="F1168" i="2"/>
  <c r="E650" i="2"/>
  <c r="E2060" i="2"/>
  <c r="E1671" i="2"/>
  <c r="F416" i="2"/>
  <c r="E1432" i="2"/>
  <c r="F324" i="2"/>
  <c r="F867" i="2"/>
  <c r="E718" i="2"/>
  <c r="E870" i="2"/>
  <c r="F1806" i="2"/>
  <c r="F1694" i="2"/>
  <c r="F1174" i="2"/>
  <c r="E1852" i="2"/>
  <c r="E2185" i="2"/>
  <c r="F214" i="2"/>
  <c r="E1249" i="2"/>
  <c r="E41" i="2"/>
  <c r="F500" i="2"/>
  <c r="F713" i="2"/>
  <c r="F168" i="2"/>
  <c r="E1517" i="2"/>
  <c r="E78" i="2"/>
  <c r="F302" i="2"/>
  <c r="E56" i="2"/>
  <c r="E1172" i="2"/>
  <c r="E1565" i="2"/>
  <c r="E550" i="2"/>
  <c r="E2262" i="2"/>
  <c r="E1142" i="2"/>
  <c r="E533" i="2"/>
  <c r="F1405" i="2"/>
  <c r="F1500" i="2"/>
  <c r="F1052" i="2"/>
  <c r="F35" i="2"/>
  <c r="E2316" i="2"/>
  <c r="F1182" i="2"/>
  <c r="E190" i="2"/>
  <c r="F724" i="2"/>
  <c r="E775" i="2"/>
  <c r="F393" i="2"/>
  <c r="E464" i="2"/>
  <c r="F882" i="2"/>
  <c r="E2374" i="2"/>
  <c r="E1319" i="2"/>
  <c r="E481" i="2"/>
  <c r="E507" i="2"/>
  <c r="F909" i="2"/>
  <c r="E1500" i="2"/>
  <c r="E113" i="2"/>
  <c r="F1533" i="2"/>
  <c r="F1346" i="2"/>
  <c r="F2344" i="2"/>
  <c r="F1400" i="2"/>
  <c r="E1877" i="2"/>
  <c r="E1571" i="2"/>
  <c r="E1599" i="2"/>
  <c r="E2088" i="2"/>
  <c r="E1669" i="2"/>
  <c r="F1188" i="2"/>
  <c r="E1540" i="2"/>
  <c r="E1087" i="2"/>
  <c r="E2083" i="2"/>
  <c r="E1919" i="2"/>
  <c r="F316" i="2"/>
  <c r="E1900" i="2"/>
  <c r="E1674" i="2"/>
  <c r="F1635" i="2"/>
  <c r="E1714" i="2"/>
  <c r="E2118" i="2"/>
  <c r="E333" i="2"/>
  <c r="F1373" i="2"/>
  <c r="E946" i="2"/>
  <c r="F1520" i="2"/>
  <c r="F434" i="2"/>
  <c r="E2062" i="2"/>
  <c r="E2123" i="2"/>
  <c r="E585" i="2"/>
  <c r="F1516" i="2"/>
  <c r="F188" i="2"/>
  <c r="E2026" i="2"/>
  <c r="E1655" i="2"/>
  <c r="F2100" i="2"/>
  <c r="E1284" i="2"/>
  <c r="E2224" i="2"/>
  <c r="E1161" i="2"/>
  <c r="E1257" i="2"/>
  <c r="E2323" i="2"/>
  <c r="E663" i="2"/>
  <c r="E1351" i="2"/>
  <c r="F322" i="2"/>
  <c r="E15" i="2"/>
  <c r="E613" i="2"/>
  <c r="E993" i="2"/>
  <c r="E549" i="2"/>
  <c r="F1825" i="2"/>
  <c r="F574" i="2"/>
  <c r="E1586" i="2"/>
  <c r="E809" i="2"/>
  <c r="E1854" i="2"/>
  <c r="F1433" i="2"/>
  <c r="E2000" i="2"/>
  <c r="F49" i="2"/>
  <c r="F1056" i="2"/>
  <c r="E2352" i="2"/>
  <c r="F403" i="2"/>
  <c r="E1626" i="2"/>
  <c r="F1398" i="2"/>
  <c r="E1638" i="2"/>
  <c r="E34" i="2"/>
  <c r="F114" i="2"/>
  <c r="E2210" i="2"/>
  <c r="E649" i="2"/>
  <c r="E1574" i="2"/>
  <c r="F1504" i="2"/>
  <c r="F1813" i="2"/>
  <c r="E1835" i="2"/>
  <c r="F2127" i="2"/>
  <c r="F944" i="2"/>
  <c r="E527" i="2"/>
  <c r="E1801" i="2"/>
  <c r="E2153" i="2"/>
  <c r="F1318" i="2"/>
  <c r="E2237" i="2"/>
  <c r="F98" i="2"/>
  <c r="F1515" i="2"/>
  <c r="E2205" i="2"/>
  <c r="E926" i="2"/>
  <c r="E1749" i="2"/>
  <c r="E1449" i="2"/>
  <c r="F1822" i="2"/>
  <c r="E331" i="2"/>
  <c r="E1880" i="2"/>
  <c r="E294" i="2"/>
  <c r="E897" i="2"/>
  <c r="F973" i="2"/>
  <c r="F431" i="2"/>
  <c r="F2256" i="2"/>
  <c r="E2250" i="2"/>
  <c r="E1469" i="2"/>
  <c r="F608" i="2"/>
  <c r="F937" i="2"/>
  <c r="F971" i="2"/>
  <c r="E491" i="2"/>
  <c r="E1677" i="2"/>
  <c r="E19" i="2"/>
  <c r="F2022" i="2"/>
  <c r="E1201" i="2"/>
  <c r="F1342" i="2"/>
  <c r="F383" i="2"/>
  <c r="E1473" i="2"/>
  <c r="E1528" i="2"/>
  <c r="F1622" i="2"/>
  <c r="E1081" i="2"/>
  <c r="F110" i="2"/>
  <c r="F1510" i="2"/>
  <c r="F1985" i="2"/>
  <c r="F518" i="2"/>
  <c r="E1588" i="2"/>
  <c r="E1662" i="2"/>
  <c r="F2023" i="2"/>
  <c r="E819" i="2"/>
  <c r="F519" i="2"/>
  <c r="E1097" i="2"/>
  <c r="F955" i="2"/>
  <c r="E1470" i="2"/>
  <c r="F625" i="2"/>
  <c r="F2328" i="2"/>
  <c r="F830" i="2"/>
  <c r="F750" i="2"/>
  <c r="E2194" i="2"/>
  <c r="E156" i="2"/>
  <c r="F781" i="2"/>
  <c r="F392" i="2"/>
  <c r="F28" i="2"/>
  <c r="E2157" i="2"/>
  <c r="F414" i="2"/>
  <c r="F22" i="2"/>
  <c r="E1061" i="2"/>
  <c r="E865" i="2"/>
  <c r="E1137" i="2"/>
  <c r="E1702" i="2"/>
  <c r="E1834" i="2"/>
  <c r="F964" i="2"/>
  <c r="E2001" i="2"/>
  <c r="F320" i="2"/>
  <c r="F528" i="2"/>
  <c r="F82" i="2"/>
  <c r="F661" i="2"/>
  <c r="E811" i="2"/>
  <c r="F1409" i="2"/>
  <c r="E1759" i="2"/>
  <c r="E1214" i="2"/>
  <c r="F719" i="2"/>
  <c r="F1568" i="2"/>
  <c r="F1357" i="2"/>
  <c r="F1302" i="2"/>
  <c r="F328" i="2"/>
  <c r="E1227" i="2"/>
  <c r="F1886" i="2"/>
  <c r="F241" i="2"/>
  <c r="E1138" i="2"/>
  <c r="F1045" i="2"/>
  <c r="F537" i="2"/>
  <c r="E254" i="2"/>
  <c r="E1694" i="2"/>
  <c r="F1493" i="2"/>
  <c r="F758" i="2"/>
  <c r="E448" i="2"/>
  <c r="E2343" i="2"/>
  <c r="E1437" i="2"/>
  <c r="E399" i="2"/>
  <c r="E912" i="2"/>
  <c r="E1931" i="2"/>
  <c r="E1118" i="2"/>
  <c r="E1570" i="2"/>
  <c r="E2092" i="2"/>
  <c r="E1343" i="2"/>
  <c r="E909" i="2"/>
  <c r="F1285" i="2"/>
  <c r="E48" i="2"/>
  <c r="E1117" i="2"/>
  <c r="E135" i="2"/>
  <c r="E1909" i="2"/>
  <c r="F673" i="2"/>
  <c r="E1111" i="2"/>
  <c r="E12" i="2"/>
  <c r="F47" i="2"/>
  <c r="F797" i="2"/>
  <c r="F2353" i="2"/>
  <c r="F1701" i="2"/>
  <c r="F1998" i="2"/>
  <c r="F1720" i="2"/>
  <c r="F789" i="2"/>
  <c r="E535" i="2"/>
  <c r="E617" i="2"/>
  <c r="E1371" i="2"/>
  <c r="F352" i="2"/>
  <c r="E1824" i="2"/>
  <c r="F57" i="2"/>
  <c r="E304" i="2"/>
  <c r="E2146" i="2"/>
  <c r="E783" i="2"/>
  <c r="F597" i="2"/>
  <c r="E1810" i="2"/>
  <c r="E273" i="2"/>
  <c r="E107" i="2"/>
  <c r="E1440" i="2"/>
  <c r="E1792" i="2"/>
  <c r="E2186" i="2"/>
  <c r="F2320" i="2"/>
  <c r="F633" i="2"/>
  <c r="E1572" i="2"/>
  <c r="E450" i="2"/>
  <c r="F489" i="2"/>
  <c r="F277" i="2"/>
  <c r="E1986" i="2"/>
  <c r="E2270" i="2"/>
  <c r="E583" i="2"/>
  <c r="E1004" i="2"/>
  <c r="F1180" i="2"/>
  <c r="F804" i="2"/>
  <c r="E1091" i="2"/>
  <c r="E405" i="2"/>
  <c r="E694" i="2"/>
  <c r="E735" i="2"/>
  <c r="E1853" i="2"/>
  <c r="F1739" i="2"/>
  <c r="E2104" i="2"/>
  <c r="E126" i="2"/>
  <c r="E219" i="2"/>
  <c r="E857" i="2"/>
  <c r="E1446" i="2"/>
  <c r="F1725" i="2"/>
  <c r="E1776" i="2"/>
  <c r="F1513" i="2"/>
  <c r="F833" i="2"/>
  <c r="F2010" i="2"/>
  <c r="E1612" i="2"/>
  <c r="E681" i="2"/>
  <c r="E1629" i="2"/>
  <c r="F179" i="2"/>
  <c r="E1421" i="2"/>
  <c r="F401" i="2"/>
  <c r="E879" i="2"/>
  <c r="F450" i="2"/>
  <c r="F1286" i="2"/>
  <c r="E1237" i="2"/>
  <c r="F2165" i="2"/>
  <c r="E579" i="2"/>
  <c r="E700" i="2"/>
  <c r="E1037" i="2"/>
  <c r="E1795" i="2"/>
  <c r="F783" i="2"/>
  <c r="F1718" i="2"/>
  <c r="F562" i="2"/>
  <c r="E355" i="2"/>
  <c r="E1727" i="2"/>
  <c r="E169" i="2"/>
  <c r="F1248" i="2"/>
  <c r="E2169" i="2"/>
  <c r="F916" i="2"/>
  <c r="E1917" i="2"/>
  <c r="E246" i="2"/>
  <c r="F2147" i="2"/>
  <c r="F1821" i="2"/>
  <c r="F1355" i="2"/>
  <c r="E913" i="2"/>
  <c r="F1297" i="2"/>
  <c r="E1758" i="2"/>
  <c r="E794" i="2"/>
  <c r="F209" i="2"/>
  <c r="F228" i="2"/>
  <c r="F897" i="2"/>
  <c r="F2339" i="2"/>
  <c r="E1720" i="2"/>
  <c r="E319" i="2"/>
  <c r="E1178" i="2"/>
  <c r="E1546" i="2"/>
  <c r="E1871" i="2"/>
  <c r="F1242" i="2"/>
  <c r="E1502" i="2"/>
  <c r="E1321" i="2"/>
  <c r="E262" i="2"/>
  <c r="E1791" i="2"/>
  <c r="F553" i="2"/>
  <c r="E2291" i="2"/>
  <c r="E1105" i="2"/>
  <c r="E795" i="2"/>
  <c r="E1398" i="2"/>
  <c r="E1471" i="2"/>
  <c r="E1238" i="2"/>
  <c r="F395" i="2"/>
  <c r="E1867" i="2"/>
  <c r="F853" i="2"/>
  <c r="E422" i="2"/>
  <c r="E2272" i="2"/>
  <c r="F1507" i="2"/>
  <c r="F1040" i="2"/>
  <c r="F1361" i="2"/>
  <c r="F536" i="2"/>
  <c r="F1038" i="2"/>
  <c r="F656" i="2"/>
  <c r="F1577" i="2"/>
  <c r="E1038" i="2"/>
  <c r="E2261" i="2"/>
  <c r="E1145" i="2"/>
  <c r="E1686" i="2"/>
  <c r="E2253" i="2"/>
  <c r="E2256" i="2"/>
  <c r="E2188" i="2"/>
  <c r="E115" i="2"/>
  <c r="F674" i="2"/>
  <c r="E2030" i="2"/>
  <c r="E593" i="2"/>
  <c r="F1260" i="2"/>
  <c r="F917" i="2"/>
  <c r="F272" i="2"/>
  <c r="F598" i="2"/>
  <c r="F442" i="2"/>
  <c r="E2183" i="2"/>
  <c r="E2042" i="2"/>
  <c r="F1131" i="2"/>
  <c r="E1522" i="2"/>
  <c r="F660" i="2"/>
  <c r="F1597" i="2"/>
  <c r="E2178" i="2"/>
  <c r="E2154" i="2"/>
  <c r="F310" i="2"/>
  <c r="E184" i="2"/>
  <c r="E1077" i="2"/>
  <c r="E1703" i="2"/>
  <c r="F1823" i="2"/>
  <c r="E929" i="2"/>
  <c r="F51" i="2"/>
  <c r="E885" i="2"/>
  <c r="E1636" i="2"/>
  <c r="F257" i="2"/>
  <c r="F1269" i="2"/>
  <c r="E1316" i="2"/>
  <c r="F34" i="2"/>
  <c r="F1109" i="2"/>
  <c r="F1113" i="2"/>
  <c r="E702" i="2"/>
  <c r="F777" i="2"/>
  <c r="E1646" i="2"/>
  <c r="F1114" i="2"/>
  <c r="F792" i="2"/>
  <c r="E133" i="2"/>
  <c r="E1231" i="2"/>
  <c r="E2358" i="2"/>
  <c r="F1233" i="2"/>
  <c r="E854" i="2"/>
  <c r="E626" i="2"/>
  <c r="F116" i="2"/>
  <c r="F1068" i="2"/>
  <c r="F2295" i="2"/>
  <c r="E2376" i="2"/>
  <c r="F606" i="2"/>
  <c r="F987" i="2"/>
  <c r="E867" i="2"/>
  <c r="E1197" i="2"/>
  <c r="F1124" i="2"/>
  <c r="F999" i="2"/>
  <c r="E2017" i="2"/>
  <c r="F177" i="2"/>
  <c r="F1407" i="2"/>
  <c r="F1326" i="2"/>
  <c r="E2296" i="2"/>
  <c r="F160" i="2"/>
  <c r="F578" i="2"/>
  <c r="E10" i="2"/>
  <c r="F2332" i="2"/>
  <c r="F350" i="2"/>
  <c r="E1003" i="2"/>
  <c r="F1478" i="2"/>
  <c r="E2363" i="2"/>
  <c r="E1439" i="2"/>
  <c r="E589" i="2"/>
  <c r="E967" i="2"/>
  <c r="E518" i="2"/>
  <c r="E1025" i="2"/>
  <c r="F27" i="2"/>
  <c r="E924" i="2"/>
  <c r="E630" i="2"/>
  <c r="F569" i="2"/>
  <c r="E1217" i="2"/>
  <c r="E2213" i="2"/>
  <c r="E490" i="2"/>
  <c r="E1982" i="2"/>
  <c r="E1017" i="2"/>
  <c r="E1170" i="2"/>
  <c r="E2167" i="2"/>
  <c r="E22" i="2"/>
  <c r="F1237" i="2"/>
  <c r="E1347" i="2"/>
  <c r="E2269" i="2"/>
  <c r="E1850" i="2"/>
  <c r="F158" i="2"/>
  <c r="E259" i="2"/>
  <c r="F420" i="2"/>
  <c r="F2033" i="2"/>
  <c r="F1402" i="2"/>
  <c r="F295" i="2"/>
  <c r="E2039" i="2"/>
  <c r="E835" i="2"/>
  <c r="F759" i="2"/>
  <c r="F139" i="2"/>
  <c r="F317" i="2"/>
  <c r="E1308" i="2"/>
  <c r="E160" i="2"/>
  <c r="F141" i="2"/>
  <c r="E1211" i="2"/>
  <c r="E142" i="2"/>
  <c r="E1841" i="2"/>
  <c r="E49" i="2"/>
  <c r="E1965" i="2"/>
  <c r="E165" i="2"/>
  <c r="E236" i="2"/>
  <c r="E1709" i="2"/>
  <c r="E778" i="2"/>
  <c r="E428" i="2"/>
  <c r="F475" i="2"/>
  <c r="F419" i="2"/>
  <c r="E1033" i="2"/>
  <c r="F337" i="2"/>
  <c r="E780" i="2"/>
  <c r="E884" i="2"/>
  <c r="E277" i="2"/>
  <c r="E799" i="2"/>
  <c r="F2085" i="2"/>
  <c r="F1434" i="2"/>
  <c r="E2196" i="2"/>
  <c r="F1509" i="2"/>
  <c r="F437" i="2"/>
  <c r="F1592" i="2"/>
  <c r="F1033" i="2"/>
  <c r="E2035" i="2"/>
  <c r="E1768" i="2"/>
  <c r="E1929" i="2"/>
  <c r="F780" i="2"/>
  <c r="E978" i="2"/>
  <c r="E477" i="2"/>
  <c r="E1959" i="2"/>
  <c r="E207" i="2"/>
  <c r="E32" i="2"/>
  <c r="E46" i="2"/>
  <c r="E2312" i="2"/>
  <c r="E1696" i="2"/>
  <c r="F1651" i="2"/>
  <c r="E520" i="2"/>
  <c r="E297" i="2"/>
  <c r="E1525" i="2"/>
  <c r="E603" i="2"/>
  <c r="E561" i="2"/>
  <c r="F1093" i="2"/>
  <c r="E501" i="2"/>
  <c r="E1962" i="2"/>
  <c r="E515" i="2"/>
  <c r="E842" i="2"/>
  <c r="E1171" i="2"/>
  <c r="E386" i="2"/>
  <c r="F325" i="2"/>
  <c r="F1258" i="2"/>
  <c r="F1241" i="2"/>
  <c r="E1936" i="2"/>
  <c r="E2010" i="2"/>
  <c r="E330" i="2"/>
  <c r="E1512" i="2"/>
  <c r="E749" i="2"/>
  <c r="F949" i="2"/>
  <c r="E1448" i="2"/>
  <c r="E584" i="2"/>
  <c r="E139" i="2"/>
  <c r="E892" i="2"/>
  <c r="E2006" i="2"/>
  <c r="E841" i="2"/>
  <c r="E1069" i="2"/>
  <c r="E708" i="2"/>
  <c r="E37" i="2"/>
  <c r="E412" i="2"/>
  <c r="E395" i="2"/>
  <c r="F372" i="2"/>
  <c r="F232" i="2"/>
  <c r="E878" i="2"/>
  <c r="E1757" i="2"/>
  <c r="E345" i="2"/>
  <c r="E2057" i="2"/>
  <c r="F460" i="2"/>
  <c r="E1722" i="2"/>
  <c r="E1963" i="2"/>
  <c r="F1672" i="2"/>
  <c r="E2023" i="2"/>
  <c r="F59" i="2"/>
  <c r="E973" i="2"/>
  <c r="E1423" i="2"/>
  <c r="E1535" i="2"/>
  <c r="E815" i="2"/>
  <c r="E2131" i="2"/>
  <c r="F1483" i="2"/>
  <c r="E1119" i="2"/>
  <c r="F549" i="2"/>
  <c r="E1594" i="2"/>
  <c r="E457" i="2"/>
  <c r="E557" i="2"/>
  <c r="F978" i="2"/>
  <c r="F62" i="2"/>
  <c r="F1226" i="2"/>
  <c r="E1200" i="2"/>
  <c r="F206" i="2"/>
  <c r="F630" i="2"/>
  <c r="F1223" i="2"/>
  <c r="E2124" i="2"/>
  <c r="F543" i="2"/>
  <c r="E2097" i="2"/>
  <c r="E2357" i="2"/>
  <c r="F108" i="2"/>
  <c r="E2380" i="2"/>
  <c r="F2130" i="2"/>
  <c r="F1723" i="2"/>
  <c r="F1077" i="2"/>
  <c r="E2299" i="2"/>
  <c r="E2120" i="2"/>
  <c r="F1221" i="2"/>
  <c r="E284" i="2"/>
  <c r="F384" i="2"/>
  <c r="F1901" i="2"/>
  <c r="E2086" i="2"/>
  <c r="E979" i="2"/>
  <c r="E1781" i="2"/>
  <c r="F1284" i="2"/>
  <c r="F827" i="2"/>
  <c r="F1890" i="2"/>
  <c r="E1030" i="2"/>
  <c r="E2209" i="2"/>
  <c r="E1287" i="2"/>
  <c r="E504" i="2"/>
  <c r="E1222" i="2"/>
  <c r="E94" i="2"/>
  <c r="E1505" i="2"/>
  <c r="E997" i="2"/>
  <c r="E460" i="2"/>
  <c r="E664" i="2"/>
  <c r="F935" i="2"/>
  <c r="E1503" i="2"/>
  <c r="E1989" i="2"/>
  <c r="E1704" i="2"/>
  <c r="E1812" i="2"/>
  <c r="E737" i="2"/>
  <c r="E420" i="2"/>
  <c r="E42" i="2"/>
  <c r="F1059" i="2"/>
  <c r="F2296" i="2"/>
  <c r="E2279" i="2"/>
  <c r="F2129" i="2"/>
  <c r="F614" i="2"/>
  <c r="E1154" i="2"/>
  <c r="E1950" i="2"/>
  <c r="E112" i="2"/>
  <c r="F1136" i="2"/>
  <c r="E538" i="2"/>
  <c r="E2076" i="2"/>
  <c r="E1050" i="2"/>
  <c r="F391" i="2"/>
  <c r="E990" i="2"/>
  <c r="E2315" i="2"/>
  <c r="E1488" i="2"/>
  <c r="E741" i="2"/>
  <c r="E1254" i="2"/>
  <c r="F1926" i="2"/>
  <c r="F925" i="2"/>
  <c r="E943" i="2"/>
  <c r="E1326" i="2"/>
  <c r="E1723" i="2"/>
  <c r="F2139" i="2"/>
  <c r="E553" i="2"/>
  <c r="F890" i="2"/>
  <c r="E2218" i="2"/>
  <c r="E1553" i="2"/>
  <c r="E672" i="2"/>
  <c r="F1421" i="2"/>
  <c r="E1979" i="2"/>
  <c r="E1633" i="2"/>
  <c r="F315" i="2"/>
  <c r="E1719" i="2"/>
  <c r="E1613" i="2"/>
  <c r="E2281" i="2"/>
  <c r="E588" i="2"/>
  <c r="F1388" i="2"/>
  <c r="E823" i="2"/>
  <c r="E392" i="2"/>
  <c r="F478" i="2"/>
  <c r="F220" i="2"/>
  <c r="F863" i="2"/>
  <c r="F1590" i="2"/>
  <c r="E2190" i="2"/>
  <c r="E1155" i="2"/>
  <c r="E1271" i="2"/>
  <c r="E494" i="2"/>
  <c r="E818" i="2"/>
  <c r="E814" i="2"/>
  <c r="E1209" i="2"/>
  <c r="F351" i="2"/>
  <c r="F1349" i="2"/>
  <c r="E406" i="2"/>
  <c r="E544" i="2"/>
  <c r="F859" i="2"/>
  <c r="E2348" i="2"/>
  <c r="F1949" i="2"/>
  <c r="F1537" i="2"/>
  <c r="E1462" i="2"/>
  <c r="E248" i="2"/>
  <c r="F658" i="2"/>
  <c r="E1977" i="2"/>
  <c r="F1306" i="2"/>
  <c r="F2315" i="2"/>
  <c r="F2224" i="2"/>
  <c r="E1071" i="2"/>
  <c r="E724" i="2"/>
  <c r="F224" i="2"/>
  <c r="F1058" i="2"/>
  <c r="E1906" i="2"/>
  <c r="F811" i="2"/>
  <c r="F718" i="2"/>
  <c r="F2184" i="2"/>
  <c r="F1797" i="2"/>
  <c r="F2262" i="2"/>
  <c r="F1503" i="2"/>
  <c r="F995" i="2"/>
  <c r="E739" i="2"/>
  <c r="F280" i="2"/>
  <c r="E344" i="2"/>
  <c r="E1533" i="2"/>
  <c r="E1645" i="2"/>
  <c r="F941" i="2"/>
  <c r="E2053" i="2"/>
  <c r="E622" i="2"/>
  <c r="E189" i="2"/>
  <c r="F1512" i="2"/>
  <c r="F921" i="2"/>
  <c r="E2231" i="2"/>
  <c r="F248" i="2"/>
  <c r="F1688" i="2"/>
  <c r="E290" i="2"/>
  <c r="E937" i="2"/>
  <c r="E788" i="2"/>
  <c r="E2191" i="2"/>
  <c r="F1594" i="2"/>
  <c r="F404" i="2"/>
  <c r="E1926" i="2"/>
  <c r="E968" i="2"/>
  <c r="E1477" i="2"/>
  <c r="E1408" i="2"/>
  <c r="E109" i="2"/>
  <c r="E3" i="2"/>
  <c r="F2378" i="2"/>
  <c r="E13" i="2"/>
  <c r="E45" i="2"/>
  <c r="E149" i="2"/>
  <c r="E1181" i="2"/>
  <c r="F696" i="2"/>
  <c r="F1541" i="2"/>
  <c r="E403" i="2"/>
  <c r="E2031" i="2"/>
  <c r="E685" i="2"/>
  <c r="E2217" i="2"/>
  <c r="E675" i="2"/>
  <c r="F931" i="2"/>
  <c r="E1558" i="2"/>
  <c r="E120" i="2"/>
  <c r="E714" i="2"/>
  <c r="E446" i="2"/>
  <c r="E64" i="2"/>
  <c r="E1970" i="2"/>
  <c r="F1372" i="2"/>
  <c r="E1507" i="2"/>
  <c r="E2318" i="2"/>
  <c r="E1863" i="2"/>
  <c r="E1495" i="2"/>
  <c r="E607" i="2"/>
  <c r="E1066" i="2"/>
  <c r="E2302" i="2"/>
  <c r="F89" i="2"/>
  <c r="F1298" i="2"/>
  <c r="E1281" i="2"/>
  <c r="E1532" i="2"/>
  <c r="E1623" i="2"/>
  <c r="F1835" i="2"/>
  <c r="F854" i="2"/>
  <c r="F1244" i="2"/>
  <c r="E1826" i="2"/>
  <c r="F1229" i="2"/>
  <c r="F775" i="2"/>
  <c r="E1953" i="2"/>
  <c r="E1889" i="2"/>
  <c r="E2266" i="2"/>
  <c r="F307" i="2"/>
  <c r="F561" i="2"/>
  <c r="E839" i="2"/>
  <c r="E124" i="2"/>
  <c r="E1177" i="2"/>
  <c r="E483" i="2"/>
  <c r="F1011" i="2"/>
  <c r="E1764" i="2"/>
  <c r="F642" i="2"/>
  <c r="F1140" i="2"/>
  <c r="E1971" i="2"/>
  <c r="E558" i="2"/>
  <c r="E353" i="2"/>
  <c r="E1083" i="2"/>
  <c r="F68" i="2"/>
  <c r="E2110" i="2"/>
  <c r="E822" i="2"/>
  <c r="E1096" i="2"/>
  <c r="E1732" i="2"/>
  <c r="E1192" i="2"/>
  <c r="F2357" i="2"/>
  <c r="E1429" i="2"/>
  <c r="E1910" i="2"/>
  <c r="E587" i="2"/>
  <c r="F1376" i="2"/>
  <c r="E195" i="2"/>
  <c r="E1183" i="2"/>
  <c r="E339" i="2"/>
  <c r="E99" i="2"/>
  <c r="F1497" i="2"/>
  <c r="E792" i="2"/>
  <c r="E1692" i="2"/>
  <c r="E1327" i="2"/>
  <c r="E402" i="2"/>
  <c r="E2179" i="2"/>
  <c r="F282" i="2"/>
  <c r="F125" i="2"/>
  <c r="E1458" i="2"/>
  <c r="E2129" i="2"/>
  <c r="E2037" i="2"/>
  <c r="F2230" i="2"/>
  <c r="E1086" i="2"/>
  <c r="E869" i="2"/>
  <c r="E1898" i="2"/>
  <c r="E1051" i="2"/>
  <c r="E1568" i="2"/>
  <c r="E503" i="2"/>
  <c r="F233" i="2"/>
  <c r="F72" i="2"/>
  <c r="E334" i="2"/>
  <c r="E2314" i="2"/>
  <c r="E753" i="2"/>
  <c r="F418" i="2"/>
  <c r="E882" i="2"/>
  <c r="E740" i="2"/>
  <c r="E1092" i="2"/>
  <c r="E159" i="2"/>
  <c r="E1022" i="2"/>
  <c r="F483" i="2"/>
  <c r="E1310" i="2"/>
  <c r="E315" i="2"/>
  <c r="F2280" i="2"/>
  <c r="E325" i="2"/>
  <c r="F1121" i="2"/>
  <c r="E802" i="2"/>
  <c r="E1767" i="2"/>
  <c r="E2229" i="2"/>
  <c r="E933" i="2"/>
  <c r="E1152" i="2"/>
  <c r="E605" i="2"/>
  <c r="E1815" i="2"/>
  <c r="E127" i="2"/>
  <c r="F1111" i="2"/>
  <c r="E1901" i="2"/>
  <c r="E1229" i="2"/>
  <c r="F621" i="2"/>
  <c r="E86" i="2"/>
  <c r="E963" i="2"/>
  <c r="E123" i="2"/>
  <c r="F1678" i="2"/>
  <c r="E962" i="2"/>
  <c r="F1435" i="2"/>
  <c r="F464" i="2"/>
  <c r="E65" i="2"/>
  <c r="E54" i="2"/>
  <c r="E2103" i="2"/>
  <c r="E1182" i="2"/>
  <c r="E384" i="2"/>
  <c r="E1056" i="2"/>
  <c r="F1566" i="2"/>
  <c r="E180" i="2"/>
  <c r="F649" i="2"/>
  <c r="E2373" i="2"/>
  <c r="E2321" i="2"/>
  <c r="E951" i="2"/>
  <c r="E1132" i="2"/>
  <c r="E214" i="2"/>
  <c r="F1277" i="2"/>
  <c r="E601" i="2"/>
  <c r="F694" i="2"/>
  <c r="E1369" i="2"/>
  <c r="E1250" i="2"/>
  <c r="F211" i="2"/>
  <c r="E6" i="2"/>
  <c r="F587" i="2"/>
  <c r="F721" i="2"/>
  <c r="E1354" i="2"/>
  <c r="F396" i="2"/>
  <c r="E1079" i="2"/>
  <c r="E2377" i="2"/>
  <c r="F74" i="2"/>
  <c r="F117" i="2"/>
  <c r="E435" i="2"/>
  <c r="E1908" i="2"/>
  <c r="E267" i="2"/>
  <c r="E1545" i="2"/>
  <c r="E1619" i="2"/>
  <c r="E793" i="2"/>
  <c r="E1806" i="2"/>
  <c r="E692" i="2"/>
  <c r="E445" i="2"/>
  <c r="F1820" i="2"/>
  <c r="E125" i="2"/>
  <c r="F1644" i="2"/>
  <c r="E1465" i="2"/>
  <c r="E43" i="2"/>
  <c r="E1349" i="2"/>
  <c r="E30" i="2"/>
  <c r="E400" i="2"/>
  <c r="E586" i="2"/>
  <c r="E203" i="2"/>
  <c r="E1162" i="2"/>
  <c r="E1614" i="2"/>
  <c r="E604" i="2"/>
  <c r="F1736" i="2"/>
  <c r="E596" i="2"/>
  <c r="F1249" i="2"/>
  <c r="E90" i="2"/>
  <c r="E1116" i="2"/>
  <c r="E1509" i="2"/>
  <c r="E769" i="2"/>
  <c r="F823" i="2"/>
  <c r="E131" i="2"/>
  <c r="F2333" i="2"/>
  <c r="E52" i="2"/>
  <c r="F1525" i="2"/>
  <c r="E844" i="2"/>
  <c r="E425" i="2"/>
  <c r="F16" i="2"/>
  <c r="E986" i="2"/>
  <c r="E1708" i="2"/>
  <c r="F526" i="2"/>
  <c r="E971" i="2"/>
  <c r="F484" i="2"/>
  <c r="F421" i="2"/>
  <c r="E668" i="2"/>
  <c r="F544" i="2"/>
  <c r="E148" i="2"/>
  <c r="E758" i="2"/>
  <c r="F377" i="2"/>
  <c r="E1130" i="2"/>
  <c r="E1960" i="2"/>
  <c r="F513" i="2"/>
  <c r="F1871" i="2"/>
  <c r="F1051" i="2"/>
  <c r="E1630" i="2"/>
  <c r="E300" i="2"/>
  <c r="E2344" i="2"/>
  <c r="E326" i="2"/>
  <c r="F1452" i="2"/>
  <c r="E1447" i="2"/>
  <c r="E2309" i="2"/>
  <c r="E1842" i="2"/>
  <c r="F2375" i="2"/>
  <c r="F491" i="2"/>
  <c r="E1236" i="2"/>
  <c r="E1366" i="2"/>
  <c r="E2238" i="2"/>
  <c r="F1119" i="2"/>
  <c r="E519" i="2"/>
  <c r="E1864" i="2"/>
  <c r="E1187" i="2"/>
  <c r="E1751" i="2"/>
  <c r="E1882" i="2"/>
  <c r="E516" i="2"/>
  <c r="F1200" i="2"/>
  <c r="F356" i="2"/>
  <c r="E1112" i="2"/>
  <c r="E1543" i="2"/>
  <c r="E338" i="2"/>
  <c r="E95" i="2"/>
  <c r="E20" i="2"/>
  <c r="E744" i="2"/>
  <c r="E577" i="2"/>
  <c r="E860" i="2"/>
  <c r="E1656" i="2"/>
  <c r="E1445" i="2"/>
  <c r="E1070" i="2"/>
  <c r="E887" i="2"/>
  <c r="E252" i="2"/>
  <c r="F920" i="2"/>
  <c r="F1757" i="2"/>
  <c r="E591" i="2"/>
  <c r="F593" i="2"/>
  <c r="E570" i="2"/>
  <c r="F1278" i="2"/>
  <c r="F745" i="2"/>
  <c r="F1922" i="2"/>
  <c r="E1213" i="2"/>
  <c r="E2045" i="2"/>
  <c r="E555" i="2"/>
  <c r="E554" i="2"/>
  <c r="F2278" i="2"/>
  <c r="F838" i="2"/>
  <c r="E1778" i="2"/>
  <c r="E183" i="2"/>
  <c r="F1446" i="2"/>
  <c r="E1226" i="2"/>
  <c r="E245" i="2"/>
  <c r="F1023" i="2"/>
  <c r="E2246" i="2"/>
  <c r="F787" i="2"/>
  <c r="F1016" i="2"/>
  <c r="F381" i="2"/>
  <c r="E602" i="2"/>
  <c r="E116" i="2"/>
  <c r="E1548" i="2"/>
  <c r="E1420" i="2"/>
  <c r="E1728" i="2"/>
  <c r="E2234" i="2"/>
  <c r="E891" i="2"/>
  <c r="E2152" i="2"/>
  <c r="F259" i="2"/>
  <c r="F234" i="2"/>
  <c r="E1561" i="2"/>
  <c r="F1329" i="2"/>
  <c r="F627" i="2"/>
  <c r="E1490" i="2"/>
  <c r="F795" i="2"/>
  <c r="E1601" i="2"/>
  <c r="E1283" i="2"/>
  <c r="E1324" i="2"/>
  <c r="E488" i="2"/>
  <c r="E243" i="2"/>
  <c r="E766" i="2"/>
  <c r="F386" i="2"/>
  <c r="E1146" i="2"/>
  <c r="E87" i="2"/>
  <c r="E1353" i="2"/>
  <c r="E1551" i="2"/>
  <c r="F1254" i="2"/>
  <c r="E2202" i="2"/>
  <c r="E816" i="2"/>
  <c r="E995" i="2"/>
  <c r="E2094" i="2"/>
  <c r="E2212" i="2"/>
  <c r="E1466" i="2"/>
  <c r="E1385" i="2"/>
  <c r="E366" i="2"/>
  <c r="F818" i="2"/>
  <c r="E621" i="2"/>
  <c r="E1691" i="2"/>
  <c r="E122" i="2"/>
  <c r="F1729" i="2"/>
  <c r="F2045" i="2"/>
  <c r="E1833" i="2"/>
  <c r="F20" i="2"/>
  <c r="E164" i="2"/>
  <c r="F1758" i="2"/>
  <c r="F992" i="2"/>
  <c r="E2354" i="2"/>
  <c r="E539" i="2"/>
  <c r="E199" i="2"/>
  <c r="E537" i="2"/>
  <c r="F1265" i="2"/>
  <c r="E831" i="2"/>
  <c r="E38" i="2"/>
  <c r="E1680" i="2"/>
  <c r="F726" i="2"/>
  <c r="E2228" i="2"/>
  <c r="F1738" i="2"/>
  <c r="F1110" i="2"/>
  <c r="E743" i="2"/>
  <c r="F1974" i="2"/>
  <c r="F936" i="2"/>
  <c r="E453" i="2"/>
  <c r="F686" i="2"/>
  <c r="E470" i="2"/>
  <c r="E212" i="2"/>
  <c r="E1938" i="2"/>
  <c r="F1693" i="2"/>
  <c r="E998" i="2"/>
  <c r="E1361" i="2"/>
  <c r="E2011" i="2"/>
  <c r="E614" i="2"/>
  <c r="E955" i="2"/>
  <c r="F794" i="2"/>
  <c r="F287" i="2"/>
  <c r="F1397" i="2"/>
  <c r="F1710" i="2"/>
  <c r="E1748" i="2"/>
  <c r="E287" i="2"/>
  <c r="F1312" i="2"/>
  <c r="E863" i="2"/>
  <c r="E1902" i="2"/>
  <c r="E413" i="2"/>
  <c r="E2324" i="2"/>
  <c r="E634" i="2"/>
  <c r="E444" i="2"/>
  <c r="E2172" i="2"/>
  <c r="E1367" i="2"/>
  <c r="F198" i="2"/>
  <c r="E1974" i="2"/>
  <c r="E1375" i="2"/>
  <c r="E16" i="2"/>
  <c r="E68" i="2"/>
  <c r="F106" i="2"/>
  <c r="E989" i="2"/>
  <c r="E279" i="2"/>
  <c r="F2218" i="2"/>
  <c r="F485" i="2"/>
  <c r="E2233" i="2"/>
  <c r="E313" i="2"/>
  <c r="E1399" i="2"/>
  <c r="F167" i="2"/>
  <c r="E487" i="2"/>
  <c r="E368" i="2"/>
  <c r="F1005" i="2"/>
  <c r="F799" i="2"/>
  <c r="F60" i="2"/>
  <c r="F127" i="2"/>
  <c r="E1501" i="2"/>
  <c r="E1578" i="2"/>
  <c r="E2138" i="2"/>
  <c r="F731" i="2"/>
  <c r="F14" i="2"/>
  <c r="E1008" i="2"/>
  <c r="E620" i="2"/>
  <c r="E1894" i="2"/>
  <c r="E347" i="2"/>
  <c r="E272" i="2"/>
  <c r="E658" i="2"/>
  <c r="E534" i="2"/>
  <c r="E341" i="2"/>
  <c r="E1188" i="2"/>
  <c r="E1006" i="2"/>
  <c r="E424" i="2"/>
  <c r="F173" i="2"/>
  <c r="E900" i="2"/>
  <c r="E241" i="2"/>
  <c r="E1603" i="2"/>
  <c r="F739" i="2"/>
  <c r="E1233" i="2"/>
  <c r="F149" i="2"/>
  <c r="E1608" i="2"/>
  <c r="E468" i="2"/>
  <c r="E1443" i="2"/>
  <c r="F2006" i="2"/>
  <c r="F2082" i="2"/>
  <c r="F1295" i="2"/>
  <c r="F76" i="2"/>
  <c r="E1816" i="2"/>
  <c r="F737" i="2"/>
  <c r="F1779" i="2"/>
  <c r="E121" i="2"/>
  <c r="E647" i="2"/>
  <c r="E1136" i="2"/>
  <c r="E1995" i="2"/>
  <c r="E572" i="2"/>
  <c r="F2091" i="2"/>
  <c r="E1672" i="2"/>
  <c r="E1376" i="2"/>
  <c r="E421" i="2"/>
  <c r="E385" i="2"/>
  <c r="E144" i="2"/>
  <c r="F631" i="2"/>
  <c r="E1596" i="2"/>
  <c r="E308" i="2"/>
  <c r="F589" i="2"/>
  <c r="E269" i="2"/>
  <c r="F1245" i="2"/>
  <c r="E2029" i="2"/>
  <c r="E732" i="2"/>
  <c r="F456" i="2"/>
  <c r="E1190" i="2"/>
  <c r="E2332" i="2"/>
  <c r="F1370" i="2"/>
  <c r="E2125" i="2"/>
  <c r="E1394" i="2"/>
  <c r="E1048" i="2"/>
  <c r="E1829" i="2"/>
  <c r="F182" i="2"/>
  <c r="E1943" i="2"/>
  <c r="F1596" i="2"/>
  <c r="E2290" i="2"/>
  <c r="F904" i="2"/>
  <c r="F2277" i="2"/>
  <c r="E471" i="2"/>
  <c r="E426" i="2"/>
  <c r="E2055" i="2"/>
  <c r="E1359" i="2"/>
  <c r="E1000" i="2"/>
  <c r="E1140" i="2"/>
  <c r="F18" i="2"/>
  <c r="E725" i="2"/>
  <c r="E1649" i="2"/>
  <c r="E673" i="2"/>
  <c r="F754" i="2"/>
  <c r="F1759" i="2"/>
  <c r="F1276" i="2"/>
  <c r="F1422" i="2"/>
  <c r="E2334" i="2"/>
  <c r="E443" i="2"/>
  <c r="F880" i="2"/>
  <c r="F80" i="2"/>
  <c r="F567" i="2"/>
  <c r="E954" i="2"/>
  <c r="E2177" i="2"/>
  <c r="E952" i="2"/>
  <c r="E911" i="2"/>
  <c r="E2305" i="2"/>
  <c r="F1095" i="2"/>
  <c r="F1793" i="2"/>
  <c r="E8" i="2"/>
  <c r="F1862" i="2"/>
  <c r="E31" i="2"/>
  <c r="E927" i="2"/>
  <c r="E690" i="2"/>
  <c r="E1705" i="2"/>
  <c r="E791" i="2"/>
  <c r="F711" i="2"/>
  <c r="F1654" i="2"/>
  <c r="E508" i="2"/>
  <c r="E1073" i="2"/>
  <c r="E89" i="2"/>
  <c r="E2320" i="2"/>
  <c r="E340" i="2"/>
  <c r="E2093" i="2"/>
  <c r="E757" i="2"/>
  <c r="E1062" i="2"/>
  <c r="E258" i="2"/>
  <c r="F465" i="2"/>
  <c r="E1590" i="2"/>
  <c r="F873" i="2"/>
  <c r="E704" i="2"/>
  <c r="F1502" i="2"/>
  <c r="E1122" i="2"/>
  <c r="E145" i="2"/>
  <c r="E1504" i="2"/>
  <c r="F1699" i="2"/>
  <c r="E1419" i="2"/>
  <c r="E1455" i="2"/>
  <c r="E2084" i="2"/>
  <c r="E1205" i="2"/>
  <c r="E1583" i="2"/>
  <c r="F1858" i="2"/>
  <c r="F137" i="2"/>
  <c r="E1615" i="2"/>
  <c r="E1027" i="2"/>
  <c r="E1961" i="2"/>
  <c r="F1551" i="2"/>
  <c r="E958" i="2"/>
  <c r="E2345" i="2"/>
  <c r="E473" i="2"/>
  <c r="E1272" i="2"/>
  <c r="E1624" i="2"/>
  <c r="E1978" i="2"/>
  <c r="E845" i="2"/>
  <c r="E1581" i="2"/>
  <c r="F1287" i="2"/>
  <c r="E896" i="2"/>
  <c r="E332" i="2"/>
  <c r="E1013" i="2"/>
  <c r="E731" i="2"/>
  <c r="F1194" i="2"/>
  <c r="F100" i="2"/>
  <c r="E506" i="2"/>
  <c r="E908" i="2"/>
  <c r="E229" i="2"/>
  <c r="E2331" i="2"/>
  <c r="F388" i="2"/>
  <c r="F157" i="2"/>
  <c r="E2027" i="2"/>
  <c r="F619" i="2"/>
  <c r="E467" i="2"/>
  <c r="E821" i="2"/>
  <c r="E1924" i="2"/>
  <c r="E2121" i="2"/>
  <c r="E1587" i="2"/>
  <c r="E688" i="2"/>
  <c r="E705" i="2"/>
  <c r="E176" i="2"/>
  <c r="E574" i="2"/>
  <c r="E1275" i="2"/>
  <c r="E196" i="2"/>
  <c r="E1518" i="2"/>
  <c r="E985" i="2"/>
  <c r="E1992" i="2"/>
  <c r="E474" i="2"/>
  <c r="E1985" i="2"/>
  <c r="E75" i="2"/>
  <c r="E114" i="2"/>
  <c r="E2378" i="2"/>
  <c r="F2000" i="2"/>
  <c r="E1997" i="2"/>
  <c r="E784" i="2"/>
  <c r="F785" i="2"/>
  <c r="F1850" i="2"/>
  <c r="E1892" i="2"/>
  <c r="F2056" i="2"/>
  <c r="E466" i="2"/>
  <c r="E1364" i="2"/>
  <c r="E1199" i="2"/>
  <c r="F359" i="2"/>
  <c r="E1777" i="2"/>
  <c r="F2161" i="2"/>
  <c r="E240" i="2"/>
  <c r="E276" i="2"/>
  <c r="E1967" i="2"/>
  <c r="F672" i="2"/>
  <c r="F743" i="2"/>
  <c r="E181" i="2"/>
  <c r="E1184" i="2"/>
  <c r="F499" i="2"/>
  <c r="E2163" i="2"/>
  <c r="E2067" i="2"/>
  <c r="E2134" i="2"/>
  <c r="E415" i="2"/>
  <c r="E452" i="2"/>
  <c r="E157" i="2"/>
  <c r="E1057" i="2"/>
  <c r="E60" i="2"/>
  <c r="E2143" i="2"/>
  <c r="E479" i="2"/>
  <c r="E1914" i="2"/>
  <c r="E1269" i="2"/>
  <c r="E2044" i="2"/>
  <c r="F2072" i="2"/>
  <c r="F1885" i="2"/>
  <c r="E1555" i="2"/>
  <c r="E1689" i="2"/>
  <c r="F947" i="2"/>
  <c r="F757" i="2"/>
  <c r="F1165" i="2"/>
  <c r="E1323" i="2"/>
  <c r="E1313" i="2"/>
  <c r="E1015" i="2"/>
  <c r="F1454" i="2"/>
  <c r="E128" i="2"/>
  <c r="E858" i="2"/>
  <c r="E1483" i="2"/>
  <c r="E291" i="2"/>
  <c r="E540" i="2"/>
  <c r="F1013" i="2"/>
  <c r="F1709" i="2"/>
  <c r="F1521" i="2"/>
  <c r="E476" i="2"/>
  <c r="E850" i="2"/>
  <c r="F1087" i="2"/>
  <c r="E2127" i="2"/>
  <c r="E2361" i="2"/>
  <c r="E980" i="2"/>
  <c r="E720" i="2"/>
  <c r="E772" i="2"/>
  <c r="E680" i="2"/>
  <c r="E419" i="2"/>
  <c r="E2208" i="2"/>
  <c r="E2187" i="2"/>
  <c r="E138" i="2"/>
  <c r="F1557" i="2"/>
  <c r="F180" i="2"/>
  <c r="E797" i="2"/>
  <c r="E1793" i="2"/>
  <c r="F677" i="2"/>
  <c r="E231" i="2"/>
  <c r="F254" i="2"/>
  <c r="F1917" i="2"/>
  <c r="F1259" i="2"/>
  <c r="E485" i="2"/>
  <c r="E1374" i="2"/>
  <c r="E2021" i="2"/>
  <c r="E84" i="2"/>
  <c r="F1972" i="2"/>
  <c r="F808" i="2"/>
  <c r="E1306" i="2"/>
  <c r="F534" i="2"/>
  <c r="E2301" i="2"/>
  <c r="F425" i="2"/>
  <c r="E1848" i="2"/>
  <c r="E2232" i="2"/>
  <c r="E1337" i="2"/>
  <c r="E469" i="2"/>
  <c r="E2251" i="2"/>
  <c r="E1611" i="2"/>
  <c r="E684" i="2"/>
  <c r="F634" i="2"/>
  <c r="E1450" i="2"/>
  <c r="E1395" i="2"/>
  <c r="E151" i="2"/>
  <c r="E323" i="2"/>
  <c r="E2038" i="2"/>
  <c r="E92" i="2"/>
  <c r="E500" i="2"/>
  <c r="E1635" i="2"/>
  <c r="F94" i="2"/>
  <c r="E806" i="2"/>
  <c r="E1742" i="2"/>
  <c r="F595" i="2"/>
  <c r="E1402" i="2"/>
  <c r="F265" i="2"/>
  <c r="E866" i="2"/>
  <c r="F1037" i="2"/>
  <c r="F1997" i="2"/>
  <c r="E288" i="2"/>
  <c r="F2266" i="2"/>
  <c r="E2065" i="2"/>
  <c r="F875" i="2"/>
  <c r="E559" i="2"/>
  <c r="F256" i="2"/>
  <c r="E498" i="2"/>
  <c r="F628" i="2"/>
  <c r="F667" i="2"/>
  <c r="E798" i="2"/>
  <c r="E9" i="2"/>
  <c r="F2083" i="2"/>
  <c r="E327" i="2"/>
  <c r="F246" i="2"/>
  <c r="E1042" i="2"/>
  <c r="E1055" i="2"/>
  <c r="E177" i="2"/>
  <c r="E2252" i="2"/>
  <c r="F2002" i="2"/>
  <c r="E1390" i="2"/>
  <c r="E168" i="2"/>
  <c r="F1774" i="2"/>
  <c r="F592" i="2"/>
  <c r="E1862" i="2"/>
  <c r="E1149" i="2"/>
  <c r="E1365" i="2"/>
  <c r="E1241" i="2"/>
  <c r="F1307" i="2"/>
  <c r="E1018" i="2"/>
  <c r="E1031" i="2"/>
  <c r="E914" i="2"/>
  <c r="E81" i="2"/>
  <c r="E934" i="2"/>
  <c r="E905" i="2"/>
  <c r="E1160" i="2"/>
  <c r="E1392" i="2"/>
  <c r="F741" i="2"/>
  <c r="F121" i="2"/>
  <c r="E1127" i="2"/>
  <c r="E39" i="2"/>
  <c r="E463" i="2"/>
  <c r="E1286" i="2"/>
  <c r="F296" i="2"/>
  <c r="E1153" i="2"/>
  <c r="F1530" i="2"/>
  <c r="E2351" i="2"/>
  <c r="E712" i="2"/>
  <c r="F457" i="2"/>
  <c r="F527" i="2"/>
  <c r="E1622" i="2"/>
  <c r="F2154" i="2"/>
  <c r="F740" i="2"/>
  <c r="E992" i="2"/>
  <c r="E1043" i="2"/>
  <c r="E1002" i="2"/>
  <c r="E623" i="2"/>
  <c r="E1078" i="2"/>
  <c r="F331" i="2"/>
  <c r="E1156" i="2"/>
  <c r="E1650" i="2"/>
  <c r="E637" i="2"/>
  <c r="E781" i="2"/>
  <c r="F782" i="2"/>
  <c r="E1935" i="2"/>
  <c r="F635" i="2"/>
  <c r="E1442" i="2"/>
  <c r="E899" i="2"/>
  <c r="E1822" i="2"/>
  <c r="E356" i="2"/>
  <c r="F503" i="2"/>
  <c r="F187" i="2"/>
  <c r="E2328" i="2"/>
  <c r="E2069" i="2"/>
  <c r="E198" i="2"/>
  <c r="E80" i="2"/>
  <c r="E1381" i="2"/>
  <c r="E1750" i="2"/>
  <c r="E525" i="2"/>
  <c r="F1768" i="2"/>
  <c r="F1181" i="2"/>
  <c r="E305" i="2"/>
  <c r="E1945" i="2"/>
  <c r="E239" i="2"/>
  <c r="E1414" i="2"/>
  <c r="E2282" i="2"/>
  <c r="E862" i="2"/>
  <c r="E409" i="2"/>
  <c r="E1772" i="2"/>
  <c r="E1464" i="2"/>
  <c r="F165" i="2"/>
  <c r="E1794" i="2"/>
  <c r="E456" i="2"/>
  <c r="E69" i="2"/>
  <c r="E1179" i="2"/>
  <c r="E298" i="2"/>
  <c r="E1032" i="2"/>
  <c r="E851" i="2"/>
  <c r="F297" i="2"/>
  <c r="F487" i="2"/>
  <c r="E1654" i="2"/>
  <c r="E365" i="2"/>
  <c r="E1467" i="2"/>
  <c r="E1682" i="2"/>
  <c r="F9" i="2"/>
  <c r="E1912" i="2"/>
  <c r="E433" i="2"/>
  <c r="E938" i="2"/>
  <c r="E510" i="2"/>
  <c r="E1243" i="2"/>
  <c r="F1573" i="2"/>
  <c r="E101" i="2"/>
  <c r="E1733" i="2"/>
  <c r="F798" i="2"/>
  <c r="F1036" i="2"/>
  <c r="E404" i="2"/>
  <c r="F1975" i="2"/>
  <c r="E281" i="2"/>
  <c r="E1339" i="2"/>
  <c r="E224" i="2"/>
  <c r="E2353" i="2"/>
  <c r="E1666" i="2"/>
  <c r="E373" i="2"/>
  <c r="F2217" i="2"/>
  <c r="F974" i="2"/>
  <c r="F2189" i="2"/>
  <c r="E2144" i="2"/>
  <c r="F525" i="2"/>
  <c r="E146" i="2"/>
  <c r="E266" i="2"/>
  <c r="E1984" i="2"/>
  <c r="F1321" i="2"/>
  <c r="E1513" i="2"/>
  <c r="E1771" i="2"/>
  <c r="E771" i="2"/>
  <c r="E1602" i="2"/>
  <c r="F1057" i="2"/>
  <c r="E1005" i="2"/>
  <c r="E1262" i="2"/>
  <c r="E1632" i="2"/>
  <c r="E209" i="2"/>
  <c r="E1817" i="2"/>
  <c r="E953" i="2"/>
  <c r="E1628" i="2"/>
  <c r="E1497" i="2"/>
  <c r="E1168" i="2"/>
  <c r="E336" i="2"/>
  <c r="E1285" i="2"/>
  <c r="E665" i="2"/>
  <c r="F558" i="2"/>
  <c r="E1307" i="2"/>
  <c r="E2058" i="2"/>
  <c r="F693" i="2"/>
  <c r="E2151" i="2"/>
  <c r="E2078" i="2"/>
  <c r="E1300" i="2"/>
  <c r="E2341" i="2"/>
  <c r="F1708" i="2"/>
  <c r="F1562" i="2"/>
  <c r="F1803" i="2"/>
  <c r="E1023" i="2"/>
  <c r="E1591" i="2"/>
  <c r="E2064" i="2"/>
  <c r="E2355" i="2"/>
  <c r="E348" i="2"/>
  <c r="E200" i="2"/>
  <c r="E1566" i="2"/>
  <c r="F742" i="2"/>
  <c r="E1387" i="2"/>
  <c r="E981" i="2"/>
  <c r="F1878" i="2"/>
  <c r="E810" i="2"/>
  <c r="E1600" i="2"/>
  <c r="F1160" i="2"/>
  <c r="E901" i="2"/>
  <c r="E2303" i="2"/>
  <c r="F227" i="2"/>
  <c r="E1670" i="2"/>
  <c r="F1938" i="2"/>
  <c r="F164" i="2"/>
  <c r="E1461" i="2"/>
  <c r="F763" i="2"/>
  <c r="E715" i="2"/>
  <c r="E660" i="2"/>
  <c r="E919" i="2"/>
  <c r="E999" i="2"/>
  <c r="F991" i="2"/>
  <c r="E2003" i="2"/>
  <c r="F2292" i="2"/>
  <c r="E1080" i="2"/>
  <c r="E1859" i="2"/>
  <c r="F801" i="2"/>
  <c r="F2215" i="2"/>
  <c r="E1215" i="2"/>
  <c r="E393" i="2"/>
  <c r="F982" i="2"/>
  <c r="E2149" i="2"/>
  <c r="E948" i="2"/>
  <c r="E137" i="2"/>
  <c r="E1129" i="2"/>
  <c r="E996" i="2"/>
  <c r="E1372" i="2"/>
  <c r="E1424" i="2"/>
  <c r="E1787" i="2"/>
  <c r="E1292" i="2"/>
  <c r="F590" i="2"/>
  <c r="E2295" i="2"/>
  <c r="E777" i="2"/>
  <c r="E1451" i="2"/>
  <c r="F531" i="2"/>
  <c r="F191" i="2"/>
  <c r="F45" i="2"/>
  <c r="F1518" i="2"/>
  <c r="E1150" i="2"/>
  <c r="E886" i="2"/>
  <c r="E1755" i="2"/>
  <c r="E1933" i="2"/>
  <c r="E47" i="2"/>
  <c r="F2035" i="2"/>
  <c r="F2166" i="2"/>
  <c r="E1706" i="2"/>
  <c r="E1625" i="2"/>
  <c r="E629" i="2"/>
  <c r="F309" i="2"/>
  <c r="F902" i="2"/>
  <c r="E1373" i="2"/>
  <c r="E1573" i="2"/>
  <c r="E564" i="2"/>
  <c r="E786" i="2"/>
  <c r="E1058" i="2"/>
  <c r="E1789" i="2"/>
  <c r="E1716" i="2"/>
  <c r="E646" i="2"/>
  <c r="E201" i="2"/>
  <c r="E1607" i="2"/>
  <c r="E360" i="2"/>
  <c r="F1322" i="2"/>
  <c r="F29" i="2"/>
  <c r="E1270" i="2"/>
  <c r="E350" i="2"/>
  <c r="E853" i="2"/>
  <c r="E1198" i="2"/>
  <c r="E1744" i="2"/>
  <c r="F1209" i="2"/>
  <c r="F675" i="2"/>
  <c r="E977" i="2"/>
  <c r="F570" i="2"/>
  <c r="F788" i="2"/>
  <c r="F1430" i="2"/>
  <c r="E903" i="2"/>
  <c r="F1404" i="2"/>
  <c r="E1277" i="2"/>
  <c r="F2232" i="2"/>
  <c r="F551" i="2"/>
  <c r="E1818" i="2"/>
  <c r="F413" i="2"/>
  <c r="E1106" i="2"/>
  <c r="F864" i="2"/>
  <c r="E939" i="2"/>
  <c r="F171" i="2"/>
  <c r="E1701" i="2"/>
  <c r="E890" i="2"/>
  <c r="F1198" i="2"/>
  <c r="E1433" i="2"/>
  <c r="E391" i="2"/>
  <c r="E1698" i="2"/>
  <c r="E945" i="2"/>
  <c r="E1120" i="2"/>
  <c r="E1382" i="2"/>
  <c r="E376" i="2"/>
  <c r="E1855" i="2"/>
  <c r="E729" i="2"/>
  <c r="E1332" i="2"/>
  <c r="F354" i="2"/>
  <c r="E1322" i="2"/>
  <c r="E455" i="2"/>
  <c r="E1295" i="2"/>
  <c r="F756" i="2"/>
  <c r="F240" i="2"/>
  <c r="E478" i="2"/>
  <c r="E2070" i="2"/>
  <c r="F502" i="2"/>
  <c r="F582" i="2"/>
  <c r="E868" i="2"/>
  <c r="E1559" i="2"/>
  <c r="F942" i="2"/>
  <c r="E430" i="2"/>
  <c r="E1811" i="2"/>
  <c r="E2287" i="2"/>
  <c r="E17" i="2"/>
  <c r="F128" i="2"/>
  <c r="E1839" i="2"/>
  <c r="E2280" i="2"/>
  <c r="E1273" i="2"/>
  <c r="F883" i="2"/>
  <c r="F1371" i="2"/>
  <c r="E1482" i="2"/>
  <c r="F933" i="2"/>
  <c r="F1528" i="2"/>
  <c r="F1343" i="2"/>
  <c r="F698" i="2"/>
  <c r="F1418" i="2"/>
  <c r="E1885" i="2"/>
  <c r="E2337" i="2"/>
  <c r="E2248" i="2"/>
  <c r="E431" i="2"/>
  <c r="E1103" i="2"/>
  <c r="E251" i="2"/>
  <c r="E1476" i="2"/>
  <c r="E817" i="2"/>
  <c r="E1631" i="2"/>
  <c r="E364" i="2"/>
  <c r="E774" i="2"/>
  <c r="E1741" i="2"/>
  <c r="E2074" i="2"/>
  <c r="E2018" i="2"/>
  <c r="E2211" i="2"/>
  <c r="E1053" i="2"/>
  <c r="E670" i="2"/>
  <c r="E2327" i="2"/>
  <c r="E1415" i="2"/>
  <c r="E600" i="2"/>
  <c r="F840" i="2"/>
  <c r="E625" i="2"/>
  <c r="F814" i="2"/>
  <c r="E1828" i="2"/>
  <c r="E521" i="2"/>
  <c r="E581" i="2"/>
  <c r="F1367" i="2"/>
  <c r="E829" i="2"/>
  <c r="E661" i="2"/>
  <c r="E701" i="2"/>
  <c r="E615" i="2"/>
  <c r="E250" i="2"/>
  <c r="E1329" i="2"/>
  <c r="E679" i="2"/>
  <c r="F2170" i="2"/>
  <c r="E1165" i="2"/>
  <c r="E1007" i="2"/>
  <c r="F1593" i="2"/>
  <c r="E1947" i="2"/>
  <c r="F962" i="2"/>
  <c r="E706" i="2"/>
  <c r="E59" i="2"/>
  <c r="E1969" i="2"/>
  <c r="E235" i="2"/>
  <c r="F841" i="2"/>
  <c r="E1317" i="2"/>
  <c r="F891" i="2"/>
  <c r="F48" i="2"/>
  <c r="E222" i="2"/>
  <c r="E484" i="2"/>
  <c r="E1312" i="2"/>
  <c r="F2176" i="2"/>
  <c r="E1492" i="2"/>
  <c r="E104" i="2"/>
  <c r="F1781" i="2"/>
  <c r="E1047" i="2"/>
  <c r="F1255" i="2"/>
  <c r="E1814" i="2"/>
  <c r="E1991" i="2"/>
  <c r="F1646" i="2"/>
  <c r="E1690" i="2"/>
  <c r="F222" i="2"/>
  <c r="E2107" i="2"/>
  <c r="E1379" i="2"/>
  <c r="E2047" i="2"/>
  <c r="E632" i="2"/>
  <c r="E667" i="2"/>
  <c r="E1320" i="2"/>
  <c r="E77" i="2"/>
  <c r="F834" i="2"/>
  <c r="F648" i="2"/>
  <c r="F970" i="2"/>
  <c r="E1660" i="2"/>
  <c r="E2164" i="2"/>
  <c r="E361" i="2"/>
  <c r="F439" i="2"/>
  <c r="E271" i="2"/>
  <c r="F1581" i="2"/>
  <c r="E812" i="2"/>
  <c r="E97" i="2"/>
  <c r="F481" i="2"/>
  <c r="E2189" i="2"/>
  <c r="E756" i="2"/>
  <c r="F1073" i="2"/>
  <c r="E2089" i="2"/>
  <c r="E343" i="2"/>
  <c r="F701" i="2"/>
  <c r="E1234" i="2"/>
  <c r="F1317" i="2"/>
  <c r="F887" i="2"/>
  <c r="E1176" i="2"/>
  <c r="E2168" i="2"/>
  <c r="F896" i="2"/>
  <c r="F65" i="2"/>
  <c r="E975" i="2"/>
  <c r="F993" i="2"/>
  <c r="F286" i="2"/>
  <c r="E1278" i="2"/>
  <c r="F2291" i="2"/>
  <c r="E274" i="2"/>
  <c r="E716" i="2"/>
  <c r="E244" i="2"/>
  <c r="F261" i="2"/>
  <c r="E1693" i="2"/>
  <c r="F1395" i="2"/>
  <c r="F1253" i="2"/>
  <c r="E2257" i="2"/>
  <c r="F1390" i="2"/>
  <c r="E253" i="2"/>
  <c r="E1014" i="2"/>
  <c r="E1383" i="2"/>
  <c r="E40" i="2"/>
  <c r="E88" i="2"/>
  <c r="E349" i="2"/>
  <c r="F2168" i="2"/>
  <c r="E210" i="2"/>
  <c r="E171" i="2"/>
  <c r="E486" i="2"/>
  <c r="E696" i="2"/>
  <c r="E1396" i="2"/>
  <c r="E848" i="2"/>
  <c r="E105" i="2"/>
  <c r="E1315" i="2"/>
  <c r="E789" i="2"/>
  <c r="F1000" i="2"/>
  <c r="E307" i="2"/>
  <c r="E936" i="2"/>
  <c r="F118" i="2"/>
  <c r="E1754" i="2"/>
  <c r="F848" i="2"/>
  <c r="E256" i="2"/>
  <c r="F1689" i="2"/>
  <c r="F2114" i="2"/>
  <c r="E1166" i="2"/>
  <c r="F2371" i="2"/>
  <c r="E1259" i="2"/>
  <c r="E1526" i="2"/>
  <c r="E925" i="2"/>
  <c r="E205" i="2"/>
  <c r="E1627" i="2"/>
  <c r="E1235" i="2"/>
  <c r="E1845" i="2"/>
  <c r="E394" i="2"/>
  <c r="E1957" i="2"/>
  <c r="F601" i="2"/>
  <c r="F169" i="2"/>
  <c r="E1175" i="2"/>
  <c r="E1221" i="2"/>
  <c r="E542" i="2"/>
  <c r="F258" i="2"/>
  <c r="E1453" i="2"/>
  <c r="E1016" i="2"/>
  <c r="F1459" i="2"/>
  <c r="E843" i="2"/>
  <c r="E357" i="2"/>
  <c r="E742" i="2"/>
  <c r="E1246" i="2"/>
  <c r="E351" i="2"/>
  <c r="F1789" i="2"/>
  <c r="E592" i="2"/>
  <c r="E662" i="2"/>
  <c r="E1019" i="2"/>
  <c r="E1441" i="2"/>
  <c r="E71" i="2"/>
  <c r="F738" i="2"/>
  <c r="E192" i="2"/>
  <c r="E1263" i="2"/>
  <c r="E130" i="2"/>
  <c r="E522" i="2"/>
  <c r="F584" i="2"/>
  <c r="F646" i="2"/>
  <c r="F822" i="2"/>
  <c r="E1304" i="2"/>
  <c r="F166" i="2"/>
  <c r="F1564" i="2"/>
  <c r="E2002" i="2"/>
  <c r="E2370" i="2"/>
  <c r="E1536" i="2"/>
  <c r="F2064" i="2"/>
  <c r="E1210" i="2"/>
  <c r="E2249" i="2"/>
  <c r="E1878" i="2"/>
  <c r="F1933" i="2"/>
  <c r="F1015" i="2"/>
  <c r="E2267" i="2"/>
  <c r="E1024" i="2"/>
  <c r="E154" i="2"/>
  <c r="E1100" i="2"/>
  <c r="F311" i="2"/>
  <c r="F954" i="2"/>
  <c r="F685" i="2"/>
  <c r="E595" i="2"/>
  <c r="E728" i="2"/>
  <c r="E260" i="2"/>
  <c r="E656" i="2"/>
  <c r="F1227" i="2"/>
  <c r="E606" i="2"/>
  <c r="E242" i="2"/>
  <c r="F712" i="2"/>
  <c r="F11" i="2"/>
  <c r="E659" i="2"/>
  <c r="E2116" i="2"/>
  <c r="F1927" i="2"/>
  <c r="F1589" i="2"/>
  <c r="F493" i="2"/>
  <c r="F38" i="2"/>
  <c r="E1484" i="2"/>
  <c r="F501" i="2"/>
  <c r="E956" i="2"/>
  <c r="E644" i="2"/>
  <c r="F345" i="2"/>
  <c r="E832" i="2"/>
  <c r="F1162" i="2"/>
  <c r="F244" i="2"/>
  <c r="F67" i="2"/>
  <c r="E1397" i="2"/>
  <c r="F2373" i="2"/>
  <c r="E11" i="2"/>
  <c r="E1144" i="2"/>
  <c r="F2186" i="2"/>
  <c r="E976" i="2"/>
  <c r="E1911" i="2"/>
  <c r="E1189" i="2"/>
  <c r="E187" i="2"/>
  <c r="F1084" i="2"/>
  <c r="E1743" i="2"/>
  <c r="E1141" i="2"/>
  <c r="E2056" i="2"/>
  <c r="E808" i="2"/>
  <c r="F843" i="2"/>
  <c r="E53" i="2"/>
  <c r="F2191" i="2"/>
  <c r="E1459" i="2"/>
  <c r="E2271" i="2"/>
  <c r="E1560" i="2"/>
  <c r="F1161" i="2"/>
  <c r="E2207" i="2"/>
  <c r="E1954" i="2"/>
  <c r="F514" i="2"/>
  <c r="E826" i="2"/>
  <c r="F1206" i="2"/>
  <c r="E204" i="2"/>
  <c r="F800" i="2"/>
  <c r="E1869" i="2"/>
  <c r="E987" i="2"/>
  <c r="F1028" i="2"/>
  <c r="E1125" i="2"/>
  <c r="E548" i="2"/>
  <c r="E247" i="2"/>
  <c r="E1356" i="2"/>
  <c r="F520" i="2"/>
  <c r="F438" i="2"/>
  <c r="F2260" i="2"/>
  <c r="F603" i="2"/>
  <c r="F866" i="2"/>
  <c r="F1069" i="2"/>
  <c r="F676" i="2"/>
  <c r="E1907" i="2"/>
  <c r="E2285" i="2"/>
  <c r="E352" i="2"/>
  <c r="E2095" i="2"/>
  <c r="E1684" i="2"/>
  <c r="F70" i="2"/>
  <c r="E722" i="2"/>
  <c r="E734" i="2"/>
  <c r="E377" i="2"/>
  <c r="E1514" i="2"/>
  <c r="E2009" i="2"/>
  <c r="E234" i="2"/>
  <c r="F194" i="2"/>
  <c r="F1959" i="2"/>
  <c r="F2069" i="2"/>
  <c r="F1279" i="2"/>
  <c r="E509" i="2"/>
  <c r="E1194" i="2"/>
  <c r="E2277" i="2"/>
  <c r="E631" i="2"/>
  <c r="E1887" i="2"/>
  <c r="E1510" i="2"/>
  <c r="E776" i="2"/>
  <c r="F1456" i="2"/>
  <c r="F201" i="2"/>
  <c r="F123" i="2"/>
  <c r="E1782" i="2"/>
  <c r="F50" i="2"/>
  <c r="F529" i="2"/>
  <c r="F769" i="2"/>
  <c r="E2119" i="2"/>
  <c r="E147" i="2"/>
  <c r="E597" i="2"/>
  <c r="F541" i="2"/>
  <c r="E1927" i="2"/>
  <c r="E984" i="2"/>
  <c r="E1479" i="2"/>
  <c r="E1589" i="2"/>
  <c r="F613" i="2"/>
  <c r="E1101" i="2"/>
  <c r="F2362" i="2"/>
  <c r="E152" i="2"/>
  <c r="E1891" i="2"/>
  <c r="E1309" i="2"/>
  <c r="E18" i="2"/>
  <c r="E1325" i="2"/>
  <c r="E674" i="2"/>
  <c r="E1493" i="2"/>
  <c r="E208" i="2"/>
  <c r="E1480" i="2"/>
  <c r="F1928" i="2"/>
  <c r="E173" i="2"/>
  <c r="E852" i="2"/>
  <c r="E1164" i="2"/>
  <c r="E108" i="2"/>
  <c r="E2268" i="2"/>
  <c r="E2371" i="2"/>
  <c r="F671" i="2"/>
  <c r="F497" i="2"/>
  <c r="E1085" i="2"/>
  <c r="F622" i="2"/>
  <c r="E1831" i="2"/>
  <c r="F1010" i="2"/>
  <c r="F102" i="2"/>
  <c r="F2203" i="2"/>
  <c r="E526" i="2"/>
  <c r="E2362" i="2"/>
  <c r="F594" i="2"/>
  <c r="F929" i="2"/>
  <c r="E162" i="2"/>
  <c r="E612" i="2"/>
  <c r="E111" i="2"/>
  <c r="E921" i="2"/>
  <c r="E1034" i="2"/>
  <c r="E414" i="2"/>
  <c r="E1094" i="2"/>
  <c r="E1251" i="2"/>
  <c r="E2108" i="2"/>
  <c r="E1099" i="2"/>
  <c r="E1107" i="2"/>
  <c r="E1734" i="2"/>
  <c r="E1454" i="2"/>
  <c r="E1472" i="2"/>
  <c r="E838" i="2"/>
  <c r="E136" i="2"/>
  <c r="F989" i="2"/>
  <c r="F113" i="2"/>
  <c r="E1731" i="2"/>
  <c r="E1426" i="2"/>
  <c r="E362" i="2"/>
  <c r="E1331" i="2"/>
  <c r="E1279" i="2"/>
  <c r="E283" i="2"/>
  <c r="F2011" i="2"/>
  <c r="E2080" i="2"/>
  <c r="E436" i="2"/>
  <c r="E1593" i="2"/>
  <c r="F124" i="2"/>
  <c r="F547" i="2"/>
  <c r="E2180" i="2"/>
  <c r="F1879" i="2"/>
  <c r="F1309" i="2"/>
  <c r="E62" i="2"/>
  <c r="E2166" i="2"/>
  <c r="F1158" i="2"/>
  <c r="E543" i="2"/>
  <c r="E1494" i="2"/>
  <c r="E186" i="2"/>
  <c r="E2130" i="2"/>
  <c r="E194" i="2"/>
  <c r="E1098" i="2"/>
  <c r="E480" i="2"/>
  <c r="E2339" i="2"/>
  <c r="F366" i="2"/>
  <c r="F1472" i="2"/>
  <c r="F1076" i="2"/>
  <c r="F506" i="2"/>
  <c r="E1796" i="2"/>
  <c r="F99" i="2"/>
  <c r="E1208" i="2"/>
  <c r="E764" i="2"/>
  <c r="E2141" i="2"/>
  <c r="E2132" i="2"/>
  <c r="E552" i="2"/>
  <c r="E833" i="2"/>
  <c r="E2221" i="2"/>
  <c r="E2311" i="2"/>
  <c r="F430" i="2"/>
  <c r="E2222" i="2"/>
  <c r="E2360" i="2"/>
  <c r="E836" i="2"/>
  <c r="E337" i="2"/>
  <c r="E1169" i="2"/>
  <c r="E1363" i="2"/>
  <c r="E354" i="2"/>
  <c r="F1105" i="2"/>
  <c r="E1232" i="2"/>
  <c r="F1247" i="2"/>
  <c r="E733" i="2"/>
  <c r="F1545" i="2"/>
  <c r="F967" i="2"/>
  <c r="E1595" i="2"/>
  <c r="F1734" i="2"/>
  <c r="E524" i="2"/>
  <c r="E1076" i="2"/>
  <c r="F871" i="2"/>
  <c r="E991" i="2"/>
  <c r="E915" i="2"/>
  <c r="E800" i="2"/>
  <c r="F1648" i="2"/>
  <c r="E472" i="2"/>
  <c r="E1245" i="2"/>
  <c r="E2051" i="2"/>
  <c r="F1448" i="2"/>
  <c r="F2077" i="2"/>
  <c r="F979" i="2"/>
  <c r="E1288" i="2"/>
  <c r="F905" i="2"/>
  <c r="E827" i="2"/>
  <c r="E1785" i="2"/>
  <c r="E1386" i="2"/>
  <c r="E1788" i="2"/>
  <c r="E949" i="2"/>
  <c r="E1620" i="2"/>
  <c r="E2158" i="2"/>
  <c r="E763" i="2"/>
  <c r="E140" i="2"/>
  <c r="E566" i="2"/>
  <c r="E560" i="2"/>
  <c r="E1258" i="2"/>
  <c r="E1393" i="2"/>
  <c r="F2272" i="2"/>
  <c r="E840" i="2"/>
  <c r="E174" i="2"/>
  <c r="F148" i="2"/>
  <c r="E1344" i="2"/>
  <c r="E1498" i="2"/>
  <c r="E736" i="2"/>
  <c r="F1872" i="2"/>
  <c r="F363" i="2"/>
  <c r="F2150" i="2"/>
  <c r="E1994" i="2"/>
  <c r="E1955" i="2"/>
  <c r="F535" i="2"/>
  <c r="F670" i="2"/>
  <c r="F1713" i="2"/>
  <c r="E972" i="2"/>
  <c r="E1040" i="2"/>
  <c r="E249" i="2"/>
  <c r="E1133" i="2"/>
  <c r="F181" i="2"/>
  <c r="F1752" i="2"/>
  <c r="E462" i="2"/>
  <c r="E1827" i="2"/>
  <c r="F306" i="2"/>
  <c r="E790" i="2"/>
  <c r="F932" i="2"/>
  <c r="E1809" i="2"/>
  <c r="F1567" i="2"/>
  <c r="E2306" i="2"/>
  <c r="F1219" i="2"/>
  <c r="E1658" i="2"/>
  <c r="E2241" i="2"/>
  <c r="E1108" i="2"/>
  <c r="F1291" i="2"/>
  <c r="E1775" i="2"/>
  <c r="E29" i="2"/>
  <c r="E2059" i="2"/>
  <c r="E2081" i="2"/>
  <c r="E166" i="2"/>
  <c r="E2349" i="2"/>
  <c r="E318" i="2"/>
  <c r="F1264" i="2"/>
  <c r="E427" i="2"/>
  <c r="E536" i="2"/>
  <c r="E686" i="2"/>
  <c r="E1126" i="2"/>
  <c r="E379" i="2"/>
  <c r="E1407" i="2"/>
  <c r="E134" i="2"/>
  <c r="E213" i="2"/>
  <c r="E2369" i="2"/>
  <c r="E1820" i="2"/>
  <c r="E691" i="2"/>
  <c r="E1248" i="2"/>
  <c r="F1611" i="2"/>
  <c r="E1547" i="2"/>
  <c r="E1252" i="2"/>
  <c r="E25" i="2"/>
  <c r="E2286" i="2"/>
  <c r="E119" i="2"/>
  <c r="F600" i="2"/>
  <c r="E1046" i="2"/>
  <c r="E2033" i="2"/>
  <c r="E942" i="2"/>
  <c r="F2282" i="2"/>
  <c r="E594" i="2"/>
  <c r="E346" i="2"/>
  <c r="E1294" i="2"/>
  <c r="E1641" i="2"/>
  <c r="F681" i="2"/>
  <c r="E1350" i="2"/>
  <c r="F278" i="2"/>
  <c r="E849" i="2"/>
  <c r="E1575" i="2"/>
  <c r="E1821" i="2"/>
  <c r="F1266" i="2"/>
  <c r="E1784" i="2"/>
  <c r="E28" i="2"/>
  <c r="F1316" i="2"/>
  <c r="E1918" i="2"/>
  <c r="E2336" i="2"/>
  <c r="E1616" i="2"/>
  <c r="E1268" i="2"/>
  <c r="E932" i="2"/>
  <c r="E67" i="2"/>
  <c r="E1247" i="2"/>
  <c r="E1438" i="2"/>
  <c r="E1803" i="2"/>
  <c r="F313" i="2"/>
  <c r="F251" i="2"/>
  <c r="E2142" i="2"/>
  <c r="F172" i="2"/>
  <c r="E230" i="2"/>
  <c r="E1753" i="2"/>
  <c r="E1681" i="2"/>
  <c r="E813" i="2"/>
  <c r="E730" i="2"/>
  <c r="E762" i="2"/>
  <c r="F1130" i="2"/>
  <c r="E1825" i="2"/>
  <c r="E416" i="2"/>
  <c r="E1338" i="2"/>
  <c r="F213" i="2"/>
  <c r="E571" i="2"/>
  <c r="E893" i="2"/>
  <c r="F397" i="2"/>
  <c r="F2131" i="2"/>
  <c r="F504" i="2"/>
  <c r="E1956" i="2"/>
  <c r="F161" i="2"/>
  <c r="F445" i="2"/>
  <c r="E1261" i="2"/>
  <c r="F2369" i="2"/>
  <c r="F10" i="2"/>
  <c r="F1746" i="2"/>
  <c r="E710" i="2"/>
  <c r="E1186" i="2"/>
  <c r="E1478" i="2"/>
  <c r="F539" i="2"/>
  <c r="E182" i="2"/>
  <c r="E220" i="2"/>
  <c r="E698" i="2"/>
  <c r="F1350" i="2"/>
  <c r="E1939" i="2"/>
  <c r="F1403" i="2"/>
  <c r="F1327" i="2"/>
  <c r="F1971" i="2"/>
  <c r="F336" i="2"/>
  <c r="F2251" i="2"/>
  <c r="E23" i="2"/>
  <c r="E653" i="2"/>
  <c r="E1113" i="2"/>
  <c r="E1174" i="2"/>
  <c r="E1072" i="2"/>
  <c r="E1990" i="2"/>
  <c r="E2115" i="2"/>
  <c r="E2007" i="2"/>
  <c r="E512" i="2"/>
  <c r="F1539" i="2"/>
  <c r="E1735" i="2"/>
  <c r="E918" i="2"/>
  <c r="E2225" i="2"/>
  <c r="F1832" i="2"/>
  <c r="E761" i="2"/>
  <c r="F2311" i="2"/>
  <c r="F1054" i="2"/>
  <c r="E721" i="2"/>
  <c r="F95" i="2"/>
  <c r="F1224" i="2"/>
  <c r="E1084" i="2"/>
  <c r="F275" i="2"/>
  <c r="E1726" i="2"/>
  <c r="F236" i="2"/>
  <c r="E1527" i="2"/>
  <c r="E1049" i="2"/>
  <c r="E1060" i="2"/>
  <c r="E530" i="2"/>
  <c r="E805" i="2"/>
  <c r="E1637" i="2"/>
  <c r="E582" i="2"/>
  <c r="F357" i="2"/>
  <c r="E965" i="2"/>
  <c r="E44" i="2"/>
  <c r="E1370" i="2"/>
  <c r="F12" i="2"/>
  <c r="E103" i="2"/>
  <c r="E2013" i="2"/>
  <c r="F985" i="2"/>
  <c r="E70" i="2"/>
  <c r="E1988" i="2"/>
  <c r="F907" i="2"/>
  <c r="E697" i="2"/>
  <c r="E193" i="2"/>
  <c r="E1389" i="2"/>
  <c r="E528" i="2"/>
  <c r="E232" i="2"/>
  <c r="E1576" i="2"/>
  <c r="E396" i="2"/>
  <c r="F861" i="2"/>
  <c r="E1556" i="2"/>
  <c r="F564" i="2"/>
  <c r="E1052" i="2"/>
  <c r="E676" i="2"/>
  <c r="E923" i="2"/>
  <c r="E2292" i="2"/>
  <c r="E1930" i="2"/>
  <c r="E270" i="2"/>
  <c r="E1158" i="2"/>
  <c r="F1952" i="2"/>
  <c r="E1699" i="2"/>
  <c r="E1223" i="2"/>
  <c r="E328" i="2"/>
  <c r="F1743" i="2"/>
  <c r="E2204" i="2"/>
  <c r="E237" i="2"/>
  <c r="F733" i="2"/>
  <c r="E27" i="2"/>
  <c r="E931" i="2"/>
  <c r="E367" i="2"/>
  <c r="E1167" i="2"/>
  <c r="F427" i="2"/>
  <c r="E1807" i="2"/>
  <c r="E1115" i="2"/>
  <c r="E257" i="2"/>
  <c r="E292" i="2"/>
  <c r="E1411" i="2"/>
  <c r="E175" i="2"/>
  <c r="E1648" i="2"/>
  <c r="F2199" i="2"/>
  <c r="E1765" i="2"/>
  <c r="F884" i="2"/>
  <c r="E324" i="2"/>
  <c r="E2260" i="2"/>
  <c r="F2143" i="2"/>
  <c r="F1809" i="2"/>
  <c r="E1928" i="2"/>
  <c r="E1508" i="2"/>
  <c r="F1957" i="2"/>
  <c r="E1314" i="2"/>
  <c r="E796" i="2"/>
  <c r="F115" i="2"/>
  <c r="E1523" i="2"/>
  <c r="E2105" i="2"/>
  <c r="E1605" i="2"/>
  <c r="F448" i="2"/>
  <c r="E546" i="2"/>
  <c r="F980" i="2"/>
  <c r="F692" i="2"/>
  <c r="F647" i="2"/>
  <c r="F821" i="2"/>
  <c r="F371" i="2"/>
  <c r="E238" i="2"/>
  <c r="E374" i="2"/>
  <c r="E223" i="2"/>
  <c r="E1036" i="2"/>
  <c r="E1380" i="2"/>
  <c r="E440" i="2"/>
  <c r="F207" i="2"/>
  <c r="E1584" i="2"/>
  <c r="F1787" i="2"/>
  <c r="F1867" i="2"/>
  <c r="E2243" i="2"/>
  <c r="E1745" i="2"/>
  <c r="E117" i="2"/>
  <c r="E211" i="2"/>
  <c r="E2365" i="2"/>
  <c r="F470" i="2"/>
  <c r="E610" i="2"/>
  <c r="E2032" i="2"/>
  <c r="E1352" i="2"/>
  <c r="E513" i="2"/>
  <c r="F1012" i="2"/>
  <c r="E1044" i="2"/>
  <c r="E877" i="2"/>
  <c r="E465" i="2"/>
  <c r="E1068" i="2"/>
  <c r="F291" i="2"/>
  <c r="E1665" i="2"/>
  <c r="E930" i="2"/>
  <c r="E1920" i="2"/>
  <c r="E2300" i="2"/>
  <c r="F1212" i="2"/>
  <c r="E1582" i="2"/>
  <c r="F288" i="2"/>
  <c r="E2346" i="2"/>
  <c r="E1239" i="2"/>
  <c r="F774" i="2"/>
  <c r="E21" i="2"/>
  <c r="E2340" i="2"/>
  <c r="E689" i="2"/>
  <c r="E1774" i="2"/>
  <c r="E2297" i="2"/>
  <c r="E502" i="2"/>
  <c r="E760" i="2"/>
  <c r="E1225" i="2"/>
  <c r="E541" i="2"/>
  <c r="F1145" i="2"/>
  <c r="F203" i="2"/>
  <c r="F1473" i="2"/>
  <c r="E2174" i="2"/>
  <c r="E1975" i="2"/>
  <c r="F1031" i="2"/>
  <c r="F507" i="2"/>
  <c r="F229" i="2"/>
  <c r="E1683" i="2"/>
  <c r="E920" i="2"/>
  <c r="E711" i="2"/>
  <c r="F1868" i="2"/>
  <c r="E902" i="2"/>
  <c r="F2245" i="2"/>
  <c r="E787" i="2"/>
  <c r="E1067" i="2"/>
  <c r="F2120" i="2"/>
  <c r="E1966" i="2"/>
  <c r="E438" i="2"/>
  <c r="E765" i="2"/>
  <c r="F760" i="2"/>
  <c r="E161" i="2"/>
  <c r="E1180" i="2"/>
  <c r="F1717" i="2"/>
  <c r="F868" i="2"/>
  <c r="F1231" i="2"/>
  <c r="E599" i="2"/>
  <c r="E1195" i="2"/>
  <c r="E309" i="2"/>
  <c r="E1436" i="2"/>
  <c r="F846" i="2"/>
  <c r="F744" i="2"/>
  <c r="F1261" i="2"/>
  <c r="E1143" i="2"/>
  <c r="E2112" i="2"/>
  <c r="E872" i="2"/>
  <c r="E2049" i="2"/>
  <c r="F1086" i="2"/>
  <c r="F1311" i="2"/>
  <c r="E408" i="2"/>
  <c r="E966" i="2"/>
  <c r="E1134" i="2"/>
  <c r="E751" i="2"/>
  <c r="E1652" i="2"/>
  <c r="F886" i="2"/>
  <c r="F1042" i="2"/>
  <c r="E202" i="2"/>
  <c r="E1468" i="2"/>
  <c r="F73" i="2"/>
  <c r="E1520" i="2"/>
  <c r="E1095" i="2"/>
  <c r="E695" i="2"/>
  <c r="E683" i="2"/>
  <c r="E2071" i="2"/>
  <c r="E1531" i="2"/>
  <c r="F146" i="2"/>
  <c r="E1220" i="2"/>
  <c r="E1932" i="2"/>
  <c r="E2005" i="2"/>
  <c r="F132" i="2"/>
  <c r="E847" i="2"/>
  <c r="E906" i="2"/>
  <c r="E432" i="2"/>
  <c r="E1082" i="2"/>
  <c r="E682" i="2"/>
  <c r="E492" i="2"/>
  <c r="E1253" i="2"/>
  <c r="E1242" i="2"/>
  <c r="E76" i="2"/>
  <c r="E1515" i="2"/>
  <c r="E2050" i="2"/>
  <c r="F92" i="2"/>
  <c r="E678" i="2"/>
  <c r="F654" i="2"/>
  <c r="E880" i="2"/>
  <c r="E493" i="2"/>
  <c r="E2113" i="2"/>
  <c r="F1428" i="2"/>
  <c r="E2366" i="2"/>
  <c r="E1368" i="2"/>
  <c r="E940" i="2"/>
  <c r="E881" i="2"/>
  <c r="F1071" i="2"/>
  <c r="E944" i="2"/>
  <c r="F566" i="2"/>
  <c r="E429" i="2"/>
  <c r="F930" i="2"/>
  <c r="E1866" i="2"/>
  <c r="E83" i="2"/>
  <c r="E226" i="2"/>
  <c r="F1070" i="2"/>
  <c r="F950" i="2"/>
  <c r="E1489" i="2"/>
  <c r="E2215" i="2"/>
  <c r="F78" i="2"/>
  <c r="E2326" i="2"/>
  <c r="E74" i="2"/>
  <c r="E1552" i="2"/>
  <c r="F571" i="2"/>
  <c r="E1413" i="2"/>
  <c r="F632" i="2"/>
  <c r="E1428" i="2"/>
  <c r="E1813" i="2"/>
  <c r="F610" i="2"/>
  <c r="F1079" i="2"/>
  <c r="F405" i="2"/>
  <c r="E648" i="2"/>
  <c r="E1491" i="2"/>
  <c r="F71" i="2"/>
  <c r="E1925" i="2"/>
  <c r="F2228" i="2"/>
  <c r="E2106" i="2"/>
  <c r="E2364" i="2"/>
  <c r="E2145" i="2"/>
  <c r="E275" i="2"/>
  <c r="F305" i="2"/>
  <c r="E1506" i="2"/>
  <c r="F629" i="2"/>
  <c r="E497" i="2"/>
  <c r="F1800" i="2"/>
  <c r="E1212" i="2"/>
  <c r="E2137" i="2"/>
  <c r="E1039" i="2"/>
  <c r="F1994" i="2"/>
  <c r="E1425" i="2"/>
  <c r="E1357" i="2"/>
  <c r="E1244" i="2"/>
  <c r="F1214" i="2"/>
  <c r="E727" i="2"/>
  <c r="E85" i="2"/>
  <c r="E141" i="2"/>
  <c r="E102" i="2"/>
  <c r="F2338" i="2"/>
  <c r="E321" i="2"/>
  <c r="E1865" i="2"/>
  <c r="E960" i="2"/>
  <c r="F1425" i="2"/>
  <c r="F1705" i="2"/>
  <c r="E693" i="2"/>
  <c r="F579" i="2"/>
  <c r="F1337" i="2"/>
  <c r="E66" i="2"/>
  <c r="E640" i="2"/>
  <c r="E98" i="2"/>
  <c r="E153" i="2"/>
  <c r="E1021" i="2"/>
  <c r="E265" i="2"/>
  <c r="E1915" i="2"/>
  <c r="E302" i="2"/>
  <c r="E1678" i="2"/>
  <c r="E2073" i="2"/>
  <c r="E635" i="2"/>
  <c r="E1847" i="2"/>
  <c r="E1216" i="2"/>
  <c r="E1564" i="2"/>
  <c r="E1856" i="2"/>
  <c r="E820" i="2"/>
  <c r="F903" i="2"/>
  <c r="E79" i="2"/>
  <c r="F13" i="2"/>
  <c r="E2122" i="2"/>
  <c r="E1203" i="2"/>
  <c r="E889" i="2"/>
  <c r="E1391" i="2"/>
  <c r="E1009" i="2"/>
  <c r="E303" i="2"/>
  <c r="F1094" i="2"/>
  <c r="E1230" i="2"/>
  <c r="E1530" i="2"/>
  <c r="E1653" i="2"/>
  <c r="E917" i="2"/>
  <c r="F1920" i="2"/>
  <c r="F93" i="2"/>
  <c r="F1092" i="2"/>
  <c r="F1387" i="2"/>
  <c r="F147" i="2"/>
  <c r="E511" i="2"/>
  <c r="F498" i="2"/>
  <c r="E296" i="2"/>
  <c r="F640" i="2"/>
  <c r="E1721" i="2"/>
  <c r="E2258" i="2"/>
  <c r="E2276" i="2"/>
  <c r="E320" i="2"/>
  <c r="E1808" i="2"/>
  <c r="F855" i="2"/>
  <c r="E228" i="2"/>
  <c r="E1569" i="2"/>
  <c r="F690" i="2"/>
  <c r="E96" i="2"/>
  <c r="E1185" i="2"/>
  <c r="E225" i="2"/>
  <c r="E1840" i="2"/>
  <c r="F546" i="2"/>
  <c r="F651" i="2"/>
  <c r="E1567" i="2"/>
  <c r="E750" i="2"/>
  <c r="E1876" i="2"/>
  <c r="E179" i="2"/>
  <c r="F1195" i="2"/>
  <c r="F1480" i="2"/>
  <c r="E638" i="2"/>
  <c r="E573" i="2"/>
  <c r="E2019" i="2"/>
  <c r="F1747" i="2"/>
  <c r="F365" i="2"/>
  <c r="F1940" i="2"/>
  <c r="E2075" i="2"/>
  <c r="F1143" i="2"/>
  <c r="E1890" i="2"/>
  <c r="E1001" i="2"/>
  <c r="E1922" i="2"/>
  <c r="F443" i="2"/>
  <c r="E1110" i="2"/>
  <c r="E671" i="2"/>
  <c r="F390" i="2"/>
  <c r="F862" i="2"/>
  <c r="E310" i="2"/>
  <c r="E1763" i="2"/>
  <c r="E641" i="2"/>
  <c r="F1252" i="2"/>
  <c r="F563" i="2"/>
  <c r="E994" i="2"/>
  <c r="E1747" i="2"/>
  <c r="F851" i="2"/>
  <c r="E1228" i="2"/>
  <c r="E1752" i="2"/>
  <c r="E418" i="2"/>
  <c r="E370" i="2"/>
  <c r="E855" i="2"/>
  <c r="F490" i="2"/>
  <c r="E1384" i="2"/>
</calcChain>
</file>

<file path=xl/sharedStrings.xml><?xml version="1.0" encoding="utf-8"?>
<sst xmlns="http://schemas.openxmlformats.org/spreadsheetml/2006/main" count="155858" uniqueCount="17575">
  <si>
    <t>Site and facility information</t>
  </si>
  <si>
    <t>Emission unit information</t>
  </si>
  <si>
    <t>Testing and sampling information</t>
  </si>
  <si>
    <t>Additional information</t>
  </si>
  <si>
    <t>Site Name</t>
  </si>
  <si>
    <t>Facility ID</t>
  </si>
  <si>
    <t>State (facility)</t>
  </si>
  <si>
    <t>County (facility)</t>
  </si>
  <si>
    <t>FIPs code</t>
  </si>
  <si>
    <t>EPA Region</t>
  </si>
  <si>
    <t>Facility Description</t>
  </si>
  <si>
    <t>Permitting Agency</t>
  </si>
  <si>
    <t>Permit Number</t>
  </si>
  <si>
    <t>Source classification code</t>
  </si>
  <si>
    <t>Equipment class</t>
  </si>
  <si>
    <t>Equipment description</t>
  </si>
  <si>
    <t>Fuel Type</t>
  </si>
  <si>
    <t>Equipment manufacturer &amp; model</t>
  </si>
  <si>
    <t>Equipment manufacture date</t>
  </si>
  <si>
    <t>Emission Unit Number</t>
  </si>
  <si>
    <t>Equipment capacity</t>
  </si>
  <si>
    <t>Control Equipment 1</t>
  </si>
  <si>
    <t>Control Equipment 2</t>
  </si>
  <si>
    <t>Testing company</t>
  </si>
  <si>
    <t>Testing method</t>
  </si>
  <si>
    <t>Analyzer make/model</t>
  </si>
  <si>
    <t>Analyzer type</t>
  </si>
  <si>
    <t>NO2 line loss corrected?</t>
  </si>
  <si>
    <t>Test date</t>
  </si>
  <si>
    <t>Load (% of capacity)</t>
  </si>
  <si>
    <t>Operating temp (F)</t>
  </si>
  <si>
    <t>Operation mode</t>
  </si>
  <si>
    <t>Flow rate</t>
  </si>
  <si>
    <t>Flow Rate Units</t>
  </si>
  <si>
    <t>Test duration</t>
  </si>
  <si>
    <t>Test type</t>
  </si>
  <si>
    <t>Output units</t>
  </si>
  <si>
    <t>Avg. NO2</t>
  </si>
  <si>
    <t>Avg NO</t>
  </si>
  <si>
    <t>Avg Nox</t>
  </si>
  <si>
    <t>% O2</t>
  </si>
  <si>
    <t>Ratio</t>
  </si>
  <si>
    <t>Reporting entity</t>
  </si>
  <si>
    <t>Contact name</t>
  </si>
  <si>
    <t>Contact number</t>
  </si>
  <si>
    <t>Contact email</t>
  </si>
  <si>
    <t>Completeness check</t>
  </si>
  <si>
    <t>Comments</t>
  </si>
  <si>
    <t>Alyeska Pump Station #</t>
  </si>
  <si>
    <t>AK</t>
  </si>
  <si>
    <t>North Slope</t>
  </si>
  <si>
    <t>02185</t>
  </si>
  <si>
    <t>Pipeline Pump Station</t>
  </si>
  <si>
    <t>ADEC</t>
  </si>
  <si>
    <t>Aq0074TVP02</t>
  </si>
  <si>
    <t>Turbine</t>
  </si>
  <si>
    <t>Siemens SGT 400 Turbine</t>
  </si>
  <si>
    <t>Natural Gas</t>
  </si>
  <si>
    <t>12,900 kW</t>
  </si>
  <si>
    <t>Not listed - provide details in comments</t>
  </si>
  <si>
    <t>Uncontrolled</t>
  </si>
  <si>
    <t>Alaska Source Testing, LLC</t>
  </si>
  <si>
    <t>Method 7E - NOx - Instrumental with NOx or NO System Calibration</t>
  </si>
  <si>
    <t>Thermo Environmental Instruments Inc. Model 42C</t>
  </si>
  <si>
    <t xml:space="preserve">Portable tabletop - chemiluminescent </t>
  </si>
  <si>
    <t>No</t>
  </si>
  <si>
    <t>Routine</t>
  </si>
  <si>
    <t>lb/s</t>
  </si>
  <si>
    <t>Source</t>
  </si>
  <si>
    <t>ppmv</t>
  </si>
  <si>
    <t>Isaac Jackson</t>
  </si>
  <si>
    <t>isaac.jackson@alaska.gov</t>
  </si>
  <si>
    <t>Dry Low Emissions combustion technology</t>
  </si>
  <si>
    <t>Beluga River Unit</t>
  </si>
  <si>
    <t>Kenai Peninsula</t>
  </si>
  <si>
    <t>02122</t>
  </si>
  <si>
    <t>Natural Gas Well Site</t>
  </si>
  <si>
    <t>AQ00942MSS01</t>
  </si>
  <si>
    <t>Reciprocating IC Engine</t>
  </si>
  <si>
    <t>Rich Burn 4 cycle 6 cylinder design 8:1 compression ratio</t>
  </si>
  <si>
    <t>Waukesha F3514GSI</t>
  </si>
  <si>
    <t>C01</t>
  </si>
  <si>
    <t>740 bhp</t>
  </si>
  <si>
    <t>Catalytic Reduction</t>
  </si>
  <si>
    <t>AECOM</t>
  </si>
  <si>
    <t>unknown</t>
  </si>
  <si>
    <t>NA</t>
  </si>
  <si>
    <t>C02</t>
  </si>
  <si>
    <t>Waukesha F18GSI SI RICE</t>
  </si>
  <si>
    <t>C03</t>
  </si>
  <si>
    <t>400 bhp</t>
  </si>
  <si>
    <t>C04</t>
  </si>
  <si>
    <t>C06</t>
  </si>
  <si>
    <t>C07</t>
  </si>
  <si>
    <t>C08</t>
  </si>
  <si>
    <t>C09</t>
  </si>
  <si>
    <t>C10</t>
  </si>
  <si>
    <t>Dillingham Power Plant</t>
  </si>
  <si>
    <t>Dillingham</t>
  </si>
  <si>
    <t>02070</t>
  </si>
  <si>
    <t>Power Plant</t>
  </si>
  <si>
    <t>AQ0214TVP02</t>
  </si>
  <si>
    <t>Caterpillar 3512B</t>
  </si>
  <si>
    <t>Diesel/Kerosene</t>
  </si>
  <si>
    <t>1,050 kW-e</t>
  </si>
  <si>
    <t>sdcfm</t>
  </si>
  <si>
    <t>1.050 kW-e</t>
  </si>
  <si>
    <t>DU-JBER-Electric, Gas, Drinking Water and Sanitary Services</t>
  </si>
  <si>
    <t>Anchorage</t>
  </si>
  <si>
    <t>02020</t>
  </si>
  <si>
    <t>LFG Power Plant</t>
  </si>
  <si>
    <t>AQ0237MSS06</t>
  </si>
  <si>
    <t>Jenbacher JGS 420 Engines</t>
  </si>
  <si>
    <t>94-96, 98</t>
  </si>
  <si>
    <t>1,966 bhp</t>
  </si>
  <si>
    <t>GE LEANOX system, same engines averaged all the tests together</t>
  </si>
  <si>
    <t>Dutch Harbo Power Plant</t>
  </si>
  <si>
    <t>Aleutians West</t>
  </si>
  <si>
    <t>02016</t>
  </si>
  <si>
    <t>AQ0215TVP02</t>
  </si>
  <si>
    <t>Wartsila Model 12V32C diesel electric generator</t>
  </si>
  <si>
    <t>5211 kWe</t>
  </si>
  <si>
    <t>Dutch Harbor Power Plant</t>
  </si>
  <si>
    <t>Caterpillar C-280</t>
  </si>
  <si>
    <t>4,400 kW-e</t>
  </si>
  <si>
    <t>Centrifugal Collector</t>
  </si>
  <si>
    <t>Dutch Harbor Seafood Processing Facility - Captain's Bay Plant</t>
  </si>
  <si>
    <t>Seafood Processor</t>
  </si>
  <si>
    <t>AQ0433TVP02</t>
  </si>
  <si>
    <t>Boiler</t>
  </si>
  <si>
    <t>Cleaver-Brooks Fire Tube Boiler</t>
  </si>
  <si>
    <t>Cleaver- Brooks Firetube Boiler Model NCB-100-700-200</t>
  </si>
  <si>
    <t>29.3 MMBtu/hr</t>
  </si>
  <si>
    <t>Ak</t>
  </si>
  <si>
    <t>Other - specify in comments</t>
  </si>
  <si>
    <t>70:30 Mixture Fish Oil to Diesel</t>
  </si>
  <si>
    <t>Healy Power Plant</t>
  </si>
  <si>
    <t>Denali</t>
  </si>
  <si>
    <t>02068</t>
  </si>
  <si>
    <t>AQ0173TVP02 Rev. 2</t>
  </si>
  <si>
    <t>Coal-Fired Boiler</t>
  </si>
  <si>
    <t>Coal, unspecified</t>
  </si>
  <si>
    <t>Foster-Wheeler</t>
  </si>
  <si>
    <t>327 MMBtu/hr</t>
  </si>
  <si>
    <t>Baghouse</t>
  </si>
  <si>
    <t>NO</t>
  </si>
  <si>
    <t>John M. Asplund Water Pollution Control Facility</t>
  </si>
  <si>
    <t>Waste Water Treatment</t>
  </si>
  <si>
    <t>AQ0245TVP02</t>
  </si>
  <si>
    <t>Incinerator</t>
  </si>
  <si>
    <t>Zimpro Incinerator</t>
  </si>
  <si>
    <t>Biomass Solids</t>
  </si>
  <si>
    <t>2,280 lbs of dry sludge per hour</t>
  </si>
  <si>
    <t>Venturi Scrubber</t>
  </si>
  <si>
    <t>Impingement Type Wet Scrubber</t>
  </si>
  <si>
    <t>North Pole Power Plant</t>
  </si>
  <si>
    <t>Fairbanks North Star</t>
  </si>
  <si>
    <t>02090</t>
  </si>
  <si>
    <t>AQ0110TVP02</t>
  </si>
  <si>
    <t>GE Frame 7, Series 7001 Fuel oil-Fired Model BR</t>
  </si>
  <si>
    <t>Fuel Oil Combustion</t>
  </si>
  <si>
    <t>627 MMBtu/hr</t>
  </si>
  <si>
    <t>AQ110TVP02</t>
  </si>
  <si>
    <t>GE Gas Turbine Model LM6000PC</t>
  </si>
  <si>
    <t>Kerosene/Naphtha</t>
  </si>
  <si>
    <t>455 MMBtu/hr</t>
  </si>
  <si>
    <t>Water Injection</t>
  </si>
  <si>
    <t>Catalytic Oxidation - Flue Gas Desulfurization</t>
  </si>
  <si>
    <t>Peter Pan Seafoods King Cove Facility</t>
  </si>
  <si>
    <t>Aleutians East</t>
  </si>
  <si>
    <t>02013</t>
  </si>
  <si>
    <t>AQ0243TVP03</t>
  </si>
  <si>
    <t>Caterpillar 3412</t>
  </si>
  <si>
    <t>1.54 MMBtu/hr</t>
  </si>
  <si>
    <t>Caterpillar 3512</t>
  </si>
  <si>
    <t>810 kW</t>
  </si>
  <si>
    <t>Caterpillar 3516</t>
  </si>
  <si>
    <t>1,100 kW</t>
  </si>
  <si>
    <t>Caterpillar 3606</t>
  </si>
  <si>
    <t>1,500 kW</t>
  </si>
  <si>
    <t>Detroit Diesel 16V149TI</t>
  </si>
  <si>
    <t>1,000 kW</t>
  </si>
  <si>
    <t>Tok Power Generation Station</t>
  </si>
  <si>
    <t>Southeast Fairbanks</t>
  </si>
  <si>
    <t>02240</t>
  </si>
  <si>
    <t>AQ0225TVP03</t>
  </si>
  <si>
    <t>Caterpillar 3512C</t>
  </si>
  <si>
    <t>1,050 kW</t>
  </si>
  <si>
    <t>1,135 kW</t>
  </si>
  <si>
    <t>440 kW</t>
  </si>
  <si>
    <t>Caterpillar 3516B</t>
  </si>
  <si>
    <t>1,285 kW</t>
  </si>
  <si>
    <t>Caterpillar C175-16</t>
  </si>
  <si>
    <t>1,930 kW</t>
  </si>
  <si>
    <t>Valdez Marine Terminal</t>
  </si>
  <si>
    <t>Valdez-Cordova</t>
  </si>
  <si>
    <t>02261</t>
  </si>
  <si>
    <t>Marine Terminal</t>
  </si>
  <si>
    <t>AQ0082TVP02</t>
  </si>
  <si>
    <t>Other combustion</t>
  </si>
  <si>
    <t>John Zinc waste gas combustors</t>
  </si>
  <si>
    <t>Process Gas</t>
  </si>
  <si>
    <t>4 thru 6</t>
  </si>
  <si>
    <t>400 MMBtu/hr</t>
  </si>
  <si>
    <t>Waste Gas Combustor</t>
  </si>
  <si>
    <t>XTO Energy Platform A</t>
  </si>
  <si>
    <t>Oil and Gas Platform</t>
  </si>
  <si>
    <t>AQ0084TVP02</t>
  </si>
  <si>
    <t>Solar Saturn T-1301</t>
  </si>
  <si>
    <t>Solar Turbines Saturn T-1303</t>
  </si>
  <si>
    <t>1,300 hp</t>
  </si>
  <si>
    <t>0</t>
  </si>
  <si>
    <t>AB Witt CDP</t>
  </si>
  <si>
    <t>OK</t>
  </si>
  <si>
    <t>Roger Mills</t>
  </si>
  <si>
    <t>40129</t>
  </si>
  <si>
    <t>Compressor Station</t>
  </si>
  <si>
    <t>ODEQ</t>
  </si>
  <si>
    <t>2012-1564</t>
  </si>
  <si>
    <t>20200254 - Fuel Comb - Industrial Boilers, ICEs - Natural Gas</t>
  </si>
  <si>
    <t>4SLB RICE</t>
  </si>
  <si>
    <t>Caterpillar G3508 TALE</t>
  </si>
  <si>
    <t>MC1498</t>
  </si>
  <si>
    <t>Midcon</t>
  </si>
  <si>
    <t>ECOM J2KN</t>
  </si>
  <si>
    <t>Portable tabletop - electrochemical</t>
  </si>
  <si>
    <t>yes</t>
  </si>
  <si>
    <t>ACFM</t>
  </si>
  <si>
    <t>19 min</t>
  </si>
  <si>
    <t>ppm</t>
  </si>
  <si>
    <t>OK DEQ - AQD</t>
  </si>
  <si>
    <t xml:space="preserve">Amalia Talty </t>
  </si>
  <si>
    <t>405-702-4208</t>
  </si>
  <si>
    <t>amalia.talty@deq.ok.gov</t>
  </si>
  <si>
    <t>Test Method - ASTM 6522-00</t>
  </si>
  <si>
    <t>20 min</t>
  </si>
  <si>
    <t>source</t>
  </si>
  <si>
    <t>Aledo Plant</t>
  </si>
  <si>
    <t>Dewey</t>
  </si>
  <si>
    <t>40043</t>
  </si>
  <si>
    <t>Amine Plant</t>
  </si>
  <si>
    <t>91-099</t>
  </si>
  <si>
    <t>Caterpillar G3516 TALE</t>
  </si>
  <si>
    <t>MC1666</t>
  </si>
  <si>
    <t>Catalytic Converter</t>
  </si>
  <si>
    <t>Catalytic Oxidizer</t>
  </si>
  <si>
    <t>Aline</t>
  </si>
  <si>
    <t>Alfalfa</t>
  </si>
  <si>
    <t>40003</t>
  </si>
  <si>
    <t>Booster Station</t>
  </si>
  <si>
    <t>2006-139</t>
  </si>
  <si>
    <t>Caterpillar G3516 LE</t>
  </si>
  <si>
    <t>C-1</t>
  </si>
  <si>
    <t>Atlas Pipeline</t>
  </si>
  <si>
    <t>Enerac 3000</t>
  </si>
  <si>
    <t>10 min</t>
  </si>
  <si>
    <t xml:space="preserve">Source </t>
  </si>
  <si>
    <t>Ryan Buntyn</t>
  </si>
  <si>
    <t>405-702-4204</t>
  </si>
  <si>
    <t>Ryan.Buntyn@deq.ok.gov</t>
  </si>
  <si>
    <t>Aline Booster</t>
  </si>
  <si>
    <t>Caterpillar 3516 LE</t>
  </si>
  <si>
    <t>SCFH</t>
  </si>
  <si>
    <t>Atlas</t>
  </si>
  <si>
    <t>no</t>
  </si>
  <si>
    <t>Allen 1-15HC</t>
  </si>
  <si>
    <t>Gas Plant</t>
  </si>
  <si>
    <t>2012-112</t>
  </si>
  <si>
    <t>20200253 - Fuel Comb - Industrial Boilers, ICEs - Natural Gas</t>
  </si>
  <si>
    <t>4SRB RICE</t>
  </si>
  <si>
    <t>Caterpillar 3306 TA</t>
  </si>
  <si>
    <t>Kleinfelder</t>
  </si>
  <si>
    <t>DSCF/D</t>
  </si>
  <si>
    <t>Allen 1-23HC</t>
  </si>
  <si>
    <t>2012-175</t>
  </si>
  <si>
    <t>Kingfisher</t>
  </si>
  <si>
    <t>40073</t>
  </si>
  <si>
    <t>Pre-2006</t>
  </si>
  <si>
    <t>Ok</t>
  </si>
  <si>
    <t>Grady</t>
  </si>
  <si>
    <t>40051</t>
  </si>
  <si>
    <t>ENG-1</t>
  </si>
  <si>
    <t xml:space="preserve">Amorita </t>
  </si>
  <si>
    <t>2010-151</t>
  </si>
  <si>
    <t>Caterpillar L3606</t>
  </si>
  <si>
    <t>C-2</t>
  </si>
  <si>
    <t>C-4</t>
  </si>
  <si>
    <t>Caterpillar L3606 LE</t>
  </si>
  <si>
    <t>C-3</t>
  </si>
  <si>
    <t>Anderson Creek</t>
  </si>
  <si>
    <t>Woods</t>
  </si>
  <si>
    <t>40151</t>
  </si>
  <si>
    <t>2007-090</t>
  </si>
  <si>
    <t>Caterpillar 3606 LE</t>
  </si>
  <si>
    <t>C-5</t>
  </si>
  <si>
    <t>Anderson creek</t>
  </si>
  <si>
    <t>Caterpillar G3606LE</t>
  </si>
  <si>
    <t>Caterpillar G3516LE</t>
  </si>
  <si>
    <t>routine</t>
  </si>
  <si>
    <t>Andrews 1-17HB</t>
  </si>
  <si>
    <t>Beckham</t>
  </si>
  <si>
    <t>40009</t>
  </si>
  <si>
    <t>2012-259</t>
  </si>
  <si>
    <t>Caterpillar 3304 NA</t>
  </si>
  <si>
    <t>Atoka Wash</t>
  </si>
  <si>
    <t>2005-291</t>
  </si>
  <si>
    <t>Great Plains Analytical</t>
  </si>
  <si>
    <t>other - specify in comments</t>
  </si>
  <si>
    <t>ECOM A Plus</t>
  </si>
  <si>
    <t>DSCF/H</t>
  </si>
  <si>
    <t>Major</t>
  </si>
  <si>
    <t>40093</t>
  </si>
  <si>
    <t>Beaver</t>
  </si>
  <si>
    <t>40007</t>
  </si>
  <si>
    <t>White Superior 8G825</t>
  </si>
  <si>
    <t>Beckham 2</t>
  </si>
  <si>
    <t>2007-184</t>
  </si>
  <si>
    <t>CE-04</t>
  </si>
  <si>
    <t>CE-05</t>
  </si>
  <si>
    <t>Waukesha L7044 GSI</t>
  </si>
  <si>
    <t>CE-02</t>
  </si>
  <si>
    <t>CE-03</t>
  </si>
  <si>
    <t>Beckham 3</t>
  </si>
  <si>
    <t>2003-165</t>
  </si>
  <si>
    <t>pre 2006</t>
  </si>
  <si>
    <t>CE-01</t>
  </si>
  <si>
    <t>Ben &amp; Gwen 1-27H</t>
  </si>
  <si>
    <t>Washita</t>
  </si>
  <si>
    <t>40149</t>
  </si>
  <si>
    <t>Wellhead</t>
  </si>
  <si>
    <t>2011-467</t>
  </si>
  <si>
    <t>Caterpillar G3304 NA</t>
  </si>
  <si>
    <t>MC2653</t>
  </si>
  <si>
    <t>30 min</t>
  </si>
  <si>
    <t>Canadian</t>
  </si>
  <si>
    <t>40017</t>
  </si>
  <si>
    <t>Bessie CF</t>
  </si>
  <si>
    <t>2010-085</t>
  </si>
  <si>
    <t>Sertco 350 GM 5.7L</t>
  </si>
  <si>
    <t>MC1087</t>
  </si>
  <si>
    <t>Betty E 1-20H</t>
  </si>
  <si>
    <t>2011-265</t>
  </si>
  <si>
    <t>Caterpillar G3406 NA</t>
  </si>
  <si>
    <t>MC3764</t>
  </si>
  <si>
    <t>Big Tree Booster</t>
  </si>
  <si>
    <t>2012-107</t>
  </si>
  <si>
    <t>Caterpillar G3516ULB</t>
  </si>
  <si>
    <t>Wesco Energy Solutions</t>
  </si>
  <si>
    <t>ECOM - KL</t>
  </si>
  <si>
    <t>Bishop 1 CS</t>
  </si>
  <si>
    <t>Ellis</t>
  </si>
  <si>
    <t>40045</t>
  </si>
  <si>
    <t>2011-1010-O</t>
  </si>
  <si>
    <t>Caterpillar G3520 TALE</t>
  </si>
  <si>
    <t>MC3782</t>
  </si>
  <si>
    <t>Kyle Walker</t>
  </si>
  <si>
    <t>405-702-4193</t>
  </si>
  <si>
    <t>kyle.walker@deq.ok.gov</t>
  </si>
  <si>
    <t>Caterpillar G3516 B</t>
  </si>
  <si>
    <t>MC4020</t>
  </si>
  <si>
    <t>31 min</t>
  </si>
  <si>
    <t>Bliss 19-28-18 1H</t>
  </si>
  <si>
    <t>2012-050</t>
  </si>
  <si>
    <t>Caterpillar G3306 NA</t>
  </si>
  <si>
    <t>MC2641</t>
  </si>
  <si>
    <t>Boggs 1-18HC</t>
  </si>
  <si>
    <t>2012-262</t>
  </si>
  <si>
    <t>Caterpillar 3406 NA</t>
  </si>
  <si>
    <t>Bonham Spradlin CDP</t>
  </si>
  <si>
    <t>2009-361</t>
  </si>
  <si>
    <t>MC2735</t>
  </si>
  <si>
    <t>Borchers 1-29H</t>
  </si>
  <si>
    <t>2010-441</t>
  </si>
  <si>
    <t>MC2891</t>
  </si>
  <si>
    <t>Bouse Junction</t>
  </si>
  <si>
    <t>2013-0168</t>
  </si>
  <si>
    <t>Waukesha L7042 GSI</t>
  </si>
  <si>
    <t>2004-120</t>
  </si>
  <si>
    <t>Testo 350-XL</t>
  </si>
  <si>
    <t>Bradley</t>
  </si>
  <si>
    <t>Garvin</t>
  </si>
  <si>
    <t>40049</t>
  </si>
  <si>
    <t>C-6</t>
  </si>
  <si>
    <t>C-7</t>
  </si>
  <si>
    <t>Brandon 36-11-24 1H</t>
  </si>
  <si>
    <t>2012-309</t>
  </si>
  <si>
    <t>Compressco Gas Jack</t>
  </si>
  <si>
    <t>MC1314</t>
  </si>
  <si>
    <t>Brauchi</t>
  </si>
  <si>
    <t>2009-246</t>
  </si>
  <si>
    <t>Waukesha L7042 GSIU</t>
  </si>
  <si>
    <t xml:space="preserve">Brauchi </t>
  </si>
  <si>
    <t>Brown Family 33-29-18 1H</t>
  </si>
  <si>
    <t>2011-1022</t>
  </si>
  <si>
    <t>MC4071</t>
  </si>
  <si>
    <t>uncontrolled</t>
  </si>
  <si>
    <t>Bull Creek</t>
  </si>
  <si>
    <t>2008-306</t>
  </si>
  <si>
    <t>Bull Creek (hawkins)</t>
  </si>
  <si>
    <t>Caterpillar G3606 LE</t>
  </si>
  <si>
    <t>Calvert 1-12HC</t>
  </si>
  <si>
    <t>2012-1195</t>
  </si>
  <si>
    <t>Arrow VRG 330</t>
  </si>
  <si>
    <t>Camp Houston</t>
  </si>
  <si>
    <t>2008-128</t>
  </si>
  <si>
    <t>MC3020</t>
  </si>
  <si>
    <t>25 min</t>
  </si>
  <si>
    <t>MC3027</t>
  </si>
  <si>
    <t>MC3023</t>
  </si>
  <si>
    <t>Lincoln</t>
  </si>
  <si>
    <t>40081</t>
  </si>
  <si>
    <t>Carol 1-2HB</t>
  </si>
  <si>
    <t>2012-179</t>
  </si>
  <si>
    <t>Carrier</t>
  </si>
  <si>
    <t>Garfield</t>
  </si>
  <si>
    <t>40047</t>
  </si>
  <si>
    <t>2006-229</t>
  </si>
  <si>
    <t>C-15</t>
  </si>
  <si>
    <t>2006-299</t>
  </si>
  <si>
    <t>C-10</t>
  </si>
  <si>
    <t>C-12</t>
  </si>
  <si>
    <t xml:space="preserve">Carrier </t>
  </si>
  <si>
    <t>Waukesha L7042GSI</t>
  </si>
  <si>
    <t>Cedar Station</t>
  </si>
  <si>
    <t>2008-332</t>
  </si>
  <si>
    <t>Waukesha L5794 GSI ESM</t>
  </si>
  <si>
    <t>MC3577</t>
  </si>
  <si>
    <t>MC3198</t>
  </si>
  <si>
    <t>Ajax DPC 2802 LE</t>
  </si>
  <si>
    <t>MC2044</t>
  </si>
  <si>
    <t>MC3776</t>
  </si>
  <si>
    <t>Caterpillar G3516 ULC</t>
  </si>
  <si>
    <t>MC3335</t>
  </si>
  <si>
    <t>MC3202</t>
  </si>
  <si>
    <t>ok</t>
  </si>
  <si>
    <t>40029</t>
  </si>
  <si>
    <t>CEFS</t>
  </si>
  <si>
    <t>DSCFM</t>
  </si>
  <si>
    <t>15 min</t>
  </si>
  <si>
    <t>Chaney Dell</t>
  </si>
  <si>
    <t>2009-172</t>
  </si>
  <si>
    <t>C-13</t>
  </si>
  <si>
    <t>C-14</t>
  </si>
  <si>
    <t>Chester</t>
  </si>
  <si>
    <t>woodward</t>
  </si>
  <si>
    <t>40153</t>
  </si>
  <si>
    <t>2003-324</t>
  </si>
  <si>
    <t>C-7a</t>
  </si>
  <si>
    <t>Chester Plant</t>
  </si>
  <si>
    <t>Woodward</t>
  </si>
  <si>
    <t>2010-480</t>
  </si>
  <si>
    <t>Chimney Rock</t>
  </si>
  <si>
    <t>2005-128</t>
  </si>
  <si>
    <t>20058-128</t>
  </si>
  <si>
    <t xml:space="preserve">Chockie </t>
  </si>
  <si>
    <t>Atoka</t>
  </si>
  <si>
    <t>40005</t>
  </si>
  <si>
    <t>2009-045</t>
  </si>
  <si>
    <t>MC1280</t>
  </si>
  <si>
    <t>MC1977</t>
  </si>
  <si>
    <t>Clyde</t>
  </si>
  <si>
    <t>Grant</t>
  </si>
  <si>
    <t>40053</t>
  </si>
  <si>
    <t>2002-382</t>
  </si>
  <si>
    <t>Clyde Booster</t>
  </si>
  <si>
    <t>Colony Wash West</t>
  </si>
  <si>
    <t>2011-251</t>
  </si>
  <si>
    <t>MC1238</t>
  </si>
  <si>
    <t>Colt 1-32</t>
  </si>
  <si>
    <t>2009-033</t>
  </si>
  <si>
    <t>Arrow A54</t>
  </si>
  <si>
    <t>PUMP1</t>
  </si>
  <si>
    <t>ENG-2</t>
  </si>
  <si>
    <t>Concrete Station</t>
  </si>
  <si>
    <t>Caddo</t>
  </si>
  <si>
    <t>40015</t>
  </si>
  <si>
    <t>2010-268</t>
  </si>
  <si>
    <t>MC2205</t>
  </si>
  <si>
    <t>Crawford Compressor Station</t>
  </si>
  <si>
    <t>2010-055-O M-3</t>
  </si>
  <si>
    <t>COMP3</t>
  </si>
  <si>
    <t>1340 hp</t>
  </si>
  <si>
    <t>B.enviroSAFE, Inc.</t>
  </si>
  <si>
    <t>ECOM J2KN, MKS 2030 FTIR</t>
  </si>
  <si>
    <t>Unknown</t>
  </si>
  <si>
    <t>60 min</t>
  </si>
  <si>
    <t>Joseph Wills</t>
  </si>
  <si>
    <t>405-702-4203</t>
  </si>
  <si>
    <t>Joseph.Wills@deq.ok.gov</t>
  </si>
  <si>
    <t>Test Methods ASTM 6348-3</t>
  </si>
  <si>
    <t>59 min</t>
  </si>
  <si>
    <t>COMP2</t>
  </si>
  <si>
    <t>Crescent Gas Plant</t>
  </si>
  <si>
    <t>Logan</t>
  </si>
  <si>
    <t>40083</t>
  </si>
  <si>
    <t>2007-124-TVR M-1</t>
  </si>
  <si>
    <t>C-17</t>
  </si>
  <si>
    <t>Great Plains Analytical Services, Inc.</t>
  </si>
  <si>
    <t xml:space="preserve">ECOM-A Plus </t>
  </si>
  <si>
    <t>DSCFH</t>
  </si>
  <si>
    <t>ppmvd</t>
  </si>
  <si>
    <t>Test Method - ASTM D6348-03</t>
  </si>
  <si>
    <t>135.344.7</t>
  </si>
  <si>
    <t>135.286.6</t>
  </si>
  <si>
    <t>2007-030</t>
  </si>
  <si>
    <t>C-17 (537)</t>
  </si>
  <si>
    <t>Caterpillar G3516B</t>
  </si>
  <si>
    <t>C-18 (518)</t>
  </si>
  <si>
    <t>C-19 (519)</t>
  </si>
  <si>
    <t>C-3 (525)</t>
  </si>
  <si>
    <t>C-5 (527)</t>
  </si>
  <si>
    <t>C-7 (529)</t>
  </si>
  <si>
    <t>Caterpillar G398 TA-LCR</t>
  </si>
  <si>
    <t>C-8 (584)</t>
  </si>
  <si>
    <t>C-9 (585)</t>
  </si>
  <si>
    <t>C-10 (532)</t>
  </si>
  <si>
    <t>C-11 (533)</t>
  </si>
  <si>
    <t>C-12 (534)</t>
  </si>
  <si>
    <t>C-15 (536)</t>
  </si>
  <si>
    <t>Caterpillar G399 SI TALC</t>
  </si>
  <si>
    <t>C-16 (538)</t>
  </si>
  <si>
    <t>C-1 (523)</t>
  </si>
  <si>
    <t>Waukesha L7042GU</t>
  </si>
  <si>
    <t>Dale Bliss 30-28-18 1H</t>
  </si>
  <si>
    <t>MC4173</t>
  </si>
  <si>
    <t>Daube Ranch CF</t>
  </si>
  <si>
    <t>Johnston</t>
  </si>
  <si>
    <t>40069</t>
  </si>
  <si>
    <t>2008-402</t>
  </si>
  <si>
    <t>MC1695</t>
  </si>
  <si>
    <t>Dixie</t>
  </si>
  <si>
    <t>2003-170</t>
  </si>
  <si>
    <t>8..87</t>
  </si>
  <si>
    <t>Dixie (freeport) Booster</t>
  </si>
  <si>
    <t>Dixie Booster</t>
  </si>
  <si>
    <t>Driftwood</t>
  </si>
  <si>
    <t>93-033</t>
  </si>
  <si>
    <t>Driftwood Booster</t>
  </si>
  <si>
    <t>Caterpillar G399TA</t>
  </si>
  <si>
    <t>Waukesha L7042GSIU</t>
  </si>
  <si>
    <t>Dyer Station</t>
  </si>
  <si>
    <t>Stephens</t>
  </si>
  <si>
    <t>40137</t>
  </si>
  <si>
    <t>2010-198</t>
  </si>
  <si>
    <t>20200208 - Fuel Comb - Industrial Boilers, ICEs - Natural Gas</t>
  </si>
  <si>
    <t>2012-198</t>
  </si>
  <si>
    <t>EAKLE CENTRAL CMPSR STA</t>
  </si>
  <si>
    <t>Haskell</t>
  </si>
  <si>
    <t>40061</t>
  </si>
  <si>
    <t>2009-046</t>
  </si>
  <si>
    <t>Caterpillar G342 NA</t>
  </si>
  <si>
    <t>C2</t>
  </si>
  <si>
    <t>Earie 1-15HB</t>
  </si>
  <si>
    <t>2012-182</t>
  </si>
  <si>
    <t>Eden</t>
  </si>
  <si>
    <t>93-194</t>
  </si>
  <si>
    <t>Eden Booster</t>
  </si>
  <si>
    <t>Emerald 27-28-13 1H</t>
  </si>
  <si>
    <t>2012-1127</t>
  </si>
  <si>
    <t>MC4183</t>
  </si>
  <si>
    <t>Evans 1-1H</t>
  </si>
  <si>
    <t>2013-0024-O</t>
  </si>
  <si>
    <t>145 hp</t>
  </si>
  <si>
    <t>ECOM A+</t>
  </si>
  <si>
    <t>Test Method - ASTM 6348-3; FTIR</t>
  </si>
  <si>
    <t>Fisher</t>
  </si>
  <si>
    <t>2003-172</t>
  </si>
  <si>
    <t>Fisher Booster</t>
  </si>
  <si>
    <t>Freedom</t>
  </si>
  <si>
    <t>2009-231</t>
  </si>
  <si>
    <t>Freedom Booster</t>
  </si>
  <si>
    <t>Waukesha L7044GSI</t>
  </si>
  <si>
    <t>Freeport (Dixie) Booster</t>
  </si>
  <si>
    <t>Friendship 17-16-25 1H</t>
  </si>
  <si>
    <t>2012-106</t>
  </si>
  <si>
    <t>MC3547</t>
  </si>
  <si>
    <t>Gertrude 16-18-25 1H</t>
  </si>
  <si>
    <t>2011-1100</t>
  </si>
  <si>
    <t>MC3910</t>
  </si>
  <si>
    <t>Gilbert 1-10H</t>
  </si>
  <si>
    <t>2010-234</t>
  </si>
  <si>
    <t>MC1753</t>
  </si>
  <si>
    <t>Glass 1-25HB</t>
  </si>
  <si>
    <t>2012-209</t>
  </si>
  <si>
    <t>Goeman 11-28-13 1H</t>
  </si>
  <si>
    <t>2012-302</t>
  </si>
  <si>
    <t>MC4209</t>
  </si>
  <si>
    <t>Cleveland</t>
  </si>
  <si>
    <t>40027</t>
  </si>
  <si>
    <t>Griever</t>
  </si>
  <si>
    <t>2008-167</t>
  </si>
  <si>
    <t>Gwendolyn 2-22H</t>
  </si>
  <si>
    <t>2010-235</t>
  </si>
  <si>
    <t>MC2884</t>
  </si>
  <si>
    <t>Hamburg Compressor Station</t>
  </si>
  <si>
    <t>2009-443-O M-2</t>
  </si>
  <si>
    <t>COMP1</t>
  </si>
  <si>
    <t>Modified 7E - NOx - Instrumental with NO and NO2 System Calibration</t>
  </si>
  <si>
    <t>HE Land &amp; Cattle</t>
  </si>
  <si>
    <t>2012-319</t>
  </si>
  <si>
    <t>MC4202</t>
  </si>
  <si>
    <t>Helena Hunton Station</t>
  </si>
  <si>
    <t>2012-905</t>
  </si>
  <si>
    <t>Cummins GTA 8.3 PI</t>
  </si>
  <si>
    <t>Hull Station</t>
  </si>
  <si>
    <t>2008-289</t>
  </si>
  <si>
    <t>MC3570</t>
  </si>
  <si>
    <t>MC3569</t>
  </si>
  <si>
    <t>Jet Booster</t>
  </si>
  <si>
    <t>2011-1088</t>
  </si>
  <si>
    <t>Testo 350s</t>
  </si>
  <si>
    <t>JLM Trust 7-11-20 1H</t>
  </si>
  <si>
    <t>2011-533</t>
  </si>
  <si>
    <t>MC4013</t>
  </si>
  <si>
    <t>1.,047</t>
  </si>
  <si>
    <t>Kauk 1-2H</t>
  </si>
  <si>
    <t>Custer</t>
  </si>
  <si>
    <t>40039</t>
  </si>
  <si>
    <t>2011-201</t>
  </si>
  <si>
    <t>MC1565</t>
  </si>
  <si>
    <t>Kayser Station</t>
  </si>
  <si>
    <t>2010-482</t>
  </si>
  <si>
    <t>Caterpillar G3606 TALE</t>
  </si>
  <si>
    <t>MC2179</t>
  </si>
  <si>
    <t>MC3376</t>
  </si>
  <si>
    <t>MC3362</t>
  </si>
  <si>
    <t>MC3361</t>
  </si>
  <si>
    <t>MC3271</t>
  </si>
  <si>
    <t>Kovar Station</t>
  </si>
  <si>
    <t>2006-050</t>
  </si>
  <si>
    <t>MC1559</t>
  </si>
  <si>
    <t>MC1663</t>
  </si>
  <si>
    <t>MC1446</t>
  </si>
  <si>
    <t>19 mn</t>
  </si>
  <si>
    <t>Soure</t>
  </si>
  <si>
    <t>Kremlin</t>
  </si>
  <si>
    <t>2007-047</t>
  </si>
  <si>
    <t>Kremlin Booster</t>
  </si>
  <si>
    <t>Lake Murry</t>
  </si>
  <si>
    <t>Carter</t>
  </si>
  <si>
    <t>40019</t>
  </si>
  <si>
    <t>2011-405</t>
  </si>
  <si>
    <t>MC1709</t>
  </si>
  <si>
    <t>Lamar CF</t>
  </si>
  <si>
    <t>Hughes</t>
  </si>
  <si>
    <t>40063</t>
  </si>
  <si>
    <t>2011-1058</t>
  </si>
  <si>
    <t>MC1955</t>
  </si>
  <si>
    <t>MC1972</t>
  </si>
  <si>
    <t>Lambert</t>
  </si>
  <si>
    <t>2011-952</t>
  </si>
  <si>
    <t>Caterpillar G3516TALE</t>
  </si>
  <si>
    <t>Westco</t>
  </si>
  <si>
    <t>ECOM KL</t>
  </si>
  <si>
    <t>Tesco 350-XL</t>
  </si>
  <si>
    <t>Lambert Compressor Station</t>
  </si>
  <si>
    <t>2011-952-O</t>
  </si>
  <si>
    <t>Handheld - electrochemical</t>
  </si>
  <si>
    <t>ppmd</t>
  </si>
  <si>
    <t>Test Method - Not Specified</t>
  </si>
  <si>
    <t>Harper</t>
  </si>
  <si>
    <t>40059</t>
  </si>
  <si>
    <t>Leddy 1-19HB</t>
  </si>
  <si>
    <t>2012-214</t>
  </si>
  <si>
    <t>Liberty</t>
  </si>
  <si>
    <t>93-160</t>
  </si>
  <si>
    <t>Liberty Booster</t>
  </si>
  <si>
    <t>Lincoln Compressor Station</t>
  </si>
  <si>
    <t>2003-176-O M-1</t>
  </si>
  <si>
    <t>Caterpillar G-398-TA</t>
  </si>
  <si>
    <t>ENG#726</t>
  </si>
  <si>
    <t>625 hp</t>
  </si>
  <si>
    <t>9 min</t>
  </si>
  <si>
    <t>Lorton Compressor Station</t>
  </si>
  <si>
    <t>McIntosh</t>
  </si>
  <si>
    <t>40091</t>
  </si>
  <si>
    <t>2007-236-O</t>
  </si>
  <si>
    <t>pre June 12, 2006</t>
  </si>
  <si>
    <t>650 hp</t>
  </si>
  <si>
    <t>15.88 min</t>
  </si>
  <si>
    <t>16.83 min</t>
  </si>
  <si>
    <t>16.08 min</t>
  </si>
  <si>
    <t>Lovell 1-23H</t>
  </si>
  <si>
    <t>2012-217</t>
  </si>
  <si>
    <t>Caterpillar 3306 NA</t>
  </si>
  <si>
    <t>Mary Ann CDP</t>
  </si>
  <si>
    <t>2005-290</t>
  </si>
  <si>
    <t>MC3241</t>
  </si>
  <si>
    <t>washita</t>
  </si>
  <si>
    <t>Matteson</t>
  </si>
  <si>
    <t>2005-185</t>
  </si>
  <si>
    <t>Mayfield</t>
  </si>
  <si>
    <t>92-041</t>
  </si>
  <si>
    <t>Miller 2-21H</t>
  </si>
  <si>
    <t>2011-193</t>
  </si>
  <si>
    <t>MC3148</t>
  </si>
  <si>
    <t>North Alva</t>
  </si>
  <si>
    <t>2008-307</t>
  </si>
  <si>
    <t>2008-335</t>
  </si>
  <si>
    <t>MC2319</t>
  </si>
  <si>
    <t>MC2320</t>
  </si>
  <si>
    <t>MC3203</t>
  </si>
  <si>
    <t>MC3195</t>
  </si>
  <si>
    <t xml:space="preserve">North Alva </t>
  </si>
  <si>
    <t>North Alva 2</t>
  </si>
  <si>
    <t>2011-927</t>
  </si>
  <si>
    <t>MC1267</t>
  </si>
  <si>
    <t>29 min</t>
  </si>
  <si>
    <t>MC3404</t>
  </si>
  <si>
    <t>MC3230</t>
  </si>
  <si>
    <t>North Roll CS</t>
  </si>
  <si>
    <t>2011-880-C M-1</t>
  </si>
  <si>
    <t>2SLB RICE</t>
  </si>
  <si>
    <t>MC2040</t>
  </si>
  <si>
    <t>Yes</t>
  </si>
  <si>
    <t>MC3334</t>
  </si>
  <si>
    <t>North Sayre Sta</t>
  </si>
  <si>
    <t>2012-623</t>
  </si>
  <si>
    <t>MC1645</t>
  </si>
  <si>
    <t>Orienta</t>
  </si>
  <si>
    <t>2003-383</t>
  </si>
  <si>
    <t>Orienta Booster</t>
  </si>
  <si>
    <t>Oryx 33</t>
  </si>
  <si>
    <t>95-383</t>
  </si>
  <si>
    <t>Superior 8G 825</t>
  </si>
  <si>
    <t>ECOM- KL</t>
  </si>
  <si>
    <t>Method 19</t>
  </si>
  <si>
    <t>Oklahoma</t>
  </si>
  <si>
    <t>40109</t>
  </si>
  <si>
    <t>Pinnacle 32-27-14 1H</t>
  </si>
  <si>
    <t>2012-307</t>
  </si>
  <si>
    <t>Prentiss CF</t>
  </si>
  <si>
    <t>2008-173</t>
  </si>
  <si>
    <t>MC1644</t>
  </si>
  <si>
    <t>MC1662</t>
  </si>
  <si>
    <t>MC1997</t>
  </si>
  <si>
    <t>Purvis</t>
  </si>
  <si>
    <t>2001-221</t>
  </si>
  <si>
    <t>Pre- 2006</t>
  </si>
  <si>
    <t>Quinlan</t>
  </si>
  <si>
    <t>2004-168</t>
  </si>
  <si>
    <t>Quinlan booster</t>
  </si>
  <si>
    <t>Reams</t>
  </si>
  <si>
    <t>Pittsburg</t>
  </si>
  <si>
    <t>40121</t>
  </si>
  <si>
    <t>2007-189</t>
  </si>
  <si>
    <t>Caterpillar G3306 TAA</t>
  </si>
  <si>
    <t>Ridley GGS</t>
  </si>
  <si>
    <t>2009-416</t>
  </si>
  <si>
    <t>MC2760</t>
  </si>
  <si>
    <t>Schanbacher 1-2H</t>
  </si>
  <si>
    <t>2011-264</t>
  </si>
  <si>
    <t>MC3791</t>
  </si>
  <si>
    <t>Smith</t>
  </si>
  <si>
    <t>2003-132</t>
  </si>
  <si>
    <t>Waukesha L7042 GU</t>
  </si>
  <si>
    <t>Smith Booster</t>
  </si>
  <si>
    <t>Springer 1-15HD</t>
  </si>
  <si>
    <t>2012-194</t>
  </si>
  <si>
    <t>Springer Station</t>
  </si>
  <si>
    <t>2008-386</t>
  </si>
  <si>
    <t>MC1566</t>
  </si>
  <si>
    <t>MC2002</t>
  </si>
  <si>
    <t>Station 102</t>
  </si>
  <si>
    <t>2010-128-TVR2</t>
  </si>
  <si>
    <t>20200252 - Fuel Comb - Industrial Boilers, ICEs - Natural Gas</t>
  </si>
  <si>
    <t>Cooper W330-12</t>
  </si>
  <si>
    <t>5520 hp</t>
  </si>
  <si>
    <t>Clean Burn</t>
  </si>
  <si>
    <t>Testo</t>
  </si>
  <si>
    <t>NA - Not Available; Test Method - Not Specified; Analyzer Type - Not Specified</t>
  </si>
  <si>
    <t>NA - Not Available; Not Specified; Not Specified</t>
  </si>
  <si>
    <t>Cooper-Bessemer 12W330C2</t>
  </si>
  <si>
    <t>Ralph Mireles</t>
  </si>
  <si>
    <t>Station 156</t>
  </si>
  <si>
    <t>Kiowa</t>
  </si>
  <si>
    <t>40075</t>
  </si>
  <si>
    <t>2010-090-TVR2</t>
  </si>
  <si>
    <t>Caterpillar G3612 TALE</t>
  </si>
  <si>
    <t>E5</t>
  </si>
  <si>
    <t>Testo XL350</t>
  </si>
  <si>
    <t>Nordon Corp.</t>
  </si>
  <si>
    <t>Station 184</t>
  </si>
  <si>
    <t>2012-299-TVR2</t>
  </si>
  <si>
    <t>Caterpillar G3612LE</t>
  </si>
  <si>
    <t>E60</t>
  </si>
  <si>
    <t>Caterpillar G3616LE</t>
  </si>
  <si>
    <t>E61</t>
  </si>
  <si>
    <t>E4</t>
  </si>
  <si>
    <t>E3</t>
  </si>
  <si>
    <t>Clark TLAD-8</t>
  </si>
  <si>
    <t>E6</t>
  </si>
  <si>
    <t>Station 801</t>
  </si>
  <si>
    <t xml:space="preserve">2010-110-TVR2 </t>
  </si>
  <si>
    <t>Cooper Bessemer 10 W330</t>
  </si>
  <si>
    <t>Matt Francis</t>
  </si>
  <si>
    <t>2010-110-TVR2</t>
  </si>
  <si>
    <t>C4</t>
  </si>
  <si>
    <t>Caterpillar G3608 TALE</t>
  </si>
  <si>
    <t>C3</t>
  </si>
  <si>
    <t>Pete Gallardo</t>
  </si>
  <si>
    <t>C1</t>
  </si>
  <si>
    <t>Station 812</t>
  </si>
  <si>
    <t>2010-597-TVR2 M-1</t>
  </si>
  <si>
    <t>Dresser-Rand Model 48 KVSR</t>
  </si>
  <si>
    <t>E2</t>
  </si>
  <si>
    <t>16 min</t>
  </si>
  <si>
    <t>Dresser-Rand Model 412 KVSR</t>
  </si>
  <si>
    <t>Caterpillar G3508SI</t>
  </si>
  <si>
    <t>E8</t>
  </si>
  <si>
    <t>E9</t>
  </si>
  <si>
    <t>Stiles Station</t>
  </si>
  <si>
    <t>2004-059</t>
  </si>
  <si>
    <t>MC1664</t>
  </si>
  <si>
    <t>MC1281</t>
  </si>
  <si>
    <t>MC1447</t>
  </si>
  <si>
    <t>Thomas 20-16-23 1H</t>
  </si>
  <si>
    <t>2012-017</t>
  </si>
  <si>
    <t>MC2630</t>
  </si>
  <si>
    <t>Vessels 35-16-24 1H</t>
  </si>
  <si>
    <t>2011-459</t>
  </si>
  <si>
    <t>MC3945</t>
  </si>
  <si>
    <t>Vogt 1-32H</t>
  </si>
  <si>
    <t>2010-709</t>
  </si>
  <si>
    <t>MC2877</t>
  </si>
  <si>
    <t>Wagnon Compressor Station</t>
  </si>
  <si>
    <t>2006-208-O M-1</t>
  </si>
  <si>
    <t>Caterpillar G3306 TA</t>
  </si>
  <si>
    <t>203 hp</t>
  </si>
  <si>
    <t>15.28 min</t>
  </si>
  <si>
    <t>15.55 min</t>
  </si>
  <si>
    <t>Walker</t>
  </si>
  <si>
    <t>2005-161</t>
  </si>
  <si>
    <t>Walker Booster</t>
  </si>
  <si>
    <t>Waukomis</t>
  </si>
  <si>
    <t>79-073</t>
  </si>
  <si>
    <t>Waynard</t>
  </si>
  <si>
    <t>2002-109</t>
  </si>
  <si>
    <t>Waukesha L5108 GU</t>
  </si>
  <si>
    <t>Waynard Booster</t>
  </si>
  <si>
    <t>Waukesha L5108GU</t>
  </si>
  <si>
    <t>2006-303</t>
  </si>
  <si>
    <t>Eric Milligan</t>
  </si>
  <si>
    <t>405-702-4217</t>
  </si>
  <si>
    <t>eric.milligan@deq.ok.gov</t>
  </si>
  <si>
    <t>Waynoka Plant</t>
  </si>
  <si>
    <t>Natural Gas Plant</t>
  </si>
  <si>
    <t>G-1</t>
  </si>
  <si>
    <t>G-2</t>
  </si>
  <si>
    <t>Caterpillar G3612TALE</t>
  </si>
  <si>
    <t>C-141 (East stack)</t>
  </si>
  <si>
    <t>C-141 (West stack)</t>
  </si>
  <si>
    <t>C-140 (East stack)</t>
  </si>
  <si>
    <t>C-140 (West stack)</t>
  </si>
  <si>
    <t>C-142 (East stack)</t>
  </si>
  <si>
    <t>C-142 (West stack)</t>
  </si>
  <si>
    <t>G-3</t>
  </si>
  <si>
    <t>Caterpillar G3512LE</t>
  </si>
  <si>
    <t>Refrig-1</t>
  </si>
  <si>
    <t>Refrig-2</t>
  </si>
  <si>
    <t>Weimer 1-7H</t>
  </si>
  <si>
    <t>2012-1565-O</t>
  </si>
  <si>
    <t>Wells Compressor Station</t>
  </si>
  <si>
    <t>2007-237-O</t>
  </si>
  <si>
    <t>15.18 min</t>
  </si>
  <si>
    <t>15.5 min</t>
  </si>
  <si>
    <t>15.12 min</t>
  </si>
  <si>
    <t xml:space="preserve">West Cement </t>
  </si>
  <si>
    <t>2006-272</t>
  </si>
  <si>
    <t>Caterpillar G3406 TA</t>
  </si>
  <si>
    <t>MC1697</t>
  </si>
  <si>
    <t>MC2326</t>
  </si>
  <si>
    <t>William 1-23H</t>
  </si>
  <si>
    <t>2009-397</t>
  </si>
  <si>
    <t>Arrow A-42 Generator</t>
  </si>
  <si>
    <t>GEN1</t>
  </si>
  <si>
    <t>Comanche</t>
  </si>
  <si>
    <t>40031</t>
  </si>
  <si>
    <t>Wolgamott</t>
  </si>
  <si>
    <t>2009-200</t>
  </si>
  <si>
    <t>C-1a</t>
  </si>
  <si>
    <t>Woods 1-35H</t>
  </si>
  <si>
    <t>2012-1566-O</t>
  </si>
  <si>
    <t>none given</t>
  </si>
  <si>
    <t>20090909_01</t>
  </si>
  <si>
    <t>TX</t>
  </si>
  <si>
    <t>San Patricio</t>
  </si>
  <si>
    <t>48409</t>
  </si>
  <si>
    <t>natural gas compression</t>
  </si>
  <si>
    <t>TCEQ</t>
  </si>
  <si>
    <t>4SRB engine</t>
  </si>
  <si>
    <t>Caterpillar G3306NA</t>
  </si>
  <si>
    <t>Air Hygiene</t>
  </si>
  <si>
    <t>MKS 2030</t>
  </si>
  <si>
    <t>Start up</t>
  </si>
  <si>
    <t>N/A</t>
  </si>
  <si>
    <t>Research</t>
  </si>
  <si>
    <t>Exterran Energy Solutions</t>
  </si>
  <si>
    <t>Preston Batula</t>
  </si>
  <si>
    <t>281.836.7562</t>
  </si>
  <si>
    <t>Preston.batula@exterran.com</t>
  </si>
  <si>
    <t>EPA Method 320 Fourier Transform Infrared</t>
  </si>
  <si>
    <t>20090910_01</t>
  </si>
  <si>
    <t>2SLB engine</t>
  </si>
  <si>
    <t>Ajax DPC-180</t>
  </si>
  <si>
    <t>173 hp</t>
  </si>
  <si>
    <t>20090910_02</t>
  </si>
  <si>
    <t>Caterpillar G3406TA</t>
  </si>
  <si>
    <t>325 hp</t>
  </si>
  <si>
    <t>20090910_03</t>
  </si>
  <si>
    <t>20090911_02</t>
  </si>
  <si>
    <t>Waukesha F1197G</t>
  </si>
  <si>
    <t>186 hp</t>
  </si>
  <si>
    <t>20090911_03</t>
  </si>
  <si>
    <t>Caterpillar G342TA</t>
  </si>
  <si>
    <t>265 hp</t>
  </si>
  <si>
    <t>20090914_01</t>
  </si>
  <si>
    <t>20090914_02</t>
  </si>
  <si>
    <t>20090914_03</t>
  </si>
  <si>
    <t>Ajax DPC-600</t>
  </si>
  <si>
    <t>576 hp</t>
  </si>
  <si>
    <t>20090915_01</t>
  </si>
  <si>
    <t>Caterpillar G3408TA</t>
  </si>
  <si>
    <t>400 hp</t>
  </si>
  <si>
    <t>20090915_02</t>
  </si>
  <si>
    <t>20090915_03</t>
  </si>
  <si>
    <t>20090915_04</t>
  </si>
  <si>
    <t>Ajax DPC-80</t>
  </si>
  <si>
    <t>77 hp</t>
  </si>
  <si>
    <t>20090916_01</t>
  </si>
  <si>
    <t>Aransas</t>
  </si>
  <si>
    <t>48007</t>
  </si>
  <si>
    <t>Caterpillar G3406NA</t>
  </si>
  <si>
    <t>215 hp</t>
  </si>
  <si>
    <t>2009091609_02</t>
  </si>
  <si>
    <t>Nueces</t>
  </si>
  <si>
    <t>48355</t>
  </si>
  <si>
    <t>Ajax DPC-360</t>
  </si>
  <si>
    <t>346 hp</t>
  </si>
  <si>
    <t>20090917_01</t>
  </si>
  <si>
    <t>20090917_02</t>
  </si>
  <si>
    <t>Refugio</t>
  </si>
  <si>
    <t>48391</t>
  </si>
  <si>
    <t>20090917_03</t>
  </si>
  <si>
    <t>20090918_01</t>
  </si>
  <si>
    <t>20090918_02</t>
  </si>
  <si>
    <t>Ajax DPC-280</t>
  </si>
  <si>
    <t>269 hp</t>
  </si>
  <si>
    <t>20090918_03</t>
  </si>
  <si>
    <t>Bee</t>
  </si>
  <si>
    <t>48025</t>
  </si>
  <si>
    <t>Ajax DPC-115</t>
  </si>
  <si>
    <t>110 hp</t>
  </si>
  <si>
    <t>20090918_04</t>
  </si>
  <si>
    <t>20090919_01</t>
  </si>
  <si>
    <t>20090919_02</t>
  </si>
  <si>
    <t>20090921_01</t>
  </si>
  <si>
    <t>Live Oak</t>
  </si>
  <si>
    <t>48297</t>
  </si>
  <si>
    <t>20090921_02</t>
  </si>
  <si>
    <t>20090921_03</t>
  </si>
  <si>
    <t>20090922_01</t>
  </si>
  <si>
    <t>Ajax DPC-300</t>
  </si>
  <si>
    <t>288 hp</t>
  </si>
  <si>
    <t>--</t>
  </si>
  <si>
    <t>20090922_02</t>
  </si>
  <si>
    <t>McMullen</t>
  </si>
  <si>
    <t>48311</t>
  </si>
  <si>
    <t>20090922_11</t>
  </si>
  <si>
    <t>20090923_11</t>
  </si>
  <si>
    <t>20090923_12</t>
  </si>
  <si>
    <t>20090923_13</t>
  </si>
  <si>
    <t>20090924_11</t>
  </si>
  <si>
    <t>20090924_12</t>
  </si>
  <si>
    <t>20090925_01</t>
  </si>
  <si>
    <t>Lavaca</t>
  </si>
  <si>
    <t>48285</t>
  </si>
  <si>
    <t>20090925_02</t>
  </si>
  <si>
    <t>20090926_01</t>
  </si>
  <si>
    <t>20090926_13</t>
  </si>
  <si>
    <t>20090928_01</t>
  </si>
  <si>
    <t>Colorado</t>
  </si>
  <si>
    <t>48089</t>
  </si>
  <si>
    <t>20090928_02</t>
  </si>
  <si>
    <t>20090928_11</t>
  </si>
  <si>
    <t>20090928_12</t>
  </si>
  <si>
    <t>20090929_11</t>
  </si>
  <si>
    <t>20090929_13</t>
  </si>
  <si>
    <t>Roberts</t>
  </si>
  <si>
    <t>48393</t>
  </si>
  <si>
    <t>20090930_11</t>
  </si>
  <si>
    <t>20091001_11</t>
  </si>
  <si>
    <t>Gray</t>
  </si>
  <si>
    <t>48179</t>
  </si>
  <si>
    <t>20091005_31</t>
  </si>
  <si>
    <t>KS</t>
  </si>
  <si>
    <t>Stevens</t>
  </si>
  <si>
    <t>20189</t>
  </si>
  <si>
    <t>KDHE</t>
  </si>
  <si>
    <t>20091005_32</t>
  </si>
  <si>
    <t>20067</t>
  </si>
  <si>
    <t>Caterpillar G3306TA</t>
  </si>
  <si>
    <t>20091006_31</t>
  </si>
  <si>
    <t>Finney</t>
  </si>
  <si>
    <t>20055</t>
  </si>
  <si>
    <t>20091006_32</t>
  </si>
  <si>
    <t>20081</t>
  </si>
  <si>
    <t>20091007_31</t>
  </si>
  <si>
    <t>20091007_32</t>
  </si>
  <si>
    <t>Kearny</t>
  </si>
  <si>
    <t>20093</t>
  </si>
  <si>
    <t>20091008_31</t>
  </si>
  <si>
    <t>20091009_31</t>
  </si>
  <si>
    <t>Ford</t>
  </si>
  <si>
    <t>20057</t>
  </si>
  <si>
    <t>20091009_32</t>
  </si>
  <si>
    <t>20097</t>
  </si>
  <si>
    <t>20091009_33</t>
  </si>
  <si>
    <t>Pratt</t>
  </si>
  <si>
    <t>20151</t>
  </si>
  <si>
    <t>Waukesha F817G</t>
  </si>
  <si>
    <t>125 hp</t>
  </si>
  <si>
    <t>20091010_31</t>
  </si>
  <si>
    <t>Barber</t>
  </si>
  <si>
    <t>20007</t>
  </si>
  <si>
    <t>4SRB IC Engine</t>
  </si>
  <si>
    <t>2SLB IC Engine</t>
  </si>
  <si>
    <t>20090923_02</t>
  </si>
  <si>
    <t>Goliad</t>
  </si>
  <si>
    <t>48175</t>
  </si>
  <si>
    <t>colorado</t>
  </si>
  <si>
    <t>20090929_02</t>
  </si>
  <si>
    <t>20090930_02</t>
  </si>
  <si>
    <t>20091001_12</t>
  </si>
  <si>
    <t>Exelon - West Medway Station</t>
  </si>
  <si>
    <t>120-0133</t>
  </si>
  <si>
    <t>MA</t>
  </si>
  <si>
    <t>Norfolk</t>
  </si>
  <si>
    <t>8 Simple Cycle Turbines</t>
  </si>
  <si>
    <t>MA DEP</t>
  </si>
  <si>
    <t>X283897</t>
  </si>
  <si>
    <t>20100101 - Fuel Comb - Electric Generation - Oil</t>
  </si>
  <si>
    <t>Simple Cycle Turbine</t>
  </si>
  <si>
    <t xml:space="preserve">twin Rolls Royce AVON </t>
  </si>
  <si>
    <t>J1T2</t>
  </si>
  <si>
    <t>45 MW Combined</t>
  </si>
  <si>
    <t>CEMServices, Inc</t>
  </si>
  <si>
    <t>Thermo Environmental 42C</t>
  </si>
  <si>
    <t xml:space="preserve">Non-portable/fixed - chemiluminescent </t>
  </si>
  <si>
    <t>l/min</t>
  </si>
  <si>
    <t>3 hours</t>
  </si>
  <si>
    <t>NOx RACTPPM</t>
  </si>
  <si>
    <t>PPMdv</t>
  </si>
  <si>
    <t>Chris Cutting</t>
  </si>
  <si>
    <t>ccutting@cemservices.com</t>
  </si>
  <si>
    <t>J1T1</t>
  </si>
  <si>
    <t>J2T1</t>
  </si>
  <si>
    <t>Type</t>
  </si>
  <si>
    <t>SCC</t>
  </si>
  <si>
    <t>EI Sector</t>
  </si>
  <si>
    <t>SCC Names</t>
  </si>
  <si>
    <t>SCC Level One</t>
  </si>
  <si>
    <t>SCC Level Two</t>
  </si>
  <si>
    <t>SCC Level Three</t>
  </si>
  <si>
    <t>SCC Level Four</t>
  </si>
  <si>
    <t>Point</t>
  </si>
  <si>
    <t>10100101</t>
  </si>
  <si>
    <t>Fuel Comb - Electric Generation - Coal</t>
  </si>
  <si>
    <t>10100101 - Fuel Comb - Electric Generation - Coal</t>
  </si>
  <si>
    <t>External Combustion Boilers</t>
  </si>
  <si>
    <t>Electric Generation</t>
  </si>
  <si>
    <t>Anthracite Coal</t>
  </si>
  <si>
    <t>Pulverized Coal</t>
  </si>
  <si>
    <t>10100102</t>
  </si>
  <si>
    <t>10100102 - Fuel Comb - Electric Generation - Coal</t>
  </si>
  <si>
    <t>Traveling Grate (Overfeed) Stoker</t>
  </si>
  <si>
    <t>10100201</t>
  </si>
  <si>
    <t>10100201 - Fuel Comb - Electric Generation - Coal</t>
  </si>
  <si>
    <t>Bituminous Coal</t>
  </si>
  <si>
    <t>Pulverized Coal: Wet Bottom</t>
  </si>
  <si>
    <t>10100202</t>
  </si>
  <si>
    <t>10100202 - Fuel Comb - Electric Generation - Coal</t>
  </si>
  <si>
    <t>Pulverized Coal: Dry Bottom</t>
  </si>
  <si>
    <t>10100203</t>
  </si>
  <si>
    <t>10100203 - Fuel Comb - Electric Generation - Coal</t>
  </si>
  <si>
    <t>Cyclone Furnace</t>
  </si>
  <si>
    <t>10100204</t>
  </si>
  <si>
    <t>10100204 - Fuel Comb - Electric Generation - Coal</t>
  </si>
  <si>
    <t>Spreader Stoker</t>
  </si>
  <si>
    <t>10100205</t>
  </si>
  <si>
    <t>10100205 - Fuel Comb - Electric Generation - Coal</t>
  </si>
  <si>
    <t>10100211</t>
  </si>
  <si>
    <t>10100211 - Fuel Comb - Electric Generation - Coal</t>
  </si>
  <si>
    <t>Wet Bottom (Tangential)</t>
  </si>
  <si>
    <t>10100212</t>
  </si>
  <si>
    <t>10100212 - Fuel Comb - Electric Generation - Coal</t>
  </si>
  <si>
    <t>Pulverized Coal: Dry Bottom (Tangential)</t>
  </si>
  <si>
    <t>10100215</t>
  </si>
  <si>
    <t>10100215 - Fuel Comb - Electric Generation - Coal</t>
  </si>
  <si>
    <t>Cell Burner</t>
  </si>
  <si>
    <t>10100217</t>
  </si>
  <si>
    <t>10100217 - Fuel Comb - Electric Generation - Coal</t>
  </si>
  <si>
    <t>Atmospheric Fluidized Bed Combustion: Bubbling Bed</t>
  </si>
  <si>
    <t>10100218</t>
  </si>
  <si>
    <t>10100218 - Fuel Comb - Electric Generation - Coal</t>
  </si>
  <si>
    <t>Atmospheric Fluidized Bed Combustion: Circulating Bed</t>
  </si>
  <si>
    <t>10100221</t>
  </si>
  <si>
    <t>10100221 - Fuel Comb - Electric Generation - Coal</t>
  </si>
  <si>
    <t>Subbituminous Coal</t>
  </si>
  <si>
    <t>10100222</t>
  </si>
  <si>
    <t>10100222 - Fuel Comb - Electric Generation - Coal</t>
  </si>
  <si>
    <t>10100223</t>
  </si>
  <si>
    <t>10100223 - Fuel Comb - Electric Generation - Coal</t>
  </si>
  <si>
    <t>10100224</t>
  </si>
  <si>
    <t>10100224 - Fuel Comb - Electric Generation - Coal</t>
  </si>
  <si>
    <t>10100225</t>
  </si>
  <si>
    <t>10100225 - Fuel Comb - Electric Generation - Coal</t>
  </si>
  <si>
    <t>10100226</t>
  </si>
  <si>
    <t>10100226 - Fuel Comb - Electric Generation - Coal</t>
  </si>
  <si>
    <t>Pulverized Coal: Dry Bottom Tangential</t>
  </si>
  <si>
    <t>10100235</t>
  </si>
  <si>
    <t>10100235 - Fuel Comb - Electric Generation - Coal</t>
  </si>
  <si>
    <t>10100237</t>
  </si>
  <si>
    <t>10100237 - Fuel Comb - Electric Generation - Coal</t>
  </si>
  <si>
    <t>10100238</t>
  </si>
  <si>
    <t>10100238 - Fuel Comb - Electric Generation - Coal</t>
  </si>
  <si>
    <t>Atmospheric Fluidized Bed Combustion - Circulating Bed</t>
  </si>
  <si>
    <t>10100300</t>
  </si>
  <si>
    <t>10100300 - Fuel Comb - Electric Generation - Coal</t>
  </si>
  <si>
    <t>Lignite</t>
  </si>
  <si>
    <t>10100301</t>
  </si>
  <si>
    <t>10100301 - Fuel Comb - Electric Generation - Coal</t>
  </si>
  <si>
    <t>Pulverized Coal: Dry Bottom, Wall Fired</t>
  </si>
  <si>
    <t>10100302</t>
  </si>
  <si>
    <t>10100302 - Fuel Comb - Electric Generation - Coal</t>
  </si>
  <si>
    <t>Pulverized Coal: Dry Bottom, Tangential Fired</t>
  </si>
  <si>
    <t>10100303</t>
  </si>
  <si>
    <t>10100303 - Fuel Comb - Electric Generation - Coal</t>
  </si>
  <si>
    <t>10100304</t>
  </si>
  <si>
    <t>10100304 - Fuel Comb - Electric Generation - Coal</t>
  </si>
  <si>
    <t>10100306</t>
  </si>
  <si>
    <t>10100306 - Fuel Comb - Electric Generation - Coal</t>
  </si>
  <si>
    <t>10100316</t>
  </si>
  <si>
    <t>10100316 - Fuel Comb - Electric Generation - Coal</t>
  </si>
  <si>
    <t>Atmospheric Fluidized Bed (USE 101003-17 &amp; -18)</t>
  </si>
  <si>
    <t>10100317</t>
  </si>
  <si>
    <t>10100317 - Fuel Comb - Electric Generation - Coal</t>
  </si>
  <si>
    <t>Atmospheric Fluidized Bed Combustion - Bubbling Bed</t>
  </si>
  <si>
    <t>10100318</t>
  </si>
  <si>
    <t>10100318 - Fuel Comb - Electric Generation - Coal</t>
  </si>
  <si>
    <t>10100401</t>
  </si>
  <si>
    <t>Fuel Comb - Electric Generation - Oil</t>
  </si>
  <si>
    <t>10100401 - Fuel Comb - Electric Generation - Oil</t>
  </si>
  <si>
    <t>Residual Oil</t>
  </si>
  <si>
    <t>Grade 6 Oil: Normal Firing</t>
  </si>
  <si>
    <t>10100404</t>
  </si>
  <si>
    <t>10100404 - Fuel Comb - Electric Generation - Oil</t>
  </si>
  <si>
    <t>Grade 6 Oil: Tangential Firing</t>
  </si>
  <si>
    <t>10100405</t>
  </si>
  <si>
    <t>10100405 - Fuel Comb - Electric Generation - Oil</t>
  </si>
  <si>
    <t>Grade 5 Oil: Normal Firing</t>
  </si>
  <si>
    <t>10100406</t>
  </si>
  <si>
    <t>10100406 - Fuel Comb - Electric Generation - Oil</t>
  </si>
  <si>
    <t>Grade 5 Oil: Tangential Firing</t>
  </si>
  <si>
    <t>10100501</t>
  </si>
  <si>
    <t>10100501 - Fuel Comb - Electric Generation - Oil</t>
  </si>
  <si>
    <t>Distillate Oil</t>
  </si>
  <si>
    <t>Grades 1 and 2 Oil</t>
  </si>
  <si>
    <t>10100504</t>
  </si>
  <si>
    <t>10100504 - Fuel Comb - Electric Generation - Oil</t>
  </si>
  <si>
    <t>Grade 4 Oil: Normal Firing</t>
  </si>
  <si>
    <t>10100505</t>
  </si>
  <si>
    <t>10100505 - Fuel Comb - Electric Generation - Oil</t>
  </si>
  <si>
    <t>Grade 4 Oil: Tangential Firing</t>
  </si>
  <si>
    <t>10100601</t>
  </si>
  <si>
    <t>Fuel Comb - Electric Generation - Natural Gas</t>
  </si>
  <si>
    <t>10100601 - Fuel Comb - Electric Generation - Natural Gas</t>
  </si>
  <si>
    <t>Boilers &gt;= 100 Million BTU/hr except Tangential</t>
  </si>
  <si>
    <t>10100602</t>
  </si>
  <si>
    <t>10100602 - Fuel Comb - Electric Generation - Natural Gas</t>
  </si>
  <si>
    <t>Boilers &lt; 100 Million BTU/hr except Tangential</t>
  </si>
  <si>
    <t>10100604</t>
  </si>
  <si>
    <t>10100604 - Fuel Comb - Electric Generation - Natural Gas</t>
  </si>
  <si>
    <t>Tangentially Fired Units</t>
  </si>
  <si>
    <t>10100701</t>
  </si>
  <si>
    <t>Fuel Comb - Electric Generation - Other</t>
  </si>
  <si>
    <t>10100701 - Fuel Comb - Electric Generation - Other</t>
  </si>
  <si>
    <t>Boilers &gt;= 100 Million BTU/hr</t>
  </si>
  <si>
    <t>10100702</t>
  </si>
  <si>
    <t>10100702 - Fuel Comb - Electric Generation - Other</t>
  </si>
  <si>
    <t>Boilers &lt; 100 Million BTU/hr</t>
  </si>
  <si>
    <t>10100703</t>
  </si>
  <si>
    <t>10100703 - Fuel Comb - Electric Generation - Other</t>
  </si>
  <si>
    <t>Petroleum Refinery Gas</t>
  </si>
  <si>
    <t>10100704</t>
  </si>
  <si>
    <t>10100704 - Fuel Comb - Electric Generation - Other</t>
  </si>
  <si>
    <t>Blast Furnace Gas</t>
  </si>
  <si>
    <t>10100707</t>
  </si>
  <si>
    <t>10100707 - Fuel Comb - Electric Generation - Other</t>
  </si>
  <si>
    <t>Coke Oven Gas</t>
  </si>
  <si>
    <t>10100711</t>
  </si>
  <si>
    <t>10100711 - Fuel Comb - Electric Generation - Other</t>
  </si>
  <si>
    <t>Landfill Gas</t>
  </si>
  <si>
    <t>10100712</t>
  </si>
  <si>
    <t>10100712 - Fuel Comb - Electric Generation - Other</t>
  </si>
  <si>
    <t>Digester Gas</t>
  </si>
  <si>
    <t>10100801</t>
  </si>
  <si>
    <t>10100801 - Fuel Comb - Electric Generation - Other</t>
  </si>
  <si>
    <t>Petroleum Coke</t>
  </si>
  <si>
    <t>All Boiler Sizes</t>
  </si>
  <si>
    <t>10100818</t>
  </si>
  <si>
    <t>10100818 - Fuel Comb - Electric Generation - Other</t>
  </si>
  <si>
    <t>Circulating Fluidized Bed Combustion</t>
  </si>
  <si>
    <t>10100901</t>
  </si>
  <si>
    <t>Fuel Comb - Electric Generation - Biomass</t>
  </si>
  <si>
    <t>10100901 - Fuel Comb - Electric Generation - Biomass</t>
  </si>
  <si>
    <t>Wood/Bark Waste</t>
  </si>
  <si>
    <t>Bark-fired Boiler</t>
  </si>
  <si>
    <t>10100902</t>
  </si>
  <si>
    <t>10100902 - Fuel Comb - Electric Generation - Biomass</t>
  </si>
  <si>
    <t>Wood/Bark Fired Boiler</t>
  </si>
  <si>
    <t>10100903</t>
  </si>
  <si>
    <t>10100903 - Fuel Comb - Electric Generation - Biomass</t>
  </si>
  <si>
    <t>Wood-fired Boiler - Wet Wood (&gt;=20% moisture)</t>
  </si>
  <si>
    <t>10100908</t>
  </si>
  <si>
    <t>10100908 - Fuel Comb - Electric Generation - Biomass</t>
  </si>
  <si>
    <t>Wood-fired Boiler - Dry Wood (&lt;20% moisture)</t>
  </si>
  <si>
    <t>10100910</t>
  </si>
  <si>
    <t>10100910 - Fuel Comb - Electric Generation - Biomass</t>
  </si>
  <si>
    <t>Fuel cell/Dutch oven boilers **</t>
  </si>
  <si>
    <t>10100911</t>
  </si>
  <si>
    <t>10100911 - Fuel Comb - Electric Generation - Biomass</t>
  </si>
  <si>
    <t>Stoker boilers **</t>
  </si>
  <si>
    <t>10100912</t>
  </si>
  <si>
    <t>10100912 - Fuel Comb - Electric Generation - Biomass</t>
  </si>
  <si>
    <t>Fluidized bed combustion boilers</t>
  </si>
  <si>
    <t>10101001</t>
  </si>
  <si>
    <t>10101001 - Fuel Comb - Electric Generation - Other</t>
  </si>
  <si>
    <t>Liquified Petroleum Gas (LPG)</t>
  </si>
  <si>
    <t>Butane</t>
  </si>
  <si>
    <t>10101002</t>
  </si>
  <si>
    <t>10101002 - Fuel Comb - Electric Generation - Other</t>
  </si>
  <si>
    <t>Propane</t>
  </si>
  <si>
    <t>10101003</t>
  </si>
  <si>
    <t>10101003 - Fuel Comb - Electric Generation - Other</t>
  </si>
  <si>
    <t>Butane/Propane Mixture: Specify Percent Butane in Comments</t>
  </si>
  <si>
    <t>10101101</t>
  </si>
  <si>
    <t>10101101 - Fuel Comb - Electric Generation - Other</t>
  </si>
  <si>
    <t>Bagasse</t>
  </si>
  <si>
    <t>10101201</t>
  </si>
  <si>
    <t>10101201 - Fuel Comb - Electric Generation - Other</t>
  </si>
  <si>
    <t>Solid Waste</t>
  </si>
  <si>
    <t>Specify Waste Material in Comments</t>
  </si>
  <si>
    <t>10101202</t>
  </si>
  <si>
    <t>10101202 - Fuel Comb - Electric Generation - Other</t>
  </si>
  <si>
    <t>Refuse Derived Fuel</t>
  </si>
  <si>
    <t>10101204</t>
  </si>
  <si>
    <t>10101204 - Fuel Comb - Electric Generation - Other</t>
  </si>
  <si>
    <t>Tire Derived Fuel : Shredded</t>
  </si>
  <si>
    <t>10101205</t>
  </si>
  <si>
    <t>10101205 - Fuel Comb - Electric Generation - Other</t>
  </si>
  <si>
    <t>Sludge Waste</t>
  </si>
  <si>
    <t>10101206</t>
  </si>
  <si>
    <t>10101206 - Fuel Comb - Electric Generation - Other</t>
  </si>
  <si>
    <t>Agricultural Byproducts (rice or peanut hulls, shells, cow manure, etc</t>
  </si>
  <si>
    <t>10101207</t>
  </si>
  <si>
    <t>10101207 - Fuel Comb - Electric Generation - Biomass</t>
  </si>
  <si>
    <t>Biomass Solids, Boiler type unknown (use 10101209 or -10)</t>
  </si>
  <si>
    <t>10101208</t>
  </si>
  <si>
    <t>10101208 - Fuel Comb - Electric Generation - Other</t>
  </si>
  <si>
    <t>Paper Pellets</t>
  </si>
  <si>
    <t>10101209</t>
  </si>
  <si>
    <t>10101209 - Fuel Comb - Electric Generation - Biomass</t>
  </si>
  <si>
    <t>Boiler, Stoker</t>
  </si>
  <si>
    <t>10101210</t>
  </si>
  <si>
    <t>10101210 - Fuel Comb - Electric Generation - Biomass</t>
  </si>
  <si>
    <t>Boiler, Non-stoker</t>
  </si>
  <si>
    <t>10101301</t>
  </si>
  <si>
    <t>10101301 - Fuel Comb - Electric Generation - Other</t>
  </si>
  <si>
    <t>Liquid Waste</t>
  </si>
  <si>
    <t>10101302</t>
  </si>
  <si>
    <t>10101302 - Fuel Comb - Electric Generation - Other</t>
  </si>
  <si>
    <t>Waste Oil</t>
  </si>
  <si>
    <t>10101304</t>
  </si>
  <si>
    <t>10101304 - Fuel Comb - Electric Generation - Other</t>
  </si>
  <si>
    <t>Black Liquor</t>
  </si>
  <si>
    <t>10101305</t>
  </si>
  <si>
    <t>10101305 - Fuel Comb - Electric Generation - Other</t>
  </si>
  <si>
    <t>Red Liquor</t>
  </si>
  <si>
    <t>10101306</t>
  </si>
  <si>
    <t>10101306 - Fuel Comb - Electric Generation - Other</t>
  </si>
  <si>
    <t>Spent Sulfite Liquor</t>
  </si>
  <si>
    <t>10101307</t>
  </si>
  <si>
    <t>10101307 - Fuel Comb - Electric Generation - Other</t>
  </si>
  <si>
    <t>Tall Oil</t>
  </si>
  <si>
    <t>10101308</t>
  </si>
  <si>
    <t>10101308 - Fuel Comb - Electric Generation - Other</t>
  </si>
  <si>
    <t>Wood/Wood Waste Liquid</t>
  </si>
  <si>
    <t>10101309</t>
  </si>
  <si>
    <t>10101309 - Fuel Comb - Electric Generation - Biomass</t>
  </si>
  <si>
    <t>Biomass Liquids</t>
  </si>
  <si>
    <t>10101501</t>
  </si>
  <si>
    <t>10101501 - Fuel Comb - Electric Generation - Other</t>
  </si>
  <si>
    <t>Geothermal Power Plants</t>
  </si>
  <si>
    <t>Geothermal Power Plant: Off-gas Ejectors</t>
  </si>
  <si>
    <t>10101502</t>
  </si>
  <si>
    <t>10101502 - Fuel Comb - Electric Generation - Other</t>
  </si>
  <si>
    <t>Geothermal Power Plant: Cooling Tower Exhaust</t>
  </si>
  <si>
    <t>10101601</t>
  </si>
  <si>
    <t>10101601 - Fuel Comb - Electric Generation - Other</t>
  </si>
  <si>
    <t>Methanol</t>
  </si>
  <si>
    <t>All</t>
  </si>
  <si>
    <t>10101801</t>
  </si>
  <si>
    <t>10101801 - Fuel Comb - Electric Generation - Other</t>
  </si>
  <si>
    <t>Hydrogen</t>
  </si>
  <si>
    <t>10101901</t>
  </si>
  <si>
    <t>10101901 - Fuel Comb - Electric Generation - Other</t>
  </si>
  <si>
    <t>Coal-based Synfuel</t>
  </si>
  <si>
    <t>10102001</t>
  </si>
  <si>
    <t>10102001 - Fuel Comb - Electric Generation - Coal</t>
  </si>
  <si>
    <t>Waste Coal</t>
  </si>
  <si>
    <t>10102018</t>
  </si>
  <si>
    <t>10102018 - Fuel Comb - Electric Generation - Coal</t>
  </si>
  <si>
    <t>10102101</t>
  </si>
  <si>
    <t>10102101 - Fuel Comb - Electric Generation - Oil</t>
  </si>
  <si>
    <t>Other Oil</t>
  </si>
  <si>
    <t>10200101</t>
  </si>
  <si>
    <t>Fuel Comb - Industrial Boilers, ICEs - Coal</t>
  </si>
  <si>
    <t>10200101 - Fuel Comb - Industrial Boilers, ICEs - Coal</t>
  </si>
  <si>
    <t>Industrial</t>
  </si>
  <si>
    <t>10200104</t>
  </si>
  <si>
    <t>10200104 - Fuel Comb - Industrial Boilers, ICEs - Coal</t>
  </si>
  <si>
    <t>10200107</t>
  </si>
  <si>
    <t>10200107 - Fuel Comb - Industrial Boilers, ICEs - Coal</t>
  </si>
  <si>
    <t>Hand-fired</t>
  </si>
  <si>
    <t>10200117</t>
  </si>
  <si>
    <t>10200117 - Fuel Comb - Industrial Boilers, ICEs - Coal</t>
  </si>
  <si>
    <t>Fluidized Bed Boiler Burning Anthracite-Culm Fuel</t>
  </si>
  <si>
    <t>10200201</t>
  </si>
  <si>
    <t>10200201 - Fuel Comb - Industrial Boilers, ICEs - Coal</t>
  </si>
  <si>
    <t>10200202</t>
  </si>
  <si>
    <t>10200202 - Fuel Comb - Industrial Boilers, ICEs - Coal</t>
  </si>
  <si>
    <t>10200203</t>
  </si>
  <si>
    <t>10200203 - Fuel Comb - Industrial Boilers, ICEs - Coal</t>
  </si>
  <si>
    <t>10200204</t>
  </si>
  <si>
    <t>10200204 - Fuel Comb - Industrial Boilers, ICEs - Coal</t>
  </si>
  <si>
    <t>10200205</t>
  </si>
  <si>
    <t>10200205 - Fuel Comb - Industrial Boilers, ICEs - Coal</t>
  </si>
  <si>
    <t>Overfeed Stoker</t>
  </si>
  <si>
    <t>10200206</t>
  </si>
  <si>
    <t>10200206 - Fuel Comb - Industrial Boilers, ICEs - Coal</t>
  </si>
  <si>
    <t>Underfeed Stoker</t>
  </si>
  <si>
    <t>10200210</t>
  </si>
  <si>
    <t>10200210 - Fuel Comb - Industrial Boilers, ICEs - Coal</t>
  </si>
  <si>
    <t>Overfeed Stoker **</t>
  </si>
  <si>
    <t>10200212</t>
  </si>
  <si>
    <t>10200212 - Fuel Comb - Industrial Boilers, ICEs - Coal</t>
  </si>
  <si>
    <t>10200213</t>
  </si>
  <si>
    <t>10200213 - Fuel Comb - Industrial Boilers, ICEs - Coal</t>
  </si>
  <si>
    <t>Wet Slurry</t>
  </si>
  <si>
    <t>10200217</t>
  </si>
  <si>
    <t>10200217 - Fuel Comb - Industrial Boilers, ICEs - Coal</t>
  </si>
  <si>
    <t>10200218</t>
  </si>
  <si>
    <t>10200218 - Fuel Comb - Industrial Boilers, ICEs - Coal</t>
  </si>
  <si>
    <t>10200219</t>
  </si>
  <si>
    <t>10200219 - Fuel Comb - Industrial Boilers, ICEs - Coal</t>
  </si>
  <si>
    <t>Cogeneration</t>
  </si>
  <si>
    <t>10200221</t>
  </si>
  <si>
    <t>10200221 - Fuel Comb - Industrial Boilers, ICEs - Coal</t>
  </si>
  <si>
    <t>10200222</t>
  </si>
  <si>
    <t>10200222 - Fuel Comb - Industrial Boilers, ICEs - Coal</t>
  </si>
  <si>
    <t>10200223</t>
  </si>
  <si>
    <t>10200223 - Fuel Comb - Industrial Boilers, ICEs - Coal</t>
  </si>
  <si>
    <t>10200224</t>
  </si>
  <si>
    <t>10200224 - Fuel Comb - Industrial Boilers, ICEs - Coal</t>
  </si>
  <si>
    <t>10200225</t>
  </si>
  <si>
    <t>10200225 - Fuel Comb - Industrial Boilers, ICEs - Coal</t>
  </si>
  <si>
    <t>10200226</t>
  </si>
  <si>
    <t>10200226 - Fuel Comb - Industrial Boilers, ICEs - Coal</t>
  </si>
  <si>
    <t>10200229</t>
  </si>
  <si>
    <t>10200229 - Fuel Comb - Industrial Boilers, ICEs - Coal</t>
  </si>
  <si>
    <t>10200300</t>
  </si>
  <si>
    <t>10200300 - Fuel Comb - Industrial Boilers, ICEs - Coal</t>
  </si>
  <si>
    <t>10200301</t>
  </si>
  <si>
    <t>10200301 - Fuel Comb - Industrial Boilers, ICEs - Coal</t>
  </si>
  <si>
    <t>10200302</t>
  </si>
  <si>
    <t>10200302 - Fuel Comb - Industrial Boilers, ICEs - Coal</t>
  </si>
  <si>
    <t>10200303</t>
  </si>
  <si>
    <t>10200303 - Fuel Comb - Industrial Boilers, ICEs - Coal</t>
  </si>
  <si>
    <t>10200304</t>
  </si>
  <si>
    <t>10200304 - Fuel Comb - Industrial Boilers, ICEs - Coal</t>
  </si>
  <si>
    <t>10200306</t>
  </si>
  <si>
    <t>10200306 - Fuel Comb - Industrial Boilers, ICEs - Coal</t>
  </si>
  <si>
    <t>10200307</t>
  </si>
  <si>
    <t>10200307 - Fuel Comb - Industrial Boilers, ICEs - Coal</t>
  </si>
  <si>
    <t>10200401</t>
  </si>
  <si>
    <t>Fuel Comb - Industrial Boilers, ICEs - Oil</t>
  </si>
  <si>
    <t>10200401 - Fuel Comb - Industrial Boilers, ICEs - Oil</t>
  </si>
  <si>
    <t>Grade 6 Oil</t>
  </si>
  <si>
    <t>10200402</t>
  </si>
  <si>
    <t>10200402 - Fuel Comb - Industrial Boilers, ICEs - Oil</t>
  </si>
  <si>
    <t>10-100 Million BTU/hr **</t>
  </si>
  <si>
    <t>10200403</t>
  </si>
  <si>
    <t>10200403 - Fuel Comb - Industrial Boilers, ICEs - Oil</t>
  </si>
  <si>
    <t>&lt; 10 Million BTU/hr **</t>
  </si>
  <si>
    <t>10200404</t>
  </si>
  <si>
    <t>10200404 - Fuel Comb - Industrial Boilers, ICEs - Oil</t>
  </si>
  <si>
    <t>Grade 5 Oil</t>
  </si>
  <si>
    <t>10200405</t>
  </si>
  <si>
    <t>10200405 - Fuel Comb - Industrial Boilers, ICEs - Oil</t>
  </si>
  <si>
    <t>10200501</t>
  </si>
  <si>
    <t>10200501 - Fuel Comb - Industrial Boilers, ICEs - Oil</t>
  </si>
  <si>
    <t>10200502</t>
  </si>
  <si>
    <t>10200502 - Fuel Comb - Industrial Boilers, ICEs - Oil</t>
  </si>
  <si>
    <t>10200503</t>
  </si>
  <si>
    <t>10200503 - Fuel Comb - Industrial Boilers, ICEs - Oil</t>
  </si>
  <si>
    <t>10200504</t>
  </si>
  <si>
    <t>10200504 - Fuel Comb - Industrial Boilers, ICEs - Oil</t>
  </si>
  <si>
    <t>Grade 4 Oil</t>
  </si>
  <si>
    <t>10200505</t>
  </si>
  <si>
    <t>10200505 - Fuel Comb - Industrial Boilers, ICEs - Oil</t>
  </si>
  <si>
    <t>10200601</t>
  </si>
  <si>
    <t>Fuel Comb - Industrial Boilers, ICEs - Natural Gas</t>
  </si>
  <si>
    <t>10200601 - Fuel Comb - Industrial Boilers, ICEs - Natural Gas</t>
  </si>
  <si>
    <t>&gt; 100 Million BTU/hr</t>
  </si>
  <si>
    <t>10200602</t>
  </si>
  <si>
    <t>10200602 - Fuel Comb - Industrial Boilers, ICEs - Natural Gas</t>
  </si>
  <si>
    <t>10-100 Million BTU/hr</t>
  </si>
  <si>
    <t>10200603</t>
  </si>
  <si>
    <t>10200603 - Fuel Comb - Industrial Boilers, ICEs - Natural Gas</t>
  </si>
  <si>
    <t>&lt; 10 Million BTU/hr</t>
  </si>
  <si>
    <t>10200604</t>
  </si>
  <si>
    <t>10200604 - Fuel Comb - Industrial Boilers, ICEs - Natural Gas</t>
  </si>
  <si>
    <t>10200701</t>
  </si>
  <si>
    <t>Fuel Comb - Industrial Boilers, ICEs - Other</t>
  </si>
  <si>
    <t>10200701 - Fuel Comb - Industrial Boilers, ICEs - Other</t>
  </si>
  <si>
    <t>10200704</t>
  </si>
  <si>
    <t>10200704 - Fuel Comb - Industrial Boilers, ICEs - Other</t>
  </si>
  <si>
    <t>10200707</t>
  </si>
  <si>
    <t>10200707 - Fuel Comb - Industrial Boilers, ICEs - Other</t>
  </si>
  <si>
    <t>10200710</t>
  </si>
  <si>
    <t>10200710 - Fuel Comb - Industrial Boilers, ICEs - Other</t>
  </si>
  <si>
    <t>10200711</t>
  </si>
  <si>
    <t>10200711 - Fuel Comb - Industrial Boilers, ICEs - Other</t>
  </si>
  <si>
    <t>10200799</t>
  </si>
  <si>
    <t>10200799 - Fuel Comb - Industrial Boilers, ICEs - Other</t>
  </si>
  <si>
    <t>Other: Specify in Comments</t>
  </si>
  <si>
    <t>10200802</t>
  </si>
  <si>
    <t>10200802 - Fuel Comb - Industrial Boilers, ICEs - Other</t>
  </si>
  <si>
    <t>10200804</t>
  </si>
  <si>
    <t>10200804 - Fuel Comb - Industrial Boilers, ICEs - Other</t>
  </si>
  <si>
    <t>10200901</t>
  </si>
  <si>
    <t>Fuel Comb - Industrial Boilers, ICEs - Biomass</t>
  </si>
  <si>
    <t>10200901 - Fuel Comb - Industrial Boilers, ICEs - Biomass</t>
  </si>
  <si>
    <t>10200902</t>
  </si>
  <si>
    <t>10200902 - Fuel Comb - Industrial Boilers, ICEs - Biomass</t>
  </si>
  <si>
    <t>Wood/Bark-fired Boiler</t>
  </si>
  <si>
    <t>10200903</t>
  </si>
  <si>
    <t>10200903 - Fuel Comb - Industrial Boilers, ICEs - Biomass</t>
  </si>
  <si>
    <t>10200904</t>
  </si>
  <si>
    <t>10200904 - Fuel Comb - Industrial Boilers, ICEs - Biomass</t>
  </si>
  <si>
    <t>Bark-fired Boiler (&lt; 50,000 Lb Steam) **</t>
  </si>
  <si>
    <t>10200905</t>
  </si>
  <si>
    <t>10200905 - Fuel Comb - Industrial Boilers, ICEs - Biomass</t>
  </si>
  <si>
    <t>Wood/Bark-fired Boiler (&lt; 50,000 Lb Steam) **</t>
  </si>
  <si>
    <t>10200906</t>
  </si>
  <si>
    <t>10200906 - Fuel Comb - Industrial Boilers, ICEs - Biomass</t>
  </si>
  <si>
    <t>Wood-fired Boiler (&lt; 50,000 Lb Steam) **</t>
  </si>
  <si>
    <t>10200907</t>
  </si>
  <si>
    <t>10200907 - Fuel Comb - Industrial Boilers, ICEs - Biomass</t>
  </si>
  <si>
    <t>Wood Cogeneration</t>
  </si>
  <si>
    <t>10200908</t>
  </si>
  <si>
    <t>10200908 - Fuel Comb - Industrial Boilers, ICEs - Biomass</t>
  </si>
  <si>
    <t>10200910</t>
  </si>
  <si>
    <t>10200910 - Fuel Comb - Industrial Boilers, ICEs - Biomass</t>
  </si>
  <si>
    <t>10200911</t>
  </si>
  <si>
    <t>10200911 - Fuel Comb - Industrial Boilers, ICEs - Biomass</t>
  </si>
  <si>
    <t>10200912</t>
  </si>
  <si>
    <t>10200912 - Fuel Comb - Industrial Boilers, ICEs - Biomass</t>
  </si>
  <si>
    <t>Fluidized bed combustion boiler</t>
  </si>
  <si>
    <t>10201001</t>
  </si>
  <si>
    <t>10201001 - Fuel Comb - Industrial Boilers, ICEs - Other</t>
  </si>
  <si>
    <t>10201002</t>
  </si>
  <si>
    <t>10201002 - Fuel Comb - Industrial Boilers, ICEs - Other</t>
  </si>
  <si>
    <t>10201003</t>
  </si>
  <si>
    <t>10201003 - Fuel Comb - Industrial Boilers, ICEs - Other</t>
  </si>
  <si>
    <t>10201101</t>
  </si>
  <si>
    <t>10201101 - Fuel Comb - Industrial Boilers, ICEs - Other</t>
  </si>
  <si>
    <t>10201201</t>
  </si>
  <si>
    <t>10201201 - Fuel Comb - Industrial Boilers, ICEs - Other</t>
  </si>
  <si>
    <t>10201202</t>
  </si>
  <si>
    <t>10201202 - Fuel Comb - Industrial Boilers, ICEs - Other</t>
  </si>
  <si>
    <t>10201301</t>
  </si>
  <si>
    <t>10201301 - Fuel Comb - Industrial Boilers, ICEs - Other</t>
  </si>
  <si>
    <t>10201302</t>
  </si>
  <si>
    <t>10201302 - Fuel Comb - Industrial Boilers, ICEs - Other</t>
  </si>
  <si>
    <t>10201303</t>
  </si>
  <si>
    <t>10201303 - Fuel Comb - Industrial Boilers, ICEs - Other</t>
  </si>
  <si>
    <t>Salable Animal Fat</t>
  </si>
  <si>
    <t>10201401</t>
  </si>
  <si>
    <t>10201401 - Fuel Comb - Industrial Boilers, ICEs - Other</t>
  </si>
  <si>
    <t>CO Boiler</t>
  </si>
  <si>
    <t>10201402</t>
  </si>
  <si>
    <t>10201402 - Fuel Comb - Industrial Boilers, ICEs - Other</t>
  </si>
  <si>
    <t>10201403</t>
  </si>
  <si>
    <t>10201403 - Fuel Comb - Industrial Boilers, ICEs - Other</t>
  </si>
  <si>
    <t>10201404</t>
  </si>
  <si>
    <t>10201404 - Fuel Comb - Industrial Boilers, ICEs - Other</t>
  </si>
  <si>
    <t>10201501</t>
  </si>
  <si>
    <t>10201501 - Fuel Comb - Industrial Boilers, ICEs - Other</t>
  </si>
  <si>
    <t>Tire-derived Fuel</t>
  </si>
  <si>
    <t>10201502</t>
  </si>
  <si>
    <t>10201502 - Fuel Comb - Industrial Boilers, ICEs - Other</t>
  </si>
  <si>
    <t>10201601</t>
  </si>
  <si>
    <t>10201601 - Fuel Comb - Industrial Boilers, ICEs - Other</t>
  </si>
  <si>
    <t>Industrial Boiler</t>
  </si>
  <si>
    <t>10201701</t>
  </si>
  <si>
    <t>10201701 - Fuel Comb - Industrial Boilers, ICEs - Other</t>
  </si>
  <si>
    <t>Gasoline</t>
  </si>
  <si>
    <t>10201801</t>
  </si>
  <si>
    <t>10201801 - Fuel Comb - Industrial Boilers, ICEs - Biomass</t>
  </si>
  <si>
    <t>Kiln-dried biomass</t>
  </si>
  <si>
    <t>10201802</t>
  </si>
  <si>
    <t>10201802 - Fuel Comb - Industrial Boilers, ICEs - Biomass</t>
  </si>
  <si>
    <t>10201901</t>
  </si>
  <si>
    <t>10201901 - Fuel Comb - Industrial Boilers, ICEs - Biomass</t>
  </si>
  <si>
    <t>Wood Residuals</t>
  </si>
  <si>
    <t>10201902</t>
  </si>
  <si>
    <t>10201902 - Fuel Comb - Industrial Boilers, ICEs - Biomass</t>
  </si>
  <si>
    <t>10300101</t>
  </si>
  <si>
    <t>Fuel Comb - Comm/Institutional - Coal</t>
  </si>
  <si>
    <t>10300101 - Fuel Comb - Comm/Institutional - Coal</t>
  </si>
  <si>
    <t>Commercial/Institutional</t>
  </si>
  <si>
    <t>10300102</t>
  </si>
  <si>
    <t>10300102 - Fuel Comb - Comm/Institutional - Coal</t>
  </si>
  <si>
    <t>10300103</t>
  </si>
  <si>
    <t>10300103 - Fuel Comb - Comm/Institutional - Coal</t>
  </si>
  <si>
    <t>10300203</t>
  </si>
  <si>
    <t>10300203 - Fuel Comb - Comm/Institutional - Coal</t>
  </si>
  <si>
    <t>10300205</t>
  </si>
  <si>
    <t>10300205 - Fuel Comb - Comm/Institutional - Coal</t>
  </si>
  <si>
    <t>10300206</t>
  </si>
  <si>
    <t>10300206 - Fuel Comb - Comm/Institutional - Coal</t>
  </si>
  <si>
    <t>10300207</t>
  </si>
  <si>
    <t>10300207 - Fuel Comb - Comm/Institutional - Coal</t>
  </si>
  <si>
    <t>10300208</t>
  </si>
  <si>
    <t>10300208 - Fuel Comb - Comm/Institutional - Coal</t>
  </si>
  <si>
    <t>10300209</t>
  </si>
  <si>
    <t>10300209 - Fuel Comb - Comm/Institutional - Coal</t>
  </si>
  <si>
    <t>10300211</t>
  </si>
  <si>
    <t>10300211 - Fuel Comb - Comm/Institutional - Coal</t>
  </si>
  <si>
    <t>10300214</t>
  </si>
  <si>
    <t>10300214 - Fuel Comb - Comm/Institutional - Coal</t>
  </si>
  <si>
    <t>10300216</t>
  </si>
  <si>
    <t>10300216 - Fuel Comb - Comm/Institutional - Coal</t>
  </si>
  <si>
    <t>10300217</t>
  </si>
  <si>
    <t>10300217 - Fuel Comb - Comm/Institutional - Coal</t>
  </si>
  <si>
    <t>10300218</t>
  </si>
  <si>
    <t>10300218 - Fuel Comb - Comm/Institutional - Coal</t>
  </si>
  <si>
    <t>10300221</t>
  </si>
  <si>
    <t>10300221 - Fuel Comb - Comm/Institutional - Coal</t>
  </si>
  <si>
    <t>10300222</t>
  </si>
  <si>
    <t>10300222 - Fuel Comb - Comm/Institutional - Coal</t>
  </si>
  <si>
    <t>10300223</t>
  </si>
  <si>
    <t>10300223 - Fuel Comb - Comm/Institutional - Coal</t>
  </si>
  <si>
    <t>10300224</t>
  </si>
  <si>
    <t>10300224 - Fuel Comb - Comm/Institutional - Coal</t>
  </si>
  <si>
    <t>10300225</t>
  </si>
  <si>
    <t>10300225 - Fuel Comb - Comm/Institutional - Coal</t>
  </si>
  <si>
    <t>10300226</t>
  </si>
  <si>
    <t>10300226 - Fuel Comb - Comm/Institutional - Coal</t>
  </si>
  <si>
    <t>10300300</t>
  </si>
  <si>
    <t>10300300 - Fuel Comb - Comm/Institutional - Coal</t>
  </si>
  <si>
    <t>10300305</t>
  </si>
  <si>
    <t>10300305 - Fuel Comb - Comm/Institutional - Coal</t>
  </si>
  <si>
    <t>10300306</t>
  </si>
  <si>
    <t>10300306 - Fuel Comb - Comm/Institutional - Coal</t>
  </si>
  <si>
    <t>10300307</t>
  </si>
  <si>
    <t>10300307 - Fuel Comb - Comm/Institutional - Coal</t>
  </si>
  <si>
    <t>10300309</t>
  </si>
  <si>
    <t>10300309 - Fuel Comb - Comm/Institutional - Coal</t>
  </si>
  <si>
    <t>10300401</t>
  </si>
  <si>
    <t>Fuel Comb - Comm/Institutional - Oil</t>
  </si>
  <si>
    <t>10300401 - Fuel Comb - Comm/Institutional - Oil</t>
  </si>
  <si>
    <t>10300402</t>
  </si>
  <si>
    <t>10300402 - Fuel Comb - Comm/Institutional - Oil</t>
  </si>
  <si>
    <t>10300403</t>
  </si>
  <si>
    <t>10300403 - Fuel Comb - Comm/Institutional - Oil</t>
  </si>
  <si>
    <t>10300404</t>
  </si>
  <si>
    <t>10300404 - Fuel Comb - Comm/Institutional - Oil</t>
  </si>
  <si>
    <t>10300501</t>
  </si>
  <si>
    <t>10300501 - Fuel Comb - Comm/Institutional - Oil</t>
  </si>
  <si>
    <t>10300502</t>
  </si>
  <si>
    <t>10300502 - Fuel Comb - Comm/Institutional - Oil</t>
  </si>
  <si>
    <t>10300503</t>
  </si>
  <si>
    <t>10300503 - Fuel Comb - Comm/Institutional - Oil</t>
  </si>
  <si>
    <t>10300504</t>
  </si>
  <si>
    <t>10300504 - Fuel Comb - Comm/Institutional - Oil</t>
  </si>
  <si>
    <t>10300601</t>
  </si>
  <si>
    <t>Fuel Comb - Comm/Institutional - Natural Gas</t>
  </si>
  <si>
    <t>10300601 - Fuel Comb - Comm/Institutional - Natural Gas</t>
  </si>
  <si>
    <t>10300602</t>
  </si>
  <si>
    <t>10300602 - Fuel Comb - Comm/Institutional - Natural Gas</t>
  </si>
  <si>
    <t>10300603</t>
  </si>
  <si>
    <t>10300603 - Fuel Comb - Comm/Institutional - Natural Gas</t>
  </si>
  <si>
    <t>10300701</t>
  </si>
  <si>
    <t>Fuel Comb - Comm/Institutional - Other</t>
  </si>
  <si>
    <t>10300701 - Fuel Comb - Comm/Institutional - Other</t>
  </si>
  <si>
    <t>POTW Digester Gas-fired Boiler</t>
  </si>
  <si>
    <t>10300799</t>
  </si>
  <si>
    <t>10300799 - Fuel Comb - Comm/Institutional - Other</t>
  </si>
  <si>
    <t>Other Not Classified</t>
  </si>
  <si>
    <t>10300811</t>
  </si>
  <si>
    <t>10300811 - Fuel Comb - Comm/Institutional - Other</t>
  </si>
  <si>
    <t>10300901</t>
  </si>
  <si>
    <t>Fuel Comb - Comm/Institutional - Biomass</t>
  </si>
  <si>
    <t>10300901 - Fuel Comb - Comm/Institutional - Biomass</t>
  </si>
  <si>
    <t>10300902</t>
  </si>
  <si>
    <t>10300902 - Fuel Comb - Comm/Institutional - Biomass</t>
  </si>
  <si>
    <t>10300903</t>
  </si>
  <si>
    <t>10300903 - Fuel Comb - Comm/Institutional - Biomass</t>
  </si>
  <si>
    <t>10300908</t>
  </si>
  <si>
    <t>10300908 - Fuel Comb - Comm/Institutional - Biomass</t>
  </si>
  <si>
    <t>10300910</t>
  </si>
  <si>
    <t>10300910 - Fuel Comb - Comm/Institutional - Biomass</t>
  </si>
  <si>
    <t>10300911</t>
  </si>
  <si>
    <t>10300911 - Fuel Comb - Comm/Institutional - Biomass</t>
  </si>
  <si>
    <t>10300912</t>
  </si>
  <si>
    <t>10300912 - Fuel Comb - Comm/Institutional - Biomass</t>
  </si>
  <si>
    <t>10301001</t>
  </si>
  <si>
    <t>10301001 - Fuel Comb - Comm/Institutional - Other</t>
  </si>
  <si>
    <t>10301002</t>
  </si>
  <si>
    <t>10301002 - Fuel Comb - Comm/Institutional - Other</t>
  </si>
  <si>
    <t>10301003</t>
  </si>
  <si>
    <t>10301003 - Fuel Comb - Comm/Institutional - Other</t>
  </si>
  <si>
    <t>10301101</t>
  </si>
  <si>
    <t>10301101 - Fuel Comb - Comm/Institutional - Biomass</t>
  </si>
  <si>
    <t>Biomass</t>
  </si>
  <si>
    <t>10301102</t>
  </si>
  <si>
    <t>10301102 - Fuel Comb - Comm/Institutional - Biomass</t>
  </si>
  <si>
    <t>10301201</t>
  </si>
  <si>
    <t>10301201 - Fuel Comb - Comm/Institutional - Other</t>
  </si>
  <si>
    <t>10301202</t>
  </si>
  <si>
    <t>10301202 - Fuel Comb - Comm/Institutional - Other</t>
  </si>
  <si>
    <t>10301301</t>
  </si>
  <si>
    <t>10301301 - Fuel Comb - Comm/Institutional - Other</t>
  </si>
  <si>
    <t>10301302</t>
  </si>
  <si>
    <t>10301302 - Fuel Comb - Comm/Institutional - Other</t>
  </si>
  <si>
    <t>10301303</t>
  </si>
  <si>
    <t>10301303 - Fuel Comb - Comm/Institutional - Other</t>
  </si>
  <si>
    <t>Sewage Grease Skimmings</t>
  </si>
  <si>
    <t>10500102</t>
  </si>
  <si>
    <t>10500102 - Fuel Comb - Industrial Boilers, ICEs - Coal</t>
  </si>
  <si>
    <t>External Combustion</t>
  </si>
  <si>
    <t>Space Heaters</t>
  </si>
  <si>
    <t>Coal **</t>
  </si>
  <si>
    <t>10500105</t>
  </si>
  <si>
    <t>10500105 - Fuel Comb - Industrial Boilers, ICEs - Oil</t>
  </si>
  <si>
    <t>10500106</t>
  </si>
  <si>
    <t>10500106 - Fuel Comb - Industrial Boilers, ICEs - Natural Gas</t>
  </si>
  <si>
    <t>10500110</t>
  </si>
  <si>
    <t>10500110 - Fuel Comb - Industrial Boilers, ICEs - Other</t>
  </si>
  <si>
    <t>10500113</t>
  </si>
  <si>
    <t>10500113 - Fuel Comb - Industrial Boilers, ICEs - Other</t>
  </si>
  <si>
    <t>Waste Oil: Air Atomized Burner</t>
  </si>
  <si>
    <t>10500114</t>
  </si>
  <si>
    <t>10500114 - Fuel Comb - Industrial Boilers, ICEs - Other</t>
  </si>
  <si>
    <t>Waste Oil: Vaporizing Burner</t>
  </si>
  <si>
    <t>10500202</t>
  </si>
  <si>
    <t>10500202 - Fuel Comb - Comm/Institutional - Coal</t>
  </si>
  <si>
    <t>10500205</t>
  </si>
  <si>
    <t>10500205 - Fuel Comb - Comm/Institutional - Oil</t>
  </si>
  <si>
    <t>10500206</t>
  </si>
  <si>
    <t>10500206 - Fuel Comb - Comm/Institutional - Natural Gas</t>
  </si>
  <si>
    <t>10500209</t>
  </si>
  <si>
    <t>10500209 - Fuel Comb - Comm/Institutional - Biomass</t>
  </si>
  <si>
    <t>Wood</t>
  </si>
  <si>
    <t>10500210</t>
  </si>
  <si>
    <t>10500210 - Fuel Comb - Comm/Institutional - Other</t>
  </si>
  <si>
    <t>10500213</t>
  </si>
  <si>
    <t>10500213 - Fuel Comb - Comm/Institutional - Other</t>
  </si>
  <si>
    <t>10500214</t>
  </si>
  <si>
    <t>10500214 - Fuel Comb - Comm/Institutional - Other</t>
  </si>
  <si>
    <t>20100101</t>
  </si>
  <si>
    <t>Internal Combustion Engines</t>
  </si>
  <si>
    <t>Distillate Oil (Diesel)</t>
  </si>
  <si>
    <t>20100102</t>
  </si>
  <si>
    <t>20100102 - Fuel Comb - Electric Generation - Oil</t>
  </si>
  <si>
    <t>Reciprocating</t>
  </si>
  <si>
    <t>20100105</t>
  </si>
  <si>
    <t>20100105 - Fuel Comb - Electric Generation - Oil</t>
  </si>
  <si>
    <t>Reciprocating: Crankcase Blowby</t>
  </si>
  <si>
    <t>20100106</t>
  </si>
  <si>
    <t>20100106 - Fuel Comb - Electric Generation - Oil</t>
  </si>
  <si>
    <t>Reciprocating: Evaporative Losses (Fuel Storage and Delivery System)</t>
  </si>
  <si>
    <t>20100107</t>
  </si>
  <si>
    <t>20100107 - Fuel Comb - Electric Generation - Oil</t>
  </si>
  <si>
    <t>Reciprocating: Exhaust</t>
  </si>
  <si>
    <t>20100108</t>
  </si>
  <si>
    <t>20100108 - Fuel Comb - Electric Generation - Oil</t>
  </si>
  <si>
    <t>Turbine: Evaporative Losses (Fuel Storage and Delivery System)</t>
  </si>
  <si>
    <t>20100109</t>
  </si>
  <si>
    <t>20100109 - Fuel Comb - Electric Generation - Oil</t>
  </si>
  <si>
    <t>Turbine: Exhaust</t>
  </si>
  <si>
    <t>20100201</t>
  </si>
  <si>
    <t>20100201 - Fuel Comb - Electric Generation - Natural Gas</t>
  </si>
  <si>
    <t>20100202</t>
  </si>
  <si>
    <t>20100202 - Fuel Comb - Electric Generation - Natural Gas</t>
  </si>
  <si>
    <t>20100205</t>
  </si>
  <si>
    <t>20100205 - Fuel Comb - Electric Generation - Natural Gas</t>
  </si>
  <si>
    <t>20100206</t>
  </si>
  <si>
    <t>20100206 - Fuel Comb - Electric Generation - Natural Gas</t>
  </si>
  <si>
    <t>Reciprocating: Evaporative Losses (Fuel Delivery System)</t>
  </si>
  <si>
    <t>20100207</t>
  </si>
  <si>
    <t>20100207 - Fuel Comb - Electric Generation - Natural Gas</t>
  </si>
  <si>
    <t>20100208</t>
  </si>
  <si>
    <t>20100208 - Fuel Comb - Electric Generation - Natural Gas</t>
  </si>
  <si>
    <t>Turbine: Evaporative Losses (Fuel Delivery System)</t>
  </si>
  <si>
    <t>20100209</t>
  </si>
  <si>
    <t>20100209 - Fuel Comb - Electric Generation - Natural Gas</t>
  </si>
  <si>
    <t>20100301</t>
  </si>
  <si>
    <t>20100301 - Fuel Comb - Electric Generation - Other</t>
  </si>
  <si>
    <t>Gasified Coal</t>
  </si>
  <si>
    <t>20100702</t>
  </si>
  <si>
    <t>20100702 - Fuel Comb - Electric Generation - Other</t>
  </si>
  <si>
    <t>20100705</t>
  </si>
  <si>
    <t>20100705 - Fuel Comb - Electric Generation - Other</t>
  </si>
  <si>
    <t>20100706</t>
  </si>
  <si>
    <t>20100706 - Fuel Comb - Electric Generation - Other</t>
  </si>
  <si>
    <t>20100707</t>
  </si>
  <si>
    <t>20100707 - Fuel Comb - Electric Generation - Other</t>
  </si>
  <si>
    <t>20100801</t>
  </si>
  <si>
    <t>20100801 - Fuel Comb - Electric Generation - Other</t>
  </si>
  <si>
    <t>20100802</t>
  </si>
  <si>
    <t>20100802 - Fuel Comb - Electric Generation - Other</t>
  </si>
  <si>
    <t>20100805</t>
  </si>
  <si>
    <t>20100805 - Fuel Comb - Electric Generation - Other</t>
  </si>
  <si>
    <t>20100806</t>
  </si>
  <si>
    <t>20100806 - Fuel Comb - Electric Generation - Other</t>
  </si>
  <si>
    <t>20100807</t>
  </si>
  <si>
    <t>20100807 - Fuel Comb - Electric Generation - Other</t>
  </si>
  <si>
    <t>20100808</t>
  </si>
  <si>
    <t>20100808 - Fuel Comb - Electric Generation - Other</t>
  </si>
  <si>
    <t>20100809</t>
  </si>
  <si>
    <t>20100809 - Fuel Comb - Electric Generation - Other</t>
  </si>
  <si>
    <t>20100901</t>
  </si>
  <si>
    <t>20100901 - Fuel Comb - Electric Generation - Oil</t>
  </si>
  <si>
    <t>Kerosene/Naphtha (Jet Fuel)</t>
  </si>
  <si>
    <t>20100902</t>
  </si>
  <si>
    <t>20100902 - Fuel Comb - Electric Generation - Oil</t>
  </si>
  <si>
    <t>20100905</t>
  </si>
  <si>
    <t>20100905 - Fuel Comb - Electric Generation - Oil</t>
  </si>
  <si>
    <t>20100906</t>
  </si>
  <si>
    <t>20100906 - Fuel Comb - Electric Generation - Oil</t>
  </si>
  <si>
    <t>20100907</t>
  </si>
  <si>
    <t>20100907 - Fuel Comb - Electric Generation - Oil</t>
  </si>
  <si>
    <t>20100908</t>
  </si>
  <si>
    <t>20100908 - Fuel Comb - Electric Generation - Oil</t>
  </si>
  <si>
    <t>20100909</t>
  </si>
  <si>
    <t>20100909 - Fuel Comb - Electric Generation - Oil</t>
  </si>
  <si>
    <t>20101001</t>
  </si>
  <si>
    <t>20101001 - Fuel Comb - Electric Generation - Other</t>
  </si>
  <si>
    <t>Geysers/Geothermal</t>
  </si>
  <si>
    <t>Steam Turbine</t>
  </si>
  <si>
    <t>20101010</t>
  </si>
  <si>
    <t>20101010 - Fuel Comb - Electric Generation - Other</t>
  </si>
  <si>
    <t>Well Drilling: Steam Emissions</t>
  </si>
  <si>
    <t>20101020</t>
  </si>
  <si>
    <t>20101020 - Fuel Comb - Electric Generation - Other</t>
  </si>
  <si>
    <t>Well Pad Fugitives: Blowdown</t>
  </si>
  <si>
    <t>20101021</t>
  </si>
  <si>
    <t>20101021 - Fuel Comb - Electric Generation - Other</t>
  </si>
  <si>
    <t>Well Pad Fugitives: Vents/Leaks</t>
  </si>
  <si>
    <t>20101030</t>
  </si>
  <si>
    <t>20101030 - Fuel Comb - Electric Generation - Other</t>
  </si>
  <si>
    <t>Pipeline Fugitives: Blowdown</t>
  </si>
  <si>
    <t>20101031</t>
  </si>
  <si>
    <t>20101031 - Fuel Comb - Electric Generation - Other</t>
  </si>
  <si>
    <t>Pipeline Fugitives: Vents/Leaks</t>
  </si>
  <si>
    <t>20101302</t>
  </si>
  <si>
    <t>20101302 - Fuel Comb - Electric Generation - Other</t>
  </si>
  <si>
    <t>Waste Oil - Turbine</t>
  </si>
  <si>
    <t>20180001</t>
  </si>
  <si>
    <t>Industrial Processes - NEC</t>
  </si>
  <si>
    <t>20180001 - Industrial Processes - NEC</t>
  </si>
  <si>
    <t>Equipment Leaks</t>
  </si>
  <si>
    <t>20182001</t>
  </si>
  <si>
    <t>20182001 - Industrial Processes - NEC</t>
  </si>
  <si>
    <t>Wastewater, Aggregate</t>
  </si>
  <si>
    <t>Process Area Drains</t>
  </si>
  <si>
    <t>20182002</t>
  </si>
  <si>
    <t>20182002 - Industrial Processes - NEC</t>
  </si>
  <si>
    <t>Process Equipment Drains</t>
  </si>
  <si>
    <t>20182599</t>
  </si>
  <si>
    <t>20182599 - Industrial Processes - NEC</t>
  </si>
  <si>
    <t>Wastewater, Points of Generation</t>
  </si>
  <si>
    <t>Specify Point of Generation</t>
  </si>
  <si>
    <t>20190099</t>
  </si>
  <si>
    <t>20190099 - Fuel Comb - Electric Generation - Other</t>
  </si>
  <si>
    <t>Flares</t>
  </si>
  <si>
    <t>Heavy Water</t>
  </si>
  <si>
    <t>20200101</t>
  </si>
  <si>
    <t>20200101 - Fuel Comb - Industrial Boilers, ICEs - Oil</t>
  </si>
  <si>
    <t>20200102</t>
  </si>
  <si>
    <t>20200102 - Fuel Comb - Industrial Boilers, ICEs - Oil</t>
  </si>
  <si>
    <t>20200103</t>
  </si>
  <si>
    <t>20200103 - Fuel Comb - Industrial Boilers, ICEs - Oil</t>
  </si>
  <si>
    <t>Turbine: Cogeneration</t>
  </si>
  <si>
    <t>20200104</t>
  </si>
  <si>
    <t>20200104 - Fuel Comb - Industrial Boilers, ICEs - Oil</t>
  </si>
  <si>
    <t>Reciprocating: Cogeneration</t>
  </si>
  <si>
    <t>20200105</t>
  </si>
  <si>
    <t>20200105 - Fuel Comb - Industrial Boilers, ICEs - Oil</t>
  </si>
  <si>
    <t>20200106</t>
  </si>
  <si>
    <t>20200106 - Fuel Comb - Industrial Boilers, ICEs - Oil</t>
  </si>
  <si>
    <t>20200107</t>
  </si>
  <si>
    <t>20200107 - Fuel Comb - Industrial Boilers, ICEs - Oil</t>
  </si>
  <si>
    <t>20200108</t>
  </si>
  <si>
    <t>20200108 - Fuel Comb - Industrial Boilers, ICEs - Oil</t>
  </si>
  <si>
    <t>20200109</t>
  </si>
  <si>
    <t>20200109 - Fuel Comb - Industrial Boilers, ICEs - Oil</t>
  </si>
  <si>
    <t>20200201</t>
  </si>
  <si>
    <t>20200201 - Fuel Comb - Industrial Boilers, ICEs - Natural Gas</t>
  </si>
  <si>
    <t>20200202</t>
  </si>
  <si>
    <t>20200202 - Fuel Comb - Industrial Boilers, ICEs - Natural Gas</t>
  </si>
  <si>
    <t>20200203</t>
  </si>
  <si>
    <t>20200203 - Fuel Comb - Industrial Boilers, ICEs - Natural Gas</t>
  </si>
  <si>
    <t>20200204</t>
  </si>
  <si>
    <t>20200204 - Fuel Comb - Industrial Boilers, ICEs - Natural Gas</t>
  </si>
  <si>
    <t>20200205</t>
  </si>
  <si>
    <t>20200205 - Fuel Comb - Industrial Boilers, ICEs - Natural Gas</t>
  </si>
  <si>
    <t>20200206</t>
  </si>
  <si>
    <t>20200206 - Fuel Comb - Industrial Boilers, ICEs - Natural Gas</t>
  </si>
  <si>
    <t>20200207</t>
  </si>
  <si>
    <t>20200207 - Fuel Comb - Industrial Boilers, ICEs - Natural Gas</t>
  </si>
  <si>
    <t>20200208</t>
  </si>
  <si>
    <t>20200209</t>
  </si>
  <si>
    <t>20200209 - Fuel Comb - Industrial Boilers, ICEs - Natural Gas</t>
  </si>
  <si>
    <t>20200251</t>
  </si>
  <si>
    <t>20200251 - Fuel Comb - Industrial Boilers, ICEs - Natural Gas</t>
  </si>
  <si>
    <t>2-cycle Rich Burn</t>
  </si>
  <si>
    <t>20200252</t>
  </si>
  <si>
    <t>2-cycle Lean Burn</t>
  </si>
  <si>
    <t>20200253</t>
  </si>
  <si>
    <t>4-cycle Rich Burn</t>
  </si>
  <si>
    <t>20200254</t>
  </si>
  <si>
    <t>4-cycle Lean Burn</t>
  </si>
  <si>
    <t>20200255</t>
  </si>
  <si>
    <t>20200255 - Fuel Comb - Industrial Boilers, ICEs - Natural Gas</t>
  </si>
  <si>
    <t>2-cycle Clean Burn</t>
  </si>
  <si>
    <t>20200256</t>
  </si>
  <si>
    <t>20200256 - Fuel Comb - Industrial Boilers, ICEs - Natural Gas</t>
  </si>
  <si>
    <t>4-cycle Clean Burn</t>
  </si>
  <si>
    <t>20200301</t>
  </si>
  <si>
    <t>20200301 - Fuel Comb - Industrial Boilers, ICEs - Other</t>
  </si>
  <si>
    <t>20200305</t>
  </si>
  <si>
    <t>20200305 - Fuel Comb - Industrial Boilers, ICEs - Other</t>
  </si>
  <si>
    <t>20200306</t>
  </si>
  <si>
    <t>20200306 - Fuel Comb - Industrial Boilers, ICEs - Other</t>
  </si>
  <si>
    <t>20200307</t>
  </si>
  <si>
    <t>20200307 - Fuel Comb - Industrial Boilers, ICEs - Other</t>
  </si>
  <si>
    <t>20200401</t>
  </si>
  <si>
    <t>20200401 - Fuel Comb - Industrial Boilers, ICEs - Oil</t>
  </si>
  <si>
    <t>Large Bore Engine</t>
  </si>
  <si>
    <t>Diesel</t>
  </si>
  <si>
    <t>20200402</t>
  </si>
  <si>
    <t>20200402 - Fuel Comb - Industrial Boilers, ICEs - Oil</t>
  </si>
  <si>
    <t>Dual Fuel (Oil/Gas)</t>
  </si>
  <si>
    <t>20200403</t>
  </si>
  <si>
    <t>20200403 - Fuel Comb - Industrial Boilers, ICEs - Oil</t>
  </si>
  <si>
    <t>Cogeneration: Dual Fuel</t>
  </si>
  <si>
    <t>20200405</t>
  </si>
  <si>
    <t>20200405 - Fuel Comb - Industrial Boilers, ICEs - Oil</t>
  </si>
  <si>
    <t>Crankcase Blowby</t>
  </si>
  <si>
    <t>20200406</t>
  </si>
  <si>
    <t>20200406 - Fuel Comb - Industrial Boilers, ICEs - Oil</t>
  </si>
  <si>
    <t>Evaporative Losses (Fuel Storage and Delivery System)</t>
  </si>
  <si>
    <t>20200407</t>
  </si>
  <si>
    <t>20200407 - Fuel Comb - Industrial Boilers, ICEs - Oil</t>
  </si>
  <si>
    <t>Exhaust</t>
  </si>
  <si>
    <t>20200501</t>
  </si>
  <si>
    <t>20200501 - Fuel Comb - Industrial Boilers, ICEs - Oil</t>
  </si>
  <si>
    <t>Residual/Crude Oil</t>
  </si>
  <si>
    <t>20200505</t>
  </si>
  <si>
    <t>20200505 - Fuel Comb - Industrial Boilers, ICEs - Oil</t>
  </si>
  <si>
    <t>20200506</t>
  </si>
  <si>
    <t>20200506 - Fuel Comb - Industrial Boilers, ICEs - Oil</t>
  </si>
  <si>
    <t>20200507</t>
  </si>
  <si>
    <t>20200507 - Fuel Comb - Industrial Boilers, ICEs - Oil</t>
  </si>
  <si>
    <t>20200701</t>
  </si>
  <si>
    <t>20200701 - Fuel Comb - Industrial Boilers, ICEs - Other</t>
  </si>
  <si>
    <t>20200702</t>
  </si>
  <si>
    <t>20200702 - Fuel Comb - Industrial Boilers, ICEs - Other</t>
  </si>
  <si>
    <t>Reciprocating Engine</t>
  </si>
  <si>
    <t>20200705</t>
  </si>
  <si>
    <t>20200705 - Fuel Comb - Industrial Boilers, ICEs - Other</t>
  </si>
  <si>
    <t>Refinery Gas: Turbine</t>
  </si>
  <si>
    <t>20200706</t>
  </si>
  <si>
    <t>20200706 - Fuel Comb - Industrial Boilers, ICEs - Other</t>
  </si>
  <si>
    <t>Refinery Gas: Reciprocating Engine</t>
  </si>
  <si>
    <t>20200710</t>
  </si>
  <si>
    <t>20200710 - Fuel Comb - Industrial Boilers, ICEs - Other</t>
  </si>
  <si>
    <t>20200711</t>
  </si>
  <si>
    <t>20200711 - Fuel Comb - Industrial Boilers, ICEs - Other</t>
  </si>
  <si>
    <t>20200712</t>
  </si>
  <si>
    <t>20200712 - Fuel Comb - Industrial Boilers, ICEs - Other</t>
  </si>
  <si>
    <t>20200713</t>
  </si>
  <si>
    <t>20200713 - Fuel Comb - Industrial Boilers, ICEs - Other</t>
  </si>
  <si>
    <t>20200714</t>
  </si>
  <si>
    <t>20200714 - Fuel Comb - Industrial Boilers, ICEs - Other</t>
  </si>
  <si>
    <t>20200901</t>
  </si>
  <si>
    <t>20200901 - Fuel Comb - Industrial Boilers, ICEs - Oil</t>
  </si>
  <si>
    <t>20200902</t>
  </si>
  <si>
    <t>20200902 - Fuel Comb - Industrial Boilers, ICEs - Oil</t>
  </si>
  <si>
    <t>20200905</t>
  </si>
  <si>
    <t>20200905 - Fuel Comb - Industrial Boilers, ICEs - Oil</t>
  </si>
  <si>
    <t>20200906</t>
  </si>
  <si>
    <t>20200906 - Fuel Comb - Industrial Boilers, ICEs - Oil</t>
  </si>
  <si>
    <t>20200907</t>
  </si>
  <si>
    <t>20200907 - Fuel Comb - Industrial Boilers, ICEs - Oil</t>
  </si>
  <si>
    <t>20200908</t>
  </si>
  <si>
    <t>20200908 - Fuel Comb - Industrial Boilers, ICEs - Oil</t>
  </si>
  <si>
    <t>20200909</t>
  </si>
  <si>
    <t>20200909 - Fuel Comb - Industrial Boilers, ICEs - Oil</t>
  </si>
  <si>
    <t>20201001</t>
  </si>
  <si>
    <t>20201001 - Fuel Comb - Industrial Boilers, ICEs - Other</t>
  </si>
  <si>
    <t>Propane: Reciprocating</t>
  </si>
  <si>
    <t>20201002</t>
  </si>
  <si>
    <t>20201002 - Fuel Comb - Industrial Boilers, ICEs - Other</t>
  </si>
  <si>
    <t>Butane: Reciprocating</t>
  </si>
  <si>
    <t>20201005</t>
  </si>
  <si>
    <t>20201005 - Fuel Comb - Industrial Boilers, ICEs - Other</t>
  </si>
  <si>
    <t>20201006</t>
  </si>
  <si>
    <t>20201006 - Fuel Comb - Industrial Boilers, ICEs - Other</t>
  </si>
  <si>
    <t>20201007</t>
  </si>
  <si>
    <t>20201007 - Fuel Comb - Industrial Boilers, ICEs - Other</t>
  </si>
  <si>
    <t>20201008</t>
  </si>
  <si>
    <t>20201008 - Fuel Comb - Industrial Boilers, ICEs - Other</t>
  </si>
  <si>
    <t>20201009</t>
  </si>
  <si>
    <t>20201009 - Fuel Comb - Industrial Boilers, ICEs - Other</t>
  </si>
  <si>
    <t>20201011</t>
  </si>
  <si>
    <t>20201011 - Fuel Comb - Industrial Boilers, ICEs - Other</t>
  </si>
  <si>
    <t>20201012</t>
  </si>
  <si>
    <t>20201012 - Fuel Comb - Industrial Boilers, ICEs - Other</t>
  </si>
  <si>
    <t>20201013</t>
  </si>
  <si>
    <t>20201013 - Fuel Comb - Industrial Boilers, ICEs - Other</t>
  </si>
  <si>
    <t>20201014</t>
  </si>
  <si>
    <t>20201014 - Fuel Comb - Industrial Boilers, ICEs - Other</t>
  </si>
  <si>
    <t>Reciprocating Engine: Cogeneration</t>
  </si>
  <si>
    <t>20201601</t>
  </si>
  <si>
    <t>20201601 - Fuel Comb - Industrial Boilers, ICEs - Other</t>
  </si>
  <si>
    <t>20201602</t>
  </si>
  <si>
    <t>20201602 - Fuel Comb - Industrial Boilers, ICEs - Other</t>
  </si>
  <si>
    <t>20201605</t>
  </si>
  <si>
    <t>20201605 - Fuel Comb - Industrial Boilers, ICEs - Other</t>
  </si>
  <si>
    <t>20201606</t>
  </si>
  <si>
    <t>20201606 - Fuel Comb - Industrial Boilers, ICEs - Other</t>
  </si>
  <si>
    <t>20201607</t>
  </si>
  <si>
    <t>20201607 - Fuel Comb - Industrial Boilers, ICEs - Other</t>
  </si>
  <si>
    <t>20201608</t>
  </si>
  <si>
    <t>20201608 - Fuel Comb - Industrial Boilers, ICEs - Other</t>
  </si>
  <si>
    <t>20201609</t>
  </si>
  <si>
    <t>20201609 - Fuel Comb - Industrial Boilers, ICEs - Other</t>
  </si>
  <si>
    <t>20201701</t>
  </si>
  <si>
    <t>20201701 - Fuel Comb - Industrial Boilers, ICEs - Other</t>
  </si>
  <si>
    <t>20201702</t>
  </si>
  <si>
    <t>20201702 - Fuel Comb - Industrial Boilers, ICEs - Other</t>
  </si>
  <si>
    <t>20201705</t>
  </si>
  <si>
    <t>20201705 - Fuel Comb - Industrial Boilers, ICEs - Other</t>
  </si>
  <si>
    <t>20201706</t>
  </si>
  <si>
    <t>20201706 - Fuel Comb - Industrial Boilers, ICEs - Other</t>
  </si>
  <si>
    <t>20201707</t>
  </si>
  <si>
    <t>20201707 - Fuel Comb - Industrial Boilers, ICEs - Other</t>
  </si>
  <si>
    <t>20201708</t>
  </si>
  <si>
    <t>20201708 - Fuel Comb - Industrial Boilers, ICEs - Other</t>
  </si>
  <si>
    <t>20201709</t>
  </si>
  <si>
    <t>20201709 - Fuel Comb - Industrial Boilers, ICEs - Other</t>
  </si>
  <si>
    <t>20280001</t>
  </si>
  <si>
    <t>20280001 - Industrial Processes - NEC</t>
  </si>
  <si>
    <t>20282001</t>
  </si>
  <si>
    <t>20282001 - Industrial Processes - NEC</t>
  </si>
  <si>
    <t>20282002</t>
  </si>
  <si>
    <t>20282002 - Industrial Processes - NEC</t>
  </si>
  <si>
    <t>20282599</t>
  </si>
  <si>
    <t>20282599 - Industrial Processes - NEC</t>
  </si>
  <si>
    <t>20300101</t>
  </si>
  <si>
    <t>20300101 - Fuel Comb - Comm/Institutional - Oil</t>
  </si>
  <si>
    <t>20300102</t>
  </si>
  <si>
    <t>20300102 - Fuel Comb - Comm/Institutional - Oil</t>
  </si>
  <si>
    <t>20300105</t>
  </si>
  <si>
    <t>20300105 - Fuel Comb - Comm/Institutional - Oil</t>
  </si>
  <si>
    <t>20300106</t>
  </si>
  <si>
    <t>20300106 - Fuel Comb - Comm/Institutional - Oil</t>
  </si>
  <si>
    <t>20300107</t>
  </si>
  <si>
    <t>20300107 - Fuel Comb - Comm/Institutional - Oil</t>
  </si>
  <si>
    <t>20300108</t>
  </si>
  <si>
    <t>20300108 - Fuel Comb - Comm/Institutional - Oil</t>
  </si>
  <si>
    <t>20300109</t>
  </si>
  <si>
    <t>20300109 - Fuel Comb - Comm/Institutional - Oil</t>
  </si>
  <si>
    <t>20300201</t>
  </si>
  <si>
    <t>20300201 - Fuel Comb - Comm/Institutional - Natural Gas</t>
  </si>
  <si>
    <t>20300202</t>
  </si>
  <si>
    <t>20300202 - Fuel Comb - Comm/Institutional - Natural Gas</t>
  </si>
  <si>
    <t>20300203</t>
  </si>
  <si>
    <t>20300203 - Fuel Comb - Comm/Institutional - Natural Gas</t>
  </si>
  <si>
    <t>20300204</t>
  </si>
  <si>
    <t>20300204 - Fuel Comb - Comm/Institutional - Natural Gas</t>
  </si>
  <si>
    <t>20300205</t>
  </si>
  <si>
    <t>20300205 - Fuel Comb - Comm/Institutional - Natural Gas</t>
  </si>
  <si>
    <t>20300206</t>
  </si>
  <si>
    <t>20300206 - Fuel Comb - Comm/Institutional - Natural Gas</t>
  </si>
  <si>
    <t>20300207</t>
  </si>
  <si>
    <t>20300207 - Fuel Comb - Comm/Institutional - Natural Gas</t>
  </si>
  <si>
    <t>20300208</t>
  </si>
  <si>
    <t>20300208 - Fuel Comb - Comm/Institutional - Natural Gas</t>
  </si>
  <si>
    <t>20300209</t>
  </si>
  <si>
    <t>20300209 - Fuel Comb - Comm/Institutional - Natural Gas</t>
  </si>
  <si>
    <t>20300301</t>
  </si>
  <si>
    <t>20300301 - Fuel Comb - Comm/Institutional - Other</t>
  </si>
  <si>
    <t>20300305</t>
  </si>
  <si>
    <t>20300305 - Fuel Comb - Comm/Institutional - Other</t>
  </si>
  <si>
    <t>20300306</t>
  </si>
  <si>
    <t>20300306 - Fuel Comb - Comm/Institutional - Other</t>
  </si>
  <si>
    <t>20300307</t>
  </si>
  <si>
    <t>20300307 - Fuel Comb - Comm/Institutional - Other</t>
  </si>
  <si>
    <t>20300701</t>
  </si>
  <si>
    <t>20300701 - Fuel Comb - Comm/Institutional - Other</t>
  </si>
  <si>
    <t>20300702</t>
  </si>
  <si>
    <t>20300702 - Fuel Comb - Comm/Institutional - Other</t>
  </si>
  <si>
    <t>Reciprocating: POTW Digester Gas</t>
  </si>
  <si>
    <t>20300705</t>
  </si>
  <si>
    <t>20300705 - Fuel Comb - Comm/Institutional - Other</t>
  </si>
  <si>
    <t>20300706</t>
  </si>
  <si>
    <t>20300706 - Fuel Comb - Comm/Institutional - Other</t>
  </si>
  <si>
    <t>20300707</t>
  </si>
  <si>
    <t>20300707 - Fuel Comb - Comm/Institutional - Other</t>
  </si>
  <si>
    <t>20300708</t>
  </si>
  <si>
    <t>20300708 - Fuel Comb - Comm/Institutional - Other</t>
  </si>
  <si>
    <t>20300709</t>
  </si>
  <si>
    <t>20300709 - Fuel Comb - Comm/Institutional - Other</t>
  </si>
  <si>
    <t>20300801</t>
  </si>
  <si>
    <t>20300801 - Fuel Comb - Comm/Institutional - Other</t>
  </si>
  <si>
    <t>20300802</t>
  </si>
  <si>
    <t>20300802 - Fuel Comb - Comm/Institutional - Other</t>
  </si>
  <si>
    <t>20300805</t>
  </si>
  <si>
    <t>20300805 - Fuel Comb - Comm/Institutional - Other</t>
  </si>
  <si>
    <t>20300806</t>
  </si>
  <si>
    <t>20300806 - Fuel Comb - Comm/Institutional - Other</t>
  </si>
  <si>
    <t>20300807</t>
  </si>
  <si>
    <t>20300807 - Fuel Comb - Comm/Institutional - Other</t>
  </si>
  <si>
    <t>20300808</t>
  </si>
  <si>
    <t>20300808 - Fuel Comb - Comm/Institutional - Other</t>
  </si>
  <si>
    <t>20300809</t>
  </si>
  <si>
    <t>20300809 - Fuel Comb - Comm/Institutional - Other</t>
  </si>
  <si>
    <t>20300901</t>
  </si>
  <si>
    <t>20300901 - Fuel Comb - Comm/Institutional - Oil</t>
  </si>
  <si>
    <t>Turbine: JP-4</t>
  </si>
  <si>
    <t>20300908</t>
  </si>
  <si>
    <t>20300908 - Fuel Comb - Comm/Institutional - Oil</t>
  </si>
  <si>
    <t>20300909</t>
  </si>
  <si>
    <t>20300909 - Fuel Comb - Comm/Institutional - Oil</t>
  </si>
  <si>
    <t>20301001</t>
  </si>
  <si>
    <t>20301001 - Fuel Comb - Comm/Institutional - Other</t>
  </si>
  <si>
    <t>20301002</t>
  </si>
  <si>
    <t>20301002 - Fuel Comb - Comm/Institutional - Other</t>
  </si>
  <si>
    <t>20301005</t>
  </si>
  <si>
    <t>20301005 - Fuel Comb - Comm/Institutional - Other</t>
  </si>
  <si>
    <t>20301006</t>
  </si>
  <si>
    <t>20301006 - Fuel Comb - Comm/Institutional - Other</t>
  </si>
  <si>
    <t>20301007</t>
  </si>
  <si>
    <t>20301007 - Fuel Comb - Comm/Institutional - Other</t>
  </si>
  <si>
    <t>20380001</t>
  </si>
  <si>
    <t>20380001 - Industrial Processes - NEC</t>
  </si>
  <si>
    <t>20382001</t>
  </si>
  <si>
    <t>20382001 - Industrial Processes - NEC</t>
  </si>
  <si>
    <t>20382002</t>
  </si>
  <si>
    <t>20382002 - Industrial Processes - NEC</t>
  </si>
  <si>
    <t>20382599</t>
  </si>
  <si>
    <t>20382599 - Industrial Processes - NEC</t>
  </si>
  <si>
    <t>20400101</t>
  </si>
  <si>
    <t>20400101 - Fuel Comb - Industrial Boilers, ICEs - Oil</t>
  </si>
  <si>
    <t>Engine Testing</t>
  </si>
  <si>
    <t>Aircraft Engine Testing</t>
  </si>
  <si>
    <t>Turbojet</t>
  </si>
  <si>
    <t>20400102</t>
  </si>
  <si>
    <t>20400102 - Fuel Comb - Industrial Boilers, ICEs - Oil</t>
  </si>
  <si>
    <t>Turboshaft</t>
  </si>
  <si>
    <t>20400110</t>
  </si>
  <si>
    <t>20400110 - Fuel Comb - Industrial Boilers, ICEs - Oil</t>
  </si>
  <si>
    <t>Jet A Fuel</t>
  </si>
  <si>
    <t>20400111</t>
  </si>
  <si>
    <t>20400111 - Fuel Comb - Industrial Boilers, ICEs - Oil</t>
  </si>
  <si>
    <t>JP-5 Fuel</t>
  </si>
  <si>
    <t>20400112</t>
  </si>
  <si>
    <t>20400112 - Fuel Comb - Industrial Boilers, ICEs - Oil</t>
  </si>
  <si>
    <t>JP-4 Fuel</t>
  </si>
  <si>
    <t>20400199</t>
  </si>
  <si>
    <t>20400199 - Fuel Comb - Industrial Boilers, ICEs - Other</t>
  </si>
  <si>
    <t>20400201</t>
  </si>
  <si>
    <t>20400201 - Fuel Comb - Industrial Boilers, ICEs - Other</t>
  </si>
  <si>
    <t>Rocket Engine Testing</t>
  </si>
  <si>
    <t>Rocket Motor: Solid Propellant</t>
  </si>
  <si>
    <t>20400202</t>
  </si>
  <si>
    <t>20400202 - Fuel Comb - Industrial Boilers, ICEs - Other</t>
  </si>
  <si>
    <t>Liquid Propellant</t>
  </si>
  <si>
    <t>20400299</t>
  </si>
  <si>
    <t>20400299 - Fuel Comb - Industrial Boilers, ICEs - Other</t>
  </si>
  <si>
    <t>20400301</t>
  </si>
  <si>
    <t>20400301 - Fuel Comb - Industrial Boilers, ICEs - Natural Gas</t>
  </si>
  <si>
    <t>20400302</t>
  </si>
  <si>
    <t>20400302 - Fuel Comb - Industrial Boilers, ICEs - Oil</t>
  </si>
  <si>
    <t>20400303</t>
  </si>
  <si>
    <t>20400303 - Fuel Comb - Industrial Boilers, ICEs - Oil</t>
  </si>
  <si>
    <t>20400304</t>
  </si>
  <si>
    <t>20400304 - Fuel Comb - Industrial Boilers, ICEs - Other</t>
  </si>
  <si>
    <t>20400305</t>
  </si>
  <si>
    <t>20400305 - Fuel Comb - Industrial Boilers, ICEs - Oil</t>
  </si>
  <si>
    <t>20400399</t>
  </si>
  <si>
    <t>20400399 - Fuel Comb - Industrial Boilers, ICEs - Other</t>
  </si>
  <si>
    <t>20400401</t>
  </si>
  <si>
    <t>20400401 - Fuel Comb - Industrial Boilers, ICEs - Other</t>
  </si>
  <si>
    <t>20400402</t>
  </si>
  <si>
    <t>20400402 - Fuel Comb - Industrial Boilers, ICEs - Oil</t>
  </si>
  <si>
    <t>20400403</t>
  </si>
  <si>
    <t>20400403 - Fuel Comb - Industrial Boilers, ICEs - Oil</t>
  </si>
  <si>
    <t>20400404</t>
  </si>
  <si>
    <t>20400404 - Fuel Comb - Industrial Boilers, ICEs - Other</t>
  </si>
  <si>
    <t>20400405</t>
  </si>
  <si>
    <t>20400405 - Fuel Comb - Industrial Boilers, ICEs - Other</t>
  </si>
  <si>
    <t>20400406</t>
  </si>
  <si>
    <t>20400406 - Fuel Comb - Industrial Boilers, ICEs - Oil</t>
  </si>
  <si>
    <t>20400407</t>
  </si>
  <si>
    <t>20400407 - Fuel Comb - Industrial Boilers, ICEs - Oil</t>
  </si>
  <si>
    <t>Dual Fuel (Gas/Oil)</t>
  </si>
  <si>
    <t>20400408</t>
  </si>
  <si>
    <t>20400408 - Fuel Comb - Industrial Boilers, ICEs - Oil</t>
  </si>
  <si>
    <t>Residual Oil/Crude Oil</t>
  </si>
  <si>
    <t>20400409</t>
  </si>
  <si>
    <t>20400409 - Fuel Comb - Industrial Boilers, ICEs - Other</t>
  </si>
  <si>
    <t>20400499</t>
  </si>
  <si>
    <t>20400499 - Fuel Comb - Industrial Boilers, ICEs - Other</t>
  </si>
  <si>
    <t>20480001</t>
  </si>
  <si>
    <t>20480001 - Industrial Processes - NEC</t>
  </si>
  <si>
    <t>20482001</t>
  </si>
  <si>
    <t>20482001 - Industrial Processes - NEC</t>
  </si>
  <si>
    <t>20482002</t>
  </si>
  <si>
    <t>20482002 - Industrial Processes - NEC</t>
  </si>
  <si>
    <t>20482501</t>
  </si>
  <si>
    <t>20482501 - Industrial Processes - NEC</t>
  </si>
  <si>
    <t>Water Deluge Solid Propellant Engine Test Unit</t>
  </si>
  <si>
    <t>20482502</t>
  </si>
  <si>
    <t>20482502 - Industrial Processes - NEC</t>
  </si>
  <si>
    <t>Water Deluge Liquid Propellant Engine Test Unit</t>
  </si>
  <si>
    <t>20482599</t>
  </si>
  <si>
    <t>20482599 - Industrial Processes - NEC</t>
  </si>
  <si>
    <t>Nonpoint</t>
  </si>
  <si>
    <t>2101001000</t>
  </si>
  <si>
    <t>2101001000 - Fuel Comb - Electric Generation - Coal</t>
  </si>
  <si>
    <t>Stationary Source Fuel Combustion</t>
  </si>
  <si>
    <t>Electric Utility</t>
  </si>
  <si>
    <t>Total: All Boiler Types</t>
  </si>
  <si>
    <t>2101002000</t>
  </si>
  <si>
    <t>2101002000 - Fuel Comb - Electric Generation - Coal</t>
  </si>
  <si>
    <t>Bituminous/Subbituminous Coal</t>
  </si>
  <si>
    <t>2101003000</t>
  </si>
  <si>
    <t>2101003000 - Fuel Comb - Electric Generation - Coal</t>
  </si>
  <si>
    <t>Lignite Coal</t>
  </si>
  <si>
    <t>2101004000</t>
  </si>
  <si>
    <t>2101004000 - Fuel Comb - Electric Generation - Oil</t>
  </si>
  <si>
    <t>Total: Boilers and IC Engines</t>
  </si>
  <si>
    <t>2101004001</t>
  </si>
  <si>
    <t>2101004001 - Fuel Comb - Electric Generation - Oil</t>
  </si>
  <si>
    <t>All Boiler Types</t>
  </si>
  <si>
    <t>2101004002</t>
  </si>
  <si>
    <t>2101004002 - Fuel Comb - Electric Generation - Oil</t>
  </si>
  <si>
    <t>All IC Engine Types</t>
  </si>
  <si>
    <t>2101005000</t>
  </si>
  <si>
    <t>2101005000 - Fuel Comb - Electric Generation - Oil</t>
  </si>
  <si>
    <t>2101006000</t>
  </si>
  <si>
    <t>2101006000 - Fuel Comb - Electric Generation - Natural Gas</t>
  </si>
  <si>
    <t>2101006001</t>
  </si>
  <si>
    <t>2101006001 - Fuel Comb - Electric Generation - Natural Gas</t>
  </si>
  <si>
    <t>2101006002</t>
  </si>
  <si>
    <t>2101006002 - Fuel Comb - Electric Generation - Natural Gas</t>
  </si>
  <si>
    <t>2101007000</t>
  </si>
  <si>
    <t>2101007000 - Fuel Comb - Electric Generation - Other</t>
  </si>
  <si>
    <t>2101008000</t>
  </si>
  <si>
    <t>2101008000 - Fuel Comb - Electric Generation - Biomass</t>
  </si>
  <si>
    <t>2101009000</t>
  </si>
  <si>
    <t>2101009000 - Fuel Comb - Electric Generation - Other</t>
  </si>
  <si>
    <t>2101010000</t>
  </si>
  <si>
    <t>2101010000 - Fuel Comb - Electric Generation - Other</t>
  </si>
  <si>
    <t>2102001000</t>
  </si>
  <si>
    <t>2102001000 - Fuel Comb - Industrial Boilers, ICEs - Coal</t>
  </si>
  <si>
    <t>2102002000</t>
  </si>
  <si>
    <t>2102002000 - Fuel Comb - Industrial Boilers, ICEs - Coal</t>
  </si>
  <si>
    <t>2102004000</t>
  </si>
  <si>
    <t>2102004000 - Fuel Comb - Industrial Boilers, ICEs - Oil</t>
  </si>
  <si>
    <t>2102004001</t>
  </si>
  <si>
    <t>2102004001 - Fuel Comb - Industrial Boilers, ICEs - Oil</t>
  </si>
  <si>
    <t>2102004002</t>
  </si>
  <si>
    <t>2102004002 - Fuel Comb - Industrial Boilers, ICEs - Oil</t>
  </si>
  <si>
    <t>2102005000</t>
  </si>
  <si>
    <t>2102005000 - Fuel Comb - Industrial Boilers, ICEs - Oil</t>
  </si>
  <si>
    <t>2102006000</t>
  </si>
  <si>
    <t>2102006000 - Fuel Comb - Industrial Boilers, ICEs - Natural Gas</t>
  </si>
  <si>
    <t>2102006001</t>
  </si>
  <si>
    <t>2102006001 - Fuel Comb - Industrial Boilers, ICEs - Natural Gas</t>
  </si>
  <si>
    <t>2102006002</t>
  </si>
  <si>
    <t>2102006002 - Fuel Comb - Industrial Boilers, ICEs - Natural Gas</t>
  </si>
  <si>
    <t>2102007000</t>
  </si>
  <si>
    <t>2102007000 - Fuel Comb - Industrial Boilers, ICEs - Other</t>
  </si>
  <si>
    <t>2102008000</t>
  </si>
  <si>
    <t>2102008000 - Fuel Comb - Industrial Boilers, ICEs - Biomass</t>
  </si>
  <si>
    <t>2102009000</t>
  </si>
  <si>
    <t>2102009000 - Fuel Comb - Industrial Boilers, ICEs - Other</t>
  </si>
  <si>
    <t>2102010000</t>
  </si>
  <si>
    <t>2102010000 - Fuel Comb - Industrial Boilers, ICEs - Other</t>
  </si>
  <si>
    <t>2102011000</t>
  </si>
  <si>
    <t>2102011000 - Fuel Comb - Industrial Boilers, ICEs - Oil</t>
  </si>
  <si>
    <t>Kerosene</t>
  </si>
  <si>
    <t>2102012000</t>
  </si>
  <si>
    <t>2102012000 - Fuel Comb - Industrial Boilers, ICEs - Other</t>
  </si>
  <si>
    <t>Waste oil</t>
  </si>
  <si>
    <t>Total</t>
  </si>
  <si>
    <t>2103001000</t>
  </si>
  <si>
    <t>2103001000 - Fuel Comb - Comm/Institutional - Coal</t>
  </si>
  <si>
    <t>2103002000</t>
  </si>
  <si>
    <t>2103002000 - Fuel Comb - Comm/Institutional - Coal</t>
  </si>
  <si>
    <t>2103004000</t>
  </si>
  <si>
    <t>2103004000 - Fuel Comb - Comm/Institutional - Oil</t>
  </si>
  <si>
    <t>2103004001</t>
  </si>
  <si>
    <t>2103004001 - Fuel Comb - Comm/Institutional - Oil</t>
  </si>
  <si>
    <t>Boilers</t>
  </si>
  <si>
    <t>2103004002</t>
  </si>
  <si>
    <t>2103004002 - Fuel Comb - Comm/Institutional - Oil</t>
  </si>
  <si>
    <t>IC Engines</t>
  </si>
  <si>
    <t>2103005000</t>
  </si>
  <si>
    <t>2103005000 - Fuel Comb - Comm/Institutional - Oil</t>
  </si>
  <si>
    <t>2103006000</t>
  </si>
  <si>
    <t>2103006000 - Fuel Comb - Comm/Institutional - Natural Gas</t>
  </si>
  <si>
    <t>2103007000</t>
  </si>
  <si>
    <t>2103007000 - Fuel Comb - Comm/Institutional - Other</t>
  </si>
  <si>
    <t>Total: All Combustor Types</t>
  </si>
  <si>
    <t>2103007005</t>
  </si>
  <si>
    <t>2103007005 - Fuel Comb - Comm/Institutional - Other</t>
  </si>
  <si>
    <t>2103007010</t>
  </si>
  <si>
    <t>2103007010 - Fuel Comb - Comm/Institutional - Other</t>
  </si>
  <si>
    <t>Asphalt Kettle Heaters</t>
  </si>
  <si>
    <t>2103008000</t>
  </si>
  <si>
    <t>2103008000 - Fuel Comb - Comm/Institutional - Biomass</t>
  </si>
  <si>
    <t>2103010000</t>
  </si>
  <si>
    <t>2103010000 - Fuel Comb - Comm/Institutional - Other</t>
  </si>
  <si>
    <t>Process gas</t>
  </si>
  <si>
    <t>POTW Digester Gas-fired Boilers</t>
  </si>
  <si>
    <t>2103011000</t>
  </si>
  <si>
    <t>2103011000 - Fuel Comb - Comm/Institutional - Oil</t>
  </si>
  <si>
    <t>2103011005</t>
  </si>
  <si>
    <t>2103011005 - Fuel Comb - Comm/Institutional - Oil</t>
  </si>
  <si>
    <t>2103011010</t>
  </si>
  <si>
    <t>2103011010 - Fuel Comb - Comm/Institutional - Oil</t>
  </si>
  <si>
    <t>2104001000</t>
  </si>
  <si>
    <t>Fuel Comb - Residential - Other</t>
  </si>
  <si>
    <t>2104001000 - Fuel Comb - Residential - Other</t>
  </si>
  <si>
    <t>Residential</t>
  </si>
  <si>
    <t>2104002000</t>
  </si>
  <si>
    <t>2104002000 - Fuel Comb - Residential - Other</t>
  </si>
  <si>
    <t>2104004000</t>
  </si>
  <si>
    <t>Fuel Comb - Residential - Oil</t>
  </si>
  <si>
    <t>2104004000 - Fuel Comb - Residential - Oil</t>
  </si>
  <si>
    <t>2104005000</t>
  </si>
  <si>
    <t>2104005000 - Fuel Comb - Residential - Oil</t>
  </si>
  <si>
    <t>2104006000</t>
  </si>
  <si>
    <t>Fuel Comb - Residential - Natural Gas</t>
  </si>
  <si>
    <t>2104006000 - Fuel Comb - Residential - Natural Gas</t>
  </si>
  <si>
    <t>2104006010</t>
  </si>
  <si>
    <t>2104006010 - Fuel Comb - Residential - Natural Gas</t>
  </si>
  <si>
    <t>Residential Furnaces</t>
  </si>
  <si>
    <t>2104007000</t>
  </si>
  <si>
    <t>2104007000 - Fuel Comb - Residential - Other</t>
  </si>
  <si>
    <t>2104008000</t>
  </si>
  <si>
    <t>Fuel Comb - Residential - Wood</t>
  </si>
  <si>
    <t>2104008000 - Fuel Comb - Residential - Wood</t>
  </si>
  <si>
    <t>Total: Woodstoves and Fireplaces</t>
  </si>
  <si>
    <t>2104008001</t>
  </si>
  <si>
    <t>2104008001 - Fuel Comb - Residential - Wood</t>
  </si>
  <si>
    <t>Fireplaces: General</t>
  </si>
  <si>
    <t>2104008002</t>
  </si>
  <si>
    <t>2104008002 - Fuel Comb - Residential - Wood</t>
  </si>
  <si>
    <t>Fireplaces: Insert; non-EPA certified</t>
  </si>
  <si>
    <t>2104008003</t>
  </si>
  <si>
    <t>2104008003 - Fuel Comb - Residential - Wood</t>
  </si>
  <si>
    <t>Fireplaces: Insert; EPA certified; non-catalytic</t>
  </si>
  <si>
    <t>2104008004</t>
  </si>
  <si>
    <t>2104008004 - Fuel Comb - Residential - Wood</t>
  </si>
  <si>
    <t>Fireplaces: Insert; EPA certified; catalytic</t>
  </si>
  <si>
    <t>2104008010</t>
  </si>
  <si>
    <t>2104008010 - Fuel Comb - Residential - Wood</t>
  </si>
  <si>
    <t>Woodstoves: General</t>
  </si>
  <si>
    <t>2104008030</t>
  </si>
  <si>
    <t>2104008030 - Fuel Comb - Residential - Wood</t>
  </si>
  <si>
    <t>Catalytic Woodstoves: General</t>
  </si>
  <si>
    <t>2104008050</t>
  </si>
  <si>
    <t>2104008050 - Fuel Comb - Residential - Wood</t>
  </si>
  <si>
    <t>Non-catalytic Woodstoves: EPA certified</t>
  </si>
  <si>
    <t>2104008051</t>
  </si>
  <si>
    <t>2104008051 - Fuel Comb - Residential - Wood</t>
  </si>
  <si>
    <t>Non-catalytic Woodstoves: Non-EPA certified</t>
  </si>
  <si>
    <t>2104008052</t>
  </si>
  <si>
    <t>2104008052 - Fuel Comb - Residential - Wood</t>
  </si>
  <si>
    <t>Non-catalytic Woodstoves: Low Emitting</t>
  </si>
  <si>
    <t>2104008053</t>
  </si>
  <si>
    <t>2104008053 - Fuel Comb - Residential - Wood</t>
  </si>
  <si>
    <t>Non-catalytic Woodstoves: Pellet Fired</t>
  </si>
  <si>
    <t>2104008070</t>
  </si>
  <si>
    <t>2104008070 - Fuel Comb - Residential - Wood</t>
  </si>
  <si>
    <t>Outdoor Wood Burning Equipment</t>
  </si>
  <si>
    <t>2104008100</t>
  </si>
  <si>
    <t>2104008100 - Fuel Comb - Residential - Wood</t>
  </si>
  <si>
    <t>Fireplace: general</t>
  </si>
  <si>
    <t>2104008110</t>
  </si>
  <si>
    <t>2104008110 - Fuel Comb - Residential - Wood</t>
  </si>
  <si>
    <t>Fireplace: open</t>
  </si>
  <si>
    <t>2104008120</t>
  </si>
  <si>
    <t>2104008120 - Fuel Comb - Residential - Wood</t>
  </si>
  <si>
    <t>Fireplace: enclosed (or otherwise modified)</t>
  </si>
  <si>
    <t>2104008130</t>
  </si>
  <si>
    <t>2104008130 - Fuel Comb - Residential - Wood</t>
  </si>
  <si>
    <t>Fireplace: qualified for EPA voluntary program</t>
  </si>
  <si>
    <t>2104008200</t>
  </si>
  <si>
    <t>2104008200 - Fuel Comb - Residential - Wood</t>
  </si>
  <si>
    <t>Woodstove: fireplace inserts; general</t>
  </si>
  <si>
    <t>2104008210</t>
  </si>
  <si>
    <t>2104008210 - Fuel Comb - Residential - Wood</t>
  </si>
  <si>
    <t>Woodstove: fireplace inserts; non-EPA certified</t>
  </si>
  <si>
    <t>2104008220</t>
  </si>
  <si>
    <t>2104008220 - Fuel Comb - Residential - Wood</t>
  </si>
  <si>
    <t>Woodstove: fireplace inserts; EPA certified; non-catalytic</t>
  </si>
  <si>
    <t>2104008230</t>
  </si>
  <si>
    <t>2104008230 - Fuel Comb - Residential - Wood</t>
  </si>
  <si>
    <t>Woodstove: fireplace inserts; EPA certified; catalytic</t>
  </si>
  <si>
    <t>2104008300</t>
  </si>
  <si>
    <t>2104008300 - Fuel Comb - Residential - Wood</t>
  </si>
  <si>
    <t>Woodstove: freestanding, general</t>
  </si>
  <si>
    <t>2104008310</t>
  </si>
  <si>
    <t>2104008310 - Fuel Comb - Residential - Wood</t>
  </si>
  <si>
    <t>Woodstove: freestanding, non-EPA certified</t>
  </si>
  <si>
    <t>2104008320</t>
  </si>
  <si>
    <t>2104008320 - Fuel Comb - Residential - Wood</t>
  </si>
  <si>
    <t>Woodstove: freestanding, EPA certified, non-catalytic</t>
  </si>
  <si>
    <t>2104008330</t>
  </si>
  <si>
    <t>2104008330 - Fuel Comb - Residential - Wood</t>
  </si>
  <si>
    <t>Woodstove: freestanding, EPA certified, catalytic</t>
  </si>
  <si>
    <t>2104008340</t>
  </si>
  <si>
    <t>2104008340 - Fuel Comb - Residential - Wood</t>
  </si>
  <si>
    <t>Woodstove: freestanding, masonry heater</t>
  </si>
  <si>
    <t>2104008400</t>
  </si>
  <si>
    <t>2104008400 - Fuel Comb - Residential - Wood</t>
  </si>
  <si>
    <t>Woodstove: pellet-fired, general (freestanding or FP insert)</t>
  </si>
  <si>
    <t>2104008410</t>
  </si>
  <si>
    <t>2104008410 - Fuel Comb - Residential - Wood</t>
  </si>
  <si>
    <t>Woodstove: pellet-fired, non-EPA certified (freestanding or FP insert)</t>
  </si>
  <si>
    <t>2104008420</t>
  </si>
  <si>
    <t>2104008420 - Fuel Comb - Residential - Wood</t>
  </si>
  <si>
    <t>Woodstove: pellet-fired, EPA certified (freestanding or FP insert)</t>
  </si>
  <si>
    <t>2104008500</t>
  </si>
  <si>
    <t>2104008500 - Fuel Comb - Residential - Wood</t>
  </si>
  <si>
    <t>Furnace: Indoor, cordwood-fired, general</t>
  </si>
  <si>
    <t>2104008510</t>
  </si>
  <si>
    <t>2104008510 - Fuel Comb - Residential - Wood</t>
  </si>
  <si>
    <t>Furnace: Indoor, cordwood-fired, non-EPA certified</t>
  </si>
  <si>
    <t>2104008520</t>
  </si>
  <si>
    <t>2104008520 - Fuel Comb - Residential - Wood</t>
  </si>
  <si>
    <t>Furnace: Indoor, cordwood-fired, EPA certified</t>
  </si>
  <si>
    <t>2104008530</t>
  </si>
  <si>
    <t>2104008530 - Fuel Comb - Residential - Wood</t>
  </si>
  <si>
    <t>Furnace: Indoor, pellet-fired, general</t>
  </si>
  <si>
    <t>2104008540</t>
  </si>
  <si>
    <t>2104008540 - Fuel Comb - Residential - Wood</t>
  </si>
  <si>
    <t>Furnace: Indoor, pellet-fired, non-EPA certified</t>
  </si>
  <si>
    <t>2104008550</t>
  </si>
  <si>
    <t>2104008550 - Fuel Comb - Residential - Wood</t>
  </si>
  <si>
    <t>Furnace: Indoor, pellet-fired, EPA certified</t>
  </si>
  <si>
    <t>2104008600</t>
  </si>
  <si>
    <t>2104008600 - Fuel Comb - Residential - Wood</t>
  </si>
  <si>
    <t>Hydronic heater: general, all types</t>
  </si>
  <si>
    <t>2104008610</t>
  </si>
  <si>
    <t>2104008610 - Fuel Comb - Residential - Wood</t>
  </si>
  <si>
    <t>Hydronic heater: outdoor</t>
  </si>
  <si>
    <t>2104008620</t>
  </si>
  <si>
    <t>2104008620 - Fuel Comb - Residential - Wood</t>
  </si>
  <si>
    <t>Hydronic heater: indoor</t>
  </si>
  <si>
    <t>2104008630</t>
  </si>
  <si>
    <t>2104008630 - Fuel Comb - Residential - Wood</t>
  </si>
  <si>
    <t>Hydronic heater: pellet-fired</t>
  </si>
  <si>
    <t>2104008640</t>
  </si>
  <si>
    <t>2104008640 - Fuel Comb - Residential - Wood</t>
  </si>
  <si>
    <t>Hydronic heater: meets NESCAUM phase II standards</t>
  </si>
  <si>
    <t>2104008700</t>
  </si>
  <si>
    <t>2104008700 - Fuel Comb - Residential - Wood</t>
  </si>
  <si>
    <t>Outdoor wood burning device, NEC (fire-pits, chimeas, etc)</t>
  </si>
  <si>
    <t>2104009000</t>
  </si>
  <si>
    <t>2104009000 - Fuel Comb - Residential - Wood</t>
  </si>
  <si>
    <t>Firelog</t>
  </si>
  <si>
    <t>2104010000</t>
  </si>
  <si>
    <t>2104010000 - Fuel Comb - Residential - Other</t>
  </si>
  <si>
    <t>Biomass; All Except Wood</t>
  </si>
  <si>
    <t>2104011000</t>
  </si>
  <si>
    <t>2104011000 - Fuel Comb - Residential - Oil</t>
  </si>
  <si>
    <t>Total: All Heater Types</t>
  </si>
  <si>
    <t>2199001000</t>
  </si>
  <si>
    <t>2199001000 - Fuel Comb - Comm/Institutional - Coal</t>
  </si>
  <si>
    <t>Total Area Source Fuel Combustion</t>
  </si>
  <si>
    <t>2199002000</t>
  </si>
  <si>
    <t>2199002000 - Fuel Comb - Comm/Institutional - Coal</t>
  </si>
  <si>
    <t>2199003000</t>
  </si>
  <si>
    <t>2199003000 - Fuel Comb - Comm/Institutional - Coal</t>
  </si>
  <si>
    <t>2199004000</t>
  </si>
  <si>
    <t>2199004000 - Fuel Comb - Industrial Boilers, ICEs - Oil</t>
  </si>
  <si>
    <t>2199004001</t>
  </si>
  <si>
    <t>2199004001 - Fuel Comb - Industrial Boilers, ICEs - Oil</t>
  </si>
  <si>
    <t>2199004002</t>
  </si>
  <si>
    <t>2199004002 - Fuel Comb - Industrial Boilers, ICEs - Oil</t>
  </si>
  <si>
    <t>2199005000</t>
  </si>
  <si>
    <t>2199005000 - Fuel Comb - Industrial Boilers, ICEs - Oil</t>
  </si>
  <si>
    <t>2199006000</t>
  </si>
  <si>
    <t>2199006000 - Fuel Comb - Industrial Boilers, ICEs - Natural Gas</t>
  </si>
  <si>
    <t>2199006001</t>
  </si>
  <si>
    <t>2199006001 - Fuel Comb - Industrial Boilers, ICEs - Natural Gas</t>
  </si>
  <si>
    <t>2199006002</t>
  </si>
  <si>
    <t>2199006002 - Fuel Comb - Industrial Boilers, ICEs - Natural Gas</t>
  </si>
  <si>
    <t>2199007000</t>
  </si>
  <si>
    <t>2199007000 - Fuel Comb - Industrial Boilers, ICEs - Other</t>
  </si>
  <si>
    <t>2199008000</t>
  </si>
  <si>
    <t>2199008000 - Fuel Comb - Industrial Boilers, ICEs - Biomass</t>
  </si>
  <si>
    <t>2199009000</t>
  </si>
  <si>
    <t>2199009000 - Fuel Comb - Industrial Boilers, ICEs - Other</t>
  </si>
  <si>
    <t>2199010000</t>
  </si>
  <si>
    <t>2199010000 - Fuel Comb - Industrial Boilers, ICEs - Other</t>
  </si>
  <si>
    <t>2199011000</t>
  </si>
  <si>
    <t>2199011000 - Fuel Comb - Industrial Boilers, ICEs - Oil</t>
  </si>
  <si>
    <t>2310000000</t>
  </si>
  <si>
    <t>Industrial Processes - Oil &amp; Gas Production</t>
  </si>
  <si>
    <t>2310000000 - Industrial Processes - Oil &amp; Gas Production</t>
  </si>
  <si>
    <t>Industrial Processes</t>
  </si>
  <si>
    <t>Oil and Gas Exploration and Production</t>
  </si>
  <si>
    <t>All Processes</t>
  </si>
  <si>
    <t>Total: All Processes</t>
  </si>
  <si>
    <t>2310000220</t>
  </si>
  <si>
    <t>2310000220 - Industrial Processes - Oil &amp; Gas Production</t>
  </si>
  <si>
    <t>Drill Rigs</t>
  </si>
  <si>
    <t>2310000230</t>
  </si>
  <si>
    <t>2310000230 - Industrial Processes - Oil &amp; Gas Production</t>
  </si>
  <si>
    <t>Workover Rigs</t>
  </si>
  <si>
    <t>2310000330</t>
  </si>
  <si>
    <t>2310000330 - Industrial Processes - Oil &amp; Gas Production</t>
  </si>
  <si>
    <t>Artificial Lift</t>
  </si>
  <si>
    <t>2310000440</t>
  </si>
  <si>
    <t>2310000440 - Industrial Processes - Oil &amp; Gas Production</t>
  </si>
  <si>
    <t>Saltwater Disposal Engines</t>
  </si>
  <si>
    <t>2310000550</t>
  </si>
  <si>
    <t>2310000550 - Industrial Processes - Oil &amp; Gas Production</t>
  </si>
  <si>
    <t>Produced Water</t>
  </si>
  <si>
    <t>2310001000</t>
  </si>
  <si>
    <t>2310001000 - Industrial Processes - Oil &amp; Gas Production</t>
  </si>
  <si>
    <t>All Processes : On-shore</t>
  </si>
  <si>
    <t>2310002000</t>
  </si>
  <si>
    <t>2310002000 - Industrial Processes - Oil &amp; Gas Production</t>
  </si>
  <si>
    <t>Off-Shore Oil And Gas Production</t>
  </si>
  <si>
    <t>2310002301</t>
  </si>
  <si>
    <t>2310002301 - Industrial Processes - Oil &amp; Gas Production</t>
  </si>
  <si>
    <t>Flares: Continuous Pilot Light</t>
  </si>
  <si>
    <t>2310002305</t>
  </si>
  <si>
    <t>2310002305 - Industrial Processes - Oil &amp; Gas Production</t>
  </si>
  <si>
    <t>Flares: Flaring Operations</t>
  </si>
  <si>
    <t>2310002401</t>
  </si>
  <si>
    <t>2310002401 - Industrial Processes - Oil &amp; Gas Production</t>
  </si>
  <si>
    <t>Pneumatic Pumps: Gas And Oil Wells</t>
  </si>
  <si>
    <t>2310002411</t>
  </si>
  <si>
    <t>2310002411 - Industrial Processes - Oil &amp; Gas Production</t>
  </si>
  <si>
    <t>Pressure/Level Controllers</t>
  </si>
  <si>
    <t>2310002421</t>
  </si>
  <si>
    <t>2310002421 - Industrial Processes - Oil &amp; Gas Production</t>
  </si>
  <si>
    <t>Cold Vents</t>
  </si>
  <si>
    <t>2310010000</t>
  </si>
  <si>
    <t>2310010000 - Industrial Processes - Oil &amp; Gas Production</t>
  </si>
  <si>
    <t>Crude Petroleum</t>
  </si>
  <si>
    <t>2310010100</t>
  </si>
  <si>
    <t>2310010100 - Industrial Processes - Oil &amp; Gas Production</t>
  </si>
  <si>
    <t>Oil Well Heaters</t>
  </si>
  <si>
    <t>2310010200</t>
  </si>
  <si>
    <t>2310010200 - Industrial Processes - Oil &amp; Gas Production</t>
  </si>
  <si>
    <t>Oil Well Tanks - Flashing &amp; Standing/Working/Breathing</t>
  </si>
  <si>
    <t>2310010300</t>
  </si>
  <si>
    <t>2310010300 - Industrial Processes - Oil &amp; Gas Production</t>
  </si>
  <si>
    <t>Oil Well Pneumatic Devices</t>
  </si>
  <si>
    <t>2310010700</t>
  </si>
  <si>
    <t>2310010700 - Industrial Processes - Oil &amp; Gas Production</t>
  </si>
  <si>
    <t>Oil Well Fugitives</t>
  </si>
  <si>
    <t>2310010800</t>
  </si>
  <si>
    <t>2310010800 - Industrial Processes - Oil &amp; Gas Production</t>
  </si>
  <si>
    <t>Oil Well Truck Loading</t>
  </si>
  <si>
    <t>2310011000</t>
  </si>
  <si>
    <t>2310011000 - Industrial Processes - Oil &amp; Gas Production</t>
  </si>
  <si>
    <t>On-Shore Oil Production</t>
  </si>
  <si>
    <t>2310011020</t>
  </si>
  <si>
    <t>2310011020 - Industrial Processes - Oil &amp; Gas Production</t>
  </si>
  <si>
    <t>Storage Tanks: Crude Oil</t>
  </si>
  <si>
    <t>2310011100</t>
  </si>
  <si>
    <t>2310011100 - Industrial Processes - Oil &amp; Gas Production</t>
  </si>
  <si>
    <t>Heater Treater</t>
  </si>
  <si>
    <t>2310011201</t>
  </si>
  <si>
    <t>2310011201 - Industrial Processes - Oil &amp; Gas Production</t>
  </si>
  <si>
    <t>Tank Truck/Railcar Loading: Crude Oil</t>
  </si>
  <si>
    <t>2310011450</t>
  </si>
  <si>
    <t>2310011450 - Industrial Processes - Oil &amp; Gas Production</t>
  </si>
  <si>
    <t>2310011500</t>
  </si>
  <si>
    <t>2310011500 - Industrial Processes - Oil &amp; Gas Production</t>
  </si>
  <si>
    <t>Fugitives: All Processes</t>
  </si>
  <si>
    <t>2310011501</t>
  </si>
  <si>
    <t>2310011501 - Industrial Processes - Oil &amp; Gas Production</t>
  </si>
  <si>
    <t>Fugitives: Connectors</t>
  </si>
  <si>
    <t>2310011502</t>
  </si>
  <si>
    <t>2310011502 - Industrial Processes - Oil &amp; Gas Production</t>
  </si>
  <si>
    <t>Fugitives: Flanges</t>
  </si>
  <si>
    <t>2310011503</t>
  </si>
  <si>
    <t>2310011503 - Industrial Processes - Oil &amp; Gas Production</t>
  </si>
  <si>
    <t>Fugitives: Open Ended Lines</t>
  </si>
  <si>
    <t>2310011504</t>
  </si>
  <si>
    <t>2310011504 - Industrial Processes - Oil &amp; Gas Production</t>
  </si>
  <si>
    <t>Fugitives:  Pumps</t>
  </si>
  <si>
    <t>2310011505</t>
  </si>
  <si>
    <t>2310011505 - Industrial Processes - Oil &amp; Gas Production</t>
  </si>
  <si>
    <t>Fugitives:  Valves</t>
  </si>
  <si>
    <t>2310011506</t>
  </si>
  <si>
    <t>2310011506 - Industrial Processes - Oil &amp; Gas Production</t>
  </si>
  <si>
    <t>Fugitives:  Other</t>
  </si>
  <si>
    <t>2310011600</t>
  </si>
  <si>
    <t>2310011600 - Industrial Processes - Oil &amp; Gas Production</t>
  </si>
  <si>
    <t>Artificial Lift Engines</t>
  </si>
  <si>
    <t>2310012000</t>
  </si>
  <si>
    <t>2310012000 - Industrial Processes - Oil &amp; Gas Production</t>
  </si>
  <si>
    <t>Off-Shore Oil Production</t>
  </si>
  <si>
    <t>2310012020</t>
  </si>
  <si>
    <t>2310012020 - Industrial Processes - Oil &amp; Gas Production</t>
  </si>
  <si>
    <t>2310012201</t>
  </si>
  <si>
    <t>2310012201 - Industrial Processes - Oil &amp; Gas Production</t>
  </si>
  <si>
    <t>Barge Loading: Crude Oil</t>
  </si>
  <si>
    <t>2310012511</t>
  </si>
  <si>
    <t>2310012511 - Industrial Processes - Oil &amp; Gas Production</t>
  </si>
  <si>
    <t>Fugitives, Connectors: Oil Streams</t>
  </si>
  <si>
    <t>2310012512</t>
  </si>
  <si>
    <t>2310012512 - Industrial Processes - Oil &amp; Gas Production</t>
  </si>
  <si>
    <t>Fugitives, Flanges: Oil</t>
  </si>
  <si>
    <t>2310012515</t>
  </si>
  <si>
    <t>2310012515 - Industrial Processes - Oil &amp; Gas Production</t>
  </si>
  <si>
    <t>Fugitives, Valves: Oil</t>
  </si>
  <si>
    <t>2310012516</t>
  </si>
  <si>
    <t>2310012516 - Industrial Processes - Oil &amp; Gas Production</t>
  </si>
  <si>
    <t>Fugitives, Other: Oil</t>
  </si>
  <si>
    <t>2310012521</t>
  </si>
  <si>
    <t>2310012521 - Industrial Processes - Oil &amp; Gas Production</t>
  </si>
  <si>
    <t>Fugitives, Connectors: Oil/Water Streams</t>
  </si>
  <si>
    <t>2310012522</t>
  </si>
  <si>
    <t>2310012522 - Industrial Processes - Oil &amp; Gas Production</t>
  </si>
  <si>
    <t>Fugitives, Flanges: Oil/Water</t>
  </si>
  <si>
    <t>2310012525</t>
  </si>
  <si>
    <t>2310012525 - Industrial Processes - Oil &amp; Gas Production</t>
  </si>
  <si>
    <t>Fugitives, Valves: Oil/Water</t>
  </si>
  <si>
    <t>2310012526</t>
  </si>
  <si>
    <t>2310012526 - Industrial Processes - Oil &amp; Gas Production</t>
  </si>
  <si>
    <t>Fugitives, Other: Oil/Water</t>
  </si>
  <si>
    <t>2310020000</t>
  </si>
  <si>
    <t>2310020000 - Industrial Processes - Oil &amp; Gas Production</t>
  </si>
  <si>
    <t>2310020600</t>
  </si>
  <si>
    <t>2310020600 - Industrial Processes - Oil &amp; Gas Production</t>
  </si>
  <si>
    <t>Compressor Engines</t>
  </si>
  <si>
    <t>2310020700</t>
  </si>
  <si>
    <t>2310020700 - Industrial Processes - Oil &amp; Gas Production</t>
  </si>
  <si>
    <t>Gas Well Fugitives</t>
  </si>
  <si>
    <t>2310020800</t>
  </si>
  <si>
    <t>2310020800 - Industrial Processes - Oil &amp; Gas Production</t>
  </si>
  <si>
    <t>Gas Well Truck Loading</t>
  </si>
  <si>
    <t>2310021000</t>
  </si>
  <si>
    <t>2310021000 - Industrial Processes - Oil &amp; Gas Production</t>
  </si>
  <si>
    <t>On-Shore Gas Production</t>
  </si>
  <si>
    <t>2310021010</t>
  </si>
  <si>
    <t>2310021010 - Industrial Processes - Oil &amp; Gas Production</t>
  </si>
  <si>
    <t>Storage Tanks: Condensate</t>
  </si>
  <si>
    <t>2310021011</t>
  </si>
  <si>
    <t>2310021011 - Industrial Processes - Oil &amp; Gas Production</t>
  </si>
  <si>
    <t>Condensate Tank Flaring</t>
  </si>
  <si>
    <t>2310021030</t>
  </si>
  <si>
    <t>2310021030 - Industrial Processes - Oil &amp; Gas Production</t>
  </si>
  <si>
    <t>Tank Truck/Railcar Loading: Condensate</t>
  </si>
  <si>
    <t>2310021100</t>
  </si>
  <si>
    <t>2310021100 - Industrial Processes - Oil &amp; Gas Production</t>
  </si>
  <si>
    <t>Gas Well Heaters</t>
  </si>
  <si>
    <t>2310021101</t>
  </si>
  <si>
    <t>2310021101 - Industrial Processes - Oil &amp; Gas Production</t>
  </si>
  <si>
    <t>Natural Gas Fired 2Cycle Lean Burn Compressor Engines &lt; 50 HP</t>
  </si>
  <si>
    <t>2310021102</t>
  </si>
  <si>
    <t>2310021102 - Industrial Processes - Oil &amp; Gas Production</t>
  </si>
  <si>
    <t>Natural Gas Fired 2Cycle Lean Burn Compressor Engines 50 To 499 HP</t>
  </si>
  <si>
    <t>2310021103</t>
  </si>
  <si>
    <t>2310021103 - Industrial Processes - Oil &amp; Gas Production</t>
  </si>
  <si>
    <t>Natural Gas Fired 2Cycle Lean Burn Compressor Engines 500+ HP</t>
  </si>
  <si>
    <t>2310021109</t>
  </si>
  <si>
    <t>2310021109 - Industrial Processes - Oil &amp; Gas Production</t>
  </si>
  <si>
    <t>Total: All Natural Gas Fired 2Cycle Lean Burn Compressor Engines</t>
  </si>
  <si>
    <t>2310021201</t>
  </si>
  <si>
    <t>2310021201 - Industrial Processes - Oil &amp; Gas Production</t>
  </si>
  <si>
    <t>Natural Gas Fired 4Cycle Lean Burn Compressor Engines &lt;50 HP</t>
  </si>
  <si>
    <t>2310021202</t>
  </si>
  <si>
    <t>2310021202 - Industrial Processes - Oil &amp; Gas Production</t>
  </si>
  <si>
    <t>Natural Gas Fired 4Cycle Lean Burn Compressor Engines 50 To 499 HP</t>
  </si>
  <si>
    <t>2310021203</t>
  </si>
  <si>
    <t>2310021203 - Industrial Processes - Oil &amp; Gas Production</t>
  </si>
  <si>
    <t>Natural Gas Fired 4Cycle Lean Burn Compressor Engines 500+ HP</t>
  </si>
  <si>
    <t>2310021209</t>
  </si>
  <si>
    <t>2310021209 - Industrial Processes - Oil &amp; Gas Production</t>
  </si>
  <si>
    <t>Total: All Natural Gas Fired 4Cycle Lean Burn Compressor Engines</t>
  </si>
  <si>
    <t>2310021300</t>
  </si>
  <si>
    <t>2310021300 - Industrial Processes - Oil &amp; Gas Production</t>
  </si>
  <si>
    <t>Gas Well Pneumatic Devices</t>
  </si>
  <si>
    <t>2310021301</t>
  </si>
  <si>
    <t>2310021301 - Industrial Processes - Oil &amp; Gas Production</t>
  </si>
  <si>
    <t>Natural Gas Fired 4Cycle Rich Burn Compressor Engines &lt;50 HP</t>
  </si>
  <si>
    <t>2310021302</t>
  </si>
  <si>
    <t>2310021302 - Industrial Processes - Oil &amp; Gas Production</t>
  </si>
  <si>
    <t>Natural Gas Fired 4Cycle Rich Burn Compressor Engines 50 To 499 HP</t>
  </si>
  <si>
    <t>2310021303</t>
  </si>
  <si>
    <t>2310021303 - Industrial Processes - Oil &amp; Gas Production</t>
  </si>
  <si>
    <t>Natural Gas Fired 4Cycle Rich Burn Compressor Engines 500+ HP</t>
  </si>
  <si>
    <t>2310021309</t>
  </si>
  <si>
    <t>2310021309 - Industrial Processes - Oil &amp; Gas Production</t>
  </si>
  <si>
    <t>Total: All Natural Gas Fired 4Cycle Rich Burn Compressor Engines</t>
  </si>
  <si>
    <t>2310021310</t>
  </si>
  <si>
    <t>2310021310 - Industrial Processes - Oil &amp; Gas Production</t>
  </si>
  <si>
    <t>Gas Well Pneumatic Pumps</t>
  </si>
  <si>
    <t>2310021400</t>
  </si>
  <si>
    <t>2310021400 - Industrial Processes - Oil &amp; Gas Production</t>
  </si>
  <si>
    <t>Gas Well Dehydrators</t>
  </si>
  <si>
    <t>2310021401</t>
  </si>
  <si>
    <t>2310021401 - Industrial Processes - Oil &amp; Gas Production</t>
  </si>
  <si>
    <t>Nat Gas Fired 4Cycle Rich Burn Compressor Engines &lt;50 HP w/NSCR</t>
  </si>
  <si>
    <t>2310021402</t>
  </si>
  <si>
    <t>2310021402 - Industrial Processes - Oil &amp; Gas Production</t>
  </si>
  <si>
    <t>Nat Gas Fired 4Cycle Rich Burn Compressor Engines 50 To 499 HP w/NSCR</t>
  </si>
  <si>
    <t>2310021403</t>
  </si>
  <si>
    <t>2310021403 - Industrial Processes - Oil &amp; Gas Production</t>
  </si>
  <si>
    <t>Nat Gas Fired 4Cycle Rich Burn Compressor Engines 500+ HP w/NSCR</t>
  </si>
  <si>
    <t>2310021409</t>
  </si>
  <si>
    <t>2310021409 - Industrial Processes - Oil &amp; Gas Production</t>
  </si>
  <si>
    <t>Total: All Nat Gas Fired 4Cycle Rich Burn Compressor Engines w/NSCR</t>
  </si>
  <si>
    <t>2310021410</t>
  </si>
  <si>
    <t>2310021410 - Industrial Processes - Oil &amp; Gas Production</t>
  </si>
  <si>
    <t>Amine Unit</t>
  </si>
  <si>
    <t>2310021411</t>
  </si>
  <si>
    <t>2310021411 - Industrial Processes - Oil &amp; Gas Production</t>
  </si>
  <si>
    <t>Gas Well Dehydrators - Flaring</t>
  </si>
  <si>
    <t>2310021450</t>
  </si>
  <si>
    <t>2310021450 - Industrial Processes - Oil &amp; Gas Production</t>
  </si>
  <si>
    <t>2310021500</t>
  </si>
  <si>
    <t>2310021500 - Industrial Processes - Oil &amp; Gas Production</t>
  </si>
  <si>
    <t>Gas Well Completion - Flaring</t>
  </si>
  <si>
    <t>2310021501</t>
  </si>
  <si>
    <t>2310021501 - Industrial Processes - Oil &amp; Gas Production</t>
  </si>
  <si>
    <t>2310021502</t>
  </si>
  <si>
    <t>2310021502 - Industrial Processes - Oil &amp; Gas Production</t>
  </si>
  <si>
    <t>2310021503</t>
  </si>
  <si>
    <t>2310021503 - Industrial Processes - Oil &amp; Gas Production</t>
  </si>
  <si>
    <t>2310021504</t>
  </si>
  <si>
    <t>2310021504 - Industrial Processes - Oil &amp; Gas Production</t>
  </si>
  <si>
    <t>2310021505</t>
  </si>
  <si>
    <t>2310021505 - Industrial Processes - Oil &amp; Gas Production</t>
  </si>
  <si>
    <t>2310021506</t>
  </si>
  <si>
    <t>2310021506 - Industrial Processes - Oil &amp; Gas Production</t>
  </si>
  <si>
    <t>2310021509</t>
  </si>
  <si>
    <t>2310021509 - Industrial Processes - Oil &amp; Gas Production</t>
  </si>
  <si>
    <t>2310021600</t>
  </si>
  <si>
    <t>2310021600 - Industrial Processes - Oil &amp; Gas Production</t>
  </si>
  <si>
    <t>Gas Well Venting</t>
  </si>
  <si>
    <t>2310021601</t>
  </si>
  <si>
    <t>2310021601 - Industrial Processes - Oil &amp; Gas Production</t>
  </si>
  <si>
    <t>Gas Well Venting - Initial Completions</t>
  </si>
  <si>
    <t>2310021602</t>
  </si>
  <si>
    <t>2310021602 - Industrial Processes - Oil &amp; Gas Production</t>
  </si>
  <si>
    <t>Gas Well Venting - Recompletions</t>
  </si>
  <si>
    <t>2310021603</t>
  </si>
  <si>
    <t>2310021603 - Industrial Processes - Oil &amp; Gas Production</t>
  </si>
  <si>
    <t>Gas Well Venting - Blowdowns</t>
  </si>
  <si>
    <t>2310021604</t>
  </si>
  <si>
    <t>2310021604 - Industrial Processes - Oil &amp; Gas Production</t>
  </si>
  <si>
    <t>Gas Well Venting - Compressor Startups</t>
  </si>
  <si>
    <t>2310021605</t>
  </si>
  <si>
    <t>2310021605 - Industrial Processes - Oil &amp; Gas Production</t>
  </si>
  <si>
    <t>Gas Well Venting - Compressor Shutdowns</t>
  </si>
  <si>
    <t>2310021700</t>
  </si>
  <si>
    <t>2310021700 - Industrial Processes - Oil &amp; Gas Production</t>
  </si>
  <si>
    <t>Miscellaneous Engines</t>
  </si>
  <si>
    <t>2310022000</t>
  </si>
  <si>
    <t>2310022000 - Industrial Processes - Oil &amp; Gas Production</t>
  </si>
  <si>
    <t>Off-Shore Gas Production</t>
  </si>
  <si>
    <t>2310022010</t>
  </si>
  <si>
    <t>2310022010 - Industrial Processes - Oil &amp; Gas Production</t>
  </si>
  <si>
    <t>2310022051</t>
  </si>
  <si>
    <t>2310022051 - Industrial Processes - Oil &amp; Gas Production</t>
  </si>
  <si>
    <t>Turbines: Natural Gas</t>
  </si>
  <si>
    <t>2310022090</t>
  </si>
  <si>
    <t>2310022090 - Industrial Processes - Oil &amp; Gas Production</t>
  </si>
  <si>
    <t>Boilers/Heaters: Natural Gas</t>
  </si>
  <si>
    <t>2310022101</t>
  </si>
  <si>
    <t>2310022101 - Industrial Processes - Oil &amp; Gas Production</t>
  </si>
  <si>
    <t>2310022102</t>
  </si>
  <si>
    <t>2310022102 - Industrial Processes - Oil &amp; Gas Production</t>
  </si>
  <si>
    <t>2310022103</t>
  </si>
  <si>
    <t>2310022103 - Industrial Processes - Oil &amp; Gas Production</t>
  </si>
  <si>
    <t>2310022105</t>
  </si>
  <si>
    <t>2310022105 - Industrial Processes - Oil &amp; Gas Production</t>
  </si>
  <si>
    <t>Diesel Engines</t>
  </si>
  <si>
    <t>2310022109</t>
  </si>
  <si>
    <t>2310022109 - Industrial Processes - Oil &amp; Gas Production</t>
  </si>
  <si>
    <t>2310022201</t>
  </si>
  <si>
    <t>2310022201 - Industrial Processes - Oil &amp; Gas Production</t>
  </si>
  <si>
    <t>2310022202</t>
  </si>
  <si>
    <t>2310022202 - Industrial Processes - Oil &amp; Gas Production</t>
  </si>
  <si>
    <t>2310022203</t>
  </si>
  <si>
    <t>2310022203 - Industrial Processes - Oil &amp; Gas Production</t>
  </si>
  <si>
    <t>2310022300</t>
  </si>
  <si>
    <t>2310022300 - Industrial Processes - Oil &amp; Gas Production</t>
  </si>
  <si>
    <t>Compressor Engines: 4Cycle Rich</t>
  </si>
  <si>
    <t>2310022301</t>
  </si>
  <si>
    <t>2310022301 - Industrial Processes - Oil &amp; Gas Production</t>
  </si>
  <si>
    <t>2310022302</t>
  </si>
  <si>
    <t>2310022302 - Industrial Processes - Oil &amp; Gas Production</t>
  </si>
  <si>
    <t>2310022303</t>
  </si>
  <si>
    <t>2310022303 - Industrial Processes - Oil &amp; Gas Production</t>
  </si>
  <si>
    <t>2310022401</t>
  </si>
  <si>
    <t>2310022401 - Industrial Processes - Oil &amp; Gas Production</t>
  </si>
  <si>
    <t>2310022402</t>
  </si>
  <si>
    <t>2310022402 - Industrial Processes - Oil &amp; Gas Production</t>
  </si>
  <si>
    <t>2310022403</t>
  </si>
  <si>
    <t>2310022403 - Industrial Processes - Oil &amp; Gas Production</t>
  </si>
  <si>
    <t>2310022409</t>
  </si>
  <si>
    <t>2310022409 - Industrial Processes - Oil &amp; Gas Production</t>
  </si>
  <si>
    <t>2310022410</t>
  </si>
  <si>
    <t>2310022410 - Industrial Processes - Oil &amp; Gas Production</t>
  </si>
  <si>
    <t>2310022420</t>
  </si>
  <si>
    <t>2310022420 - Industrial Processes - Oil &amp; Gas Production</t>
  </si>
  <si>
    <t>Dehydrator</t>
  </si>
  <si>
    <t>2310022501</t>
  </si>
  <si>
    <t>2310022501 - Industrial Processes - Oil &amp; Gas Production</t>
  </si>
  <si>
    <t>Fugitives, Connectors: Gas Streams</t>
  </si>
  <si>
    <t>2310022502</t>
  </si>
  <si>
    <t>2310022502 - Industrial Processes - Oil &amp; Gas Production</t>
  </si>
  <si>
    <t>Fugitives, Flanges: Gas Streams</t>
  </si>
  <si>
    <t>2310022505</t>
  </si>
  <si>
    <t>2310022505 - Industrial Processes - Oil &amp; Gas Production</t>
  </si>
  <si>
    <t>Fugitives, Valves: Gas</t>
  </si>
  <si>
    <t>2310022506</t>
  </si>
  <si>
    <t>2310022506 - Industrial Processes - Oil &amp; Gas Production</t>
  </si>
  <si>
    <t>Fugitives, Other: Gas</t>
  </si>
  <si>
    <t>2310023000</t>
  </si>
  <si>
    <t>2310023000 - Industrial Processes - Oil &amp; Gas Production</t>
  </si>
  <si>
    <t>Coal Bed Methane Natural Gas</t>
  </si>
  <si>
    <t>Dewatering Pump Engines</t>
  </si>
  <si>
    <t>2310023300</t>
  </si>
  <si>
    <t>2310023300 - Industrial Processes - Oil &amp; Gas Production</t>
  </si>
  <si>
    <t>Pneumatic Devices</t>
  </si>
  <si>
    <t>2310023310</t>
  </si>
  <si>
    <t>2310023310 - Industrial Processes - Oil &amp; Gas Production</t>
  </si>
  <si>
    <t>Pneumatic Pumps</t>
  </si>
  <si>
    <t>2310023400</t>
  </si>
  <si>
    <t>2310023400 - Industrial Processes - Oil &amp; Gas Production</t>
  </si>
  <si>
    <t>Dehydrators</t>
  </si>
  <si>
    <t>2310023410</t>
  </si>
  <si>
    <t>2310023410 - Industrial Processes - Oil &amp; Gas Production</t>
  </si>
  <si>
    <t>Amine Units</t>
  </si>
  <si>
    <t>2310023509</t>
  </si>
  <si>
    <t>2310023509 - Industrial Processes - Oil &amp; Gas Production</t>
  </si>
  <si>
    <t>Fugitives</t>
  </si>
  <si>
    <t>2310023601</t>
  </si>
  <si>
    <t>2310023601 - Industrial Processes - Oil &amp; Gas Production</t>
  </si>
  <si>
    <t>Venting - Initial Completions</t>
  </si>
  <si>
    <t>2310023602</t>
  </si>
  <si>
    <t>2310023602 - Industrial Processes - Oil &amp; Gas Production</t>
  </si>
  <si>
    <t>Venting - Recompletions</t>
  </si>
  <si>
    <t>2310023603</t>
  </si>
  <si>
    <t>2310023603 - Industrial Processes - Oil &amp; Gas Production</t>
  </si>
  <si>
    <t>Venting - Blowdowns</t>
  </si>
  <si>
    <t>2310023604</t>
  </si>
  <si>
    <t>2310023604 - Industrial Processes - Oil &amp; Gas Production</t>
  </si>
  <si>
    <t>Venting - Compressor Startup</t>
  </si>
  <si>
    <t>2310023605</t>
  </si>
  <si>
    <t>2310023605 - Industrial Processes - Oil &amp; Gas Production</t>
  </si>
  <si>
    <t>Venting - Compressor Shutdown</t>
  </si>
  <si>
    <t>2310030000</t>
  </si>
  <si>
    <t>2310030000 - Industrial Processes - Oil &amp; Gas Production</t>
  </si>
  <si>
    <t>Natural Gas Liquids</t>
  </si>
  <si>
    <t>2310030210</t>
  </si>
  <si>
    <t>2310030210 - Industrial Processes - Oil &amp; Gas Production</t>
  </si>
  <si>
    <t>Gas Well Tanks - Flashing &amp; Standing/Working/Breathing, Uncontrolled</t>
  </si>
  <si>
    <t>2310030220</t>
  </si>
  <si>
    <t>2310030220 - Industrial Processes - Oil &amp; Gas Production</t>
  </si>
  <si>
    <t>Gas Well Tanks - Flashing &amp; Standing/Working/Breathing, Controlled</t>
  </si>
  <si>
    <t>2310030230</t>
  </si>
  <si>
    <t>2310030230 - Industrial Processes - Oil &amp; Gas Production</t>
  </si>
  <si>
    <t>Gas Well Tanks - Flaring</t>
  </si>
  <si>
    <t>2310030300</t>
  </si>
  <si>
    <t>2310030300 - Industrial Processes - Oil &amp; Gas Production</t>
  </si>
  <si>
    <t>Gas Well Water Tank Losses</t>
  </si>
  <si>
    <t>2310030400</t>
  </si>
  <si>
    <t>2310030400 - Industrial Processes - Oil &amp; Gas Production</t>
  </si>
  <si>
    <t>Truck Loading</t>
  </si>
  <si>
    <t>2310030401</t>
  </si>
  <si>
    <t>2310030401 - Industrial Processes - Oil &amp; Gas Production</t>
  </si>
  <si>
    <t>Gas Plant Truck Loading</t>
  </si>
  <si>
    <t>2310031000</t>
  </si>
  <si>
    <t>2310031000 - Industrial Processes - Oil &amp; Gas Production</t>
  </si>
  <si>
    <t>Natural Gas Liquids : On-shore</t>
  </si>
  <si>
    <t>2310032000</t>
  </si>
  <si>
    <t>2310032000 - Industrial Processes - Oil &amp; Gas Production</t>
  </si>
  <si>
    <t>Natural Gas Liquids : Off-shore</t>
  </si>
  <si>
    <t>2310111000</t>
  </si>
  <si>
    <t>2310111000 - Industrial Processes - Oil &amp; Gas Production</t>
  </si>
  <si>
    <t>On-Shore Oil Exploration</t>
  </si>
  <si>
    <t>2310111100</t>
  </si>
  <si>
    <t>2310111100 - Industrial Processes - Oil &amp; Gas Production</t>
  </si>
  <si>
    <t>Mud Degassing</t>
  </si>
  <si>
    <t>2310111401</t>
  </si>
  <si>
    <t>2310111401 - Industrial Processes - Oil &amp; Gas Production</t>
  </si>
  <si>
    <t>Oil Well Pneumatic Pumps</t>
  </si>
  <si>
    <t>2310111700</t>
  </si>
  <si>
    <t>2310111700 - Industrial Processes - Oil &amp; Gas Production</t>
  </si>
  <si>
    <t>Oil Well Completion: All Processes</t>
  </si>
  <si>
    <t>2310111701</t>
  </si>
  <si>
    <t>2310111701 - Industrial Processes - Oil &amp; Gas Production</t>
  </si>
  <si>
    <t>Oil Well Completion: Flaring</t>
  </si>
  <si>
    <t>2310111702</t>
  </si>
  <si>
    <t>2310111702 - Industrial Processes - Oil &amp; Gas Production</t>
  </si>
  <si>
    <t>Oil Well Completion: Venting</t>
  </si>
  <si>
    <t>2310112000</t>
  </si>
  <si>
    <t>2310112000 - Industrial Processes - Oil &amp; Gas Production</t>
  </si>
  <si>
    <t>Off-Shore Oil Exploration</t>
  </si>
  <si>
    <t>2310112100</t>
  </si>
  <si>
    <t>2310112100 - Industrial Processes - Oil &amp; Gas Production</t>
  </si>
  <si>
    <t>Mud Degassing Activities</t>
  </si>
  <si>
    <t>2310112401</t>
  </si>
  <si>
    <t>2310112401 - Industrial Processes - Oil &amp; Gas Production</t>
  </si>
  <si>
    <t>2310112700</t>
  </si>
  <si>
    <t>2310112700 - Industrial Processes - Oil &amp; Gas Production</t>
  </si>
  <si>
    <t>2310112701</t>
  </si>
  <si>
    <t>2310112701 - Industrial Processes - Oil &amp; Gas Production</t>
  </si>
  <si>
    <t>2310112702</t>
  </si>
  <si>
    <t>2310112702 - Industrial Processes - Oil &amp; Gas Production</t>
  </si>
  <si>
    <t>2310121000</t>
  </si>
  <si>
    <t>2310121000 - Industrial Processes - Oil &amp; Gas Production</t>
  </si>
  <si>
    <t>On-Shore Gas Exploration</t>
  </si>
  <si>
    <t>2310121100</t>
  </si>
  <si>
    <t>2310121100 - Industrial Processes - Oil &amp; Gas Production</t>
  </si>
  <si>
    <t>2310121401</t>
  </si>
  <si>
    <t>2310121401 - Industrial Processes - Oil &amp; Gas Production</t>
  </si>
  <si>
    <t>2310121700</t>
  </si>
  <si>
    <t>2310121700 - Industrial Processes - Oil &amp; Gas Production</t>
  </si>
  <si>
    <t>Gas Well Completion: All Processes</t>
  </si>
  <si>
    <t>2310121701</t>
  </si>
  <si>
    <t>2310121701 - Industrial Processes - Oil &amp; Gas Production</t>
  </si>
  <si>
    <t>Gas Well Completion: Flaring</t>
  </si>
  <si>
    <t>2310121702</t>
  </si>
  <si>
    <t>2310121702 - Industrial Processes - Oil &amp; Gas Production</t>
  </si>
  <si>
    <t>Gas Well Completion: Venting</t>
  </si>
  <si>
    <t>2310122000</t>
  </si>
  <si>
    <t>2310122000 - Industrial Processes - Oil &amp; Gas Production</t>
  </si>
  <si>
    <t>Off-Shore Gas Exploration</t>
  </si>
  <si>
    <t>2310122100</t>
  </si>
  <si>
    <t>2310122100 - Industrial Processes - Oil &amp; Gas Production</t>
  </si>
  <si>
    <t>2310122401</t>
  </si>
  <si>
    <t>2310122401 - Industrial Processes - Oil &amp; Gas Production</t>
  </si>
  <si>
    <t>2310122700</t>
  </si>
  <si>
    <t>2310122700 - Industrial Processes - Oil &amp; Gas Production</t>
  </si>
  <si>
    <t>2310122701</t>
  </si>
  <si>
    <t>2310122701 - Industrial Processes - Oil &amp; Gas Production</t>
  </si>
  <si>
    <t>2310122702</t>
  </si>
  <si>
    <t>2310122702 - Industrial Processes - Oil &amp; Gas Production</t>
  </si>
  <si>
    <t>2390001000</t>
  </si>
  <si>
    <t>2390001000 - Industrial Processes - NEC</t>
  </si>
  <si>
    <t>In-process Fuel Use</t>
  </si>
  <si>
    <t>2390002000</t>
  </si>
  <si>
    <t>2390002000 - Industrial Processes - NEC</t>
  </si>
  <si>
    <t>2390004000</t>
  </si>
  <si>
    <t>2390004000 - Industrial Processes - NEC</t>
  </si>
  <si>
    <t>2390005000</t>
  </si>
  <si>
    <t>2390005000 - Industrial Processes - NEC</t>
  </si>
  <si>
    <t>2390006000</t>
  </si>
  <si>
    <t>2390006000 - Industrial Processes - NEC</t>
  </si>
  <si>
    <t>2390007000</t>
  </si>
  <si>
    <t>2390007000 - Industrial Processes - NEC</t>
  </si>
  <si>
    <t>2390008000</t>
  </si>
  <si>
    <t>2390008000 - Industrial Processes - NEC</t>
  </si>
  <si>
    <t>2390009000</t>
  </si>
  <si>
    <t>2390009000 - Industrial Processes - NEC</t>
  </si>
  <si>
    <t>Coke</t>
  </si>
  <si>
    <t>2390010000</t>
  </si>
  <si>
    <t>2390010000 - Industrial Processes - NEC</t>
  </si>
  <si>
    <t>2399000000</t>
  </si>
  <si>
    <t>2399000000 - Industrial Processes - NEC</t>
  </si>
  <si>
    <t>Industrial Processes: NEC</t>
  </si>
  <si>
    <t>2399010000</t>
  </si>
  <si>
    <t>2399010000 - Industrial Processes - NEC</t>
  </si>
  <si>
    <t>Industrial Refrigeration</t>
  </si>
  <si>
    <t>Refrigerant Losses</t>
  </si>
  <si>
    <t>2620000000</t>
  </si>
  <si>
    <t>Waste Disposal</t>
  </si>
  <si>
    <t>2620000000 - Waste Disposal</t>
  </si>
  <si>
    <t>Waste Disposal, Treatment, and Recovery</t>
  </si>
  <si>
    <t>Landfills</t>
  </si>
  <si>
    <t>All Categories</t>
  </si>
  <si>
    <t>2620010000</t>
  </si>
  <si>
    <t>2620010000 - Waste Disposal</t>
  </si>
  <si>
    <t>2620020000</t>
  </si>
  <si>
    <t>2620020000 - Waste Disposal</t>
  </si>
  <si>
    <t>2620030000</t>
  </si>
  <si>
    <t>2620030000 - Waste Disposal</t>
  </si>
  <si>
    <t>Municipal</t>
  </si>
  <si>
    <t>2630000000</t>
  </si>
  <si>
    <t>2630000000 - Waste Disposal</t>
  </si>
  <si>
    <t>Wastewater Treatment</t>
  </si>
  <si>
    <t>Total Processed</t>
  </si>
  <si>
    <t>2630010000</t>
  </si>
  <si>
    <t>2630010000 - Waste Disposal</t>
  </si>
  <si>
    <t>2630020000</t>
  </si>
  <si>
    <t>2630020000 - Waste Disposal</t>
  </si>
  <si>
    <t>Public Owned</t>
  </si>
  <si>
    <t>2630020001</t>
  </si>
  <si>
    <t>2630020001 - Waste Disposal</t>
  </si>
  <si>
    <t>Flaring of Gases</t>
  </si>
  <si>
    <t>2630020010</t>
  </si>
  <si>
    <t>2630020010 - Waste Disposal</t>
  </si>
  <si>
    <t>Wastewater Treatment Processes Total</t>
  </si>
  <si>
    <t>2630020020</t>
  </si>
  <si>
    <t>2630020020 - Waste Disposal</t>
  </si>
  <si>
    <t>Biosolids Processes Total</t>
  </si>
  <si>
    <t>2630030000</t>
  </si>
  <si>
    <t>2630030000 - Waste Disposal</t>
  </si>
  <si>
    <t>Residential/Subdivision Owned</t>
  </si>
  <si>
    <t>2630040000</t>
  </si>
  <si>
    <t>2630040000 - Waste Disposal</t>
  </si>
  <si>
    <t>Ammonia pH Control</t>
  </si>
  <si>
    <t>2630050000</t>
  </si>
  <si>
    <t>2630050000 - Waste Disposal</t>
  </si>
  <si>
    <t>Land Application - Digested Sludge</t>
  </si>
  <si>
    <t>2635000000</t>
  </si>
  <si>
    <t>2635000000 - Waste Disposal</t>
  </si>
  <si>
    <t>Soil and Groundwater Remediation</t>
  </si>
  <si>
    <t>2640000000</t>
  </si>
  <si>
    <t>2640000000 - Waste Disposal</t>
  </si>
  <si>
    <t>TSDFs</t>
  </si>
  <si>
    <t>All TSDF Types</t>
  </si>
  <si>
    <t>2640000001</t>
  </si>
  <si>
    <t>2640000001 - Waste Disposal</t>
  </si>
  <si>
    <t>Surface Impoundments</t>
  </si>
  <si>
    <t>2640000002</t>
  </si>
  <si>
    <t>2640000002 - Waste Disposal</t>
  </si>
  <si>
    <t>Land Treatment</t>
  </si>
  <si>
    <t>2640000003</t>
  </si>
  <si>
    <t>2640000003 - Waste Disposal</t>
  </si>
  <si>
    <t>2640000004</t>
  </si>
  <si>
    <t>2640000004 - Waste Disposal</t>
  </si>
  <si>
    <t>Transfer, Storage, and Handling</t>
  </si>
  <si>
    <t>2640010000</t>
  </si>
  <si>
    <t>2640010000 - Waste Disposal</t>
  </si>
  <si>
    <t>2640010001</t>
  </si>
  <si>
    <t>2640010001 - Waste Disposal</t>
  </si>
  <si>
    <t>2640010002</t>
  </si>
  <si>
    <t>2640010002 - Waste Disposal</t>
  </si>
  <si>
    <t>2640010003</t>
  </si>
  <si>
    <t>2640010003 - Waste Disposal</t>
  </si>
  <si>
    <t>2640010004</t>
  </si>
  <si>
    <t>2640010004 - Waste Disposal</t>
  </si>
  <si>
    <t>2640020000</t>
  </si>
  <si>
    <t>2640020000 - Waste Disposal</t>
  </si>
  <si>
    <t>2640020001</t>
  </si>
  <si>
    <t>2640020001 - Waste Disposal</t>
  </si>
  <si>
    <t>2640020002</t>
  </si>
  <si>
    <t>2640020002 - Waste Disposal</t>
  </si>
  <si>
    <t>2640020003</t>
  </si>
  <si>
    <t>2640020003 - Waste Disposal</t>
  </si>
  <si>
    <t>2640020004</t>
  </si>
  <si>
    <t>2640020004 - Waste Disposal</t>
  </si>
  <si>
    <t>2680001000</t>
  </si>
  <si>
    <t>2680001000 - Waste Disposal</t>
  </si>
  <si>
    <t>Composting</t>
  </si>
  <si>
    <t>100% Biosolids (e.g., sewage sludge, manure, mixtures of these matls)</t>
  </si>
  <si>
    <t>2680002000</t>
  </si>
  <si>
    <t>2680002000 - Waste Disposal</t>
  </si>
  <si>
    <t>Mixed Waste (e.g., a 50:50 mixture of biosolids and green wastes)</t>
  </si>
  <si>
    <t>2680003000</t>
  </si>
  <si>
    <t>2680003000 - Waste Disposal</t>
  </si>
  <si>
    <t>100% Green Waste (e.g., residential or municipal yard wastes)</t>
  </si>
  <si>
    <t>2680003010</t>
  </si>
  <si>
    <t>2680003010 - Waste Disposal</t>
  </si>
  <si>
    <t>Chipping&amp;Shredding Ops(where processed matl is shipped out w/in 1 day)</t>
  </si>
  <si>
    <t>2820000000</t>
  </si>
  <si>
    <t>Miscellaneous Non-Industrial NEC</t>
  </si>
  <si>
    <t>2820000000 - Miscellaneous Non-Industrial NEC</t>
  </si>
  <si>
    <t>Miscellaneous Area Sources</t>
  </si>
  <si>
    <t>Cooling Towers</t>
  </si>
  <si>
    <t>All Types</t>
  </si>
  <si>
    <t>2820010000</t>
  </si>
  <si>
    <t>2820010000 - Industrial Processes - NEC</t>
  </si>
  <si>
    <t>Process Cooling Towers</t>
  </si>
  <si>
    <t>2820020000</t>
  </si>
  <si>
    <t>2820020000 - Miscellaneous Non-Industrial NEC</t>
  </si>
  <si>
    <t>Comfort Cooling Towers</t>
  </si>
  <si>
    <t>30300001</t>
  </si>
  <si>
    <t>Industrial Processes - Non-ferrous Metals</t>
  </si>
  <si>
    <t>30300001 - Industrial Processes - Non-ferrous Metals</t>
  </si>
  <si>
    <t>Primary Metal Production</t>
  </si>
  <si>
    <t>Aluminum Ore (Bauxite)</t>
  </si>
  <si>
    <t>Crushing/Handling</t>
  </si>
  <si>
    <t>30300002</t>
  </si>
  <si>
    <t>30300002 - Industrial Processes - Non-ferrous Metals</t>
  </si>
  <si>
    <t>Drying Oven</t>
  </si>
  <si>
    <t>30300003</t>
  </si>
  <si>
    <t>Industrial Processes - Storage and Transfer</t>
  </si>
  <si>
    <t>30300003 - Industrial Processes - Storage and Transfer</t>
  </si>
  <si>
    <t>Fine Ore Storage</t>
  </si>
  <si>
    <t>30300004</t>
  </si>
  <si>
    <t>30300004 - Industrial Processes - Storage and Transfer</t>
  </si>
  <si>
    <t>Loading and Unloading</t>
  </si>
  <si>
    <t>30300101</t>
  </si>
  <si>
    <t>30300101 - Industrial Processes - Non-ferrous Metals</t>
  </si>
  <si>
    <t>Aluminum Ore (Electro-reduction)</t>
  </si>
  <si>
    <t>Prebaked Reduction Cell</t>
  </si>
  <si>
    <t>30300102</t>
  </si>
  <si>
    <t>30300102 - Industrial Processes - Non-ferrous Metals</t>
  </si>
  <si>
    <t>Horizontal Stud Soderberg Cell</t>
  </si>
  <si>
    <t>30300103</t>
  </si>
  <si>
    <t>30300103 - Industrial Processes - Non-ferrous Metals</t>
  </si>
  <si>
    <t>Vertical Stud Soderberg Cell</t>
  </si>
  <si>
    <t>30300104</t>
  </si>
  <si>
    <t>30300104 - Industrial Processes - Non-ferrous Metals</t>
  </si>
  <si>
    <t>Materials Handling</t>
  </si>
  <si>
    <t>30300105</t>
  </si>
  <si>
    <t>30300105 - Industrial Processes - Non-ferrous Metals</t>
  </si>
  <si>
    <t>Anode Baking Furnace</t>
  </si>
  <si>
    <t>30300106</t>
  </si>
  <si>
    <t>30300106 - Industrial Processes - Non-ferrous Metals</t>
  </si>
  <si>
    <t>Degassing</t>
  </si>
  <si>
    <t>30300107</t>
  </si>
  <si>
    <t>30300107 - Industrial Processes - Non-ferrous Metals</t>
  </si>
  <si>
    <t>Roof Vents</t>
  </si>
  <si>
    <t>30300108</t>
  </si>
  <si>
    <t>30300108 - Industrial Processes - Non-ferrous Metals</t>
  </si>
  <si>
    <t>Prebake: Fugitive Emissions</t>
  </si>
  <si>
    <t>30300109</t>
  </si>
  <si>
    <t>30300109 - Industrial Processes - Non-ferrous Metals</t>
  </si>
  <si>
    <t>H.S.S.: Fugitive Emissions</t>
  </si>
  <si>
    <t>30300110</t>
  </si>
  <si>
    <t>30300110 - Industrial Processes - Non-ferrous Metals</t>
  </si>
  <si>
    <t>V.S.S.: Fugitive Emissions</t>
  </si>
  <si>
    <t>30300111</t>
  </si>
  <si>
    <t>30300111 - Industrial Processes - Non-ferrous Metals</t>
  </si>
  <si>
    <t>Anode Baking: Fugitive Emissions</t>
  </si>
  <si>
    <t>30300199</t>
  </si>
  <si>
    <t>30300199 - Industrial Processes - Non-ferrous Metals</t>
  </si>
  <si>
    <t>Not Classified **</t>
  </si>
  <si>
    <t>30300201</t>
  </si>
  <si>
    <t>30300201 - Industrial Processes - Non-ferrous Metals</t>
  </si>
  <si>
    <t>Aluminum Hydroxide Calcining</t>
  </si>
  <si>
    <t>Overall Process</t>
  </si>
  <si>
    <t>30300302</t>
  </si>
  <si>
    <t>30300302 - Industrial Processes - NEC</t>
  </si>
  <si>
    <t>By-product Coke Manufacturing</t>
  </si>
  <si>
    <t>Oven Charging</t>
  </si>
  <si>
    <t>30300303</t>
  </si>
  <si>
    <t>30300303 - Industrial Processes - NEC</t>
  </si>
  <si>
    <t>Oven Pushing</t>
  </si>
  <si>
    <t>30300304</t>
  </si>
  <si>
    <t>30300304 - Industrial Processes - NEC</t>
  </si>
  <si>
    <t>Quenching</t>
  </si>
  <si>
    <t>30300305</t>
  </si>
  <si>
    <t>30300305 - Industrial Processes - Storage and Transfer</t>
  </si>
  <si>
    <t>Coal Unloading</t>
  </si>
  <si>
    <t>30300306</t>
  </si>
  <si>
    <t>30300306 - Industrial Processes - NEC</t>
  </si>
  <si>
    <t>Oven Underfiring</t>
  </si>
  <si>
    <t>30300307</t>
  </si>
  <si>
    <t>30300307 - Industrial Processes - NEC</t>
  </si>
  <si>
    <t>Coal Crushing/Handling</t>
  </si>
  <si>
    <t>30300308</t>
  </si>
  <si>
    <t>30300308 - Industrial Processes - NEC</t>
  </si>
  <si>
    <t>Oven/Door Leaks</t>
  </si>
  <si>
    <t>30300309</t>
  </si>
  <si>
    <t>30300309 - Industrial Processes - Storage and Transfer</t>
  </si>
  <si>
    <t>Coal Conveying</t>
  </si>
  <si>
    <t>30300310</t>
  </si>
  <si>
    <t>30300310 - Industrial Processes - NEC</t>
  </si>
  <si>
    <t>Coal Crushing</t>
  </si>
  <si>
    <t>30300311</t>
  </si>
  <si>
    <t>30300311 - Industrial Processes - NEC</t>
  </si>
  <si>
    <t>Coal Screening</t>
  </si>
  <si>
    <t>30300312</t>
  </si>
  <si>
    <t>30300312 - Industrial Processes - NEC</t>
  </si>
  <si>
    <t>Coke: Crushing/Screening/Handling</t>
  </si>
  <si>
    <t>30300313</t>
  </si>
  <si>
    <t>30300313 - Industrial Processes - NEC</t>
  </si>
  <si>
    <t>Coal Preheater</t>
  </si>
  <si>
    <t>30300314</t>
  </si>
  <si>
    <t>30300314 - Industrial Processes - NEC</t>
  </si>
  <si>
    <t>Topside Leaks</t>
  </si>
  <si>
    <t>30300315</t>
  </si>
  <si>
    <t>30300315 - Industrial Processes - NEC</t>
  </si>
  <si>
    <t>Gas By-product Plant</t>
  </si>
  <si>
    <t>30300316</t>
  </si>
  <si>
    <t>30300316 - Industrial Processes - Storage and Transfer</t>
  </si>
  <si>
    <t>Coal Storage Pile</t>
  </si>
  <si>
    <t>30300317</t>
  </si>
  <si>
    <t>30300317 - Industrial Processes - NEC</t>
  </si>
  <si>
    <t>Combustion Stack: Coke Oven Gas (COG)</t>
  </si>
  <si>
    <t>30300318</t>
  </si>
  <si>
    <t>30300318 - Industrial Processes - NEC</t>
  </si>
  <si>
    <t>Combustion Stack: Blast Furnace Gas (BFG)</t>
  </si>
  <si>
    <t>30300331</t>
  </si>
  <si>
    <t>30300331 - Industrial Processes - NEC</t>
  </si>
  <si>
    <t>30300332</t>
  </si>
  <si>
    <t>30300332 - Industrial Processes - NEC</t>
  </si>
  <si>
    <t>Flushing-liquor Circulation Tank</t>
  </si>
  <si>
    <t>30300333</t>
  </si>
  <si>
    <t>30300333 - Industrial Processes - NEC</t>
  </si>
  <si>
    <t>Excess-ammonia Liquor Tank</t>
  </si>
  <si>
    <t>30300334</t>
  </si>
  <si>
    <t>30300334 - Industrial Processes - NEC</t>
  </si>
  <si>
    <t>Tar Dehydrator</t>
  </si>
  <si>
    <t>30300335</t>
  </si>
  <si>
    <t>30300335 - Industrial Processes - NEC</t>
  </si>
  <si>
    <t>Tar Interceding Sump</t>
  </si>
  <si>
    <t>30300336</t>
  </si>
  <si>
    <t>30300336 - Industrial Processes - NEC</t>
  </si>
  <si>
    <t>Tar Storage</t>
  </si>
  <si>
    <t>30300341</t>
  </si>
  <si>
    <t>30300341 - Industrial Processes - NEC</t>
  </si>
  <si>
    <t>Light Oil Sump</t>
  </si>
  <si>
    <t>30300342</t>
  </si>
  <si>
    <t>30300342 - Industrial Processes - NEC</t>
  </si>
  <si>
    <t>Light Oil Decanter/Condenser Vent</t>
  </si>
  <si>
    <t>30300343</t>
  </si>
  <si>
    <t>30300343 - Industrial Processes - NEC</t>
  </si>
  <si>
    <t>Wash Oil Decanter</t>
  </si>
  <si>
    <t>30300344</t>
  </si>
  <si>
    <t>30300344 - Industrial Processes - NEC</t>
  </si>
  <si>
    <t>Wash-oil Circulation Tank</t>
  </si>
  <si>
    <t>30300351</t>
  </si>
  <si>
    <t>30300351 - Industrial Processes - NEC</t>
  </si>
  <si>
    <t>30300352</t>
  </si>
  <si>
    <t>30300352 - Industrial Processes - NEC</t>
  </si>
  <si>
    <t>Tar Bottom Final Cooler</t>
  </si>
  <si>
    <t>30300353</t>
  </si>
  <si>
    <t>30300353 - Industrial Processes - NEC</t>
  </si>
  <si>
    <t>Naphthalene Processing/Handling</t>
  </si>
  <si>
    <t>30300361</t>
  </si>
  <si>
    <t>30300361 - Industrial Processes - NEC</t>
  </si>
  <si>
    <t>30300399</t>
  </si>
  <si>
    <t>30300399 - Industrial Processes - NEC</t>
  </si>
  <si>
    <t>30300401</t>
  </si>
  <si>
    <t>30300401 - Industrial Processes - NEC</t>
  </si>
  <si>
    <t>Coke Manufacture: Beehive Process</t>
  </si>
  <si>
    <t>General</t>
  </si>
  <si>
    <t>30300502</t>
  </si>
  <si>
    <t>30300502 - Industrial Processes - Non-ferrous Metals</t>
  </si>
  <si>
    <t>Primary Copper Smelting</t>
  </si>
  <si>
    <t>Multiple Hearth Roaster</t>
  </si>
  <si>
    <t>30300503</t>
  </si>
  <si>
    <t>30300503 - Industrial Processes - Non-ferrous Metals</t>
  </si>
  <si>
    <t>Reverberatory Smelting Furnace after Roaster</t>
  </si>
  <si>
    <t>30300504</t>
  </si>
  <si>
    <t>30300504 - Industrial Processes - Non-ferrous Metals</t>
  </si>
  <si>
    <t>Converter (All Configurations)</t>
  </si>
  <si>
    <t>30300505</t>
  </si>
  <si>
    <t>30300505 - Industrial Processes - Non-ferrous Metals</t>
  </si>
  <si>
    <t>Fire (Furnace) Refining</t>
  </si>
  <si>
    <t>30300506</t>
  </si>
  <si>
    <t>30300506 - Industrial Processes - Non-ferrous Metals</t>
  </si>
  <si>
    <t>Ore Concentrate Dryer</t>
  </si>
  <si>
    <t>30300507</t>
  </si>
  <si>
    <t>30300507 - Industrial Processes - Non-ferrous Metals</t>
  </si>
  <si>
    <t>Reverberatory Smelting Furnace w/ Ore Charge w/o Roasting</t>
  </si>
  <si>
    <t>30300508</t>
  </si>
  <si>
    <t>30300508 - Industrial Processes - Non-ferrous Metals</t>
  </si>
  <si>
    <t>Refined Metal Finishing Operations</t>
  </si>
  <si>
    <t>30300509</t>
  </si>
  <si>
    <t>30300509 - Industrial Processes - Non-ferrous Metals</t>
  </si>
  <si>
    <t>Fluidized Bed Roaster</t>
  </si>
  <si>
    <t>30300510</t>
  </si>
  <si>
    <t>30300510 - Industrial Processes - Non-ferrous Metals</t>
  </si>
  <si>
    <t>Electric Smelting Furnace</t>
  </si>
  <si>
    <t>30300511</t>
  </si>
  <si>
    <t>30300511 - Industrial Processes - Non-ferrous Metals</t>
  </si>
  <si>
    <t>Electrolytic Refining</t>
  </si>
  <si>
    <t>30300512</t>
  </si>
  <si>
    <t>30300512 - Industrial Processes - Non-ferrous Metals</t>
  </si>
  <si>
    <t>Flash Smelting</t>
  </si>
  <si>
    <t>30300513</t>
  </si>
  <si>
    <t>30300513 - Industrial Processes - Non-ferrous Metals</t>
  </si>
  <si>
    <t>Roasting: Fugitive Emissions</t>
  </si>
  <si>
    <t>30300514</t>
  </si>
  <si>
    <t>30300514 - Industrial Processes - Non-ferrous Metals</t>
  </si>
  <si>
    <t>Reverberatory Furnace: Fugitive Emissions</t>
  </si>
  <si>
    <t>30300515</t>
  </si>
  <si>
    <t>30300515 - Industrial Processes - Non-ferrous Metals</t>
  </si>
  <si>
    <t>Converter: Fugitive Emissions</t>
  </si>
  <si>
    <t>30300516</t>
  </si>
  <si>
    <t>30300516 - Industrial Processes - Non-ferrous Metals</t>
  </si>
  <si>
    <t>Anode Refining Furnace: Fugitive Emissions</t>
  </si>
  <si>
    <t>30300517</t>
  </si>
  <si>
    <t>30300517 - Industrial Processes - Non-ferrous Metals</t>
  </si>
  <si>
    <t>Slag Cleaning Furnace: Fugitive Emissions</t>
  </si>
  <si>
    <t>30300518</t>
  </si>
  <si>
    <t>30300518 - Industrial Processes - Non-ferrous Metals</t>
  </si>
  <si>
    <t>Converter Slag Return: Fugitive Emissions</t>
  </si>
  <si>
    <t>30300519</t>
  </si>
  <si>
    <t>30300519 - Industrial Processes - Non-ferrous Metals</t>
  </si>
  <si>
    <t>Unpaved Road Traffic: Fugitive Emissions</t>
  </si>
  <si>
    <t>30300521</t>
  </si>
  <si>
    <t>30300521 - Industrial Processes - Non-ferrous Metals</t>
  </si>
  <si>
    <t>Noranda Reactor</t>
  </si>
  <si>
    <t>30300522</t>
  </si>
  <si>
    <t>30300522 - Industrial Processes - Non-ferrous Metals</t>
  </si>
  <si>
    <t>Slag Cleaning Furnace</t>
  </si>
  <si>
    <t>30300523</t>
  </si>
  <si>
    <t>30300523 - Industrial Processes - Non-ferrous Metals</t>
  </si>
  <si>
    <t>Reverberatory Furnace with Converter</t>
  </si>
  <si>
    <t>30300524</t>
  </si>
  <si>
    <t>30300524 - Industrial Processes - Non-ferrous Metals</t>
  </si>
  <si>
    <t>AFT MHR+RF/FBR+EF</t>
  </si>
  <si>
    <t>30300525</t>
  </si>
  <si>
    <t>30300525 - Industrial Processes - Non-ferrous Metals</t>
  </si>
  <si>
    <t>Fluid Bed Roaster with Reverberatory Furnace and Converter</t>
  </si>
  <si>
    <t>30300526</t>
  </si>
  <si>
    <t>30300526 - Industrial Processes - Non-ferrous Metals</t>
  </si>
  <si>
    <t>Dryer with Electric Furnace and Cleaning Furnace and Convertor</t>
  </si>
  <si>
    <t>30300527</t>
  </si>
  <si>
    <t>30300527 - Industrial Processes - Non-ferrous Metals</t>
  </si>
  <si>
    <t>Dryer with Flash Furnace and Converter</t>
  </si>
  <si>
    <t>30300528</t>
  </si>
  <si>
    <t>30300528 - Industrial Processes - Non-ferrous Metals</t>
  </si>
  <si>
    <t>Norander Reactor and Converter</t>
  </si>
  <si>
    <t>30300529</t>
  </si>
  <si>
    <t>30300529 - Industrial Processes - Non-ferrous Metals</t>
  </si>
  <si>
    <t>Multiple Hearth Roaster with Reverberatory Furnace and Converter</t>
  </si>
  <si>
    <t>30300530</t>
  </si>
  <si>
    <t>30300530 - Industrial Processes - Non-ferrous Metals</t>
  </si>
  <si>
    <t>Fluid Bed Roaster with Electric Furnace and Converter</t>
  </si>
  <si>
    <t>30300531</t>
  </si>
  <si>
    <t>30300531 - Industrial Processes - Non-ferrous Metals</t>
  </si>
  <si>
    <t>Reverberatory Furnace After Multiple Hearth Roaster</t>
  </si>
  <si>
    <t>30300532</t>
  </si>
  <si>
    <t>30300532 - Industrial Processes - Non-ferrous Metals</t>
  </si>
  <si>
    <t>Reverberatory Furnace After Fluid Bed Roaster</t>
  </si>
  <si>
    <t>30300533</t>
  </si>
  <si>
    <t>30300533 - Industrial Processes - Non-ferrous Metals</t>
  </si>
  <si>
    <t>Electric Furnace After Concentrate Dryer</t>
  </si>
  <si>
    <t>30300534</t>
  </si>
  <si>
    <t>30300534 - Industrial Processes - Non-ferrous Metals</t>
  </si>
  <si>
    <t>Flash Furnace After Concentrate Dryer</t>
  </si>
  <si>
    <t>30300535</t>
  </si>
  <si>
    <t>30300535 - Industrial Processes - Non-ferrous Metals</t>
  </si>
  <si>
    <t>Electric Furnace After Fluid Bed Roaster</t>
  </si>
  <si>
    <t>30300541</t>
  </si>
  <si>
    <t>30300541 - Industrial Processes - Non-ferrous Metals</t>
  </si>
  <si>
    <t>Concentrate Dryer Followed by Noranda Reactors and Converter</t>
  </si>
  <si>
    <t>30300599</t>
  </si>
  <si>
    <t>30300599 - Industrial Processes - Non-ferrous Metals</t>
  </si>
  <si>
    <t>30300601</t>
  </si>
  <si>
    <t>Industrial Processes - Ferrous Metals</t>
  </si>
  <si>
    <t>30300601 - Industrial Processes - Ferrous Metals</t>
  </si>
  <si>
    <t>Ferroalloy, Open Furnace</t>
  </si>
  <si>
    <t>50% FeSi: Electric Smelting Furnace</t>
  </si>
  <si>
    <t>30300602</t>
  </si>
  <si>
    <t>30300602 - Industrial Processes - Ferrous Metals</t>
  </si>
  <si>
    <t>75% FeSi: Electric Smelting Furnace</t>
  </si>
  <si>
    <t>30300603</t>
  </si>
  <si>
    <t>30300603 - Industrial Processes - Ferrous Metals</t>
  </si>
  <si>
    <t>90% FeSi: Electric Smelting Furnace</t>
  </si>
  <si>
    <t>30300604</t>
  </si>
  <si>
    <t>30300604 - Industrial Processes - Ferrous Metals</t>
  </si>
  <si>
    <t>Silicon Metal: Electric Smelting Furnace</t>
  </si>
  <si>
    <t>30300605</t>
  </si>
  <si>
    <t>30300605 - Industrial Processes - Ferrous Metals</t>
  </si>
  <si>
    <t>Silicomanaganese: Electric Smelting Furnace</t>
  </si>
  <si>
    <t>30300606</t>
  </si>
  <si>
    <t>30300606 - Industrial Processes - Ferrous Metals</t>
  </si>
  <si>
    <t>80% Ferromanganese</t>
  </si>
  <si>
    <t>30300607</t>
  </si>
  <si>
    <t>30300607 - Industrial Processes - Ferrous Metals</t>
  </si>
  <si>
    <t>80% Ferrochromium</t>
  </si>
  <si>
    <t>30300608</t>
  </si>
  <si>
    <t>30300608 - Industrial Processes - Storage and Transfer</t>
  </si>
  <si>
    <t>Raw Material Unloading</t>
  </si>
  <si>
    <t>30300609</t>
  </si>
  <si>
    <t>30300609 - Industrial Processes - Ferrous Metals</t>
  </si>
  <si>
    <t>Raw Material Crushing</t>
  </si>
  <si>
    <t>30300610</t>
  </si>
  <si>
    <t>30300610 - Industrial Processes - Ferrous Metals</t>
  </si>
  <si>
    <t>Ore Screening</t>
  </si>
  <si>
    <t>30300611</t>
  </si>
  <si>
    <t>30300611 - Industrial Processes - Ferrous Metals</t>
  </si>
  <si>
    <t>Ore Dryer</t>
  </si>
  <si>
    <t>30300613</t>
  </si>
  <si>
    <t>30300613 - Industrial Processes - Storage and Transfer</t>
  </si>
  <si>
    <t>Raw Material Storage</t>
  </si>
  <si>
    <t>30300614</t>
  </si>
  <si>
    <t>30300614 - Industrial Processes - Storage and Transfer</t>
  </si>
  <si>
    <t>Raw Material Transfer</t>
  </si>
  <si>
    <t>30300615</t>
  </si>
  <si>
    <t>30300615 - Industrial Processes - Ferrous Metals</t>
  </si>
  <si>
    <t>Ferromanganese: Blast Furnace</t>
  </si>
  <si>
    <t>30300616</t>
  </si>
  <si>
    <t>30300616 - Industrial Processes - Ferrous Metals</t>
  </si>
  <si>
    <t>Ferrosilicon: Blast Furnace</t>
  </si>
  <si>
    <t>30300617</t>
  </si>
  <si>
    <t>30300617 - Industrial Processes - Ferrous Metals</t>
  </si>
  <si>
    <t>Cast House</t>
  </si>
  <si>
    <t>30300618</t>
  </si>
  <si>
    <t>30300618 - Industrial Processes - Ferrous Metals</t>
  </si>
  <si>
    <t>Mix House/Weighing</t>
  </si>
  <si>
    <t>30300619</t>
  </si>
  <si>
    <t>30300619 - Industrial Processes - Ferrous Metals</t>
  </si>
  <si>
    <t>Raw Material Charging</t>
  </si>
  <si>
    <t>30300620</t>
  </si>
  <si>
    <t>30300620 - Industrial Processes - Ferrous Metals</t>
  </si>
  <si>
    <t>Tapping</t>
  </si>
  <si>
    <t>30300621</t>
  </si>
  <si>
    <t>30300621 - Industrial Processes - Ferrous Metals</t>
  </si>
  <si>
    <t>Casting</t>
  </si>
  <si>
    <t>30300622</t>
  </si>
  <si>
    <t>30300622 - Industrial Processes - Ferrous Metals</t>
  </si>
  <si>
    <t>Cooling</t>
  </si>
  <si>
    <t>30300623</t>
  </si>
  <si>
    <t>30300623 - Industrial Processes - Ferrous Metals</t>
  </si>
  <si>
    <t>Product Crushing</t>
  </si>
  <si>
    <t>30300624</t>
  </si>
  <si>
    <t>30300624 - Industrial Processes - Storage and Transfer</t>
  </si>
  <si>
    <t>Product Storage</t>
  </si>
  <si>
    <t>30300625</t>
  </si>
  <si>
    <t>30300625 - Industrial Processes - Ferrous Metals</t>
  </si>
  <si>
    <t>Product Loading</t>
  </si>
  <si>
    <t>30300651</t>
  </si>
  <si>
    <t>30300651 - Industrial Processes - Ferrous Metals</t>
  </si>
  <si>
    <t>Sealed Furnace: Ferromanganese: Electric Arc Furnace</t>
  </si>
  <si>
    <t>30300652</t>
  </si>
  <si>
    <t>30300652 - Industrial Processes - Ferrous Metals</t>
  </si>
  <si>
    <t>Sealed Furnace: Ferrochromium: Electric Arc Furnace</t>
  </si>
  <si>
    <t>30300653</t>
  </si>
  <si>
    <t>30300653 - Industrial Processes - Ferrous Metals</t>
  </si>
  <si>
    <t>Sealed Furnace: Ferrochromium Silica: Electric Arc Furnace</t>
  </si>
  <si>
    <t>30300654</t>
  </si>
  <si>
    <t>30300654 - Industrial Processes - Ferrous Metals</t>
  </si>
  <si>
    <t>Sealed Furnace: EAF - Other Alloys: Specify in Comment</t>
  </si>
  <si>
    <t>30300699</t>
  </si>
  <si>
    <t>30300699 - Industrial Processes - Ferrous Metals</t>
  </si>
  <si>
    <t>30300701</t>
  </si>
  <si>
    <t>30300701 - Industrial Processes - Ferrous Metals</t>
  </si>
  <si>
    <t>Ferroalloy, Semi-covered Furnace</t>
  </si>
  <si>
    <t>Ferromanganese: Electric Arc Furnace</t>
  </si>
  <si>
    <t>30300702</t>
  </si>
  <si>
    <t>30300702 - Industrial Processes - Ferrous Metals</t>
  </si>
  <si>
    <t>Electric Arc Furnace: Other Alloys/Specify</t>
  </si>
  <si>
    <t>30300703</t>
  </si>
  <si>
    <t>30300703 - Industrial Processes - Ferrous Metals</t>
  </si>
  <si>
    <t>Ferrochromium: Electric Arc Furnace</t>
  </si>
  <si>
    <t>30300704</t>
  </si>
  <si>
    <t>30300704 - Industrial Processes - Ferrous Metals</t>
  </si>
  <si>
    <t>Ferrochromium Silicon: Electric Arc Furnace</t>
  </si>
  <si>
    <t>30300801</t>
  </si>
  <si>
    <t>30300801 - Industrial Processes - Ferrous Metals</t>
  </si>
  <si>
    <t>Iron Production (See 3-03-015 for Integrated Iron &amp; Steel MACT)</t>
  </si>
  <si>
    <t>Ore Charging</t>
  </si>
  <si>
    <t>30300802</t>
  </si>
  <si>
    <t>30300802 - Industrial Processes - Ferrous Metals</t>
  </si>
  <si>
    <t>Agglomerate Charging</t>
  </si>
  <si>
    <t>30300804</t>
  </si>
  <si>
    <t>30300804 - Industrial Processes - Storage and Transfer</t>
  </si>
  <si>
    <t>Loader: Hi-Silt</t>
  </si>
  <si>
    <t>30300805</t>
  </si>
  <si>
    <t>30300805 - Industrial Processes - Storage and Transfer</t>
  </si>
  <si>
    <t>Loader: Low-Silt</t>
  </si>
  <si>
    <t>30300808</t>
  </si>
  <si>
    <t>30300808 - Industrial Processes - Ferrous Metals</t>
  </si>
  <si>
    <t>Slag Crushing and Sizing</t>
  </si>
  <si>
    <t>30300809</t>
  </si>
  <si>
    <t>30300809 - Industrial Processes - Storage and Transfer</t>
  </si>
  <si>
    <t>Slag Removal and Dumping</t>
  </si>
  <si>
    <t>30300811</t>
  </si>
  <si>
    <t>30300811 - Industrial Processes - Storage and Transfer</t>
  </si>
  <si>
    <t>Raw Material Stockpiles, Coke Breeze, Limestone, Ore Fines</t>
  </si>
  <si>
    <t>30300812</t>
  </si>
  <si>
    <t>30300812 - Industrial Processes - Storage and Transfer</t>
  </si>
  <si>
    <t>Raw Material Transfer/Handling</t>
  </si>
  <si>
    <t>30300813</t>
  </si>
  <si>
    <t>30300813 - Industrial Processes - Ferrous Metals</t>
  </si>
  <si>
    <t>Windbox</t>
  </si>
  <si>
    <t>30300814</t>
  </si>
  <si>
    <t>30300814 - Industrial Processes - Ferrous Metals</t>
  </si>
  <si>
    <t>Discharge End</t>
  </si>
  <si>
    <t>30300815</t>
  </si>
  <si>
    <t>30300815 - Industrial Processes - Ferrous Metals</t>
  </si>
  <si>
    <t>Sinter Breaker</t>
  </si>
  <si>
    <t>30300816</t>
  </si>
  <si>
    <t>30300816 - Industrial Processes - Ferrous Metals</t>
  </si>
  <si>
    <t>Hot Screening</t>
  </si>
  <si>
    <t>30300817</t>
  </si>
  <si>
    <t>30300817 - Industrial Processes - Ferrous Metals</t>
  </si>
  <si>
    <t>Cooler</t>
  </si>
  <si>
    <t>30300818</t>
  </si>
  <si>
    <t>30300818 - Industrial Processes - Ferrous Metals</t>
  </si>
  <si>
    <t>Cold Screening</t>
  </si>
  <si>
    <t>30300819</t>
  </si>
  <si>
    <t>30300819 - Industrial Processes - Ferrous Metals</t>
  </si>
  <si>
    <t>Sinter Process (Combined Code includes 15,16,17,18)</t>
  </si>
  <si>
    <t>30300820</t>
  </si>
  <si>
    <t>30300820 - Industrial Processes - Storage and Transfer</t>
  </si>
  <si>
    <t>Sinter Conveyor: Transfer Station</t>
  </si>
  <si>
    <t>30300821</t>
  </si>
  <si>
    <t>30300821 - Industrial Processes - Storage and Transfer</t>
  </si>
  <si>
    <t>Unload Ore, Pellets, Limestone, into Blast Furnace</t>
  </si>
  <si>
    <t>30300822</t>
  </si>
  <si>
    <t>30300822 - Industrial Processes - Storage and Transfer</t>
  </si>
  <si>
    <t>Raw Material Stockpile: Ore, Pellets, Limestone, Coke, Sinter</t>
  </si>
  <si>
    <t>30300823</t>
  </si>
  <si>
    <t>30300823 - Industrial Processes - Storage and Transfer</t>
  </si>
  <si>
    <t>Charge Materials: Transfer/Handling</t>
  </si>
  <si>
    <t>30300824</t>
  </si>
  <si>
    <t>30300824 - Industrial Processes - Ferrous Metals</t>
  </si>
  <si>
    <t>Blast Heating Stoves</t>
  </si>
  <si>
    <t>30300825</t>
  </si>
  <si>
    <t>30300825 - Industrial Processes - Ferrous Metals</t>
  </si>
  <si>
    <t>30300826</t>
  </si>
  <si>
    <t>30300826 - Industrial Processes - Ferrous Metals</t>
  </si>
  <si>
    <t>Blast Furnace Slips</t>
  </si>
  <si>
    <t>30300827</t>
  </si>
  <si>
    <t>30300827 - Industrial Processes - Storage and Transfer</t>
  </si>
  <si>
    <t>Lump Ore Unloading</t>
  </si>
  <si>
    <t>30300828</t>
  </si>
  <si>
    <t>30300828 - Industrial Processes - Ferrous Metals</t>
  </si>
  <si>
    <t>Blast Furnace: Local Evacuation</t>
  </si>
  <si>
    <t>30300829</t>
  </si>
  <si>
    <t>30300829 - Industrial Processes - Ferrous Metals</t>
  </si>
  <si>
    <t>Blast Furnace: Taphole and Trough</t>
  </si>
  <si>
    <t>30300831</t>
  </si>
  <si>
    <t>30300831 - Industrial Processes - Storage and Transfer</t>
  </si>
  <si>
    <t>Unpaved Roads: Light Duty Vehicles</t>
  </si>
  <si>
    <t>30300832</t>
  </si>
  <si>
    <t>30300832 - Industrial Processes - Storage and Transfer</t>
  </si>
  <si>
    <t>Unpaved Roads: Medium Duty Vehicles</t>
  </si>
  <si>
    <t>30300833</t>
  </si>
  <si>
    <t>30300833 - Industrial Processes - Storage and Transfer</t>
  </si>
  <si>
    <t>Unpaved Roads: Heavy Duty Vehicles</t>
  </si>
  <si>
    <t>30300834</t>
  </si>
  <si>
    <t>30300834 - Industrial Processes - Storage and Transfer</t>
  </si>
  <si>
    <t>Paved Roads: All Vehicle Types</t>
  </si>
  <si>
    <t>30300841</t>
  </si>
  <si>
    <t>30300841 - Industrial Processes - Storage and Transfer</t>
  </si>
  <si>
    <t>Flue Dust Unloading</t>
  </si>
  <si>
    <t>30300842</t>
  </si>
  <si>
    <t>30300842 - Industrial Processes - Storage and Transfer</t>
  </si>
  <si>
    <t>Blended Ore Unloading</t>
  </si>
  <si>
    <t>30300899</t>
  </si>
  <si>
    <t>30300899 - Industrial Processes - Ferrous Metals</t>
  </si>
  <si>
    <t>See Comment **</t>
  </si>
  <si>
    <t>30300901</t>
  </si>
  <si>
    <t>30300901 - Industrial Processes - Ferrous Metals</t>
  </si>
  <si>
    <t>Steel Manufacturing (See 3-03-015 for Integrated Iron &amp; Steel MACT)</t>
  </si>
  <si>
    <t>Open Hearth Furnace: Stack</t>
  </si>
  <si>
    <t>30300904</t>
  </si>
  <si>
    <t>30300904 - Industrial Processes - Ferrous Metals</t>
  </si>
  <si>
    <t>Electric Arc Furnace: Alloy Steel (Stack)</t>
  </si>
  <si>
    <t>30300906</t>
  </si>
  <si>
    <t>30300906 - Industrial Processes - Ferrous Metals</t>
  </si>
  <si>
    <t>Charging: Electric Arc Furnace</t>
  </si>
  <si>
    <t>30300907</t>
  </si>
  <si>
    <t>30300907 - Industrial Processes - Ferrous Metals</t>
  </si>
  <si>
    <t>Tapping: Electric Arc Furnace</t>
  </si>
  <si>
    <t>30300908</t>
  </si>
  <si>
    <t>30300908 - Industrial Processes - Ferrous Metals</t>
  </si>
  <si>
    <t>Electric Arc Furnace: Carbon Steel (Stack)</t>
  </si>
  <si>
    <t>30300910</t>
  </si>
  <si>
    <t>30300910 - Industrial Processes - Ferrous Metals</t>
  </si>
  <si>
    <t>Pickling</t>
  </si>
  <si>
    <t>30300911</t>
  </si>
  <si>
    <t>30300911 - Industrial Processes - Ferrous Metals</t>
  </si>
  <si>
    <t>Soaking Pits</t>
  </si>
  <si>
    <t>30300912</t>
  </si>
  <si>
    <t>30300912 - Industrial Processes - Ferrous Metals</t>
  </si>
  <si>
    <t>Grinding</t>
  </si>
  <si>
    <t>30300913</t>
  </si>
  <si>
    <t>30300913 - Industrial Processes - Ferrous Metals</t>
  </si>
  <si>
    <t>Basic Oxygen Furnace: Open Hood-Stack</t>
  </si>
  <si>
    <t>30300914</t>
  </si>
  <si>
    <t>30300914 - Industrial Processes - Ferrous Metals</t>
  </si>
  <si>
    <t>Basic Oxygen Furnace: Closed Hood-Stack</t>
  </si>
  <si>
    <t>30300915</t>
  </si>
  <si>
    <t>30300915 - Industrial Processes - Storage and Transfer</t>
  </si>
  <si>
    <t>Hot Metal (Iron) Transfer to Steelmaking Furnace</t>
  </si>
  <si>
    <t>30300916</t>
  </si>
  <si>
    <t>30300916 - Industrial Processes - Ferrous Metals</t>
  </si>
  <si>
    <t>Charging: BOF</t>
  </si>
  <si>
    <t>30300917</t>
  </si>
  <si>
    <t>30300917 - Industrial Processes - Ferrous Metals</t>
  </si>
  <si>
    <t>Tapping: BOF</t>
  </si>
  <si>
    <t>30300918</t>
  </si>
  <si>
    <t>30300918 - Industrial Processes - Ferrous Metals</t>
  </si>
  <si>
    <t>Charging: Open Hearth</t>
  </si>
  <si>
    <t>30300919</t>
  </si>
  <si>
    <t>30300919 - Industrial Processes - Ferrous Metals</t>
  </si>
  <si>
    <t>Tapping: Open Hearth</t>
  </si>
  <si>
    <t>30300920</t>
  </si>
  <si>
    <t>30300920 - Industrial Processes - Ferrous Metals</t>
  </si>
  <si>
    <t>Hot Metal Desulfurization</t>
  </si>
  <si>
    <t>30300921</t>
  </si>
  <si>
    <t>30300921 - Industrial Processes - Ferrous Metals</t>
  </si>
  <si>
    <t>Teeming (Unleaded Steel)</t>
  </si>
  <si>
    <t>30300922</t>
  </si>
  <si>
    <t>30300922 - Industrial Processes - Ferrous Metals</t>
  </si>
  <si>
    <t>Continuous Casting</t>
  </si>
  <si>
    <t>30300923</t>
  </si>
  <si>
    <t>30300923 - Industrial Processes - Ferrous Metals</t>
  </si>
  <si>
    <t>Steel Furnace Slag Tapping and Dumping</t>
  </si>
  <si>
    <t>30300924</t>
  </si>
  <si>
    <t>30300924 - Industrial Processes - Ferrous Metals</t>
  </si>
  <si>
    <t>Steel Furnace Slag Processing</t>
  </si>
  <si>
    <t>30300925</t>
  </si>
  <si>
    <t>30300925 - Industrial Processes - Ferrous Metals</t>
  </si>
  <si>
    <t>Teeming (Leaded Steel)</t>
  </si>
  <si>
    <t>30300926</t>
  </si>
  <si>
    <t>30300926 - Industrial Processes - Ferrous Metals</t>
  </si>
  <si>
    <t>Electric Induction Furnace</t>
  </si>
  <si>
    <t>30300927</t>
  </si>
  <si>
    <t>30300927 - Industrial Processes - Ferrous Metals</t>
  </si>
  <si>
    <t>Steel Scrap Preheater</t>
  </si>
  <si>
    <t>30300928</t>
  </si>
  <si>
    <t>30300928 - Industrial Processes - Ferrous Metals</t>
  </si>
  <si>
    <t>Argon-oxygen Decarburization</t>
  </si>
  <si>
    <t>30300929</t>
  </si>
  <si>
    <t>30300929 - Industrial Processes - Ferrous Metals</t>
  </si>
  <si>
    <t>Steel Plate Burner/Torch Cutter</t>
  </si>
  <si>
    <t>30300930</t>
  </si>
  <si>
    <t>30300930 - Industrial Processes - Ferrous Metals</t>
  </si>
  <si>
    <t>Q-BOP Melting and Refining</t>
  </si>
  <si>
    <t>30300931</t>
  </si>
  <si>
    <t>30300931 - Industrial Processes - Ferrous Metals</t>
  </si>
  <si>
    <t>Hot Rolling</t>
  </si>
  <si>
    <t>30300932</t>
  </si>
  <si>
    <t>30300932 - Industrial Processes - Ferrous Metals</t>
  </si>
  <si>
    <t>Scarfing</t>
  </si>
  <si>
    <t>30300933</t>
  </si>
  <si>
    <t>30300933 - Industrial Processes - Ferrous Metals</t>
  </si>
  <si>
    <t>Reheat Furnaces</t>
  </si>
  <si>
    <t>30300934</t>
  </si>
  <si>
    <t>30300934 - Industrial Processes - Ferrous Metals</t>
  </si>
  <si>
    <t>Heat Treating Furnaces: Annealing</t>
  </si>
  <si>
    <t>30300935</t>
  </si>
  <si>
    <t>30300935 - Industrial Processes - Ferrous Metals</t>
  </si>
  <si>
    <t>Cold Rolling</t>
  </si>
  <si>
    <t>30300936</t>
  </si>
  <si>
    <t>30300936 - Industrial Processes - Ferrous Metals</t>
  </si>
  <si>
    <t>Coating: Tin, Zinc, etc.</t>
  </si>
  <si>
    <t>30300998</t>
  </si>
  <si>
    <t>30300998 - Industrial Processes - Ferrous Metals</t>
  </si>
  <si>
    <t>30300999</t>
  </si>
  <si>
    <t>30300999 - Industrial Processes - Ferrous Metals</t>
  </si>
  <si>
    <t>30301001</t>
  </si>
  <si>
    <t>30301001 - Industrial Processes - Non-ferrous Metals</t>
  </si>
  <si>
    <t>Lead Production</t>
  </si>
  <si>
    <t>Sintering: Single Stream</t>
  </si>
  <si>
    <t>30301002</t>
  </si>
  <si>
    <t>30301002 - Industrial Processes - Non-ferrous Metals</t>
  </si>
  <si>
    <t>Blast Furnace Operation</t>
  </si>
  <si>
    <t>30301003</t>
  </si>
  <si>
    <t>30301003 - Industrial Processes - Non-ferrous Metals</t>
  </si>
  <si>
    <t>Dross Reverberatory Furnace</t>
  </si>
  <si>
    <t>30301004</t>
  </si>
  <si>
    <t>30301004 - Industrial Processes - Non-ferrous Metals</t>
  </si>
  <si>
    <t>Ore Crushing</t>
  </si>
  <si>
    <t>30301005</t>
  </si>
  <si>
    <t>30301005 - Industrial Processes - Non-ferrous Metals</t>
  </si>
  <si>
    <t>Materials Handling (Includes 11, 12, 13, 04, 14)</t>
  </si>
  <si>
    <t>30301006</t>
  </si>
  <si>
    <t>30301006 - Industrial Processes - Non-ferrous Metals</t>
  </si>
  <si>
    <t>Sintering: Dual Stream Feed End</t>
  </si>
  <si>
    <t>30301007</t>
  </si>
  <si>
    <t>30301007 - Industrial Processes - Non-ferrous Metals</t>
  </si>
  <si>
    <t>Sintering: Dual Stream Discharge End</t>
  </si>
  <si>
    <t>30301008</t>
  </si>
  <si>
    <t>30301008 - Industrial Processes - Non-ferrous Metals</t>
  </si>
  <si>
    <t>Slag Fume Furnace</t>
  </si>
  <si>
    <t>30301009</t>
  </si>
  <si>
    <t>30301009 - Industrial Processes - Non-ferrous Metals</t>
  </si>
  <si>
    <t>Lead Drossing</t>
  </si>
  <si>
    <t>30301010</t>
  </si>
  <si>
    <t>30301010 - Industrial Processes - Non-ferrous Metals</t>
  </si>
  <si>
    <t>Raw Material Crushing and Grinding</t>
  </si>
  <si>
    <t>30301011</t>
  </si>
  <si>
    <t>30301011 - Industrial Processes - Storage and Transfer</t>
  </si>
  <si>
    <t>30301012</t>
  </si>
  <si>
    <t>30301012 - Industrial Processes - Storage and Transfer</t>
  </si>
  <si>
    <t>Raw Material Storage Piles</t>
  </si>
  <si>
    <t>30301013</t>
  </si>
  <si>
    <t>30301013 - Industrial Processes - Storage and Transfer</t>
  </si>
  <si>
    <t>30301014</t>
  </si>
  <si>
    <t>30301014 - Industrial Processes - Non-ferrous Metals</t>
  </si>
  <si>
    <t>Sintering Charge Mixing</t>
  </si>
  <si>
    <t>30301015</t>
  </si>
  <si>
    <t>30301015 - Industrial Processes - Non-ferrous Metals</t>
  </si>
  <si>
    <t>Sinter Crushing/Screening</t>
  </si>
  <si>
    <t>30301016</t>
  </si>
  <si>
    <t>30301016 - Industrial Processes - Storage and Transfer</t>
  </si>
  <si>
    <t>Sinter Transfer</t>
  </si>
  <si>
    <t>30301017</t>
  </si>
  <si>
    <t>30301017 - Industrial Processes - Non-ferrous Metals</t>
  </si>
  <si>
    <t>Sinter Fines Return Handling</t>
  </si>
  <si>
    <t>30301018</t>
  </si>
  <si>
    <t>30301018 - Industrial Processes - Non-ferrous Metals</t>
  </si>
  <si>
    <t>Blast Furnace Charging</t>
  </si>
  <si>
    <t>30301019</t>
  </si>
  <si>
    <t>30301019 - Industrial Processes - Non-ferrous Metals</t>
  </si>
  <si>
    <t>Blast Furnace Tapping (Metal and Slag)</t>
  </si>
  <si>
    <t>30301020</t>
  </si>
  <si>
    <t>30301020 - Industrial Processes - Non-ferrous Metals</t>
  </si>
  <si>
    <t>Blast Furnace Lead Pouring</t>
  </si>
  <si>
    <t>30301021</t>
  </si>
  <si>
    <t>30301021 - Industrial Processes - Non-ferrous Metals</t>
  </si>
  <si>
    <t>Blast Furnace Slag Pouring</t>
  </si>
  <si>
    <t>30301022</t>
  </si>
  <si>
    <t>30301022 - Industrial Processes - Non-ferrous Metals</t>
  </si>
  <si>
    <t>Lead Refining/Silver Retort</t>
  </si>
  <si>
    <t>30301023</t>
  </si>
  <si>
    <t>30301023 - Industrial Processes - Non-ferrous Metals</t>
  </si>
  <si>
    <t>Lead Casting</t>
  </si>
  <si>
    <t>30301024</t>
  </si>
  <si>
    <t>30301024 - Industrial Processes - Non-ferrous Metals</t>
  </si>
  <si>
    <t>Reverberatory or Kettle Softening</t>
  </si>
  <si>
    <t>30301025</t>
  </si>
  <si>
    <t>30301025 - Industrial Processes - Non-ferrous Metals</t>
  </si>
  <si>
    <t>Sinter Machine Leakage</t>
  </si>
  <si>
    <t>30301026</t>
  </si>
  <si>
    <t>30301026 - Industrial Processes - Storage and Transfer</t>
  </si>
  <si>
    <t>Sinter Dump Area</t>
  </si>
  <si>
    <t>30301027</t>
  </si>
  <si>
    <t>30301027 - Industrial Processes - Non-ferrous Metals</t>
  </si>
  <si>
    <t>Vacuum Distillation</t>
  </si>
  <si>
    <t>30301028</t>
  </si>
  <si>
    <t>30301028 - Industrial Processes - Non-ferrous Metals</t>
  </si>
  <si>
    <t>Tetrahedrite Dryer</t>
  </si>
  <si>
    <t>30301029</t>
  </si>
  <si>
    <t>30301029 - Industrial Processes - Non-ferrous Metals</t>
  </si>
  <si>
    <t>Sinter Machine (Weak Gas)</t>
  </si>
  <si>
    <t>30301030</t>
  </si>
  <si>
    <t>30301030 - Industrial Processes - Non-ferrous Metals</t>
  </si>
  <si>
    <t>Sinter Storage</t>
  </si>
  <si>
    <t>30301031</t>
  </si>
  <si>
    <t>30301031 - Industrial Processes - Non-ferrous Metals</t>
  </si>
  <si>
    <t>Speiss Pit</t>
  </si>
  <si>
    <t>30301032</t>
  </si>
  <si>
    <t>30301032 - Industrial Processes - Non-ferrous Metals</t>
  </si>
  <si>
    <t>30301099</t>
  </si>
  <si>
    <t>30301099 - Industrial Processes - Non-ferrous Metals</t>
  </si>
  <si>
    <t>30301101</t>
  </si>
  <si>
    <t>30301101 - Industrial Processes - Non-ferrous Metals</t>
  </si>
  <si>
    <t>Molybdenum</t>
  </si>
  <si>
    <t>Mining: General</t>
  </si>
  <si>
    <t>30301102</t>
  </si>
  <si>
    <t>30301102 - Industrial Processes - Non-ferrous Metals</t>
  </si>
  <si>
    <t>Milling: General</t>
  </si>
  <si>
    <t>30301199</t>
  </si>
  <si>
    <t>30301199 - Industrial Processes - Non-ferrous Metals</t>
  </si>
  <si>
    <t>30301201</t>
  </si>
  <si>
    <t>30301201 - Industrial Processes - Non-ferrous Metals</t>
  </si>
  <si>
    <t>Titanium</t>
  </si>
  <si>
    <t>Chlorination</t>
  </si>
  <si>
    <t>30301202</t>
  </si>
  <si>
    <t>30301202 - Industrial Processes - Non-ferrous Metals</t>
  </si>
  <si>
    <t>Drying Titanium Sand Ore (Cyclone Exit)</t>
  </si>
  <si>
    <t>30301299</t>
  </si>
  <si>
    <t>30301299 - Industrial Processes - Non-ferrous Metals</t>
  </si>
  <si>
    <t>30301301</t>
  </si>
  <si>
    <t>30301301 - Industrial Processes - Non-ferrous Metals</t>
  </si>
  <si>
    <t>Gold Processing</t>
  </si>
  <si>
    <t>General Processes</t>
  </si>
  <si>
    <t>30301302</t>
  </si>
  <si>
    <t>30301302 - Industrial Processes - Non-ferrous Metals</t>
  </si>
  <si>
    <t>Fines Crushing</t>
  </si>
  <si>
    <t>30301303</t>
  </si>
  <si>
    <t>30301303 - Industrial Processes - Non-ferrous Metals</t>
  </si>
  <si>
    <t>autoclave</t>
  </si>
  <si>
    <t>30301304</t>
  </si>
  <si>
    <t>30301304 - Industrial Processes - Non-ferrous Metals</t>
  </si>
  <si>
    <t>cyanide leaching process</t>
  </si>
  <si>
    <t>30301305</t>
  </si>
  <si>
    <t>30301305 - Industrial Processes - Non-ferrous Metals</t>
  </si>
  <si>
    <t>carbon kiln</t>
  </si>
  <si>
    <t>30301306</t>
  </si>
  <si>
    <t>30301306 - Industrial Processes - Non-ferrous Metals</t>
  </si>
  <si>
    <t>pregnant solution tank</t>
  </si>
  <si>
    <t>30301307</t>
  </si>
  <si>
    <t>30301307 - Industrial Processes - Non-ferrous Metals</t>
  </si>
  <si>
    <t>electrowinning cell</t>
  </si>
  <si>
    <t>30301308</t>
  </si>
  <si>
    <t>30301308 - Industrial Processes - Non-ferrous Metals</t>
  </si>
  <si>
    <t>mercury retorts</t>
  </si>
  <si>
    <t>30301309</t>
  </si>
  <si>
    <t>30301309 - Industrial Processes - Non-ferrous Metals</t>
  </si>
  <si>
    <t>melt furnace</t>
  </si>
  <si>
    <t>30301310</t>
  </si>
  <si>
    <t>30301310 - Industrial Processes - Non-ferrous Metals</t>
  </si>
  <si>
    <t>quenching</t>
  </si>
  <si>
    <t>30301311</t>
  </si>
  <si>
    <t>30301311 - Industrial Processes - Non-ferrous Metals</t>
  </si>
  <si>
    <t>roasting</t>
  </si>
  <si>
    <t>30301312</t>
  </si>
  <si>
    <t>30301312 - Industrial Processes - Non-ferrous Metals</t>
  </si>
  <si>
    <t>ore dry grinding</t>
  </si>
  <si>
    <t>30301313</t>
  </si>
  <si>
    <t>30301313 - Industrial Processes - Non-ferrous Metals</t>
  </si>
  <si>
    <t>ore preheating</t>
  </si>
  <si>
    <t>30301314</t>
  </si>
  <si>
    <t>30301314 - Industrial Processes - Non-ferrous Metals</t>
  </si>
  <si>
    <t>non-carbon concentrate process (Merrill-Crowe)</t>
  </si>
  <si>
    <t>30301401</t>
  </si>
  <si>
    <t>30301401 - Industrial Processes - Non-ferrous Metals</t>
  </si>
  <si>
    <t>Barium Ore Processing</t>
  </si>
  <si>
    <t>Ore Grinding</t>
  </si>
  <si>
    <t>30301402</t>
  </si>
  <si>
    <t>30301402 - Industrial Processes - Non-ferrous Metals</t>
  </si>
  <si>
    <t>Reduction Kiln</t>
  </si>
  <si>
    <t>30301403</t>
  </si>
  <si>
    <t>30301403 - Industrial Processes - Non-ferrous Metals</t>
  </si>
  <si>
    <t>Dryers/Calciners</t>
  </si>
  <si>
    <t>30301499</t>
  </si>
  <si>
    <t>30301499 - Industrial Processes - Non-ferrous Metals</t>
  </si>
  <si>
    <t>30301501</t>
  </si>
  <si>
    <t>30301501 - Industrial Processes - Ferrous Metals</t>
  </si>
  <si>
    <t>Integrated Iron and Steel Manufacturing (See also 3-03-008 &amp; 3-03-009)</t>
  </si>
  <si>
    <t>Integrated Iron and Steel Foundries</t>
  </si>
  <si>
    <t>30301502</t>
  </si>
  <si>
    <t>30301502 - Industrial Processes - Ferrous Metals</t>
  </si>
  <si>
    <t>Sintering: Raw Materials Handling</t>
  </si>
  <si>
    <t>30301503</t>
  </si>
  <si>
    <t>30301503 - Industrial Processes - Ferrous Metals</t>
  </si>
  <si>
    <t>Sintering: Windbox</t>
  </si>
  <si>
    <t>30301504</t>
  </si>
  <si>
    <t>30301504 - Industrial Processes - Ferrous Metals</t>
  </si>
  <si>
    <t>Sintering: Discharge End</t>
  </si>
  <si>
    <t>30301505</t>
  </si>
  <si>
    <t>30301505 - Industrial Processes - Ferrous Metals</t>
  </si>
  <si>
    <t>Sintering: Cooler</t>
  </si>
  <si>
    <t>30301506</t>
  </si>
  <si>
    <t>30301506 - Industrial Processes - Ferrous Metals</t>
  </si>
  <si>
    <t>Sintering: Cold Screen</t>
  </si>
  <si>
    <t>30301510</t>
  </si>
  <si>
    <t>30301510 - Industrial Processes - Ferrous Metals</t>
  </si>
  <si>
    <t>Blast Furnace: Slip</t>
  </si>
  <si>
    <t>30301511</t>
  </si>
  <si>
    <t>30301511 - Industrial Processes - Ferrous Metals</t>
  </si>
  <si>
    <t>Blast Furnace: Charging</t>
  </si>
  <si>
    <t>30301512</t>
  </si>
  <si>
    <t>30301512 - Industrial Processes - Ferrous Metals</t>
  </si>
  <si>
    <t>Blast Furnace: Casting, Uncontrolled Casthouse Roof Monitor</t>
  </si>
  <si>
    <t>30301513</t>
  </si>
  <si>
    <t>30301513 - Industrial Processes - Ferrous Metals</t>
  </si>
  <si>
    <t>Blast Furnace: Casting, Furnace with Local Evacuation</t>
  </si>
  <si>
    <t>30301514</t>
  </si>
  <si>
    <t>30301514 - Industrial Processes - Ferrous Metals</t>
  </si>
  <si>
    <t>Blast Furnace: Taphole and Trough Only</t>
  </si>
  <si>
    <t>30301518</t>
  </si>
  <si>
    <t>30301518 - Industrial Processes - Ferrous Metals</t>
  </si>
  <si>
    <t>30301520</t>
  </si>
  <si>
    <t>30301520 - Industrial Processes - Ferrous Metals</t>
  </si>
  <si>
    <t>Basic Oxygen Furnace (BOF)</t>
  </si>
  <si>
    <t>30301521</t>
  </si>
  <si>
    <t>30301521 - Industrial Processes - Ferrous Metals</t>
  </si>
  <si>
    <t>BOF, Top Blown Furnace: Charging</t>
  </si>
  <si>
    <t>30301522</t>
  </si>
  <si>
    <t>30301522 - Industrial Processes - Ferrous Metals</t>
  </si>
  <si>
    <t>BOF, Top Blown Furnace: Melting and Refining</t>
  </si>
  <si>
    <t>30301523</t>
  </si>
  <si>
    <t>30301523 - Industrial Processes - Ferrous Metals</t>
  </si>
  <si>
    <t>BOF, Top Blown Furnace: Tapping</t>
  </si>
  <si>
    <t>30301524</t>
  </si>
  <si>
    <t>30301524 - Industrial Processes - Storage and Transfer</t>
  </si>
  <si>
    <t>BOF, Top Blown Furnace: Hot Metal Transfer</t>
  </si>
  <si>
    <t>30301530</t>
  </si>
  <si>
    <t>30301530 - Industrial Processes - Ferrous Metals</t>
  </si>
  <si>
    <t>QBOP: Melting and Refining</t>
  </si>
  <si>
    <t>30301540</t>
  </si>
  <si>
    <t>30301540 - Industrial Processes - Ferrous Metals</t>
  </si>
  <si>
    <t>Electric Arc Furnace (EAF): Charging</t>
  </si>
  <si>
    <t>30301541</t>
  </si>
  <si>
    <t>30301541 - Industrial Processes - Ferrous Metals</t>
  </si>
  <si>
    <t>EAF: Melting and Refining</t>
  </si>
  <si>
    <t>30301542</t>
  </si>
  <si>
    <t>30301542 - Industrial Processes - Ferrous Metals</t>
  </si>
  <si>
    <t>EAF: Tapping</t>
  </si>
  <si>
    <t>30301543</t>
  </si>
  <si>
    <t>30301543 - Industrial Processes - Ferrous Metals</t>
  </si>
  <si>
    <t>EAF: Slagging</t>
  </si>
  <si>
    <t>30301550</t>
  </si>
  <si>
    <t>30301550 - Industrial Processes - Ferrous Metals</t>
  </si>
  <si>
    <t>Open Hearth Furnace: Charging</t>
  </si>
  <si>
    <t>30301551</t>
  </si>
  <si>
    <t>30301551 - Industrial Processes - Ferrous Metals</t>
  </si>
  <si>
    <t>Open Hearth Furnace: Melting and Refining</t>
  </si>
  <si>
    <t>30301552</t>
  </si>
  <si>
    <t>30301552 - Industrial Processes - Ferrous Metals</t>
  </si>
  <si>
    <t>Open Hearth Furnace: Tapping</t>
  </si>
  <si>
    <t>30301553</t>
  </si>
  <si>
    <t>30301553 - Industrial Processes - Storage and Transfer</t>
  </si>
  <si>
    <t>Open Hearth Furnace: Hot Metal Transfer</t>
  </si>
  <si>
    <t>30301554</t>
  </si>
  <si>
    <t>30301554 - Industrial Processes - Ferrous Metals</t>
  </si>
  <si>
    <t>Open Hearth Furnace: Slagging</t>
  </si>
  <si>
    <t>30301560</t>
  </si>
  <si>
    <t>30301560 - Industrial Processes - Ferrous Metals</t>
  </si>
  <si>
    <t>Teeming: Leaded Steel</t>
  </si>
  <si>
    <t>30301561</t>
  </si>
  <si>
    <t>30301561 - Industrial Processes - Ferrous Metals</t>
  </si>
  <si>
    <t>Teeming: Unleaded Steel</t>
  </si>
  <si>
    <t>30301570</t>
  </si>
  <si>
    <t>30301570 - Industrial Processes - Ferrous Metals</t>
  </si>
  <si>
    <t>Machine Scarfing</t>
  </si>
  <si>
    <t>30301571</t>
  </si>
  <si>
    <t>30301571 - Industrial Processes - Ferrous Metals</t>
  </si>
  <si>
    <t>Manual Scarfing</t>
  </si>
  <si>
    <t>30301580</t>
  </si>
  <si>
    <t>30301580 - Industrial Processes - Ferrous Metals</t>
  </si>
  <si>
    <t>Miscellaneous Combustion Sources</t>
  </si>
  <si>
    <t>30301581</t>
  </si>
  <si>
    <t>30301581 - Industrial Processes - Ferrous Metals</t>
  </si>
  <si>
    <t>Miscellaneous Combustion Sources: Blast Furnace Stoves</t>
  </si>
  <si>
    <t>30301582</t>
  </si>
  <si>
    <t>30301582 - Industrial Processes - Ferrous Metals</t>
  </si>
  <si>
    <t>Miscellaneous Combustion Sources: Boilers</t>
  </si>
  <si>
    <t>30301583</t>
  </si>
  <si>
    <t>30301583 - Industrial Processes - Ferrous Metals</t>
  </si>
  <si>
    <t>Miscellaneous Combustion Sources: Soaking Pits</t>
  </si>
  <si>
    <t>30301584</t>
  </si>
  <si>
    <t>30301584 - Industrial Processes - Ferrous Metals</t>
  </si>
  <si>
    <t>Miscellaneous Combustion Sources: Reheat Furnaces</t>
  </si>
  <si>
    <t>30301590</t>
  </si>
  <si>
    <t>30301590 - Industrial Processes - Ferrous Metals</t>
  </si>
  <si>
    <t>Open Dust Sources</t>
  </si>
  <si>
    <t>30301591</t>
  </si>
  <si>
    <t>30301591 - Industrial Processes - Storage and Transfer</t>
  </si>
  <si>
    <t>Continuous Drop: Conveyor Transfer Station</t>
  </si>
  <si>
    <t>30301592</t>
  </si>
  <si>
    <t>30301592 - Industrial Processes - Storage and Transfer</t>
  </si>
  <si>
    <t>Pile Formation Stacker: Pellet Ore</t>
  </si>
  <si>
    <t>30301593</t>
  </si>
  <si>
    <t>30301593 - Industrial Processes - Storage and Transfer</t>
  </si>
  <si>
    <t>Pile Formation Stacker: Lump Ore</t>
  </si>
  <si>
    <t>30301594</t>
  </si>
  <si>
    <t>30301594 - Industrial Processes - Storage and Transfer</t>
  </si>
  <si>
    <t>Pile Formation Stacker: Coal</t>
  </si>
  <si>
    <t>30301595</t>
  </si>
  <si>
    <t>30301595 - Industrial Processes - Storage and Transfer</t>
  </si>
  <si>
    <t>Batch Drops Front End Loader Truck: High Silt Slag</t>
  </si>
  <si>
    <t>30301596</t>
  </si>
  <si>
    <t>30301596 - Industrial Processes - Storage and Transfer</t>
  </si>
  <si>
    <t>Batch Drops Front End Loader Truck: Low Silt Slag</t>
  </si>
  <si>
    <t>30302301</t>
  </si>
  <si>
    <t>30302301 - Industrial Processes - Ferrous Metals</t>
  </si>
  <si>
    <t>Taconite Iron Ore Processing</t>
  </si>
  <si>
    <t>Primary Crushing</t>
  </si>
  <si>
    <t>30302302</t>
  </si>
  <si>
    <t>30302302 - Industrial Processes - Ferrous Metals</t>
  </si>
  <si>
    <t>Tertiary Crusher</t>
  </si>
  <si>
    <t>30302303</t>
  </si>
  <si>
    <t>30302303 - Industrial Processes - Ferrous Metals</t>
  </si>
  <si>
    <t>30302304</t>
  </si>
  <si>
    <t>30302304 - Industrial Processes - Storage and Transfer</t>
  </si>
  <si>
    <t>Ore Transfer</t>
  </si>
  <si>
    <t>30302305</t>
  </si>
  <si>
    <t>30302305 - Industrial Processes - Storage and Transfer</t>
  </si>
  <si>
    <t>Ore Storage</t>
  </si>
  <si>
    <t>30302306</t>
  </si>
  <si>
    <t>30302306 - Industrial Processes - Ferrous Metals</t>
  </si>
  <si>
    <t>Dry Grinding/Milling</t>
  </si>
  <si>
    <t>30302307</t>
  </si>
  <si>
    <t>30302307 - Industrial Processes - Storage and Transfer</t>
  </si>
  <si>
    <t>Bentonite Storage</t>
  </si>
  <si>
    <t>30302308</t>
  </si>
  <si>
    <t>30302308 - Industrial Processes - Ferrous Metals</t>
  </si>
  <si>
    <t>Bentonite Blending</t>
  </si>
  <si>
    <t>30302309</t>
  </si>
  <si>
    <t>30302309 - Industrial Processes - Storage and Transfer</t>
  </si>
  <si>
    <t>Traveling Grate Feed** (use 3-03-023-79)</t>
  </si>
  <si>
    <t>30302310</t>
  </si>
  <si>
    <t>30302310 - Industrial Processes - Storage and Transfer</t>
  </si>
  <si>
    <t>Traveling Grate Discharge** (use 3-03-023-80)</t>
  </si>
  <si>
    <t>30302311</t>
  </si>
  <si>
    <t>30302311 - Industrial Processes - Ferrous Metals</t>
  </si>
  <si>
    <t>Chip Regrinding</t>
  </si>
  <si>
    <t>30302312</t>
  </si>
  <si>
    <t>30302312 - Industrial Processes - Ferrous Metals</t>
  </si>
  <si>
    <t>Indurating Furnace: Gas Fired** (see 3-03-023-51 thru -88)</t>
  </si>
  <si>
    <t>30302313</t>
  </si>
  <si>
    <t>30302313 - Industrial Processes - Ferrous Metals</t>
  </si>
  <si>
    <t>Indurating Furnace: Oil Fired** (see 3-03-023-51 thru -88)</t>
  </si>
  <si>
    <t>30302314</t>
  </si>
  <si>
    <t>30302314 - Industrial Processes - Ferrous Metals</t>
  </si>
  <si>
    <t>Indurating Furnace: Coal Fired** (see 3-03-023-51 thru -88)</t>
  </si>
  <si>
    <t>30302315</t>
  </si>
  <si>
    <t>30302315 - Industrial Processes - Ferrous Metals</t>
  </si>
  <si>
    <t>Pellet Cooler</t>
  </si>
  <si>
    <t>30302316</t>
  </si>
  <si>
    <t>30302316 - Industrial Processes - Storage and Transfer</t>
  </si>
  <si>
    <t>Pellet Transfer to Storage</t>
  </si>
  <si>
    <t>30302317</t>
  </si>
  <si>
    <t>30302317 - Industrial Processes - Ferrous Metals</t>
  </si>
  <si>
    <t>Magnetic Separation</t>
  </si>
  <si>
    <t>30302318</t>
  </si>
  <si>
    <t>30302318 - Industrial Processes - Ferrous Metals</t>
  </si>
  <si>
    <t>Non-magnetic Separation</t>
  </si>
  <si>
    <t>30302319</t>
  </si>
  <si>
    <t>30302319 - Industrial Processes - Ferrous Metals</t>
  </si>
  <si>
    <t>Kiln** (see 3-03-023-51 thru -88)</t>
  </si>
  <si>
    <t>30302320</t>
  </si>
  <si>
    <t>30302320 - Industrial Processes - Storage and Transfer</t>
  </si>
  <si>
    <t>Conveyors, Transfer, and Loading** (see 3-03-023-51 thru -88)</t>
  </si>
  <si>
    <t>30302321</t>
  </si>
  <si>
    <t>30302321 - Industrial Processes - Ferrous Metals</t>
  </si>
  <si>
    <t>Haul Road: Rock</t>
  </si>
  <si>
    <t>30302322</t>
  </si>
  <si>
    <t>30302322 - Industrial Processes - Ferrous Metals</t>
  </si>
  <si>
    <t>Haul Road: Taconite</t>
  </si>
  <si>
    <t>30302325</t>
  </si>
  <si>
    <t>30302325 - Industrial Processes - Storage and Transfer</t>
  </si>
  <si>
    <t>Primary Crusher Return Conveyor Transfer</t>
  </si>
  <si>
    <t>30302327</t>
  </si>
  <si>
    <t>30302327 - Industrial Processes - Ferrous Metals</t>
  </si>
  <si>
    <t>Secondary Crushing Line (includes Feed &amp; Discharge Pts)</t>
  </si>
  <si>
    <t>30302328</t>
  </si>
  <si>
    <t>30302328 - Industrial Processes - Storage and Transfer</t>
  </si>
  <si>
    <t>Secondary Crusher Return Conveyor Transfer</t>
  </si>
  <si>
    <t>30302330</t>
  </si>
  <si>
    <t>30302330 - Industrial Processes - Ferrous Metals</t>
  </si>
  <si>
    <t>Tertiary Crushing Line (includes Feed &amp; Discharge Pts)</t>
  </si>
  <si>
    <t>30302331</t>
  </si>
  <si>
    <t>30302331 - Industrial Processes - Storage and Transfer</t>
  </si>
  <si>
    <t>Tertiary Crushing Line Discharge Conveyor</t>
  </si>
  <si>
    <t>30302334</t>
  </si>
  <si>
    <t>30302334 - Industrial Processes - Ferrous Metals</t>
  </si>
  <si>
    <t>Grinder Feed</t>
  </si>
  <si>
    <t>30302336</t>
  </si>
  <si>
    <t>30302336 - Industrial Processes - Ferrous Metals</t>
  </si>
  <si>
    <t>Classification</t>
  </si>
  <si>
    <t>30302338</t>
  </si>
  <si>
    <t>30302338 - Industrial Processes - Ferrous Metals</t>
  </si>
  <si>
    <t>Secondary Grinding</t>
  </si>
  <si>
    <t>30302340</t>
  </si>
  <si>
    <t>30302340 - Industrial Processes - Ferrous Metals</t>
  </si>
  <si>
    <t>Tailings Basin</t>
  </si>
  <si>
    <t>30302341</t>
  </si>
  <si>
    <t>30302341 - Industrial Processes - Storage and Transfer</t>
  </si>
  <si>
    <t>Conveyor Transfer to Concentrator</t>
  </si>
  <si>
    <t>30302344</t>
  </si>
  <si>
    <t>30302344 - Industrial Processes - Storage and Transfer</t>
  </si>
  <si>
    <t>Concentrate Storage</t>
  </si>
  <si>
    <t>30302345</t>
  </si>
  <si>
    <t>30302345 - Industrial Processes - Storage and Transfer</t>
  </si>
  <si>
    <t>Bentonite Transfer to Blending</t>
  </si>
  <si>
    <t>30302347</t>
  </si>
  <si>
    <t>30302347 - Industrial Processes - Ferrous Metals</t>
  </si>
  <si>
    <t>Green Pellet Screening</t>
  </si>
  <si>
    <t>30302348</t>
  </si>
  <si>
    <t>30302348 - Industrial Processes - Ferrous Metals</t>
  </si>
  <si>
    <t>Hearth Layer Feed to Furnace</t>
  </si>
  <si>
    <t>30302349</t>
  </si>
  <si>
    <t>30302349 - Industrial Processes - Ferrous Metals</t>
  </si>
  <si>
    <t>Grate/Kiln Furnace Feed</t>
  </si>
  <si>
    <t>30302350</t>
  </si>
  <si>
    <t>30302350 - Industrial Processes - Ferrous Metals</t>
  </si>
  <si>
    <t>Grate/Kiln Furnace Discharge</t>
  </si>
  <si>
    <t>30302351</t>
  </si>
  <si>
    <t>30302351 - Industrial Processes - Ferrous Metals</t>
  </si>
  <si>
    <t>Induration: Grate/Kiln, Gas-fired, Acid Pellets</t>
  </si>
  <si>
    <t>30302352</t>
  </si>
  <si>
    <t>30302352 - Industrial Processes - Ferrous Metals</t>
  </si>
  <si>
    <t>Induration: Grate/Kiln, Gas-fired, Flux Pellets</t>
  </si>
  <si>
    <t>30302353</t>
  </si>
  <si>
    <t>30302353 - Industrial Processes - Ferrous Metals</t>
  </si>
  <si>
    <t>Induration: Grate/Kiln, Gas &amp; Oil-fired, Acid Pellets</t>
  </si>
  <si>
    <t>30302354</t>
  </si>
  <si>
    <t>30302354 - Industrial Processes - Ferrous Metals</t>
  </si>
  <si>
    <t>Induration: Grate/Kiln, Gas &amp; Oil-fired, Flux Pellets</t>
  </si>
  <si>
    <t>30302355</t>
  </si>
  <si>
    <t>30302355 - Industrial Processes - Ferrous Metals</t>
  </si>
  <si>
    <t>Induration: Grate/Kiln, Coke-fired, Acid Pellets</t>
  </si>
  <si>
    <t>30302356</t>
  </si>
  <si>
    <t>30302356 - Industrial Processes - Ferrous Metals</t>
  </si>
  <si>
    <t>Induration: Grate/Kiln, Coke-fired, Flux Pellets</t>
  </si>
  <si>
    <t>30302357</t>
  </si>
  <si>
    <t>30302357 - Industrial Processes - Ferrous Metals</t>
  </si>
  <si>
    <t>Induration: Grate/Kiln, Coke &amp; Coal-fired, Acid Pellets</t>
  </si>
  <si>
    <t>30302358</t>
  </si>
  <si>
    <t>30302358 - Industrial Processes - Ferrous Metals</t>
  </si>
  <si>
    <t>Induration: Grate/Kiln, Coke &amp; Coal-fired, Flux Pellets</t>
  </si>
  <si>
    <t>30302359</t>
  </si>
  <si>
    <t>30302359 - Industrial Processes - Ferrous Metals</t>
  </si>
  <si>
    <t>Induration: Grate/Kiln, Coal-fired, Acid Pellets</t>
  </si>
  <si>
    <t>30302360</t>
  </si>
  <si>
    <t>30302360 - Industrial Processes - Ferrous Metals</t>
  </si>
  <si>
    <t>Induration: Grate/Kiln, Coal-fired, Flux Pellets</t>
  </si>
  <si>
    <t>30302361</t>
  </si>
  <si>
    <t>30302361 - Industrial Processes - Ferrous Metals</t>
  </si>
  <si>
    <t>Induration: Grate/Kiln, Coal &amp; Oil-fired, Acid Pellets</t>
  </si>
  <si>
    <t>30302362</t>
  </si>
  <si>
    <t>30302362 - Industrial Processes - Ferrous Metals</t>
  </si>
  <si>
    <t>Induration: Grate/Kiln, Coal &amp; Oil-fired, Flux Pellets</t>
  </si>
  <si>
    <t>30302369</t>
  </si>
  <si>
    <t>30302369 - Industrial Processes - Ferrous Metals</t>
  </si>
  <si>
    <t>Vertical Shaft Furnace Feed</t>
  </si>
  <si>
    <t>30302370</t>
  </si>
  <si>
    <t>30302370 - Industrial Processes - Ferrous Metals</t>
  </si>
  <si>
    <t>Vertical Shaft Furnace Discharge</t>
  </si>
  <si>
    <t>30302371</t>
  </si>
  <si>
    <t>30302371 - Industrial Processes - Ferrous Metals</t>
  </si>
  <si>
    <t>Induration: Vertical Shaft, Gas-fired, Acid Pellets, Top Gas Stack</t>
  </si>
  <si>
    <t>30302372</t>
  </si>
  <si>
    <t>30302372 - Industrial Processes - Ferrous Metals</t>
  </si>
  <si>
    <t>Induration: Vertical Shaft, Gas-fired, Flux Pellets, Top Gas Stack</t>
  </si>
  <si>
    <t>30302373</t>
  </si>
  <si>
    <t>30302373 - Industrial Processes - Ferrous Metals</t>
  </si>
  <si>
    <t>Induration: Vertical Shaft, Gas-fired, Acid Pellets, Bottom Gas Stack</t>
  </si>
  <si>
    <t>30302374</t>
  </si>
  <si>
    <t>30302374 - Industrial Processes - Ferrous Metals</t>
  </si>
  <si>
    <t>Induration: Vertical Shaft, Gas-fired, Flux Pellets, Bottom Gas Stack</t>
  </si>
  <si>
    <t>30302379</t>
  </si>
  <si>
    <t>30302379 - Industrial Processes - Ferrous Metals</t>
  </si>
  <si>
    <t>Straight Grate Furnace Feed</t>
  </si>
  <si>
    <t>30302380</t>
  </si>
  <si>
    <t>30302380 - Industrial Processes - Ferrous Metals</t>
  </si>
  <si>
    <t>Straight Grate Furnace Discharge</t>
  </si>
  <si>
    <t>30302381</t>
  </si>
  <si>
    <t>30302381 - Industrial Processes - Ferrous Metals</t>
  </si>
  <si>
    <t>Induration: Straight Grate, Gas-fired, Acid Pellets</t>
  </si>
  <si>
    <t>30302382</t>
  </si>
  <si>
    <t>30302382 - Industrial Processes - Ferrous Metals</t>
  </si>
  <si>
    <t>Induration: Straight Grate, Gas-fired, Flux Pellets</t>
  </si>
  <si>
    <t>30302383</t>
  </si>
  <si>
    <t>30302383 - Industrial Processes - Ferrous Metals</t>
  </si>
  <si>
    <t>Induration: Straight Grate, Oil-fired, Acid Pellets</t>
  </si>
  <si>
    <t>30302384</t>
  </si>
  <si>
    <t>30302384 - Industrial Processes - Ferrous Metals</t>
  </si>
  <si>
    <t>Induration: Straight Grate, Oil-fired, Flux Pellets</t>
  </si>
  <si>
    <t>30302385</t>
  </si>
  <si>
    <t>30302385 - Industrial Processes - Ferrous Metals</t>
  </si>
  <si>
    <t>Induration: Straight Grate, Coke-fired, Acid Pellets</t>
  </si>
  <si>
    <t>30302386</t>
  </si>
  <si>
    <t>30302386 - Industrial Processes - Ferrous Metals</t>
  </si>
  <si>
    <t>Induration: Straight Grate, Coke-fired, Flux Pellets</t>
  </si>
  <si>
    <t>30302387</t>
  </si>
  <si>
    <t>30302387 - Industrial Processes - Ferrous Metals</t>
  </si>
  <si>
    <t>Induration: Straight Grate, Coke &amp; Gas-fired, Acid Pellets</t>
  </si>
  <si>
    <t>30302388</t>
  </si>
  <si>
    <t>30302388 - Industrial Processes - Ferrous Metals</t>
  </si>
  <si>
    <t>Induration: Straight Grate, Coke &amp; Gas-fired, Flux Pellets</t>
  </si>
  <si>
    <t>30302393</t>
  </si>
  <si>
    <t>30302393 - Industrial Processes - Ferrous Metals</t>
  </si>
  <si>
    <t>Hearth Layer Screen</t>
  </si>
  <si>
    <t>30302395</t>
  </si>
  <si>
    <t>30302395 - Industrial Processes - Ferrous Metals</t>
  </si>
  <si>
    <t>Pellet Screen</t>
  </si>
  <si>
    <t>30302396</t>
  </si>
  <si>
    <t>30302396 - Industrial Processes - Storage and Transfer</t>
  </si>
  <si>
    <t>Pellet Storage Bin Loading</t>
  </si>
  <si>
    <t>30302397</t>
  </si>
  <si>
    <t>30302397 - Industrial Processes - Storage and Transfer</t>
  </si>
  <si>
    <t>Secondary Storage Bin Loading</t>
  </si>
  <si>
    <t>30302398</t>
  </si>
  <si>
    <t>30302398 - Industrial Processes - Storage and Transfer</t>
  </si>
  <si>
    <t>Tertiary Storage Bin Loading</t>
  </si>
  <si>
    <t>30302399</t>
  </si>
  <si>
    <t>30302399 - Industrial Processes - Storage and Transfer</t>
  </si>
  <si>
    <t>30302401</t>
  </si>
  <si>
    <t>Industrial Processes - Mining</t>
  </si>
  <si>
    <t>30302401 - Industrial Processes - Mining</t>
  </si>
  <si>
    <t>Metal Mining (General Processes)</t>
  </si>
  <si>
    <t>Primary Crushing: Low Moisture Ore</t>
  </si>
  <si>
    <t>30302402</t>
  </si>
  <si>
    <t>30302402 - Industrial Processes - Mining</t>
  </si>
  <si>
    <t>Secondary Crushing: Low Moisture Ore</t>
  </si>
  <si>
    <t>30302403</t>
  </si>
  <si>
    <t>30302403 - Industrial Processes - Mining</t>
  </si>
  <si>
    <t>Tertiary Crushing: Low Moisture Ore</t>
  </si>
  <si>
    <t>30302404</t>
  </si>
  <si>
    <t>30302404 - Industrial Processes - Mining</t>
  </si>
  <si>
    <t>Material Handling: Low Moisture Ore</t>
  </si>
  <si>
    <t>30302405</t>
  </si>
  <si>
    <t>30302405 - Industrial Processes - Mining</t>
  </si>
  <si>
    <t>Primary Crushing: High Moisture Ore</t>
  </si>
  <si>
    <t>30302406</t>
  </si>
  <si>
    <t>30302406 - Industrial Processes - Mining</t>
  </si>
  <si>
    <t>Secondary Crushing: High Moisture Ore</t>
  </si>
  <si>
    <t>30302407</t>
  </si>
  <si>
    <t>30302407 - Industrial Processes - Mining</t>
  </si>
  <si>
    <t>Tertiary Crushing: High Moisture Ore</t>
  </si>
  <si>
    <t>30302408</t>
  </si>
  <si>
    <t>30302408 - Industrial Processes - Mining</t>
  </si>
  <si>
    <t>Material Handling: High Moisture Ore</t>
  </si>
  <si>
    <t>30302409</t>
  </si>
  <si>
    <t>30302409 - Industrial Processes - Mining</t>
  </si>
  <si>
    <t>Dry Grinding with Air Conveying</t>
  </si>
  <si>
    <t>30302410</t>
  </si>
  <si>
    <t>30302410 - Industrial Processes - Mining</t>
  </si>
  <si>
    <t>Dry Grinding without Air Conveying</t>
  </si>
  <si>
    <t>30302411</t>
  </si>
  <si>
    <t>30302411 - Industrial Processes - Mining</t>
  </si>
  <si>
    <t>Ore Drying</t>
  </si>
  <si>
    <t>30303002</t>
  </si>
  <si>
    <t>30303002 - Industrial Processes - Non-ferrous Metals</t>
  </si>
  <si>
    <t>Zinc Production</t>
  </si>
  <si>
    <t>30303003</t>
  </si>
  <si>
    <t>30303003 - Industrial Processes - Non-ferrous Metals</t>
  </si>
  <si>
    <t>Sinter Strand</t>
  </si>
  <si>
    <t>30303005</t>
  </si>
  <si>
    <t>30303005 - Industrial Processes - Non-ferrous Metals</t>
  </si>
  <si>
    <t>Vertical Retort/Electrothermal Furnace</t>
  </si>
  <si>
    <t>30303006</t>
  </si>
  <si>
    <t>30303006 - Industrial Processes - Non-ferrous Metals</t>
  </si>
  <si>
    <t>Electrolytic Processor</t>
  </si>
  <si>
    <t>30303007</t>
  </si>
  <si>
    <t>30303007 - Industrial Processes - Non-ferrous Metals</t>
  </si>
  <si>
    <t>Flash Roaster</t>
  </si>
  <si>
    <t>30303008</t>
  </si>
  <si>
    <t>30303008 - Industrial Processes - Non-ferrous Metals</t>
  </si>
  <si>
    <t>Fluid Bed Roaster</t>
  </si>
  <si>
    <t>30303009</t>
  </si>
  <si>
    <t>30303009 - Industrial Processes - Storage and Transfer</t>
  </si>
  <si>
    <t>Raw Material Handling and Transfer</t>
  </si>
  <si>
    <t>30303010</t>
  </si>
  <si>
    <t>30303010 - Industrial Processes - Non-ferrous Metals</t>
  </si>
  <si>
    <t>Sinter Breaking and Cooling</t>
  </si>
  <si>
    <t>30303011</t>
  </si>
  <si>
    <t>30303011 - Industrial Processes - Non-ferrous Metals</t>
  </si>
  <si>
    <t>Zinc Casting</t>
  </si>
  <si>
    <t>30303012</t>
  </si>
  <si>
    <t>30303012 - Industrial Processes - Storage and Transfer</t>
  </si>
  <si>
    <t>30303013</t>
  </si>
  <si>
    <t>30303013 - Industrial Processes - Non-ferrous Metals</t>
  </si>
  <si>
    <t>Suspension Roaster</t>
  </si>
  <si>
    <t>30303014</t>
  </si>
  <si>
    <t>30303014 - Industrial Processes - Non-ferrous Metals</t>
  </si>
  <si>
    <t>Crushing/Screening</t>
  </si>
  <si>
    <t>30303015</t>
  </si>
  <si>
    <t>30303015 - Industrial Processes - Non-ferrous Metals</t>
  </si>
  <si>
    <t>Zinc Melting</t>
  </si>
  <si>
    <t>30303016</t>
  </si>
  <si>
    <t>30303016 - Industrial Processes - Non-ferrous Metals</t>
  </si>
  <si>
    <t>Alloying</t>
  </si>
  <si>
    <t>30303017</t>
  </si>
  <si>
    <t>30303017 - Industrial Processes - Non-ferrous Metals</t>
  </si>
  <si>
    <t>Leaching</t>
  </si>
  <si>
    <t>30303018</t>
  </si>
  <si>
    <t>30303018 - Industrial Processes - Non-ferrous Metals</t>
  </si>
  <si>
    <t>Purification</t>
  </si>
  <si>
    <t>30303019</t>
  </si>
  <si>
    <t>30303019 - Industrial Processes - Non-ferrous Metals</t>
  </si>
  <si>
    <t>Sinter Plant Wind Box</t>
  </si>
  <si>
    <t>30303020</t>
  </si>
  <si>
    <t>30303020 - Industrial Processes - Non-ferrous Metals</t>
  </si>
  <si>
    <t>Sinter Plant Discharge and Screens</t>
  </si>
  <si>
    <t>30303021</t>
  </si>
  <si>
    <t>30303021 - Industrial Processes - Non-ferrous Metals</t>
  </si>
  <si>
    <t>Retort Furnace</t>
  </si>
  <si>
    <t>30303022</t>
  </si>
  <si>
    <t>30303022 - Industrial Processes - Non-ferrous Metals</t>
  </si>
  <si>
    <t>Flue Dust Handling</t>
  </si>
  <si>
    <t>30303023</t>
  </si>
  <si>
    <t>30303023 - Industrial Processes - Non-ferrous Metals</t>
  </si>
  <si>
    <t>Dross Handling</t>
  </si>
  <si>
    <t>30303024</t>
  </si>
  <si>
    <t>30303024 - Industrial Processes - Non-ferrous Metals</t>
  </si>
  <si>
    <t>30303025</t>
  </si>
  <si>
    <t>30303025 - Industrial Processes - Non-ferrous Metals</t>
  </si>
  <si>
    <t>Sinter Plant, Wind Box: Fugitive Emissions</t>
  </si>
  <si>
    <t>30303026</t>
  </si>
  <si>
    <t>30303026 - Industrial Processes - Non-ferrous Metals</t>
  </si>
  <si>
    <t>Sinter Plant, Discharge Screens: Fugitive Emissions</t>
  </si>
  <si>
    <t>30303027</t>
  </si>
  <si>
    <t>30303027 - Industrial Processes - Non-ferrous Metals</t>
  </si>
  <si>
    <t>Retort Building: Fugitive Emissions</t>
  </si>
  <si>
    <t>30303028</t>
  </si>
  <si>
    <t>30303028 - Industrial Processes - Non-ferrous Metals</t>
  </si>
  <si>
    <t>Casting: Fugitive Emissions</t>
  </si>
  <si>
    <t>30303029</t>
  </si>
  <si>
    <t>30303029 - Industrial Processes - Non-ferrous Metals</t>
  </si>
  <si>
    <t>Electric Retort</t>
  </si>
  <si>
    <t>30303099</t>
  </si>
  <si>
    <t>30303099 - Industrial Processes - Non-ferrous Metals</t>
  </si>
  <si>
    <t>30303101</t>
  </si>
  <si>
    <t>30303101 - Industrial Processes - Mining</t>
  </si>
  <si>
    <t>Leadbearing Ore Crushing and Grinding</t>
  </si>
  <si>
    <t>Lead Ore w/ 5.1% Lead Content</t>
  </si>
  <si>
    <t>30303102</t>
  </si>
  <si>
    <t>30303102 - Industrial Processes - Mining</t>
  </si>
  <si>
    <t>Zinc Ore w/ 0.2% Lead Content</t>
  </si>
  <si>
    <t>30303103</t>
  </si>
  <si>
    <t>30303103 - Industrial Processes - Mining</t>
  </si>
  <si>
    <t>Copper Ore w/ 0.2% Lead Content</t>
  </si>
  <si>
    <t>30303104</t>
  </si>
  <si>
    <t>30303104 - Industrial Processes - Mining</t>
  </si>
  <si>
    <t>Lead-Zinc Ore w/ 2% Lead Content</t>
  </si>
  <si>
    <t>30303105</t>
  </si>
  <si>
    <t>30303105 - Industrial Processes - Mining</t>
  </si>
  <si>
    <t>Copper-Lead Ore w/ 2% Lead Content</t>
  </si>
  <si>
    <t>30303106</t>
  </si>
  <si>
    <t>30303106 - Industrial Processes - Mining</t>
  </si>
  <si>
    <t>Copper-Zinc Ore w/ 0.2% Lead Content</t>
  </si>
  <si>
    <t>30303107</t>
  </si>
  <si>
    <t>30303107 - Industrial Processes - Mining</t>
  </si>
  <si>
    <t>Copper-Lead-Zinc w/ 2% Lead Content</t>
  </si>
  <si>
    <t>30304001</t>
  </si>
  <si>
    <t>30304001 - Industrial Processes - Non-ferrous Metals</t>
  </si>
  <si>
    <t>Alumina Processing - Bayer Process</t>
  </si>
  <si>
    <t>Bayer Process</t>
  </si>
  <si>
    <t>30304010</t>
  </si>
  <si>
    <t>30304010 - Industrial Processes - Non-ferrous Metals</t>
  </si>
  <si>
    <t>Ore Crushing/Grinding</t>
  </si>
  <si>
    <t>30304011</t>
  </si>
  <si>
    <t>30304011 - Industrial Processes - Non-ferrous Metals</t>
  </si>
  <si>
    <t>Mixer</t>
  </si>
  <si>
    <t>30304012</t>
  </si>
  <si>
    <t>30304012 - Industrial Processes - Non-ferrous Metals</t>
  </si>
  <si>
    <t>Digester</t>
  </si>
  <si>
    <t>30304013</t>
  </si>
  <si>
    <t>30304013 - Industrial Processes - Non-ferrous Metals</t>
  </si>
  <si>
    <t>Filter/Wash</t>
  </si>
  <si>
    <t>30304014</t>
  </si>
  <si>
    <t>30304014 - Industrial Processes - Non-ferrous Metals</t>
  </si>
  <si>
    <t>Hydrolization/Cooling</t>
  </si>
  <si>
    <t>30304015</t>
  </si>
  <si>
    <t>30304015 - Industrial Processes - Non-ferrous Metals</t>
  </si>
  <si>
    <t>Precipitate Filtering/Washing</t>
  </si>
  <si>
    <t>30304016</t>
  </si>
  <si>
    <t>30304016 - Industrial Processes - Non-ferrous Metals</t>
  </si>
  <si>
    <t>Calcination/Heating</t>
  </si>
  <si>
    <t>30304017</t>
  </si>
  <si>
    <t>30304017 - Industrial Processes - Non-ferrous Metals</t>
  </si>
  <si>
    <t>Cooling of Alumina</t>
  </si>
  <si>
    <t>30380001</t>
  </si>
  <si>
    <t>30380001 - Industrial Processes - Non-ferrous Metals</t>
  </si>
  <si>
    <t>30382001</t>
  </si>
  <si>
    <t>30382001 - Industrial Processes - Non-ferrous Metals</t>
  </si>
  <si>
    <t>30382002</t>
  </si>
  <si>
    <t>30382002 - Industrial Processes - Non-ferrous Metals</t>
  </si>
  <si>
    <t>30382599</t>
  </si>
  <si>
    <t>30382599 - Industrial Processes - Non-ferrous Metals</t>
  </si>
  <si>
    <t>30388801</t>
  </si>
  <si>
    <t>30388801 - Industrial Processes - Non-ferrous Metals</t>
  </si>
  <si>
    <t>Fugitive Emissions</t>
  </si>
  <si>
    <t>Specify in Comments Field</t>
  </si>
  <si>
    <t>30388802</t>
  </si>
  <si>
    <t>30388802 - Industrial Processes - Non-ferrous Metals</t>
  </si>
  <si>
    <t>30388803</t>
  </si>
  <si>
    <t>30388803 - Industrial Processes - Non-ferrous Metals</t>
  </si>
  <si>
    <t>30388804</t>
  </si>
  <si>
    <t>30388804 - Industrial Processes - Non-ferrous Metals</t>
  </si>
  <si>
    <t>30388805</t>
  </si>
  <si>
    <t>30388805 - Industrial Processes - Non-ferrous Metals</t>
  </si>
  <si>
    <t>30390001</t>
  </si>
  <si>
    <t>30390001 - Industrial Processes - Non-ferrous Metals</t>
  </si>
  <si>
    <t>Fuel Fired Equipment</t>
  </si>
  <si>
    <t>Distillate Oil (No. 2): Process Heaters</t>
  </si>
  <si>
    <t>30390002</t>
  </si>
  <si>
    <t>30390002 - Industrial Processes - Non-ferrous Metals</t>
  </si>
  <si>
    <t>Residual Oil: Process Heaters</t>
  </si>
  <si>
    <t>30390003</t>
  </si>
  <si>
    <t>30390003 - Industrial Processes - Non-ferrous Metals</t>
  </si>
  <si>
    <t>Natural Gas: Process Heaters</t>
  </si>
  <si>
    <t>30390004</t>
  </si>
  <si>
    <t>30390004 - Industrial Processes - Non-ferrous Metals</t>
  </si>
  <si>
    <t>Process Gas: Process Heaters</t>
  </si>
  <si>
    <t>30390011</t>
  </si>
  <si>
    <t>30390011 - Industrial Processes - Non-ferrous Metals</t>
  </si>
  <si>
    <t>Distillate Oil (No. 2): Incinerators</t>
  </si>
  <si>
    <t>30390012</t>
  </si>
  <si>
    <t>30390012 - Industrial Processes - Non-ferrous Metals</t>
  </si>
  <si>
    <t>Residual Oil: Incinerators</t>
  </si>
  <si>
    <t>30390013</t>
  </si>
  <si>
    <t>30390013 - Industrial Processes - Non-ferrous Metals</t>
  </si>
  <si>
    <t>Natural Gas: Incinerators</t>
  </si>
  <si>
    <t>30390014</t>
  </si>
  <si>
    <t>30390014 - Industrial Processes - Non-ferrous Metals</t>
  </si>
  <si>
    <t>Process Gas: Incinerators</t>
  </si>
  <si>
    <t>30390021</t>
  </si>
  <si>
    <t>30390021 - Industrial Processes - Non-ferrous Metals</t>
  </si>
  <si>
    <t>Distillate Oil (No. 2): Flares</t>
  </si>
  <si>
    <t>30390022</t>
  </si>
  <si>
    <t>30390022 - Industrial Processes - Non-ferrous Metals</t>
  </si>
  <si>
    <t>Residual Oil: Flares</t>
  </si>
  <si>
    <t>30390023</t>
  </si>
  <si>
    <t>30390023 - Industrial Processes - Non-ferrous Metals</t>
  </si>
  <si>
    <t>Natural Gas: Flares</t>
  </si>
  <si>
    <t>30390024</t>
  </si>
  <si>
    <t>30390024 - Industrial Processes - Non-ferrous Metals</t>
  </si>
  <si>
    <t>Process Gas: Flares</t>
  </si>
  <si>
    <t>30399999</t>
  </si>
  <si>
    <t>30399999 - Industrial Processes - Non-ferrous Metals</t>
  </si>
  <si>
    <t>30400101</t>
  </si>
  <si>
    <t>30400101 - Industrial Processes - Non-ferrous Metals</t>
  </si>
  <si>
    <t>Secondary Metal Production</t>
  </si>
  <si>
    <t>Aluminum</t>
  </si>
  <si>
    <t>Sweating Furnace</t>
  </si>
  <si>
    <t>30400102</t>
  </si>
  <si>
    <t>30400102 - Industrial Processes - Non-ferrous Metals</t>
  </si>
  <si>
    <t>Smelting Furnace/Crucible</t>
  </si>
  <si>
    <t>30400103</t>
  </si>
  <si>
    <t>30400103 - Industrial Processes - Non-ferrous Metals</t>
  </si>
  <si>
    <t>Smelting Furnace/Reverberatory</t>
  </si>
  <si>
    <t>30400104</t>
  </si>
  <si>
    <t>30400104 - Industrial Processes - Non-ferrous Metals</t>
  </si>
  <si>
    <t>Fluxing: Chlorination (Chlorine Demagging)</t>
  </si>
  <si>
    <t>30400105</t>
  </si>
  <si>
    <t>30400105 - Industrial Processes - Non-ferrous Metals</t>
  </si>
  <si>
    <t>Fluxing: Fluoridation</t>
  </si>
  <si>
    <t>30400106</t>
  </si>
  <si>
    <t>30400106 - Industrial Processes - Non-ferrous Metals</t>
  </si>
  <si>
    <t>30400107</t>
  </si>
  <si>
    <t>30400107 - Industrial Processes - Non-ferrous Metals</t>
  </si>
  <si>
    <t>Hot Dross Processing</t>
  </si>
  <si>
    <t>30400108</t>
  </si>
  <si>
    <t>30400108 - Industrial Processes - Non-ferrous Metals</t>
  </si>
  <si>
    <t>30400109</t>
  </si>
  <si>
    <t>30400109 - Industrial Processes - Non-ferrous Metals</t>
  </si>
  <si>
    <t>Burning/Drying</t>
  </si>
  <si>
    <t>30400110</t>
  </si>
  <si>
    <t>30400110 - Industrial Processes - Non-ferrous Metals</t>
  </si>
  <si>
    <t>Foil Rolling</t>
  </si>
  <si>
    <t>30400111</t>
  </si>
  <si>
    <t>30400111 - Industrial Processes - Non-ferrous Metals</t>
  </si>
  <si>
    <t>Foil Converting</t>
  </si>
  <si>
    <t>30400112</t>
  </si>
  <si>
    <t>30400112 - Industrial Processes - Non-ferrous Metals</t>
  </si>
  <si>
    <t>Annealing Furnace</t>
  </si>
  <si>
    <t>30400113</t>
  </si>
  <si>
    <t>30400113 - Industrial Processes - Non-ferrous Metals</t>
  </si>
  <si>
    <t>Slab Furnace</t>
  </si>
  <si>
    <t>30400114</t>
  </si>
  <si>
    <t>30400114 - Industrial Processes - Non-ferrous Metals</t>
  </si>
  <si>
    <t>Pouring/Casting</t>
  </si>
  <si>
    <t>30400115</t>
  </si>
  <si>
    <t>30400115 - Industrial Processes - Non-ferrous Metals</t>
  </si>
  <si>
    <t>Sweating Furnace: Grate</t>
  </si>
  <si>
    <t>30400116</t>
  </si>
  <si>
    <t>30400116 - Industrial Processes - Non-ferrous Metals</t>
  </si>
  <si>
    <t>Dry Milling Dross</t>
  </si>
  <si>
    <t>30400117</t>
  </si>
  <si>
    <t>30400117 - Industrial Processes - Non-ferrous Metals</t>
  </si>
  <si>
    <t>Wet Milling Dross</t>
  </si>
  <si>
    <t>30400118</t>
  </si>
  <si>
    <t>30400118 - Industrial Processes - Non-ferrous Metals</t>
  </si>
  <si>
    <t>30400120</t>
  </si>
  <si>
    <t>30400120 - Industrial Processes - Non-ferrous Metals</t>
  </si>
  <si>
    <t>Can Manufacture</t>
  </si>
  <si>
    <t>30400121</t>
  </si>
  <si>
    <t>30400121 - Industrial Processes - Non-ferrous Metals</t>
  </si>
  <si>
    <t>Roasting</t>
  </si>
  <si>
    <t>30400130</t>
  </si>
  <si>
    <t>30400130 - Industrial Processes - Non-ferrous Metals</t>
  </si>
  <si>
    <t>Damagging</t>
  </si>
  <si>
    <t>30400131</t>
  </si>
  <si>
    <t>30400131 - Industrial Processes - Non-ferrous Metals</t>
  </si>
  <si>
    <t>30400132</t>
  </si>
  <si>
    <t>30400132 - Industrial Processes - Storage and Transfer</t>
  </si>
  <si>
    <t>30400133</t>
  </si>
  <si>
    <t>30400133 - Industrial Processes - Non-ferrous Metals</t>
  </si>
  <si>
    <t>30400150</t>
  </si>
  <si>
    <t>30400150 - Industrial Processes - Non-ferrous Metals</t>
  </si>
  <si>
    <t>Rolling/Drawing/Extruding</t>
  </si>
  <si>
    <t>30400160</t>
  </si>
  <si>
    <t>30400160 - Industrial Processes - Non-ferrous Metals</t>
  </si>
  <si>
    <t>Material Handling</t>
  </si>
  <si>
    <t>30400199</t>
  </si>
  <si>
    <t>30400199 - Industrial Processes - Non-ferrous Metals</t>
  </si>
  <si>
    <t>30400204</t>
  </si>
  <si>
    <t>30400204 - Industrial Processes - Non-ferrous Metals</t>
  </si>
  <si>
    <t>Copper</t>
  </si>
  <si>
    <t>30400207</t>
  </si>
  <si>
    <t>30400207 - Industrial Processes - Non-ferrous Metals</t>
  </si>
  <si>
    <t>Scrap Dryer (Rotary)</t>
  </si>
  <si>
    <t>30400208</t>
  </si>
  <si>
    <t>30400208 - Industrial Processes - Non-ferrous Metals</t>
  </si>
  <si>
    <t>Wire Burning: Incinerator</t>
  </si>
  <si>
    <t>30400209</t>
  </si>
  <si>
    <t>30400209 - Industrial Processes - Non-ferrous Metals</t>
  </si>
  <si>
    <t>30400210</t>
  </si>
  <si>
    <t>30400210 - Industrial Processes - Non-ferrous Metals</t>
  </si>
  <si>
    <t>Charge with Scrap Copper: Cupolas</t>
  </si>
  <si>
    <t>30400211</t>
  </si>
  <si>
    <t>30400211 - Industrial Processes - Non-ferrous Metals</t>
  </si>
  <si>
    <t>Charge with Insulated Copper Wire: Cupolas</t>
  </si>
  <si>
    <t>30400212</t>
  </si>
  <si>
    <t>30400212 - Industrial Processes - Non-ferrous Metals</t>
  </si>
  <si>
    <t>Charge with Scrap Copper And Brass: Cupolas</t>
  </si>
  <si>
    <t>30400213</t>
  </si>
  <si>
    <t>30400213 - Industrial Processes - Non-ferrous Metals</t>
  </si>
  <si>
    <t>Charge with Scrap Iron: Cupolas</t>
  </si>
  <si>
    <t>30400214</t>
  </si>
  <si>
    <t>30400214 - Industrial Processes - Non-ferrous Metals</t>
  </si>
  <si>
    <t>Charge with Copper: Reverberatory Furnace</t>
  </si>
  <si>
    <t>30400215</t>
  </si>
  <si>
    <t>30400215 - Industrial Processes - Non-ferrous Metals</t>
  </si>
  <si>
    <t>Charge with Brass and Bronze: Reverberatory Furnace</t>
  </si>
  <si>
    <t>30400216</t>
  </si>
  <si>
    <t>30400216 - Industrial Processes - Non-ferrous Metals</t>
  </si>
  <si>
    <t>Charge with Copper: Rotary Furnace</t>
  </si>
  <si>
    <t>30400217</t>
  </si>
  <si>
    <t>30400217 - Industrial Processes - Non-ferrous Metals</t>
  </si>
  <si>
    <t>Charge with Brass and Bronze: Rotary Furnace</t>
  </si>
  <si>
    <t>30400218</t>
  </si>
  <si>
    <t>30400218 - Industrial Processes - Non-ferrous Metals</t>
  </si>
  <si>
    <t>Charge with Copper: Crucible and Pot Furnace</t>
  </si>
  <si>
    <t>30400219</t>
  </si>
  <si>
    <t>30400219 - Industrial Processes - Non-ferrous Metals</t>
  </si>
  <si>
    <t>Charge with Brass and Bronze: Crucible and Pot Furnace</t>
  </si>
  <si>
    <t>30400220</t>
  </si>
  <si>
    <t>30400220 - Industrial Processes - Non-ferrous Metals</t>
  </si>
  <si>
    <t>Charge with Copper: Electric Arc Furnace</t>
  </si>
  <si>
    <t>30400221</t>
  </si>
  <si>
    <t>30400221 - Industrial Processes - Non-ferrous Metals</t>
  </si>
  <si>
    <t>Charge with Brass and Bronze: Electric Arc Furnace</t>
  </si>
  <si>
    <t>30400223</t>
  </si>
  <si>
    <t>30400223 - Industrial Processes - Non-ferrous Metals</t>
  </si>
  <si>
    <t>Charge with Copper: Electric Induction</t>
  </si>
  <si>
    <t>30400224</t>
  </si>
  <si>
    <t>30400224 - Industrial Processes - Non-ferrous Metals</t>
  </si>
  <si>
    <t>Charge with Brass and Bronze: Electric Induction</t>
  </si>
  <si>
    <t>30400230</t>
  </si>
  <si>
    <t>30400230 - Industrial Processes - Non-ferrous Metals</t>
  </si>
  <si>
    <t>Scrap Metal Pretreatment</t>
  </si>
  <si>
    <t>30400231</t>
  </si>
  <si>
    <t>30400231 - Industrial Processes - Non-ferrous Metals</t>
  </si>
  <si>
    <t>Scrap Dryer</t>
  </si>
  <si>
    <t>30400232</t>
  </si>
  <si>
    <t>30400232 - Industrial Processes - Non-ferrous Metals</t>
  </si>
  <si>
    <t>Wire Incinerator</t>
  </si>
  <si>
    <t>30400233</t>
  </si>
  <si>
    <t>30400233 - Industrial Processes - Non-ferrous Metals</t>
  </si>
  <si>
    <t>30400234</t>
  </si>
  <si>
    <t>30400234 - Industrial Processes - Non-ferrous Metals</t>
  </si>
  <si>
    <t>Cupola Furnace</t>
  </si>
  <si>
    <t>30400235</t>
  </si>
  <si>
    <t>30400235 - Industrial Processes - Non-ferrous Metals</t>
  </si>
  <si>
    <t>Reverberatory Furnace</t>
  </si>
  <si>
    <t>30400236</t>
  </si>
  <si>
    <t>30400236 - Industrial Processes - Non-ferrous Metals</t>
  </si>
  <si>
    <t>Rotary Furnace</t>
  </si>
  <si>
    <t>30400237</t>
  </si>
  <si>
    <t>30400237 - Industrial Processes - Non-ferrous Metals</t>
  </si>
  <si>
    <t>Crucible Furnace</t>
  </si>
  <si>
    <t>30400238</t>
  </si>
  <si>
    <t>30400238 - Industrial Processes - Non-ferrous Metals</t>
  </si>
  <si>
    <t>30400239</t>
  </si>
  <si>
    <t>30400239 - Industrial Processes - Non-ferrous Metals</t>
  </si>
  <si>
    <t>Casting Operations</t>
  </si>
  <si>
    <t>30400240</t>
  </si>
  <si>
    <t>30400240 - Industrial Processes - Non-ferrous Metals</t>
  </si>
  <si>
    <t>Charge with Copper: Holding Furnace</t>
  </si>
  <si>
    <t>30400241</t>
  </si>
  <si>
    <t>30400241 - Industrial Processes - Non-ferrous Metals</t>
  </si>
  <si>
    <t>30400242</t>
  </si>
  <si>
    <t>30400242 - Industrial Processes - Non-ferrous Metals</t>
  </si>
  <si>
    <t>Charge with Other Alloy (7%): Reverberatory Furnace</t>
  </si>
  <si>
    <t>30400243</t>
  </si>
  <si>
    <t>30400243 - Industrial Processes - Non-ferrous Metals</t>
  </si>
  <si>
    <t>Charge with High Lead Alloy (58%): Reverberatory Furnace</t>
  </si>
  <si>
    <t>30400244</t>
  </si>
  <si>
    <t>30400244 - Industrial Processes - Non-ferrous Metals</t>
  </si>
  <si>
    <t>Charge with Red/Yellow Brass: Reverberatory Furnace</t>
  </si>
  <si>
    <t>30400250</t>
  </si>
  <si>
    <t>30400250 - Industrial Processes - Non-ferrous Metals</t>
  </si>
  <si>
    <t>Charge with Copper: Converter</t>
  </si>
  <si>
    <t>30400251</t>
  </si>
  <si>
    <t>30400251 - Industrial Processes - Non-ferrous Metals</t>
  </si>
  <si>
    <t>Charge with Brass and Bronze: Converter</t>
  </si>
  <si>
    <t>30400299</t>
  </si>
  <si>
    <t>30400299 - Industrial Processes - Non-ferrous Metals</t>
  </si>
  <si>
    <t>30400301</t>
  </si>
  <si>
    <t>30400301 - Industrial Processes - Ferrous Metals</t>
  </si>
  <si>
    <t>Grey Iron Foundries</t>
  </si>
  <si>
    <t>Cupola</t>
  </si>
  <si>
    <t>30400302</t>
  </si>
  <si>
    <t>30400302 - Industrial Processes - Ferrous Metals</t>
  </si>
  <si>
    <t>30400303</t>
  </si>
  <si>
    <t>30400303 - Industrial Processes - Ferrous Metals</t>
  </si>
  <si>
    <t>30400304</t>
  </si>
  <si>
    <t>30400304 - Industrial Processes - Ferrous Metals</t>
  </si>
  <si>
    <t>Electric Arc Furnace</t>
  </si>
  <si>
    <t>30400305</t>
  </si>
  <si>
    <t>30400305 - Industrial Processes - Ferrous Metals</t>
  </si>
  <si>
    <t>Annealing Operation</t>
  </si>
  <si>
    <t>30400310</t>
  </si>
  <si>
    <t>30400310 - Industrial Processes - Ferrous Metals</t>
  </si>
  <si>
    <t>Inoculation</t>
  </si>
  <si>
    <t>30400314</t>
  </si>
  <si>
    <t>30400314 - Industrial Processes - Ferrous Metals</t>
  </si>
  <si>
    <t>Scrap Metal Preheating</t>
  </si>
  <si>
    <t>30400315</t>
  </si>
  <si>
    <t>30400315 - Industrial Processes - Ferrous Metals</t>
  </si>
  <si>
    <t>Charge Handling</t>
  </si>
  <si>
    <t>30400316</t>
  </si>
  <si>
    <t>30400316 - Industrial Processes - Ferrous Metals</t>
  </si>
  <si>
    <t>30400317</t>
  </si>
  <si>
    <t>30400317 - Industrial Processes - Ferrous Metals</t>
  </si>
  <si>
    <t>Pouring Ladle</t>
  </si>
  <si>
    <t>30400318</t>
  </si>
  <si>
    <t>30400318 - Industrial Processes - Ferrous Metals</t>
  </si>
  <si>
    <t>Pouring, Cooling</t>
  </si>
  <si>
    <t>30400319</t>
  </si>
  <si>
    <t>30400319 - Industrial Processes - Ferrous Metals</t>
  </si>
  <si>
    <t>Core Making, Baking</t>
  </si>
  <si>
    <t>30400320</t>
  </si>
  <si>
    <t>30400320 - Industrial Processes - Ferrous Metals</t>
  </si>
  <si>
    <t>30400321</t>
  </si>
  <si>
    <t>30400321 - Industrial Processes - Ferrous Metals</t>
  </si>
  <si>
    <t>Magnesium Treatment</t>
  </si>
  <si>
    <t>30400322</t>
  </si>
  <si>
    <t>30400322 - Industrial Processes - Ferrous Metals</t>
  </si>
  <si>
    <t>Refining</t>
  </si>
  <si>
    <t>30400325</t>
  </si>
  <si>
    <t>30400325 - Industrial Processes - Ferrous Metals</t>
  </si>
  <si>
    <t>Castings Cooling</t>
  </si>
  <si>
    <t>30400330</t>
  </si>
  <si>
    <t>30400330 - Industrial Processes - Ferrous Metals</t>
  </si>
  <si>
    <t>Miscellaneous Casting-Fabricating **</t>
  </si>
  <si>
    <t>30400331</t>
  </si>
  <si>
    <t>30400331 - Industrial Processes - Ferrous Metals</t>
  </si>
  <si>
    <t>Casting Shakeout</t>
  </si>
  <si>
    <t>30400332</t>
  </si>
  <si>
    <t>30400332 - Industrial Processes - Ferrous Metals</t>
  </si>
  <si>
    <t>Casting Knock Out</t>
  </si>
  <si>
    <t>30400333</t>
  </si>
  <si>
    <t>30400333 - Industrial Processes - Ferrous Metals</t>
  </si>
  <si>
    <t>Shakeout Machine</t>
  </si>
  <si>
    <t>30400340</t>
  </si>
  <si>
    <t>30400340 - Industrial Processes - Ferrous Metals</t>
  </si>
  <si>
    <t>Grinding/Cleaning</t>
  </si>
  <si>
    <t>30400341</t>
  </si>
  <si>
    <t>30400341 - Industrial Processes - Ferrous Metals</t>
  </si>
  <si>
    <t>Casting Cleaning/Tumblers</t>
  </si>
  <si>
    <t>30400342</t>
  </si>
  <si>
    <t>30400342 - Industrial Processes - Ferrous Metals</t>
  </si>
  <si>
    <t>Casting Cleaning/Chippers</t>
  </si>
  <si>
    <t>30400350</t>
  </si>
  <si>
    <t>30400350 - Industrial Processes - Ferrous Metals</t>
  </si>
  <si>
    <t>Sand Grinding/Handling</t>
  </si>
  <si>
    <t>30400351</t>
  </si>
  <si>
    <t>30400351 - Industrial Processes - Ferrous Metals</t>
  </si>
  <si>
    <t>Core Ovens</t>
  </si>
  <si>
    <t>30400352</t>
  </si>
  <si>
    <t>30400352 - Industrial Processes - Ferrous Metals</t>
  </si>
  <si>
    <t>30400353</t>
  </si>
  <si>
    <t>30400353 - Industrial Processes - Ferrous Metals</t>
  </si>
  <si>
    <t>30400354</t>
  </si>
  <si>
    <t>30400354 - Industrial Processes - Ferrous Metals</t>
  </si>
  <si>
    <t>30400355</t>
  </si>
  <si>
    <t>30400355 - Industrial Processes - Ferrous Metals</t>
  </si>
  <si>
    <t>Sand Dryer</t>
  </si>
  <si>
    <t>30400356</t>
  </si>
  <si>
    <t>30400356 - Industrial Processes - Storage and Transfer</t>
  </si>
  <si>
    <t>Sand Silo</t>
  </si>
  <si>
    <t>30400357</t>
  </si>
  <si>
    <t>30400357 - Industrial Processes - Storage and Transfer</t>
  </si>
  <si>
    <t>Conveyors/Elevators</t>
  </si>
  <si>
    <t>30400358</t>
  </si>
  <si>
    <t>30400358 - Industrial Processes - Ferrous Metals</t>
  </si>
  <si>
    <t>Sand Screens</t>
  </si>
  <si>
    <t>30400360</t>
  </si>
  <si>
    <t>30400360 - Industrial Processes - Ferrous Metals</t>
  </si>
  <si>
    <t>Castings Finishing</t>
  </si>
  <si>
    <t>30400370</t>
  </si>
  <si>
    <t>30400370 - Industrial Processes - Ferrous Metals</t>
  </si>
  <si>
    <t>Shell Core Machine</t>
  </si>
  <si>
    <t>30400371</t>
  </si>
  <si>
    <t>30400371 - Industrial Processes - Ferrous Metals</t>
  </si>
  <si>
    <t>Core Machines/Other</t>
  </si>
  <si>
    <t>30400398</t>
  </si>
  <si>
    <t>30400398 - Industrial Processes - Ferrous Metals</t>
  </si>
  <si>
    <t>30400399</t>
  </si>
  <si>
    <t>30400399 - Industrial Processes - Ferrous Metals</t>
  </si>
  <si>
    <t>30400401</t>
  </si>
  <si>
    <t>30400401 - Industrial Processes - Non-ferrous Metals</t>
  </si>
  <si>
    <t>Lead</t>
  </si>
  <si>
    <t>Pot Furnace</t>
  </si>
  <si>
    <t>30400402</t>
  </si>
  <si>
    <t>30400402 - Industrial Processes - Non-ferrous Metals</t>
  </si>
  <si>
    <t>30400403</t>
  </si>
  <si>
    <t>30400403 - Industrial Processes - Non-ferrous Metals</t>
  </si>
  <si>
    <t>Blast Furnace (Cupola)</t>
  </si>
  <si>
    <t>30400404</t>
  </si>
  <si>
    <t>30400404 - Industrial Processes - Non-ferrous Metals</t>
  </si>
  <si>
    <t>Rotary Sweating Furnace</t>
  </si>
  <si>
    <t>30400405</t>
  </si>
  <si>
    <t>30400405 - Industrial Processes - Non-ferrous Metals</t>
  </si>
  <si>
    <t>Reverberatory Sweating Furnace</t>
  </si>
  <si>
    <t>30400406</t>
  </si>
  <si>
    <t>30400406 - Industrial Processes - Non-ferrous Metals</t>
  </si>
  <si>
    <t>Pot Furnace Heater: Distillate Oil</t>
  </si>
  <si>
    <t>30400407</t>
  </si>
  <si>
    <t>30400407 - Industrial Processes - Non-ferrous Metals</t>
  </si>
  <si>
    <t>Pot Furnace Heater: Natural Gas</t>
  </si>
  <si>
    <t>30400408</t>
  </si>
  <si>
    <t>30400408 - Industrial Processes - Non-ferrous Metals</t>
  </si>
  <si>
    <t>Barton Process Reactor (Oxidation Kettle)</t>
  </si>
  <si>
    <t>30400409</t>
  </si>
  <si>
    <t>30400409 - Industrial Processes - Non-ferrous Metals</t>
  </si>
  <si>
    <t>30400410</t>
  </si>
  <si>
    <t>30400410 - Industrial Processes - Non-ferrous Metals</t>
  </si>
  <si>
    <t>Battery Breaking</t>
  </si>
  <si>
    <t>30400411</t>
  </si>
  <si>
    <t>30400411 - Industrial Processes - Non-ferrous Metals</t>
  </si>
  <si>
    <t>Scrap Crushing</t>
  </si>
  <si>
    <t>30400412</t>
  </si>
  <si>
    <t>30400412 - Industrial Processes - Non-ferrous Metals</t>
  </si>
  <si>
    <t>Sweating Furnace: Fugitive Emissions</t>
  </si>
  <si>
    <t>30400413</t>
  </si>
  <si>
    <t>30400413 - Industrial Processes - Non-ferrous Metals</t>
  </si>
  <si>
    <t>Smelting Furnace: Fugitive Emissions</t>
  </si>
  <si>
    <t>30400414</t>
  </si>
  <si>
    <t>30400414 - Industrial Processes - Non-ferrous Metals</t>
  </si>
  <si>
    <t>Kettle Refining: Fugitive Emissions</t>
  </si>
  <si>
    <t>30400415</t>
  </si>
  <si>
    <t>30400415 - Industrial Processes - Non-ferrous Metals</t>
  </si>
  <si>
    <t>Agglomeration Furnace</t>
  </si>
  <si>
    <t>30400416</t>
  </si>
  <si>
    <t>30400416 - Industrial Processes - Non-ferrous Metals</t>
  </si>
  <si>
    <t>Furnace Charging</t>
  </si>
  <si>
    <t>30400417</t>
  </si>
  <si>
    <t>30400417 - Industrial Processes - Non-ferrous Metals</t>
  </si>
  <si>
    <t>Furnace Lead/Slagtapping</t>
  </si>
  <si>
    <t>30400418</t>
  </si>
  <si>
    <t>30400418 - Industrial Processes - Non-ferrous Metals</t>
  </si>
  <si>
    <t>Electric Furnace</t>
  </si>
  <si>
    <t>30400419</t>
  </si>
  <si>
    <t>30400419 - Industrial Processes - Non-ferrous Metals</t>
  </si>
  <si>
    <t>Raw Material Dryer</t>
  </si>
  <si>
    <t>30400420</t>
  </si>
  <si>
    <t>30400420 - Industrial Processes - Storage and Transfer</t>
  </si>
  <si>
    <t>30400421</t>
  </si>
  <si>
    <t>30400421 - Industrial Processes - Storage and Transfer</t>
  </si>
  <si>
    <t>Raw Material Transfer/Conveying</t>
  </si>
  <si>
    <t>30400422</t>
  </si>
  <si>
    <t>30400422 - Industrial Processes - Storage and Transfer</t>
  </si>
  <si>
    <t>Raw Material Storage Pile</t>
  </si>
  <si>
    <t>30400423</t>
  </si>
  <si>
    <t>30400423 - Industrial Processes - Non-ferrous Metals</t>
  </si>
  <si>
    <t>Slag Breaking</t>
  </si>
  <si>
    <t>30400424</t>
  </si>
  <si>
    <t>30400424 - Industrial Processes - Non-ferrous Metals</t>
  </si>
  <si>
    <t>Size Separation</t>
  </si>
  <si>
    <t>30400425</t>
  </si>
  <si>
    <t>30400425 - Industrial Processes - Non-ferrous Metals</t>
  </si>
  <si>
    <t>30400426</t>
  </si>
  <si>
    <t>30400426 - Industrial Processes - Non-ferrous Metals</t>
  </si>
  <si>
    <t>Kettle Refining</t>
  </si>
  <si>
    <t>30400499</t>
  </si>
  <si>
    <t>30400499 - Industrial Processes - Non-ferrous Metals</t>
  </si>
  <si>
    <t>30400501</t>
  </si>
  <si>
    <t>30400501 - Industrial Processes - Non-ferrous Metals</t>
  </si>
  <si>
    <t>Lead Battery Manufacture</t>
  </si>
  <si>
    <t>Overall Process **</t>
  </si>
  <si>
    <t>30400502</t>
  </si>
  <si>
    <t>30400502 - Industrial Processes - Non-ferrous Metals</t>
  </si>
  <si>
    <t>Casting Furnace **</t>
  </si>
  <si>
    <t>30400503</t>
  </si>
  <si>
    <t>30400503 - Industrial Processes - Non-ferrous Metals</t>
  </si>
  <si>
    <t>Paste Mixer **</t>
  </si>
  <si>
    <t>30400504</t>
  </si>
  <si>
    <t>30400504 - Industrial Processes - Non-ferrous Metals</t>
  </si>
  <si>
    <t>Three Process Operation **</t>
  </si>
  <si>
    <t>30400505</t>
  </si>
  <si>
    <t>30400505 - Industrial Processes - Non-ferrous Metals</t>
  </si>
  <si>
    <t>30400506</t>
  </si>
  <si>
    <t>30400506 - Industrial Processes - Non-ferrous Metals</t>
  </si>
  <si>
    <t>Grid Casting</t>
  </si>
  <si>
    <t>30400507</t>
  </si>
  <si>
    <t>30400507 - Industrial Processes - Non-ferrous Metals</t>
  </si>
  <si>
    <t>Paste Mixing</t>
  </si>
  <si>
    <t>30400508</t>
  </si>
  <si>
    <t>30400508 - Industrial Processes - Non-ferrous Metals</t>
  </si>
  <si>
    <t>Lead Oxide Mill (Baghouse Outlet)</t>
  </si>
  <si>
    <t>30400509</t>
  </si>
  <si>
    <t>30400509 - Industrial Processes - Non-ferrous Metals</t>
  </si>
  <si>
    <t>Three Process Operation</t>
  </si>
  <si>
    <t>30400510</t>
  </si>
  <si>
    <t>30400510 - Industrial Processes - Non-ferrous Metals</t>
  </si>
  <si>
    <t>Lead Reclaiming Furnace</t>
  </si>
  <si>
    <t>30400511</t>
  </si>
  <si>
    <t>30400511 - Industrial Processes - Non-ferrous Metals</t>
  </si>
  <si>
    <t>Small Parts Casting</t>
  </si>
  <si>
    <t>30400512</t>
  </si>
  <si>
    <t>30400512 - Industrial Processes - Non-ferrous Metals</t>
  </si>
  <si>
    <t>Formation</t>
  </si>
  <si>
    <t>30400513</t>
  </si>
  <si>
    <t>30400513 - Industrial Processes - Non-ferrous Metals</t>
  </si>
  <si>
    <t>Barton Process: Oxidation Kettle</t>
  </si>
  <si>
    <t>30400521</t>
  </si>
  <si>
    <t>30400521 - Industrial Processes - Non-ferrous Metals</t>
  </si>
  <si>
    <t>30400522</t>
  </si>
  <si>
    <t>30400522 - Industrial Processes - Non-ferrous Metals</t>
  </si>
  <si>
    <t>30400523</t>
  </si>
  <si>
    <t>30400523 - Industrial Processes - Non-ferrous Metals</t>
  </si>
  <si>
    <t>30400524</t>
  </si>
  <si>
    <t>30400524 - Industrial Processes - Non-ferrous Metals</t>
  </si>
  <si>
    <t>30400525</t>
  </si>
  <si>
    <t>30400525 - Industrial Processes - Non-ferrous Metals</t>
  </si>
  <si>
    <t>30400526</t>
  </si>
  <si>
    <t>30400526 - Industrial Processes - Non-ferrous Metals</t>
  </si>
  <si>
    <t>30400527</t>
  </si>
  <si>
    <t>30400527 - Industrial Processes - Non-ferrous Metals</t>
  </si>
  <si>
    <t>30400528</t>
  </si>
  <si>
    <t>30400528 - Industrial Processes - Non-ferrous Metals</t>
  </si>
  <si>
    <t>30400529</t>
  </si>
  <si>
    <t>30400529 - Industrial Processes - Non-ferrous Metals</t>
  </si>
  <si>
    <t>Grid Cast/Paste Mix: Combined Operation</t>
  </si>
  <si>
    <t>30400530</t>
  </si>
  <si>
    <t>30400530 - Industrial Processes - Non-ferrous Metals</t>
  </si>
  <si>
    <t>Paste Mix/Lead Charge: Combined Operation</t>
  </si>
  <si>
    <t>30400531</t>
  </si>
  <si>
    <t>30400531 - Industrial Processes - Non-ferrous Metals</t>
  </si>
  <si>
    <t>Wash and Paint</t>
  </si>
  <si>
    <t>30400599</t>
  </si>
  <si>
    <t>30400599 - Industrial Processes - Non-ferrous Metals</t>
  </si>
  <si>
    <t>30400601</t>
  </si>
  <si>
    <t>30400601 - Industrial Processes - Non-ferrous Metals</t>
  </si>
  <si>
    <t>Magnesium</t>
  </si>
  <si>
    <t>30400602</t>
  </si>
  <si>
    <t>30400602 - Industrial Processes - Non-ferrous Metals</t>
  </si>
  <si>
    <t>Dow Seawater Process</t>
  </si>
  <si>
    <t>30400605</t>
  </si>
  <si>
    <t>30400605 - Industrial Processes - Non-ferrous Metals</t>
  </si>
  <si>
    <t>Dow Seawater Process: Neutralization Tank</t>
  </si>
  <si>
    <t>30400606</t>
  </si>
  <si>
    <t>30400606 - Industrial Processes - Non-ferrous Metals</t>
  </si>
  <si>
    <t>Dow Seawater Process: HCl Absorbers</t>
  </si>
  <si>
    <t>30400607</t>
  </si>
  <si>
    <t>30400607 - Industrial Processes - Non-ferrous Metals</t>
  </si>
  <si>
    <t>Dow Seawater Process: Evaporator</t>
  </si>
  <si>
    <t>30400608</t>
  </si>
  <si>
    <t>30400608 - Industrial Processes - Non-ferrous Metals</t>
  </si>
  <si>
    <t>Dow Seawater Process: Filtering/Concentration</t>
  </si>
  <si>
    <t>30400609</t>
  </si>
  <si>
    <t>30400609 - Industrial Processes - Non-ferrous Metals</t>
  </si>
  <si>
    <t>Dow Seawater Process: Shelf Dryer</t>
  </si>
  <si>
    <t>30400610</t>
  </si>
  <si>
    <t>30400610 - Industrial Processes - Non-ferrous Metals</t>
  </si>
  <si>
    <t>Dow Seawater Process: Rotary Dryer</t>
  </si>
  <si>
    <t>30400611</t>
  </si>
  <si>
    <t>30400611 - Industrial Processes - Non-ferrous Metals</t>
  </si>
  <si>
    <t>Dow Seawater Process: Prilling</t>
  </si>
  <si>
    <t>30400612</t>
  </si>
  <si>
    <t>30400612 - Industrial Processes - Storage and Transfer</t>
  </si>
  <si>
    <t>Dow Seawater Process: Granule Storage Tanks</t>
  </si>
  <si>
    <t>30400613</t>
  </si>
  <si>
    <t>30400613 - Industrial Processes - Non-ferrous Metals</t>
  </si>
  <si>
    <t>Dow Seawater Process: Electrolysis</t>
  </si>
  <si>
    <t>30400614</t>
  </si>
  <si>
    <t>30400614 - Industrial Processes - Non-ferrous Metals</t>
  </si>
  <si>
    <t>Dow Seawater Process: Regenerative Furnaces</t>
  </si>
  <si>
    <t>30400630</t>
  </si>
  <si>
    <t>30400630 - Industrial Processes - Non-ferrous Metals</t>
  </si>
  <si>
    <t>Natural Lead Industrial (NLI) Brine Process</t>
  </si>
  <si>
    <t>30400635</t>
  </si>
  <si>
    <t>30400635 - Industrial Processes - Non-ferrous Metals</t>
  </si>
  <si>
    <t>NLI Brine Process: MgCl2 Melt/Purification</t>
  </si>
  <si>
    <t>30400636</t>
  </si>
  <si>
    <t>30400636 - Industrial Processes - Non-ferrous Metals</t>
  </si>
  <si>
    <t>NLI Brine Process: 2nd Vessel, Further Purification</t>
  </si>
  <si>
    <t>30400637</t>
  </si>
  <si>
    <t>30400637 - Industrial Processes - Non-ferrous Metals</t>
  </si>
  <si>
    <t>NLI Brine Process: Electrolysis</t>
  </si>
  <si>
    <t>30400650</t>
  </si>
  <si>
    <t>30400650 - Industrial Processes - Non-ferrous Metals</t>
  </si>
  <si>
    <t>American Magnesium Process</t>
  </si>
  <si>
    <t>30400655</t>
  </si>
  <si>
    <t>30400655 - Industrial Processes - Non-ferrous Metals</t>
  </si>
  <si>
    <t>American Magnesium Process: Purification II</t>
  </si>
  <si>
    <t>30400656</t>
  </si>
  <si>
    <t>30400656 - Industrial Processes - Non-ferrous Metals</t>
  </si>
  <si>
    <t>American Magnesium Process: Electrolysis</t>
  </si>
  <si>
    <t>30400660</t>
  </si>
  <si>
    <t>30400660 - Industrial Processes - Non-ferrous Metals</t>
  </si>
  <si>
    <t>American Magnesium Process: Chlorine Recovery</t>
  </si>
  <si>
    <t>30400699</t>
  </si>
  <si>
    <t>30400699 - Industrial Processes - Non-ferrous Metals</t>
  </si>
  <si>
    <t>30400701</t>
  </si>
  <si>
    <t>30400701 - Industrial Processes - Ferrous Metals</t>
  </si>
  <si>
    <t>Steel Foundries</t>
  </si>
  <si>
    <t>30400702</t>
  </si>
  <si>
    <t>30400702 - Industrial Processes - Ferrous Metals</t>
  </si>
  <si>
    <t>Open Hearth Furnace</t>
  </si>
  <si>
    <t>30400703</t>
  </si>
  <si>
    <t>30400703 - Industrial Processes - Ferrous Metals</t>
  </si>
  <si>
    <t>Open Hearth Furnace with Oxygen Lance</t>
  </si>
  <si>
    <t>30400704</t>
  </si>
  <si>
    <t>30400704 - Industrial Processes - Ferrous Metals</t>
  </si>
  <si>
    <t>Heat Treating Furnace</t>
  </si>
  <si>
    <t>30400705</t>
  </si>
  <si>
    <t>30400705 - Industrial Processes - Ferrous Metals</t>
  </si>
  <si>
    <t>30400706</t>
  </si>
  <si>
    <t>30400706 - Industrial Processes - Ferrous Metals</t>
  </si>
  <si>
    <t>30400707</t>
  </si>
  <si>
    <t>30400707 - Industrial Processes - Ferrous Metals</t>
  </si>
  <si>
    <t>30400708</t>
  </si>
  <si>
    <t>30400708 - Industrial Processes - Ferrous Metals</t>
  </si>
  <si>
    <t>30400709</t>
  </si>
  <si>
    <t>30400709 - Industrial Processes - Ferrous Metals</t>
  </si>
  <si>
    <t>30400710</t>
  </si>
  <si>
    <t>30400710 - Industrial Processes - Ferrous Metals</t>
  </si>
  <si>
    <t>30400711</t>
  </si>
  <si>
    <t>30400711 - Industrial Processes - Ferrous Metals</t>
  </si>
  <si>
    <t>Cleaning</t>
  </si>
  <si>
    <t>30400712</t>
  </si>
  <si>
    <t>30400712 - Industrial Processes - Ferrous Metals</t>
  </si>
  <si>
    <t>30400713</t>
  </si>
  <si>
    <t>30400713 - Industrial Processes - Ferrous Metals</t>
  </si>
  <si>
    <t>30400714</t>
  </si>
  <si>
    <t>30400714 - Industrial Processes - Ferrous Metals</t>
  </si>
  <si>
    <t>30400715</t>
  </si>
  <si>
    <t>30400715 - Industrial Processes - Ferrous Metals</t>
  </si>
  <si>
    <t>Finishing</t>
  </si>
  <si>
    <t>30400716</t>
  </si>
  <si>
    <t>30400716 - Industrial Processes - Ferrous Metals</t>
  </si>
  <si>
    <t>30400717</t>
  </si>
  <si>
    <t>30400717 - Industrial Processes - Ferrous Metals</t>
  </si>
  <si>
    <t>30400718</t>
  </si>
  <si>
    <t>30400718 - Industrial Processes - Ferrous Metals</t>
  </si>
  <si>
    <t>30400720</t>
  </si>
  <si>
    <t>30400720 - Industrial Processes - Ferrous Metals</t>
  </si>
  <si>
    <t>30400721</t>
  </si>
  <si>
    <t>30400721 - Industrial Processes - Storage and Transfer</t>
  </si>
  <si>
    <t>30400722</t>
  </si>
  <si>
    <t>30400722 - Industrial Processes - Ferrous Metals</t>
  </si>
  <si>
    <t>Muller</t>
  </si>
  <si>
    <t>30400723</t>
  </si>
  <si>
    <t>30400723 - Industrial Processes - Storage and Transfer</t>
  </si>
  <si>
    <t>30400724</t>
  </si>
  <si>
    <t>30400724 - Industrial Processes - Ferrous Metals</t>
  </si>
  <si>
    <t>30400725</t>
  </si>
  <si>
    <t>30400725 - Industrial Processes - Ferrous Metals</t>
  </si>
  <si>
    <t>30400726</t>
  </si>
  <si>
    <t>30400726 - Industrial Processes - Ferrous Metals</t>
  </si>
  <si>
    <t>30400730</t>
  </si>
  <si>
    <t>30400730 - Industrial Processes - Ferrous Metals</t>
  </si>
  <si>
    <t>30400731</t>
  </si>
  <si>
    <t>30400731 - Industrial Processes - Ferrous Metals</t>
  </si>
  <si>
    <t>30400732</t>
  </si>
  <si>
    <t>30400732 - Industrial Processes - Ferrous Metals</t>
  </si>
  <si>
    <t>Electric Arc Furnace: Baghouse</t>
  </si>
  <si>
    <t>30400733</t>
  </si>
  <si>
    <t>30400733 - Industrial Processes - Ferrous Metals</t>
  </si>
  <si>
    <t>Electric Arc Furnace: Baghouse Dust Handling</t>
  </si>
  <si>
    <t>30400735</t>
  </si>
  <si>
    <t>30400735 - Industrial Processes - Storage and Transfer</t>
  </si>
  <si>
    <t>30400736</t>
  </si>
  <si>
    <t>30400736 - Industrial Processes - Storage and Transfer</t>
  </si>
  <si>
    <t>Conveyors/Elevators: Raw Material</t>
  </si>
  <si>
    <t>30400737</t>
  </si>
  <si>
    <t>30400737 - Industrial Processes - Storage and Transfer</t>
  </si>
  <si>
    <t>Raw Material Silo</t>
  </si>
  <si>
    <t>30400739</t>
  </si>
  <si>
    <t>30400739 - Industrial Processes - Ferrous Metals</t>
  </si>
  <si>
    <t>Scrap Centrifugation</t>
  </si>
  <si>
    <t>30400740</t>
  </si>
  <si>
    <t>30400740 - Industrial Processes - Ferrous Metals</t>
  </si>
  <si>
    <t>Reheating Furnace: Natural Gas</t>
  </si>
  <si>
    <t>30400741</t>
  </si>
  <si>
    <t>30400741 - Industrial Processes - Ferrous Metals</t>
  </si>
  <si>
    <t>Scrap Heating</t>
  </si>
  <si>
    <t>30400742</t>
  </si>
  <si>
    <t>30400742 - Industrial Processes - Ferrous Metals</t>
  </si>
  <si>
    <t>Crucible</t>
  </si>
  <si>
    <t>30400743</t>
  </si>
  <si>
    <t>30400743 - Industrial Processes - Ferrous Metals</t>
  </si>
  <si>
    <t>Pneumatic Converter Furnace</t>
  </si>
  <si>
    <t>30400744</t>
  </si>
  <si>
    <t>30400744 - Industrial Processes - Ferrous Metals</t>
  </si>
  <si>
    <t>Ladle</t>
  </si>
  <si>
    <t>30400745</t>
  </si>
  <si>
    <t>30400745 - Industrial Processes - Ferrous Metals</t>
  </si>
  <si>
    <t>Fugitive Emissions: Furnace</t>
  </si>
  <si>
    <t>30400760</t>
  </si>
  <si>
    <t>30400760 - Industrial Processes - Ferrous Metals</t>
  </si>
  <si>
    <t>Alloy Feeding</t>
  </si>
  <si>
    <t>30400765</t>
  </si>
  <si>
    <t>30400765 - Industrial Processes - Ferrous Metals</t>
  </si>
  <si>
    <t>Billet Cutting</t>
  </si>
  <si>
    <t>30400768</t>
  </si>
  <si>
    <t>30400768 - Industrial Processes - Ferrous Metals</t>
  </si>
  <si>
    <t>Scrap Handling</t>
  </si>
  <si>
    <t>30400770</t>
  </si>
  <si>
    <t>30400770 - Industrial Processes - Storage and Transfer</t>
  </si>
  <si>
    <t>Slag Storage Pile</t>
  </si>
  <si>
    <t>30400775</t>
  </si>
  <si>
    <t>30400775 - Industrial Processes - Ferrous Metals</t>
  </si>
  <si>
    <t>Slag Crushing</t>
  </si>
  <si>
    <t>30400780</t>
  </si>
  <si>
    <t>30400780 - Industrial Processes - Ferrous Metals</t>
  </si>
  <si>
    <t>Limerock Handling</t>
  </si>
  <si>
    <t>30400785</t>
  </si>
  <si>
    <t>30400785 - Industrial Processes - Ferrous Metals</t>
  </si>
  <si>
    <t>Roof Monitors - Hot Metal Transfer</t>
  </si>
  <si>
    <t>30400799</t>
  </si>
  <si>
    <t>30400799 - Industrial Processes - Ferrous Metals</t>
  </si>
  <si>
    <t>30400801</t>
  </si>
  <si>
    <t>30400801 - Industrial Processes - Non-ferrous Metals</t>
  </si>
  <si>
    <t>Zinc</t>
  </si>
  <si>
    <t>30400802</t>
  </si>
  <si>
    <t>30400802 - Industrial Processes - Non-ferrous Metals</t>
  </si>
  <si>
    <t>Horizontal Muffle Furnace</t>
  </si>
  <si>
    <t>30400803</t>
  </si>
  <si>
    <t>30400803 - Industrial Processes - Non-ferrous Metals</t>
  </si>
  <si>
    <t>30400805</t>
  </si>
  <si>
    <t>30400805 - Industrial Processes - Non-ferrous Metals</t>
  </si>
  <si>
    <t>Galvanizing Kettle</t>
  </si>
  <si>
    <t>30400806</t>
  </si>
  <si>
    <t>30400806 - Industrial Processes - Non-ferrous Metals</t>
  </si>
  <si>
    <t>Calcining Kiln</t>
  </si>
  <si>
    <t>30400807</t>
  </si>
  <si>
    <t>30400807 - Industrial Processes - Non-ferrous Metals</t>
  </si>
  <si>
    <t>Concentrate Dryer</t>
  </si>
  <si>
    <t>30400809</t>
  </si>
  <si>
    <t>30400809 - Industrial Processes - Non-ferrous Metals</t>
  </si>
  <si>
    <t>Rotary Sweat Furnace</t>
  </si>
  <si>
    <t>30400810</t>
  </si>
  <si>
    <t>30400810 - Industrial Processes - Non-ferrous Metals</t>
  </si>
  <si>
    <t>Muffle Sweat Furnace</t>
  </si>
  <si>
    <t>30400811</t>
  </si>
  <si>
    <t>30400811 - Industrial Processes - Non-ferrous Metals</t>
  </si>
  <si>
    <t>Electric Resistance Sweat Furnace</t>
  </si>
  <si>
    <t>30400812</t>
  </si>
  <si>
    <t>30400812 - Industrial Processes - Non-ferrous Metals</t>
  </si>
  <si>
    <t>Crushing/Screening of Zinc Residues</t>
  </si>
  <si>
    <t>30400814</t>
  </si>
  <si>
    <t>30400814 - Industrial Processes - Non-ferrous Metals</t>
  </si>
  <si>
    <t>Kettle-Sweat Furnace: Clean Metallic Scrap</t>
  </si>
  <si>
    <t>30400818</t>
  </si>
  <si>
    <t>30400818 - Industrial Processes - Non-ferrous Metals</t>
  </si>
  <si>
    <t>Reverberatory Sweat Furnace: Clean Metallic Scrap</t>
  </si>
  <si>
    <t>30400824</t>
  </si>
  <si>
    <t>30400824 - Industrial Processes - Non-ferrous Metals</t>
  </si>
  <si>
    <t>Kettle-Sweat Furnace: General Metallic Scrap</t>
  </si>
  <si>
    <t>30400828</t>
  </si>
  <si>
    <t>30400828 - Industrial Processes - Non-ferrous Metals</t>
  </si>
  <si>
    <t>Reverberatory Sweat Furnace: General Metallic Scrap</t>
  </si>
  <si>
    <t>30400834</t>
  </si>
  <si>
    <t>30400834 - Industrial Processes - Non-ferrous Metals</t>
  </si>
  <si>
    <t>Kettle-Sweat Furnace: Residual Metallic Scrap</t>
  </si>
  <si>
    <t>30400838</t>
  </si>
  <si>
    <t>30400838 - Industrial Processes - Non-ferrous Metals</t>
  </si>
  <si>
    <t>Reverberatory Sweat Furnace: Residual Metallic Scrap</t>
  </si>
  <si>
    <t>30400840</t>
  </si>
  <si>
    <t>30400840 - Industrial Processes - Non-ferrous Metals</t>
  </si>
  <si>
    <t>30400841</t>
  </si>
  <si>
    <t>30400841 - Industrial Processes - Non-ferrous Metals</t>
  </si>
  <si>
    <t>Scrap Melting: Crucible</t>
  </si>
  <si>
    <t>30400842</t>
  </si>
  <si>
    <t>30400842 - Industrial Processes - Non-ferrous Metals</t>
  </si>
  <si>
    <t>Scrap Melting: Reverberatory Furnace</t>
  </si>
  <si>
    <t>30400843</t>
  </si>
  <si>
    <t>30400843 - Industrial Processes - Non-ferrous Metals</t>
  </si>
  <si>
    <t>Scrap Melting: Electric Induction Furnace</t>
  </si>
  <si>
    <t>30400851</t>
  </si>
  <si>
    <t>30400851 - Industrial Processes - Non-ferrous Metals</t>
  </si>
  <si>
    <t>Retort and Muffle Distillation: Pouring</t>
  </si>
  <si>
    <t>30400852</t>
  </si>
  <si>
    <t>30400852 - Industrial Processes - Non-ferrous Metals</t>
  </si>
  <si>
    <t>Retort and Muffle Distillation: Casting</t>
  </si>
  <si>
    <t>30400853</t>
  </si>
  <si>
    <t>30400853 - Industrial Processes - Non-ferrous Metals</t>
  </si>
  <si>
    <t>Graphite Rod Distillation</t>
  </si>
  <si>
    <t>30400854</t>
  </si>
  <si>
    <t>30400854 - Industrial Processes - Non-ferrous Metals</t>
  </si>
  <si>
    <t>Retort Distillation/Oxidation</t>
  </si>
  <si>
    <t>30400855</t>
  </si>
  <si>
    <t>30400855 - Industrial Processes - Non-ferrous Metals</t>
  </si>
  <si>
    <t>Muffle Distillation/Oxidation</t>
  </si>
  <si>
    <t>30400861</t>
  </si>
  <si>
    <t>30400861 - Industrial Processes - Non-ferrous Metals</t>
  </si>
  <si>
    <t>Reverberatory Sweating</t>
  </si>
  <si>
    <t>30400862</t>
  </si>
  <si>
    <t>30400862 - Industrial Processes - Non-ferrous Metals</t>
  </si>
  <si>
    <t>Rotary Sweating</t>
  </si>
  <si>
    <t>30400863</t>
  </si>
  <si>
    <t>30400863 - Industrial Processes - Non-ferrous Metals</t>
  </si>
  <si>
    <t>Muffle Sweating</t>
  </si>
  <si>
    <t>30400864</t>
  </si>
  <si>
    <t>30400864 - Industrial Processes - Non-ferrous Metals</t>
  </si>
  <si>
    <t>Kettle (Pot) Sweating</t>
  </si>
  <si>
    <t>30400865</t>
  </si>
  <si>
    <t>30400865 - Industrial Processes - Non-ferrous Metals</t>
  </si>
  <si>
    <t>Electric Resistance Sweating</t>
  </si>
  <si>
    <t>30400866</t>
  </si>
  <si>
    <t>30400866 - Industrial Processes - Non-ferrous Metals</t>
  </si>
  <si>
    <t>Sodium Carbonate Leaching</t>
  </si>
  <si>
    <t>30400867</t>
  </si>
  <si>
    <t>30400867 - Industrial Processes - Non-ferrous Metals</t>
  </si>
  <si>
    <t>Kettle (Pot) Melting Furnace</t>
  </si>
  <si>
    <t>30400868</t>
  </si>
  <si>
    <t>30400868 - Industrial Processes - Non-ferrous Metals</t>
  </si>
  <si>
    <t>Crucible Melting Furnace</t>
  </si>
  <si>
    <t>30400869</t>
  </si>
  <si>
    <t>30400869 - Industrial Processes - Non-ferrous Metals</t>
  </si>
  <si>
    <t>Reverberatory Melting Furnace</t>
  </si>
  <si>
    <t>30400870</t>
  </si>
  <si>
    <t>30400870 - Industrial Processes - Non-ferrous Metals</t>
  </si>
  <si>
    <t>Electric Induction Melting Furnace</t>
  </si>
  <si>
    <t>30400871</t>
  </si>
  <si>
    <t>30400871 - Industrial Processes - Non-ferrous Metals</t>
  </si>
  <si>
    <t>Alloying Retort Distillation</t>
  </si>
  <si>
    <t>30400872</t>
  </si>
  <si>
    <t>30400872 - Industrial Processes - Non-ferrous Metals</t>
  </si>
  <si>
    <t>Retort and Muffle Distillation</t>
  </si>
  <si>
    <t>30400873</t>
  </si>
  <si>
    <t>30400873 - Industrial Processes - Non-ferrous Metals</t>
  </si>
  <si>
    <t>30400874</t>
  </si>
  <si>
    <t>30400874 - Industrial Processes - Non-ferrous Metals</t>
  </si>
  <si>
    <t>30400875</t>
  </si>
  <si>
    <t>30400875 - Industrial Processes - Non-ferrous Metals</t>
  </si>
  <si>
    <t>30400876</t>
  </si>
  <si>
    <t>30400876 - Industrial Processes - Non-ferrous Metals</t>
  </si>
  <si>
    <t>30400877</t>
  </si>
  <si>
    <t>30400877 - Industrial Processes - Non-ferrous Metals</t>
  </si>
  <si>
    <t>Retort Reduction</t>
  </si>
  <si>
    <t>30400899</t>
  </si>
  <si>
    <t>30400899 - Industrial Processes - Non-ferrous Metals</t>
  </si>
  <si>
    <t>30400901</t>
  </si>
  <si>
    <t>30400901 - Industrial Processes - Ferrous Metals</t>
  </si>
  <si>
    <t>Malleable Iron</t>
  </si>
  <si>
    <t>Annealing</t>
  </si>
  <si>
    <t>30400999</t>
  </si>
  <si>
    <t>30400999 - Industrial Processes - Ferrous Metals</t>
  </si>
  <si>
    <t>30401001</t>
  </si>
  <si>
    <t>30401001 - Industrial Processes - Non-ferrous Metals</t>
  </si>
  <si>
    <t>Nickel</t>
  </si>
  <si>
    <t>Flux Furnace</t>
  </si>
  <si>
    <t>30401002</t>
  </si>
  <si>
    <t>30401002 - Industrial Processes - Non-ferrous Metals</t>
  </si>
  <si>
    <t>Mixing/Blending/Grinding/Screening</t>
  </si>
  <si>
    <t>30401004</t>
  </si>
  <si>
    <t>30401004 - Industrial Processes - Non-ferrous Metals</t>
  </si>
  <si>
    <t>Heat Treat Furnace</t>
  </si>
  <si>
    <t>30401005</t>
  </si>
  <si>
    <t>30401005 - Industrial Processes - Non-ferrous Metals</t>
  </si>
  <si>
    <t>Induction Furnace (Inlet Air)</t>
  </si>
  <si>
    <t>30401006</t>
  </si>
  <si>
    <t>30401006 - Industrial Processes - Non-ferrous Metals</t>
  </si>
  <si>
    <t>Induction Furnace (Under Vacuum)</t>
  </si>
  <si>
    <t>30401007</t>
  </si>
  <si>
    <t>30401007 - Industrial Processes - Non-ferrous Metals</t>
  </si>
  <si>
    <t>Electric Arc Furnace with Carbon Electrode</t>
  </si>
  <si>
    <t>30401008</t>
  </si>
  <si>
    <t>30401008 - Industrial Processes - Non-ferrous Metals</t>
  </si>
  <si>
    <t>30401010</t>
  </si>
  <si>
    <t>30401010 - Industrial Processes - Non-ferrous Metals</t>
  </si>
  <si>
    <t>Finishing: Pickling/Neutralizing</t>
  </si>
  <si>
    <t>30401011</t>
  </si>
  <si>
    <t>30401011 - Industrial Processes - Non-ferrous Metals</t>
  </si>
  <si>
    <t>Finishing: Grinding</t>
  </si>
  <si>
    <t>30401015</t>
  </si>
  <si>
    <t>30401015 - Industrial Processes - Non-ferrous Metals</t>
  </si>
  <si>
    <t>30401016</t>
  </si>
  <si>
    <t>30401016 - Industrial Processes - Non-ferrous Metals</t>
  </si>
  <si>
    <t>Converters</t>
  </si>
  <si>
    <t>30401017</t>
  </si>
  <si>
    <t>30401017 - Industrial Processes - Non-ferrous Metals</t>
  </si>
  <si>
    <t>30401018</t>
  </si>
  <si>
    <t>30401018 - Industrial Processes - Non-ferrous Metals</t>
  </si>
  <si>
    <t>30401019</t>
  </si>
  <si>
    <t>30401019 - Industrial Processes - Non-ferrous Metals</t>
  </si>
  <si>
    <t>Sinter Machine</t>
  </si>
  <si>
    <t>30401061</t>
  </si>
  <si>
    <t>30401061 - Industrial Processes - Non-ferrous Metals</t>
  </si>
  <si>
    <t>30401062</t>
  </si>
  <si>
    <t>30401062 - Industrial Processes - Non-ferrous Metals</t>
  </si>
  <si>
    <t>30401063</t>
  </si>
  <si>
    <t>30401063 - Industrial Processes - Non-ferrous Metals</t>
  </si>
  <si>
    <t>30401099</t>
  </si>
  <si>
    <t>30401099 - Industrial Processes - Non-ferrous Metals</t>
  </si>
  <si>
    <t>30402001</t>
  </si>
  <si>
    <t>30402001 - Industrial Processes - NEC</t>
  </si>
  <si>
    <t>Furnace Electrode Manufacture</t>
  </si>
  <si>
    <t>Calcination</t>
  </si>
  <si>
    <t>30402002</t>
  </si>
  <si>
    <t>30402002 - Industrial Processes - NEC</t>
  </si>
  <si>
    <t>Mixing</t>
  </si>
  <si>
    <t>30402003</t>
  </si>
  <si>
    <t>30402003 - Industrial Processes - NEC</t>
  </si>
  <si>
    <t>Pitch Treating</t>
  </si>
  <si>
    <t>30402004</t>
  </si>
  <si>
    <t>30402004 - Industrial Processes - NEC</t>
  </si>
  <si>
    <t>Bake Furnaces</t>
  </si>
  <si>
    <t>30402005</t>
  </si>
  <si>
    <t>30402005 - Industrial Processes - NEC</t>
  </si>
  <si>
    <t>Grafitization of Coal by Heating Process</t>
  </si>
  <si>
    <t>30402099</t>
  </si>
  <si>
    <t>30402099 - Industrial Processes - NEC</t>
  </si>
  <si>
    <t>30402201</t>
  </si>
  <si>
    <t>30402201 - Industrial Processes - Non-ferrous Metals</t>
  </si>
  <si>
    <t>Metal Heat Treating</t>
  </si>
  <si>
    <t>Furnace: General</t>
  </si>
  <si>
    <t>30402210</t>
  </si>
  <si>
    <t>30402210 - Industrial Processes - Non-ferrous Metals</t>
  </si>
  <si>
    <t>Quench Bath</t>
  </si>
  <si>
    <t>30402211</t>
  </si>
  <si>
    <t>30402211 - Industrial Processes - Non-ferrous Metals</t>
  </si>
  <si>
    <t>30404001</t>
  </si>
  <si>
    <t>30404001 - Industrial Processes - Non-ferrous Metals</t>
  </si>
  <si>
    <t>Lead Cable Coating</t>
  </si>
  <si>
    <t>30404901</t>
  </si>
  <si>
    <t>30404901 - Industrial Processes - Non-ferrous Metals</t>
  </si>
  <si>
    <t>Miscellaneous Casting and Fabricating</t>
  </si>
  <si>
    <t>Wax Burnout Oven</t>
  </si>
  <si>
    <t>30404902</t>
  </si>
  <si>
    <t>30404902 - Industrial Processes - Non-ferrous Metals</t>
  </si>
  <si>
    <t>30404999</t>
  </si>
  <si>
    <t>30404999 - Industrial Processes - Non-ferrous Metals</t>
  </si>
  <si>
    <t>30405001</t>
  </si>
  <si>
    <t>30405001 - Industrial Processes - Non-ferrous Metals</t>
  </si>
  <si>
    <t>Miscellaneous Casting Fabricating</t>
  </si>
  <si>
    <t>30405099</t>
  </si>
  <si>
    <t>30405099 - Industrial Processes - Non-ferrous Metals</t>
  </si>
  <si>
    <t>30405101</t>
  </si>
  <si>
    <t>30405101 - Industrial Processes - Non-ferrous Metals</t>
  </si>
  <si>
    <t>Metallic Lead Products</t>
  </si>
  <si>
    <t>Ammunition</t>
  </si>
  <si>
    <t>30405102</t>
  </si>
  <si>
    <t>30405102 - Industrial Processes - Non-ferrous Metals</t>
  </si>
  <si>
    <t>Bearing Metals</t>
  </si>
  <si>
    <t>30405103</t>
  </si>
  <si>
    <t>30405103 - Industrial Processes - Non-ferrous Metals</t>
  </si>
  <si>
    <t>Other Sources of Lead</t>
  </si>
  <si>
    <t>30480001</t>
  </si>
  <si>
    <t>30480001 - Industrial Processes - Non-ferrous Metals</t>
  </si>
  <si>
    <t>30482001</t>
  </si>
  <si>
    <t>30482001 - Industrial Processes - Non-ferrous Metals</t>
  </si>
  <si>
    <t>30482002</t>
  </si>
  <si>
    <t>30482002 - Industrial Processes - Non-ferrous Metals</t>
  </si>
  <si>
    <t>30482599</t>
  </si>
  <si>
    <t>30482599 - Industrial Processes - Non-ferrous Metals</t>
  </si>
  <si>
    <t>30488801</t>
  </si>
  <si>
    <t>30488801 - Industrial Processes - Non-ferrous Metals</t>
  </si>
  <si>
    <t>30488802</t>
  </si>
  <si>
    <t>30488802 - Industrial Processes - Non-ferrous Metals</t>
  </si>
  <si>
    <t>30488803</t>
  </si>
  <si>
    <t>30488803 - Industrial Processes - Non-ferrous Metals</t>
  </si>
  <si>
    <t>30488804</t>
  </si>
  <si>
    <t>30488804 - Industrial Processes - Non-ferrous Metals</t>
  </si>
  <si>
    <t>30488805</t>
  </si>
  <si>
    <t>30488805 - Industrial Processes - Non-ferrous Metals</t>
  </si>
  <si>
    <t>30490001</t>
  </si>
  <si>
    <t>30490001 - Industrial Processes - Non-ferrous Metals</t>
  </si>
  <si>
    <t>30490002</t>
  </si>
  <si>
    <t>30490002 - Industrial Processes - Non-ferrous Metals</t>
  </si>
  <si>
    <t>30490003</t>
  </si>
  <si>
    <t>30490003 - Industrial Processes - Non-ferrous Metals</t>
  </si>
  <si>
    <t>30490004</t>
  </si>
  <si>
    <t>30490004 - Industrial Processes - Non-ferrous Metals</t>
  </si>
  <si>
    <t>30490011</t>
  </si>
  <si>
    <t>30490011 - Industrial Processes - Non-ferrous Metals</t>
  </si>
  <si>
    <t>30490012</t>
  </si>
  <si>
    <t>30490012 - Industrial Processes - Non-ferrous Metals</t>
  </si>
  <si>
    <t>30490013</t>
  </si>
  <si>
    <t>30490013 - Industrial Processes - Non-ferrous Metals</t>
  </si>
  <si>
    <t>30490014</t>
  </si>
  <si>
    <t>30490014 - Industrial Processes - Non-ferrous Metals</t>
  </si>
  <si>
    <t>30490021</t>
  </si>
  <si>
    <t>30490021 - Industrial Processes - Non-ferrous Metals</t>
  </si>
  <si>
    <t>30490022</t>
  </si>
  <si>
    <t>30490022 - Industrial Processes - Non-ferrous Metals</t>
  </si>
  <si>
    <t>30490023</t>
  </si>
  <si>
    <t>30490023 - Industrial Processes - Non-ferrous Metals</t>
  </si>
  <si>
    <t>30490024</t>
  </si>
  <si>
    <t>30490024 - Industrial Processes - Non-ferrous Metals</t>
  </si>
  <si>
    <t>30490031</t>
  </si>
  <si>
    <t>30490031 - Industrial Processes - Non-ferrous Metals</t>
  </si>
  <si>
    <t>Distillate Oil (No. 2): Furnaces</t>
  </si>
  <si>
    <t>30490032</t>
  </si>
  <si>
    <t>30490032 - Industrial Processes - Non-ferrous Metals</t>
  </si>
  <si>
    <t>Residual Oil: Furnaces</t>
  </si>
  <si>
    <t>30490033</t>
  </si>
  <si>
    <t>30490033 - Industrial Processes - Non-ferrous Metals</t>
  </si>
  <si>
    <t>Natural Gas: Furnaces</t>
  </si>
  <si>
    <t>30490034</t>
  </si>
  <si>
    <t>30490034 - Industrial Processes - Non-ferrous Metals</t>
  </si>
  <si>
    <t>Process Gas: Furnaces</t>
  </si>
  <si>
    <t>30490035</t>
  </si>
  <si>
    <t>30490035 - Industrial Processes - Non-ferrous Metals</t>
  </si>
  <si>
    <t>Propane: Furnaces</t>
  </si>
  <si>
    <t>30499999</t>
  </si>
  <si>
    <t>30499999 - Industrial Processes - Non-ferrous Metals</t>
  </si>
  <si>
    <t>30500101</t>
  </si>
  <si>
    <t>30500101 - Industrial Processes - NEC</t>
  </si>
  <si>
    <t>Mineral Products</t>
  </si>
  <si>
    <t>Asphalt Roofing Manufacture</t>
  </si>
  <si>
    <t>Asphalt Blowing: Saturant (Use 3-05-050-10 for MACT)</t>
  </si>
  <si>
    <t>30500102</t>
  </si>
  <si>
    <t>30500102 - Industrial Processes - NEC</t>
  </si>
  <si>
    <t>Asphalt Blowing: Coating (Use 3-05-050-10 for MACT)</t>
  </si>
  <si>
    <t>30500103</t>
  </si>
  <si>
    <t>30500103 - Industrial Processes - NEC</t>
  </si>
  <si>
    <t>Felt Saturation: Dipping Only</t>
  </si>
  <si>
    <t>30500104</t>
  </si>
  <si>
    <t>30500104 - Industrial Processes - NEC</t>
  </si>
  <si>
    <t>Felt Saturation: Dipping/Spraying</t>
  </si>
  <si>
    <t>30500105</t>
  </si>
  <si>
    <t>30500105 - Industrial Processes - NEC</t>
  </si>
  <si>
    <t>General **</t>
  </si>
  <si>
    <t>30500106</t>
  </si>
  <si>
    <t>30500106 - Industrial Processes - NEC</t>
  </si>
  <si>
    <t>Shingles and Rolls: Spraying Only</t>
  </si>
  <si>
    <t>30500107</t>
  </si>
  <si>
    <t>30500107 - Industrial Processes - NEC</t>
  </si>
  <si>
    <t>Shingles and Rolls: Mineral Dryer</t>
  </si>
  <si>
    <t>30500108</t>
  </si>
  <si>
    <t>30500108 - Industrial Processes - NEC</t>
  </si>
  <si>
    <t>Shingles and Rolls: Coating</t>
  </si>
  <si>
    <t>30500110</t>
  </si>
  <si>
    <t>30500110 - Industrial Processes - NEC</t>
  </si>
  <si>
    <t>Blowing (Use 3-05-050-01 for MACT)</t>
  </si>
  <si>
    <t>30500111</t>
  </si>
  <si>
    <t>30500111 - Industrial Processes - NEC</t>
  </si>
  <si>
    <t>Dipping Only</t>
  </si>
  <si>
    <t>30500112</t>
  </si>
  <si>
    <t>30500112 - Industrial Processes - NEC</t>
  </si>
  <si>
    <t>Spraying Only</t>
  </si>
  <si>
    <t>30500113</t>
  </si>
  <si>
    <t>30500113 - Industrial Processes - NEC</t>
  </si>
  <si>
    <t>Dipping/Spraying</t>
  </si>
  <si>
    <t>30500114</t>
  </si>
  <si>
    <t>30500114 - Industrial Processes - NEC</t>
  </si>
  <si>
    <t>Asphaltic Felt: Coating</t>
  </si>
  <si>
    <t>30500115</t>
  </si>
  <si>
    <t>30500115 - Industrial Processes - NEC</t>
  </si>
  <si>
    <t>Storage Bins: Steam Drying Drums</t>
  </si>
  <si>
    <t>30500116</t>
  </si>
  <si>
    <t>30500116 - Industrial Processes - NEC</t>
  </si>
  <si>
    <t>Shingle Saturation: Dip Saturator, Drying-in Drum, Hot Looper &amp; Coater</t>
  </si>
  <si>
    <t>30500117</t>
  </si>
  <si>
    <t>30500117 - Industrial Processes - NEC</t>
  </si>
  <si>
    <t>Shingle Saturation: Dip Saturator, Drying-in Drum and Coater</t>
  </si>
  <si>
    <t>30500118</t>
  </si>
  <si>
    <t>30500118 - Industrial Processes - NEC</t>
  </si>
  <si>
    <t>Shingle Saturation: Dip Saturator, Drying-in Drum and Hot Looper</t>
  </si>
  <si>
    <t>30500119</t>
  </si>
  <si>
    <t>30500119 - Industrial Processes - NEC</t>
  </si>
  <si>
    <t>Shingle Sation:Spray/Dip Satur,Drying-in Drm,Hot Loopr,Coatr &amp; Str Tk</t>
  </si>
  <si>
    <t>30500120</t>
  </si>
  <si>
    <t>30500120 - Industrial Processes - NEC</t>
  </si>
  <si>
    <t>Storage Bins: Ferric Chloride</t>
  </si>
  <si>
    <t>30500121</t>
  </si>
  <si>
    <t>30500121 - Industrial Processes - NEC</t>
  </si>
  <si>
    <t>Storage Bins: Mineral Stabilizer</t>
  </si>
  <si>
    <t>30500130</t>
  </si>
  <si>
    <t>30500130 - Industrial Processes - NEC</t>
  </si>
  <si>
    <t>Fixed Roof Tank: Asphalt/Breathing Loss</t>
  </si>
  <si>
    <t>30500131</t>
  </si>
  <si>
    <t>30500131 - Industrial Processes - NEC</t>
  </si>
  <si>
    <t>Fixed Roof Tank: Working Loss</t>
  </si>
  <si>
    <t>30500132</t>
  </si>
  <si>
    <t>30500132 - Industrial Processes - NEC</t>
  </si>
  <si>
    <t>Floating Roof Tank: Standing Loss</t>
  </si>
  <si>
    <t>30500133</t>
  </si>
  <si>
    <t>30500133 - Industrial Processes - NEC</t>
  </si>
  <si>
    <t>Floating Roof Tank: Working Loss</t>
  </si>
  <si>
    <t>30500134</t>
  </si>
  <si>
    <t>30500134 - Industrial Processes - Storage and Transfer</t>
  </si>
  <si>
    <t>Blown Saturant Storage</t>
  </si>
  <si>
    <t>30500135</t>
  </si>
  <si>
    <t>30500135 - Industrial Processes - Storage and Transfer</t>
  </si>
  <si>
    <t>Blown Coating Storage</t>
  </si>
  <si>
    <t>30500140</t>
  </si>
  <si>
    <t>30500140 - Industrial Processes - Storage and Transfer</t>
  </si>
  <si>
    <t>Granules Unloading</t>
  </si>
  <si>
    <t>30500141</t>
  </si>
  <si>
    <t>30500141 - Industrial Processes - Storage and Transfer</t>
  </si>
  <si>
    <t>Granules Storage</t>
  </si>
  <si>
    <t>30500142</t>
  </si>
  <si>
    <t>30500142 - Industrial Processes - Storage and Transfer</t>
  </si>
  <si>
    <t>Mineral Dust Unloading</t>
  </si>
  <si>
    <t>30500143</t>
  </si>
  <si>
    <t>30500143 - Industrial Processes - Storage and Transfer</t>
  </si>
  <si>
    <t>Mineral Dust Storage</t>
  </si>
  <si>
    <t>30500144</t>
  </si>
  <si>
    <t>30500144 - Industrial Processes - Storage and Transfer</t>
  </si>
  <si>
    <t>Granules Transport Screw Conveyor and Bucket Elevator</t>
  </si>
  <si>
    <t>30500145</t>
  </si>
  <si>
    <t>30500145 - Industrial Processes - Storage and Transfer</t>
  </si>
  <si>
    <t>Mineral Dust Transport Screw Conveyor and Bucket Elevator</t>
  </si>
  <si>
    <t>30500146</t>
  </si>
  <si>
    <t>30500146 - Industrial Processes - NEC</t>
  </si>
  <si>
    <t>Sand Surge Bin</t>
  </si>
  <si>
    <t>30500147</t>
  </si>
  <si>
    <t>30500147 - Industrial Processes - NEC</t>
  </si>
  <si>
    <t>Granules Surge Bin</t>
  </si>
  <si>
    <t>30500150</t>
  </si>
  <si>
    <t>30500150 - Industrial Processes - NEC</t>
  </si>
  <si>
    <t>Mineral Dust (Filler) and Asphalt Coating Mixer</t>
  </si>
  <si>
    <t>30500151</t>
  </si>
  <si>
    <t>30500151 - Industrial Processes - NEC</t>
  </si>
  <si>
    <t>Granules</t>
  </si>
  <si>
    <t>30500152</t>
  </si>
  <si>
    <t>30500152 - Industrial Processes - NEC</t>
  </si>
  <si>
    <t>Sand Applicator</t>
  </si>
  <si>
    <t>30500153</t>
  </si>
  <si>
    <t>30500153 - Industrial Processes - NEC</t>
  </si>
  <si>
    <t>Cooling Rolls</t>
  </si>
  <si>
    <t>30500154</t>
  </si>
  <si>
    <t>30500154 - Industrial Processes - NEC</t>
  </si>
  <si>
    <t>Finish Floating Looper</t>
  </si>
  <si>
    <t>30500198</t>
  </si>
  <si>
    <t>30500198 - Industrial Processes - NEC</t>
  </si>
  <si>
    <t>30500199</t>
  </si>
  <si>
    <t>30500199 - Industrial Processes - NEC</t>
  </si>
  <si>
    <t>30500201</t>
  </si>
  <si>
    <t>30500201 - Industrial Processes - NEC</t>
  </si>
  <si>
    <t>Asphalt Concrete</t>
  </si>
  <si>
    <t>Rotary Dryer: Conventional Plant (see 3-05-002-50 to -53 for subtypes)</t>
  </si>
  <si>
    <t>30500202</t>
  </si>
  <si>
    <t>30500202 - Industrial Processes - NEC</t>
  </si>
  <si>
    <t>Batch Mix Plant: Hot Elevs, Screens, Bins&amp;Mixer (also see -45 thru -47</t>
  </si>
  <si>
    <t>30500203</t>
  </si>
  <si>
    <t>30500203 - Industrial Processes - Storage and Transfer</t>
  </si>
  <si>
    <t>Storage Piles</t>
  </si>
  <si>
    <t>30500204</t>
  </si>
  <si>
    <t>30500204 - Industrial Processes - NEC</t>
  </si>
  <si>
    <t>Cold Aggregate Handling</t>
  </si>
  <si>
    <t>30500205</t>
  </si>
  <si>
    <t>30500205 - Industrial Processes - NEC</t>
  </si>
  <si>
    <t>Drum Dryer: Drum Mix Plant (see 3-05-002-55 thru -63 for subtypes)</t>
  </si>
  <si>
    <t>30500206</t>
  </si>
  <si>
    <t>30500206 - Industrial Processes - NEC</t>
  </si>
  <si>
    <t>Asphalt Heater: Natural Gas</t>
  </si>
  <si>
    <t>30500207</t>
  </si>
  <si>
    <t>30500207 - Industrial Processes - NEC</t>
  </si>
  <si>
    <t>Asphalt Heater: Residual Oil</t>
  </si>
  <si>
    <t>30500208</t>
  </si>
  <si>
    <t>30500208 - Industrial Processes - NEC</t>
  </si>
  <si>
    <t>Asphalt Heater: Distillate Oil</t>
  </si>
  <si>
    <t>30500209</t>
  </si>
  <si>
    <t>30500209 - Industrial Processes - NEC</t>
  </si>
  <si>
    <t>Asphalt Heater: LPG</t>
  </si>
  <si>
    <t>30500210</t>
  </si>
  <si>
    <t>30500210 - Industrial Processes - NEC</t>
  </si>
  <si>
    <t>Asphalt Heater: Waste Oil</t>
  </si>
  <si>
    <t>30500211</t>
  </si>
  <si>
    <t>30500211 - Industrial Processes - NEC</t>
  </si>
  <si>
    <t>Rotary Dryer Conventional Plant with Cyclone ** use 3-05-002-01 w/CTL</t>
  </si>
  <si>
    <t>30500212</t>
  </si>
  <si>
    <t>30500212 - Industrial Processes - Storage and Transfer</t>
  </si>
  <si>
    <t>Heated Asphalt Storage Tanks</t>
  </si>
  <si>
    <t>30500213</t>
  </si>
  <si>
    <t>30500213 - Industrial Processes - Storage and Transfer</t>
  </si>
  <si>
    <t>Storage Silo</t>
  </si>
  <si>
    <t>30500214</t>
  </si>
  <si>
    <t>30500214 - Industrial Processes - Storage and Transfer</t>
  </si>
  <si>
    <t>Truck Load-out</t>
  </si>
  <si>
    <t>30500215</t>
  </si>
  <si>
    <t>30500215 - Industrial Processes - NEC</t>
  </si>
  <si>
    <t>In Place Recycling: Propane</t>
  </si>
  <si>
    <t>30500216</t>
  </si>
  <si>
    <t>30500216 - Industrial Processes - NEC</t>
  </si>
  <si>
    <t>Cold Aggregate Feed Bins</t>
  </si>
  <si>
    <t>30500217</t>
  </si>
  <si>
    <t>30500217 - Industrial Processes - Storage and Transfer</t>
  </si>
  <si>
    <t>Cold Aggregate Conveyors and Elevators</t>
  </si>
  <si>
    <t>30500220</t>
  </si>
  <si>
    <t>30500220 - Industrial Processes - Storage and Transfer</t>
  </si>
  <si>
    <t>Elevators: Batch Process (also see -45 thru -47 for combos w/scr,bins</t>
  </si>
  <si>
    <t>30500221</t>
  </si>
  <si>
    <t>30500221 - Industrial Processes - Storage and Transfer</t>
  </si>
  <si>
    <t>Elevators: Continuous Process</t>
  </si>
  <si>
    <t>30500230</t>
  </si>
  <si>
    <t>30500230 - Industrial Processes - NEC</t>
  </si>
  <si>
    <t>Hot Bins and Screens: Batch Process (also see -45 thru -47 for combos)</t>
  </si>
  <si>
    <t>30500231</t>
  </si>
  <si>
    <t>30500231 - Industrial Processes - NEC</t>
  </si>
  <si>
    <t>Hot Bins and Screens: Continuous Process</t>
  </si>
  <si>
    <t>30500240</t>
  </si>
  <si>
    <t>30500240 - Industrial Processes - NEC</t>
  </si>
  <si>
    <t>Mixers: Batch Process (also see -45 thru -47 for combos w/scr,bins</t>
  </si>
  <si>
    <t>30500241</t>
  </si>
  <si>
    <t>30500241 - Industrial Processes - NEC</t>
  </si>
  <si>
    <t>Mixers: Continuous Mix (outside the drum) Process</t>
  </si>
  <si>
    <t>30500242</t>
  </si>
  <si>
    <t>30500242 - Industrial Processes - NEC</t>
  </si>
  <si>
    <t>Mixers: Drum Mix Process ** (use 3-05-002-005 and subtypes)</t>
  </si>
  <si>
    <t>30500245</t>
  </si>
  <si>
    <t>30500245 - Industrial Processes - NEC</t>
  </si>
  <si>
    <t>Batch Mix Plant: Hot Elevators, Screens, Bins, Mixer &amp; NG Rot Dryer</t>
  </si>
  <si>
    <t>30500246</t>
  </si>
  <si>
    <t>30500246 - Industrial Processes - NEC</t>
  </si>
  <si>
    <t>Batch Mix Plant: Hot Elevators, Screens, Bins, Mixer&amp; #2 Oil Rot Dryer</t>
  </si>
  <si>
    <t>30500247</t>
  </si>
  <si>
    <t>30500247 - Industrial Processes - NEC</t>
  </si>
  <si>
    <t>Batch Mix Plant: Hot Elevs, Scrns, Bins, Mixer&amp; Waste/Drain/#6 Oil Rot</t>
  </si>
  <si>
    <t>30500250</t>
  </si>
  <si>
    <t>30500250 - Industrial Processes - NEC</t>
  </si>
  <si>
    <t>Conventional Continuous Mix (outside of drum) Plant: Rotary Dryer</t>
  </si>
  <si>
    <t>30500251</t>
  </si>
  <si>
    <t>30500251 - Industrial Processes - NEC</t>
  </si>
  <si>
    <t>Batch Mix Plant: Rotary Dryer, Natural Gas-Fired (also see -45)</t>
  </si>
  <si>
    <t>30500252</t>
  </si>
  <si>
    <t>30500252 - Industrial Processes - NEC</t>
  </si>
  <si>
    <t>Batch Mix Plant: Rotary Dryer, Oil-Fired (also see -46)</t>
  </si>
  <si>
    <t>30500253</t>
  </si>
  <si>
    <t>30500253 - Industrial Processes - NEC</t>
  </si>
  <si>
    <t>Batch Mix Plant: Rotary Dryer, Waste/Drain/# 6 Oil-Fired (also see -47</t>
  </si>
  <si>
    <t>30500255</t>
  </si>
  <si>
    <t>30500255 - Industrial Processes - NEC</t>
  </si>
  <si>
    <t>Drum Mix Plant: Rotary Drum Dryer / Mixer, Natural Gas-Fired</t>
  </si>
  <si>
    <t>30500256</t>
  </si>
  <si>
    <t>30500256 - Industrial Processes - NEC</t>
  </si>
  <si>
    <t>Drum Mix Plant: Rotary Drum Dryer / Mixer, Natural Gas, Parallel Flow</t>
  </si>
  <si>
    <t>30500257</t>
  </si>
  <si>
    <t>30500257 - Industrial Processes - NEC</t>
  </si>
  <si>
    <t>Drum Mix Plant: Rotary Drum Dryer / Mixer, Natural Gas, Counterflow</t>
  </si>
  <si>
    <t>30500258</t>
  </si>
  <si>
    <t>30500258 - Industrial Processes - NEC</t>
  </si>
  <si>
    <t>Drum Mix Plant: Rotary Drum Dryer / Mixer, #2 Oil-Fired</t>
  </si>
  <si>
    <t>30500259</t>
  </si>
  <si>
    <t>30500259 - Industrial Processes - NEC</t>
  </si>
  <si>
    <t>Drum Mix Plant: Rotary Drum Dryer / Mixer, #2 Oil-Fired, Parallel Flow</t>
  </si>
  <si>
    <t>30500260</t>
  </si>
  <si>
    <t>30500260 - Industrial Processes - NEC</t>
  </si>
  <si>
    <t>Drum Mix Plant: Rotary Drum Dryer / Mixer, #2 Oil-Fired, Counterflow</t>
  </si>
  <si>
    <t>30500261</t>
  </si>
  <si>
    <t>30500261 - Industrial Processes - NEC</t>
  </si>
  <si>
    <t>Drum Mix Plant: Rotary Drum Dryer/Mixer, Waste/Drain/#6 Oil-Fired</t>
  </si>
  <si>
    <t>30500262</t>
  </si>
  <si>
    <t>30500262 - Industrial Processes - NEC</t>
  </si>
  <si>
    <t>Drum Mix Pl: Rotary Drum Dryer/Mixer, Waste/Drain/#6 Oil, Parallel Flo</t>
  </si>
  <si>
    <t>30500263</t>
  </si>
  <si>
    <t>30500263 - Industrial Processes - NEC</t>
  </si>
  <si>
    <t>Drum Mix Pl: Rotary Drum Dryer/Mixer, Waste/Drain/#6 Oil, Counterflow</t>
  </si>
  <si>
    <t>30500270</t>
  </si>
  <si>
    <t>30500270 - Industrial Processes - NEC</t>
  </si>
  <si>
    <t>Yard Emissions:  Emissions from asphalt in truck beds</t>
  </si>
  <si>
    <t>30500290</t>
  </si>
  <si>
    <t>30500290 - Industrial Processes - NEC</t>
  </si>
  <si>
    <t>Haul Roads: General</t>
  </si>
  <si>
    <t>30500298</t>
  </si>
  <si>
    <t>30500298 - Industrial Processes - NEC</t>
  </si>
  <si>
    <t>30500299</t>
  </si>
  <si>
    <t>30500299 - Industrial Processes - NEC</t>
  </si>
  <si>
    <t>30500301</t>
  </si>
  <si>
    <t>30500301 - Industrial Processes - NEC</t>
  </si>
  <si>
    <t>Brick Manufacture</t>
  </si>
  <si>
    <t>Raw Material Drying</t>
  </si>
  <si>
    <t>30500302</t>
  </si>
  <si>
    <t>30500302 - Industrial Processes - NEC</t>
  </si>
  <si>
    <t>Raw Material Grinding &amp; Screening</t>
  </si>
  <si>
    <t>30500303</t>
  </si>
  <si>
    <t>30500303 - Industrial Processes - Storage and Transfer</t>
  </si>
  <si>
    <t>Storage of Raw Materials</t>
  </si>
  <si>
    <t>30500304</t>
  </si>
  <si>
    <t>30500304 - Industrial Processes - NEC</t>
  </si>
  <si>
    <t>Curing **</t>
  </si>
  <si>
    <t>30500305</t>
  </si>
  <si>
    <t>30500305 - Industrial Processes - Storage and Transfer</t>
  </si>
  <si>
    <t>Raw Material Handling and Transferring</t>
  </si>
  <si>
    <t>30500306</t>
  </si>
  <si>
    <t>30500306 - Industrial Processes - NEC</t>
  </si>
  <si>
    <t>Pulverizing</t>
  </si>
  <si>
    <t>30500307</t>
  </si>
  <si>
    <t>30500307 - Industrial Processes - NEC</t>
  </si>
  <si>
    <t>Calcining</t>
  </si>
  <si>
    <t>30500308</t>
  </si>
  <si>
    <t>30500308 - Industrial Processes - NEC</t>
  </si>
  <si>
    <t>Screening</t>
  </si>
  <si>
    <t>30500309</t>
  </si>
  <si>
    <t>30500309 - Industrial Processes - NEC</t>
  </si>
  <si>
    <t>Blending and Mixing</t>
  </si>
  <si>
    <t>30500310</t>
  </si>
  <si>
    <t>30500310 - Industrial Processes - NEC</t>
  </si>
  <si>
    <t>Curing and Firing: Sawdust Fired Tunnel Kilns</t>
  </si>
  <si>
    <t>30500311</t>
  </si>
  <si>
    <t>30500311 - Industrial Processes - NEC</t>
  </si>
  <si>
    <t>Curing and Firing: Gas-fired Tunnel Kilns</t>
  </si>
  <si>
    <t>30500312</t>
  </si>
  <si>
    <t>30500312 - Industrial Processes - NEC</t>
  </si>
  <si>
    <t>Curing and Firing: Oil-fired Tunnel Kilns</t>
  </si>
  <si>
    <t>30500313</t>
  </si>
  <si>
    <t>30500313 - Industrial Processes - NEC</t>
  </si>
  <si>
    <t>Curing and Firing: Coal-fired Tunnel Kilns</t>
  </si>
  <si>
    <t>30500314</t>
  </si>
  <si>
    <t>30500314 - Industrial Processes - NEC</t>
  </si>
  <si>
    <t>Curing and Firing: Gas-fired Periodic Kilns</t>
  </si>
  <si>
    <t>30500315</t>
  </si>
  <si>
    <t>30500315 - Industrial Processes - NEC</t>
  </si>
  <si>
    <t>Curing and Firing: Oil-fired Periodic Kilns</t>
  </si>
  <si>
    <t>30500316</t>
  </si>
  <si>
    <t>30500316 - Industrial Processes - NEC</t>
  </si>
  <si>
    <t>Curing and Firing: Coal-fired Periodic Kilns</t>
  </si>
  <si>
    <t>30500317</t>
  </si>
  <si>
    <t>30500317 - Industrial Processes - Storage and Transfer</t>
  </si>
  <si>
    <t>30500318</t>
  </si>
  <si>
    <t>30500318 - Industrial Processes - NEC</t>
  </si>
  <si>
    <t>Tunnel Kiln: Wood-fired</t>
  </si>
  <si>
    <t>30500319</t>
  </si>
  <si>
    <t>30500319 - Industrial Processes - Storage and Transfer</t>
  </si>
  <si>
    <t>Transfer and Conveying</t>
  </si>
  <si>
    <t>30500321</t>
  </si>
  <si>
    <t>30500321 - Industrial Processes - NEC</t>
  </si>
  <si>
    <t>30500322</t>
  </si>
  <si>
    <t>30500322 - Industrial Processes - NEC</t>
  </si>
  <si>
    <t>Firing: Natural Gas-fired Tunnel Kiln Firing High-Sulfur Material</t>
  </si>
  <si>
    <t>30500330</t>
  </si>
  <si>
    <t>30500330 - Industrial Processes - NEC</t>
  </si>
  <si>
    <t>Curing and Firing: Dual Fuel-fired Periodic Kiln</t>
  </si>
  <si>
    <t>30500331</t>
  </si>
  <si>
    <t>30500331 - Industrial Processes - NEC</t>
  </si>
  <si>
    <t>Curing and Firing: Dual Fuel Fired Tunnel Kiln</t>
  </si>
  <si>
    <t>30500332</t>
  </si>
  <si>
    <t>30500332 - Industrial Processes - NEC</t>
  </si>
  <si>
    <t>Curing and Firing: Gas-fired Kiln, Other Type</t>
  </si>
  <si>
    <t>30500333</t>
  </si>
  <si>
    <t>30500333 - Industrial Processes - NEC</t>
  </si>
  <si>
    <t>Curing and Firing: Oil-fired Kiln, Other Type</t>
  </si>
  <si>
    <t>30500334</t>
  </si>
  <si>
    <t>30500334 - Industrial Processes - NEC</t>
  </si>
  <si>
    <t>Curing and Firing: Coal-fired Kiln, Other Type</t>
  </si>
  <si>
    <t>30500335</t>
  </si>
  <si>
    <t>30500335 - Industrial Processes - NEC</t>
  </si>
  <si>
    <t>Curing and Firing: Dual Fuel-fired Kiln, Other Type</t>
  </si>
  <si>
    <t>30500340</t>
  </si>
  <si>
    <t>30500340 - Industrial Processes - NEC</t>
  </si>
  <si>
    <t>Primary Crusher</t>
  </si>
  <si>
    <t>30500342</t>
  </si>
  <si>
    <t>30500342 - Industrial Processes - NEC</t>
  </si>
  <si>
    <t>Extrusion Line</t>
  </si>
  <si>
    <t>30500350</t>
  </si>
  <si>
    <t>30500350 - Industrial Processes - NEC</t>
  </si>
  <si>
    <t>Brick Dryer: Heated With Waste Heat From Kiln Cooling Zone</t>
  </si>
  <si>
    <t>30500351</t>
  </si>
  <si>
    <t>30500351 - Industrial Processes - NEC</t>
  </si>
  <si>
    <t>Brick Dryer: Heated With Waste Heat And Supplemental Gas Burners</t>
  </si>
  <si>
    <t>30500355</t>
  </si>
  <si>
    <t>30500355 - Industrial Processes - Storage and Transfer</t>
  </si>
  <si>
    <t>Coal Crushing And Storage System</t>
  </si>
  <si>
    <t>30500360</t>
  </si>
  <si>
    <t>30500360 - Industrial Processes - NEC</t>
  </si>
  <si>
    <t>Sawdust Dryer</t>
  </si>
  <si>
    <t>30500361</t>
  </si>
  <si>
    <t>30500361 - Industrial Processes - NEC</t>
  </si>
  <si>
    <t>Sawdust Dryer: Heated With Exhaust From Sawdust-fired Kiln</t>
  </si>
  <si>
    <t>30500370</t>
  </si>
  <si>
    <t>30500370 - Industrial Processes - NEC</t>
  </si>
  <si>
    <t>Firing: Natural Gas-fired Tunnel Kiln Firing Structural Clay Tile</t>
  </si>
  <si>
    <t>30500397</t>
  </si>
  <si>
    <t>30500397 - Industrial Processes - NEC</t>
  </si>
  <si>
    <t>30500398</t>
  </si>
  <si>
    <t>30500398 - Industrial Processes - NEC</t>
  </si>
  <si>
    <t>30500399</t>
  </si>
  <si>
    <t>30500399 - Industrial Processes - NEC</t>
  </si>
  <si>
    <t>30500401</t>
  </si>
  <si>
    <t>30500401 - Industrial Processes - NEC</t>
  </si>
  <si>
    <t>Calcium Carbide</t>
  </si>
  <si>
    <t>Electric Furnace: Hoods and Main Stack</t>
  </si>
  <si>
    <t>30500402</t>
  </si>
  <si>
    <t>30500402 - Industrial Processes - NEC</t>
  </si>
  <si>
    <t>Coke Dryer</t>
  </si>
  <si>
    <t>30500403</t>
  </si>
  <si>
    <t>30500403 - Industrial Processes - NEC</t>
  </si>
  <si>
    <t>Furnace Room Vents</t>
  </si>
  <si>
    <t>30500404</t>
  </si>
  <si>
    <t>30500404 - Industrial Processes - NEC</t>
  </si>
  <si>
    <t>Tap Fume Vents</t>
  </si>
  <si>
    <t>30500405</t>
  </si>
  <si>
    <t>30500405 - Industrial Processes - NEC</t>
  </si>
  <si>
    <t>Primary/Secondary Crushing</t>
  </si>
  <si>
    <t>30500406</t>
  </si>
  <si>
    <t>30500406 - Industrial Processes - Storage and Transfer</t>
  </si>
  <si>
    <t>Circular Charging: Conveyor</t>
  </si>
  <si>
    <t>30500499</t>
  </si>
  <si>
    <t>30500499 - Industrial Processes - NEC</t>
  </si>
  <si>
    <t>30500501</t>
  </si>
  <si>
    <t>30500501 - Industrial Processes - NEC</t>
  </si>
  <si>
    <t>Castable Refractory</t>
  </si>
  <si>
    <t>Fire Clay: Rotary Dryer</t>
  </si>
  <si>
    <t>30500502</t>
  </si>
  <si>
    <t>30500502 - Industrial Processes - NEC</t>
  </si>
  <si>
    <t>Raw Material Crushing/Processing</t>
  </si>
  <si>
    <t>30500503</t>
  </si>
  <si>
    <t>30500503 - Industrial Processes - NEC</t>
  </si>
  <si>
    <t>Electric Arc Melt Furnace</t>
  </si>
  <si>
    <t>30500504</t>
  </si>
  <si>
    <t>30500504 - Industrial Processes - NEC</t>
  </si>
  <si>
    <t>Curing Oven</t>
  </si>
  <si>
    <t>30500505</t>
  </si>
  <si>
    <t>30500505 - Industrial Processes - NEC</t>
  </si>
  <si>
    <t>Molding and Shakeout</t>
  </si>
  <si>
    <t>30500506</t>
  </si>
  <si>
    <t>30500506 - Industrial Processes - NEC</t>
  </si>
  <si>
    <t>Fire Clay: Rotary Calciner</t>
  </si>
  <si>
    <t>30500507</t>
  </si>
  <si>
    <t>30500507 - Industrial Processes - NEC</t>
  </si>
  <si>
    <t>Fire Clay: Tunnel Kiln</t>
  </si>
  <si>
    <t>30500508</t>
  </si>
  <si>
    <t>30500508 - Industrial Processes - NEC</t>
  </si>
  <si>
    <t>Chromite-Magnesite Ore: Rotary Dryer</t>
  </si>
  <si>
    <t>30500509</t>
  </si>
  <si>
    <t>30500509 - Industrial Processes - NEC</t>
  </si>
  <si>
    <t>Chromite-Magnesite Ore: Tunnel Kiln</t>
  </si>
  <si>
    <t>30500598</t>
  </si>
  <si>
    <t>30500598 - Industrial Processes - NEC</t>
  </si>
  <si>
    <t>30500599</t>
  </si>
  <si>
    <t>30500599 - Industrial Processes - NEC</t>
  </si>
  <si>
    <t>30500606</t>
  </si>
  <si>
    <t>Industrial Processes - Cement Manuf</t>
  </si>
  <si>
    <t>30500606 - Industrial Processes - Cement Manuf</t>
  </si>
  <si>
    <t>Cement Manufacturing (Dry Process)</t>
  </si>
  <si>
    <t>Long Kiln</t>
  </si>
  <si>
    <t>30500607</t>
  </si>
  <si>
    <t>30500607 - Industrial Processes - Storage and Transfer</t>
  </si>
  <si>
    <t>30500608</t>
  </si>
  <si>
    <t>30500608 - Industrial Processes - Storage and Transfer</t>
  </si>
  <si>
    <t>Raw Material Piles</t>
  </si>
  <si>
    <t>30500609</t>
  </si>
  <si>
    <t>30500609 - Industrial Processes - Cement Manuf</t>
  </si>
  <si>
    <t>30500610</t>
  </si>
  <si>
    <t>30500610 - Industrial Processes - Cement Manuf</t>
  </si>
  <si>
    <t>Secondary Crushing</t>
  </si>
  <si>
    <t>30500611</t>
  </si>
  <si>
    <t>30500611 - Industrial Processes - Cement Manuf</t>
  </si>
  <si>
    <t>30500612</t>
  </si>
  <si>
    <t>30500612 - Industrial Processes - Storage and Transfer</t>
  </si>
  <si>
    <t>30500613</t>
  </si>
  <si>
    <t>30500613 - Industrial Processes - Cement Manuf</t>
  </si>
  <si>
    <t>Raw Material Grinding and Drying</t>
  </si>
  <si>
    <t>30500614</t>
  </si>
  <si>
    <t>30500614 - Industrial Processes - Cement Manuf</t>
  </si>
  <si>
    <t>Clinker Cooler</t>
  </si>
  <si>
    <t>30500615</t>
  </si>
  <si>
    <t>30500615 - Industrial Processes - Storage and Transfer</t>
  </si>
  <si>
    <t>Clinker Piles</t>
  </si>
  <si>
    <t>30500616</t>
  </si>
  <si>
    <t>30500616 - Industrial Processes - Storage and Transfer</t>
  </si>
  <si>
    <t>Clinker Transfer</t>
  </si>
  <si>
    <t>30500617</t>
  </si>
  <si>
    <t>30500617 - Industrial Processes - Cement Manuf</t>
  </si>
  <si>
    <t>Clinker Grinding</t>
  </si>
  <si>
    <t>30500618</t>
  </si>
  <si>
    <t>30500618 - Industrial Processes - Storage and Transfer</t>
  </si>
  <si>
    <t>Cement Silos</t>
  </si>
  <si>
    <t>30500619</t>
  </si>
  <si>
    <t>30500619 - Industrial Processes - Cement Manuf</t>
  </si>
  <si>
    <t>Cement Load Out</t>
  </si>
  <si>
    <t>30500620</t>
  </si>
  <si>
    <t>30500620 - Industrial Processes - Cement Manuf</t>
  </si>
  <si>
    <t>Predryer</t>
  </si>
  <si>
    <t>30500621</t>
  </si>
  <si>
    <t>30500621 - Industrial Processes - Cement Manuf</t>
  </si>
  <si>
    <t>Cement Manufacturing (Wet or Dry Process)</t>
  </si>
  <si>
    <t>Pulverized Coal Kiln Feed Units</t>
  </si>
  <si>
    <t>30500622</t>
  </si>
  <si>
    <t>30500622 - Industrial Processes - Cement Manuf</t>
  </si>
  <si>
    <t>Preheater Kiln</t>
  </si>
  <si>
    <t>30500623</t>
  </si>
  <si>
    <t>30500623 - Industrial Processes - Cement Manuf</t>
  </si>
  <si>
    <t>Preheater/Precalciner Kiln</t>
  </si>
  <si>
    <t>30500624</t>
  </si>
  <si>
    <t>30500624 - Industrial Processes - Cement Manuf</t>
  </si>
  <si>
    <t>Raw Mill Feed Belt</t>
  </si>
  <si>
    <t>30500625</t>
  </si>
  <si>
    <t>30500625 - Industrial Processes - Cement Manuf</t>
  </si>
  <si>
    <t>Raw Mill Weigh Hopper</t>
  </si>
  <si>
    <t>30500626</t>
  </si>
  <si>
    <t>30500626 - Industrial Processes - Cement Manuf</t>
  </si>
  <si>
    <t>Raw Mill Air Separator</t>
  </si>
  <si>
    <t>30500627</t>
  </si>
  <si>
    <t>30500627 - Industrial Processes - Cement Manuf</t>
  </si>
  <si>
    <t>Finish Grinding Mill Feed Belt</t>
  </si>
  <si>
    <t>30500628</t>
  </si>
  <si>
    <t>30500628 - Industrial Processes - Cement Manuf</t>
  </si>
  <si>
    <t>Finish Grinding Mill Weigh Hopper</t>
  </si>
  <si>
    <t>30500629</t>
  </si>
  <si>
    <t>30500629 - Industrial Processes - Cement Manuf</t>
  </si>
  <si>
    <t>Finish Grinding Mill Air Separator</t>
  </si>
  <si>
    <t>30500699</t>
  </si>
  <si>
    <t>30500699 - Industrial Processes - Cement Manuf</t>
  </si>
  <si>
    <t>30500706</t>
  </si>
  <si>
    <t>30500706 - Industrial Processes - Cement Manuf</t>
  </si>
  <si>
    <t>Cement Manufacturing (Wet Process)</t>
  </si>
  <si>
    <t>Kilns</t>
  </si>
  <si>
    <t>30500707</t>
  </si>
  <si>
    <t>30500707 - Industrial Processes - Storage and Transfer</t>
  </si>
  <si>
    <t>30500708</t>
  </si>
  <si>
    <t>30500708 - Industrial Processes - Storage and Transfer</t>
  </si>
  <si>
    <t>30500709</t>
  </si>
  <si>
    <t>30500709 - Industrial Processes - Cement Manuf</t>
  </si>
  <si>
    <t>30500710</t>
  </si>
  <si>
    <t>30500710 - Industrial Processes - Cement Manuf</t>
  </si>
  <si>
    <t>30500711</t>
  </si>
  <si>
    <t>30500711 - Industrial Processes - Cement Manuf</t>
  </si>
  <si>
    <t>30500712</t>
  </si>
  <si>
    <t>30500712 - Industrial Processes - Storage and Transfer</t>
  </si>
  <si>
    <t>30500714</t>
  </si>
  <si>
    <t>30500714 - Industrial Processes - Cement Manuf</t>
  </si>
  <si>
    <t>30500715</t>
  </si>
  <si>
    <t>30500715 - Industrial Processes - Storage and Transfer</t>
  </si>
  <si>
    <t>30500716</t>
  </si>
  <si>
    <t>30500716 - Industrial Processes - Storage and Transfer</t>
  </si>
  <si>
    <t>30500717</t>
  </si>
  <si>
    <t>30500717 - Industrial Processes - Cement Manuf</t>
  </si>
  <si>
    <t>30500718</t>
  </si>
  <si>
    <t>30500718 - Industrial Processes - Storage and Transfer</t>
  </si>
  <si>
    <t>30500719</t>
  </si>
  <si>
    <t>30500719 - Industrial Processes - Cement Manuf</t>
  </si>
  <si>
    <t>30500727</t>
  </si>
  <si>
    <t>30500727 - Industrial Processes - Cement Manuf</t>
  </si>
  <si>
    <t>30500728</t>
  </si>
  <si>
    <t>30500728 - Industrial Processes - Cement Manuf</t>
  </si>
  <si>
    <t>30500729</t>
  </si>
  <si>
    <t>30500729 - Industrial Processes - Cement Manuf</t>
  </si>
  <si>
    <t>30500799</t>
  </si>
  <si>
    <t>30500799 - Industrial Processes - Cement Manuf</t>
  </si>
  <si>
    <t>30500801</t>
  </si>
  <si>
    <t>30500801 - Industrial Processes - NEC</t>
  </si>
  <si>
    <t>Ceramic Clay/Tile Manufacture</t>
  </si>
  <si>
    <t>Drying ** (use SCC 3-05-008-13)</t>
  </si>
  <si>
    <t>30500802</t>
  </si>
  <si>
    <t>30500802 - Industrial Processes - NEC</t>
  </si>
  <si>
    <t>Comminution - Crushing, Grinding, &amp; Milling</t>
  </si>
  <si>
    <t>30500803</t>
  </si>
  <si>
    <t>30500803 - Industrial Processes - Storage and Transfer</t>
  </si>
  <si>
    <t>30500804</t>
  </si>
  <si>
    <t>30500804 - Industrial Processes - NEC</t>
  </si>
  <si>
    <t>Screening and floating ** (use SCC 3-05-008-16)</t>
  </si>
  <si>
    <t>30500805</t>
  </si>
  <si>
    <t>30500805 - Industrial Processes - NEC</t>
  </si>
  <si>
    <t>Granulation - Direct Mixing of Ceramic Powder and Binder Solution</t>
  </si>
  <si>
    <t>30500806</t>
  </si>
  <si>
    <t>30500806 - Industrial Processes - Storage and Transfer</t>
  </si>
  <si>
    <t>30500807</t>
  </si>
  <si>
    <t>30500807 - Industrial Processes - NEC</t>
  </si>
  <si>
    <t>Grinding, dry ** (use SCC 3-05-008-02)</t>
  </si>
  <si>
    <t>30500810</t>
  </si>
  <si>
    <t>30500810 - Industrial Processes - NEC</t>
  </si>
  <si>
    <t>Granulation - Natural Gas-fired Spray Dryer</t>
  </si>
  <si>
    <t>30500811</t>
  </si>
  <si>
    <t>30500811 - Industrial Processes - NEC</t>
  </si>
  <si>
    <t>Drying - Infrared (IR) Drying Prior to Firing</t>
  </si>
  <si>
    <t>30500812</t>
  </si>
  <si>
    <t>30500812 - Industrial Processes - NEC</t>
  </si>
  <si>
    <t>Glazing and firing kiln ** (use SCCs 3-05-008-45 &amp; -50)</t>
  </si>
  <si>
    <t>30500813</t>
  </si>
  <si>
    <t>30500813 - Industrial Processes - NEC</t>
  </si>
  <si>
    <t>Drying - Convection Drying Prior to Firing</t>
  </si>
  <si>
    <t>30500816</t>
  </si>
  <si>
    <t>30500816 - Industrial Processes - NEC</t>
  </si>
  <si>
    <t>Sizing - Vibrating Screens</t>
  </si>
  <si>
    <t>30500818</t>
  </si>
  <si>
    <t>30500818 - Industrial Processes - NEC</t>
  </si>
  <si>
    <t>Air Classifier</t>
  </si>
  <si>
    <t>30500821</t>
  </si>
  <si>
    <t>30500821 - Industrial Processes - NEC</t>
  </si>
  <si>
    <t>Calcining-Natural Gas-fired Rotary Calciner</t>
  </si>
  <si>
    <t>30500822</t>
  </si>
  <si>
    <t>30500822 - Industrial Processes - NEC</t>
  </si>
  <si>
    <t>Calcining-Fuel Oil-fired Rotary Calciner</t>
  </si>
  <si>
    <t>30500823</t>
  </si>
  <si>
    <t>30500823 - Industrial Processes - NEC</t>
  </si>
  <si>
    <t>Calcining-Natural Gas-fired Fluidized Bed Calciner</t>
  </si>
  <si>
    <t>30500824</t>
  </si>
  <si>
    <t>30500824 - Industrial Processes - NEC</t>
  </si>
  <si>
    <t>Calcining-Fuel Oil-fired Fluidized Bed Calciner</t>
  </si>
  <si>
    <t>30500828</t>
  </si>
  <si>
    <t>30500828 - Industrial Processes - NEC</t>
  </si>
  <si>
    <t>Mixing - Raw Matls, Binders, Plasticizers, Surfactants, &amp; Other Agent</t>
  </si>
  <si>
    <t>30500830</t>
  </si>
  <si>
    <t>30500830 - Industrial Processes - NEC</t>
  </si>
  <si>
    <t>Forming - General</t>
  </si>
  <si>
    <t>30500831</t>
  </si>
  <si>
    <t>30500831 - Industrial Processes - NEC</t>
  </si>
  <si>
    <t>Forming - Tape Casters</t>
  </si>
  <si>
    <t>30500835</t>
  </si>
  <si>
    <t>30500835 - Industrial Processes - NEC</t>
  </si>
  <si>
    <t>Green Machining-Grindg, Cutg, or Laminatg Formed Ceramics Prior to Fir</t>
  </si>
  <si>
    <t>30500840</t>
  </si>
  <si>
    <t>30500840 - Industrial Processes - NEC</t>
  </si>
  <si>
    <t>Presinter Thermal Processing - Natural Gas-fired Kiln</t>
  </si>
  <si>
    <t>30500841</t>
  </si>
  <si>
    <t>30500841 - Industrial Processes - NEC</t>
  </si>
  <si>
    <t>Presinter Thermal Processing - Fuel Oil-fired Kiln</t>
  </si>
  <si>
    <t>30500843</t>
  </si>
  <si>
    <t>30500843 - Industrial Processes - NEC</t>
  </si>
  <si>
    <t>Glaze Preparation - Ballmill or Attrition Mill</t>
  </si>
  <si>
    <t>30500845</t>
  </si>
  <si>
    <t>30500845 - Industrial Processes - NEC</t>
  </si>
  <si>
    <t>Ceramic Glaze Spray Booth</t>
  </si>
  <si>
    <t>30500850</t>
  </si>
  <si>
    <t>30500850 - Industrial Processes - NEC</t>
  </si>
  <si>
    <t>Firing - Natural Gas-fired Kiln</t>
  </si>
  <si>
    <t>30500854</t>
  </si>
  <si>
    <t>30500854 - Industrial Processes - NEC</t>
  </si>
  <si>
    <t>Firing - Fuel Oil-fired Kiln</t>
  </si>
  <si>
    <t>30500856</t>
  </si>
  <si>
    <t>30500856 - Industrial Processes - NEC</t>
  </si>
  <si>
    <t>Refiring Kiln - Refiring after Decal, Paint, or Ink Applied; Natural-g</t>
  </si>
  <si>
    <t>30500858</t>
  </si>
  <si>
    <t>30500858 - Industrial Processes - NEC</t>
  </si>
  <si>
    <t>Cooler - Cooling Ceramics Following Firing</t>
  </si>
  <si>
    <t>30500860</t>
  </si>
  <si>
    <t>30500860 - Industrial Processes - NEC</t>
  </si>
  <si>
    <t>Final Processing - Grinding and Polishing</t>
  </si>
  <si>
    <t>30500870</t>
  </si>
  <si>
    <t>30500870 - Industrial Processes - NEC</t>
  </si>
  <si>
    <t>Final Processing - Annealing</t>
  </si>
  <si>
    <t>30500880</t>
  </si>
  <si>
    <t>30500880 - Industrial Processes - NEC</t>
  </si>
  <si>
    <t>Final Processing - Surface Coating</t>
  </si>
  <si>
    <t>30500899</t>
  </si>
  <si>
    <t>30500899 - Industrial Processes - NEC</t>
  </si>
  <si>
    <t>30500901</t>
  </si>
  <si>
    <t>30500901 - Industrial Processes - NEC</t>
  </si>
  <si>
    <t>Clay and Fly Ash Sintering</t>
  </si>
  <si>
    <t>Fly Ash Sintering</t>
  </si>
  <si>
    <t>30500902</t>
  </si>
  <si>
    <t>30500902 - Industrial Processes - NEC</t>
  </si>
  <si>
    <t>Clay/Coke Sintering</t>
  </si>
  <si>
    <t>30500903</t>
  </si>
  <si>
    <t>30500903 - Industrial Processes - NEC</t>
  </si>
  <si>
    <t>Natural Clay/Shale Sintering</t>
  </si>
  <si>
    <t>30500904</t>
  </si>
  <si>
    <t>30500904 - Industrial Processes - NEC</t>
  </si>
  <si>
    <t>Raw Clay/Shale Crushing/Screening</t>
  </si>
  <si>
    <t>30500905</t>
  </si>
  <si>
    <t>30500905 - Industrial Processes - Storage and Transfer</t>
  </si>
  <si>
    <t>Raw Clay/Shale Transfer/Conveying</t>
  </si>
  <si>
    <t>30500906</t>
  </si>
  <si>
    <t>30500906 - Industrial Processes - Storage and Transfer</t>
  </si>
  <si>
    <t>Raw Clay/Shale Storage Piles</t>
  </si>
  <si>
    <t>30500907</t>
  </si>
  <si>
    <t>30500907 - Industrial Processes - NEC</t>
  </si>
  <si>
    <t>Sintered Clay/Coke Product Crushing/Screening</t>
  </si>
  <si>
    <t>30500908</t>
  </si>
  <si>
    <t>30500908 - Industrial Processes - NEC</t>
  </si>
  <si>
    <t>Sintered Clay/Shale Product Crushing/Screening</t>
  </si>
  <si>
    <t>30500909</t>
  </si>
  <si>
    <t>30500909 - Industrial Processes - NEC</t>
  </si>
  <si>
    <t>Expanded Shale Clinker Cooling</t>
  </si>
  <si>
    <t>30500910</t>
  </si>
  <si>
    <t>30500910 - Industrial Processes - Storage and Transfer</t>
  </si>
  <si>
    <t>Expanded Shale Storage</t>
  </si>
  <si>
    <t>30500915</t>
  </si>
  <si>
    <t>30500915 - Industrial Processes - NEC</t>
  </si>
  <si>
    <t>Rotary Kiln</t>
  </si>
  <si>
    <t>30500916</t>
  </si>
  <si>
    <t>30500916 - Industrial Processes - NEC</t>
  </si>
  <si>
    <t>Dryer</t>
  </si>
  <si>
    <t>30500917</t>
  </si>
  <si>
    <t>30500917 - Industrial Processes - NEC</t>
  </si>
  <si>
    <t>Clay Reciprocating Grate Clinker Cooler</t>
  </si>
  <si>
    <t>30500999</t>
  </si>
  <si>
    <t>30500999 - Industrial Processes - NEC</t>
  </si>
  <si>
    <t>30501001</t>
  </si>
  <si>
    <t>30501001 - Industrial Processes - Mining</t>
  </si>
  <si>
    <t>Coal Mining, Cleaning, and Material Handling</t>
  </si>
  <si>
    <t>Fluidized Bed Reactor</t>
  </si>
  <si>
    <t>30501002</t>
  </si>
  <si>
    <t>30501002 - Industrial Processes - Mining</t>
  </si>
  <si>
    <t>Flash or Suspension Dryer</t>
  </si>
  <si>
    <t>30501003</t>
  </si>
  <si>
    <t>30501003 - Industrial Processes - Mining</t>
  </si>
  <si>
    <t>Multilouvered Dryer</t>
  </si>
  <si>
    <t>30501004</t>
  </si>
  <si>
    <t>30501004 - Industrial Processes - Mining</t>
  </si>
  <si>
    <t>Rotary Dryer</t>
  </si>
  <si>
    <t>30501005</t>
  </si>
  <si>
    <t>30501005 - Industrial Processes - Mining</t>
  </si>
  <si>
    <t>Cascade Dryer</t>
  </si>
  <si>
    <t>30501006</t>
  </si>
  <si>
    <t>30501006 - Industrial Processes - Mining</t>
  </si>
  <si>
    <t>Continuous Carrier/Conveyor</t>
  </si>
  <si>
    <t>30501007</t>
  </si>
  <si>
    <t>30501007 - Industrial Processes - Mining</t>
  </si>
  <si>
    <t>Screen</t>
  </si>
  <si>
    <t>30501008</t>
  </si>
  <si>
    <t>30501008 - Industrial Processes - Mining</t>
  </si>
  <si>
    <t>Unloading</t>
  </si>
  <si>
    <t>30501009</t>
  </si>
  <si>
    <t>30501009 - Industrial Processes - Mining</t>
  </si>
  <si>
    <t>Raw Coal Storage</t>
  </si>
  <si>
    <t>30501010</t>
  </si>
  <si>
    <t>30501010 - Industrial Processes - Mining</t>
  </si>
  <si>
    <t>Crushing</t>
  </si>
  <si>
    <t>30501011</t>
  </si>
  <si>
    <t>30501011 - Industrial Processes - Mining</t>
  </si>
  <si>
    <t>Coal Transfer</t>
  </si>
  <si>
    <t>30501012</t>
  </si>
  <si>
    <t>30501012 - Industrial Processes - Mining</t>
  </si>
  <si>
    <t>30501013</t>
  </si>
  <si>
    <t>30501013 - Industrial Processes - Mining</t>
  </si>
  <si>
    <t>Coal Cleaning: Air Table</t>
  </si>
  <si>
    <t>30501014</t>
  </si>
  <si>
    <t>30501014 - Industrial Processes - Mining</t>
  </si>
  <si>
    <t>Cleaned Coal Storage</t>
  </si>
  <si>
    <t>30501015</t>
  </si>
  <si>
    <t>30501015 - Industrial Processes - Mining</t>
  </si>
  <si>
    <t>Coal Loading (For Clean Coal Loading USE 30501016)</t>
  </si>
  <si>
    <t>30501016</t>
  </si>
  <si>
    <t>30501016 - Industrial Processes - Mining</t>
  </si>
  <si>
    <t>Clean Coal Loading</t>
  </si>
  <si>
    <t>30501017</t>
  </si>
  <si>
    <t>30501017 - Industrial Processes - Mining</t>
  </si>
  <si>
    <t>30501018</t>
  </si>
  <si>
    <t>30501018 - Industrial Processes - Mining</t>
  </si>
  <si>
    <t>Coal Cleaning: Pickling Table</t>
  </si>
  <si>
    <t>30501019</t>
  </si>
  <si>
    <t>30501019 - Industrial Processes - Mining</t>
  </si>
  <si>
    <t>Coal Cleaning: Heavy Media Bath</t>
  </si>
  <si>
    <t>30501021</t>
  </si>
  <si>
    <t>30501021 - Industrial Processes - Mining</t>
  </si>
  <si>
    <t>Overburden Removal</t>
  </si>
  <si>
    <t>30501022</t>
  </si>
  <si>
    <t>30501022 - Industrial Processes - Mining</t>
  </si>
  <si>
    <t>Drilling/Blasting</t>
  </si>
  <si>
    <t>30501023</t>
  </si>
  <si>
    <t>30501023 - Industrial Processes - Mining</t>
  </si>
  <si>
    <t>Loading</t>
  </si>
  <si>
    <t>30501024</t>
  </si>
  <si>
    <t>30501024 - Industrial Processes - Mining</t>
  </si>
  <si>
    <t>Hauling</t>
  </si>
  <si>
    <t>30501025</t>
  </si>
  <si>
    <t>30501025 - Industrial Processes - Mining</t>
  </si>
  <si>
    <t>Coal Cleaning: Jigs</t>
  </si>
  <si>
    <t>30501026</t>
  </si>
  <si>
    <t>30501026 - Industrial Processes - Mining</t>
  </si>
  <si>
    <t>Coal Cleaning: Digester Table</t>
  </si>
  <si>
    <t>30501027</t>
  </si>
  <si>
    <t>30501027 - Industrial Processes - Mining</t>
  </si>
  <si>
    <t>Coal Cleaning: Cyclone</t>
  </si>
  <si>
    <t>30501028</t>
  </si>
  <si>
    <t>30501028 - Industrial Processes - Mining</t>
  </si>
  <si>
    <t>Coal Cleaning: Froth Flotation</t>
  </si>
  <si>
    <t>30501029</t>
  </si>
  <si>
    <t>30501029 - Industrial Processes - Mining</t>
  </si>
  <si>
    <t>Static Thickener</t>
  </si>
  <si>
    <t>30501030</t>
  </si>
  <si>
    <t>30501030 - Industrial Processes - Mining</t>
  </si>
  <si>
    <t>Topsoil Removal (See also 305010 -33, -35, -36, -37, -42, -45, -48)</t>
  </si>
  <si>
    <t>30501031</t>
  </si>
  <si>
    <t>30501031 - Industrial Processes - Mining</t>
  </si>
  <si>
    <t>Scrapers: Travel Mode</t>
  </si>
  <si>
    <t>30501032</t>
  </si>
  <si>
    <t>30501032 - Industrial Processes - Mining</t>
  </si>
  <si>
    <t>Topsoil Unloading</t>
  </si>
  <si>
    <t>30501033</t>
  </si>
  <si>
    <t>30501033 - Industrial Processes - Mining</t>
  </si>
  <si>
    <t>Overburden (See also 305010 -30, -35, -36, -37, -42, -45, -48)</t>
  </si>
  <si>
    <t>30501034</t>
  </si>
  <si>
    <t>30501034 - Industrial Processes - Mining</t>
  </si>
  <si>
    <t>Coal Seam: Drilling</t>
  </si>
  <si>
    <t>30501035</t>
  </si>
  <si>
    <t>30501035 - Industrial Processes - Mining</t>
  </si>
  <si>
    <t>Blasting: Coal Overburden</t>
  </si>
  <si>
    <t>30501036</t>
  </si>
  <si>
    <t>30501036 - Industrial Processes - Mining</t>
  </si>
  <si>
    <t>Dragline: Overburden Removal</t>
  </si>
  <si>
    <t>30501037</t>
  </si>
  <si>
    <t>30501037 - Industrial Processes - Mining</t>
  </si>
  <si>
    <t>Truck Loading: Overburden</t>
  </si>
  <si>
    <t>30501038</t>
  </si>
  <si>
    <t>30501038 - Industrial Processes - Mining</t>
  </si>
  <si>
    <t>Truck Loading: Coal</t>
  </si>
  <si>
    <t>30501039</t>
  </si>
  <si>
    <t>30501039 - Industrial Processes - Mining</t>
  </si>
  <si>
    <t>Hauling: Haul Trucks</t>
  </si>
  <si>
    <t>30501040</t>
  </si>
  <si>
    <t>30501040 - Industrial Processes - Mining</t>
  </si>
  <si>
    <t>Truck Unloading: End Dump - Coal</t>
  </si>
  <si>
    <t>30501041</t>
  </si>
  <si>
    <t>30501041 - Industrial Processes - Mining</t>
  </si>
  <si>
    <t>Truck Unloading: Bottom Dump - Coal</t>
  </si>
  <si>
    <t>30501042</t>
  </si>
  <si>
    <t>30501042 - Industrial Processes - Mining</t>
  </si>
  <si>
    <t>Truck Unloading: Bottom Dump - Overburden</t>
  </si>
  <si>
    <t>30501043</t>
  </si>
  <si>
    <t>30501043 - Industrial Processes - Mining</t>
  </si>
  <si>
    <t>Open Storage Pile: Coal</t>
  </si>
  <si>
    <t>30501044</t>
  </si>
  <si>
    <t>30501044 - Industrial Processes - Mining</t>
  </si>
  <si>
    <t>Train Loading: Coal</t>
  </si>
  <si>
    <t>30501045</t>
  </si>
  <si>
    <t>30501045 - Industrial Processes - Mining</t>
  </si>
  <si>
    <t>Bulldozing: Overburden</t>
  </si>
  <si>
    <t>30501046</t>
  </si>
  <si>
    <t>30501046 - Industrial Processes - Mining</t>
  </si>
  <si>
    <t>Bulldozing: Coal</t>
  </si>
  <si>
    <t>30501047</t>
  </si>
  <si>
    <t>30501047 - Industrial Processes - Mining</t>
  </si>
  <si>
    <t>Grading</t>
  </si>
  <si>
    <t>30501048</t>
  </si>
  <si>
    <t>30501048 - Industrial Processes - Mining</t>
  </si>
  <si>
    <t>Overburden Replacement</t>
  </si>
  <si>
    <t>30501049</t>
  </si>
  <si>
    <t>30501049 - Industrial Processes - Mining</t>
  </si>
  <si>
    <t>Wind Erosion: Exposed Areas</t>
  </si>
  <si>
    <t>30501050</t>
  </si>
  <si>
    <t>30501050 - Industrial Processes - Mining</t>
  </si>
  <si>
    <t>Vehicle Traffic: Light/Medium Vehicles</t>
  </si>
  <si>
    <t>30501051</t>
  </si>
  <si>
    <t>30501051 - Industrial Processes - Mining</t>
  </si>
  <si>
    <t>Surface Mining Operations: Open Storage Pile: Spoils</t>
  </si>
  <si>
    <t>30501060</t>
  </si>
  <si>
    <t>30501060 - Industrial Processes - Mining</t>
  </si>
  <si>
    <t>Surface Mining Operations: Primary Crusher</t>
  </si>
  <si>
    <t>30501061</t>
  </si>
  <si>
    <t>30501061 - Industrial Processes - Mining</t>
  </si>
  <si>
    <t>Surface Mining Operations: Secondary Crusher</t>
  </si>
  <si>
    <t>30501062</t>
  </si>
  <si>
    <t>30501062 - Industrial Processes - Mining</t>
  </si>
  <si>
    <t>Surface Mining Operations: Screens</t>
  </si>
  <si>
    <t>30501090</t>
  </si>
  <si>
    <t>30501090 - Industrial Processes - Mining</t>
  </si>
  <si>
    <t>30501099</t>
  </si>
  <si>
    <t>30501099 - Industrial Processes - Mining</t>
  </si>
  <si>
    <t>30501101</t>
  </si>
  <si>
    <t>30501101 - Industrial Processes - NEC</t>
  </si>
  <si>
    <t>Concrete Batching</t>
  </si>
  <si>
    <t>Total Facility Emissions except road dust &amp; wind-blown dust</t>
  </si>
  <si>
    <t>30501104</t>
  </si>
  <si>
    <t>30501104 - Industrial Processes - Storage and Transfer</t>
  </si>
  <si>
    <t>Aggregate Transfer to Elevated Storage</t>
  </si>
  <si>
    <t>30501105</t>
  </si>
  <si>
    <t>30501105 - Industrial Processes - Storage and Transfer</t>
  </si>
  <si>
    <t>Sand Transfer to Elevated Storage</t>
  </si>
  <si>
    <t>30501106</t>
  </si>
  <si>
    <t>30501106 - Industrial Processes - Storage and Transfer</t>
  </si>
  <si>
    <t>Transfer: Sand/Aggregate to Elevated Bins (See Also -04 &amp; -05)</t>
  </si>
  <si>
    <t>30501107</t>
  </si>
  <si>
    <t>30501107 - Industrial Processes - Storage and Transfer</t>
  </si>
  <si>
    <t>Cement Unloading to Elevated Storage Silo</t>
  </si>
  <si>
    <t>30501108</t>
  </si>
  <si>
    <t>30501108 - Industrial Processes - Storage and Transfer</t>
  </si>
  <si>
    <t>Weight Hopper Loading of Sand and Aggregate</t>
  </si>
  <si>
    <t>30501109</t>
  </si>
  <si>
    <t>30501109 - Industrial Processes - Storage and Transfer</t>
  </si>
  <si>
    <t>Mixer Loading of Cement/Sand/Aggregate</t>
  </si>
  <si>
    <t>30501110</t>
  </si>
  <si>
    <t>30501110 - Industrial Processes - Storage and Transfer</t>
  </si>
  <si>
    <t>Loading of Transit Mix Truck</t>
  </si>
  <si>
    <t>30501111</t>
  </si>
  <si>
    <t>30501111 - Industrial Processes - Storage and Transfer</t>
  </si>
  <si>
    <t>Loading of Dry-batch Truck</t>
  </si>
  <si>
    <t>30501112</t>
  </si>
  <si>
    <t>30501112 - Industrial Processes - NEC</t>
  </si>
  <si>
    <t>Mixing: Wet</t>
  </si>
  <si>
    <t>30501113</t>
  </si>
  <si>
    <t>30501113 - Industrial Processes - NEC</t>
  </si>
  <si>
    <t>Mixing: Dry</t>
  </si>
  <si>
    <t>30501114</t>
  </si>
  <si>
    <t>30501114 - Industrial Processes - Storage and Transfer</t>
  </si>
  <si>
    <t>Transferring: Conveyors/Elevators</t>
  </si>
  <si>
    <t>30501115</t>
  </si>
  <si>
    <t>30501115 - Industrial Processes - Storage and Transfer</t>
  </si>
  <si>
    <t>Storage: Bins/Hoppers</t>
  </si>
  <si>
    <t>30501117</t>
  </si>
  <si>
    <t>30501117 - Industrial Processes - Storage and Transfer</t>
  </si>
  <si>
    <t>Cement Supplement Unloading to Elevated Storage Silo</t>
  </si>
  <si>
    <t>30501120</t>
  </si>
  <si>
    <t>30501120 - Industrial Processes - NEC</t>
  </si>
  <si>
    <t>Asbestos/Cement Products</t>
  </si>
  <si>
    <t>30501121</t>
  </si>
  <si>
    <t>30501121 - Industrial Processes - Storage and Transfer</t>
  </si>
  <si>
    <t>Aggregate Delivery to Ground Storage</t>
  </si>
  <si>
    <t>30501122</t>
  </si>
  <si>
    <t>30501122 - Industrial Processes - Storage and Transfer</t>
  </si>
  <si>
    <t>Sand Delivery to Ground Storage</t>
  </si>
  <si>
    <t>30501123</t>
  </si>
  <si>
    <t>30501123 - Industrial Processes - Storage and Transfer</t>
  </si>
  <si>
    <t>Aggregate Transfer to Conveyor</t>
  </si>
  <si>
    <t>30501124</t>
  </si>
  <si>
    <t>30501124 - Industrial Processes - Storage and Transfer</t>
  </si>
  <si>
    <t>Sand Transfer to Conveyor</t>
  </si>
  <si>
    <t>30501199</t>
  </si>
  <si>
    <t>30501199 - Industrial Processes - NEC</t>
  </si>
  <si>
    <t>30501201</t>
  </si>
  <si>
    <t>30501201 - Industrial Processes - NEC</t>
  </si>
  <si>
    <t>Fiberglass Manufacturing</t>
  </si>
  <si>
    <t>Regenerative Furnace (Wool-type Fiber)</t>
  </si>
  <si>
    <t>30501202</t>
  </si>
  <si>
    <t>30501202 - Industrial Processes - NEC</t>
  </si>
  <si>
    <t>Recuperative Furnace (Wool-type Fiber)</t>
  </si>
  <si>
    <t>30501203</t>
  </si>
  <si>
    <t>30501203 - Industrial Processes - NEC</t>
  </si>
  <si>
    <t>Electric Furnace (Wool-type Fiber)</t>
  </si>
  <si>
    <t>30501204</t>
  </si>
  <si>
    <t>30501204 - Industrial Processes - NEC</t>
  </si>
  <si>
    <t>Forming: Rotary Spun (Wool-type Fiber)</t>
  </si>
  <si>
    <t>30501205</t>
  </si>
  <si>
    <t>30501205 - Industrial Processes - NEC</t>
  </si>
  <si>
    <t>Curing Oven: Rotary Spun (Wool-type Fiber)</t>
  </si>
  <si>
    <t>30501206</t>
  </si>
  <si>
    <t>30501206 - Industrial Processes - NEC</t>
  </si>
  <si>
    <t>Cooling (Wool-type Fiber)</t>
  </si>
  <si>
    <t>30501207</t>
  </si>
  <si>
    <t>30501207 - Industrial Processes - NEC</t>
  </si>
  <si>
    <t>Unit Melter Furnace (Wool-type Fiber)</t>
  </si>
  <si>
    <t>30501208</t>
  </si>
  <si>
    <t>30501208 - Industrial Processes - NEC</t>
  </si>
  <si>
    <t>Forming: Flame Attenuation (Wool-type Fiber)</t>
  </si>
  <si>
    <t>30501209</t>
  </si>
  <si>
    <t>30501209 - Industrial Processes - NEC</t>
  </si>
  <si>
    <t>Curing: Flame Attenuation (Wool-type Fiber)</t>
  </si>
  <si>
    <t>30501211</t>
  </si>
  <si>
    <t>30501211 - Industrial Processes - NEC</t>
  </si>
  <si>
    <t>Regenerative Furnace (Textile-type Fiber)</t>
  </si>
  <si>
    <t>30501212</t>
  </si>
  <si>
    <t>30501212 - Industrial Processes - NEC</t>
  </si>
  <si>
    <t>Recuperative Furnace (Textile-type Fiber)</t>
  </si>
  <si>
    <t>30501213</t>
  </si>
  <si>
    <t>30501213 - Industrial Processes - NEC</t>
  </si>
  <si>
    <t>Unit Melter Furnace (Textile-type Fiber)</t>
  </si>
  <si>
    <t>30501214</t>
  </si>
  <si>
    <t>30501214 - Industrial Processes - NEC</t>
  </si>
  <si>
    <t>Forming Process (Textile-type Fiber)</t>
  </si>
  <si>
    <t>30501215</t>
  </si>
  <si>
    <t>30501215 - Industrial Processes - NEC</t>
  </si>
  <si>
    <t>Curing Oven (Textile-type Fiber)</t>
  </si>
  <si>
    <t>30501221</t>
  </si>
  <si>
    <t>30501221 - Industrial Processes - Storage and Transfer</t>
  </si>
  <si>
    <t>Raw Material: Unloading/Conveying</t>
  </si>
  <si>
    <t>30501222</t>
  </si>
  <si>
    <t>30501222 - Industrial Processes - Storage and Transfer</t>
  </si>
  <si>
    <t>Raw Material: Storage Bins</t>
  </si>
  <si>
    <t>30501223</t>
  </si>
  <si>
    <t>30501223 - Industrial Processes - NEC</t>
  </si>
  <si>
    <t>Raw Material: Mixing/Weighing</t>
  </si>
  <si>
    <t>30501224</t>
  </si>
  <si>
    <t>30501224 - Industrial Processes - NEC</t>
  </si>
  <si>
    <t>Raw Material: Crushing/Charging</t>
  </si>
  <si>
    <t>30501299</t>
  </si>
  <si>
    <t>30501299 - Industrial Processes - NEC</t>
  </si>
  <si>
    <t>30501301</t>
  </si>
  <si>
    <t>30501301 - Industrial Processes - NEC</t>
  </si>
  <si>
    <t>Frit Manufacture</t>
  </si>
  <si>
    <t>General ** (use 3-05-013-05 or 3-05-013-06)</t>
  </si>
  <si>
    <t>30501302</t>
  </si>
  <si>
    <t>30501302 - Industrial Processes - NEC</t>
  </si>
  <si>
    <t>Weighing of raw materials</t>
  </si>
  <si>
    <t>30501303</t>
  </si>
  <si>
    <t>30501303 - Industrial Processes - NEC</t>
  </si>
  <si>
    <t>Dry Mixing of raw materials</t>
  </si>
  <si>
    <t>30501304</t>
  </si>
  <si>
    <t>30501304 - Industrial Processes - NEC</t>
  </si>
  <si>
    <t>Smelting Furnace Charging</t>
  </si>
  <si>
    <t>30501305</t>
  </si>
  <si>
    <t>30501305 - Industrial Processes - NEC</t>
  </si>
  <si>
    <t>Rotary Smelting Furnace</t>
  </si>
  <si>
    <t>30501306</t>
  </si>
  <si>
    <t>30501306 - Industrial Processes - NEC</t>
  </si>
  <si>
    <t>Continuous Smelting Furnace</t>
  </si>
  <si>
    <t>30501310</t>
  </si>
  <si>
    <t>30501310 - Industrial Processes - NEC</t>
  </si>
  <si>
    <t>Water Spray Quenching to shatter material into small particles</t>
  </si>
  <si>
    <t>30501311</t>
  </si>
  <si>
    <t>30501311 - Industrial Processes - NEC</t>
  </si>
  <si>
    <t>Rotary Dryer (usually not used with a continuous furnace)</t>
  </si>
  <si>
    <t>30501315</t>
  </si>
  <si>
    <t>30501315 - Industrial Processes - NEC</t>
  </si>
  <si>
    <t>Dry Milling of quenched frit with a ball mill</t>
  </si>
  <si>
    <t>30501316</t>
  </si>
  <si>
    <t>30501316 - Industrial Processes - NEC</t>
  </si>
  <si>
    <t>Product Screening</t>
  </si>
  <si>
    <t>30501399</t>
  </si>
  <si>
    <t>30501399 - Industrial Processes - NEC</t>
  </si>
  <si>
    <t>30501401</t>
  </si>
  <si>
    <t>30501401 - Industrial Processes - NEC</t>
  </si>
  <si>
    <t>Glass Manufacture</t>
  </si>
  <si>
    <t>Furnace/General**</t>
  </si>
  <si>
    <t>30501402</t>
  </si>
  <si>
    <t>30501402 - Industrial Processes - NEC</t>
  </si>
  <si>
    <t>Container Glass: Melting Furnace</t>
  </si>
  <si>
    <t>30501403</t>
  </si>
  <si>
    <t>30501403 - Industrial Processes - NEC</t>
  </si>
  <si>
    <t>Flat Glass: Melting Furnace</t>
  </si>
  <si>
    <t>30501404</t>
  </si>
  <si>
    <t>30501404 - Industrial Processes - NEC</t>
  </si>
  <si>
    <t>Pressed and Blown Glass: Melting Furnace</t>
  </si>
  <si>
    <t>30501405</t>
  </si>
  <si>
    <t>30501405 - Industrial Processes - NEC</t>
  </si>
  <si>
    <t>Presintering</t>
  </si>
  <si>
    <t>30501406</t>
  </si>
  <si>
    <t>30501406 - Industrial Processes - NEC</t>
  </si>
  <si>
    <t>Container Glass: Forming/Finishing</t>
  </si>
  <si>
    <t>30501407</t>
  </si>
  <si>
    <t>30501407 - Industrial Processes - NEC</t>
  </si>
  <si>
    <t>Flat Glass: Forming/Finishing</t>
  </si>
  <si>
    <t>30501408</t>
  </si>
  <si>
    <t>30501408 - Industrial Processes - NEC</t>
  </si>
  <si>
    <t>Pressed and Blown Glass: Forming/Finishing</t>
  </si>
  <si>
    <t>30501410</t>
  </si>
  <si>
    <t>30501410 - Industrial Processes - NEC</t>
  </si>
  <si>
    <t>Raw Material Handling (All Types of Glass)</t>
  </si>
  <si>
    <t>30501411</t>
  </si>
  <si>
    <t>30501411 - Industrial Processes - NEC</t>
  </si>
  <si>
    <t>30501412</t>
  </si>
  <si>
    <t>30501412 - Industrial Processes - Storage and Transfer</t>
  </si>
  <si>
    <t>Hold Tanks **</t>
  </si>
  <si>
    <t>30501413</t>
  </si>
  <si>
    <t>30501413 - Industrial Processes - NEC</t>
  </si>
  <si>
    <t>Cullet: Crushing/Grinding</t>
  </si>
  <si>
    <t>30501414</t>
  </si>
  <si>
    <t>30501414 - Industrial Processes - NEC</t>
  </si>
  <si>
    <t>Ground Cullet Beading Furnace</t>
  </si>
  <si>
    <t>30501415</t>
  </si>
  <si>
    <t>30501415 - Industrial Processes - NEC</t>
  </si>
  <si>
    <t>Glass Etching with Hydrofluoric Acid Solution</t>
  </si>
  <si>
    <t>30501416</t>
  </si>
  <si>
    <t>30501416 - Industrial Processes - NEC</t>
  </si>
  <si>
    <t>Glass Manufacturing</t>
  </si>
  <si>
    <t>30501417</t>
  </si>
  <si>
    <t>30501417 - Industrial Processes - NEC</t>
  </si>
  <si>
    <t>Briquetting</t>
  </si>
  <si>
    <t>30501418</t>
  </si>
  <si>
    <t>30501418 - Industrial Processes - NEC</t>
  </si>
  <si>
    <t>Pelletizing</t>
  </si>
  <si>
    <t>30501420</t>
  </si>
  <si>
    <t>30501420 - Industrial Processes - NEC</t>
  </si>
  <si>
    <t>Mirror Plating: General</t>
  </si>
  <si>
    <t>30501421</t>
  </si>
  <si>
    <t>30501421 - Industrial Processes - NEC</t>
  </si>
  <si>
    <t>Demineralizer: General</t>
  </si>
  <si>
    <t>30501499</t>
  </si>
  <si>
    <t>30501499 - Industrial Processes - NEC</t>
  </si>
  <si>
    <t>30501501</t>
  </si>
  <si>
    <t>30501501 - Industrial Processes - NEC</t>
  </si>
  <si>
    <t>Gypsum Manufacture</t>
  </si>
  <si>
    <t>Rotary Ore Dryer</t>
  </si>
  <si>
    <t>30501502</t>
  </si>
  <si>
    <t>30501502 - Industrial Processes - NEC</t>
  </si>
  <si>
    <t>Primary Grinder/Roller Mills</t>
  </si>
  <si>
    <t>30501503</t>
  </si>
  <si>
    <t>30501503 - Industrial Processes - NEC</t>
  </si>
  <si>
    <t>30501504</t>
  </si>
  <si>
    <t>30501504 - Industrial Processes - Storage and Transfer</t>
  </si>
  <si>
    <t>Conveying</t>
  </si>
  <si>
    <t>30501505</t>
  </si>
  <si>
    <t>30501505 - Industrial Processes - NEC</t>
  </si>
  <si>
    <t>Primary Crushing: Gypsum Ore</t>
  </si>
  <si>
    <t>30501506</t>
  </si>
  <si>
    <t>30501506 - Industrial Processes - NEC</t>
  </si>
  <si>
    <t>Secondary Crushing: Gypsum Ore</t>
  </si>
  <si>
    <t>30501507</t>
  </si>
  <si>
    <t>30501507 - Industrial Processes - NEC</t>
  </si>
  <si>
    <t>Screening: Gypsum Ore</t>
  </si>
  <si>
    <t>30501508</t>
  </si>
  <si>
    <t>30501508 - Industrial Processes - Storage and Transfer</t>
  </si>
  <si>
    <t>Stockpile: Gypsum Ore</t>
  </si>
  <si>
    <t>30501509</t>
  </si>
  <si>
    <t>30501509 - Industrial Processes - Storage and Transfer</t>
  </si>
  <si>
    <t>Storage Bins: Gypsum Ore</t>
  </si>
  <si>
    <t>30501510</t>
  </si>
  <si>
    <t>30501510 - Industrial Processes - Storage and Transfer</t>
  </si>
  <si>
    <t>Storage Bins: Landplaster</t>
  </si>
  <si>
    <t>30501511</t>
  </si>
  <si>
    <t>30501511 - Industrial Processes - NEC</t>
  </si>
  <si>
    <t>Continuous Kettle: Calciner</t>
  </si>
  <si>
    <t>30501512</t>
  </si>
  <si>
    <t>30501512 - Industrial Processes - NEC</t>
  </si>
  <si>
    <t>Flash Calciner</t>
  </si>
  <si>
    <t>30501513</t>
  </si>
  <si>
    <t>30501513 - Industrial Processes - NEC</t>
  </si>
  <si>
    <t>Impact Mill</t>
  </si>
  <si>
    <t>30501514</t>
  </si>
  <si>
    <t>30501514 - Industrial Processes - Storage and Transfer</t>
  </si>
  <si>
    <t>Storage Bins: Stucco</t>
  </si>
  <si>
    <t>30501515</t>
  </si>
  <si>
    <t>30501515 - Industrial Processes - NEC</t>
  </si>
  <si>
    <t>Tube/Ball Mills</t>
  </si>
  <si>
    <t>30501516</t>
  </si>
  <si>
    <t>30501516 - Industrial Processes - NEC</t>
  </si>
  <si>
    <t>Mixers</t>
  </si>
  <si>
    <t>30501517</t>
  </si>
  <si>
    <t>30501517 - Industrial Processes - NEC</t>
  </si>
  <si>
    <t>Bagging</t>
  </si>
  <si>
    <t>30501518</t>
  </si>
  <si>
    <t>30501518 - Industrial Processes - Storage and Transfer</t>
  </si>
  <si>
    <t>Mixers/Conveyors</t>
  </si>
  <si>
    <t>30501519</t>
  </si>
  <si>
    <t>30501519 - Industrial Processes - NEC</t>
  </si>
  <si>
    <t>Forming Line</t>
  </si>
  <si>
    <t>30501520</t>
  </si>
  <si>
    <t>30501520 - Industrial Processes - NEC</t>
  </si>
  <si>
    <t>Drying Kiln</t>
  </si>
  <si>
    <t>30501521</t>
  </si>
  <si>
    <t>30501521 - Industrial Processes - NEC</t>
  </si>
  <si>
    <t>End Sawing (8 Ft.)</t>
  </si>
  <si>
    <t>30501522</t>
  </si>
  <si>
    <t>30501522 - Industrial Processes - NEC</t>
  </si>
  <si>
    <t>End Sawing (12 Ft.)</t>
  </si>
  <si>
    <t>30501599</t>
  </si>
  <si>
    <t>30501599 - Industrial Processes - NEC</t>
  </si>
  <si>
    <t>30501601</t>
  </si>
  <si>
    <t>30501601 - Industrial Processes - NEC</t>
  </si>
  <si>
    <t>Lime Manufacture</t>
  </si>
  <si>
    <t>30501602</t>
  </si>
  <si>
    <t>30501602 - Industrial Processes - NEC</t>
  </si>
  <si>
    <t>Secondary Crushing/Screening</t>
  </si>
  <si>
    <t>30501603</t>
  </si>
  <si>
    <t>30501603 - Industrial Processes - NEC</t>
  </si>
  <si>
    <t>Calcining: Vertical Kiln</t>
  </si>
  <si>
    <t>30501604</t>
  </si>
  <si>
    <t>30501604 - Industrial Processes - NEC</t>
  </si>
  <si>
    <t>Calcining: Rotary Kiln ** (See SCC Codes 3-05-016-18,-19,-20,-21)</t>
  </si>
  <si>
    <t>30501605</t>
  </si>
  <si>
    <t>30501605 - Industrial Processes - NEC</t>
  </si>
  <si>
    <t>Calcining: Gas-fired Calcimatic Kiln</t>
  </si>
  <si>
    <t>30501606</t>
  </si>
  <si>
    <t>30501606 - Industrial Processes - NEC</t>
  </si>
  <si>
    <t>Fluidized Bed Kiln</t>
  </si>
  <si>
    <t>30501607</t>
  </si>
  <si>
    <t>30501607 - Industrial Processes - Storage and Transfer</t>
  </si>
  <si>
    <t>Raw Material Transfer and Conveying</t>
  </si>
  <si>
    <t>30501608</t>
  </si>
  <si>
    <t>30501608 - Industrial Processes - Storage and Transfer</t>
  </si>
  <si>
    <t>30501609</t>
  </si>
  <si>
    <t>30501609 - Industrial Processes - NEC</t>
  </si>
  <si>
    <t>Hydrator: Atmospheric</t>
  </si>
  <si>
    <t>30501610</t>
  </si>
  <si>
    <t>30501610 - Industrial Processes - Storage and Transfer</t>
  </si>
  <si>
    <t>30501611</t>
  </si>
  <si>
    <t>30501611 - Industrial Processes - NEC</t>
  </si>
  <si>
    <t>Product Cooler</t>
  </si>
  <si>
    <t>30501612</t>
  </si>
  <si>
    <t>30501612 - Industrial Processes - NEC</t>
  </si>
  <si>
    <t>Pressure Hydrator</t>
  </si>
  <si>
    <t>30501613</t>
  </si>
  <si>
    <t>30501613 - Industrial Processes - Storage and Transfer</t>
  </si>
  <si>
    <t>Lime Silos</t>
  </si>
  <si>
    <t>30501614</t>
  </si>
  <si>
    <t>30501614 - Industrial Processes - Storage and Transfer</t>
  </si>
  <si>
    <t>Packing/Shipping</t>
  </si>
  <si>
    <t>30501615</t>
  </si>
  <si>
    <t>30501615 - Industrial Processes - Storage and Transfer</t>
  </si>
  <si>
    <t>Product Transfer and Conveying</t>
  </si>
  <si>
    <t>30501616</t>
  </si>
  <si>
    <t>30501616 - Industrial Processes - NEC</t>
  </si>
  <si>
    <t>Primary Screening</t>
  </si>
  <si>
    <t>30501617</t>
  </si>
  <si>
    <t>30501617 - Industrial Processes - NEC</t>
  </si>
  <si>
    <t>Multiple Hearth Calciner</t>
  </si>
  <si>
    <t>30501618</t>
  </si>
  <si>
    <t>30501618 - Industrial Processes - NEC</t>
  </si>
  <si>
    <t>Calcining: Coal-fired Rotary Kiln</t>
  </si>
  <si>
    <t>30501619</t>
  </si>
  <si>
    <t>30501619 - Industrial Processes - NEC</t>
  </si>
  <si>
    <t>Calcining: Gas-fired Rotary Kiln</t>
  </si>
  <si>
    <t>30501620</t>
  </si>
  <si>
    <t>30501620 - Industrial Processes - NEC</t>
  </si>
  <si>
    <t>Calcining: Coal- and Gas-fired Rotary Kiln</t>
  </si>
  <si>
    <t>30501621</t>
  </si>
  <si>
    <t>30501621 - Industrial Processes - NEC</t>
  </si>
  <si>
    <t>Calcining: Coal- and Coke-fired Rotary Kiln</t>
  </si>
  <si>
    <t>30501622</t>
  </si>
  <si>
    <t>30501622 - Industrial Processes - NEC</t>
  </si>
  <si>
    <t>Calcining: Coal-fired Rotary Preheater Kiln</t>
  </si>
  <si>
    <t>30501623</t>
  </si>
  <si>
    <t>30501623 - Industrial Processes - NEC</t>
  </si>
  <si>
    <t>Calcining: Gas-fired Parallel Flow Regenerative Kiln</t>
  </si>
  <si>
    <t>30501624</t>
  </si>
  <si>
    <t>30501624 - Industrial Processes - Storage and Transfer</t>
  </si>
  <si>
    <t>Conveyor Transfer - Primary Crushed Material</t>
  </si>
  <si>
    <t>30501625</t>
  </si>
  <si>
    <t>30501625 - Industrial Processes - NEC</t>
  </si>
  <si>
    <t>Secondary/Tertiary Screening</t>
  </si>
  <si>
    <t>30501626</t>
  </si>
  <si>
    <t>30501626 - Industrial Processes - Storage and Transfer</t>
  </si>
  <si>
    <t>Product Loading, Enclosed Truck</t>
  </si>
  <si>
    <t>30501627</t>
  </si>
  <si>
    <t>30501627 - Industrial Processes - Storage and Transfer</t>
  </si>
  <si>
    <t>Product Loading, Open Truck</t>
  </si>
  <si>
    <t>30501628</t>
  </si>
  <si>
    <t>30501628 - Industrial Processes - NEC</t>
  </si>
  <si>
    <t>30501629</t>
  </si>
  <si>
    <t>30501629 - Industrial Processes - NEC</t>
  </si>
  <si>
    <t>Tertiary Screening After Pulverizing</t>
  </si>
  <si>
    <t>30501630</t>
  </si>
  <si>
    <t>30501630 - Industrial Processes - NEC</t>
  </si>
  <si>
    <t>Screening After Calcination</t>
  </si>
  <si>
    <t>30501631</t>
  </si>
  <si>
    <t>30501631 - Industrial Processes - NEC</t>
  </si>
  <si>
    <t>Crushing and Pulverizing After Calcinating</t>
  </si>
  <si>
    <t>30501632</t>
  </si>
  <si>
    <t>30501632 - Industrial Processes - NEC</t>
  </si>
  <si>
    <t>Milling</t>
  </si>
  <si>
    <t>30501633</t>
  </si>
  <si>
    <t>30501633 - Industrial Processes - NEC</t>
  </si>
  <si>
    <t>Separator After Hydrator</t>
  </si>
  <si>
    <t>30501640</t>
  </si>
  <si>
    <t>30501640 - Industrial Processes - Mining</t>
  </si>
  <si>
    <t>Vehicle Traffic</t>
  </si>
  <si>
    <t>30501650</t>
  </si>
  <si>
    <t>30501650 - Industrial Processes - Mining</t>
  </si>
  <si>
    <t>Quarrying Raw Limestone</t>
  </si>
  <si>
    <t>30501660</t>
  </si>
  <si>
    <t>30501660 - Industrial Processes - NEC</t>
  </si>
  <si>
    <t>Waste Treatment</t>
  </si>
  <si>
    <t>30501699</t>
  </si>
  <si>
    <t>30501699 - Industrial Processes - NEC</t>
  </si>
  <si>
    <t>30501701</t>
  </si>
  <si>
    <t>30501701 - Industrial Processes - NEC</t>
  </si>
  <si>
    <t>Mineral Wool</t>
  </si>
  <si>
    <t>30501702</t>
  </si>
  <si>
    <t>30501702 - Industrial Processes - NEC</t>
  </si>
  <si>
    <t>30501703</t>
  </si>
  <si>
    <t>30501703 - Industrial Processes - NEC</t>
  </si>
  <si>
    <t>Blow Chamber</t>
  </si>
  <si>
    <t>30501704</t>
  </si>
  <si>
    <t>30501704 - Industrial Processes - NEC</t>
  </si>
  <si>
    <t>30501705</t>
  </si>
  <si>
    <t>30501705 - Industrial Processes - NEC</t>
  </si>
  <si>
    <t>30501706</t>
  </si>
  <si>
    <t>30501706 - Industrial Processes - NEC</t>
  </si>
  <si>
    <t>Granulated Products Processing</t>
  </si>
  <si>
    <t>30501707</t>
  </si>
  <si>
    <t>30501707 - Industrial Processes - NEC</t>
  </si>
  <si>
    <t>Handling Operations</t>
  </si>
  <si>
    <t>30501708</t>
  </si>
  <si>
    <t>30501708 - Industrial Processes - NEC</t>
  </si>
  <si>
    <t>Packaging Operations</t>
  </si>
  <si>
    <t>30501709</t>
  </si>
  <si>
    <t>30501709 - Industrial Processes - NEC</t>
  </si>
  <si>
    <t>Batt Application</t>
  </si>
  <si>
    <t>30501710</t>
  </si>
  <si>
    <t>30501710 - Industrial Processes - Storage and Transfer</t>
  </si>
  <si>
    <t>Storage of Oils and Binders</t>
  </si>
  <si>
    <t>30501711</t>
  </si>
  <si>
    <t>30501711 - Industrial Processes - NEC</t>
  </si>
  <si>
    <t>Mixing of Oils and Binders</t>
  </si>
  <si>
    <t>30501799</t>
  </si>
  <si>
    <t>30501799 - Industrial Processes - NEC</t>
  </si>
  <si>
    <t>30501801</t>
  </si>
  <si>
    <t>30501801 - Industrial Processes - NEC</t>
  </si>
  <si>
    <t>Perlite Manufacturing</t>
  </si>
  <si>
    <t>Vertical Furnace</t>
  </si>
  <si>
    <t>30501899</t>
  </si>
  <si>
    <t>30501899 - Industrial Processes - NEC</t>
  </si>
  <si>
    <t>30501901</t>
  </si>
  <si>
    <t>30501901 - Industrial Processes - NEC</t>
  </si>
  <si>
    <t>Phosphate Rock</t>
  </si>
  <si>
    <t>Drying</t>
  </si>
  <si>
    <t>30501902</t>
  </si>
  <si>
    <t>30501902 - Industrial Processes - NEC</t>
  </si>
  <si>
    <t>30501903</t>
  </si>
  <si>
    <t>30501903 - Industrial Processes - Storage and Transfer</t>
  </si>
  <si>
    <t>Transfer/Storage</t>
  </si>
  <si>
    <t>30501904</t>
  </si>
  <si>
    <t>30501904 - Industrial Processes - Storage and Transfer</t>
  </si>
  <si>
    <t>Open Storage</t>
  </si>
  <si>
    <t>30501905</t>
  </si>
  <si>
    <t>30501905 - Industrial Processes - NEC</t>
  </si>
  <si>
    <t>30501906</t>
  </si>
  <si>
    <t>30501906 - Industrial Processes - NEC</t>
  </si>
  <si>
    <t>30501907</t>
  </si>
  <si>
    <t>30501907 - Industrial Processes - NEC</t>
  </si>
  <si>
    <t>Ball Mill</t>
  </si>
  <si>
    <t>30501908</t>
  </si>
  <si>
    <t>30501908 - Industrial Processes - NEC</t>
  </si>
  <si>
    <t>Mineral Products Benification</t>
  </si>
  <si>
    <t>30501999</t>
  </si>
  <si>
    <t>30501999 - Industrial Processes - NEC</t>
  </si>
  <si>
    <t>30502001</t>
  </si>
  <si>
    <t>30502001 - Industrial Processes - NEC</t>
  </si>
  <si>
    <t>Stone Quarrying - Processing (See also 305320)</t>
  </si>
  <si>
    <t>30502002</t>
  </si>
  <si>
    <t>30502002 - Industrial Processes - NEC</t>
  </si>
  <si>
    <t>30502003</t>
  </si>
  <si>
    <t>30502003 - Industrial Processes - NEC</t>
  </si>
  <si>
    <t>Tertiary Crushing/Screening</t>
  </si>
  <si>
    <t>30502004</t>
  </si>
  <si>
    <t>30502004 - Industrial Processes - NEC</t>
  </si>
  <si>
    <t>Recrushing/Screening</t>
  </si>
  <si>
    <t>30502005</t>
  </si>
  <si>
    <t>30502005 - Industrial Processes - NEC</t>
  </si>
  <si>
    <t>Fines Mill</t>
  </si>
  <si>
    <t>30502006</t>
  </si>
  <si>
    <t>30502006 - Industrial Processes - NEC</t>
  </si>
  <si>
    <t>Miscellaneous Operations: Screen/Convey/Handling</t>
  </si>
  <si>
    <t>30502007</t>
  </si>
  <si>
    <t>30502007 - Industrial Processes - Storage and Transfer</t>
  </si>
  <si>
    <t>30502008</t>
  </si>
  <si>
    <t>30502008 - Industrial Processes - NEC</t>
  </si>
  <si>
    <t>Cut Stone: General</t>
  </si>
  <si>
    <t>30502009</t>
  </si>
  <si>
    <t>30502009 - Industrial Processes - Mining</t>
  </si>
  <si>
    <t>Blasting: General</t>
  </si>
  <si>
    <t>30502010</t>
  </si>
  <si>
    <t>30502010 - Industrial Processes - Mining</t>
  </si>
  <si>
    <t>Drilling</t>
  </si>
  <si>
    <t>30502011</t>
  </si>
  <si>
    <t>30502011 - Industrial Processes - Storage and Transfer</t>
  </si>
  <si>
    <t>30502012</t>
  </si>
  <si>
    <t>30502012 - Industrial Processes - NEC</t>
  </si>
  <si>
    <t>30502013</t>
  </si>
  <si>
    <t>30502013 - Industrial Processes - NEC</t>
  </si>
  <si>
    <t>Bar Grizzlies</t>
  </si>
  <si>
    <t>30502014</t>
  </si>
  <si>
    <t>30502014 - Industrial Processes - NEC</t>
  </si>
  <si>
    <t>Shaker Screens</t>
  </si>
  <si>
    <t>30502015</t>
  </si>
  <si>
    <t>30502015 - Industrial Processes - NEC</t>
  </si>
  <si>
    <t>Vibrating Screens</t>
  </si>
  <si>
    <t>30502016</t>
  </si>
  <si>
    <t>30502016 - Industrial Processes - NEC</t>
  </si>
  <si>
    <t>Revolving Screens</t>
  </si>
  <si>
    <t>30502017</t>
  </si>
  <si>
    <t>30502017 - Industrial Processes - NEC</t>
  </si>
  <si>
    <t>Pugmill</t>
  </si>
  <si>
    <t>30502018</t>
  </si>
  <si>
    <t>30502018 - Industrial Processes - Mining</t>
  </si>
  <si>
    <t>Drilling with Liquid Injection</t>
  </si>
  <si>
    <t>30502020</t>
  </si>
  <si>
    <t>30502020 - Industrial Processes - Mining</t>
  </si>
  <si>
    <t>30502021</t>
  </si>
  <si>
    <t>30502021 - Industrial Processes - NEC</t>
  </si>
  <si>
    <t>Fines Screening</t>
  </si>
  <si>
    <t>30502031</t>
  </si>
  <si>
    <t>30502031 - Industrial Processes - Storage and Transfer</t>
  </si>
  <si>
    <t>Truck Unloading</t>
  </si>
  <si>
    <t>30502032</t>
  </si>
  <si>
    <t>30502032 - Industrial Processes - Storage and Transfer</t>
  </si>
  <si>
    <t>Truck Loading: Conveyor</t>
  </si>
  <si>
    <t>30502033</t>
  </si>
  <si>
    <t>30502033 - Industrial Processes - Storage and Transfer</t>
  </si>
  <si>
    <t>Truck Loading: Front End Loader</t>
  </si>
  <si>
    <t>30502090</t>
  </si>
  <si>
    <t>30502090 - Industrial Processes - NEC</t>
  </si>
  <si>
    <t>Stone Quarrying - Processing (See also 305020 for diff. units)</t>
  </si>
  <si>
    <t>Haul Roads - General</t>
  </si>
  <si>
    <t>30502099</t>
  </si>
  <si>
    <t>30502099 - Industrial Processes - NEC</t>
  </si>
  <si>
    <t>30502101</t>
  </si>
  <si>
    <t>30502101 - Industrial Processes - NEC</t>
  </si>
  <si>
    <t>Salt Mining</t>
  </si>
  <si>
    <t>30502102</t>
  </si>
  <si>
    <t>30502102 - Industrial Processes - NEC</t>
  </si>
  <si>
    <t>Granulation: Stack Dryer</t>
  </si>
  <si>
    <t>30502103</t>
  </si>
  <si>
    <t>30502103 - Industrial Processes - NEC</t>
  </si>
  <si>
    <t>Filtration: Vacuum Filter</t>
  </si>
  <si>
    <t>30502104</t>
  </si>
  <si>
    <t>30502104 - Industrial Processes - NEC</t>
  </si>
  <si>
    <t>30502105</t>
  </si>
  <si>
    <t>30502105 - Industrial Processes - NEC</t>
  </si>
  <si>
    <t>30502106</t>
  </si>
  <si>
    <t>30502106 - Industrial Processes - Storage and Transfer</t>
  </si>
  <si>
    <t>30502201</t>
  </si>
  <si>
    <t>30502201 - Industrial Processes - NEC</t>
  </si>
  <si>
    <t>Potash Production</t>
  </si>
  <si>
    <t>Mine: Grinding/Drying</t>
  </si>
  <si>
    <t>30502299</t>
  </si>
  <si>
    <t>30502299 - Industrial Processes - NEC</t>
  </si>
  <si>
    <t>30502401</t>
  </si>
  <si>
    <t>30502401 - Industrial Processes - NEC</t>
  </si>
  <si>
    <t>Magnesium Carbonate</t>
  </si>
  <si>
    <t>Mine/Process</t>
  </si>
  <si>
    <t>30502499</t>
  </si>
  <si>
    <t>30502499 - Industrial Processes - NEC</t>
  </si>
  <si>
    <t>30502501</t>
  </si>
  <si>
    <t>30502501 - Industrial Processes - NEC</t>
  </si>
  <si>
    <t>Construction Sand and Gravel</t>
  </si>
  <si>
    <t>Total Plant: General **</t>
  </si>
  <si>
    <t>30502502</t>
  </si>
  <si>
    <t>30502502 - Industrial Processes - Storage and Transfer</t>
  </si>
  <si>
    <t>Aggregate Storage</t>
  </si>
  <si>
    <t>30502503</t>
  </si>
  <si>
    <t>30502503 - Industrial Processes - Storage and Transfer</t>
  </si>
  <si>
    <t>Material Transfer and Conveying</t>
  </si>
  <si>
    <t>30502504</t>
  </si>
  <si>
    <t>30502504 - Industrial Processes - Storage and Transfer</t>
  </si>
  <si>
    <t>30502505</t>
  </si>
  <si>
    <t>30502505 - Industrial Processes - Storage and Transfer</t>
  </si>
  <si>
    <t>Pile Forming: Stacker</t>
  </si>
  <si>
    <t>30502506</t>
  </si>
  <si>
    <t>30502506 - Industrial Processes - Storage and Transfer</t>
  </si>
  <si>
    <t>Bulk Loading</t>
  </si>
  <si>
    <t>30502507</t>
  </si>
  <si>
    <t>30502507 - Industrial Processes - Storage and Transfer</t>
  </si>
  <si>
    <t>30502508</t>
  </si>
  <si>
    <t>30502508 - Industrial Processes - NEC</t>
  </si>
  <si>
    <t>Dryer ** (See 3-05-027-20 thru -24 for Industrial Sand Dryers)</t>
  </si>
  <si>
    <t>30502509</t>
  </si>
  <si>
    <t>30502509 - Industrial Processes - NEC</t>
  </si>
  <si>
    <t>Cooler ** (See 3-05-027-30 for Industrial Sand Coolers)</t>
  </si>
  <si>
    <t>30502510</t>
  </si>
  <si>
    <t>30502510 - Industrial Processes - NEC</t>
  </si>
  <si>
    <t>30502511</t>
  </si>
  <si>
    <t>30502511 - Industrial Processes - NEC</t>
  </si>
  <si>
    <t>30502512</t>
  </si>
  <si>
    <t>30502512 - Industrial Processes - Storage and Transfer</t>
  </si>
  <si>
    <t>30502513</t>
  </si>
  <si>
    <t>30502513 - Industrial Processes - Mining</t>
  </si>
  <si>
    <t>Excavating</t>
  </si>
  <si>
    <t>30502514</t>
  </si>
  <si>
    <t>30502514 - Industrial Processes - Mining</t>
  </si>
  <si>
    <t>Drilling and Blasting</t>
  </si>
  <si>
    <t>30502522</t>
  </si>
  <si>
    <t>30502522 - Industrial Processes - NEC</t>
  </si>
  <si>
    <t>Rodmilling: Fine Crushing of Construction Sand</t>
  </si>
  <si>
    <t>30502523</t>
  </si>
  <si>
    <t>30502523 - Industrial Processes - NEC</t>
  </si>
  <si>
    <t>Fine Screening of Construction Sand Following Dewatering or Rodmilling</t>
  </si>
  <si>
    <t>30502599</t>
  </si>
  <si>
    <t>30502599 - Industrial Processes - NEC</t>
  </si>
  <si>
    <t>30502601</t>
  </si>
  <si>
    <t>30502601 - Industrial Processes - NEC</t>
  </si>
  <si>
    <t>Diatomaceous Earth</t>
  </si>
  <si>
    <t>Handling</t>
  </si>
  <si>
    <t>30502699</t>
  </si>
  <si>
    <t>30502699 - Industrial Processes - NEC</t>
  </si>
  <si>
    <t>30502701</t>
  </si>
  <si>
    <t>30502701 - Industrial Processes - NEC</t>
  </si>
  <si>
    <t>Industrial Sand and Gravel</t>
  </si>
  <si>
    <t>Primary Crushing of Raw Material</t>
  </si>
  <si>
    <t>30502705</t>
  </si>
  <si>
    <t>30502705 - Industrial Processes - NEC</t>
  </si>
  <si>
    <t>30502709</t>
  </si>
  <si>
    <t>30502709 - Industrial Processes - NEC</t>
  </si>
  <si>
    <t>Grinding: Size Reduction to 50 Microns or Smaller</t>
  </si>
  <si>
    <t>30502713</t>
  </si>
  <si>
    <t>30502713 - Industrial Processes - NEC</t>
  </si>
  <si>
    <t>Screening: Size Classification</t>
  </si>
  <si>
    <t>30502717</t>
  </si>
  <si>
    <t>30502717 - Industrial Processes - NEC</t>
  </si>
  <si>
    <t>Draining: Removal of Moisture to About 6% After Froth Flotation</t>
  </si>
  <si>
    <t>30502720</t>
  </si>
  <si>
    <t>30502720 - Industrial Processes - NEC</t>
  </si>
  <si>
    <t>Sand Drying: Gas- or Oil-fired Rotary or Fluidized Bed Dryer</t>
  </si>
  <si>
    <t>30502721</t>
  </si>
  <si>
    <t>30502721 - Industrial Processes - NEC</t>
  </si>
  <si>
    <t>Sand Drying: Gas-fired Rotary Dryer</t>
  </si>
  <si>
    <t>30502722</t>
  </si>
  <si>
    <t>30502722 - Industrial Processes - NEC</t>
  </si>
  <si>
    <t>Sand Drying: Oil-fired Rotary Dryer</t>
  </si>
  <si>
    <t>30502723</t>
  </si>
  <si>
    <t>30502723 - Industrial Processes - NEC</t>
  </si>
  <si>
    <t>Sand Drying: Gas-fired Fluidized Bed Dryer</t>
  </si>
  <si>
    <t>30502724</t>
  </si>
  <si>
    <t>30502724 - Industrial Processes - NEC</t>
  </si>
  <si>
    <t>Sand Drying: Oil-fired Fluidized Bed Dryer</t>
  </si>
  <si>
    <t>30502730</t>
  </si>
  <si>
    <t>30502730 - Industrial Processes - NEC</t>
  </si>
  <si>
    <t>Cooling of Dried Sand</t>
  </si>
  <si>
    <t>30502740</t>
  </si>
  <si>
    <t>30502740 - Industrial Processes - NEC</t>
  </si>
  <si>
    <t>Final Classifying: Screening to Classify Sand by Size</t>
  </si>
  <si>
    <t>30502760</t>
  </si>
  <si>
    <t>30502760 - Industrial Processes - Storage and Transfer</t>
  </si>
  <si>
    <t>Sand Handling, Transfer, and Storage</t>
  </si>
  <si>
    <t>30502910</t>
  </si>
  <si>
    <t>30502910 - Industrial Processes - NEC</t>
  </si>
  <si>
    <t>Lightweight Aggregate Manufacture</t>
  </si>
  <si>
    <t>30502920</t>
  </si>
  <si>
    <t>30502920 - Industrial Processes - NEC</t>
  </si>
  <si>
    <t>30503099</t>
  </si>
  <si>
    <t>30503099 - Industrial Processes - NEC</t>
  </si>
  <si>
    <t>Ceramic Electric Parts</t>
  </si>
  <si>
    <t>30503101</t>
  </si>
  <si>
    <t>30503101 - Industrial Processes - Mining</t>
  </si>
  <si>
    <t>Asbestos Mining</t>
  </si>
  <si>
    <t>Surface Blasting</t>
  </si>
  <si>
    <t>30503102</t>
  </si>
  <si>
    <t>30503102 - Industrial Processes - Mining</t>
  </si>
  <si>
    <t>Surface Drilling</t>
  </si>
  <si>
    <t>30503103</t>
  </si>
  <si>
    <t>30503103 - Industrial Processes - Mining</t>
  </si>
  <si>
    <t>Cobbing</t>
  </si>
  <si>
    <t>30503104</t>
  </si>
  <si>
    <t>30503104 - Industrial Processes - Storage and Transfer</t>
  </si>
  <si>
    <t>30503105</t>
  </si>
  <si>
    <t>30503105 - Industrial Processes - Storage and Transfer</t>
  </si>
  <si>
    <t>Convey/Haul Asbestos</t>
  </si>
  <si>
    <t>30503106</t>
  </si>
  <si>
    <t>30503106 - Industrial Processes - Storage and Transfer</t>
  </si>
  <si>
    <t>Convey/Haul Waste</t>
  </si>
  <si>
    <t>30503107</t>
  </si>
  <si>
    <t>30503107 - Industrial Processes - Storage and Transfer</t>
  </si>
  <si>
    <t>30503108</t>
  </si>
  <si>
    <t>30503108 - Industrial Processes - Mining</t>
  </si>
  <si>
    <t>Overburden Stripping</t>
  </si>
  <si>
    <t>30503109</t>
  </si>
  <si>
    <t>30503109 - Industrial Processes - Mining</t>
  </si>
  <si>
    <t>Ventilation of Process Operations</t>
  </si>
  <si>
    <t>30503110</t>
  </si>
  <si>
    <t>30503110 - Industrial Processes - Storage and Transfer</t>
  </si>
  <si>
    <t>Stockpiling</t>
  </si>
  <si>
    <t>30503111</t>
  </si>
  <si>
    <t>30503111 - Industrial Processes - Storage and Transfer</t>
  </si>
  <si>
    <t>Tailing Piles</t>
  </si>
  <si>
    <t>30503199</t>
  </si>
  <si>
    <t>30503199 - Industrial Processes - Mining</t>
  </si>
  <si>
    <t>30503201</t>
  </si>
  <si>
    <t>30503201 - Industrial Processes - NEC</t>
  </si>
  <si>
    <t>Asbestos Milling</t>
  </si>
  <si>
    <t>30503202</t>
  </si>
  <si>
    <t>30503202 - Industrial Processes - NEC</t>
  </si>
  <si>
    <t>30503203</t>
  </si>
  <si>
    <t>30503203 - Industrial Processes - NEC</t>
  </si>
  <si>
    <t>Recrushing</t>
  </si>
  <si>
    <t>30503204</t>
  </si>
  <si>
    <t>30503204 - Industrial Processes - NEC</t>
  </si>
  <si>
    <t>30503205</t>
  </si>
  <si>
    <t>30503205 - Industrial Processes - NEC</t>
  </si>
  <si>
    <t>Fiberizing</t>
  </si>
  <si>
    <t>30503206</t>
  </si>
  <si>
    <t>30503206 - Industrial Processes - NEC</t>
  </si>
  <si>
    <t>30503299</t>
  </si>
  <si>
    <t>30503299 - Industrial Processes - NEC</t>
  </si>
  <si>
    <t>30503301</t>
  </si>
  <si>
    <t>30503301 - Industrial Processes - NEC</t>
  </si>
  <si>
    <t>Vermiculite</t>
  </si>
  <si>
    <t>30503312</t>
  </si>
  <si>
    <t>30503312 - Industrial Processes - NEC</t>
  </si>
  <si>
    <t>Screening of Crude Vermiculite Ore</t>
  </si>
  <si>
    <t>30503319</t>
  </si>
  <si>
    <t>30503319 - Industrial Processes - NEC</t>
  </si>
  <si>
    <t>Blending of Vermiculite Ore</t>
  </si>
  <si>
    <t>30503321</t>
  </si>
  <si>
    <t>30503321 - Industrial Processes - NEC</t>
  </si>
  <si>
    <t>Vermiculite Concentrate Drying: Rotary Dryer, Gas-fired</t>
  </si>
  <si>
    <t>30503322</t>
  </si>
  <si>
    <t>30503322 - Industrial Processes - NEC</t>
  </si>
  <si>
    <t>Vermiculite Concentrate Drying: Rotary Dryer, Oil-fired</t>
  </si>
  <si>
    <t>30503326</t>
  </si>
  <si>
    <t>30503326 - Industrial Processes - NEC</t>
  </si>
  <si>
    <t>Vermiculite Concentrate Drying: Fluidized Bed Dryer, Gas-fired</t>
  </si>
  <si>
    <t>30503327</t>
  </si>
  <si>
    <t>30503327 - Industrial Processes - NEC</t>
  </si>
  <si>
    <t>Vermiculite Concentrate Drying: Fluidized Bed Dryer, Oil-fired</t>
  </si>
  <si>
    <t>30503331</t>
  </si>
  <si>
    <t>30503331 - Industrial Processes - NEC</t>
  </si>
  <si>
    <t>Crushing of Dried Vermiculite Concentrate</t>
  </si>
  <si>
    <t>30503336</t>
  </si>
  <si>
    <t>30503336 - Industrial Processes - NEC</t>
  </si>
  <si>
    <t>Screening: Size Classification of Crushed Vermiculite Concentrate</t>
  </si>
  <si>
    <t>30503341</t>
  </si>
  <si>
    <t>30503341 - Industrial Processes - Storage and Transfer</t>
  </si>
  <si>
    <t>Conveying of Vermiculite Concentrate to Storage</t>
  </si>
  <si>
    <t>30503351</t>
  </si>
  <si>
    <t>30503351 - Industrial Processes - NEC</t>
  </si>
  <si>
    <t>Exfoliation of Vermiculite Concentrate: Gas-fired Vertical Furnace</t>
  </si>
  <si>
    <t>30503352</t>
  </si>
  <si>
    <t>30503352 - Industrial Processes - NEC</t>
  </si>
  <si>
    <t>Exfoliation of Vermiculite Concentrate: Oil-fired Vertical Furnace</t>
  </si>
  <si>
    <t>30503361</t>
  </si>
  <si>
    <t>30503361 - Industrial Processes - NEC</t>
  </si>
  <si>
    <t>Product Grinding: Grinding of Exfoliated Vermiculite</t>
  </si>
  <si>
    <t>30503366</t>
  </si>
  <si>
    <t>30503366 - Industrial Processes - NEC</t>
  </si>
  <si>
    <t>Product Classifying: Air Classification of Exfoliated Vermiculite</t>
  </si>
  <si>
    <t>30503401</t>
  </si>
  <si>
    <t>30503401 - Industrial Processes - NEC</t>
  </si>
  <si>
    <t>Feldspar</t>
  </si>
  <si>
    <t>30503402</t>
  </si>
  <si>
    <t>30503402 - Industrial Processes - NEC</t>
  </si>
  <si>
    <t>30503501</t>
  </si>
  <si>
    <t>30503501 - Industrial Processes - NEC</t>
  </si>
  <si>
    <t>Abrasive Grain Processing</t>
  </si>
  <si>
    <t>30503502</t>
  </si>
  <si>
    <t>30503502 - Industrial Processes - NEC</t>
  </si>
  <si>
    <t>30503503</t>
  </si>
  <si>
    <t>30503503 - Industrial Processes - NEC</t>
  </si>
  <si>
    <t>Final Crushing</t>
  </si>
  <si>
    <t>30503504</t>
  </si>
  <si>
    <t>30503504 - Industrial Processes - NEC</t>
  </si>
  <si>
    <t>Crushed Grain Screening</t>
  </si>
  <si>
    <t>30503505</t>
  </si>
  <si>
    <t>30503505 - Industrial Processes - NEC</t>
  </si>
  <si>
    <t>Washing/Drying</t>
  </si>
  <si>
    <t>30503506</t>
  </si>
  <si>
    <t>30503506 - Industrial Processes - NEC</t>
  </si>
  <si>
    <t>Final Screening</t>
  </si>
  <si>
    <t>30503507</t>
  </si>
  <si>
    <t>30503507 - Industrial Processes - NEC</t>
  </si>
  <si>
    <t>Air Classification</t>
  </si>
  <si>
    <t>30503601</t>
  </si>
  <si>
    <t>30503601 - Industrial Processes - NEC</t>
  </si>
  <si>
    <t>Bonded Abrasives Manufacturing</t>
  </si>
  <si>
    <t>30503602</t>
  </si>
  <si>
    <t>30503602 - Industrial Processes - NEC</t>
  </si>
  <si>
    <t>Molding</t>
  </si>
  <si>
    <t>30503603</t>
  </si>
  <si>
    <t>30503603 - Industrial Processes - NEC</t>
  </si>
  <si>
    <t>Steam Autoclaving</t>
  </si>
  <si>
    <t>30503604</t>
  </si>
  <si>
    <t>30503604 - Industrial Processes - NEC</t>
  </si>
  <si>
    <t>30503605</t>
  </si>
  <si>
    <t>30503605 - Industrial Processes - NEC</t>
  </si>
  <si>
    <t>Firing or Curing</t>
  </si>
  <si>
    <t>30503606</t>
  </si>
  <si>
    <t>30503606 - Industrial Processes - NEC</t>
  </si>
  <si>
    <t>30503607</t>
  </si>
  <si>
    <t>30503607 - Industrial Processes - NEC</t>
  </si>
  <si>
    <t>Final Machining</t>
  </si>
  <si>
    <t>30503701</t>
  </si>
  <si>
    <t>30503701 - Industrial Processes - NEC</t>
  </si>
  <si>
    <t>Coated Abrasives Manufacturing</t>
  </si>
  <si>
    <t>Printing of Backing</t>
  </si>
  <si>
    <t>30503702</t>
  </si>
  <si>
    <t>30503702 - Industrial Processes - NEC</t>
  </si>
  <si>
    <t>Make Coat Application</t>
  </si>
  <si>
    <t>30503703</t>
  </si>
  <si>
    <t>30503703 - Industrial Processes - NEC</t>
  </si>
  <si>
    <t>Grain Application</t>
  </si>
  <si>
    <t>30503704</t>
  </si>
  <si>
    <t>30503704 - Industrial Processes - NEC</t>
  </si>
  <si>
    <t>30503705</t>
  </si>
  <si>
    <t>30503705 - Industrial Processes - NEC</t>
  </si>
  <si>
    <t>Size Coat Application</t>
  </si>
  <si>
    <t>30503706</t>
  </si>
  <si>
    <t>30503706 - Industrial Processes - NEC</t>
  </si>
  <si>
    <t>Final Drying and Curing</t>
  </si>
  <si>
    <t>30503707</t>
  </si>
  <si>
    <t>30503707 - Industrial Processes - NEC</t>
  </si>
  <si>
    <t>Roll Winding</t>
  </si>
  <si>
    <t>30503708</t>
  </si>
  <si>
    <t>30503708 - Industrial Processes - NEC</t>
  </si>
  <si>
    <t>Final Production</t>
  </si>
  <si>
    <t>30503811</t>
  </si>
  <si>
    <t>30503811 - Industrial Processes - NEC</t>
  </si>
  <si>
    <t>Pulverized Mineral Processing</t>
  </si>
  <si>
    <t>Coarse and Fine Grinding (Dry Mode)</t>
  </si>
  <si>
    <t>30503812</t>
  </si>
  <si>
    <t>30503812 - Industrial Processes - NEC</t>
  </si>
  <si>
    <t>Classification (Dry Mode)</t>
  </si>
  <si>
    <t>30503813</t>
  </si>
  <si>
    <t>30503813 - Industrial Processes - Storage and Transfer</t>
  </si>
  <si>
    <t>30503814</t>
  </si>
  <si>
    <t>30503814 - Industrial Processes - Storage and Transfer</t>
  </si>
  <si>
    <t>Product Packaging and Bulk Loading</t>
  </si>
  <si>
    <t>30503831</t>
  </si>
  <si>
    <t>30503831 - Industrial Processes - NEC</t>
  </si>
  <si>
    <t>Coarse Grinding (Wet Mode)</t>
  </si>
  <si>
    <t>30503832</t>
  </si>
  <si>
    <t>30503832 - Industrial Processes - NEC</t>
  </si>
  <si>
    <t>Beneficiation via Flotation</t>
  </si>
  <si>
    <t>30503833</t>
  </si>
  <si>
    <t>30503833 - Industrial Processes - NEC</t>
  </si>
  <si>
    <t>Fine Grinding (Wet Mode)</t>
  </si>
  <si>
    <t>30503834</t>
  </si>
  <si>
    <t>30503834 - Industrial Processes - NEC</t>
  </si>
  <si>
    <t>Solids Concentrator (Wet Mode)</t>
  </si>
  <si>
    <t>30503835</t>
  </si>
  <si>
    <t>30503835 - Industrial Processes - NEC</t>
  </si>
  <si>
    <t>Flash Dryer</t>
  </si>
  <si>
    <t>30503901</t>
  </si>
  <si>
    <t>30503901 - Industrial Processes - NEC</t>
  </si>
  <si>
    <t>Pyrrhotite</t>
  </si>
  <si>
    <t>30503902</t>
  </si>
  <si>
    <t>30503902 - Industrial Processes - NEC</t>
  </si>
  <si>
    <t>30504001</t>
  </si>
  <si>
    <t>30504001 - Industrial Processes - Mining</t>
  </si>
  <si>
    <t>Mining and Quarrying of Nonmetallic Minerals</t>
  </si>
  <si>
    <t>Open Pit Blasting</t>
  </si>
  <si>
    <t>30504002</t>
  </si>
  <si>
    <t>30504002 - Industrial Processes - Mining</t>
  </si>
  <si>
    <t>Open Pit Drilling</t>
  </si>
  <si>
    <t>30504003</t>
  </si>
  <si>
    <t>30504003 - Industrial Processes - Mining</t>
  </si>
  <si>
    <t>Open Pit Cobbing</t>
  </si>
  <si>
    <t>30504010</t>
  </si>
  <si>
    <t>30504010 - Industrial Processes - Mining</t>
  </si>
  <si>
    <t>Underground Ventilation</t>
  </si>
  <si>
    <t>30504020</t>
  </si>
  <si>
    <t>30504020 - Industrial Processes - Storage and Transfer</t>
  </si>
  <si>
    <t>30504021</t>
  </si>
  <si>
    <t>30504021 - Industrial Processes - Storage and Transfer</t>
  </si>
  <si>
    <t>Convey/Haul Material</t>
  </si>
  <si>
    <t>30504022</t>
  </si>
  <si>
    <t>30504022 - Industrial Processes - Storage and Transfer</t>
  </si>
  <si>
    <t>30504023</t>
  </si>
  <si>
    <t>30504023 - Industrial Processes - Storage and Transfer</t>
  </si>
  <si>
    <t>30504024</t>
  </si>
  <si>
    <t>30504024 - Industrial Processes - Mining</t>
  </si>
  <si>
    <t>30504025</t>
  </si>
  <si>
    <t>30504025 - Industrial Processes - Storage and Transfer</t>
  </si>
  <si>
    <t>30504030</t>
  </si>
  <si>
    <t>30504030 - Industrial Processes - NEC</t>
  </si>
  <si>
    <t>30504031</t>
  </si>
  <si>
    <t>30504031 - Industrial Processes - NEC</t>
  </si>
  <si>
    <t>Secondary Crusher</t>
  </si>
  <si>
    <t>30504032</t>
  </si>
  <si>
    <t>30504032 - Industrial Processes - NEC</t>
  </si>
  <si>
    <t>Ore Concentrator</t>
  </si>
  <si>
    <t>30504033</t>
  </si>
  <si>
    <t>30504033 - Industrial Processes - NEC</t>
  </si>
  <si>
    <t>30504034</t>
  </si>
  <si>
    <t>30504034 - Industrial Processes - NEC</t>
  </si>
  <si>
    <t>30504036</t>
  </si>
  <si>
    <t>30504036 - Industrial Processes - Storage and Transfer</t>
  </si>
  <si>
    <t>30504099</t>
  </si>
  <si>
    <t>30504099 - Industrial Processes - NEC</t>
  </si>
  <si>
    <t>30504101</t>
  </si>
  <si>
    <t>30504101 - Industrial Processes - Mining</t>
  </si>
  <si>
    <t>Clay processing: Kaolin</t>
  </si>
  <si>
    <t>Mining</t>
  </si>
  <si>
    <t>30504102</t>
  </si>
  <si>
    <t>30504102 - Industrial Processes - Storage and Transfer</t>
  </si>
  <si>
    <t>Raw material storage</t>
  </si>
  <si>
    <t>30504103</t>
  </si>
  <si>
    <t>30504103 - Industrial Processes - Storage and Transfer</t>
  </si>
  <si>
    <t>Raw material transfer</t>
  </si>
  <si>
    <t>30504115</t>
  </si>
  <si>
    <t>30504115 - Industrial Processes - NEC</t>
  </si>
  <si>
    <t>Raw material crushing, NEC</t>
  </si>
  <si>
    <t>30504119</t>
  </si>
  <si>
    <t>30504119 - Industrial Processes - NEC</t>
  </si>
  <si>
    <t>Raw material grinding, NEC</t>
  </si>
  <si>
    <t>30504129</t>
  </si>
  <si>
    <t>30504129 - Industrial Processes - NEC</t>
  </si>
  <si>
    <t>Screening, NEC</t>
  </si>
  <si>
    <t>30504130</t>
  </si>
  <si>
    <t>30504130 - Industrial Processes - NEC</t>
  </si>
  <si>
    <t>Drying, rotary dryer</t>
  </si>
  <si>
    <t>30504131</t>
  </si>
  <si>
    <t>30504131 - Industrial Processes - NEC</t>
  </si>
  <si>
    <t>Drying, spray dryer</t>
  </si>
  <si>
    <t>30504132</t>
  </si>
  <si>
    <t>30504132 - Industrial Processes - NEC</t>
  </si>
  <si>
    <t>Drying, apron dryer</t>
  </si>
  <si>
    <t>30504133</t>
  </si>
  <si>
    <t>30504133 - Industrial Processes - NEC</t>
  </si>
  <si>
    <t>Drying, vibrating grate dryer</t>
  </si>
  <si>
    <t>30504139</t>
  </si>
  <si>
    <t>30504139 - Industrial Processes - NEC</t>
  </si>
  <si>
    <t>Drying, dryer NEC</t>
  </si>
  <si>
    <t>30504140</t>
  </si>
  <si>
    <t>30504140 - Industrial Processes - NEC</t>
  </si>
  <si>
    <t>Calcining, rotary calciner</t>
  </si>
  <si>
    <t>30504141</t>
  </si>
  <si>
    <t>30504141 - Industrial Processes - NEC</t>
  </si>
  <si>
    <t>Calcining, multiple hearth furnace</t>
  </si>
  <si>
    <t>30504142</t>
  </si>
  <si>
    <t>30504142 - Industrial Processes - NEC</t>
  </si>
  <si>
    <t>Calcining, flash calciner</t>
  </si>
  <si>
    <t>30504149</t>
  </si>
  <si>
    <t>30504149 - Industrial Processes - NEC</t>
  </si>
  <si>
    <t>Calcining, calciner NEC</t>
  </si>
  <si>
    <t>30504150</t>
  </si>
  <si>
    <t>30504150 - Industrial Processes - NEC</t>
  </si>
  <si>
    <t>Product grinding</t>
  </si>
  <si>
    <t>30504151</t>
  </si>
  <si>
    <t>30504151 - Industrial Processes - NEC</t>
  </si>
  <si>
    <t>Product screening/classification</t>
  </si>
  <si>
    <t>30504160</t>
  </si>
  <si>
    <t>30504160 - Industrial Processes - NEC</t>
  </si>
  <si>
    <t>Bleaching</t>
  </si>
  <si>
    <t>30504170</t>
  </si>
  <si>
    <t>30504170 - Industrial Processes - Storage and Transfer</t>
  </si>
  <si>
    <t>Product transfer</t>
  </si>
  <si>
    <t>30504171</t>
  </si>
  <si>
    <t>30504171 - Industrial Processes - Storage and Transfer</t>
  </si>
  <si>
    <t>Product storage</t>
  </si>
  <si>
    <t>30504172</t>
  </si>
  <si>
    <t>30504172 - Industrial Processes - NEC</t>
  </si>
  <si>
    <t>Product packaging</t>
  </si>
  <si>
    <t>30504201</t>
  </si>
  <si>
    <t>30504201 - Industrial Processes - Mining</t>
  </si>
  <si>
    <t>Clay processing: Ball clay</t>
  </si>
  <si>
    <t>30504202</t>
  </si>
  <si>
    <t>30504202 - Industrial Processes - Storage and Transfer</t>
  </si>
  <si>
    <t>30504203</t>
  </si>
  <si>
    <t>30504203 - Industrial Processes - Storage and Transfer</t>
  </si>
  <si>
    <t>30504215</t>
  </si>
  <si>
    <t>30504215 - Industrial Processes - NEC</t>
  </si>
  <si>
    <t>30504219</t>
  </si>
  <si>
    <t>30504219 - Industrial Processes - NEC</t>
  </si>
  <si>
    <t>30504230</t>
  </si>
  <si>
    <t>30504230 - Industrial Processes - NEC</t>
  </si>
  <si>
    <t>30504231</t>
  </si>
  <si>
    <t>30504231 - Industrial Processes - NEC</t>
  </si>
  <si>
    <t>30504232</t>
  </si>
  <si>
    <t>30504232 - Industrial Processes - NEC</t>
  </si>
  <si>
    <t>30504233</t>
  </si>
  <si>
    <t>30504233 - Industrial Processes - NEC</t>
  </si>
  <si>
    <t>30504239</t>
  </si>
  <si>
    <t>30504239 - Industrial Processes - NEC</t>
  </si>
  <si>
    <t>30504250</t>
  </si>
  <si>
    <t>30504250 - Industrial Processes - NEC</t>
  </si>
  <si>
    <t>30504270</t>
  </si>
  <si>
    <t>30504270 - Industrial Processes - Storage and Transfer</t>
  </si>
  <si>
    <t>30504271</t>
  </si>
  <si>
    <t>30504271 - Industrial Processes - Storage and Transfer</t>
  </si>
  <si>
    <t>30504272</t>
  </si>
  <si>
    <t>30504272 - Industrial Processes - NEC</t>
  </si>
  <si>
    <t>30504301</t>
  </si>
  <si>
    <t>30504301 - Industrial Processes - Mining</t>
  </si>
  <si>
    <t>Clay processing: Fire clay</t>
  </si>
  <si>
    <t>30504302</t>
  </si>
  <si>
    <t>30504302 - Industrial Processes - Storage and Transfer</t>
  </si>
  <si>
    <t>30504303</t>
  </si>
  <si>
    <t>30504303 - Industrial Processes - Storage and Transfer</t>
  </si>
  <si>
    <t>30504315</t>
  </si>
  <si>
    <t>30504315 - Industrial Processes - NEC</t>
  </si>
  <si>
    <t>30504319</t>
  </si>
  <si>
    <t>30504319 - Industrial Processes - NEC</t>
  </si>
  <si>
    <t>30504329</t>
  </si>
  <si>
    <t>30504329 - Industrial Processes - NEC</t>
  </si>
  <si>
    <t>30504330</t>
  </si>
  <si>
    <t>30504330 - Industrial Processes - NEC</t>
  </si>
  <si>
    <t>30504331</t>
  </si>
  <si>
    <t>30504331 - Industrial Processes - NEC</t>
  </si>
  <si>
    <t>30504332</t>
  </si>
  <si>
    <t>30504332 - Industrial Processes - NEC</t>
  </si>
  <si>
    <t>30504333</t>
  </si>
  <si>
    <t>30504333 - Industrial Processes - NEC</t>
  </si>
  <si>
    <t>30504339</t>
  </si>
  <si>
    <t>30504339 - Industrial Processes - NEC</t>
  </si>
  <si>
    <t>30504340</t>
  </si>
  <si>
    <t>30504340 - Industrial Processes - NEC</t>
  </si>
  <si>
    <t>30504341</t>
  </si>
  <si>
    <t>30504341 - Industrial Processes - NEC</t>
  </si>
  <si>
    <t>30504342</t>
  </si>
  <si>
    <t>30504342 - Industrial Processes - NEC</t>
  </si>
  <si>
    <t>30504349</t>
  </si>
  <si>
    <t>30504349 - Industrial Processes - NEC</t>
  </si>
  <si>
    <t>30504350</t>
  </si>
  <si>
    <t>30504350 - Industrial Processes - NEC</t>
  </si>
  <si>
    <t>30504351</t>
  </si>
  <si>
    <t>30504351 - Industrial Processes - NEC</t>
  </si>
  <si>
    <t>30504370</t>
  </si>
  <si>
    <t>30504370 - Industrial Processes - Storage and Transfer</t>
  </si>
  <si>
    <t>30504371</t>
  </si>
  <si>
    <t>30504371 - Industrial Processes - Storage and Transfer</t>
  </si>
  <si>
    <t>30504372</t>
  </si>
  <si>
    <t>30504372 - Industrial Processes - NEC</t>
  </si>
  <si>
    <t>30504401</t>
  </si>
  <si>
    <t>30504401 - Industrial Processes - Mining</t>
  </si>
  <si>
    <t>Clay processing: Bentonite</t>
  </si>
  <si>
    <t>30504402</t>
  </si>
  <si>
    <t>30504402 - Industrial Processes - Storage and Transfer</t>
  </si>
  <si>
    <t>30504403</t>
  </si>
  <si>
    <t>30504403 - Industrial Processes - Storage and Transfer</t>
  </si>
  <si>
    <t>30504415</t>
  </si>
  <si>
    <t>30504415 - Industrial Processes - NEC</t>
  </si>
  <si>
    <t>30504419</t>
  </si>
  <si>
    <t>30504419 - Industrial Processes - NEC</t>
  </si>
  <si>
    <t>30504430</t>
  </si>
  <si>
    <t>30504430 - Industrial Processes - NEC</t>
  </si>
  <si>
    <t>30504431</t>
  </si>
  <si>
    <t>30504431 - Industrial Processes - NEC</t>
  </si>
  <si>
    <t>30504432</t>
  </si>
  <si>
    <t>30504432 - Industrial Processes - NEC</t>
  </si>
  <si>
    <t>30504433</t>
  </si>
  <si>
    <t>30504433 - Industrial Processes - NEC</t>
  </si>
  <si>
    <t>30504439</t>
  </si>
  <si>
    <t>30504439 - Industrial Processes - NEC</t>
  </si>
  <si>
    <t>30504450</t>
  </si>
  <si>
    <t>30504450 - Industrial Processes - NEC</t>
  </si>
  <si>
    <t>30504451</t>
  </si>
  <si>
    <t>30504451 - Industrial Processes - NEC</t>
  </si>
  <si>
    <t>30504470</t>
  </si>
  <si>
    <t>30504470 - Industrial Processes - Storage and Transfer</t>
  </si>
  <si>
    <t>30504471</t>
  </si>
  <si>
    <t>30504471 - Industrial Processes - Storage and Transfer</t>
  </si>
  <si>
    <t>30504472</t>
  </si>
  <si>
    <t>30504472 - Industrial Processes - NEC</t>
  </si>
  <si>
    <t>30504501</t>
  </si>
  <si>
    <t>30504501 - Industrial Processes - Mining</t>
  </si>
  <si>
    <t>Clay processing: Fullers earth</t>
  </si>
  <si>
    <t>30504502</t>
  </si>
  <si>
    <t>30504502 - Industrial Processes - Storage and Transfer</t>
  </si>
  <si>
    <t>30504503</t>
  </si>
  <si>
    <t>30504503 - Industrial Processes - Storage and Transfer</t>
  </si>
  <si>
    <t>30504515</t>
  </si>
  <si>
    <t>30504515 - Industrial Processes - NEC</t>
  </si>
  <si>
    <t>30504519</t>
  </si>
  <si>
    <t>30504519 - Industrial Processes - NEC</t>
  </si>
  <si>
    <t>30504530</t>
  </si>
  <si>
    <t>30504530 - Industrial Processes - NEC</t>
  </si>
  <si>
    <t>30504531</t>
  </si>
  <si>
    <t>30504531 - Industrial Processes - NEC</t>
  </si>
  <si>
    <t>30504532</t>
  </si>
  <si>
    <t>30504532 - Industrial Processes - NEC</t>
  </si>
  <si>
    <t>30504533</t>
  </si>
  <si>
    <t>30504533 - Industrial Processes - NEC</t>
  </si>
  <si>
    <t>30504539</t>
  </si>
  <si>
    <t>30504539 - Industrial Processes - NEC</t>
  </si>
  <si>
    <t>30504550</t>
  </si>
  <si>
    <t>30504550 - Industrial Processes - NEC</t>
  </si>
  <si>
    <t>30504551</t>
  </si>
  <si>
    <t>30504551 - Industrial Processes - NEC</t>
  </si>
  <si>
    <t>30504570</t>
  </si>
  <si>
    <t>30504570 - Industrial Processes - Storage and Transfer</t>
  </si>
  <si>
    <t>30504571</t>
  </si>
  <si>
    <t>30504571 - Industrial Processes - Storage and Transfer</t>
  </si>
  <si>
    <t>30504572</t>
  </si>
  <si>
    <t>30504572 - Industrial Processes - NEC</t>
  </si>
  <si>
    <t>30504601</t>
  </si>
  <si>
    <t>30504601 - Industrial Processes - Mining</t>
  </si>
  <si>
    <t>Clay processing: Common clay and shale, NEC</t>
  </si>
  <si>
    <t>30504602</t>
  </si>
  <si>
    <t>30504602 - Industrial Processes - Storage and Transfer</t>
  </si>
  <si>
    <t>30504603</t>
  </si>
  <si>
    <t>30504603 - Industrial Processes - Storage and Transfer</t>
  </si>
  <si>
    <t>30504615</t>
  </si>
  <si>
    <t>30504615 - Industrial Processes - NEC</t>
  </si>
  <si>
    <t>30504619</t>
  </si>
  <si>
    <t>30504619 - Industrial Processes - NEC</t>
  </si>
  <si>
    <t>30504629</t>
  </si>
  <si>
    <t>30504629 - Industrial Processes - NEC</t>
  </si>
  <si>
    <t>30504630</t>
  </si>
  <si>
    <t>30504630 - Industrial Processes - NEC</t>
  </si>
  <si>
    <t>30504631</t>
  </si>
  <si>
    <t>30504631 - Industrial Processes - NEC</t>
  </si>
  <si>
    <t>30504632</t>
  </si>
  <si>
    <t>30504632 - Industrial Processes - NEC</t>
  </si>
  <si>
    <t>30504633</t>
  </si>
  <si>
    <t>30504633 - Industrial Processes - NEC</t>
  </si>
  <si>
    <t>30504639</t>
  </si>
  <si>
    <t>30504639 - Industrial Processes - NEC</t>
  </si>
  <si>
    <t>30504670</t>
  </si>
  <si>
    <t>30504670 - Industrial Processes - Storage and Transfer</t>
  </si>
  <si>
    <t>30504671</t>
  </si>
  <si>
    <t>30504671 - Industrial Processes - Storage and Transfer</t>
  </si>
  <si>
    <t>30504672</t>
  </si>
  <si>
    <t>30504672 - Industrial Processes - NEC</t>
  </si>
  <si>
    <t>30505001</t>
  </si>
  <si>
    <t>30505001 - Industrial Processes - NEC</t>
  </si>
  <si>
    <t>Asphalt Processing (Blowing)</t>
  </si>
  <si>
    <t>30505005</t>
  </si>
  <si>
    <t>30505005 - Industrial Processes - Storage and Transfer</t>
  </si>
  <si>
    <t>Asphalt Storage (Prior to Blowing)</t>
  </si>
  <si>
    <t>30505010</t>
  </si>
  <si>
    <t>30505010 - Industrial Processes - NEC</t>
  </si>
  <si>
    <t>Asphalt Blowing Still</t>
  </si>
  <si>
    <t>30505020</t>
  </si>
  <si>
    <t>30505020 - Industrial Processes - NEC</t>
  </si>
  <si>
    <t>30505021</t>
  </si>
  <si>
    <t>30505021 - Industrial Processes - NEC</t>
  </si>
  <si>
    <t>30505022</t>
  </si>
  <si>
    <t>30505022 - Industrial Processes - NEC</t>
  </si>
  <si>
    <t>30505023</t>
  </si>
  <si>
    <t>30505023 - Industrial Processes - NEC</t>
  </si>
  <si>
    <t>Asphalt Heater: LP Gas</t>
  </si>
  <si>
    <t>30508906</t>
  </si>
  <si>
    <t>30508906 - Industrial Processes - Storage and Transfer</t>
  </si>
  <si>
    <t>Talc Processing</t>
  </si>
  <si>
    <t>Storage of Raw Mined Talc Before Processing</t>
  </si>
  <si>
    <t>30508908</t>
  </si>
  <si>
    <t>30508908 - Industrial Processes - Storage and Transfer</t>
  </si>
  <si>
    <t>Conveyor Transfer of Raw Talc to Primary Crusher</t>
  </si>
  <si>
    <t>30508909</t>
  </si>
  <si>
    <t>30508909 - Industrial Processes - NEC</t>
  </si>
  <si>
    <t>Natural Gas Fired Crude Ore Dryer</t>
  </si>
  <si>
    <t>30508910</t>
  </si>
  <si>
    <t>30508910 - Industrial Processes - NEC</t>
  </si>
  <si>
    <t>Fuel Oil Fired Crude Ore Dryer</t>
  </si>
  <si>
    <t>30508911</t>
  </si>
  <si>
    <t>30508911 - Industrial Processes - NEC</t>
  </si>
  <si>
    <t>Primary crusher</t>
  </si>
  <si>
    <t>30508912</t>
  </si>
  <si>
    <t>30508912 - Industrial Processes - Storage and Transfer</t>
  </si>
  <si>
    <t>Crushed Talc Railcar Loading</t>
  </si>
  <si>
    <t>30508914</t>
  </si>
  <si>
    <t>30508914 - Industrial Processes - Storage and Transfer</t>
  </si>
  <si>
    <t>Crushed Talc Storage Bin Loading</t>
  </si>
  <si>
    <t>30508917</t>
  </si>
  <si>
    <t>30508917 - Industrial Processes - NEC</t>
  </si>
  <si>
    <t>Screening Oversize Ore to Return to Primary Crusher</t>
  </si>
  <si>
    <t>30508921</t>
  </si>
  <si>
    <t>30508921 - Industrial Processes - NEC</t>
  </si>
  <si>
    <t>Natural Gas-fired Rotary Dryer</t>
  </si>
  <si>
    <t>30508923</t>
  </si>
  <si>
    <t>30508923 - Industrial Processes - NEC</t>
  </si>
  <si>
    <t>Fuel Oil-fired Rotary Dryer</t>
  </si>
  <si>
    <t>30508931</t>
  </si>
  <si>
    <t>30508931 - Industrial Processes - NEC</t>
  </si>
  <si>
    <t>Natural Gas-fired Rotary Calciner</t>
  </si>
  <si>
    <t>30508933</t>
  </si>
  <si>
    <t>30508933 - Industrial Processes - NEC</t>
  </si>
  <si>
    <t>Fuel Oil-fired Rotary Calciner</t>
  </si>
  <si>
    <t>30508941</t>
  </si>
  <si>
    <t>30508941 - Industrial Processes - NEC</t>
  </si>
  <si>
    <t>Rotary Cooler Following Calciner</t>
  </si>
  <si>
    <t>30508945</t>
  </si>
  <si>
    <t>30508945 - Industrial Processes - NEC</t>
  </si>
  <si>
    <t>Grinding of Dried Talc</t>
  </si>
  <si>
    <t>30508947</t>
  </si>
  <si>
    <t>30508947 - Industrial Processes - NEC</t>
  </si>
  <si>
    <t>Grinding/Drying of Talc with Heated Makeup Air</t>
  </si>
  <si>
    <t>30508949</t>
  </si>
  <si>
    <t>30508949 - Industrial Processes - Storage and Transfer</t>
  </si>
  <si>
    <t>Ground Talc Storage Bin Loading</t>
  </si>
  <si>
    <t>30508950</t>
  </si>
  <si>
    <t>30508950 - Industrial Processes - NEC</t>
  </si>
  <si>
    <t>Air Classifier - Size Classification of Ground Talc</t>
  </si>
  <si>
    <t>30508953</t>
  </si>
  <si>
    <t>30508953 - Industrial Processes - NEC</t>
  </si>
  <si>
    <t>Pelletizer</t>
  </si>
  <si>
    <t>30508955</t>
  </si>
  <si>
    <t>30508955 - Industrial Processes - NEC</t>
  </si>
  <si>
    <t>Pellet Dryer</t>
  </si>
  <si>
    <t>30508958</t>
  </si>
  <si>
    <t>30508958 - Industrial Processes - NEC</t>
  </si>
  <si>
    <t>Pneumatic Conveyor Vents</t>
  </si>
  <si>
    <t>30508961</t>
  </si>
  <si>
    <t>30508961 - Industrial Processes - NEC</t>
  </si>
  <si>
    <t>Concentration of Talc Fines Using Shaking Table</t>
  </si>
  <si>
    <t>30508971</t>
  </si>
  <si>
    <t>30508971 - Industrial Processes - NEC</t>
  </si>
  <si>
    <t>Natural Gas-fired Flash Drying of Slurry after Flotation</t>
  </si>
  <si>
    <t>30508973</t>
  </si>
  <si>
    <t>30508973 - Industrial Processes - NEC</t>
  </si>
  <si>
    <t>Fuel Oil-fired Flash Drying of Slurry after Flotation</t>
  </si>
  <si>
    <t>30508982</t>
  </si>
  <si>
    <t>30508982 - Industrial Processes - NEC</t>
  </si>
  <si>
    <t>Custom Grinding - Additional Size Reduction</t>
  </si>
  <si>
    <t>30508985</t>
  </si>
  <si>
    <t>30508985 - Industrial Processes - Storage and Transfer</t>
  </si>
  <si>
    <t>Final Product Storage Bin Loading</t>
  </si>
  <si>
    <t>30508988</t>
  </si>
  <si>
    <t>30508988 - Industrial Processes - NEC</t>
  </si>
  <si>
    <t>Packaging</t>
  </si>
  <si>
    <t>30509001</t>
  </si>
  <si>
    <t>30509001 - Industrial Processes - NEC</t>
  </si>
  <si>
    <t>Mica</t>
  </si>
  <si>
    <t>30509002</t>
  </si>
  <si>
    <t>30509002 - Industrial Processes - NEC</t>
  </si>
  <si>
    <t>Fluid Energy Mill - Grinding</t>
  </si>
  <si>
    <t>30509101</t>
  </si>
  <si>
    <t>30509101 - Industrial Processes - NEC</t>
  </si>
  <si>
    <t>Sandspar</t>
  </si>
  <si>
    <t>30509201</t>
  </si>
  <si>
    <t>30509201 - Industrial Processes - Storage and Transfer</t>
  </si>
  <si>
    <t>Catalyst Manufacturing</t>
  </si>
  <si>
    <t>Transferring and Handling</t>
  </si>
  <si>
    <t>30509202</t>
  </si>
  <si>
    <t>30509202 - Industrial Processes - NEC</t>
  </si>
  <si>
    <t>Mixing and Blending</t>
  </si>
  <si>
    <t>30509203</t>
  </si>
  <si>
    <t>30509203 - Industrial Processes - NEC</t>
  </si>
  <si>
    <t>Reacting</t>
  </si>
  <si>
    <t>30509204</t>
  </si>
  <si>
    <t>30509204 - Industrial Processes - NEC</t>
  </si>
  <si>
    <t>30509205</t>
  </si>
  <si>
    <t>30509205 - Industrial Processes - Storage and Transfer</t>
  </si>
  <si>
    <t>Storage</t>
  </si>
  <si>
    <t>30510001</t>
  </si>
  <si>
    <t>30510001 - Industrial Processes - Storage and Transfer</t>
  </si>
  <si>
    <t>Bulk Materials Elevators</t>
  </si>
  <si>
    <t>30510002</t>
  </si>
  <si>
    <t>30510002 - Industrial Processes - Storage and Transfer</t>
  </si>
  <si>
    <t>30510003</t>
  </si>
  <si>
    <t>30510003 - Industrial Processes - Storage and Transfer</t>
  </si>
  <si>
    <t>Removal from Bins</t>
  </si>
  <si>
    <t>30510004</t>
  </si>
  <si>
    <t>30510004 - Industrial Processes - Storage and Transfer</t>
  </si>
  <si>
    <t>30510005</t>
  </si>
  <si>
    <t>30510005 - Industrial Processes - Storage and Transfer</t>
  </si>
  <si>
    <t>30510006</t>
  </si>
  <si>
    <t>30510006 - Industrial Processes - Storage and Transfer</t>
  </si>
  <si>
    <t>Elevator Legs (Headhouse)</t>
  </si>
  <si>
    <t>30510007</t>
  </si>
  <si>
    <t>30510007 - Industrial Processes - Storage and Transfer</t>
  </si>
  <si>
    <t>Tripper (Gallery Belt)</t>
  </si>
  <si>
    <t>30510101</t>
  </si>
  <si>
    <t>30510101 - Industrial Processes - Storage and Transfer</t>
  </si>
  <si>
    <t>Bulk Materials Conveyors</t>
  </si>
  <si>
    <t>Ammonium Sulfate</t>
  </si>
  <si>
    <t>30510102</t>
  </si>
  <si>
    <t>30510102 - Industrial Processes - Storage and Transfer</t>
  </si>
  <si>
    <t>Cement</t>
  </si>
  <si>
    <t>30510103</t>
  </si>
  <si>
    <t>30510103 - Industrial Processes - Storage and Transfer</t>
  </si>
  <si>
    <t>Coal</t>
  </si>
  <si>
    <t>30510104</t>
  </si>
  <si>
    <t>30510104 - Industrial Processes - Storage and Transfer</t>
  </si>
  <si>
    <t>30510105</t>
  </si>
  <si>
    <t>30510105 - Industrial Processes - Storage and Transfer</t>
  </si>
  <si>
    <t>Limestone</t>
  </si>
  <si>
    <t>30510106</t>
  </si>
  <si>
    <t>30510106 - Industrial Processes - Storage and Transfer</t>
  </si>
  <si>
    <t>30510107</t>
  </si>
  <si>
    <t>30510107 - Industrial Processes - Storage and Transfer</t>
  </si>
  <si>
    <t>Scrap Metal</t>
  </si>
  <si>
    <t>30510108</t>
  </si>
  <si>
    <t>30510108 - Industrial Processes - Storage and Transfer</t>
  </si>
  <si>
    <t>Sulfur</t>
  </si>
  <si>
    <t>30510196</t>
  </si>
  <si>
    <t>30510196 - Industrial Processes - Storage and Transfer</t>
  </si>
  <si>
    <t>Chemical: Specify in Comments</t>
  </si>
  <si>
    <t>30510197</t>
  </si>
  <si>
    <t>30510197 - Industrial Processes - Storage and Transfer</t>
  </si>
  <si>
    <t>Fertilizer: Specify in Comments</t>
  </si>
  <si>
    <t>30510198</t>
  </si>
  <si>
    <t>30510198 - Industrial Processes - Storage and Transfer</t>
  </si>
  <si>
    <t>Mineral: Specify in Comments</t>
  </si>
  <si>
    <t>30510199</t>
  </si>
  <si>
    <t>30510199 - Industrial Processes - Storage and Transfer</t>
  </si>
  <si>
    <t>30510201</t>
  </si>
  <si>
    <t>30510201 - Industrial Processes - Storage and Transfer</t>
  </si>
  <si>
    <t>Bulk Materials Storage Bins</t>
  </si>
  <si>
    <t>30510202</t>
  </si>
  <si>
    <t>30510202 - Industrial Processes - Storage and Transfer</t>
  </si>
  <si>
    <t>30510203</t>
  </si>
  <si>
    <t>30510203 - Industrial Processes - Storage and Transfer</t>
  </si>
  <si>
    <t>30510204</t>
  </si>
  <si>
    <t>30510204 - Industrial Processes - Storage and Transfer</t>
  </si>
  <si>
    <t>30510205</t>
  </si>
  <si>
    <t>30510205 - Industrial Processes - Storage and Transfer</t>
  </si>
  <si>
    <t>30510206</t>
  </si>
  <si>
    <t>30510206 - Industrial Processes - Storage and Transfer</t>
  </si>
  <si>
    <t>30510207</t>
  </si>
  <si>
    <t>30510207 - Industrial Processes - Storage and Transfer</t>
  </si>
  <si>
    <t>30510208</t>
  </si>
  <si>
    <t>30510208 - Industrial Processes - Storage and Transfer</t>
  </si>
  <si>
    <t>30510209</t>
  </si>
  <si>
    <t>30510209 - Industrial Processes - Storage and Transfer</t>
  </si>
  <si>
    <t>Sand</t>
  </si>
  <si>
    <t>30510296</t>
  </si>
  <si>
    <t>30510296 - Industrial Processes - Storage and Transfer</t>
  </si>
  <si>
    <t>30510297</t>
  </si>
  <si>
    <t>30510297 - Industrial Processes - Storage and Transfer</t>
  </si>
  <si>
    <t>30510298</t>
  </si>
  <si>
    <t>30510298 - Industrial Processes - Storage and Transfer</t>
  </si>
  <si>
    <t>30510299</t>
  </si>
  <si>
    <t>30510299 - Industrial Processes - Storage and Transfer</t>
  </si>
  <si>
    <t>30510301</t>
  </si>
  <si>
    <t>30510301 - Industrial Processes - Storage and Transfer</t>
  </si>
  <si>
    <t>Bulk Materials Open Stockpiles</t>
  </si>
  <si>
    <t>30510302</t>
  </si>
  <si>
    <t>30510302 - Industrial Processes - Storage and Transfer</t>
  </si>
  <si>
    <t>30510303</t>
  </si>
  <si>
    <t>30510303 - Industrial Processes - Storage and Transfer</t>
  </si>
  <si>
    <t>30510304</t>
  </si>
  <si>
    <t>30510304 - Industrial Processes - Storage and Transfer</t>
  </si>
  <si>
    <t>30510305</t>
  </si>
  <si>
    <t>30510305 - Industrial Processes - Storage and Transfer</t>
  </si>
  <si>
    <t>30510306</t>
  </si>
  <si>
    <t>30510306 - Industrial Processes - Storage and Transfer</t>
  </si>
  <si>
    <t>30510307</t>
  </si>
  <si>
    <t>30510307 - Industrial Processes - Storage and Transfer</t>
  </si>
  <si>
    <t>30510308</t>
  </si>
  <si>
    <t>30510308 - Industrial Processes - Storage and Transfer</t>
  </si>
  <si>
    <t>30510309</t>
  </si>
  <si>
    <t>30510309 - Industrial Processes - Storage and Transfer</t>
  </si>
  <si>
    <t>30510310</t>
  </si>
  <si>
    <t>30510310 - Industrial Processes - Storage and Transfer</t>
  </si>
  <si>
    <t>Fluxes</t>
  </si>
  <si>
    <t>30510396</t>
  </si>
  <si>
    <t>30510396 - Industrial Processes - Storage and Transfer</t>
  </si>
  <si>
    <t>30510397</t>
  </si>
  <si>
    <t>30510397 - Industrial Processes - Storage and Transfer</t>
  </si>
  <si>
    <t>30510398</t>
  </si>
  <si>
    <t>30510398 - Industrial Processes - Storage and Transfer</t>
  </si>
  <si>
    <t>30510399</t>
  </si>
  <si>
    <t>30510399 - Industrial Processes - Storage and Transfer</t>
  </si>
  <si>
    <t>30510401</t>
  </si>
  <si>
    <t>30510401 - Industrial Processes - Storage and Transfer</t>
  </si>
  <si>
    <t>Bulk Materials Unloading Operation</t>
  </si>
  <si>
    <t>30510402</t>
  </si>
  <si>
    <t>30510402 - Industrial Processes - Storage and Transfer</t>
  </si>
  <si>
    <t>30510403</t>
  </si>
  <si>
    <t>30510403 - Industrial Processes - Storage and Transfer</t>
  </si>
  <si>
    <t>30510404</t>
  </si>
  <si>
    <t>30510404 - Industrial Processes - Storage and Transfer</t>
  </si>
  <si>
    <t>30510405</t>
  </si>
  <si>
    <t>30510405 - Industrial Processes - Storage and Transfer</t>
  </si>
  <si>
    <t>30510406</t>
  </si>
  <si>
    <t>30510406 - Industrial Processes - Storage and Transfer</t>
  </si>
  <si>
    <t>30510407</t>
  </si>
  <si>
    <t>30510407 - Industrial Processes - Storage and Transfer</t>
  </si>
  <si>
    <t>30510408</t>
  </si>
  <si>
    <t>30510408 - Industrial Processes - Storage and Transfer</t>
  </si>
  <si>
    <t>30510496</t>
  </si>
  <si>
    <t>30510496 - Industrial Processes - Storage and Transfer</t>
  </si>
  <si>
    <t>30510497</t>
  </si>
  <si>
    <t>30510497 - Industrial Processes - Storage and Transfer</t>
  </si>
  <si>
    <t>30510498</t>
  </si>
  <si>
    <t>30510498 - Industrial Processes - Storage and Transfer</t>
  </si>
  <si>
    <t>30510499</t>
  </si>
  <si>
    <t>30510499 - Industrial Processes - Storage and Transfer</t>
  </si>
  <si>
    <t>30510501</t>
  </si>
  <si>
    <t>30510501 - Industrial Processes - Storage and Transfer</t>
  </si>
  <si>
    <t>Bulk Materials Loading Operation</t>
  </si>
  <si>
    <t>30510502</t>
  </si>
  <si>
    <t>30510502 - Industrial Processes - Storage and Transfer</t>
  </si>
  <si>
    <t>30510503</t>
  </si>
  <si>
    <t>30510503 - Industrial Processes - Storage and Transfer</t>
  </si>
  <si>
    <t>30510504</t>
  </si>
  <si>
    <t>30510504 - Industrial Processes - Storage and Transfer</t>
  </si>
  <si>
    <t>30510505</t>
  </si>
  <si>
    <t>30510505 - Industrial Processes - Storage and Transfer</t>
  </si>
  <si>
    <t>30510506</t>
  </si>
  <si>
    <t>30510506 - Industrial Processes - Storage and Transfer</t>
  </si>
  <si>
    <t>30510507</t>
  </si>
  <si>
    <t>30510507 - Industrial Processes - Storage and Transfer</t>
  </si>
  <si>
    <t>30510508</t>
  </si>
  <si>
    <t>30510508 - Industrial Processes - Storage and Transfer</t>
  </si>
  <si>
    <t>30510596</t>
  </si>
  <si>
    <t>30510596 - Industrial Processes - Storage and Transfer</t>
  </si>
  <si>
    <t>30510597</t>
  </si>
  <si>
    <t>30510597 - Industrial Processes - Storage and Transfer</t>
  </si>
  <si>
    <t>30510598</t>
  </si>
  <si>
    <t>30510598 - Industrial Processes - Storage and Transfer</t>
  </si>
  <si>
    <t>30510599</t>
  </si>
  <si>
    <t>30510599 - Industrial Processes - Storage and Transfer</t>
  </si>
  <si>
    <t>30510604</t>
  </si>
  <si>
    <t>30510604 - Industrial Processes - Storage and Transfer</t>
  </si>
  <si>
    <t>Bulk Materials Screening/Size Classification</t>
  </si>
  <si>
    <t>30510708</t>
  </si>
  <si>
    <t>30510708 - Industrial Processes - NEC</t>
  </si>
  <si>
    <t>Bulk Materials Separation: Cyclones</t>
  </si>
  <si>
    <t>30510709</t>
  </si>
  <si>
    <t>30510709 - Industrial Processes - NEC</t>
  </si>
  <si>
    <t>Bauxite</t>
  </si>
  <si>
    <t>30510808</t>
  </si>
  <si>
    <t>30510808 - Industrial Processes - NEC</t>
  </si>
  <si>
    <t>Bulk Materials: Grinding/Crushing</t>
  </si>
  <si>
    <t>30510809</t>
  </si>
  <si>
    <t>30510809 - Industrial Processes - NEC</t>
  </si>
  <si>
    <t>30515001</t>
  </si>
  <si>
    <t>30515001 - Industrial Processes - NEC</t>
  </si>
  <si>
    <t>Raw Material Handling</t>
  </si>
  <si>
    <t>30515002</t>
  </si>
  <si>
    <t>30515002 - Industrial Processes - NEC</t>
  </si>
  <si>
    <t>30515003</t>
  </si>
  <si>
    <t>30515003 - Industrial Processes - NEC</t>
  </si>
  <si>
    <t>Grinding/Milling</t>
  </si>
  <si>
    <t>30515004</t>
  </si>
  <si>
    <t>30515004 - Industrial Processes - NEC</t>
  </si>
  <si>
    <t>Finished Product Handling</t>
  </si>
  <si>
    <t>30515005</t>
  </si>
  <si>
    <t>30515005 - Industrial Processes - NEC</t>
  </si>
  <si>
    <t>30531001</t>
  </si>
  <si>
    <t>30531001 - Industrial Processes - Mining</t>
  </si>
  <si>
    <t>Coal Mining, Cleaning, and Material Handling (See 305010)</t>
  </si>
  <si>
    <t>Fluidized Bed</t>
  </si>
  <si>
    <t>30531002</t>
  </si>
  <si>
    <t>30531002 - Industrial Processes - Mining</t>
  </si>
  <si>
    <t>Flash or Suspension</t>
  </si>
  <si>
    <t>30531003</t>
  </si>
  <si>
    <t>30531003 - Industrial Processes - Mining</t>
  </si>
  <si>
    <t>Multilouvered</t>
  </si>
  <si>
    <t>30531004</t>
  </si>
  <si>
    <t>30531004 - Industrial Processes - Mining</t>
  </si>
  <si>
    <t>Rotary</t>
  </si>
  <si>
    <t>30531005</t>
  </si>
  <si>
    <t>30531005 - Industrial Processes - Mining</t>
  </si>
  <si>
    <t>Cascade</t>
  </si>
  <si>
    <t>30531006</t>
  </si>
  <si>
    <t>30531006 - Industrial Processes - Mining</t>
  </si>
  <si>
    <t>Continuous Carrier</t>
  </si>
  <si>
    <t>30531007</t>
  </si>
  <si>
    <t>30531007 - Industrial Processes - Mining</t>
  </si>
  <si>
    <t>30531008</t>
  </si>
  <si>
    <t>30531008 - Industrial Processes - Mining</t>
  </si>
  <si>
    <t>30531009</t>
  </si>
  <si>
    <t>30531009 - Industrial Processes - Mining</t>
  </si>
  <si>
    <t>30531010</t>
  </si>
  <si>
    <t>30531010 - Industrial Processes - Mining</t>
  </si>
  <si>
    <t>30531011</t>
  </si>
  <si>
    <t>30531011 - Industrial Processes - Mining</t>
  </si>
  <si>
    <t>30531012</t>
  </si>
  <si>
    <t>30531012 - Industrial Processes - Mining</t>
  </si>
  <si>
    <t>30531013</t>
  </si>
  <si>
    <t>30531013 - Industrial Processes - Mining</t>
  </si>
  <si>
    <t>Air Tables</t>
  </si>
  <si>
    <t>30531014</t>
  </si>
  <si>
    <t>30531014 - Industrial Processes - Mining</t>
  </si>
  <si>
    <t>30531015</t>
  </si>
  <si>
    <t>30531015 - Industrial Processes - Mining</t>
  </si>
  <si>
    <t>30531016</t>
  </si>
  <si>
    <t>30531016 - Industrial Processes - Mining</t>
  </si>
  <si>
    <t>Loading: Clean Coal</t>
  </si>
  <si>
    <t>30531017</t>
  </si>
  <si>
    <t>30531017 - Industrial Processes - Mining</t>
  </si>
  <si>
    <t>30531090</t>
  </si>
  <si>
    <t>30531090 - Industrial Processes - Mining</t>
  </si>
  <si>
    <t>30531099</t>
  </si>
  <si>
    <t>30531099 - Industrial Processes - Mining</t>
  </si>
  <si>
    <t>30532001</t>
  </si>
  <si>
    <t>30532001 - Industrial Processes - NEC</t>
  </si>
  <si>
    <t>30532002</t>
  </si>
  <si>
    <t>30532002 - Industrial Processes - NEC</t>
  </si>
  <si>
    <t>30532003</t>
  </si>
  <si>
    <t>30532003 - Industrial Processes - NEC</t>
  </si>
  <si>
    <t>30532004</t>
  </si>
  <si>
    <t>30532004 - Industrial Processes - NEC</t>
  </si>
  <si>
    <t>30532005</t>
  </si>
  <si>
    <t>30532005 - Industrial Processes - NEC</t>
  </si>
  <si>
    <t>30532006</t>
  </si>
  <si>
    <t>30532006 - Industrial Processes - NEC</t>
  </si>
  <si>
    <t>30532007</t>
  </si>
  <si>
    <t>30532007 - Industrial Processes - Storage and Transfer</t>
  </si>
  <si>
    <t>30532008</t>
  </si>
  <si>
    <t>30532008 - Industrial Processes - NEC</t>
  </si>
  <si>
    <t>30532009</t>
  </si>
  <si>
    <t>30532009 - Industrial Processes - Mining</t>
  </si>
  <si>
    <t>30532010</t>
  </si>
  <si>
    <t>30532010 - Industrial Processes - Mining</t>
  </si>
  <si>
    <t>30532011</t>
  </si>
  <si>
    <t>30532011 - Industrial Processes - Mining</t>
  </si>
  <si>
    <t>30532012</t>
  </si>
  <si>
    <t>30532012 - Industrial Processes - NEC</t>
  </si>
  <si>
    <t>30532013</t>
  </si>
  <si>
    <t>30532013 - Industrial Processes - NEC</t>
  </si>
  <si>
    <t>30532014</t>
  </si>
  <si>
    <t>30532014 - Industrial Processes - NEC</t>
  </si>
  <si>
    <t>30532015</t>
  </si>
  <si>
    <t>30532015 - Industrial Processes - NEC</t>
  </si>
  <si>
    <t>30532016</t>
  </si>
  <si>
    <t>30532016 - Industrial Processes - NEC</t>
  </si>
  <si>
    <t>30532017</t>
  </si>
  <si>
    <t>30532017 - Industrial Processes - NEC</t>
  </si>
  <si>
    <t>30532018</t>
  </si>
  <si>
    <t>30532018 - Industrial Processes - NEC</t>
  </si>
  <si>
    <t>30532020</t>
  </si>
  <si>
    <t>30532020 - Industrial Processes - Mining</t>
  </si>
  <si>
    <t>30532031</t>
  </si>
  <si>
    <t>30532031 - Industrial Processes - Storage and Transfer</t>
  </si>
  <si>
    <t>30532032</t>
  </si>
  <si>
    <t>30532032 - Industrial Processes - Storage and Transfer</t>
  </si>
  <si>
    <t>30532033</t>
  </si>
  <si>
    <t>30532033 - Industrial Processes - Storage and Transfer</t>
  </si>
  <si>
    <t>30532090</t>
  </si>
  <si>
    <t>30532090 - Industrial Processes - Mining</t>
  </si>
  <si>
    <t>30580001</t>
  </si>
  <si>
    <t>30580001 - Industrial Processes - NEC</t>
  </si>
  <si>
    <t>30582001</t>
  </si>
  <si>
    <t>30582001 - Industrial Processes - NEC</t>
  </si>
  <si>
    <t>30582002</t>
  </si>
  <si>
    <t>30582002 - Industrial Processes - NEC</t>
  </si>
  <si>
    <t>30582599</t>
  </si>
  <si>
    <t>30582599 - Industrial Processes - NEC</t>
  </si>
  <si>
    <t>30588801</t>
  </si>
  <si>
    <t>30588801 - Industrial Processes - NEC</t>
  </si>
  <si>
    <t>30588802</t>
  </si>
  <si>
    <t>30588802 - Industrial Processes - NEC</t>
  </si>
  <si>
    <t>30588803</t>
  </si>
  <si>
    <t>30588803 - Industrial Processes - NEC</t>
  </si>
  <si>
    <t>30588804</t>
  </si>
  <si>
    <t>30588804 - Industrial Processes - NEC</t>
  </si>
  <si>
    <t>30588805</t>
  </si>
  <si>
    <t>30588805 - Industrial Processes - NEC</t>
  </si>
  <si>
    <t>30590001</t>
  </si>
  <si>
    <t>30590001 - Industrial Processes - NEC</t>
  </si>
  <si>
    <t>30590002</t>
  </si>
  <si>
    <t>30590002 - Industrial Processes - NEC</t>
  </si>
  <si>
    <t>30590003</t>
  </si>
  <si>
    <t>30590003 - Industrial Processes - NEC</t>
  </si>
  <si>
    <t>30590005</t>
  </si>
  <si>
    <t>30590005 - Industrial Processes - NEC</t>
  </si>
  <si>
    <t>Liquified Petroleum Gas (LPG): Process Heaters</t>
  </si>
  <si>
    <t>30590011</t>
  </si>
  <si>
    <t>30590011 - Industrial Processes - NEC</t>
  </si>
  <si>
    <t>30590012</t>
  </si>
  <si>
    <t>30590012 - Industrial Processes - NEC</t>
  </si>
  <si>
    <t>30590013</t>
  </si>
  <si>
    <t>30590013 - Industrial Processes - NEC</t>
  </si>
  <si>
    <t>30590021</t>
  </si>
  <si>
    <t>30590021 - Industrial Processes - NEC</t>
  </si>
  <si>
    <t>30590023</t>
  </si>
  <si>
    <t>30590023 - Industrial Processes - NEC</t>
  </si>
  <si>
    <t>30599999</t>
  </si>
  <si>
    <t>30599999 - Industrial Processes - NEC</t>
  </si>
  <si>
    <t>Other Not Defined</t>
  </si>
  <si>
    <t>30600101</t>
  </si>
  <si>
    <t>Industrial Processes - Petroleum Refineries</t>
  </si>
  <si>
    <t>30600101 - Industrial Processes - Petroleum Refineries</t>
  </si>
  <si>
    <t>Petroleum Industry</t>
  </si>
  <si>
    <t>Process Heaters</t>
  </si>
  <si>
    <t>Oil-fired **</t>
  </si>
  <si>
    <t>30600102</t>
  </si>
  <si>
    <t>30600102 - Industrial Processes - Petroleum Refineries</t>
  </si>
  <si>
    <t>Gas-fired **</t>
  </si>
  <si>
    <t>30600103</t>
  </si>
  <si>
    <t>30600103 - Industrial Processes - Petroleum Refineries</t>
  </si>
  <si>
    <t>Oil-fired</t>
  </si>
  <si>
    <t>30600104</t>
  </si>
  <si>
    <t>30600104 - Industrial Processes - Petroleum Refineries</t>
  </si>
  <si>
    <t>Gas-fired</t>
  </si>
  <si>
    <t>30600105</t>
  </si>
  <si>
    <t>30600105 - Industrial Processes - Petroleum Refineries</t>
  </si>
  <si>
    <t>Natural Gas-fired</t>
  </si>
  <si>
    <t>30600106</t>
  </si>
  <si>
    <t>30600106 - Industrial Processes - Petroleum Refineries</t>
  </si>
  <si>
    <t>Process Gas-fired</t>
  </si>
  <si>
    <t>30600107</t>
  </si>
  <si>
    <t>30600107 - Industrial Processes - Petroleum Refineries</t>
  </si>
  <si>
    <t>LPG-fired</t>
  </si>
  <si>
    <t>30600108</t>
  </si>
  <si>
    <t>30600108 - Industrial Processes - Petroleum Refineries</t>
  </si>
  <si>
    <t>Landfill Gas-fired</t>
  </si>
  <si>
    <t>30600111</t>
  </si>
  <si>
    <t>30600111 - Industrial Processes - Petroleum Refineries</t>
  </si>
  <si>
    <t>Oil-fired (No. 6 Oil) : 100 Million Btu Capacity</t>
  </si>
  <si>
    <t>30600199</t>
  </si>
  <si>
    <t>30600199 - Industrial Processes - Petroleum Refineries</t>
  </si>
  <si>
    <t>30600201</t>
  </si>
  <si>
    <t>30600201 - Industrial Processes - Petroleum Refineries</t>
  </si>
  <si>
    <t>Catalytic Cracking Units</t>
  </si>
  <si>
    <t>Fluid Catalytic Cracking Unit</t>
  </si>
  <si>
    <t>30600202</t>
  </si>
  <si>
    <t>30600202 - Industrial Processes - Petroleum Refineries</t>
  </si>
  <si>
    <t>Catalyst Handling System</t>
  </si>
  <si>
    <t>30600301</t>
  </si>
  <si>
    <t>30600301 - Industrial Processes - Petroleum Refineries</t>
  </si>
  <si>
    <t>Thermal Catalytic Cracking Unit</t>
  </si>
  <si>
    <t>30600401</t>
  </si>
  <si>
    <t>30600401 - Industrial Processes - Petroleum Refineries</t>
  </si>
  <si>
    <t>Blowdown Systems</t>
  </si>
  <si>
    <t>Blowdown System with Vapor Recovery System with Flaring</t>
  </si>
  <si>
    <t>30600402</t>
  </si>
  <si>
    <t>30600402 - Industrial Processes - Petroleum Refineries</t>
  </si>
  <si>
    <t>Blowdown System w/o Controls</t>
  </si>
  <si>
    <t>30600503</t>
  </si>
  <si>
    <t>30600503 - Industrial Processes - Petroleum Refineries</t>
  </si>
  <si>
    <t>Process Drains and Wastewater Separators</t>
  </si>
  <si>
    <t>30600504</t>
  </si>
  <si>
    <t>30600504 - Industrial Processes - Petroleum Refineries</t>
  </si>
  <si>
    <t>30600505</t>
  </si>
  <si>
    <t>30600505 - Industrial Processes - Petroleum Refineries</t>
  </si>
  <si>
    <t>Wastewater Treatment w/o Separator</t>
  </si>
  <si>
    <t>30600506</t>
  </si>
  <si>
    <t>30600506 - Industrial Processes - Petroleum Refineries</t>
  </si>
  <si>
    <t>30600508</t>
  </si>
  <si>
    <t>30600508 - Industrial Processes - Petroleum Refineries</t>
  </si>
  <si>
    <t>Oil/Water Separator</t>
  </si>
  <si>
    <t>30600510</t>
  </si>
  <si>
    <t>30600510 - Industrial Processes - Petroleum Refineries</t>
  </si>
  <si>
    <t>Liquid-Liquid Separator: Hydrocarbon/Amine</t>
  </si>
  <si>
    <t>30600511</t>
  </si>
  <si>
    <t>30600511 - Industrial Processes - Petroleum Refineries</t>
  </si>
  <si>
    <t>Sour Water Treating</t>
  </si>
  <si>
    <t>30600514</t>
  </si>
  <si>
    <t>30600514 - Industrial Processes - Petroleum Refineries</t>
  </si>
  <si>
    <t>Petroleum Refinery Wastewater System: Junction Box</t>
  </si>
  <si>
    <t>30600515</t>
  </si>
  <si>
    <t>30600515 - Industrial Processes - Petroleum Refineries</t>
  </si>
  <si>
    <t>Petroleum Refinery Wastewater System: Lift Station</t>
  </si>
  <si>
    <t>30600516</t>
  </si>
  <si>
    <t>30600516 - Industrial Processes - Petroleum Refineries</t>
  </si>
  <si>
    <t>Petroleum Refinery Wastewater System: Aerated Impoundment</t>
  </si>
  <si>
    <t>30600517</t>
  </si>
  <si>
    <t>30600517 - Industrial Processes - Petroleum Refineries</t>
  </si>
  <si>
    <t>Petroleum Refinery Wastewater System: Non-aerated Impoundment</t>
  </si>
  <si>
    <t>30600518</t>
  </si>
  <si>
    <t>30600518 - Industrial Processes - Petroleum Refineries</t>
  </si>
  <si>
    <t>Petroleum Refinery Wastewater System: Weir</t>
  </si>
  <si>
    <t>30600519</t>
  </si>
  <si>
    <t>30600519 - Industrial Processes - Petroleum Refineries</t>
  </si>
  <si>
    <t>Petroleum Refinery Wastewater System: Activated Sludge Impoundment</t>
  </si>
  <si>
    <t>30600520</t>
  </si>
  <si>
    <t>30600520 - Industrial Processes - Petroleum Refineries</t>
  </si>
  <si>
    <t>Petroleum Refinery Wastewater System: Clarifier</t>
  </si>
  <si>
    <t>30600521</t>
  </si>
  <si>
    <t>30600521 - Industrial Processes - Petroleum Refineries</t>
  </si>
  <si>
    <t>Petroleum Refinery Wastewater System: Open Trench</t>
  </si>
  <si>
    <t>30600522</t>
  </si>
  <si>
    <t>30600522 - Industrial Processes - Petroleum Refineries</t>
  </si>
  <si>
    <t>Petroleum Refinery Wastewater System: Auger Pumps</t>
  </si>
  <si>
    <t>30600602</t>
  </si>
  <si>
    <t>30600602 - Industrial Processes - Petroleum Refineries</t>
  </si>
  <si>
    <t>Vacuum Distillate Column Condensors</t>
  </si>
  <si>
    <t>Vacuum Distillation Column Condenser</t>
  </si>
  <si>
    <t>30600603</t>
  </si>
  <si>
    <t>30600603 - Industrial Processes - Petroleum Refineries</t>
  </si>
  <si>
    <t>30600701</t>
  </si>
  <si>
    <t>30600701 - Industrial Processes - Petroleum Refineries</t>
  </si>
  <si>
    <t>30600702</t>
  </si>
  <si>
    <t>30600702 - Industrial Processes - Petroleum Refineries</t>
  </si>
  <si>
    <t>30600801</t>
  </si>
  <si>
    <t>30600801 - Industrial Processes - Petroleum Refineries</t>
  </si>
  <si>
    <t>Pipeline Valves and Flanges</t>
  </si>
  <si>
    <t>30600802</t>
  </si>
  <si>
    <t>30600802 - Industrial Processes - Petroleum Refineries</t>
  </si>
  <si>
    <t>Vessel Relief Valves</t>
  </si>
  <si>
    <t>30600803</t>
  </si>
  <si>
    <t>30600803 - Industrial Processes - Petroleum Refineries</t>
  </si>
  <si>
    <t>Pump Seals w/o Controls</t>
  </si>
  <si>
    <t>30600804</t>
  </si>
  <si>
    <t>30600804 - Industrial Processes - Petroleum Refineries</t>
  </si>
  <si>
    <t>Compressor Seals</t>
  </si>
  <si>
    <t>30600805</t>
  </si>
  <si>
    <t>30600805 - Industrial Processes - Petroleum Refineries</t>
  </si>
  <si>
    <t>Miscellaneous: Sampling/Non-Asphalt Blowing/Purging/etc.</t>
  </si>
  <si>
    <t>30600806</t>
  </si>
  <si>
    <t>30600806 - Industrial Processes - Petroleum Refineries</t>
  </si>
  <si>
    <t>Pump Seals with Controls</t>
  </si>
  <si>
    <t>30600807</t>
  </si>
  <si>
    <t>30600807 - Industrial Processes - Petroleum Refineries</t>
  </si>
  <si>
    <t>Blind Changing</t>
  </si>
  <si>
    <t>30600811</t>
  </si>
  <si>
    <t>30600811 - Industrial Processes - Petroleum Refineries</t>
  </si>
  <si>
    <t>Pipeline Valves: Gas Streams</t>
  </si>
  <si>
    <t>30600812</t>
  </si>
  <si>
    <t>30600812 - Industrial Processes - Petroleum Refineries</t>
  </si>
  <si>
    <t>Pipeline Valves: Light Liquid/Gas Streams</t>
  </si>
  <si>
    <t>30600813</t>
  </si>
  <si>
    <t>30600813 - Industrial Processes - Petroleum Refineries</t>
  </si>
  <si>
    <t>Pipeline Valves: Heavy Liquid Streams</t>
  </si>
  <si>
    <t>30600814</t>
  </si>
  <si>
    <t>30600814 - Industrial Processes - Petroleum Refineries</t>
  </si>
  <si>
    <t>Pipeline Valves: Hydrogen Streams</t>
  </si>
  <si>
    <t>30600815</t>
  </si>
  <si>
    <t>30600815 - Industrial Processes - Petroleum Refineries</t>
  </si>
  <si>
    <t>Open-ended Valves: All Streams</t>
  </si>
  <si>
    <t>30600816</t>
  </si>
  <si>
    <t>30600816 - Industrial Processes - Petroleum Refineries</t>
  </si>
  <si>
    <t>Flanges: All Streams</t>
  </si>
  <si>
    <t>30600817</t>
  </si>
  <si>
    <t>30600817 - Industrial Processes - Petroleum Refineries</t>
  </si>
  <si>
    <t>Pump Seals: Light Liquid/Gas Streams</t>
  </si>
  <si>
    <t>30600818</t>
  </si>
  <si>
    <t>30600818 - Industrial Processes - Petroleum Refineries</t>
  </si>
  <si>
    <t>Pump Seals: Heavy Liquid Streams</t>
  </si>
  <si>
    <t>30600819</t>
  </si>
  <si>
    <t>30600819 - Industrial Processes - Petroleum Refineries</t>
  </si>
  <si>
    <t>Compressor Seals: Gas Streams</t>
  </si>
  <si>
    <t>30600820</t>
  </si>
  <si>
    <t>30600820 - Industrial Processes - Petroleum Refineries</t>
  </si>
  <si>
    <t>Compressor Seals: Heavy Liquid Streams</t>
  </si>
  <si>
    <t>30600821</t>
  </si>
  <si>
    <t>30600821 - Industrial Processes - Petroleum Refineries</t>
  </si>
  <si>
    <t>Drains: All Streams</t>
  </si>
  <si>
    <t>30600822</t>
  </si>
  <si>
    <t>30600822 - Industrial Processes - Petroleum Refineries</t>
  </si>
  <si>
    <t>Vessel Relief Valves: All Streams</t>
  </si>
  <si>
    <t>30600901</t>
  </si>
  <si>
    <t>30600901 - Industrial Processes - Petroleum Refineries</t>
  </si>
  <si>
    <t>30600902</t>
  </si>
  <si>
    <t>30600902 - Industrial Processes - Petroleum Refineries</t>
  </si>
  <si>
    <t>30600903</t>
  </si>
  <si>
    <t>30600903 - Industrial Processes - Petroleum Refineries</t>
  </si>
  <si>
    <t>30600904</t>
  </si>
  <si>
    <t>30600904 - Industrial Processes - Petroleum Refineries</t>
  </si>
  <si>
    <t>30600905</t>
  </si>
  <si>
    <t>30600905 - Industrial Processes - Petroleum Refineries</t>
  </si>
  <si>
    <t>Liquified Petroleum Gas</t>
  </si>
  <si>
    <t>30600906</t>
  </si>
  <si>
    <t>30600906 - Industrial Processes - Petroleum Refineries</t>
  </si>
  <si>
    <t>Hydrogen Sulfide</t>
  </si>
  <si>
    <t>30600999</t>
  </si>
  <si>
    <t>30600999 - Industrial Processes - Petroleum Refineries</t>
  </si>
  <si>
    <t>30601001</t>
  </si>
  <si>
    <t>30601001 - Industrial Processes - Petroleum Refineries</t>
  </si>
  <si>
    <t>Sludge Converter</t>
  </si>
  <si>
    <t>30601011</t>
  </si>
  <si>
    <t>30601011 - Industrial Processes - Petroleum Refineries</t>
  </si>
  <si>
    <t>Oil/Sludge Dewatering Unit: General</t>
  </si>
  <si>
    <t>30601101</t>
  </si>
  <si>
    <t>30601101 - Industrial Processes - Petroleum Refineries</t>
  </si>
  <si>
    <t>Asphalt Blowing</t>
  </si>
  <si>
    <t>30601201</t>
  </si>
  <si>
    <t>30601201 - Industrial Processes - Petroleum Refineries</t>
  </si>
  <si>
    <t>Fluid Coking Units</t>
  </si>
  <si>
    <t>30601301</t>
  </si>
  <si>
    <t>30601301 - Industrial Processes - Storage and Transfer</t>
  </si>
  <si>
    <t>Coke Handling System</t>
  </si>
  <si>
    <t>Storage and Transfer</t>
  </si>
  <si>
    <t>30601401</t>
  </si>
  <si>
    <t>30601401 - Industrial Processes - Petroleum Refineries</t>
  </si>
  <si>
    <t>Petroleum Coke Calcining</t>
  </si>
  <si>
    <t>Coke Calciner</t>
  </si>
  <si>
    <t>30601402</t>
  </si>
  <si>
    <t>30601402 - Industrial Processes - Petroleum Refineries</t>
  </si>
  <si>
    <t>Delayed Coking</t>
  </si>
  <si>
    <t>30601599</t>
  </si>
  <si>
    <t>30601599 - Industrial Processes - Petroleum Refineries</t>
  </si>
  <si>
    <t>Bauxite Burning</t>
  </si>
  <si>
    <t>30601601</t>
  </si>
  <si>
    <t>30601601 - Industrial Processes - Petroleum Refineries</t>
  </si>
  <si>
    <t>Catalytic Reforming Unit</t>
  </si>
  <si>
    <t>30601602</t>
  </si>
  <si>
    <t>30601602 - Industrial Processes - Petroleum Refineries</t>
  </si>
  <si>
    <t>Alkylation Feed Treater</t>
  </si>
  <si>
    <t>30601603</t>
  </si>
  <si>
    <t>30601603 - Industrial Processes - Petroleum Refineries</t>
  </si>
  <si>
    <t>Alkylation Unit: Hydrofluoric Acid</t>
  </si>
  <si>
    <t>30601604</t>
  </si>
  <si>
    <t>30601604 - Industrial Processes - Petroleum Refineries</t>
  </si>
  <si>
    <t>Alkylation Unit: Sulfuric Acid</t>
  </si>
  <si>
    <t>30601701</t>
  </si>
  <si>
    <t>30601701 - Industrial Processes - Petroleum Refineries</t>
  </si>
  <si>
    <t>Catalytic Hydrotreating Unit</t>
  </si>
  <si>
    <t>30601801</t>
  </si>
  <si>
    <t>30601801 - Industrial Processes - Petroleum Refineries</t>
  </si>
  <si>
    <t>Hydrogen Generation Unit</t>
  </si>
  <si>
    <t>30601901</t>
  </si>
  <si>
    <t>30601901 - Industrial Processes - Petroleum Refineries</t>
  </si>
  <si>
    <t>Merox Treating Unit</t>
  </si>
  <si>
    <t>30602001</t>
  </si>
  <si>
    <t>30602001 - Industrial Processes - Petroleum Refineries</t>
  </si>
  <si>
    <t>Crude Unit Atmospheric Distillation</t>
  </si>
  <si>
    <t>30602101</t>
  </si>
  <si>
    <t>30602101 - Industrial Processes - Petroleum Refineries</t>
  </si>
  <si>
    <t>Light Ends Fractionation Unit</t>
  </si>
  <si>
    <t>30602201</t>
  </si>
  <si>
    <t>30602201 - Industrial Processes - Petroleum Refineries</t>
  </si>
  <si>
    <t>Gasoline Blending Unit</t>
  </si>
  <si>
    <t>30602301</t>
  </si>
  <si>
    <t>30602301 - Industrial Processes - Petroleum Refineries</t>
  </si>
  <si>
    <t>Hydrocracking Unit</t>
  </si>
  <si>
    <t>30602401</t>
  </si>
  <si>
    <t>30602401 - Industrial Processes - Petroleum Refineries</t>
  </si>
  <si>
    <t>Reciprocating Engine Compressors</t>
  </si>
  <si>
    <t>Natural Gas Fired</t>
  </si>
  <si>
    <t>30603201</t>
  </si>
  <si>
    <t>30603201 - Industrial Processes - Petroleum Refineries</t>
  </si>
  <si>
    <t>Sour Gas Treating Unit</t>
  </si>
  <si>
    <t>30603301</t>
  </si>
  <si>
    <t>30603301 - Industrial Processes - Petroleum Refineries</t>
  </si>
  <si>
    <t>Desulfurization</t>
  </si>
  <si>
    <t>Sulfur Recovery Unit</t>
  </si>
  <si>
    <t>30609901</t>
  </si>
  <si>
    <t>30609901 - Industrial Processes - Petroleum Refineries</t>
  </si>
  <si>
    <t>Incinerators</t>
  </si>
  <si>
    <t>Distillate Oil (No. 2)</t>
  </si>
  <si>
    <t>30609902</t>
  </si>
  <si>
    <t>30609902 - Industrial Processes - Petroleum Refineries</t>
  </si>
  <si>
    <t>30609903</t>
  </si>
  <si>
    <t>30609903 - Industrial Processes - Petroleum Refineries</t>
  </si>
  <si>
    <t>30609904</t>
  </si>
  <si>
    <t>30609904 - Industrial Processes - Petroleum Refineries</t>
  </si>
  <si>
    <t>30609905</t>
  </si>
  <si>
    <t>30609905 - Industrial Processes - Petroleum Refineries</t>
  </si>
  <si>
    <t>30610001</t>
  </si>
  <si>
    <t>30610001 - Industrial Processes - Petroleum Refineries</t>
  </si>
  <si>
    <t>Lube Oil Refining</t>
  </si>
  <si>
    <t>30622001</t>
  </si>
  <si>
    <t>30622001 - Industrial Processes - Storage and Transfer</t>
  </si>
  <si>
    <t>Underground Storage Remediation &amp; Other Remediation</t>
  </si>
  <si>
    <t>Soil</t>
  </si>
  <si>
    <t>30622002</t>
  </si>
  <si>
    <t>30622002 - Industrial Processes - Storage and Transfer</t>
  </si>
  <si>
    <t>Soil: Residual Oil</t>
  </si>
  <si>
    <t>30622003</t>
  </si>
  <si>
    <t>30622003 - Industrial Processes - Storage and Transfer</t>
  </si>
  <si>
    <t>Soil: Natural Gas</t>
  </si>
  <si>
    <t>30622004</t>
  </si>
  <si>
    <t>30622004 - Industrial Processes - Storage and Transfer</t>
  </si>
  <si>
    <t>Soil: Distillate Oil</t>
  </si>
  <si>
    <t>30622005</t>
  </si>
  <si>
    <t>30622005 - Industrial Processes - Storage and Transfer</t>
  </si>
  <si>
    <t>Soil: LPG</t>
  </si>
  <si>
    <t>30622006</t>
  </si>
  <si>
    <t>30622006 - Industrial Processes - Storage and Transfer</t>
  </si>
  <si>
    <t>Soil: Waste Oil</t>
  </si>
  <si>
    <t>30622201</t>
  </si>
  <si>
    <t>30622201 - Industrial Processes - Storage and Transfer</t>
  </si>
  <si>
    <t>Vapor Extract</t>
  </si>
  <si>
    <t>30622202</t>
  </si>
  <si>
    <t>30622202 - Industrial Processes - Storage and Transfer</t>
  </si>
  <si>
    <t>Vapor Extract: Residual Oil</t>
  </si>
  <si>
    <t>30622203</t>
  </si>
  <si>
    <t>30622203 - Industrial Processes - Storage and Transfer</t>
  </si>
  <si>
    <t>Vapor Extract: Natural Gas</t>
  </si>
  <si>
    <t>30622204</t>
  </si>
  <si>
    <t>30622204 - Industrial Processes - Storage and Transfer</t>
  </si>
  <si>
    <t>Vapor Extract: Distillate Oil</t>
  </si>
  <si>
    <t>30622205</t>
  </si>
  <si>
    <t>30622205 - Industrial Processes - Storage and Transfer</t>
  </si>
  <si>
    <t>Vapor Extract: LPG</t>
  </si>
  <si>
    <t>30622206</t>
  </si>
  <si>
    <t>30622206 - Industrial Processes - Storage and Transfer</t>
  </si>
  <si>
    <t>Vapor Extract: Waste Oil</t>
  </si>
  <si>
    <t>30622401</t>
  </si>
  <si>
    <t>30622401 - Industrial Processes - Storage and Transfer</t>
  </si>
  <si>
    <t>Air Stripping</t>
  </si>
  <si>
    <t>30622402</t>
  </si>
  <si>
    <t>30622402 - Industrial Processes - Storage and Transfer</t>
  </si>
  <si>
    <t>Air Stripping: Residual Oil</t>
  </si>
  <si>
    <t>30622403</t>
  </si>
  <si>
    <t>30622403 - Industrial Processes - Storage and Transfer</t>
  </si>
  <si>
    <t>Air Stripping: Natural Gas</t>
  </si>
  <si>
    <t>30622404</t>
  </si>
  <si>
    <t>30622404 - Industrial Processes - Storage and Transfer</t>
  </si>
  <si>
    <t>Air Stripping: Distillate Oil</t>
  </si>
  <si>
    <t>30622405</t>
  </si>
  <si>
    <t>30622405 - Industrial Processes - Storage and Transfer</t>
  </si>
  <si>
    <t>Air Stripping: LPG</t>
  </si>
  <si>
    <t>30622406</t>
  </si>
  <si>
    <t>30622406 - Industrial Processes - Storage and Transfer</t>
  </si>
  <si>
    <t>Air Stripping: Waste Oil</t>
  </si>
  <si>
    <t>30630005</t>
  </si>
  <si>
    <t>30630005 - Industrial Processes - Petroleum Refineries</t>
  </si>
  <si>
    <t>Re-refining of Lube Oils and Greases</t>
  </si>
  <si>
    <t>Waste Oil Still Vent</t>
  </si>
  <si>
    <t>30630006</t>
  </si>
  <si>
    <t>30630006 - Industrial Processes - Storage and Transfer</t>
  </si>
  <si>
    <t>Waste Oil Storage Tank</t>
  </si>
  <si>
    <t>30630007</t>
  </si>
  <si>
    <t>30630007 - Industrial Processes - Storage and Transfer</t>
  </si>
  <si>
    <t>Finished Product Storage Tank</t>
  </si>
  <si>
    <t>30688801</t>
  </si>
  <si>
    <t>30688801 - Industrial Processes - Petroleum Refineries</t>
  </si>
  <si>
    <t>30688802</t>
  </si>
  <si>
    <t>30688802 - Industrial Processes - Petroleum Refineries</t>
  </si>
  <si>
    <t>30688803</t>
  </si>
  <si>
    <t>30688803 - Industrial Processes - Petroleum Refineries</t>
  </si>
  <si>
    <t>30688804</t>
  </si>
  <si>
    <t>30688804 - Industrial Processes - Petroleum Refineries</t>
  </si>
  <si>
    <t>30688805</t>
  </si>
  <si>
    <t>30688805 - Industrial Processes - Petroleum Refineries</t>
  </si>
  <si>
    <t>30699998</t>
  </si>
  <si>
    <t>30699998 - Industrial Processes - Petroleum Refineries</t>
  </si>
  <si>
    <t>Petroleum Products - Not Classified</t>
  </si>
  <si>
    <t>30699999</t>
  </si>
  <si>
    <t>30699999 - Industrial Processes - Petroleum Refineries</t>
  </si>
  <si>
    <t>30700101</t>
  </si>
  <si>
    <t>Industrial Processes - Pulp &amp; Paper</t>
  </si>
  <si>
    <t>30700101 - Industrial Processes - Pulp &amp; Paper</t>
  </si>
  <si>
    <t>Pulp and Paper and Wood Products</t>
  </si>
  <si>
    <t>Sulfate (Kraft) Pulping</t>
  </si>
  <si>
    <t>Digester System - Continuous or Batch</t>
  </si>
  <si>
    <t>30700102</t>
  </si>
  <si>
    <t>30700102 - Industrial Processes - Pulp &amp; Paper</t>
  </si>
  <si>
    <t>Brown Stock Washing System</t>
  </si>
  <si>
    <t>30700103</t>
  </si>
  <si>
    <t>30700103 - Industrial Processes - Pulp &amp; Paper</t>
  </si>
  <si>
    <t>Multiple Effect Evaporators and Concentrators</t>
  </si>
  <si>
    <t>30700104</t>
  </si>
  <si>
    <t>30700104 - Industrial Processes - Pulp &amp; Paper</t>
  </si>
  <si>
    <t>Recovery Furnace/Direct Contact Evaporator</t>
  </si>
  <si>
    <t>30700105</t>
  </si>
  <si>
    <t>30700105 - Industrial Processes - Pulp &amp; Paper</t>
  </si>
  <si>
    <t>Smelt Dissolving Tank</t>
  </si>
  <si>
    <t>30700106</t>
  </si>
  <si>
    <t>30700106 - Industrial Processes - Pulp &amp; Paper</t>
  </si>
  <si>
    <t>Lime Kiln</t>
  </si>
  <si>
    <t>30700107</t>
  </si>
  <si>
    <t>30700107 - Industrial Processes - Pulp &amp; Paper</t>
  </si>
  <si>
    <t>Turpentine Condenser</t>
  </si>
  <si>
    <t>30700108</t>
  </si>
  <si>
    <t>30700108 - Industrial Processes - Pulp &amp; Paper</t>
  </si>
  <si>
    <t>Fluid Bed Calciner</t>
  </si>
  <si>
    <t>30700109</t>
  </si>
  <si>
    <t>30700109 - Industrial Processes - Pulp &amp; Paper</t>
  </si>
  <si>
    <t>Black Liquor Oxidation System</t>
  </si>
  <si>
    <t>30700110</t>
  </si>
  <si>
    <t>30700110 - Industrial Processes - Pulp &amp; Paper</t>
  </si>
  <si>
    <t>Recovery Furnace/Indirect Contact Evaporator</t>
  </si>
  <si>
    <t>30700111</t>
  </si>
  <si>
    <t>30700111 - Industrial Processes - Pulp &amp; Paper</t>
  </si>
  <si>
    <t>Filtrate Tanks</t>
  </si>
  <si>
    <t>30700112</t>
  </si>
  <si>
    <t>30700112 - Industrial Processes - Pulp &amp; Paper</t>
  </si>
  <si>
    <t>Lime Mud Washers</t>
  </si>
  <si>
    <t>30700113</t>
  </si>
  <si>
    <t>30700113 - Industrial Processes - Pulp &amp; Paper</t>
  </si>
  <si>
    <t>Lime Mud Filter System</t>
  </si>
  <si>
    <t>30700114</t>
  </si>
  <si>
    <t>30700114 - Industrial Processes - Pulp &amp; Paper</t>
  </si>
  <si>
    <t>Bleach Plant</t>
  </si>
  <si>
    <t>30700115</t>
  </si>
  <si>
    <t>30700115 - Industrial Processes - Pulp &amp; Paper</t>
  </si>
  <si>
    <t>Chlorine Dioxide Generator</t>
  </si>
  <si>
    <t>30700116</t>
  </si>
  <si>
    <t>30700116 - Industrial Processes - Pulp &amp; Paper</t>
  </si>
  <si>
    <t>Turpentine Storage and Loading (incl decanting, storage and loading)</t>
  </si>
  <si>
    <t>30700117</t>
  </si>
  <si>
    <t>30700117 - Industrial Processes - Pulp &amp; Paper</t>
  </si>
  <si>
    <t>Venting of condensate stripper off-gases</t>
  </si>
  <si>
    <t>30700118</t>
  </si>
  <si>
    <t>30700118 - Industrial Processes - Pulp &amp; Paper</t>
  </si>
  <si>
    <t>Liquor Clarifiers</t>
  </si>
  <si>
    <t>30700119</t>
  </si>
  <si>
    <t>30700119 - Industrial Processes - Pulp &amp; Paper</t>
  </si>
  <si>
    <t>Salt Cake Mix Tank (Boiler Ash Handling)</t>
  </si>
  <si>
    <t>30700120</t>
  </si>
  <si>
    <t>30700120 - Industrial Processes - Pulp &amp; Paper</t>
  </si>
  <si>
    <t>Stock Washing/Screening</t>
  </si>
  <si>
    <t>30700121</t>
  </si>
  <si>
    <t>30700121 - Industrial Processes - Pulp &amp; Paper</t>
  </si>
  <si>
    <t>Wastewater: General</t>
  </si>
  <si>
    <t>30700122</t>
  </si>
  <si>
    <t>30700122 - Industrial Processes - Pulp &amp; Paper</t>
  </si>
  <si>
    <t>Causticizing: Miscellaneous</t>
  </si>
  <si>
    <t>30700123</t>
  </si>
  <si>
    <t>30700123 - Industrial Processes - Pulp &amp; Paper</t>
  </si>
  <si>
    <t>Lime Slaker Vent</t>
  </si>
  <si>
    <t>30700124</t>
  </si>
  <si>
    <t>30700124 - Industrial Processes - Pulp &amp; Paper</t>
  </si>
  <si>
    <t>Black Liquor Storage Tanks</t>
  </si>
  <si>
    <t>30700125</t>
  </si>
  <si>
    <t>30700125 - Industrial Processes - Pulp &amp; Paper</t>
  </si>
  <si>
    <t>Low Volume High Concentration System Venting of Non-condensible Gases</t>
  </si>
  <si>
    <t>30700126</t>
  </si>
  <si>
    <t>30700126 - Industrial Processes - Pulp &amp; Paper</t>
  </si>
  <si>
    <t>High Volume Low Concentration System Venting of Non-condensible Gases</t>
  </si>
  <si>
    <t>30700127</t>
  </si>
  <si>
    <t>30700127 - Industrial Processes - Pulp &amp; Paper</t>
  </si>
  <si>
    <t>Non-condensible Gases Incinerator</t>
  </si>
  <si>
    <t>30700128</t>
  </si>
  <si>
    <t>30700128 - Industrial Processes - Pulp &amp; Paper</t>
  </si>
  <si>
    <t>Total Reduced Sulfur Thermal Oxidizer (any supplemental fuel)</t>
  </si>
  <si>
    <t>30700129</t>
  </si>
  <si>
    <t>30700129 - Industrial Processes - Pulp &amp; Paper</t>
  </si>
  <si>
    <t>Enclosed secondary wastewater treatment system vents</t>
  </si>
  <si>
    <t>30700130</t>
  </si>
  <si>
    <t>30700130 - Industrial Processes - Pulp &amp; Paper</t>
  </si>
  <si>
    <t>Decker System</t>
  </si>
  <si>
    <t>30700131</t>
  </si>
  <si>
    <t>30700131 - Industrial Processes - Pulp &amp; Paper</t>
  </si>
  <si>
    <t>Knotter / Deknotter System</t>
  </si>
  <si>
    <t>30700132</t>
  </si>
  <si>
    <t>30700132 - Industrial Processes - Pulp &amp; Paper</t>
  </si>
  <si>
    <t>Green Liquor Processing</t>
  </si>
  <si>
    <t>30700133</t>
  </si>
  <si>
    <t>30700133 - Industrial Processes - Pulp &amp; Paper</t>
  </si>
  <si>
    <t>White Liquor Processing</t>
  </si>
  <si>
    <t>30700134</t>
  </si>
  <si>
    <t>30700134 - Industrial Processes - Pulp &amp; Paper</t>
  </si>
  <si>
    <t>Oxygen Delignification System</t>
  </si>
  <si>
    <t>30700135</t>
  </si>
  <si>
    <t>30700135 - Industrial Processes - Pulp &amp; Paper</t>
  </si>
  <si>
    <t>Pulp Storage - Bleached and Unbleached</t>
  </si>
  <si>
    <t>30700136</t>
  </si>
  <si>
    <t>30700136 - Industrial Processes - Pulp &amp; Paper</t>
  </si>
  <si>
    <t>Tall Oil System (includes tall oil reactor and tall oil storage)</t>
  </si>
  <si>
    <t>30700199</t>
  </si>
  <si>
    <t>30700199 - Industrial Processes - Pulp &amp; Paper</t>
  </si>
  <si>
    <t>30700203</t>
  </si>
  <si>
    <t>30700203 - Industrial Processes - Pulp &amp; Paper</t>
  </si>
  <si>
    <t>Sulfite Pulping</t>
  </si>
  <si>
    <t>Digester/Blow Pit/Dump Tank: All Bases except Calcium</t>
  </si>
  <si>
    <t>30700211</t>
  </si>
  <si>
    <t>30700211 - Industrial Processes - Pulp &amp; Paper</t>
  </si>
  <si>
    <t>Digester/Blow Pit/Dump Tank: Calcium</t>
  </si>
  <si>
    <t>30700212</t>
  </si>
  <si>
    <t>30700212 - Industrial Processes - Pulp &amp; Paper</t>
  </si>
  <si>
    <t>Digester/Blow Pit/Dump Tank: MgO with Recovery System</t>
  </si>
  <si>
    <t>30700213</t>
  </si>
  <si>
    <t>30700213 - Industrial Processes - Pulp &amp; Paper</t>
  </si>
  <si>
    <t>Digester/Blow Pit/Dump Tank: MgO with Process Change</t>
  </si>
  <si>
    <t>30700214</t>
  </si>
  <si>
    <t>30700214 - Industrial Processes - Pulp &amp; Paper</t>
  </si>
  <si>
    <t>Digester/Blow Pit/Dump Tank: NH3 with Process Change</t>
  </si>
  <si>
    <t>30700215</t>
  </si>
  <si>
    <t>30700215 - Industrial Processes - Pulp &amp; Paper</t>
  </si>
  <si>
    <t>Digester/Blow Pit/Dump Tank: Na with Process Change</t>
  </si>
  <si>
    <t>30700216</t>
  </si>
  <si>
    <t>30700216 - Industrial Processes - Pulp &amp; Paper</t>
  </si>
  <si>
    <t>Bleach Plant (includes bleaching towers, filtrate tanks, vacuum pump)</t>
  </si>
  <si>
    <t>30700221</t>
  </si>
  <si>
    <t>30700221 - Industrial Processes - Pulp &amp; Paper</t>
  </si>
  <si>
    <t>Recovery System: MgO</t>
  </si>
  <si>
    <t>30700222</t>
  </si>
  <si>
    <t>30700222 - Industrial Processes - Pulp &amp; Paper</t>
  </si>
  <si>
    <t>Recovery System: NH3 including liquor evaporators</t>
  </si>
  <si>
    <t>30700223</t>
  </si>
  <si>
    <t>30700223 - Industrial Processes - Pulp &amp; Paper</t>
  </si>
  <si>
    <t>Recovery System: Na</t>
  </si>
  <si>
    <t>30700224</t>
  </si>
  <si>
    <t>30700224 - Industrial Processes - Pulp &amp; Paper</t>
  </si>
  <si>
    <t>30700231</t>
  </si>
  <si>
    <t>30700231 - Industrial Processes - Pulp &amp; Paper</t>
  </si>
  <si>
    <t>Acid Plant: NH3</t>
  </si>
  <si>
    <t>30700232</t>
  </si>
  <si>
    <t>30700232 - Industrial Processes - Pulp &amp; Paper</t>
  </si>
  <si>
    <t>Acid Plant: Na</t>
  </si>
  <si>
    <t>30700233</t>
  </si>
  <si>
    <t>30700233 - Industrial Processes - Pulp &amp; Paper</t>
  </si>
  <si>
    <t>Acid Plant: Ca</t>
  </si>
  <si>
    <t>30700234</t>
  </si>
  <si>
    <t>30700234 - Industrial Processes - Pulp &amp; Paper</t>
  </si>
  <si>
    <t>Knotters/Washers/Screens/etc.</t>
  </si>
  <si>
    <t>30700299</t>
  </si>
  <si>
    <t>30700299 - Industrial Processes - Pulp &amp; Paper</t>
  </si>
  <si>
    <t>30700301</t>
  </si>
  <si>
    <t>30700301 - Industrial Processes - Pulp &amp; Paper</t>
  </si>
  <si>
    <t>Neutral Sulfite Semichemical Pulping</t>
  </si>
  <si>
    <t>Digester/Blow Pit/Dump Tank</t>
  </si>
  <si>
    <t>30700302</t>
  </si>
  <si>
    <t>30700302 - Industrial Processes - Pulp &amp; Paper</t>
  </si>
  <si>
    <t>Evaporator</t>
  </si>
  <si>
    <t>30700303</t>
  </si>
  <si>
    <t>30700303 - Industrial Processes - Pulp &amp; Paper</t>
  </si>
  <si>
    <t>Fluid Bed Reactor</t>
  </si>
  <si>
    <t>30700304</t>
  </si>
  <si>
    <t>30700304 - Industrial Processes - Pulp &amp; Paper</t>
  </si>
  <si>
    <t>Sulfur Burner/Absorbers</t>
  </si>
  <si>
    <t>30700305</t>
  </si>
  <si>
    <t>30700305 - Industrial Processes - Pulp &amp; Paper</t>
  </si>
  <si>
    <t>Liquor combustion (incl recovery furnace and fluidized bed reactors)</t>
  </si>
  <si>
    <t>30700306</t>
  </si>
  <si>
    <t>30700306 - Industrial Processes - Pulp &amp; Paper</t>
  </si>
  <si>
    <t>30700307</t>
  </si>
  <si>
    <t>30700307 - Industrial Processes - Pulp &amp; Paper</t>
  </si>
  <si>
    <t>Pulp washing system</t>
  </si>
  <si>
    <t>30700308</t>
  </si>
  <si>
    <t>30700308 - Industrial Processes - Pulp &amp; Paper</t>
  </si>
  <si>
    <t>Pulp storage tanks/stock chests</t>
  </si>
  <si>
    <t>30700309</t>
  </si>
  <si>
    <t>30700309 - Industrial Processes - Pulp &amp; Paper</t>
  </si>
  <si>
    <t>Liquor storage tanks</t>
  </si>
  <si>
    <t>30700320</t>
  </si>
  <si>
    <t>30700320 - Industrial Processes - Pulp &amp; Paper</t>
  </si>
  <si>
    <t>Semi-chemical (non-sulfur)</t>
  </si>
  <si>
    <t>30700321</t>
  </si>
  <si>
    <t>30700321 - Industrial Processes - Pulp &amp; Paper</t>
  </si>
  <si>
    <t>30700322</t>
  </si>
  <si>
    <t>30700322 - Industrial Processes - Pulp &amp; Paper</t>
  </si>
  <si>
    <t>Liquor making system</t>
  </si>
  <si>
    <t>30700323</t>
  </si>
  <si>
    <t>30700323 - Industrial Processes - Pulp &amp; Paper</t>
  </si>
  <si>
    <t>Liquor evaporator system</t>
  </si>
  <si>
    <t>30700324</t>
  </si>
  <si>
    <t>30700324 - Industrial Processes - Pulp &amp; Paper</t>
  </si>
  <si>
    <t>Liquor combustion</t>
  </si>
  <si>
    <t>30700325</t>
  </si>
  <si>
    <t>30700325 - Industrial Processes - Pulp &amp; Paper</t>
  </si>
  <si>
    <t>30700326</t>
  </si>
  <si>
    <t>30700326 - Industrial Processes - Pulp &amp; Paper</t>
  </si>
  <si>
    <t>Digesters/refiners/blow tanks/blow heat recovery system</t>
  </si>
  <si>
    <t>30700327</t>
  </si>
  <si>
    <t>30700327 - Industrial Processes - Pulp &amp; Paper</t>
  </si>
  <si>
    <t>Smelt tank</t>
  </si>
  <si>
    <t>30700328</t>
  </si>
  <si>
    <t>30700328 - Industrial Processes - Pulp &amp; Paper</t>
  </si>
  <si>
    <t>30700329</t>
  </si>
  <si>
    <t>30700329 - Industrial Processes - Pulp &amp; Paper</t>
  </si>
  <si>
    <t>30700351</t>
  </si>
  <si>
    <t>30700351 - Industrial Processes - Pulp &amp; Paper</t>
  </si>
  <si>
    <t>Soda</t>
  </si>
  <si>
    <t>recovery furnace</t>
  </si>
  <si>
    <t>30700352</t>
  </si>
  <si>
    <t>30700352 - Industrial Processes - Pulp &amp; Paper</t>
  </si>
  <si>
    <t>smelt tank</t>
  </si>
  <si>
    <t>30700353</t>
  </si>
  <si>
    <t>30700353 - Industrial Processes - Pulp &amp; Paper</t>
  </si>
  <si>
    <t>lime kiln</t>
  </si>
  <si>
    <t>30700354</t>
  </si>
  <si>
    <t>30700354 - Industrial Processes - Pulp &amp; Paper</t>
  </si>
  <si>
    <t>30700399</t>
  </si>
  <si>
    <t>30700399 - Industrial Processes - Pulp &amp; Paper</t>
  </si>
  <si>
    <t>30700401</t>
  </si>
  <si>
    <t>30700401 - Industrial Processes - Pulp &amp; Paper</t>
  </si>
  <si>
    <t>Paper and Paperboard Manufacture</t>
  </si>
  <si>
    <t>Paper Machine / Pulp Dryer</t>
  </si>
  <si>
    <t>30700402</t>
  </si>
  <si>
    <t>30700402 - Industrial Processes - Pulp &amp; Paper</t>
  </si>
  <si>
    <t>Pulpboard Manufacture</t>
  </si>
  <si>
    <t>Fiberboard: General</t>
  </si>
  <si>
    <t>30700403</t>
  </si>
  <si>
    <t>30700403 - Industrial Processes - Storage and Transfer</t>
  </si>
  <si>
    <t>Raw Material Storage and Handling</t>
  </si>
  <si>
    <t>30700404</t>
  </si>
  <si>
    <t>30700404 - Industrial Processes - Pulp &amp; Paper</t>
  </si>
  <si>
    <t>Secondary Fiber Pulping</t>
  </si>
  <si>
    <t>Stock Preparation and Repulper</t>
  </si>
  <si>
    <t>30700405</t>
  </si>
  <si>
    <t>30700405 - Industrial Processes - Pulp &amp; Paper</t>
  </si>
  <si>
    <t>Paper/Board Forming</t>
  </si>
  <si>
    <t>30700406</t>
  </si>
  <si>
    <t>30700406 - Industrial Processes - Pulp &amp; Paper</t>
  </si>
  <si>
    <t>Multi-effect Evaporator/Dryer</t>
  </si>
  <si>
    <t>30700407</t>
  </si>
  <si>
    <t>30700407 - Industrial Processes - Pulp &amp; Paper</t>
  </si>
  <si>
    <t>Coating Operations: On-Machine</t>
  </si>
  <si>
    <t>30700408</t>
  </si>
  <si>
    <t>30700408 - Industrial Processes - Pulp &amp; Paper</t>
  </si>
  <si>
    <t>Deinking operations</t>
  </si>
  <si>
    <t>30700409</t>
  </si>
  <si>
    <t>30700409 - Industrial Processes - Pulp &amp; Paper</t>
  </si>
  <si>
    <t>Coating Operations: Off-Machine</t>
  </si>
  <si>
    <t>30700410</t>
  </si>
  <si>
    <t>30700410 - Industrial Processes - Pulp &amp; Paper</t>
  </si>
  <si>
    <t>Bleaching / Brightening / Decoloring</t>
  </si>
  <si>
    <t>30700499</t>
  </si>
  <si>
    <t>30700499 - Industrial Processes - Pulp &amp; Paper</t>
  </si>
  <si>
    <t>30700501</t>
  </si>
  <si>
    <t>30700501 - Industrial Processes - Pulp &amp; Paper</t>
  </si>
  <si>
    <t>Wood Pressure Treating</t>
  </si>
  <si>
    <t>Creosote</t>
  </si>
  <si>
    <t>30700505</t>
  </si>
  <si>
    <t>30700505 - Industrial Processes - Storage and Transfer</t>
  </si>
  <si>
    <t>Untreated wood storage</t>
  </si>
  <si>
    <t>30700510</t>
  </si>
  <si>
    <t>30700510 - Industrial Processes - Pulp &amp; Paper</t>
  </si>
  <si>
    <t>Full-cell process, creosote</t>
  </si>
  <si>
    <t>30700511</t>
  </si>
  <si>
    <t>30700511 - Industrial Processes - Pulp &amp; Paper</t>
  </si>
  <si>
    <t>Full-cell process, pentachlorophenol</t>
  </si>
  <si>
    <t>30700512</t>
  </si>
  <si>
    <t>30700512 - Industrial Processes - Pulp &amp; Paper</t>
  </si>
  <si>
    <t>Full-cell process, other oilborne preservative</t>
  </si>
  <si>
    <t>30700513</t>
  </si>
  <si>
    <t>30700513 - Industrial Processes - Pulp &amp; Paper</t>
  </si>
  <si>
    <t>Modified full-cell process, chromated copper arsenate</t>
  </si>
  <si>
    <t>30700514</t>
  </si>
  <si>
    <t>30700514 - Industrial Processes - Pulp &amp; Paper</t>
  </si>
  <si>
    <t>Modified full-cell process, other waterborne preservative</t>
  </si>
  <si>
    <t>30700520</t>
  </si>
  <si>
    <t>30700520 - Industrial Processes - Pulp &amp; Paper</t>
  </si>
  <si>
    <t>Full-cell process with artificial conditioning, creosote</t>
  </si>
  <si>
    <t>30700521</t>
  </si>
  <si>
    <t>30700521 - Industrial Processes - Pulp &amp; Paper</t>
  </si>
  <si>
    <t>Full-cell process with artificial conditioning, pentachlorophenol</t>
  </si>
  <si>
    <t>30700522</t>
  </si>
  <si>
    <t>30700522 - Industrial Processes - Pulp &amp; Paper</t>
  </si>
  <si>
    <t>Full-cell process with artificial conditioning, other oilborne preserv</t>
  </si>
  <si>
    <t>30700523</t>
  </si>
  <si>
    <t>30700523 - Industrial Processes - Pulp &amp; Paper</t>
  </si>
  <si>
    <t>Modified full-cell process with artif cond, chromated copper arsenate</t>
  </si>
  <si>
    <t>30700524</t>
  </si>
  <si>
    <t>30700524 - Industrial Processes - Pulp &amp; Paper</t>
  </si>
  <si>
    <t>Modified full-cell process with artif cond, other waterborne preservat</t>
  </si>
  <si>
    <t>30700530</t>
  </si>
  <si>
    <t>30700530 - Industrial Processes - Pulp &amp; Paper</t>
  </si>
  <si>
    <t>Empty-cell process, creosote</t>
  </si>
  <si>
    <t>30700531</t>
  </si>
  <si>
    <t>30700531 - Industrial Processes - Pulp &amp; Paper</t>
  </si>
  <si>
    <t>Empty-cell process, pentachlorophenol</t>
  </si>
  <si>
    <t>30700532</t>
  </si>
  <si>
    <t>30700532 - Industrial Processes - Pulp &amp; Paper</t>
  </si>
  <si>
    <t>Empty-cell process, other oilborne preservative</t>
  </si>
  <si>
    <t>30700533</t>
  </si>
  <si>
    <t>30700533 - Industrial Processes - Pulp &amp; Paper</t>
  </si>
  <si>
    <t>Empty-cell process, chromated copper arsenate</t>
  </si>
  <si>
    <t>30700534</t>
  </si>
  <si>
    <t>30700534 - Industrial Processes - Pulp &amp; Paper</t>
  </si>
  <si>
    <t>Empty-cell process, other waterborne preservative</t>
  </si>
  <si>
    <t>30700540</t>
  </si>
  <si>
    <t>30700540 - Industrial Processes - Pulp &amp; Paper</t>
  </si>
  <si>
    <t>Empty-cell process with artificial conditioning, creosote</t>
  </si>
  <si>
    <t>30700541</t>
  </si>
  <si>
    <t>30700541 - Industrial Processes - Pulp &amp; Paper</t>
  </si>
  <si>
    <t>Empty-cell process with artificial conditioning, pentachlorophenol</t>
  </si>
  <si>
    <t>30700542</t>
  </si>
  <si>
    <t>30700542 - Industrial Processes - Pulp &amp; Paper</t>
  </si>
  <si>
    <t>Empty-cell process with artificial conditioning, other oilborne preser</t>
  </si>
  <si>
    <t>30700543</t>
  </si>
  <si>
    <t>30700543 - Industrial Processes - Pulp &amp; Paper</t>
  </si>
  <si>
    <t>Empty-cell process with artificial conditioning, chromated copper arse</t>
  </si>
  <si>
    <t>30700544</t>
  </si>
  <si>
    <t>30700544 - Industrial Processes - Pulp &amp; Paper</t>
  </si>
  <si>
    <t>Empty-cell process with artificial conditioning, other waterborne pres</t>
  </si>
  <si>
    <t>30700550</t>
  </si>
  <si>
    <t>30700550 - Industrial Processes - Pulp &amp; Paper</t>
  </si>
  <si>
    <t>Empty-cell process with steam heating, creosote</t>
  </si>
  <si>
    <t>30700551</t>
  </si>
  <si>
    <t>30700551 - Industrial Processes - Pulp &amp; Paper</t>
  </si>
  <si>
    <t>Empty-cell process with steam heating, pentachlorophenol</t>
  </si>
  <si>
    <t>30700552</t>
  </si>
  <si>
    <t>30700552 - Industrial Processes - Pulp &amp; Paper</t>
  </si>
  <si>
    <t>Empty-cell process with steam heating, other oilborne preservative</t>
  </si>
  <si>
    <t>30700553</t>
  </si>
  <si>
    <t>30700553 - Industrial Processes - Pulp &amp; Paper</t>
  </si>
  <si>
    <t>Empty-cell process with steam heating, chromated copper arsenate</t>
  </si>
  <si>
    <t>30700554</t>
  </si>
  <si>
    <t>30700554 - Industrial Processes - Pulp &amp; Paper</t>
  </si>
  <si>
    <t>Empty-cell process with steam heating, other waterborne preservative</t>
  </si>
  <si>
    <t>30700560</t>
  </si>
  <si>
    <t>30700560 - Industrial Processes - Pulp &amp; Paper</t>
  </si>
  <si>
    <t>Empty-cell process with artif cond &amp; stm heating, creosote</t>
  </si>
  <si>
    <t>30700561</t>
  </si>
  <si>
    <t>30700561 - Industrial Processes - Pulp &amp; Paper</t>
  </si>
  <si>
    <t>Empty-cell process with artif cond &amp; stm heating, pentachlorophenol</t>
  </si>
  <si>
    <t>30700562</t>
  </si>
  <si>
    <t>30700562 - Industrial Processes - Pulp &amp; Paper</t>
  </si>
  <si>
    <t>Empty-cell process with artif cond &amp; stm heating, other oilborne prese</t>
  </si>
  <si>
    <t>30700563</t>
  </si>
  <si>
    <t>30700563 - Industrial Processes - Pulp &amp; Paper</t>
  </si>
  <si>
    <t>Empty-cell process with artif cond &amp; stm heating, chromated copper ars</t>
  </si>
  <si>
    <t>30700564</t>
  </si>
  <si>
    <t>30700564 - Industrial Processes - Pulp &amp; Paper</t>
  </si>
  <si>
    <t>Empty-cell process with artif cond &amp; stm heating, other waterborne pre</t>
  </si>
  <si>
    <t>30700570</t>
  </si>
  <si>
    <t>30700570 - Industrial Processes - Pulp &amp; Paper</t>
  </si>
  <si>
    <t>Quenching, creosote</t>
  </si>
  <si>
    <t>30700571</t>
  </si>
  <si>
    <t>30700571 - Industrial Processes - Pulp &amp; Paper</t>
  </si>
  <si>
    <t>Quenching, pentachlorophenol</t>
  </si>
  <si>
    <t>30700572</t>
  </si>
  <si>
    <t>30700572 - Industrial Processes - Pulp &amp; Paper</t>
  </si>
  <si>
    <t>Quenching, other oilborne preservative</t>
  </si>
  <si>
    <t>30700573</t>
  </si>
  <si>
    <t>30700573 - Industrial Processes - Pulp &amp; Paper</t>
  </si>
  <si>
    <t>Quenching, chromated copper arsenate</t>
  </si>
  <si>
    <t>30700574</t>
  </si>
  <si>
    <t>30700574 - Industrial Processes - Pulp &amp; Paper</t>
  </si>
  <si>
    <t>Quenching, other waterborne preservative</t>
  </si>
  <si>
    <t>30700580</t>
  </si>
  <si>
    <t>30700580 - Industrial Processes - Storage and Transfer</t>
  </si>
  <si>
    <t>Retort unloading, creosote</t>
  </si>
  <si>
    <t>30700581</t>
  </si>
  <si>
    <t>30700581 - Industrial Processes - Storage and Transfer</t>
  </si>
  <si>
    <t>Retort unloading, pentachlorophenol</t>
  </si>
  <si>
    <t>30700582</t>
  </si>
  <si>
    <t>30700582 - Industrial Processes - Storage and Transfer</t>
  </si>
  <si>
    <t>Retort unloading, other oilborne preservative</t>
  </si>
  <si>
    <t>30700583</t>
  </si>
  <si>
    <t>30700583 - Industrial Processes - Storage and Transfer</t>
  </si>
  <si>
    <t>Retort unloading, chromated copper arsenate</t>
  </si>
  <si>
    <t>30700584</t>
  </si>
  <si>
    <t>30700584 - Industrial Processes - Storage and Transfer</t>
  </si>
  <si>
    <t>Retort unloading, other waterborne preservative</t>
  </si>
  <si>
    <t>30700590</t>
  </si>
  <si>
    <t>30700590 - Industrial Processes - Storage and Transfer</t>
  </si>
  <si>
    <t>Treated wood storage, creosote</t>
  </si>
  <si>
    <t>30700591</t>
  </si>
  <si>
    <t>30700591 - Industrial Processes - Storage and Transfer</t>
  </si>
  <si>
    <t>Treated wood storage, pentachlorophenol</t>
  </si>
  <si>
    <t>30700592</t>
  </si>
  <si>
    <t>30700592 - Industrial Processes - Storage and Transfer</t>
  </si>
  <si>
    <t>Treated wood storage, other oilborne preservative</t>
  </si>
  <si>
    <t>30700593</t>
  </si>
  <si>
    <t>30700593 - Industrial Processes - Storage and Transfer</t>
  </si>
  <si>
    <t>Treated wood storage, chromated copper arsenate</t>
  </si>
  <si>
    <t>30700594</t>
  </si>
  <si>
    <t>30700594 - Industrial Processes - Storage and Transfer</t>
  </si>
  <si>
    <t>Treated wood storage, other waterborne preservative</t>
  </si>
  <si>
    <t>30700597</t>
  </si>
  <si>
    <t>30700597 - Industrial Processes - Pulp &amp; Paper</t>
  </si>
  <si>
    <t>30700598</t>
  </si>
  <si>
    <t>30700598 - Industrial Processes - Pulp &amp; Paper</t>
  </si>
  <si>
    <t>30700599</t>
  </si>
  <si>
    <t>30700599 - Industrial Processes - Pulp &amp; Paper</t>
  </si>
  <si>
    <t>30700602</t>
  </si>
  <si>
    <t>30700602 - Industrial Processes - Pulp &amp; Paper</t>
  </si>
  <si>
    <t>Particleboard Manufacture</t>
  </si>
  <si>
    <t>Direct Wood-fired Rotary Dryer, Unspecified Pines, &lt;730F Inlet Air</t>
  </si>
  <si>
    <t>30700604</t>
  </si>
  <si>
    <t>30700604 - Industrial Processes - Pulp &amp; Paper</t>
  </si>
  <si>
    <t>Direct Wood-fired Rotary Dryer, Unspecified Pines, :900F Inlet Air</t>
  </si>
  <si>
    <t>30700606</t>
  </si>
  <si>
    <t>30700606 - Industrial Processes - Pulp &amp; Paper</t>
  </si>
  <si>
    <t>Direct Wood-fired Rotary Dryer, Southern Yellow Pine</t>
  </si>
  <si>
    <t>30700607</t>
  </si>
  <si>
    <t>30700607 - Industrial Processes - Pulp &amp; Paper</t>
  </si>
  <si>
    <t>Direct Wood-fired Rotary Dryer, Softwood</t>
  </si>
  <si>
    <t>30700608</t>
  </si>
  <si>
    <t>30700608 - Industrial Processes - Pulp &amp; Paper</t>
  </si>
  <si>
    <t>Direct Wood-fired Rotary Dryer, mixed soft/hardwoods</t>
  </si>
  <si>
    <t>30700610</t>
  </si>
  <si>
    <t>30700610 - Industrial Processes - Pulp &amp; Paper</t>
  </si>
  <si>
    <t>Direct Wood-fired Rotary Dryer, Hardwoods</t>
  </si>
  <si>
    <t>30700611</t>
  </si>
  <si>
    <t>30700611 - Industrial Processes - Pulp &amp; Paper</t>
  </si>
  <si>
    <t>Direct Natural Gas-Fired Rotary Dryer, Unspecified Pines</t>
  </si>
  <si>
    <t>30700621</t>
  </si>
  <si>
    <t>30700621 - Industrial Processes - Pulp &amp; Paper</t>
  </si>
  <si>
    <t>Direct Wood-fired Rotary Final Dryer, Unspecified Pines</t>
  </si>
  <si>
    <t>30700625</t>
  </si>
  <si>
    <t>30700625 - Industrial Processes - Pulp &amp; Paper</t>
  </si>
  <si>
    <t>Direct Wood-fired Rotary Dryer, Softwood, green (:50%inlet moisture)</t>
  </si>
  <si>
    <t>30700626</t>
  </si>
  <si>
    <t>30700626 - Industrial Processes - Pulp &amp; Paper</t>
  </si>
  <si>
    <t>Direct Wood-fired Rotary Dryer, mixed soft/hardwoods, green</t>
  </si>
  <si>
    <t>30700628</t>
  </si>
  <si>
    <t>30700628 - Industrial Processes - Pulp &amp; Paper</t>
  </si>
  <si>
    <t>Direct Wood-fired Rotary Predryer, Douglas Fir</t>
  </si>
  <si>
    <t>30700629</t>
  </si>
  <si>
    <t>30700629 - Industrial Processes - Pulp &amp; Paper</t>
  </si>
  <si>
    <t>Direct Wood-fired Tube Final Dryer, Douglas Fir</t>
  </si>
  <si>
    <t>30700630</t>
  </si>
  <si>
    <t>30700630 - Industrial Processes - Pulp &amp; Paper</t>
  </si>
  <si>
    <t>Direct Natural Gas-fired Rotary Dryer, Softwood</t>
  </si>
  <si>
    <t>30700631</t>
  </si>
  <si>
    <t>30700631 - Industrial Processes - Pulp &amp; Paper</t>
  </si>
  <si>
    <t>Direct Natural Gas-fired Rotary Dryer, Softwood, green (:50% moisture)</t>
  </si>
  <si>
    <t>30700632</t>
  </si>
  <si>
    <t>30700632 - Industrial Processes - Pulp &amp; Paper</t>
  </si>
  <si>
    <t>Direct Natural Gas-fired Rotary Dryer, Hardwood</t>
  </si>
  <si>
    <t>30700635</t>
  </si>
  <si>
    <t>30700635 - Industrial Processes - Pulp &amp; Paper</t>
  </si>
  <si>
    <t>Indirect Natural Gas-heated Rotary Dryer, Softwood</t>
  </si>
  <si>
    <t>30700640</t>
  </si>
  <si>
    <t>30700640 - Industrial Processes - Pulp &amp; Paper</t>
  </si>
  <si>
    <t>Direct Wood-fired Tube Dryer, Hardwood, blowline blend, UF Resin</t>
  </si>
  <si>
    <t>30700651</t>
  </si>
  <si>
    <t>30700651 - Industrial Processes - Pulp &amp; Paper</t>
  </si>
  <si>
    <t>Batch Hot Press, Urea Formaldehyde Resin</t>
  </si>
  <si>
    <t>30700655</t>
  </si>
  <si>
    <t>30700655 - Industrial Processes - Pulp &amp; Paper</t>
  </si>
  <si>
    <t>Veneer Press, Urea Formaldehyde Resin</t>
  </si>
  <si>
    <t>30700661</t>
  </si>
  <si>
    <t>30700661 - Industrial Processes - Pulp &amp; Paper</t>
  </si>
  <si>
    <t>Particleboard Board Cooler, Urea-Formaldehyde Resin</t>
  </si>
  <si>
    <t>30700664</t>
  </si>
  <si>
    <t>30700664 - Industrial Processes - Pulp &amp; Paper</t>
  </si>
  <si>
    <t>Flaker/refiner/hammermill, softwoods &amp; mixtures containing softwoods</t>
  </si>
  <si>
    <t>30700665</t>
  </si>
  <si>
    <t>30700665 - Industrial Processes - Pulp &amp; Paper</t>
  </si>
  <si>
    <t>Sander</t>
  </si>
  <si>
    <t>30700699</t>
  </si>
  <si>
    <t>30700699 - Industrial Processes - Pulp &amp; Paper</t>
  </si>
  <si>
    <t>30700701</t>
  </si>
  <si>
    <t>30700701 - Industrial Processes - Pulp &amp; Paper</t>
  </si>
  <si>
    <t>Plywood Operations</t>
  </si>
  <si>
    <t>General: Not Classified **</t>
  </si>
  <si>
    <t>30700702</t>
  </si>
  <si>
    <t>30700702 - Industrial Processes - Pulp &amp; Paper</t>
  </si>
  <si>
    <t>Sanding Operations</t>
  </si>
  <si>
    <t>30700703</t>
  </si>
  <si>
    <t>30700703 - Industrial Processes - Pulp &amp; Paper</t>
  </si>
  <si>
    <t>Particleboard Drying(See 3-07-006 For More Detailed Particleboard SCC)</t>
  </si>
  <si>
    <t>30700704</t>
  </si>
  <si>
    <t>30700704 - Industrial Processes - Pulp &amp; Paper</t>
  </si>
  <si>
    <t>Waferboard Dryer (See 3-07-010 For More Detailed OSB SCCs)</t>
  </si>
  <si>
    <t>30700705</t>
  </si>
  <si>
    <t>30700705 - Industrial Processes - Pulp &amp; Paper</t>
  </si>
  <si>
    <t>Hardboard: Core Dryer</t>
  </si>
  <si>
    <t>30700706</t>
  </si>
  <si>
    <t>30700706 - Industrial Processes - Pulp &amp; Paper</t>
  </si>
  <si>
    <t>Hardboard: Predryer</t>
  </si>
  <si>
    <t>30700707</t>
  </si>
  <si>
    <t>30700707 - Industrial Processes - Pulp &amp; Paper</t>
  </si>
  <si>
    <t>Hardboard: Pressing</t>
  </si>
  <si>
    <t>30700708</t>
  </si>
  <si>
    <t>30700708 - Industrial Processes - Pulp &amp; Paper</t>
  </si>
  <si>
    <t>Hardboard: Tempering</t>
  </si>
  <si>
    <t>30700709</t>
  </si>
  <si>
    <t>30700709 - Industrial Processes - Pulp &amp; Paper</t>
  </si>
  <si>
    <t>Hardboard: Bake Oven</t>
  </si>
  <si>
    <t>30700710</t>
  </si>
  <si>
    <t>30700710 - Industrial Processes - Pulp &amp; Paper</t>
  </si>
  <si>
    <t>Sawing</t>
  </si>
  <si>
    <t>30700711</t>
  </si>
  <si>
    <t>30700711 - Industrial Processes - Pulp &amp; Paper</t>
  </si>
  <si>
    <t>Fir: Sapwood: Steam-fired Dryer</t>
  </si>
  <si>
    <t>30700712</t>
  </si>
  <si>
    <t>30700712 - Industrial Processes - Pulp &amp; Paper</t>
  </si>
  <si>
    <t>Fir: Sapwood: Gas-fired Dryer</t>
  </si>
  <si>
    <t>30700713</t>
  </si>
  <si>
    <t>30700713 - Industrial Processes - Pulp &amp; Paper</t>
  </si>
  <si>
    <t>Fir: Heartwood Plywood Veneer Dryer</t>
  </si>
  <si>
    <t>30700714</t>
  </si>
  <si>
    <t>30700714 - Industrial Processes - Pulp &amp; Paper</t>
  </si>
  <si>
    <t>Larch Plywood Veneer Dryer</t>
  </si>
  <si>
    <t>30700715</t>
  </si>
  <si>
    <t>30700715 - Industrial Processes - Pulp &amp; Paper</t>
  </si>
  <si>
    <t>Southern Pine Plywood Veneer Dryer</t>
  </si>
  <si>
    <t>30700716</t>
  </si>
  <si>
    <t>30700716 - Industrial Processes - Pulp &amp; Paper</t>
  </si>
  <si>
    <t>Poplar Wood Fired Veneer Dryer</t>
  </si>
  <si>
    <t>30700717</t>
  </si>
  <si>
    <t>30700717 - Industrial Processes - Pulp &amp; Paper</t>
  </si>
  <si>
    <t>Gas Veneer Dryer: Pines ** (use 3-07-007-50)</t>
  </si>
  <si>
    <t>30700718</t>
  </si>
  <si>
    <t>30700718 - Industrial Processes - Pulp &amp; Paper</t>
  </si>
  <si>
    <t>Steam Veneer Dryer: Pines ** (use 3-07-007-60)</t>
  </si>
  <si>
    <t>30700720</t>
  </si>
  <si>
    <t>30700720 - Industrial Processes - Pulp &amp; Paper</t>
  </si>
  <si>
    <t>Veneer Dryer: Steam Heated: Redry</t>
  </si>
  <si>
    <t>30700725</t>
  </si>
  <si>
    <t>30700725 - Industrial Processes - Pulp &amp; Paper</t>
  </si>
  <si>
    <t>Veneer Cutting</t>
  </si>
  <si>
    <t>30700727</t>
  </si>
  <si>
    <t>30700727 - Industrial Processes - Pulp &amp; Paper</t>
  </si>
  <si>
    <t>Veneer Laying and Glue Spreading</t>
  </si>
  <si>
    <t>30700730</t>
  </si>
  <si>
    <t>30700730 - Industrial Processes - Pulp &amp; Paper</t>
  </si>
  <si>
    <t>Wood Steaming</t>
  </si>
  <si>
    <t>30700734</t>
  </si>
  <si>
    <t>30700734 - Industrial Processes - Pulp &amp; Paper</t>
  </si>
  <si>
    <t>Hardwood Plywood, Veneer Dryer, Direct Wood-fired, Heated Zones</t>
  </si>
  <si>
    <t>30700735</t>
  </si>
  <si>
    <t>30700735 - Industrial Processes - Pulp &amp; Paper</t>
  </si>
  <si>
    <t>Hardwood Plywood, Veneer Dryer, Direct Wood-fired, Cooling Section</t>
  </si>
  <si>
    <t>30700736</t>
  </si>
  <si>
    <t>30700736 - Industrial Processes - Pulp &amp; Paper</t>
  </si>
  <si>
    <t>Softwood Plywood, Veneer Dryer, Direct Wood-fired, Heated Zones</t>
  </si>
  <si>
    <t>30700737</t>
  </si>
  <si>
    <t>30700737 - Industrial Processes - Pulp &amp; Paper</t>
  </si>
  <si>
    <t>Softwood Plywood, Veneer Dryer, Direct Wood-fired, Cooling Section</t>
  </si>
  <si>
    <t>30700740</t>
  </si>
  <si>
    <t>30700740 - Industrial Processes - Pulp &amp; Paper</t>
  </si>
  <si>
    <t>Direct Wood-Fired Dryer: Non-specified Pine Species Veneer</t>
  </si>
  <si>
    <t>30700744</t>
  </si>
  <si>
    <t>30700744 - Industrial Processes - Pulp &amp; Paper</t>
  </si>
  <si>
    <t>Direct Wood-Fired Dryer: Hemlock Veneer</t>
  </si>
  <si>
    <t>30700746</t>
  </si>
  <si>
    <t>30700746 - Industrial Processes - Pulp &amp; Paper</t>
  </si>
  <si>
    <t>Direct Wood-Fired Dryer: Non-specified Fir Species Veneer</t>
  </si>
  <si>
    <t>30700747</t>
  </si>
  <si>
    <t>30700747 - Industrial Processes - Pulp &amp; Paper</t>
  </si>
  <si>
    <t>Direct Wood-Fired Dryer: Douglas Fir Veneer</t>
  </si>
  <si>
    <t>30700750</t>
  </si>
  <si>
    <t>30700750 - Industrial Processes - Pulp &amp; Paper</t>
  </si>
  <si>
    <t>Direct Natural Gas-Fired Dryer: Non-specified Pine Species Veneer</t>
  </si>
  <si>
    <t>30700752</t>
  </si>
  <si>
    <t>30700752 - Industrial Processes - Pulp &amp; Paper</t>
  </si>
  <si>
    <t>Softwood Plywood, Veneer Dryer, Direct Natural Gas-Fired, Heated Zones</t>
  </si>
  <si>
    <t>30700753</t>
  </si>
  <si>
    <t>30700753 - Industrial Processes - Pulp &amp; Paper</t>
  </si>
  <si>
    <t>Softwood Plywood, Veneer Dryer, Direct Nat Gas-Fired, Cooling Section</t>
  </si>
  <si>
    <t>30700756</t>
  </si>
  <si>
    <t>30700756 - Industrial Processes - Pulp &amp; Paper</t>
  </si>
  <si>
    <t>Hardwood Plywood, Veneer Dryer, Indirect-heated, Heated Zones</t>
  </si>
  <si>
    <t>30700757</t>
  </si>
  <si>
    <t>30700757 - Industrial Processes - Pulp &amp; Paper</t>
  </si>
  <si>
    <t>Hardwood Plywood, Veneer Dryer, Indirect-heated, Cooling Section</t>
  </si>
  <si>
    <t>30700760</t>
  </si>
  <si>
    <t>30700760 - Industrial Processes - Pulp &amp; Paper</t>
  </si>
  <si>
    <t>Indirect Heated Dryer: Non-specified Pine Species Veneer</t>
  </si>
  <si>
    <t>30700762</t>
  </si>
  <si>
    <t>30700762 - Industrial Processes - Pulp &amp; Paper</t>
  </si>
  <si>
    <t>Softwood Plywood, Veneer Dryer, Indirect-heated, Heated Zones</t>
  </si>
  <si>
    <t>30700763</t>
  </si>
  <si>
    <t>30700763 - Industrial Processes - Pulp &amp; Paper</t>
  </si>
  <si>
    <t>Softwood Plywood, Veneer Dryer, Indirect-heated, Cooling Section</t>
  </si>
  <si>
    <t>30700766</t>
  </si>
  <si>
    <t>30700766 - Industrial Processes - Pulp &amp; Paper</t>
  </si>
  <si>
    <t>Indirect Heated Dryer: Non-specified Fir Species Veneer</t>
  </si>
  <si>
    <t>30700767</t>
  </si>
  <si>
    <t>30700767 - Industrial Processes - Pulp &amp; Paper</t>
  </si>
  <si>
    <t>Indirect Heated Dryer: Douglas Fir Veneer</t>
  </si>
  <si>
    <t>30700769</t>
  </si>
  <si>
    <t>30700769 - Industrial Processes - Pulp &amp; Paper</t>
  </si>
  <si>
    <t>Indirect Heated Dryer: Poplar Veneer</t>
  </si>
  <si>
    <t>30700770</t>
  </si>
  <si>
    <t>30700770 - Industrial Processes - Pulp &amp; Paper</t>
  </si>
  <si>
    <t>Radio Frequency Heated Dryer: Non-specified Pine Species</t>
  </si>
  <si>
    <t>30700771</t>
  </si>
  <si>
    <t>30700771 - Industrial Processes - Pulp &amp; Paper</t>
  </si>
  <si>
    <t>Softwood Plywood, Veneer Dryer, Radio Frequency-Heated</t>
  </si>
  <si>
    <t>30700780</t>
  </si>
  <si>
    <t>30700780 - Industrial Processes - Pulp &amp; Paper</t>
  </si>
  <si>
    <t>Plywood Press: Phenol-formaldehyde Resin</t>
  </si>
  <si>
    <t>30700781</t>
  </si>
  <si>
    <t>30700781 - Industrial Processes - Pulp &amp; Paper</t>
  </si>
  <si>
    <t>Plywood Press: Urea-formaldehyde Resin</t>
  </si>
  <si>
    <t>30700783</t>
  </si>
  <si>
    <t>30700783 - Industrial Processes - Pulp &amp; Paper</t>
  </si>
  <si>
    <t>Softwood Plywood Press:  Phenol-formaldehyde Resin</t>
  </si>
  <si>
    <t>30700785</t>
  </si>
  <si>
    <t>30700785 - Industrial Processes - Pulp &amp; Paper</t>
  </si>
  <si>
    <t>Hardwood Plywood Press:  Urea-formaldehyde Resin</t>
  </si>
  <si>
    <t>30700788</t>
  </si>
  <si>
    <t>30700788 - Industrial Processes - Pulp &amp; Paper</t>
  </si>
  <si>
    <t>HardwdPlywd,CombdDustBH:Trim&amp;CoreSaws,Composr,DryHog,Hammermill,Sandr</t>
  </si>
  <si>
    <t>30700789</t>
  </si>
  <si>
    <t>30700789 - Industrial Processes - Pulp &amp; Paper</t>
  </si>
  <si>
    <t>Softwood Plywood, Log Steaming Vat</t>
  </si>
  <si>
    <t>30700790</t>
  </si>
  <si>
    <t>30700790 - Industrial Processes - Pulp &amp; Paper</t>
  </si>
  <si>
    <t>Softwood Plywood, Dry Veneer Trim Chipper</t>
  </si>
  <si>
    <t>30700791</t>
  </si>
  <si>
    <t>30700791 - Industrial Processes - Pulp &amp; Paper</t>
  </si>
  <si>
    <t>Softwood Plywood, Dry Plywood Trim Chippers</t>
  </si>
  <si>
    <t>30700792</t>
  </si>
  <si>
    <t>30700792 - Industrial Processes - Pulp &amp; Paper</t>
  </si>
  <si>
    <t>Softwood Plywood, Sanders and Specialty Saw</t>
  </si>
  <si>
    <t>30700793</t>
  </si>
  <si>
    <t>30700793 - Industrial Processes - Pulp &amp; Paper</t>
  </si>
  <si>
    <t>Softwood Plywood, Saws, Hog, and Sander</t>
  </si>
  <si>
    <t>30700798</t>
  </si>
  <si>
    <t>30700798 - Industrial Processes - Pulp &amp; Paper</t>
  </si>
  <si>
    <t>30700799</t>
  </si>
  <si>
    <t>30700799 - Industrial Processes - Pulp &amp; Paper</t>
  </si>
  <si>
    <t>30700801</t>
  </si>
  <si>
    <t>30700801 - Industrial Processes - Pulp &amp; Paper</t>
  </si>
  <si>
    <t>Sawmill Operations</t>
  </si>
  <si>
    <t>Log Debarking</t>
  </si>
  <si>
    <t>30700802</t>
  </si>
  <si>
    <t>30700802 - Industrial Processes - Pulp &amp; Paper</t>
  </si>
  <si>
    <t>Log Sawing</t>
  </si>
  <si>
    <t>30700803</t>
  </si>
  <si>
    <t>30700803 - Industrial Processes - Pulp &amp; Paper</t>
  </si>
  <si>
    <t>Sawdust Pile Handling</t>
  </si>
  <si>
    <t>30700804</t>
  </si>
  <si>
    <t>30700804 - Industrial Processes - Pulp &amp; Paper</t>
  </si>
  <si>
    <t>Sawing: Cyclone Exhaust</t>
  </si>
  <si>
    <t>30700805</t>
  </si>
  <si>
    <t>30700805 - Industrial Processes - Pulp &amp; Paper</t>
  </si>
  <si>
    <t>Planning/Trimming: Cyclone Exhaust</t>
  </si>
  <si>
    <t>30700806</t>
  </si>
  <si>
    <t>30700806 - Industrial Processes - Pulp &amp; Paper</t>
  </si>
  <si>
    <t>Sanding: Cyclone Exhaust</t>
  </si>
  <si>
    <t>30700807</t>
  </si>
  <si>
    <t>30700807 - Industrial Processes - Pulp &amp; Paper</t>
  </si>
  <si>
    <t>Sanderdust: Cyclone Exhaust</t>
  </si>
  <si>
    <t>30700808</t>
  </si>
  <si>
    <t>30700808 - Industrial Processes - Pulp &amp; Paper</t>
  </si>
  <si>
    <t>Other Cyclones: Exhaust</t>
  </si>
  <si>
    <t>30700820</t>
  </si>
  <si>
    <t>30700820 - Industrial Processes - Pulp &amp; Paper</t>
  </si>
  <si>
    <t>Chipping and Screening</t>
  </si>
  <si>
    <t>30700821</t>
  </si>
  <si>
    <t>30700821 - Industrial Processes - Storage and Transfer</t>
  </si>
  <si>
    <t>Chip Storage Piles</t>
  </si>
  <si>
    <t>30700822</t>
  </si>
  <si>
    <t>30700822 - Industrial Processes - Storage and Transfer</t>
  </si>
  <si>
    <t>Chip Transfer/Conveying</t>
  </si>
  <si>
    <t>30700895</t>
  </si>
  <si>
    <t>30700895 - Industrial Processes - Storage and Transfer</t>
  </si>
  <si>
    <t>Log Storage</t>
  </si>
  <si>
    <t>30700896</t>
  </si>
  <si>
    <t>30700896 - Industrial Processes - Pulp &amp; Paper</t>
  </si>
  <si>
    <t>30700897</t>
  </si>
  <si>
    <t>30700897 - Industrial Processes - Pulp &amp; Paper</t>
  </si>
  <si>
    <t>30700898</t>
  </si>
  <si>
    <t>30700898 - Industrial Processes - Pulp &amp; Paper</t>
  </si>
  <si>
    <t>30700899</t>
  </si>
  <si>
    <t>30700899 - Industrial Processes - Pulp &amp; Paper</t>
  </si>
  <si>
    <t>30700921</t>
  </si>
  <si>
    <t>30700921 - Industrial Processes - Pulp &amp; Paper</t>
  </si>
  <si>
    <t>Medium Density Fiberboard (MDF) Manufacture</t>
  </si>
  <si>
    <t>Direct Wood-fired Tube Dryer, Unspecified Pines</t>
  </si>
  <si>
    <t>30700923</t>
  </si>
  <si>
    <t>30700923 - Industrial Processes - Pulp &amp; Paper</t>
  </si>
  <si>
    <t>Direct Wood-fired Tube Dryer, Blowline Blend, UF Resin, Softwoods</t>
  </si>
  <si>
    <t>30700925</t>
  </si>
  <si>
    <t>30700925 - Industrial Processes - Pulp &amp; Paper</t>
  </si>
  <si>
    <t>Direct Wood-fired Tube Dryer, Hardwoods</t>
  </si>
  <si>
    <t>30700927</t>
  </si>
  <si>
    <t>30700927 - Industrial Processes - Pulp &amp; Paper</t>
  </si>
  <si>
    <t>Direct Natural Gas-fired Tube Dryer, Non-blowline Blend, Hardwoods</t>
  </si>
  <si>
    <t>30700931</t>
  </si>
  <si>
    <t>30700931 - Industrial Processes - Pulp &amp; Paper</t>
  </si>
  <si>
    <t>Indirect-heated Tube Dryer, Unspecified Pines</t>
  </si>
  <si>
    <t>30700932</t>
  </si>
  <si>
    <t>30700932 - Industrial Processes - Pulp &amp; Paper</t>
  </si>
  <si>
    <t>Indirect-heated Tube Dryer, Blowline Blend, UF Resin, Softwoods</t>
  </si>
  <si>
    <t>30700933</t>
  </si>
  <si>
    <t>30700933 - Industrial Processes - Pulp &amp; Paper</t>
  </si>
  <si>
    <t>Indirect-heated Tube Dryer, Non-blowline Blend, Softwoods</t>
  </si>
  <si>
    <t>30700935</t>
  </si>
  <si>
    <t>30700935 - Industrial Processes - Pulp &amp; Paper</t>
  </si>
  <si>
    <t>Indirect-heated Tube Dryer, Hardwoods</t>
  </si>
  <si>
    <t>30700936</t>
  </si>
  <si>
    <t>30700936 - Industrial Processes - Pulp &amp; Paper</t>
  </si>
  <si>
    <t>Indirect-heated Tube Dryer, Blowline Blend, UF Resin, Hardwoods</t>
  </si>
  <si>
    <t>30700937</t>
  </si>
  <si>
    <t>30700937 - Industrial Processes - Pulp &amp; Paper</t>
  </si>
  <si>
    <t>Indirect-heated Second Stage Tube Dryer, Blowline Blend, Softwoods</t>
  </si>
  <si>
    <t>30700939</t>
  </si>
  <si>
    <t>30700939 - Industrial Processes - Pulp &amp; Paper</t>
  </si>
  <si>
    <t>Indirect-heated Tube Dryer, 50% Softwood, 50% Hardwood</t>
  </si>
  <si>
    <t>30700940</t>
  </si>
  <si>
    <t>30700940 - Industrial Processes - Pulp &amp; Paper</t>
  </si>
  <si>
    <t>Direct Natural Gas-fired Rotary Predryer, Softwoods</t>
  </si>
  <si>
    <t>30700950</t>
  </si>
  <si>
    <t>30700950 - Industrial Processes - Pulp &amp; Paper</t>
  </si>
  <si>
    <t>Continuous Hot Press, UF Resin</t>
  </si>
  <si>
    <t>30700960</t>
  </si>
  <si>
    <t>30700960 - Industrial Processes - Pulp &amp; Paper</t>
  </si>
  <si>
    <t>Batch Hot Press, UF Resin</t>
  </si>
  <si>
    <t>30700971</t>
  </si>
  <si>
    <t>30700971 - Industrial Processes - Pulp &amp; Paper</t>
  </si>
  <si>
    <t>MDF Board Cooler, UF Resin</t>
  </si>
  <si>
    <t>30700980</t>
  </si>
  <si>
    <t>30700980 - Industrial Processes - Pulp &amp; Paper</t>
  </si>
  <si>
    <t>Paddle Blender, UF Resin</t>
  </si>
  <si>
    <t>30700981</t>
  </si>
  <si>
    <t>30700981 - Industrial Processes - Pulp &amp; Paper</t>
  </si>
  <si>
    <t>Former Without Blowline Blend, UF Resin (includes blender emissions)</t>
  </si>
  <si>
    <t>30700982</t>
  </si>
  <si>
    <t>30700982 - Industrial Processes - Pulp &amp; Paper</t>
  </si>
  <si>
    <t>Former With Blowline Blend, UF Resin</t>
  </si>
  <si>
    <t>30700983</t>
  </si>
  <si>
    <t>30700983 - Industrial Processes - Pulp &amp; Paper</t>
  </si>
  <si>
    <t>30700984</t>
  </si>
  <si>
    <t>30700984 - Industrial Processes - Pulp &amp; Paper</t>
  </si>
  <si>
    <t>Saw and hogger (pulverizer)</t>
  </si>
  <si>
    <t>30701001</t>
  </si>
  <si>
    <t>30701001 - Industrial Processes - Pulp &amp; Paper</t>
  </si>
  <si>
    <t>Oriented Strandboard (OSB) Manufacture</t>
  </si>
  <si>
    <t>Direct Wood-fired Rotary Dryer, Unspecified Pines</t>
  </si>
  <si>
    <t>30701008</t>
  </si>
  <si>
    <t>30701008 - Industrial Processes - Pulp &amp; Paper</t>
  </si>
  <si>
    <t>Direct Wood-fired Rotary Dryer, Aspen</t>
  </si>
  <si>
    <t>30701009</t>
  </si>
  <si>
    <t>30701009 - Industrial Processes - Pulp &amp; Paper</t>
  </si>
  <si>
    <t>Direct Wood-fired Rotary Dryer, Softwoods</t>
  </si>
  <si>
    <t>30701010</t>
  </si>
  <si>
    <t>30701010 - Industrial Processes - Pulp &amp; Paper</t>
  </si>
  <si>
    <t>30701015</t>
  </si>
  <si>
    <t>30701015 - Industrial Processes - Pulp &amp; Paper</t>
  </si>
  <si>
    <t>Direct Wood-fired Rotary Dryer, Mixed (40-60% softwd, 40-60% hardwood)</t>
  </si>
  <si>
    <t>30701020</t>
  </si>
  <si>
    <t>30701020 - Industrial Processes - Pulp &amp; Paper</t>
  </si>
  <si>
    <t>Direct Natural Gas-fired Rotary Dryer, Hardwoods</t>
  </si>
  <si>
    <t>30701030</t>
  </si>
  <si>
    <t>30701030 - Industrial Processes - Pulp &amp; Paper</t>
  </si>
  <si>
    <t>Indirect-heated Rotary Dryer, Hardwoods</t>
  </si>
  <si>
    <t>30701040</t>
  </si>
  <si>
    <t>30701040 - Industrial Processes - Pulp &amp; Paper</t>
  </si>
  <si>
    <t>Indirect-heated (heated zones) Conveyor Dryer, Hardwoods</t>
  </si>
  <si>
    <t>30701053</t>
  </si>
  <si>
    <t>30701053 - Industrial Processes - Pulp &amp; Paper</t>
  </si>
  <si>
    <t>Hot Press, Phenol-Formaldehyde Resin</t>
  </si>
  <si>
    <t>30701054</t>
  </si>
  <si>
    <t>30701054 - Industrial Processes - Pulp &amp; Paper</t>
  </si>
  <si>
    <t>Hot Press, Phenol-Formaldehyde Resin (Dry)</t>
  </si>
  <si>
    <t>30701055</t>
  </si>
  <si>
    <t>30701055 - Industrial Processes - Pulp &amp; Paper</t>
  </si>
  <si>
    <t>Hot Press, Methylene Diphenyl Diisocyanate Resin</t>
  </si>
  <si>
    <t>30701057</t>
  </si>
  <si>
    <t>30701057 - Industrial Processes - Pulp &amp; Paper</t>
  </si>
  <si>
    <t>Hot Press, PF Resin (surface layers) / MDI Resin (core layers)</t>
  </si>
  <si>
    <t>30701060</t>
  </si>
  <si>
    <t>30701060 - Industrial Processes - Pulp &amp; Paper</t>
  </si>
  <si>
    <t>Blender, PF Resin/MDI Resin</t>
  </si>
  <si>
    <t>30701062</t>
  </si>
  <si>
    <t>30701062 - Industrial Processes - Pulp &amp; Paper</t>
  </si>
  <si>
    <t>Sanderdust Metering Bin</t>
  </si>
  <si>
    <t>30701064</t>
  </si>
  <si>
    <t>30701064 - Industrial Processes - Pulp &amp; Paper</t>
  </si>
  <si>
    <t>Raw Fuel Bin</t>
  </si>
  <si>
    <t>30701199</t>
  </si>
  <si>
    <t>30701199 - Industrial Processes - Pulp &amp; Paper</t>
  </si>
  <si>
    <t>Paper Coating and Glazing</t>
  </si>
  <si>
    <t>Extrusion Coating Line with Solvent Free Resin/Wax</t>
  </si>
  <si>
    <t>30701201</t>
  </si>
  <si>
    <t>30701201 - Industrial Processes - Pulp &amp; Paper</t>
  </si>
  <si>
    <t>Miscellaneous Paper Processes</t>
  </si>
  <si>
    <t>Cyclones</t>
  </si>
  <si>
    <t>30701202</t>
  </si>
  <si>
    <t>30701202 - Industrial Processes - Pulp &amp; Paper</t>
  </si>
  <si>
    <t>30701220</t>
  </si>
  <si>
    <t>30701220 - Industrial Processes - Pulp &amp; Paper</t>
  </si>
  <si>
    <t>Mechanical Pulping Operations</t>
  </si>
  <si>
    <t>Thermomechanical Process and Chemi-thermomechanical Pulping</t>
  </si>
  <si>
    <t>30701221</t>
  </si>
  <si>
    <t>30701221 - Industrial Processes - Pulp &amp; Paper</t>
  </si>
  <si>
    <t>Pressurized Groundwood / Stone Groundwood Process</t>
  </si>
  <si>
    <t>30701222</t>
  </si>
  <si>
    <t>30701222 - Industrial Processes - Pulp &amp; Paper</t>
  </si>
  <si>
    <t>Bleaching / Brightening</t>
  </si>
  <si>
    <t>30701223</t>
  </si>
  <si>
    <t>30701223 - Industrial Processes - Pulp &amp; Paper</t>
  </si>
  <si>
    <t>30701224</t>
  </si>
  <si>
    <t>30701224 - Industrial Processes - Pulp &amp; Paper</t>
  </si>
  <si>
    <t>Refiner Pulping</t>
  </si>
  <si>
    <t>30701301</t>
  </si>
  <si>
    <t>30701301 - Industrial Processes - Pulp &amp; Paper</t>
  </si>
  <si>
    <t>Miscellaneous Paper Products</t>
  </si>
  <si>
    <t>Shredding Newspaper for Insulation Manufacturing</t>
  </si>
  <si>
    <t>30701399</t>
  </si>
  <si>
    <t>30701399 - Industrial Processes - Pulp &amp; Paper</t>
  </si>
  <si>
    <t>30701410</t>
  </si>
  <si>
    <t>30701410 - Industrial Processes - Pulp &amp; Paper</t>
  </si>
  <si>
    <t>Hardboard (HB) Manufacture</t>
  </si>
  <si>
    <t>Tube dryer, direct wood-fired, blowline blend, PF resin, hardwood</t>
  </si>
  <si>
    <t>30701415</t>
  </si>
  <si>
    <t>30701415 - Industrial Processes - Pulp &amp; Paper</t>
  </si>
  <si>
    <t>Tube dryer, direct NG-fired, blowline blend, PF resin, hardwood</t>
  </si>
  <si>
    <t>30701416</t>
  </si>
  <si>
    <t>30701416 - Industrial Processes - Pulp &amp; Paper</t>
  </si>
  <si>
    <t>Board dryer,direct NG-fired,softwood, linseed oil binder(heated zones)</t>
  </si>
  <si>
    <t>30701420</t>
  </si>
  <si>
    <t>30701420 - Industrial Processes - Pulp &amp; Paper</t>
  </si>
  <si>
    <t>Tempering oven, direct natural gas-fired, hardwood</t>
  </si>
  <si>
    <t>30701425</t>
  </si>
  <si>
    <t>30701425 - Industrial Processes - Pulp &amp; Paper</t>
  </si>
  <si>
    <t>Tube dryer, second stage, indirect heated, hardwood</t>
  </si>
  <si>
    <t>30701430</t>
  </si>
  <si>
    <t>30701430 - Industrial Processes - Pulp &amp; Paper</t>
  </si>
  <si>
    <t>Humidification kiln, indirect heated</t>
  </si>
  <si>
    <t>30701440</t>
  </si>
  <si>
    <t>30701440 - Industrial Processes - Pulp &amp; Paper</t>
  </si>
  <si>
    <t>Hot press, PF resin</t>
  </si>
  <si>
    <t>30701442</t>
  </si>
  <si>
    <t>30701442 - Industrial Processes - Pulp &amp; Paper</t>
  </si>
  <si>
    <t>Hot press, linseed oil binder</t>
  </si>
  <si>
    <t>30701480</t>
  </si>
  <si>
    <t>30701480 - Industrial Processes - Pulp &amp; Paper</t>
  </si>
  <si>
    <t>30701482</t>
  </si>
  <si>
    <t>30701482 - Industrial Processes - Pulp &amp; Paper</t>
  </si>
  <si>
    <t>Log chipper, hardwood</t>
  </si>
  <si>
    <t>30701484</t>
  </si>
  <si>
    <t>30701484 - Industrial Processes - Pulp &amp; Paper</t>
  </si>
  <si>
    <t>Pressurized digester/refiner, hardwood</t>
  </si>
  <si>
    <t>30701486</t>
  </si>
  <si>
    <t>30701486 - Industrial Processes - Pulp &amp; Paper</t>
  </si>
  <si>
    <t>Former, vacuum system, wet, PF resin</t>
  </si>
  <si>
    <t>30701510</t>
  </si>
  <si>
    <t>30701510 - Industrial Processes - Pulp &amp; Paper</t>
  </si>
  <si>
    <t>Fiberboard (FB) Manufacture</t>
  </si>
  <si>
    <t>Board dryer, indirect heated, softwood, starch binder (heated zones)</t>
  </si>
  <si>
    <t>30701512</t>
  </si>
  <si>
    <t>30701512 - Industrial Processes - Pulp &amp; Paper</t>
  </si>
  <si>
    <t>Board dryer,indirect htd, softwood, 6-12% asphalt binder(heated zones)</t>
  </si>
  <si>
    <t>30701530</t>
  </si>
  <si>
    <t>30701530 - Industrial Processes - Pulp &amp; Paper</t>
  </si>
  <si>
    <t>Atmospheric refiner and dump chest, softwood</t>
  </si>
  <si>
    <t>30701540</t>
  </si>
  <si>
    <t>30701540 - Industrial Processes - Pulp &amp; Paper</t>
  </si>
  <si>
    <t>Washer, softwood</t>
  </si>
  <si>
    <t>30701550</t>
  </si>
  <si>
    <t>30701550 - Industrial Processes - Pulp &amp; Paper</t>
  </si>
  <si>
    <t>Former, vacuum system, wet, 6-12% asphalt</t>
  </si>
  <si>
    <t>30701601</t>
  </si>
  <si>
    <t>30701601 - Industrial Processes - Pulp &amp; Paper</t>
  </si>
  <si>
    <t>Laminated Veneer Lumber Manufacture</t>
  </si>
  <si>
    <t>LVL, veneer, indirect heated, hardwood (heated zones)</t>
  </si>
  <si>
    <t>30701602</t>
  </si>
  <si>
    <t>30701602 - Industrial Processes - Pulp &amp; Paper</t>
  </si>
  <si>
    <t>LVL, veneer, indirect heated, hardwood (cooling section)</t>
  </si>
  <si>
    <t>30701612</t>
  </si>
  <si>
    <t>30701612 - Industrial Processes - Pulp &amp; Paper</t>
  </si>
  <si>
    <t>LVL, press, PF resin</t>
  </si>
  <si>
    <t>30701620</t>
  </si>
  <si>
    <t>30701620 - Industrial Processes - Pulp &amp; Paper</t>
  </si>
  <si>
    <t>LVL, I-Beam Saw</t>
  </si>
  <si>
    <t>30701630</t>
  </si>
  <si>
    <t>30701630 - Industrial Processes - Pulp &amp; Paper</t>
  </si>
  <si>
    <t>I-Joist manufacture: I-Joist, curing chamber</t>
  </si>
  <si>
    <t>30701640</t>
  </si>
  <si>
    <t>30701640 - Industrial Processes - Pulp &amp; Paper</t>
  </si>
  <si>
    <t>Laminated Strand Lumber Manufacture</t>
  </si>
  <si>
    <t>LSL, rotary, direct wood-fired, hardwood</t>
  </si>
  <si>
    <t>30701641</t>
  </si>
  <si>
    <t>30701641 - Industrial Processes - Pulp &amp; Paper</t>
  </si>
  <si>
    <t>LSL, conveyor, indirect heated, hardwood</t>
  </si>
  <si>
    <t>30701650</t>
  </si>
  <si>
    <t>30701650 - Industrial Processes - Pulp &amp; Paper</t>
  </si>
  <si>
    <t>LSL, press, MDI resin</t>
  </si>
  <si>
    <t>30701660</t>
  </si>
  <si>
    <t>30701660 - Industrial Processes - Pulp &amp; Paper</t>
  </si>
  <si>
    <t>LSL, Sander</t>
  </si>
  <si>
    <t>30701661</t>
  </si>
  <si>
    <t>30701661 - Industrial Processes - Pulp &amp; Paper</t>
  </si>
  <si>
    <t>LSL, Saw</t>
  </si>
  <si>
    <t>30702001</t>
  </si>
  <si>
    <t>30702001 - Industrial Processes - Pulp &amp; Paper</t>
  </si>
  <si>
    <t>Furniture Manufacture</t>
  </si>
  <si>
    <t>Rough-end</t>
  </si>
  <si>
    <t>30702002</t>
  </si>
  <si>
    <t>30702002 - Industrial Processes - Pulp &amp; Paper</t>
  </si>
  <si>
    <t>Machine Room</t>
  </si>
  <si>
    <t>30702003</t>
  </si>
  <si>
    <t>30702003 - Industrial Processes - Pulp &amp; Paper</t>
  </si>
  <si>
    <t>Sanding</t>
  </si>
  <si>
    <t>30702004</t>
  </si>
  <si>
    <t>30702004 - Industrial Processes - Pulp &amp; Paper</t>
  </si>
  <si>
    <t>Wood Hog</t>
  </si>
  <si>
    <t>30702021</t>
  </si>
  <si>
    <t>30702021 - Industrial Processes - Pulp &amp; Paper</t>
  </si>
  <si>
    <t>Veneer Hot Press, Urea Formaldehyde Resin</t>
  </si>
  <si>
    <t>30702098</t>
  </si>
  <si>
    <t>30702098 - Industrial Processes - Pulp &amp; Paper</t>
  </si>
  <si>
    <t>30702099</t>
  </si>
  <si>
    <t>30702099 - Industrial Processes - Pulp &amp; Paper</t>
  </si>
  <si>
    <t>30703001</t>
  </si>
  <si>
    <t>30703001 - Industrial Processes - Storage and Transfer</t>
  </si>
  <si>
    <t>Miscellaneous Wood Working Operations</t>
  </si>
  <si>
    <t>Wood Waste Storage Bin Vent</t>
  </si>
  <si>
    <t>30703002</t>
  </si>
  <si>
    <t>30703002 - Industrial Processes - Storage and Transfer</t>
  </si>
  <si>
    <t>Wood Waste Storage Bin Loadout</t>
  </si>
  <si>
    <t>30703096</t>
  </si>
  <si>
    <t>30703096 - Industrial Processes - Pulp &amp; Paper</t>
  </si>
  <si>
    <t>Sanding/Planning Operations: Specify</t>
  </si>
  <si>
    <t>30703097</t>
  </si>
  <si>
    <t>30703097 - Industrial Processes - Pulp &amp; Paper</t>
  </si>
  <si>
    <t>30703098</t>
  </si>
  <si>
    <t>30703098 - Industrial Processes - Pulp &amp; Paper</t>
  </si>
  <si>
    <t>30703099</t>
  </si>
  <si>
    <t>30703099 - Industrial Processes - Pulp &amp; Paper</t>
  </si>
  <si>
    <t>30704001</t>
  </si>
  <si>
    <t>30704001 - Industrial Processes - Storage and Transfer</t>
  </si>
  <si>
    <t>Bulk Handling and Storage - Wood/Bark</t>
  </si>
  <si>
    <t>Storage Bins</t>
  </si>
  <si>
    <t>30704002</t>
  </si>
  <si>
    <t>30704002 - Industrial Processes - Storage and Transfer</t>
  </si>
  <si>
    <t>Stockpiles</t>
  </si>
  <si>
    <t>30704003</t>
  </si>
  <si>
    <t>30704003 - Industrial Processes - Storage and Transfer</t>
  </si>
  <si>
    <t>30704004</t>
  </si>
  <si>
    <t>30704004 - Industrial Processes - Storage and Transfer</t>
  </si>
  <si>
    <t>30704005</t>
  </si>
  <si>
    <t>30704005 - Industrial Processes - Storage and Transfer</t>
  </si>
  <si>
    <t>Conveyors</t>
  </si>
  <si>
    <t>30788801</t>
  </si>
  <si>
    <t>30788801 - Industrial Processes - Pulp &amp; Paper</t>
  </si>
  <si>
    <t>30788802</t>
  </si>
  <si>
    <t>30788802 - Industrial Processes - Pulp &amp; Paper</t>
  </si>
  <si>
    <t>30788803</t>
  </si>
  <si>
    <t>30788803 - Industrial Processes - Pulp &amp; Paper</t>
  </si>
  <si>
    <t>30788804</t>
  </si>
  <si>
    <t>30788804 - Industrial Processes - Pulp &amp; Paper</t>
  </si>
  <si>
    <t>30788805</t>
  </si>
  <si>
    <t>30788805 - Industrial Processes - Pulp &amp; Paper</t>
  </si>
  <si>
    <t>30788898</t>
  </si>
  <si>
    <t>30788898 - Industrial Processes - Pulp &amp; Paper</t>
  </si>
  <si>
    <t>30790001</t>
  </si>
  <si>
    <t>30790001 - Industrial Processes - Pulp &amp; Paper</t>
  </si>
  <si>
    <t>30790002</t>
  </si>
  <si>
    <t>30790002 - Industrial Processes - Pulp &amp; Paper</t>
  </si>
  <si>
    <t>30790003</t>
  </si>
  <si>
    <t>30790003 - Industrial Processes - Pulp &amp; Paper</t>
  </si>
  <si>
    <t>30790011</t>
  </si>
  <si>
    <t>30790011 - Industrial Processes - Pulp &amp; Paper</t>
  </si>
  <si>
    <t>30790012</t>
  </si>
  <si>
    <t>30790012 - Industrial Processes - Pulp &amp; Paper</t>
  </si>
  <si>
    <t>30790013</t>
  </si>
  <si>
    <t>30790013 - Industrial Processes - Pulp &amp; Paper</t>
  </si>
  <si>
    <t>30790014</t>
  </si>
  <si>
    <t>30790014 - Industrial Processes - Pulp &amp; Paper</t>
  </si>
  <si>
    <t>30790021</t>
  </si>
  <si>
    <t>30790021 - Industrial Processes - Pulp &amp; Paper</t>
  </si>
  <si>
    <t>30790022</t>
  </si>
  <si>
    <t>30790022 - Industrial Processes - Pulp &amp; Paper</t>
  </si>
  <si>
    <t>30790023</t>
  </si>
  <si>
    <t>30790023 - Industrial Processes - Pulp &amp; Paper</t>
  </si>
  <si>
    <t>30790024</t>
  </si>
  <si>
    <t>30790024 - Industrial Processes - Pulp &amp; Paper</t>
  </si>
  <si>
    <t>30799901</t>
  </si>
  <si>
    <t>30799901 - Industrial Processes - Pulp &amp; Paper</t>
  </si>
  <si>
    <t>Battery Separators</t>
  </si>
  <si>
    <t>30799998</t>
  </si>
  <si>
    <t>30799998 - Industrial Processes - Pulp &amp; Paper</t>
  </si>
  <si>
    <t>30799999</t>
  </si>
  <si>
    <t>30799999 - Industrial Processes - Pulp &amp; Paper</t>
  </si>
  <si>
    <t>30800101</t>
  </si>
  <si>
    <t>30800101 - Industrial Processes - NEC</t>
  </si>
  <si>
    <t>Rubber and Miscellaneous Plastics Products</t>
  </si>
  <si>
    <t>Tire Manufacture</t>
  </si>
  <si>
    <t>Undertread and Sidewall Cementing</t>
  </si>
  <si>
    <t>30800102</t>
  </si>
  <si>
    <t>30800102 - Industrial Processes - NEC</t>
  </si>
  <si>
    <t>Bead Dipping</t>
  </si>
  <si>
    <t>30800103</t>
  </si>
  <si>
    <t>30800103 - Industrial Processes - NEC</t>
  </si>
  <si>
    <t>Bead Swabbing</t>
  </si>
  <si>
    <t>30800104</t>
  </si>
  <si>
    <t>30800104 - Industrial Processes - NEC</t>
  </si>
  <si>
    <t>Tire Building</t>
  </si>
  <si>
    <t>30800105</t>
  </si>
  <si>
    <t>30800105 - Industrial Processes - NEC</t>
  </si>
  <si>
    <t>Tread End Cementing</t>
  </si>
  <si>
    <t>30800106</t>
  </si>
  <si>
    <t>30800106 - Industrial Processes - NEC</t>
  </si>
  <si>
    <t>Green Tire Spraying</t>
  </si>
  <si>
    <t>30800107</t>
  </si>
  <si>
    <t>30800107 - Industrial Processes - NEC</t>
  </si>
  <si>
    <t>Tire Curing</t>
  </si>
  <si>
    <t>30800108</t>
  </si>
  <si>
    <t>30800108 - Industrial Processes - NEC</t>
  </si>
  <si>
    <t>Solvent Mixing</t>
  </si>
  <si>
    <t>30800109</t>
  </si>
  <si>
    <t>30800109 - Industrial Processes - Storage and Transfer</t>
  </si>
  <si>
    <t>Solvent Storage ** (Use 4-07-004-01 thru 4-07-999-98 if possible)</t>
  </si>
  <si>
    <t>30800110</t>
  </si>
  <si>
    <t>30800110 - Industrial Processes - Storage and Transfer</t>
  </si>
  <si>
    <t>Solvent Storage (Use 4-07-004-01 thru 4-07-999-98 if possible)</t>
  </si>
  <si>
    <t>30800111</t>
  </si>
  <si>
    <t>30800111 - Industrial Processes - NEC</t>
  </si>
  <si>
    <t>Compounding</t>
  </si>
  <si>
    <t>30800112</t>
  </si>
  <si>
    <t>30800112 - Industrial Processes - NEC</t>
  </si>
  <si>
    <t>30800113</t>
  </si>
  <si>
    <t>30800113 - Industrial Processes - NEC</t>
  </si>
  <si>
    <t>Tread Extruder</t>
  </si>
  <si>
    <t>30800114</t>
  </si>
  <si>
    <t>30800114 - Industrial Processes - NEC</t>
  </si>
  <si>
    <t>Sidewall Extruder</t>
  </si>
  <si>
    <t>30800115</t>
  </si>
  <si>
    <t>30800115 - Industrial Processes - NEC</t>
  </si>
  <si>
    <t>Calendering</t>
  </si>
  <si>
    <t>30800116</t>
  </si>
  <si>
    <t>30800116 - Industrial Processes - NEC</t>
  </si>
  <si>
    <t>Latex Dipping</t>
  </si>
  <si>
    <t>30800117</t>
  </si>
  <si>
    <t>30800117 - Industrial Processes - NEC</t>
  </si>
  <si>
    <t>30800120</t>
  </si>
  <si>
    <t>30800120 - Industrial Processes - NEC</t>
  </si>
  <si>
    <t>30800121</t>
  </si>
  <si>
    <t>30800121 - Industrial Processes - NEC</t>
  </si>
  <si>
    <t>30800122</t>
  </si>
  <si>
    <t>30800122 - Industrial Processes - NEC</t>
  </si>
  <si>
    <t>30800123</t>
  </si>
  <si>
    <t>30800123 - Industrial Processes - NEC</t>
  </si>
  <si>
    <t>30800124</t>
  </si>
  <si>
    <t>30800124 - Industrial Processes - NEC</t>
  </si>
  <si>
    <t>30800125</t>
  </si>
  <si>
    <t>30800125 - Industrial Processes - NEC</t>
  </si>
  <si>
    <t>30800126</t>
  </si>
  <si>
    <t>30800126 - Industrial Processes - NEC</t>
  </si>
  <si>
    <t>30800127</t>
  </si>
  <si>
    <t>30800127 - Industrial Processes - NEC</t>
  </si>
  <si>
    <t>30800128</t>
  </si>
  <si>
    <t>30800128 - Industrial Processes - NEC</t>
  </si>
  <si>
    <t>30800129</t>
  </si>
  <si>
    <t>30800129 - Industrial Processes - NEC</t>
  </si>
  <si>
    <t>30800130</t>
  </si>
  <si>
    <t>30800130 - Industrial Processes - NEC</t>
  </si>
  <si>
    <t>30800131</t>
  </si>
  <si>
    <t>30800131 - Industrial Processes - NEC</t>
  </si>
  <si>
    <t>30800132</t>
  </si>
  <si>
    <t>30800132 - Industrial Processes - NEC</t>
  </si>
  <si>
    <t>30800133</t>
  </si>
  <si>
    <t>30800133 - Industrial Processes - NEC</t>
  </si>
  <si>
    <t>30800197</t>
  </si>
  <si>
    <t>30800197 - Industrial Processes - NEC</t>
  </si>
  <si>
    <t>30800198</t>
  </si>
  <si>
    <t>30800198 - Industrial Processes - NEC</t>
  </si>
  <si>
    <t>30800199</t>
  </si>
  <si>
    <t>30800199 - Industrial Processes - NEC</t>
  </si>
  <si>
    <t>30800501</t>
  </si>
  <si>
    <t>30800501 - Industrial Processes - NEC</t>
  </si>
  <si>
    <t>Tire Retreading</t>
  </si>
  <si>
    <t>Tire Buffing Machines</t>
  </si>
  <si>
    <t>30800699</t>
  </si>
  <si>
    <t>30800699 - Industrial Processes - NEC</t>
  </si>
  <si>
    <t>Other Fabricated Plastics</t>
  </si>
  <si>
    <t>30800701</t>
  </si>
  <si>
    <t>30800701 - Industrial Processes - NEC</t>
  </si>
  <si>
    <t>Fiberglass Resin Products</t>
  </si>
  <si>
    <t>Plastics Machining: Drilling/Sanding/Sawing/etc.</t>
  </si>
  <si>
    <t>30800702</t>
  </si>
  <si>
    <t>30800702 - Industrial Processes - NEC</t>
  </si>
  <si>
    <t>Mould Release</t>
  </si>
  <si>
    <t>30800703</t>
  </si>
  <si>
    <t>30800703 - Industrial Processes - NEC</t>
  </si>
  <si>
    <t>Solvent Consumption</t>
  </si>
  <si>
    <t>30800704</t>
  </si>
  <si>
    <t>30800704 - Industrial Processes - NEC</t>
  </si>
  <si>
    <t>Adhesive Consumption</t>
  </si>
  <si>
    <t>30800705</t>
  </si>
  <si>
    <t>30800705 - Industrial Processes - NEC</t>
  </si>
  <si>
    <t>30800718</t>
  </si>
  <si>
    <t>30800718 - Industrial Processes - NEC</t>
  </si>
  <si>
    <t>Gel Coat: Nonatomized Spray</t>
  </si>
  <si>
    <t>30800719</t>
  </si>
  <si>
    <t>30800719 - Industrial Processes - NEC</t>
  </si>
  <si>
    <t>Gel Coat: Robotic Spray</t>
  </si>
  <si>
    <t>30800720</t>
  </si>
  <si>
    <t>30800720 - Industrial Processes - NEC</t>
  </si>
  <si>
    <t>30800721</t>
  </si>
  <si>
    <t>30800721 - Industrial Processes - NEC</t>
  </si>
  <si>
    <t>Gel Coat: Manual Application</t>
  </si>
  <si>
    <t>30800722</t>
  </si>
  <si>
    <t>30800722 - Industrial Processes - NEC</t>
  </si>
  <si>
    <t>Gel Coat: Atomized Spray</t>
  </si>
  <si>
    <t>30800723</t>
  </si>
  <si>
    <t>30800723 - Industrial Processes - NEC</t>
  </si>
  <si>
    <t>Mechanical Resin Applic: Non-atomized spray(incl pressure fed rollers)</t>
  </si>
  <si>
    <t>30800724</t>
  </si>
  <si>
    <t>30800724 - Industrial Processes - NEC</t>
  </si>
  <si>
    <t>Resin: General: Spray On (use 3-08-007-30 or -31)</t>
  </si>
  <si>
    <t>30800726</t>
  </si>
  <si>
    <t>30800726 - Industrial Processes - NEC</t>
  </si>
  <si>
    <t>Resin: Manual Application: Bucket and Brush</t>
  </si>
  <si>
    <t>30800730</t>
  </si>
  <si>
    <t>30800730 - Industrial Processes - NEC</t>
  </si>
  <si>
    <t>Mechanical Resin Application: (non-vapor-suppressed)</t>
  </si>
  <si>
    <t>30800731</t>
  </si>
  <si>
    <t>30800731 - Industrial Processes - NEC</t>
  </si>
  <si>
    <t>Mechanical Resin Application: (vapor-suppressed)</t>
  </si>
  <si>
    <t>30800732</t>
  </si>
  <si>
    <t>30800732 - Industrial Processes - NEC</t>
  </si>
  <si>
    <t>Mechanical Resin Application: (vacuum bagging)</t>
  </si>
  <si>
    <t>30800736</t>
  </si>
  <si>
    <t>30800736 - Industrial Processes - NEC</t>
  </si>
  <si>
    <t>Resin Closed Molding</t>
  </si>
  <si>
    <t>30800742</t>
  </si>
  <si>
    <t>30800742 - Industrial Processes - NEC</t>
  </si>
  <si>
    <t>Filament Application</t>
  </si>
  <si>
    <t>30800748</t>
  </si>
  <si>
    <t>30800748 - Industrial Processes - NEC</t>
  </si>
  <si>
    <t>Centrifugal Casting</t>
  </si>
  <si>
    <t>30800754</t>
  </si>
  <si>
    <t>30800754 - Industrial Processes - NEC</t>
  </si>
  <si>
    <t>Continuous Lamination</t>
  </si>
  <si>
    <t>30800760</t>
  </si>
  <si>
    <t>30800760 - Industrial Processes - NEC</t>
  </si>
  <si>
    <t>30800766</t>
  </si>
  <si>
    <t>30800766 - Industrial Processes - NEC</t>
  </si>
  <si>
    <t>Polymer Casting (Cultured Marble or Marble Casting)</t>
  </si>
  <si>
    <t>30800772</t>
  </si>
  <si>
    <t>30800772 - Industrial Processes - NEC</t>
  </si>
  <si>
    <t>Pultrusion</t>
  </si>
  <si>
    <t>30800778</t>
  </si>
  <si>
    <t>30800778 - Industrial Processes - NEC</t>
  </si>
  <si>
    <t>Sheet Molding Compound Manufacturing</t>
  </si>
  <si>
    <t>30800790</t>
  </si>
  <si>
    <t>30800790 - Industrial Processes - NEC</t>
  </si>
  <si>
    <t>30800791</t>
  </si>
  <si>
    <t>30800791 - Industrial Processes - Storage and Transfer</t>
  </si>
  <si>
    <t>30800799</t>
  </si>
  <si>
    <t>30800799 - Industrial Processes - NEC</t>
  </si>
  <si>
    <t>30800801</t>
  </si>
  <si>
    <t>30800801 - Industrial Processes - NEC</t>
  </si>
  <si>
    <t>Plastic Foam Products</t>
  </si>
  <si>
    <t>Expansion Process via Steam</t>
  </si>
  <si>
    <t>30800802</t>
  </si>
  <si>
    <t>30800802 - Industrial Processes - NEC</t>
  </si>
  <si>
    <t>30800803</t>
  </si>
  <si>
    <t>30800803 - Industrial Processes - Storage and Transfer</t>
  </si>
  <si>
    <t>Bead Storage</t>
  </si>
  <si>
    <t>30800901</t>
  </si>
  <si>
    <t>30800901 - Industrial Processes - NEC</t>
  </si>
  <si>
    <t>Plastic Miscellaneous Products</t>
  </si>
  <si>
    <t>Polystyrene: General</t>
  </si>
  <si>
    <t>30801001</t>
  </si>
  <si>
    <t>30801001 - Industrial Processes - NEC</t>
  </si>
  <si>
    <t>Plastic Products Manufacturing</t>
  </si>
  <si>
    <t>Adhesives Production: General Process</t>
  </si>
  <si>
    <t>30801002</t>
  </si>
  <si>
    <t>30801002 - Industrial Processes - NEC</t>
  </si>
  <si>
    <t>Extruder</t>
  </si>
  <si>
    <t>30801003</t>
  </si>
  <si>
    <t>30801003 - Industrial Processes - NEC</t>
  </si>
  <si>
    <t>Film Production, Die (Flat/Circular)</t>
  </si>
  <si>
    <t>30801004</t>
  </si>
  <si>
    <t>30801004 - Industrial Processes - NEC</t>
  </si>
  <si>
    <t>Sheet Production, Polymerizer</t>
  </si>
  <si>
    <t>30801005</t>
  </si>
  <si>
    <t>30801005 - Industrial Processes - NEC</t>
  </si>
  <si>
    <t>Foam Production - General Process</t>
  </si>
  <si>
    <t>30801006</t>
  </si>
  <si>
    <t>30801006 - Industrial Processes - NEC</t>
  </si>
  <si>
    <t>Lamination, Kettles/Oven</t>
  </si>
  <si>
    <t>30801007</t>
  </si>
  <si>
    <t>30801007 - Industrial Processes - NEC</t>
  </si>
  <si>
    <t>Molding Machine</t>
  </si>
  <si>
    <t>30801008</t>
  </si>
  <si>
    <t>30801008 - Industrial Processes - NEC</t>
  </si>
  <si>
    <t>Sheet Production, Calendering</t>
  </si>
  <si>
    <t>30805001</t>
  </si>
  <si>
    <t>30805001 - Industrial Processes - NEC</t>
  </si>
  <si>
    <t>Vinyl Floor Tile Manufacturing</t>
  </si>
  <si>
    <t>Tile Chip Bin Tipper</t>
  </si>
  <si>
    <t>30805002</t>
  </si>
  <si>
    <t>30805002 - Industrial Processes - NEC</t>
  </si>
  <si>
    <t>Tile Chip Receiving Hopper</t>
  </si>
  <si>
    <t>30805003</t>
  </si>
  <si>
    <t>30805003 - Industrial Processes - Storage and Transfer</t>
  </si>
  <si>
    <t>Tile Chip Belt Conveyors</t>
  </si>
  <si>
    <t>30805004</t>
  </si>
  <si>
    <t>30805004 - Industrial Processes - NEC</t>
  </si>
  <si>
    <t>Scrap Hopper</t>
  </si>
  <si>
    <t>30805005</t>
  </si>
  <si>
    <t>30805005 - Industrial Processes - NEC</t>
  </si>
  <si>
    <t>Weigh Scales</t>
  </si>
  <si>
    <t>30805006</t>
  </si>
  <si>
    <t>30805006 - Industrial Processes - NEC</t>
  </si>
  <si>
    <t>30805007</t>
  </si>
  <si>
    <t>30805007 - Industrial Processes - NEC</t>
  </si>
  <si>
    <t>Mill</t>
  </si>
  <si>
    <t>30805008</t>
  </si>
  <si>
    <t>30805008 - Industrial Processes - NEC</t>
  </si>
  <si>
    <t>Blender</t>
  </si>
  <si>
    <t>30805009</t>
  </si>
  <si>
    <t>30805009 - Industrial Processes - Storage and Transfer</t>
  </si>
  <si>
    <t>30805010</t>
  </si>
  <si>
    <t>30805010 - Industrial Processes - NEC</t>
  </si>
  <si>
    <t>Scrap Chopper</t>
  </si>
  <si>
    <t>30805011</t>
  </si>
  <si>
    <t>30805011 - Industrial Processes - NEC</t>
  </si>
  <si>
    <t>Adhesive Applicator</t>
  </si>
  <si>
    <t>30805012</t>
  </si>
  <si>
    <t>30805012 - Industrial Processes - NEC</t>
  </si>
  <si>
    <t>Limestone Purge</t>
  </si>
  <si>
    <t>30805013</t>
  </si>
  <si>
    <t>30805013 - Industrial Processes - NEC</t>
  </si>
  <si>
    <t>Scrap Discharging</t>
  </si>
  <si>
    <t>30805014</t>
  </si>
  <si>
    <t>30805014 - Industrial Processes - Storage and Transfer</t>
  </si>
  <si>
    <t>PVC Unloading</t>
  </si>
  <si>
    <t>30805015</t>
  </si>
  <si>
    <t>30805015 - Industrial Processes - Storage and Transfer</t>
  </si>
  <si>
    <t>PVC Storage</t>
  </si>
  <si>
    <t>30805016</t>
  </si>
  <si>
    <t>30805016 - Industrial Processes - NEC</t>
  </si>
  <si>
    <t>PVC Surge Bins</t>
  </si>
  <si>
    <t>30805017</t>
  </si>
  <si>
    <t>30805017 - Industrial Processes - Storage and Transfer</t>
  </si>
  <si>
    <t>Limestone Storage</t>
  </si>
  <si>
    <t>30805018</t>
  </si>
  <si>
    <t>30805018 - Industrial Processes - Storage and Transfer</t>
  </si>
  <si>
    <t>Limestone Elevators</t>
  </si>
  <si>
    <t>30805019</t>
  </si>
  <si>
    <t>30805019 - Industrial Processes - Storage and Transfer</t>
  </si>
  <si>
    <t>Unloading Operation, Limestone</t>
  </si>
  <si>
    <t>30805099</t>
  </si>
  <si>
    <t>30805099 - Industrial Processes - NEC</t>
  </si>
  <si>
    <t>Unspecified</t>
  </si>
  <si>
    <t>30880001</t>
  </si>
  <si>
    <t>30880001 - Industrial Processes - NEC</t>
  </si>
  <si>
    <t>30882001</t>
  </si>
  <si>
    <t>30882001 - Industrial Processes - NEC</t>
  </si>
  <si>
    <t>30882002</t>
  </si>
  <si>
    <t>30882002 - Industrial Processes - NEC</t>
  </si>
  <si>
    <t>30882599</t>
  </si>
  <si>
    <t>30882599 - Industrial Processes - NEC</t>
  </si>
  <si>
    <t>30890001</t>
  </si>
  <si>
    <t>30890001 - Industrial Processes - NEC</t>
  </si>
  <si>
    <t>30890002</t>
  </si>
  <si>
    <t>30890002 - Industrial Processes - NEC</t>
  </si>
  <si>
    <t>30890003</t>
  </si>
  <si>
    <t>30890003 - Industrial Processes - NEC</t>
  </si>
  <si>
    <t>30890004</t>
  </si>
  <si>
    <t>30890004 - Industrial Processes - NEC</t>
  </si>
  <si>
    <t>30890011</t>
  </si>
  <si>
    <t>30890011 - Industrial Processes - NEC</t>
  </si>
  <si>
    <t>30890012</t>
  </si>
  <si>
    <t>30890012 - Industrial Processes - NEC</t>
  </si>
  <si>
    <t>30890013</t>
  </si>
  <si>
    <t>30890013 - Industrial Processes - NEC</t>
  </si>
  <si>
    <t>30890021</t>
  </si>
  <si>
    <t>30890021 - Industrial Processes - NEC</t>
  </si>
  <si>
    <t>30890022</t>
  </si>
  <si>
    <t>30890022 - Industrial Processes - NEC</t>
  </si>
  <si>
    <t>30890023</t>
  </si>
  <si>
    <t>30890023 - Industrial Processes - NEC</t>
  </si>
  <si>
    <t>30899999</t>
  </si>
  <si>
    <t>30899999 - Industrial Processes - NEC</t>
  </si>
  <si>
    <t>Other Not Specified</t>
  </si>
  <si>
    <t>30900198</t>
  </si>
  <si>
    <t>30900198 - Industrial Processes - NEC</t>
  </si>
  <si>
    <t>Fabricated Metal Products</t>
  </si>
  <si>
    <t>30900199</t>
  </si>
  <si>
    <t>30900199 - Industrial Processes - NEC</t>
  </si>
  <si>
    <t>30900201</t>
  </si>
  <si>
    <t>30900201 - Industrial Processes - NEC</t>
  </si>
  <si>
    <t>Abrasive Blasting of Metal Parts</t>
  </si>
  <si>
    <t>30900202</t>
  </si>
  <si>
    <t>30900202 - Industrial Processes - NEC</t>
  </si>
  <si>
    <t>Sand Abrasive</t>
  </si>
  <si>
    <t>30900203</t>
  </si>
  <si>
    <t>30900203 - Industrial Processes - NEC</t>
  </si>
  <si>
    <t>Slag Abrasive</t>
  </si>
  <si>
    <t>30900204</t>
  </si>
  <si>
    <t>30900204 - Industrial Processes - NEC</t>
  </si>
  <si>
    <t>Garnet Abrasive</t>
  </si>
  <si>
    <t>30900205</t>
  </si>
  <si>
    <t>30900205 - Industrial Processes - NEC</t>
  </si>
  <si>
    <t>Steel Grit Abrasive</t>
  </si>
  <si>
    <t>30900206</t>
  </si>
  <si>
    <t>30900206 - Industrial Processes - NEC</t>
  </si>
  <si>
    <t>Walnut Shell Abrasive</t>
  </si>
  <si>
    <t>30900207</t>
  </si>
  <si>
    <t>30900207 - Industrial Processes - NEC</t>
  </si>
  <si>
    <t>Shotblast with Air</t>
  </si>
  <si>
    <t>30900208</t>
  </si>
  <si>
    <t>30900208 - Industrial Processes - NEC</t>
  </si>
  <si>
    <t>Shotblast w/o Air</t>
  </si>
  <si>
    <t>30900298</t>
  </si>
  <si>
    <t>30900298 - Industrial Processes - NEC</t>
  </si>
  <si>
    <t>30900299</t>
  </si>
  <si>
    <t>30900299 - Industrial Processes - NEC</t>
  </si>
  <si>
    <t>30900301</t>
  </si>
  <si>
    <t>30900301 - Industrial Processes - NEC</t>
  </si>
  <si>
    <t>Abrasive Cleaning of Metal Parts</t>
  </si>
  <si>
    <t>Brush Cleaning</t>
  </si>
  <si>
    <t>30900302</t>
  </si>
  <si>
    <t>30900302 - Industrial Processes - NEC</t>
  </si>
  <si>
    <t>Tumble Cleaning</t>
  </si>
  <si>
    <t>30900303</t>
  </si>
  <si>
    <t>30900303 - Industrial Processes - NEC</t>
  </si>
  <si>
    <t>Polishing</t>
  </si>
  <si>
    <t>30900304</t>
  </si>
  <si>
    <t>30900304 - Industrial Processes - NEC</t>
  </si>
  <si>
    <t>Buffing</t>
  </si>
  <si>
    <t>30900500</t>
  </si>
  <si>
    <t>30900500 - Industrial Processes - NEC</t>
  </si>
  <si>
    <t>Welding</t>
  </si>
  <si>
    <t>30900501</t>
  </si>
  <si>
    <t>30900501 - Industrial Processes - NEC</t>
  </si>
  <si>
    <t>Arc Welding: General ** (See 3-09-050)</t>
  </si>
  <si>
    <t>30900502</t>
  </si>
  <si>
    <t>30900502 - Industrial Processes - NEC</t>
  </si>
  <si>
    <t>Oxyfuel Welding: General ** (See 3-09-044)</t>
  </si>
  <si>
    <t>30901001</t>
  </si>
  <si>
    <t>30901001 - Industrial Processes - NEC</t>
  </si>
  <si>
    <t>Electroplating Operations</t>
  </si>
  <si>
    <t>Entire Process: General</t>
  </si>
  <si>
    <t>30901002</t>
  </si>
  <si>
    <t>30901002 - Industrial Processes - NEC</t>
  </si>
  <si>
    <t>30901003</t>
  </si>
  <si>
    <t>30901003 - Industrial Processes - NEC</t>
  </si>
  <si>
    <t>Entire Process: Nickel</t>
  </si>
  <si>
    <t>30901004</t>
  </si>
  <si>
    <t>30901004 - Industrial Processes - NEC</t>
  </si>
  <si>
    <t>Entire Process: Copper</t>
  </si>
  <si>
    <t>30901005</t>
  </si>
  <si>
    <t>30901005 - Industrial Processes - NEC</t>
  </si>
  <si>
    <t>Entire Process: Zinc</t>
  </si>
  <si>
    <t>30901006</t>
  </si>
  <si>
    <t>30901006 - Industrial Processes - NEC</t>
  </si>
  <si>
    <t>Entire Process: Chrome</t>
  </si>
  <si>
    <t>30901007</t>
  </si>
  <si>
    <t>30901007 - Industrial Processes - NEC</t>
  </si>
  <si>
    <t>Entire Process: Cadmium</t>
  </si>
  <si>
    <t>30901014</t>
  </si>
  <si>
    <t>30901014 - Industrial Processes - NEC</t>
  </si>
  <si>
    <t>Chromium (all types) - Alkaline Cleaning</t>
  </si>
  <si>
    <t>30901015</t>
  </si>
  <si>
    <t>30901015 - Industrial Processes - NEC</t>
  </si>
  <si>
    <t>Chromium (all types) - Acid Dip</t>
  </si>
  <si>
    <t>30901016</t>
  </si>
  <si>
    <t>30901016 - Industrial Processes - NEC</t>
  </si>
  <si>
    <t>Hard Chromium - Chromic Acid Anodic Treatment</t>
  </si>
  <si>
    <t>30901018</t>
  </si>
  <si>
    <t>30901018 - Industrial Processes - NEC</t>
  </si>
  <si>
    <t>Hard Chromium - Electroplating Tank</t>
  </si>
  <si>
    <t>30901028</t>
  </si>
  <si>
    <t>30901028 - Industrial Processes - NEC</t>
  </si>
  <si>
    <t>Decorative Chromium - Electroplating Tank</t>
  </si>
  <si>
    <t>30901038</t>
  </si>
  <si>
    <t>30901038 - Industrial Processes - NEC</t>
  </si>
  <si>
    <t>Chromic Acid Anodizing - Anodizing Tank</t>
  </si>
  <si>
    <t>30901042</t>
  </si>
  <si>
    <t>30901042 - Industrial Processes - NEC</t>
  </si>
  <si>
    <t>Copper (cyanide, including strike) - Electroplating Tank</t>
  </si>
  <si>
    <t>30901045</t>
  </si>
  <si>
    <t>30901045 - Industrial Processes - NEC</t>
  </si>
  <si>
    <t>Copper (sulfate) - Electroplating Tank</t>
  </si>
  <si>
    <t>30901048</t>
  </si>
  <si>
    <t>30901048 - Industrial Processes - NEC</t>
  </si>
  <si>
    <t>Copper (general) - Electroplating Tank 1000 amp-hr current applied</t>
  </si>
  <si>
    <t>30901052</t>
  </si>
  <si>
    <t>30901052 - Industrial Processes - NEC</t>
  </si>
  <si>
    <t>Cadmium (cyanide) - Electroplating Tank 1000 amp-hr current applied</t>
  </si>
  <si>
    <t>30901054</t>
  </si>
  <si>
    <t>30901054 - Industrial Processes - NEC</t>
  </si>
  <si>
    <t>Cadmium (acid fluoborate) - Electroplating Tank 1000 amp-hr current</t>
  </si>
  <si>
    <t>30901058</t>
  </si>
  <si>
    <t>30901058 - Industrial Processes - NEC</t>
  </si>
  <si>
    <t>Cadmium (general) - Electroplating Tank 1000 amp-hr current applied</t>
  </si>
  <si>
    <t>30901061</t>
  </si>
  <si>
    <t>30901061 - Industrial Processes - NEC</t>
  </si>
  <si>
    <t>Nickel (all chloride) - Electroplating Tank 1000 amp-hr current appli</t>
  </si>
  <si>
    <t>30901063</t>
  </si>
  <si>
    <t>30901063 - Industrial Processes - NEC</t>
  </si>
  <si>
    <t>Nickel (chloride sulfate) - Electroplating Tank 1000 amp-hr current</t>
  </si>
  <si>
    <t>30901065</t>
  </si>
  <si>
    <t>30901065 - Industrial Processes - NEC</t>
  </si>
  <si>
    <t>Nickel (sulfamate or watts) - Electroplating Tank 1000 amp-hr current</t>
  </si>
  <si>
    <t>30901067</t>
  </si>
  <si>
    <t>30901067 - Industrial Processes - NEC</t>
  </si>
  <si>
    <t>Nickel (non-chloride) - Electroplating Tank 1000 amp-hr current appli</t>
  </si>
  <si>
    <t>30901068</t>
  </si>
  <si>
    <t>30901068 - Industrial Processes - NEC</t>
  </si>
  <si>
    <t>Nickel (general) - Electroplating Tank</t>
  </si>
  <si>
    <t>30901078</t>
  </si>
  <si>
    <t>30901078 - Industrial Processes - NEC</t>
  </si>
  <si>
    <t>Zinc (general) - Electroplating Tank</t>
  </si>
  <si>
    <t>30901097</t>
  </si>
  <si>
    <t>30901097 - Industrial Processes - NEC</t>
  </si>
  <si>
    <t>30901098</t>
  </si>
  <si>
    <t>30901098 - Industrial Processes - NEC</t>
  </si>
  <si>
    <t>30901099</t>
  </si>
  <si>
    <t>30901099 - Industrial Processes - NEC</t>
  </si>
  <si>
    <t>30901101</t>
  </si>
  <si>
    <t>30901101 - Industrial Processes - NEC</t>
  </si>
  <si>
    <t>Conversion Coating of Metal Products</t>
  </si>
  <si>
    <t>Alkaline Cleaning Bath</t>
  </si>
  <si>
    <t>30901102</t>
  </si>
  <si>
    <t>30901102 - Industrial Processes - NEC</t>
  </si>
  <si>
    <t>Acid Cleaning Bath (Pickling)</t>
  </si>
  <si>
    <t>30901103</t>
  </si>
  <si>
    <t>30901103 - Industrial Processes - NEC</t>
  </si>
  <si>
    <t>Anodizing Kettle</t>
  </si>
  <si>
    <t>30901104</t>
  </si>
  <si>
    <t>30901104 - Industrial Processes - NEC</t>
  </si>
  <si>
    <t>Rinsing/Finishing</t>
  </si>
  <si>
    <t>30901199</t>
  </si>
  <si>
    <t>30901199 - Industrial Processes - NEC</t>
  </si>
  <si>
    <t>30901201</t>
  </si>
  <si>
    <t>30901201 - Industrial Processes - NEC</t>
  </si>
  <si>
    <t>Precious Metals Recovery</t>
  </si>
  <si>
    <t>Reclamation Furnace</t>
  </si>
  <si>
    <t>30901202</t>
  </si>
  <si>
    <t>30901202 - Industrial Processes - NEC</t>
  </si>
  <si>
    <t>30901203</t>
  </si>
  <si>
    <t>30901203 - Industrial Processes - NEC</t>
  </si>
  <si>
    <t>Size Reduction</t>
  </si>
  <si>
    <t>30901204</t>
  </si>
  <si>
    <t>30901204 - Industrial Processes - NEC</t>
  </si>
  <si>
    <t>Reactor</t>
  </si>
  <si>
    <t>30901205</t>
  </si>
  <si>
    <t>30901205 - Industrial Processes - NEC</t>
  </si>
  <si>
    <t>30901501</t>
  </si>
  <si>
    <t>30901501 - Industrial Processes - NEC</t>
  </si>
  <si>
    <t>Chemical Milling of Metal Products</t>
  </si>
  <si>
    <t>Milling Tank</t>
  </si>
  <si>
    <t>30901601</t>
  </si>
  <si>
    <t>30901601 - Industrial Processes - NEC</t>
  </si>
  <si>
    <t>Metal Pipe Coating of Metal Parts</t>
  </si>
  <si>
    <t>Asphalt Dipping</t>
  </si>
  <si>
    <t>30901602</t>
  </si>
  <si>
    <t>30901602 - Industrial Processes - NEC</t>
  </si>
  <si>
    <t>Pipe Spinning</t>
  </si>
  <si>
    <t>30901603</t>
  </si>
  <si>
    <t>30901603 - Industrial Processes - NEC</t>
  </si>
  <si>
    <t>Pipe Wrapping</t>
  </si>
  <si>
    <t>30901604</t>
  </si>
  <si>
    <t>30901604 - Industrial Processes - NEC</t>
  </si>
  <si>
    <t>Coal Tar/Asphalt Melting Kettle</t>
  </si>
  <si>
    <t>30901605</t>
  </si>
  <si>
    <t>30901605 - Industrial Processes - NEC</t>
  </si>
  <si>
    <t>30901606</t>
  </si>
  <si>
    <t>30901606 - Industrial Processes - NEC</t>
  </si>
  <si>
    <t>30901607</t>
  </si>
  <si>
    <t>30901607 - Industrial Processes - NEC</t>
  </si>
  <si>
    <t>30901610</t>
  </si>
  <si>
    <t>30901610 - Industrial Processes - Storage and Transfer</t>
  </si>
  <si>
    <t>Raw Material Storage: Asphalt</t>
  </si>
  <si>
    <t>30901611</t>
  </si>
  <si>
    <t>30901611 - Industrial Processes - Storage and Transfer</t>
  </si>
  <si>
    <t>Raw Material Storage: Coal Tar</t>
  </si>
  <si>
    <t>30901699</t>
  </si>
  <si>
    <t>30901699 - Industrial Processes - NEC</t>
  </si>
  <si>
    <t>30902099</t>
  </si>
  <si>
    <t>30902099 - Industrial Processes - NEC</t>
  </si>
  <si>
    <t>30902501</t>
  </si>
  <si>
    <t>30902501 - Industrial Processes - NEC</t>
  </si>
  <si>
    <t>Drum Cleaning/Reclamation</t>
  </si>
  <si>
    <t>Drum Burning Furnace</t>
  </si>
  <si>
    <t>30903004</t>
  </si>
  <si>
    <t>30903004 - Industrial Processes - NEC</t>
  </si>
  <si>
    <t>Machining Operations</t>
  </si>
  <si>
    <t>Specify Material**</t>
  </si>
  <si>
    <t>30903005</t>
  </si>
  <si>
    <t>30903005 - Industrial Processes - NEC</t>
  </si>
  <si>
    <t>Sawing: Specify Material in Comments</t>
  </si>
  <si>
    <t>30903006</t>
  </si>
  <si>
    <t>30903006 - Industrial Processes - NEC</t>
  </si>
  <si>
    <t>Honing: Specify Material in Comments</t>
  </si>
  <si>
    <t>30903007</t>
  </si>
  <si>
    <t>30903007 - Industrial Processes - NEC</t>
  </si>
  <si>
    <t>Lubrication: Specify Material</t>
  </si>
  <si>
    <t>30903008</t>
  </si>
  <si>
    <t>30903008 - Industrial Processes - NEC</t>
  </si>
  <si>
    <t>Plasma Torch</t>
  </si>
  <si>
    <t>30903010</t>
  </si>
  <si>
    <t>30903010 - Industrial Processes - NEC</t>
  </si>
  <si>
    <t>Stamping and Drawing (Auto Body Parts)</t>
  </si>
  <si>
    <t>30903099</t>
  </si>
  <si>
    <t>30903099 - Industrial Processes - NEC</t>
  </si>
  <si>
    <t>30903901</t>
  </si>
  <si>
    <t>30903901 - Industrial Processes - NEC</t>
  </si>
  <si>
    <t>Powder Metallurgy Part Manufacturing (NAICS 332117)</t>
  </si>
  <si>
    <t>Electric Sinter Oven Vents</t>
  </si>
  <si>
    <t>30903902</t>
  </si>
  <si>
    <t>30903902 - Industrial Processes - NEC</t>
  </si>
  <si>
    <t>Electric Sinter Oven Gas Burners</t>
  </si>
  <si>
    <t>30903951</t>
  </si>
  <si>
    <t>30903951 - Industrial Processes - NEC</t>
  </si>
  <si>
    <t>Application of Coatings to Sintered Parts</t>
  </si>
  <si>
    <t>30904001</t>
  </si>
  <si>
    <t>30904001 - Industrial Processes - NEC</t>
  </si>
  <si>
    <t>Metal Deposition Processes</t>
  </si>
  <si>
    <t>Metallizing: Wire Atomization and Spraying</t>
  </si>
  <si>
    <t>30904010</t>
  </si>
  <si>
    <t>30904010 - Industrial Processes - NEC</t>
  </si>
  <si>
    <t>Thermal Spraying of Powdered Metal</t>
  </si>
  <si>
    <t>30904020</t>
  </si>
  <si>
    <t>30904020 - Industrial Processes - NEC</t>
  </si>
  <si>
    <t>Plasma Arc Spraying of Powdered Metal</t>
  </si>
  <si>
    <t>30904030</t>
  </si>
  <si>
    <t>30904030 - Industrial Processes - NEC</t>
  </si>
  <si>
    <t>Tinning: Batch Process</t>
  </si>
  <si>
    <t>30904100</t>
  </si>
  <si>
    <t>30904100 - Industrial Processes - NEC</t>
  </si>
  <si>
    <t>Resistance Welding</t>
  </si>
  <si>
    <t>30904200</t>
  </si>
  <si>
    <t>30904200 - Industrial Processes - NEC</t>
  </si>
  <si>
    <t>Brazing</t>
  </si>
  <si>
    <t>30904300</t>
  </si>
  <si>
    <t>30904300 - Industrial Processes - NEC</t>
  </si>
  <si>
    <t>Soldering</t>
  </si>
  <si>
    <t>30904400</t>
  </si>
  <si>
    <t>30904400 - Industrial Processes - NEC</t>
  </si>
  <si>
    <t>Oxyfuel Welding</t>
  </si>
  <si>
    <t>30904500</t>
  </si>
  <si>
    <t>30904500 - Industrial Processes - NEC</t>
  </si>
  <si>
    <t>Thermal Spraying</t>
  </si>
  <si>
    <t>30904600</t>
  </si>
  <si>
    <t>30904600 - Industrial Processes - NEC</t>
  </si>
  <si>
    <t>Oxyfuel Cutting</t>
  </si>
  <si>
    <t>30904700</t>
  </si>
  <si>
    <t>30904700 - Industrial Processes - NEC</t>
  </si>
  <si>
    <t>Arc Cutting</t>
  </si>
  <si>
    <t>30905000</t>
  </si>
  <si>
    <t>30905000 - Industrial Processes - NEC</t>
  </si>
  <si>
    <t>Arc Welding: General: Consummable and Non-consummable Electrode</t>
  </si>
  <si>
    <t>Consumable and Non-consumable Electrode</t>
  </si>
  <si>
    <t>30905100</t>
  </si>
  <si>
    <t>30905100 - Industrial Processes - NEC</t>
  </si>
  <si>
    <t>Shielded Metal Arc Welding (SMAW)</t>
  </si>
  <si>
    <t>30905104</t>
  </si>
  <si>
    <t>30905104 - Industrial Processes - NEC</t>
  </si>
  <si>
    <t>14Mn-4Cr Electrode</t>
  </si>
  <si>
    <t>30905108</t>
  </si>
  <si>
    <t>30905108 - Industrial Processes - NEC</t>
  </si>
  <si>
    <t>E11018 Electrode</t>
  </si>
  <si>
    <t>30905112</t>
  </si>
  <si>
    <t>30905112 - Industrial Processes - NEC</t>
  </si>
  <si>
    <t>E308 Electrode</t>
  </si>
  <si>
    <t>30905116</t>
  </si>
  <si>
    <t>30905116 - Industrial Processes - NEC</t>
  </si>
  <si>
    <t>E310 Electrode</t>
  </si>
  <si>
    <t>30905120</t>
  </si>
  <si>
    <t>30905120 - Industrial Processes - NEC</t>
  </si>
  <si>
    <t>E316 Electrode</t>
  </si>
  <si>
    <t>30905124</t>
  </si>
  <si>
    <t>30905124 - Industrial Processes - NEC</t>
  </si>
  <si>
    <t>E410 Electrode</t>
  </si>
  <si>
    <t>30905128</t>
  </si>
  <si>
    <t>30905128 - Industrial Processes - NEC</t>
  </si>
  <si>
    <t>E6010 Electrode</t>
  </si>
  <si>
    <t>30905132</t>
  </si>
  <si>
    <t>30905132 - Industrial Processes - NEC</t>
  </si>
  <si>
    <t>E6011 Electrode</t>
  </si>
  <si>
    <t>30905136</t>
  </si>
  <si>
    <t>30905136 - Industrial Processes - NEC</t>
  </si>
  <si>
    <t>E6012 Electrode</t>
  </si>
  <si>
    <t>30905140</t>
  </si>
  <si>
    <t>30905140 - Industrial Processes - NEC</t>
  </si>
  <si>
    <t>E6013 Electrode</t>
  </si>
  <si>
    <t>30905144</t>
  </si>
  <si>
    <t>30905144 - Industrial Processes - NEC</t>
  </si>
  <si>
    <t>E7018 Electrode</t>
  </si>
  <si>
    <t>30905148</t>
  </si>
  <si>
    <t>30905148 - Industrial Processes - NEC</t>
  </si>
  <si>
    <t>E7024 Electrode</t>
  </si>
  <si>
    <t>30905152</t>
  </si>
  <si>
    <t>30905152 - Industrial Processes - NEC</t>
  </si>
  <si>
    <t>E7028 Electrode</t>
  </si>
  <si>
    <t>30905156</t>
  </si>
  <si>
    <t>30905156 - Industrial Processes - NEC</t>
  </si>
  <si>
    <t>E8018 Electrode</t>
  </si>
  <si>
    <t>30905160</t>
  </si>
  <si>
    <t>30905160 - Industrial Processes - NEC</t>
  </si>
  <si>
    <t>E9015 Electrode</t>
  </si>
  <si>
    <t>30905164</t>
  </si>
  <si>
    <t>30905164 - Industrial Processes - NEC</t>
  </si>
  <si>
    <t>E9018 Electrode</t>
  </si>
  <si>
    <t>30905168</t>
  </si>
  <si>
    <t>30905168 - Industrial Processes - NEC</t>
  </si>
  <si>
    <t>ECoCr-A Electrode</t>
  </si>
  <si>
    <t>30905172</t>
  </si>
  <si>
    <t>30905172 - Industrial Processes - NEC</t>
  </si>
  <si>
    <t>ENi-Cl Electrode</t>
  </si>
  <si>
    <t>30905176</t>
  </si>
  <si>
    <t>30905176 - Industrial Processes - NEC</t>
  </si>
  <si>
    <t>ENiCrMo Electrode</t>
  </si>
  <si>
    <t>30905180</t>
  </si>
  <si>
    <t>30905180 - Industrial Processes - NEC</t>
  </si>
  <si>
    <t>ENi-Cu Electrode</t>
  </si>
  <si>
    <t>30905200</t>
  </si>
  <si>
    <t>30905200 - Industrial Processes - NEC</t>
  </si>
  <si>
    <t>Gas Metal Arc Welding (GMAW)</t>
  </si>
  <si>
    <t>30905210</t>
  </si>
  <si>
    <t>30905210 - Industrial Processes - NEC</t>
  </si>
  <si>
    <t>ER1260 Electrode</t>
  </si>
  <si>
    <t>30905212</t>
  </si>
  <si>
    <t>30905212 - Industrial Processes - NEC</t>
  </si>
  <si>
    <t>E308l Electrode</t>
  </si>
  <si>
    <t>30905220</t>
  </si>
  <si>
    <t>30905220 - Industrial Processes - NEC</t>
  </si>
  <si>
    <t>ER316 Electrode</t>
  </si>
  <si>
    <t>30905226</t>
  </si>
  <si>
    <t>30905226 - Industrial Processes - NEC</t>
  </si>
  <si>
    <t>ER5154 Electrode</t>
  </si>
  <si>
    <t>30905254</t>
  </si>
  <si>
    <t>30905254 - Industrial Processes - NEC</t>
  </si>
  <si>
    <t>E70S Electrode</t>
  </si>
  <si>
    <t>30905276</t>
  </si>
  <si>
    <t>30905276 - Industrial Processes - NEC</t>
  </si>
  <si>
    <t>ERNiCrMo Electrode</t>
  </si>
  <si>
    <t>30905280</t>
  </si>
  <si>
    <t>30905280 - Industrial Processes - NEC</t>
  </si>
  <si>
    <t>ERNiCu Electrode</t>
  </si>
  <si>
    <t>30905300</t>
  </si>
  <si>
    <t>30905300 - Industrial Processes - NEC</t>
  </si>
  <si>
    <t>Flux Cored Arc Welding (FCAW)</t>
  </si>
  <si>
    <t>30905306</t>
  </si>
  <si>
    <t>30905306 - Industrial Processes - NEC</t>
  </si>
  <si>
    <t>E110 T5-K3 Electrode</t>
  </si>
  <si>
    <t>30905308</t>
  </si>
  <si>
    <t>30905308 - Industrial Processes - NEC</t>
  </si>
  <si>
    <t>30905312</t>
  </si>
  <si>
    <t>30905312 - Industrial Processes - NEC</t>
  </si>
  <si>
    <t>E308LT Electrode</t>
  </si>
  <si>
    <t>30905320</t>
  </si>
  <si>
    <t>30905320 - Industrial Processes - NEC</t>
  </si>
  <si>
    <t>E316LT Electrode</t>
  </si>
  <si>
    <t>30905354</t>
  </si>
  <si>
    <t>30905354 - Industrial Processes - NEC</t>
  </si>
  <si>
    <t>E70T Electrode</t>
  </si>
  <si>
    <t>30905355</t>
  </si>
  <si>
    <t>30905355 - Industrial Processes - NEC</t>
  </si>
  <si>
    <t>E71T Electrode</t>
  </si>
  <si>
    <t>30905400</t>
  </si>
  <si>
    <t>30905400 - Industrial Processes - NEC</t>
  </si>
  <si>
    <t>Submerged Arc Welding (SAW)</t>
  </si>
  <si>
    <t>30905410</t>
  </si>
  <si>
    <t>30905410 - Industrial Processes - NEC</t>
  </si>
  <si>
    <t>EM12K Electrode</t>
  </si>
  <si>
    <t>30905500</t>
  </si>
  <si>
    <t>30905500 - Industrial Processes - NEC</t>
  </si>
  <si>
    <t>Electrogas Welding (EGW)</t>
  </si>
  <si>
    <t>30905600</t>
  </si>
  <si>
    <t>30905600 - Industrial Processes - NEC</t>
  </si>
  <si>
    <t>Electrostag Welding (ESW)</t>
  </si>
  <si>
    <t>30905800</t>
  </si>
  <si>
    <t>30905800 - Industrial Processes - NEC</t>
  </si>
  <si>
    <t>Gas Tungsten Arc Welding (GTAW)</t>
  </si>
  <si>
    <t>30905900</t>
  </si>
  <si>
    <t>30905900 - Industrial Processes - NEC</t>
  </si>
  <si>
    <t>Plasma Arc Welding (PAW)</t>
  </si>
  <si>
    <t>30906001</t>
  </si>
  <si>
    <t>30906001 - Industrial Processes - NEC</t>
  </si>
  <si>
    <t>Porcelain Enamel/Ceramic Glaze Spraying</t>
  </si>
  <si>
    <t>Spray Booth</t>
  </si>
  <si>
    <t>30906002</t>
  </si>
  <si>
    <t>30906002 - Industrial Processes - NEC</t>
  </si>
  <si>
    <t>Ceramic Glaze: Material Handling</t>
  </si>
  <si>
    <t>30906003</t>
  </si>
  <si>
    <t>30906003 - Industrial Processes - NEC</t>
  </si>
  <si>
    <t>Ceramic Glaze: Solution Preparation</t>
  </si>
  <si>
    <t>30906004</t>
  </si>
  <si>
    <t>30906004 - Industrial Processes - NEC</t>
  </si>
  <si>
    <t>Ceramic Glaze: Surface Preparation</t>
  </si>
  <si>
    <t>30906005</t>
  </si>
  <si>
    <t>30906005 - Industrial Processes - NEC</t>
  </si>
  <si>
    <t>Ceramic Glaze: Plating</t>
  </si>
  <si>
    <t>30906006</t>
  </si>
  <si>
    <t>30906006 - Industrial Processes - Storage and Transfer</t>
  </si>
  <si>
    <t>Ceramic Glaze: Storage</t>
  </si>
  <si>
    <t>30906007</t>
  </si>
  <si>
    <t>30906007 - Industrial Processes - NEC</t>
  </si>
  <si>
    <t>Ceramic Glaze: Drying</t>
  </si>
  <si>
    <t>30906099</t>
  </si>
  <si>
    <t>30906099 - Industrial Processes - NEC</t>
  </si>
  <si>
    <t>30980001</t>
  </si>
  <si>
    <t>30980001 - Industrial Processes - NEC</t>
  </si>
  <si>
    <t>30982001</t>
  </si>
  <si>
    <t>30982001 - Industrial Processes - NEC</t>
  </si>
  <si>
    <t>30982002</t>
  </si>
  <si>
    <t>30982002 - Industrial Processes - NEC</t>
  </si>
  <si>
    <t>30982599</t>
  </si>
  <si>
    <t>30982599 - Industrial Processes - NEC</t>
  </si>
  <si>
    <t>30988801</t>
  </si>
  <si>
    <t>30988801 - Industrial Processes - NEC</t>
  </si>
  <si>
    <t>30988802</t>
  </si>
  <si>
    <t>30988802 - Industrial Processes - NEC</t>
  </si>
  <si>
    <t>30988803</t>
  </si>
  <si>
    <t>30988803 - Industrial Processes - NEC</t>
  </si>
  <si>
    <t>30988804</t>
  </si>
  <si>
    <t>30988804 - Industrial Processes - NEC</t>
  </si>
  <si>
    <t>30988805</t>
  </si>
  <si>
    <t>30988805 - Industrial Processes - NEC</t>
  </si>
  <si>
    <t>30988806</t>
  </si>
  <si>
    <t>30988806 - Industrial Processes - NEC</t>
  </si>
  <si>
    <t>30990001</t>
  </si>
  <si>
    <t>30990001 - Industrial Processes - NEC</t>
  </si>
  <si>
    <t>30990002</t>
  </si>
  <si>
    <t>30990002 - Industrial Processes - NEC</t>
  </si>
  <si>
    <t>30990003</t>
  </si>
  <si>
    <t>30990003 - Industrial Processes - NEC</t>
  </si>
  <si>
    <t>30990011</t>
  </si>
  <si>
    <t>30990011 - Industrial Processes - NEC</t>
  </si>
  <si>
    <t>30990012</t>
  </si>
  <si>
    <t>30990012 - Industrial Processes - NEC</t>
  </si>
  <si>
    <t>30990013</t>
  </si>
  <si>
    <t>30990013 - Industrial Processes - NEC</t>
  </si>
  <si>
    <t>30990023</t>
  </si>
  <si>
    <t>30990023 - Industrial Processes - NEC</t>
  </si>
  <si>
    <t>30999997</t>
  </si>
  <si>
    <t>30999997 - Industrial Processes - NEC</t>
  </si>
  <si>
    <t>30999998</t>
  </si>
  <si>
    <t>30999998 - Industrial Processes - NEC</t>
  </si>
  <si>
    <t>30999999</t>
  </si>
  <si>
    <t>30999999 - Industrial Processes - NEC</t>
  </si>
  <si>
    <t>31000101</t>
  </si>
  <si>
    <t>31000101 - Industrial Processes - Oil &amp; Gas Production</t>
  </si>
  <si>
    <t>Oil and Gas Production</t>
  </si>
  <si>
    <t>Crude Oil Production</t>
  </si>
  <si>
    <t>Complete Well: Fugitive Emissions</t>
  </si>
  <si>
    <t>31000102</t>
  </si>
  <si>
    <t>31000102 - Industrial Processes - Oil &amp; Gas Production</t>
  </si>
  <si>
    <t>Miscellaneous Well: General</t>
  </si>
  <si>
    <t>31000103</t>
  </si>
  <si>
    <t>31000103 - Industrial Processes - Oil &amp; Gas Production</t>
  </si>
  <si>
    <t>Wells: Rod Pumps</t>
  </si>
  <si>
    <t>31000104</t>
  </si>
  <si>
    <t>31000104 - Industrial Processes - Storage and Transfer</t>
  </si>
  <si>
    <t>Crude Oil Sumps</t>
  </si>
  <si>
    <t>31000105</t>
  </si>
  <si>
    <t>31000105 - Industrial Processes - Storage and Transfer</t>
  </si>
  <si>
    <t>Crude Oil Pits</t>
  </si>
  <si>
    <t>31000106</t>
  </si>
  <si>
    <t>31000106 - Industrial Processes - Storage and Transfer</t>
  </si>
  <si>
    <t>Enhanced Wells, Water Reinjection</t>
  </si>
  <si>
    <t>31000107</t>
  </si>
  <si>
    <t>31000107 - Industrial Processes - Oil &amp; Gas Production</t>
  </si>
  <si>
    <t>Oil/Gas/Water/Separation</t>
  </si>
  <si>
    <t>31000108</t>
  </si>
  <si>
    <t>31000108 - Industrial Processes - Storage and Transfer</t>
  </si>
  <si>
    <t>Evaporation from Liquid Leaks into Oil Well Cellars</t>
  </si>
  <si>
    <t>31000121</t>
  </si>
  <si>
    <t>31000121 - Industrial Processes - Oil &amp; Gas Production</t>
  </si>
  <si>
    <t>Site Preparation</t>
  </si>
  <si>
    <t>31000122</t>
  </si>
  <si>
    <t>31000122 - Industrial Processes - Oil &amp; Gas Production</t>
  </si>
  <si>
    <t>Drilling and Well Completion</t>
  </si>
  <si>
    <t>31000123</t>
  </si>
  <si>
    <t>31000123 - Industrial Processes - Oil &amp; Gas Production</t>
  </si>
  <si>
    <t>Well Casing Vents</t>
  </si>
  <si>
    <t>31000124</t>
  </si>
  <si>
    <t>31000124 - Industrial Processes - Oil &amp; Gas Production</t>
  </si>
  <si>
    <t>Valves: General</t>
  </si>
  <si>
    <t>31000125</t>
  </si>
  <si>
    <t>31000125 - Industrial Processes - Oil &amp; Gas Production</t>
  </si>
  <si>
    <t>Relief Valves</t>
  </si>
  <si>
    <t>31000126</t>
  </si>
  <si>
    <t>31000126 - Industrial Processes - Oil &amp; Gas Production</t>
  </si>
  <si>
    <t>Pump Seals</t>
  </si>
  <si>
    <t>31000127</t>
  </si>
  <si>
    <t>31000127 - Industrial Processes - Oil &amp; Gas Production</t>
  </si>
  <si>
    <t>Flanges and Connections</t>
  </si>
  <si>
    <t>31000128</t>
  </si>
  <si>
    <t>31000128 - Industrial Processes - Oil &amp; Gas Production</t>
  </si>
  <si>
    <t>Oil Heating</t>
  </si>
  <si>
    <t>31000129</t>
  </si>
  <si>
    <t>31000129 - Industrial Processes - Oil &amp; Gas Production</t>
  </si>
  <si>
    <t>Gas/Liquid Separation</t>
  </si>
  <si>
    <t>31000130</t>
  </si>
  <si>
    <t>31000130 - Industrial Processes - Oil &amp; Gas Production</t>
  </si>
  <si>
    <t>Fugitives: Compressor Seals</t>
  </si>
  <si>
    <t>31000131</t>
  </si>
  <si>
    <t>31000131 - Industrial Processes - Oil &amp; Gas Production</t>
  </si>
  <si>
    <t>Fugitives: Drains</t>
  </si>
  <si>
    <t>31000132</t>
  </si>
  <si>
    <t>31000132 - Industrial Processes - Oil &amp; Gas Production</t>
  </si>
  <si>
    <t>Atmospheric Wash Tank (2nd Stage of Gas-Oil Separation): Flashing Loss</t>
  </si>
  <si>
    <t>31000140</t>
  </si>
  <si>
    <t>31000140 - Industrial Processes - Storage and Transfer</t>
  </si>
  <si>
    <t>Waste Sumps: Primary Light Crude</t>
  </si>
  <si>
    <t>31000141</t>
  </si>
  <si>
    <t>31000141 - Industrial Processes - Storage and Transfer</t>
  </si>
  <si>
    <t>Waste Sumps: Primary Heavy Crude</t>
  </si>
  <si>
    <t>31000142</t>
  </si>
  <si>
    <t>31000142 - Industrial Processes - Storage and Transfer</t>
  </si>
  <si>
    <t>Waste Sumps: Secondary Light Crude</t>
  </si>
  <si>
    <t>31000143</t>
  </si>
  <si>
    <t>31000143 - Industrial Processes - Storage and Transfer</t>
  </si>
  <si>
    <t>Waste Sumps: Secondary Heavy Crude</t>
  </si>
  <si>
    <t>31000144</t>
  </si>
  <si>
    <t>31000144 - Industrial Processes - Storage and Transfer</t>
  </si>
  <si>
    <t>Waste Sumps: Tertiary Light Crude</t>
  </si>
  <si>
    <t>31000145</t>
  </si>
  <si>
    <t>31000145 - Industrial Processes - Storage and Transfer</t>
  </si>
  <si>
    <t>Waste Sumps: Tertiary Heavy Crude</t>
  </si>
  <si>
    <t>31000146</t>
  </si>
  <si>
    <t>31000146 - Industrial Processes - Oil &amp; Gas Production</t>
  </si>
  <si>
    <t>Gathering Lines</t>
  </si>
  <si>
    <t>31000160</t>
  </si>
  <si>
    <t>31000160 - Industrial Processes - Oil &amp; Gas Production</t>
  </si>
  <si>
    <t>31000199</t>
  </si>
  <si>
    <t>31000199 - Industrial Processes - Oil &amp; Gas Production</t>
  </si>
  <si>
    <t>Processing Operations: Not Classified</t>
  </si>
  <si>
    <t>31000201</t>
  </si>
  <si>
    <t>31000201 - Industrial Processes - Oil &amp; Gas Production</t>
  </si>
  <si>
    <t>Natural Gas Production</t>
  </si>
  <si>
    <t>Gas Sweetening: Amine Process</t>
  </si>
  <si>
    <t>31000202</t>
  </si>
  <si>
    <t>31000202 - Industrial Processes - Oil &amp; Gas Production</t>
  </si>
  <si>
    <t>Gas Stripping Operations</t>
  </si>
  <si>
    <t>31000203</t>
  </si>
  <si>
    <t>31000203 - Industrial Processes - Oil &amp; Gas Production</t>
  </si>
  <si>
    <t>Compressors</t>
  </si>
  <si>
    <t>31000204</t>
  </si>
  <si>
    <t>31000204 - Industrial Processes - Oil &amp; Gas Production</t>
  </si>
  <si>
    <t>Wells</t>
  </si>
  <si>
    <t>31000205</t>
  </si>
  <si>
    <t>31000205 - Industrial Processes - Oil &amp; Gas Production</t>
  </si>
  <si>
    <t>31000206</t>
  </si>
  <si>
    <t>31000206 - Industrial Processes - Oil &amp; Gas Production</t>
  </si>
  <si>
    <t>Gas Lift</t>
  </si>
  <si>
    <t>31000207</t>
  </si>
  <si>
    <t>31000207 - Industrial Processes - Oil &amp; Gas Production</t>
  </si>
  <si>
    <t>Valves: Fugitive Emissions</t>
  </si>
  <si>
    <t>31000208</t>
  </si>
  <si>
    <t>31000208 - Industrial Processes - Oil &amp; Gas Production</t>
  </si>
  <si>
    <t>31000209</t>
  </si>
  <si>
    <t>31000209 - Industrial Processes - Oil &amp; Gas Production</t>
  </si>
  <si>
    <t>Incinerators Burning Waste Gas or Augmented Waste Gas</t>
  </si>
  <si>
    <t>31000211</t>
  </si>
  <si>
    <t>31000211 - Industrial Processes - Oil &amp; Gas Production</t>
  </si>
  <si>
    <t>Pipeline Pigging (releases during pig removal)</t>
  </si>
  <si>
    <t>31000215</t>
  </si>
  <si>
    <t>31000215 - Industrial Processes - Oil &amp; Gas Production</t>
  </si>
  <si>
    <t>Flares Combusting Gases :1000 BTU/scf</t>
  </si>
  <si>
    <t>31000216</t>
  </si>
  <si>
    <t>31000216 - Industrial Processes - Oil &amp; Gas Production</t>
  </si>
  <si>
    <t>Flares Combusting Gases &lt;1000 BTU/scf</t>
  </si>
  <si>
    <t>31000220</t>
  </si>
  <si>
    <t>31000220 - Industrial Processes - Oil &amp; Gas Production</t>
  </si>
  <si>
    <t>All Equipt Leak Fugitives (Valves, Flanges, Connections, Seals, Drains</t>
  </si>
  <si>
    <t>31000221</t>
  </si>
  <si>
    <t>31000221 - Industrial Processes - Oil &amp; Gas Production</t>
  </si>
  <si>
    <t>31000222</t>
  </si>
  <si>
    <t>31000222 - Industrial Processes - Oil &amp; Gas Production</t>
  </si>
  <si>
    <t>31000223</t>
  </si>
  <si>
    <t>31000223 - Industrial Processes - Oil &amp; Gas Production</t>
  </si>
  <si>
    <t>31000224</t>
  </si>
  <si>
    <t>31000224 - Industrial Processes - Oil &amp; Gas Production</t>
  </si>
  <si>
    <t>31000225</t>
  </si>
  <si>
    <t>31000225 - Industrial Processes - Oil &amp; Gas Production</t>
  </si>
  <si>
    <t>31000226</t>
  </si>
  <si>
    <t>31000226 - Industrial Processes - Oil &amp; Gas Production</t>
  </si>
  <si>
    <t>31000227</t>
  </si>
  <si>
    <t>31000227 - Industrial Processes - Oil &amp; Gas Production</t>
  </si>
  <si>
    <t>Glycol Dehydrator Reboiler Still Stack</t>
  </si>
  <si>
    <t>31000228</t>
  </si>
  <si>
    <t>31000228 - Industrial Processes - Oil &amp; Gas Production</t>
  </si>
  <si>
    <t>Glycol Dehydrator Reboiler Burner</t>
  </si>
  <si>
    <t>31000229</t>
  </si>
  <si>
    <t>31000229 - Industrial Processes - Oil &amp; Gas Production</t>
  </si>
  <si>
    <t>31000230</t>
  </si>
  <si>
    <t>31000230 - Industrial Processes - Oil &amp; Gas Production</t>
  </si>
  <si>
    <t>Hydrocarbon Skimmer</t>
  </si>
  <si>
    <t>31000231</t>
  </si>
  <si>
    <t>31000231 - Industrial Processes - Oil &amp; Gas Production</t>
  </si>
  <si>
    <t>31000299</t>
  </si>
  <si>
    <t>31000299 - Industrial Processes - Oil &amp; Gas Production</t>
  </si>
  <si>
    <t>31000301</t>
  </si>
  <si>
    <t>31000301 - Industrial Processes - Oil &amp; Gas Production</t>
  </si>
  <si>
    <t>Natural Gas Processing Facilities</t>
  </si>
  <si>
    <t>Glycol Dehydrators: Reboiler Still Vent: Triethylene Glycol</t>
  </si>
  <si>
    <t>31000302</t>
  </si>
  <si>
    <t>31000302 - Industrial Processes - Oil &amp; Gas Production</t>
  </si>
  <si>
    <t>Glycol Dehydrators: Reboiler Burner Stack: Triethylene Glycol</t>
  </si>
  <si>
    <t>31000303</t>
  </si>
  <si>
    <t>31000303 - Industrial Processes - Oil &amp; Gas Production</t>
  </si>
  <si>
    <t>Glycol Dehydrators: Phase Separator Vent: Triethylene Glycol</t>
  </si>
  <si>
    <t>31000304</t>
  </si>
  <si>
    <t>31000304 - Industrial Processes - Oil &amp; Gas Production</t>
  </si>
  <si>
    <t>Glycol Dehydrators: Ethylene Glycol: General</t>
  </si>
  <si>
    <t>31000305</t>
  </si>
  <si>
    <t>31000305 - Industrial Processes - Oil &amp; Gas Production</t>
  </si>
  <si>
    <t>Gas Sweeting: Amine Process</t>
  </si>
  <si>
    <t>31000306</t>
  </si>
  <si>
    <t>31000306 - Industrial Processes - Oil &amp; Gas Production</t>
  </si>
  <si>
    <t>Process Valves</t>
  </si>
  <si>
    <t>31000307</t>
  </si>
  <si>
    <t>31000307 - Industrial Processes - Oil &amp; Gas Production</t>
  </si>
  <si>
    <t>31000308</t>
  </si>
  <si>
    <t>31000308 - Industrial Processes - Oil &amp; Gas Production</t>
  </si>
  <si>
    <t>Open-ended Lines</t>
  </si>
  <si>
    <t>31000309</t>
  </si>
  <si>
    <t>31000309 - Industrial Processes - Oil &amp; Gas Production</t>
  </si>
  <si>
    <t>31000310</t>
  </si>
  <si>
    <t>31000310 - Industrial Processes - Oil &amp; Gas Production</t>
  </si>
  <si>
    <t>31000311</t>
  </si>
  <si>
    <t>31000311 - Industrial Processes - Oil &amp; Gas Production</t>
  </si>
  <si>
    <t>31000321</t>
  </si>
  <si>
    <t>31000321 - Industrial Processes - Oil &amp; Gas Production</t>
  </si>
  <si>
    <t>Glycol Dehydrators: Niagaran Formation (Mich.)</t>
  </si>
  <si>
    <t>31000322</t>
  </si>
  <si>
    <t>31000322 - Industrial Processes - Oil &amp; Gas Production</t>
  </si>
  <si>
    <t>Glycol Dehydrators: Prairie du Chien Formation (Mich.)</t>
  </si>
  <si>
    <t>31000323</t>
  </si>
  <si>
    <t>31000323 - Industrial Processes - Oil &amp; Gas Production</t>
  </si>
  <si>
    <t>Glycol Dehydrators: Antrim Formation (Mich.)</t>
  </si>
  <si>
    <t>31000324</t>
  </si>
  <si>
    <t>31000324 - Industrial Processes - Oil &amp; Gas Production</t>
  </si>
  <si>
    <t>Pneumatic Controllers Low Bleed</t>
  </si>
  <si>
    <t>31000325</t>
  </si>
  <si>
    <t>31000325 - Industrial Processes - Oil &amp; Gas Production</t>
  </si>
  <si>
    <t>Pneumatic Controllers High Bleed &gt;6 scfm</t>
  </si>
  <si>
    <t>31000401</t>
  </si>
  <si>
    <t>31000401 - Industrial Processes - Oil &amp; Gas Production</t>
  </si>
  <si>
    <t>31000402</t>
  </si>
  <si>
    <t>31000402 - Industrial Processes - Oil &amp; Gas Production</t>
  </si>
  <si>
    <t>31000403</t>
  </si>
  <si>
    <t>31000403 - Industrial Processes - Oil &amp; Gas Production</t>
  </si>
  <si>
    <t>Crude Oil</t>
  </si>
  <si>
    <t>31000404</t>
  </si>
  <si>
    <t>31000404 - Industrial Processes - Oil &amp; Gas Production</t>
  </si>
  <si>
    <t>31000405</t>
  </si>
  <si>
    <t>31000405 - Industrial Processes - Oil &amp; Gas Production</t>
  </si>
  <si>
    <t>31000406</t>
  </si>
  <si>
    <t>31000406 - Industrial Processes - Oil &amp; Gas Production</t>
  </si>
  <si>
    <t>Propane/Butane</t>
  </si>
  <si>
    <t>31000411</t>
  </si>
  <si>
    <t>31000411 - Industrial Processes - Oil &amp; Gas Production</t>
  </si>
  <si>
    <t>Distillate Oil (No. 2): Steam Generators</t>
  </si>
  <si>
    <t>31000412</t>
  </si>
  <si>
    <t>31000412 - Industrial Processes - Oil &amp; Gas Production</t>
  </si>
  <si>
    <t>Residual Oil: Steam Generators</t>
  </si>
  <si>
    <t>31000413</t>
  </si>
  <si>
    <t>31000413 - Industrial Processes - Oil &amp; Gas Production</t>
  </si>
  <si>
    <t>Crude Oil: Steam Generators</t>
  </si>
  <si>
    <t>31000414</t>
  </si>
  <si>
    <t>31000414 - Industrial Processes - Oil &amp; Gas Production</t>
  </si>
  <si>
    <t>Natural Gas: Steam Generators</t>
  </si>
  <si>
    <t>31000415</t>
  </si>
  <si>
    <t>31000415 - Industrial Processes - Oil &amp; Gas Production</t>
  </si>
  <si>
    <t>Process Gas: Steam Generators</t>
  </si>
  <si>
    <t>31000501</t>
  </si>
  <si>
    <t>31000501 - Industrial Processes - Oil &amp; Gas Production</t>
  </si>
  <si>
    <t>Liquid Waste Treatment</t>
  </si>
  <si>
    <t>Floatation Units</t>
  </si>
  <si>
    <t>31000502</t>
  </si>
  <si>
    <t>31000502 - Industrial Processes - Oil &amp; Gas Production</t>
  </si>
  <si>
    <t>Liquid - Liquid Separator</t>
  </si>
  <si>
    <t>31000503</t>
  </si>
  <si>
    <t>31000503 - Industrial Processes - Oil &amp; Gas Production</t>
  </si>
  <si>
    <t>Oil-Water Separator</t>
  </si>
  <si>
    <t>31000504</t>
  </si>
  <si>
    <t>31000504 - Industrial Processes - Oil &amp; Gas Production</t>
  </si>
  <si>
    <t>Oil-Sludge-Waste Water Pit</t>
  </si>
  <si>
    <t>31000505</t>
  </si>
  <si>
    <t>31000505 - Industrial Processes - Oil &amp; Gas Production</t>
  </si>
  <si>
    <t>Sand Filter Operation</t>
  </si>
  <si>
    <t>31000506</t>
  </si>
  <si>
    <t>31000506 - Industrial Processes - Oil &amp; Gas Production</t>
  </si>
  <si>
    <t>Oil-Water Separation Wastewater Holding Tanks</t>
  </si>
  <si>
    <t>31088801</t>
  </si>
  <si>
    <t>31088801 - Industrial Processes - Oil &amp; Gas Production</t>
  </si>
  <si>
    <t>31088802</t>
  </si>
  <si>
    <t>31088802 - Industrial Processes - Oil &amp; Gas Production</t>
  </si>
  <si>
    <t>31088803</t>
  </si>
  <si>
    <t>31088803 - Industrial Processes - Oil &amp; Gas Production</t>
  </si>
  <si>
    <t>31088804</t>
  </si>
  <si>
    <t>31088804 - Industrial Processes - Oil &amp; Gas Production</t>
  </si>
  <si>
    <t>31088805</t>
  </si>
  <si>
    <t>31088805 - Industrial Processes - Oil &amp; Gas Production</t>
  </si>
  <si>
    <t>31088811</t>
  </si>
  <si>
    <t>31088811 - Industrial Processes - Oil &amp; Gas Production</t>
  </si>
  <si>
    <t>31100101</t>
  </si>
  <si>
    <t>Dust - Construction Dust</t>
  </si>
  <si>
    <t>31100101 - Dust - Construction Dust</t>
  </si>
  <si>
    <t>Building Construction</t>
  </si>
  <si>
    <t>Construction: Building Contractors</t>
  </si>
  <si>
    <t>Site Preparation: Topsoil Removal</t>
  </si>
  <si>
    <t>31100102</t>
  </si>
  <si>
    <t>31100102 - Dust - Construction Dust</t>
  </si>
  <si>
    <t>Site Preparation: Earth Moving (Cut and Fill)</t>
  </si>
  <si>
    <t>31100103</t>
  </si>
  <si>
    <t>31100103 - Dust - Construction Dust</t>
  </si>
  <si>
    <t>Site Preparation: Aggregate Hauling (On Dirt)</t>
  </si>
  <si>
    <t>31100199</t>
  </si>
  <si>
    <t>31100199 - Dust - Construction Dust</t>
  </si>
  <si>
    <t>31100201</t>
  </si>
  <si>
    <t>31100201 - Dust - Construction Dust</t>
  </si>
  <si>
    <t>Demolitions/Special Trade Contracts</t>
  </si>
  <si>
    <t>Mechanical or Explosive Dismemberment</t>
  </si>
  <si>
    <t>31100202</t>
  </si>
  <si>
    <t>31100202 - Dust - Construction Dust</t>
  </si>
  <si>
    <t>31100203</t>
  </si>
  <si>
    <t>31100203 - Industrial Processes - Storage and Transfer</t>
  </si>
  <si>
    <t>Debris Loading</t>
  </si>
  <si>
    <t>31100204</t>
  </si>
  <si>
    <t>31100204 - Industrial Processes - Storage and Transfer</t>
  </si>
  <si>
    <t>31100205</t>
  </si>
  <si>
    <t>31100205 - Dust - Construction Dust</t>
  </si>
  <si>
    <t>On-site Truck Traffic</t>
  </si>
  <si>
    <t>31100206</t>
  </si>
  <si>
    <t>31100206 - Dust - Construction Dust</t>
  </si>
  <si>
    <t>31100299</t>
  </si>
  <si>
    <t>31100299 - Dust - Construction Dust</t>
  </si>
  <si>
    <t>Other Not Classified: Construction/Demolition</t>
  </si>
  <si>
    <t>31299999</t>
  </si>
  <si>
    <t>31299999 - Industrial Processes - NEC</t>
  </si>
  <si>
    <t>Machinery, Miscellaneous</t>
  </si>
  <si>
    <t>Miscellaneous Machinery</t>
  </si>
  <si>
    <t>31300500</t>
  </si>
  <si>
    <t>31300500 - Industrial Processes - NEC</t>
  </si>
  <si>
    <t>Electrical Equipment</t>
  </si>
  <si>
    <t>Electrical Switch Manufacture</t>
  </si>
  <si>
    <t>Electrical Switch Manufacture: Overall Process</t>
  </si>
  <si>
    <t>31301001</t>
  </si>
  <si>
    <t>31301001 - Industrial Processes - NEC</t>
  </si>
  <si>
    <t>Light Bulb Manufacture</t>
  </si>
  <si>
    <t>Light Bulb Glass to Socket Base Lubrication with SO2</t>
  </si>
  <si>
    <t>31301100</t>
  </si>
  <si>
    <t>31301100 - Industrial Processes - NEC</t>
  </si>
  <si>
    <t>Fluorescent Lamp Manufacture</t>
  </si>
  <si>
    <t>Fluorescent Lamp Manufacture: Overall Process</t>
  </si>
  <si>
    <t>31301200</t>
  </si>
  <si>
    <t>31301200 - Industrial Processes - NEC</t>
  </si>
  <si>
    <t>Fluorescent Lamp Recycling</t>
  </si>
  <si>
    <t>Fluorescent Lamp Recycling: Lamp Crusher</t>
  </si>
  <si>
    <t>31302000</t>
  </si>
  <si>
    <t>31302000 - Industrial Processes - NEC</t>
  </si>
  <si>
    <t>Mercury Oxide Battery Manufacture</t>
  </si>
  <si>
    <t>Mercury Oxide Battery Manufacture: Overall Process</t>
  </si>
  <si>
    <t>31303001</t>
  </si>
  <si>
    <t>31303001 - Industrial Processes - NEC</t>
  </si>
  <si>
    <t>Manufacturing - General</t>
  </si>
  <si>
    <t>Circuit Board Manufacturing</t>
  </si>
  <si>
    <t>31303061</t>
  </si>
  <si>
    <t>31303061 - Industrial Processes - NEC</t>
  </si>
  <si>
    <t>Circuit Board Etching: Acid</t>
  </si>
  <si>
    <t>31303062</t>
  </si>
  <si>
    <t>31303062 - Industrial Processes - NEC</t>
  </si>
  <si>
    <t>Circuit Board Etching: Alkaline</t>
  </si>
  <si>
    <t>31303063</t>
  </si>
  <si>
    <t>31303063 - Industrial Processes - NEC</t>
  </si>
  <si>
    <t>Circuit Board Etching: Plasma</t>
  </si>
  <si>
    <t>31303501</t>
  </si>
  <si>
    <t>31303501 - Industrial Processes - NEC</t>
  </si>
  <si>
    <t>Manufacturing - General Processes</t>
  </si>
  <si>
    <t>31303502</t>
  </si>
  <si>
    <t>31303502 - Industrial Processes - NEC</t>
  </si>
  <si>
    <t>31306500</t>
  </si>
  <si>
    <t>31306500 - Industrial Processes - NEC</t>
  </si>
  <si>
    <t>Semiconductor Manufacturing</t>
  </si>
  <si>
    <t>Integrated Circuit Manufacturing: General</t>
  </si>
  <si>
    <t>31306501</t>
  </si>
  <si>
    <t>31306501 - Industrial Processes - NEC</t>
  </si>
  <si>
    <t>Cleaning Processes: Wet Chemical: Specify Aqueous Solution</t>
  </si>
  <si>
    <t>31306502</t>
  </si>
  <si>
    <t>31306502 - Industrial Processes - NEC</t>
  </si>
  <si>
    <t>Cleaning Process: Plasma Process: Specify Gas Used</t>
  </si>
  <si>
    <t>31306505</t>
  </si>
  <si>
    <t>31306505 - Industrial Processes - NEC</t>
  </si>
  <si>
    <t>Photoresist Operations: General</t>
  </si>
  <si>
    <t>31306510</t>
  </si>
  <si>
    <t>31306510 - Industrial Processes - NEC</t>
  </si>
  <si>
    <t>Chemical Vapor Deposition: General: Specify Gas Used</t>
  </si>
  <si>
    <t>31306520</t>
  </si>
  <si>
    <t>31306520 - Industrial Processes - NEC</t>
  </si>
  <si>
    <t>Diffusion Process: Deposition Operation: Specify Gas Used</t>
  </si>
  <si>
    <t>31306530</t>
  </si>
  <si>
    <t>31306530 - Industrial Processes - NEC</t>
  </si>
  <si>
    <t>Etching Process: Wet Chemical: Specify Aqueous Solution</t>
  </si>
  <si>
    <t>31306531</t>
  </si>
  <si>
    <t>31306531 - Industrial Processes - NEC</t>
  </si>
  <si>
    <t>Etching Process: Plasma/Reactive Ion: Specify Gas Used</t>
  </si>
  <si>
    <t>31306599</t>
  </si>
  <si>
    <t>31306599 - Industrial Processes - NEC</t>
  </si>
  <si>
    <t>Miscellaneous Operations: General: Specify Material</t>
  </si>
  <si>
    <t>31307001</t>
  </si>
  <si>
    <t>31307001 - Industrial Processes - NEC</t>
  </si>
  <si>
    <t>Electrical Windings Reclamation</t>
  </si>
  <si>
    <t>Single Chamber Incinerator/Oven</t>
  </si>
  <si>
    <t>31307002</t>
  </si>
  <si>
    <t>31307002 - Industrial Processes - NEC</t>
  </si>
  <si>
    <t>Multiple Chamber Incinerator/Oven</t>
  </si>
  <si>
    <t>31380001</t>
  </si>
  <si>
    <t>31380001 - Industrial Processes - NEC</t>
  </si>
  <si>
    <t>31382001</t>
  </si>
  <si>
    <t>31382001 - Industrial Processes - NEC</t>
  </si>
  <si>
    <t>31382002</t>
  </si>
  <si>
    <t>31382002 - Industrial Processes - NEC</t>
  </si>
  <si>
    <t>31382599</t>
  </si>
  <si>
    <t>31382599 - Industrial Processes - NEC</t>
  </si>
  <si>
    <t>31390001</t>
  </si>
  <si>
    <t>31390001 - Industrial Processes - NEC</t>
  </si>
  <si>
    <t>31390002</t>
  </si>
  <si>
    <t>31390002 - Industrial Processes - NEC</t>
  </si>
  <si>
    <t>31390003</t>
  </si>
  <si>
    <t>31390003 - Industrial Processes - NEC</t>
  </si>
  <si>
    <t>31399999</t>
  </si>
  <si>
    <t>31399999 - Industrial Processes - NEC</t>
  </si>
  <si>
    <t>31400901</t>
  </si>
  <si>
    <t>31400901 - Industrial Processes - NEC</t>
  </si>
  <si>
    <t>Transportation Equipment</t>
  </si>
  <si>
    <t>Automobiles/Truck Assembly Operations</t>
  </si>
  <si>
    <t>Solder Joint Grinding</t>
  </si>
  <si>
    <t>31400902</t>
  </si>
  <si>
    <t>31400902 - Industrial Processes - NEC</t>
  </si>
  <si>
    <t>Soldering Machine</t>
  </si>
  <si>
    <t>31400903</t>
  </si>
  <si>
    <t>31400903 - Industrial Processes - NEC</t>
  </si>
  <si>
    <t>Stamping</t>
  </si>
  <si>
    <t>31401001</t>
  </si>
  <si>
    <t>31401001 - Industrial Processes - NEC</t>
  </si>
  <si>
    <t>Brake Shoe Debonding</t>
  </si>
  <si>
    <t>Single Chamber Incinerator</t>
  </si>
  <si>
    <t>31401002</t>
  </si>
  <si>
    <t>31401002 - Industrial Processes - NEC</t>
  </si>
  <si>
    <t>Multiple Chamber Incinerator</t>
  </si>
  <si>
    <t>31401101</t>
  </si>
  <si>
    <t>31401101 - Industrial Processes - NEC</t>
  </si>
  <si>
    <t>Auto Body Shredding</t>
  </si>
  <si>
    <t>Primary Metal Recovery Line</t>
  </si>
  <si>
    <t>31401102</t>
  </si>
  <si>
    <t>31401102 - Industrial Processes - NEC</t>
  </si>
  <si>
    <t>Secondary Metal Recovery Line</t>
  </si>
  <si>
    <t>31401201</t>
  </si>
  <si>
    <t>31401201 - Industrial Processes - NEC</t>
  </si>
  <si>
    <t>Welding/Soldering Automotive Repair</t>
  </si>
  <si>
    <t>31401501</t>
  </si>
  <si>
    <t>31401501 - Industrial Processes - NEC</t>
  </si>
  <si>
    <t>Boat Manufacturing</t>
  </si>
  <si>
    <t>31401503</t>
  </si>
  <si>
    <t>31401503 - Industrial Processes - Storage and Transfer</t>
  </si>
  <si>
    <t>Resin Storage</t>
  </si>
  <si>
    <t>31401504</t>
  </si>
  <si>
    <t>31401504 - Industrial Processes - Storage and Transfer</t>
  </si>
  <si>
    <t>Resin Transfer</t>
  </si>
  <si>
    <t>31401510</t>
  </si>
  <si>
    <t>31401510 - Industrial Processes - NEC</t>
  </si>
  <si>
    <t>Molding and Lamination Operations</t>
  </si>
  <si>
    <t>31401511</t>
  </si>
  <si>
    <t>31401511 - Industrial Processes - NEC</t>
  </si>
  <si>
    <t>Open Contact Molding: Manual Gel Coat Application</t>
  </si>
  <si>
    <t>31401512</t>
  </si>
  <si>
    <t>31401512 - Industrial Processes - NEC</t>
  </si>
  <si>
    <t>Open Contact Molding: Spray Gel Coat Application</t>
  </si>
  <si>
    <t>31401513</t>
  </si>
  <si>
    <t>31401513 - Industrial Processes - NEC</t>
  </si>
  <si>
    <t>Open Contact Molding: Gel Coat Curing</t>
  </si>
  <si>
    <t>31401514</t>
  </si>
  <si>
    <t>31401514 - Industrial Processes - NEC</t>
  </si>
  <si>
    <t>Open Contact Molding: Resin/Laminate Application, Machine Layup</t>
  </si>
  <si>
    <t>31401515</t>
  </si>
  <si>
    <t>31401515 - Industrial Processes - NEC</t>
  </si>
  <si>
    <t>Open Contact Molding: Resin/Laminate Application, Hand Layup,Spraying</t>
  </si>
  <si>
    <t>31401516</t>
  </si>
  <si>
    <t>31401516 - Industrial Processes - NEC</t>
  </si>
  <si>
    <t>Open Contact Molding: Resin Hand Layup</t>
  </si>
  <si>
    <t>31401517</t>
  </si>
  <si>
    <t>31401517 - Industrial Processes - NEC</t>
  </si>
  <si>
    <t>Open Contact Molding: Resin Spray Layup</t>
  </si>
  <si>
    <t>31401518</t>
  </si>
  <si>
    <t>31401518 - Industrial Processes - NEC</t>
  </si>
  <si>
    <t>Open Contact Molding: Resin/Laminate Curing</t>
  </si>
  <si>
    <t>31401525</t>
  </si>
  <si>
    <t>31401525 - Industrial Processes - NEC</t>
  </si>
  <si>
    <t>Closed Molding</t>
  </si>
  <si>
    <t>31401530</t>
  </si>
  <si>
    <t>31401530 - Industrial Processes - NEC</t>
  </si>
  <si>
    <t>Bag Molding: Resin/Lamination, Hand Layup</t>
  </si>
  <si>
    <t>31401531</t>
  </si>
  <si>
    <t>31401531 - Industrial Processes - NEC</t>
  </si>
  <si>
    <t>Bag Molding: Resin/Lamination, Spray Layup</t>
  </si>
  <si>
    <t>31401540</t>
  </si>
  <si>
    <t>31401540 - Industrial Processes - NEC</t>
  </si>
  <si>
    <t>Lamination: Preparation of Resin/Laminate</t>
  </si>
  <si>
    <t>31401541</t>
  </si>
  <si>
    <t>31401541 - Industrial Processes - NEC</t>
  </si>
  <si>
    <t>Lamination: Polyurethane Foams</t>
  </si>
  <si>
    <t>31401550</t>
  </si>
  <si>
    <t>31401550 - Industrial Processes - NEC</t>
  </si>
  <si>
    <t>Assembly Area</t>
  </si>
  <si>
    <t>31401551</t>
  </si>
  <si>
    <t>31401551 - Industrial Processes - NEC</t>
  </si>
  <si>
    <t>Assembly Area: Sanding/Trimming of Laminated Parts</t>
  </si>
  <si>
    <t>31401552</t>
  </si>
  <si>
    <t>31401552 - Industrial Processes - NEC</t>
  </si>
  <si>
    <t>Assembly Area: Paint Spraying</t>
  </si>
  <si>
    <t>31401553</t>
  </si>
  <si>
    <t>31401553 - Industrial Processes - NEC</t>
  </si>
  <si>
    <t>Assembly Area: Carpet Glues</t>
  </si>
  <si>
    <t>31401560</t>
  </si>
  <si>
    <t>31401560 - Industrial Processes - NEC</t>
  </si>
  <si>
    <t>Cleanup</t>
  </si>
  <si>
    <t>31401561</t>
  </si>
  <si>
    <t>31401561 - Industrial Processes - NEC</t>
  </si>
  <si>
    <t>Cleanup: Tools (Other than Spray Guns)</t>
  </si>
  <si>
    <t>31401562</t>
  </si>
  <si>
    <t>31401562 - Industrial Processes - NEC</t>
  </si>
  <si>
    <t>Cleanup: Spray Guns</t>
  </si>
  <si>
    <t>31401563</t>
  </si>
  <si>
    <t>31401563 - Industrial Processes - NEC</t>
  </si>
  <si>
    <t>Cleanup: Molds</t>
  </si>
  <si>
    <t>31401570</t>
  </si>
  <si>
    <t>31401570 - Industrial Processes - NEC</t>
  </si>
  <si>
    <t>Waste Disposal: Used Cleanup Solvents</t>
  </si>
  <si>
    <t>31401571</t>
  </si>
  <si>
    <t>31401571 - Industrial Processes - NEC</t>
  </si>
  <si>
    <t>Waste Disposal: Stills</t>
  </si>
  <si>
    <t>31480001</t>
  </si>
  <si>
    <t>31480001 - Industrial Processes - NEC</t>
  </si>
  <si>
    <t>31482001</t>
  </si>
  <si>
    <t>31482001 - Industrial Processes - NEC</t>
  </si>
  <si>
    <t>31482002</t>
  </si>
  <si>
    <t>31482002 - Industrial Processes - NEC</t>
  </si>
  <si>
    <t>31482599</t>
  </si>
  <si>
    <t>31482599 - Industrial Processes - NEC</t>
  </si>
  <si>
    <t>Wastewater, Point of Generation</t>
  </si>
  <si>
    <t>31499999</t>
  </si>
  <si>
    <t>31499999 - Industrial Processes - NEC</t>
  </si>
  <si>
    <t>31501001</t>
  </si>
  <si>
    <t>31501001 - Industrial Processes - Storage and Transfer</t>
  </si>
  <si>
    <t>Photo Equip/Health Care/Labs/Air Condit/SwimPools</t>
  </si>
  <si>
    <t>Photocopying Equipment Manufacturing</t>
  </si>
  <si>
    <t>Resin Transfer/Storage</t>
  </si>
  <si>
    <t>31501002</t>
  </si>
  <si>
    <t>31501002 - Industrial Processes - NEC</t>
  </si>
  <si>
    <t>Toner Classification</t>
  </si>
  <si>
    <t>31501003</t>
  </si>
  <si>
    <t>31501003 - Industrial Processes - NEC</t>
  </si>
  <si>
    <t>Toner (Carbon Black) Grinding</t>
  </si>
  <si>
    <t>31502001</t>
  </si>
  <si>
    <t>31502001 - Industrial Processes - NEC</t>
  </si>
  <si>
    <t>Health Care - Hospitals</t>
  </si>
  <si>
    <t>Sterilization with Ethylene Oxide</t>
  </si>
  <si>
    <t>31502002</t>
  </si>
  <si>
    <t>31502002 - Industrial Processes - NEC</t>
  </si>
  <si>
    <t>Sterilization with Freon</t>
  </si>
  <si>
    <t>31502003</t>
  </si>
  <si>
    <t>31502003 - Industrial Processes - NEC</t>
  </si>
  <si>
    <t>Sterilization with Formaldehyde</t>
  </si>
  <si>
    <t>31502004</t>
  </si>
  <si>
    <t>31502004 - Industrial Processes - NEC</t>
  </si>
  <si>
    <t>Sterilization - Steam Autoclaving</t>
  </si>
  <si>
    <t>31502021</t>
  </si>
  <si>
    <t>31502021 - Industrial Processes - NEC</t>
  </si>
  <si>
    <t>Shredding Medical Waste</t>
  </si>
  <si>
    <t>31502088</t>
  </si>
  <si>
    <t>31502088 - Industrial Processes - NEC</t>
  </si>
  <si>
    <t>Laboratory Fugitive Emissions</t>
  </si>
  <si>
    <t>31502089</t>
  </si>
  <si>
    <t>31502089 - Industrial Processes - NEC</t>
  </si>
  <si>
    <t>Miscellaneous Fugitive Emissions</t>
  </si>
  <si>
    <t>31502101</t>
  </si>
  <si>
    <t>31502101 - Industrial Processes - NEC</t>
  </si>
  <si>
    <t>Health Care - Crematoriums</t>
  </si>
  <si>
    <t>Crematory Stack</t>
  </si>
  <si>
    <t>31502102</t>
  </si>
  <si>
    <t>31502102 - Industrial Processes - NEC</t>
  </si>
  <si>
    <t>Crematory Stack - Human and Animal Crematories</t>
  </si>
  <si>
    <t>31502500</t>
  </si>
  <si>
    <t>31502500 - Industrial Processes - NEC</t>
  </si>
  <si>
    <t>Dental Alloy (Mercury Amalgams) Production</t>
  </si>
  <si>
    <t>Dental Alloy (Mercury Amalgams) Production: Overall Process</t>
  </si>
  <si>
    <t>31502700</t>
  </si>
  <si>
    <t>31502700 - Industrial Processes - NEC</t>
  </si>
  <si>
    <t>Thermometer Manufacture</t>
  </si>
  <si>
    <t>Thermometer Manufacture: Overall Process</t>
  </si>
  <si>
    <t>31503001</t>
  </si>
  <si>
    <t>31503001 - Industrial Processes - NEC</t>
  </si>
  <si>
    <t>Laboratories</t>
  </si>
  <si>
    <t>Bench Scale Reagents: Research</t>
  </si>
  <si>
    <t>31503002</t>
  </si>
  <si>
    <t>31503002 - Industrial Processes - NEC</t>
  </si>
  <si>
    <t>Bench Scale Reagents: Testing</t>
  </si>
  <si>
    <t>31503003</t>
  </si>
  <si>
    <t>31503003 - Industrial Processes - NEC</t>
  </si>
  <si>
    <t>Bench Scale Reagents: Medical</t>
  </si>
  <si>
    <t>31503101</t>
  </si>
  <si>
    <t>31503101 - Industrial Processes - NEC</t>
  </si>
  <si>
    <t>X-rays</t>
  </si>
  <si>
    <t>Medical: General</t>
  </si>
  <si>
    <t>31503102</t>
  </si>
  <si>
    <t>31503102 - Industrial Processes - NEC</t>
  </si>
  <si>
    <t>Structural: General</t>
  </si>
  <si>
    <t>31504001</t>
  </si>
  <si>
    <t>31504001 - Industrial Processes - NEC</t>
  </si>
  <si>
    <t>Commercial Swimming Pools - Chlorination-Chloroform</t>
  </si>
  <si>
    <t>Chlorination: Chloroform</t>
  </si>
  <si>
    <t>31505001</t>
  </si>
  <si>
    <t>31505001 - Industrial Processes - NEC</t>
  </si>
  <si>
    <t>Air-conditioning/Refrigeration</t>
  </si>
  <si>
    <t>Cooling Fluid: Freons</t>
  </si>
  <si>
    <t>31505002</t>
  </si>
  <si>
    <t>31505002 - Industrial Processes - NEC</t>
  </si>
  <si>
    <t>Cooling Fluid: Ammonia</t>
  </si>
  <si>
    <t>31505003</t>
  </si>
  <si>
    <t>31505003 - Industrial Processes - NEC</t>
  </si>
  <si>
    <t>Cooling Fluid: Specify Fluid</t>
  </si>
  <si>
    <t>31603001</t>
  </si>
  <si>
    <t>31603001 - Industrial Processes - NEC</t>
  </si>
  <si>
    <t>Photographic Film Manufacturing</t>
  </si>
  <si>
    <t>Product Manufacturing - Substrate Preparation</t>
  </si>
  <si>
    <t>Extrusion Operations</t>
  </si>
  <si>
    <t>31603002</t>
  </si>
  <si>
    <t>31603002 - Industrial Processes - NEC</t>
  </si>
  <si>
    <t>Film Support Operations</t>
  </si>
  <si>
    <t>31604001</t>
  </si>
  <si>
    <t>31604001 - Industrial Processes - NEC</t>
  </si>
  <si>
    <t>Product Manufacturing - Chemical Preparation</t>
  </si>
  <si>
    <t>Chemical Manufacturing</t>
  </si>
  <si>
    <t>31604002</t>
  </si>
  <si>
    <t>31604002 - Industrial Processes - NEC</t>
  </si>
  <si>
    <t>Emulsion Making Operations</t>
  </si>
  <si>
    <t>31604003</t>
  </si>
  <si>
    <t>31604003 - Industrial Processes - NEC</t>
  </si>
  <si>
    <t>Chemical Mixing Operations</t>
  </si>
  <si>
    <t>31605001</t>
  </si>
  <si>
    <t>31605001 - Industrial Processes - NEC</t>
  </si>
  <si>
    <t>Product Manufacturing - Surface Treatments</t>
  </si>
  <si>
    <t>Surface Coating Operations</t>
  </si>
  <si>
    <t>31605002</t>
  </si>
  <si>
    <t>31605002 - Industrial Processes - NEC</t>
  </si>
  <si>
    <t>Grid Ionizers</t>
  </si>
  <si>
    <t>31605003</t>
  </si>
  <si>
    <t>31605003 - Industrial Processes - NEC</t>
  </si>
  <si>
    <t>Corona Discharge Treatment</t>
  </si>
  <si>
    <t>31605004</t>
  </si>
  <si>
    <t>31605004 - Industrial Processes - NEC</t>
  </si>
  <si>
    <t>Photographic Drying Operations</t>
  </si>
  <si>
    <t>31606001</t>
  </si>
  <si>
    <t>31606001 - Industrial Processes - NEC</t>
  </si>
  <si>
    <t>Product Manufacturing - Finishing Operations</t>
  </si>
  <si>
    <t>General Film Manufacturing</t>
  </si>
  <si>
    <t>31606002</t>
  </si>
  <si>
    <t>31606002 - Industrial Processes - NEC</t>
  </si>
  <si>
    <t>Cutting/Slitting Operations</t>
  </si>
  <si>
    <t>31612001</t>
  </si>
  <si>
    <t>31612001 - Industrial Processes - NEC</t>
  </si>
  <si>
    <t>Support Activities - Cleaning Operations</t>
  </si>
  <si>
    <t>Tank Cleaning Operations</t>
  </si>
  <si>
    <t>31612002</t>
  </si>
  <si>
    <t>31612002 - Industrial Processes - NEC</t>
  </si>
  <si>
    <t>General Cleaning Operations</t>
  </si>
  <si>
    <t>31612003</t>
  </si>
  <si>
    <t>31612003 - Industrial Processes - NEC</t>
  </si>
  <si>
    <t>Parts Cleaning Operations</t>
  </si>
  <si>
    <t>31613001</t>
  </si>
  <si>
    <t>31613001 - Industrial Processes - NEC</t>
  </si>
  <si>
    <t>Support Activities - Storage Operations</t>
  </si>
  <si>
    <t>Solvent Storage Operations</t>
  </si>
  <si>
    <t>31613002</t>
  </si>
  <si>
    <t>31613002 - Industrial Processes - NEC</t>
  </si>
  <si>
    <t>General Storage Operations</t>
  </si>
  <si>
    <t>31613003</t>
  </si>
  <si>
    <t>31613003 - Industrial Processes - NEC</t>
  </si>
  <si>
    <t>Storage Silos</t>
  </si>
  <si>
    <t>31613004</t>
  </si>
  <si>
    <t>31613004 - Industrial Processes - NEC</t>
  </si>
  <si>
    <t>Waste Storage Operations</t>
  </si>
  <si>
    <t>31614001</t>
  </si>
  <si>
    <t>31614001 - Industrial Processes - NEC</t>
  </si>
  <si>
    <t>Support Activities - Material Transfer Operations</t>
  </si>
  <si>
    <t>Filling Operations (non petroleum)</t>
  </si>
  <si>
    <t>31614002</t>
  </si>
  <si>
    <t>31614002 - Industrial Processes - NEC</t>
  </si>
  <si>
    <t>Transfer of Chemicals</t>
  </si>
  <si>
    <t>31615001</t>
  </si>
  <si>
    <t>31615001 - Industrial Processes - NEC</t>
  </si>
  <si>
    <t>Support Activities - Separation Processes</t>
  </si>
  <si>
    <t>Recovery Operations</t>
  </si>
  <si>
    <t>31615002</t>
  </si>
  <si>
    <t>31615002 - Industrial Processes - NEC</t>
  </si>
  <si>
    <t>Regeneration Operations</t>
  </si>
  <si>
    <t>31615003</t>
  </si>
  <si>
    <t>31615003 - Industrial Processes - NEC</t>
  </si>
  <si>
    <t>Distillation Operations</t>
  </si>
  <si>
    <t>31615004</t>
  </si>
  <si>
    <t>31615004 - Industrial Processes - NEC</t>
  </si>
  <si>
    <t>Filtration Operations</t>
  </si>
  <si>
    <t>31616001</t>
  </si>
  <si>
    <t>31616001 - Industrial Processes - NEC</t>
  </si>
  <si>
    <t>Support Activities - Other Operations</t>
  </si>
  <si>
    <t>General Ventillation - Manufacturing Areas</t>
  </si>
  <si>
    <t>31616002</t>
  </si>
  <si>
    <t>31616002 - Industrial Processes - NEC</t>
  </si>
  <si>
    <t>General Process Tank Operations</t>
  </si>
  <si>
    <t>31616003</t>
  </si>
  <si>
    <t>31616003 - Industrial Processes - NEC</t>
  </si>
  <si>
    <t>Miscellaneous Manufacturing Operations</t>
  </si>
  <si>
    <t>31616004</t>
  </si>
  <si>
    <t>31616004 - Industrial Processes - NEC</t>
  </si>
  <si>
    <t>Paint Spraying Operations</t>
  </si>
  <si>
    <t>31616005</t>
  </si>
  <si>
    <t>31616005 - Industrial Processes - NEC</t>
  </si>
  <si>
    <t>General Maintenance Operations</t>
  </si>
  <si>
    <t>31616006</t>
  </si>
  <si>
    <t>31616006 - Industrial Processes - NEC</t>
  </si>
  <si>
    <t>Chemical Weighing Operations</t>
  </si>
  <si>
    <t>31700101</t>
  </si>
  <si>
    <t>31700101 - Industrial Processes - Oil &amp; Gas Production</t>
  </si>
  <si>
    <t>NGTS</t>
  </si>
  <si>
    <t>Natural Gas Transmission and Storage Facilities</t>
  </si>
  <si>
    <t>31700102</t>
  </si>
  <si>
    <t>31700102 - Industrial Processes - Oil &amp; Gas Production</t>
  </si>
  <si>
    <t>32099997</t>
  </si>
  <si>
    <t>32099997 - Industrial Processes - NEC</t>
  </si>
  <si>
    <t>Leather and Leather Products</t>
  </si>
  <si>
    <t>32099998</t>
  </si>
  <si>
    <t>32099998 - Industrial Processes - NEC</t>
  </si>
  <si>
    <t>32099999</t>
  </si>
  <si>
    <t>32099999 - Industrial Processes - NEC</t>
  </si>
  <si>
    <t>33000101</t>
  </si>
  <si>
    <t>33000101 - Industrial Processes - NEC</t>
  </si>
  <si>
    <t>Textile Products</t>
  </si>
  <si>
    <t>Miscellaneous</t>
  </si>
  <si>
    <t>Yarn Preparation/Bleaching</t>
  </si>
  <si>
    <t>33000102</t>
  </si>
  <si>
    <t>33000102 - Industrial Processes - NEC</t>
  </si>
  <si>
    <t>Printing</t>
  </si>
  <si>
    <t>33000103</t>
  </si>
  <si>
    <t>33000103 - Industrial Processes - NEC</t>
  </si>
  <si>
    <t>Polyester Thread Production</t>
  </si>
  <si>
    <t>33000104</t>
  </si>
  <si>
    <t>33000104 - Industrial Processes - NEC</t>
  </si>
  <si>
    <t>Tenter Frames: Heat Setting</t>
  </si>
  <si>
    <t>33000105</t>
  </si>
  <si>
    <t>33000105 - Industrial Processes - NEC</t>
  </si>
  <si>
    <t>Carding</t>
  </si>
  <si>
    <t>33000106</t>
  </si>
  <si>
    <t>33000106 - Industrial Processes - NEC</t>
  </si>
  <si>
    <t>33000198</t>
  </si>
  <si>
    <t>33000198 - Industrial Processes - NEC</t>
  </si>
  <si>
    <t>33000199</t>
  </si>
  <si>
    <t>33000199 - Industrial Processes - NEC</t>
  </si>
  <si>
    <t>33000201</t>
  </si>
  <si>
    <t>33000201 - Industrial Processes - NEC</t>
  </si>
  <si>
    <t>Rubberized Fabrics</t>
  </si>
  <si>
    <t>33000202</t>
  </si>
  <si>
    <t>33000202 - Industrial Processes - NEC</t>
  </si>
  <si>
    <t>Wet Coating: General **</t>
  </si>
  <si>
    <t>33000203</t>
  </si>
  <si>
    <t>33000203 - Industrial Processes - NEC</t>
  </si>
  <si>
    <t>Hot Melt Coating: General **</t>
  </si>
  <si>
    <t>33000211</t>
  </si>
  <si>
    <t>33000211 - Industrial Processes - NEC</t>
  </si>
  <si>
    <t>Impregnation</t>
  </si>
  <si>
    <t>33000212</t>
  </si>
  <si>
    <t>33000212 - Industrial Processes - NEC</t>
  </si>
  <si>
    <t>Wet Coating</t>
  </si>
  <si>
    <t>33000213</t>
  </si>
  <si>
    <t>33000213 - Industrial Processes - NEC</t>
  </si>
  <si>
    <t>Hot Melt Coating</t>
  </si>
  <si>
    <t>33000214</t>
  </si>
  <si>
    <t>33000214 - Industrial Processes - NEC</t>
  </si>
  <si>
    <t>Wet Coating Mixing</t>
  </si>
  <si>
    <t>33000297</t>
  </si>
  <si>
    <t>33000297 - Industrial Processes - NEC</t>
  </si>
  <si>
    <t>33000298</t>
  </si>
  <si>
    <t>33000298 - Industrial Processes - NEC</t>
  </si>
  <si>
    <t>33000299</t>
  </si>
  <si>
    <t>33000299 - Industrial Processes - NEC</t>
  </si>
  <si>
    <t>33000301</t>
  </si>
  <si>
    <t>33000301 - Industrial Processes - NEC</t>
  </si>
  <si>
    <t>Carpet Operations</t>
  </si>
  <si>
    <t>Preparation/Processing</t>
  </si>
  <si>
    <t>33000302</t>
  </si>
  <si>
    <t>33000302 - Industrial Processes - NEC</t>
  </si>
  <si>
    <t>Printing/Dyeing</t>
  </si>
  <si>
    <t>33000303</t>
  </si>
  <si>
    <t>33000303 - Industrial Processes - NEC</t>
  </si>
  <si>
    <t>Basic Material Mixing</t>
  </si>
  <si>
    <t>33000304</t>
  </si>
  <si>
    <t>33000304 - Industrial Processes - NEC</t>
  </si>
  <si>
    <t>Shearing</t>
  </si>
  <si>
    <t>33000305</t>
  </si>
  <si>
    <t>33000305 - Industrial Processes - NEC</t>
  </si>
  <si>
    <t>Pile Erector</t>
  </si>
  <si>
    <t>33000306</t>
  </si>
  <si>
    <t>33000306 - Industrial Processes - NEC</t>
  </si>
  <si>
    <t>Heat Treating</t>
  </si>
  <si>
    <t>33000307</t>
  </si>
  <si>
    <t>33000307 - Industrial Processes - NEC</t>
  </si>
  <si>
    <t>33000399</t>
  </si>
  <si>
    <t>33000399 - Industrial Processes - NEC</t>
  </si>
  <si>
    <t>33000499</t>
  </si>
  <si>
    <t>33000499 - Industrial Processes - NEC</t>
  </si>
  <si>
    <t>Fabric Finishing</t>
  </si>
  <si>
    <t>33000599</t>
  </si>
  <si>
    <t>33000599 - Industrial Processes - NEC</t>
  </si>
  <si>
    <t>33088801</t>
  </si>
  <si>
    <t>33088801 - Industrial Processes - NEC</t>
  </si>
  <si>
    <t>33088802</t>
  </si>
  <si>
    <t>33088802 - Industrial Processes - NEC</t>
  </si>
  <si>
    <t>33088803</t>
  </si>
  <si>
    <t>33088803 - Industrial Processes - NEC</t>
  </si>
  <si>
    <t>33088804</t>
  </si>
  <si>
    <t>33088804 - Industrial Processes - NEC</t>
  </si>
  <si>
    <t>33088805</t>
  </si>
  <si>
    <t>33088805 - Industrial Processes - NEC</t>
  </si>
  <si>
    <t>3333333333</t>
  </si>
  <si>
    <t>3333333333 - Industrial Processes - NEC</t>
  </si>
  <si>
    <t>LPG Distribution</t>
  </si>
  <si>
    <t>36000101</t>
  </si>
  <si>
    <t>36000101 - Industrial Processes - Non-ferrous Metals</t>
  </si>
  <si>
    <t>Printing and Publishing</t>
  </si>
  <si>
    <t>Typesetting (Lead Remelting)</t>
  </si>
  <si>
    <t>Remelting (Lead Emissions Only)</t>
  </si>
  <si>
    <t>38500101</t>
  </si>
  <si>
    <t>38500101 - Industrial Processes - NEC</t>
  </si>
  <si>
    <t>Cooling Tower</t>
  </si>
  <si>
    <t>Process Cooling</t>
  </si>
  <si>
    <t>Mechanical Draft</t>
  </si>
  <si>
    <t>38500102</t>
  </si>
  <si>
    <t>38500102 - Industrial Processes - NEC</t>
  </si>
  <si>
    <t>Natural Draft</t>
  </si>
  <si>
    <t>38500110</t>
  </si>
  <si>
    <t>38500110 - Industrial Processes - NEC</t>
  </si>
  <si>
    <t>39000189</t>
  </si>
  <si>
    <t>39000189 - Industrial Processes - NEC</t>
  </si>
  <si>
    <t>39000199</t>
  </si>
  <si>
    <t>39000199 - Industrial Processes - NEC</t>
  </si>
  <si>
    <t>39000201</t>
  </si>
  <si>
    <t>39000201 - Industrial Processes - Cement Manuf</t>
  </si>
  <si>
    <t>Cement Kiln/Dryer (Bituminous Coal)</t>
  </si>
  <si>
    <t>39000203</t>
  </si>
  <si>
    <t>39000203 - Industrial Processes - NEC</t>
  </si>
  <si>
    <t>Lime Kiln (Bituminous)</t>
  </si>
  <si>
    <t>39000288</t>
  </si>
  <si>
    <t>39000288 - Industrial Processes - NEC</t>
  </si>
  <si>
    <t>General (Subbituminous)</t>
  </si>
  <si>
    <t>39000289</t>
  </si>
  <si>
    <t>39000289 - Industrial Processes - NEC</t>
  </si>
  <si>
    <t>General (Bituminous)</t>
  </si>
  <si>
    <t>39000299</t>
  </si>
  <si>
    <t>39000299 - Industrial Processes - NEC</t>
  </si>
  <si>
    <t>39000389</t>
  </si>
  <si>
    <t>39000389 - Industrial Processes - NEC</t>
  </si>
  <si>
    <t>39000399</t>
  </si>
  <si>
    <t>39000399 - Industrial Processes - NEC</t>
  </si>
  <si>
    <t>39000402</t>
  </si>
  <si>
    <t>39000402 - Industrial Processes - Cement Manuf</t>
  </si>
  <si>
    <t>Cement Kiln/Dryer</t>
  </si>
  <si>
    <t>39000403</t>
  </si>
  <si>
    <t>39000403 - Industrial Processes - NEC</t>
  </si>
  <si>
    <t>39000489</t>
  </si>
  <si>
    <t>39000489 - Industrial Processes - NEC</t>
  </si>
  <si>
    <t>39000499</t>
  </si>
  <si>
    <t>39000499 - Industrial Processes - NEC</t>
  </si>
  <si>
    <t>39000501</t>
  </si>
  <si>
    <t>39000501 - Industrial Processes - NEC</t>
  </si>
  <si>
    <t>Asphalt Dryer **</t>
  </si>
  <si>
    <t>39000502</t>
  </si>
  <si>
    <t>39000502 - Industrial Processes - Cement Manuf</t>
  </si>
  <si>
    <t>39000503</t>
  </si>
  <si>
    <t>39000503 - Industrial Processes - NEC</t>
  </si>
  <si>
    <t>39000589</t>
  </si>
  <si>
    <t>39000589 - Industrial Processes - NEC</t>
  </si>
  <si>
    <t>39000598</t>
  </si>
  <si>
    <t>39000598 - Industrial Processes - NEC</t>
  </si>
  <si>
    <t>Grade 4 Oil: General</t>
  </si>
  <si>
    <t>39000599</t>
  </si>
  <si>
    <t>39000599 - Industrial Processes - NEC</t>
  </si>
  <si>
    <t>39000602</t>
  </si>
  <si>
    <t>39000602 - Industrial Processes - Cement Manuf</t>
  </si>
  <si>
    <t>39000603</t>
  </si>
  <si>
    <t>39000603 - Industrial Processes - NEC</t>
  </si>
  <si>
    <t>39000605</t>
  </si>
  <si>
    <t>39000605 - Industrial Processes - NEC</t>
  </si>
  <si>
    <t>Metal Melting **</t>
  </si>
  <si>
    <t>39000689</t>
  </si>
  <si>
    <t>39000689 - Industrial Processes - NEC</t>
  </si>
  <si>
    <t>39000699</t>
  </si>
  <si>
    <t>39000699 - Industrial Processes - NEC</t>
  </si>
  <si>
    <t>39000701</t>
  </si>
  <si>
    <t>39000701 - Industrial Processes - NEC</t>
  </si>
  <si>
    <t>Coke Oven or Blast Furnace</t>
  </si>
  <si>
    <t>39000702</t>
  </si>
  <si>
    <t>39000702 - Industrial Processes - NEC</t>
  </si>
  <si>
    <t>39000788</t>
  </si>
  <si>
    <t>39000788 - Industrial Processes - NEC</t>
  </si>
  <si>
    <t>39000789</t>
  </si>
  <si>
    <t>39000789 - Industrial Processes - NEC</t>
  </si>
  <si>
    <t>39000797</t>
  </si>
  <si>
    <t>39000797 - Industrial Processes - NEC</t>
  </si>
  <si>
    <t>39000798</t>
  </si>
  <si>
    <t>39000798 - Industrial Processes - NEC</t>
  </si>
  <si>
    <t>39000799</t>
  </si>
  <si>
    <t>39000799 - Industrial Processes - NEC</t>
  </si>
  <si>
    <t>39000801</t>
  </si>
  <si>
    <t>39000801 - Industrial Processes - NEC</t>
  </si>
  <si>
    <t>Mineral Wool Fuel **</t>
  </si>
  <si>
    <t>39000889</t>
  </si>
  <si>
    <t>39000889 - Industrial Processes - NEC</t>
  </si>
  <si>
    <t>39000899</t>
  </si>
  <si>
    <t>39000899 - Industrial Processes - NEC</t>
  </si>
  <si>
    <t>General: Coke</t>
  </si>
  <si>
    <t>39000989</t>
  </si>
  <si>
    <t>39000989 - Industrial Processes - NEC</t>
  </si>
  <si>
    <t>39000999</t>
  </si>
  <si>
    <t>39000999 - Industrial Processes - NEC</t>
  </si>
  <si>
    <t>General: Wood</t>
  </si>
  <si>
    <t>39001089</t>
  </si>
  <si>
    <t>39001089 - Industrial Processes - NEC</t>
  </si>
  <si>
    <t>39001099</t>
  </si>
  <si>
    <t>39001099 - Industrial Processes - NEC</t>
  </si>
  <si>
    <t>39001289</t>
  </si>
  <si>
    <t>39001289 - Industrial Processes - NEC</t>
  </si>
  <si>
    <t>Solid Waste: General</t>
  </si>
  <si>
    <t>39001299</t>
  </si>
  <si>
    <t>39001299 - Industrial Processes - NEC</t>
  </si>
  <si>
    <t>39001385</t>
  </si>
  <si>
    <t>39001385 - Industrial Processes - NEC</t>
  </si>
  <si>
    <t>Recovered Solvent: General</t>
  </si>
  <si>
    <t>39001389</t>
  </si>
  <si>
    <t>39001389 - Industrial Processes - NEC</t>
  </si>
  <si>
    <t>39001399</t>
  </si>
  <si>
    <t>39001399 - Industrial Processes - NEC</t>
  </si>
  <si>
    <t>39090001</t>
  </si>
  <si>
    <t>39090001 - Industrial Processes - Storage and Transfer</t>
  </si>
  <si>
    <t>Fuel Storage - Fixed Roof Tanks</t>
  </si>
  <si>
    <t>Residual Oil: Breathing Loss</t>
  </si>
  <si>
    <t>39090002</t>
  </si>
  <si>
    <t>39090002 - Industrial Processes - Storage and Transfer</t>
  </si>
  <si>
    <t>Residual Oil: Working Loss</t>
  </si>
  <si>
    <t>39090003</t>
  </si>
  <si>
    <t>39090003 - Industrial Processes - Storage and Transfer</t>
  </si>
  <si>
    <t>Distillate Oil (No. 2): Breathing Loss</t>
  </si>
  <si>
    <t>39090004</t>
  </si>
  <si>
    <t>39090004 - Industrial Processes - Storage and Transfer</t>
  </si>
  <si>
    <t>Distillate Oil (No. 2): Working Loss</t>
  </si>
  <si>
    <t>39090005</t>
  </si>
  <si>
    <t>39090005 - Industrial Processes - Storage and Transfer</t>
  </si>
  <si>
    <t>Oil No. 6: Breathing Loss</t>
  </si>
  <si>
    <t>39090006</t>
  </si>
  <si>
    <t>39090006 - Industrial Processes - Storage and Transfer</t>
  </si>
  <si>
    <t>Oil No. 6: Working Loss</t>
  </si>
  <si>
    <t>39090007</t>
  </si>
  <si>
    <t>39090007 - Industrial Processes - Storage and Transfer</t>
  </si>
  <si>
    <t>Methanol: Breathing Loss</t>
  </si>
  <si>
    <t>39090008</t>
  </si>
  <si>
    <t>39090008 - Industrial Processes - Storage and Transfer</t>
  </si>
  <si>
    <t>Methanol: Working Loss</t>
  </si>
  <si>
    <t>39090009</t>
  </si>
  <si>
    <t>39090009 - Industrial Processes - Storage and Transfer</t>
  </si>
  <si>
    <t>Residual Oil/Crude Oil: Breathing Loss</t>
  </si>
  <si>
    <t>39090010</t>
  </si>
  <si>
    <t>39090010 - Industrial Processes - Storage and Transfer</t>
  </si>
  <si>
    <t>Residual Oil/Crude Oil: Working Loss</t>
  </si>
  <si>
    <t>39090011</t>
  </si>
  <si>
    <t>39090011 - Industrial Processes - Storage and Transfer</t>
  </si>
  <si>
    <t>Dual Fuel (Gas/Oil): Breathing Loss</t>
  </si>
  <si>
    <t>39090012</t>
  </si>
  <si>
    <t>39090012 - Industrial Processes - Storage and Transfer</t>
  </si>
  <si>
    <t>Dual Fuel (Gas/Oil): Working Loss</t>
  </si>
  <si>
    <t>39091001</t>
  </si>
  <si>
    <t>39091001 - Industrial Processes - Storage and Transfer</t>
  </si>
  <si>
    <t>Fuel Storage - Floating Roof Tanks</t>
  </si>
  <si>
    <t>Residual Oil: Standing Loss</t>
  </si>
  <si>
    <t>39091002</t>
  </si>
  <si>
    <t>39091002 - Industrial Processes - Storage and Transfer</t>
  </si>
  <si>
    <t>Residual Oil: Withdrawal Loss</t>
  </si>
  <si>
    <t>39091003</t>
  </si>
  <si>
    <t>39091003 - Industrial Processes - Storage and Transfer</t>
  </si>
  <si>
    <t>Distillate Oil (No. 2): Standing Loss</t>
  </si>
  <si>
    <t>39091004</t>
  </si>
  <si>
    <t>39091004 - Industrial Processes - Storage and Transfer</t>
  </si>
  <si>
    <t>Distillate Oil (No. 2): Withdrawal Loss</t>
  </si>
  <si>
    <t>39091005</t>
  </si>
  <si>
    <t>39091005 - Industrial Processes - Storage and Transfer</t>
  </si>
  <si>
    <t>Oil No. 6: Standing Loss</t>
  </si>
  <si>
    <t>39091006</t>
  </si>
  <si>
    <t>39091006 - Industrial Processes - Storage and Transfer</t>
  </si>
  <si>
    <t>Oil No. 6: Withdrawal Loss</t>
  </si>
  <si>
    <t>39091007</t>
  </si>
  <si>
    <t>39091007 - Industrial Processes - Storage and Transfer</t>
  </si>
  <si>
    <t>Methanol: Standing Loss</t>
  </si>
  <si>
    <t>39091008</t>
  </si>
  <si>
    <t>39091008 - Industrial Processes - Storage and Transfer</t>
  </si>
  <si>
    <t>Methanol: Withdrawal Loss</t>
  </si>
  <si>
    <t>39091009</t>
  </si>
  <si>
    <t>39091009 - Industrial Processes - Storage and Transfer</t>
  </si>
  <si>
    <t>Residual Oil/Crude Oil: Standing Loss</t>
  </si>
  <si>
    <t>39091010</t>
  </si>
  <si>
    <t>39091010 - Industrial Processes - Storage and Transfer</t>
  </si>
  <si>
    <t>Residual Oil/Crude Oil: Withdrawal Loss</t>
  </si>
  <si>
    <t>39091011</t>
  </si>
  <si>
    <t>39091011 - Industrial Processes - Storage and Transfer</t>
  </si>
  <si>
    <t>Dual Fuel (Gas/Oil): Standing Loss</t>
  </si>
  <si>
    <t>39091012</t>
  </si>
  <si>
    <t>39091012 - Industrial Processes - Storage and Transfer</t>
  </si>
  <si>
    <t>Dual Fuel (Gas/Oil): Withdrawal Loss</t>
  </si>
  <si>
    <t>39092050</t>
  </si>
  <si>
    <t>39092050 - Industrial Processes - Storage and Transfer</t>
  </si>
  <si>
    <t>Fuel Storage - Pressure Tanks</t>
  </si>
  <si>
    <t>Natural Gas: Withdrawal Loss</t>
  </si>
  <si>
    <t>39092051</t>
  </si>
  <si>
    <t>39092051 - Industrial Processes - Storage and Transfer</t>
  </si>
  <si>
    <t>LPG: Withdrawal Loss</t>
  </si>
  <si>
    <t>39092052</t>
  </si>
  <si>
    <t>39092052 - Industrial Processes - Storage and Transfer</t>
  </si>
  <si>
    <t>Landfill Gas: Withdrawal Loss</t>
  </si>
  <si>
    <t>39092053</t>
  </si>
  <si>
    <t>39092053 - Industrial Processes - Storage and Transfer</t>
  </si>
  <si>
    <t>Refinery Gas: Withdrawal Loss</t>
  </si>
  <si>
    <t>39092054</t>
  </si>
  <si>
    <t>39092054 - Industrial Processes - Storage and Transfer</t>
  </si>
  <si>
    <t>Digester Gas: Withdrawal Loss</t>
  </si>
  <si>
    <t>39092055</t>
  </si>
  <si>
    <t>39092055 - Industrial Processes - Storage and Transfer</t>
  </si>
  <si>
    <t>Process Gas: Withdrawal Loss</t>
  </si>
  <si>
    <t>39092056</t>
  </si>
  <si>
    <t>39092056 - Industrial Processes - Storage and Transfer</t>
  </si>
  <si>
    <t>39900501</t>
  </si>
  <si>
    <t>39900501 - Industrial Processes - NEC</t>
  </si>
  <si>
    <t>Miscellaneous Manufacturing Industries</t>
  </si>
  <si>
    <t>Process Heater/Furnace</t>
  </si>
  <si>
    <t>39900601</t>
  </si>
  <si>
    <t>39900601 - Industrial Processes - NEC</t>
  </si>
  <si>
    <t>39900701</t>
  </si>
  <si>
    <t>39900701 - Industrial Processes - NEC</t>
  </si>
  <si>
    <t>39900711</t>
  </si>
  <si>
    <t>39900711 - Industrial Processes - NEC</t>
  </si>
  <si>
    <t>Refinery Gas</t>
  </si>
  <si>
    <t>39900721</t>
  </si>
  <si>
    <t>39900721 - Industrial Processes - NEC</t>
  </si>
  <si>
    <t>39900801</t>
  </si>
  <si>
    <t>39900801 - Industrial Processes - NEC</t>
  </si>
  <si>
    <t>39901001</t>
  </si>
  <si>
    <t>39901001 - Industrial Processes - NEC</t>
  </si>
  <si>
    <t>LPG</t>
  </si>
  <si>
    <t>39901601</t>
  </si>
  <si>
    <t>39901601 - Industrial Processes - NEC</t>
  </si>
  <si>
    <t>39901701</t>
  </si>
  <si>
    <t>39901701 - Industrial Processes - NEC</t>
  </si>
  <si>
    <t>39990001</t>
  </si>
  <si>
    <t>39990001 - Industrial Processes - NEC</t>
  </si>
  <si>
    <t>39990002</t>
  </si>
  <si>
    <t>39990002 - Industrial Processes - NEC</t>
  </si>
  <si>
    <t>39990003</t>
  </si>
  <si>
    <t>39990003 - Industrial Processes - NEC</t>
  </si>
  <si>
    <t>39990004</t>
  </si>
  <si>
    <t>39990004 - Industrial Processes - NEC</t>
  </si>
  <si>
    <t>39990011</t>
  </si>
  <si>
    <t>39990011 - Industrial Processes - NEC</t>
  </si>
  <si>
    <t>39990012</t>
  </si>
  <si>
    <t>39990012 - Industrial Processes - NEC</t>
  </si>
  <si>
    <t>39990013</t>
  </si>
  <si>
    <t>39990013 - Industrial Processes - NEC</t>
  </si>
  <si>
    <t>39990014</t>
  </si>
  <si>
    <t>39990014 - Industrial Processes - NEC</t>
  </si>
  <si>
    <t>39990021</t>
  </si>
  <si>
    <t>39990021 - Industrial Processes - NEC</t>
  </si>
  <si>
    <t>Distillate Oil (No. 2 Oil): Flares</t>
  </si>
  <si>
    <t>39990022</t>
  </si>
  <si>
    <t>39990022 - Industrial Processes - NEC</t>
  </si>
  <si>
    <t>39990023</t>
  </si>
  <si>
    <t>39990023 - Industrial Processes - NEC</t>
  </si>
  <si>
    <t>39990024</t>
  </si>
  <si>
    <t>39990024 - Industrial Processes - NEC</t>
  </si>
  <si>
    <t>39999989</t>
  </si>
  <si>
    <t>39999989 - Industrial Processes - NEC</t>
  </si>
  <si>
    <t>Miscellaneous Industrial Processes</t>
  </si>
  <si>
    <t>39999991</t>
  </si>
  <si>
    <t>39999991 - Industrial Processes - NEC</t>
  </si>
  <si>
    <t>39999992</t>
  </si>
  <si>
    <t>39999992 - Industrial Processes - NEC</t>
  </si>
  <si>
    <t>39999993</t>
  </si>
  <si>
    <t>39999993 - Industrial Processes - NEC</t>
  </si>
  <si>
    <t>39999994</t>
  </si>
  <si>
    <t>39999994 - Industrial Processes - NEC</t>
  </si>
  <si>
    <t>39999995</t>
  </si>
  <si>
    <t>39999995 - Industrial Processes - NEC</t>
  </si>
  <si>
    <t>39999996</t>
  </si>
  <si>
    <t>39999996 - Industrial Processes - NEC</t>
  </si>
  <si>
    <t>39999997</t>
  </si>
  <si>
    <t>39999997 - Industrial Processes - NEC</t>
  </si>
  <si>
    <t>39999998</t>
  </si>
  <si>
    <t>39999998 - Industrial Processes - NEC</t>
  </si>
  <si>
    <t>39999999</t>
  </si>
  <si>
    <t>39999999 - Industrial Processes - NEC</t>
  </si>
  <si>
    <t>50100101</t>
  </si>
  <si>
    <t>50100101 - Waste Disposal</t>
  </si>
  <si>
    <t>Solid Waste Disposal - Government</t>
  </si>
  <si>
    <t>Municipal Incineration</t>
  </si>
  <si>
    <t>Starved Air: Multiple Chamber</t>
  </si>
  <si>
    <t>50100102</t>
  </si>
  <si>
    <t>50100102 - Waste Disposal</t>
  </si>
  <si>
    <t>Mass Burn: Single Chamber</t>
  </si>
  <si>
    <t>50100103</t>
  </si>
  <si>
    <t>50100103 - Waste Disposal</t>
  </si>
  <si>
    <t>50100104</t>
  </si>
  <si>
    <t>50100104 - Waste Disposal</t>
  </si>
  <si>
    <t>Mass Burn Refractory Wall Combustor</t>
  </si>
  <si>
    <t>50100105</t>
  </si>
  <si>
    <t>50100105 - Waste Disposal</t>
  </si>
  <si>
    <t>Mass Burn Waterwall Combustor</t>
  </si>
  <si>
    <t>50100106</t>
  </si>
  <si>
    <t>50100106 - Waste Disposal</t>
  </si>
  <si>
    <t>Mass Burn Rotary Waterwall Combustor</t>
  </si>
  <si>
    <t>50100107</t>
  </si>
  <si>
    <t>50100107 - Waste Disposal</t>
  </si>
  <si>
    <t>Modular Excess Air Combustor</t>
  </si>
  <si>
    <t>50100108</t>
  </si>
  <si>
    <t>50100108 - Waste Disposal</t>
  </si>
  <si>
    <t>Fluidized Bed: Refuse Derived Fuel</t>
  </si>
  <si>
    <t>50100201</t>
  </si>
  <si>
    <t>50100201 - Waste Disposal</t>
  </si>
  <si>
    <t>Open Burning Dump</t>
  </si>
  <si>
    <t>General Refuse</t>
  </si>
  <si>
    <t>50100202</t>
  </si>
  <si>
    <t>50100202 - Waste Disposal</t>
  </si>
  <si>
    <t>Vegetation Only</t>
  </si>
  <si>
    <t>50100505</t>
  </si>
  <si>
    <t>50100505 - Waste Disposal</t>
  </si>
  <si>
    <t>Other Incineration</t>
  </si>
  <si>
    <t>Medical Waste Incinerator, unspecified type, Infectious wastes only</t>
  </si>
  <si>
    <t>50100506</t>
  </si>
  <si>
    <t>50100506 - Waste Disposal</t>
  </si>
  <si>
    <t>Sludge</t>
  </si>
  <si>
    <t>50100507</t>
  </si>
  <si>
    <t>50100507 - Waste Disposal</t>
  </si>
  <si>
    <t>Conical Design (Tee Pee) Municipal Refuse</t>
  </si>
  <si>
    <t>50100508</t>
  </si>
  <si>
    <t>50100508 - Waste Disposal</t>
  </si>
  <si>
    <t>Conical Design (Tee Pee) Wood Refuse</t>
  </si>
  <si>
    <t>50100510</t>
  </si>
  <si>
    <t>50100510 - Waste Disposal</t>
  </si>
  <si>
    <t>Trench Burner: Wood</t>
  </si>
  <si>
    <t>50100511</t>
  </si>
  <si>
    <t>50100511 - Waste Disposal</t>
  </si>
  <si>
    <t>Trench Burner: Tires</t>
  </si>
  <si>
    <t>50100512</t>
  </si>
  <si>
    <t>50100512 - Waste Disposal</t>
  </si>
  <si>
    <t>Trench Burner: Refuse</t>
  </si>
  <si>
    <t>50100515</t>
  </si>
  <si>
    <t>50100515 - Waste Disposal</t>
  </si>
  <si>
    <t>Sludge: Multiple Hearth</t>
  </si>
  <si>
    <t>50100516</t>
  </si>
  <si>
    <t>50100516 - Waste Disposal</t>
  </si>
  <si>
    <t>Sludge: Fluidized Bed</t>
  </si>
  <si>
    <t>50100517</t>
  </si>
  <si>
    <t>50100517 - Waste Disposal</t>
  </si>
  <si>
    <t>Sludge: Electric Infrared</t>
  </si>
  <si>
    <t>50100518</t>
  </si>
  <si>
    <t>50100518 - Waste Disposal</t>
  </si>
  <si>
    <t>Sewage Sludge Incinerator: Single Hearth Cyclone</t>
  </si>
  <si>
    <t>50100519</t>
  </si>
  <si>
    <t>50100519 - Waste Disposal</t>
  </si>
  <si>
    <t>Sewage Sludge Incinerator: Rotary Kiln</t>
  </si>
  <si>
    <t>50100520</t>
  </si>
  <si>
    <t>50100520 - Waste Disposal</t>
  </si>
  <si>
    <t>Sewage Sludge Incinerator: High Pressure, Wet Oxidation</t>
  </si>
  <si>
    <t>50200101</t>
  </si>
  <si>
    <t>50200101 - Waste Disposal</t>
  </si>
  <si>
    <t>Solid Waste Disposal - Commercial/Institutional</t>
  </si>
  <si>
    <t>Incineration</t>
  </si>
  <si>
    <t>Multiple Chamber</t>
  </si>
  <si>
    <t>50200102</t>
  </si>
  <si>
    <t>50200102 - Waste Disposal</t>
  </si>
  <si>
    <t>Single Chamber</t>
  </si>
  <si>
    <t>50200103</t>
  </si>
  <si>
    <t>50200103 - Waste Disposal</t>
  </si>
  <si>
    <t>Controlled Air</t>
  </si>
  <si>
    <t>50200104</t>
  </si>
  <si>
    <t>50200104 - Waste Disposal</t>
  </si>
  <si>
    <t>50200105</t>
  </si>
  <si>
    <t>50200105 - Waste Disposal</t>
  </si>
  <si>
    <t>50200201</t>
  </si>
  <si>
    <t>50200201 - Waste Disposal</t>
  </si>
  <si>
    <t>Open Burning</t>
  </si>
  <si>
    <t>50200202</t>
  </si>
  <si>
    <t>50200202 - Waste Disposal</t>
  </si>
  <si>
    <t>Refuse</t>
  </si>
  <si>
    <t>50200203</t>
  </si>
  <si>
    <t>50200203 - Waste Disposal</t>
  </si>
  <si>
    <t>Field Crops</t>
  </si>
  <si>
    <t>50200204</t>
  </si>
  <si>
    <t>50200204 - Waste Disposal</t>
  </si>
  <si>
    <t>Vine Crops</t>
  </si>
  <si>
    <t>50200205</t>
  </si>
  <si>
    <t>50200205 - Waste Disposal</t>
  </si>
  <si>
    <t>Weeds</t>
  </si>
  <si>
    <t>50200206</t>
  </si>
  <si>
    <t>50200206 - Waste Disposal</t>
  </si>
  <si>
    <t>Orchard Crops</t>
  </si>
  <si>
    <t>50200207</t>
  </si>
  <si>
    <t>50200207 - Waste Disposal</t>
  </si>
  <si>
    <t>Forest Residues</t>
  </si>
  <si>
    <t>50200301</t>
  </si>
  <si>
    <t>50200301 - Waste Disposal</t>
  </si>
  <si>
    <t>Apartment Incineration</t>
  </si>
  <si>
    <t>Flue Fed</t>
  </si>
  <si>
    <t>50200302</t>
  </si>
  <si>
    <t>50200302 - Waste Disposal</t>
  </si>
  <si>
    <t>Flue Fed with Afterburner and Draft Controls</t>
  </si>
  <si>
    <t>50200501</t>
  </si>
  <si>
    <t>50200501 - Waste Disposal</t>
  </si>
  <si>
    <t>Incineration: Special Purpose</t>
  </si>
  <si>
    <t>Med Waste Controlled Air Incin-aka Starved air, 2-stg, or Modular comb</t>
  </si>
  <si>
    <t>50200502</t>
  </si>
  <si>
    <t>50200502 - Waste Disposal</t>
  </si>
  <si>
    <t>Med Waste Excess Air Incin - aka Batch, Multiple Chamber, or Retort</t>
  </si>
  <si>
    <t>50200503</t>
  </si>
  <si>
    <t>50200503 - Waste Disposal</t>
  </si>
  <si>
    <t>Medical Waste Rotary Kiln Incinerator</t>
  </si>
  <si>
    <t>50200504</t>
  </si>
  <si>
    <t>50200504 - Waste Disposal</t>
  </si>
  <si>
    <t>Medical Waste Incinerator, unspecified type (use 502005-01, -02, -03)</t>
  </si>
  <si>
    <t>50200505</t>
  </si>
  <si>
    <t>50200505 - Waste Disposal</t>
  </si>
  <si>
    <t>50200506</t>
  </si>
  <si>
    <t>50200506 - Waste Disposal</t>
  </si>
  <si>
    <t>50200507</t>
  </si>
  <si>
    <t>50200507 - Waste Disposal</t>
  </si>
  <si>
    <t>VOC Contaminated Soil</t>
  </si>
  <si>
    <t>50200515</t>
  </si>
  <si>
    <t>50200515 - Waste Disposal</t>
  </si>
  <si>
    <t>Sewage Sludge Incinerator: Multiple Hearth</t>
  </si>
  <si>
    <t>50200516</t>
  </si>
  <si>
    <t>50200516 - Waste Disposal</t>
  </si>
  <si>
    <t>Sewage Sludge Incinerator: Fluidized Bed</t>
  </si>
  <si>
    <t>50200517</t>
  </si>
  <si>
    <t>50200517 - Waste Disposal</t>
  </si>
  <si>
    <t>Sewage Sludge Incinerator: Electric Infrared</t>
  </si>
  <si>
    <t>50200518</t>
  </si>
  <si>
    <t>50200518 - Waste Disposal</t>
  </si>
  <si>
    <t>50200519</t>
  </si>
  <si>
    <t>50200519 - Waste Disposal</t>
  </si>
  <si>
    <t>50200520</t>
  </si>
  <si>
    <t>50200520 - Waste Disposal</t>
  </si>
  <si>
    <t>50200601</t>
  </si>
  <si>
    <t>50200601 - Waste Disposal</t>
  </si>
  <si>
    <t>Landfill Dump</t>
  </si>
  <si>
    <t>Waste Gas Flares ** (Use 5-01-004-10)</t>
  </si>
  <si>
    <t>50200602</t>
  </si>
  <si>
    <t>50200602 - Waste Disposal</t>
  </si>
  <si>
    <t>Municipal: Fugitive Emissions ** (Use 5-01-004-02)</t>
  </si>
  <si>
    <t>50200901</t>
  </si>
  <si>
    <t>50200901 - Waste Disposal</t>
  </si>
  <si>
    <t>Asbestos Removal</t>
  </si>
  <si>
    <t>50280001</t>
  </si>
  <si>
    <t>50280001 - Waste Disposal</t>
  </si>
  <si>
    <t>50282001</t>
  </si>
  <si>
    <t>50282001 - Waste Disposal</t>
  </si>
  <si>
    <t>50282002</t>
  </si>
  <si>
    <t>50282002 - Waste Disposal</t>
  </si>
  <si>
    <t>50282599</t>
  </si>
  <si>
    <t>50282599 - Waste Disposal</t>
  </si>
  <si>
    <t>50290002</t>
  </si>
  <si>
    <t>50290002 - Waste Disposal</t>
  </si>
  <si>
    <t>Auxillary Fuel/No Emissions</t>
  </si>
  <si>
    <t>50290005</t>
  </si>
  <si>
    <t>50290005 - Waste Disposal</t>
  </si>
  <si>
    <t>50290006</t>
  </si>
  <si>
    <t>50290006 - Waste Disposal</t>
  </si>
  <si>
    <t>50290010</t>
  </si>
  <si>
    <t>50290010 - Waste Disposal</t>
  </si>
  <si>
    <t>50300101</t>
  </si>
  <si>
    <t>50300101 - Waste Disposal</t>
  </si>
  <si>
    <t>Solid Waste Disposal - Industrial</t>
  </si>
  <si>
    <t>50300102</t>
  </si>
  <si>
    <t>50300102 - Waste Disposal</t>
  </si>
  <si>
    <t>50300103</t>
  </si>
  <si>
    <t>50300103 - Waste Disposal</t>
  </si>
  <si>
    <t>50300104</t>
  </si>
  <si>
    <t>50300104 - Waste Disposal</t>
  </si>
  <si>
    <t>50300105</t>
  </si>
  <si>
    <t>50300105 - Waste Disposal</t>
  </si>
  <si>
    <t>50300106</t>
  </si>
  <si>
    <t>50300106 - Waste Disposal</t>
  </si>
  <si>
    <t>50300107</t>
  </si>
  <si>
    <t>50300107 - Waste Disposal</t>
  </si>
  <si>
    <t>50300108</t>
  </si>
  <si>
    <t>50300108 - Waste Disposal</t>
  </si>
  <si>
    <t>Auto Body Components</t>
  </si>
  <si>
    <t>50300109</t>
  </si>
  <si>
    <t>50300109 - Waste Disposal</t>
  </si>
  <si>
    <t>50300111</t>
  </si>
  <si>
    <t>50300111 - Waste Disposal</t>
  </si>
  <si>
    <t>50300112</t>
  </si>
  <si>
    <t>50300112 - Waste Disposal</t>
  </si>
  <si>
    <t>50300113</t>
  </si>
  <si>
    <t>50300113 - Waste Disposal</t>
  </si>
  <si>
    <t>50300114</t>
  </si>
  <si>
    <t>50300114 - Waste Disposal</t>
  </si>
  <si>
    <t>Modular Starved-air Combustor</t>
  </si>
  <si>
    <t>50300115</t>
  </si>
  <si>
    <t>50300115 - Waste Disposal</t>
  </si>
  <si>
    <t>Modular Excess-air Combustor</t>
  </si>
  <si>
    <t>50300201</t>
  </si>
  <si>
    <t>50300201 - Waste Disposal</t>
  </si>
  <si>
    <t>Wood/Vegetation/Leaves</t>
  </si>
  <si>
    <t>50300202</t>
  </si>
  <si>
    <t>50300202 - Waste Disposal</t>
  </si>
  <si>
    <t>50300203</t>
  </si>
  <si>
    <t>50300203 - Waste Disposal</t>
  </si>
  <si>
    <t>50300204</t>
  </si>
  <si>
    <t>50300204 - Waste Disposal</t>
  </si>
  <si>
    <t>Coal Refuse Piles</t>
  </si>
  <si>
    <t>50300205</t>
  </si>
  <si>
    <t>50300205 - Waste Disposal</t>
  </si>
  <si>
    <t>Rocket Propellant</t>
  </si>
  <si>
    <t>50300501</t>
  </si>
  <si>
    <t>50300501 - Waste Disposal</t>
  </si>
  <si>
    <t>Hazardous Waste</t>
  </si>
  <si>
    <t>50300502</t>
  </si>
  <si>
    <t>50300502 - Waste Disposal</t>
  </si>
  <si>
    <t>Hazardous Waste Incinerators: Fluidized Bed</t>
  </si>
  <si>
    <t>50300503</t>
  </si>
  <si>
    <t>50300503 - Waste Disposal</t>
  </si>
  <si>
    <t>Hazardous Waste Incinerators: Liquid Injection</t>
  </si>
  <si>
    <t>50300504</t>
  </si>
  <si>
    <t>50300504 - Waste Disposal</t>
  </si>
  <si>
    <t>Hazardous Waste Incinerators: Rotary Kiln</t>
  </si>
  <si>
    <t>50300505</t>
  </si>
  <si>
    <t>50300505 - Waste Disposal</t>
  </si>
  <si>
    <t>Hazardous Waste Incinerators: Multiple Hearth</t>
  </si>
  <si>
    <t>50300506</t>
  </si>
  <si>
    <t>50300506 - Waste Disposal</t>
  </si>
  <si>
    <t>50300515</t>
  </si>
  <si>
    <t>50300515 - Waste Disposal</t>
  </si>
  <si>
    <t>50300516</t>
  </si>
  <si>
    <t>50300516 - Waste Disposal</t>
  </si>
  <si>
    <t>50300517</t>
  </si>
  <si>
    <t>50300517 - Waste Disposal</t>
  </si>
  <si>
    <t>50300518</t>
  </si>
  <si>
    <t>50300518 - Waste Disposal</t>
  </si>
  <si>
    <t>50300519</t>
  </si>
  <si>
    <t>50300519 - Waste Disposal</t>
  </si>
  <si>
    <t>50300520</t>
  </si>
  <si>
    <t>50300520 - Waste Disposal</t>
  </si>
  <si>
    <t>50300599</t>
  </si>
  <si>
    <t>50300599 - Waste Disposal</t>
  </si>
  <si>
    <t>Fuel Not Classified</t>
  </si>
  <si>
    <t>50410510</t>
  </si>
  <si>
    <t>50410510 - Waste Disposal</t>
  </si>
  <si>
    <t>Site Remediation</t>
  </si>
  <si>
    <t>Thermal Destruction</t>
  </si>
  <si>
    <t>Waste Preparation</t>
  </si>
  <si>
    <t>50410511</t>
  </si>
  <si>
    <t>50410511 - Waste Disposal</t>
  </si>
  <si>
    <t>Waste Preparation: Blending</t>
  </si>
  <si>
    <t>50410512</t>
  </si>
  <si>
    <t>50410512 - Waste Disposal</t>
  </si>
  <si>
    <t>Waste Preparation: Screening</t>
  </si>
  <si>
    <t>50410513</t>
  </si>
  <si>
    <t>50410513 - Waste Disposal</t>
  </si>
  <si>
    <t>Waste Preparation: Shredding</t>
  </si>
  <si>
    <t>50410514</t>
  </si>
  <si>
    <t>50410514 - Waste Disposal</t>
  </si>
  <si>
    <t>Waste Preparation: Heating</t>
  </si>
  <si>
    <t>50410520</t>
  </si>
  <si>
    <t>50410520 - Waste Disposal</t>
  </si>
  <si>
    <t>Waste Feed System</t>
  </si>
  <si>
    <t>50410521</t>
  </si>
  <si>
    <t>50410521 - Waste Disposal</t>
  </si>
  <si>
    <t>Waste Feed System: Atomization</t>
  </si>
  <si>
    <t>50410522</t>
  </si>
  <si>
    <t>50410522 - Waste Disposal</t>
  </si>
  <si>
    <t>Waste Feed System: Ram</t>
  </si>
  <si>
    <t>50410523</t>
  </si>
  <si>
    <t>50410523 - Waste Disposal</t>
  </si>
  <si>
    <t>Waste Feed System: Auger</t>
  </si>
  <si>
    <t>50410524</t>
  </si>
  <si>
    <t>50410524 - Waste Disposal</t>
  </si>
  <si>
    <t>Waste Feed System: Gravity</t>
  </si>
  <si>
    <t>50410525</t>
  </si>
  <si>
    <t>50410525 - Waste Disposal</t>
  </si>
  <si>
    <t>Waste Feed System: Lance</t>
  </si>
  <si>
    <t>50410530</t>
  </si>
  <si>
    <t>50410530 - Waste Disposal</t>
  </si>
  <si>
    <t>Combustion Unit</t>
  </si>
  <si>
    <t>50410531</t>
  </si>
  <si>
    <t>50410531 - Waste Disposal</t>
  </si>
  <si>
    <t>Combustion Unit: Infrared Incinerator</t>
  </si>
  <si>
    <t>50410532</t>
  </si>
  <si>
    <t>50410532 - Waste Disposal</t>
  </si>
  <si>
    <t>Combustion Unit: Liquid Injection Incinerator</t>
  </si>
  <si>
    <t>50410533</t>
  </si>
  <si>
    <t>50410533 - Waste Disposal</t>
  </si>
  <si>
    <t>Combustion Unit: Hearth Incinerator</t>
  </si>
  <si>
    <t>50410534</t>
  </si>
  <si>
    <t>50410534 - Waste Disposal</t>
  </si>
  <si>
    <t>Combustion Unit: Fluidized Bed Incinerator</t>
  </si>
  <si>
    <t>50410535</t>
  </si>
  <si>
    <t>50410535 - Waste Disposal</t>
  </si>
  <si>
    <t>Combustion Unit: Rotary Kiln</t>
  </si>
  <si>
    <t>50410536</t>
  </si>
  <si>
    <t>50410536 - Waste Disposal</t>
  </si>
  <si>
    <t>Combustion Unit: Cement Kiln</t>
  </si>
  <si>
    <t>50410537</t>
  </si>
  <si>
    <t>50410537 - Waste Disposal</t>
  </si>
  <si>
    <t>Combustion Unit: Boiler</t>
  </si>
  <si>
    <t>50410538</t>
  </si>
  <si>
    <t>50410538 - Waste Disposal</t>
  </si>
  <si>
    <t>Combustion Unit: Pyrolysis</t>
  </si>
  <si>
    <t>50410539</t>
  </si>
  <si>
    <t>50410539 - Waste Disposal</t>
  </si>
  <si>
    <t>Combustion Unit: Molten Salt</t>
  </si>
  <si>
    <t>50410540</t>
  </si>
  <si>
    <t>50410540 - Waste Disposal</t>
  </si>
  <si>
    <t>Combustion Unit: High Temperature Fluid Wall</t>
  </si>
  <si>
    <t>50410541</t>
  </si>
  <si>
    <t>50410541 - Waste Disposal</t>
  </si>
  <si>
    <t>Combustion Unit: Plasma Arc</t>
  </si>
  <si>
    <t>50410542</t>
  </si>
  <si>
    <t>50410542 - Waste Disposal</t>
  </si>
  <si>
    <t>Combustion Unit: Wet Oxidation</t>
  </si>
  <si>
    <t>50410543</t>
  </si>
  <si>
    <t>50410543 - Waste Disposal</t>
  </si>
  <si>
    <t>Combustion Unit: Supercritical Water</t>
  </si>
  <si>
    <t>50410560</t>
  </si>
  <si>
    <t>50410560 - Waste Disposal</t>
  </si>
  <si>
    <t>50410561</t>
  </si>
  <si>
    <t>50410561 - Waste Disposal</t>
  </si>
  <si>
    <t>Waste Disposal: Dewatering</t>
  </si>
  <si>
    <t>50410562</t>
  </si>
  <si>
    <t>50410562 - Waste Disposal</t>
  </si>
  <si>
    <t>Waste Disposal: Chemical Stabilization</t>
  </si>
  <si>
    <t>50410563</t>
  </si>
  <si>
    <t>50410563 - Waste Disposal</t>
  </si>
  <si>
    <t>Waste Disposal: Landfill</t>
  </si>
  <si>
    <t>50410564</t>
  </si>
  <si>
    <t>50410564 - Waste Disposal</t>
  </si>
  <si>
    <t>Waste Disposal: Residue Treatment, Neutralization</t>
  </si>
  <si>
    <t>50410565</t>
  </si>
  <si>
    <t>50410565 - Waste Disposal</t>
  </si>
  <si>
    <t>Waste Disposal: Residue Treatment, Chemical</t>
  </si>
  <si>
    <t>50410610</t>
  </si>
  <si>
    <t>50410610 - Waste Disposal</t>
  </si>
  <si>
    <t>Thermal Desorption</t>
  </si>
  <si>
    <t>Pretreatment</t>
  </si>
  <si>
    <t>50410620</t>
  </si>
  <si>
    <t>50410620 - Waste Disposal</t>
  </si>
  <si>
    <t>Thermal Desorber</t>
  </si>
  <si>
    <t>50410621</t>
  </si>
  <si>
    <t>50410621 - Waste Disposal</t>
  </si>
  <si>
    <t>Thermal Desorber: Indirect Heat Transfer</t>
  </si>
  <si>
    <t>50410622</t>
  </si>
  <si>
    <t>50410622 - Waste Disposal</t>
  </si>
  <si>
    <t>Thermal Desorber: Kiln</t>
  </si>
  <si>
    <t>50410623</t>
  </si>
  <si>
    <t>50410623 - Waste Disposal</t>
  </si>
  <si>
    <t>Thermal Desorber: Fluidized Bed</t>
  </si>
  <si>
    <t>50410640</t>
  </si>
  <si>
    <t>50410640 - Waste Disposal</t>
  </si>
  <si>
    <t>Wastes</t>
  </si>
  <si>
    <t>50410641</t>
  </si>
  <si>
    <t>50410641 - Waste Disposal</t>
  </si>
  <si>
    <t>Wastes: Hold Tanks</t>
  </si>
  <si>
    <t>50410642</t>
  </si>
  <si>
    <t>50410642 - Waste Disposal</t>
  </si>
  <si>
    <t>Wastes: Separator</t>
  </si>
  <si>
    <t>50410643</t>
  </si>
  <si>
    <t>50410643 - Waste Disposal</t>
  </si>
  <si>
    <t>Wastes: Sludge Concentrator</t>
  </si>
  <si>
    <t>50410644</t>
  </si>
  <si>
    <t>50410644 - Waste Disposal</t>
  </si>
  <si>
    <t>Wastes: Waste Piles</t>
  </si>
  <si>
    <t>50410645</t>
  </si>
  <si>
    <t>50410645 - Waste Disposal</t>
  </si>
  <si>
    <t>Wastes: Containers</t>
  </si>
  <si>
    <t>50410710</t>
  </si>
  <si>
    <t>50410710 - Waste Disposal</t>
  </si>
  <si>
    <t>Biological Treatment</t>
  </si>
  <si>
    <t>Biooxidation</t>
  </si>
  <si>
    <t>50410711</t>
  </si>
  <si>
    <t>50410711 - Waste Disposal</t>
  </si>
  <si>
    <t>Biooxidation: Microbial Aerobic, Bioattachment</t>
  </si>
  <si>
    <t>50410712</t>
  </si>
  <si>
    <t>50410712 - Waste Disposal</t>
  </si>
  <si>
    <t>Biooxidation: Microbial Aerobic, Biosolubilization</t>
  </si>
  <si>
    <t>50410720</t>
  </si>
  <si>
    <t>50410720 - Waste Disposal</t>
  </si>
  <si>
    <t>Anaerobic Biodegradation</t>
  </si>
  <si>
    <t>50410721</t>
  </si>
  <si>
    <t>50410721 - Waste Disposal</t>
  </si>
  <si>
    <t>Anaerobic Biodegradation: Digester</t>
  </si>
  <si>
    <t>50410722</t>
  </si>
  <si>
    <t>50410722 - Waste Disposal</t>
  </si>
  <si>
    <t>Anaerobic Biodegradation: Activated Sludge System</t>
  </si>
  <si>
    <t>50410723</t>
  </si>
  <si>
    <t>50410723 - Waste Disposal</t>
  </si>
  <si>
    <t>Anaerobic Biodegradation: Fixed Film Reactors</t>
  </si>
  <si>
    <t>50410724</t>
  </si>
  <si>
    <t>50410724 - Waste Disposal</t>
  </si>
  <si>
    <t>Anaerobic Biodegradation: Anaerobic Rotating Biological Contactors</t>
  </si>
  <si>
    <t>50410725</t>
  </si>
  <si>
    <t>50410725 - Waste Disposal</t>
  </si>
  <si>
    <t>Anaerobic Biodegradation: Fluidized Bed Bioreactors</t>
  </si>
  <si>
    <t>50410726</t>
  </si>
  <si>
    <t>50410726 - Waste Disposal</t>
  </si>
  <si>
    <t>Anaerobic Biodegradation: Upflow Anaerobic Sludge Blankets</t>
  </si>
  <si>
    <t>50410740</t>
  </si>
  <si>
    <t>50410740 - Waste Disposal</t>
  </si>
  <si>
    <t>Surface Bioremediation</t>
  </si>
  <si>
    <t>50410760</t>
  </si>
  <si>
    <t>50410760 - Waste Disposal</t>
  </si>
  <si>
    <t>Bioreactors</t>
  </si>
  <si>
    <t>50410761</t>
  </si>
  <si>
    <t>50410761 - Waste Disposal</t>
  </si>
  <si>
    <t>Bioreactors: Activated Sludge</t>
  </si>
  <si>
    <t>50410762</t>
  </si>
  <si>
    <t>50410762 - Waste Disposal</t>
  </si>
  <si>
    <t>Bioreactors: Fixed Film</t>
  </si>
  <si>
    <t>50410763</t>
  </si>
  <si>
    <t>50410763 - Waste Disposal</t>
  </si>
  <si>
    <t>Bioreactors: Sequencing Batch</t>
  </si>
  <si>
    <t>50410764</t>
  </si>
  <si>
    <t>50410764 - Waste Disposal</t>
  </si>
  <si>
    <t>Bioreactors: Fluidized Bed</t>
  </si>
  <si>
    <t>50410765</t>
  </si>
  <si>
    <t>50410765 - Waste Disposal</t>
  </si>
  <si>
    <t>Bioreactors: Soil Slurry</t>
  </si>
  <si>
    <t>50410766</t>
  </si>
  <si>
    <t>50410766 - Waste Disposal</t>
  </si>
  <si>
    <t>Bioreactors: Trickling Filter</t>
  </si>
  <si>
    <t>50410780</t>
  </si>
  <si>
    <t>50410780 - Waste Disposal</t>
  </si>
  <si>
    <t>In Situ Bioremediation</t>
  </si>
  <si>
    <t>50480001</t>
  </si>
  <si>
    <t>50480001 - Waste Disposal</t>
  </si>
  <si>
    <t>50482001</t>
  </si>
  <si>
    <t>50482001 - Waste Disposal</t>
  </si>
  <si>
    <t>50482002</t>
  </si>
  <si>
    <t>50482002 - Waste Disposal</t>
  </si>
  <si>
    <t>50482599</t>
  </si>
  <si>
    <t>50482599 - Waste Disposal</t>
  </si>
  <si>
    <t>50490004</t>
  </si>
  <si>
    <t>50490004 - Waste Disposal</t>
  </si>
  <si>
    <t>Incinerators: Process Gas</t>
  </si>
  <si>
    <t>Testing methods</t>
  </si>
  <si>
    <t>Operation modes</t>
  </si>
  <si>
    <t>Method 7A - NOx - Ion Chromatographic Method</t>
  </si>
  <si>
    <t>Method 7B - NOx - Ultraviolet Spectrophotometry</t>
  </si>
  <si>
    <t>Shut down</t>
  </si>
  <si>
    <t>Method 7C - NOx - Colorimetric Method</t>
  </si>
  <si>
    <t>Upset</t>
  </si>
  <si>
    <t>Method 7D - NOx - Ion Chromatographic</t>
  </si>
  <si>
    <t xml:space="preserve">Method 20 - NOx from Stationary Gas Turbines   </t>
  </si>
  <si>
    <t>Test_equip_type</t>
  </si>
  <si>
    <t>Control Technologies</t>
  </si>
  <si>
    <t>Activated Carbon Adsorption</t>
  </si>
  <si>
    <t>Activated Clay Adsorption</t>
  </si>
  <si>
    <t>Afterburner</t>
  </si>
  <si>
    <t>Line_loss</t>
  </si>
  <si>
    <t>Air Injection</t>
  </si>
  <si>
    <t>Alkaline Fly Ash Scrubbing</t>
  </si>
  <si>
    <t>Alkalized Alumina</t>
  </si>
  <si>
    <t>Ammonia Injection</t>
  </si>
  <si>
    <t>Ammonia Scrubbing</t>
  </si>
  <si>
    <t>Unit_type</t>
  </si>
  <si>
    <t>Annular Ring Filter</t>
  </si>
  <si>
    <t>Baffle</t>
  </si>
  <si>
    <t>Calciner</t>
  </si>
  <si>
    <t>Chemical Reactor</t>
  </si>
  <si>
    <t>Barometric Condenser</t>
  </si>
  <si>
    <t>Combined Cycle (Boiler/Gas Turbine)</t>
  </si>
  <si>
    <t>Boiler at Landfill</t>
  </si>
  <si>
    <t>Conveyor</t>
  </si>
  <si>
    <t>Bottom Filling</t>
  </si>
  <si>
    <t>Carbon Injection</t>
  </si>
  <si>
    <t>Crusher</t>
  </si>
  <si>
    <t>Catalytic Afterburner</t>
  </si>
  <si>
    <t>Degreaser</t>
  </si>
  <si>
    <t>Catalytic Afterburner with Heat Exchanger</t>
  </si>
  <si>
    <t>Direct-fired Dryer</t>
  </si>
  <si>
    <t>Distillation Column/Stripper</t>
  </si>
  <si>
    <t>Catalytic Incinerator</t>
  </si>
  <si>
    <t>Dryer, unknown if direct or indirect.</t>
  </si>
  <si>
    <t>Duct Burner</t>
  </si>
  <si>
    <t>Engine Test Cell</t>
  </si>
  <si>
    <t>Flare</t>
  </si>
  <si>
    <t>Caustic Scrubber</t>
  </si>
  <si>
    <t>Furnace</t>
  </si>
  <si>
    <t>CEM Upgrade and Increased Monitoring Frequency of PM Controls</t>
  </si>
  <si>
    <t>Gasoline Loading Rack or Arm</t>
  </si>
  <si>
    <t>Grinder</t>
  </si>
  <si>
    <t>Centrifugal Collector (Cyclone) - High Efficiency</t>
  </si>
  <si>
    <t>Centrifugal Collector (Cyclone) - Low Efficiency</t>
  </si>
  <si>
    <t>Indirect-fired Dryer</t>
  </si>
  <si>
    <t>Centrifugal Collector (Cyclone) - Medium Efficiency</t>
  </si>
  <si>
    <t>Kiln</t>
  </si>
  <si>
    <t>Chemical Neutralization</t>
  </si>
  <si>
    <t>Chemical Oxidation</t>
  </si>
  <si>
    <t>Open Air Fugitive Source</t>
  </si>
  <si>
    <t>Chemical Reduction</t>
  </si>
  <si>
    <t>Citrate Process Scrubbing</t>
  </si>
  <si>
    <t>Open Storage Pile</t>
  </si>
  <si>
    <t>Open Tank or Vat</t>
  </si>
  <si>
    <t>Condenser</t>
  </si>
  <si>
    <t>Other bulk material equipment</t>
  </si>
  <si>
    <t>Conservation Vent</t>
  </si>
  <si>
    <t>Control of % O2 in Combustion Air (Off Stoichiometric Firing)</t>
  </si>
  <si>
    <t>Other evaporative sources</t>
  </si>
  <si>
    <t>Conversion to Floating Roof Tank</t>
  </si>
  <si>
    <t>Other fugitive</t>
  </si>
  <si>
    <t>Conversion to Pressurized Tank</t>
  </si>
  <si>
    <t>Other process equipment</t>
  </si>
  <si>
    <t>Conversion to Variable Vapor Space Tank</t>
  </si>
  <si>
    <t>Oxidation Unit</t>
  </si>
  <si>
    <t>Crossflow Packed Bed</t>
  </si>
  <si>
    <t>Printing Line</t>
  </si>
  <si>
    <t>Demister</t>
  </si>
  <si>
    <t>Process Equipment and Process Area Drains</t>
  </si>
  <si>
    <t>Direct Flame Afterburner</t>
  </si>
  <si>
    <t>Process Equipment Fugitive Leaks</t>
  </si>
  <si>
    <t>Direct Flame Afterburner with Heat Exchanger</t>
  </si>
  <si>
    <t>Process Heater</t>
  </si>
  <si>
    <t>Dry Electrostatic Granular Filter (DEGF)</t>
  </si>
  <si>
    <t>Dry Limestone Injection</t>
  </si>
  <si>
    <t>Roof vents/Building vents</t>
  </si>
  <si>
    <t>Dry Scrubber</t>
  </si>
  <si>
    <t>Dry Sorbent Injection</t>
  </si>
  <si>
    <t>Silo</t>
  </si>
  <si>
    <t>Dual Alkali Scrubbing</t>
  </si>
  <si>
    <t>Spray Booth or Coating Line</t>
  </si>
  <si>
    <t>Dust Suppression</t>
  </si>
  <si>
    <t>Storage Tank</t>
  </si>
  <si>
    <t>Dust Suppression - Traffic Control</t>
  </si>
  <si>
    <t>Transfer Point</t>
  </si>
  <si>
    <t>Dust Suppression by Chemical Stabilizers or Wetting Agents</t>
  </si>
  <si>
    <t>Dust Suppression by Physical Stabilization</t>
  </si>
  <si>
    <t>Unclassified - specify in comments</t>
  </si>
  <si>
    <t>Dust Suppression by Water Sprays</t>
  </si>
  <si>
    <t>Dynamic Separator (Dry)</t>
  </si>
  <si>
    <t>Fuel_Options</t>
  </si>
  <si>
    <t>Dynamic Separator (wet)</t>
  </si>
  <si>
    <t>Agricultural Byproducts (hulls, shells, cow manure, etc)</t>
  </si>
  <si>
    <t>Electrified Filter Bed</t>
  </si>
  <si>
    <t>Anthracite Coal Combustion</t>
  </si>
  <si>
    <t>Electrostatic Precipitator</t>
  </si>
  <si>
    <t>Electrostatic Precipitator - High Efficiency</t>
  </si>
  <si>
    <t>Automobile Body Incineration</t>
  </si>
  <si>
    <t>Electrostatic Precipitator - Low Efficiency</t>
  </si>
  <si>
    <t>Bagasse Combustion in Sugar Mills</t>
  </si>
  <si>
    <t>Electrostatic Precipitator - Medium Efficiency</t>
  </si>
  <si>
    <t>Electrostatic Spraying</t>
  </si>
  <si>
    <t xml:space="preserve">Bituminous and Subbituminous Coal </t>
  </si>
  <si>
    <t>Fabric Filter</t>
  </si>
  <si>
    <t>Fabric Filter - High Temperature, I.E. T&gt;250F</t>
  </si>
  <si>
    <t>Fabric Filter - Low Temperature , I.E. T&lt;180F</t>
  </si>
  <si>
    <t>Fabric Filter - Medium Temperature, I.E. 180F&lt;T&lt;250F</t>
  </si>
  <si>
    <t>Fiber Mist Eliminator</t>
  </si>
  <si>
    <t>Flaring</t>
  </si>
  <si>
    <t>Floating Bed Scrubber</t>
  </si>
  <si>
    <t>Conical Burners</t>
  </si>
  <si>
    <t>Flue Gas Desulfurization</t>
  </si>
  <si>
    <t>Flue Gas Recirculation</t>
  </si>
  <si>
    <t>Fluid Bed Dry Scrubber</t>
  </si>
  <si>
    <t>Freeboard Refrigeration Device</t>
  </si>
  <si>
    <t>Gas Scrubber (General, Not Classified)</t>
  </si>
  <si>
    <t>Fluidized Bed Boiler Burning Anthracite-Culm</t>
  </si>
  <si>
    <t>Gravel Bed Filter</t>
  </si>
  <si>
    <t>Gravity Collector</t>
  </si>
  <si>
    <t>Gravity Collector - High Efficiency</t>
  </si>
  <si>
    <t>Gravity Collector - Low Efficiency</t>
  </si>
  <si>
    <t>Gravity Collector - Medium Efficiency</t>
  </si>
  <si>
    <t>High Pressure Scrubber</t>
  </si>
  <si>
    <t>High-Efficiency Particulate Air Filter (HEPA)</t>
  </si>
  <si>
    <t>HVAF</t>
  </si>
  <si>
    <t>Impingement Plate Scrubber</t>
  </si>
  <si>
    <t>Increased Air/Fuel Ratio with Intercooling</t>
  </si>
  <si>
    <t>Increased Monitoring Frequency (IMF) of PM Controls</t>
  </si>
  <si>
    <t>Lignite Combustion</t>
  </si>
  <si>
    <t>Installation of Secondary Seal for External Floating Roof Tank</t>
  </si>
  <si>
    <t>Ionizing Wet Scrubber</t>
  </si>
  <si>
    <t>Knock Out Box</t>
  </si>
  <si>
    <t>Medical Waste Incineration</t>
  </si>
  <si>
    <t>Liquid Filtration System</t>
  </si>
  <si>
    <t>Municipal Solid Waste Landfills</t>
  </si>
  <si>
    <t>Low Excess Air Firing</t>
  </si>
  <si>
    <t>Low Nitrogen Content Fuel</t>
  </si>
  <si>
    <t>Low NOx Burners</t>
  </si>
  <si>
    <t>Low Pressure Scrubber</t>
  </si>
  <si>
    <t>Low Solvent Coatings</t>
  </si>
  <si>
    <t>Magnesium Oxide Scrubbing</t>
  </si>
  <si>
    <t>Mat or Panel Filter</t>
  </si>
  <si>
    <t>Mechanical Collector</t>
  </si>
  <si>
    <t>Refuse Combustion</t>
  </si>
  <si>
    <t>Metal Fabric Filter Screen (Cotton Gins)</t>
  </si>
  <si>
    <t>Miscellaneous Control Devices</t>
  </si>
  <si>
    <t>Residential Fireplaces</t>
  </si>
  <si>
    <t>Mist Eliminator</t>
  </si>
  <si>
    <t>Residential Wood Stoves</t>
  </si>
  <si>
    <t>Mist Eliminator - High Efficiency</t>
  </si>
  <si>
    <t>Mist Eliminator - High Velocity, I.E. V&gt;250 Ft/Min.</t>
  </si>
  <si>
    <t>Mist Eliminator - Low Velocity, I.E. V&lt;250 Ft/Min.</t>
  </si>
  <si>
    <t>Modified Burner or Furnace Design</t>
  </si>
  <si>
    <t>Molecular Sieve</t>
  </si>
  <si>
    <t>Moving Bed Dry Scrubber</t>
  </si>
  <si>
    <t xml:space="preserve">Wood/Bark </t>
  </si>
  <si>
    <t>Multiple Cyclone w/ Fly Ash Reinjection</t>
  </si>
  <si>
    <t>Multiple Cyclone w/o Fly Ash Reinjection</t>
  </si>
  <si>
    <t>Multiple Cyclones</t>
  </si>
  <si>
    <t>Nitrogen Blanket</t>
  </si>
  <si>
    <t>Overfire Air</t>
  </si>
  <si>
    <t>Ozonation</t>
  </si>
  <si>
    <t>Packed Bed Scrubber - High Efficiency</t>
  </si>
  <si>
    <t>Packed Scrubber</t>
  </si>
  <si>
    <t>Packed-Gas Absorption Column</t>
  </si>
  <si>
    <t>Powder Coatings</t>
  </si>
  <si>
    <t>Pre-Combustion Chamber</t>
  </si>
  <si>
    <t>Process Change</t>
  </si>
  <si>
    <t>Process Enclosed</t>
  </si>
  <si>
    <t>Process Gas Recovery</t>
  </si>
  <si>
    <t>Process Modification - Electrostatic Spraying</t>
  </si>
  <si>
    <t>Quench Tower</t>
  </si>
  <si>
    <t>Reduced Combustion - Air Preheating</t>
  </si>
  <si>
    <t>Refrigerated Condenser</t>
  </si>
  <si>
    <t>Rotoclone</t>
  </si>
  <si>
    <t>SCR</t>
  </si>
  <si>
    <t>Screened Drums or Cages</t>
  </si>
  <si>
    <t>Scrubber</t>
  </si>
  <si>
    <t>Selective Noncatalytic Reduction for NOx</t>
  </si>
  <si>
    <t>Single Cyclone</t>
  </si>
  <si>
    <t>Single Wet Cap</t>
  </si>
  <si>
    <t>SNCR</t>
  </si>
  <si>
    <t>Sodium Carbonate Scrubbing</t>
  </si>
  <si>
    <t>Sodium-Alkali Scrubbing</t>
  </si>
  <si>
    <t>Spray Dryer</t>
  </si>
  <si>
    <t>Spray Screen</t>
  </si>
  <si>
    <t>Spray Scrubber</t>
  </si>
  <si>
    <t>Spray Tower</t>
  </si>
  <si>
    <t>Staged combustion</t>
  </si>
  <si>
    <t>Steam Injection</t>
  </si>
  <si>
    <t>Steam or Water Injection</t>
  </si>
  <si>
    <t>Submerged Filling</t>
  </si>
  <si>
    <t>Sulfur Plant</t>
  </si>
  <si>
    <t>Sulfuric Acid Plant</t>
  </si>
  <si>
    <t>Sulfuric Acid Plant - Contact Process</t>
  </si>
  <si>
    <t>Sulfuric Acid Plant - Double Contact Process</t>
  </si>
  <si>
    <t>Thermal Oxidizer</t>
  </si>
  <si>
    <t>Tray-Type Gas Absorption Column</t>
  </si>
  <si>
    <t>Tube and Shell Condenser</t>
  </si>
  <si>
    <t>Underground Tank</t>
  </si>
  <si>
    <t>Use of  Fuel with Low Nitrogen Content</t>
  </si>
  <si>
    <t>Vapor Lock Balance Recovery System</t>
  </si>
  <si>
    <t>Vapor Recovery System (Including Condensers, Hooding, Other Enclosures)</t>
  </si>
  <si>
    <t>Vapor Recovery Unit</t>
  </si>
  <si>
    <t>Water Curtain</t>
  </si>
  <si>
    <t>Water Sprays</t>
  </si>
  <si>
    <t>Waterborne Coatings</t>
  </si>
  <si>
    <t>Wellman-Lord/Sodium Sulfite Scrubbing</t>
  </si>
  <si>
    <t>Wet Cyclonic Separator</t>
  </si>
  <si>
    <t>Wet Electrostatic Precipitator</t>
  </si>
  <si>
    <t>Wet Lime Slurry Scrubbing</t>
  </si>
  <si>
    <t>Wet Limestone Injection</t>
  </si>
  <si>
    <t>Wet Scrubber</t>
  </si>
  <si>
    <t>Wet Scrubber - High Efficiency</t>
  </si>
  <si>
    <t>Wet Scrubber - Low Efficiency</t>
  </si>
  <si>
    <t>Wet Scrubber - Medium Efficiency</t>
  </si>
  <si>
    <t>Wet Suppression</t>
  </si>
  <si>
    <t>White Paint</t>
  </si>
  <si>
    <t>FIPS Code</t>
  </si>
  <si>
    <t>FIPS State Code</t>
  </si>
  <si>
    <t>FIPS County Code</t>
  </si>
  <si>
    <t>County Name</t>
  </si>
  <si>
    <t>County Type</t>
  </si>
  <si>
    <t>Postal State Code</t>
  </si>
  <si>
    <t>STATES</t>
  </si>
  <si>
    <t>01001</t>
  </si>
  <si>
    <t>01</t>
  </si>
  <si>
    <t>001</t>
  </si>
  <si>
    <t>Autauga</t>
  </si>
  <si>
    <t>County</t>
  </si>
  <si>
    <t>AL</t>
  </si>
  <si>
    <t>01003</t>
  </si>
  <si>
    <t>003</t>
  </si>
  <si>
    <t>Baldwin</t>
  </si>
  <si>
    <t>01005</t>
  </si>
  <si>
    <t>005</t>
  </si>
  <si>
    <t>Barbour</t>
  </si>
  <si>
    <t>AZ</t>
  </si>
  <si>
    <t>01007</t>
  </si>
  <si>
    <t>007</t>
  </si>
  <si>
    <t>Bibb</t>
  </si>
  <si>
    <t>AR</t>
  </si>
  <si>
    <t>01009</t>
  </si>
  <si>
    <t>009</t>
  </si>
  <si>
    <t>Blount</t>
  </si>
  <si>
    <t>CA</t>
  </si>
  <si>
    <t>01011</t>
  </si>
  <si>
    <t>011</t>
  </si>
  <si>
    <t>Bullock</t>
  </si>
  <si>
    <t>CO</t>
  </si>
  <si>
    <t>01013</t>
  </si>
  <si>
    <t>013</t>
  </si>
  <si>
    <t>Butler</t>
  </si>
  <si>
    <t>CT</t>
  </si>
  <si>
    <t>01015</t>
  </si>
  <si>
    <t>015</t>
  </si>
  <si>
    <t>Calhoun</t>
  </si>
  <si>
    <t>DE</t>
  </si>
  <si>
    <t>01017</t>
  </si>
  <si>
    <t>017</t>
  </si>
  <si>
    <t>Chambers</t>
  </si>
  <si>
    <t>DC</t>
  </si>
  <si>
    <t>01019</t>
  </si>
  <si>
    <t>019</t>
  </si>
  <si>
    <t>Cherokee</t>
  </si>
  <si>
    <t>FL</t>
  </si>
  <si>
    <t>01021</t>
  </si>
  <si>
    <t>021</t>
  </si>
  <si>
    <t>Chilton</t>
  </si>
  <si>
    <t>GA</t>
  </si>
  <si>
    <t>01023</t>
  </si>
  <si>
    <t>023</t>
  </si>
  <si>
    <t>Choctaw</t>
  </si>
  <si>
    <t>HI</t>
  </si>
  <si>
    <t>01025</t>
  </si>
  <si>
    <t>025</t>
  </si>
  <si>
    <t>Clarke</t>
  </si>
  <si>
    <t>ID</t>
  </si>
  <si>
    <t>01027</t>
  </si>
  <si>
    <t>027</t>
  </si>
  <si>
    <t>Clay</t>
  </si>
  <si>
    <t>IL</t>
  </si>
  <si>
    <t>01029</t>
  </si>
  <si>
    <t>029</t>
  </si>
  <si>
    <t>Cleburne</t>
  </si>
  <si>
    <t>IN</t>
  </si>
  <si>
    <t>01031</t>
  </si>
  <si>
    <t>031</t>
  </si>
  <si>
    <t>Coffee</t>
  </si>
  <si>
    <t>IA</t>
  </si>
  <si>
    <t>01033</t>
  </si>
  <si>
    <t>033</t>
  </si>
  <si>
    <t>Colbert</t>
  </si>
  <si>
    <t>01035</t>
  </si>
  <si>
    <t>035</t>
  </si>
  <si>
    <t>Conecuh</t>
  </si>
  <si>
    <t>KY</t>
  </si>
  <si>
    <t>01037</t>
  </si>
  <si>
    <t>037</t>
  </si>
  <si>
    <t>Coosa</t>
  </si>
  <si>
    <t>LA</t>
  </si>
  <si>
    <t>01039</t>
  </si>
  <si>
    <t>039</t>
  </si>
  <si>
    <t>Covington</t>
  </si>
  <si>
    <t>ME</t>
  </si>
  <si>
    <t>01041</t>
  </si>
  <si>
    <t>041</t>
  </si>
  <si>
    <t>Crenshaw</t>
  </si>
  <si>
    <t>MD</t>
  </si>
  <si>
    <t>01043</t>
  </si>
  <si>
    <t>043</t>
  </si>
  <si>
    <t>Cullman</t>
  </si>
  <si>
    <t>01045</t>
  </si>
  <si>
    <t>045</t>
  </si>
  <si>
    <t>Dale</t>
  </si>
  <si>
    <t>MI</t>
  </si>
  <si>
    <t>01047</t>
  </si>
  <si>
    <t>047</t>
  </si>
  <si>
    <t>Dallas</t>
  </si>
  <si>
    <t>MN</t>
  </si>
  <si>
    <t>01049</t>
  </si>
  <si>
    <t>049</t>
  </si>
  <si>
    <t>DeKalb</t>
  </si>
  <si>
    <t>MS</t>
  </si>
  <si>
    <t>01051</t>
  </si>
  <si>
    <t>051</t>
  </si>
  <si>
    <t>Elmore</t>
  </si>
  <si>
    <t>MO</t>
  </si>
  <si>
    <t>01053</t>
  </si>
  <si>
    <t>053</t>
  </si>
  <si>
    <t>Escambia</t>
  </si>
  <si>
    <t>MT</t>
  </si>
  <si>
    <t>01055</t>
  </si>
  <si>
    <t>055</t>
  </si>
  <si>
    <t>Etowah</t>
  </si>
  <si>
    <t>NE</t>
  </si>
  <si>
    <t>01057</t>
  </si>
  <si>
    <t>057</t>
  </si>
  <si>
    <t>Fayette</t>
  </si>
  <si>
    <t>NV</t>
  </si>
  <si>
    <t>01059</t>
  </si>
  <si>
    <t>059</t>
  </si>
  <si>
    <t>Franklin</t>
  </si>
  <si>
    <t>NH</t>
  </si>
  <si>
    <t>01061</t>
  </si>
  <si>
    <t>061</t>
  </si>
  <si>
    <t>Geneva</t>
  </si>
  <si>
    <t>NJ</t>
  </si>
  <si>
    <t>01063</t>
  </si>
  <si>
    <t>063</t>
  </si>
  <si>
    <t>Greene</t>
  </si>
  <si>
    <t>NM</t>
  </si>
  <si>
    <t>01065</t>
  </si>
  <si>
    <t>065</t>
  </si>
  <si>
    <t>Hale</t>
  </si>
  <si>
    <t>NY</t>
  </si>
  <si>
    <t>01067</t>
  </si>
  <si>
    <t>067</t>
  </si>
  <si>
    <t>Henry</t>
  </si>
  <si>
    <t>NC</t>
  </si>
  <si>
    <t>01069</t>
  </si>
  <si>
    <t>069</t>
  </si>
  <si>
    <t>Houston</t>
  </si>
  <si>
    <t>ND</t>
  </si>
  <si>
    <t>01071</t>
  </si>
  <si>
    <t>071</t>
  </si>
  <si>
    <t>Jackson</t>
  </si>
  <si>
    <t>OH</t>
  </si>
  <si>
    <t>01073</t>
  </si>
  <si>
    <t>073</t>
  </si>
  <si>
    <t>Jefferson</t>
  </si>
  <si>
    <t>01075</t>
  </si>
  <si>
    <t>075</t>
  </si>
  <si>
    <t>Lamar</t>
  </si>
  <si>
    <t>OR</t>
  </si>
  <si>
    <t>01077</t>
  </si>
  <si>
    <t>077</t>
  </si>
  <si>
    <t>Lauderdale</t>
  </si>
  <si>
    <t>PA</t>
  </si>
  <si>
    <t>01079</t>
  </si>
  <si>
    <t>079</t>
  </si>
  <si>
    <t>Lawrence</t>
  </si>
  <si>
    <t>RI</t>
  </si>
  <si>
    <t>01081</t>
  </si>
  <si>
    <t>081</t>
  </si>
  <si>
    <t>Lee</t>
  </si>
  <si>
    <t>SC</t>
  </si>
  <si>
    <t>01083</t>
  </si>
  <si>
    <t>083</t>
  </si>
  <si>
    <t>SD</t>
  </si>
  <si>
    <t>01085</t>
  </si>
  <si>
    <t>085</t>
  </si>
  <si>
    <t>Lowndes</t>
  </si>
  <si>
    <t>TN</t>
  </si>
  <si>
    <t>01087</t>
  </si>
  <si>
    <t>087</t>
  </si>
  <si>
    <t>Macon</t>
  </si>
  <si>
    <t>01089</t>
  </si>
  <si>
    <t>089</t>
  </si>
  <si>
    <t>Madison</t>
  </si>
  <si>
    <t>UT</t>
  </si>
  <si>
    <t>01091</t>
  </si>
  <si>
    <t>091</t>
  </si>
  <si>
    <t>Marengo</t>
  </si>
  <si>
    <t>VT</t>
  </si>
  <si>
    <t>01093</t>
  </si>
  <si>
    <t>093</t>
  </si>
  <si>
    <t>Marion</t>
  </si>
  <si>
    <t>VA</t>
  </si>
  <si>
    <t>01095</t>
  </si>
  <si>
    <t>095</t>
  </si>
  <si>
    <t>Marshall</t>
  </si>
  <si>
    <t>WA</t>
  </si>
  <si>
    <t>01097</t>
  </si>
  <si>
    <t>097</t>
  </si>
  <si>
    <t>Mobile</t>
  </si>
  <si>
    <t>WV</t>
  </si>
  <si>
    <t>01099</t>
  </si>
  <si>
    <t>099</t>
  </si>
  <si>
    <t>Monroe</t>
  </si>
  <si>
    <t>WI</t>
  </si>
  <si>
    <t>01101</t>
  </si>
  <si>
    <t>101</t>
  </si>
  <si>
    <t>Montgomery</t>
  </si>
  <si>
    <t>WY</t>
  </si>
  <si>
    <t>01103</t>
  </si>
  <si>
    <t>103</t>
  </si>
  <si>
    <t>Morgan</t>
  </si>
  <si>
    <t>PR</t>
  </si>
  <si>
    <t>01105</t>
  </si>
  <si>
    <t>105</t>
  </si>
  <si>
    <t>Perry</t>
  </si>
  <si>
    <t>VI</t>
  </si>
  <si>
    <t>01107</t>
  </si>
  <si>
    <t>107</t>
  </si>
  <si>
    <t>Pickens</t>
  </si>
  <si>
    <t>DM</t>
  </si>
  <si>
    <t>01109</t>
  </si>
  <si>
    <t>109</t>
  </si>
  <si>
    <t>Pike</t>
  </si>
  <si>
    <t>01111</t>
  </si>
  <si>
    <t>111</t>
  </si>
  <si>
    <t>Randolph</t>
  </si>
  <si>
    <t>01113</t>
  </si>
  <si>
    <t>113</t>
  </si>
  <si>
    <t>Russell</t>
  </si>
  <si>
    <t>01115</t>
  </si>
  <si>
    <t>115</t>
  </si>
  <si>
    <t>St. Clair</t>
  </si>
  <si>
    <t>01117</t>
  </si>
  <si>
    <t>117</t>
  </si>
  <si>
    <t>Shelby</t>
  </si>
  <si>
    <t>01119</t>
  </si>
  <si>
    <t>119</t>
  </si>
  <si>
    <t>Sumter</t>
  </si>
  <si>
    <t>01121</t>
  </si>
  <si>
    <t>121</t>
  </si>
  <si>
    <t>Talladega</t>
  </si>
  <si>
    <t>01123</t>
  </si>
  <si>
    <t>123</t>
  </si>
  <si>
    <t>Tallapoosa</t>
  </si>
  <si>
    <t>01125</t>
  </si>
  <si>
    <t>125</t>
  </si>
  <si>
    <t>Tuscaloosa</t>
  </si>
  <si>
    <t>01127</t>
  </si>
  <si>
    <t>127</t>
  </si>
  <si>
    <t>01129</t>
  </si>
  <si>
    <t>129</t>
  </si>
  <si>
    <t>Washington</t>
  </si>
  <si>
    <t>01131</t>
  </si>
  <si>
    <t>131</t>
  </si>
  <si>
    <t>Wilcox</t>
  </si>
  <si>
    <t>01133</t>
  </si>
  <si>
    <t>133</t>
  </si>
  <si>
    <t>Winston</t>
  </si>
  <si>
    <t>01777</t>
  </si>
  <si>
    <t>777</t>
  </si>
  <si>
    <t>Multiple (portable facilities)</t>
  </si>
  <si>
    <t>02010</t>
  </si>
  <si>
    <t>02</t>
  </si>
  <si>
    <t>010</t>
  </si>
  <si>
    <t>Aleutian Islands</t>
  </si>
  <si>
    <t>Census Area</t>
  </si>
  <si>
    <t>Borough</t>
  </si>
  <si>
    <t>016</t>
  </si>
  <si>
    <t>020</t>
  </si>
  <si>
    <t>02050</t>
  </si>
  <si>
    <t>050</t>
  </si>
  <si>
    <t>Bethel</t>
  </si>
  <si>
    <t>02060</t>
  </si>
  <si>
    <t>060</t>
  </si>
  <si>
    <t>Bristol Bay</t>
  </si>
  <si>
    <t>068</t>
  </si>
  <si>
    <t>070</t>
  </si>
  <si>
    <t>090</t>
  </si>
  <si>
    <t>02100</t>
  </si>
  <si>
    <t>100</t>
  </si>
  <si>
    <t>Haines</t>
  </si>
  <si>
    <t>02105</t>
  </si>
  <si>
    <t>Hoonah-Angoon</t>
  </si>
  <si>
    <t>02110</t>
  </si>
  <si>
    <t>110</t>
  </si>
  <si>
    <t>Juneau</t>
  </si>
  <si>
    <t>122</t>
  </si>
  <si>
    <t>02130</t>
  </si>
  <si>
    <t>130</t>
  </si>
  <si>
    <t>Ketchikan Gateway</t>
  </si>
  <si>
    <t>02140</t>
  </si>
  <si>
    <t>140</t>
  </si>
  <si>
    <t>Kobuk</t>
  </si>
  <si>
    <t>02150</t>
  </si>
  <si>
    <t>150</t>
  </si>
  <si>
    <t>Kodiak Island</t>
  </si>
  <si>
    <t>02164</t>
  </si>
  <si>
    <t>164</t>
  </si>
  <si>
    <t>Lake and Peninsula</t>
  </si>
  <si>
    <t>02170</t>
  </si>
  <si>
    <t>170</t>
  </si>
  <si>
    <t>Matanuska-Susitna</t>
  </si>
  <si>
    <t>02180</t>
  </si>
  <si>
    <t>180</t>
  </si>
  <si>
    <t>Nome</t>
  </si>
  <si>
    <t>185</t>
  </si>
  <si>
    <t>02188</t>
  </si>
  <si>
    <t>188</t>
  </si>
  <si>
    <t>Northwest Arctic</t>
  </si>
  <si>
    <t>02195</t>
  </si>
  <si>
    <t>195</t>
  </si>
  <si>
    <t>Petersburg</t>
  </si>
  <si>
    <t>02198</t>
  </si>
  <si>
    <t>198</t>
  </si>
  <si>
    <t>Prince of Wales-Hyder</t>
  </si>
  <si>
    <t>02201</t>
  </si>
  <si>
    <t>201</t>
  </si>
  <si>
    <t>Prince of Wales-Outer Ketchikan</t>
  </si>
  <si>
    <t>02220</t>
  </si>
  <si>
    <t>220</t>
  </si>
  <si>
    <t>Sitka</t>
  </si>
  <si>
    <t>02230</t>
  </si>
  <si>
    <t>230</t>
  </si>
  <si>
    <t>Skagway</t>
  </si>
  <si>
    <t>Municipio</t>
  </si>
  <si>
    <t>02231</t>
  </si>
  <si>
    <t>231</t>
  </si>
  <si>
    <t>Skagway-Yakutat-Angoon</t>
  </si>
  <si>
    <t>02232</t>
  </si>
  <si>
    <t>232</t>
  </si>
  <si>
    <t>Skagway-Hoonah-Angoon</t>
  </si>
  <si>
    <t>240</t>
  </si>
  <si>
    <t>261</t>
  </si>
  <si>
    <t>02270</t>
  </si>
  <si>
    <t>270</t>
  </si>
  <si>
    <t>Wade Hampton</t>
  </si>
  <si>
    <t>02275</t>
  </si>
  <si>
    <t>275</t>
  </si>
  <si>
    <t>Wrangell</t>
  </si>
  <si>
    <t>City</t>
  </si>
  <si>
    <t>02280</t>
  </si>
  <si>
    <t>280</t>
  </si>
  <si>
    <t>Wrangell-Petersburg</t>
  </si>
  <si>
    <t>02282</t>
  </si>
  <si>
    <t>282</t>
  </si>
  <si>
    <t>Yakutat</t>
  </si>
  <si>
    <t>02290</t>
  </si>
  <si>
    <t>290</t>
  </si>
  <si>
    <t>Yukon-Koyukuk</t>
  </si>
  <si>
    <t>02777</t>
  </si>
  <si>
    <t>04001</t>
  </si>
  <si>
    <t>04</t>
  </si>
  <si>
    <t>Apache</t>
  </si>
  <si>
    <t>04003</t>
  </si>
  <si>
    <t>Cochise</t>
  </si>
  <si>
    <t>04005</t>
  </si>
  <si>
    <t>Coconino</t>
  </si>
  <si>
    <t>04007</t>
  </si>
  <si>
    <t>Gila</t>
  </si>
  <si>
    <t>04009</t>
  </si>
  <si>
    <t>Graham</t>
  </si>
  <si>
    <t>04011</t>
  </si>
  <si>
    <t>Greenlee</t>
  </si>
  <si>
    <t>04012</t>
  </si>
  <si>
    <t>012</t>
  </si>
  <si>
    <t>La Paz</t>
  </si>
  <si>
    <t>04013</t>
  </si>
  <si>
    <t>Maricopa</t>
  </si>
  <si>
    <t>04015</t>
  </si>
  <si>
    <t>Mohave</t>
  </si>
  <si>
    <t>04017</t>
  </si>
  <si>
    <t>Navajo</t>
  </si>
  <si>
    <t>04019</t>
  </si>
  <si>
    <t>Pima</t>
  </si>
  <si>
    <t>04021</t>
  </si>
  <si>
    <t>Pinal</t>
  </si>
  <si>
    <t>04023</t>
  </si>
  <si>
    <t>Santa Cruz</t>
  </si>
  <si>
    <t>04025</t>
  </si>
  <si>
    <t>Yavapai</t>
  </si>
  <si>
    <t>04027</t>
  </si>
  <si>
    <t>Yuma</t>
  </si>
  <si>
    <t>04777</t>
  </si>
  <si>
    <t>05001</t>
  </si>
  <si>
    <t>05</t>
  </si>
  <si>
    <t>Arkansas</t>
  </si>
  <si>
    <t>05003</t>
  </si>
  <si>
    <t>Ashley</t>
  </si>
  <si>
    <t>05005</t>
  </si>
  <si>
    <t>Baxter</t>
  </si>
  <si>
    <t>05007</t>
  </si>
  <si>
    <t>Benton</t>
  </si>
  <si>
    <t>05009</t>
  </si>
  <si>
    <t>Boone</t>
  </si>
  <si>
    <t>05011</t>
  </si>
  <si>
    <t>05013</t>
  </si>
  <si>
    <t>05015</t>
  </si>
  <si>
    <t>Carroll</t>
  </si>
  <si>
    <t>05017</t>
  </si>
  <si>
    <t>Chicot</t>
  </si>
  <si>
    <t>05019</t>
  </si>
  <si>
    <t>Clark</t>
  </si>
  <si>
    <t>05021</t>
  </si>
  <si>
    <t>05023</t>
  </si>
  <si>
    <t>05025</t>
  </si>
  <si>
    <t>05027</t>
  </si>
  <si>
    <t>Columbia</t>
  </si>
  <si>
    <t>05029</t>
  </si>
  <si>
    <t>Conway</t>
  </si>
  <si>
    <t>05031</t>
  </si>
  <si>
    <t>Craighead</t>
  </si>
  <si>
    <t>05033</t>
  </si>
  <si>
    <t>Crawford</t>
  </si>
  <si>
    <t>05035</t>
  </si>
  <si>
    <t>Crittenden</t>
  </si>
  <si>
    <t>05037</t>
  </si>
  <si>
    <t>Cross</t>
  </si>
  <si>
    <t>05039</t>
  </si>
  <si>
    <t>05041</t>
  </si>
  <si>
    <t>Desha</t>
  </si>
  <si>
    <t>05043</t>
  </si>
  <si>
    <t>Drew</t>
  </si>
  <si>
    <t>05045</t>
  </si>
  <si>
    <t>Faulkner</t>
  </si>
  <si>
    <t>05047</t>
  </si>
  <si>
    <t>05049</t>
  </si>
  <si>
    <t>Fulton</t>
  </si>
  <si>
    <t>05051</t>
  </si>
  <si>
    <t>Garland</t>
  </si>
  <si>
    <t>05053</t>
  </si>
  <si>
    <t>05055</t>
  </si>
  <si>
    <t>05057</t>
  </si>
  <si>
    <t>Hempstead</t>
  </si>
  <si>
    <t>05059</t>
  </si>
  <si>
    <t>Hot Spring</t>
  </si>
  <si>
    <t>05061</t>
  </si>
  <si>
    <t>Howard</t>
  </si>
  <si>
    <t>05063</t>
  </si>
  <si>
    <t>Independence</t>
  </si>
  <si>
    <t>05065</t>
  </si>
  <si>
    <t>Izard</t>
  </si>
  <si>
    <t>05067</t>
  </si>
  <si>
    <t>05069</t>
  </si>
  <si>
    <t>05071</t>
  </si>
  <si>
    <t>Johnson</t>
  </si>
  <si>
    <t>05073</t>
  </si>
  <si>
    <t>Lafayette</t>
  </si>
  <si>
    <t>05075</t>
  </si>
  <si>
    <t>05077</t>
  </si>
  <si>
    <t>05079</t>
  </si>
  <si>
    <t>05081</t>
  </si>
  <si>
    <t>Little River</t>
  </si>
  <si>
    <t>05083</t>
  </si>
  <si>
    <t>05085</t>
  </si>
  <si>
    <t>Lonoke</t>
  </si>
  <si>
    <t>05087</t>
  </si>
  <si>
    <t>05089</t>
  </si>
  <si>
    <t>05091</t>
  </si>
  <si>
    <t>Miller</t>
  </si>
  <si>
    <t>05093</t>
  </si>
  <si>
    <t>Mississippi</t>
  </si>
  <si>
    <t>05095</t>
  </si>
  <si>
    <t>05097</t>
  </si>
  <si>
    <t>05099</t>
  </si>
  <si>
    <t>Nevada</t>
  </si>
  <si>
    <t>05101</t>
  </si>
  <si>
    <t>Newton</t>
  </si>
  <si>
    <t>05103</t>
  </si>
  <si>
    <t>Ouachita</t>
  </si>
  <si>
    <t>05105</t>
  </si>
  <si>
    <t>05107</t>
  </si>
  <si>
    <t>Phillips</t>
  </si>
  <si>
    <t>05109</t>
  </si>
  <si>
    <t>05111</t>
  </si>
  <si>
    <t>Poinsett</t>
  </si>
  <si>
    <t>05113</t>
  </si>
  <si>
    <t>Polk</t>
  </si>
  <si>
    <t>05115</t>
  </si>
  <si>
    <t>Pope</t>
  </si>
  <si>
    <t>05117</t>
  </si>
  <si>
    <t>Prairie</t>
  </si>
  <si>
    <t>05119</t>
  </si>
  <si>
    <t>Pulaski</t>
  </si>
  <si>
    <t>05121</t>
  </si>
  <si>
    <t>05123</t>
  </si>
  <si>
    <t>St. Francis</t>
  </si>
  <si>
    <t>05125</t>
  </si>
  <si>
    <t>Saline</t>
  </si>
  <si>
    <t>05127</t>
  </si>
  <si>
    <t>Scott</t>
  </si>
  <si>
    <t>05129</t>
  </si>
  <si>
    <t>Searcy</t>
  </si>
  <si>
    <t>05131</t>
  </si>
  <si>
    <t>Sebastian</t>
  </si>
  <si>
    <t>05133</t>
  </si>
  <si>
    <t>Sevier</t>
  </si>
  <si>
    <t>05135</t>
  </si>
  <si>
    <t>135</t>
  </si>
  <si>
    <t>Sharp</t>
  </si>
  <si>
    <t>05137</t>
  </si>
  <si>
    <t>137</t>
  </si>
  <si>
    <t>Stone</t>
  </si>
  <si>
    <t>05139</t>
  </si>
  <si>
    <t>139</t>
  </si>
  <si>
    <t>Union</t>
  </si>
  <si>
    <t>05141</t>
  </si>
  <si>
    <t>141</t>
  </si>
  <si>
    <t>Van Buren</t>
  </si>
  <si>
    <t>05143</t>
  </si>
  <si>
    <t>143</t>
  </si>
  <si>
    <t>05145</t>
  </si>
  <si>
    <t>145</t>
  </si>
  <si>
    <t>White</t>
  </si>
  <si>
    <t>05147</t>
  </si>
  <si>
    <t>147</t>
  </si>
  <si>
    <t>Woodruff</t>
  </si>
  <si>
    <t>05149</t>
  </si>
  <si>
    <t>149</t>
  </si>
  <si>
    <t>Yell</t>
  </si>
  <si>
    <t>05777</t>
  </si>
  <si>
    <t>06001</t>
  </si>
  <si>
    <t>06</t>
  </si>
  <si>
    <t>Alameda</t>
  </si>
  <si>
    <t>06003</t>
  </si>
  <si>
    <t>Alpine</t>
  </si>
  <si>
    <t>06005</t>
  </si>
  <si>
    <t>Amador</t>
  </si>
  <si>
    <t>06007</t>
  </si>
  <si>
    <t>Butte</t>
  </si>
  <si>
    <t>06009</t>
  </si>
  <si>
    <t>Calaveras</t>
  </si>
  <si>
    <t>06011</t>
  </si>
  <si>
    <t>Colusa</t>
  </si>
  <si>
    <t>06013</t>
  </si>
  <si>
    <t>Contra Costa</t>
  </si>
  <si>
    <t>06015</t>
  </si>
  <si>
    <t>Del Norte</t>
  </si>
  <si>
    <t>06017</t>
  </si>
  <si>
    <t>El Dorado</t>
  </si>
  <si>
    <t>06019</t>
  </si>
  <si>
    <t>Fresno</t>
  </si>
  <si>
    <t>06021</t>
  </si>
  <si>
    <t>Glenn</t>
  </si>
  <si>
    <t>06023</t>
  </si>
  <si>
    <t>Humboldt</t>
  </si>
  <si>
    <t>06025</t>
  </si>
  <si>
    <t>Imperial</t>
  </si>
  <si>
    <t>06027</t>
  </si>
  <si>
    <t>Inyo</t>
  </si>
  <si>
    <t>06029</t>
  </si>
  <si>
    <t>Kern</t>
  </si>
  <si>
    <t>06031</t>
  </si>
  <si>
    <t>Kings</t>
  </si>
  <si>
    <t>06033</t>
  </si>
  <si>
    <t>Lake</t>
  </si>
  <si>
    <t>06035</t>
  </si>
  <si>
    <t>Lassen</t>
  </si>
  <si>
    <t>06037</t>
  </si>
  <si>
    <t>Los Angeles</t>
  </si>
  <si>
    <t>06039</t>
  </si>
  <si>
    <t>Madera</t>
  </si>
  <si>
    <t>06041</t>
  </si>
  <si>
    <t>Marin</t>
  </si>
  <si>
    <t>06043</t>
  </si>
  <si>
    <t>Mariposa</t>
  </si>
  <si>
    <t>06045</t>
  </si>
  <si>
    <t>Mendocino</t>
  </si>
  <si>
    <t>06047</t>
  </si>
  <si>
    <t>Merced</t>
  </si>
  <si>
    <t>06049</t>
  </si>
  <si>
    <t>Modoc</t>
  </si>
  <si>
    <t>06051</t>
  </si>
  <si>
    <t>Mono</t>
  </si>
  <si>
    <t>06053</t>
  </si>
  <si>
    <t>Monterey</t>
  </si>
  <si>
    <t>06055</t>
  </si>
  <si>
    <t>Napa</t>
  </si>
  <si>
    <t>06057</t>
  </si>
  <si>
    <t>06059</t>
  </si>
  <si>
    <t>Orange</t>
  </si>
  <si>
    <t>06061</t>
  </si>
  <si>
    <t>Placer</t>
  </si>
  <si>
    <t>06063</t>
  </si>
  <si>
    <t>Plumas</t>
  </si>
  <si>
    <t>06065</t>
  </si>
  <si>
    <t>Riverside</t>
  </si>
  <si>
    <t>06067</t>
  </si>
  <si>
    <t>Sacramento</t>
  </si>
  <si>
    <t>06069</t>
  </si>
  <si>
    <t>San Benito</t>
  </si>
  <si>
    <t>06071</t>
  </si>
  <si>
    <t>San Bernardino</t>
  </si>
  <si>
    <t>06073</t>
  </si>
  <si>
    <t>San Diego</t>
  </si>
  <si>
    <t>06075</t>
  </si>
  <si>
    <t>San Francisco</t>
  </si>
  <si>
    <t>06077</t>
  </si>
  <si>
    <t>San Joaquin</t>
  </si>
  <si>
    <t>06079</t>
  </si>
  <si>
    <t>San Luis Obispo</t>
  </si>
  <si>
    <t>06081</t>
  </si>
  <si>
    <t>San Mateo</t>
  </si>
  <si>
    <t>06083</t>
  </si>
  <si>
    <t>Santa Barbara</t>
  </si>
  <si>
    <t>06085</t>
  </si>
  <si>
    <t>Santa Clara</t>
  </si>
  <si>
    <t>06087</t>
  </si>
  <si>
    <t>06089</t>
  </si>
  <si>
    <t>Shasta</t>
  </si>
  <si>
    <t>06091</t>
  </si>
  <si>
    <t>Sierra</t>
  </si>
  <si>
    <t>06093</t>
  </si>
  <si>
    <t>Siskiyou</t>
  </si>
  <si>
    <t>06095</t>
  </si>
  <si>
    <t>Solano</t>
  </si>
  <si>
    <t>06097</t>
  </si>
  <si>
    <t>Sonoma</t>
  </si>
  <si>
    <t>06099</t>
  </si>
  <si>
    <t>Stanislaus</t>
  </si>
  <si>
    <t>06101</t>
  </si>
  <si>
    <t>Sutter</t>
  </si>
  <si>
    <t>06103</t>
  </si>
  <si>
    <t>Tehama</t>
  </si>
  <si>
    <t>06105</t>
  </si>
  <si>
    <t>Trinity</t>
  </si>
  <si>
    <t>06107</t>
  </si>
  <si>
    <t>Tulare</t>
  </si>
  <si>
    <t>06109</t>
  </si>
  <si>
    <t>Tuolumne</t>
  </si>
  <si>
    <t>06111</t>
  </si>
  <si>
    <t>Ventura</t>
  </si>
  <si>
    <t>06113</t>
  </si>
  <si>
    <t>Yolo</t>
  </si>
  <si>
    <t>06115</t>
  </si>
  <si>
    <t>Yuba</t>
  </si>
  <si>
    <t>06777</t>
  </si>
  <si>
    <t>08001</t>
  </si>
  <si>
    <t>08</t>
  </si>
  <si>
    <t>Adams</t>
  </si>
  <si>
    <t>08003</t>
  </si>
  <si>
    <t>Alamosa</t>
  </si>
  <si>
    <t>08005</t>
  </si>
  <si>
    <t>Arapahoe</t>
  </si>
  <si>
    <t>08007</t>
  </si>
  <si>
    <t>Archuleta</t>
  </si>
  <si>
    <t>08009</t>
  </si>
  <si>
    <t>Baca</t>
  </si>
  <si>
    <t>08011</t>
  </si>
  <si>
    <t>Bent</t>
  </si>
  <si>
    <t>08013</t>
  </si>
  <si>
    <t>Boulder</t>
  </si>
  <si>
    <t>08014</t>
  </si>
  <si>
    <t>014</t>
  </si>
  <si>
    <t>Broomfield</t>
  </si>
  <si>
    <t>08015</t>
  </si>
  <si>
    <t>Chaffee</t>
  </si>
  <si>
    <t>08017</t>
  </si>
  <si>
    <t>Cheyenne</t>
  </si>
  <si>
    <t>08019</t>
  </si>
  <si>
    <t>Clear Creek</t>
  </si>
  <si>
    <t>08021</t>
  </si>
  <si>
    <t>Conejos</t>
  </si>
  <si>
    <t>08023</t>
  </si>
  <si>
    <t>Costilla</t>
  </si>
  <si>
    <t>08025</t>
  </si>
  <si>
    <t>Crowley</t>
  </si>
  <si>
    <t>08027</t>
  </si>
  <si>
    <t>08029</t>
  </si>
  <si>
    <t>Delta</t>
  </si>
  <si>
    <t>08031</t>
  </si>
  <si>
    <t>Denver</t>
  </si>
  <si>
    <t>08033</t>
  </si>
  <si>
    <t>Dolores</t>
  </si>
  <si>
    <t>08035</t>
  </si>
  <si>
    <t>Douglas</t>
  </si>
  <si>
    <t>08037</t>
  </si>
  <si>
    <t>Eagle</t>
  </si>
  <si>
    <t>08039</t>
  </si>
  <si>
    <t>Elbert</t>
  </si>
  <si>
    <t>08041</t>
  </si>
  <si>
    <t>El Paso</t>
  </si>
  <si>
    <t>08043</t>
  </si>
  <si>
    <t>Fremont</t>
  </si>
  <si>
    <t>08045</t>
  </si>
  <si>
    <t>08047</t>
  </si>
  <si>
    <t>Gilpin</t>
  </si>
  <si>
    <t>08049</t>
  </si>
  <si>
    <t>Grand</t>
  </si>
  <si>
    <t>08051</t>
  </si>
  <si>
    <t>Gunnison</t>
  </si>
  <si>
    <t>08053</t>
  </si>
  <si>
    <t>Hinsdale</t>
  </si>
  <si>
    <t>08055</t>
  </si>
  <si>
    <t>Huerfano</t>
  </si>
  <si>
    <t>08057</t>
  </si>
  <si>
    <t>08059</t>
  </si>
  <si>
    <t>08061</t>
  </si>
  <si>
    <t>08063</t>
  </si>
  <si>
    <t>Kit Carson</t>
  </si>
  <si>
    <t>08065</t>
  </si>
  <si>
    <t>08067</t>
  </si>
  <si>
    <t>La Plata</t>
  </si>
  <si>
    <t>08069</t>
  </si>
  <si>
    <t>Larimer</t>
  </si>
  <si>
    <t>08071</t>
  </si>
  <si>
    <t>Las Animas</t>
  </si>
  <si>
    <t>08073</t>
  </si>
  <si>
    <t>08075</t>
  </si>
  <si>
    <t>08077</t>
  </si>
  <si>
    <t>Mesa</t>
  </si>
  <si>
    <t>08079</t>
  </si>
  <si>
    <t>Mineral</t>
  </si>
  <si>
    <t>08081</t>
  </si>
  <si>
    <t>Moffat</t>
  </si>
  <si>
    <t>08083</t>
  </si>
  <si>
    <t>Montezuma</t>
  </si>
  <si>
    <t>08085</t>
  </si>
  <si>
    <t>Montrose</t>
  </si>
  <si>
    <t>08087</t>
  </si>
  <si>
    <t>08089</t>
  </si>
  <si>
    <t>Otero</t>
  </si>
  <si>
    <t>08091</t>
  </si>
  <si>
    <t>Ouray</t>
  </si>
  <si>
    <t>08093</t>
  </si>
  <si>
    <t>Park</t>
  </si>
  <si>
    <t>08095</t>
  </si>
  <si>
    <t>08097</t>
  </si>
  <si>
    <t>Pitkin</t>
  </si>
  <si>
    <t>08099</t>
  </si>
  <si>
    <t>Prowers</t>
  </si>
  <si>
    <t>08101</t>
  </si>
  <si>
    <t>Pueblo</t>
  </si>
  <si>
    <t>08103</t>
  </si>
  <si>
    <t>Rio Blanco</t>
  </si>
  <si>
    <t>08105</t>
  </si>
  <si>
    <t>Rio Grande</t>
  </si>
  <si>
    <t>08107</t>
  </si>
  <si>
    <t>Routt</t>
  </si>
  <si>
    <t>08109</t>
  </si>
  <si>
    <t>Saguache</t>
  </si>
  <si>
    <t>08111</t>
  </si>
  <si>
    <t>San Juan</t>
  </si>
  <si>
    <t>08113</t>
  </si>
  <si>
    <t>San Miguel</t>
  </si>
  <si>
    <t>08115</t>
  </si>
  <si>
    <t>Sedgwick</t>
  </si>
  <si>
    <t>08117</t>
  </si>
  <si>
    <t>Summit</t>
  </si>
  <si>
    <t>08119</t>
  </si>
  <si>
    <t>Teller</t>
  </si>
  <si>
    <t>08121</t>
  </si>
  <si>
    <t>08123</t>
  </si>
  <si>
    <t>Weld</t>
  </si>
  <si>
    <t>08125</t>
  </si>
  <si>
    <t>08777</t>
  </si>
  <si>
    <t>09001</t>
  </si>
  <si>
    <t>09</t>
  </si>
  <si>
    <t>Fairfield</t>
  </si>
  <si>
    <t>09003</t>
  </si>
  <si>
    <t>Hartford</t>
  </si>
  <si>
    <t>09005</t>
  </si>
  <si>
    <t>Litchfield</t>
  </si>
  <si>
    <t>09007</t>
  </si>
  <si>
    <t>Middlesex</t>
  </si>
  <si>
    <t>09009</t>
  </si>
  <si>
    <t>New Haven</t>
  </si>
  <si>
    <t>09011</t>
  </si>
  <si>
    <t>New London</t>
  </si>
  <si>
    <t>09013</t>
  </si>
  <si>
    <t>Tolland</t>
  </si>
  <si>
    <t>09015</t>
  </si>
  <si>
    <t>Windham</t>
  </si>
  <si>
    <t>09777</t>
  </si>
  <si>
    <t>10001</t>
  </si>
  <si>
    <t>10</t>
  </si>
  <si>
    <t>Kent</t>
  </si>
  <si>
    <t>10003</t>
  </si>
  <si>
    <t>New Castle</t>
  </si>
  <si>
    <t>10005</t>
  </si>
  <si>
    <t>Sussex</t>
  </si>
  <si>
    <t>10777</t>
  </si>
  <si>
    <t>11001</t>
  </si>
  <si>
    <t>11</t>
  </si>
  <si>
    <t>District of Columbia</t>
  </si>
  <si>
    <t>11777</t>
  </si>
  <si>
    <t>12001</t>
  </si>
  <si>
    <t>12</t>
  </si>
  <si>
    <t>Alachua</t>
  </si>
  <si>
    <t>12003</t>
  </si>
  <si>
    <t>Baker</t>
  </si>
  <si>
    <t>12005</t>
  </si>
  <si>
    <t>Bay</t>
  </si>
  <si>
    <t>12007</t>
  </si>
  <si>
    <t>Bradford</t>
  </si>
  <si>
    <t>12009</t>
  </si>
  <si>
    <t>Brevard</t>
  </si>
  <si>
    <t>12011</t>
  </si>
  <si>
    <t>Broward</t>
  </si>
  <si>
    <t>12013</t>
  </si>
  <si>
    <t>12015</t>
  </si>
  <si>
    <t>Charlotte</t>
  </si>
  <si>
    <t>12017</t>
  </si>
  <si>
    <t>Citrus</t>
  </si>
  <si>
    <t>12019</t>
  </si>
  <si>
    <t>12021</t>
  </si>
  <si>
    <t>Collier</t>
  </si>
  <si>
    <t>12023</t>
  </si>
  <si>
    <t>12025</t>
  </si>
  <si>
    <t>Dade</t>
  </si>
  <si>
    <t>12027</t>
  </si>
  <si>
    <t>DeSoto</t>
  </si>
  <si>
    <t>12029</t>
  </si>
  <si>
    <t>12031</t>
  </si>
  <si>
    <t>Duval</t>
  </si>
  <si>
    <t>12033</t>
  </si>
  <si>
    <t>12035</t>
  </si>
  <si>
    <t>Flagler</t>
  </si>
  <si>
    <t>12037</t>
  </si>
  <si>
    <t>12039</t>
  </si>
  <si>
    <t>Gadsden</t>
  </si>
  <si>
    <t>12041</t>
  </si>
  <si>
    <t>Gilchrist</t>
  </si>
  <si>
    <t>12043</t>
  </si>
  <si>
    <t>Glades</t>
  </si>
  <si>
    <t>12045</t>
  </si>
  <si>
    <t>Gulf</t>
  </si>
  <si>
    <t>12047</t>
  </si>
  <si>
    <t>Hamilton</t>
  </si>
  <si>
    <t>12049</t>
  </si>
  <si>
    <t>Hardee</t>
  </si>
  <si>
    <t>12051</t>
  </si>
  <si>
    <t>Hendry</t>
  </si>
  <si>
    <t>12053</t>
  </si>
  <si>
    <t>Hernando</t>
  </si>
  <si>
    <t>12055</t>
  </si>
  <si>
    <t>Highlands</t>
  </si>
  <si>
    <t>12057</t>
  </si>
  <si>
    <t>Hillsborough</t>
  </si>
  <si>
    <t>12059</t>
  </si>
  <si>
    <t>Holmes</t>
  </si>
  <si>
    <t>12061</t>
  </si>
  <si>
    <t>Indian River</t>
  </si>
  <si>
    <t>12063</t>
  </si>
  <si>
    <t>12065</t>
  </si>
  <si>
    <t>12067</t>
  </si>
  <si>
    <t>12069</t>
  </si>
  <si>
    <t>12071</t>
  </si>
  <si>
    <t>12073</t>
  </si>
  <si>
    <t>Leon</t>
  </si>
  <si>
    <t>12075</t>
  </si>
  <si>
    <t>Levy</t>
  </si>
  <si>
    <t>12077</t>
  </si>
  <si>
    <t>12079</t>
  </si>
  <si>
    <t>12081</t>
  </si>
  <si>
    <t>Manatee</t>
  </si>
  <si>
    <t>12083</t>
  </si>
  <si>
    <t>12085</t>
  </si>
  <si>
    <t>Martin</t>
  </si>
  <si>
    <t>12086</t>
  </si>
  <si>
    <t>086</t>
  </si>
  <si>
    <t>Miami-Dade</t>
  </si>
  <si>
    <t>12087</t>
  </si>
  <si>
    <t>12089</t>
  </si>
  <si>
    <t>Nassau</t>
  </si>
  <si>
    <t>12091</t>
  </si>
  <si>
    <t>Okaloosa</t>
  </si>
  <si>
    <t>12093</t>
  </si>
  <si>
    <t>Okeechobee</t>
  </si>
  <si>
    <t>12095</t>
  </si>
  <si>
    <t>12097</t>
  </si>
  <si>
    <t>Osceola</t>
  </si>
  <si>
    <t>12099</t>
  </si>
  <si>
    <t>Palm Beach</t>
  </si>
  <si>
    <t>12101</t>
  </si>
  <si>
    <t>Pasco</t>
  </si>
  <si>
    <t>12103</t>
  </si>
  <si>
    <t>Pinellas</t>
  </si>
  <si>
    <t>12105</t>
  </si>
  <si>
    <t>12107</t>
  </si>
  <si>
    <t>Putnam</t>
  </si>
  <si>
    <t>12109</t>
  </si>
  <si>
    <t>St. Johns</t>
  </si>
  <si>
    <t>12111</t>
  </si>
  <si>
    <t>St. Lucie</t>
  </si>
  <si>
    <t>12113</t>
  </si>
  <si>
    <t>Santa Rosa</t>
  </si>
  <si>
    <t>12115</t>
  </si>
  <si>
    <t>Sarasota</t>
  </si>
  <si>
    <t>12117</t>
  </si>
  <si>
    <t>Seminole</t>
  </si>
  <si>
    <t>12119</t>
  </si>
  <si>
    <t>12121</t>
  </si>
  <si>
    <t>Suwannee</t>
  </si>
  <si>
    <t>12123</t>
  </si>
  <si>
    <t>Taylor</t>
  </si>
  <si>
    <t>12125</t>
  </si>
  <si>
    <t>12127</t>
  </si>
  <si>
    <t>Volusia</t>
  </si>
  <si>
    <t>12129</t>
  </si>
  <si>
    <t>Wakulla</t>
  </si>
  <si>
    <t>12131</t>
  </si>
  <si>
    <t>Walton</t>
  </si>
  <si>
    <t>12133</t>
  </si>
  <si>
    <t>12777</t>
  </si>
  <si>
    <t>13001</t>
  </si>
  <si>
    <t>13</t>
  </si>
  <si>
    <t>Appling</t>
  </si>
  <si>
    <t>13003</t>
  </si>
  <si>
    <t>Atkinson</t>
  </si>
  <si>
    <t>13005</t>
  </si>
  <si>
    <t>Bacon</t>
  </si>
  <si>
    <t>13007</t>
  </si>
  <si>
    <t>13009</t>
  </si>
  <si>
    <t>13011</t>
  </si>
  <si>
    <t>Banks</t>
  </si>
  <si>
    <t>13013</t>
  </si>
  <si>
    <t>Barrow</t>
  </si>
  <si>
    <t>13015</t>
  </si>
  <si>
    <t>Bartow</t>
  </si>
  <si>
    <t>13017</t>
  </si>
  <si>
    <t>Ben Hill</t>
  </si>
  <si>
    <t>13019</t>
  </si>
  <si>
    <t>Berrien</t>
  </si>
  <si>
    <t>13021</t>
  </si>
  <si>
    <t>13023</t>
  </si>
  <si>
    <t>Bleckley</t>
  </si>
  <si>
    <t>13025</t>
  </si>
  <si>
    <t>Brantley</t>
  </si>
  <si>
    <t>13027</t>
  </si>
  <si>
    <t>Brooks</t>
  </si>
  <si>
    <t>13029</t>
  </si>
  <si>
    <t>Bryan</t>
  </si>
  <si>
    <t>13031</t>
  </si>
  <si>
    <t>Bulloch</t>
  </si>
  <si>
    <t>13033</t>
  </si>
  <si>
    <t>Burke</t>
  </si>
  <si>
    <t>13035</t>
  </si>
  <si>
    <t>Butts</t>
  </si>
  <si>
    <t>13037</t>
  </si>
  <si>
    <t>13039</t>
  </si>
  <si>
    <t>Camden</t>
  </si>
  <si>
    <t>13043</t>
  </si>
  <si>
    <t>Candler</t>
  </si>
  <si>
    <t>13045</t>
  </si>
  <si>
    <t>13047</t>
  </si>
  <si>
    <t>Catoosa</t>
  </si>
  <si>
    <t>13049</t>
  </si>
  <si>
    <t>Charlton</t>
  </si>
  <si>
    <t>13051</t>
  </si>
  <si>
    <t>Chatham</t>
  </si>
  <si>
    <t>13053</t>
  </si>
  <si>
    <t>Chattahoochee</t>
  </si>
  <si>
    <t>13055</t>
  </si>
  <si>
    <t>Chattooga</t>
  </si>
  <si>
    <t>13057</t>
  </si>
  <si>
    <t>13059</t>
  </si>
  <si>
    <t>13061</t>
  </si>
  <si>
    <t>13063</t>
  </si>
  <si>
    <t>Clayton</t>
  </si>
  <si>
    <t>13065</t>
  </si>
  <si>
    <t>Clinch</t>
  </si>
  <si>
    <t>13067</t>
  </si>
  <si>
    <t>Cobb</t>
  </si>
  <si>
    <t>13069</t>
  </si>
  <si>
    <t>13071</t>
  </si>
  <si>
    <t>Colquitt</t>
  </si>
  <si>
    <t>13073</t>
  </si>
  <si>
    <t>13075</t>
  </si>
  <si>
    <t>Cook</t>
  </si>
  <si>
    <t>13077</t>
  </si>
  <si>
    <t>Coweta</t>
  </si>
  <si>
    <t>13079</t>
  </si>
  <si>
    <t>13081</t>
  </si>
  <si>
    <t>Crisp</t>
  </si>
  <si>
    <t>13083</t>
  </si>
  <si>
    <t>13085</t>
  </si>
  <si>
    <t>Dawson</t>
  </si>
  <si>
    <t>13087</t>
  </si>
  <si>
    <t>Decatur</t>
  </si>
  <si>
    <t>13089</t>
  </si>
  <si>
    <t>13091</t>
  </si>
  <si>
    <t>Dodge</t>
  </si>
  <si>
    <t>13093</t>
  </si>
  <si>
    <t>Dooly</t>
  </si>
  <si>
    <t>13095</t>
  </si>
  <si>
    <t>Dougherty</t>
  </si>
  <si>
    <t>13097</t>
  </si>
  <si>
    <t>13099</t>
  </si>
  <si>
    <t>Early</t>
  </si>
  <si>
    <t>13101</t>
  </si>
  <si>
    <t>Echols</t>
  </si>
  <si>
    <t>13103</t>
  </si>
  <si>
    <t>Effingham</t>
  </si>
  <si>
    <t>13105</t>
  </si>
  <si>
    <t>13107</t>
  </si>
  <si>
    <t>Emanuel</t>
  </si>
  <si>
    <t>13109</t>
  </si>
  <si>
    <t>Evans</t>
  </si>
  <si>
    <t>13111</t>
  </si>
  <si>
    <t>Fannin</t>
  </si>
  <si>
    <t>13113</t>
  </si>
  <si>
    <t>13115</t>
  </si>
  <si>
    <t>Floyd</t>
  </si>
  <si>
    <t>13117</t>
  </si>
  <si>
    <t>Forsyth</t>
  </si>
  <si>
    <t>13119</t>
  </si>
  <si>
    <t>13121</t>
  </si>
  <si>
    <t>13123</t>
  </si>
  <si>
    <t>Gilmer</t>
  </si>
  <si>
    <t>13125</t>
  </si>
  <si>
    <t>Glascock</t>
  </si>
  <si>
    <t>13127</t>
  </si>
  <si>
    <t>Glynn</t>
  </si>
  <si>
    <t>13129</t>
  </si>
  <si>
    <t>Gordon</t>
  </si>
  <si>
    <t>13131</t>
  </si>
  <si>
    <t>13133</t>
  </si>
  <si>
    <t>13135</t>
  </si>
  <si>
    <t>Gwinnett</t>
  </si>
  <si>
    <t>13137</t>
  </si>
  <si>
    <t>Habersham</t>
  </si>
  <si>
    <t>13139</t>
  </si>
  <si>
    <t>Hall</t>
  </si>
  <si>
    <t>13141</t>
  </si>
  <si>
    <t>Hancock</t>
  </si>
  <si>
    <t>13143</t>
  </si>
  <si>
    <t>Haralson</t>
  </si>
  <si>
    <t>13145</t>
  </si>
  <si>
    <t>Harris</t>
  </si>
  <si>
    <t>13147</t>
  </si>
  <si>
    <t>Hart</t>
  </si>
  <si>
    <t>13149</t>
  </si>
  <si>
    <t>Heard</t>
  </si>
  <si>
    <t>13151</t>
  </si>
  <si>
    <t>151</t>
  </si>
  <si>
    <t>13153</t>
  </si>
  <si>
    <t>153</t>
  </si>
  <si>
    <t>13155</t>
  </si>
  <si>
    <t>155</t>
  </si>
  <si>
    <t>Irwin</t>
  </si>
  <si>
    <t>13157</t>
  </si>
  <si>
    <t>157</t>
  </si>
  <si>
    <t>13159</t>
  </si>
  <si>
    <t>159</t>
  </si>
  <si>
    <t>Jasper</t>
  </si>
  <si>
    <t>13161</t>
  </si>
  <si>
    <t>161</t>
  </si>
  <si>
    <t>Jeff Davis</t>
  </si>
  <si>
    <t>13163</t>
  </si>
  <si>
    <t>163</t>
  </si>
  <si>
    <t>13165</t>
  </si>
  <si>
    <t>165</t>
  </si>
  <si>
    <t>Jenkins</t>
  </si>
  <si>
    <t>13167</t>
  </si>
  <si>
    <t>167</t>
  </si>
  <si>
    <t>13169</t>
  </si>
  <si>
    <t>169</t>
  </si>
  <si>
    <t>Jones</t>
  </si>
  <si>
    <t>13171</t>
  </si>
  <si>
    <t>171</t>
  </si>
  <si>
    <t>13173</t>
  </si>
  <si>
    <t>173</t>
  </si>
  <si>
    <t>Lanier</t>
  </si>
  <si>
    <t>13175</t>
  </si>
  <si>
    <t>175</t>
  </si>
  <si>
    <t>Laurens</t>
  </si>
  <si>
    <t>13177</t>
  </si>
  <si>
    <t>177</t>
  </si>
  <si>
    <t>13179</t>
  </si>
  <si>
    <t>179</t>
  </si>
  <si>
    <t>13181</t>
  </si>
  <si>
    <t>181</t>
  </si>
  <si>
    <t>13183</t>
  </si>
  <si>
    <t>183</t>
  </si>
  <si>
    <t>Long</t>
  </si>
  <si>
    <t>13185</t>
  </si>
  <si>
    <t>13187</t>
  </si>
  <si>
    <t>187</t>
  </si>
  <si>
    <t>Lumpkin</t>
  </si>
  <si>
    <t>13189</t>
  </si>
  <si>
    <t>189</t>
  </si>
  <si>
    <t>McDuffie</t>
  </si>
  <si>
    <t>13191</t>
  </si>
  <si>
    <t>191</t>
  </si>
  <si>
    <t>13193</t>
  </si>
  <si>
    <t>193</t>
  </si>
  <si>
    <t>13195</t>
  </si>
  <si>
    <t>13197</t>
  </si>
  <si>
    <t>197</t>
  </si>
  <si>
    <t>13199</t>
  </si>
  <si>
    <t>199</t>
  </si>
  <si>
    <t>Meriwether</t>
  </si>
  <si>
    <t>13201</t>
  </si>
  <si>
    <t>13205</t>
  </si>
  <si>
    <t>205</t>
  </si>
  <si>
    <t>Mitchell</t>
  </si>
  <si>
    <t>13207</t>
  </si>
  <si>
    <t>207</t>
  </si>
  <si>
    <t>13209</t>
  </si>
  <si>
    <t>209</t>
  </si>
  <si>
    <t>13211</t>
  </si>
  <si>
    <t>211</t>
  </si>
  <si>
    <t>13213</t>
  </si>
  <si>
    <t>213</t>
  </si>
  <si>
    <t>Murray</t>
  </si>
  <si>
    <t>13215</t>
  </si>
  <si>
    <t>215</t>
  </si>
  <si>
    <t>Muscogee</t>
  </si>
  <si>
    <t>13217</t>
  </si>
  <si>
    <t>217</t>
  </si>
  <si>
    <t>13219</t>
  </si>
  <si>
    <t>219</t>
  </si>
  <si>
    <t>Oconee</t>
  </si>
  <si>
    <t>13221</t>
  </si>
  <si>
    <t>221</t>
  </si>
  <si>
    <t>Oglethorpe</t>
  </si>
  <si>
    <t>13223</t>
  </si>
  <si>
    <t>223</t>
  </si>
  <si>
    <t>Paulding</t>
  </si>
  <si>
    <t>13225</t>
  </si>
  <si>
    <t>225</t>
  </si>
  <si>
    <t>Peach</t>
  </si>
  <si>
    <t>13227</t>
  </si>
  <si>
    <t>227</t>
  </si>
  <si>
    <t>13229</t>
  </si>
  <si>
    <t>229</t>
  </si>
  <si>
    <t>Pierce</t>
  </si>
  <si>
    <t>13231</t>
  </si>
  <si>
    <t>13233</t>
  </si>
  <si>
    <t>233</t>
  </si>
  <si>
    <t>13235</t>
  </si>
  <si>
    <t>235</t>
  </si>
  <si>
    <t>13237</t>
  </si>
  <si>
    <t>237</t>
  </si>
  <si>
    <t>13239</t>
  </si>
  <si>
    <t>239</t>
  </si>
  <si>
    <t>Quitman</t>
  </si>
  <si>
    <t>13241</t>
  </si>
  <si>
    <t>241</t>
  </si>
  <si>
    <t>Rabun</t>
  </si>
  <si>
    <t>13243</t>
  </si>
  <si>
    <t>243</t>
  </si>
  <si>
    <t>13245</t>
  </si>
  <si>
    <t>245</t>
  </si>
  <si>
    <t>Richmond</t>
  </si>
  <si>
    <t>13247</t>
  </si>
  <si>
    <t>247</t>
  </si>
  <si>
    <t>Rockdale</t>
  </si>
  <si>
    <t>13249</t>
  </si>
  <si>
    <t>249</t>
  </si>
  <si>
    <t>Schley</t>
  </si>
  <si>
    <t>13251</t>
  </si>
  <si>
    <t>251</t>
  </si>
  <si>
    <t>Screven</t>
  </si>
  <si>
    <t>13253</t>
  </si>
  <si>
    <t>253</t>
  </si>
  <si>
    <t>13255</t>
  </si>
  <si>
    <t>255</t>
  </si>
  <si>
    <t>Spalding</t>
  </si>
  <si>
    <t>13257</t>
  </si>
  <si>
    <t>257</t>
  </si>
  <si>
    <t>13259</t>
  </si>
  <si>
    <t>259</t>
  </si>
  <si>
    <t>Stewart</t>
  </si>
  <si>
    <t>13261</t>
  </si>
  <si>
    <t>13263</t>
  </si>
  <si>
    <t>263</t>
  </si>
  <si>
    <t>Talbot</t>
  </si>
  <si>
    <t>13265</t>
  </si>
  <si>
    <t>265</t>
  </si>
  <si>
    <t>Taliaferro</t>
  </si>
  <si>
    <t>13267</t>
  </si>
  <si>
    <t>267</t>
  </si>
  <si>
    <t>Tattnall</t>
  </si>
  <si>
    <t>13269</t>
  </si>
  <si>
    <t>269</t>
  </si>
  <si>
    <t>13271</t>
  </si>
  <si>
    <t>271</t>
  </si>
  <si>
    <t>Telfair</t>
  </si>
  <si>
    <t>13273</t>
  </si>
  <si>
    <t>273</t>
  </si>
  <si>
    <t>Terrell</t>
  </si>
  <si>
    <t>13275</t>
  </si>
  <si>
    <t>Thomas</t>
  </si>
  <si>
    <t>13277</t>
  </si>
  <si>
    <t>277</t>
  </si>
  <si>
    <t>Tift</t>
  </si>
  <si>
    <t>13279</t>
  </si>
  <si>
    <t>279</t>
  </si>
  <si>
    <t>Toombs</t>
  </si>
  <si>
    <t>13281</t>
  </si>
  <si>
    <t>281</t>
  </si>
  <si>
    <t>Towns</t>
  </si>
  <si>
    <t>13283</t>
  </si>
  <si>
    <t>283</t>
  </si>
  <si>
    <t>Treutlen</t>
  </si>
  <si>
    <t>13285</t>
  </si>
  <si>
    <t>285</t>
  </si>
  <si>
    <t>Troup</t>
  </si>
  <si>
    <t>13287</t>
  </si>
  <si>
    <t>287</t>
  </si>
  <si>
    <t>Turner</t>
  </si>
  <si>
    <t>13289</t>
  </si>
  <si>
    <t>289</t>
  </si>
  <si>
    <t>Twiggs</t>
  </si>
  <si>
    <t>13291</t>
  </si>
  <si>
    <t>291</t>
  </si>
  <si>
    <t>13293</t>
  </si>
  <si>
    <t>293</t>
  </si>
  <si>
    <t>Upson</t>
  </si>
  <si>
    <t>13295</t>
  </si>
  <si>
    <t>295</t>
  </si>
  <si>
    <t>13297</t>
  </si>
  <si>
    <t>297</t>
  </si>
  <si>
    <t>13299</t>
  </si>
  <si>
    <t>299</t>
  </si>
  <si>
    <t>Ware</t>
  </si>
  <si>
    <t>13301</t>
  </si>
  <si>
    <t>301</t>
  </si>
  <si>
    <t>Warren</t>
  </si>
  <si>
    <t>13303</t>
  </si>
  <si>
    <t>303</t>
  </si>
  <si>
    <t>13305</t>
  </si>
  <si>
    <t>305</t>
  </si>
  <si>
    <t>Wayne</t>
  </si>
  <si>
    <t>13307</t>
  </si>
  <si>
    <t>307</t>
  </si>
  <si>
    <t>Webster</t>
  </si>
  <si>
    <t>13309</t>
  </si>
  <si>
    <t>309</t>
  </si>
  <si>
    <t>Wheeler</t>
  </si>
  <si>
    <t>13311</t>
  </si>
  <si>
    <t>311</t>
  </si>
  <si>
    <t>13313</t>
  </si>
  <si>
    <t>313</t>
  </si>
  <si>
    <t>Whitfield</t>
  </si>
  <si>
    <t>13315</t>
  </si>
  <si>
    <t>315</t>
  </si>
  <si>
    <t>13317</t>
  </si>
  <si>
    <t>317</t>
  </si>
  <si>
    <t>Wilkes</t>
  </si>
  <si>
    <t>13319</t>
  </si>
  <si>
    <t>319</t>
  </si>
  <si>
    <t>Wilkinson</t>
  </si>
  <si>
    <t>13321</t>
  </si>
  <si>
    <t>321</t>
  </si>
  <si>
    <t>Worth</t>
  </si>
  <si>
    <t>13777</t>
  </si>
  <si>
    <t>15001</t>
  </si>
  <si>
    <t>15</t>
  </si>
  <si>
    <t>Hawaii</t>
  </si>
  <si>
    <t>15003</t>
  </si>
  <si>
    <t>Honolulu</t>
  </si>
  <si>
    <t>15005</t>
  </si>
  <si>
    <t>Kalawao</t>
  </si>
  <si>
    <t>15007</t>
  </si>
  <si>
    <t>Kauai</t>
  </si>
  <si>
    <t>15009</t>
  </si>
  <si>
    <t>Maui</t>
  </si>
  <si>
    <t>15777</t>
  </si>
  <si>
    <t>16001</t>
  </si>
  <si>
    <t>16</t>
  </si>
  <si>
    <t>Ada</t>
  </si>
  <si>
    <t>16003</t>
  </si>
  <si>
    <t>16005</t>
  </si>
  <si>
    <t>Bannock</t>
  </si>
  <si>
    <t>16007</t>
  </si>
  <si>
    <t>Bear Lake</t>
  </si>
  <si>
    <t>16009</t>
  </si>
  <si>
    <t>Benewah</t>
  </si>
  <si>
    <t>16011</t>
  </si>
  <si>
    <t>Bingham</t>
  </si>
  <si>
    <t>16013</t>
  </si>
  <si>
    <t>Blaine</t>
  </si>
  <si>
    <t>16015</t>
  </si>
  <si>
    <t>Boise</t>
  </si>
  <si>
    <t>16017</t>
  </si>
  <si>
    <t>Bonner</t>
  </si>
  <si>
    <t>16019</t>
  </si>
  <si>
    <t>Bonneville</t>
  </si>
  <si>
    <t>16021</t>
  </si>
  <si>
    <t>Boundary</t>
  </si>
  <si>
    <t>16023</t>
  </si>
  <si>
    <t>16025</t>
  </si>
  <si>
    <t>Camas</t>
  </si>
  <si>
    <t>16027</t>
  </si>
  <si>
    <t>Canyon</t>
  </si>
  <si>
    <t>16029</t>
  </si>
  <si>
    <t>Caribou</t>
  </si>
  <si>
    <t>16031</t>
  </si>
  <si>
    <t>Cassia</t>
  </si>
  <si>
    <t>16033</t>
  </si>
  <si>
    <t>16035</t>
  </si>
  <si>
    <t>Clearwater</t>
  </si>
  <si>
    <t>16037</t>
  </si>
  <si>
    <t>16039</t>
  </si>
  <si>
    <t>16041</t>
  </si>
  <si>
    <t>16043</t>
  </si>
  <si>
    <t>16045</t>
  </si>
  <si>
    <t>Gem</t>
  </si>
  <si>
    <t>16047</t>
  </si>
  <si>
    <t>Gooding</t>
  </si>
  <si>
    <t>16049</t>
  </si>
  <si>
    <t>Idaho</t>
  </si>
  <si>
    <t>16051</t>
  </si>
  <si>
    <t>16053</t>
  </si>
  <si>
    <t>Jerome</t>
  </si>
  <si>
    <t>16055</t>
  </si>
  <si>
    <t>Kootenai</t>
  </si>
  <si>
    <t>16057</t>
  </si>
  <si>
    <t>Latah</t>
  </si>
  <si>
    <t>16059</t>
  </si>
  <si>
    <t>Lemhi</t>
  </si>
  <si>
    <t>16061</t>
  </si>
  <si>
    <t>Lewis</t>
  </si>
  <si>
    <t>16063</t>
  </si>
  <si>
    <t>16065</t>
  </si>
  <si>
    <t>16067</t>
  </si>
  <si>
    <t>Minidoka</t>
  </si>
  <si>
    <t>16069</t>
  </si>
  <si>
    <t>Nez Perce</t>
  </si>
  <si>
    <t>16071</t>
  </si>
  <si>
    <t>Oneida</t>
  </si>
  <si>
    <t>16073</t>
  </si>
  <si>
    <t>Owyhee</t>
  </si>
  <si>
    <t>16075</t>
  </si>
  <si>
    <t>Payette</t>
  </si>
  <si>
    <t>16077</t>
  </si>
  <si>
    <t>Power</t>
  </si>
  <si>
    <t>16079</t>
  </si>
  <si>
    <t>Shoshone</t>
  </si>
  <si>
    <t>16081</t>
  </si>
  <si>
    <t>Teton</t>
  </si>
  <si>
    <t>16083</t>
  </si>
  <si>
    <t>Twin Falls</t>
  </si>
  <si>
    <t>16085</t>
  </si>
  <si>
    <t>Valley</t>
  </si>
  <si>
    <t>16087</t>
  </si>
  <si>
    <t>16777</t>
  </si>
  <si>
    <t>17001</t>
  </si>
  <si>
    <t>17</t>
  </si>
  <si>
    <t>17003</t>
  </si>
  <si>
    <t>Alexander</t>
  </si>
  <si>
    <t>17005</t>
  </si>
  <si>
    <t>Bond</t>
  </si>
  <si>
    <t>17007</t>
  </si>
  <si>
    <t>17009</t>
  </si>
  <si>
    <t>Brown</t>
  </si>
  <si>
    <t>17011</t>
  </si>
  <si>
    <t>Bureau</t>
  </si>
  <si>
    <t>17013</t>
  </si>
  <si>
    <t>17015</t>
  </si>
  <si>
    <t>17017</t>
  </si>
  <si>
    <t>Cass</t>
  </si>
  <si>
    <t>17019</t>
  </si>
  <si>
    <t>Champaign</t>
  </si>
  <si>
    <t>17021</t>
  </si>
  <si>
    <t>Christian</t>
  </si>
  <si>
    <t>17023</t>
  </si>
  <si>
    <t>17025</t>
  </si>
  <si>
    <t>17027</t>
  </si>
  <si>
    <t>Clinton</t>
  </si>
  <si>
    <t>17029</t>
  </si>
  <si>
    <t>Coles</t>
  </si>
  <si>
    <t>17031</t>
  </si>
  <si>
    <t>17033</t>
  </si>
  <si>
    <t>17035</t>
  </si>
  <si>
    <t>Cumberland</t>
  </si>
  <si>
    <t>17037</t>
  </si>
  <si>
    <t>17039</t>
  </si>
  <si>
    <t>De Witt</t>
  </si>
  <si>
    <t>17041</t>
  </si>
  <si>
    <t>17043</t>
  </si>
  <si>
    <t>DuPage</t>
  </si>
  <si>
    <t>17045</t>
  </si>
  <si>
    <t>Edgar</t>
  </si>
  <si>
    <t>17047</t>
  </si>
  <si>
    <t>Edwards</t>
  </si>
  <si>
    <t>17049</t>
  </si>
  <si>
    <t>17051</t>
  </si>
  <si>
    <t>17053</t>
  </si>
  <si>
    <t>17055</t>
  </si>
  <si>
    <t>17057</t>
  </si>
  <si>
    <t>17059</t>
  </si>
  <si>
    <t>Gallatin</t>
  </si>
  <si>
    <t>17061</t>
  </si>
  <si>
    <t>17063</t>
  </si>
  <si>
    <t>Grundy</t>
  </si>
  <si>
    <t>17065</t>
  </si>
  <si>
    <t>17067</t>
  </si>
  <si>
    <t>17069</t>
  </si>
  <si>
    <t>Hardin</t>
  </si>
  <si>
    <t>17071</t>
  </si>
  <si>
    <t>Henderson</t>
  </si>
  <si>
    <t>17073</t>
  </si>
  <si>
    <t>17075</t>
  </si>
  <si>
    <t>Iroquois</t>
  </si>
  <si>
    <t>17077</t>
  </si>
  <si>
    <t>17079</t>
  </si>
  <si>
    <t>17081</t>
  </si>
  <si>
    <t>17083</t>
  </si>
  <si>
    <t>Jersey</t>
  </si>
  <si>
    <t>17085</t>
  </si>
  <si>
    <t>Jo Daviess</t>
  </si>
  <si>
    <t>17087</t>
  </si>
  <si>
    <t>17089</t>
  </si>
  <si>
    <t>Kane</t>
  </si>
  <si>
    <t>17091</t>
  </si>
  <si>
    <t>Kankakee</t>
  </si>
  <si>
    <t>17093</t>
  </si>
  <si>
    <t>Kendall</t>
  </si>
  <si>
    <t>17095</t>
  </si>
  <si>
    <t>Knox</t>
  </si>
  <si>
    <t>17097</t>
  </si>
  <si>
    <t>17099</t>
  </si>
  <si>
    <t>La Salle</t>
  </si>
  <si>
    <t>17101</t>
  </si>
  <si>
    <t>17103</t>
  </si>
  <si>
    <t>17105</t>
  </si>
  <si>
    <t>Livingston</t>
  </si>
  <si>
    <t>17107</t>
  </si>
  <si>
    <t>17109</t>
  </si>
  <si>
    <t>McDonough</t>
  </si>
  <si>
    <t>17111</t>
  </si>
  <si>
    <t>McHenry</t>
  </si>
  <si>
    <t>17113</t>
  </si>
  <si>
    <t>McLean</t>
  </si>
  <si>
    <t>17115</t>
  </si>
  <si>
    <t>17117</t>
  </si>
  <si>
    <t>Macoupin</t>
  </si>
  <si>
    <t>17119</t>
  </si>
  <si>
    <t>17121</t>
  </si>
  <si>
    <t>17123</t>
  </si>
  <si>
    <t>17125</t>
  </si>
  <si>
    <t>Mason</t>
  </si>
  <si>
    <t>17127</t>
  </si>
  <si>
    <t>Massac</t>
  </si>
  <si>
    <t>17129</t>
  </si>
  <si>
    <t>Menard</t>
  </si>
  <si>
    <t>17131</t>
  </si>
  <si>
    <t>Mercer</t>
  </si>
  <si>
    <t>17133</t>
  </si>
  <si>
    <t>17135</t>
  </si>
  <si>
    <t>17137</t>
  </si>
  <si>
    <t>17139</t>
  </si>
  <si>
    <t>Moultrie</t>
  </si>
  <si>
    <t>17141</t>
  </si>
  <si>
    <t>Ogle</t>
  </si>
  <si>
    <t>17143</t>
  </si>
  <si>
    <t>Peoria</t>
  </si>
  <si>
    <t>17145</t>
  </si>
  <si>
    <t>17147</t>
  </si>
  <si>
    <t>Piatt</t>
  </si>
  <si>
    <t>17149</t>
  </si>
  <si>
    <t>17151</t>
  </si>
  <si>
    <t>17153</t>
  </si>
  <si>
    <t>17155</t>
  </si>
  <si>
    <t>17157</t>
  </si>
  <si>
    <t>17159</t>
  </si>
  <si>
    <t>Richland</t>
  </si>
  <si>
    <t>17161</t>
  </si>
  <si>
    <t>Rock Island</t>
  </si>
  <si>
    <t>17163</t>
  </si>
  <si>
    <t>17165</t>
  </si>
  <si>
    <t>17167</t>
  </si>
  <si>
    <t>Sangamon</t>
  </si>
  <si>
    <t>17169</t>
  </si>
  <si>
    <t>Schuyler</t>
  </si>
  <si>
    <t>17171</t>
  </si>
  <si>
    <t>17173</t>
  </si>
  <si>
    <t>17175</t>
  </si>
  <si>
    <t>Stark</t>
  </si>
  <si>
    <t>17177</t>
  </si>
  <si>
    <t>Stephenson</t>
  </si>
  <si>
    <t>17179</t>
  </si>
  <si>
    <t>Tazewell</t>
  </si>
  <si>
    <t>17181</t>
  </si>
  <si>
    <t>17183</t>
  </si>
  <si>
    <t>Vermilion</t>
  </si>
  <si>
    <t>17185</t>
  </si>
  <si>
    <t>Wabash</t>
  </si>
  <si>
    <t>17187</t>
  </si>
  <si>
    <t>17189</t>
  </si>
  <si>
    <t>17191</t>
  </si>
  <si>
    <t>17193</t>
  </si>
  <si>
    <t>17195</t>
  </si>
  <si>
    <t>Whiteside</t>
  </si>
  <si>
    <t>17197</t>
  </si>
  <si>
    <t>Will</t>
  </si>
  <si>
    <t>17199</t>
  </si>
  <si>
    <t>Williamson</t>
  </si>
  <si>
    <t>17201</t>
  </si>
  <si>
    <t>Winnebago</t>
  </si>
  <si>
    <t>17203</t>
  </si>
  <si>
    <t>203</t>
  </si>
  <si>
    <t>Woodford</t>
  </si>
  <si>
    <t>17777</t>
  </si>
  <si>
    <t>18001</t>
  </si>
  <si>
    <t>18</t>
  </si>
  <si>
    <t>18003</t>
  </si>
  <si>
    <t>Allen</t>
  </si>
  <si>
    <t>18005</t>
  </si>
  <si>
    <t>Bartholomew</t>
  </si>
  <si>
    <t>18007</t>
  </si>
  <si>
    <t>18009</t>
  </si>
  <si>
    <t>Blackford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</si>
  <si>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</si>
  <si>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</si>
  <si>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</si>
  <si>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</si>
  <si>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</si>
  <si>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</si>
  <si>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</si>
  <si>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</si>
  <si>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</si>
  <si>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Daviess</t>
  </si>
  <si>
    <t>18029</t>
  </si>
  <si>
    <t>Dearborn</t>
  </si>
  <si>
    <t>18031</t>
  </si>
  <si>
    <t>18033</t>
  </si>
  <si>
    <t>De Kalb</t>
  </si>
  <si>
    <t>18035</t>
  </si>
  <si>
    <t>Delaware</t>
  </si>
  <si>
    <t>18037</t>
  </si>
  <si>
    <t>Dubois</t>
  </si>
  <si>
    <t>18039</t>
  </si>
  <si>
    <t>Elkhart</t>
  </si>
  <si>
    <t>18041</t>
  </si>
  <si>
    <t>18043</t>
  </si>
  <si>
    <t>18045</t>
  </si>
  <si>
    <t>Fountain</t>
  </si>
  <si>
    <t>18047</t>
  </si>
  <si>
    <t>18049</t>
  </si>
  <si>
    <t>18051</t>
  </si>
  <si>
    <t>Gibson</t>
  </si>
  <si>
    <t>18053</t>
  </si>
  <si>
    <t>18055</t>
  </si>
  <si>
    <t>18057</t>
  </si>
  <si>
    <t>18059</t>
  </si>
  <si>
    <t>18061</t>
  </si>
  <si>
    <t>Harrison</t>
  </si>
  <si>
    <t>18063</t>
  </si>
  <si>
    <t>Hendricks</t>
  </si>
  <si>
    <t>18065</t>
  </si>
  <si>
    <t>18067</t>
  </si>
  <si>
    <t>18069</t>
  </si>
  <si>
    <t>Huntington</t>
  </si>
  <si>
    <t>18071</t>
  </si>
  <si>
    <t>18073</t>
  </si>
  <si>
    <t>18075</t>
  </si>
  <si>
    <t>Jay</t>
  </si>
  <si>
    <t>18077</t>
  </si>
  <si>
    <t>18079</t>
  </si>
  <si>
    <t>Jennings</t>
  </si>
  <si>
    <t>18081</t>
  </si>
  <si>
    <t>18083</t>
  </si>
  <si>
    <t>18085</t>
  </si>
  <si>
    <t>Kosciusko</t>
  </si>
  <si>
    <t>18087</t>
  </si>
  <si>
    <t>Lagrange</t>
  </si>
  <si>
    <t>18089</t>
  </si>
  <si>
    <t>18091</t>
  </si>
  <si>
    <t>La Porte</t>
  </si>
  <si>
    <t>18093</t>
  </si>
  <si>
    <t>18095</t>
  </si>
  <si>
    <t>18097</t>
  </si>
  <si>
    <t>18099</t>
  </si>
  <si>
    <t>18101</t>
  </si>
  <si>
    <t>18103</t>
  </si>
  <si>
    <t>Miami</t>
  </si>
  <si>
    <t>18105</t>
  </si>
  <si>
    <t>18107</t>
  </si>
  <si>
    <t>18109</t>
  </si>
  <si>
    <t>18111</t>
  </si>
  <si>
    <t>18113</t>
  </si>
  <si>
    <t>Noble</t>
  </si>
  <si>
    <t>18115</t>
  </si>
  <si>
    <t>Ohio</t>
  </si>
  <si>
    <t>18117</t>
  </si>
  <si>
    <t>18119</t>
  </si>
  <si>
    <t>Owen</t>
  </si>
  <si>
    <t>18121</t>
  </si>
  <si>
    <t>Parke</t>
  </si>
  <si>
    <t>18123</t>
  </si>
  <si>
    <t>18125</t>
  </si>
  <si>
    <t>18127</t>
  </si>
  <si>
    <t>Porter</t>
  </si>
  <si>
    <t>18129</t>
  </si>
  <si>
    <t>Posey</t>
  </si>
  <si>
    <t>18131</t>
  </si>
  <si>
    <t>18133</t>
  </si>
  <si>
    <t>18135</t>
  </si>
  <si>
    <t>18137</t>
  </si>
  <si>
    <t>Ripley</t>
  </si>
  <si>
    <t>18139</t>
  </si>
  <si>
    <t>Rush</t>
  </si>
  <si>
    <t>18141</t>
  </si>
  <si>
    <t>St. Joseph</t>
  </si>
  <si>
    <t>18143</t>
  </si>
  <si>
    <t>18145</t>
  </si>
  <si>
    <t>18147</t>
  </si>
  <si>
    <t>Spencer</t>
  </si>
  <si>
    <t>18149</t>
  </si>
  <si>
    <t>Starke</t>
  </si>
  <si>
    <t>18151</t>
  </si>
  <si>
    <t>Steuben</t>
  </si>
  <si>
    <t>18153</t>
  </si>
  <si>
    <t>Sullivan</t>
  </si>
  <si>
    <t>18155</t>
  </si>
  <si>
    <t>Switzerland</t>
  </si>
  <si>
    <t>18157</t>
  </si>
  <si>
    <t>Tippecanoe</t>
  </si>
  <si>
    <t>18159</t>
  </si>
  <si>
    <t>Tipton</t>
  </si>
  <si>
    <t>18161</t>
  </si>
  <si>
    <t>18163</t>
  </si>
  <si>
    <t>Vanderburgh</t>
  </si>
  <si>
    <t>18165</t>
  </si>
  <si>
    <t>Vermillion</t>
  </si>
  <si>
    <t>18167</t>
  </si>
  <si>
    <t>Vigo</t>
  </si>
  <si>
    <t>18169</t>
  </si>
  <si>
    <t>18171</t>
  </si>
  <si>
    <t>18173</t>
  </si>
  <si>
    <t>Warrick</t>
  </si>
  <si>
    <t>18175</t>
  </si>
  <si>
    <t>18177</t>
  </si>
  <si>
    <t>18179</t>
  </si>
  <si>
    <t>18181</t>
  </si>
  <si>
    <t>18183</t>
  </si>
  <si>
    <t>Whitley</t>
  </si>
  <si>
    <t>18777</t>
  </si>
  <si>
    <t>19001</t>
  </si>
  <si>
    <t>19</t>
  </si>
  <si>
    <t>Adair</t>
  </si>
  <si>
    <t>19003</t>
  </si>
  <si>
    <t>19005</t>
  </si>
  <si>
    <t>Allamakee</t>
  </si>
  <si>
    <t>19007</t>
  </si>
  <si>
    <t>Appanoose</t>
  </si>
  <si>
    <t>19009</t>
  </si>
  <si>
    <t>Audubon</t>
  </si>
  <si>
    <t>19011</t>
  </si>
  <si>
    <t>19013</t>
  </si>
  <si>
    <t>Black Hawk</t>
  </si>
  <si>
    <t>19015</t>
  </si>
  <si>
    <t>19017</t>
  </si>
  <si>
    <t>Bremer</t>
  </si>
  <si>
    <t>19019</t>
  </si>
  <si>
    <t>Buchanan</t>
  </si>
  <si>
    <t>19021</t>
  </si>
  <si>
    <t>Buena Vista</t>
  </si>
  <si>
    <t>19023</t>
  </si>
  <si>
    <t>19025</t>
  </si>
  <si>
    <t>19027</t>
  </si>
  <si>
    <t>19029</t>
  </si>
  <si>
    <t>19031</t>
  </si>
  <si>
    <t>Cedar</t>
  </si>
  <si>
    <t>19033</t>
  </si>
  <si>
    <t>Cerro Gordo</t>
  </si>
  <si>
    <t>19035</t>
  </si>
  <si>
    <t>19037</t>
  </si>
  <si>
    <t>Chickasaw</t>
  </si>
  <si>
    <t>19039</t>
  </si>
  <si>
    <t>19041</t>
  </si>
  <si>
    <t>19043</t>
  </si>
  <si>
    <t>19045</t>
  </si>
  <si>
    <t>19047</t>
  </si>
  <si>
    <t>19049</t>
  </si>
  <si>
    <t>19051</t>
  </si>
  <si>
    <t>Davis</t>
  </si>
  <si>
    <t>19053</t>
  </si>
  <si>
    <t>19055</t>
  </si>
  <si>
    <t>19057</t>
  </si>
  <si>
    <t>Des Moines</t>
  </si>
  <si>
    <t>19059</t>
  </si>
  <si>
    <t>Dickinson</t>
  </si>
  <si>
    <t>19061</t>
  </si>
  <si>
    <t>Dubuque</t>
  </si>
  <si>
    <t>19063</t>
  </si>
  <si>
    <t>Emmet</t>
  </si>
  <si>
    <t>19065</t>
  </si>
  <si>
    <t>19067</t>
  </si>
  <si>
    <t>19069</t>
  </si>
  <si>
    <t>19071</t>
  </si>
  <si>
    <t>19073</t>
  </si>
  <si>
    <t>19075</t>
  </si>
  <si>
    <t>19077</t>
  </si>
  <si>
    <t>Guthrie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</si>
  <si>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</si>
  <si>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</si>
  <si>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</si>
  <si>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</si>
  <si>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</si>
  <si>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</si>
  <si>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</si>
  <si>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</si>
  <si>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Ida</t>
  </si>
  <si>
    <t>19095</t>
  </si>
  <si>
    <t>Iowa</t>
  </si>
  <si>
    <t>19097</t>
  </si>
  <si>
    <t>19099</t>
  </si>
  <si>
    <t>19101</t>
  </si>
  <si>
    <t>19103</t>
  </si>
  <si>
    <t>19105</t>
  </si>
  <si>
    <t>19107</t>
  </si>
  <si>
    <t>Keokuk</t>
  </si>
  <si>
    <t>19109</t>
  </si>
  <si>
    <t>Kossuth</t>
  </si>
  <si>
    <t>19111</t>
  </si>
  <si>
    <t>19113</t>
  </si>
  <si>
    <t>Linn</t>
  </si>
  <si>
    <t>19115</t>
  </si>
  <si>
    <t>Louisa</t>
  </si>
  <si>
    <t>19117</t>
  </si>
  <si>
    <t>Lucas</t>
  </si>
  <si>
    <t>19119</t>
  </si>
  <si>
    <t>Lyon</t>
  </si>
  <si>
    <t>19121</t>
  </si>
  <si>
    <t>19123</t>
  </si>
  <si>
    <t>Mahaska</t>
  </si>
  <si>
    <t>19125</t>
  </si>
  <si>
    <t>19127</t>
  </si>
  <si>
    <t>19129</t>
  </si>
  <si>
    <t>Mills</t>
  </si>
  <si>
    <t>19131</t>
  </si>
  <si>
    <t>19133</t>
  </si>
  <si>
    <t>Monona</t>
  </si>
  <si>
    <t>19135</t>
  </si>
  <si>
    <t>19137</t>
  </si>
  <si>
    <t>19139</t>
  </si>
  <si>
    <t>Muscatine</t>
  </si>
  <si>
    <t>19141</t>
  </si>
  <si>
    <t>O'Brien</t>
  </si>
  <si>
    <t>19143</t>
  </si>
  <si>
    <t>19145</t>
  </si>
  <si>
    <t>Page</t>
  </si>
  <si>
    <t>19147</t>
  </si>
  <si>
    <t>Palo Alto</t>
  </si>
  <si>
    <t>19149</t>
  </si>
  <si>
    <t>Plymouth</t>
  </si>
  <si>
    <t>19151</t>
  </si>
  <si>
    <t>Pocahontas</t>
  </si>
  <si>
    <t>19153</t>
  </si>
  <si>
    <t>19155</t>
  </si>
  <si>
    <t>Pottawattamie</t>
  </si>
  <si>
    <t>19157</t>
  </si>
  <si>
    <t>Poweshiek</t>
  </si>
  <si>
    <t>19159</t>
  </si>
  <si>
    <t>Ringgold</t>
  </si>
  <si>
    <t>19161</t>
  </si>
  <si>
    <t>Sac</t>
  </si>
  <si>
    <t>19163</t>
  </si>
  <si>
    <t>19165</t>
  </si>
  <si>
    <t>19167</t>
  </si>
  <si>
    <t>Sioux</t>
  </si>
  <si>
    <t>19169</t>
  </si>
  <si>
    <t>Story</t>
  </si>
  <si>
    <t>19171</t>
  </si>
  <si>
    <t>Tama</t>
  </si>
  <si>
    <t>19173</t>
  </si>
  <si>
    <t>19175</t>
  </si>
  <si>
    <t>19177</t>
  </si>
  <si>
    <t>19179</t>
  </si>
  <si>
    <t>Wapello</t>
  </si>
  <si>
    <t>19181</t>
  </si>
  <si>
    <t>19183</t>
  </si>
  <si>
    <t>19185</t>
  </si>
  <si>
    <t>19187</t>
  </si>
  <si>
    <t>19189</t>
  </si>
  <si>
    <t>19191</t>
  </si>
  <si>
    <t>Winneshiek</t>
  </si>
  <si>
    <t>19193</t>
  </si>
  <si>
    <t>Woodbury</t>
  </si>
  <si>
    <t>19195</t>
  </si>
  <si>
    <t>19197</t>
  </si>
  <si>
    <t>Wright</t>
  </si>
  <si>
    <t>19777</t>
  </si>
  <si>
    <t>20001</t>
  </si>
  <si>
    <t>20</t>
  </si>
  <si>
    <t>20003</t>
  </si>
  <si>
    <t>Anderson</t>
  </si>
  <si>
    <t>20005</t>
  </si>
  <si>
    <t>Atchison</t>
  </si>
  <si>
    <t>20009</t>
  </si>
  <si>
    <t>Barton</t>
  </si>
  <si>
    <t>20011</t>
  </si>
  <si>
    <t>Bourbon</t>
  </si>
  <si>
    <t>20013</t>
  </si>
  <si>
    <t>20015</t>
  </si>
  <si>
    <t>20017</t>
  </si>
  <si>
    <t>Chase</t>
  </si>
  <si>
    <t>20019</t>
  </si>
  <si>
    <t>Chautauqua</t>
  </si>
  <si>
    <t>20021</t>
  </si>
  <si>
    <t>20023</t>
  </si>
  <si>
    <t>20025</t>
  </si>
  <si>
    <t>20027</t>
  </si>
  <si>
    <t>20029</t>
  </si>
  <si>
    <t>Cloud</t>
  </si>
  <si>
    <t>20031</t>
  </si>
  <si>
    <t>Coffey</t>
  </si>
  <si>
    <t>20033</t>
  </si>
  <si>
    <t>20035</t>
  </si>
  <si>
    <t>Cowley</t>
  </si>
  <si>
    <t>20037</t>
  </si>
  <si>
    <t>20039</t>
  </si>
  <si>
    <t>20041</t>
  </si>
  <si>
    <t>20043</t>
  </si>
  <si>
    <t>Doniphan</t>
  </si>
  <si>
    <t>20045</t>
  </si>
  <si>
    <t>20047</t>
  </si>
  <si>
    <t>20049</t>
  </si>
  <si>
    <t>Elk</t>
  </si>
  <si>
    <t>20051</t>
  </si>
  <si>
    <t>20053</t>
  </si>
  <si>
    <t>Ellsworth</t>
  </si>
  <si>
    <t>20059</t>
  </si>
  <si>
    <t>20061</t>
  </si>
  <si>
    <t>Geary</t>
  </si>
  <si>
    <t>20063</t>
  </si>
  <si>
    <t>Gove</t>
  </si>
  <si>
    <t>20065</t>
  </si>
  <si>
    <t>20069</t>
  </si>
  <si>
    <t>20071</t>
  </si>
  <si>
    <t>Greeley</t>
  </si>
  <si>
    <t>20073</t>
  </si>
  <si>
    <t>Greenwood</t>
  </si>
  <si>
    <t>20075</t>
  </si>
  <si>
    <t>20077</t>
  </si>
  <si>
    <t>20079</t>
  </si>
  <si>
    <t>Harvey</t>
  </si>
  <si>
    <t>20083</t>
  </si>
  <si>
    <t>Hodgeman</t>
  </si>
  <si>
    <t>20085</t>
  </si>
  <si>
    <t>20087</t>
  </si>
  <si>
    <t>20089</t>
  </si>
  <si>
    <t>Jewell</t>
  </si>
  <si>
    <t>20091</t>
  </si>
  <si>
    <t>20095</t>
  </si>
  <si>
    <t>Kingman</t>
  </si>
  <si>
    <t>20099</t>
  </si>
  <si>
    <t>Labette</t>
  </si>
  <si>
    <t>20101</t>
  </si>
  <si>
    <t>Lane</t>
  </si>
  <si>
    <t>20103</t>
  </si>
  <si>
    <t>Leavenworth</t>
  </si>
  <si>
    <t>20105</t>
  </si>
  <si>
    <t>20107</t>
  </si>
  <si>
    <t>20109</t>
  </si>
  <si>
    <t>20111</t>
  </si>
  <si>
    <t>20113</t>
  </si>
  <si>
    <t>McPherson</t>
  </si>
  <si>
    <t>20115</t>
  </si>
  <si>
    <t>20117</t>
  </si>
  <si>
    <t>20119</t>
  </si>
  <si>
    <t>Meade</t>
  </si>
  <si>
    <t>20121</t>
  </si>
  <si>
    <t>20123</t>
  </si>
  <si>
    <t>20125</t>
  </si>
  <si>
    <t>20127</t>
  </si>
  <si>
    <t>Morris</t>
  </si>
  <si>
    <t>20129</t>
  </si>
  <si>
    <t>Morton</t>
  </si>
  <si>
    <t>20131</t>
  </si>
  <si>
    <t>Nemaha</t>
  </si>
  <si>
    <t>20133</t>
  </si>
  <si>
    <t>Neosho</t>
  </si>
  <si>
    <t>20135</t>
  </si>
  <si>
    <t>Ness</t>
  </si>
  <si>
    <t>20137</t>
  </si>
  <si>
    <t>Norton</t>
  </si>
  <si>
    <t>20139</t>
  </si>
  <si>
    <t>Osage</t>
  </si>
  <si>
    <t>20141</t>
  </si>
  <si>
    <t>Osborne</t>
  </si>
  <si>
    <t>20143</t>
  </si>
  <si>
    <t>Ottawa</t>
  </si>
  <si>
    <t>20145</t>
  </si>
  <si>
    <t>Pawnee</t>
  </si>
  <si>
    <t>20147</t>
  </si>
  <si>
    <t>20149</t>
  </si>
  <si>
    <t>Pottawatomie</t>
  </si>
  <si>
    <t>20153</t>
  </si>
  <si>
    <t>Rawlins</t>
  </si>
  <si>
    <t>20155</t>
  </si>
  <si>
    <t>Reno</t>
  </si>
  <si>
    <t>20157</t>
  </si>
  <si>
    <t>Republic</t>
  </si>
  <si>
    <t>20159</t>
  </si>
  <si>
    <t>Rice</t>
  </si>
  <si>
    <t>20161</t>
  </si>
  <si>
    <t>Riley</t>
  </si>
  <si>
    <t>20163</t>
  </si>
  <si>
    <t>Rooks</t>
  </si>
  <si>
    <t>20165</t>
  </si>
  <si>
    <t>20167</t>
  </si>
  <si>
    <t>20169</t>
  </si>
  <si>
    <t>20171</t>
  </si>
  <si>
    <t>20173</t>
  </si>
  <si>
    <t>20175</t>
  </si>
  <si>
    <t>Seward</t>
  </si>
  <si>
    <t>20177</t>
  </si>
  <si>
    <t>Shawnee</t>
  </si>
  <si>
    <t>20179</t>
  </si>
  <si>
    <t>Sheridan</t>
  </si>
  <si>
    <t>20181</t>
  </si>
  <si>
    <t>Sherman</t>
  </si>
  <si>
    <t>20183</t>
  </si>
  <si>
    <t>20185</t>
  </si>
  <si>
    <t>Stafford</t>
  </si>
  <si>
    <t>20187</t>
  </si>
  <si>
    <t>Stanton</t>
  </si>
  <si>
    <t>20191</t>
  </si>
  <si>
    <t>Sumner</t>
  </si>
  <si>
    <t>20193</t>
  </si>
  <si>
    <t>20195</t>
  </si>
  <si>
    <t>Trego</t>
  </si>
  <si>
    <t>20197</t>
  </si>
  <si>
    <t>Wabaunsee</t>
  </si>
  <si>
    <t>20199</t>
  </si>
  <si>
    <t>Wallace</t>
  </si>
  <si>
    <t>20201</t>
  </si>
  <si>
    <t>20203</t>
  </si>
  <si>
    <t>Wichita</t>
  </si>
  <si>
    <t>20205</t>
  </si>
  <si>
    <t>Wilson</t>
  </si>
  <si>
    <t>20207</t>
  </si>
  <si>
    <t>Woodson</t>
  </si>
  <si>
    <t>20209</t>
  </si>
  <si>
    <t>Wyandotte</t>
  </si>
  <si>
    <t>20777</t>
  </si>
  <si>
    <t>21001</t>
  </si>
  <si>
    <t>21</t>
  </si>
  <si>
    <t>21003</t>
  </si>
  <si>
    <t>21005</t>
  </si>
  <si>
    <t>21007</t>
  </si>
  <si>
    <t>Ballard</t>
  </si>
  <si>
    <t>21009</t>
  </si>
  <si>
    <t>Barren</t>
  </si>
  <si>
    <t>21011</t>
  </si>
  <si>
    <t>Bath</t>
  </si>
  <si>
    <t>21013</t>
  </si>
  <si>
    <t>Bell</t>
  </si>
  <si>
    <t>21015</t>
  </si>
  <si>
    <t>21017</t>
  </si>
  <si>
    <t>21019</t>
  </si>
  <si>
    <t>Boyd</t>
  </si>
  <si>
    <t>21021</t>
  </si>
  <si>
    <t>Boyle</t>
  </si>
  <si>
    <t>21023</t>
  </si>
  <si>
    <t>Bracken</t>
  </si>
  <si>
    <t>21025</t>
  </si>
  <si>
    <t>Breathitt</t>
  </si>
  <si>
    <t>21027</t>
  </si>
  <si>
    <t>Breckinridge</t>
  </si>
  <si>
    <t>21029</t>
  </si>
  <si>
    <t>Bullitt</t>
  </si>
  <si>
    <t>21031</t>
  </si>
  <si>
    <t>21033</t>
  </si>
  <si>
    <t>Caldwell</t>
  </si>
  <si>
    <t>21035</t>
  </si>
  <si>
    <t>Calloway</t>
  </si>
  <si>
    <t>21037</t>
  </si>
  <si>
    <t>Campbell</t>
  </si>
  <si>
    <t>21039</t>
  </si>
  <si>
    <t>Carlisle</t>
  </si>
  <si>
    <t>21041</t>
  </si>
  <si>
    <t>21043</t>
  </si>
  <si>
    <t>21045</t>
  </si>
  <si>
    <t>Casey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</si>
  <si>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</si>
  <si>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</si>
  <si>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</si>
  <si>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</si>
  <si>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</si>
  <si>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</si>
  <si>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</si>
  <si>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</si>
  <si>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Edmonson</t>
  </si>
  <si>
    <t>21063</t>
  </si>
  <si>
    <t>Elliott</t>
  </si>
  <si>
    <t>21065</t>
  </si>
  <si>
    <t>Estill</t>
  </si>
  <si>
    <t>21067</t>
  </si>
  <si>
    <t>21069</t>
  </si>
  <si>
    <t>Fleming</t>
  </si>
  <si>
    <t>21071</t>
  </si>
  <si>
    <t>21073</t>
  </si>
  <si>
    <t>21075</t>
  </si>
  <si>
    <t>21077</t>
  </si>
  <si>
    <t>21079</t>
  </si>
  <si>
    <t>Garrard</t>
  </si>
  <si>
    <t>21081</t>
  </si>
  <si>
    <t>21083</t>
  </si>
  <si>
    <t>Graves</t>
  </si>
  <si>
    <t>21085</t>
  </si>
  <si>
    <t>Grayson</t>
  </si>
  <si>
    <t>21087</t>
  </si>
  <si>
    <t>Green</t>
  </si>
  <si>
    <t>21089</t>
  </si>
  <si>
    <t>Greenup</t>
  </si>
  <si>
    <t>21091</t>
  </si>
  <si>
    <t>21093</t>
  </si>
  <si>
    <t>21095</t>
  </si>
  <si>
    <t>Harlan</t>
  </si>
  <si>
    <t>21097</t>
  </si>
  <si>
    <t>21099</t>
  </si>
  <si>
    <t>21101</t>
  </si>
  <si>
    <t>21103</t>
  </si>
  <si>
    <t>21105</t>
  </si>
  <si>
    <t>Hickman</t>
  </si>
  <si>
    <t>21107</t>
  </si>
  <si>
    <t>Hopkins</t>
  </si>
  <si>
    <t>21109</t>
  </si>
  <si>
    <t>21111</t>
  </si>
  <si>
    <t>21113</t>
  </si>
  <si>
    <t>Jessamine</t>
  </si>
  <si>
    <t>21115</t>
  </si>
  <si>
    <t>21117</t>
  </si>
  <si>
    <t>Kenton</t>
  </si>
  <si>
    <t>21119</t>
  </si>
  <si>
    <t>Knott</t>
  </si>
  <si>
    <t>21121</t>
  </si>
  <si>
    <t>21123</t>
  </si>
  <si>
    <t>Larue</t>
  </si>
  <si>
    <t>21125</t>
  </si>
  <si>
    <t>Laurel</t>
  </si>
  <si>
    <t>21127</t>
  </si>
  <si>
    <t>21129</t>
  </si>
  <si>
    <t>21131</t>
  </si>
  <si>
    <t>Leslie</t>
  </si>
  <si>
    <t>21133</t>
  </si>
  <si>
    <t>Letcher</t>
  </si>
  <si>
    <t>21135</t>
  </si>
  <si>
    <t>21137</t>
  </si>
  <si>
    <t>21139</t>
  </si>
  <si>
    <t>21141</t>
  </si>
  <si>
    <t>21143</t>
  </si>
  <si>
    <t>21145</t>
  </si>
  <si>
    <t>McCracken</t>
  </si>
  <si>
    <t>21147</t>
  </si>
  <si>
    <t>McCreary</t>
  </si>
  <si>
    <t>21149</t>
  </si>
  <si>
    <t>21151</t>
  </si>
  <si>
    <t>21153</t>
  </si>
  <si>
    <t>Magoffin</t>
  </si>
  <si>
    <t>21155</t>
  </si>
  <si>
    <t>21157</t>
  </si>
  <si>
    <t>21159</t>
  </si>
  <si>
    <t>21161</t>
  </si>
  <si>
    <t>21163</t>
  </si>
  <si>
    <t>21165</t>
  </si>
  <si>
    <t>Menifee</t>
  </si>
  <si>
    <t>21167</t>
  </si>
  <si>
    <t>21169</t>
  </si>
  <si>
    <t>Metcalfe</t>
  </si>
  <si>
    <t>21171</t>
  </si>
  <si>
    <t>21173</t>
  </si>
  <si>
    <t>21175</t>
  </si>
  <si>
    <t>21177</t>
  </si>
  <si>
    <t>Muhlenberg</t>
  </si>
  <si>
    <t>21179</t>
  </si>
  <si>
    <t>Nelson</t>
  </si>
  <si>
    <t>21181</t>
  </si>
  <si>
    <t>Nicholas</t>
  </si>
  <si>
    <t>21183</t>
  </si>
  <si>
    <t>21185</t>
  </si>
  <si>
    <t>Oldham</t>
  </si>
  <si>
    <t>21187</t>
  </si>
  <si>
    <t>21189</t>
  </si>
  <si>
    <t>Owsley</t>
  </si>
  <si>
    <t>21191</t>
  </si>
  <si>
    <t>Pendleton</t>
  </si>
  <si>
    <t>21193</t>
  </si>
  <si>
    <t>21195</t>
  </si>
  <si>
    <t>21197</t>
  </si>
  <si>
    <t>Powell</t>
  </si>
  <si>
    <t>21199</t>
  </si>
  <si>
    <t>21201</t>
  </si>
  <si>
    <t>Robertson</t>
  </si>
  <si>
    <t>21203</t>
  </si>
  <si>
    <t>Rockcastle</t>
  </si>
  <si>
    <t>21205</t>
  </si>
  <si>
    <t>Rowan</t>
  </si>
  <si>
    <t>21207</t>
  </si>
  <si>
    <t>21209</t>
  </si>
  <si>
    <t>21211</t>
  </si>
  <si>
    <t>21213</t>
  </si>
  <si>
    <t>Simpson</t>
  </si>
  <si>
    <t>21215</t>
  </si>
  <si>
    <t>21217</t>
  </si>
  <si>
    <t>21219</t>
  </si>
  <si>
    <t>Todd</t>
  </si>
  <si>
    <t>21221</t>
  </si>
  <si>
    <t>Trigg</t>
  </si>
  <si>
    <t>21223</t>
  </si>
  <si>
    <t>Trimble</t>
  </si>
  <si>
    <t>21225</t>
  </si>
  <si>
    <t>21227</t>
  </si>
  <si>
    <t>21229</t>
  </si>
  <si>
    <t>21231</t>
  </si>
  <si>
    <t>21233</t>
  </si>
  <si>
    <t>21235</t>
  </si>
  <si>
    <t>21237</t>
  </si>
  <si>
    <t>Wolfe</t>
  </si>
  <si>
    <t>21239</t>
  </si>
  <si>
    <t>21777</t>
  </si>
  <si>
    <t>22001</t>
  </si>
  <si>
    <t>22</t>
  </si>
  <si>
    <t>Acadia</t>
  </si>
  <si>
    <t>Parish</t>
  </si>
  <si>
    <t>22003</t>
  </si>
  <si>
    <t>22005</t>
  </si>
  <si>
    <t>Ascension</t>
  </si>
  <si>
    <t>22007</t>
  </si>
  <si>
    <t>Assumption</t>
  </si>
  <si>
    <t>22009</t>
  </si>
  <si>
    <t>Avoyelles</t>
  </si>
  <si>
    <t>22011</t>
  </si>
  <si>
    <t>Beauregard</t>
  </si>
  <si>
    <t>22013</t>
  </si>
  <si>
    <t>Bienville</t>
  </si>
  <si>
    <t>22015</t>
  </si>
  <si>
    <t>Bossier</t>
  </si>
  <si>
    <t>22017</t>
  </si>
  <si>
    <t>22019</t>
  </si>
  <si>
    <t>Calcasieu</t>
  </si>
  <si>
    <t>22021</t>
  </si>
  <si>
    <t>22023</t>
  </si>
  <si>
    <t>Cameron</t>
  </si>
  <si>
    <t>22025</t>
  </si>
  <si>
    <t>Catahoula</t>
  </si>
  <si>
    <t>22027</t>
  </si>
  <si>
    <t>Claiborne</t>
  </si>
  <si>
    <t>22029</t>
  </si>
  <si>
    <t>Concordia</t>
  </si>
  <si>
    <t>22031</t>
  </si>
  <si>
    <t>De Soto</t>
  </si>
  <si>
    <t>22033</t>
  </si>
  <si>
    <t>East Baton Rouge</t>
  </si>
  <si>
    <t>22035</t>
  </si>
  <si>
    <t>East Carroll</t>
  </si>
  <si>
    <t>22037</t>
  </si>
  <si>
    <t>East Feliciana</t>
  </si>
  <si>
    <t>22039</t>
  </si>
  <si>
    <t>Evangeline</t>
  </si>
  <si>
    <t>22041</t>
  </si>
  <si>
    <t>22043</t>
  </si>
  <si>
    <t>22045</t>
  </si>
  <si>
    <t>Iberia</t>
  </si>
  <si>
    <t>22047</t>
  </si>
  <si>
    <t>Iberville</t>
  </si>
  <si>
    <t>22049</t>
  </si>
  <si>
    <t>22051</t>
  </si>
  <si>
    <t>22053</t>
  </si>
  <si>
    <t>Jefferson Davis</t>
  </si>
  <si>
    <t>22055</t>
  </si>
  <si>
    <t>22057</t>
  </si>
  <si>
    <t>Lafourche</t>
  </si>
  <si>
    <t>22059</t>
  </si>
  <si>
    <t>22061</t>
  </si>
  <si>
    <t>22063</t>
  </si>
  <si>
    <t>22065</t>
  </si>
  <si>
    <t>22067</t>
  </si>
  <si>
    <t>Morehouse</t>
  </si>
  <si>
    <t>22069</t>
  </si>
  <si>
    <t>Natchitoches</t>
  </si>
  <si>
    <t>22071</t>
  </si>
  <si>
    <t>Orleans</t>
  </si>
  <si>
    <t>22073</t>
  </si>
  <si>
    <t>22075</t>
  </si>
  <si>
    <t>Plaquemines</t>
  </si>
  <si>
    <t>22077</t>
  </si>
  <si>
    <t>Pointe Coupee</t>
  </si>
  <si>
    <t>22079</t>
  </si>
  <si>
    <t>Rapides</t>
  </si>
  <si>
    <t>22081</t>
  </si>
  <si>
    <t>Red River</t>
  </si>
  <si>
    <t>22083</t>
  </si>
  <si>
    <t>22085</t>
  </si>
  <si>
    <t>Sabine</t>
  </si>
  <si>
    <t>22087</t>
  </si>
  <si>
    <t>St. Bernard</t>
  </si>
  <si>
    <t>22089</t>
  </si>
  <si>
    <t>St. Charles</t>
  </si>
  <si>
    <t>22091</t>
  </si>
  <si>
    <t>St. Helena</t>
  </si>
  <si>
    <t>22093</t>
  </si>
  <si>
    <t>St. James</t>
  </si>
  <si>
    <t>22095</t>
  </si>
  <si>
    <t>St. John the Baptist</t>
  </si>
  <si>
    <t>22097</t>
  </si>
  <si>
    <t>St. Landry</t>
  </si>
  <si>
    <t>22099</t>
  </si>
  <si>
    <t>St. Martin</t>
  </si>
  <si>
    <t>22101</t>
  </si>
  <si>
    <t>St. Mary</t>
  </si>
  <si>
    <t>22103</t>
  </si>
  <si>
    <t>St. Tammany</t>
  </si>
  <si>
    <t>22105</t>
  </si>
  <si>
    <t>Tangipahoa</t>
  </si>
  <si>
    <t>22107</t>
  </si>
  <si>
    <t>Tensas</t>
  </si>
  <si>
    <t>22109</t>
  </si>
  <si>
    <t>Terrebonne</t>
  </si>
  <si>
    <t>22111</t>
  </si>
  <si>
    <t>22113</t>
  </si>
  <si>
    <t>22115</t>
  </si>
  <si>
    <t>Vernon</t>
  </si>
  <si>
    <t>22117</t>
  </si>
  <si>
    <t>22119</t>
  </si>
  <si>
    <t>22121</t>
  </si>
  <si>
    <t>West Baton Rouge</t>
  </si>
  <si>
    <t>22123</t>
  </si>
  <si>
    <t>West Carroll</t>
  </si>
  <si>
    <t>22125</t>
  </si>
  <si>
    <t>West Feliciana</t>
  </si>
  <si>
    <t>22127</t>
  </si>
  <si>
    <t>Winn</t>
  </si>
  <si>
    <t>22777</t>
  </si>
  <si>
    <t>23001</t>
  </si>
  <si>
    <t>23</t>
  </si>
  <si>
    <t>Androscoggin</t>
  </si>
  <si>
    <t>23003</t>
  </si>
  <si>
    <t>Aroostook</t>
  </si>
  <si>
    <t>23005</t>
  </si>
  <si>
    <t>23007</t>
  </si>
  <si>
    <t>23009</t>
  </si>
  <si>
    <t>23011</t>
  </si>
  <si>
    <t>Kennebec</t>
  </si>
  <si>
    <t>23013</t>
  </si>
  <si>
    <t>23015</t>
  </si>
  <si>
    <t>23017</t>
  </si>
  <si>
    <t>Oxford</t>
  </si>
  <si>
    <t>23019</t>
  </si>
  <si>
    <t>Penobscot</t>
  </si>
  <si>
    <t>23021</t>
  </si>
  <si>
    <t>Piscataquis</t>
  </si>
  <si>
    <t>23023</t>
  </si>
  <si>
    <t>Sagadahoc</t>
  </si>
  <si>
    <t>23025</t>
  </si>
  <si>
    <t>Somerset</t>
  </si>
  <si>
    <t>23027</t>
  </si>
  <si>
    <t>Waldo</t>
  </si>
  <si>
    <t>23029</t>
  </si>
  <si>
    <t>23031</t>
  </si>
  <si>
    <t>York</t>
  </si>
  <si>
    <t>23777</t>
  </si>
  <si>
    <t>24001</t>
  </si>
  <si>
    <t>24</t>
  </si>
  <si>
    <t>Allegany</t>
  </si>
  <si>
    <t>24003</t>
  </si>
  <si>
    <t>Anne Arundel</t>
  </si>
  <si>
    <t>24005</t>
  </si>
  <si>
    <t>Baltimore</t>
  </si>
  <si>
    <t>24009</t>
  </si>
  <si>
    <t>Calvert</t>
  </si>
  <si>
    <t>24011</t>
  </si>
  <si>
    <t>Caroline</t>
  </si>
  <si>
    <t>24013</t>
  </si>
  <si>
    <t>24015</t>
  </si>
  <si>
    <t>Cecil</t>
  </si>
  <si>
    <t>24017</t>
  </si>
  <si>
    <t>Charles</t>
  </si>
  <si>
    <t>24019</t>
  </si>
  <si>
    <t>Dorchester</t>
  </si>
  <si>
    <t>24021</t>
  </si>
  <si>
    <t>Frederick</t>
  </si>
  <si>
    <t>24023</t>
  </si>
  <si>
    <t>Garrett</t>
  </si>
  <si>
    <t>24025</t>
  </si>
  <si>
    <t>Harford</t>
  </si>
  <si>
    <t>24027</t>
  </si>
  <si>
    <t>24029</t>
  </si>
  <si>
    <t>24031</t>
  </si>
  <si>
    <t>24033</t>
  </si>
  <si>
    <t>Prince George's</t>
  </si>
  <si>
    <t>24035</t>
  </si>
  <si>
    <t>Queen Anne's</t>
  </si>
  <si>
    <t>24037</t>
  </si>
  <si>
    <t>St. Mary's</t>
  </si>
  <si>
    <t>24039</t>
  </si>
  <si>
    <t>24041</t>
  </si>
  <si>
    <t>24043</t>
  </si>
  <si>
    <t>24045</t>
  </si>
  <si>
    <t>Wicomico</t>
  </si>
  <si>
    <t>24047</t>
  </si>
  <si>
    <t>Worcester</t>
  </si>
  <si>
    <t>24510</t>
  </si>
  <si>
    <t>510</t>
  </si>
  <si>
    <t>Baltimore city</t>
  </si>
  <si>
    <t>24777</t>
  </si>
  <si>
    <t>25001</t>
  </si>
  <si>
    <t>25</t>
  </si>
  <si>
    <t>Barnstable</t>
  </si>
  <si>
    <t>25003</t>
  </si>
  <si>
    <t>Berkshire</t>
  </si>
  <si>
    <t>25005</t>
  </si>
  <si>
    <t>Bristol</t>
  </si>
  <si>
    <t>25007</t>
  </si>
  <si>
    <t>Dukes</t>
  </si>
  <si>
    <t>25009</t>
  </si>
  <si>
    <t>Essex</t>
  </si>
  <si>
    <t>25011</t>
  </si>
  <si>
    <t>25013</t>
  </si>
  <si>
    <t>Hampden</t>
  </si>
  <si>
    <t>25015</t>
  </si>
  <si>
    <t>Hampshire</t>
  </si>
  <si>
    <t>25017</t>
  </si>
  <si>
    <t>25019</t>
  </si>
  <si>
    <t>Nantucket</t>
  </si>
  <si>
    <t>25021</t>
  </si>
  <si>
    <t>25023</t>
  </si>
  <si>
    <t>25025</t>
  </si>
  <si>
    <t>Suffolk</t>
  </si>
  <si>
    <t>25027</t>
  </si>
  <si>
    <t>25777</t>
  </si>
  <si>
    <t>26001</t>
  </si>
  <si>
    <t>26</t>
  </si>
  <si>
    <t>Alcona</t>
  </si>
  <si>
    <t>26003</t>
  </si>
  <si>
    <t>Alger</t>
  </si>
  <si>
    <t>26005</t>
  </si>
  <si>
    <t>Allegan</t>
  </si>
  <si>
    <t>26007</t>
  </si>
  <si>
    <t>Alpena</t>
  </si>
  <si>
    <t>26009</t>
  </si>
  <si>
    <t>Antrim</t>
  </si>
  <si>
    <t>26011</t>
  </si>
  <si>
    <t>Arenac</t>
  </si>
  <si>
    <t>26013</t>
  </si>
  <si>
    <t>Baraga</t>
  </si>
  <si>
    <t>26015</t>
  </si>
  <si>
    <t>Barry</t>
  </si>
  <si>
    <t>26017</t>
  </si>
  <si>
    <t>26019</t>
  </si>
  <si>
    <t>Benzie</t>
  </si>
  <si>
    <t>26021</t>
  </si>
  <si>
    <t>26023</t>
  </si>
  <si>
    <t>Branch</t>
  </si>
  <si>
    <t>26025</t>
  </si>
  <si>
    <t>26027</t>
  </si>
  <si>
    <t>26029</t>
  </si>
  <si>
    <t>Charlevoix</t>
  </si>
  <si>
    <t>26031</t>
  </si>
  <si>
    <t>Cheboygan</t>
  </si>
  <si>
    <t>26033</t>
  </si>
  <si>
    <t>Chippewa</t>
  </si>
  <si>
    <t>26035</t>
  </si>
  <si>
    <t>Clare</t>
  </si>
  <si>
    <t>26037</t>
  </si>
  <si>
    <t>26039</t>
  </si>
  <si>
    <t>26041</t>
  </si>
  <si>
    <t>26043</t>
  </si>
  <si>
    <t>26045</t>
  </si>
  <si>
    <t>Eaton</t>
  </si>
  <si>
    <t>26047</t>
  </si>
  <si>
    <t>26049</t>
  </si>
  <si>
    <t>Genesee</t>
  </si>
  <si>
    <t>26051</t>
  </si>
  <si>
    <t>Gladwin</t>
  </si>
  <si>
    <t>26053</t>
  </si>
  <si>
    <t>Gogebic</t>
  </si>
  <si>
    <t>26055</t>
  </si>
  <si>
    <t>Grand Traverse</t>
  </si>
  <si>
    <t>26057</t>
  </si>
  <si>
    <t>Gratiot</t>
  </si>
  <si>
    <t>26059</t>
  </si>
  <si>
    <t>Hillsdale</t>
  </si>
  <si>
    <t>26061</t>
  </si>
  <si>
    <t>Houghton</t>
  </si>
  <si>
    <t>26063</t>
  </si>
  <si>
    <t>Huron</t>
  </si>
  <si>
    <t>26065</t>
  </si>
  <si>
    <t>Ingham</t>
  </si>
  <si>
    <t>26067</t>
  </si>
  <si>
    <t>Ionia</t>
  </si>
  <si>
    <t>26069</t>
  </si>
  <si>
    <t>Iosco</t>
  </si>
  <si>
    <t>26071</t>
  </si>
  <si>
    <t>Iron</t>
  </si>
  <si>
    <t>26073</t>
  </si>
  <si>
    <t>Isabella</t>
  </si>
  <si>
    <t>26075</t>
  </si>
  <si>
    <t>26077</t>
  </si>
  <si>
    <t>Kalamazoo</t>
  </si>
  <si>
    <t>26079</t>
  </si>
  <si>
    <t>Kalkaska</t>
  </si>
  <si>
    <t>26081</t>
  </si>
  <si>
    <t>26083</t>
  </si>
  <si>
    <t>Keweenaw</t>
  </si>
  <si>
    <t>26085</t>
  </si>
  <si>
    <t>26087</t>
  </si>
  <si>
    <t>Lapeer</t>
  </si>
  <si>
    <t>26089</t>
  </si>
  <si>
    <t>Leelanau</t>
  </si>
  <si>
    <t>26091</t>
  </si>
  <si>
    <t>Lenawee</t>
  </si>
  <si>
    <t>26093</t>
  </si>
  <si>
    <t>26095</t>
  </si>
  <si>
    <t>Luce</t>
  </si>
  <si>
    <t>26097</t>
  </si>
  <si>
    <t>Mackinac</t>
  </si>
  <si>
    <t>26099</t>
  </si>
  <si>
    <t>Macomb</t>
  </si>
  <si>
    <t>26101</t>
  </si>
  <si>
    <t>Manistee</t>
  </si>
  <si>
    <t>26103</t>
  </si>
  <si>
    <t>Marquette</t>
  </si>
  <si>
    <t>26105</t>
  </si>
  <si>
    <t>26107</t>
  </si>
  <si>
    <t>Mecosta</t>
  </si>
  <si>
    <t>26109</t>
  </si>
  <si>
    <t>Menominee</t>
  </si>
  <si>
    <t>26111</t>
  </si>
  <si>
    <t>Midland</t>
  </si>
  <si>
    <t>26113</t>
  </si>
  <si>
    <t>Missaukee</t>
  </si>
  <si>
    <t>26115</t>
  </si>
  <si>
    <t>26117</t>
  </si>
  <si>
    <t>Montcalm</t>
  </si>
  <si>
    <t>26119</t>
  </si>
  <si>
    <t>Montmorency</t>
  </si>
  <si>
    <t>26121</t>
  </si>
  <si>
    <t>Muskegon</t>
  </si>
  <si>
    <t>26123</t>
  </si>
  <si>
    <t>Newaygo</t>
  </si>
  <si>
    <t>26125</t>
  </si>
  <si>
    <t>Oakland</t>
  </si>
  <si>
    <t>26127</t>
  </si>
  <si>
    <t>Oceana</t>
  </si>
  <si>
    <t>26129</t>
  </si>
  <si>
    <t>Ogemaw</t>
  </si>
  <si>
    <t>26131</t>
  </si>
  <si>
    <t>Ontonagon</t>
  </si>
  <si>
    <t>26133</t>
  </si>
  <si>
    <t>26135</t>
  </si>
  <si>
    <t>Oscoda</t>
  </si>
  <si>
    <t>26137</t>
  </si>
  <si>
    <t>Otsego</t>
  </si>
  <si>
    <t>26139</t>
  </si>
  <si>
    <t>26141</t>
  </si>
  <si>
    <t>Presque Isle</t>
  </si>
  <si>
    <t>26143</t>
  </si>
  <si>
    <t>Roscommon</t>
  </si>
  <si>
    <t>26145</t>
  </si>
  <si>
    <t>Saginaw</t>
  </si>
  <si>
    <t>26147</t>
  </si>
  <si>
    <t>26149</t>
  </si>
  <si>
    <t>26151</t>
  </si>
  <si>
    <t>Sanilac</t>
  </si>
  <si>
    <t>26153</t>
  </si>
  <si>
    <t>Schoolcraft</t>
  </si>
  <si>
    <t>26155</t>
  </si>
  <si>
    <t>Shiawassee</t>
  </si>
  <si>
    <t>26157</t>
  </si>
  <si>
    <t>Tuscola</t>
  </si>
  <si>
    <t>26159</t>
  </si>
  <si>
    <t>26161</t>
  </si>
  <si>
    <t>Washtenaw</t>
  </si>
  <si>
    <t>26163</t>
  </si>
  <si>
    <t>26165</t>
  </si>
  <si>
    <t>Wexford</t>
  </si>
  <si>
    <t>26777</t>
  </si>
  <si>
    <t>27001</t>
  </si>
  <si>
    <t>27</t>
  </si>
  <si>
    <t>Aitkin</t>
  </si>
  <si>
    <t>27003</t>
  </si>
  <si>
    <t>Anoka</t>
  </si>
  <si>
    <t>27005</t>
  </si>
  <si>
    <t>Becker</t>
  </si>
  <si>
    <t>27007</t>
  </si>
  <si>
    <t>Beltrami</t>
  </si>
  <si>
    <t>27009</t>
  </si>
  <si>
    <t>27011</t>
  </si>
  <si>
    <t>Big Stone</t>
  </si>
  <si>
    <t>27013</t>
  </si>
  <si>
    <t>Blue Earth</t>
  </si>
  <si>
    <t>27015</t>
  </si>
  <si>
    <t>27017</t>
  </si>
  <si>
    <t>Carlton</t>
  </si>
  <si>
    <t>27019</t>
  </si>
  <si>
    <t>Carver</t>
  </si>
  <si>
    <t>27021</t>
  </si>
  <si>
    <t>27023</t>
  </si>
  <si>
    <t>27025</t>
  </si>
  <si>
    <t>Chisago</t>
  </si>
  <si>
    <t>27027</t>
  </si>
  <si>
    <t>27029</t>
  </si>
  <si>
    <t>27031</t>
  </si>
  <si>
    <t>27033</t>
  </si>
  <si>
    <t>Cottonwood</t>
  </si>
  <si>
    <t>27035</t>
  </si>
  <si>
    <t>Crow Wing</t>
  </si>
  <si>
    <t>27037</t>
  </si>
  <si>
    <t>Dakota</t>
  </si>
  <si>
    <t>27039</t>
  </si>
  <si>
    <t>27041</t>
  </si>
  <si>
    <t>27043</t>
  </si>
  <si>
    <t>Faribault</t>
  </si>
  <si>
    <t>27045</t>
  </si>
  <si>
    <t>Fillmore</t>
  </si>
  <si>
    <t>27047</t>
  </si>
  <si>
    <t>Freeborn</t>
  </si>
  <si>
    <t>27049</t>
  </si>
  <si>
    <t>Goodhue</t>
  </si>
  <si>
    <t>27051</t>
  </si>
  <si>
    <t>27053</t>
  </si>
  <si>
    <t>Hennepin</t>
  </si>
  <si>
    <t>27055</t>
  </si>
  <si>
    <t>27057</t>
  </si>
  <si>
    <t>Hubbard</t>
  </si>
  <si>
    <t>27059</t>
  </si>
  <si>
    <t>Isanti</t>
  </si>
  <si>
    <t>27061</t>
  </si>
  <si>
    <t>Itasca</t>
  </si>
  <si>
    <t>27063</t>
  </si>
  <si>
    <t>27065</t>
  </si>
  <si>
    <t>Kanabec</t>
  </si>
  <si>
    <t>27067</t>
  </si>
  <si>
    <t>Kandiyohi</t>
  </si>
  <si>
    <t>27069</t>
  </si>
  <si>
    <t>Kittson</t>
  </si>
  <si>
    <t>27071</t>
  </si>
  <si>
    <t>Koochiching</t>
  </si>
  <si>
    <t>27073</t>
  </si>
  <si>
    <t>Lac qui Parle</t>
  </si>
  <si>
    <t>27075</t>
  </si>
  <si>
    <t>27077</t>
  </si>
  <si>
    <t>Lake of the Woods</t>
  </si>
  <si>
    <t>27079</t>
  </si>
  <si>
    <t>Le Sueur</t>
  </si>
  <si>
    <t>27081</t>
  </si>
  <si>
    <t>27083</t>
  </si>
  <si>
    <t>27085</t>
  </si>
  <si>
    <t>McLeod</t>
  </si>
  <si>
    <t>27087</t>
  </si>
  <si>
    <t>Mahnomen</t>
  </si>
  <si>
    <t>27089</t>
  </si>
  <si>
    <t>27091</t>
  </si>
  <si>
    <t>27093</t>
  </si>
  <si>
    <t>Meeker</t>
  </si>
  <si>
    <t>27095</t>
  </si>
  <si>
    <t>Mille Lacs</t>
  </si>
  <si>
    <t>27097</t>
  </si>
  <si>
    <t>Morrison</t>
  </si>
  <si>
    <t>27099</t>
  </si>
  <si>
    <t>Mower</t>
  </si>
  <si>
    <t>27101</t>
  </si>
  <si>
    <t>27103</t>
  </si>
  <si>
    <t>Nicollet</t>
  </si>
  <si>
    <t>27105</t>
  </si>
  <si>
    <t>Nobles</t>
  </si>
  <si>
    <t>27107</t>
  </si>
  <si>
    <t>Norman</t>
  </si>
  <si>
    <t>27109</t>
  </si>
  <si>
    <t>Olmsted</t>
  </si>
  <si>
    <t>27111</t>
  </si>
  <si>
    <t>Otter Tail</t>
  </si>
  <si>
    <t>27113</t>
  </si>
  <si>
    <t>Pennington</t>
  </si>
  <si>
    <t>27115</t>
  </si>
  <si>
    <t>Pine</t>
  </si>
  <si>
    <t>27117</t>
  </si>
  <si>
    <t>Pipestone</t>
  </si>
  <si>
    <t>27119</t>
  </si>
  <si>
    <t>27121</t>
  </si>
  <si>
    <t>27123</t>
  </si>
  <si>
    <t>Ramsey</t>
  </si>
  <si>
    <t>27125</t>
  </si>
  <si>
    <t>Red Lake</t>
  </si>
  <si>
    <t>27127</t>
  </si>
  <si>
    <t>Redwood</t>
  </si>
  <si>
    <t>27129</t>
  </si>
  <si>
    <t>Renville</t>
  </si>
  <si>
    <t>27131</t>
  </si>
  <si>
    <t>27133</t>
  </si>
  <si>
    <t>Rock</t>
  </si>
  <si>
    <t>27135</t>
  </si>
  <si>
    <t>Roseau</t>
  </si>
  <si>
    <t>27137</t>
  </si>
  <si>
    <t>St. Louis</t>
  </si>
  <si>
    <t>27139</t>
  </si>
  <si>
    <t>27141</t>
  </si>
  <si>
    <t>Sherburne</t>
  </si>
  <si>
    <t>27143</t>
  </si>
  <si>
    <t>Sibley</t>
  </si>
  <si>
    <t>27145</t>
  </si>
  <si>
    <t>Stearns</t>
  </si>
  <si>
    <t>27147</t>
  </si>
  <si>
    <t>Steele</t>
  </si>
  <si>
    <t>27149</t>
  </si>
  <si>
    <t>27151</t>
  </si>
  <si>
    <t>Swift</t>
  </si>
  <si>
    <t>27153</t>
  </si>
  <si>
    <t>27155</t>
  </si>
  <si>
    <t>Traverse</t>
  </si>
  <si>
    <t>27157</t>
  </si>
  <si>
    <t>Wabasha</t>
  </si>
  <si>
    <t>27159</t>
  </si>
  <si>
    <t>Wadena</t>
  </si>
  <si>
    <t>27161</t>
  </si>
  <si>
    <t>Waseca</t>
  </si>
  <si>
    <t>27163</t>
  </si>
  <si>
    <t>27165</t>
  </si>
  <si>
    <t>Watonwan</t>
  </si>
  <si>
    <t>27167</t>
  </si>
  <si>
    <t>Wilkin</t>
  </si>
  <si>
    <t>27169</t>
  </si>
  <si>
    <t>Winona</t>
  </si>
  <si>
    <t>27171</t>
  </si>
  <si>
    <t>27173</t>
  </si>
  <si>
    <t>Yellow Medicine</t>
  </si>
  <si>
    <t>27777</t>
  </si>
  <si>
    <t>28001</t>
  </si>
  <si>
    <t>28</t>
  </si>
  <si>
    <t>28003</t>
  </si>
  <si>
    <t>Alcorn</t>
  </si>
  <si>
    <t>28005</t>
  </si>
  <si>
    <t>Amite</t>
  </si>
  <si>
    <t>28007</t>
  </si>
  <si>
    <t>Attala</t>
  </si>
  <si>
    <t>28009</t>
  </si>
  <si>
    <t>28011</t>
  </si>
  <si>
    <t>Bolivar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</si>
  <si>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</si>
  <si>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</si>
  <si>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</si>
  <si>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</si>
  <si>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</si>
  <si>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</si>
  <si>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</si>
  <si>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</si>
  <si>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Coahoma</t>
  </si>
  <si>
    <t>28029</t>
  </si>
  <si>
    <t>Copiah</t>
  </si>
  <si>
    <t>28031</t>
  </si>
  <si>
    <t>28033</t>
  </si>
  <si>
    <t>28035</t>
  </si>
  <si>
    <t>Forrest</t>
  </si>
  <si>
    <t>28037</t>
  </si>
  <si>
    <t>28039</t>
  </si>
  <si>
    <t>George</t>
  </si>
  <si>
    <t>28041</t>
  </si>
  <si>
    <t>28043</t>
  </si>
  <si>
    <t>Grenada</t>
  </si>
  <si>
    <t>28045</t>
  </si>
  <si>
    <t>28047</t>
  </si>
  <si>
    <t>28049</t>
  </si>
  <si>
    <t>Hinds</t>
  </si>
  <si>
    <t>28051</t>
  </si>
  <si>
    <t>28053</t>
  </si>
  <si>
    <t>Humphreys</t>
  </si>
  <si>
    <t>28055</t>
  </si>
  <si>
    <t>Issaquena</t>
  </si>
  <si>
    <t>28057</t>
  </si>
  <si>
    <t>Itawamba</t>
  </si>
  <si>
    <t>28059</t>
  </si>
  <si>
    <t>28061</t>
  </si>
  <si>
    <t>28063</t>
  </si>
  <si>
    <t>28065</t>
  </si>
  <si>
    <t>28067</t>
  </si>
  <si>
    <t>28069</t>
  </si>
  <si>
    <t>Kemper</t>
  </si>
  <si>
    <t>28071</t>
  </si>
  <si>
    <t>28073</t>
  </si>
  <si>
    <t>28075</t>
  </si>
  <si>
    <t>28077</t>
  </si>
  <si>
    <t>28079</t>
  </si>
  <si>
    <t>Leake</t>
  </si>
  <si>
    <t>28081</t>
  </si>
  <si>
    <t>28083</t>
  </si>
  <si>
    <t>Leflore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</si>
  <si>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</si>
  <si>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</si>
  <si>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</si>
  <si>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</si>
  <si>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</si>
  <si>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</si>
  <si>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</si>
  <si>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</si>
  <si>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Neshoba</t>
  </si>
  <si>
    <t>28101</t>
  </si>
  <si>
    <t>28103</t>
  </si>
  <si>
    <t>Noxubee</t>
  </si>
  <si>
    <t>28105</t>
  </si>
  <si>
    <t>Oktibbeha</t>
  </si>
  <si>
    <t>28107</t>
  </si>
  <si>
    <t>Panola</t>
  </si>
  <si>
    <t>28109</t>
  </si>
  <si>
    <t>Pearl River</t>
  </si>
  <si>
    <t>28111</t>
  </si>
  <si>
    <t>28113</t>
  </si>
  <si>
    <t>28115</t>
  </si>
  <si>
    <t>Pontotoc</t>
  </si>
  <si>
    <t>28117</t>
  </si>
  <si>
    <t>Prentiss</t>
  </si>
  <si>
    <t>28119</t>
  </si>
  <si>
    <t>28121</t>
  </si>
  <si>
    <t>Rankin</t>
  </si>
  <si>
    <t>28123</t>
  </si>
  <si>
    <t>28125</t>
  </si>
  <si>
    <t>Sharkey</t>
  </si>
  <si>
    <t>28127</t>
  </si>
  <si>
    <t>28129</t>
  </si>
  <si>
    <t>28131</t>
  </si>
  <si>
    <t>28133</t>
  </si>
  <si>
    <t>Sunflower</t>
  </si>
  <si>
    <t>28135</t>
  </si>
  <si>
    <t>Tallahatchie</t>
  </si>
  <si>
    <t>28137</t>
  </si>
  <si>
    <t>Tate</t>
  </si>
  <si>
    <t>28139</t>
  </si>
  <si>
    <t>Tippah</t>
  </si>
  <si>
    <t>28141</t>
  </si>
  <si>
    <t>Tishomingo</t>
  </si>
  <si>
    <t>28143</t>
  </si>
  <si>
    <t>Tunica</t>
  </si>
  <si>
    <t>28145</t>
  </si>
  <si>
    <t>28147</t>
  </si>
  <si>
    <t>Walthall</t>
  </si>
  <si>
    <t>28149</t>
  </si>
  <si>
    <t>28151</t>
  </si>
  <si>
    <t>28153</t>
  </si>
  <si>
    <t>28155</t>
  </si>
  <si>
    <t>28157</t>
  </si>
  <si>
    <t>28159</t>
  </si>
  <si>
    <t>28161</t>
  </si>
  <si>
    <t>Yalobusha</t>
  </si>
  <si>
    <t>28163</t>
  </si>
  <si>
    <t>Yazoo</t>
  </si>
  <si>
    <t>28777</t>
  </si>
  <si>
    <t>29001</t>
  </si>
  <si>
    <t>29</t>
  </si>
  <si>
    <t>29003</t>
  </si>
  <si>
    <t>Andrew</t>
  </si>
  <si>
    <t>29005</t>
  </si>
  <si>
    <t>29007</t>
  </si>
  <si>
    <t>Audrain</t>
  </si>
  <si>
    <t>29009</t>
  </si>
  <si>
    <t>29011</t>
  </si>
  <si>
    <t>29013</t>
  </si>
  <si>
    <t>Bates</t>
  </si>
  <si>
    <t>29015</t>
  </si>
  <si>
    <t>29017</t>
  </si>
  <si>
    <t>Bollinger</t>
  </si>
  <si>
    <t>29019</t>
  </si>
  <si>
    <t>29021</t>
  </si>
  <si>
    <t>29023</t>
  </si>
  <si>
    <t>29025</t>
  </si>
  <si>
    <t>29027</t>
  </si>
  <si>
    <t>Callaway</t>
  </si>
  <si>
    <t>29029</t>
  </si>
  <si>
    <t>29031</t>
  </si>
  <si>
    <t>Cape Girardeau</t>
  </si>
  <si>
    <t>29033</t>
  </si>
  <si>
    <t>29035</t>
  </si>
  <si>
    <t>29037</t>
  </si>
  <si>
    <t>29039</t>
  </si>
  <si>
    <t>29041</t>
  </si>
  <si>
    <t>Chariton</t>
  </si>
  <si>
    <t>29043</t>
  </si>
  <si>
    <t>29045</t>
  </si>
  <si>
    <t>29047</t>
  </si>
  <si>
    <t>29049</t>
  </si>
  <si>
    <t>29051</t>
  </si>
  <si>
    <t>Cole</t>
  </si>
  <si>
    <t>29053</t>
  </si>
  <si>
    <t>Cooper</t>
  </si>
  <si>
    <t>29055</t>
  </si>
  <si>
    <t>29057</t>
  </si>
  <si>
    <t>29059</t>
  </si>
  <si>
    <t>29061</t>
  </si>
  <si>
    <t>29063</t>
  </si>
  <si>
    <t>29065</t>
  </si>
  <si>
    <t>Dent</t>
  </si>
  <si>
    <t>29067</t>
  </si>
  <si>
    <t>29069</t>
  </si>
  <si>
    <t>Dunklin</t>
  </si>
  <si>
    <t>29071</t>
  </si>
  <si>
    <t>29073</t>
  </si>
  <si>
    <t>Gasconade</t>
  </si>
  <si>
    <t>29075</t>
  </si>
  <si>
    <t>Gentry</t>
  </si>
  <si>
    <t>29077</t>
  </si>
  <si>
    <t>29079</t>
  </si>
  <si>
    <t>29081</t>
  </si>
  <si>
    <t>29083</t>
  </si>
  <si>
    <t>29085</t>
  </si>
  <si>
    <t>Hickory</t>
  </si>
  <si>
    <t>29087</t>
  </si>
  <si>
    <t>Holt</t>
  </si>
  <si>
    <t>29089</t>
  </si>
  <si>
    <t>29091</t>
  </si>
  <si>
    <t>Howell</t>
  </si>
  <si>
    <t>29093</t>
  </si>
  <si>
    <t>29095</t>
  </si>
  <si>
    <t>29097</t>
  </si>
  <si>
    <t>29099</t>
  </si>
  <si>
    <t>29101</t>
  </si>
  <si>
    <t>29103</t>
  </si>
  <si>
    <t>29105</t>
  </si>
  <si>
    <t>Laclede</t>
  </si>
  <si>
    <t>29107</t>
  </si>
  <si>
    <t>29109</t>
  </si>
  <si>
    <t>29111</t>
  </si>
  <si>
    <t>29113</t>
  </si>
  <si>
    <t>29115</t>
  </si>
  <si>
    <t>29117</t>
  </si>
  <si>
    <t>29119</t>
  </si>
  <si>
    <t>McDonald</t>
  </si>
  <si>
    <t>29121</t>
  </si>
  <si>
    <t>29123</t>
  </si>
  <si>
    <t>29125</t>
  </si>
  <si>
    <t>Maries</t>
  </si>
  <si>
    <t>29127</t>
  </si>
  <si>
    <t>29129</t>
  </si>
  <si>
    <t>29131</t>
  </si>
  <si>
    <t>29133</t>
  </si>
  <si>
    <t>29135</t>
  </si>
  <si>
    <t>Moniteau</t>
  </si>
  <si>
    <t>29137</t>
  </si>
  <si>
    <t>29139</t>
  </si>
  <si>
    <t>29141</t>
  </si>
  <si>
    <t>29143</t>
  </si>
  <si>
    <t>New Madrid</t>
  </si>
  <si>
    <t>29145</t>
  </si>
  <si>
    <t>29147</t>
  </si>
  <si>
    <t>Nodaway</t>
  </si>
  <si>
    <t>29149</t>
  </si>
  <si>
    <t>Oregon</t>
  </si>
  <si>
    <t>29151</t>
  </si>
  <si>
    <t>29153</t>
  </si>
  <si>
    <t>Ozark</t>
  </si>
  <si>
    <t>29155</t>
  </si>
  <si>
    <t>Pemiscot</t>
  </si>
  <si>
    <t>29157</t>
  </si>
  <si>
    <t>29159</t>
  </si>
  <si>
    <t>Pettis</t>
  </si>
  <si>
    <t>29161</t>
  </si>
  <si>
    <t>Phelps</t>
  </si>
  <si>
    <t>29163</t>
  </si>
  <si>
    <t>29165</t>
  </si>
  <si>
    <t>Platte</t>
  </si>
  <si>
    <t>29167</t>
  </si>
  <si>
    <t>29169</t>
  </si>
  <si>
    <t>29171</t>
  </si>
  <si>
    <t>29173</t>
  </si>
  <si>
    <t>Ralls</t>
  </si>
  <si>
    <t>29175</t>
  </si>
  <si>
    <t>29177</t>
  </si>
  <si>
    <t>Ray</t>
  </si>
  <si>
    <t>29179</t>
  </si>
  <si>
    <t>Reynolds</t>
  </si>
  <si>
    <t>29181</t>
  </si>
  <si>
    <t>29183</t>
  </si>
  <si>
    <t>29185</t>
  </si>
  <si>
    <t>29186</t>
  </si>
  <si>
    <t>186</t>
  </si>
  <si>
    <t>Ste. Genevieve</t>
  </si>
  <si>
    <t>29187</t>
  </si>
  <si>
    <t>St. Francois</t>
  </si>
  <si>
    <t>29189</t>
  </si>
  <si>
    <t>29193</t>
  </si>
  <si>
    <t>29195</t>
  </si>
  <si>
    <t>29197</t>
  </si>
  <si>
    <t>29199</t>
  </si>
  <si>
    <t>Scotland</t>
  </si>
  <si>
    <t>29201</t>
  </si>
  <si>
    <t>29203</t>
  </si>
  <si>
    <t>Shannon</t>
  </si>
  <si>
    <t>29205</t>
  </si>
  <si>
    <t>29207</t>
  </si>
  <si>
    <t>Stoddard</t>
  </si>
  <si>
    <t>29209</t>
  </si>
  <si>
    <t>29211</t>
  </si>
  <si>
    <t>29213</t>
  </si>
  <si>
    <t>Taney</t>
  </si>
  <si>
    <t>29215</t>
  </si>
  <si>
    <t>Texas</t>
  </si>
  <si>
    <t>29217</t>
  </si>
  <si>
    <t>29219</t>
  </si>
  <si>
    <t>29221</t>
  </si>
  <si>
    <t>29223</t>
  </si>
  <si>
    <t>29225</t>
  </si>
  <si>
    <t>29227</t>
  </si>
  <si>
    <t>29229</t>
  </si>
  <si>
    <t>29510</t>
  </si>
  <si>
    <t>St. Louis city</t>
  </si>
  <si>
    <t>29777</t>
  </si>
  <si>
    <t>30001</t>
  </si>
  <si>
    <t>30</t>
  </si>
  <si>
    <t>Beaverhead</t>
  </si>
  <si>
    <t>30003</t>
  </si>
  <si>
    <t>Big Horn</t>
  </si>
  <si>
    <t>30005</t>
  </si>
  <si>
    <t>30007</t>
  </si>
  <si>
    <t>Broadwater</t>
  </si>
  <si>
    <t>30009</t>
  </si>
  <si>
    <t>Carbon</t>
  </si>
  <si>
    <t>30011</t>
  </si>
  <si>
    <t>30013</t>
  </si>
  <si>
    <t>30015</t>
  </si>
  <si>
    <t>Chouteau</t>
  </si>
  <si>
    <t>30017</t>
  </si>
  <si>
    <t>30019</t>
  </si>
  <si>
    <t>Daniels</t>
  </si>
  <si>
    <t>30021</t>
  </si>
  <si>
    <t>30023</t>
  </si>
  <si>
    <t>Deer Lodge</t>
  </si>
  <si>
    <t>30025</t>
  </si>
  <si>
    <t>Fallon</t>
  </si>
  <si>
    <t>30027</t>
  </si>
  <si>
    <t>Fergus</t>
  </si>
  <si>
    <t>30029</t>
  </si>
  <si>
    <t>Flathead</t>
  </si>
  <si>
    <t>30031</t>
  </si>
  <si>
    <t>30033</t>
  </si>
  <si>
    <t>30035</t>
  </si>
  <si>
    <t>Glacier</t>
  </si>
  <si>
    <t>30037</t>
  </si>
  <si>
    <t>Golden Valley</t>
  </si>
  <si>
    <t>30039</t>
  </si>
  <si>
    <t>Granite</t>
  </si>
  <si>
    <t>30041</t>
  </si>
  <si>
    <t>Hill</t>
  </si>
  <si>
    <t>30043</t>
  </si>
  <si>
    <t>30045</t>
  </si>
  <si>
    <t>Judith Basin</t>
  </si>
  <si>
    <t>30047</t>
  </si>
  <si>
    <t>30049</t>
  </si>
  <si>
    <t>Lewis and Clark</t>
  </si>
  <si>
    <t>30051</t>
  </si>
  <si>
    <t>30053</t>
  </si>
  <si>
    <t>30055</t>
  </si>
  <si>
    <t>McCone</t>
  </si>
  <si>
    <t>30057</t>
  </si>
  <si>
    <t>30059</t>
  </si>
  <si>
    <t>Meagher</t>
  </si>
  <si>
    <t>30061</t>
  </si>
  <si>
    <t>30063</t>
  </si>
  <si>
    <t>Missoula</t>
  </si>
  <si>
    <t>30065</t>
  </si>
  <si>
    <t>Musselshell</t>
  </si>
  <si>
    <t>30067</t>
  </si>
  <si>
    <t>30069</t>
  </si>
  <si>
    <t>Petroleum</t>
  </si>
  <si>
    <t>30071</t>
  </si>
  <si>
    <t>30073</t>
  </si>
  <si>
    <t>Pondera</t>
  </si>
  <si>
    <t>30075</t>
  </si>
  <si>
    <t>Powder River</t>
  </si>
  <si>
    <t>30077</t>
  </si>
  <si>
    <t>30079</t>
  </si>
  <si>
    <t>30081</t>
  </si>
  <si>
    <t>Ravalli</t>
  </si>
  <si>
    <t>30083</t>
  </si>
  <si>
    <t>30085</t>
  </si>
  <si>
    <t>Roosevelt</t>
  </si>
  <si>
    <t>30087</t>
  </si>
  <si>
    <t>Rosebud</t>
  </si>
  <si>
    <t>30089</t>
  </si>
  <si>
    <t>Sanders</t>
  </si>
  <si>
    <t>30091</t>
  </si>
  <si>
    <t>30093</t>
  </si>
  <si>
    <t>Silver Bow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</si>
  <si>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</si>
  <si>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</si>
  <si>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</si>
  <si>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</si>
  <si>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</si>
  <si>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</si>
  <si>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</si>
  <si>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</si>
  <si>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Treasure</t>
  </si>
  <si>
    <t>30105</t>
  </si>
  <si>
    <t>30107</t>
  </si>
  <si>
    <t>Wheatland</t>
  </si>
  <si>
    <t>30109</t>
  </si>
  <si>
    <t>Wibaux</t>
  </si>
  <si>
    <t>30111</t>
  </si>
  <si>
    <t>Yellowstone</t>
  </si>
  <si>
    <t>30777</t>
  </si>
  <si>
    <t>31001</t>
  </si>
  <si>
    <t>31</t>
  </si>
  <si>
    <t>31003</t>
  </si>
  <si>
    <t>Antelope</t>
  </si>
  <si>
    <t>31005</t>
  </si>
  <si>
    <t>Arthur</t>
  </si>
  <si>
    <t>31007</t>
  </si>
  <si>
    <t>Banner</t>
  </si>
  <si>
    <t>31009</t>
  </si>
  <si>
    <t>31011</t>
  </si>
  <si>
    <t>31013</t>
  </si>
  <si>
    <t>Box Butte</t>
  </si>
  <si>
    <t>31015</t>
  </si>
  <si>
    <t>31017</t>
  </si>
  <si>
    <t>31019</t>
  </si>
  <si>
    <t>Buffalo</t>
  </si>
  <si>
    <t>31021</t>
  </si>
  <si>
    <t>Burt</t>
  </si>
  <si>
    <t>31023</t>
  </si>
  <si>
    <t>31025</t>
  </si>
  <si>
    <t>31027</t>
  </si>
  <si>
    <t>31029</t>
  </si>
  <si>
    <t>31031</t>
  </si>
  <si>
    <t>Cherry</t>
  </si>
  <si>
    <t>31033</t>
  </si>
  <si>
    <t>31035</t>
  </si>
  <si>
    <t>31037</t>
  </si>
  <si>
    <t>Colfax</t>
  </si>
  <si>
    <t>31039</t>
  </si>
  <si>
    <t>Cuming</t>
  </si>
  <si>
    <t>31041</t>
  </si>
  <si>
    <t>31043</t>
  </si>
  <si>
    <t>31045</t>
  </si>
  <si>
    <t>Dawes</t>
  </si>
  <si>
    <t>31047</t>
  </si>
  <si>
    <t>31049</t>
  </si>
  <si>
    <t>Deuel</t>
  </si>
  <si>
    <t>31051</t>
  </si>
  <si>
    <t>Dixon</t>
  </si>
  <si>
    <t>31053</t>
  </si>
  <si>
    <t>31055</t>
  </si>
  <si>
    <t>31057</t>
  </si>
  <si>
    <t>Dundy</t>
  </si>
  <si>
    <t>31059</t>
  </si>
  <si>
    <t>31061</t>
  </si>
  <si>
    <t>31063</t>
  </si>
  <si>
    <t>Frontier</t>
  </si>
  <si>
    <t>31065</t>
  </si>
  <si>
    <t>Furnas</t>
  </si>
  <si>
    <t>31067</t>
  </si>
  <si>
    <t>Gage</t>
  </si>
  <si>
    <t>31069</t>
  </si>
  <si>
    <t>Garden</t>
  </si>
  <si>
    <t>31071</t>
  </si>
  <si>
    <t>31073</t>
  </si>
  <si>
    <t>Gosper</t>
  </si>
  <si>
    <t>31075</t>
  </si>
  <si>
    <t>31077</t>
  </si>
  <si>
    <t>31079</t>
  </si>
  <si>
    <t>31081</t>
  </si>
  <si>
    <t>31083</t>
  </si>
  <si>
    <t>31085</t>
  </si>
  <si>
    <t>Hayes</t>
  </si>
  <si>
    <t>31087</t>
  </si>
  <si>
    <t>Hitchcock</t>
  </si>
  <si>
    <t>31089</t>
  </si>
  <si>
    <t>31091</t>
  </si>
  <si>
    <t>Hooker</t>
  </si>
  <si>
    <t>31093</t>
  </si>
  <si>
    <t>31095</t>
  </si>
  <si>
    <t>31097</t>
  </si>
  <si>
    <t>31099</t>
  </si>
  <si>
    <t>Kearney</t>
  </si>
  <si>
    <t>31101</t>
  </si>
  <si>
    <t>Keith</t>
  </si>
  <si>
    <t>31103</t>
  </si>
  <si>
    <t>Keya Paha</t>
  </si>
  <si>
    <t>31105</t>
  </si>
  <si>
    <t>Kimball</t>
  </si>
  <si>
    <t>31107</t>
  </si>
  <si>
    <t>31109</t>
  </si>
  <si>
    <t>Lancaster</t>
  </si>
  <si>
    <t>31111</t>
  </si>
  <si>
    <t>31113</t>
  </si>
  <si>
    <t>31115</t>
  </si>
  <si>
    <t>Loup</t>
  </si>
  <si>
    <t>31117</t>
  </si>
  <si>
    <t>31119</t>
  </si>
  <si>
    <t>31121</t>
  </si>
  <si>
    <t>Merrick</t>
  </si>
  <si>
    <t>31123</t>
  </si>
  <si>
    <t>Morrill</t>
  </si>
  <si>
    <t>31125</t>
  </si>
  <si>
    <t>Nance</t>
  </si>
  <si>
    <t>31127</t>
  </si>
  <si>
    <t>31129</t>
  </si>
  <si>
    <t>Nuckolls</t>
  </si>
  <si>
    <t>31131</t>
  </si>
  <si>
    <t>Otoe</t>
  </si>
  <si>
    <t>31133</t>
  </si>
  <si>
    <t>31135</t>
  </si>
  <si>
    <t>Perkins</t>
  </si>
  <si>
    <t>31137</t>
  </si>
  <si>
    <t>31139</t>
  </si>
  <si>
    <t>31141</t>
  </si>
  <si>
    <t>31143</t>
  </si>
  <si>
    <t>31145</t>
  </si>
  <si>
    <t>Red Willow</t>
  </si>
  <si>
    <t>31147</t>
  </si>
  <si>
    <t>Richardson</t>
  </si>
  <si>
    <t>31149</t>
  </si>
  <si>
    <t>31151</t>
  </si>
  <si>
    <t>31153</t>
  </si>
  <si>
    <t>Sarpy</t>
  </si>
  <si>
    <t>31155</t>
  </si>
  <si>
    <t>Saunders</t>
  </si>
  <si>
    <t>31157</t>
  </si>
  <si>
    <t>Scotts Bluff</t>
  </si>
  <si>
    <t>31159</t>
  </si>
  <si>
    <t>31161</t>
  </si>
  <si>
    <t>31163</t>
  </si>
  <si>
    <t>31165</t>
  </si>
  <si>
    <t>31167</t>
  </si>
  <si>
    <t>31169</t>
  </si>
  <si>
    <t>Thayer</t>
  </si>
  <si>
    <t>31171</t>
  </si>
  <si>
    <t>31173</t>
  </si>
  <si>
    <t>Thurston</t>
  </si>
  <si>
    <t>31175</t>
  </si>
  <si>
    <t>31177</t>
  </si>
  <si>
    <t>31179</t>
  </si>
  <si>
    <t>31181</t>
  </si>
  <si>
    <t>31183</t>
  </si>
  <si>
    <t>31185</t>
  </si>
  <si>
    <t>31777</t>
  </si>
  <si>
    <t>32001</t>
  </si>
  <si>
    <t>32</t>
  </si>
  <si>
    <t>Churchill</t>
  </si>
  <si>
    <t>32003</t>
  </si>
  <si>
    <t>32005</t>
  </si>
  <si>
    <t>32007</t>
  </si>
  <si>
    <t>Elko</t>
  </si>
  <si>
    <t>32009</t>
  </si>
  <si>
    <t>Esmeralda</t>
  </si>
  <si>
    <t>32011</t>
  </si>
  <si>
    <t>Eureka</t>
  </si>
  <si>
    <t>32013</t>
  </si>
  <si>
    <t>32015</t>
  </si>
  <si>
    <t>Lander</t>
  </si>
  <si>
    <t>32017</t>
  </si>
  <si>
    <t>32019</t>
  </si>
  <si>
    <t>32021</t>
  </si>
  <si>
    <t>32023</t>
  </si>
  <si>
    <t>Nye</t>
  </si>
  <si>
    <t>32027</t>
  </si>
  <si>
    <t>Pershing</t>
  </si>
  <si>
    <t>32029</t>
  </si>
  <si>
    <t>Storey</t>
  </si>
  <si>
    <t>32031</t>
  </si>
  <si>
    <t>Washoe</t>
  </si>
  <si>
    <t>32033</t>
  </si>
  <si>
    <t>White Pine</t>
  </si>
  <si>
    <t>32510</t>
  </si>
  <si>
    <t>Carson city</t>
  </si>
  <si>
    <t>32777</t>
  </si>
  <si>
    <t>33001</t>
  </si>
  <si>
    <t>33</t>
  </si>
  <si>
    <t>Belknap</t>
  </si>
  <si>
    <t>33003</t>
  </si>
  <si>
    <t>33005</t>
  </si>
  <si>
    <t>Cheshire</t>
  </si>
  <si>
    <t>33007</t>
  </si>
  <si>
    <t>Coos</t>
  </si>
  <si>
    <t>33009</t>
  </si>
  <si>
    <t>Grafton</t>
  </si>
  <si>
    <t>33011</t>
  </si>
  <si>
    <t>33013</t>
  </si>
  <si>
    <t>Merrimack</t>
  </si>
  <si>
    <t>33015</t>
  </si>
  <si>
    <t>Rockingham</t>
  </si>
  <si>
    <t>33017</t>
  </si>
  <si>
    <t>Strafford</t>
  </si>
  <si>
    <t>33019</t>
  </si>
  <si>
    <t>33777</t>
  </si>
  <si>
    <t>34001</t>
  </si>
  <si>
    <t>34</t>
  </si>
  <si>
    <t>Atlantic</t>
  </si>
  <si>
    <t>34003</t>
  </si>
  <si>
    <t>Bergen</t>
  </si>
  <si>
    <t>34005</t>
  </si>
  <si>
    <t>Burlington</t>
  </si>
  <si>
    <t>34007</t>
  </si>
  <si>
    <t>34009</t>
  </si>
  <si>
    <t>Cape May</t>
  </si>
  <si>
    <t>34011</t>
  </si>
  <si>
    <t>34013</t>
  </si>
  <si>
    <t>34015</t>
  </si>
  <si>
    <t>Gloucester</t>
  </si>
  <si>
    <t>34017</t>
  </si>
  <si>
    <t>Hudson</t>
  </si>
  <si>
    <t>34019</t>
  </si>
  <si>
    <t>Hunterdon</t>
  </si>
  <si>
    <t>34021</t>
  </si>
  <si>
    <t>34023</t>
  </si>
  <si>
    <t>34025</t>
  </si>
  <si>
    <t>Monmouth</t>
  </si>
  <si>
    <t>34027</t>
  </si>
  <si>
    <t>34029</t>
  </si>
  <si>
    <t>Ocean</t>
  </si>
  <si>
    <t>34031</t>
  </si>
  <si>
    <t>Passaic</t>
  </si>
  <si>
    <t>34033</t>
  </si>
  <si>
    <t>Salem</t>
  </si>
  <si>
    <t>34035</t>
  </si>
  <si>
    <t>34037</t>
  </si>
  <si>
    <t>34039</t>
  </si>
  <si>
    <t>34041</t>
  </si>
  <si>
    <t>34777</t>
  </si>
  <si>
    <t>35001</t>
  </si>
  <si>
    <t>35</t>
  </si>
  <si>
    <t>Bernalillo</t>
  </si>
  <si>
    <t>35003</t>
  </si>
  <si>
    <t>Catron</t>
  </si>
  <si>
    <t>35005</t>
  </si>
  <si>
    <t>Chaves</t>
  </si>
  <si>
    <t>35006</t>
  </si>
  <si>
    <t>006</t>
  </si>
  <si>
    <t>Cibola</t>
  </si>
  <si>
    <t>35007</t>
  </si>
  <si>
    <t>35009</t>
  </si>
  <si>
    <t>Curry</t>
  </si>
  <si>
    <t>35011</t>
  </si>
  <si>
    <t>De Baca</t>
  </si>
  <si>
    <t>35013</t>
  </si>
  <si>
    <t>Dona Ana</t>
  </si>
  <si>
    <t>35015</t>
  </si>
  <si>
    <t>Eddy</t>
  </si>
  <si>
    <t>35017</t>
  </si>
  <si>
    <t>35019</t>
  </si>
  <si>
    <t>Guadalupe</t>
  </si>
  <si>
    <t>35021</t>
  </si>
  <si>
    <t>Harding</t>
  </si>
  <si>
    <t>35023</t>
  </si>
  <si>
    <t>Hidalgo</t>
  </si>
  <si>
    <t>35025</t>
  </si>
  <si>
    <t>Lea</t>
  </si>
  <si>
    <t>35027</t>
  </si>
  <si>
    <t>35028</t>
  </si>
  <si>
    <t>028</t>
  </si>
  <si>
    <t>Los Alamos</t>
  </si>
  <si>
    <t>35029</t>
  </si>
  <si>
    <t>Luna</t>
  </si>
  <si>
    <t>35031</t>
  </si>
  <si>
    <t>McKinley</t>
  </si>
  <si>
    <t>35033</t>
  </si>
  <si>
    <t>Mora</t>
  </si>
  <si>
    <t>35035</t>
  </si>
  <si>
    <t>35037</t>
  </si>
  <si>
    <t>Quay</t>
  </si>
  <si>
    <t>35039</t>
  </si>
  <si>
    <t>Rio Arriba</t>
  </si>
  <si>
    <t>35041</t>
  </si>
  <si>
    <t>35043</t>
  </si>
  <si>
    <t>Sandoval</t>
  </si>
  <si>
    <t>35045</t>
  </si>
  <si>
    <t>35047</t>
  </si>
  <si>
    <t>35049</t>
  </si>
  <si>
    <t>Santa Fe</t>
  </si>
  <si>
    <t>35051</t>
  </si>
  <si>
    <t>35053</t>
  </si>
  <si>
    <t>Socorro</t>
  </si>
  <si>
    <t>35055</t>
  </si>
  <si>
    <t>Taos</t>
  </si>
  <si>
    <t>35057</t>
  </si>
  <si>
    <t>Torrance</t>
  </si>
  <si>
    <t>35059</t>
  </si>
  <si>
    <t>35061</t>
  </si>
  <si>
    <t>Valencia</t>
  </si>
  <si>
    <t>35777</t>
  </si>
  <si>
    <t>36001</t>
  </si>
  <si>
    <t>36</t>
  </si>
  <si>
    <t>Albany</t>
  </si>
  <si>
    <t>36003</t>
  </si>
  <si>
    <t>36005</t>
  </si>
  <si>
    <t>Bronx</t>
  </si>
  <si>
    <t>36007</t>
  </si>
  <si>
    <t>Broome</t>
  </si>
  <si>
    <t>36009</t>
  </si>
  <si>
    <t>Cattaraugus</t>
  </si>
  <si>
    <t>36011</t>
  </si>
  <si>
    <t>Cayuga</t>
  </si>
  <si>
    <t>36013</t>
  </si>
  <si>
    <t>36015</t>
  </si>
  <si>
    <t>Chemung</t>
  </si>
  <si>
    <t>36017</t>
  </si>
  <si>
    <t>Chenango</t>
  </si>
  <si>
    <t>36019</t>
  </si>
  <si>
    <t>36021</t>
  </si>
  <si>
    <t>36023</t>
  </si>
  <si>
    <t>Cortland</t>
  </si>
  <si>
    <t>36025</t>
  </si>
  <si>
    <t>36027</t>
  </si>
  <si>
    <t>Dutchess</t>
  </si>
  <si>
    <t>36029</t>
  </si>
  <si>
    <t>Erie</t>
  </si>
  <si>
    <t>36031</t>
  </si>
  <si>
    <t>36033</t>
  </si>
  <si>
    <t>36035</t>
  </si>
  <si>
    <t>36037</t>
  </si>
  <si>
    <t>36039</t>
  </si>
  <si>
    <t>36041</t>
  </si>
  <si>
    <t>36043</t>
  </si>
  <si>
    <t>Herkimer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</si>
  <si>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</si>
  <si>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</si>
  <si>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</si>
  <si>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</si>
  <si>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</si>
  <si>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</si>
  <si>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</si>
  <si>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</si>
  <si>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</si>
  <si>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New York</t>
  </si>
  <si>
    <t>36063</t>
  </si>
  <si>
    <t>Niagara</t>
  </si>
  <si>
    <t>36065</t>
  </si>
  <si>
    <t>36067</t>
  </si>
  <si>
    <t>Onondaga</t>
  </si>
  <si>
    <t>36069</t>
  </si>
  <si>
    <t>Ontario</t>
  </si>
  <si>
    <t>36071</t>
  </si>
  <si>
    <t>36073</t>
  </si>
  <si>
    <t>36075</t>
  </si>
  <si>
    <t>Oswego</t>
  </si>
  <si>
    <t>36077</t>
  </si>
  <si>
    <t>36079</t>
  </si>
  <si>
    <t>36081</t>
  </si>
  <si>
    <t>Queens</t>
  </si>
  <si>
    <t>36083</t>
  </si>
  <si>
    <t>Rensselaer</t>
  </si>
  <si>
    <t>36085</t>
  </si>
  <si>
    <t>36087</t>
  </si>
  <si>
    <t>Rockland</t>
  </si>
  <si>
    <t>36089</t>
  </si>
  <si>
    <t>St. Lawrence</t>
  </si>
  <si>
    <t>36091</t>
  </si>
  <si>
    <t>Saratoga</t>
  </si>
  <si>
    <t>36093</t>
  </si>
  <si>
    <t>Schenectady</t>
  </si>
  <si>
    <t>36095</t>
  </si>
  <si>
    <t>Schoharie</t>
  </si>
  <si>
    <t>36097</t>
  </si>
  <si>
    <t>36099</t>
  </si>
  <si>
    <t>Seneca</t>
  </si>
  <si>
    <t>36101</t>
  </si>
  <si>
    <t>36103</t>
  </si>
  <si>
    <t>36105</t>
  </si>
  <si>
    <t>36107</t>
  </si>
  <si>
    <t>Tioga</t>
  </si>
  <si>
    <t>36109</t>
  </si>
  <si>
    <t>Tompkins</t>
  </si>
  <si>
    <t>36111</t>
  </si>
  <si>
    <t>Ulster</t>
  </si>
  <si>
    <t>36113</t>
  </si>
  <si>
    <t>36115</t>
  </si>
  <si>
    <t>36117</t>
  </si>
  <si>
    <t>36119</t>
  </si>
  <si>
    <t>Westchester</t>
  </si>
  <si>
    <t>36121</t>
  </si>
  <si>
    <t>Wyoming</t>
  </si>
  <si>
    <t>36123</t>
  </si>
  <si>
    <t>Yates</t>
  </si>
  <si>
    <t>36777</t>
  </si>
  <si>
    <t>37001</t>
  </si>
  <si>
    <t>37</t>
  </si>
  <si>
    <t>Alamance</t>
  </si>
  <si>
    <t>37003</t>
  </si>
  <si>
    <t>37005</t>
  </si>
  <si>
    <t>Alleghany</t>
  </si>
  <si>
    <t>37007</t>
  </si>
  <si>
    <t>Anson</t>
  </si>
  <si>
    <t>37009</t>
  </si>
  <si>
    <t>Ashe</t>
  </si>
  <si>
    <t>37011</t>
  </si>
  <si>
    <t>Avery</t>
  </si>
  <si>
    <t>37013</t>
  </si>
  <si>
    <t>Beaufort</t>
  </si>
  <si>
    <t>37015</t>
  </si>
  <si>
    <t>Bertie</t>
  </si>
  <si>
    <t>37017</t>
  </si>
  <si>
    <t>Bladen</t>
  </si>
  <si>
    <t>37019</t>
  </si>
  <si>
    <t>Brunswick</t>
  </si>
  <si>
    <t>37021</t>
  </si>
  <si>
    <t>Buncombe</t>
  </si>
  <si>
    <t>37023</t>
  </si>
  <si>
    <t>37025</t>
  </si>
  <si>
    <t>Cabarrus</t>
  </si>
  <si>
    <t>37027</t>
  </si>
  <si>
    <t>37029</t>
  </si>
  <si>
    <t>37031</t>
  </si>
  <si>
    <t>Carteret</t>
  </si>
  <si>
    <t>37033</t>
  </si>
  <si>
    <t>Caswell</t>
  </si>
  <si>
    <t>37035</t>
  </si>
  <si>
    <t>Catawba</t>
  </si>
  <si>
    <t>37037</t>
  </si>
  <si>
    <t>37039</t>
  </si>
  <si>
    <t>37041</t>
  </si>
  <si>
    <t>Chowan</t>
  </si>
  <si>
    <t>37043</t>
  </si>
  <si>
    <t>37045</t>
  </si>
  <si>
    <t>37047</t>
  </si>
  <si>
    <t>Columbus</t>
  </si>
  <si>
    <t>37049</t>
  </si>
  <si>
    <t>Craven</t>
  </si>
  <si>
    <t>37051</t>
  </si>
  <si>
    <t>37053</t>
  </si>
  <si>
    <t>Currituck</t>
  </si>
  <si>
    <t>37055</t>
  </si>
  <si>
    <t>Dare</t>
  </si>
  <si>
    <t>37057</t>
  </si>
  <si>
    <t>Davidson</t>
  </si>
  <si>
    <t>37059</t>
  </si>
  <si>
    <t>Davie</t>
  </si>
  <si>
    <t>37061</t>
  </si>
  <si>
    <t>Duplin</t>
  </si>
  <si>
    <t>37063</t>
  </si>
  <si>
    <t>Durham</t>
  </si>
  <si>
    <t>37065</t>
  </si>
  <si>
    <t>Edgecombe</t>
  </si>
  <si>
    <t>37067</t>
  </si>
  <si>
    <t>37069</t>
  </si>
  <si>
    <t>37071</t>
  </si>
  <si>
    <t>Gaston</t>
  </si>
  <si>
    <t>37073</t>
  </si>
  <si>
    <t>Gates</t>
  </si>
  <si>
    <t>37075</t>
  </si>
  <si>
    <t>37077</t>
  </si>
  <si>
    <t>Granville</t>
  </si>
  <si>
    <t>37079</t>
  </si>
  <si>
    <t>37081</t>
  </si>
  <si>
    <t>Guilford</t>
  </si>
  <si>
    <t>37083</t>
  </si>
  <si>
    <t>Halifax</t>
  </si>
  <si>
    <t>37085</t>
  </si>
  <si>
    <t>Harnett</t>
  </si>
  <si>
    <t>37087</t>
  </si>
  <si>
    <t>Haywood</t>
  </si>
  <si>
    <t>37089</t>
  </si>
  <si>
    <t>37091</t>
  </si>
  <si>
    <t>Hertford</t>
  </si>
  <si>
    <t>37093</t>
  </si>
  <si>
    <t>Hoke</t>
  </si>
  <si>
    <t>37095</t>
  </si>
  <si>
    <t>Hyde</t>
  </si>
  <si>
    <t>37097</t>
  </si>
  <si>
    <t>Iredell</t>
  </si>
  <si>
    <t>37099</t>
  </si>
  <si>
    <t>37101</t>
  </si>
  <si>
    <t>37103</t>
  </si>
  <si>
    <t>37105</t>
  </si>
  <si>
    <t>37107</t>
  </si>
  <si>
    <t>Lenoir</t>
  </si>
  <si>
    <t>37109</t>
  </si>
  <si>
    <t>37111</t>
  </si>
  <si>
    <t>McDowell</t>
  </si>
  <si>
    <t>37113</t>
  </si>
  <si>
    <t>37115</t>
  </si>
  <si>
    <t>37117</t>
  </si>
  <si>
    <t>37119</t>
  </si>
  <si>
    <t>Mecklenburg</t>
  </si>
  <si>
    <t>37121</t>
  </si>
  <si>
    <t>37123</t>
  </si>
  <si>
    <t>37125</t>
  </si>
  <si>
    <t>Moore</t>
  </si>
  <si>
    <t>37127</t>
  </si>
  <si>
    <t>Nash</t>
  </si>
  <si>
    <t>37129</t>
  </si>
  <si>
    <t>New Hanover</t>
  </si>
  <si>
    <t>37131</t>
  </si>
  <si>
    <t>Northampton</t>
  </si>
  <si>
    <t>37133</t>
  </si>
  <si>
    <t>Onslow</t>
  </si>
  <si>
    <t>37135</t>
  </si>
  <si>
    <t>37137</t>
  </si>
  <si>
    <t>Pamlico</t>
  </si>
  <si>
    <t>37139</t>
  </si>
  <si>
    <t>Pasquotank</t>
  </si>
  <si>
    <t>37141</t>
  </si>
  <si>
    <t>Pender</t>
  </si>
  <si>
    <t>37143</t>
  </si>
  <si>
    <t>Perquimans</t>
  </si>
  <si>
    <t>37145</t>
  </si>
  <si>
    <t>Person</t>
  </si>
  <si>
    <t>37147</t>
  </si>
  <si>
    <t>Pitt</t>
  </si>
  <si>
    <t>37149</t>
  </si>
  <si>
    <t>37151</t>
  </si>
  <si>
    <t>37153</t>
  </si>
  <si>
    <t>37155</t>
  </si>
  <si>
    <t>Robeson</t>
  </si>
  <si>
    <t>37157</t>
  </si>
  <si>
    <t>37159</t>
  </si>
  <si>
    <t>37161</t>
  </si>
  <si>
    <t>Rutherford</t>
  </si>
  <si>
    <t>37163</t>
  </si>
  <si>
    <t>Sampson</t>
  </si>
  <si>
    <t>37165</t>
  </si>
  <si>
    <t>37167</t>
  </si>
  <si>
    <t>Stanly</t>
  </si>
  <si>
    <t>37169</t>
  </si>
  <si>
    <t>Stokes</t>
  </si>
  <si>
    <t>37171</t>
  </si>
  <si>
    <t>Surry</t>
  </si>
  <si>
    <t>37173</t>
  </si>
  <si>
    <t>Swain</t>
  </si>
  <si>
    <t>37175</t>
  </si>
  <si>
    <t>Transylvania</t>
  </si>
  <si>
    <t>37177</t>
  </si>
  <si>
    <t>Tyrrell</t>
  </si>
  <si>
    <t>37179</t>
  </si>
  <si>
    <t>37181</t>
  </si>
  <si>
    <t>Vance</t>
  </si>
  <si>
    <t>37183</t>
  </si>
  <si>
    <t>Wake</t>
  </si>
  <si>
    <t>37185</t>
  </si>
  <si>
    <t>37187</t>
  </si>
  <si>
    <t>37189</t>
  </si>
  <si>
    <t>Watauga</t>
  </si>
  <si>
    <t>37191</t>
  </si>
  <si>
    <t>37193</t>
  </si>
  <si>
    <t>37195</t>
  </si>
  <si>
    <t>37197</t>
  </si>
  <si>
    <t>Yadkin</t>
  </si>
  <si>
    <t>37199</t>
  </si>
  <si>
    <t>Yancey</t>
  </si>
  <si>
    <t>37777</t>
  </si>
  <si>
    <t>38001</t>
  </si>
  <si>
    <t>38</t>
  </si>
  <si>
    <t>38003</t>
  </si>
  <si>
    <t>Barnes</t>
  </si>
  <si>
    <t>38005</t>
  </si>
  <si>
    <t>Benson</t>
  </si>
  <si>
    <t>38007</t>
  </si>
  <si>
    <t>Billings</t>
  </si>
  <si>
    <t>38009</t>
  </si>
  <si>
    <t>Bottineau</t>
  </si>
  <si>
    <t>38011</t>
  </si>
  <si>
    <t>Bowman</t>
  </si>
  <si>
    <t>38013</t>
  </si>
  <si>
    <t>38015</t>
  </si>
  <si>
    <t>Burleigh</t>
  </si>
  <si>
    <t>38017</t>
  </si>
  <si>
    <t>38019</t>
  </si>
  <si>
    <t>Cavalier</t>
  </si>
  <si>
    <t>38021</t>
  </si>
  <si>
    <t>Dickey</t>
  </si>
  <si>
    <t>38023</t>
  </si>
  <si>
    <t>Divide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</si>
  <si>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</si>
  <si>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</si>
  <si>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</si>
  <si>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</si>
  <si>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</si>
  <si>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</si>
  <si>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</si>
  <si>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</si>
  <si>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38035</t>
  </si>
  <si>
    <t>Grand Forks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</si>
  <si>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</si>
  <si>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</si>
  <si>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</si>
  <si>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</si>
  <si>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</si>
  <si>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</si>
  <si>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</si>
  <si>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</si>
  <si>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LaMoure</t>
  </si>
  <si>
    <t>38047</t>
  </si>
  <si>
    <t>38049</t>
  </si>
  <si>
    <t>38051</t>
  </si>
  <si>
    <t>38053</t>
  </si>
  <si>
    <t>McKenzie</t>
  </si>
  <si>
    <t>38055</t>
  </si>
  <si>
    <t>38057</t>
  </si>
  <si>
    <t>38059</t>
  </si>
  <si>
    <t>38061</t>
  </si>
  <si>
    <t>Mountrail</t>
  </si>
  <si>
    <t>38063</t>
  </si>
  <si>
    <t>38065</t>
  </si>
  <si>
    <t>Oliver</t>
  </si>
  <si>
    <t>38067</t>
  </si>
  <si>
    <t>Pembina</t>
  </si>
  <si>
    <t>38069</t>
  </si>
  <si>
    <t>38071</t>
  </si>
  <si>
    <t>38073</t>
  </si>
  <si>
    <t>Ransom</t>
  </si>
  <si>
    <t>38075</t>
  </si>
  <si>
    <t>38077</t>
  </si>
  <si>
    <t>38079</t>
  </si>
  <si>
    <t>Rolette</t>
  </si>
  <si>
    <t>38081</t>
  </si>
  <si>
    <t>Sargent</t>
  </si>
  <si>
    <t>38083</t>
  </si>
  <si>
    <t>38085</t>
  </si>
  <si>
    <t>38087</t>
  </si>
  <si>
    <t>Slope</t>
  </si>
  <si>
    <t>38089</t>
  </si>
  <si>
    <t>38091</t>
  </si>
  <si>
    <t>38093</t>
  </si>
  <si>
    <t>Stutsman</t>
  </si>
  <si>
    <t>38095</t>
  </si>
  <si>
    <t>Towner</t>
  </si>
  <si>
    <t>38097</t>
  </si>
  <si>
    <t>Traill</t>
  </si>
  <si>
    <t>38099</t>
  </si>
  <si>
    <t>Walsh</t>
  </si>
  <si>
    <t>38101</t>
  </si>
  <si>
    <t>Ward</t>
  </si>
  <si>
    <t>38103</t>
  </si>
  <si>
    <t>38105</t>
  </si>
  <si>
    <t>Williams</t>
  </si>
  <si>
    <t>38777</t>
  </si>
  <si>
    <t>39001</t>
  </si>
  <si>
    <t>39</t>
  </si>
  <si>
    <t>39003</t>
  </si>
  <si>
    <t>39005</t>
  </si>
  <si>
    <t>Ashland</t>
  </si>
  <si>
    <t>39007</t>
  </si>
  <si>
    <t>Ashtabula</t>
  </si>
  <si>
    <t>39009</t>
  </si>
  <si>
    <t>Athens</t>
  </si>
  <si>
    <t>39011</t>
  </si>
  <si>
    <t>Auglaize</t>
  </si>
  <si>
    <t>39013</t>
  </si>
  <si>
    <t>Belmont</t>
  </si>
  <si>
    <t>39015</t>
  </si>
  <si>
    <t>39017</t>
  </si>
  <si>
    <t>39019</t>
  </si>
  <si>
    <t>39021</t>
  </si>
  <si>
    <t>39023</t>
  </si>
  <si>
    <t>39025</t>
  </si>
  <si>
    <t>Clermont</t>
  </si>
  <si>
    <t>39027</t>
  </si>
  <si>
    <t>39029</t>
  </si>
  <si>
    <t>Columbiana</t>
  </si>
  <si>
    <t>39031</t>
  </si>
  <si>
    <t>Coshocton</t>
  </si>
  <si>
    <t>39033</t>
  </si>
  <si>
    <t>39035</t>
  </si>
  <si>
    <t>Cuyahoga</t>
  </si>
  <si>
    <t>39037</t>
  </si>
  <si>
    <t>Darke</t>
  </si>
  <si>
    <t>39039</t>
  </si>
  <si>
    <t>Defiance</t>
  </si>
  <si>
    <t>39041</t>
  </si>
  <si>
    <t>39043</t>
  </si>
  <si>
    <t>39045</t>
  </si>
  <si>
    <t>39047</t>
  </si>
  <si>
    <t>39049</t>
  </si>
  <si>
    <t>39051</t>
  </si>
  <si>
    <t>39053</t>
  </si>
  <si>
    <t>Gallia</t>
  </si>
  <si>
    <t>39055</t>
  </si>
  <si>
    <t>Geauga</t>
  </si>
  <si>
    <t>39057</t>
  </si>
  <si>
    <t>39059</t>
  </si>
  <si>
    <t>Guernsey</t>
  </si>
  <si>
    <t>39061</t>
  </si>
  <si>
    <t>39063</t>
  </si>
  <si>
    <t>39065</t>
  </si>
  <si>
    <t>39067</t>
  </si>
  <si>
    <t>39069</t>
  </si>
  <si>
    <t>39071</t>
  </si>
  <si>
    <t>Highland</t>
  </si>
  <si>
    <t>39073</t>
  </si>
  <si>
    <t>Hocking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</si>
  <si>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</si>
  <si>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</si>
  <si>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</si>
  <si>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</si>
  <si>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</si>
  <si>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</si>
  <si>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</si>
  <si>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</si>
  <si>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Licking</t>
  </si>
  <si>
    <t>39091</t>
  </si>
  <si>
    <t>39093</t>
  </si>
  <si>
    <t>Lorain</t>
  </si>
  <si>
    <t>39095</t>
  </si>
  <si>
    <t>39097</t>
  </si>
  <si>
    <t>39099</t>
  </si>
  <si>
    <t>Mahoning</t>
  </si>
  <si>
    <t>39101</t>
  </si>
  <si>
    <t>39103</t>
  </si>
  <si>
    <t>Medina</t>
  </si>
  <si>
    <t>39105</t>
  </si>
  <si>
    <t>Meigs</t>
  </si>
  <si>
    <t>39107</t>
  </si>
  <si>
    <t>39109</t>
  </si>
  <si>
    <t>39111</t>
  </si>
  <si>
    <t>39113</t>
  </si>
  <si>
    <t>39115</t>
  </si>
  <si>
    <t>39117</t>
  </si>
  <si>
    <t>Morrow</t>
  </si>
  <si>
    <t>39119</t>
  </si>
  <si>
    <t>Muskingum</t>
  </si>
  <si>
    <t>39121</t>
  </si>
  <si>
    <t>39123</t>
  </si>
  <si>
    <t>39125</t>
  </si>
  <si>
    <t>39127</t>
  </si>
  <si>
    <t>39129</t>
  </si>
  <si>
    <t>Pickaway</t>
  </si>
  <si>
    <t>39131</t>
  </si>
  <si>
    <t>39133</t>
  </si>
  <si>
    <t>Portage</t>
  </si>
  <si>
    <t>39135</t>
  </si>
  <si>
    <t>Preble</t>
  </si>
  <si>
    <t>39137</t>
  </si>
  <si>
    <t>39139</t>
  </si>
  <si>
    <t>39141</t>
  </si>
  <si>
    <t>Ross</t>
  </si>
  <si>
    <t>39143</t>
  </si>
  <si>
    <t>Sandusky</t>
  </si>
  <si>
    <t>39145</t>
  </si>
  <si>
    <t>Scioto</t>
  </si>
  <si>
    <t>39147</t>
  </si>
  <si>
    <t>39149</t>
  </si>
  <si>
    <t>39151</t>
  </si>
  <si>
    <t>39153</t>
  </si>
  <si>
    <t>39155</t>
  </si>
  <si>
    <t>Trumbull</t>
  </si>
  <si>
    <t>39157</t>
  </si>
  <si>
    <t>Tuscarawas</t>
  </si>
  <si>
    <t>39159</t>
  </si>
  <si>
    <t>39161</t>
  </si>
  <si>
    <t>Van Wert</t>
  </si>
  <si>
    <t>39163</t>
  </si>
  <si>
    <t>Vinton</t>
  </si>
  <si>
    <t>39165</t>
  </si>
  <si>
    <t>39167</t>
  </si>
  <si>
    <t>39169</t>
  </si>
  <si>
    <t>39171</t>
  </si>
  <si>
    <t>39173</t>
  </si>
  <si>
    <t>39175</t>
  </si>
  <si>
    <t>Wyandot</t>
  </si>
  <si>
    <t>39777</t>
  </si>
  <si>
    <t>40001</t>
  </si>
  <si>
    <t>40</t>
  </si>
  <si>
    <t>40011</t>
  </si>
  <si>
    <t>40013</t>
  </si>
  <si>
    <t>40021</t>
  </si>
  <si>
    <t>40023</t>
  </si>
  <si>
    <t>40025</t>
  </si>
  <si>
    <t>Cimarron</t>
  </si>
  <si>
    <t>40033</t>
  </si>
  <si>
    <t>Cotton</t>
  </si>
  <si>
    <t>40035</t>
  </si>
  <si>
    <t>Craig</t>
  </si>
  <si>
    <t>40037</t>
  </si>
  <si>
    <t>Creek</t>
  </si>
  <si>
    <t>40041</t>
  </si>
  <si>
    <t>40055</t>
  </si>
  <si>
    <t>Greer</t>
  </si>
  <si>
    <t>40057</t>
  </si>
  <si>
    <t>Harmon</t>
  </si>
  <si>
    <t>40065</t>
  </si>
  <si>
    <t>40067</t>
  </si>
  <si>
    <t>40071</t>
  </si>
  <si>
    <t>Kay</t>
  </si>
  <si>
    <t>40077</t>
  </si>
  <si>
    <t>Latimer</t>
  </si>
  <si>
    <t>40079</t>
  </si>
  <si>
    <t>Le Flore</t>
  </si>
  <si>
    <t>40085</t>
  </si>
  <si>
    <t>Love</t>
  </si>
  <si>
    <t>40087</t>
  </si>
  <si>
    <t>McClain</t>
  </si>
  <si>
    <t>40089</t>
  </si>
  <si>
    <t>McCurtain</t>
  </si>
  <si>
    <t>40095</t>
  </si>
  <si>
    <t>40097</t>
  </si>
  <si>
    <t>Mayes</t>
  </si>
  <si>
    <t>40099</t>
  </si>
  <si>
    <t>40101</t>
  </si>
  <si>
    <t>Muskogee</t>
  </si>
  <si>
    <t>40103</t>
  </si>
  <si>
    <t>40105</t>
  </si>
  <si>
    <t>Nowata</t>
  </si>
  <si>
    <t>40107</t>
  </si>
  <si>
    <t>Okfuskee</t>
  </si>
  <si>
    <t>40111</t>
  </si>
  <si>
    <t>Okmulgee</t>
  </si>
  <si>
    <t>40113</t>
  </si>
  <si>
    <t>40115</t>
  </si>
  <si>
    <t>40117</t>
  </si>
  <si>
    <t>40119</t>
  </si>
  <si>
    <t>Payne</t>
  </si>
  <si>
    <t>40123</t>
  </si>
  <si>
    <t>40125</t>
  </si>
  <si>
    <t>40127</t>
  </si>
  <si>
    <t>Pushmataha</t>
  </si>
  <si>
    <t>40131</t>
  </si>
  <si>
    <t>Rogers</t>
  </si>
  <si>
    <t>40133</t>
  </si>
  <si>
    <t>40135</t>
  </si>
  <si>
    <t>Sequoyah</t>
  </si>
  <si>
    <t>40139</t>
  </si>
  <si>
    <t>40141</t>
  </si>
  <si>
    <t>Tillman</t>
  </si>
  <si>
    <t>40143</t>
  </si>
  <si>
    <t>Tulsa</t>
  </si>
  <si>
    <t>40145</t>
  </si>
  <si>
    <t>Wagoner</t>
  </si>
  <si>
    <t>40147</t>
  </si>
  <si>
    <t>40777</t>
  </si>
  <si>
    <t>41001</t>
  </si>
  <si>
    <t>41</t>
  </si>
  <si>
    <t>41003</t>
  </si>
  <si>
    <t>41005</t>
  </si>
  <si>
    <t>Clackamas</t>
  </si>
  <si>
    <t>41007</t>
  </si>
  <si>
    <t>Clatsop</t>
  </si>
  <si>
    <t>41009</t>
  </si>
  <si>
    <t>41011</t>
  </si>
  <si>
    <t>41013</t>
  </si>
  <si>
    <t>Crook</t>
  </si>
  <si>
    <t>41015</t>
  </si>
  <si>
    <t>41017</t>
  </si>
  <si>
    <t>Deschutes</t>
  </si>
  <si>
    <t>41019</t>
  </si>
  <si>
    <t>41021</t>
  </si>
  <si>
    <t>Gilliam</t>
  </si>
  <si>
    <t>41023</t>
  </si>
  <si>
    <t>41025</t>
  </si>
  <si>
    <t>Harney</t>
  </si>
  <si>
    <t>41027</t>
  </si>
  <si>
    <t>Hood River</t>
  </si>
  <si>
    <t>41029</t>
  </si>
  <si>
    <t>41031</t>
  </si>
  <si>
    <t>41033</t>
  </si>
  <si>
    <t>Josephine</t>
  </si>
  <si>
    <t>41035</t>
  </si>
  <si>
    <t>Klamath</t>
  </si>
  <si>
    <t>41037</t>
  </si>
  <si>
    <t>41039</t>
  </si>
  <si>
    <t>41041</t>
  </si>
  <si>
    <t>41043</t>
  </si>
  <si>
    <t>41045</t>
  </si>
  <si>
    <t>Malheur</t>
  </si>
  <si>
    <t>41047</t>
  </si>
  <si>
    <t>41049</t>
  </si>
  <si>
    <t>41051</t>
  </si>
  <si>
    <t>Multnomah</t>
  </si>
  <si>
    <t>41053</t>
  </si>
  <si>
    <t>41055</t>
  </si>
  <si>
    <t>41057</t>
  </si>
  <si>
    <t>Tillamook</t>
  </si>
  <si>
    <t>41059</t>
  </si>
  <si>
    <t>Umatilla</t>
  </si>
  <si>
    <t>41061</t>
  </si>
  <si>
    <t>41063</t>
  </si>
  <si>
    <t>Wallowa</t>
  </si>
  <si>
    <t>41065</t>
  </si>
  <si>
    <t>Wasco</t>
  </si>
  <si>
    <t>41067</t>
  </si>
  <si>
    <t>41069</t>
  </si>
  <si>
    <t>41071</t>
  </si>
  <si>
    <t>Yamhill</t>
  </si>
  <si>
    <t>41777</t>
  </si>
  <si>
    <t>42001</t>
  </si>
  <si>
    <t>42</t>
  </si>
  <si>
    <t>42003</t>
  </si>
  <si>
    <t>Allegheny</t>
  </si>
  <si>
    <t>42005</t>
  </si>
  <si>
    <t>Armstrong</t>
  </si>
  <si>
    <t>42007</t>
  </si>
  <si>
    <t>42009</t>
  </si>
  <si>
    <t>Bedford</t>
  </si>
  <si>
    <t>42011</t>
  </si>
  <si>
    <t>Berks</t>
  </si>
  <si>
    <t>42013</t>
  </si>
  <si>
    <t>Blair</t>
  </si>
  <si>
    <t>42015</t>
  </si>
  <si>
    <t>42017</t>
  </si>
  <si>
    <t>Bucks</t>
  </si>
  <si>
    <t>42019</t>
  </si>
  <si>
    <t>42021</t>
  </si>
  <si>
    <t>Cambria</t>
  </si>
  <si>
    <t>42023</t>
  </si>
  <si>
    <t>42025</t>
  </si>
  <si>
    <t>42027</t>
  </si>
  <si>
    <t>Centre</t>
  </si>
  <si>
    <t>42029</t>
  </si>
  <si>
    <t>42031</t>
  </si>
  <si>
    <t>Clarion</t>
  </si>
  <si>
    <t>42033</t>
  </si>
  <si>
    <t>Clearfield</t>
  </si>
  <si>
    <t>42035</t>
  </si>
  <si>
    <t>42037</t>
  </si>
  <si>
    <t>42039</t>
  </si>
  <si>
    <t>42041</t>
  </si>
  <si>
    <t>42043</t>
  </si>
  <si>
    <t>Dauphin</t>
  </si>
  <si>
    <t>42045</t>
  </si>
  <si>
    <t>42047</t>
  </si>
  <si>
    <t>42049</t>
  </si>
  <si>
    <t>42051</t>
  </si>
  <si>
    <t>42053</t>
  </si>
  <si>
    <t>Forest</t>
  </si>
  <si>
    <t>42055</t>
  </si>
  <si>
    <t>42057</t>
  </si>
  <si>
    <t>42059</t>
  </si>
  <si>
    <t>42061</t>
  </si>
  <si>
    <t>Huntingdon</t>
  </si>
  <si>
    <t>42063</t>
  </si>
  <si>
    <t>Indiana</t>
  </si>
  <si>
    <t>42065</t>
  </si>
  <si>
    <t>42067</t>
  </si>
  <si>
    <t>Juniata</t>
  </si>
  <si>
    <t>42069</t>
  </si>
  <si>
    <t>Lackawanna</t>
  </si>
  <si>
    <t>42071</t>
  </si>
  <si>
    <t>42073</t>
  </si>
  <si>
    <t>42075</t>
  </si>
  <si>
    <t>Lebanon</t>
  </si>
  <si>
    <t>42077</t>
  </si>
  <si>
    <t>Lehigh</t>
  </si>
  <si>
    <t>42079</t>
  </si>
  <si>
    <t>Luzerne</t>
  </si>
  <si>
    <t>42081</t>
  </si>
  <si>
    <t>Lycoming</t>
  </si>
  <si>
    <t>42083</t>
  </si>
  <si>
    <t>McKean</t>
  </si>
  <si>
    <t>42085</t>
  </si>
  <si>
    <t>42087</t>
  </si>
  <si>
    <t>Mifflin</t>
  </si>
  <si>
    <t>42089</t>
  </si>
  <si>
    <t>42091</t>
  </si>
  <si>
    <t>42093</t>
  </si>
  <si>
    <t>Montour</t>
  </si>
  <si>
    <t>42095</t>
  </si>
  <si>
    <t>42097</t>
  </si>
  <si>
    <t>Northumberland</t>
  </si>
  <si>
    <t>42099</t>
  </si>
  <si>
    <t>42101</t>
  </si>
  <si>
    <t>Philadelphia</t>
  </si>
  <si>
    <t>42103</t>
  </si>
  <si>
    <t>42105</t>
  </si>
  <si>
    <t>Potter</t>
  </si>
  <si>
    <t>42107</t>
  </si>
  <si>
    <t>Schuylkill</t>
  </si>
  <si>
    <t>42109</t>
  </si>
  <si>
    <t>Snyder</t>
  </si>
  <si>
    <t>42111</t>
  </si>
  <si>
    <t>42113</t>
  </si>
  <si>
    <t>42115</t>
  </si>
  <si>
    <t>Susquehanna</t>
  </si>
  <si>
    <t>42117</t>
  </si>
  <si>
    <t>42119</t>
  </si>
  <si>
    <t>42121</t>
  </si>
  <si>
    <t>Venango</t>
  </si>
  <si>
    <t>42123</t>
  </si>
  <si>
    <t>42125</t>
  </si>
  <si>
    <t>42127</t>
  </si>
  <si>
    <t>42129</t>
  </si>
  <si>
    <t>Westmoreland</t>
  </si>
  <si>
    <t>42131</t>
  </si>
  <si>
    <t>42133</t>
  </si>
  <si>
    <t>42777</t>
  </si>
  <si>
    <t>44001</t>
  </si>
  <si>
    <t>44</t>
  </si>
  <si>
    <t>44003</t>
  </si>
  <si>
    <t>44005</t>
  </si>
  <si>
    <t>Newport</t>
  </si>
  <si>
    <t>44007</t>
  </si>
  <si>
    <t>Providence</t>
  </si>
  <si>
    <t>44009</t>
  </si>
  <si>
    <t>44777</t>
  </si>
  <si>
    <t>45001</t>
  </si>
  <si>
    <t>45</t>
  </si>
  <si>
    <t>Abbeville</t>
  </si>
  <si>
    <t>45003</t>
  </si>
  <si>
    <t>Aiken</t>
  </si>
  <si>
    <t>45005</t>
  </si>
  <si>
    <t>Allendale</t>
  </si>
  <si>
    <t>45007</t>
  </si>
  <si>
    <t>45009</t>
  </si>
  <si>
    <t>Bamberg</t>
  </si>
  <si>
    <t>45011</t>
  </si>
  <si>
    <t>Barnwell</t>
  </si>
  <si>
    <t>45013</t>
  </si>
  <si>
    <t>45015</t>
  </si>
  <si>
    <t>Berkeley</t>
  </si>
  <si>
    <t>45017</t>
  </si>
  <si>
    <t>45019</t>
  </si>
  <si>
    <t>Charleston</t>
  </si>
  <si>
    <t>45021</t>
  </si>
  <si>
    <t>45023</t>
  </si>
  <si>
    <t>45025</t>
  </si>
  <si>
    <t>Chesterfield</t>
  </si>
  <si>
    <t>45027</t>
  </si>
  <si>
    <t>Clarendon</t>
  </si>
  <si>
    <t>45029</t>
  </si>
  <si>
    <t>Colleton</t>
  </si>
  <si>
    <t>45031</t>
  </si>
  <si>
    <t>Darlington</t>
  </si>
  <si>
    <t>45033</t>
  </si>
  <si>
    <t>Dillon</t>
  </si>
  <si>
    <t>45035</t>
  </si>
  <si>
    <t>45037</t>
  </si>
  <si>
    <t>Edgefield</t>
  </si>
  <si>
    <t>45039</t>
  </si>
  <si>
    <t>45041</t>
  </si>
  <si>
    <t>Florence</t>
  </si>
  <si>
    <t>45043</t>
  </si>
  <si>
    <t>Georgetown</t>
  </si>
  <si>
    <t>45045</t>
  </si>
  <si>
    <t>Greenville</t>
  </si>
  <si>
    <t>45047</t>
  </si>
  <si>
    <t>45049</t>
  </si>
  <si>
    <t>Hampton</t>
  </si>
  <si>
    <t>45051</t>
  </si>
  <si>
    <t>Horry</t>
  </si>
  <si>
    <t>45053</t>
  </si>
  <si>
    <t>45055</t>
  </si>
  <si>
    <t>Kershaw</t>
  </si>
  <si>
    <t>45057</t>
  </si>
  <si>
    <t>45059</t>
  </si>
  <si>
    <t>45061</t>
  </si>
  <si>
    <t>45063</t>
  </si>
  <si>
    <t>Lexington</t>
  </si>
  <si>
    <t>45065</t>
  </si>
  <si>
    <t>McCormick</t>
  </si>
  <si>
    <t>45067</t>
  </si>
  <si>
    <t>45069</t>
  </si>
  <si>
    <t>Marlboro</t>
  </si>
  <si>
    <t>45071</t>
  </si>
  <si>
    <t>Newberry</t>
  </si>
  <si>
    <t>45073</t>
  </si>
  <si>
    <t>45075</t>
  </si>
  <si>
    <t>Orangeburg</t>
  </si>
  <si>
    <t>45077</t>
  </si>
  <si>
    <t>45079</t>
  </si>
  <si>
    <t>45081</t>
  </si>
  <si>
    <t>Saluda</t>
  </si>
  <si>
    <t>45083</t>
  </si>
  <si>
    <t>Spartanburg</t>
  </si>
  <si>
    <t>45085</t>
  </si>
  <si>
    <t>45087</t>
  </si>
  <si>
    <t>45089</t>
  </si>
  <si>
    <t>Williamsburg</t>
  </si>
  <si>
    <t>45091</t>
  </si>
  <si>
    <t>45777</t>
  </si>
  <si>
    <t>46003</t>
  </si>
  <si>
    <t>46</t>
  </si>
  <si>
    <t>Aurora</t>
  </si>
  <si>
    <t>46005</t>
  </si>
  <si>
    <t>Beadle</t>
  </si>
  <si>
    <t>46007</t>
  </si>
  <si>
    <t>Bennett</t>
  </si>
  <si>
    <t>46009</t>
  </si>
  <si>
    <t>Bon Homme</t>
  </si>
  <si>
    <t>46011</t>
  </si>
  <si>
    <t>Brookings</t>
  </si>
  <si>
    <t>46013</t>
  </si>
  <si>
    <t>46015</t>
  </si>
  <si>
    <t>Brule</t>
  </si>
  <si>
    <t>46017</t>
  </si>
  <si>
    <t>46019</t>
  </si>
  <si>
    <t>46021</t>
  </si>
  <si>
    <t>46023</t>
  </si>
  <si>
    <t>Charles Mix</t>
  </si>
  <si>
    <t>46025</t>
  </si>
  <si>
    <t>46027</t>
  </si>
  <si>
    <t>46029</t>
  </si>
  <si>
    <t>Codington</t>
  </si>
  <si>
    <t>46031</t>
  </si>
  <si>
    <t>Corson</t>
  </si>
  <si>
    <t>46033</t>
  </si>
  <si>
    <t>46035</t>
  </si>
  <si>
    <t>Davison</t>
  </si>
  <si>
    <t>46037</t>
  </si>
  <si>
    <t>Day</t>
  </si>
  <si>
    <t>46039</t>
  </si>
  <si>
    <t>46041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</si>
  <si>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</si>
  <si>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</si>
  <si>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</si>
  <si>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</si>
  <si>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</si>
  <si>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</si>
  <si>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</si>
  <si>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</si>
  <si>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</si>
  <si>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Gregory</t>
  </si>
  <si>
    <t>46055</t>
  </si>
  <si>
    <t>Haakon</t>
  </si>
  <si>
    <t>46057</t>
  </si>
  <si>
    <t>Hamlin</t>
  </si>
  <si>
    <t>46059</t>
  </si>
  <si>
    <t>Hand</t>
  </si>
  <si>
    <t>46061</t>
  </si>
  <si>
    <t>Hanson</t>
  </si>
  <si>
    <t>46063</t>
  </si>
  <si>
    <t>46065</t>
  </si>
  <si>
    <t>46067</t>
  </si>
  <si>
    <t>Hutchinson</t>
  </si>
  <si>
    <t>46069</t>
  </si>
  <si>
    <t>46071</t>
  </si>
  <si>
    <t>46073</t>
  </si>
  <si>
    <t>Jerauld</t>
  </si>
  <si>
    <t>46075</t>
  </si>
  <si>
    <t>46077</t>
  </si>
  <si>
    <t>Kingsbury</t>
  </si>
  <si>
    <t>46079</t>
  </si>
  <si>
    <t>46081</t>
  </si>
  <si>
    <t>46083</t>
  </si>
  <si>
    <t>46085</t>
  </si>
  <si>
    <t>Lyman</t>
  </si>
  <si>
    <t>46087</t>
  </si>
  <si>
    <t>McCook</t>
  </si>
  <si>
    <t>46089</t>
  </si>
  <si>
    <t>46091</t>
  </si>
  <si>
    <t>46093</t>
  </si>
  <si>
    <t>46095</t>
  </si>
  <si>
    <t>Mellette</t>
  </si>
  <si>
    <t>46097</t>
  </si>
  <si>
    <t>Miner</t>
  </si>
  <si>
    <t>46099</t>
  </si>
  <si>
    <t>Minnehaha</t>
  </si>
  <si>
    <t>46101</t>
  </si>
  <si>
    <t>Moody</t>
  </si>
  <si>
    <t>46103</t>
  </si>
  <si>
    <t>46105</t>
  </si>
  <si>
    <t>46107</t>
  </si>
  <si>
    <t>46109</t>
  </si>
  <si>
    <t>46111</t>
  </si>
  <si>
    <t>Sanborn</t>
  </si>
  <si>
    <t>46113</t>
  </si>
  <si>
    <t>46115</t>
  </si>
  <si>
    <t>Spink</t>
  </si>
  <si>
    <t>46117</t>
  </si>
  <si>
    <t>Stanley</t>
  </si>
  <si>
    <t>46119</t>
  </si>
  <si>
    <t>Sully</t>
  </si>
  <si>
    <t>46121</t>
  </si>
  <si>
    <t>46123</t>
  </si>
  <si>
    <t>Tripp</t>
  </si>
  <si>
    <t>46125</t>
  </si>
  <si>
    <t>46127</t>
  </si>
  <si>
    <t>46129</t>
  </si>
  <si>
    <t>Walworth</t>
  </si>
  <si>
    <t>46131</t>
  </si>
  <si>
    <t>Washbaugh</t>
  </si>
  <si>
    <t>46135</t>
  </si>
  <si>
    <t>Yankton</t>
  </si>
  <si>
    <t>46137</t>
  </si>
  <si>
    <t>Ziebach</t>
  </si>
  <si>
    <t>46777</t>
  </si>
  <si>
    <t>47001</t>
  </si>
  <si>
    <t>47</t>
  </si>
  <si>
    <t>47003</t>
  </si>
  <si>
    <t>47005</t>
  </si>
  <si>
    <t>47007</t>
  </si>
  <si>
    <t>Bledsoe</t>
  </si>
  <si>
    <t>47009</t>
  </si>
  <si>
    <t>47011</t>
  </si>
  <si>
    <t>47013</t>
  </si>
  <si>
    <t>47015</t>
  </si>
  <si>
    <t>Cannon</t>
  </si>
  <si>
    <t>47017</t>
  </si>
  <si>
    <t>47019</t>
  </si>
  <si>
    <t>47021</t>
  </si>
  <si>
    <t>Cheatham</t>
  </si>
  <si>
    <t>47023</t>
  </si>
  <si>
    <t>47025</t>
  </si>
  <si>
    <t>47027</t>
  </si>
  <si>
    <t>47029</t>
  </si>
  <si>
    <t>Cocke</t>
  </si>
  <si>
    <t>47031</t>
  </si>
  <si>
    <t>47033</t>
  </si>
  <si>
    <t>Crockett</t>
  </si>
  <si>
    <t>47035</t>
  </si>
  <si>
    <t>47037</t>
  </si>
  <si>
    <t>47039</t>
  </si>
  <si>
    <t>47041</t>
  </si>
  <si>
    <t>47043</t>
  </si>
  <si>
    <t>Dickson</t>
  </si>
  <si>
    <t>47045</t>
  </si>
  <si>
    <t>Dyer</t>
  </si>
  <si>
    <t>47047</t>
  </si>
  <si>
    <t>47049</t>
  </si>
  <si>
    <t>Fentress</t>
  </si>
  <si>
    <t>47051</t>
  </si>
  <si>
    <t>47053</t>
  </si>
  <si>
    <t>47055</t>
  </si>
  <si>
    <t>Giles</t>
  </si>
  <si>
    <t>47057</t>
  </si>
  <si>
    <t>Grainger</t>
  </si>
  <si>
    <t>47059</t>
  </si>
  <si>
    <t>47061</t>
  </si>
  <si>
    <t>47063</t>
  </si>
  <si>
    <t>Hamblen</t>
  </si>
  <si>
    <t>47065</t>
  </si>
  <si>
    <t>47067</t>
  </si>
  <si>
    <t>47069</t>
  </si>
  <si>
    <t>Hardeman</t>
  </si>
  <si>
    <t>47071</t>
  </si>
  <si>
    <t>47073</t>
  </si>
  <si>
    <t>Hawkins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</si>
  <si>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</si>
  <si>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</si>
  <si>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</si>
  <si>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</si>
  <si>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</si>
  <si>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</si>
  <si>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</si>
  <si>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</si>
  <si>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</si>
  <si>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</si>
  <si>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</si>
  <si>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</si>
  <si>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</si>
  <si>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</si>
  <si>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</si>
  <si>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</si>
  <si>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Loudon</t>
  </si>
  <si>
    <t>47107</t>
  </si>
  <si>
    <t>McMinn</t>
  </si>
  <si>
    <t>47109</t>
  </si>
  <si>
    <t>McNairy</t>
  </si>
  <si>
    <t>47111</t>
  </si>
  <si>
    <t>47113</t>
  </si>
  <si>
    <t>47115</t>
  </si>
  <si>
    <t>47117</t>
  </si>
  <si>
    <t>47119</t>
  </si>
  <si>
    <t>Maury</t>
  </si>
  <si>
    <t>47121</t>
  </si>
  <si>
    <t>47123</t>
  </si>
  <si>
    <t>47125</t>
  </si>
  <si>
    <t>47127</t>
  </si>
  <si>
    <t>47129</t>
  </si>
  <si>
    <t>47131</t>
  </si>
  <si>
    <t>Obion</t>
  </si>
  <si>
    <t>47133</t>
  </si>
  <si>
    <t>Overton</t>
  </si>
  <si>
    <t>47135</t>
  </si>
  <si>
    <t>47137</t>
  </si>
  <si>
    <t>Pickett</t>
  </si>
  <si>
    <t>47139</t>
  </si>
  <si>
    <t>47141</t>
  </si>
  <si>
    <t>47143</t>
  </si>
  <si>
    <t>Rhea</t>
  </si>
  <si>
    <t>47145</t>
  </si>
  <si>
    <t>Roane</t>
  </si>
  <si>
    <t>47147</t>
  </si>
  <si>
    <t>47149</t>
  </si>
  <si>
    <t>47151</t>
  </si>
  <si>
    <t>47153</t>
  </si>
  <si>
    <t>Sequatchie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</si>
  <si>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</si>
  <si>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</si>
  <si>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</si>
  <si>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</si>
  <si>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</si>
  <si>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</si>
  <si>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</si>
  <si>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</si>
  <si>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Trousdale</t>
  </si>
  <si>
    <t>47171</t>
  </si>
  <si>
    <t>Unicoi</t>
  </si>
  <si>
    <t>47173</t>
  </si>
  <si>
    <t>47175</t>
  </si>
  <si>
    <t>47177</t>
  </si>
  <si>
    <t>47179</t>
  </si>
  <si>
    <t>47181</t>
  </si>
  <si>
    <t>47183</t>
  </si>
  <si>
    <t>Weakley</t>
  </si>
  <si>
    <t>47185</t>
  </si>
  <si>
    <t>47187</t>
  </si>
  <si>
    <t>47189</t>
  </si>
  <si>
    <t>47777</t>
  </si>
  <si>
    <t>48001</t>
  </si>
  <si>
    <t>48</t>
  </si>
  <si>
    <t>48003</t>
  </si>
  <si>
    <t>Andrews</t>
  </si>
  <si>
    <t>48005</t>
  </si>
  <si>
    <t>Angelina</t>
  </si>
  <si>
    <t>48009</t>
  </si>
  <si>
    <t>Archer</t>
  </si>
  <si>
    <t>48011</t>
  </si>
  <si>
    <t>48013</t>
  </si>
  <si>
    <t>Atascosa</t>
  </si>
  <si>
    <t>48015</t>
  </si>
  <si>
    <t>Austin</t>
  </si>
  <si>
    <t>48017</t>
  </si>
  <si>
    <t>Bailey</t>
  </si>
  <si>
    <t>48019</t>
  </si>
  <si>
    <t>Bandera</t>
  </si>
  <si>
    <t>48021</t>
  </si>
  <si>
    <t>Bastrop</t>
  </si>
  <si>
    <t>48023</t>
  </si>
  <si>
    <t>Baylor</t>
  </si>
  <si>
    <t>48027</t>
  </si>
  <si>
    <t>48029</t>
  </si>
  <si>
    <t>Bexar</t>
  </si>
  <si>
    <t>48031</t>
  </si>
  <si>
    <t>Blanco</t>
  </si>
  <si>
    <t>48033</t>
  </si>
  <si>
    <t>Borden</t>
  </si>
  <si>
    <t>48035</t>
  </si>
  <si>
    <t>Bosque</t>
  </si>
  <si>
    <t>48037</t>
  </si>
  <si>
    <t>Bowie</t>
  </si>
  <si>
    <t>48039</t>
  </si>
  <si>
    <t>Brazoria</t>
  </si>
  <si>
    <t>48041</t>
  </si>
  <si>
    <t>Brazos</t>
  </si>
  <si>
    <t>48043</t>
  </si>
  <si>
    <t>Brewster</t>
  </si>
  <si>
    <t>48045</t>
  </si>
  <si>
    <t>Briscoe</t>
  </si>
  <si>
    <t>48047</t>
  </si>
  <si>
    <t>48049</t>
  </si>
  <si>
    <t>48051</t>
  </si>
  <si>
    <t>Burleson</t>
  </si>
  <si>
    <t>48053</t>
  </si>
  <si>
    <t>Burnet</t>
  </si>
  <si>
    <t>48055</t>
  </si>
  <si>
    <t>48057</t>
  </si>
  <si>
    <t>48059</t>
  </si>
  <si>
    <t>Callahan</t>
  </si>
  <si>
    <t>48061</t>
  </si>
  <si>
    <t>48063</t>
  </si>
  <si>
    <t>Camp</t>
  </si>
  <si>
    <t>48065</t>
  </si>
  <si>
    <t>Carson</t>
  </si>
  <si>
    <t>48067</t>
  </si>
  <si>
    <t>48069</t>
  </si>
  <si>
    <t>Castro</t>
  </si>
  <si>
    <t>48071</t>
  </si>
  <si>
    <t>48073</t>
  </si>
  <si>
    <t>48075</t>
  </si>
  <si>
    <t>Childress</t>
  </si>
  <si>
    <t>48077</t>
  </si>
  <si>
    <t>48079</t>
  </si>
  <si>
    <t>Cochran</t>
  </si>
  <si>
    <t>48081</t>
  </si>
  <si>
    <t>48083</t>
  </si>
  <si>
    <t>Coleman</t>
  </si>
  <si>
    <t>48085</t>
  </si>
  <si>
    <t>Collin</t>
  </si>
  <si>
    <t>48087</t>
  </si>
  <si>
    <t>Collingsworth</t>
  </si>
  <si>
    <t>48091</t>
  </si>
  <si>
    <t>Comal</t>
  </si>
  <si>
    <t>48093</t>
  </si>
  <si>
    <t>48095</t>
  </si>
  <si>
    <t>Concho</t>
  </si>
  <si>
    <t>48097</t>
  </si>
  <si>
    <t>Cooke</t>
  </si>
  <si>
    <t>48099</t>
  </si>
  <si>
    <t>Coryell</t>
  </si>
  <si>
    <t>48101</t>
  </si>
  <si>
    <t>Cottle</t>
  </si>
  <si>
    <t>48103</t>
  </si>
  <si>
    <t>Crane</t>
  </si>
  <si>
    <t>48105</t>
  </si>
  <si>
    <t>48107</t>
  </si>
  <si>
    <t>Crosby</t>
  </si>
  <si>
    <t>48109</t>
  </si>
  <si>
    <t>Culberson</t>
  </si>
  <si>
    <t>48111</t>
  </si>
  <si>
    <t>Dallam</t>
  </si>
  <si>
    <t>48113</t>
  </si>
  <si>
    <t>48115</t>
  </si>
  <si>
    <t>48117</t>
  </si>
  <si>
    <t>Deaf Smith</t>
  </si>
  <si>
    <t>48119</t>
  </si>
  <si>
    <t>48121</t>
  </si>
  <si>
    <t>Denton</t>
  </si>
  <si>
    <t>48123</t>
  </si>
  <si>
    <t>DeWitt</t>
  </si>
  <si>
    <t>48125</t>
  </si>
  <si>
    <t>Dickens</t>
  </si>
  <si>
    <t>48127</t>
  </si>
  <si>
    <t>Dimmit</t>
  </si>
  <si>
    <t>48129</t>
  </si>
  <si>
    <t>Donley</t>
  </si>
  <si>
    <t>48131</t>
  </si>
  <si>
    <t>48133</t>
  </si>
  <si>
    <t>Eastland</t>
  </si>
  <si>
    <t>48135</t>
  </si>
  <si>
    <t>Ector</t>
  </si>
  <si>
    <t>48137</t>
  </si>
  <si>
    <t>48139</t>
  </si>
  <si>
    <t>48141</t>
  </si>
  <si>
    <t>48143</t>
  </si>
  <si>
    <t>Erath</t>
  </si>
  <si>
    <t>48145</t>
  </si>
  <si>
    <t>Falls</t>
  </si>
  <si>
    <t>48147</t>
  </si>
  <si>
    <t>48149</t>
  </si>
  <si>
    <t>48151</t>
  </si>
  <si>
    <t>48153</t>
  </si>
  <si>
    <t>48155</t>
  </si>
  <si>
    <t>Foard</t>
  </si>
  <si>
    <t>48157</t>
  </si>
  <si>
    <t>Fort Bend</t>
  </si>
  <si>
    <t>48159</t>
  </si>
  <si>
    <t>48161</t>
  </si>
  <si>
    <t>Freestone</t>
  </si>
  <si>
    <t>48163</t>
  </si>
  <si>
    <t>Frio</t>
  </si>
  <si>
    <t>48165</t>
  </si>
  <si>
    <t>Gaines</t>
  </si>
  <si>
    <t>48167</t>
  </si>
  <si>
    <t>Galveston</t>
  </si>
  <si>
    <t>48169</t>
  </si>
  <si>
    <t>Garza</t>
  </si>
  <si>
    <t>48171</t>
  </si>
  <si>
    <t>Gillespie</t>
  </si>
  <si>
    <t>48173</t>
  </si>
  <si>
    <t>Glasscock</t>
  </si>
  <si>
    <t>48177</t>
  </si>
  <si>
    <t>Gonzales</t>
  </si>
  <si>
    <t>48181</t>
  </si>
  <si>
    <t>48183</t>
  </si>
  <si>
    <t>Gregg</t>
  </si>
  <si>
    <t>48185</t>
  </si>
  <si>
    <t>Grimes</t>
  </si>
  <si>
    <t>48187</t>
  </si>
  <si>
    <t>48189</t>
  </si>
  <si>
    <t>48191</t>
  </si>
  <si>
    <t>48193</t>
  </si>
  <si>
    <t>48195</t>
  </si>
  <si>
    <t>Hansford</t>
  </si>
  <si>
    <t>48197</t>
  </si>
  <si>
    <t>48199</t>
  </si>
  <si>
    <t>48201</t>
  </si>
  <si>
    <t>48203</t>
  </si>
  <si>
    <t>48205</t>
  </si>
  <si>
    <t>Hartley</t>
  </si>
  <si>
    <t>48207</t>
  </si>
  <si>
    <t>48209</t>
  </si>
  <si>
    <t>Hays</t>
  </si>
  <si>
    <t>48211</t>
  </si>
  <si>
    <t>Hemphill</t>
  </si>
  <si>
    <t>48213</t>
  </si>
  <si>
    <t>48215</t>
  </si>
  <si>
    <t>48217</t>
  </si>
  <si>
    <t>48219</t>
  </si>
  <si>
    <t>Hockley</t>
  </si>
  <si>
    <t>48221</t>
  </si>
  <si>
    <t>Hood</t>
  </si>
  <si>
    <t>48223</t>
  </si>
  <si>
    <t>48225</t>
  </si>
  <si>
    <t>48227</t>
  </si>
  <si>
    <t>48229</t>
  </si>
  <si>
    <t>Hudspeth</t>
  </si>
  <si>
    <t>48231</t>
  </si>
  <si>
    <t>Hunt</t>
  </si>
  <si>
    <t>48233</t>
  </si>
  <si>
    <t>48235</t>
  </si>
  <si>
    <t>Irion</t>
  </si>
  <si>
    <t>48237</t>
  </si>
  <si>
    <t>Jack</t>
  </si>
  <si>
    <t>48239</t>
  </si>
  <si>
    <t>48241</t>
  </si>
  <si>
    <t>48243</t>
  </si>
  <si>
    <t>48245</t>
  </si>
  <si>
    <t>48247</t>
  </si>
  <si>
    <t>Jim Hogg</t>
  </si>
  <si>
    <t>48249</t>
  </si>
  <si>
    <t>Jim Wells</t>
  </si>
  <si>
    <t>48251</t>
  </si>
  <si>
    <t>48253</t>
  </si>
  <si>
    <t>48255</t>
  </si>
  <si>
    <t>Karnes</t>
  </si>
  <si>
    <t>48257</t>
  </si>
  <si>
    <t>Kaufman</t>
  </si>
  <si>
    <t>48259</t>
  </si>
  <si>
    <t>48261</t>
  </si>
  <si>
    <t>Kenedy</t>
  </si>
  <si>
    <t>48263</t>
  </si>
  <si>
    <t>48265</t>
  </si>
  <si>
    <t>Kerr</t>
  </si>
  <si>
    <t>48267</t>
  </si>
  <si>
    <t>Kimble</t>
  </si>
  <si>
    <t>48269</t>
  </si>
  <si>
    <t>King</t>
  </si>
  <si>
    <t>48271</t>
  </si>
  <si>
    <t>Kinney</t>
  </si>
  <si>
    <t>48273</t>
  </si>
  <si>
    <t>Kleberg</t>
  </si>
  <si>
    <t>48275</t>
  </si>
  <si>
    <t>48277</t>
  </si>
  <si>
    <t>48279</t>
  </si>
  <si>
    <t>Lamb</t>
  </si>
  <si>
    <t>48281</t>
  </si>
  <si>
    <t>Lampasas</t>
  </si>
  <si>
    <t>48283</t>
  </si>
  <si>
    <t>48287</t>
  </si>
  <si>
    <t>48289</t>
  </si>
  <si>
    <t>48291</t>
  </si>
  <si>
    <t>48293</t>
  </si>
  <si>
    <t>48295</t>
  </si>
  <si>
    <t>Lipscomb</t>
  </si>
  <si>
    <t>48299</t>
  </si>
  <si>
    <t>Llano</t>
  </si>
  <si>
    <t>48301</t>
  </si>
  <si>
    <t>Loving</t>
  </si>
  <si>
    <t>48303</t>
  </si>
  <si>
    <t>Lubbock</t>
  </si>
  <si>
    <t>48305</t>
  </si>
  <si>
    <t>Lynn</t>
  </si>
  <si>
    <t>48307</t>
  </si>
  <si>
    <t>McCulloch</t>
  </si>
  <si>
    <t>48309</t>
  </si>
  <si>
    <t>McLennan</t>
  </si>
  <si>
    <t>48313</t>
  </si>
  <si>
    <t>48315</t>
  </si>
  <si>
    <t>48317</t>
  </si>
  <si>
    <t>48319</t>
  </si>
  <si>
    <t>48321</t>
  </si>
  <si>
    <t>Matagorda</t>
  </si>
  <si>
    <t>48323</t>
  </si>
  <si>
    <t>323</t>
  </si>
  <si>
    <t>Maverick</t>
  </si>
  <si>
    <t>48325</t>
  </si>
  <si>
    <t>325</t>
  </si>
  <si>
    <t>48327</t>
  </si>
  <si>
    <t>327</t>
  </si>
  <si>
    <t>48329</t>
  </si>
  <si>
    <t>329</t>
  </si>
  <si>
    <t>48331</t>
  </si>
  <si>
    <t>331</t>
  </si>
  <si>
    <t>Milam</t>
  </si>
  <si>
    <t>48333</t>
  </si>
  <si>
    <t>333</t>
  </si>
  <si>
    <t>48335</t>
  </si>
  <si>
    <t>335</t>
  </si>
  <si>
    <t>48337</t>
  </si>
  <si>
    <t>337</t>
  </si>
  <si>
    <t>Montague</t>
  </si>
  <si>
    <t>48339</t>
  </si>
  <si>
    <t>339</t>
  </si>
  <si>
    <t>48341</t>
  </si>
  <si>
    <t>341</t>
  </si>
  <si>
    <t>48343</t>
  </si>
  <si>
    <t>343</t>
  </si>
  <si>
    <t>48345</t>
  </si>
  <si>
    <t>345</t>
  </si>
  <si>
    <t>Motley</t>
  </si>
  <si>
    <t>48347</t>
  </si>
  <si>
    <t>347</t>
  </si>
  <si>
    <t>Nacogdoches</t>
  </si>
  <si>
    <t>48349</t>
  </si>
  <si>
    <t>349</t>
  </si>
  <si>
    <t>Navarro</t>
  </si>
  <si>
    <t>48351</t>
  </si>
  <si>
    <t>351</t>
  </si>
  <si>
    <t>48353</t>
  </si>
  <si>
    <t>353</t>
  </si>
  <si>
    <t>Nolan</t>
  </si>
  <si>
    <t>355</t>
  </si>
  <si>
    <t>48357</t>
  </si>
  <si>
    <t>357</t>
  </si>
  <si>
    <t>Ochiltree</t>
  </si>
  <si>
    <t>48359</t>
  </si>
  <si>
    <t>359</t>
  </si>
  <si>
    <t>48361</t>
  </si>
  <si>
    <t>361</t>
  </si>
  <si>
    <t>48363</t>
  </si>
  <si>
    <t>363</t>
  </si>
  <si>
    <t>Palo Pinto</t>
  </si>
  <si>
    <t>48365</t>
  </si>
  <si>
    <t>365</t>
  </si>
  <si>
    <t>48367</t>
  </si>
  <si>
    <t>367</t>
  </si>
  <si>
    <t>Parker</t>
  </si>
  <si>
    <t>48369</t>
  </si>
  <si>
    <t>369</t>
  </si>
  <si>
    <t>Parmer</t>
  </si>
  <si>
    <t>48371</t>
  </si>
  <si>
    <t>371</t>
  </si>
  <si>
    <t>Pecos</t>
  </si>
  <si>
    <t>48373</t>
  </si>
  <si>
    <t>373</t>
  </si>
  <si>
    <t>48375</t>
  </si>
  <si>
    <t>375</t>
  </si>
  <si>
    <t>48377</t>
  </si>
  <si>
    <t>377</t>
  </si>
  <si>
    <t>Presidio</t>
  </si>
  <si>
    <t>48379</t>
  </si>
  <si>
    <t>379</t>
  </si>
  <si>
    <t>Rains</t>
  </si>
  <si>
    <t>48381</t>
  </si>
  <si>
    <t>381</t>
  </si>
  <si>
    <t>Randall</t>
  </si>
  <si>
    <t>48383</t>
  </si>
  <si>
    <t>383</t>
  </si>
  <si>
    <t>Reagan</t>
  </si>
  <si>
    <t>48385</t>
  </si>
  <si>
    <t>385</t>
  </si>
  <si>
    <t>Real</t>
  </si>
  <si>
    <t>48387</t>
  </si>
  <si>
    <t>387</t>
  </si>
  <si>
    <t>48389</t>
  </si>
  <si>
    <t>389</t>
  </si>
  <si>
    <t>Reeves</t>
  </si>
  <si>
    <t>391</t>
  </si>
  <si>
    <t>393</t>
  </si>
  <si>
    <t>48395</t>
  </si>
  <si>
    <t>395</t>
  </si>
  <si>
    <t>48397</t>
  </si>
  <si>
    <t>397</t>
  </si>
  <si>
    <t>Rockwall</t>
  </si>
  <si>
    <t>48399</t>
  </si>
  <si>
    <t>399</t>
  </si>
  <si>
    <t>Runnels</t>
  </si>
  <si>
    <t>48401</t>
  </si>
  <si>
    <t>401</t>
  </si>
  <si>
    <t>Rusk</t>
  </si>
  <si>
    <t>48403</t>
  </si>
  <si>
    <t>403</t>
  </si>
  <si>
    <t>48405</t>
  </si>
  <si>
    <t>405</t>
  </si>
  <si>
    <t>San Augustine</t>
  </si>
  <si>
    <t>48407</t>
  </si>
  <si>
    <t>407</t>
  </si>
  <si>
    <t>San Jacinto</t>
  </si>
  <si>
    <t>409</t>
  </si>
  <si>
    <t>48411</t>
  </si>
  <si>
    <t>411</t>
  </si>
  <si>
    <t>San Saba</t>
  </si>
  <si>
    <t>48413</t>
  </si>
  <si>
    <t>413</t>
  </si>
  <si>
    <t>Schleicher</t>
  </si>
  <si>
    <t>48415</t>
  </si>
  <si>
    <t>415</t>
  </si>
  <si>
    <t>Scurry</t>
  </si>
  <si>
    <t>48417</t>
  </si>
  <si>
    <t>417</t>
  </si>
  <si>
    <t>Shackelford</t>
  </si>
  <si>
    <t>48419</t>
  </si>
  <si>
    <t>419</t>
  </si>
  <si>
    <t>48421</t>
  </si>
  <si>
    <t>421</t>
  </si>
  <si>
    <t>48423</t>
  </si>
  <si>
    <t>423</t>
  </si>
  <si>
    <t>48425</t>
  </si>
  <si>
    <t>425</t>
  </si>
  <si>
    <t>Somervell</t>
  </si>
  <si>
    <t>48427</t>
  </si>
  <si>
    <t>427</t>
  </si>
  <si>
    <t>Starr</t>
  </si>
  <si>
    <t>48429</t>
  </si>
  <si>
    <t>429</t>
  </si>
  <si>
    <t>48431</t>
  </si>
  <si>
    <t>431</t>
  </si>
  <si>
    <t>Sterling</t>
  </si>
  <si>
    <t>48433</t>
  </si>
  <si>
    <t>433</t>
  </si>
  <si>
    <t>Stonewall</t>
  </si>
  <si>
    <t>48435</t>
  </si>
  <si>
    <t>435</t>
  </si>
  <si>
    <t>Sutton</t>
  </si>
  <si>
    <t>48437</t>
  </si>
  <si>
    <t>437</t>
  </si>
  <si>
    <t>Swisher</t>
  </si>
  <si>
    <t>48439</t>
  </si>
  <si>
    <t>439</t>
  </si>
  <si>
    <t>Tarrant</t>
  </si>
  <si>
    <t>48441</t>
  </si>
  <si>
    <t>441</t>
  </si>
  <si>
    <t>48443</t>
  </si>
  <si>
    <t>443</t>
  </si>
  <si>
    <t>48445</t>
  </si>
  <si>
    <t>445</t>
  </si>
  <si>
    <t>Terry</t>
  </si>
  <si>
    <t>48447</t>
  </si>
  <si>
    <t>447</t>
  </si>
  <si>
    <t>Throckmorton</t>
  </si>
  <si>
    <t>48449</t>
  </si>
  <si>
    <t>449</t>
  </si>
  <si>
    <t>Titus</t>
  </si>
  <si>
    <t>48451</t>
  </si>
  <si>
    <t>451</t>
  </si>
  <si>
    <t>Tom Green</t>
  </si>
  <si>
    <t>48453</t>
  </si>
  <si>
    <t>453</t>
  </si>
  <si>
    <t>Travis</t>
  </si>
  <si>
    <t>48455</t>
  </si>
  <si>
    <t>455</t>
  </si>
  <si>
    <t>48457</t>
  </si>
  <si>
    <t>457</t>
  </si>
  <si>
    <t>Tyler</t>
  </si>
  <si>
    <t>48459</t>
  </si>
  <si>
    <t>459</t>
  </si>
  <si>
    <t>Upshur</t>
  </si>
  <si>
    <t>48461</t>
  </si>
  <si>
    <t>461</t>
  </si>
  <si>
    <t>Upton</t>
  </si>
  <si>
    <t>48463</t>
  </si>
  <si>
    <t>463</t>
  </si>
  <si>
    <t>Uvalde</t>
  </si>
  <si>
    <t>48465</t>
  </si>
  <si>
    <t>465</t>
  </si>
  <si>
    <t>Val Verde</t>
  </si>
  <si>
    <t>48467</t>
  </si>
  <si>
    <t>467</t>
  </si>
  <si>
    <t>Van Zandt</t>
  </si>
  <si>
    <t>48469</t>
  </si>
  <si>
    <t>469</t>
  </si>
  <si>
    <t>Victoria</t>
  </si>
  <si>
    <t>48471</t>
  </si>
  <si>
    <t>471</t>
  </si>
  <si>
    <t>48473</t>
  </si>
  <si>
    <t>473</t>
  </si>
  <si>
    <t>Waller</t>
  </si>
  <si>
    <t>48475</t>
  </si>
  <si>
    <t>475</t>
  </si>
  <si>
    <t>48477</t>
  </si>
  <si>
    <t>477</t>
  </si>
  <si>
    <t>48479</t>
  </si>
  <si>
    <t>479</t>
  </si>
  <si>
    <t>Webb</t>
  </si>
  <si>
    <t>48481</t>
  </si>
  <si>
    <t>481</t>
  </si>
  <si>
    <t>Wharton</t>
  </si>
  <si>
    <t>48483</t>
  </si>
  <si>
    <t>483</t>
  </si>
  <si>
    <t>48485</t>
  </si>
  <si>
    <t>485</t>
  </si>
  <si>
    <t>48487</t>
  </si>
  <si>
    <t>487</t>
  </si>
  <si>
    <t>Wilbarger</t>
  </si>
  <si>
    <t>48489</t>
  </si>
  <si>
    <t>489</t>
  </si>
  <si>
    <t>Willacy</t>
  </si>
  <si>
    <t>48491</t>
  </si>
  <si>
    <t>491</t>
  </si>
  <si>
    <t>48493</t>
  </si>
  <si>
    <t>493</t>
  </si>
  <si>
    <t>48495</t>
  </si>
  <si>
    <t>495</t>
  </si>
  <si>
    <t>Winkler</t>
  </si>
  <si>
    <t>48497</t>
  </si>
  <si>
    <t>497</t>
  </si>
  <si>
    <t>Wise</t>
  </si>
  <si>
    <t>48499</t>
  </si>
  <si>
    <t>499</t>
  </si>
  <si>
    <t>48501</t>
  </si>
  <si>
    <t>501</t>
  </si>
  <si>
    <t>Yoakum</t>
  </si>
  <si>
    <t>48503</t>
  </si>
  <si>
    <t>503</t>
  </si>
  <si>
    <t>Young</t>
  </si>
  <si>
    <t>48505</t>
  </si>
  <si>
    <t>505</t>
  </si>
  <si>
    <t>Zapata</t>
  </si>
  <si>
    <t>48507</t>
  </si>
  <si>
    <t>507</t>
  </si>
  <si>
    <t>Zavala</t>
  </si>
  <si>
    <t>48777</t>
  </si>
  <si>
    <t>49001</t>
  </si>
  <si>
    <t>49</t>
  </si>
  <si>
    <t>49003</t>
  </si>
  <si>
    <t>Box Elder</t>
  </si>
  <si>
    <t>49005</t>
  </si>
  <si>
    <t>Cache</t>
  </si>
  <si>
    <t>49007</t>
  </si>
  <si>
    <t>49009</t>
  </si>
  <si>
    <t>Daggett</t>
  </si>
  <si>
    <t>49011</t>
  </si>
  <si>
    <t>49013</t>
  </si>
  <si>
    <t>Duchesne</t>
  </si>
  <si>
    <t>49015</t>
  </si>
  <si>
    <t>Emery</t>
  </si>
  <si>
    <t>49017</t>
  </si>
  <si>
    <t>49019</t>
  </si>
  <si>
    <t>49021</t>
  </si>
  <si>
    <t>49023</t>
  </si>
  <si>
    <t>Juab</t>
  </si>
  <si>
    <t>49025</t>
  </si>
  <si>
    <t>49027</t>
  </si>
  <si>
    <t>Millard</t>
  </si>
  <si>
    <t>49029</t>
  </si>
  <si>
    <t>49031</t>
  </si>
  <si>
    <t>Piute</t>
  </si>
  <si>
    <t>49033</t>
  </si>
  <si>
    <t>Rich</t>
  </si>
  <si>
    <t>49035</t>
  </si>
  <si>
    <t>Salt Lake</t>
  </si>
  <si>
    <t>49037</t>
  </si>
  <si>
    <t>49039</t>
  </si>
  <si>
    <t>Sanpete</t>
  </si>
  <si>
    <t>49041</t>
  </si>
  <si>
    <t>49043</t>
  </si>
  <si>
    <t>49045</t>
  </si>
  <si>
    <t>Tooele</t>
  </si>
  <si>
    <t>49047</t>
  </si>
  <si>
    <t>Uintah</t>
  </si>
  <si>
    <t>49049</t>
  </si>
  <si>
    <t>Utah</t>
  </si>
  <si>
    <t>49051</t>
  </si>
  <si>
    <t>Wasatch</t>
  </si>
  <si>
    <t>49053</t>
  </si>
  <si>
    <t>49055</t>
  </si>
  <si>
    <t>49057</t>
  </si>
  <si>
    <t>Weber</t>
  </si>
  <si>
    <t>49777</t>
  </si>
  <si>
    <t>50001</t>
  </si>
  <si>
    <t>50</t>
  </si>
  <si>
    <t>Addison</t>
  </si>
  <si>
    <t>50003</t>
  </si>
  <si>
    <t>Bennington</t>
  </si>
  <si>
    <t>50005</t>
  </si>
  <si>
    <t>Caledonia</t>
  </si>
  <si>
    <t>50007</t>
  </si>
  <si>
    <t>Chittenden</t>
  </si>
  <si>
    <t>50009</t>
  </si>
  <si>
    <t>50011</t>
  </si>
  <si>
    <t>50013</t>
  </si>
  <si>
    <t>Grand Isle</t>
  </si>
  <si>
    <t>50015</t>
  </si>
  <si>
    <t>Lamoille</t>
  </si>
  <si>
    <t>50017</t>
  </si>
  <si>
    <t>50019</t>
  </si>
  <si>
    <t>50021</t>
  </si>
  <si>
    <t>Rutland</t>
  </si>
  <si>
    <t>50023</t>
  </si>
  <si>
    <t>50025</t>
  </si>
  <si>
    <t>50027</t>
  </si>
  <si>
    <t>Windsor</t>
  </si>
  <si>
    <t>50777</t>
  </si>
  <si>
    <t>51001</t>
  </si>
  <si>
    <t>51</t>
  </si>
  <si>
    <t>Accomack</t>
  </si>
  <si>
    <t>51003</t>
  </si>
  <si>
    <t>Albemarle</t>
  </si>
  <si>
    <t>51005</t>
  </si>
  <si>
    <t>51007</t>
  </si>
  <si>
    <t>Amelia</t>
  </si>
  <si>
    <t>51009</t>
  </si>
  <si>
    <t>Amherst</t>
  </si>
  <si>
    <t>51011</t>
  </si>
  <si>
    <t>Appomattox</t>
  </si>
  <si>
    <t>51013</t>
  </si>
  <si>
    <t>Arlington</t>
  </si>
  <si>
    <t>51015</t>
  </si>
  <si>
    <t>Augusta</t>
  </si>
  <si>
    <t>51017</t>
  </si>
  <si>
    <t>51019</t>
  </si>
  <si>
    <t>51021</t>
  </si>
  <si>
    <t>Bland</t>
  </si>
  <si>
    <t>51023</t>
  </si>
  <si>
    <t>Botetourt</t>
  </si>
  <si>
    <t>51025</t>
  </si>
  <si>
    <t>51027</t>
  </si>
  <si>
    <t>51029</t>
  </si>
  <si>
    <t>Buckingham</t>
  </si>
  <si>
    <t>51031</t>
  </si>
  <si>
    <t>51033</t>
  </si>
  <si>
    <t>51035</t>
  </si>
  <si>
    <t>51036</t>
  </si>
  <si>
    <t>036</t>
  </si>
  <si>
    <t>Charles city</t>
  </si>
  <si>
    <t>51037</t>
  </si>
  <si>
    <t>51041</t>
  </si>
  <si>
    <t>51043</t>
  </si>
  <si>
    <t>51045</t>
  </si>
  <si>
    <t>51047</t>
  </si>
  <si>
    <t>Culpeper</t>
  </si>
  <si>
    <t>51049</t>
  </si>
  <si>
    <t>51051</t>
  </si>
  <si>
    <t>Dickenson</t>
  </si>
  <si>
    <t>51053</t>
  </si>
  <si>
    <t>Dinwiddie</t>
  </si>
  <si>
    <t>51057</t>
  </si>
  <si>
    <t>51059</t>
  </si>
  <si>
    <t>Fairfax</t>
  </si>
  <si>
    <t>51061</t>
  </si>
  <si>
    <t>Fauquier</t>
  </si>
  <si>
    <t>51063</t>
  </si>
  <si>
    <t>51065</t>
  </si>
  <si>
    <t>Fluvanna</t>
  </si>
  <si>
    <t>51067</t>
  </si>
  <si>
    <t>51069</t>
  </si>
  <si>
    <t>51071</t>
  </si>
  <si>
    <t>51073</t>
  </si>
  <si>
    <t>51075</t>
  </si>
  <si>
    <t>Goochland</t>
  </si>
  <si>
    <t>51077</t>
  </si>
  <si>
    <t>51079</t>
  </si>
  <si>
    <t>51081</t>
  </si>
  <si>
    <t>Greensville</t>
  </si>
  <si>
    <t>51083</t>
  </si>
  <si>
    <t>51085</t>
  </si>
  <si>
    <t>Hanover</t>
  </si>
  <si>
    <t>51087</t>
  </si>
  <si>
    <t>Henrico</t>
  </si>
  <si>
    <t>51089</t>
  </si>
  <si>
    <t>51091</t>
  </si>
  <si>
    <t>51093</t>
  </si>
  <si>
    <t>Isle of Wight</t>
  </si>
  <si>
    <t>51095</t>
  </si>
  <si>
    <t>James city</t>
  </si>
  <si>
    <t>51097</t>
  </si>
  <si>
    <t>King and Queen</t>
  </si>
  <si>
    <t>51099</t>
  </si>
  <si>
    <t>King George</t>
  </si>
  <si>
    <t>51101</t>
  </si>
  <si>
    <t>King William</t>
  </si>
  <si>
    <t>51103</t>
  </si>
  <si>
    <t>51105</t>
  </si>
  <si>
    <t>51107</t>
  </si>
  <si>
    <t>Loudoun</t>
  </si>
  <si>
    <t>51109</t>
  </si>
  <si>
    <t>51111</t>
  </si>
  <si>
    <t>Lunenburg</t>
  </si>
  <si>
    <t>51113</t>
  </si>
  <si>
    <t>51115</t>
  </si>
  <si>
    <t>Mathews</t>
  </si>
  <si>
    <t>51117</t>
  </si>
  <si>
    <t>51119</t>
  </si>
  <si>
    <t>51121</t>
  </si>
  <si>
    <t>51125</t>
  </si>
  <si>
    <t>51127</t>
  </si>
  <si>
    <t>New Kent</t>
  </si>
  <si>
    <t>51131</t>
  </si>
  <si>
    <t>51133</t>
  </si>
  <si>
    <t>51135</t>
  </si>
  <si>
    <t>Nottoway</t>
  </si>
  <si>
    <t>51137</t>
  </si>
  <si>
    <t>51139</t>
  </si>
  <si>
    <t>51141</t>
  </si>
  <si>
    <t>Patrick</t>
  </si>
  <si>
    <t>51143</t>
  </si>
  <si>
    <t>Pittsylvania</t>
  </si>
  <si>
    <t>51145</t>
  </si>
  <si>
    <t>Powhatan</t>
  </si>
  <si>
    <t>51147</t>
  </si>
  <si>
    <t>Prince Edward</t>
  </si>
  <si>
    <t>51149</t>
  </si>
  <si>
    <t>Prince George</t>
  </si>
  <si>
    <t>51153</t>
  </si>
  <si>
    <t>Prince William</t>
  </si>
  <si>
    <t>51155</t>
  </si>
  <si>
    <t>51157</t>
  </si>
  <si>
    <t>Rappahannock</t>
  </si>
  <si>
    <t>51159</t>
  </si>
  <si>
    <t>51161</t>
  </si>
  <si>
    <t>Roanoke</t>
  </si>
  <si>
    <t>51163</t>
  </si>
  <si>
    <t>Rockbridge</t>
  </si>
  <si>
    <t>51165</t>
  </si>
  <si>
    <t>51167</t>
  </si>
  <si>
    <t>51169</t>
  </si>
  <si>
    <t>51171</t>
  </si>
  <si>
    <t>Shenandoah</t>
  </si>
  <si>
    <t>51173</t>
  </si>
  <si>
    <t>Smyth</t>
  </si>
  <si>
    <t>51175</t>
  </si>
  <si>
    <t>Southampton</t>
  </si>
  <si>
    <t>51177</t>
  </si>
  <si>
    <t>Spotsylvania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</si>
  <si>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</si>
  <si>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</si>
  <si>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</si>
  <si>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</si>
  <si>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</si>
  <si>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</si>
  <si>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</si>
  <si>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</si>
  <si>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</si>
  <si>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Wythe</t>
  </si>
  <si>
    <t>51199</t>
  </si>
  <si>
    <t>51510</t>
  </si>
  <si>
    <t>Alexandria city</t>
  </si>
  <si>
    <t>51515</t>
  </si>
  <si>
    <t>515</t>
  </si>
  <si>
    <t>Bedford city</t>
  </si>
  <si>
    <t>51520</t>
  </si>
  <si>
    <t>520</t>
  </si>
  <si>
    <t>Bristol city</t>
  </si>
  <si>
    <t>51530</t>
  </si>
  <si>
    <t>530</t>
  </si>
  <si>
    <t>Buena Vista city</t>
  </si>
  <si>
    <t>51540</t>
  </si>
  <si>
    <t>540</t>
  </si>
  <si>
    <t>Charlottesville city</t>
  </si>
  <si>
    <t>51550</t>
  </si>
  <si>
    <t>550</t>
  </si>
  <si>
    <t>Chesapeake city</t>
  </si>
  <si>
    <t>51560</t>
  </si>
  <si>
    <t>560</t>
  </si>
  <si>
    <t>Clifton Forge city</t>
  </si>
  <si>
    <t>51570</t>
  </si>
  <si>
    <t>570</t>
  </si>
  <si>
    <t>Colonial Heights city</t>
  </si>
  <si>
    <t>51580</t>
  </si>
  <si>
    <t>580</t>
  </si>
  <si>
    <t>Covington city</t>
  </si>
  <si>
    <t>51590</t>
  </si>
  <si>
    <t>590</t>
  </si>
  <si>
    <t>Danville city</t>
  </si>
  <si>
    <t>51595</t>
  </si>
  <si>
    <t>595</t>
  </si>
  <si>
    <t>Emporia city</t>
  </si>
  <si>
    <t>51600</t>
  </si>
  <si>
    <t>600</t>
  </si>
  <si>
    <t>Fairfax city</t>
  </si>
  <si>
    <t>51610</t>
  </si>
  <si>
    <t>610</t>
  </si>
  <si>
    <t>Falls Church city</t>
  </si>
  <si>
    <t>51620</t>
  </si>
  <si>
    <t>620</t>
  </si>
  <si>
    <t>Franklin city</t>
  </si>
  <si>
    <t>51630</t>
  </si>
  <si>
    <t>630</t>
  </si>
  <si>
    <t>Fredericksburg city</t>
  </si>
  <si>
    <t>51640</t>
  </si>
  <si>
    <t>640</t>
  </si>
  <si>
    <t>Galax city</t>
  </si>
  <si>
    <t>51650</t>
  </si>
  <si>
    <t>650</t>
  </si>
  <si>
    <t>Hampton city</t>
  </si>
  <si>
    <t>51660</t>
  </si>
  <si>
    <t>660</t>
  </si>
  <si>
    <t>Harrisonburg city</t>
  </si>
  <si>
    <t>51670</t>
  </si>
  <si>
    <t>670</t>
  </si>
  <si>
    <t>Hopewell city</t>
  </si>
  <si>
    <t>51678</t>
  </si>
  <si>
    <t>678</t>
  </si>
  <si>
    <t>Lexington city</t>
  </si>
  <si>
    <t>51680</t>
  </si>
  <si>
    <t>680</t>
  </si>
  <si>
    <t>Lynchburg city</t>
  </si>
  <si>
    <t>51683</t>
  </si>
  <si>
    <t>683</t>
  </si>
  <si>
    <t>Manassas city</t>
  </si>
  <si>
    <t>51685</t>
  </si>
  <si>
    <t>685</t>
  </si>
  <si>
    <t>Manassas Park city</t>
  </si>
  <si>
    <t>51690</t>
  </si>
  <si>
    <t>690</t>
  </si>
  <si>
    <t>Martinsville city</t>
  </si>
  <si>
    <t>51700</t>
  </si>
  <si>
    <t>700</t>
  </si>
  <si>
    <t>Newport News city</t>
  </si>
  <si>
    <t>51710</t>
  </si>
  <si>
    <t>710</t>
  </si>
  <si>
    <t>Norfolk city</t>
  </si>
  <si>
    <t>51720</t>
  </si>
  <si>
    <t>720</t>
  </si>
  <si>
    <t>Norton city</t>
  </si>
  <si>
    <t>51730</t>
  </si>
  <si>
    <t>730</t>
  </si>
  <si>
    <t>Petersburg city</t>
  </si>
  <si>
    <t>51735</t>
  </si>
  <si>
    <t>735</t>
  </si>
  <si>
    <t>Poquoson city</t>
  </si>
  <si>
    <t>51740</t>
  </si>
  <si>
    <t>740</t>
  </si>
  <si>
    <t>Portsmouth city</t>
  </si>
  <si>
    <t>51750</t>
  </si>
  <si>
    <t>750</t>
  </si>
  <si>
    <t>Radford city</t>
  </si>
  <si>
    <t>51760</t>
  </si>
  <si>
    <t>760</t>
  </si>
  <si>
    <t>Richmond city</t>
  </si>
  <si>
    <t>51770</t>
  </si>
  <si>
    <t>770</t>
  </si>
  <si>
    <t>Roanoke city</t>
  </si>
  <si>
    <t>51775</t>
  </si>
  <si>
    <t>775</t>
  </si>
  <si>
    <t>Salem city</t>
  </si>
  <si>
    <t>51777</t>
  </si>
  <si>
    <t>51780</t>
  </si>
  <si>
    <t>780</t>
  </si>
  <si>
    <t>South Boston</t>
  </si>
  <si>
    <t>51790</t>
  </si>
  <si>
    <t>790</t>
  </si>
  <si>
    <t>Staunton city</t>
  </si>
  <si>
    <t>51800</t>
  </si>
  <si>
    <t>800</t>
  </si>
  <si>
    <t>Suffolk city</t>
  </si>
  <si>
    <t>51810</t>
  </si>
  <si>
    <t>810</t>
  </si>
  <si>
    <t>Virginia Beach city</t>
  </si>
  <si>
    <t>51820</t>
  </si>
  <si>
    <t>820</t>
  </si>
  <si>
    <t>Waynesboro city</t>
  </si>
  <si>
    <t>51830</t>
  </si>
  <si>
    <t>830</t>
  </si>
  <si>
    <t>Williamsburg city</t>
  </si>
  <si>
    <t>51840</t>
  </si>
  <si>
    <t>840</t>
  </si>
  <si>
    <t>Winchester city</t>
  </si>
  <si>
    <t>53001</t>
  </si>
  <si>
    <t>53</t>
  </si>
  <si>
    <t>53003</t>
  </si>
  <si>
    <t>Asotin</t>
  </si>
  <si>
    <t>53005</t>
  </si>
  <si>
    <t>53007</t>
  </si>
  <si>
    <t>Chelan</t>
  </si>
  <si>
    <t>53009</t>
  </si>
  <si>
    <t>Clallam</t>
  </si>
  <si>
    <t>53011</t>
  </si>
  <si>
    <t>53013</t>
  </si>
  <si>
    <t>53015</t>
  </si>
  <si>
    <t>Cowlitz</t>
  </si>
  <si>
    <t>53017</t>
  </si>
  <si>
    <t>53019</t>
  </si>
  <si>
    <t>Ferry</t>
  </si>
  <si>
    <t>53021</t>
  </si>
  <si>
    <t>53023</t>
  </si>
  <si>
    <t>53025</t>
  </si>
  <si>
    <t>53027</t>
  </si>
  <si>
    <t>Grays Harbor</t>
  </si>
  <si>
    <t>53029</t>
  </si>
  <si>
    <t>Island</t>
  </si>
  <si>
    <t>53031</t>
  </si>
  <si>
    <t>53033</t>
  </si>
  <si>
    <t>53035</t>
  </si>
  <si>
    <t>Kitsap</t>
  </si>
  <si>
    <t>53037</t>
  </si>
  <si>
    <t>Kittitas</t>
  </si>
  <si>
    <t>53039</t>
  </si>
  <si>
    <t>Klickitat</t>
  </si>
  <si>
    <t>53041</t>
  </si>
  <si>
    <t>53043</t>
  </si>
  <si>
    <t>53045</t>
  </si>
  <si>
    <t>53047</t>
  </si>
  <si>
    <t>Okanogan</t>
  </si>
  <si>
    <t>53049</t>
  </si>
  <si>
    <t>Pacific</t>
  </si>
  <si>
    <t>53051</t>
  </si>
  <si>
    <t>Pend Oreille</t>
  </si>
  <si>
    <t>53053</t>
  </si>
  <si>
    <t>53055</t>
  </si>
  <si>
    <t>53057</t>
  </si>
  <si>
    <t>Skagit</t>
  </si>
  <si>
    <t>53059</t>
  </si>
  <si>
    <t>Skamania</t>
  </si>
  <si>
    <t>53061</t>
  </si>
  <si>
    <t>Snohomish</t>
  </si>
  <si>
    <t>53063</t>
  </si>
  <si>
    <t>Spokane</t>
  </si>
  <si>
    <t>53065</t>
  </si>
  <si>
    <t>53067</t>
  </si>
  <si>
    <t>53069</t>
  </si>
  <si>
    <t>Wahkiakum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</si>
  <si>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</si>
  <si>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</si>
  <si>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</si>
  <si>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</si>
  <si>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</si>
  <si>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</si>
  <si>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</si>
  <si>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</si>
  <si>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53777</t>
  </si>
  <si>
    <t>54001</t>
  </si>
  <si>
    <t>54</t>
  </si>
  <si>
    <t>54003</t>
  </si>
  <si>
    <t>54005</t>
  </si>
  <si>
    <t>54007</t>
  </si>
  <si>
    <t>Braxton</t>
  </si>
  <si>
    <t>54009</t>
  </si>
  <si>
    <t>Brooke</t>
  </si>
  <si>
    <t>54011</t>
  </si>
  <si>
    <t>Cabell</t>
  </si>
  <si>
    <t>54013</t>
  </si>
  <si>
    <t>54015</t>
  </si>
  <si>
    <t>54017</t>
  </si>
  <si>
    <t>Doddridge</t>
  </si>
  <si>
    <t>54019</t>
  </si>
  <si>
    <t>54021</t>
  </si>
  <si>
    <t>54023</t>
  </si>
  <si>
    <t>54025</t>
  </si>
  <si>
    <t>Greenbrier</t>
  </si>
  <si>
    <t>54027</t>
  </si>
  <si>
    <t>54029</t>
  </si>
  <si>
    <t>54031</t>
  </si>
  <si>
    <t>Hardy</t>
  </si>
  <si>
    <t>54033</t>
  </si>
  <si>
    <t>54035</t>
  </si>
  <si>
    <t>54037</t>
  </si>
  <si>
    <t>54039</t>
  </si>
  <si>
    <t>Kanawha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</si>
  <si>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</si>
  <si>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</si>
  <si>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</si>
  <si>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</si>
  <si>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</si>
  <si>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</si>
  <si>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</si>
  <si>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</si>
  <si>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</si>
  <si>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</si>
  <si>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Mingo</t>
  </si>
  <si>
    <t>54061</t>
  </si>
  <si>
    <t>Monongalia</t>
  </si>
  <si>
    <t>54063</t>
  </si>
  <si>
    <t>54065</t>
  </si>
  <si>
    <t>54067</t>
  </si>
  <si>
    <t>54069</t>
  </si>
  <si>
    <t>54071</t>
  </si>
  <si>
    <t>54073</t>
  </si>
  <si>
    <t>Pleasants</t>
  </si>
  <si>
    <t>54075</t>
  </si>
  <si>
    <t>54077</t>
  </si>
  <si>
    <t>Preston</t>
  </si>
  <si>
    <t>54079</t>
  </si>
  <si>
    <t>54081</t>
  </si>
  <si>
    <t>Raleigh</t>
  </si>
  <si>
    <t>54083</t>
  </si>
  <si>
    <t>54085</t>
  </si>
  <si>
    <t>Ritchie</t>
  </si>
  <si>
    <t>54087</t>
  </si>
  <si>
    <t>54089</t>
  </si>
  <si>
    <t>Summers</t>
  </si>
  <si>
    <t>54091</t>
  </si>
  <si>
    <t>54093</t>
  </si>
  <si>
    <t>Tucker</t>
  </si>
  <si>
    <t>54095</t>
  </si>
  <si>
    <t>54097</t>
  </si>
  <si>
    <t>54099</t>
  </si>
  <si>
    <t>54101</t>
  </si>
  <si>
    <t>54103</t>
  </si>
  <si>
    <t>Wetzel</t>
  </si>
  <si>
    <t>54105</t>
  </si>
  <si>
    <t>Wirt</t>
  </si>
  <si>
    <t>54107</t>
  </si>
  <si>
    <t>54109</t>
  </si>
  <si>
    <t>54777</t>
  </si>
  <si>
    <t>55001</t>
  </si>
  <si>
    <t>55</t>
  </si>
  <si>
    <t>55003</t>
  </si>
  <si>
    <t>55005</t>
  </si>
  <si>
    <t>Barron</t>
  </si>
  <si>
    <t>55007</t>
  </si>
  <si>
    <t>Bayfield</t>
  </si>
  <si>
    <t>55009</t>
  </si>
  <si>
    <t>55011</t>
  </si>
  <si>
    <t>55013</t>
  </si>
  <si>
    <t>Burnett</t>
  </si>
  <si>
    <t>55015</t>
  </si>
  <si>
    <t>Calumet</t>
  </si>
  <si>
    <t>55017</t>
  </si>
  <si>
    <t>55019</t>
  </si>
  <si>
    <t>55021</t>
  </si>
  <si>
    <t>55023</t>
  </si>
  <si>
    <t>55025</t>
  </si>
  <si>
    <t>Dane</t>
  </si>
  <si>
    <t>55027</t>
  </si>
  <si>
    <t>55029</t>
  </si>
  <si>
    <t>Door</t>
  </si>
  <si>
    <t>55031</t>
  </si>
  <si>
    <t>55033</t>
  </si>
  <si>
    <t>55035</t>
  </si>
  <si>
    <t>Eau Claire</t>
  </si>
  <si>
    <t>55037</t>
  </si>
  <si>
    <t>55039</t>
  </si>
  <si>
    <t>Fond du Lac</t>
  </si>
  <si>
    <t>55041</t>
  </si>
  <si>
    <t>55043</t>
  </si>
  <si>
    <t>55045</t>
  </si>
  <si>
    <t>55047</t>
  </si>
  <si>
    <t>Green Lake</t>
  </si>
  <si>
    <t>55049</t>
  </si>
  <si>
    <t>55051</t>
  </si>
  <si>
    <t>55053</t>
  </si>
  <si>
    <t>55055</t>
  </si>
  <si>
    <t>55057</t>
  </si>
  <si>
    <t>55059</t>
  </si>
  <si>
    <t>Kenosha</t>
  </si>
  <si>
    <t>55061</t>
  </si>
  <si>
    <t>Kewaunee</t>
  </si>
  <si>
    <t>55063</t>
  </si>
  <si>
    <t>La Crosse</t>
  </si>
  <si>
    <t>55065</t>
  </si>
  <si>
    <t>55067</t>
  </si>
  <si>
    <t>Langlade</t>
  </si>
  <si>
    <t>55069</t>
  </si>
  <si>
    <t>55071</t>
  </si>
  <si>
    <t>Manitowoc</t>
  </si>
  <si>
    <t>55073</t>
  </si>
  <si>
    <t>Marathon</t>
  </si>
  <si>
    <t>55075</t>
  </si>
  <si>
    <t>Marinette</t>
  </si>
  <si>
    <t>55077</t>
  </si>
  <si>
    <t>55078</t>
  </si>
  <si>
    <t>078</t>
  </si>
  <si>
    <t>55079</t>
  </si>
  <si>
    <t>Milwaukee</t>
  </si>
  <si>
    <t>55081</t>
  </si>
  <si>
    <t>55083</t>
  </si>
  <si>
    <t>Oconto</t>
  </si>
  <si>
    <t>55085</t>
  </si>
  <si>
    <t>55087</t>
  </si>
  <si>
    <t>Outagamie</t>
  </si>
  <si>
    <t>55089</t>
  </si>
  <si>
    <t>Ozaukee</t>
  </si>
  <si>
    <t>55091</t>
  </si>
  <si>
    <t>Pepin</t>
  </si>
  <si>
    <t>55093</t>
  </si>
  <si>
    <t>55095</t>
  </si>
  <si>
    <t>55097</t>
  </si>
  <si>
    <t>55099</t>
  </si>
  <si>
    <t>Price</t>
  </si>
  <si>
    <t>55101</t>
  </si>
  <si>
    <t>Racine</t>
  </si>
  <si>
    <t>55103</t>
  </si>
  <si>
    <t>55105</t>
  </si>
  <si>
    <t>55107</t>
  </si>
  <si>
    <t>55109</t>
  </si>
  <si>
    <t>St. Croix</t>
  </si>
  <si>
    <t>55111</t>
  </si>
  <si>
    <t>Sauk</t>
  </si>
  <si>
    <t>55113</t>
  </si>
  <si>
    <t>Sawyer</t>
  </si>
  <si>
    <t>55115</t>
  </si>
  <si>
    <t>Shawano</t>
  </si>
  <si>
    <t>55117</t>
  </si>
  <si>
    <t>Sheboygan</t>
  </si>
  <si>
    <t>55119</t>
  </si>
  <si>
    <t>55121</t>
  </si>
  <si>
    <t>Trempealeau</t>
  </si>
  <si>
    <t>55123</t>
  </si>
  <si>
    <t>55125</t>
  </si>
  <si>
    <t>Vilas</t>
  </si>
  <si>
    <t>55127</t>
  </si>
  <si>
    <t>55129</t>
  </si>
  <si>
    <t>Washburn</t>
  </si>
  <si>
    <t>55131</t>
  </si>
  <si>
    <t>55133</t>
  </si>
  <si>
    <t>Waukesha</t>
  </si>
  <si>
    <t>55135</t>
  </si>
  <si>
    <t>Waupaca</t>
  </si>
  <si>
    <t>55137</t>
  </si>
  <si>
    <t>Waushara</t>
  </si>
  <si>
    <t>55139</t>
  </si>
  <si>
    <t>55141</t>
  </si>
  <si>
    <t>55777</t>
  </si>
  <si>
    <t>56001</t>
  </si>
  <si>
    <t>56</t>
  </si>
  <si>
    <t>56003</t>
  </si>
  <si>
    <t>56005</t>
  </si>
  <si>
    <t>56007</t>
  </si>
  <si>
    <t>56009</t>
  </si>
  <si>
    <t>Converse</t>
  </si>
  <si>
    <t>56011</t>
  </si>
  <si>
    <t>56013</t>
  </si>
  <si>
    <t>56015</t>
  </si>
  <si>
    <t>Goshen</t>
  </si>
  <si>
    <t>56017</t>
  </si>
  <si>
    <t>Hot Springs</t>
  </si>
  <si>
    <t>56019</t>
  </si>
  <si>
    <t>56021</t>
  </si>
  <si>
    <t>Laramie</t>
  </si>
  <si>
    <t>56023</t>
  </si>
  <si>
    <t>56025</t>
  </si>
  <si>
    <t>Natrona</t>
  </si>
  <si>
    <t>56027</t>
  </si>
  <si>
    <t>Niobrara</t>
  </si>
  <si>
    <t>56029</t>
  </si>
  <si>
    <t>56031</t>
  </si>
  <si>
    <t>56033</t>
  </si>
  <si>
    <t>56035</t>
  </si>
  <si>
    <t>Sublette</t>
  </si>
  <si>
    <t>56037</t>
  </si>
  <si>
    <t>Sweetwater</t>
  </si>
  <si>
    <t>56039</t>
  </si>
  <si>
    <t>56041</t>
  </si>
  <si>
    <t>Uinta</t>
  </si>
  <si>
    <t>56043</t>
  </si>
  <si>
    <t>Washakie</t>
  </si>
  <si>
    <t>56045</t>
  </si>
  <si>
    <t>Weston</t>
  </si>
  <si>
    <t>56777</t>
  </si>
  <si>
    <t>72001</t>
  </si>
  <si>
    <t>72</t>
  </si>
  <si>
    <t>Adjuntas</t>
  </si>
  <si>
    <t>72003</t>
  </si>
  <si>
    <t>Aguada</t>
  </si>
  <si>
    <t>72005</t>
  </si>
  <si>
    <t>Aguadilla</t>
  </si>
  <si>
    <t>72007</t>
  </si>
  <si>
    <t>Aguas Buenas</t>
  </si>
  <si>
    <t>72009</t>
  </si>
  <si>
    <t>Aibonito</t>
  </si>
  <si>
    <t>72011</t>
  </si>
  <si>
    <t>Anasco</t>
  </si>
  <si>
    <t>72013</t>
  </si>
  <si>
    <t>Arecibo</t>
  </si>
  <si>
    <t>72015</t>
  </si>
  <si>
    <t>Arroyo</t>
  </si>
  <si>
    <t>72017</t>
  </si>
  <si>
    <t>Barceloneta</t>
  </si>
  <si>
    <t>72019</t>
  </si>
  <si>
    <t>Barranquitas</t>
  </si>
  <si>
    <t>72021</t>
  </si>
  <si>
    <t>Bayamo'n</t>
  </si>
  <si>
    <t>72023</t>
  </si>
  <si>
    <t>Cabo Rojo</t>
  </si>
  <si>
    <t>72025</t>
  </si>
  <si>
    <t>Caguas</t>
  </si>
  <si>
    <t>72027</t>
  </si>
  <si>
    <t>Camuy</t>
  </si>
  <si>
    <t>72029</t>
  </si>
  <si>
    <t>Canovanas</t>
  </si>
  <si>
    <t>72031</t>
  </si>
  <si>
    <t>Carolina</t>
  </si>
  <si>
    <t>72033</t>
  </si>
  <si>
    <t>Catano</t>
  </si>
  <si>
    <t>72035</t>
  </si>
  <si>
    <t>Cayey</t>
  </si>
  <si>
    <t>72037</t>
  </si>
  <si>
    <t>Ceiba</t>
  </si>
  <si>
    <t>72039</t>
  </si>
  <si>
    <t>Ciales</t>
  </si>
  <si>
    <t>72041</t>
  </si>
  <si>
    <t>Cidra</t>
  </si>
  <si>
    <t>72043</t>
  </si>
  <si>
    <t>Coamo</t>
  </si>
  <si>
    <t>72045</t>
  </si>
  <si>
    <t>Comerio</t>
  </si>
  <si>
    <t>72047</t>
  </si>
  <si>
    <t>Corozal</t>
  </si>
  <si>
    <t>72049</t>
  </si>
  <si>
    <t>Culebra</t>
  </si>
  <si>
    <t>72051</t>
  </si>
  <si>
    <t>Dorado</t>
  </si>
  <si>
    <t>72053</t>
  </si>
  <si>
    <t>Fajardo</t>
  </si>
  <si>
    <t>72054</t>
  </si>
  <si>
    <t>054</t>
  </si>
  <si>
    <t>Florida</t>
  </si>
  <si>
    <t>72055</t>
  </si>
  <si>
    <t>Guanica</t>
  </si>
  <si>
    <t>72057</t>
  </si>
  <si>
    <t>Guayama</t>
  </si>
  <si>
    <t>72059</t>
  </si>
  <si>
    <t>Guayanilla</t>
  </si>
  <si>
    <t>72061</t>
  </si>
  <si>
    <t>Guaynabo</t>
  </si>
  <si>
    <t>72063</t>
  </si>
  <si>
    <t>Gurabo</t>
  </si>
  <si>
    <t>72065</t>
  </si>
  <si>
    <t>Hatillo</t>
  </si>
  <si>
    <t>72067</t>
  </si>
  <si>
    <t>Hormigueros</t>
  </si>
  <si>
    <t>72069</t>
  </si>
  <si>
    <t>Humacao</t>
  </si>
  <si>
    <t>72071</t>
  </si>
  <si>
    <t>Isabela</t>
  </si>
  <si>
    <t>72073</t>
  </si>
  <si>
    <t>Jayuya</t>
  </si>
  <si>
    <t>72075</t>
  </si>
  <si>
    <t>Juana Diaz</t>
  </si>
  <si>
    <t>72077</t>
  </si>
  <si>
    <t>Juncos</t>
  </si>
  <si>
    <t>72079</t>
  </si>
  <si>
    <t>Lajas</t>
  </si>
  <si>
    <t>72081</t>
  </si>
  <si>
    <t>Lares</t>
  </si>
  <si>
    <t>72083</t>
  </si>
  <si>
    <t>Las Marias</t>
  </si>
  <si>
    <t>72085</t>
  </si>
  <si>
    <t>Las Piedras</t>
  </si>
  <si>
    <t>72087</t>
  </si>
  <si>
    <t>Loiza</t>
  </si>
  <si>
    <t>72089</t>
  </si>
  <si>
    <t>Luquillo</t>
  </si>
  <si>
    <t>72091</t>
  </si>
  <si>
    <t>Manati</t>
  </si>
  <si>
    <t>72093</t>
  </si>
  <si>
    <t>Maricao</t>
  </si>
  <si>
    <t>72095</t>
  </si>
  <si>
    <t>Maunabo</t>
  </si>
  <si>
    <t>72097</t>
  </si>
  <si>
    <t>Mayaguez</t>
  </si>
  <si>
    <t>72099</t>
  </si>
  <si>
    <t>Moca</t>
  </si>
  <si>
    <t>72101</t>
  </si>
  <si>
    <t>Morovis</t>
  </si>
  <si>
    <t>72103</t>
  </si>
  <si>
    <t>Naguabo</t>
  </si>
  <si>
    <t>72105</t>
  </si>
  <si>
    <t>Naranjito</t>
  </si>
  <si>
    <t>72107</t>
  </si>
  <si>
    <t>Orocovis</t>
  </si>
  <si>
    <t>72109</t>
  </si>
  <si>
    <t>Patillas</t>
  </si>
  <si>
    <t>72111</t>
  </si>
  <si>
    <t>Penuelas</t>
  </si>
  <si>
    <t>72113</t>
  </si>
  <si>
    <t>Ponce</t>
  </si>
  <si>
    <t>72115</t>
  </si>
  <si>
    <t>Quebradillas</t>
  </si>
  <si>
    <t>72117</t>
  </si>
  <si>
    <t>Rincon</t>
  </si>
  <si>
    <t>72119</t>
  </si>
  <si>
    <t>72121</t>
  </si>
  <si>
    <t>Sabana Grande</t>
  </si>
  <si>
    <t>72123</t>
  </si>
  <si>
    <t>Salinas</t>
  </si>
  <si>
    <t>72125</t>
  </si>
  <si>
    <t>San German</t>
  </si>
  <si>
    <t>72127</t>
  </si>
  <si>
    <t>72129</t>
  </si>
  <si>
    <t>San Lorenzo</t>
  </si>
  <si>
    <t>72131</t>
  </si>
  <si>
    <t>San Sebastian</t>
  </si>
  <si>
    <t>72133</t>
  </si>
  <si>
    <t>Santa Isabel</t>
  </si>
  <si>
    <t>72135</t>
  </si>
  <si>
    <t>Toa Alta</t>
  </si>
  <si>
    <t>72137</t>
  </si>
  <si>
    <t>Toa Baja</t>
  </si>
  <si>
    <t>72139</t>
  </si>
  <si>
    <t>Trujillo Alto</t>
  </si>
  <si>
    <t>72141</t>
  </si>
  <si>
    <t>Utuado</t>
  </si>
  <si>
    <t>72143</t>
  </si>
  <si>
    <t>Vega Alta</t>
  </si>
  <si>
    <t>72145</t>
  </si>
  <si>
    <t>Vega Baja</t>
  </si>
  <si>
    <t>72147</t>
  </si>
  <si>
    <t>Vieques</t>
  </si>
  <si>
    <t>72149</t>
  </si>
  <si>
    <t>Villalba</t>
  </si>
  <si>
    <t>72151</t>
  </si>
  <si>
    <t>Yabucoa</t>
  </si>
  <si>
    <t>72153</t>
  </si>
  <si>
    <t>Yauco</t>
  </si>
  <si>
    <t>72777</t>
  </si>
  <si>
    <t>78010</t>
  </si>
  <si>
    <t>78</t>
  </si>
  <si>
    <t>78020</t>
  </si>
  <si>
    <t>St. John</t>
  </si>
  <si>
    <t>78030</t>
  </si>
  <si>
    <t>030</t>
  </si>
  <si>
    <t>St. Thomas</t>
  </si>
  <si>
    <t>78777</t>
  </si>
  <si>
    <t>85000</t>
  </si>
  <si>
    <t>85</t>
  </si>
  <si>
    <t>000</t>
  </si>
  <si>
    <t>Federal Waters</t>
  </si>
  <si>
    <t>85001</t>
  </si>
  <si>
    <t>Federal Waters - US North Pacific</t>
  </si>
  <si>
    <t>85002</t>
  </si>
  <si>
    <t>002</t>
  </si>
  <si>
    <t>Federal Waters - US South Pacific</t>
  </si>
  <si>
    <t>85003</t>
  </si>
  <si>
    <t>Federal Waters - US Gulf Coast</t>
  </si>
  <si>
    <t>85004</t>
  </si>
  <si>
    <t>004</t>
  </si>
  <si>
    <t>Federal Waters - US Atlantic</t>
  </si>
  <si>
    <t>85005</t>
  </si>
  <si>
    <t>Federal Waters - US Near Alaska</t>
  </si>
  <si>
    <t>85006</t>
  </si>
  <si>
    <t>Federal Waters - US Near Hawaii</t>
  </si>
  <si>
    <t xml:space="preserve">amalia.talty@deq.ok.gov </t>
  </si>
  <si>
    <t>PSO Northeastern Power Station</t>
  </si>
  <si>
    <t>Power Station</t>
  </si>
  <si>
    <t>2012-918</t>
  </si>
  <si>
    <t>Electric Power Generation Turbine- Unit 1a</t>
  </si>
  <si>
    <t>GE MS7001FA S/N 297510</t>
  </si>
  <si>
    <t>United Sciences Testing, Inc.</t>
  </si>
  <si>
    <t>Teledyne Monitor Labs 200EH S/N 635</t>
  </si>
  <si>
    <t>Anne Smith</t>
  </si>
  <si>
    <t>Anne.Smith@deq.ok.gov</t>
  </si>
  <si>
    <t>Heat Input - 1465 MSCFH</t>
  </si>
  <si>
    <t>Heat Input - 1464 MSCFH</t>
  </si>
  <si>
    <t>Heat Input - 1458 MSCFH</t>
  </si>
  <si>
    <t>Heat Input - 1455 MSCFH</t>
  </si>
  <si>
    <t>Heat Input - 1457 MSCFH</t>
  </si>
  <si>
    <t>Heat Input - 1459 MSCFH</t>
  </si>
  <si>
    <t>Heat Input - 1454 MSCFH</t>
  </si>
  <si>
    <t>Heat Input - 1462 MSCFH</t>
  </si>
  <si>
    <t>Electric Power Generation Turbine- Unit 1b</t>
  </si>
  <si>
    <t>GE MS7001FA S/N 297511</t>
  </si>
  <si>
    <t>Heat Input - 1440 MSCFH</t>
  </si>
  <si>
    <t>Heat Input - 1447 MSCFH</t>
  </si>
  <si>
    <t>Heat Input - 1446 MSCFH</t>
  </si>
  <si>
    <t>Heat Input - 1437 MSCFH</t>
  </si>
  <si>
    <t>Heat Input - 1442 MSCFH</t>
  </si>
  <si>
    <t>Heat Input - 1445 MSCFH</t>
  </si>
  <si>
    <t>Heat Input - 1444 MSCFH</t>
  </si>
  <si>
    <t>Heat Input - 1449 MSCFH</t>
  </si>
  <si>
    <t>Heat Input - 1435 MSCFH</t>
  </si>
  <si>
    <t>Heat Input - 1436 MSCFH</t>
  </si>
  <si>
    <t>Electric Power Generation Boiler- Unit # 2</t>
  </si>
  <si>
    <t>Babcock and Wilcox UP-60</t>
  </si>
  <si>
    <t>Teledyne Monitor Labs 200E S/N 2606</t>
  </si>
  <si>
    <t>Diluent gas is CO2 instead of O2</t>
  </si>
  <si>
    <t>Electric Power Generation Boiler- Unit #2</t>
  </si>
  <si>
    <t>Sapulpa Plnt</t>
  </si>
  <si>
    <t>Glass Manufacturing Facility</t>
  </si>
  <si>
    <t>2007-204</t>
  </si>
  <si>
    <t>Furnace #50</t>
  </si>
  <si>
    <t>Furnace #50- 65mmBtu/Hr</t>
  </si>
  <si>
    <t>1930's/Rebuilt 1989</t>
  </si>
  <si>
    <t>METCO Environmental</t>
  </si>
  <si>
    <t>Thermo Environmental/48C</t>
  </si>
  <si>
    <t>Capacity - TPH</t>
  </si>
  <si>
    <t>Furnace #52</t>
  </si>
  <si>
    <t>Furnace #52- 69mmBtu/Hr</t>
  </si>
  <si>
    <t>1930's/Rebuilt 1987</t>
  </si>
  <si>
    <t>PSO Northeastern PWR STA</t>
  </si>
  <si>
    <t>Electric Power Generation Boiler- Unit # 4</t>
  </si>
  <si>
    <t>Combustion Engineering #7174 SCRR</t>
  </si>
  <si>
    <t xml:space="preserve">MOSTADI PLATT </t>
  </si>
  <si>
    <t>Thermo Scientific Analyzer</t>
  </si>
  <si>
    <t>Electric Power Generation Boiler- Unit #4</t>
  </si>
  <si>
    <t>Oneta Energy Center</t>
  </si>
  <si>
    <t>Cogeneration Facility</t>
  </si>
  <si>
    <t>2015-1864</t>
  </si>
  <si>
    <t>Combustion Turbine, Unit #1.1</t>
  </si>
  <si>
    <t>General Electric  Model PG7241 (FA)</t>
  </si>
  <si>
    <t>Air Hygiene International, Inc.</t>
  </si>
  <si>
    <t>Thermo Model 42i-HL</t>
  </si>
  <si>
    <t>1581 MMBTUH - 170 MW Turbine; 200 MMBTUH DB - 160 MW Steam</t>
  </si>
  <si>
    <t>PSO Riverside Jenks PWR STA</t>
  </si>
  <si>
    <t>2009-278</t>
  </si>
  <si>
    <t>Combustion Turbine No. 4</t>
  </si>
  <si>
    <t>GE7EA Combustion Turbine</t>
  </si>
  <si>
    <t>Teledyne Monitor Labs 200EH S/N 566</t>
  </si>
  <si>
    <t>SCFM</t>
  </si>
  <si>
    <t>NO2 - Nondetect 0.001 ppm; 945.5 MMBTUH</t>
  </si>
  <si>
    <t>NO2 - Nondetect 0.001 ppm; 946.1 MMBTUH</t>
  </si>
  <si>
    <t>NO2 - Nondetect 0.001 ppm; 947.2 MMBTUH</t>
  </si>
  <si>
    <t>Combustion Turbine No. 3</t>
  </si>
  <si>
    <t>NO2 - Nondetect 0.001 ppm; 973.8 MMBTUH</t>
  </si>
  <si>
    <t>NO2 - Nondetect 0.001 ppm; 974.9 MMBTUH</t>
  </si>
  <si>
    <t>NO2 - Nondetect 0.001 ppm; 968.3 MMBTUH</t>
  </si>
  <si>
    <t>Electrical Power Generation Boiler- Unit #3</t>
  </si>
  <si>
    <t>Combustion Engineering #4974 SCRR</t>
  </si>
  <si>
    <t xml:space="preserve">Diluent Gas CO2; </t>
  </si>
  <si>
    <t>PSO Tulsa Power Station</t>
  </si>
  <si>
    <t>2014-0874</t>
  </si>
  <si>
    <t>Boiler No. 2</t>
  </si>
  <si>
    <t>Babcock &amp; Wilcox RB-240</t>
  </si>
  <si>
    <t>Diluent gas is CO2 not O2; Capacity: MMBTUH</t>
  </si>
  <si>
    <t xml:space="preserve">Anne.Smith@deq.ok.gov </t>
  </si>
  <si>
    <t>Dilent gas is CO2 not O2; Capacity: MMBTUH</t>
  </si>
  <si>
    <t>Boiler No. 4</t>
  </si>
  <si>
    <t>Babcock &amp; Wilcox RB-241</t>
  </si>
  <si>
    <t>Boiler No. 1</t>
  </si>
  <si>
    <t>Babcock &amp; Wilcox supercritical pressure-fired steam generator UP-99</t>
  </si>
  <si>
    <t>Teledyne Monitor Labes 200E S/N 2136</t>
  </si>
  <si>
    <t>Babcock &amp; Wilcox supercritical pressure-fired steam generator UP-113</t>
  </si>
  <si>
    <t>Teledyne Monitor Labes 200E S/N 2606</t>
  </si>
  <si>
    <t>Gas Turbine, Unit #2.2</t>
  </si>
  <si>
    <t>Air Hygiene, Inc.</t>
  </si>
  <si>
    <t>Gas Turbine, Unit #1.2</t>
  </si>
  <si>
    <t>Gas Turbine, Unit #2.1</t>
  </si>
  <si>
    <t>Cardinal Glass Plant</t>
  </si>
  <si>
    <t>2014-2167</t>
  </si>
  <si>
    <t>Furnace, S-01</t>
  </si>
  <si>
    <t>Main Glass Melting Furance</t>
  </si>
  <si>
    <t>Advanced Industrial Resources, Inc.</t>
  </si>
  <si>
    <t>Horiba-CLA 510</t>
  </si>
  <si>
    <t>Tenaska Kiamichi Generating Station</t>
  </si>
  <si>
    <t>Electric Power Generating Station</t>
  </si>
  <si>
    <t>2014-1309</t>
  </si>
  <si>
    <t>Turbine and Duct Burner Unit 2-201</t>
  </si>
  <si>
    <t>General Electric Model PG7241FA</t>
  </si>
  <si>
    <t>Thermo 42C</t>
  </si>
  <si>
    <t>1879 MMBTUH - 181.6 MW Turbine; 650 MMBTUH DB - 165 MW Steam</t>
  </si>
  <si>
    <t>Turbine and Duct Burner Unit 1-201</t>
  </si>
  <si>
    <t>Turbine and Duct Burner Unit 1-101</t>
  </si>
  <si>
    <t>Thermo 42i-HL</t>
  </si>
  <si>
    <t>Turbine and Duct Burner Unit 2-101</t>
  </si>
  <si>
    <t>Walter B Hall Resources Recovery Facility</t>
  </si>
  <si>
    <t>Waste Disposal Facility</t>
  </si>
  <si>
    <t>99-425</t>
  </si>
  <si>
    <t>Municipal Waste Combustor Unit 1</t>
  </si>
  <si>
    <t>Martin GMBH</t>
  </si>
  <si>
    <t>Thermo 42CHL</t>
  </si>
  <si>
    <t>DACFM</t>
  </si>
  <si>
    <t>Capacity: lb steam @ 375 TPD &amp; 4,500 BTU/lb</t>
  </si>
  <si>
    <t>Municipal Waste Combustor Unit 2</t>
  </si>
  <si>
    <t>Municipal Waste Combustor Unit 3</t>
  </si>
  <si>
    <t xml:space="preserve">Tessenderlo Kerley </t>
  </si>
  <si>
    <t>Fertilizer Plant</t>
  </si>
  <si>
    <t>2011-799</t>
  </si>
  <si>
    <t>Ammonium Thiosulfate Unit (ATS)</t>
  </si>
  <si>
    <t>ATS Main Stack</t>
  </si>
  <si>
    <t>Combustion &amp; Environmental Testing Consultants, Inc. (CETCON)</t>
  </si>
  <si>
    <t>TECO 42C</t>
  </si>
  <si>
    <r>
      <t>Fuel: Refinery Acid gas (primarily H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S); Capacity: LTPD S</t>
    </r>
  </si>
  <si>
    <t>Fuel: Refinery Acid gas (primarily H2S); Capacity: LTPD S</t>
  </si>
  <si>
    <t>IP Valliant Paper Mill</t>
  </si>
  <si>
    <t>Kraft Process Paper Mill</t>
  </si>
  <si>
    <t>2013-0465</t>
  </si>
  <si>
    <t>EUG D1 Bark Boiler Stack</t>
  </si>
  <si>
    <t>Bark Boiler</t>
  </si>
  <si>
    <t>CETCON, Inc.</t>
  </si>
  <si>
    <t>Teledyne M200E</t>
  </si>
  <si>
    <t>405-702-4191</t>
  </si>
  <si>
    <t>Capacity: MMBtu/hr</t>
  </si>
  <si>
    <t>Horseshoe Lake Generating Station</t>
  </si>
  <si>
    <t>Electricity-Genertating Station</t>
  </si>
  <si>
    <t>2012-697</t>
  </si>
  <si>
    <t>Electric Generation Unit 6</t>
  </si>
  <si>
    <t>Babcock &amp; Wilcox (S/N: RB-260)</t>
  </si>
  <si>
    <t>OG&amp;E Electric Services</t>
  </si>
  <si>
    <t>CAI 600 HCLD</t>
  </si>
  <si>
    <t>Capacity: Gross MW; Dilent Gas CO2</t>
  </si>
  <si>
    <t>Capactiy: Gross MW; Dilent Gas CO2</t>
  </si>
  <si>
    <t>Electric Generation Unit 7</t>
  </si>
  <si>
    <t>Babcock &amp; Wilcox (S/N: RB-381)</t>
  </si>
  <si>
    <t>Capactiy: Gross MW</t>
  </si>
  <si>
    <t>Capacity: Gross MW</t>
  </si>
  <si>
    <t>Electric Generation Unit 8</t>
  </si>
  <si>
    <t>Combustion Engineering (S/N: 20754)</t>
  </si>
  <si>
    <t>Unit 9 Turbine</t>
  </si>
  <si>
    <t>GE/LM6000PC Sprint (S/N: 308771)</t>
  </si>
  <si>
    <t>Unit 10 Turbine</t>
  </si>
  <si>
    <t>GE/LM6000PC Sprint (S/N: 265046)</t>
  </si>
  <si>
    <t>McClain Energy Facility</t>
  </si>
  <si>
    <t>Combustion Turbine Power Plant</t>
  </si>
  <si>
    <t>2015-1373</t>
  </si>
  <si>
    <t>Combustion Turbine No. 1</t>
  </si>
  <si>
    <t>General Electric 7FA</t>
  </si>
  <si>
    <t>Combustion Turbine No. 2</t>
  </si>
  <si>
    <t>1,683.3 MMBTUH - 182.5 MW Turbine; 180 MW Steam</t>
  </si>
  <si>
    <t>Muskogee Generating Station</t>
  </si>
  <si>
    <t>Electricity Generation Plant</t>
  </si>
  <si>
    <t>2015-271</t>
  </si>
  <si>
    <t>Electric Power Generation Boiler Unit 4</t>
  </si>
  <si>
    <t>Combustion Engineering (S/N: AA-B0001)</t>
  </si>
  <si>
    <t>Capaticty: Gross MW</t>
  </si>
  <si>
    <t>Mustang Generating Station</t>
  </si>
  <si>
    <t>Electric Generating Station</t>
  </si>
  <si>
    <t>2011-1008</t>
  </si>
  <si>
    <t>Electric Power Generation Boiler Unit 3</t>
  </si>
  <si>
    <t>Babcock &amp; Wilcox (S/N: RB-216)</t>
  </si>
  <si>
    <t>Babcock &amp; Wilcox (S/N: RB-278)</t>
  </si>
  <si>
    <t>Capacity: Gross MW; Diluent Gas CO2</t>
  </si>
  <si>
    <t>Redbud Power Plant</t>
  </si>
  <si>
    <t>2011-196</t>
  </si>
  <si>
    <t>Combustion Turbine Unit 1</t>
  </si>
  <si>
    <t>GE 7FA (S/N: 297893)</t>
  </si>
  <si>
    <t>1,832 MMBTUH - 180 MW Turbine; 599 MMBTUH DB - 150 MW Steam</t>
  </si>
  <si>
    <t>Combustion Turbine Unit 2</t>
  </si>
  <si>
    <t>GE 7FA (S/N: 297894)</t>
  </si>
  <si>
    <t>Combustion Turbine Unit 3</t>
  </si>
  <si>
    <t>GE 7FA (S/N: 297895)</t>
  </si>
  <si>
    <t>Combustion Turbine Unit 4</t>
  </si>
  <si>
    <t>GE 7FA (S/N: 297896)</t>
  </si>
  <si>
    <t>Sooner Generating Station</t>
  </si>
  <si>
    <t>Electric Generating Plant</t>
  </si>
  <si>
    <t>2016-0552</t>
  </si>
  <si>
    <t>Unit 1 Boiler</t>
  </si>
  <si>
    <t xml:space="preserve">Combustion Engineering </t>
  </si>
  <si>
    <t>Capaticty: MW</t>
  </si>
  <si>
    <t>Unit 2 Boiler</t>
  </si>
  <si>
    <t>Seminole Generating Station</t>
  </si>
  <si>
    <t>2015-1986</t>
  </si>
  <si>
    <t xml:space="preserve">Babcock &amp; Wilcox </t>
  </si>
  <si>
    <t>Babcok &amp; Wilcox</t>
  </si>
  <si>
    <t>Unit 3 Boiler</t>
  </si>
  <si>
    <t>woods</t>
  </si>
  <si>
    <t>Caterpillar G3516 ULB</t>
  </si>
  <si>
    <t>MC4418</t>
  </si>
  <si>
    <t>MidCon Compression</t>
  </si>
  <si>
    <t>Thermo Scientific Model 42i</t>
  </si>
  <si>
    <t>2010-344</t>
  </si>
  <si>
    <t>Waukesha L5794 GSI</t>
  </si>
  <si>
    <t>Dyer Cmpsr Sta</t>
  </si>
  <si>
    <t>MC1085</t>
  </si>
  <si>
    <t>Helena</t>
  </si>
  <si>
    <t>MC4022</t>
  </si>
  <si>
    <t>MC4021</t>
  </si>
  <si>
    <t>MC4420</t>
  </si>
  <si>
    <t>MC4146</t>
  </si>
  <si>
    <t>Kayser</t>
  </si>
  <si>
    <t>Caterpillar G3606TALE</t>
  </si>
  <si>
    <t>MC3217</t>
  </si>
  <si>
    <t>North Alva #2</t>
  </si>
  <si>
    <t>Ingersol CF</t>
  </si>
  <si>
    <t>2012-1126</t>
  </si>
  <si>
    <t>MC4148</t>
  </si>
  <si>
    <t>MC4422</t>
  </si>
  <si>
    <t xml:space="preserve">Cherokee (Lambert) </t>
  </si>
  <si>
    <t>Caterpillar G3615ULB</t>
  </si>
  <si>
    <t>MC4028</t>
  </si>
  <si>
    <t>MC4266</t>
  </si>
  <si>
    <t>MC4236</t>
  </si>
  <si>
    <t>MC4423</t>
  </si>
  <si>
    <t>MC4425</t>
  </si>
  <si>
    <t xml:space="preserve">Baldor 8.1LT </t>
  </si>
  <si>
    <t>Burlington CF</t>
  </si>
  <si>
    <t>2012-756</t>
  </si>
  <si>
    <t>G-98</t>
  </si>
  <si>
    <t>MC3367</t>
  </si>
  <si>
    <t>MC4414</t>
  </si>
  <si>
    <t/>
  </si>
  <si>
    <t>See summary report at:</t>
  </si>
  <si>
    <t>https://www.prci.org/Research/CompressorPumpStation/2792/CPS-11-2/3217/56291.aspx</t>
  </si>
  <si>
    <t>Engine Information</t>
  </si>
  <si>
    <t>Test and Emissions Data</t>
  </si>
  <si>
    <t>Engine Type</t>
  </si>
  <si>
    <t>Rated
 Horsepower</t>
  </si>
  <si>
    <t>Cycle Type</t>
  </si>
  <si>
    <t xml:space="preserve">Controls </t>
  </si>
  <si>
    <t>Exhaust Catalyst</t>
  </si>
  <si>
    <t>Test Method</t>
  </si>
  <si>
    <t>Engine
 Load (%)</t>
  </si>
  <si>
    <r>
      <t>O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(%)</t>
    </r>
  </si>
  <si>
    <t>NO
 (ppmvd)</t>
  </si>
  <si>
    <r>
      <t>NO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
(ppmvd)</t>
    </r>
  </si>
  <si>
    <r>
      <t>NO</t>
    </r>
    <r>
      <rPr>
        <vertAlign val="subscript"/>
        <sz val="10"/>
        <color theme="1"/>
        <rFont val="Arial"/>
        <family val="2"/>
      </rPr>
      <t>x</t>
    </r>
    <r>
      <rPr>
        <sz val="10"/>
        <color theme="1"/>
        <rFont val="Arial"/>
        <family val="2"/>
      </rPr>
      <t xml:space="preserve"> 
(ppmvd)</t>
    </r>
  </si>
  <si>
    <r>
      <t>NO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/NOx Ratio</t>
    </r>
  </si>
  <si>
    <t>Recip Engines_2SLB</t>
  </si>
  <si>
    <t>2SLB</t>
  </si>
  <si>
    <t>None</t>
  </si>
  <si>
    <t>Reference</t>
  </si>
  <si>
    <t>Portable</t>
  </si>
  <si>
    <t>Trailer</t>
  </si>
  <si>
    <t>FTIR</t>
  </si>
  <si>
    <t>LEC</t>
  </si>
  <si>
    <t>Oxidation Catalyst</t>
  </si>
  <si>
    <t>Recip Engines_4SLB</t>
  </si>
  <si>
    <t>4SLB</t>
  </si>
  <si>
    <t>Recip Engines_4SRB</t>
  </si>
  <si>
    <t>4SRB</t>
  </si>
  <si>
    <t>NSCR</t>
  </si>
  <si>
    <t>&lt;0.1</t>
  </si>
  <si>
    <t>Gas Turbines</t>
  </si>
  <si>
    <t>Lean Pre-Mix</t>
  </si>
  <si>
    <t>~7650</t>
  </si>
  <si>
    <t>~6500</t>
  </si>
  <si>
    <t>Unit #</t>
  </si>
  <si>
    <t>Prime Mover</t>
  </si>
  <si>
    <t>Capacity (Nearest 10 MW)</t>
  </si>
  <si>
    <t>Max Load</t>
  </si>
  <si>
    <t>NOx Emission Controls</t>
  </si>
  <si>
    <t>Other Emission Controls</t>
  </si>
  <si>
    <t>Avg NO2 (ppm)</t>
  </si>
  <si>
    <t>Avg NOx (ppm)</t>
  </si>
  <si>
    <t>Avg ISR</t>
  </si>
  <si>
    <t>Stack Test</t>
  </si>
  <si>
    <t xml:space="preserve">Coal </t>
  </si>
  <si>
    <t>SnCR</t>
  </si>
  <si>
    <t>FGD</t>
  </si>
  <si>
    <t>#2 Diesel</t>
  </si>
  <si>
    <t>Combined Cycle Turbine</t>
  </si>
  <si>
    <t>SCR, OC</t>
  </si>
  <si>
    <t>CEMS</t>
  </si>
  <si>
    <t>Supercritical Boiler</t>
  </si>
  <si>
    <t>Integrated Gasification Combined Cycle Turbine (IGCC)</t>
  </si>
  <si>
    <t>Coal (SynGas)</t>
  </si>
  <si>
    <t>SCR (not operating during testing)</t>
  </si>
  <si>
    <t>DLN</t>
  </si>
  <si>
    <t>DLN, WI</t>
  </si>
  <si>
    <t>Fuel Oil (LSFO)</t>
  </si>
  <si>
    <t>ICE</t>
  </si>
  <si>
    <t>FITR</t>
  </si>
  <si>
    <t>Stack Test (Average of test method CTM-022 and test method 7E)</t>
  </si>
  <si>
    <t>RATA</t>
  </si>
  <si>
    <t>SCR, DLN</t>
  </si>
  <si>
    <t>Stack Test (Average of two measurements each of test method CTM-022 and test method 7E)</t>
  </si>
  <si>
    <t>Diesel (Ultra Low Sulfur)</t>
  </si>
  <si>
    <t>ESP, ADI, PAC</t>
  </si>
  <si>
    <t xml:space="preserve">Stack Test </t>
  </si>
  <si>
    <t>ESP, wet FGD</t>
  </si>
  <si>
    <t>ESP, wet FGD, MRCS</t>
  </si>
  <si>
    <t>SCR, DLN, OC</t>
  </si>
  <si>
    <t>SI</t>
  </si>
  <si>
    <t>DLN, OA</t>
  </si>
  <si>
    <t>https://www.epri.com/research/products/000000003002017533</t>
  </si>
  <si>
    <t>AEL&amp;P Lemon Creek</t>
  </si>
  <si>
    <t xml:space="preserve">Reciprocating Engine </t>
  </si>
  <si>
    <t>#2 diesel fuel</t>
  </si>
  <si>
    <t>EMD</t>
  </si>
  <si>
    <t>2,600 kW</t>
  </si>
  <si>
    <t>none</t>
  </si>
  <si>
    <t>Methods 1 - 4, 7E, 19</t>
  </si>
  <si>
    <t>PPMv</t>
  </si>
  <si>
    <t>Region 10</t>
  </si>
  <si>
    <t>Alan Schuler, AK</t>
  </si>
  <si>
    <t xml:space="preserve">Note: This is a 2-stroke, medium </t>
  </si>
  <si>
    <t>speed (900 rpm) engine</t>
  </si>
  <si>
    <t>Port of Morrow, Oregon</t>
  </si>
  <si>
    <t xml:space="preserve">GE </t>
  </si>
  <si>
    <t>300 MW</t>
  </si>
  <si>
    <t>SCR w/NH3 injection</t>
  </si>
  <si>
    <t>Source Test</t>
  </si>
  <si>
    <t>290 MW</t>
  </si>
  <si>
    <t>Mark Baily, OR</t>
  </si>
  <si>
    <t>F-Class HRSG Turbine , w/duct burner</t>
  </si>
  <si>
    <t>MARCH 2010</t>
  </si>
  <si>
    <t>289 MW</t>
  </si>
  <si>
    <t>Ione, Oregon</t>
  </si>
  <si>
    <t>Solar Mars</t>
  </si>
  <si>
    <t>14, 600 hp ISO</t>
  </si>
  <si>
    <t>No after combustion</t>
  </si>
  <si>
    <t>APRIL 2010</t>
  </si>
  <si>
    <t>NGP 87%/NPT 54%</t>
  </si>
  <si>
    <t xml:space="preserve">Natural Gas Turbine/Compressor </t>
  </si>
  <si>
    <t>NOx controls</t>
  </si>
  <si>
    <t>NGP 100%/NPT 76%</t>
  </si>
  <si>
    <t xml:space="preserve">CenterPoint Energy - Dunn </t>
  </si>
  <si>
    <t>2 Stroke lean burn RICE</t>
  </si>
  <si>
    <t xml:space="preserve">Cooper-bessemer </t>
  </si>
  <si>
    <t>1500 HP</t>
  </si>
  <si>
    <t>7E</t>
  </si>
  <si>
    <t>Erik Snyder, R6</t>
  </si>
  <si>
    <t>2 stroke lean burn RICE</t>
  </si>
  <si>
    <t>Cooper-bessemer</t>
  </si>
  <si>
    <t>4000 HP</t>
  </si>
  <si>
    <t>Walton T1</t>
  </si>
  <si>
    <t>PNG</t>
  </si>
  <si>
    <t>Siemens</t>
  </si>
  <si>
    <t>Peter Courtney, GA</t>
  </si>
  <si>
    <t>Walton T2</t>
  </si>
  <si>
    <t>Walton T3</t>
  </si>
  <si>
    <t>Washington T1</t>
  </si>
  <si>
    <t>General Electric</t>
  </si>
  <si>
    <t>Washington T2</t>
  </si>
  <si>
    <t>Washington T3</t>
  </si>
  <si>
    <t>Washington T4</t>
  </si>
  <si>
    <t>CCCT1</t>
  </si>
  <si>
    <t>Combustion Turbine 7FA+e</t>
  </si>
  <si>
    <t>NG</t>
  </si>
  <si>
    <t>GE</t>
  </si>
  <si>
    <t>7FA +e</t>
  </si>
  <si>
    <t>&lt;.03</t>
  </si>
  <si>
    <t>(Facility aka. Murray Co. Kgen; Kgen Murray (Co.)</t>
  </si>
  <si>
    <t>325 MW</t>
  </si>
  <si>
    <t>326 MW</t>
  </si>
  <si>
    <t>327 MW</t>
  </si>
  <si>
    <t>CCCT2</t>
  </si>
  <si>
    <t>263 MW</t>
  </si>
  <si>
    <t>CCCT3</t>
  </si>
  <si>
    <t>323 MW</t>
  </si>
  <si>
    <t>324 MW</t>
  </si>
  <si>
    <t>321 MW</t>
  </si>
  <si>
    <t>322 MW</t>
  </si>
  <si>
    <t>CCCT4</t>
  </si>
  <si>
    <t>Gowanus Generating Station</t>
  </si>
  <si>
    <t>Frame 5N</t>
  </si>
  <si>
    <t>Annarmia Coulter R2</t>
  </si>
  <si>
    <t>Discoverer</t>
  </si>
  <si>
    <t>MLC Compressor</t>
  </si>
  <si>
    <t>Caterpillar C-15</t>
  </si>
  <si>
    <t>540 hp</t>
  </si>
  <si>
    <t>OxyCat</t>
  </si>
  <si>
    <t>H. Wong, R10</t>
  </si>
  <si>
    <t>HPU Engine</t>
  </si>
  <si>
    <t>Detroit 8V-71</t>
  </si>
  <si>
    <t>250 hp</t>
  </si>
  <si>
    <t>CDPF</t>
  </si>
  <si>
    <t>Cementing Unit</t>
  </si>
  <si>
    <t>Detroit 8V-71N</t>
  </si>
  <si>
    <t>335 hp</t>
  </si>
  <si>
    <t>Nanuq</t>
  </si>
  <si>
    <t>Port Main Engine</t>
  </si>
  <si>
    <t xml:space="preserve">Caterpillar </t>
  </si>
  <si>
    <t>2710 kW</t>
  </si>
  <si>
    <t>Starboard Main Engine</t>
  </si>
  <si>
    <t>Aft Generator</t>
  </si>
  <si>
    <t>1285 hp</t>
  </si>
  <si>
    <t>Forward Generator</t>
  </si>
  <si>
    <t>Generator Engine</t>
  </si>
  <si>
    <t>Caterpillar D399</t>
  </si>
  <si>
    <t>1325 hp</t>
  </si>
  <si>
    <t>SCR, OxyCat</t>
  </si>
  <si>
    <t>600 kW</t>
  </si>
  <si>
    <t>Tor Viking II</t>
  </si>
  <si>
    <t>Main Propulsion</t>
  </si>
  <si>
    <t>MaK/6M32</t>
  </si>
  <si>
    <t>3784 hp</t>
  </si>
  <si>
    <t>MaK/8M32</t>
  </si>
  <si>
    <t>5046 hp</t>
  </si>
  <si>
    <t>Starboard Deck Crane</t>
  </si>
  <si>
    <t>Caterpillar D343</t>
  </si>
  <si>
    <t>365 hp</t>
  </si>
  <si>
    <t>Logging Winch</t>
  </si>
  <si>
    <t>Caterpillar C7</t>
  </si>
  <si>
    <t>400 kW</t>
  </si>
  <si>
    <t>Vladimir Ignatuk</t>
  </si>
  <si>
    <t>Port Generator Engine 1</t>
  </si>
  <si>
    <t>Caterpillar/D399PC</t>
  </si>
  <si>
    <t>750 kW</t>
  </si>
  <si>
    <t>625 kVA</t>
  </si>
  <si>
    <t>Starboard Generator Engine 2</t>
  </si>
  <si>
    <t>Harbor Generator</t>
  </si>
  <si>
    <t>Caterpillar/3412</t>
  </si>
  <si>
    <t>1168 hp</t>
  </si>
  <si>
    <t>90-100%</t>
  </si>
  <si>
    <t>Harvey Spirit 280</t>
  </si>
  <si>
    <t>Starboard Generator Engine 1</t>
  </si>
  <si>
    <t>Cummins/KTA19-D(M)</t>
  </si>
  <si>
    <t>485 kW</t>
  </si>
  <si>
    <t>Center Generator Engine 2</t>
  </si>
  <si>
    <t xml:space="preserve"> Port Generator Engine 3</t>
  </si>
  <si>
    <t>Harvey Explorer</t>
  </si>
  <si>
    <t>Starboard Generator 1</t>
  </si>
  <si>
    <t>Caterpillar/3406CDITA</t>
  </si>
  <si>
    <t>320 kW</t>
  </si>
  <si>
    <t>Center Generator 2</t>
  </si>
  <si>
    <t>Port Generator 3</t>
  </si>
  <si>
    <t>Kulluk</t>
  </si>
  <si>
    <t>Electrical Generator Engines</t>
  </si>
  <si>
    <t>2816 hp</t>
  </si>
  <si>
    <t>Stork/8TM410</t>
  </si>
  <si>
    <t>5720 hp</t>
  </si>
  <si>
    <t>325 kVA</t>
  </si>
  <si>
    <t>50-60%</t>
  </si>
  <si>
    <t>GE/7FDM12D5</t>
  </si>
  <si>
    <t>3070 hp</t>
  </si>
  <si>
    <t>Caterpillar/3516BDITA</t>
  </si>
  <si>
    <t>2260 hp</t>
  </si>
  <si>
    <t>Stern Thruster</t>
  </si>
  <si>
    <t>Caterpillar/3412EDITA</t>
  </si>
  <si>
    <t>Heat Boiler</t>
  </si>
  <si>
    <t>Clayton 200</t>
  </si>
  <si>
    <t>7.97 MMBtu/hr</t>
  </si>
  <si>
    <t>TeamTec GS500C</t>
  </si>
  <si>
    <t>276 lb/hr</t>
  </si>
  <si>
    <t>70 kg/hr</t>
  </si>
  <si>
    <t>GUARDIAN INDUSTRIES CORP</t>
  </si>
  <si>
    <t>Glass Furnace</t>
  </si>
  <si>
    <t>GLASS MELTING FURNACE</t>
  </si>
  <si>
    <t>MMBTU/HR (700 tons / Day)</t>
  </si>
  <si>
    <t>SCR, NH3 Injection</t>
  </si>
  <si>
    <t>Hour</t>
  </si>
  <si>
    <t>PPM</t>
  </si>
  <si>
    <t>San Joaquin Valley APCD (CA)</t>
  </si>
  <si>
    <t>Leland Villalvazo</t>
  </si>
  <si>
    <t>C598-1886962.pdf</t>
  </si>
  <si>
    <t>Min-Max</t>
  </si>
  <si>
    <t>Min-Min</t>
  </si>
  <si>
    <t>Madera Community Hospital</t>
  </si>
  <si>
    <t>AJAX MODEL WEG8000LN0 Boiler</t>
  </si>
  <si>
    <t>MMBTU/HR</t>
  </si>
  <si>
    <t>Low NOx Burner w/ FGR</t>
  </si>
  <si>
    <t>Ecom AC Plus</t>
  </si>
  <si>
    <t>Min</t>
  </si>
  <si>
    <t>Values corrected to 3% O2, Time 9:25AM - 9:40AM "c803 1869938.pdf"</t>
  </si>
  <si>
    <t>Values corrected to 3% O2, Time 11:08AM - 11:15AM "c803 1869938.pdf"</t>
  </si>
  <si>
    <t>Values corrected to 3% O2, Time1:35PM-1:50PM</t>
  </si>
  <si>
    <t>Values corrected to 3% O2, Time1:35PM-1:50PM "c803 1869938.pdf"</t>
  </si>
  <si>
    <t>Values corrected to 3% O2, Time 12:50PM-1:05PM "c803 1869938.pdf"</t>
  </si>
  <si>
    <t>Values corrected to 3% O2,Time 8:20AM - 8:32AM</t>
  </si>
  <si>
    <t>Values corrected to 3% O2,Time 6:43AM -6:58AM "c803 1869938.pdf"</t>
  </si>
  <si>
    <t>CALCO GEN LLC</t>
  </si>
  <si>
    <t>HEAT RECOVERY STEAM GENERATOR</t>
  </si>
  <si>
    <t>CATERPILLAR MODEL G3250C</t>
  </si>
  <si>
    <t>2,055 KW</t>
  </si>
  <si>
    <t>The data presented is the average value data from "PAE CalcoGen 121404.xls"</t>
  </si>
  <si>
    <t>The data presented is the average value data from "PAE CalcoGen 122004.xls"</t>
  </si>
  <si>
    <t>PAE CalcoGen 122004.xls</t>
  </si>
  <si>
    <t>CALIFORNIA POWER HOLDINGS LLC</t>
  </si>
  <si>
    <t>DEUTZ GMBH MODEL TBG632V16 LEAN-BURN</t>
  </si>
  <si>
    <t>BHP</t>
  </si>
  <si>
    <t>SCR,CO &amp; VOC CATALYSTS</t>
  </si>
  <si>
    <t>Ecom A Plus</t>
  </si>
  <si>
    <t>c3775 1926693.pdf</t>
  </si>
  <si>
    <t>min</t>
  </si>
  <si>
    <t>Min'</t>
  </si>
  <si>
    <t>Reliant Energy Gas Trasmission Company</t>
  </si>
  <si>
    <t>Ingersoll-Rand Model XVG-6</t>
  </si>
  <si>
    <t>IGN BTC 17</t>
  </si>
  <si>
    <t>MIN</t>
  </si>
  <si>
    <t>00004F6T.pdf -Arkansa- Tates Island Compressor Station</t>
  </si>
  <si>
    <t>00004F6T.pdf - Arkansa- Tates Island Compressor Station</t>
  </si>
  <si>
    <t>Caterpillar Model G398 NA-HB</t>
  </si>
  <si>
    <t>IGN BTC 18</t>
  </si>
  <si>
    <t>Caterpillar Model G379 NA</t>
  </si>
  <si>
    <t>AP &amp; L Ritchie (Helena)</t>
  </si>
  <si>
    <t>Waukesha 3521 GL-CUB</t>
  </si>
  <si>
    <t>IGN BTC 20</t>
  </si>
  <si>
    <t>00004F08.pdf - Arkansas</t>
  </si>
  <si>
    <t>Waukesha L5970 G-CU</t>
  </si>
  <si>
    <t>Chismville Compressor Station</t>
  </si>
  <si>
    <t>Waste Gas (Field Gas)</t>
  </si>
  <si>
    <t>RM-7E</t>
  </si>
  <si>
    <t>8300J9H9.pdf</t>
  </si>
  <si>
    <t>Reliant Energy  - Dunn Compressor Station</t>
  </si>
  <si>
    <t>Cooper Bessemer 12V250</t>
  </si>
  <si>
    <t>IGN BTC 5.5, 5.0, 5.0</t>
  </si>
  <si>
    <t>PPMVD</t>
  </si>
  <si>
    <t>A00005CAN.PDF</t>
  </si>
  <si>
    <t>IGN BTC 5.5, 5.5, 7.0</t>
  </si>
  <si>
    <t>Cooper Bessemer GMWA6</t>
  </si>
  <si>
    <t>IGN BTC 6.5</t>
  </si>
  <si>
    <t>Round Mountain Compressor Station</t>
  </si>
  <si>
    <t>Solar Centaur T-4702 4400 BHP</t>
  </si>
  <si>
    <t>3.4 MW</t>
  </si>
  <si>
    <t>RM-20</t>
  </si>
  <si>
    <t>Solar Centaur T-4702 4400 BHP.PDF - Used adjusted NOX and not measured nox when Calc ratio</t>
  </si>
  <si>
    <t>Taylor Compressor Station</t>
  </si>
  <si>
    <t>Clark HLA-6</t>
  </si>
  <si>
    <t>IGN BTC 12</t>
  </si>
  <si>
    <t>X00001N1A.PDF</t>
  </si>
  <si>
    <t>Brownsville Compressor Station</t>
  </si>
  <si>
    <t>Lean Burn / IGN BTC 31 / Aftercooler / ADEMS</t>
  </si>
  <si>
    <t>HOUR</t>
  </si>
  <si>
    <t>Z000BORV.pdf</t>
  </si>
  <si>
    <t>Tuckerman Compressor Station</t>
  </si>
  <si>
    <t>Worthington LTC-5</t>
  </si>
  <si>
    <t>IGN BTC 10</t>
  </si>
  <si>
    <t>Z000EYK4.pdf</t>
  </si>
  <si>
    <t>Clark HRA-8</t>
  </si>
  <si>
    <t>IGN BTC 8</t>
  </si>
  <si>
    <t>Piney Compressor Station</t>
  </si>
  <si>
    <t>Waukesha F3521L</t>
  </si>
  <si>
    <t>IGN BTC 9</t>
  </si>
  <si>
    <t>Z000EZ03.pdf</t>
  </si>
  <si>
    <t>Waukesha L5790</t>
  </si>
  <si>
    <t>Fountain Hill Compressor Station</t>
  </si>
  <si>
    <t>Waste GAS (Field Gas)</t>
  </si>
  <si>
    <t>Ingersoll-Rand KVG</t>
  </si>
  <si>
    <t>IGN BTC 15</t>
  </si>
  <si>
    <t>Z0008NW1.pdf</t>
  </si>
  <si>
    <t>California Dairies Inc.</t>
  </si>
  <si>
    <t>Tower Dryer</t>
  </si>
  <si>
    <t>Damrow CCT-85-20X40 TOWER DRYER WITH A MAXON RC-NP-1 BURNER</t>
  </si>
  <si>
    <t>MMBTU/Hr</t>
  </si>
  <si>
    <t xml:space="preserve">ENERAC M508 </t>
  </si>
  <si>
    <t>C402 1896095.PDF</t>
  </si>
  <si>
    <t>John Bean Tech Corp</t>
  </si>
  <si>
    <t>Bioler</t>
  </si>
  <si>
    <t>Force Draft</t>
  </si>
  <si>
    <t>KEWANEE BOILER KF15-1562-6</t>
  </si>
  <si>
    <t xml:space="preserve"> Bacharach ECA450</t>
  </si>
  <si>
    <t>C497 1887666.PDF</t>
  </si>
  <si>
    <t>CLAYTON BOILER EO-200-3FM</t>
  </si>
  <si>
    <t>C497 1887666.PDF Back To Start</t>
  </si>
  <si>
    <t>C497 1887666.PDF Lean</t>
  </si>
  <si>
    <t>C497 1887666.PDF Start LF</t>
  </si>
  <si>
    <t>C497 1887666.PDF Rich Burn</t>
  </si>
  <si>
    <t>C497 1887666.PDF New Adj.</t>
  </si>
  <si>
    <t>C497 1887666.PD</t>
  </si>
  <si>
    <t>Tehachapi-Cummings Water Storage District</t>
  </si>
  <si>
    <t>WATER PUMP</t>
  </si>
  <si>
    <t>WAUKESHA 5790GL LEAN BURN</t>
  </si>
  <si>
    <t>TURBOCHARGER AND INTERCOOLER</t>
  </si>
  <si>
    <t>Techach Cummings 161605 3.XLS</t>
  </si>
  <si>
    <t>Hilarides Dairy</t>
  </si>
  <si>
    <t>Biogas</t>
  </si>
  <si>
    <t>CATERPILLAR G-342</t>
  </si>
  <si>
    <t>Hilardies Dairy Engine Run 1.xls</t>
  </si>
  <si>
    <t>Hilardies Dairy Engine Run 2.xls</t>
  </si>
  <si>
    <t>WESTERN CO-GEN, LLC (Wauwona Frozen Foods)</t>
  </si>
  <si>
    <t>CUMMINS QSV 81G LEAN-BURN</t>
  </si>
  <si>
    <t>CO CATALYST/SCR</t>
  </si>
  <si>
    <t>PAE Western C)-Gen 081803.xls</t>
  </si>
  <si>
    <t>DCOR LLC</t>
  </si>
  <si>
    <t>WAUKESHA F1905GRU</t>
  </si>
  <si>
    <t xml:space="preserve">CATALYTIC CONVERTER AND </t>
  </si>
  <si>
    <t>AIR/FUEL RATIO CONTROLLER</t>
  </si>
  <si>
    <t>Castle Peak 031505 Bacharach.XLS</t>
  </si>
  <si>
    <t>WAUKESHA</t>
  </si>
  <si>
    <t>Kern Oil Refinery</t>
  </si>
  <si>
    <t>Heater</t>
  </si>
  <si>
    <t>SPLITTER REBOILER HEATER</t>
  </si>
  <si>
    <t>NG/Refinery Gas</t>
  </si>
  <si>
    <t>John Zink PSMR</t>
  </si>
  <si>
    <t>Kern Oil 111505 Land4.xls</t>
  </si>
  <si>
    <t>INGERSOLL-RAND 4JVG</t>
  </si>
  <si>
    <t>3-WAY CATALYST</t>
  </si>
  <si>
    <t>Kern Oil 060705 Bach Engines.XLS</t>
  </si>
  <si>
    <t>INGERSOLL-RAND 6JVG</t>
  </si>
  <si>
    <t>INGERSOLL-RAND JVG-6</t>
  </si>
  <si>
    <t>CITY OF LEMOORE</t>
  </si>
  <si>
    <t>DIESEL</t>
  </si>
  <si>
    <t>CATERPILLAR 3406B</t>
  </si>
  <si>
    <t>PAE Lemoore 032303.XLS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</si>
</sst>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m/d/yy;@"/>
    <numFmt numFmtId="165" formatCode="mm/dd/yy;@"/>
    <numFmt numFmtId="166" formatCode="0.0"/>
    <numFmt numFmtId="167" formatCode="#,##0.0"/>
    <numFmt numFmtId="168" formatCode="#,##0.000"/>
    <numFmt numFmtId="169" formatCode="0.0000"/>
    <numFmt numFmtId="170" formatCode="0.000"/>
    <numFmt numFmtId="171" formatCode="[$-409]mmmm\ d\,\ yyyy;@"/>
    <numFmt numFmtId="172" formatCode="dd\-mmm\-yy"/>
  </numFmts>
  <fonts count="2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Times New Roman"/>
      <family val="1"/>
    </font>
    <font>
      <vertAlign val="subscript"/>
      <sz val="10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"/>
      <name val="Arial"/>
      <family val="2"/>
    </font>
    <font>
      <vertAlign val="subscript"/>
      <sz val="10"/>
      <color theme="1"/>
      <name val="Arial"/>
      <family val="2"/>
    </font>
    <font>
      <sz val="10"/>
      <color theme="1"/>
      <name val="Arial"/>
    </font>
    <font>
      <sz val="10"/>
      <name val="Arial"/>
      <family val="2"/>
    </font>
    <font>
      <i/>
      <sz val="10"/>
      <name val="Arial"/>
      <family val="2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 style="double">
        <color auto="1"/>
      </left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9" fontId="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/>
  </cellStyleXfs>
  <cellXfs count="435">
    <xf numFmtId="0" fontId="0" fillId="0" borderId="0" xfId="0"/>
    <xf numFmtId="0" fontId="0" fillId="0" borderId="0" xfId="0"/>
    <xf numFmtId="0" fontId="2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left"/>
    </xf>
    <xf numFmtId="0" fontId="4" fillId="0" borderId="0" xfId="0" applyFont="1" applyFill="1" applyBorder="1"/>
    <xf numFmtId="0" fontId="4" fillId="0" borderId="0" xfId="0" applyNumberFormat="1" applyFont="1" applyFill="1" applyBorder="1"/>
    <xf numFmtId="0" fontId="5" fillId="0" borderId="1" xfId="0" applyFont="1" applyFill="1" applyBorder="1"/>
    <xf numFmtId="0" fontId="4" fillId="0" borderId="2" xfId="0" applyFont="1" applyFill="1" applyBorder="1"/>
    <xf numFmtId="0" fontId="4" fillId="0" borderId="3" xfId="0" applyFont="1" applyFill="1" applyBorder="1"/>
    <xf numFmtId="0" fontId="5" fillId="0" borderId="4" xfId="0" applyFont="1" applyFill="1" applyBorder="1"/>
    <xf numFmtId="0" fontId="4" fillId="0" borderId="5" xfId="0" applyFont="1" applyBorder="1"/>
    <xf numFmtId="0" fontId="4" fillId="0" borderId="2" xfId="0" applyFont="1" applyBorder="1"/>
    <xf numFmtId="0" fontId="4" fillId="0" borderId="6" xfId="0" applyFont="1" applyBorder="1"/>
    <xf numFmtId="0" fontId="2" fillId="0" borderId="0" xfId="0" applyFont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3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/>
    </xf>
    <xf numFmtId="0" fontId="2" fillId="3" borderId="9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6" fillId="2" borderId="8" xfId="0" applyFont="1" applyFill="1" applyBorder="1" applyAlignment="1">
      <alignment horizontal="left"/>
    </xf>
    <xf numFmtId="0" fontId="6" fillId="3" borderId="8" xfId="0" applyFont="1" applyFill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4" fillId="0" borderId="19" xfId="0" applyFont="1" applyFill="1" applyBorder="1"/>
    <xf numFmtId="0" fontId="2" fillId="4" borderId="6" xfId="0" applyFont="1" applyFill="1" applyBorder="1" applyAlignment="1" applyProtection="1">
      <alignment horizontal="left"/>
      <protection locked="0"/>
    </xf>
    <xf numFmtId="0" fontId="2" fillId="6" borderId="4" xfId="0" applyFont="1" applyFill="1" applyBorder="1" applyAlignment="1" applyProtection="1">
      <alignment horizontal="left"/>
      <protection locked="0"/>
    </xf>
    <xf numFmtId="0" fontId="2" fillId="5" borderId="13" xfId="0" applyFont="1" applyFill="1" applyBorder="1" applyAlignment="1" applyProtection="1">
      <alignment horizontal="left"/>
      <protection locked="0"/>
    </xf>
    <xf numFmtId="0" fontId="2" fillId="7" borderId="11" xfId="0" applyFont="1" applyFill="1" applyBorder="1" applyAlignment="1" applyProtection="1">
      <alignment horizontal="left"/>
      <protection locked="0"/>
    </xf>
    <xf numFmtId="0" fontId="2" fillId="5" borderId="13" xfId="0" applyFont="1" applyFill="1" applyBorder="1" applyAlignment="1" applyProtection="1">
      <alignment horizontal="left"/>
      <protection hidden="1"/>
    </xf>
    <xf numFmtId="0" fontId="2" fillId="7" borderId="11" xfId="0" applyFont="1" applyFill="1" applyBorder="1" applyAlignment="1">
      <alignment horizontal="left"/>
    </xf>
    <xf numFmtId="0" fontId="2" fillId="4" borderId="14" xfId="0" applyFont="1" applyFill="1" applyBorder="1" applyAlignment="1" applyProtection="1">
      <alignment horizontal="left"/>
      <protection locked="0"/>
    </xf>
    <xf numFmtId="0" fontId="2" fillId="6" borderId="12" xfId="0" applyFont="1" applyFill="1" applyBorder="1" applyAlignment="1" applyProtection="1">
      <alignment horizontal="left"/>
      <protection locked="0"/>
    </xf>
    <xf numFmtId="0" fontId="2" fillId="5" borderId="6" xfId="0" applyFont="1" applyFill="1" applyBorder="1" applyAlignment="1" applyProtection="1">
      <alignment horizontal="left"/>
      <protection locked="0"/>
    </xf>
    <xf numFmtId="0" fontId="2" fillId="7" borderId="4" xfId="0" applyFont="1" applyFill="1" applyBorder="1" applyAlignment="1" applyProtection="1">
      <alignment horizontal="left"/>
      <protection locked="0"/>
    </xf>
    <xf numFmtId="0" fontId="2" fillId="4" borderId="13" xfId="0" applyFont="1" applyFill="1" applyBorder="1" applyAlignment="1" applyProtection="1">
      <alignment horizontal="left"/>
      <protection locked="0"/>
    </xf>
    <xf numFmtId="0" fontId="2" fillId="6" borderId="11" xfId="0" applyFont="1" applyFill="1" applyBorder="1" applyAlignment="1" applyProtection="1">
      <alignment horizontal="left"/>
      <protection locked="0"/>
    </xf>
    <xf numFmtId="0" fontId="2" fillId="5" borderId="14" xfId="0" applyFont="1" applyFill="1" applyBorder="1" applyAlignment="1" applyProtection="1">
      <alignment horizontal="left"/>
      <protection locked="0"/>
    </xf>
    <xf numFmtId="0" fontId="2" fillId="7" borderId="12" xfId="0" applyFont="1" applyFill="1" applyBorder="1" applyAlignment="1" applyProtection="1">
      <alignment horizontal="left"/>
      <protection locked="0"/>
    </xf>
    <xf numFmtId="14" fontId="2" fillId="5" borderId="13" xfId="0" applyNumberFormat="1" applyFont="1" applyFill="1" applyBorder="1" applyAlignment="1" applyProtection="1">
      <alignment horizontal="left"/>
      <protection locked="0"/>
    </xf>
    <xf numFmtId="14" fontId="2" fillId="7" borderId="11" xfId="0" applyNumberFormat="1" applyFont="1" applyFill="1" applyBorder="1" applyAlignment="1" applyProtection="1">
      <alignment horizontal="left"/>
      <protection locked="0"/>
    </xf>
    <xf numFmtId="0" fontId="1" fillId="5" borderId="13" xfId="1" applyFill="1" applyBorder="1" applyAlignment="1" applyProtection="1">
      <alignment horizontal="left"/>
      <protection locked="0"/>
    </xf>
    <xf numFmtId="0" fontId="1" fillId="7" borderId="11" xfId="1" applyFill="1" applyBorder="1" applyAlignment="1" applyProtection="1">
      <alignment horizontal="left"/>
      <protection locked="0"/>
    </xf>
    <xf numFmtId="0" fontId="2" fillId="4" borderId="4" xfId="0" applyFont="1" applyFill="1" applyBorder="1" applyAlignment="1" applyProtection="1">
      <alignment horizontal="left"/>
      <protection locked="0"/>
    </xf>
    <xf numFmtId="0" fontId="2" fillId="6" borderId="6" xfId="0" applyFont="1" applyFill="1" applyBorder="1" applyAlignment="1" applyProtection="1">
      <alignment horizontal="left"/>
      <protection locked="0"/>
    </xf>
    <xf numFmtId="0" fontId="2" fillId="5" borderId="11" xfId="0" applyFont="1" applyFill="1" applyBorder="1" applyAlignment="1" applyProtection="1">
      <alignment horizontal="left"/>
      <protection locked="0"/>
    </xf>
    <xf numFmtId="0" fontId="2" fillId="7" borderId="13" xfId="0" applyFont="1" applyFill="1" applyBorder="1" applyAlignment="1" applyProtection="1">
      <alignment horizontal="left"/>
      <protection locked="0"/>
    </xf>
    <xf numFmtId="0" fontId="2" fillId="5" borderId="11" xfId="0" applyFont="1" applyFill="1" applyBorder="1" applyAlignment="1" applyProtection="1">
      <alignment horizontal="left"/>
      <protection hidden="1"/>
    </xf>
    <xf numFmtId="0" fontId="2" fillId="7" borderId="13" xfId="0" applyFont="1" applyFill="1" applyBorder="1" applyAlignment="1">
      <alignment horizontal="left"/>
    </xf>
    <xf numFmtId="0" fontId="2" fillId="4" borderId="12" xfId="0" applyFont="1" applyFill="1" applyBorder="1" applyAlignment="1" applyProtection="1">
      <alignment horizontal="left"/>
      <protection locked="0"/>
    </xf>
    <xf numFmtId="0" fontId="2" fillId="6" borderId="14" xfId="0" applyFont="1" applyFill="1" applyBorder="1" applyAlignment="1" applyProtection="1">
      <alignment horizontal="left"/>
      <protection locked="0"/>
    </xf>
    <xf numFmtId="0" fontId="2" fillId="5" borderId="4" xfId="0" applyFont="1" applyFill="1" applyBorder="1" applyAlignment="1" applyProtection="1">
      <alignment horizontal="left"/>
      <protection locked="0"/>
    </xf>
    <xf numFmtId="0" fontId="2" fillId="7" borderId="6" xfId="0" applyFont="1" applyFill="1" applyBorder="1" applyAlignment="1" applyProtection="1">
      <alignment horizontal="left"/>
      <protection locked="0"/>
    </xf>
    <xf numFmtId="0" fontId="2" fillId="4" borderId="11" xfId="0" applyFont="1" applyFill="1" applyBorder="1" applyAlignment="1" applyProtection="1">
      <alignment horizontal="left"/>
      <protection locked="0"/>
    </xf>
    <xf numFmtId="0" fontId="2" fillId="6" borderId="13" xfId="0" applyFont="1" applyFill="1" applyBorder="1" applyAlignment="1" applyProtection="1">
      <alignment horizontal="left"/>
      <protection locked="0"/>
    </xf>
    <xf numFmtId="0" fontId="2" fillId="5" borderId="12" xfId="0" applyFont="1" applyFill="1" applyBorder="1" applyAlignment="1" applyProtection="1">
      <alignment horizontal="left"/>
      <protection locked="0"/>
    </xf>
    <xf numFmtId="0" fontId="2" fillId="7" borderId="14" xfId="0" applyFont="1" applyFill="1" applyBorder="1" applyAlignment="1" applyProtection="1">
      <alignment horizontal="left"/>
      <protection locked="0"/>
    </xf>
    <xf numFmtId="14" fontId="2" fillId="5" borderId="11" xfId="0" applyNumberFormat="1" applyFont="1" applyFill="1" applyBorder="1" applyAlignment="1" applyProtection="1">
      <alignment horizontal="left"/>
      <protection locked="0"/>
    </xf>
    <xf numFmtId="14" fontId="2" fillId="7" borderId="13" xfId="0" applyNumberFormat="1" applyFont="1" applyFill="1" applyBorder="1" applyAlignment="1" applyProtection="1">
      <alignment horizontal="left"/>
      <protection locked="0"/>
    </xf>
    <xf numFmtId="0" fontId="1" fillId="5" borderId="11" xfId="1" applyFill="1" applyBorder="1" applyAlignment="1" applyProtection="1">
      <alignment horizontal="left"/>
      <protection locked="0"/>
    </xf>
    <xf numFmtId="0" fontId="1" fillId="7" borderId="13" xfId="1" applyFill="1" applyBorder="1" applyAlignment="1" applyProtection="1">
      <alignment horizontal="left"/>
      <protection locked="0"/>
    </xf>
    <xf numFmtId="14" fontId="2" fillId="4" borderId="11" xfId="0" applyNumberFormat="1" applyFont="1" applyFill="1" applyBorder="1" applyAlignment="1" applyProtection="1">
      <alignment horizontal="left"/>
      <protection locked="0"/>
    </xf>
    <xf numFmtId="14" fontId="2" fillId="6" borderId="13" xfId="0" applyNumberFormat="1" applyFont="1" applyFill="1" applyBorder="1" applyAlignment="1" applyProtection="1">
      <alignment horizontal="left"/>
      <protection locked="0"/>
    </xf>
    <xf numFmtId="0" fontId="2" fillId="4" borderId="20" xfId="0" applyFont="1" applyFill="1" applyBorder="1" applyAlignment="1" applyProtection="1">
      <alignment horizontal="left"/>
      <protection locked="0"/>
    </xf>
    <xf numFmtId="0" fontId="2" fillId="5" borderId="21" xfId="0" applyFont="1" applyFill="1" applyBorder="1" applyAlignment="1" applyProtection="1">
      <alignment horizontal="left"/>
      <protection locked="0"/>
    </xf>
    <xf numFmtId="0" fontId="2" fillId="5" borderId="22" xfId="0" applyFont="1" applyFill="1" applyBorder="1" applyAlignment="1" applyProtection="1">
      <alignment horizontal="left"/>
      <protection locked="0"/>
    </xf>
    <xf numFmtId="0" fontId="2" fillId="5" borderId="23" xfId="0" applyFont="1" applyFill="1" applyBorder="1" applyAlignment="1" applyProtection="1">
      <alignment horizontal="left"/>
      <protection locked="0"/>
    </xf>
    <xf numFmtId="0" fontId="2" fillId="5" borderId="24" xfId="0" applyFont="1" applyFill="1" applyBorder="1" applyAlignment="1" applyProtection="1">
      <alignment horizontal="left"/>
      <protection locked="0"/>
    </xf>
    <xf numFmtId="0" fontId="2" fillId="4" borderId="1" xfId="0" applyFont="1" applyFill="1" applyBorder="1" applyAlignment="1" applyProtection="1">
      <alignment horizontal="left"/>
      <protection locked="0"/>
    </xf>
    <xf numFmtId="0" fontId="2" fillId="5" borderId="1" xfId="0" applyFont="1" applyFill="1" applyBorder="1" applyAlignment="1" applyProtection="1">
      <alignment horizontal="left"/>
      <protection locked="0"/>
    </xf>
    <xf numFmtId="14" fontId="2" fillId="5" borderId="4" xfId="0" applyNumberFormat="1" applyFont="1" applyFill="1" applyBorder="1" applyAlignment="1" applyProtection="1">
      <alignment horizontal="left"/>
      <protection locked="0"/>
    </xf>
    <xf numFmtId="0" fontId="2" fillId="0" borderId="1" xfId="0" applyFont="1" applyBorder="1" applyAlignment="1">
      <alignment horizontal="left"/>
    </xf>
    <xf numFmtId="0" fontId="1" fillId="5" borderId="25" xfId="1" applyFill="1" applyBorder="1" applyAlignment="1" applyProtection="1">
      <alignment horizontal="left"/>
      <protection locked="0"/>
    </xf>
    <xf numFmtId="0" fontId="2" fillId="6" borderId="2" xfId="0" applyFont="1" applyFill="1" applyBorder="1" applyAlignment="1" applyProtection="1">
      <alignment horizontal="left"/>
      <protection locked="0"/>
    </xf>
    <xf numFmtId="0" fontId="2" fillId="7" borderId="5" xfId="0" applyFont="1" applyFill="1" applyBorder="1" applyAlignment="1" applyProtection="1">
      <alignment horizontal="left"/>
      <protection locked="0"/>
    </xf>
    <xf numFmtId="0" fontId="2" fillId="7" borderId="15" xfId="0" applyFont="1" applyFill="1" applyBorder="1" applyAlignment="1" applyProtection="1">
      <alignment horizontal="left"/>
      <protection locked="0"/>
    </xf>
    <xf numFmtId="0" fontId="2" fillId="7" borderId="15" xfId="0" applyFont="1" applyFill="1" applyBorder="1" applyAlignment="1">
      <alignment horizontal="left"/>
    </xf>
    <xf numFmtId="0" fontId="2" fillId="7" borderId="25" xfId="0" applyFont="1" applyFill="1" applyBorder="1" applyAlignment="1" applyProtection="1">
      <alignment horizontal="left"/>
      <protection locked="0"/>
    </xf>
    <xf numFmtId="0" fontId="2" fillId="7" borderId="26" xfId="0" applyFont="1" applyFill="1" applyBorder="1" applyAlignment="1" applyProtection="1">
      <alignment horizontal="left"/>
      <protection locked="0"/>
    </xf>
    <xf numFmtId="0" fontId="2" fillId="6" borderId="5" xfId="0" applyFont="1" applyFill="1" applyBorder="1" applyAlignment="1" applyProtection="1">
      <alignment horizontal="left"/>
      <protection locked="0"/>
    </xf>
    <xf numFmtId="0" fontId="2" fillId="6" borderId="15" xfId="0" applyFont="1" applyFill="1" applyBorder="1" applyAlignment="1" applyProtection="1">
      <alignment horizontal="left"/>
      <protection locked="0"/>
    </xf>
    <xf numFmtId="0" fontId="2" fillId="6" borderId="25" xfId="0" applyFont="1" applyFill="1" applyBorder="1" applyAlignment="1" applyProtection="1">
      <alignment horizontal="left"/>
      <protection locked="0"/>
    </xf>
    <xf numFmtId="0" fontId="2" fillId="7" borderId="2" xfId="0" applyFont="1" applyFill="1" applyBorder="1" applyAlignment="1" applyProtection="1">
      <alignment horizontal="left"/>
      <protection locked="0"/>
    </xf>
    <xf numFmtId="14" fontId="2" fillId="7" borderId="5" xfId="0" applyNumberFormat="1" applyFont="1" applyFill="1" applyBorder="1" applyAlignment="1" applyProtection="1">
      <alignment horizontal="left"/>
      <protection locked="0"/>
    </xf>
    <xf numFmtId="14" fontId="2" fillId="7" borderId="15" xfId="0" applyNumberFormat="1" applyFont="1" applyFill="1" applyBorder="1" applyAlignment="1" applyProtection="1">
      <alignment horizontal="left"/>
      <protection locked="0"/>
    </xf>
    <xf numFmtId="0" fontId="2" fillId="0" borderId="2" xfId="0" applyFont="1" applyBorder="1" applyAlignment="1">
      <alignment horizontal="left"/>
    </xf>
    <xf numFmtId="0" fontId="2" fillId="4" borderId="2" xfId="0" applyFont="1" applyFill="1" applyBorder="1" applyAlignment="1" applyProtection="1">
      <alignment horizontal="left"/>
      <protection locked="0"/>
    </xf>
    <xf numFmtId="0" fontId="2" fillId="5" borderId="5" xfId="0" applyFont="1" applyFill="1" applyBorder="1" applyAlignment="1" applyProtection="1">
      <alignment horizontal="left"/>
      <protection locked="0"/>
    </xf>
    <xf numFmtId="0" fontId="2" fillId="5" borderId="15" xfId="0" applyFont="1" applyFill="1" applyBorder="1" applyAlignment="1" applyProtection="1">
      <alignment horizontal="left"/>
      <protection locked="0"/>
    </xf>
    <xf numFmtId="0" fontId="2" fillId="5" borderId="25" xfId="0" applyFont="1" applyFill="1" applyBorder="1" applyAlignment="1" applyProtection="1">
      <alignment horizontal="left"/>
      <protection locked="0"/>
    </xf>
    <xf numFmtId="0" fontId="2" fillId="5" borderId="26" xfId="0" applyFont="1" applyFill="1" applyBorder="1" applyAlignment="1" applyProtection="1">
      <alignment horizontal="left"/>
      <protection locked="0"/>
    </xf>
    <xf numFmtId="0" fontId="2" fillId="4" borderId="5" xfId="0" applyFont="1" applyFill="1" applyBorder="1" applyAlignment="1" applyProtection="1">
      <alignment horizontal="left"/>
      <protection locked="0"/>
    </xf>
    <xf numFmtId="0" fontId="2" fillId="4" borderId="15" xfId="0" applyFont="1" applyFill="1" applyBorder="1" applyAlignment="1" applyProtection="1">
      <alignment horizontal="left"/>
      <protection locked="0"/>
    </xf>
    <xf numFmtId="0" fontId="2" fillId="4" borderId="25" xfId="0" applyFont="1" applyFill="1" applyBorder="1" applyAlignment="1" applyProtection="1">
      <alignment horizontal="left"/>
      <protection locked="0"/>
    </xf>
    <xf numFmtId="0" fontId="2" fillId="5" borderId="2" xfId="0" applyFont="1" applyFill="1" applyBorder="1" applyAlignment="1" applyProtection="1">
      <alignment horizontal="left"/>
      <protection locked="0"/>
    </xf>
    <xf numFmtId="14" fontId="2" fillId="5" borderId="5" xfId="0" applyNumberFormat="1" applyFont="1" applyFill="1" applyBorder="1" applyAlignment="1" applyProtection="1">
      <alignment horizontal="left"/>
      <protection locked="0"/>
    </xf>
    <xf numFmtId="14" fontId="2" fillId="5" borderId="15" xfId="0" applyNumberFormat="1" applyFont="1" applyFill="1" applyBorder="1" applyAlignment="1" applyProtection="1">
      <alignment horizontal="left"/>
      <protection locked="0"/>
    </xf>
    <xf numFmtId="0" fontId="2" fillId="6" borderId="3" xfId="0" applyFont="1" applyFill="1" applyBorder="1" applyAlignment="1" applyProtection="1">
      <alignment horizontal="left"/>
      <protection locked="0"/>
    </xf>
    <xf numFmtId="0" fontId="2" fillId="7" borderId="7" xfId="0" applyFont="1" applyFill="1" applyBorder="1" applyAlignment="1" applyProtection="1">
      <alignment horizontal="left"/>
      <protection locked="0"/>
    </xf>
    <xf numFmtId="0" fontId="2" fillId="7" borderId="8" xfId="0" applyFont="1" applyFill="1" applyBorder="1" applyAlignment="1" applyProtection="1">
      <alignment horizontal="left"/>
      <protection locked="0"/>
    </xf>
    <xf numFmtId="0" fontId="2" fillId="7" borderId="9" xfId="0" applyFont="1" applyFill="1" applyBorder="1" applyAlignment="1" applyProtection="1">
      <alignment horizontal="left"/>
      <protection locked="0"/>
    </xf>
    <xf numFmtId="0" fontId="2" fillId="7" borderId="27" xfId="0" applyFont="1" applyFill="1" applyBorder="1" applyAlignment="1" applyProtection="1">
      <alignment horizontal="left"/>
      <protection locked="0"/>
    </xf>
    <xf numFmtId="0" fontId="2" fillId="7" borderId="3" xfId="0" applyFont="1" applyFill="1" applyBorder="1" applyAlignment="1" applyProtection="1">
      <alignment horizontal="left"/>
      <protection locked="0"/>
    </xf>
    <xf numFmtId="14" fontId="2" fillId="7" borderId="6" xfId="0" applyNumberFormat="1" applyFont="1" applyFill="1" applyBorder="1" applyAlignment="1" applyProtection="1">
      <alignment horizontal="left"/>
      <protection locked="0"/>
    </xf>
    <xf numFmtId="0" fontId="2" fillId="0" borderId="3" xfId="0" applyFont="1" applyBorder="1" applyAlignment="1">
      <alignment horizontal="left"/>
    </xf>
    <xf numFmtId="0" fontId="2" fillId="6" borderId="19" xfId="0" applyFont="1" applyFill="1" applyBorder="1" applyAlignment="1" applyProtection="1">
      <alignment horizontal="left"/>
      <protection locked="0"/>
    </xf>
    <xf numFmtId="0" fontId="2" fillId="5" borderId="15" xfId="0" applyFont="1" applyFill="1" applyBorder="1" applyAlignment="1" applyProtection="1">
      <alignment horizontal="left"/>
      <protection hidden="1"/>
    </xf>
    <xf numFmtId="0" fontId="2" fillId="5" borderId="28" xfId="0" applyFont="1" applyFill="1" applyBorder="1" applyAlignment="1" applyProtection="1">
      <alignment horizontal="left"/>
      <protection locked="0"/>
    </xf>
    <xf numFmtId="0" fontId="2" fillId="5" borderId="29" xfId="0" applyFont="1" applyFill="1" applyBorder="1" applyAlignment="1" applyProtection="1">
      <alignment horizontal="left"/>
      <protection locked="0"/>
    </xf>
    <xf numFmtId="0" fontId="2" fillId="7" borderId="29" xfId="0" applyFont="1" applyFill="1" applyBorder="1" applyAlignment="1" applyProtection="1">
      <alignment horizontal="left"/>
      <protection locked="0"/>
    </xf>
    <xf numFmtId="0" fontId="2" fillId="4" borderId="16" xfId="0" applyFont="1" applyFill="1" applyBorder="1" applyAlignment="1" applyProtection="1">
      <alignment horizontal="left"/>
      <protection locked="0"/>
    </xf>
    <xf numFmtId="0" fontId="2" fillId="6" borderId="30" xfId="0" applyFont="1" applyFill="1" applyBorder="1" applyAlignment="1" applyProtection="1">
      <alignment horizontal="left"/>
      <protection locked="0"/>
    </xf>
    <xf numFmtId="0" fontId="2" fillId="4" borderId="30" xfId="0" applyFont="1" applyFill="1" applyBorder="1" applyAlignment="1" applyProtection="1">
      <alignment horizontal="left"/>
      <protection locked="0"/>
    </xf>
    <xf numFmtId="0" fontId="2" fillId="0" borderId="19" xfId="0" applyFont="1" applyBorder="1" applyAlignment="1">
      <alignment horizontal="left"/>
    </xf>
    <xf numFmtId="0" fontId="2" fillId="7" borderId="30" xfId="0" applyFont="1" applyFill="1" applyBorder="1" applyAlignment="1" applyProtection="1">
      <alignment horizontal="left"/>
      <protection locked="0"/>
    </xf>
    <xf numFmtId="0" fontId="2" fillId="5" borderId="30" xfId="0" applyFont="1" applyFill="1" applyBorder="1" applyAlignment="1" applyProtection="1">
      <alignment horizontal="left"/>
      <protection locked="0"/>
    </xf>
    <xf numFmtId="0" fontId="2" fillId="6" borderId="32" xfId="0" applyFont="1" applyFill="1" applyBorder="1" applyAlignment="1" applyProtection="1">
      <alignment horizontal="left"/>
      <protection locked="0"/>
    </xf>
    <xf numFmtId="0" fontId="2" fillId="7" borderId="31" xfId="0" applyFont="1" applyFill="1" applyBorder="1" applyAlignment="1" applyProtection="1">
      <alignment horizontal="left"/>
      <protection locked="0"/>
    </xf>
    <xf numFmtId="0" fontId="2" fillId="7" borderId="33" xfId="0" applyFont="1" applyFill="1" applyBorder="1" applyAlignment="1" applyProtection="1">
      <alignment horizontal="left"/>
      <protection locked="0"/>
    </xf>
    <xf numFmtId="0" fontId="2" fillId="6" borderId="26" xfId="0" applyFont="1" applyFill="1" applyBorder="1" applyAlignment="1" applyProtection="1">
      <alignment horizontal="left"/>
      <protection locked="0"/>
    </xf>
    <xf numFmtId="0" fontId="2" fillId="4" borderId="26" xfId="0" applyFont="1" applyFill="1" applyBorder="1" applyAlignment="1" applyProtection="1">
      <alignment horizontal="left"/>
      <protection locked="0"/>
    </xf>
    <xf numFmtId="3" fontId="2" fillId="7" borderId="11" xfId="0" applyNumberFormat="1" applyFont="1" applyFill="1" applyBorder="1" applyAlignment="1" applyProtection="1">
      <alignment horizontal="left"/>
      <protection locked="0"/>
    </xf>
    <xf numFmtId="3" fontId="2" fillId="7" borderId="13" xfId="0" applyNumberFormat="1" applyFont="1" applyFill="1" applyBorder="1" applyAlignment="1" applyProtection="1">
      <alignment horizontal="left"/>
      <protection locked="0"/>
    </xf>
    <xf numFmtId="0" fontId="0" fillId="0" borderId="13" xfId="0" applyBorder="1" applyAlignment="1">
      <alignment horizontal="left"/>
    </xf>
    <xf numFmtId="3" fontId="2" fillId="5" borderId="11" xfId="0" applyNumberFormat="1" applyFont="1" applyFill="1" applyBorder="1" applyAlignment="1" applyProtection="1">
      <alignment horizontal="left"/>
      <protection locked="0"/>
    </xf>
    <xf numFmtId="0" fontId="11" fillId="6" borderId="6" xfId="0" applyFont="1" applyFill="1" applyBorder="1" applyAlignment="1" applyProtection="1">
      <alignment horizontal="left"/>
      <protection locked="0"/>
    </xf>
    <xf numFmtId="0" fontId="11" fillId="7" borderId="13" xfId="0" applyFont="1" applyFill="1" applyBorder="1" applyAlignment="1" applyProtection="1">
      <alignment horizontal="left"/>
      <protection locked="0"/>
    </xf>
    <xf numFmtId="0" fontId="11" fillId="7" borderId="13" xfId="0" applyFont="1" applyFill="1" applyBorder="1" applyAlignment="1">
      <alignment horizontal="left"/>
    </xf>
    <xf numFmtId="0" fontId="11" fillId="6" borderId="14" xfId="0" applyFont="1" applyFill="1" applyBorder="1" applyAlignment="1" applyProtection="1">
      <alignment horizontal="left"/>
      <protection locked="0"/>
    </xf>
    <xf numFmtId="0" fontId="11" fillId="7" borderId="6" xfId="0" applyFont="1" applyFill="1" applyBorder="1" applyAlignment="1" applyProtection="1">
      <alignment horizontal="left"/>
      <protection locked="0"/>
    </xf>
    <xf numFmtId="0" fontId="11" fillId="6" borderId="13" xfId="0" applyFont="1" applyFill="1" applyBorder="1" applyAlignment="1" applyProtection="1">
      <alignment horizontal="left"/>
      <protection locked="0"/>
    </xf>
    <xf numFmtId="3" fontId="11" fillId="7" borderId="13" xfId="0" applyNumberFormat="1" applyFont="1" applyFill="1" applyBorder="1" applyAlignment="1" applyProtection="1">
      <alignment horizontal="left"/>
      <protection locked="0"/>
    </xf>
    <xf numFmtId="0" fontId="11" fillId="7" borderId="14" xfId="0" applyFont="1" applyFill="1" applyBorder="1" applyAlignment="1" applyProtection="1">
      <alignment horizontal="left"/>
      <protection locked="0"/>
    </xf>
    <xf numFmtId="14" fontId="11" fillId="7" borderId="13" xfId="0" applyNumberFormat="1" applyFont="1" applyFill="1" applyBorder="1" applyAlignment="1" applyProtection="1">
      <alignment horizontal="left"/>
      <protection locked="0"/>
    </xf>
    <xf numFmtId="0" fontId="11" fillId="0" borderId="14" xfId="0" applyFont="1" applyBorder="1" applyAlignment="1">
      <alignment horizontal="left"/>
    </xf>
    <xf numFmtId="0" fontId="11" fillId="4" borderId="4" xfId="0" applyFont="1" applyFill="1" applyBorder="1" applyAlignment="1" applyProtection="1">
      <alignment horizontal="left"/>
      <protection locked="0"/>
    </xf>
    <xf numFmtId="0" fontId="11" fillId="5" borderId="11" xfId="0" applyFont="1" applyFill="1" applyBorder="1" applyAlignment="1" applyProtection="1">
      <alignment horizontal="left"/>
      <protection locked="0"/>
    </xf>
    <xf numFmtId="0" fontId="11" fillId="5" borderId="11" xfId="0" applyFont="1" applyFill="1" applyBorder="1" applyAlignment="1" applyProtection="1">
      <alignment horizontal="left"/>
      <protection hidden="1"/>
    </xf>
    <xf numFmtId="0" fontId="11" fillId="4" borderId="12" xfId="0" applyFont="1" applyFill="1" applyBorder="1" applyAlignment="1" applyProtection="1">
      <alignment horizontal="left"/>
      <protection locked="0"/>
    </xf>
    <xf numFmtId="0" fontId="11" fillId="5" borderId="4" xfId="0" applyFont="1" applyFill="1" applyBorder="1" applyAlignment="1" applyProtection="1">
      <alignment horizontal="left"/>
      <protection locked="0"/>
    </xf>
    <xf numFmtId="0" fontId="11" fillId="4" borderId="11" xfId="0" applyFont="1" applyFill="1" applyBorder="1" applyAlignment="1" applyProtection="1">
      <alignment horizontal="left"/>
      <protection locked="0"/>
    </xf>
    <xf numFmtId="3" fontId="11" fillId="5" borderId="11" xfId="0" applyNumberFormat="1" applyFont="1" applyFill="1" applyBorder="1" applyAlignment="1" applyProtection="1">
      <alignment horizontal="left"/>
      <protection locked="0"/>
    </xf>
    <xf numFmtId="0" fontId="11" fillId="5" borderId="12" xfId="0" applyFont="1" applyFill="1" applyBorder="1" applyAlignment="1" applyProtection="1">
      <alignment horizontal="left"/>
      <protection locked="0"/>
    </xf>
    <xf numFmtId="14" fontId="11" fillId="5" borderId="11" xfId="0" applyNumberFormat="1" applyFont="1" applyFill="1" applyBorder="1" applyAlignment="1" applyProtection="1">
      <alignment horizontal="left"/>
      <protection locked="0"/>
    </xf>
    <xf numFmtId="0" fontId="11" fillId="0" borderId="12" xfId="0" applyFont="1" applyBorder="1" applyAlignment="1">
      <alignment horizontal="left"/>
    </xf>
    <xf numFmtId="0" fontId="2" fillId="0" borderId="34" xfId="0" applyFont="1" applyBorder="1" applyAlignment="1">
      <alignment horizontal="left"/>
    </xf>
    <xf numFmtId="0" fontId="2" fillId="0" borderId="35" xfId="0" applyFont="1" applyBorder="1" applyAlignment="1">
      <alignment horizontal="left"/>
    </xf>
    <xf numFmtId="164" fontId="2" fillId="7" borderId="13" xfId="0" applyNumberFormat="1" applyFont="1" applyFill="1" applyBorder="1" applyAlignment="1" applyProtection="1">
      <alignment horizontal="left"/>
      <protection locked="0"/>
    </xf>
    <xf numFmtId="164" fontId="2" fillId="5" borderId="11" xfId="0" applyNumberFormat="1" applyFont="1" applyFill="1" applyBorder="1" applyAlignment="1" applyProtection="1">
      <alignment horizontal="left"/>
      <protection locked="0"/>
    </xf>
    <xf numFmtId="165" fontId="2" fillId="5" borderId="11" xfId="0" applyNumberFormat="1" applyFont="1" applyFill="1" applyBorder="1" applyAlignment="1" applyProtection="1">
      <alignment horizontal="left"/>
      <protection locked="0"/>
    </xf>
    <xf numFmtId="17" fontId="2" fillId="4" borderId="11" xfId="0" applyNumberFormat="1" applyFont="1" applyFill="1" applyBorder="1" applyAlignment="1" applyProtection="1">
      <alignment horizontal="left"/>
      <protection locked="0"/>
    </xf>
    <xf numFmtId="17" fontId="2" fillId="6" borderId="13" xfId="0" applyNumberFormat="1" applyFont="1" applyFill="1" applyBorder="1" applyAlignment="1" applyProtection="1">
      <alignment horizontal="left"/>
      <protection locked="0"/>
    </xf>
    <xf numFmtId="166" fontId="2" fillId="7" borderId="13" xfId="0" applyNumberFormat="1" applyFont="1" applyFill="1" applyBorder="1" applyAlignment="1" applyProtection="1">
      <alignment horizontal="left"/>
      <protection locked="0"/>
    </xf>
    <xf numFmtId="0" fontId="2" fillId="6" borderId="34" xfId="0" applyFont="1" applyFill="1" applyBorder="1" applyAlignment="1" applyProtection="1">
      <alignment horizontal="left"/>
      <protection locked="0"/>
    </xf>
    <xf numFmtId="0" fontId="2" fillId="7" borderId="34" xfId="0" applyFont="1" applyFill="1" applyBorder="1" applyAlignment="1" applyProtection="1">
      <alignment horizontal="left"/>
      <protection locked="0"/>
    </xf>
    <xf numFmtId="0" fontId="2" fillId="6" borderId="13" xfId="0" quotePrefix="1" applyFont="1" applyFill="1" applyBorder="1" applyAlignment="1" applyProtection="1">
      <alignment horizontal="left"/>
      <protection locked="0"/>
    </xf>
    <xf numFmtId="0" fontId="2" fillId="0" borderId="13" xfId="0" applyFont="1" applyBorder="1" applyAlignment="1">
      <alignment horizontal="left"/>
    </xf>
    <xf numFmtId="0" fontId="1" fillId="7" borderId="36" xfId="1" applyFill="1" applyBorder="1" applyAlignment="1" applyProtection="1">
      <alignment horizontal="left"/>
      <protection locked="0"/>
    </xf>
    <xf numFmtId="0" fontId="2" fillId="5" borderId="37" xfId="0" applyFont="1" applyFill="1" applyBorder="1" applyAlignment="1" applyProtection="1">
      <alignment horizontal="left"/>
      <protection locked="0"/>
    </xf>
    <xf numFmtId="0" fontId="2" fillId="6" borderId="38" xfId="0" applyFont="1" applyFill="1" applyBorder="1" applyAlignment="1" applyProtection="1">
      <alignment horizontal="left"/>
      <protection locked="0"/>
    </xf>
    <xf numFmtId="0" fontId="2" fillId="7" borderId="38" xfId="0" applyFont="1" applyFill="1" applyBorder="1" applyAlignment="1" applyProtection="1">
      <alignment horizontal="left"/>
      <protection locked="0"/>
    </xf>
    <xf numFmtId="0" fontId="2" fillId="6" borderId="35" xfId="0" applyFont="1" applyFill="1" applyBorder="1" applyAlignment="1" applyProtection="1">
      <alignment horizontal="left"/>
      <protection locked="0"/>
    </xf>
    <xf numFmtId="0" fontId="2" fillId="7" borderId="35" xfId="0" applyFont="1" applyFill="1" applyBorder="1" applyAlignment="1" applyProtection="1">
      <alignment horizontal="left"/>
      <protection locked="0"/>
    </xf>
    <xf numFmtId="14" fontId="2" fillId="7" borderId="38" xfId="0" applyNumberFormat="1" applyFont="1" applyFill="1" applyBorder="1" applyAlignment="1" applyProtection="1">
      <alignment horizontal="left"/>
      <protection locked="0"/>
    </xf>
    <xf numFmtId="0" fontId="2" fillId="7" borderId="39" xfId="0" applyFont="1" applyFill="1" applyBorder="1" applyAlignment="1" applyProtection="1">
      <alignment horizontal="left"/>
      <protection locked="0"/>
    </xf>
    <xf numFmtId="0" fontId="1" fillId="7" borderId="38" xfId="1" applyFill="1" applyBorder="1" applyAlignment="1" applyProtection="1">
      <alignment horizontal="left"/>
      <protection locked="0"/>
    </xf>
    <xf numFmtId="0" fontId="2" fillId="4" borderId="40" xfId="0" applyFont="1" applyFill="1" applyBorder="1" applyAlignment="1" applyProtection="1">
      <alignment horizontal="left"/>
      <protection locked="0"/>
    </xf>
    <xf numFmtId="0" fontId="2" fillId="4" borderId="41" xfId="0" applyFont="1" applyFill="1" applyBorder="1" applyAlignment="1" applyProtection="1">
      <alignment horizontal="left"/>
      <protection locked="0"/>
    </xf>
    <xf numFmtId="0" fontId="2" fillId="5" borderId="40" xfId="0" applyFont="1" applyFill="1" applyBorder="1" applyAlignment="1" applyProtection="1">
      <alignment horizontal="left"/>
      <protection locked="0"/>
    </xf>
    <xf numFmtId="0" fontId="2" fillId="4" borderId="37" xfId="0" applyFont="1" applyFill="1" applyBorder="1" applyAlignment="1" applyProtection="1">
      <alignment horizontal="left"/>
      <protection locked="0"/>
    </xf>
    <xf numFmtId="0" fontId="2" fillId="5" borderId="41" xfId="0" applyFont="1" applyFill="1" applyBorder="1" applyAlignment="1" applyProtection="1">
      <alignment horizontal="left"/>
      <protection locked="0"/>
    </xf>
    <xf numFmtId="14" fontId="2" fillId="5" borderId="37" xfId="0" applyNumberFormat="1" applyFont="1" applyFill="1" applyBorder="1" applyAlignment="1" applyProtection="1">
      <alignment horizontal="left"/>
      <protection locked="0"/>
    </xf>
    <xf numFmtId="0" fontId="2" fillId="0" borderId="41" xfId="0" applyFont="1" applyBorder="1" applyAlignment="1">
      <alignment horizontal="left"/>
    </xf>
    <xf numFmtId="0" fontId="1" fillId="5" borderId="37" xfId="1" applyFill="1" applyBorder="1" applyAlignment="1" applyProtection="1">
      <alignment horizontal="left"/>
      <protection locked="0"/>
    </xf>
    <xf numFmtId="14" fontId="2" fillId="5" borderId="42" xfId="0" applyNumberFormat="1" applyFont="1" applyFill="1" applyBorder="1" applyAlignment="1" applyProtection="1">
      <alignment horizontal="left"/>
      <protection locked="0"/>
    </xf>
    <xf numFmtId="0" fontId="11" fillId="6" borderId="13" xfId="0" quotePrefix="1" applyFont="1" applyFill="1" applyBorder="1" applyAlignment="1" applyProtection="1">
      <alignment horizontal="left"/>
      <protection locked="0"/>
    </xf>
    <xf numFmtId="1" fontId="2" fillId="7" borderId="13" xfId="0" applyNumberFormat="1" applyFont="1" applyFill="1" applyBorder="1" applyAlignment="1" applyProtection="1">
      <alignment horizontal="left"/>
      <protection locked="0"/>
    </xf>
    <xf numFmtId="0" fontId="2" fillId="0" borderId="25" xfId="0" applyFont="1" applyBorder="1" applyAlignment="1">
      <alignment horizontal="left"/>
    </xf>
    <xf numFmtId="0" fontId="2" fillId="5" borderId="7" xfId="0" applyFont="1" applyFill="1" applyBorder="1" applyAlignment="1" applyProtection="1">
      <alignment horizontal="left"/>
      <protection locked="0"/>
    </xf>
    <xf numFmtId="1" fontId="2" fillId="5" borderId="11" xfId="0" applyNumberFormat="1" applyFont="1" applyFill="1" applyBorder="1" applyAlignment="1" applyProtection="1">
      <alignment horizontal="left"/>
      <protection locked="0"/>
    </xf>
    <xf numFmtId="2" fontId="2" fillId="5" borderId="11" xfId="0" applyNumberFormat="1" applyFont="1" applyFill="1" applyBorder="1" applyAlignment="1" applyProtection="1">
      <alignment horizontal="left"/>
      <protection locked="0"/>
    </xf>
    <xf numFmtId="2" fontId="2" fillId="7" borderId="13" xfId="0" applyNumberFormat="1" applyFont="1" applyFill="1" applyBorder="1" applyAlignment="1" applyProtection="1">
      <alignment horizontal="left"/>
      <protection locked="0"/>
    </xf>
    <xf numFmtId="0" fontId="2" fillId="4" borderId="3" xfId="0" applyFont="1" applyFill="1" applyBorder="1" applyAlignment="1" applyProtection="1">
      <alignment horizontal="left"/>
      <protection locked="0"/>
    </xf>
    <xf numFmtId="0" fontId="2" fillId="6" borderId="40" xfId="0" applyFont="1" applyFill="1" applyBorder="1" applyAlignment="1" applyProtection="1">
      <alignment horizontal="left"/>
      <protection locked="0"/>
    </xf>
    <xf numFmtId="0" fontId="2" fillId="6" borderId="1" xfId="0" applyFont="1" applyFill="1" applyBorder="1" applyAlignment="1" applyProtection="1">
      <alignment horizontal="left"/>
      <protection locked="0"/>
    </xf>
    <xf numFmtId="0" fontId="2" fillId="4" borderId="19" xfId="0" applyFont="1" applyFill="1" applyBorder="1" applyAlignment="1" applyProtection="1">
      <alignment horizontal="left"/>
      <protection locked="0"/>
    </xf>
    <xf numFmtId="0" fontId="11" fillId="4" borderId="6" xfId="0" applyFont="1" applyFill="1" applyBorder="1" applyAlignment="1" applyProtection="1">
      <alignment horizontal="left"/>
      <protection locked="0"/>
    </xf>
    <xf numFmtId="0" fontId="11" fillId="6" borderId="4" xfId="0" applyFont="1" applyFill="1" applyBorder="1" applyAlignment="1" applyProtection="1">
      <alignment horizontal="left"/>
      <protection locked="0"/>
    </xf>
    <xf numFmtId="0" fontId="11" fillId="6" borderId="2" xfId="0" applyFont="1" applyFill="1" applyBorder="1" applyAlignment="1" applyProtection="1">
      <alignment horizontal="left"/>
      <protection locked="0"/>
    </xf>
    <xf numFmtId="0" fontId="2" fillId="7" borderId="37" xfId="0" applyFont="1" applyFill="1" applyBorder="1" applyAlignment="1" applyProtection="1">
      <alignment horizontal="left"/>
      <protection locked="0"/>
    </xf>
    <xf numFmtId="0" fontId="11" fillId="5" borderId="13" xfId="0" applyFont="1" applyFill="1" applyBorder="1" applyAlignment="1" applyProtection="1">
      <alignment horizontal="left"/>
      <protection locked="0"/>
    </xf>
    <xf numFmtId="0" fontId="11" fillId="7" borderId="11" xfId="0" applyFont="1" applyFill="1" applyBorder="1" applyAlignment="1" applyProtection="1">
      <alignment horizontal="left"/>
      <protection locked="0"/>
    </xf>
    <xf numFmtId="0" fontId="11" fillId="7" borderId="5" xfId="0" applyFont="1" applyFill="1" applyBorder="1" applyAlignment="1" applyProtection="1">
      <alignment horizontal="left"/>
      <protection locked="0"/>
    </xf>
    <xf numFmtId="0" fontId="2" fillId="5" borderId="8" xfId="0" applyFont="1" applyFill="1" applyBorder="1" applyAlignment="1" applyProtection="1">
      <alignment horizontal="left"/>
      <protection locked="0"/>
    </xf>
    <xf numFmtId="0" fontId="11" fillId="7" borderId="15" xfId="0" applyFont="1" applyFill="1" applyBorder="1" applyAlignment="1" applyProtection="1">
      <alignment horizontal="left"/>
      <protection locked="0"/>
    </xf>
    <xf numFmtId="0" fontId="2" fillId="5" borderId="8" xfId="0" applyFont="1" applyFill="1" applyBorder="1" applyAlignment="1" applyProtection="1">
      <alignment horizontal="left"/>
      <protection hidden="1"/>
    </xf>
    <xf numFmtId="0" fontId="11" fillId="5" borderId="13" xfId="0" applyFont="1" applyFill="1" applyBorder="1" applyAlignment="1" applyProtection="1">
      <alignment horizontal="left"/>
      <protection hidden="1"/>
    </xf>
    <xf numFmtId="0" fontId="11" fillId="7" borderId="11" xfId="0" applyFont="1" applyFill="1" applyBorder="1" applyAlignment="1">
      <alignment horizontal="left"/>
    </xf>
    <xf numFmtId="0" fontId="11" fillId="7" borderId="15" xfId="0" applyFont="1" applyFill="1" applyBorder="1" applyAlignment="1">
      <alignment horizontal="left"/>
    </xf>
    <xf numFmtId="0" fontId="2" fillId="5" borderId="27" xfId="0" applyFont="1" applyFill="1" applyBorder="1" applyAlignment="1" applyProtection="1">
      <alignment horizontal="left"/>
      <protection locked="0"/>
    </xf>
    <xf numFmtId="0" fontId="2" fillId="5" borderId="25" xfId="0" applyFont="1" applyFill="1" applyBorder="1" applyAlignment="1" applyProtection="1">
      <alignment horizontal="left"/>
      <protection hidden="1"/>
    </xf>
    <xf numFmtId="0" fontId="2" fillId="5" borderId="14" xfId="0" applyFont="1" applyFill="1" applyBorder="1" applyAlignment="1" applyProtection="1">
      <alignment horizontal="left"/>
      <protection hidden="1"/>
    </xf>
    <xf numFmtId="0" fontId="2" fillId="7" borderId="25" xfId="0" applyFont="1" applyFill="1" applyBorder="1" applyAlignment="1">
      <alignment horizontal="left"/>
    </xf>
    <xf numFmtId="0" fontId="2" fillId="5" borderId="12" xfId="0" applyFont="1" applyFill="1" applyBorder="1" applyAlignment="1" applyProtection="1">
      <alignment horizontal="left"/>
      <protection hidden="1"/>
    </xf>
    <xf numFmtId="0" fontId="2" fillId="5" borderId="9" xfId="0" applyFont="1" applyFill="1" applyBorder="1" applyAlignment="1" applyProtection="1">
      <alignment horizontal="left"/>
      <protection hidden="1"/>
    </xf>
    <xf numFmtId="0" fontId="2" fillId="5" borderId="9" xfId="0" applyFont="1" applyFill="1" applyBorder="1" applyAlignment="1" applyProtection="1">
      <alignment horizontal="left"/>
      <protection locked="0"/>
    </xf>
    <xf numFmtId="0" fontId="2" fillId="7" borderId="12" xfId="0" applyFont="1" applyFill="1" applyBorder="1" applyAlignment="1">
      <alignment horizontal="left"/>
    </xf>
    <xf numFmtId="0" fontId="2" fillId="7" borderId="14" xfId="0" applyFont="1" applyFill="1" applyBorder="1" applyAlignment="1">
      <alignment horizontal="left"/>
    </xf>
    <xf numFmtId="0" fontId="11" fillId="7" borderId="25" xfId="0" applyFont="1" applyFill="1" applyBorder="1" applyAlignment="1">
      <alignment horizontal="left"/>
    </xf>
    <xf numFmtId="0" fontId="2" fillId="6" borderId="41" xfId="0" applyFont="1" applyFill="1" applyBorder="1" applyAlignment="1" applyProtection="1">
      <alignment horizontal="left"/>
      <protection locked="0"/>
    </xf>
    <xf numFmtId="0" fontId="11" fillId="4" borderId="14" xfId="0" applyFont="1" applyFill="1" applyBorder="1" applyAlignment="1" applyProtection="1">
      <alignment horizontal="left"/>
      <protection locked="0"/>
    </xf>
    <xf numFmtId="0" fontId="2" fillId="6" borderId="16" xfId="0" applyFont="1" applyFill="1" applyBorder="1" applyAlignment="1" applyProtection="1">
      <alignment horizontal="left"/>
      <protection locked="0"/>
    </xf>
    <xf numFmtId="0" fontId="11" fillId="6" borderId="12" xfId="0" applyFont="1" applyFill="1" applyBorder="1" applyAlignment="1" applyProtection="1">
      <alignment horizontal="left"/>
      <protection locked="0"/>
    </xf>
    <xf numFmtId="0" fontId="2" fillId="4" borderId="32" xfId="0" applyFont="1" applyFill="1" applyBorder="1" applyAlignment="1" applyProtection="1">
      <alignment horizontal="left"/>
      <protection locked="0"/>
    </xf>
    <xf numFmtId="0" fontId="2" fillId="7" borderId="40" xfId="0" applyFont="1" applyFill="1" applyBorder="1" applyAlignment="1" applyProtection="1">
      <alignment horizontal="left"/>
      <protection locked="0"/>
    </xf>
    <xf numFmtId="0" fontId="11" fillId="5" borderId="6" xfId="0" applyFont="1" applyFill="1" applyBorder="1" applyAlignment="1" applyProtection="1">
      <alignment horizontal="left"/>
      <protection locked="0"/>
    </xf>
    <xf numFmtId="0" fontId="11" fillId="7" borderId="4" xfId="0" applyFont="1" applyFill="1" applyBorder="1" applyAlignment="1" applyProtection="1">
      <alignment horizontal="left"/>
      <protection locked="0"/>
    </xf>
    <xf numFmtId="0" fontId="2" fillId="7" borderId="24" xfId="0" applyFont="1" applyFill="1" applyBorder="1" applyAlignment="1" applyProtection="1">
      <alignment horizontal="left"/>
      <protection locked="0"/>
    </xf>
    <xf numFmtId="0" fontId="11" fillId="7" borderId="25" xfId="0" applyFont="1" applyFill="1" applyBorder="1" applyAlignment="1" applyProtection="1">
      <alignment horizontal="left"/>
      <protection locked="0"/>
    </xf>
    <xf numFmtId="0" fontId="2" fillId="6" borderId="37" xfId="0" applyFont="1" applyFill="1" applyBorder="1" applyAlignment="1" applyProtection="1">
      <alignment horizontal="left"/>
      <protection locked="0"/>
    </xf>
    <xf numFmtId="0" fontId="2" fillId="4" borderId="7" xfId="0" applyFont="1" applyFill="1" applyBorder="1" applyAlignment="1" applyProtection="1">
      <alignment horizontal="left"/>
      <protection locked="0"/>
    </xf>
    <xf numFmtId="0" fontId="11" fillId="4" borderId="13" xfId="0" applyFont="1" applyFill="1" applyBorder="1" applyAlignment="1" applyProtection="1">
      <alignment horizontal="left"/>
      <protection locked="0"/>
    </xf>
    <xf numFmtId="0" fontId="11" fillId="6" borderId="11" xfId="0" applyFont="1" applyFill="1" applyBorder="1" applyAlignment="1" applyProtection="1">
      <alignment horizontal="left"/>
      <protection locked="0"/>
    </xf>
    <xf numFmtId="0" fontId="11" fillId="6" borderId="5" xfId="0" applyFont="1" applyFill="1" applyBorder="1" applyAlignment="1" applyProtection="1">
      <alignment horizontal="left"/>
      <protection locked="0"/>
    </xf>
    <xf numFmtId="0" fontId="2" fillId="6" borderId="42" xfId="0" applyFont="1" applyFill="1" applyBorder="1" applyAlignment="1" applyProtection="1">
      <alignment horizontal="left"/>
      <protection locked="0"/>
    </xf>
    <xf numFmtId="17" fontId="2" fillId="6" borderId="11" xfId="0" applyNumberFormat="1" applyFont="1" applyFill="1" applyBorder="1" applyAlignment="1" applyProtection="1">
      <alignment horizontal="left"/>
      <protection locked="0"/>
    </xf>
    <xf numFmtId="17" fontId="2" fillId="4" borderId="13" xfId="0" applyNumberFormat="1" applyFont="1" applyFill="1" applyBorder="1" applyAlignment="1" applyProtection="1">
      <alignment horizontal="left"/>
      <protection locked="0"/>
    </xf>
    <xf numFmtId="14" fontId="2" fillId="6" borderId="11" xfId="0" applyNumberFormat="1" applyFont="1" applyFill="1" applyBorder="1" applyAlignment="1" applyProtection="1">
      <alignment horizontal="left"/>
      <protection locked="0"/>
    </xf>
    <xf numFmtId="14" fontId="2" fillId="4" borderId="13" xfId="0" applyNumberFormat="1" applyFont="1" applyFill="1" applyBorder="1" applyAlignment="1" applyProtection="1">
      <alignment horizontal="left"/>
      <protection locked="0"/>
    </xf>
    <xf numFmtId="0" fontId="2" fillId="4" borderId="8" xfId="0" applyFont="1" applyFill="1" applyBorder="1" applyAlignment="1" applyProtection="1">
      <alignment horizontal="left"/>
      <protection locked="0"/>
    </xf>
    <xf numFmtId="17" fontId="2" fillId="4" borderId="15" xfId="0" applyNumberFormat="1" applyFont="1" applyFill="1" applyBorder="1" applyAlignment="1" applyProtection="1">
      <alignment horizontal="left"/>
      <protection locked="0"/>
    </xf>
    <xf numFmtId="0" fontId="11" fillId="6" borderId="15" xfId="0" applyFont="1" applyFill="1" applyBorder="1" applyAlignment="1" applyProtection="1">
      <alignment horizontal="left"/>
      <protection locked="0"/>
    </xf>
    <xf numFmtId="17" fontId="2" fillId="6" borderId="15" xfId="0" applyNumberFormat="1" applyFont="1" applyFill="1" applyBorder="1" applyAlignment="1" applyProtection="1">
      <alignment horizontal="left"/>
      <protection locked="0"/>
    </xf>
    <xf numFmtId="0" fontId="2" fillId="4" borderId="9" xfId="0" applyFont="1" applyFill="1" applyBorder="1" applyAlignment="1" applyProtection="1">
      <alignment horizontal="left"/>
      <protection locked="0"/>
    </xf>
    <xf numFmtId="0" fontId="2" fillId="4" borderId="27" xfId="0" applyFont="1" applyFill="1" applyBorder="1" applyAlignment="1" applyProtection="1">
      <alignment horizontal="left"/>
      <protection locked="0"/>
    </xf>
    <xf numFmtId="0" fontId="11" fillId="6" borderId="25" xfId="0" applyFont="1" applyFill="1" applyBorder="1" applyAlignment="1" applyProtection="1">
      <alignment horizontal="left"/>
      <protection locked="0"/>
    </xf>
    <xf numFmtId="3" fontId="2" fillId="5" borderId="13" xfId="0" applyNumberFormat="1" applyFont="1" applyFill="1" applyBorder="1" applyAlignment="1" applyProtection="1">
      <alignment horizontal="left"/>
      <protection locked="0"/>
    </xf>
    <xf numFmtId="3" fontId="2" fillId="5" borderId="5" xfId="0" applyNumberFormat="1" applyFont="1" applyFill="1" applyBorder="1" applyAlignment="1" applyProtection="1">
      <alignment horizontal="left"/>
      <protection locked="0"/>
    </xf>
    <xf numFmtId="3" fontId="2" fillId="5" borderId="6" xfId="0" applyNumberFormat="1" applyFont="1" applyFill="1" applyBorder="1" applyAlignment="1" applyProtection="1">
      <alignment horizontal="left"/>
      <protection locked="0"/>
    </xf>
    <xf numFmtId="3" fontId="2" fillId="7" borderId="5" xfId="0" applyNumberFormat="1" applyFont="1" applyFill="1" applyBorder="1" applyAlignment="1" applyProtection="1">
      <alignment horizontal="left"/>
      <protection locked="0"/>
    </xf>
    <xf numFmtId="3" fontId="2" fillId="5" borderId="4" xfId="0" applyNumberFormat="1" applyFont="1" applyFill="1" applyBorder="1" applyAlignment="1" applyProtection="1">
      <alignment horizontal="left"/>
      <protection locked="0"/>
    </xf>
    <xf numFmtId="3" fontId="2" fillId="5" borderId="37" xfId="0" applyNumberFormat="1" applyFont="1" applyFill="1" applyBorder="1" applyAlignment="1" applyProtection="1">
      <alignment horizontal="left"/>
      <protection locked="0"/>
    </xf>
    <xf numFmtId="3" fontId="2" fillId="7" borderId="37" xfId="0" applyNumberFormat="1" applyFont="1" applyFill="1" applyBorder="1" applyAlignment="1" applyProtection="1">
      <alignment horizontal="left"/>
      <protection locked="0"/>
    </xf>
    <xf numFmtId="3" fontId="2" fillId="7" borderId="4" xfId="0" applyNumberFormat="1" applyFont="1" applyFill="1" applyBorder="1" applyAlignment="1" applyProtection="1">
      <alignment horizontal="left"/>
      <protection locked="0"/>
    </xf>
    <xf numFmtId="3" fontId="11" fillId="5" borderId="13" xfId="0" applyNumberFormat="1" applyFont="1" applyFill="1" applyBorder="1" applyAlignment="1" applyProtection="1">
      <alignment horizontal="left"/>
      <protection locked="0"/>
    </xf>
    <xf numFmtId="3" fontId="2" fillId="7" borderId="6" xfId="0" applyNumberFormat="1" applyFont="1" applyFill="1" applyBorder="1" applyAlignment="1" applyProtection="1">
      <alignment horizontal="left"/>
      <protection locked="0"/>
    </xf>
    <xf numFmtId="3" fontId="11" fillId="7" borderId="11" xfId="0" applyNumberFormat="1" applyFont="1" applyFill="1" applyBorder="1" applyAlignment="1" applyProtection="1">
      <alignment horizontal="left"/>
      <protection locked="0"/>
    </xf>
    <xf numFmtId="3" fontId="11" fillId="7" borderId="5" xfId="0" applyNumberFormat="1" applyFont="1" applyFill="1" applyBorder="1" applyAlignment="1" applyProtection="1">
      <alignment horizontal="left"/>
      <protection locked="0"/>
    </xf>
    <xf numFmtId="0" fontId="2" fillId="7" borderId="41" xfId="0" applyFont="1" applyFill="1" applyBorder="1" applyAlignment="1" applyProtection="1">
      <alignment horizontal="left"/>
      <protection locked="0"/>
    </xf>
    <xf numFmtId="0" fontId="11" fillId="5" borderId="14" xfId="0" applyFont="1" applyFill="1" applyBorder="1" applyAlignment="1" applyProtection="1">
      <alignment horizontal="left"/>
      <protection locked="0"/>
    </xf>
    <xf numFmtId="0" fontId="11" fillId="7" borderId="12" xfId="0" applyFont="1" applyFill="1" applyBorder="1" applyAlignment="1" applyProtection="1">
      <alignment horizontal="left"/>
      <protection locked="0"/>
    </xf>
    <xf numFmtId="0" fontId="2" fillId="4" borderId="31" xfId="0" applyFont="1" applyFill="1" applyBorder="1" applyAlignment="1" applyProtection="1">
      <alignment horizontal="left"/>
      <protection locked="0"/>
    </xf>
    <xf numFmtId="0" fontId="2" fillId="5" borderId="3" xfId="0" applyFont="1" applyFill="1" applyBorder="1" applyAlignment="1" applyProtection="1">
      <alignment horizontal="left"/>
      <protection locked="0"/>
    </xf>
    <xf numFmtId="0" fontId="2" fillId="7" borderId="1" xfId="0" applyFont="1" applyFill="1" applyBorder="1" applyAlignment="1" applyProtection="1">
      <alignment horizontal="left"/>
      <protection locked="0"/>
    </xf>
    <xf numFmtId="0" fontId="2" fillId="5" borderId="19" xfId="0" applyFont="1" applyFill="1" applyBorder="1" applyAlignment="1" applyProtection="1">
      <alignment horizontal="left"/>
      <protection locked="0"/>
    </xf>
    <xf numFmtId="0" fontId="11" fillId="7" borderId="2" xfId="0" applyFont="1" applyFill="1" applyBorder="1" applyAlignment="1" applyProtection="1">
      <alignment horizontal="left"/>
      <protection locked="0"/>
    </xf>
    <xf numFmtId="0" fontId="2" fillId="7" borderId="16" xfId="0" applyFont="1" applyFill="1" applyBorder="1" applyAlignment="1" applyProtection="1">
      <alignment horizontal="left"/>
      <protection locked="0"/>
    </xf>
    <xf numFmtId="0" fontId="11" fillId="6" borderId="30" xfId="0" applyFont="1" applyFill="1" applyBorder="1" applyAlignment="1" applyProtection="1">
      <alignment horizontal="left"/>
      <protection locked="0"/>
    </xf>
    <xf numFmtId="14" fontId="2" fillId="5" borderId="6" xfId="0" applyNumberFormat="1" applyFont="1" applyFill="1" applyBorder="1" applyAlignment="1" applyProtection="1">
      <alignment horizontal="left"/>
      <protection locked="0"/>
    </xf>
    <xf numFmtId="14" fontId="2" fillId="7" borderId="37" xfId="0" applyNumberFormat="1" applyFont="1" applyFill="1" applyBorder="1" applyAlignment="1" applyProtection="1">
      <alignment horizontal="left"/>
      <protection locked="0"/>
    </xf>
    <xf numFmtId="14" fontId="2" fillId="7" borderId="4" xfId="0" applyNumberFormat="1" applyFont="1" applyFill="1" applyBorder="1" applyAlignment="1" applyProtection="1">
      <alignment horizontal="left"/>
      <protection locked="0"/>
    </xf>
    <xf numFmtId="14" fontId="2" fillId="5" borderId="7" xfId="0" applyNumberFormat="1" applyFont="1" applyFill="1" applyBorder="1" applyAlignment="1" applyProtection="1">
      <alignment horizontal="left"/>
      <protection locked="0"/>
    </xf>
    <xf numFmtId="14" fontId="11" fillId="5" borderId="13" xfId="0" applyNumberFormat="1" applyFont="1" applyFill="1" applyBorder="1" applyAlignment="1" applyProtection="1">
      <alignment horizontal="left"/>
      <protection locked="0"/>
    </xf>
    <xf numFmtId="14" fontId="11" fillId="7" borderId="11" xfId="0" applyNumberFormat="1" applyFont="1" applyFill="1" applyBorder="1" applyAlignment="1" applyProtection="1">
      <alignment horizontal="left"/>
      <protection locked="0"/>
    </xf>
    <xf numFmtId="14" fontId="11" fillId="7" borderId="5" xfId="0" applyNumberFormat="1" applyFont="1" applyFill="1" applyBorder="1" applyAlignment="1" applyProtection="1">
      <alignment horizontal="left"/>
      <protection locked="0"/>
    </xf>
    <xf numFmtId="14" fontId="2" fillId="5" borderId="8" xfId="0" applyNumberFormat="1" applyFont="1" applyFill="1" applyBorder="1" applyAlignment="1" applyProtection="1">
      <alignment horizontal="left"/>
      <protection locked="0"/>
    </xf>
    <xf numFmtId="0" fontId="0" fillId="0" borderId="11" xfId="0" applyBorder="1" applyAlignment="1">
      <alignment horizontal="left"/>
    </xf>
    <xf numFmtId="14" fontId="2" fillId="5" borderId="0" xfId="0" applyNumberFormat="1" applyFont="1" applyFill="1" applyBorder="1" applyAlignment="1" applyProtection="1">
      <alignment horizontal="left"/>
      <protection locked="0"/>
    </xf>
    <xf numFmtId="14" fontId="2" fillId="7" borderId="0" xfId="0" applyNumberFormat="1" applyFont="1" applyFill="1" applyBorder="1" applyAlignment="1" applyProtection="1">
      <alignment horizontal="left"/>
      <protection locked="0"/>
    </xf>
    <xf numFmtId="14" fontId="11" fillId="7" borderId="15" xfId="0" applyNumberFormat="1" applyFont="1" applyFill="1" applyBorder="1" applyAlignment="1" applyProtection="1">
      <alignment horizontal="left"/>
      <protection locked="0"/>
    </xf>
    <xf numFmtId="164" fontId="2" fillId="5" borderId="13" xfId="0" applyNumberFormat="1" applyFont="1" applyFill="1" applyBorder="1" applyAlignment="1" applyProtection="1">
      <alignment horizontal="left"/>
      <protection locked="0"/>
    </xf>
    <xf numFmtId="164" fontId="2" fillId="7" borderId="11" xfId="0" applyNumberFormat="1" applyFont="1" applyFill="1" applyBorder="1" applyAlignment="1" applyProtection="1">
      <alignment horizontal="left"/>
      <protection locked="0"/>
    </xf>
    <xf numFmtId="1" fontId="2" fillId="5" borderId="13" xfId="0" applyNumberFormat="1" applyFont="1" applyFill="1" applyBorder="1" applyAlignment="1" applyProtection="1">
      <alignment horizontal="left"/>
      <protection locked="0"/>
    </xf>
    <xf numFmtId="1" fontId="2" fillId="7" borderId="11" xfId="0" applyNumberFormat="1" applyFont="1" applyFill="1" applyBorder="1" applyAlignment="1" applyProtection="1">
      <alignment horizontal="left"/>
      <protection locked="0"/>
    </xf>
    <xf numFmtId="3" fontId="2" fillId="5" borderId="15" xfId="0" applyNumberFormat="1" applyFont="1" applyFill="1" applyBorder="1" applyAlignment="1" applyProtection="1">
      <alignment horizontal="left"/>
      <protection locked="0"/>
    </xf>
    <xf numFmtId="3" fontId="2" fillId="7" borderId="15" xfId="0" applyNumberFormat="1" applyFont="1" applyFill="1" applyBorder="1" applyAlignment="1" applyProtection="1">
      <alignment horizontal="left"/>
      <protection locked="0"/>
    </xf>
    <xf numFmtId="0" fontId="2" fillId="7" borderId="42" xfId="0" applyFont="1" applyFill="1" applyBorder="1" applyAlignment="1" applyProtection="1">
      <alignment horizontal="left"/>
      <protection locked="0"/>
    </xf>
    <xf numFmtId="3" fontId="2" fillId="5" borderId="8" xfId="0" applyNumberFormat="1" applyFont="1" applyFill="1" applyBorder="1" applyAlignment="1" applyProtection="1">
      <alignment horizontal="left"/>
      <protection locked="0"/>
    </xf>
    <xf numFmtId="3" fontId="11" fillId="7" borderId="15" xfId="0" applyNumberFormat="1" applyFont="1" applyFill="1" applyBorder="1" applyAlignment="1" applyProtection="1">
      <alignment horizontal="left"/>
      <protection locked="0"/>
    </xf>
    <xf numFmtId="3" fontId="2" fillId="7" borderId="42" xfId="0" applyNumberFormat="1" applyFont="1" applyFill="1" applyBorder="1" applyAlignment="1" applyProtection="1">
      <alignment horizontal="left"/>
      <protection locked="0"/>
    </xf>
    <xf numFmtId="0" fontId="2" fillId="5" borderId="10" xfId="0" applyFont="1" applyFill="1" applyBorder="1" applyAlignment="1" applyProtection="1">
      <alignment horizontal="left"/>
      <protection locked="0"/>
    </xf>
    <xf numFmtId="166" fontId="2" fillId="7" borderId="11" xfId="0" applyNumberFormat="1" applyFont="1" applyFill="1" applyBorder="1" applyAlignment="1" applyProtection="1">
      <alignment horizontal="left"/>
      <protection locked="0"/>
    </xf>
    <xf numFmtId="2" fontId="2" fillId="5" borderId="13" xfId="0" applyNumberFormat="1" applyFont="1" applyFill="1" applyBorder="1" applyAlignment="1" applyProtection="1">
      <alignment horizontal="left"/>
      <protection locked="0"/>
    </xf>
    <xf numFmtId="0" fontId="11" fillId="0" borderId="35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2" fillId="5" borderId="33" xfId="0" applyFont="1" applyFill="1" applyBorder="1" applyAlignment="1" applyProtection="1">
      <alignment horizontal="left"/>
      <protection locked="0"/>
    </xf>
    <xf numFmtId="0" fontId="2" fillId="7" borderId="28" xfId="0" applyFont="1" applyFill="1" applyBorder="1" applyAlignment="1" applyProtection="1">
      <alignment horizontal="left"/>
      <protection locked="0"/>
    </xf>
    <xf numFmtId="0" fontId="11" fillId="7" borderId="29" xfId="0" applyFont="1" applyFill="1" applyBorder="1" applyAlignment="1" applyProtection="1">
      <alignment horizontal="left"/>
      <protection locked="0"/>
    </xf>
    <xf numFmtId="0" fontId="1" fillId="7" borderId="25" xfId="1" applyFill="1" applyBorder="1" applyAlignment="1" applyProtection="1">
      <alignment horizontal="left"/>
      <protection locked="0"/>
    </xf>
    <xf numFmtId="0" fontId="1" fillId="7" borderId="37" xfId="1" applyFill="1" applyBorder="1" applyAlignment="1" applyProtection="1">
      <alignment horizontal="left"/>
      <protection locked="0"/>
    </xf>
    <xf numFmtId="0" fontId="12" fillId="6" borderId="12" xfId="0" applyFont="1" applyFill="1" applyBorder="1"/>
    <xf numFmtId="0" fontId="12" fillId="6" borderId="14" xfId="0" applyFont="1" applyFill="1" applyBorder="1"/>
    <xf numFmtId="0" fontId="2" fillId="5" borderId="38" xfId="0" applyFont="1" applyFill="1" applyBorder="1" applyAlignment="1" applyProtection="1">
      <alignment horizontal="left"/>
      <protection locked="0"/>
    </xf>
    <xf numFmtId="0" fontId="2" fillId="6" borderId="24" xfId="0" applyFont="1" applyFill="1" applyBorder="1" applyAlignment="1" applyProtection="1">
      <alignment horizontal="left"/>
      <protection locked="0"/>
    </xf>
    <xf numFmtId="3" fontId="2" fillId="5" borderId="7" xfId="0" applyNumberFormat="1" applyFont="1" applyFill="1" applyBorder="1" applyAlignment="1" applyProtection="1">
      <alignment horizontal="left"/>
      <protection locked="0"/>
    </xf>
    <xf numFmtId="3" fontId="2" fillId="7" borderId="38" xfId="0" applyNumberFormat="1" applyFont="1" applyFill="1" applyBorder="1" applyAlignment="1" applyProtection="1">
      <alignment horizontal="left"/>
      <protection locked="0"/>
    </xf>
    <xf numFmtId="166" fontId="2" fillId="5" borderId="13" xfId="0" applyNumberFormat="1" applyFont="1" applyFill="1" applyBorder="1" applyAlignment="1" applyProtection="1">
      <alignment horizontal="left"/>
      <protection locked="0"/>
    </xf>
    <xf numFmtId="0" fontId="2" fillId="4" borderId="11" xfId="0" quotePrefix="1" applyFont="1" applyFill="1" applyBorder="1" applyAlignment="1" applyProtection="1">
      <alignment horizontal="left"/>
      <protection locked="0"/>
    </xf>
    <xf numFmtId="0" fontId="14" fillId="0" borderId="0" xfId="0" applyFont="1"/>
    <xf numFmtId="0" fontId="14" fillId="0" borderId="0" xfId="0" applyFont="1" applyAlignment="1">
      <alignment horizontal="right"/>
    </xf>
    <xf numFmtId="0" fontId="16" fillId="0" borderId="0" xfId="0" applyFont="1"/>
    <xf numFmtId="0" fontId="14" fillId="0" borderId="47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/>
    </xf>
    <xf numFmtId="0" fontId="18" fillId="0" borderId="53" xfId="0" applyFont="1" applyBorder="1" applyAlignment="1">
      <alignment horizontal="center"/>
    </xf>
    <xf numFmtId="0" fontId="18" fillId="0" borderId="54" xfId="0" applyFont="1" applyBorder="1" applyAlignment="1">
      <alignment horizontal="center"/>
    </xf>
    <xf numFmtId="0" fontId="18" fillId="0" borderId="55" xfId="0" applyFont="1" applyBorder="1" applyAlignment="1">
      <alignment horizontal="center"/>
    </xf>
    <xf numFmtId="166" fontId="18" fillId="0" borderId="55" xfId="0" applyNumberFormat="1" applyFont="1" applyBorder="1" applyAlignment="1">
      <alignment horizontal="center"/>
    </xf>
    <xf numFmtId="166" fontId="18" fillId="0" borderId="54" xfId="0" applyNumberFormat="1" applyFont="1" applyBorder="1" applyAlignment="1">
      <alignment horizontal="right"/>
    </xf>
    <xf numFmtId="167" fontId="18" fillId="0" borderId="55" xfId="0" applyNumberFormat="1" applyFont="1" applyBorder="1" applyAlignment="1">
      <alignment horizontal="right" indent="1"/>
    </xf>
    <xf numFmtId="167" fontId="14" fillId="0" borderId="56" xfId="0" applyNumberFormat="1" applyFont="1" applyBorder="1" applyAlignment="1">
      <alignment horizontal="right" indent="1"/>
    </xf>
    <xf numFmtId="168" fontId="14" fillId="0" borderId="57" xfId="0" applyNumberFormat="1" applyFont="1" applyBorder="1" applyAlignment="1">
      <alignment horizontal="center"/>
    </xf>
    <xf numFmtId="168" fontId="14" fillId="0" borderId="0" xfId="0" applyNumberFormat="1" applyFont="1"/>
    <xf numFmtId="166" fontId="14" fillId="0" borderId="0" xfId="0" applyNumberFormat="1" applyFont="1"/>
    <xf numFmtId="167" fontId="14" fillId="0" borderId="55" xfId="0" applyNumberFormat="1" applyFont="1" applyBorder="1" applyAlignment="1">
      <alignment horizontal="right" indent="1"/>
    </xf>
    <xf numFmtId="168" fontId="14" fillId="0" borderId="58" xfId="0" applyNumberFormat="1" applyFont="1" applyBorder="1" applyAlignment="1">
      <alignment horizontal="center"/>
    </xf>
    <xf numFmtId="3" fontId="14" fillId="0" borderId="0" xfId="0" applyNumberFormat="1" applyFont="1"/>
    <xf numFmtId="167" fontId="0" fillId="0" borderId="0" xfId="0" applyNumberFormat="1"/>
    <xf numFmtId="167" fontId="14" fillId="0" borderId="0" xfId="0" applyNumberFormat="1" applyFont="1"/>
    <xf numFmtId="2" fontId="14" fillId="0" borderId="55" xfId="0" applyNumberFormat="1" applyFont="1" applyBorder="1" applyAlignment="1">
      <alignment horizontal="right" vertical="center" wrapText="1" indent="1"/>
    </xf>
    <xf numFmtId="0" fontId="14" fillId="0" borderId="55" xfId="0" applyFont="1" applyBorder="1" applyAlignment="1">
      <alignment horizontal="right" vertical="center" wrapText="1" indent="1"/>
    </xf>
    <xf numFmtId="167" fontId="0" fillId="0" borderId="55" xfId="0" applyNumberFormat="1" applyBorder="1" applyAlignment="1">
      <alignment horizontal="right" indent="1"/>
    </xf>
    <xf numFmtId="166" fontId="14" fillId="0" borderId="55" xfId="0" applyNumberFormat="1" applyFont="1" applyBorder="1" applyAlignment="1">
      <alignment horizontal="right" vertical="center" wrapText="1" indent="1"/>
    </xf>
    <xf numFmtId="166" fontId="14" fillId="0" borderId="55" xfId="0" applyNumberFormat="1" applyFont="1" applyBorder="1" applyAlignment="1">
      <alignment horizontal="right" indent="1"/>
    </xf>
    <xf numFmtId="167" fontId="14" fillId="0" borderId="55" xfId="0" applyNumberFormat="1" applyFont="1" applyBorder="1" applyAlignment="1">
      <alignment horizontal="right" vertical="center" wrapText="1" indent="1"/>
    </xf>
    <xf numFmtId="167" fontId="14" fillId="0" borderId="0" xfId="0" applyNumberFormat="1" applyFont="1" applyAlignment="1">
      <alignment horizontal="right" indent="1"/>
    </xf>
    <xf numFmtId="1" fontId="18" fillId="0" borderId="43" xfId="0" applyNumberFormat="1" applyFont="1" applyBorder="1" applyAlignment="1">
      <alignment horizontal="center"/>
    </xf>
    <xf numFmtId="167" fontId="14" fillId="0" borderId="0" xfId="0" applyNumberFormat="1" applyFont="1" applyAlignment="1">
      <alignment horizontal="right" vertical="center" wrapText="1" indent="1"/>
    </xf>
    <xf numFmtId="166" fontId="14" fillId="0" borderId="0" xfId="0" applyNumberFormat="1" applyFont="1" applyAlignment="1">
      <alignment horizontal="right" vertical="center" wrapText="1" indent="1"/>
    </xf>
    <xf numFmtId="0" fontId="14" fillId="0" borderId="43" xfId="0" applyFont="1" applyBorder="1" applyAlignment="1">
      <alignment horizontal="center"/>
    </xf>
    <xf numFmtId="0" fontId="14" fillId="0" borderId="53" xfId="0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0" fontId="14" fillId="0" borderId="55" xfId="0" applyFont="1" applyBorder="1" applyAlignment="1">
      <alignment horizontal="center"/>
    </xf>
    <xf numFmtId="166" fontId="14" fillId="0" borderId="55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right"/>
    </xf>
    <xf numFmtId="0" fontId="14" fillId="0" borderId="43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/>
    </xf>
    <xf numFmtId="166" fontId="14" fillId="0" borderId="55" xfId="0" applyNumberFormat="1" applyFont="1" applyBorder="1" applyAlignment="1">
      <alignment horizontal="center" vertical="center" wrapText="1"/>
    </xf>
    <xf numFmtId="166" fontId="14" fillId="0" borderId="54" xfId="0" applyNumberFormat="1" applyFont="1" applyBorder="1" applyAlignment="1">
      <alignment horizontal="right" vertical="center"/>
    </xf>
    <xf numFmtId="166" fontId="14" fillId="0" borderId="54" xfId="0" applyNumberFormat="1" applyFont="1" applyBorder="1" applyAlignment="1">
      <alignment horizontal="right"/>
    </xf>
    <xf numFmtId="0" fontId="14" fillId="0" borderId="53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 vertical="center"/>
    </xf>
    <xf numFmtId="168" fontId="18" fillId="0" borderId="58" xfId="0" applyNumberFormat="1" applyFont="1" applyBorder="1" applyAlignment="1">
      <alignment horizontal="center"/>
    </xf>
    <xf numFmtId="167" fontId="14" fillId="0" borderId="54" xfId="0" applyNumberFormat="1" applyFont="1" applyBorder="1" applyAlignment="1">
      <alignment horizontal="center"/>
    </xf>
    <xf numFmtId="167" fontId="14" fillId="0" borderId="55" xfId="0" applyNumberFormat="1" applyFont="1" applyBorder="1" applyAlignment="1">
      <alignment horizontal="center"/>
    </xf>
    <xf numFmtId="166" fontId="14" fillId="0" borderId="54" xfId="0" applyNumberFormat="1" applyFont="1" applyBorder="1" applyAlignment="1">
      <alignment horizontal="center"/>
    </xf>
    <xf numFmtId="166" fontId="14" fillId="0" borderId="55" xfId="0" applyNumberFormat="1" applyFont="1" applyBorder="1"/>
    <xf numFmtId="166" fontId="14" fillId="0" borderId="43" xfId="0" applyNumberFormat="1" applyFont="1" applyBorder="1" applyAlignment="1">
      <alignment horizontal="center"/>
    </xf>
    <xf numFmtId="166" fontId="14" fillId="0" borderId="55" xfId="2" applyNumberFormat="1" applyFont="1" applyFill="1" applyBorder="1" applyAlignment="1">
      <alignment horizontal="center"/>
    </xf>
    <xf numFmtId="167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9" fillId="0" borderId="55" xfId="4" applyBorder="1" applyAlignment="1">
      <alignment horizontal="center"/>
    </xf>
    <xf numFmtId="0" fontId="14" fillId="0" borderId="55" xfId="0" applyFont="1" applyBorder="1" applyAlignment="1">
      <alignment horizontal="center" vertical="center" wrapText="1"/>
    </xf>
    <xf numFmtId="166" fontId="14" fillId="0" borderId="43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14" fillId="0" borderId="55" xfId="0" applyNumberFormat="1" applyFont="1" applyBorder="1" applyAlignment="1">
      <alignment horizontal="center" vertical="center" wrapText="1"/>
    </xf>
    <xf numFmtId="0" fontId="3" fillId="8" borderId="0" xfId="0" applyFont="1" applyFill="1" applyAlignment="1">
      <alignment horizontal="center"/>
    </xf>
    <xf numFmtId="2" fontId="3" fillId="8" borderId="0" xfId="0" applyNumberFormat="1" applyFont="1" applyFill="1" applyAlignment="1">
      <alignment horizontal="center"/>
    </xf>
    <xf numFmtId="169" fontId="3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2" fontId="0" fillId="8" borderId="0" xfId="0" applyNumberFormat="1" applyFill="1" applyAlignment="1">
      <alignment horizontal="center"/>
    </xf>
    <xf numFmtId="169" fontId="0" fillId="8" borderId="0" xfId="0" applyNumberFormat="1" applyFill="1" applyAlignment="1">
      <alignment horizontal="center"/>
    </xf>
    <xf numFmtId="0" fontId="10" fillId="0" borderId="0" xfId="0" applyFon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0" fontId="1" fillId="0" borderId="0" xfId="1" applyAlignment="1" applyProtection="1">
      <alignment horizontal="left"/>
    </xf>
    <xf numFmtId="0" fontId="2" fillId="2" borderId="5" xfId="0" applyFont="1" applyFill="1" applyBorder="1" applyAlignment="1">
      <alignment horizontal="left"/>
    </xf>
    <xf numFmtId="0" fontId="2" fillId="3" borderId="15" xfId="0" applyFont="1" applyFill="1" applyBorder="1" applyAlignment="1">
      <alignment horizontal="left"/>
    </xf>
    <xf numFmtId="0" fontId="2" fillId="2" borderId="15" xfId="0" applyFont="1" applyFill="1" applyBorder="1" applyAlignment="1">
      <alignment horizontal="left"/>
    </xf>
    <xf numFmtId="0" fontId="6" fillId="2" borderId="15" xfId="0" applyFont="1" applyFill="1" applyBorder="1" applyAlignment="1">
      <alignment horizontal="left"/>
    </xf>
    <xf numFmtId="0" fontId="6" fillId="3" borderId="15" xfId="0" applyFont="1" applyFill="1" applyBorder="1" applyAlignment="1">
      <alignment horizontal="left"/>
    </xf>
    <xf numFmtId="0" fontId="2" fillId="2" borderId="25" xfId="0" applyFont="1" applyFill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0" fillId="0" borderId="15" xfId="0" applyBorder="1" applyAlignment="1">
      <alignment horizontal="left"/>
    </xf>
    <xf numFmtId="0" fontId="19" fillId="0" borderId="15" xfId="0" applyFont="1" applyBorder="1" applyAlignment="1">
      <alignment horizontal="left"/>
    </xf>
    <xf numFmtId="9" fontId="0" fillId="0" borderId="15" xfId="0" applyNumberFormat="1" applyBorder="1" applyAlignment="1">
      <alignment horizontal="left"/>
    </xf>
    <xf numFmtId="170" fontId="0" fillId="0" borderId="15" xfId="0" applyNumberFormat="1" applyBorder="1" applyAlignment="1">
      <alignment horizontal="left"/>
    </xf>
    <xf numFmtId="2" fontId="0" fillId="0" borderId="15" xfId="0" applyNumberFormat="1" applyBorder="1" applyAlignment="1">
      <alignment horizontal="left"/>
    </xf>
    <xf numFmtId="169" fontId="0" fillId="0" borderId="15" xfId="0" applyNumberFormat="1" applyBorder="1" applyAlignment="1">
      <alignment horizontal="left"/>
    </xf>
    <xf numFmtId="0" fontId="0" fillId="0" borderId="25" xfId="0" applyBorder="1" applyAlignment="1">
      <alignment horizontal="left"/>
    </xf>
    <xf numFmtId="0" fontId="20" fillId="0" borderId="15" xfId="0" applyFont="1" applyBorder="1" applyAlignment="1">
      <alignment horizontal="left"/>
    </xf>
    <xf numFmtId="0" fontId="0" fillId="9" borderId="5" xfId="0" applyFill="1" applyBorder="1" applyAlignment="1">
      <alignment horizontal="left"/>
    </xf>
    <xf numFmtId="0" fontId="0" fillId="9" borderId="15" xfId="0" applyFill="1" applyBorder="1" applyAlignment="1">
      <alignment horizontal="left"/>
    </xf>
    <xf numFmtId="170" fontId="0" fillId="9" borderId="15" xfId="0" applyNumberFormat="1" applyFill="1" applyBorder="1" applyAlignment="1">
      <alignment horizontal="left"/>
    </xf>
    <xf numFmtId="17" fontId="0" fillId="9" borderId="15" xfId="0" quotePrefix="1" applyNumberFormat="1" applyFill="1" applyBorder="1" applyAlignment="1">
      <alignment horizontal="left"/>
    </xf>
    <xf numFmtId="0" fontId="0" fillId="9" borderId="15" xfId="0" quotePrefix="1" applyFill="1" applyBorder="1" applyAlignment="1">
      <alignment horizontal="left"/>
    </xf>
    <xf numFmtId="0" fontId="0" fillId="0" borderId="5" xfId="0" applyBorder="1" applyAlignment="1">
      <alignment horizontal="left"/>
    </xf>
    <xf numFmtId="14" fontId="0" fillId="0" borderId="15" xfId="0" applyNumberFormat="1" applyBorder="1" applyAlignment="1">
      <alignment horizontal="left"/>
    </xf>
    <xf numFmtId="166" fontId="0" fillId="0" borderId="15" xfId="0" applyNumberFormat="1" applyBorder="1" applyAlignment="1">
      <alignment horizontal="left"/>
    </xf>
    <xf numFmtId="4" fontId="0" fillId="0" borderId="15" xfId="0" applyNumberFormat="1" applyBorder="1" applyAlignment="1">
      <alignment horizontal="left"/>
    </xf>
    <xf numFmtId="2" fontId="19" fillId="0" borderId="15" xfId="0" applyNumberFormat="1" applyFont="1" applyBorder="1" applyAlignment="1">
      <alignment horizontal="left"/>
    </xf>
    <xf numFmtId="171" fontId="19" fillId="0" borderId="5" xfId="0" applyNumberFormat="1" applyFont="1" applyBorder="1" applyAlignment="1">
      <alignment horizontal="left"/>
    </xf>
    <xf numFmtId="9" fontId="19" fillId="0" borderId="15" xfId="0" applyNumberFormat="1" applyFont="1" applyBorder="1" applyAlignment="1">
      <alignment horizontal="left"/>
    </xf>
    <xf numFmtId="3" fontId="19" fillId="0" borderId="15" xfId="0" applyNumberFormat="1" applyFont="1" applyBorder="1" applyAlignment="1">
      <alignment horizontal="left"/>
    </xf>
    <xf numFmtId="167" fontId="19" fillId="0" borderId="15" xfId="0" applyNumberFormat="1" applyFont="1" applyBorder="1" applyAlignment="1">
      <alignment horizontal="left"/>
    </xf>
    <xf numFmtId="1" fontId="19" fillId="0" borderId="15" xfId="0" applyNumberFormat="1" applyFont="1" applyBorder="1" applyAlignment="1">
      <alignment horizontal="left"/>
    </xf>
    <xf numFmtId="171" fontId="19" fillId="0" borderId="15" xfId="0" applyNumberFormat="1" applyFont="1" applyBorder="1" applyAlignment="1">
      <alignment horizontal="left"/>
    </xf>
    <xf numFmtId="168" fontId="19" fillId="0" borderId="15" xfId="0" applyNumberFormat="1" applyFont="1" applyBorder="1" applyAlignment="1">
      <alignment horizontal="left"/>
    </xf>
    <xf numFmtId="4" fontId="19" fillId="0" borderId="15" xfId="0" applyNumberFormat="1" applyFont="1" applyBorder="1" applyAlignment="1">
      <alignment horizontal="left"/>
    </xf>
    <xf numFmtId="0" fontId="21" fillId="0" borderId="5" xfId="0" applyFont="1" applyBorder="1" applyAlignment="1">
      <alignment horizontal="left" wrapText="1"/>
    </xf>
    <xf numFmtId="0" fontId="21" fillId="0" borderId="15" xfId="0" applyFont="1" applyBorder="1" applyAlignment="1">
      <alignment horizontal="left" wrapText="1"/>
    </xf>
    <xf numFmtId="172" fontId="21" fillId="0" borderId="15" xfId="0" applyNumberFormat="1" applyFont="1" applyBorder="1" applyAlignment="1">
      <alignment horizontal="left" wrapText="1"/>
    </xf>
    <xf numFmtId="169" fontId="21" fillId="0" borderId="15" xfId="0" applyNumberFormat="1" applyFont="1" applyBorder="1" applyAlignment="1">
      <alignment horizontal="left" wrapText="1"/>
    </xf>
    <xf numFmtId="0" fontId="21" fillId="0" borderId="6" xfId="0" applyFont="1" applyBorder="1" applyAlignment="1">
      <alignment horizontal="left" wrapText="1"/>
    </xf>
    <xf numFmtId="0" fontId="21" fillId="0" borderId="13" xfId="0" applyFont="1" applyBorder="1" applyAlignment="1">
      <alignment horizontal="left" wrapText="1"/>
    </xf>
    <xf numFmtId="172" fontId="21" fillId="0" borderId="13" xfId="0" applyNumberFormat="1" applyFont="1" applyBorder="1" applyAlignment="1">
      <alignment horizontal="left" wrapText="1"/>
    </xf>
    <xf numFmtId="169" fontId="21" fillId="0" borderId="13" xfId="0" applyNumberFormat="1" applyFont="1" applyBorder="1" applyAlignment="1">
      <alignment horizontal="left" wrapText="1"/>
    </xf>
    <xf numFmtId="0" fontId="0" fillId="0" borderId="14" xfId="0" applyBorder="1" applyAlignment="1">
      <alignment horizontal="left"/>
    </xf>
    <xf numFmtId="0" fontId="14" fillId="0" borderId="0" xfId="0" applyFont="1" applyAlignment="1"/>
    <xf numFmtId="0" fontId="7" fillId="0" borderId="16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15" fillId="0" borderId="0" xfId="3" applyAlignment="1">
      <alignment horizontal="center" vertical="center" readingOrder="1"/>
    </xf>
    <xf numFmtId="0" fontId="14" fillId="0" borderId="0" xfId="0" applyFont="1" applyAlignment="1">
      <alignment horizontal="center" wrapText="1"/>
    </xf>
    <xf numFmtId="0" fontId="14" fillId="0" borderId="43" xfId="0" applyFont="1" applyBorder="1" applyAlignment="1">
      <alignment horizontal="center" wrapText="1"/>
    </xf>
    <xf numFmtId="0" fontId="14" fillId="0" borderId="44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46" xfId="0" applyFont="1" applyBorder="1" applyAlignment="1">
      <alignment horizontal="center" wrapText="1"/>
    </xf>
    <xf numFmtId="0" fontId="7" fillId="0" borderId="4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6" fillId="0" borderId="12" xfId="0" applyFont="1" applyBorder="1" applyAlignment="1">
      <alignment horizontal="left"/>
    </xf>
  </cellXfs>
  <cellStyles count="5">
    <cellStyle name="Hyperlink" xfId="1" builtinId="8"/>
    <cellStyle name="Hyperlink 2" xfId="3" xr:uid="{6596A0EE-5513-4D97-9FCD-17220B45AD93}"/>
    <cellStyle name="Normal" xfId="0" builtinId="0"/>
    <cellStyle name="Normal_Sheet1" xfId="4" xr:uid="{F6FA7397-07A6-48C3-B442-EA0468BEBD7F}"/>
    <cellStyle name="Percent" xfId="2" builtinId="5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double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double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border outline="0">
        <left style="medium">
          <color indexed="64"/>
        </left>
        <right style="medium">
          <color auto="1"/>
        </right>
        <top style="medium">
          <color auto="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9B4CEA7-836F-4CCA-9E8D-0005212ABC47}" name="tbl_R2SLB" displayName="tbl_R2SLB" ref="B3:L3201" totalsRowShown="0" headerRowDxfId="13" dataDxfId="12" tableBorderDxfId="11">
  <autoFilter ref="B3:L3201" xr:uid="{00000000-0009-0000-0100-000001000000}"/>
  <tableColumns count="11">
    <tableColumn id="1" xr3:uid="{E47B7BE7-470E-4890-AB79-822B3E8921E9}" name="Rated_x000a_ Horsepower" dataDxfId="10"/>
    <tableColumn id="2" xr3:uid="{17620846-053D-4119-BDA0-41BED58BD48F}" name="Cycle Type" dataDxfId="9"/>
    <tableColumn id="3" xr3:uid="{8BE5B523-65FC-46A7-A658-AC9008A1A492}" name="Controls " dataDxfId="8"/>
    <tableColumn id="4" xr3:uid="{620EA375-16E7-422B-8B52-99C5BB3784E7}" name="Exhaust Catalyst" dataDxfId="7"/>
    <tableColumn id="5" xr3:uid="{ACCBFCE3-3171-4E3B-A724-553EF5D20668}" name="Test Method" dataDxfId="6"/>
    <tableColumn id="6" xr3:uid="{E86B03F8-B405-4CAD-90B9-57873ED5AB8E}" name="Engine_x000a_ Load (%)" dataDxfId="5"/>
    <tableColumn id="7" xr3:uid="{0F44E039-84D4-41AC-AA51-BACDA5DA7F07}" name="O2 (%)" dataDxfId="4"/>
    <tableColumn id="8" xr3:uid="{C613D39F-1FC1-4869-A27A-F5117BB9857A}" name="NO_x000a_ (ppmvd)" dataDxfId="3"/>
    <tableColumn id="9" xr3:uid="{6F70EC53-D32D-45A9-B9B5-303E2EEC7012}" name="NO2 _x000a_(ppmvd)" dataDxfId="2"/>
    <tableColumn id="10" xr3:uid="{60D9F20E-5B10-4B2D-B17E-DA95B32DCC98}" name="NOx _x000a_(ppmvd)" dataDxfId="1"/>
    <tableColumn id="11" xr3:uid="{B63520B5-87B0-44F4-9941-E466DBE80C3B}" name="NO2/NOx Ratio" dataDxfId="0">
      <calculatedColumnFormula>IF(J4="","",IF(K4="","",J4/K4))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Preston.batula@exterran.com" TargetMode="External"/><Relationship Id="rId671" Type="http://schemas.openxmlformats.org/officeDocument/2006/relationships/hyperlink" Target="mailto:Anne.Smith@deq.ok.gov" TargetMode="External"/><Relationship Id="rId769" Type="http://schemas.openxmlformats.org/officeDocument/2006/relationships/hyperlink" Target="mailto:Anne.Smith@deq.ok.gov" TargetMode="External"/><Relationship Id="rId21" Type="http://schemas.openxmlformats.org/officeDocument/2006/relationships/hyperlink" Target="mailto:isaac.jackson@alaska.gov" TargetMode="External"/><Relationship Id="rId324" Type="http://schemas.openxmlformats.org/officeDocument/2006/relationships/hyperlink" Target="mailto:kyle.walker@deq.ok.gov" TargetMode="External"/><Relationship Id="rId531" Type="http://schemas.openxmlformats.org/officeDocument/2006/relationships/hyperlink" Target="mailto:Anne.Smith@deq.ok.gov" TargetMode="External"/><Relationship Id="rId629" Type="http://schemas.openxmlformats.org/officeDocument/2006/relationships/hyperlink" Target="mailto:Anne.Smith@deq.ok.gov" TargetMode="External"/><Relationship Id="rId170" Type="http://schemas.openxmlformats.org/officeDocument/2006/relationships/hyperlink" Target="mailto:Preston.batula@exterran.com" TargetMode="External"/><Relationship Id="rId268" Type="http://schemas.openxmlformats.org/officeDocument/2006/relationships/hyperlink" Target="mailto:Joseph.Wills@deq.ok.gov" TargetMode="External"/><Relationship Id="rId475" Type="http://schemas.openxmlformats.org/officeDocument/2006/relationships/hyperlink" Target="mailto:amalia.talty@deq.ok.gov" TargetMode="External"/><Relationship Id="rId682" Type="http://schemas.openxmlformats.org/officeDocument/2006/relationships/hyperlink" Target="mailto:Anne.Smith@deq.ok.gov" TargetMode="External"/><Relationship Id="rId32" Type="http://schemas.openxmlformats.org/officeDocument/2006/relationships/hyperlink" Target="mailto:isaac.jackson@alaska.gov" TargetMode="External"/><Relationship Id="rId128" Type="http://schemas.openxmlformats.org/officeDocument/2006/relationships/hyperlink" Target="mailto:Preston.batula@exterran.com" TargetMode="External"/><Relationship Id="rId335" Type="http://schemas.openxmlformats.org/officeDocument/2006/relationships/hyperlink" Target="mailto:kyle.walker@deq.ok.gov" TargetMode="External"/><Relationship Id="rId542" Type="http://schemas.openxmlformats.org/officeDocument/2006/relationships/hyperlink" Target="mailto:Anne.Smith@deq.ok.gov" TargetMode="External"/><Relationship Id="rId181" Type="http://schemas.openxmlformats.org/officeDocument/2006/relationships/hyperlink" Target="mailto:Preston.batula@exterran.com" TargetMode="External"/><Relationship Id="rId402" Type="http://schemas.openxmlformats.org/officeDocument/2006/relationships/hyperlink" Target="mailto:kyle.walker@deq.ok.gov" TargetMode="External"/><Relationship Id="rId279" Type="http://schemas.openxmlformats.org/officeDocument/2006/relationships/hyperlink" Target="mailto:kyle.walker@deq.ok.gov" TargetMode="External"/><Relationship Id="rId486" Type="http://schemas.openxmlformats.org/officeDocument/2006/relationships/hyperlink" Target="mailto:amalia.talty@deq.ok.gov" TargetMode="External"/><Relationship Id="rId693" Type="http://schemas.openxmlformats.org/officeDocument/2006/relationships/hyperlink" Target="mailto:Anne.Smith@deq.ok.gov" TargetMode="External"/><Relationship Id="rId707" Type="http://schemas.openxmlformats.org/officeDocument/2006/relationships/hyperlink" Target="mailto:Anne.Smith@deq.ok.gov" TargetMode="External"/><Relationship Id="rId43" Type="http://schemas.openxmlformats.org/officeDocument/2006/relationships/hyperlink" Target="mailto:isaac.jackson@alaska.gov" TargetMode="External"/><Relationship Id="rId139" Type="http://schemas.openxmlformats.org/officeDocument/2006/relationships/hyperlink" Target="mailto:Preston.batula@exterran.com" TargetMode="External"/><Relationship Id="rId346" Type="http://schemas.openxmlformats.org/officeDocument/2006/relationships/hyperlink" Target="mailto:kyle.walker@deq.ok.gov" TargetMode="External"/><Relationship Id="rId553" Type="http://schemas.openxmlformats.org/officeDocument/2006/relationships/hyperlink" Target="mailto:Anne.Smith@deq.ok.gov" TargetMode="External"/><Relationship Id="rId760" Type="http://schemas.openxmlformats.org/officeDocument/2006/relationships/hyperlink" Target="mailto:Anne.Smith@deq.ok.gov" TargetMode="External"/><Relationship Id="rId85" Type="http://schemas.openxmlformats.org/officeDocument/2006/relationships/hyperlink" Target="mailto:Preston.batula@exterran.com" TargetMode="External"/><Relationship Id="rId150" Type="http://schemas.openxmlformats.org/officeDocument/2006/relationships/hyperlink" Target="mailto:Preston.batula@exterran.com" TargetMode="External"/><Relationship Id="rId192" Type="http://schemas.openxmlformats.org/officeDocument/2006/relationships/hyperlink" Target="mailto:Preston.batula@exterran.com" TargetMode="External"/><Relationship Id="rId206" Type="http://schemas.openxmlformats.org/officeDocument/2006/relationships/hyperlink" Target="mailto:Preston.batula@exterran.com" TargetMode="External"/><Relationship Id="rId413" Type="http://schemas.openxmlformats.org/officeDocument/2006/relationships/hyperlink" Target="mailto:kyle.walker@deq.ok.gov" TargetMode="External"/><Relationship Id="rId595" Type="http://schemas.openxmlformats.org/officeDocument/2006/relationships/hyperlink" Target="mailto:Anne.Smith@deq.ok.gov" TargetMode="External"/><Relationship Id="rId248" Type="http://schemas.openxmlformats.org/officeDocument/2006/relationships/hyperlink" Target="mailto:joseph.wills@deq.ok.gov" TargetMode="External"/><Relationship Id="rId455" Type="http://schemas.openxmlformats.org/officeDocument/2006/relationships/hyperlink" Target="mailto:amalia.talty@deq.ok.gov" TargetMode="External"/><Relationship Id="rId497" Type="http://schemas.openxmlformats.org/officeDocument/2006/relationships/hyperlink" Target="mailto:amalia.talty@deq.ok.gov" TargetMode="External"/><Relationship Id="rId620" Type="http://schemas.openxmlformats.org/officeDocument/2006/relationships/hyperlink" Target="mailto:Anne.Smith@deq.ok.gov" TargetMode="External"/><Relationship Id="rId662" Type="http://schemas.openxmlformats.org/officeDocument/2006/relationships/hyperlink" Target="mailto:Anne.Smith@deq.ok.gov" TargetMode="External"/><Relationship Id="rId718" Type="http://schemas.openxmlformats.org/officeDocument/2006/relationships/hyperlink" Target="mailto:Anne.Smith@deq.ok.gov" TargetMode="External"/><Relationship Id="rId12" Type="http://schemas.openxmlformats.org/officeDocument/2006/relationships/hyperlink" Target="mailto:isaac.jackson@alaska.gov" TargetMode="External"/><Relationship Id="rId108" Type="http://schemas.openxmlformats.org/officeDocument/2006/relationships/hyperlink" Target="mailto:Preston.batula@exterran.com" TargetMode="External"/><Relationship Id="rId315" Type="http://schemas.openxmlformats.org/officeDocument/2006/relationships/hyperlink" Target="mailto:kyle.walker@deq.ok.gov" TargetMode="External"/><Relationship Id="rId357" Type="http://schemas.openxmlformats.org/officeDocument/2006/relationships/hyperlink" Target="mailto:kyle.walker@deq.ok.gov" TargetMode="External"/><Relationship Id="rId522" Type="http://schemas.openxmlformats.org/officeDocument/2006/relationships/hyperlink" Target="mailto:Anne.Smith@deq.ok.gov" TargetMode="External"/><Relationship Id="rId54" Type="http://schemas.openxmlformats.org/officeDocument/2006/relationships/hyperlink" Target="mailto:isaac.jackson@alaska.gov" TargetMode="External"/><Relationship Id="rId96" Type="http://schemas.openxmlformats.org/officeDocument/2006/relationships/hyperlink" Target="mailto:Preston.batula@exterran.com" TargetMode="External"/><Relationship Id="rId161" Type="http://schemas.openxmlformats.org/officeDocument/2006/relationships/hyperlink" Target="mailto:Preston.batula@exterran.com" TargetMode="External"/><Relationship Id="rId217" Type="http://schemas.openxmlformats.org/officeDocument/2006/relationships/hyperlink" Target="mailto:Preston.batula@exterran.com" TargetMode="External"/><Relationship Id="rId399" Type="http://schemas.openxmlformats.org/officeDocument/2006/relationships/hyperlink" Target="mailto:kyle.walker@deq.ok.gov" TargetMode="External"/><Relationship Id="rId564" Type="http://schemas.openxmlformats.org/officeDocument/2006/relationships/hyperlink" Target="mailto:Anne.Smith@deq.ok.gov" TargetMode="External"/><Relationship Id="rId771" Type="http://schemas.openxmlformats.org/officeDocument/2006/relationships/hyperlink" Target="mailto:Anne.Smith@deq.ok.gov" TargetMode="External"/><Relationship Id="rId259" Type="http://schemas.openxmlformats.org/officeDocument/2006/relationships/hyperlink" Target="mailto:joseph.wills@deq.ok.gov" TargetMode="External"/><Relationship Id="rId424" Type="http://schemas.openxmlformats.org/officeDocument/2006/relationships/hyperlink" Target="mailto:kyle.walker@deq.ok.gov" TargetMode="External"/><Relationship Id="rId466" Type="http://schemas.openxmlformats.org/officeDocument/2006/relationships/hyperlink" Target="mailto:amalia.talty@deq.ok.gov" TargetMode="External"/><Relationship Id="rId631" Type="http://schemas.openxmlformats.org/officeDocument/2006/relationships/hyperlink" Target="mailto:Anne.Smith@deq.ok.gov" TargetMode="External"/><Relationship Id="rId673" Type="http://schemas.openxmlformats.org/officeDocument/2006/relationships/hyperlink" Target="mailto:Anne.Smith@deq.ok.gov" TargetMode="External"/><Relationship Id="rId729" Type="http://schemas.openxmlformats.org/officeDocument/2006/relationships/hyperlink" Target="mailto:Anne.Smith@deq.ok.gov" TargetMode="External"/><Relationship Id="rId23" Type="http://schemas.openxmlformats.org/officeDocument/2006/relationships/hyperlink" Target="mailto:isaac.jackson@alaska.gov" TargetMode="External"/><Relationship Id="rId119" Type="http://schemas.openxmlformats.org/officeDocument/2006/relationships/hyperlink" Target="mailto:Preston.batula@exterran.com" TargetMode="External"/><Relationship Id="rId270" Type="http://schemas.openxmlformats.org/officeDocument/2006/relationships/hyperlink" Target="mailto:Joseph.Wills@deq.ok.gov" TargetMode="External"/><Relationship Id="rId326" Type="http://schemas.openxmlformats.org/officeDocument/2006/relationships/hyperlink" Target="mailto:kyle.walker@deq.ok.gov" TargetMode="External"/><Relationship Id="rId533" Type="http://schemas.openxmlformats.org/officeDocument/2006/relationships/hyperlink" Target="mailto:Anne.Smith@deq.ok.gov" TargetMode="External"/><Relationship Id="rId65" Type="http://schemas.openxmlformats.org/officeDocument/2006/relationships/hyperlink" Target="mailto:isaac.jackson@alaska.gov" TargetMode="External"/><Relationship Id="rId130" Type="http://schemas.openxmlformats.org/officeDocument/2006/relationships/hyperlink" Target="mailto:Preston.batula@exterran.com" TargetMode="External"/><Relationship Id="rId368" Type="http://schemas.openxmlformats.org/officeDocument/2006/relationships/hyperlink" Target="mailto:kyle.walker@deq.ok.gov" TargetMode="External"/><Relationship Id="rId575" Type="http://schemas.openxmlformats.org/officeDocument/2006/relationships/hyperlink" Target="mailto:Anne.Smith@deq.ok.gov" TargetMode="External"/><Relationship Id="rId740" Type="http://schemas.openxmlformats.org/officeDocument/2006/relationships/hyperlink" Target="mailto:Anne.Smith@deq.ok.gov" TargetMode="External"/><Relationship Id="rId782" Type="http://schemas.openxmlformats.org/officeDocument/2006/relationships/hyperlink" Target="mailto:amalia.talty@deq.ok.gov" TargetMode="External"/><Relationship Id="rId172" Type="http://schemas.openxmlformats.org/officeDocument/2006/relationships/hyperlink" Target="mailto:Preston.batula@exterran.com" TargetMode="External"/><Relationship Id="rId228" Type="http://schemas.openxmlformats.org/officeDocument/2006/relationships/hyperlink" Target="mailto:Preston.batula@exterran.com" TargetMode="External"/><Relationship Id="rId435" Type="http://schemas.openxmlformats.org/officeDocument/2006/relationships/hyperlink" Target="mailto:kyle.walker@deq.ok.gov" TargetMode="External"/><Relationship Id="rId477" Type="http://schemas.openxmlformats.org/officeDocument/2006/relationships/hyperlink" Target="mailto:amalia.talty@deq.ok.gov" TargetMode="External"/><Relationship Id="rId600" Type="http://schemas.openxmlformats.org/officeDocument/2006/relationships/hyperlink" Target="mailto:Anne.Smith@deq.ok.gov" TargetMode="External"/><Relationship Id="rId642" Type="http://schemas.openxmlformats.org/officeDocument/2006/relationships/hyperlink" Target="mailto:Anne.Smith@deq.ok.gov" TargetMode="External"/><Relationship Id="rId684" Type="http://schemas.openxmlformats.org/officeDocument/2006/relationships/hyperlink" Target="mailto:Anne.Smith@deq.ok.gov" TargetMode="External"/><Relationship Id="rId281" Type="http://schemas.openxmlformats.org/officeDocument/2006/relationships/hyperlink" Target="mailto:kyle.walker@deq.ok.gov" TargetMode="External"/><Relationship Id="rId337" Type="http://schemas.openxmlformats.org/officeDocument/2006/relationships/hyperlink" Target="mailto:kyle.walker@deq.ok.gov" TargetMode="External"/><Relationship Id="rId502" Type="http://schemas.openxmlformats.org/officeDocument/2006/relationships/hyperlink" Target="mailto:amalia.talty@deq.ok.gov" TargetMode="External"/><Relationship Id="rId34" Type="http://schemas.openxmlformats.org/officeDocument/2006/relationships/hyperlink" Target="mailto:isaac.jackson@alaska.gov" TargetMode="External"/><Relationship Id="rId76" Type="http://schemas.openxmlformats.org/officeDocument/2006/relationships/hyperlink" Target="mailto:Preston.batula@exterran.com" TargetMode="External"/><Relationship Id="rId141" Type="http://schemas.openxmlformats.org/officeDocument/2006/relationships/hyperlink" Target="mailto:Preston.batula@exterran.com" TargetMode="External"/><Relationship Id="rId379" Type="http://schemas.openxmlformats.org/officeDocument/2006/relationships/hyperlink" Target="mailto:kyle.walker@deq.ok.gov" TargetMode="External"/><Relationship Id="rId544" Type="http://schemas.openxmlformats.org/officeDocument/2006/relationships/hyperlink" Target="mailto:Anne.Smith@deq.ok.gov" TargetMode="External"/><Relationship Id="rId586" Type="http://schemas.openxmlformats.org/officeDocument/2006/relationships/hyperlink" Target="mailto:Anne.Smith@deq.ok.gov" TargetMode="External"/><Relationship Id="rId751" Type="http://schemas.openxmlformats.org/officeDocument/2006/relationships/hyperlink" Target="mailto:Anne.Smith@deq.ok.gov" TargetMode="External"/><Relationship Id="rId793" Type="http://schemas.openxmlformats.org/officeDocument/2006/relationships/hyperlink" Target="mailto:amalia.talty@deq.ok.gov" TargetMode="External"/><Relationship Id="rId807" Type="http://schemas.openxmlformats.org/officeDocument/2006/relationships/hyperlink" Target="mailto:amalia.talty@deq.ok.gov" TargetMode="External"/><Relationship Id="rId7" Type="http://schemas.openxmlformats.org/officeDocument/2006/relationships/hyperlink" Target="mailto:isaac.jackson@alaska.gov" TargetMode="External"/><Relationship Id="rId183" Type="http://schemas.openxmlformats.org/officeDocument/2006/relationships/hyperlink" Target="mailto:Preston.batula@exterran.com" TargetMode="External"/><Relationship Id="rId239" Type="http://schemas.openxmlformats.org/officeDocument/2006/relationships/hyperlink" Target="mailto:Preston.batula@exterran.com" TargetMode="External"/><Relationship Id="rId390" Type="http://schemas.openxmlformats.org/officeDocument/2006/relationships/hyperlink" Target="mailto:kyle.walker@deq.ok.gov" TargetMode="External"/><Relationship Id="rId404" Type="http://schemas.openxmlformats.org/officeDocument/2006/relationships/hyperlink" Target="mailto:kyle.walker@deq.ok.gov" TargetMode="External"/><Relationship Id="rId446" Type="http://schemas.openxmlformats.org/officeDocument/2006/relationships/hyperlink" Target="mailto:amalia.talty@deq.ok.gov" TargetMode="External"/><Relationship Id="rId611" Type="http://schemas.openxmlformats.org/officeDocument/2006/relationships/hyperlink" Target="mailto:Anne.Smith@deq.ok.gov" TargetMode="External"/><Relationship Id="rId653" Type="http://schemas.openxmlformats.org/officeDocument/2006/relationships/hyperlink" Target="mailto:Anne.Smith@deq.ok.gov" TargetMode="External"/><Relationship Id="rId250" Type="http://schemas.openxmlformats.org/officeDocument/2006/relationships/hyperlink" Target="mailto:joseph.wills@deq.ok.gov" TargetMode="External"/><Relationship Id="rId292" Type="http://schemas.openxmlformats.org/officeDocument/2006/relationships/hyperlink" Target="mailto:kyle.walker@deq.ok.gov" TargetMode="External"/><Relationship Id="rId306" Type="http://schemas.openxmlformats.org/officeDocument/2006/relationships/hyperlink" Target="mailto:kyle.walker@deq.ok.gov" TargetMode="External"/><Relationship Id="rId488" Type="http://schemas.openxmlformats.org/officeDocument/2006/relationships/hyperlink" Target="mailto:amalia.talty@deq.ok.gov" TargetMode="External"/><Relationship Id="rId695" Type="http://schemas.openxmlformats.org/officeDocument/2006/relationships/hyperlink" Target="mailto:Anne.Smith@deq.ok.gov" TargetMode="External"/><Relationship Id="rId709" Type="http://schemas.openxmlformats.org/officeDocument/2006/relationships/hyperlink" Target="mailto:Anne.Smith@deq.ok.gov" TargetMode="External"/><Relationship Id="rId45" Type="http://schemas.openxmlformats.org/officeDocument/2006/relationships/hyperlink" Target="mailto:isaac.jackson@alaska.gov" TargetMode="External"/><Relationship Id="rId87" Type="http://schemas.openxmlformats.org/officeDocument/2006/relationships/hyperlink" Target="mailto:Preston.batula@exterran.com" TargetMode="External"/><Relationship Id="rId110" Type="http://schemas.openxmlformats.org/officeDocument/2006/relationships/hyperlink" Target="mailto:Preston.batula@exterran.com" TargetMode="External"/><Relationship Id="rId348" Type="http://schemas.openxmlformats.org/officeDocument/2006/relationships/hyperlink" Target="mailto:kyle.walker@deq.ok.gov" TargetMode="External"/><Relationship Id="rId513" Type="http://schemas.openxmlformats.org/officeDocument/2006/relationships/hyperlink" Target="mailto:amalia.talty@deq.ok.gov" TargetMode="External"/><Relationship Id="rId555" Type="http://schemas.openxmlformats.org/officeDocument/2006/relationships/hyperlink" Target="mailto:Anne.Smith@deq.ok.gov" TargetMode="External"/><Relationship Id="rId597" Type="http://schemas.openxmlformats.org/officeDocument/2006/relationships/hyperlink" Target="mailto:Anne.Smith@deq.ok.gov" TargetMode="External"/><Relationship Id="rId720" Type="http://schemas.openxmlformats.org/officeDocument/2006/relationships/hyperlink" Target="mailto:Anne.Smith@deq.ok.gov" TargetMode="External"/><Relationship Id="rId762" Type="http://schemas.openxmlformats.org/officeDocument/2006/relationships/hyperlink" Target="mailto:Anne.Smith@deq.ok.gov" TargetMode="External"/><Relationship Id="rId152" Type="http://schemas.openxmlformats.org/officeDocument/2006/relationships/hyperlink" Target="mailto:Preston.batula@exterran.com" TargetMode="External"/><Relationship Id="rId194" Type="http://schemas.openxmlformats.org/officeDocument/2006/relationships/hyperlink" Target="mailto:Preston.batula@exterran.com" TargetMode="External"/><Relationship Id="rId208" Type="http://schemas.openxmlformats.org/officeDocument/2006/relationships/hyperlink" Target="mailto:Preston.batula@exterran.com" TargetMode="External"/><Relationship Id="rId415" Type="http://schemas.openxmlformats.org/officeDocument/2006/relationships/hyperlink" Target="mailto:kyle.walker@deq.ok.gov" TargetMode="External"/><Relationship Id="rId457" Type="http://schemas.openxmlformats.org/officeDocument/2006/relationships/hyperlink" Target="mailto:amalia.talty@deq.ok.gov" TargetMode="External"/><Relationship Id="rId622" Type="http://schemas.openxmlformats.org/officeDocument/2006/relationships/hyperlink" Target="mailto:Anne.Smith@deq.ok.gov" TargetMode="External"/><Relationship Id="rId261" Type="http://schemas.openxmlformats.org/officeDocument/2006/relationships/hyperlink" Target="mailto:joseph.wills@deq.ok.gov" TargetMode="External"/><Relationship Id="rId499" Type="http://schemas.openxmlformats.org/officeDocument/2006/relationships/hyperlink" Target="mailto:amalia.talty@deq.ok.gov" TargetMode="External"/><Relationship Id="rId664" Type="http://schemas.openxmlformats.org/officeDocument/2006/relationships/hyperlink" Target="mailto:Anne.Smith@deq.ok.gov" TargetMode="External"/><Relationship Id="rId14" Type="http://schemas.openxmlformats.org/officeDocument/2006/relationships/hyperlink" Target="mailto:isaac.jackson@alaska.gov" TargetMode="External"/><Relationship Id="rId56" Type="http://schemas.openxmlformats.org/officeDocument/2006/relationships/hyperlink" Target="mailto:isaac.jackson@alaska.gov" TargetMode="External"/><Relationship Id="rId317" Type="http://schemas.openxmlformats.org/officeDocument/2006/relationships/hyperlink" Target="mailto:kyle.walker@deq.ok.gov" TargetMode="External"/><Relationship Id="rId359" Type="http://schemas.openxmlformats.org/officeDocument/2006/relationships/hyperlink" Target="mailto:kyle.walker@deq.ok.gov" TargetMode="External"/><Relationship Id="rId524" Type="http://schemas.openxmlformats.org/officeDocument/2006/relationships/hyperlink" Target="mailto:Anne.Smith@deq.ok.gov" TargetMode="External"/><Relationship Id="rId566" Type="http://schemas.openxmlformats.org/officeDocument/2006/relationships/hyperlink" Target="mailto:Anne.Smith@deq.ok.gov" TargetMode="External"/><Relationship Id="rId731" Type="http://schemas.openxmlformats.org/officeDocument/2006/relationships/hyperlink" Target="mailto:Anne.Smith@deq.ok.gov" TargetMode="External"/><Relationship Id="rId773" Type="http://schemas.openxmlformats.org/officeDocument/2006/relationships/hyperlink" Target="mailto:Anne.Smith@deq.ok.gov" TargetMode="External"/><Relationship Id="rId98" Type="http://schemas.openxmlformats.org/officeDocument/2006/relationships/hyperlink" Target="mailto:Preston.batula@exterran.com" TargetMode="External"/><Relationship Id="rId121" Type="http://schemas.openxmlformats.org/officeDocument/2006/relationships/hyperlink" Target="mailto:Preston.batula@exterran.com" TargetMode="External"/><Relationship Id="rId163" Type="http://schemas.openxmlformats.org/officeDocument/2006/relationships/hyperlink" Target="mailto:Preston.batula@exterran.com" TargetMode="External"/><Relationship Id="rId219" Type="http://schemas.openxmlformats.org/officeDocument/2006/relationships/hyperlink" Target="mailto:Preston.batula@exterran.com" TargetMode="External"/><Relationship Id="rId370" Type="http://schemas.openxmlformats.org/officeDocument/2006/relationships/hyperlink" Target="mailto:kyle.walker@deq.ok.gov" TargetMode="External"/><Relationship Id="rId426" Type="http://schemas.openxmlformats.org/officeDocument/2006/relationships/hyperlink" Target="mailto:kyle.walker@deq.ok.gov" TargetMode="External"/><Relationship Id="rId633" Type="http://schemas.openxmlformats.org/officeDocument/2006/relationships/hyperlink" Target="mailto:Anne.Smith@deq.ok.gov" TargetMode="External"/><Relationship Id="rId230" Type="http://schemas.openxmlformats.org/officeDocument/2006/relationships/hyperlink" Target="mailto:Preston.batula@exterran.com" TargetMode="External"/><Relationship Id="rId468" Type="http://schemas.openxmlformats.org/officeDocument/2006/relationships/hyperlink" Target="mailto:amalia.talty@deq.ok.gov" TargetMode="External"/><Relationship Id="rId675" Type="http://schemas.openxmlformats.org/officeDocument/2006/relationships/hyperlink" Target="mailto:Anne.Smith@deq.ok.gov" TargetMode="External"/><Relationship Id="rId25" Type="http://schemas.openxmlformats.org/officeDocument/2006/relationships/hyperlink" Target="mailto:isaac.jackson@alaska.gov" TargetMode="External"/><Relationship Id="rId67" Type="http://schemas.openxmlformats.org/officeDocument/2006/relationships/hyperlink" Target="mailto:isaac.jackson@alaska.gov" TargetMode="External"/><Relationship Id="rId272" Type="http://schemas.openxmlformats.org/officeDocument/2006/relationships/hyperlink" Target="mailto:Joseph.Wills@deq.ok.gov" TargetMode="External"/><Relationship Id="rId328" Type="http://schemas.openxmlformats.org/officeDocument/2006/relationships/hyperlink" Target="mailto:kyle.walker@deq.ok.gov" TargetMode="External"/><Relationship Id="rId535" Type="http://schemas.openxmlformats.org/officeDocument/2006/relationships/hyperlink" Target="mailto:Anne.Smith@deq.ok.gov" TargetMode="External"/><Relationship Id="rId577" Type="http://schemas.openxmlformats.org/officeDocument/2006/relationships/hyperlink" Target="mailto:Anne.Smith@deq.ok.gov" TargetMode="External"/><Relationship Id="rId700" Type="http://schemas.openxmlformats.org/officeDocument/2006/relationships/hyperlink" Target="mailto:Anne.Smith@deq.ok.gov" TargetMode="External"/><Relationship Id="rId742" Type="http://schemas.openxmlformats.org/officeDocument/2006/relationships/hyperlink" Target="mailto:Anne.Smith@deq.ok.gov" TargetMode="External"/><Relationship Id="rId132" Type="http://schemas.openxmlformats.org/officeDocument/2006/relationships/hyperlink" Target="mailto:Preston.batula@exterran.com" TargetMode="External"/><Relationship Id="rId174" Type="http://schemas.openxmlformats.org/officeDocument/2006/relationships/hyperlink" Target="mailto:Preston.batula@exterran.com" TargetMode="External"/><Relationship Id="rId381" Type="http://schemas.openxmlformats.org/officeDocument/2006/relationships/hyperlink" Target="mailto:kyle.walker@deq.ok.gov" TargetMode="External"/><Relationship Id="rId602" Type="http://schemas.openxmlformats.org/officeDocument/2006/relationships/hyperlink" Target="mailto:Anne.Smith@deq.ok.gov" TargetMode="External"/><Relationship Id="rId784" Type="http://schemas.openxmlformats.org/officeDocument/2006/relationships/hyperlink" Target="mailto:amalia.talty@deq.ok.gov" TargetMode="External"/><Relationship Id="rId241" Type="http://schemas.openxmlformats.org/officeDocument/2006/relationships/hyperlink" Target="mailto:ccutting@cemservices.com" TargetMode="External"/><Relationship Id="rId437" Type="http://schemas.openxmlformats.org/officeDocument/2006/relationships/hyperlink" Target="mailto:kyle.walker@deq.ok.gov" TargetMode="External"/><Relationship Id="rId479" Type="http://schemas.openxmlformats.org/officeDocument/2006/relationships/hyperlink" Target="mailto:amalia.talty@deq.ok.gov" TargetMode="External"/><Relationship Id="rId644" Type="http://schemas.openxmlformats.org/officeDocument/2006/relationships/hyperlink" Target="mailto:Anne.Smith@deq.ok.gov" TargetMode="External"/><Relationship Id="rId686" Type="http://schemas.openxmlformats.org/officeDocument/2006/relationships/hyperlink" Target="mailto:Anne.Smith@deq.ok.gov" TargetMode="External"/><Relationship Id="rId36" Type="http://schemas.openxmlformats.org/officeDocument/2006/relationships/hyperlink" Target="mailto:isaac.jackson@alaska.gov" TargetMode="External"/><Relationship Id="rId283" Type="http://schemas.openxmlformats.org/officeDocument/2006/relationships/hyperlink" Target="mailto:kyle.walker@deq.ok.gov" TargetMode="External"/><Relationship Id="rId339" Type="http://schemas.openxmlformats.org/officeDocument/2006/relationships/hyperlink" Target="mailto:kyle.walker@deq.ok.gov" TargetMode="External"/><Relationship Id="rId490" Type="http://schemas.openxmlformats.org/officeDocument/2006/relationships/hyperlink" Target="mailto:amalia.talty@deq.ok.gov" TargetMode="External"/><Relationship Id="rId504" Type="http://schemas.openxmlformats.org/officeDocument/2006/relationships/hyperlink" Target="mailto:amalia.talty@deq.ok.gov" TargetMode="External"/><Relationship Id="rId546" Type="http://schemas.openxmlformats.org/officeDocument/2006/relationships/hyperlink" Target="mailto:Anne.Smith@deq.ok.gov" TargetMode="External"/><Relationship Id="rId711" Type="http://schemas.openxmlformats.org/officeDocument/2006/relationships/hyperlink" Target="mailto:Anne.Smith@deq.ok.gov" TargetMode="External"/><Relationship Id="rId753" Type="http://schemas.openxmlformats.org/officeDocument/2006/relationships/hyperlink" Target="mailto:Anne.Smith@deq.ok.gov" TargetMode="External"/><Relationship Id="rId78" Type="http://schemas.openxmlformats.org/officeDocument/2006/relationships/hyperlink" Target="mailto:Preston.batula@exterran.com" TargetMode="External"/><Relationship Id="rId101" Type="http://schemas.openxmlformats.org/officeDocument/2006/relationships/hyperlink" Target="mailto:Preston.batula@exterran.com" TargetMode="External"/><Relationship Id="rId143" Type="http://schemas.openxmlformats.org/officeDocument/2006/relationships/hyperlink" Target="mailto:Preston.batula@exterran.com" TargetMode="External"/><Relationship Id="rId185" Type="http://schemas.openxmlformats.org/officeDocument/2006/relationships/hyperlink" Target="mailto:Preston.batula@exterran.com" TargetMode="External"/><Relationship Id="rId350" Type="http://schemas.openxmlformats.org/officeDocument/2006/relationships/hyperlink" Target="mailto:kyle.walker@deq.ok.gov" TargetMode="External"/><Relationship Id="rId406" Type="http://schemas.openxmlformats.org/officeDocument/2006/relationships/hyperlink" Target="mailto:kyle.walker@deq.ok.gov" TargetMode="External"/><Relationship Id="rId588" Type="http://schemas.openxmlformats.org/officeDocument/2006/relationships/hyperlink" Target="mailto:Anne.Smith@deq.ok.gov" TargetMode="External"/><Relationship Id="rId795" Type="http://schemas.openxmlformats.org/officeDocument/2006/relationships/hyperlink" Target="mailto:amalia.talty@deq.ok.gov" TargetMode="External"/><Relationship Id="rId809" Type="http://schemas.openxmlformats.org/officeDocument/2006/relationships/hyperlink" Target="mailto:amalia.talty@deq.ok.gov" TargetMode="External"/><Relationship Id="rId9" Type="http://schemas.openxmlformats.org/officeDocument/2006/relationships/hyperlink" Target="mailto:isaac.jackson@alaska.gov" TargetMode="External"/><Relationship Id="rId210" Type="http://schemas.openxmlformats.org/officeDocument/2006/relationships/hyperlink" Target="mailto:Preston.batula@exterran.com" TargetMode="External"/><Relationship Id="rId392" Type="http://schemas.openxmlformats.org/officeDocument/2006/relationships/hyperlink" Target="mailto:kyle.walker@deq.ok.gov" TargetMode="External"/><Relationship Id="rId448" Type="http://schemas.openxmlformats.org/officeDocument/2006/relationships/hyperlink" Target="mailto:amalia.talty@deq.ok.gov" TargetMode="External"/><Relationship Id="rId613" Type="http://schemas.openxmlformats.org/officeDocument/2006/relationships/hyperlink" Target="mailto:Anne.Smith@deq.ok.gov" TargetMode="External"/><Relationship Id="rId655" Type="http://schemas.openxmlformats.org/officeDocument/2006/relationships/hyperlink" Target="mailto:Anne.Smith@deq.ok.gov" TargetMode="External"/><Relationship Id="rId697" Type="http://schemas.openxmlformats.org/officeDocument/2006/relationships/hyperlink" Target="mailto:Anne.Smith@deq.ok.gov" TargetMode="External"/><Relationship Id="rId252" Type="http://schemas.openxmlformats.org/officeDocument/2006/relationships/hyperlink" Target="mailto:joseph.wills@deq.ok.gov" TargetMode="External"/><Relationship Id="rId294" Type="http://schemas.openxmlformats.org/officeDocument/2006/relationships/hyperlink" Target="mailto:kyle.walker@deq.ok.gov" TargetMode="External"/><Relationship Id="rId308" Type="http://schemas.openxmlformats.org/officeDocument/2006/relationships/hyperlink" Target="mailto:kyle.walker@deq.ok.gov" TargetMode="External"/><Relationship Id="rId515" Type="http://schemas.openxmlformats.org/officeDocument/2006/relationships/hyperlink" Target="mailto:amalia.talty@deq.ok.gov" TargetMode="External"/><Relationship Id="rId722" Type="http://schemas.openxmlformats.org/officeDocument/2006/relationships/hyperlink" Target="mailto:Anne.Smith@deq.ok.gov" TargetMode="External"/><Relationship Id="rId47" Type="http://schemas.openxmlformats.org/officeDocument/2006/relationships/hyperlink" Target="mailto:isaac.jackson@alaska.gov" TargetMode="External"/><Relationship Id="rId89" Type="http://schemas.openxmlformats.org/officeDocument/2006/relationships/hyperlink" Target="mailto:Preston.batula@exterran.com" TargetMode="External"/><Relationship Id="rId112" Type="http://schemas.openxmlformats.org/officeDocument/2006/relationships/hyperlink" Target="mailto:Preston.batula@exterran.com" TargetMode="External"/><Relationship Id="rId154" Type="http://schemas.openxmlformats.org/officeDocument/2006/relationships/hyperlink" Target="mailto:Preston.batula@exterran.com" TargetMode="External"/><Relationship Id="rId361" Type="http://schemas.openxmlformats.org/officeDocument/2006/relationships/hyperlink" Target="mailto:kyle.walker@deq.ok.gov" TargetMode="External"/><Relationship Id="rId557" Type="http://schemas.openxmlformats.org/officeDocument/2006/relationships/hyperlink" Target="mailto:Anne.Smith@deq.ok.gov" TargetMode="External"/><Relationship Id="rId599" Type="http://schemas.openxmlformats.org/officeDocument/2006/relationships/hyperlink" Target="mailto:Anne.Smith@deq.ok.gov" TargetMode="External"/><Relationship Id="rId764" Type="http://schemas.openxmlformats.org/officeDocument/2006/relationships/hyperlink" Target="mailto:Anne.Smith@deq.ok.gov" TargetMode="External"/><Relationship Id="rId196" Type="http://schemas.openxmlformats.org/officeDocument/2006/relationships/hyperlink" Target="mailto:Preston.batula@exterran.com" TargetMode="External"/><Relationship Id="rId417" Type="http://schemas.openxmlformats.org/officeDocument/2006/relationships/hyperlink" Target="mailto:kyle.walker@deq.ok.gov" TargetMode="External"/><Relationship Id="rId459" Type="http://schemas.openxmlformats.org/officeDocument/2006/relationships/hyperlink" Target="mailto:amalia.talty@deq.ok.gov" TargetMode="External"/><Relationship Id="rId624" Type="http://schemas.openxmlformats.org/officeDocument/2006/relationships/hyperlink" Target="mailto:Anne.Smith@deq.ok.gov" TargetMode="External"/><Relationship Id="rId666" Type="http://schemas.openxmlformats.org/officeDocument/2006/relationships/hyperlink" Target="mailto:Anne.Smith@deq.ok.gov" TargetMode="External"/><Relationship Id="rId16" Type="http://schemas.openxmlformats.org/officeDocument/2006/relationships/hyperlink" Target="mailto:isaac.jackson@alaska.gov" TargetMode="External"/><Relationship Id="rId221" Type="http://schemas.openxmlformats.org/officeDocument/2006/relationships/hyperlink" Target="mailto:Preston.batula@exterran.com" TargetMode="External"/><Relationship Id="rId263" Type="http://schemas.openxmlformats.org/officeDocument/2006/relationships/hyperlink" Target="mailto:joseph.wills@deq.ok.gov" TargetMode="External"/><Relationship Id="rId319" Type="http://schemas.openxmlformats.org/officeDocument/2006/relationships/hyperlink" Target="mailto:kyle.walker@deq.ok.gov" TargetMode="External"/><Relationship Id="rId470" Type="http://schemas.openxmlformats.org/officeDocument/2006/relationships/hyperlink" Target="mailto:amalia.talty@deq.ok.gov" TargetMode="External"/><Relationship Id="rId526" Type="http://schemas.openxmlformats.org/officeDocument/2006/relationships/hyperlink" Target="mailto:Anne.Smith@deq.ok.gov" TargetMode="External"/><Relationship Id="rId58" Type="http://schemas.openxmlformats.org/officeDocument/2006/relationships/hyperlink" Target="mailto:isaac.jackson@alaska.gov" TargetMode="External"/><Relationship Id="rId123" Type="http://schemas.openxmlformats.org/officeDocument/2006/relationships/hyperlink" Target="mailto:Preston.batula@exterran.com" TargetMode="External"/><Relationship Id="rId330" Type="http://schemas.openxmlformats.org/officeDocument/2006/relationships/hyperlink" Target="mailto:kyle.walker@deq.ok.gov" TargetMode="External"/><Relationship Id="rId568" Type="http://schemas.openxmlformats.org/officeDocument/2006/relationships/hyperlink" Target="mailto:Anne.Smith@deq.ok.gov" TargetMode="External"/><Relationship Id="rId733" Type="http://schemas.openxmlformats.org/officeDocument/2006/relationships/hyperlink" Target="mailto:Anne.Smith@deq.ok.gov" TargetMode="External"/><Relationship Id="rId775" Type="http://schemas.openxmlformats.org/officeDocument/2006/relationships/hyperlink" Target="mailto:amalia.talty@deq.ok.gov" TargetMode="External"/><Relationship Id="rId165" Type="http://schemas.openxmlformats.org/officeDocument/2006/relationships/hyperlink" Target="mailto:Preston.batula@exterran.com" TargetMode="External"/><Relationship Id="rId372" Type="http://schemas.openxmlformats.org/officeDocument/2006/relationships/hyperlink" Target="mailto:kyle.walker@deq.ok.gov" TargetMode="External"/><Relationship Id="rId428" Type="http://schemas.openxmlformats.org/officeDocument/2006/relationships/hyperlink" Target="mailto:kyle.walker@deq.ok.gov" TargetMode="External"/><Relationship Id="rId635" Type="http://schemas.openxmlformats.org/officeDocument/2006/relationships/hyperlink" Target="mailto:Anne.Smith@deq.ok.gov" TargetMode="External"/><Relationship Id="rId677" Type="http://schemas.openxmlformats.org/officeDocument/2006/relationships/hyperlink" Target="mailto:Anne.Smith@deq.ok.gov" TargetMode="External"/><Relationship Id="rId800" Type="http://schemas.openxmlformats.org/officeDocument/2006/relationships/hyperlink" Target="mailto:amalia.talty@deq.ok.gov" TargetMode="External"/><Relationship Id="rId232" Type="http://schemas.openxmlformats.org/officeDocument/2006/relationships/hyperlink" Target="mailto:Preston.batula@exterran.com" TargetMode="External"/><Relationship Id="rId274" Type="http://schemas.openxmlformats.org/officeDocument/2006/relationships/hyperlink" Target="mailto:Joseph.Wills@deq.ok.gov" TargetMode="External"/><Relationship Id="rId481" Type="http://schemas.openxmlformats.org/officeDocument/2006/relationships/hyperlink" Target="mailto:amalia.talty@deq.ok.gov" TargetMode="External"/><Relationship Id="rId702" Type="http://schemas.openxmlformats.org/officeDocument/2006/relationships/hyperlink" Target="mailto:Anne.Smith@deq.ok.gov" TargetMode="External"/><Relationship Id="rId27" Type="http://schemas.openxmlformats.org/officeDocument/2006/relationships/hyperlink" Target="mailto:isaac.jackson@alaska.gov" TargetMode="External"/><Relationship Id="rId69" Type="http://schemas.openxmlformats.org/officeDocument/2006/relationships/hyperlink" Target="mailto:isaac.jackson@alaska.gov" TargetMode="External"/><Relationship Id="rId134" Type="http://schemas.openxmlformats.org/officeDocument/2006/relationships/hyperlink" Target="mailto:Preston.batula@exterran.com" TargetMode="External"/><Relationship Id="rId537" Type="http://schemas.openxmlformats.org/officeDocument/2006/relationships/hyperlink" Target="mailto:Anne.Smith@deq.ok.gov" TargetMode="External"/><Relationship Id="rId579" Type="http://schemas.openxmlformats.org/officeDocument/2006/relationships/hyperlink" Target="mailto:Anne.Smith@deq.ok.gov" TargetMode="External"/><Relationship Id="rId744" Type="http://schemas.openxmlformats.org/officeDocument/2006/relationships/hyperlink" Target="mailto:Anne.Smith@deq.ok.gov" TargetMode="External"/><Relationship Id="rId786" Type="http://schemas.openxmlformats.org/officeDocument/2006/relationships/hyperlink" Target="mailto:amalia.talty@deq.ok.gov" TargetMode="External"/><Relationship Id="rId80" Type="http://schemas.openxmlformats.org/officeDocument/2006/relationships/hyperlink" Target="mailto:Preston.batula@exterran.com" TargetMode="External"/><Relationship Id="rId176" Type="http://schemas.openxmlformats.org/officeDocument/2006/relationships/hyperlink" Target="mailto:Preston.batula@exterran.com" TargetMode="External"/><Relationship Id="rId341" Type="http://schemas.openxmlformats.org/officeDocument/2006/relationships/hyperlink" Target="mailto:kyle.walker@deq.ok.gov" TargetMode="External"/><Relationship Id="rId383" Type="http://schemas.openxmlformats.org/officeDocument/2006/relationships/hyperlink" Target="mailto:kyle.walker@deq.ok.gov" TargetMode="External"/><Relationship Id="rId439" Type="http://schemas.openxmlformats.org/officeDocument/2006/relationships/hyperlink" Target="mailto:kyle.walker@deq.ok.gov" TargetMode="External"/><Relationship Id="rId590" Type="http://schemas.openxmlformats.org/officeDocument/2006/relationships/hyperlink" Target="mailto:Anne.Smith@deq.ok.gov" TargetMode="External"/><Relationship Id="rId604" Type="http://schemas.openxmlformats.org/officeDocument/2006/relationships/hyperlink" Target="mailto:Anne.Smith@deq.ok.gov" TargetMode="External"/><Relationship Id="rId646" Type="http://schemas.openxmlformats.org/officeDocument/2006/relationships/hyperlink" Target="mailto:Anne.Smith@deq.ok.gov" TargetMode="External"/><Relationship Id="rId811" Type="http://schemas.openxmlformats.org/officeDocument/2006/relationships/hyperlink" Target="mailto:amalia.talty@deq.ok.gov" TargetMode="External"/><Relationship Id="rId201" Type="http://schemas.openxmlformats.org/officeDocument/2006/relationships/hyperlink" Target="mailto:Preston.batula@exterran.com" TargetMode="External"/><Relationship Id="rId243" Type="http://schemas.openxmlformats.org/officeDocument/2006/relationships/hyperlink" Target="mailto:ccutting@cemservices.com" TargetMode="External"/><Relationship Id="rId285" Type="http://schemas.openxmlformats.org/officeDocument/2006/relationships/hyperlink" Target="mailto:kyle.walker@deq.ok.gov" TargetMode="External"/><Relationship Id="rId450" Type="http://schemas.openxmlformats.org/officeDocument/2006/relationships/hyperlink" Target="mailto:amalia.talty@deq.ok.gov" TargetMode="External"/><Relationship Id="rId506" Type="http://schemas.openxmlformats.org/officeDocument/2006/relationships/hyperlink" Target="mailto:amalia.talty@deq.ok.gov" TargetMode="External"/><Relationship Id="rId688" Type="http://schemas.openxmlformats.org/officeDocument/2006/relationships/hyperlink" Target="mailto:Anne.Smith@deq.ok.gov" TargetMode="External"/><Relationship Id="rId38" Type="http://schemas.openxmlformats.org/officeDocument/2006/relationships/hyperlink" Target="mailto:isaac.jackson@alaska.gov" TargetMode="External"/><Relationship Id="rId103" Type="http://schemas.openxmlformats.org/officeDocument/2006/relationships/hyperlink" Target="mailto:Preston.batula@exterran.com" TargetMode="External"/><Relationship Id="rId310" Type="http://schemas.openxmlformats.org/officeDocument/2006/relationships/hyperlink" Target="mailto:kyle.walker@deq.ok.gov" TargetMode="External"/><Relationship Id="rId492" Type="http://schemas.openxmlformats.org/officeDocument/2006/relationships/hyperlink" Target="mailto:amalia.talty@deq.ok.gov" TargetMode="External"/><Relationship Id="rId548" Type="http://schemas.openxmlformats.org/officeDocument/2006/relationships/hyperlink" Target="mailto:Anne.Smith@deq.ok.gov" TargetMode="External"/><Relationship Id="rId713" Type="http://schemas.openxmlformats.org/officeDocument/2006/relationships/hyperlink" Target="mailto:Anne.Smith@deq.ok.gov" TargetMode="External"/><Relationship Id="rId755" Type="http://schemas.openxmlformats.org/officeDocument/2006/relationships/hyperlink" Target="mailto:Anne.Smith@deq.ok.gov" TargetMode="External"/><Relationship Id="rId797" Type="http://schemas.openxmlformats.org/officeDocument/2006/relationships/hyperlink" Target="mailto:amalia.talty@deq.ok.gov" TargetMode="External"/><Relationship Id="rId91" Type="http://schemas.openxmlformats.org/officeDocument/2006/relationships/hyperlink" Target="mailto:Preston.batula@exterran.com" TargetMode="External"/><Relationship Id="rId145" Type="http://schemas.openxmlformats.org/officeDocument/2006/relationships/hyperlink" Target="mailto:Preston.batula@exterran.com" TargetMode="External"/><Relationship Id="rId187" Type="http://schemas.openxmlformats.org/officeDocument/2006/relationships/hyperlink" Target="mailto:Preston.batula@exterran.com" TargetMode="External"/><Relationship Id="rId352" Type="http://schemas.openxmlformats.org/officeDocument/2006/relationships/hyperlink" Target="mailto:kyle.walker@deq.ok.gov" TargetMode="External"/><Relationship Id="rId394" Type="http://schemas.openxmlformats.org/officeDocument/2006/relationships/hyperlink" Target="mailto:kyle.walker@deq.ok.gov" TargetMode="External"/><Relationship Id="rId408" Type="http://schemas.openxmlformats.org/officeDocument/2006/relationships/hyperlink" Target="mailto:kyle.walker@deq.ok.gov" TargetMode="External"/><Relationship Id="rId615" Type="http://schemas.openxmlformats.org/officeDocument/2006/relationships/hyperlink" Target="mailto:Anne.Smith@deq.ok.gov" TargetMode="External"/><Relationship Id="rId212" Type="http://schemas.openxmlformats.org/officeDocument/2006/relationships/hyperlink" Target="mailto:Preston.batula@exterran.com" TargetMode="External"/><Relationship Id="rId254" Type="http://schemas.openxmlformats.org/officeDocument/2006/relationships/hyperlink" Target="mailto:joseph.wills@deq.ok.gov" TargetMode="External"/><Relationship Id="rId657" Type="http://schemas.openxmlformats.org/officeDocument/2006/relationships/hyperlink" Target="mailto:Anne.Smith@deq.ok.gov" TargetMode="External"/><Relationship Id="rId699" Type="http://schemas.openxmlformats.org/officeDocument/2006/relationships/hyperlink" Target="mailto:Anne.Smith@deq.ok.gov" TargetMode="External"/><Relationship Id="rId49" Type="http://schemas.openxmlformats.org/officeDocument/2006/relationships/hyperlink" Target="mailto:isaac.jackson@alaska.gov" TargetMode="External"/><Relationship Id="rId114" Type="http://schemas.openxmlformats.org/officeDocument/2006/relationships/hyperlink" Target="mailto:Preston.batula@exterran.com" TargetMode="External"/><Relationship Id="rId296" Type="http://schemas.openxmlformats.org/officeDocument/2006/relationships/hyperlink" Target="mailto:kyle.walker@deq.ok.gov" TargetMode="External"/><Relationship Id="rId461" Type="http://schemas.openxmlformats.org/officeDocument/2006/relationships/hyperlink" Target="mailto:amalia.talty@deq.ok.gov" TargetMode="External"/><Relationship Id="rId517" Type="http://schemas.openxmlformats.org/officeDocument/2006/relationships/hyperlink" Target="mailto:amalia.talty@deq.ok.gov" TargetMode="External"/><Relationship Id="rId559" Type="http://schemas.openxmlformats.org/officeDocument/2006/relationships/hyperlink" Target="mailto:Anne.Smith@deq.ok.gov" TargetMode="External"/><Relationship Id="rId724" Type="http://schemas.openxmlformats.org/officeDocument/2006/relationships/hyperlink" Target="mailto:Anne.Smith@deq.ok.gov" TargetMode="External"/><Relationship Id="rId766" Type="http://schemas.openxmlformats.org/officeDocument/2006/relationships/hyperlink" Target="mailto:Anne.Smith@deq.ok.gov" TargetMode="External"/><Relationship Id="rId60" Type="http://schemas.openxmlformats.org/officeDocument/2006/relationships/hyperlink" Target="mailto:isaac.jackson@alaska.gov" TargetMode="External"/><Relationship Id="rId156" Type="http://schemas.openxmlformats.org/officeDocument/2006/relationships/hyperlink" Target="mailto:Preston.batula@exterran.com" TargetMode="External"/><Relationship Id="rId198" Type="http://schemas.openxmlformats.org/officeDocument/2006/relationships/hyperlink" Target="mailto:Preston.batula@exterran.com" TargetMode="External"/><Relationship Id="rId321" Type="http://schemas.openxmlformats.org/officeDocument/2006/relationships/hyperlink" Target="mailto:kyle.walker@deq.ok.gov" TargetMode="External"/><Relationship Id="rId363" Type="http://schemas.openxmlformats.org/officeDocument/2006/relationships/hyperlink" Target="mailto:kyle.walker@deq.ok.gov" TargetMode="External"/><Relationship Id="rId419" Type="http://schemas.openxmlformats.org/officeDocument/2006/relationships/hyperlink" Target="mailto:kyle.walker@deq.ok.gov" TargetMode="External"/><Relationship Id="rId570" Type="http://schemas.openxmlformats.org/officeDocument/2006/relationships/hyperlink" Target="mailto:Anne.Smith@deq.ok.gov" TargetMode="External"/><Relationship Id="rId626" Type="http://schemas.openxmlformats.org/officeDocument/2006/relationships/hyperlink" Target="mailto:Anne.Smith@deq.ok.gov" TargetMode="External"/><Relationship Id="rId223" Type="http://schemas.openxmlformats.org/officeDocument/2006/relationships/hyperlink" Target="mailto:Preston.batula@exterran.com" TargetMode="External"/><Relationship Id="rId430" Type="http://schemas.openxmlformats.org/officeDocument/2006/relationships/hyperlink" Target="mailto:kyle.walker@deq.ok.gov" TargetMode="External"/><Relationship Id="rId668" Type="http://schemas.openxmlformats.org/officeDocument/2006/relationships/hyperlink" Target="mailto:Anne.Smith@deq.ok.gov" TargetMode="External"/><Relationship Id="rId18" Type="http://schemas.openxmlformats.org/officeDocument/2006/relationships/hyperlink" Target="mailto:isaac.jackson@alaska.gov" TargetMode="External"/><Relationship Id="rId265" Type="http://schemas.openxmlformats.org/officeDocument/2006/relationships/hyperlink" Target="mailto:Joseph.Wills@deq.ok.gov" TargetMode="External"/><Relationship Id="rId472" Type="http://schemas.openxmlformats.org/officeDocument/2006/relationships/hyperlink" Target="mailto:amalia.talty@deq.ok.gov" TargetMode="External"/><Relationship Id="rId528" Type="http://schemas.openxmlformats.org/officeDocument/2006/relationships/hyperlink" Target="mailto:Anne.Smith@deq.ok.gov" TargetMode="External"/><Relationship Id="rId735" Type="http://schemas.openxmlformats.org/officeDocument/2006/relationships/hyperlink" Target="mailto:Anne.Smith@deq.ok.gov" TargetMode="External"/><Relationship Id="rId125" Type="http://schemas.openxmlformats.org/officeDocument/2006/relationships/hyperlink" Target="mailto:Preston.batula@exterran.com" TargetMode="External"/><Relationship Id="rId167" Type="http://schemas.openxmlformats.org/officeDocument/2006/relationships/hyperlink" Target="mailto:Preston.batula@exterran.com" TargetMode="External"/><Relationship Id="rId332" Type="http://schemas.openxmlformats.org/officeDocument/2006/relationships/hyperlink" Target="mailto:kyle.walker@deq.ok.gov" TargetMode="External"/><Relationship Id="rId374" Type="http://schemas.openxmlformats.org/officeDocument/2006/relationships/hyperlink" Target="mailto:kyle.walker@deq.ok.gov" TargetMode="External"/><Relationship Id="rId581" Type="http://schemas.openxmlformats.org/officeDocument/2006/relationships/hyperlink" Target="mailto:Anne.Smith@deq.ok.gov" TargetMode="External"/><Relationship Id="rId777" Type="http://schemas.openxmlformats.org/officeDocument/2006/relationships/hyperlink" Target="mailto:amalia.talty@deq.ok.gov" TargetMode="External"/><Relationship Id="rId71" Type="http://schemas.openxmlformats.org/officeDocument/2006/relationships/hyperlink" Target="mailto:isaac.jackson@alaska.gov" TargetMode="External"/><Relationship Id="rId234" Type="http://schemas.openxmlformats.org/officeDocument/2006/relationships/hyperlink" Target="mailto:Preston.batula@exterran.com" TargetMode="External"/><Relationship Id="rId637" Type="http://schemas.openxmlformats.org/officeDocument/2006/relationships/hyperlink" Target="mailto:Anne.Smith@deq.ok.gov" TargetMode="External"/><Relationship Id="rId679" Type="http://schemas.openxmlformats.org/officeDocument/2006/relationships/hyperlink" Target="mailto:Anne.Smith@deq.ok.gov" TargetMode="External"/><Relationship Id="rId802" Type="http://schemas.openxmlformats.org/officeDocument/2006/relationships/hyperlink" Target="mailto:amalia.talty@deq.ok.gov" TargetMode="External"/><Relationship Id="rId2" Type="http://schemas.openxmlformats.org/officeDocument/2006/relationships/hyperlink" Target="mailto:isaac.jackson@alaska.gov" TargetMode="External"/><Relationship Id="rId29" Type="http://schemas.openxmlformats.org/officeDocument/2006/relationships/hyperlink" Target="mailto:isaac.jackson@alaska.gov" TargetMode="External"/><Relationship Id="rId276" Type="http://schemas.openxmlformats.org/officeDocument/2006/relationships/hyperlink" Target="mailto:Joseph.Wills@deq.ok.gov" TargetMode="External"/><Relationship Id="rId441" Type="http://schemas.openxmlformats.org/officeDocument/2006/relationships/hyperlink" Target="mailto:amalia.talty@deq.ok.gov" TargetMode="External"/><Relationship Id="rId483" Type="http://schemas.openxmlformats.org/officeDocument/2006/relationships/hyperlink" Target="mailto:amalia.talty@deq.ok.gov" TargetMode="External"/><Relationship Id="rId539" Type="http://schemas.openxmlformats.org/officeDocument/2006/relationships/hyperlink" Target="mailto:Anne.Smith@deq.ok.gov" TargetMode="External"/><Relationship Id="rId690" Type="http://schemas.openxmlformats.org/officeDocument/2006/relationships/hyperlink" Target="mailto:Anne.Smith@deq.ok.gov" TargetMode="External"/><Relationship Id="rId704" Type="http://schemas.openxmlformats.org/officeDocument/2006/relationships/hyperlink" Target="mailto:Anne.Smith@deq.ok.gov" TargetMode="External"/><Relationship Id="rId746" Type="http://schemas.openxmlformats.org/officeDocument/2006/relationships/hyperlink" Target="mailto:Anne.Smith@deq.ok.gov" TargetMode="External"/><Relationship Id="rId40" Type="http://schemas.openxmlformats.org/officeDocument/2006/relationships/hyperlink" Target="mailto:isaac.jackson@alaska.gov" TargetMode="External"/><Relationship Id="rId136" Type="http://schemas.openxmlformats.org/officeDocument/2006/relationships/hyperlink" Target="mailto:Preston.batula@exterran.com" TargetMode="External"/><Relationship Id="rId178" Type="http://schemas.openxmlformats.org/officeDocument/2006/relationships/hyperlink" Target="mailto:Preston.batula@exterran.com" TargetMode="External"/><Relationship Id="rId301" Type="http://schemas.openxmlformats.org/officeDocument/2006/relationships/hyperlink" Target="mailto:kyle.walker@deq.ok.gov" TargetMode="External"/><Relationship Id="rId343" Type="http://schemas.openxmlformats.org/officeDocument/2006/relationships/hyperlink" Target="mailto:kyle.walker@deq.ok.gov" TargetMode="External"/><Relationship Id="rId550" Type="http://schemas.openxmlformats.org/officeDocument/2006/relationships/hyperlink" Target="mailto:Anne.Smith@deq.ok.gov" TargetMode="External"/><Relationship Id="rId788" Type="http://schemas.openxmlformats.org/officeDocument/2006/relationships/hyperlink" Target="mailto:amalia.talty@deq.ok.gov" TargetMode="External"/><Relationship Id="rId82" Type="http://schemas.openxmlformats.org/officeDocument/2006/relationships/hyperlink" Target="mailto:Preston.batula@exterran.com" TargetMode="External"/><Relationship Id="rId203" Type="http://schemas.openxmlformats.org/officeDocument/2006/relationships/hyperlink" Target="mailto:Preston.batula@exterran.com" TargetMode="External"/><Relationship Id="rId385" Type="http://schemas.openxmlformats.org/officeDocument/2006/relationships/hyperlink" Target="mailto:kyle.walker@deq.ok.gov" TargetMode="External"/><Relationship Id="rId592" Type="http://schemas.openxmlformats.org/officeDocument/2006/relationships/hyperlink" Target="mailto:Anne.Smith@deq.ok.gov" TargetMode="External"/><Relationship Id="rId606" Type="http://schemas.openxmlformats.org/officeDocument/2006/relationships/hyperlink" Target="mailto:Anne.Smith@deq.ok.gov" TargetMode="External"/><Relationship Id="rId648" Type="http://schemas.openxmlformats.org/officeDocument/2006/relationships/hyperlink" Target="mailto:Anne.Smith@deq.ok.gov" TargetMode="External"/><Relationship Id="rId813" Type="http://schemas.openxmlformats.org/officeDocument/2006/relationships/hyperlink" Target="mailto:amalia.talty@deq.ok.gov" TargetMode="External"/><Relationship Id="rId245" Type="http://schemas.openxmlformats.org/officeDocument/2006/relationships/hyperlink" Target="mailto:joseph.wills@deq.ok.gov" TargetMode="External"/><Relationship Id="rId287" Type="http://schemas.openxmlformats.org/officeDocument/2006/relationships/hyperlink" Target="mailto:kyle.walker@deq.ok.gov" TargetMode="External"/><Relationship Id="rId410" Type="http://schemas.openxmlformats.org/officeDocument/2006/relationships/hyperlink" Target="mailto:kyle.walker@deq.ok.gov" TargetMode="External"/><Relationship Id="rId452" Type="http://schemas.openxmlformats.org/officeDocument/2006/relationships/hyperlink" Target="mailto:amalia.talty@deq.ok.gov" TargetMode="External"/><Relationship Id="rId494" Type="http://schemas.openxmlformats.org/officeDocument/2006/relationships/hyperlink" Target="mailto:amalia.talty@deq.ok.gov" TargetMode="External"/><Relationship Id="rId508" Type="http://schemas.openxmlformats.org/officeDocument/2006/relationships/hyperlink" Target="mailto:amalia.talty@deq.ok.gov" TargetMode="External"/><Relationship Id="rId715" Type="http://schemas.openxmlformats.org/officeDocument/2006/relationships/hyperlink" Target="mailto:Anne.Smith@deq.ok.gov" TargetMode="External"/><Relationship Id="rId105" Type="http://schemas.openxmlformats.org/officeDocument/2006/relationships/hyperlink" Target="mailto:Preston.batula@exterran.com" TargetMode="External"/><Relationship Id="rId147" Type="http://schemas.openxmlformats.org/officeDocument/2006/relationships/hyperlink" Target="mailto:Preston.batula@exterran.com" TargetMode="External"/><Relationship Id="rId312" Type="http://schemas.openxmlformats.org/officeDocument/2006/relationships/hyperlink" Target="mailto:kyle.walker@deq.ok.gov" TargetMode="External"/><Relationship Id="rId354" Type="http://schemas.openxmlformats.org/officeDocument/2006/relationships/hyperlink" Target="mailto:kyle.walker@deq.ok.gov" TargetMode="External"/><Relationship Id="rId757" Type="http://schemas.openxmlformats.org/officeDocument/2006/relationships/hyperlink" Target="mailto:Anne.Smith@deq.ok.gov" TargetMode="External"/><Relationship Id="rId799" Type="http://schemas.openxmlformats.org/officeDocument/2006/relationships/hyperlink" Target="mailto:amalia.talty@deq.ok.gov" TargetMode="External"/><Relationship Id="rId51" Type="http://schemas.openxmlformats.org/officeDocument/2006/relationships/hyperlink" Target="mailto:isaac.jackson@alaska.gov" TargetMode="External"/><Relationship Id="rId93" Type="http://schemas.openxmlformats.org/officeDocument/2006/relationships/hyperlink" Target="mailto:Preston.batula@exterran.com" TargetMode="External"/><Relationship Id="rId189" Type="http://schemas.openxmlformats.org/officeDocument/2006/relationships/hyperlink" Target="mailto:Preston.batula@exterran.com" TargetMode="External"/><Relationship Id="rId396" Type="http://schemas.openxmlformats.org/officeDocument/2006/relationships/hyperlink" Target="mailto:kyle.walker@deq.ok.gov" TargetMode="External"/><Relationship Id="rId561" Type="http://schemas.openxmlformats.org/officeDocument/2006/relationships/hyperlink" Target="mailto:Anne.Smith@deq.ok.gov" TargetMode="External"/><Relationship Id="rId617" Type="http://schemas.openxmlformats.org/officeDocument/2006/relationships/hyperlink" Target="mailto:Anne.Smith@deq.ok.gov" TargetMode="External"/><Relationship Id="rId659" Type="http://schemas.openxmlformats.org/officeDocument/2006/relationships/hyperlink" Target="mailto:Anne.Smith@deq.ok.gov" TargetMode="External"/><Relationship Id="rId214" Type="http://schemas.openxmlformats.org/officeDocument/2006/relationships/hyperlink" Target="mailto:Preston.batula@exterran.com" TargetMode="External"/><Relationship Id="rId256" Type="http://schemas.openxmlformats.org/officeDocument/2006/relationships/hyperlink" Target="mailto:joseph.wills@deq.ok.gov" TargetMode="External"/><Relationship Id="rId298" Type="http://schemas.openxmlformats.org/officeDocument/2006/relationships/hyperlink" Target="mailto:kyle.walker@deq.ok.gov" TargetMode="External"/><Relationship Id="rId421" Type="http://schemas.openxmlformats.org/officeDocument/2006/relationships/hyperlink" Target="mailto:kyle.walker@deq.ok.gov" TargetMode="External"/><Relationship Id="rId463" Type="http://schemas.openxmlformats.org/officeDocument/2006/relationships/hyperlink" Target="mailto:amalia.talty@deq.ok.gov" TargetMode="External"/><Relationship Id="rId519" Type="http://schemas.openxmlformats.org/officeDocument/2006/relationships/hyperlink" Target="mailto:amalia.talty@deq.ok.gov" TargetMode="External"/><Relationship Id="rId670" Type="http://schemas.openxmlformats.org/officeDocument/2006/relationships/hyperlink" Target="mailto:Anne.Smith@deq.ok.gov" TargetMode="External"/><Relationship Id="rId116" Type="http://schemas.openxmlformats.org/officeDocument/2006/relationships/hyperlink" Target="mailto:Preston.batula@exterran.com" TargetMode="External"/><Relationship Id="rId158" Type="http://schemas.openxmlformats.org/officeDocument/2006/relationships/hyperlink" Target="mailto:Preston.batula@exterran.com" TargetMode="External"/><Relationship Id="rId323" Type="http://schemas.openxmlformats.org/officeDocument/2006/relationships/hyperlink" Target="mailto:kyle.walker@deq.ok.gov" TargetMode="External"/><Relationship Id="rId530" Type="http://schemas.openxmlformats.org/officeDocument/2006/relationships/hyperlink" Target="mailto:Anne.Smith@deq.ok.gov" TargetMode="External"/><Relationship Id="rId726" Type="http://schemas.openxmlformats.org/officeDocument/2006/relationships/hyperlink" Target="mailto:Anne.Smith@deq.ok.gov" TargetMode="External"/><Relationship Id="rId768" Type="http://schemas.openxmlformats.org/officeDocument/2006/relationships/hyperlink" Target="mailto:Anne.Smith@deq.ok.gov" TargetMode="External"/><Relationship Id="rId20" Type="http://schemas.openxmlformats.org/officeDocument/2006/relationships/hyperlink" Target="mailto:isaac.jackson@alaska.gov" TargetMode="External"/><Relationship Id="rId62" Type="http://schemas.openxmlformats.org/officeDocument/2006/relationships/hyperlink" Target="mailto:isaac.jackson@alaska.gov" TargetMode="External"/><Relationship Id="rId365" Type="http://schemas.openxmlformats.org/officeDocument/2006/relationships/hyperlink" Target="mailto:kyle.walker@deq.ok.gov" TargetMode="External"/><Relationship Id="rId572" Type="http://schemas.openxmlformats.org/officeDocument/2006/relationships/hyperlink" Target="mailto:Anne.Smith@deq.ok.gov" TargetMode="External"/><Relationship Id="rId628" Type="http://schemas.openxmlformats.org/officeDocument/2006/relationships/hyperlink" Target="mailto:Anne.Smith@deq.ok.gov" TargetMode="External"/><Relationship Id="rId225" Type="http://schemas.openxmlformats.org/officeDocument/2006/relationships/hyperlink" Target="mailto:Preston.batula@exterran.com" TargetMode="External"/><Relationship Id="rId267" Type="http://schemas.openxmlformats.org/officeDocument/2006/relationships/hyperlink" Target="mailto:Joseph.Wills@deq.ok.gov" TargetMode="External"/><Relationship Id="rId432" Type="http://schemas.openxmlformats.org/officeDocument/2006/relationships/hyperlink" Target="mailto:kyle.walker@deq.ok.gov" TargetMode="External"/><Relationship Id="rId474" Type="http://schemas.openxmlformats.org/officeDocument/2006/relationships/hyperlink" Target="mailto:amalia.talty@deq.ok.gov" TargetMode="External"/><Relationship Id="rId127" Type="http://schemas.openxmlformats.org/officeDocument/2006/relationships/hyperlink" Target="mailto:Preston.batula@exterran.com" TargetMode="External"/><Relationship Id="rId681" Type="http://schemas.openxmlformats.org/officeDocument/2006/relationships/hyperlink" Target="mailto:Anne.Smith@deq.ok.gov" TargetMode="External"/><Relationship Id="rId737" Type="http://schemas.openxmlformats.org/officeDocument/2006/relationships/hyperlink" Target="mailto:Anne.Smith@deq.ok.gov" TargetMode="External"/><Relationship Id="rId779" Type="http://schemas.openxmlformats.org/officeDocument/2006/relationships/hyperlink" Target="mailto:amalia.talty@deq.ok.gov" TargetMode="External"/><Relationship Id="rId31" Type="http://schemas.openxmlformats.org/officeDocument/2006/relationships/hyperlink" Target="mailto:isaac.jackson@alaska.gov" TargetMode="External"/><Relationship Id="rId73" Type="http://schemas.openxmlformats.org/officeDocument/2006/relationships/hyperlink" Target="mailto:Preston.batula@exterran.com" TargetMode="External"/><Relationship Id="rId169" Type="http://schemas.openxmlformats.org/officeDocument/2006/relationships/hyperlink" Target="mailto:Preston.batula@exterran.com" TargetMode="External"/><Relationship Id="rId334" Type="http://schemas.openxmlformats.org/officeDocument/2006/relationships/hyperlink" Target="mailto:kyle.walker@deq.ok.gov" TargetMode="External"/><Relationship Id="rId376" Type="http://schemas.openxmlformats.org/officeDocument/2006/relationships/hyperlink" Target="mailto:kyle.walker@deq.ok.gov" TargetMode="External"/><Relationship Id="rId541" Type="http://schemas.openxmlformats.org/officeDocument/2006/relationships/hyperlink" Target="mailto:Anne.Smith@deq.ok.gov" TargetMode="External"/><Relationship Id="rId583" Type="http://schemas.openxmlformats.org/officeDocument/2006/relationships/hyperlink" Target="mailto:Anne.Smith@deq.ok.gov" TargetMode="External"/><Relationship Id="rId639" Type="http://schemas.openxmlformats.org/officeDocument/2006/relationships/hyperlink" Target="mailto:Anne.Smith@deq.ok.gov" TargetMode="External"/><Relationship Id="rId790" Type="http://schemas.openxmlformats.org/officeDocument/2006/relationships/hyperlink" Target="mailto:amalia.talty@deq.ok.gov" TargetMode="External"/><Relationship Id="rId804" Type="http://schemas.openxmlformats.org/officeDocument/2006/relationships/hyperlink" Target="mailto:amalia.talty@deq.ok.gov" TargetMode="External"/><Relationship Id="rId4" Type="http://schemas.openxmlformats.org/officeDocument/2006/relationships/hyperlink" Target="mailto:isaac.jackson@alaska.gov" TargetMode="External"/><Relationship Id="rId180" Type="http://schemas.openxmlformats.org/officeDocument/2006/relationships/hyperlink" Target="mailto:Preston.batula@exterran.com" TargetMode="External"/><Relationship Id="rId236" Type="http://schemas.openxmlformats.org/officeDocument/2006/relationships/hyperlink" Target="mailto:Preston.batula@exterran.com" TargetMode="External"/><Relationship Id="rId278" Type="http://schemas.openxmlformats.org/officeDocument/2006/relationships/hyperlink" Target="mailto:kyle.walker@deq.ok.gov" TargetMode="External"/><Relationship Id="rId401" Type="http://schemas.openxmlformats.org/officeDocument/2006/relationships/hyperlink" Target="mailto:kyle.walker@deq.ok.gov" TargetMode="External"/><Relationship Id="rId443" Type="http://schemas.openxmlformats.org/officeDocument/2006/relationships/hyperlink" Target="mailto:amalia.talty@deq.ok.gov" TargetMode="External"/><Relationship Id="rId650" Type="http://schemas.openxmlformats.org/officeDocument/2006/relationships/hyperlink" Target="mailto:Anne.Smith@deq.ok.gov" TargetMode="External"/><Relationship Id="rId303" Type="http://schemas.openxmlformats.org/officeDocument/2006/relationships/hyperlink" Target="mailto:kyle.walker@deq.ok.gov" TargetMode="External"/><Relationship Id="rId485" Type="http://schemas.openxmlformats.org/officeDocument/2006/relationships/hyperlink" Target="mailto:amalia.talty@deq.ok.gov" TargetMode="External"/><Relationship Id="rId692" Type="http://schemas.openxmlformats.org/officeDocument/2006/relationships/hyperlink" Target="mailto:Anne.Smith@deq.ok.gov" TargetMode="External"/><Relationship Id="rId706" Type="http://schemas.openxmlformats.org/officeDocument/2006/relationships/hyperlink" Target="mailto:Anne.Smith@deq.ok.gov" TargetMode="External"/><Relationship Id="rId748" Type="http://schemas.openxmlformats.org/officeDocument/2006/relationships/hyperlink" Target="mailto:Anne.Smith@deq.ok.gov" TargetMode="External"/><Relationship Id="rId42" Type="http://schemas.openxmlformats.org/officeDocument/2006/relationships/hyperlink" Target="mailto:isaac.jackson@alaska.gov" TargetMode="External"/><Relationship Id="rId84" Type="http://schemas.openxmlformats.org/officeDocument/2006/relationships/hyperlink" Target="mailto:Preston.batula@exterran.com" TargetMode="External"/><Relationship Id="rId138" Type="http://schemas.openxmlformats.org/officeDocument/2006/relationships/hyperlink" Target="mailto:Preston.batula@exterran.com" TargetMode="External"/><Relationship Id="rId345" Type="http://schemas.openxmlformats.org/officeDocument/2006/relationships/hyperlink" Target="mailto:kyle.walker@deq.ok.gov" TargetMode="External"/><Relationship Id="rId387" Type="http://schemas.openxmlformats.org/officeDocument/2006/relationships/hyperlink" Target="mailto:kyle.walker@deq.ok.gov" TargetMode="External"/><Relationship Id="rId510" Type="http://schemas.openxmlformats.org/officeDocument/2006/relationships/hyperlink" Target="mailto:amalia.talty@deq.ok.gov" TargetMode="External"/><Relationship Id="rId552" Type="http://schemas.openxmlformats.org/officeDocument/2006/relationships/hyperlink" Target="mailto:Anne.Smith@deq.ok.gov" TargetMode="External"/><Relationship Id="rId594" Type="http://schemas.openxmlformats.org/officeDocument/2006/relationships/hyperlink" Target="mailto:Anne.Smith@deq.ok.gov" TargetMode="External"/><Relationship Id="rId608" Type="http://schemas.openxmlformats.org/officeDocument/2006/relationships/hyperlink" Target="mailto:Anne.Smith@deq.ok.gov" TargetMode="External"/><Relationship Id="rId191" Type="http://schemas.openxmlformats.org/officeDocument/2006/relationships/hyperlink" Target="mailto:Preston.batula@exterran.com" TargetMode="External"/><Relationship Id="rId205" Type="http://schemas.openxmlformats.org/officeDocument/2006/relationships/hyperlink" Target="mailto:Preston.batula@exterran.com" TargetMode="External"/><Relationship Id="rId247" Type="http://schemas.openxmlformats.org/officeDocument/2006/relationships/hyperlink" Target="mailto:joseph.wills@deq.ok.gov" TargetMode="External"/><Relationship Id="rId412" Type="http://schemas.openxmlformats.org/officeDocument/2006/relationships/hyperlink" Target="mailto:kyle.walker@deq.ok.gov" TargetMode="External"/><Relationship Id="rId107" Type="http://schemas.openxmlformats.org/officeDocument/2006/relationships/hyperlink" Target="mailto:Preston.batula@exterran.com" TargetMode="External"/><Relationship Id="rId289" Type="http://schemas.openxmlformats.org/officeDocument/2006/relationships/hyperlink" Target="mailto:kyle.walker@deq.ok.gov" TargetMode="External"/><Relationship Id="rId454" Type="http://schemas.openxmlformats.org/officeDocument/2006/relationships/hyperlink" Target="mailto:amalia.talty@deq.ok.gov" TargetMode="External"/><Relationship Id="rId496" Type="http://schemas.openxmlformats.org/officeDocument/2006/relationships/hyperlink" Target="mailto:amalia.talty@deq.ok.gov" TargetMode="External"/><Relationship Id="rId661" Type="http://schemas.openxmlformats.org/officeDocument/2006/relationships/hyperlink" Target="mailto:Anne.Smith@deq.ok.gov" TargetMode="External"/><Relationship Id="rId717" Type="http://schemas.openxmlformats.org/officeDocument/2006/relationships/hyperlink" Target="mailto:Anne.Smith@deq.ok.gov" TargetMode="External"/><Relationship Id="rId759" Type="http://schemas.openxmlformats.org/officeDocument/2006/relationships/hyperlink" Target="mailto:Anne.Smith@deq.ok.gov" TargetMode="External"/><Relationship Id="rId11" Type="http://schemas.openxmlformats.org/officeDocument/2006/relationships/hyperlink" Target="mailto:isaac.jackson@alaska.gov" TargetMode="External"/><Relationship Id="rId53" Type="http://schemas.openxmlformats.org/officeDocument/2006/relationships/hyperlink" Target="mailto:isaac.jackson@alaska.gov" TargetMode="External"/><Relationship Id="rId149" Type="http://schemas.openxmlformats.org/officeDocument/2006/relationships/hyperlink" Target="mailto:Preston.batula@exterran.com" TargetMode="External"/><Relationship Id="rId314" Type="http://schemas.openxmlformats.org/officeDocument/2006/relationships/hyperlink" Target="mailto:kyle.walker@deq.ok.gov" TargetMode="External"/><Relationship Id="rId356" Type="http://schemas.openxmlformats.org/officeDocument/2006/relationships/hyperlink" Target="mailto:kyle.walker@deq.ok.gov" TargetMode="External"/><Relationship Id="rId398" Type="http://schemas.openxmlformats.org/officeDocument/2006/relationships/hyperlink" Target="mailto:kyle.walker@deq.ok.gov" TargetMode="External"/><Relationship Id="rId521" Type="http://schemas.openxmlformats.org/officeDocument/2006/relationships/hyperlink" Target="mailto:amalia.talty@deq.ok.gov" TargetMode="External"/><Relationship Id="rId563" Type="http://schemas.openxmlformats.org/officeDocument/2006/relationships/hyperlink" Target="mailto:Anne.Smith@deq.ok.gov" TargetMode="External"/><Relationship Id="rId619" Type="http://schemas.openxmlformats.org/officeDocument/2006/relationships/hyperlink" Target="mailto:Anne.Smith@deq.ok.gov" TargetMode="External"/><Relationship Id="rId770" Type="http://schemas.openxmlformats.org/officeDocument/2006/relationships/hyperlink" Target="mailto:Anne.Smith@deq.ok.gov" TargetMode="External"/><Relationship Id="rId95" Type="http://schemas.openxmlformats.org/officeDocument/2006/relationships/hyperlink" Target="mailto:Preston.batula@exterran.com" TargetMode="External"/><Relationship Id="rId160" Type="http://schemas.openxmlformats.org/officeDocument/2006/relationships/hyperlink" Target="mailto:Preston.batula@exterran.com" TargetMode="External"/><Relationship Id="rId216" Type="http://schemas.openxmlformats.org/officeDocument/2006/relationships/hyperlink" Target="mailto:Preston.batula@exterran.com" TargetMode="External"/><Relationship Id="rId423" Type="http://schemas.openxmlformats.org/officeDocument/2006/relationships/hyperlink" Target="mailto:kyle.walker@deq.ok.gov" TargetMode="External"/><Relationship Id="rId258" Type="http://schemas.openxmlformats.org/officeDocument/2006/relationships/hyperlink" Target="mailto:joseph.wills@deq.ok.gov" TargetMode="External"/><Relationship Id="rId465" Type="http://schemas.openxmlformats.org/officeDocument/2006/relationships/hyperlink" Target="mailto:amalia.talty@deq.ok.gov" TargetMode="External"/><Relationship Id="rId630" Type="http://schemas.openxmlformats.org/officeDocument/2006/relationships/hyperlink" Target="mailto:Anne.Smith@deq.ok.gov" TargetMode="External"/><Relationship Id="rId672" Type="http://schemas.openxmlformats.org/officeDocument/2006/relationships/hyperlink" Target="mailto:Anne.Smith@deq.ok.gov" TargetMode="External"/><Relationship Id="rId728" Type="http://schemas.openxmlformats.org/officeDocument/2006/relationships/hyperlink" Target="mailto:Anne.Smith@deq.ok.gov" TargetMode="External"/><Relationship Id="rId22" Type="http://schemas.openxmlformats.org/officeDocument/2006/relationships/hyperlink" Target="mailto:isaac.jackson@alaska.gov" TargetMode="External"/><Relationship Id="rId64" Type="http://schemas.openxmlformats.org/officeDocument/2006/relationships/hyperlink" Target="mailto:isaac.jackson@alaska.gov" TargetMode="External"/><Relationship Id="rId118" Type="http://schemas.openxmlformats.org/officeDocument/2006/relationships/hyperlink" Target="mailto:Preston.batula@exterran.com" TargetMode="External"/><Relationship Id="rId325" Type="http://schemas.openxmlformats.org/officeDocument/2006/relationships/hyperlink" Target="mailto:kyle.walker@deq.ok.gov" TargetMode="External"/><Relationship Id="rId367" Type="http://schemas.openxmlformats.org/officeDocument/2006/relationships/hyperlink" Target="mailto:kyle.walker@deq.ok.gov" TargetMode="External"/><Relationship Id="rId532" Type="http://schemas.openxmlformats.org/officeDocument/2006/relationships/hyperlink" Target="mailto:Anne.Smith@deq.ok.gov" TargetMode="External"/><Relationship Id="rId574" Type="http://schemas.openxmlformats.org/officeDocument/2006/relationships/hyperlink" Target="mailto:Anne.Smith@deq.ok.gov" TargetMode="External"/><Relationship Id="rId171" Type="http://schemas.openxmlformats.org/officeDocument/2006/relationships/hyperlink" Target="mailto:Preston.batula@exterran.com" TargetMode="External"/><Relationship Id="rId227" Type="http://schemas.openxmlformats.org/officeDocument/2006/relationships/hyperlink" Target="mailto:Preston.batula@exterran.com" TargetMode="External"/><Relationship Id="rId781" Type="http://schemas.openxmlformats.org/officeDocument/2006/relationships/hyperlink" Target="mailto:amalia.talty@deq.ok.gov" TargetMode="External"/><Relationship Id="rId269" Type="http://schemas.openxmlformats.org/officeDocument/2006/relationships/hyperlink" Target="mailto:Joseph.Wills@deq.ok.gov" TargetMode="External"/><Relationship Id="rId434" Type="http://schemas.openxmlformats.org/officeDocument/2006/relationships/hyperlink" Target="mailto:kyle.walker@deq.ok.gov" TargetMode="External"/><Relationship Id="rId476" Type="http://schemas.openxmlformats.org/officeDocument/2006/relationships/hyperlink" Target="mailto:amalia.talty@deq.ok.gov" TargetMode="External"/><Relationship Id="rId641" Type="http://schemas.openxmlformats.org/officeDocument/2006/relationships/hyperlink" Target="mailto:Anne.Smith@deq.ok.gov" TargetMode="External"/><Relationship Id="rId683" Type="http://schemas.openxmlformats.org/officeDocument/2006/relationships/hyperlink" Target="mailto:Anne.Smith@deq.ok.gov" TargetMode="External"/><Relationship Id="rId739" Type="http://schemas.openxmlformats.org/officeDocument/2006/relationships/hyperlink" Target="mailto:Anne.Smith@deq.ok.gov" TargetMode="External"/><Relationship Id="rId33" Type="http://schemas.openxmlformats.org/officeDocument/2006/relationships/hyperlink" Target="mailto:isaac.jackson@alaska.gov" TargetMode="External"/><Relationship Id="rId129" Type="http://schemas.openxmlformats.org/officeDocument/2006/relationships/hyperlink" Target="mailto:Preston.batula@exterran.com" TargetMode="External"/><Relationship Id="rId280" Type="http://schemas.openxmlformats.org/officeDocument/2006/relationships/hyperlink" Target="mailto:kyle.walker@deq.ok.gov" TargetMode="External"/><Relationship Id="rId336" Type="http://schemas.openxmlformats.org/officeDocument/2006/relationships/hyperlink" Target="mailto:kyle.walker@deq.ok.gov" TargetMode="External"/><Relationship Id="rId501" Type="http://schemas.openxmlformats.org/officeDocument/2006/relationships/hyperlink" Target="mailto:amalia.talty@deq.ok.gov" TargetMode="External"/><Relationship Id="rId543" Type="http://schemas.openxmlformats.org/officeDocument/2006/relationships/hyperlink" Target="mailto:Anne.Smith@deq.ok.gov" TargetMode="External"/><Relationship Id="rId75" Type="http://schemas.openxmlformats.org/officeDocument/2006/relationships/hyperlink" Target="mailto:Preston.batula@exterran.com" TargetMode="External"/><Relationship Id="rId140" Type="http://schemas.openxmlformats.org/officeDocument/2006/relationships/hyperlink" Target="mailto:Preston.batula@exterran.com" TargetMode="External"/><Relationship Id="rId182" Type="http://schemas.openxmlformats.org/officeDocument/2006/relationships/hyperlink" Target="mailto:Preston.batula@exterran.com" TargetMode="External"/><Relationship Id="rId378" Type="http://schemas.openxmlformats.org/officeDocument/2006/relationships/hyperlink" Target="mailto:kyle.walker@deq.ok.gov" TargetMode="External"/><Relationship Id="rId403" Type="http://schemas.openxmlformats.org/officeDocument/2006/relationships/hyperlink" Target="mailto:kyle.walker@deq.ok.gov" TargetMode="External"/><Relationship Id="rId585" Type="http://schemas.openxmlformats.org/officeDocument/2006/relationships/hyperlink" Target="mailto:Anne.Smith@deq.ok.gov" TargetMode="External"/><Relationship Id="rId750" Type="http://schemas.openxmlformats.org/officeDocument/2006/relationships/hyperlink" Target="mailto:Anne.Smith@deq.ok.gov" TargetMode="External"/><Relationship Id="rId792" Type="http://schemas.openxmlformats.org/officeDocument/2006/relationships/hyperlink" Target="mailto:amalia.talty@deq.ok.gov" TargetMode="External"/><Relationship Id="rId806" Type="http://schemas.openxmlformats.org/officeDocument/2006/relationships/hyperlink" Target="mailto:amalia.talty@deq.ok.gov" TargetMode="External"/><Relationship Id="rId6" Type="http://schemas.openxmlformats.org/officeDocument/2006/relationships/hyperlink" Target="mailto:isaac.jackson@alaska.gov" TargetMode="External"/><Relationship Id="rId238" Type="http://schemas.openxmlformats.org/officeDocument/2006/relationships/hyperlink" Target="mailto:Preston.batula@exterran.com" TargetMode="External"/><Relationship Id="rId445" Type="http://schemas.openxmlformats.org/officeDocument/2006/relationships/hyperlink" Target="mailto:amalia.talty@deq.ok.gov" TargetMode="External"/><Relationship Id="rId487" Type="http://schemas.openxmlformats.org/officeDocument/2006/relationships/hyperlink" Target="mailto:amalia.talty@deq.ok.gov" TargetMode="External"/><Relationship Id="rId610" Type="http://schemas.openxmlformats.org/officeDocument/2006/relationships/hyperlink" Target="mailto:Anne.Smith@deq.ok.gov" TargetMode="External"/><Relationship Id="rId652" Type="http://schemas.openxmlformats.org/officeDocument/2006/relationships/hyperlink" Target="mailto:Anne.Smith@deq.ok.gov" TargetMode="External"/><Relationship Id="rId694" Type="http://schemas.openxmlformats.org/officeDocument/2006/relationships/hyperlink" Target="mailto:Anne.Smith@deq.ok.gov" TargetMode="External"/><Relationship Id="rId708" Type="http://schemas.openxmlformats.org/officeDocument/2006/relationships/hyperlink" Target="mailto:Anne.Smith@deq.ok.gov" TargetMode="External"/><Relationship Id="rId291" Type="http://schemas.openxmlformats.org/officeDocument/2006/relationships/hyperlink" Target="mailto:kyle.walker@deq.ok.gov" TargetMode="External"/><Relationship Id="rId305" Type="http://schemas.openxmlformats.org/officeDocument/2006/relationships/hyperlink" Target="mailto:kyle.walker@deq.ok.gov" TargetMode="External"/><Relationship Id="rId347" Type="http://schemas.openxmlformats.org/officeDocument/2006/relationships/hyperlink" Target="mailto:kyle.walker@deq.ok.gov" TargetMode="External"/><Relationship Id="rId512" Type="http://schemas.openxmlformats.org/officeDocument/2006/relationships/hyperlink" Target="mailto:amalia.talty@deq.ok.gov" TargetMode="External"/><Relationship Id="rId44" Type="http://schemas.openxmlformats.org/officeDocument/2006/relationships/hyperlink" Target="mailto:isaac.jackson@alaska.gov" TargetMode="External"/><Relationship Id="rId86" Type="http://schemas.openxmlformats.org/officeDocument/2006/relationships/hyperlink" Target="mailto:Preston.batula@exterran.com" TargetMode="External"/><Relationship Id="rId151" Type="http://schemas.openxmlformats.org/officeDocument/2006/relationships/hyperlink" Target="mailto:Preston.batula@exterran.com" TargetMode="External"/><Relationship Id="rId389" Type="http://schemas.openxmlformats.org/officeDocument/2006/relationships/hyperlink" Target="mailto:kyle.walker@deq.ok.gov" TargetMode="External"/><Relationship Id="rId554" Type="http://schemas.openxmlformats.org/officeDocument/2006/relationships/hyperlink" Target="mailto:Anne.Smith@deq.ok.gov" TargetMode="External"/><Relationship Id="rId596" Type="http://schemas.openxmlformats.org/officeDocument/2006/relationships/hyperlink" Target="mailto:Anne.Smith@deq.ok.gov" TargetMode="External"/><Relationship Id="rId761" Type="http://schemas.openxmlformats.org/officeDocument/2006/relationships/hyperlink" Target="mailto:Anne.Smith@deq.ok.gov" TargetMode="External"/><Relationship Id="rId193" Type="http://schemas.openxmlformats.org/officeDocument/2006/relationships/hyperlink" Target="mailto:Preston.batula@exterran.com" TargetMode="External"/><Relationship Id="rId207" Type="http://schemas.openxmlformats.org/officeDocument/2006/relationships/hyperlink" Target="mailto:Preston.batula@exterran.com" TargetMode="External"/><Relationship Id="rId249" Type="http://schemas.openxmlformats.org/officeDocument/2006/relationships/hyperlink" Target="mailto:joseph.wills@deq.ok.gov" TargetMode="External"/><Relationship Id="rId414" Type="http://schemas.openxmlformats.org/officeDocument/2006/relationships/hyperlink" Target="mailto:kyle.walker@deq.ok.gov" TargetMode="External"/><Relationship Id="rId456" Type="http://schemas.openxmlformats.org/officeDocument/2006/relationships/hyperlink" Target="mailto:amalia.talty@deq.ok.gov" TargetMode="External"/><Relationship Id="rId498" Type="http://schemas.openxmlformats.org/officeDocument/2006/relationships/hyperlink" Target="mailto:amalia.talty@deq.ok.gov" TargetMode="External"/><Relationship Id="rId621" Type="http://schemas.openxmlformats.org/officeDocument/2006/relationships/hyperlink" Target="mailto:Anne.Smith@deq.ok.gov" TargetMode="External"/><Relationship Id="rId663" Type="http://schemas.openxmlformats.org/officeDocument/2006/relationships/hyperlink" Target="mailto:Anne.Smith@deq.ok.gov" TargetMode="External"/><Relationship Id="rId13" Type="http://schemas.openxmlformats.org/officeDocument/2006/relationships/hyperlink" Target="mailto:isaac.jackson@alaska.gov" TargetMode="External"/><Relationship Id="rId109" Type="http://schemas.openxmlformats.org/officeDocument/2006/relationships/hyperlink" Target="mailto:Preston.batula@exterran.com" TargetMode="External"/><Relationship Id="rId260" Type="http://schemas.openxmlformats.org/officeDocument/2006/relationships/hyperlink" Target="mailto:joseph.wills@deq.ok.gov" TargetMode="External"/><Relationship Id="rId316" Type="http://schemas.openxmlformats.org/officeDocument/2006/relationships/hyperlink" Target="mailto:kyle.walker@deq.ok.gov" TargetMode="External"/><Relationship Id="rId523" Type="http://schemas.openxmlformats.org/officeDocument/2006/relationships/hyperlink" Target="mailto:Anne.Smith@deq.ok.gov" TargetMode="External"/><Relationship Id="rId719" Type="http://schemas.openxmlformats.org/officeDocument/2006/relationships/hyperlink" Target="mailto:Anne.Smith@deq.ok.gov" TargetMode="External"/><Relationship Id="rId55" Type="http://schemas.openxmlformats.org/officeDocument/2006/relationships/hyperlink" Target="mailto:isaac.jackson@alaska.gov" TargetMode="External"/><Relationship Id="rId97" Type="http://schemas.openxmlformats.org/officeDocument/2006/relationships/hyperlink" Target="mailto:Preston.batula@exterran.com" TargetMode="External"/><Relationship Id="rId120" Type="http://schemas.openxmlformats.org/officeDocument/2006/relationships/hyperlink" Target="mailto:Preston.batula@exterran.com" TargetMode="External"/><Relationship Id="rId358" Type="http://schemas.openxmlformats.org/officeDocument/2006/relationships/hyperlink" Target="mailto:kyle.walker@deq.ok.gov" TargetMode="External"/><Relationship Id="rId565" Type="http://schemas.openxmlformats.org/officeDocument/2006/relationships/hyperlink" Target="mailto:Anne.Smith@deq.ok.gov" TargetMode="External"/><Relationship Id="rId730" Type="http://schemas.openxmlformats.org/officeDocument/2006/relationships/hyperlink" Target="mailto:Anne.Smith@deq.ok.gov" TargetMode="External"/><Relationship Id="rId772" Type="http://schemas.openxmlformats.org/officeDocument/2006/relationships/hyperlink" Target="mailto:Anne.Smith@deq.ok.gov" TargetMode="External"/><Relationship Id="rId162" Type="http://schemas.openxmlformats.org/officeDocument/2006/relationships/hyperlink" Target="mailto:Preston.batula@exterran.com" TargetMode="External"/><Relationship Id="rId218" Type="http://schemas.openxmlformats.org/officeDocument/2006/relationships/hyperlink" Target="mailto:Preston.batula@exterran.com" TargetMode="External"/><Relationship Id="rId425" Type="http://schemas.openxmlformats.org/officeDocument/2006/relationships/hyperlink" Target="mailto:kyle.walker@deq.ok.gov" TargetMode="External"/><Relationship Id="rId467" Type="http://schemas.openxmlformats.org/officeDocument/2006/relationships/hyperlink" Target="mailto:amalia.talty@deq.ok.gov" TargetMode="External"/><Relationship Id="rId632" Type="http://schemas.openxmlformats.org/officeDocument/2006/relationships/hyperlink" Target="mailto:Anne.Smith@deq.ok.gov" TargetMode="External"/><Relationship Id="rId271" Type="http://schemas.openxmlformats.org/officeDocument/2006/relationships/hyperlink" Target="mailto:Joseph.Wills@deq.ok.gov" TargetMode="External"/><Relationship Id="rId674" Type="http://schemas.openxmlformats.org/officeDocument/2006/relationships/hyperlink" Target="mailto:Anne.Smith@deq.ok.gov" TargetMode="External"/><Relationship Id="rId24" Type="http://schemas.openxmlformats.org/officeDocument/2006/relationships/hyperlink" Target="mailto:isaac.jackson@alaska.gov" TargetMode="External"/><Relationship Id="rId66" Type="http://schemas.openxmlformats.org/officeDocument/2006/relationships/hyperlink" Target="mailto:isaac.jackson@alaska.gov" TargetMode="External"/><Relationship Id="rId131" Type="http://schemas.openxmlformats.org/officeDocument/2006/relationships/hyperlink" Target="mailto:Preston.batula@exterran.com" TargetMode="External"/><Relationship Id="rId327" Type="http://schemas.openxmlformats.org/officeDocument/2006/relationships/hyperlink" Target="mailto:kyle.walker@deq.ok.gov" TargetMode="External"/><Relationship Id="rId369" Type="http://schemas.openxmlformats.org/officeDocument/2006/relationships/hyperlink" Target="mailto:kyle.walker@deq.ok.gov" TargetMode="External"/><Relationship Id="rId534" Type="http://schemas.openxmlformats.org/officeDocument/2006/relationships/hyperlink" Target="mailto:Anne.Smith@deq.ok.gov" TargetMode="External"/><Relationship Id="rId576" Type="http://schemas.openxmlformats.org/officeDocument/2006/relationships/hyperlink" Target="mailto:Anne.Smith@deq.ok.gov" TargetMode="External"/><Relationship Id="rId741" Type="http://schemas.openxmlformats.org/officeDocument/2006/relationships/hyperlink" Target="mailto:Anne.Smith@deq.ok.gov" TargetMode="External"/><Relationship Id="rId783" Type="http://schemas.openxmlformats.org/officeDocument/2006/relationships/hyperlink" Target="mailto:amalia.talty@deq.ok.gov" TargetMode="External"/><Relationship Id="rId173" Type="http://schemas.openxmlformats.org/officeDocument/2006/relationships/hyperlink" Target="mailto:Preston.batula@exterran.com" TargetMode="External"/><Relationship Id="rId229" Type="http://schemas.openxmlformats.org/officeDocument/2006/relationships/hyperlink" Target="mailto:Preston.batula@exterran.com" TargetMode="External"/><Relationship Id="rId380" Type="http://schemas.openxmlformats.org/officeDocument/2006/relationships/hyperlink" Target="mailto:kyle.walker@deq.ok.gov" TargetMode="External"/><Relationship Id="rId436" Type="http://schemas.openxmlformats.org/officeDocument/2006/relationships/hyperlink" Target="mailto:kyle.walker@deq.ok.gov" TargetMode="External"/><Relationship Id="rId601" Type="http://schemas.openxmlformats.org/officeDocument/2006/relationships/hyperlink" Target="mailto:Anne.Smith@deq.ok.gov" TargetMode="External"/><Relationship Id="rId643" Type="http://schemas.openxmlformats.org/officeDocument/2006/relationships/hyperlink" Target="mailto:Anne.Smith@deq.ok.gov" TargetMode="External"/><Relationship Id="rId240" Type="http://schemas.openxmlformats.org/officeDocument/2006/relationships/hyperlink" Target="mailto:Preston.batula@exterran.com" TargetMode="External"/><Relationship Id="rId478" Type="http://schemas.openxmlformats.org/officeDocument/2006/relationships/hyperlink" Target="mailto:amalia.talty@deq.ok.gov" TargetMode="External"/><Relationship Id="rId685" Type="http://schemas.openxmlformats.org/officeDocument/2006/relationships/hyperlink" Target="mailto:Anne.Smith@deq.ok.gov" TargetMode="External"/><Relationship Id="rId35" Type="http://schemas.openxmlformats.org/officeDocument/2006/relationships/hyperlink" Target="mailto:isaac.jackson@alaska.gov" TargetMode="External"/><Relationship Id="rId77" Type="http://schemas.openxmlformats.org/officeDocument/2006/relationships/hyperlink" Target="mailto:Preston.batula@exterran.com" TargetMode="External"/><Relationship Id="rId100" Type="http://schemas.openxmlformats.org/officeDocument/2006/relationships/hyperlink" Target="mailto:Preston.batula@exterran.com" TargetMode="External"/><Relationship Id="rId282" Type="http://schemas.openxmlformats.org/officeDocument/2006/relationships/hyperlink" Target="mailto:kyle.walker@deq.ok.gov" TargetMode="External"/><Relationship Id="rId338" Type="http://schemas.openxmlformats.org/officeDocument/2006/relationships/hyperlink" Target="mailto:kyle.walker@deq.ok.gov" TargetMode="External"/><Relationship Id="rId503" Type="http://schemas.openxmlformats.org/officeDocument/2006/relationships/hyperlink" Target="mailto:amalia.talty@deq.ok.gov" TargetMode="External"/><Relationship Id="rId545" Type="http://schemas.openxmlformats.org/officeDocument/2006/relationships/hyperlink" Target="mailto:Anne.Smith@deq.ok.gov" TargetMode="External"/><Relationship Id="rId587" Type="http://schemas.openxmlformats.org/officeDocument/2006/relationships/hyperlink" Target="mailto:Anne.Smith@deq.ok.gov" TargetMode="External"/><Relationship Id="rId710" Type="http://schemas.openxmlformats.org/officeDocument/2006/relationships/hyperlink" Target="mailto:Anne.Smith@deq.ok.gov" TargetMode="External"/><Relationship Id="rId752" Type="http://schemas.openxmlformats.org/officeDocument/2006/relationships/hyperlink" Target="mailto:Anne.Smith@deq.ok.gov" TargetMode="External"/><Relationship Id="rId808" Type="http://schemas.openxmlformats.org/officeDocument/2006/relationships/hyperlink" Target="mailto:amalia.talty@deq.ok.gov" TargetMode="External"/><Relationship Id="rId8" Type="http://schemas.openxmlformats.org/officeDocument/2006/relationships/hyperlink" Target="mailto:isaac.jackson@alaska.gov" TargetMode="External"/><Relationship Id="rId142" Type="http://schemas.openxmlformats.org/officeDocument/2006/relationships/hyperlink" Target="mailto:Preston.batula@exterran.com" TargetMode="External"/><Relationship Id="rId184" Type="http://schemas.openxmlformats.org/officeDocument/2006/relationships/hyperlink" Target="mailto:Preston.batula@exterran.com" TargetMode="External"/><Relationship Id="rId391" Type="http://schemas.openxmlformats.org/officeDocument/2006/relationships/hyperlink" Target="mailto:kyle.walker@deq.ok.gov" TargetMode="External"/><Relationship Id="rId405" Type="http://schemas.openxmlformats.org/officeDocument/2006/relationships/hyperlink" Target="mailto:kyle.walker@deq.ok.gov" TargetMode="External"/><Relationship Id="rId447" Type="http://schemas.openxmlformats.org/officeDocument/2006/relationships/hyperlink" Target="mailto:amalia.talty@deq.ok.gov" TargetMode="External"/><Relationship Id="rId612" Type="http://schemas.openxmlformats.org/officeDocument/2006/relationships/hyperlink" Target="mailto:Anne.Smith@deq.ok.gov" TargetMode="External"/><Relationship Id="rId794" Type="http://schemas.openxmlformats.org/officeDocument/2006/relationships/hyperlink" Target="mailto:amalia.talty@deq.ok.gov" TargetMode="External"/><Relationship Id="rId251" Type="http://schemas.openxmlformats.org/officeDocument/2006/relationships/hyperlink" Target="mailto:joseph.wills@deq.ok.gov" TargetMode="External"/><Relationship Id="rId489" Type="http://schemas.openxmlformats.org/officeDocument/2006/relationships/hyperlink" Target="mailto:amalia.talty@deq.ok.gov" TargetMode="External"/><Relationship Id="rId654" Type="http://schemas.openxmlformats.org/officeDocument/2006/relationships/hyperlink" Target="mailto:Anne.Smith@deq.ok.gov" TargetMode="External"/><Relationship Id="rId696" Type="http://schemas.openxmlformats.org/officeDocument/2006/relationships/hyperlink" Target="mailto:Anne.Smith@deq.ok.gov" TargetMode="External"/><Relationship Id="rId46" Type="http://schemas.openxmlformats.org/officeDocument/2006/relationships/hyperlink" Target="mailto:isaac.jackson@alaska.gov" TargetMode="External"/><Relationship Id="rId293" Type="http://schemas.openxmlformats.org/officeDocument/2006/relationships/hyperlink" Target="mailto:kyle.walker@deq.ok.gov" TargetMode="External"/><Relationship Id="rId307" Type="http://schemas.openxmlformats.org/officeDocument/2006/relationships/hyperlink" Target="mailto:kyle.walker@deq.ok.gov" TargetMode="External"/><Relationship Id="rId349" Type="http://schemas.openxmlformats.org/officeDocument/2006/relationships/hyperlink" Target="mailto:kyle.walker@deq.ok.gov" TargetMode="External"/><Relationship Id="rId514" Type="http://schemas.openxmlformats.org/officeDocument/2006/relationships/hyperlink" Target="mailto:amalia.talty@deq.ok.gov" TargetMode="External"/><Relationship Id="rId556" Type="http://schemas.openxmlformats.org/officeDocument/2006/relationships/hyperlink" Target="mailto:Anne.Smith@deq.ok.gov" TargetMode="External"/><Relationship Id="rId721" Type="http://schemas.openxmlformats.org/officeDocument/2006/relationships/hyperlink" Target="mailto:Anne.Smith@deq.ok.gov" TargetMode="External"/><Relationship Id="rId763" Type="http://schemas.openxmlformats.org/officeDocument/2006/relationships/hyperlink" Target="mailto:Anne.Smith@deq.ok.gov" TargetMode="External"/><Relationship Id="rId88" Type="http://schemas.openxmlformats.org/officeDocument/2006/relationships/hyperlink" Target="mailto:Preston.batula@exterran.com" TargetMode="External"/><Relationship Id="rId111" Type="http://schemas.openxmlformats.org/officeDocument/2006/relationships/hyperlink" Target="mailto:Preston.batula@exterran.com" TargetMode="External"/><Relationship Id="rId153" Type="http://schemas.openxmlformats.org/officeDocument/2006/relationships/hyperlink" Target="mailto:Preston.batula@exterran.com" TargetMode="External"/><Relationship Id="rId195" Type="http://schemas.openxmlformats.org/officeDocument/2006/relationships/hyperlink" Target="mailto:Preston.batula@exterran.com" TargetMode="External"/><Relationship Id="rId209" Type="http://schemas.openxmlformats.org/officeDocument/2006/relationships/hyperlink" Target="mailto:Preston.batula@exterran.com" TargetMode="External"/><Relationship Id="rId360" Type="http://schemas.openxmlformats.org/officeDocument/2006/relationships/hyperlink" Target="mailto:kyle.walker@deq.ok.gov" TargetMode="External"/><Relationship Id="rId416" Type="http://schemas.openxmlformats.org/officeDocument/2006/relationships/hyperlink" Target="mailto:kyle.walker@deq.ok.gov" TargetMode="External"/><Relationship Id="rId598" Type="http://schemas.openxmlformats.org/officeDocument/2006/relationships/hyperlink" Target="mailto:Anne.Smith@deq.ok.gov" TargetMode="External"/><Relationship Id="rId220" Type="http://schemas.openxmlformats.org/officeDocument/2006/relationships/hyperlink" Target="mailto:Preston.batula@exterran.com" TargetMode="External"/><Relationship Id="rId458" Type="http://schemas.openxmlformats.org/officeDocument/2006/relationships/hyperlink" Target="mailto:amalia.talty@deq.ok.gov" TargetMode="External"/><Relationship Id="rId623" Type="http://schemas.openxmlformats.org/officeDocument/2006/relationships/hyperlink" Target="mailto:Anne.Smith@deq.ok.gov" TargetMode="External"/><Relationship Id="rId665" Type="http://schemas.openxmlformats.org/officeDocument/2006/relationships/hyperlink" Target="mailto:Anne.Smith@deq.ok.gov" TargetMode="External"/><Relationship Id="rId15" Type="http://schemas.openxmlformats.org/officeDocument/2006/relationships/hyperlink" Target="mailto:isaac.jackson@alaska.gov" TargetMode="External"/><Relationship Id="rId57" Type="http://schemas.openxmlformats.org/officeDocument/2006/relationships/hyperlink" Target="mailto:isaac.jackson@alaska.gov" TargetMode="External"/><Relationship Id="rId262" Type="http://schemas.openxmlformats.org/officeDocument/2006/relationships/hyperlink" Target="mailto:joseph.wills@deq.ok.gov" TargetMode="External"/><Relationship Id="rId318" Type="http://schemas.openxmlformats.org/officeDocument/2006/relationships/hyperlink" Target="mailto:kyle.walker@deq.ok.gov" TargetMode="External"/><Relationship Id="rId525" Type="http://schemas.openxmlformats.org/officeDocument/2006/relationships/hyperlink" Target="mailto:Anne.Smith@deq.ok.gov" TargetMode="External"/><Relationship Id="rId567" Type="http://schemas.openxmlformats.org/officeDocument/2006/relationships/hyperlink" Target="mailto:Anne.Smith@deq.ok.gov" TargetMode="External"/><Relationship Id="rId732" Type="http://schemas.openxmlformats.org/officeDocument/2006/relationships/hyperlink" Target="mailto:Anne.Smith@deq.ok.gov" TargetMode="External"/><Relationship Id="rId99" Type="http://schemas.openxmlformats.org/officeDocument/2006/relationships/hyperlink" Target="mailto:Preston.batula@exterran.com" TargetMode="External"/><Relationship Id="rId122" Type="http://schemas.openxmlformats.org/officeDocument/2006/relationships/hyperlink" Target="mailto:Preston.batula@exterran.com" TargetMode="External"/><Relationship Id="rId164" Type="http://schemas.openxmlformats.org/officeDocument/2006/relationships/hyperlink" Target="mailto:Preston.batula@exterran.com" TargetMode="External"/><Relationship Id="rId371" Type="http://schemas.openxmlformats.org/officeDocument/2006/relationships/hyperlink" Target="mailto:kyle.walker@deq.ok.gov" TargetMode="External"/><Relationship Id="rId774" Type="http://schemas.openxmlformats.org/officeDocument/2006/relationships/hyperlink" Target="mailto:amalia.talty@deq.ok.gov" TargetMode="External"/><Relationship Id="rId427" Type="http://schemas.openxmlformats.org/officeDocument/2006/relationships/hyperlink" Target="mailto:kyle.walker@deq.ok.gov" TargetMode="External"/><Relationship Id="rId469" Type="http://schemas.openxmlformats.org/officeDocument/2006/relationships/hyperlink" Target="mailto:amalia.talty@deq.ok.gov" TargetMode="External"/><Relationship Id="rId634" Type="http://schemas.openxmlformats.org/officeDocument/2006/relationships/hyperlink" Target="mailto:Anne.Smith@deq.ok.gov" TargetMode="External"/><Relationship Id="rId676" Type="http://schemas.openxmlformats.org/officeDocument/2006/relationships/hyperlink" Target="mailto:Anne.Smith@deq.ok.gov" TargetMode="External"/><Relationship Id="rId26" Type="http://schemas.openxmlformats.org/officeDocument/2006/relationships/hyperlink" Target="mailto:isaac.jackson@alaska.gov" TargetMode="External"/><Relationship Id="rId231" Type="http://schemas.openxmlformats.org/officeDocument/2006/relationships/hyperlink" Target="mailto:Preston.batula@exterran.com" TargetMode="External"/><Relationship Id="rId273" Type="http://schemas.openxmlformats.org/officeDocument/2006/relationships/hyperlink" Target="mailto:Joseph.Wills@deq.ok.gov" TargetMode="External"/><Relationship Id="rId329" Type="http://schemas.openxmlformats.org/officeDocument/2006/relationships/hyperlink" Target="mailto:kyle.walker@deq.ok.gov" TargetMode="External"/><Relationship Id="rId480" Type="http://schemas.openxmlformats.org/officeDocument/2006/relationships/hyperlink" Target="mailto:amalia.talty@deq.ok.gov" TargetMode="External"/><Relationship Id="rId536" Type="http://schemas.openxmlformats.org/officeDocument/2006/relationships/hyperlink" Target="mailto:Anne.Smith@deq.ok.gov" TargetMode="External"/><Relationship Id="rId701" Type="http://schemas.openxmlformats.org/officeDocument/2006/relationships/hyperlink" Target="mailto:Anne.Smith@deq.ok.gov" TargetMode="External"/><Relationship Id="rId68" Type="http://schemas.openxmlformats.org/officeDocument/2006/relationships/hyperlink" Target="mailto:isaac.jackson@alaska.gov" TargetMode="External"/><Relationship Id="rId133" Type="http://schemas.openxmlformats.org/officeDocument/2006/relationships/hyperlink" Target="mailto:Preston.batula@exterran.com" TargetMode="External"/><Relationship Id="rId175" Type="http://schemas.openxmlformats.org/officeDocument/2006/relationships/hyperlink" Target="mailto:Preston.batula@exterran.com" TargetMode="External"/><Relationship Id="rId340" Type="http://schemas.openxmlformats.org/officeDocument/2006/relationships/hyperlink" Target="mailto:kyle.walker@deq.ok.gov" TargetMode="External"/><Relationship Id="rId578" Type="http://schemas.openxmlformats.org/officeDocument/2006/relationships/hyperlink" Target="mailto:Anne.Smith@deq.ok.gov" TargetMode="External"/><Relationship Id="rId743" Type="http://schemas.openxmlformats.org/officeDocument/2006/relationships/hyperlink" Target="mailto:Anne.Smith@deq.ok.gov" TargetMode="External"/><Relationship Id="rId785" Type="http://schemas.openxmlformats.org/officeDocument/2006/relationships/hyperlink" Target="mailto:amalia.talty@deq.ok.gov" TargetMode="External"/><Relationship Id="rId200" Type="http://schemas.openxmlformats.org/officeDocument/2006/relationships/hyperlink" Target="mailto:Preston.batula@exterran.com" TargetMode="External"/><Relationship Id="rId382" Type="http://schemas.openxmlformats.org/officeDocument/2006/relationships/hyperlink" Target="mailto:kyle.walker@deq.ok.gov" TargetMode="External"/><Relationship Id="rId438" Type="http://schemas.openxmlformats.org/officeDocument/2006/relationships/hyperlink" Target="mailto:kyle.walker@deq.ok.gov" TargetMode="External"/><Relationship Id="rId603" Type="http://schemas.openxmlformats.org/officeDocument/2006/relationships/hyperlink" Target="mailto:Anne.Smith@deq.ok.gov" TargetMode="External"/><Relationship Id="rId645" Type="http://schemas.openxmlformats.org/officeDocument/2006/relationships/hyperlink" Target="mailto:Anne.Smith@deq.ok.gov" TargetMode="External"/><Relationship Id="rId687" Type="http://schemas.openxmlformats.org/officeDocument/2006/relationships/hyperlink" Target="mailto:Anne.Smith@deq.ok.gov" TargetMode="External"/><Relationship Id="rId810" Type="http://schemas.openxmlformats.org/officeDocument/2006/relationships/hyperlink" Target="mailto:amalia.talty@deq.ok.gov" TargetMode="External"/><Relationship Id="rId242" Type="http://schemas.openxmlformats.org/officeDocument/2006/relationships/hyperlink" Target="mailto:ccutting@cemservices.com" TargetMode="External"/><Relationship Id="rId284" Type="http://schemas.openxmlformats.org/officeDocument/2006/relationships/hyperlink" Target="mailto:kyle.walker@deq.ok.gov" TargetMode="External"/><Relationship Id="rId491" Type="http://schemas.openxmlformats.org/officeDocument/2006/relationships/hyperlink" Target="mailto:amalia.talty@deq.ok.gov" TargetMode="External"/><Relationship Id="rId505" Type="http://schemas.openxmlformats.org/officeDocument/2006/relationships/hyperlink" Target="mailto:amalia.talty@deq.ok.gov" TargetMode="External"/><Relationship Id="rId712" Type="http://schemas.openxmlformats.org/officeDocument/2006/relationships/hyperlink" Target="mailto:Anne.Smith@deq.ok.gov" TargetMode="External"/><Relationship Id="rId37" Type="http://schemas.openxmlformats.org/officeDocument/2006/relationships/hyperlink" Target="mailto:isaac.jackson@alaska.gov" TargetMode="External"/><Relationship Id="rId79" Type="http://schemas.openxmlformats.org/officeDocument/2006/relationships/hyperlink" Target="mailto:Preston.batula@exterran.com" TargetMode="External"/><Relationship Id="rId102" Type="http://schemas.openxmlformats.org/officeDocument/2006/relationships/hyperlink" Target="mailto:Preston.batula@exterran.com" TargetMode="External"/><Relationship Id="rId144" Type="http://schemas.openxmlformats.org/officeDocument/2006/relationships/hyperlink" Target="mailto:Preston.batula@exterran.com" TargetMode="External"/><Relationship Id="rId547" Type="http://schemas.openxmlformats.org/officeDocument/2006/relationships/hyperlink" Target="mailto:Anne.Smith@deq.ok.gov" TargetMode="External"/><Relationship Id="rId589" Type="http://schemas.openxmlformats.org/officeDocument/2006/relationships/hyperlink" Target="mailto:Anne.Smith@deq.ok.gov" TargetMode="External"/><Relationship Id="rId754" Type="http://schemas.openxmlformats.org/officeDocument/2006/relationships/hyperlink" Target="mailto:Anne.Smith@deq.ok.gov" TargetMode="External"/><Relationship Id="rId796" Type="http://schemas.openxmlformats.org/officeDocument/2006/relationships/hyperlink" Target="mailto:amalia.talty@deq.ok.gov" TargetMode="External"/><Relationship Id="rId90" Type="http://schemas.openxmlformats.org/officeDocument/2006/relationships/hyperlink" Target="mailto:Preston.batula@exterran.com" TargetMode="External"/><Relationship Id="rId186" Type="http://schemas.openxmlformats.org/officeDocument/2006/relationships/hyperlink" Target="mailto:Preston.batula@exterran.com" TargetMode="External"/><Relationship Id="rId351" Type="http://schemas.openxmlformats.org/officeDocument/2006/relationships/hyperlink" Target="mailto:kyle.walker@deq.ok.gov" TargetMode="External"/><Relationship Id="rId393" Type="http://schemas.openxmlformats.org/officeDocument/2006/relationships/hyperlink" Target="mailto:kyle.walker@deq.ok.gov" TargetMode="External"/><Relationship Id="rId407" Type="http://schemas.openxmlformats.org/officeDocument/2006/relationships/hyperlink" Target="mailto:kyle.walker@deq.ok.gov" TargetMode="External"/><Relationship Id="rId449" Type="http://schemas.openxmlformats.org/officeDocument/2006/relationships/hyperlink" Target="mailto:amalia.talty@deq.ok.gov" TargetMode="External"/><Relationship Id="rId614" Type="http://schemas.openxmlformats.org/officeDocument/2006/relationships/hyperlink" Target="mailto:Anne.Smith@deq.ok.gov" TargetMode="External"/><Relationship Id="rId656" Type="http://schemas.openxmlformats.org/officeDocument/2006/relationships/hyperlink" Target="mailto:Anne.Smith@deq.ok.gov" TargetMode="External"/><Relationship Id="rId211" Type="http://schemas.openxmlformats.org/officeDocument/2006/relationships/hyperlink" Target="mailto:Preston.batula@exterran.com" TargetMode="External"/><Relationship Id="rId253" Type="http://schemas.openxmlformats.org/officeDocument/2006/relationships/hyperlink" Target="mailto:joseph.wills@deq.ok.gov" TargetMode="External"/><Relationship Id="rId295" Type="http://schemas.openxmlformats.org/officeDocument/2006/relationships/hyperlink" Target="mailto:kyle.walker@deq.ok.gov" TargetMode="External"/><Relationship Id="rId309" Type="http://schemas.openxmlformats.org/officeDocument/2006/relationships/hyperlink" Target="mailto:kyle.walker@deq.ok.gov" TargetMode="External"/><Relationship Id="rId460" Type="http://schemas.openxmlformats.org/officeDocument/2006/relationships/hyperlink" Target="mailto:amalia.talty@deq.ok.gov" TargetMode="External"/><Relationship Id="rId516" Type="http://schemas.openxmlformats.org/officeDocument/2006/relationships/hyperlink" Target="mailto:amalia.talty@deq.ok.gov" TargetMode="External"/><Relationship Id="rId698" Type="http://schemas.openxmlformats.org/officeDocument/2006/relationships/hyperlink" Target="mailto:Anne.Smith@deq.ok.gov" TargetMode="External"/><Relationship Id="rId48" Type="http://schemas.openxmlformats.org/officeDocument/2006/relationships/hyperlink" Target="mailto:isaac.jackson@alaska.gov" TargetMode="External"/><Relationship Id="rId113" Type="http://schemas.openxmlformats.org/officeDocument/2006/relationships/hyperlink" Target="mailto:Preston.batula@exterran.com" TargetMode="External"/><Relationship Id="rId320" Type="http://schemas.openxmlformats.org/officeDocument/2006/relationships/hyperlink" Target="mailto:kyle.walker@deq.ok.gov" TargetMode="External"/><Relationship Id="rId558" Type="http://schemas.openxmlformats.org/officeDocument/2006/relationships/hyperlink" Target="mailto:Anne.Smith@deq.ok.gov" TargetMode="External"/><Relationship Id="rId723" Type="http://schemas.openxmlformats.org/officeDocument/2006/relationships/hyperlink" Target="mailto:Anne.Smith@deq.ok.gov" TargetMode="External"/><Relationship Id="rId765" Type="http://schemas.openxmlformats.org/officeDocument/2006/relationships/hyperlink" Target="mailto:Anne.Smith@deq.ok.gov" TargetMode="External"/><Relationship Id="rId155" Type="http://schemas.openxmlformats.org/officeDocument/2006/relationships/hyperlink" Target="mailto:Preston.batula@exterran.com" TargetMode="External"/><Relationship Id="rId197" Type="http://schemas.openxmlformats.org/officeDocument/2006/relationships/hyperlink" Target="mailto:Preston.batula@exterran.com" TargetMode="External"/><Relationship Id="rId362" Type="http://schemas.openxmlformats.org/officeDocument/2006/relationships/hyperlink" Target="mailto:kyle.walker@deq.ok.gov" TargetMode="External"/><Relationship Id="rId418" Type="http://schemas.openxmlformats.org/officeDocument/2006/relationships/hyperlink" Target="mailto:kyle.walker@deq.ok.gov" TargetMode="External"/><Relationship Id="rId625" Type="http://schemas.openxmlformats.org/officeDocument/2006/relationships/hyperlink" Target="mailto:Anne.Smith@deq.ok.gov" TargetMode="External"/><Relationship Id="rId222" Type="http://schemas.openxmlformats.org/officeDocument/2006/relationships/hyperlink" Target="mailto:Preston.batula@exterran.com" TargetMode="External"/><Relationship Id="rId264" Type="http://schemas.openxmlformats.org/officeDocument/2006/relationships/hyperlink" Target="mailto:Joseph.Wills@deq.ok.gov" TargetMode="External"/><Relationship Id="rId471" Type="http://schemas.openxmlformats.org/officeDocument/2006/relationships/hyperlink" Target="mailto:amalia.talty@deq.ok.gov" TargetMode="External"/><Relationship Id="rId667" Type="http://schemas.openxmlformats.org/officeDocument/2006/relationships/hyperlink" Target="mailto:Anne.Smith@deq.ok.gov" TargetMode="External"/><Relationship Id="rId17" Type="http://schemas.openxmlformats.org/officeDocument/2006/relationships/hyperlink" Target="mailto:isaac.jackson@alaska.gov" TargetMode="External"/><Relationship Id="rId59" Type="http://schemas.openxmlformats.org/officeDocument/2006/relationships/hyperlink" Target="mailto:isaac.jackson@alaska.gov" TargetMode="External"/><Relationship Id="rId124" Type="http://schemas.openxmlformats.org/officeDocument/2006/relationships/hyperlink" Target="mailto:Preston.batula@exterran.com" TargetMode="External"/><Relationship Id="rId527" Type="http://schemas.openxmlformats.org/officeDocument/2006/relationships/hyperlink" Target="mailto:Anne.Smith@deq.ok.gov" TargetMode="External"/><Relationship Id="rId569" Type="http://schemas.openxmlformats.org/officeDocument/2006/relationships/hyperlink" Target="mailto:Anne.Smith@deq.ok.gov" TargetMode="External"/><Relationship Id="rId734" Type="http://schemas.openxmlformats.org/officeDocument/2006/relationships/hyperlink" Target="mailto:Anne.Smith@deq.ok.gov" TargetMode="External"/><Relationship Id="rId776" Type="http://schemas.openxmlformats.org/officeDocument/2006/relationships/hyperlink" Target="mailto:amalia.talty@deq.ok.gov" TargetMode="External"/><Relationship Id="rId70" Type="http://schemas.openxmlformats.org/officeDocument/2006/relationships/hyperlink" Target="mailto:isaac.jackson@alaska.gov" TargetMode="External"/><Relationship Id="rId166" Type="http://schemas.openxmlformats.org/officeDocument/2006/relationships/hyperlink" Target="mailto:Preston.batula@exterran.com" TargetMode="External"/><Relationship Id="rId331" Type="http://schemas.openxmlformats.org/officeDocument/2006/relationships/hyperlink" Target="mailto:kyle.walker@deq.ok.gov" TargetMode="External"/><Relationship Id="rId373" Type="http://schemas.openxmlformats.org/officeDocument/2006/relationships/hyperlink" Target="mailto:kyle.walker@deq.ok.gov" TargetMode="External"/><Relationship Id="rId429" Type="http://schemas.openxmlformats.org/officeDocument/2006/relationships/hyperlink" Target="mailto:kyle.walker@deq.ok.gov" TargetMode="External"/><Relationship Id="rId580" Type="http://schemas.openxmlformats.org/officeDocument/2006/relationships/hyperlink" Target="mailto:Anne.Smith@deq.ok.gov" TargetMode="External"/><Relationship Id="rId636" Type="http://schemas.openxmlformats.org/officeDocument/2006/relationships/hyperlink" Target="mailto:Anne.Smith@deq.ok.gov" TargetMode="External"/><Relationship Id="rId801" Type="http://schemas.openxmlformats.org/officeDocument/2006/relationships/hyperlink" Target="mailto:amalia.talty@deq.ok.gov" TargetMode="External"/><Relationship Id="rId1" Type="http://schemas.openxmlformats.org/officeDocument/2006/relationships/hyperlink" Target="mailto:isaac.jackson@alaska.gov" TargetMode="External"/><Relationship Id="rId233" Type="http://schemas.openxmlformats.org/officeDocument/2006/relationships/hyperlink" Target="mailto:Preston.batula@exterran.com" TargetMode="External"/><Relationship Id="rId440" Type="http://schemas.openxmlformats.org/officeDocument/2006/relationships/hyperlink" Target="mailto:amalia.talty@deq.ok.gov" TargetMode="External"/><Relationship Id="rId678" Type="http://schemas.openxmlformats.org/officeDocument/2006/relationships/hyperlink" Target="mailto:Anne.Smith@deq.ok.gov" TargetMode="External"/><Relationship Id="rId28" Type="http://schemas.openxmlformats.org/officeDocument/2006/relationships/hyperlink" Target="mailto:isaac.jackson@alaska.gov" TargetMode="External"/><Relationship Id="rId275" Type="http://schemas.openxmlformats.org/officeDocument/2006/relationships/hyperlink" Target="mailto:Joseph.Wills@deq.ok.gov" TargetMode="External"/><Relationship Id="rId300" Type="http://schemas.openxmlformats.org/officeDocument/2006/relationships/hyperlink" Target="mailto:kyle.walker@deq.ok.gov" TargetMode="External"/><Relationship Id="rId482" Type="http://schemas.openxmlformats.org/officeDocument/2006/relationships/hyperlink" Target="mailto:amalia.talty@deq.ok.gov" TargetMode="External"/><Relationship Id="rId538" Type="http://schemas.openxmlformats.org/officeDocument/2006/relationships/hyperlink" Target="mailto:Anne.Smith@deq.ok.gov" TargetMode="External"/><Relationship Id="rId703" Type="http://schemas.openxmlformats.org/officeDocument/2006/relationships/hyperlink" Target="mailto:Anne.Smith@deq.ok.gov" TargetMode="External"/><Relationship Id="rId745" Type="http://schemas.openxmlformats.org/officeDocument/2006/relationships/hyperlink" Target="mailto:Anne.Smith@deq.ok.gov" TargetMode="External"/><Relationship Id="rId81" Type="http://schemas.openxmlformats.org/officeDocument/2006/relationships/hyperlink" Target="mailto:Preston.batula@exterran.com" TargetMode="External"/><Relationship Id="rId135" Type="http://schemas.openxmlformats.org/officeDocument/2006/relationships/hyperlink" Target="mailto:Preston.batula@exterran.com" TargetMode="External"/><Relationship Id="rId177" Type="http://schemas.openxmlformats.org/officeDocument/2006/relationships/hyperlink" Target="mailto:Preston.batula@exterran.com" TargetMode="External"/><Relationship Id="rId342" Type="http://schemas.openxmlformats.org/officeDocument/2006/relationships/hyperlink" Target="mailto:kyle.walker@deq.ok.gov" TargetMode="External"/><Relationship Id="rId384" Type="http://schemas.openxmlformats.org/officeDocument/2006/relationships/hyperlink" Target="mailto:kyle.walker@deq.ok.gov" TargetMode="External"/><Relationship Id="rId591" Type="http://schemas.openxmlformats.org/officeDocument/2006/relationships/hyperlink" Target="mailto:Anne.Smith@deq.ok.gov" TargetMode="External"/><Relationship Id="rId605" Type="http://schemas.openxmlformats.org/officeDocument/2006/relationships/hyperlink" Target="mailto:Anne.Smith@deq.ok.gov" TargetMode="External"/><Relationship Id="rId787" Type="http://schemas.openxmlformats.org/officeDocument/2006/relationships/hyperlink" Target="mailto:amalia.talty@deq.ok.gov" TargetMode="External"/><Relationship Id="rId812" Type="http://schemas.openxmlformats.org/officeDocument/2006/relationships/hyperlink" Target="mailto:amalia.talty@deq.ok.gov" TargetMode="External"/><Relationship Id="rId202" Type="http://schemas.openxmlformats.org/officeDocument/2006/relationships/hyperlink" Target="mailto:Preston.batula@exterran.com" TargetMode="External"/><Relationship Id="rId244" Type="http://schemas.openxmlformats.org/officeDocument/2006/relationships/hyperlink" Target="mailto:joseph.wills@deq.ok.gov" TargetMode="External"/><Relationship Id="rId647" Type="http://schemas.openxmlformats.org/officeDocument/2006/relationships/hyperlink" Target="mailto:Anne.Smith@deq.ok.gov" TargetMode="External"/><Relationship Id="rId689" Type="http://schemas.openxmlformats.org/officeDocument/2006/relationships/hyperlink" Target="mailto:Anne.Smith@deq.ok.gov" TargetMode="External"/><Relationship Id="rId39" Type="http://schemas.openxmlformats.org/officeDocument/2006/relationships/hyperlink" Target="mailto:isaac.jackson@alaska.gov" TargetMode="External"/><Relationship Id="rId286" Type="http://schemas.openxmlformats.org/officeDocument/2006/relationships/hyperlink" Target="mailto:kyle.walker@deq.ok.gov" TargetMode="External"/><Relationship Id="rId451" Type="http://schemas.openxmlformats.org/officeDocument/2006/relationships/hyperlink" Target="mailto:amalia.talty@deq.ok.gov" TargetMode="External"/><Relationship Id="rId493" Type="http://schemas.openxmlformats.org/officeDocument/2006/relationships/hyperlink" Target="mailto:amalia.talty@deq.ok.gov" TargetMode="External"/><Relationship Id="rId507" Type="http://schemas.openxmlformats.org/officeDocument/2006/relationships/hyperlink" Target="mailto:amalia.talty@deq.ok.gov" TargetMode="External"/><Relationship Id="rId549" Type="http://schemas.openxmlformats.org/officeDocument/2006/relationships/hyperlink" Target="mailto:Anne.Smith@deq.ok.gov" TargetMode="External"/><Relationship Id="rId714" Type="http://schemas.openxmlformats.org/officeDocument/2006/relationships/hyperlink" Target="mailto:Anne.Smith@deq.ok.gov" TargetMode="External"/><Relationship Id="rId756" Type="http://schemas.openxmlformats.org/officeDocument/2006/relationships/hyperlink" Target="mailto:Anne.Smith@deq.ok.gov" TargetMode="External"/><Relationship Id="rId50" Type="http://schemas.openxmlformats.org/officeDocument/2006/relationships/hyperlink" Target="mailto:isaac.jackson@alaska.gov" TargetMode="External"/><Relationship Id="rId104" Type="http://schemas.openxmlformats.org/officeDocument/2006/relationships/hyperlink" Target="mailto:Preston.batula@exterran.com" TargetMode="External"/><Relationship Id="rId146" Type="http://schemas.openxmlformats.org/officeDocument/2006/relationships/hyperlink" Target="mailto:Preston.batula@exterran.com" TargetMode="External"/><Relationship Id="rId188" Type="http://schemas.openxmlformats.org/officeDocument/2006/relationships/hyperlink" Target="mailto:Preston.batula@exterran.com" TargetMode="External"/><Relationship Id="rId311" Type="http://schemas.openxmlformats.org/officeDocument/2006/relationships/hyperlink" Target="mailto:kyle.walker@deq.ok.gov" TargetMode="External"/><Relationship Id="rId353" Type="http://schemas.openxmlformats.org/officeDocument/2006/relationships/hyperlink" Target="mailto:kyle.walker@deq.ok.gov" TargetMode="External"/><Relationship Id="rId395" Type="http://schemas.openxmlformats.org/officeDocument/2006/relationships/hyperlink" Target="mailto:kyle.walker@deq.ok.gov" TargetMode="External"/><Relationship Id="rId409" Type="http://schemas.openxmlformats.org/officeDocument/2006/relationships/hyperlink" Target="mailto:kyle.walker@deq.ok.gov" TargetMode="External"/><Relationship Id="rId560" Type="http://schemas.openxmlformats.org/officeDocument/2006/relationships/hyperlink" Target="mailto:Anne.Smith@deq.ok.gov" TargetMode="External"/><Relationship Id="rId798" Type="http://schemas.openxmlformats.org/officeDocument/2006/relationships/hyperlink" Target="mailto:amalia.talty@deq.ok.gov" TargetMode="External"/><Relationship Id="rId92" Type="http://schemas.openxmlformats.org/officeDocument/2006/relationships/hyperlink" Target="mailto:Preston.batula@exterran.com" TargetMode="External"/><Relationship Id="rId213" Type="http://schemas.openxmlformats.org/officeDocument/2006/relationships/hyperlink" Target="mailto:Preston.batula@exterran.com" TargetMode="External"/><Relationship Id="rId420" Type="http://schemas.openxmlformats.org/officeDocument/2006/relationships/hyperlink" Target="mailto:kyle.walker@deq.ok.gov" TargetMode="External"/><Relationship Id="rId616" Type="http://schemas.openxmlformats.org/officeDocument/2006/relationships/hyperlink" Target="mailto:Anne.Smith@deq.ok.gov" TargetMode="External"/><Relationship Id="rId658" Type="http://schemas.openxmlformats.org/officeDocument/2006/relationships/hyperlink" Target="mailto:Anne.Smith@deq.ok.gov" TargetMode="External"/><Relationship Id="rId255" Type="http://schemas.openxmlformats.org/officeDocument/2006/relationships/hyperlink" Target="mailto:joseph.wills@deq.ok.gov" TargetMode="External"/><Relationship Id="rId297" Type="http://schemas.openxmlformats.org/officeDocument/2006/relationships/hyperlink" Target="mailto:kyle.walker@deq.ok.gov" TargetMode="External"/><Relationship Id="rId462" Type="http://schemas.openxmlformats.org/officeDocument/2006/relationships/hyperlink" Target="mailto:amalia.talty@deq.ok.gov" TargetMode="External"/><Relationship Id="rId518" Type="http://schemas.openxmlformats.org/officeDocument/2006/relationships/hyperlink" Target="mailto:amalia.talty@deq.ok.gov" TargetMode="External"/><Relationship Id="rId725" Type="http://schemas.openxmlformats.org/officeDocument/2006/relationships/hyperlink" Target="mailto:Anne.Smith@deq.ok.gov" TargetMode="External"/><Relationship Id="rId115" Type="http://schemas.openxmlformats.org/officeDocument/2006/relationships/hyperlink" Target="mailto:Preston.batula@exterran.com" TargetMode="External"/><Relationship Id="rId157" Type="http://schemas.openxmlformats.org/officeDocument/2006/relationships/hyperlink" Target="mailto:Preston.batula@exterran.com" TargetMode="External"/><Relationship Id="rId322" Type="http://schemas.openxmlformats.org/officeDocument/2006/relationships/hyperlink" Target="mailto:kyle.walker@deq.ok.gov" TargetMode="External"/><Relationship Id="rId364" Type="http://schemas.openxmlformats.org/officeDocument/2006/relationships/hyperlink" Target="mailto:kyle.walker@deq.ok.gov" TargetMode="External"/><Relationship Id="rId767" Type="http://schemas.openxmlformats.org/officeDocument/2006/relationships/hyperlink" Target="mailto:Anne.Smith@deq.ok.gov" TargetMode="External"/><Relationship Id="rId61" Type="http://schemas.openxmlformats.org/officeDocument/2006/relationships/hyperlink" Target="mailto:isaac.jackson@alaska.gov" TargetMode="External"/><Relationship Id="rId199" Type="http://schemas.openxmlformats.org/officeDocument/2006/relationships/hyperlink" Target="mailto:Preston.batula@exterran.com" TargetMode="External"/><Relationship Id="rId571" Type="http://schemas.openxmlformats.org/officeDocument/2006/relationships/hyperlink" Target="mailto:Anne.Smith@deq.ok.gov" TargetMode="External"/><Relationship Id="rId627" Type="http://schemas.openxmlformats.org/officeDocument/2006/relationships/hyperlink" Target="mailto:Anne.Smith@deq.ok.gov" TargetMode="External"/><Relationship Id="rId669" Type="http://schemas.openxmlformats.org/officeDocument/2006/relationships/hyperlink" Target="mailto:Anne.Smith@deq.ok.gov" TargetMode="External"/><Relationship Id="rId19" Type="http://schemas.openxmlformats.org/officeDocument/2006/relationships/hyperlink" Target="mailto:isaac.jackson@alaska.gov" TargetMode="External"/><Relationship Id="rId224" Type="http://schemas.openxmlformats.org/officeDocument/2006/relationships/hyperlink" Target="mailto:Preston.batula@exterran.com" TargetMode="External"/><Relationship Id="rId266" Type="http://schemas.openxmlformats.org/officeDocument/2006/relationships/hyperlink" Target="mailto:Joseph.Wills@deq.ok.gov" TargetMode="External"/><Relationship Id="rId431" Type="http://schemas.openxmlformats.org/officeDocument/2006/relationships/hyperlink" Target="mailto:kyle.walker@deq.ok.gov" TargetMode="External"/><Relationship Id="rId473" Type="http://schemas.openxmlformats.org/officeDocument/2006/relationships/hyperlink" Target="mailto:amalia.talty@deq.ok.gov" TargetMode="External"/><Relationship Id="rId529" Type="http://schemas.openxmlformats.org/officeDocument/2006/relationships/hyperlink" Target="mailto:Anne.Smith@deq.ok.gov" TargetMode="External"/><Relationship Id="rId680" Type="http://schemas.openxmlformats.org/officeDocument/2006/relationships/hyperlink" Target="mailto:Anne.Smith@deq.ok.gov" TargetMode="External"/><Relationship Id="rId736" Type="http://schemas.openxmlformats.org/officeDocument/2006/relationships/hyperlink" Target="mailto:Anne.Smith@deq.ok.gov" TargetMode="External"/><Relationship Id="rId30" Type="http://schemas.openxmlformats.org/officeDocument/2006/relationships/hyperlink" Target="mailto:isaac.jackson@alaska.gov" TargetMode="External"/><Relationship Id="rId126" Type="http://schemas.openxmlformats.org/officeDocument/2006/relationships/hyperlink" Target="mailto:Preston.batula@exterran.com" TargetMode="External"/><Relationship Id="rId168" Type="http://schemas.openxmlformats.org/officeDocument/2006/relationships/hyperlink" Target="mailto:Preston.batula@exterran.com" TargetMode="External"/><Relationship Id="rId333" Type="http://schemas.openxmlformats.org/officeDocument/2006/relationships/hyperlink" Target="mailto:kyle.walker@deq.ok.gov" TargetMode="External"/><Relationship Id="rId540" Type="http://schemas.openxmlformats.org/officeDocument/2006/relationships/hyperlink" Target="mailto:Anne.Smith@deq.ok.gov" TargetMode="External"/><Relationship Id="rId778" Type="http://schemas.openxmlformats.org/officeDocument/2006/relationships/hyperlink" Target="mailto:amalia.talty@deq.ok.gov" TargetMode="External"/><Relationship Id="rId72" Type="http://schemas.openxmlformats.org/officeDocument/2006/relationships/hyperlink" Target="mailto:isaac.jackson@alaska.gov" TargetMode="External"/><Relationship Id="rId375" Type="http://schemas.openxmlformats.org/officeDocument/2006/relationships/hyperlink" Target="mailto:kyle.walker@deq.ok.gov" TargetMode="External"/><Relationship Id="rId582" Type="http://schemas.openxmlformats.org/officeDocument/2006/relationships/hyperlink" Target="mailto:Anne.Smith@deq.ok.gov" TargetMode="External"/><Relationship Id="rId638" Type="http://schemas.openxmlformats.org/officeDocument/2006/relationships/hyperlink" Target="mailto:Anne.Smith@deq.ok.gov" TargetMode="External"/><Relationship Id="rId803" Type="http://schemas.openxmlformats.org/officeDocument/2006/relationships/hyperlink" Target="mailto:amalia.talty@deq.ok.gov" TargetMode="External"/><Relationship Id="rId3" Type="http://schemas.openxmlformats.org/officeDocument/2006/relationships/hyperlink" Target="mailto:isaac.jackson@alaska.gov" TargetMode="External"/><Relationship Id="rId235" Type="http://schemas.openxmlformats.org/officeDocument/2006/relationships/hyperlink" Target="mailto:Preston.batula@exterran.com" TargetMode="External"/><Relationship Id="rId277" Type="http://schemas.openxmlformats.org/officeDocument/2006/relationships/hyperlink" Target="mailto:Joseph.Wills@deq.ok.gov" TargetMode="External"/><Relationship Id="rId400" Type="http://schemas.openxmlformats.org/officeDocument/2006/relationships/hyperlink" Target="mailto:kyle.walker@deq.ok.gov" TargetMode="External"/><Relationship Id="rId442" Type="http://schemas.openxmlformats.org/officeDocument/2006/relationships/hyperlink" Target="mailto:amalia.talty@deq.ok.gov" TargetMode="External"/><Relationship Id="rId484" Type="http://schemas.openxmlformats.org/officeDocument/2006/relationships/hyperlink" Target="mailto:amalia.talty@deq.ok.gov" TargetMode="External"/><Relationship Id="rId705" Type="http://schemas.openxmlformats.org/officeDocument/2006/relationships/hyperlink" Target="mailto:Anne.Smith@deq.ok.gov" TargetMode="External"/><Relationship Id="rId137" Type="http://schemas.openxmlformats.org/officeDocument/2006/relationships/hyperlink" Target="mailto:Preston.batula@exterran.com" TargetMode="External"/><Relationship Id="rId302" Type="http://schemas.openxmlformats.org/officeDocument/2006/relationships/hyperlink" Target="mailto:kyle.walker@deq.ok.gov" TargetMode="External"/><Relationship Id="rId344" Type="http://schemas.openxmlformats.org/officeDocument/2006/relationships/hyperlink" Target="mailto:kyle.walker@deq.ok.gov" TargetMode="External"/><Relationship Id="rId691" Type="http://schemas.openxmlformats.org/officeDocument/2006/relationships/hyperlink" Target="mailto:Anne.Smith@deq.ok.gov" TargetMode="External"/><Relationship Id="rId747" Type="http://schemas.openxmlformats.org/officeDocument/2006/relationships/hyperlink" Target="mailto:Anne.Smith@deq.ok.gov" TargetMode="External"/><Relationship Id="rId789" Type="http://schemas.openxmlformats.org/officeDocument/2006/relationships/hyperlink" Target="mailto:amalia.talty@deq.ok.gov" TargetMode="External"/><Relationship Id="rId41" Type="http://schemas.openxmlformats.org/officeDocument/2006/relationships/hyperlink" Target="mailto:isaac.jackson@alaska.gov" TargetMode="External"/><Relationship Id="rId83" Type="http://schemas.openxmlformats.org/officeDocument/2006/relationships/hyperlink" Target="mailto:Preston.batula@exterran.com" TargetMode="External"/><Relationship Id="rId179" Type="http://schemas.openxmlformats.org/officeDocument/2006/relationships/hyperlink" Target="mailto:Preston.batula@exterran.com" TargetMode="External"/><Relationship Id="rId386" Type="http://schemas.openxmlformats.org/officeDocument/2006/relationships/hyperlink" Target="mailto:kyle.walker@deq.ok.gov" TargetMode="External"/><Relationship Id="rId551" Type="http://schemas.openxmlformats.org/officeDocument/2006/relationships/hyperlink" Target="mailto:Anne.Smith@deq.ok.gov" TargetMode="External"/><Relationship Id="rId593" Type="http://schemas.openxmlformats.org/officeDocument/2006/relationships/hyperlink" Target="mailto:Anne.Smith@deq.ok.gov" TargetMode="External"/><Relationship Id="rId607" Type="http://schemas.openxmlformats.org/officeDocument/2006/relationships/hyperlink" Target="mailto:Anne.Smith@deq.ok.gov" TargetMode="External"/><Relationship Id="rId649" Type="http://schemas.openxmlformats.org/officeDocument/2006/relationships/hyperlink" Target="mailto:Anne.Smith@deq.ok.gov" TargetMode="External"/><Relationship Id="rId814" Type="http://schemas.openxmlformats.org/officeDocument/2006/relationships/printerSettings" Target="../printerSettings/printerSettings1.bin"/><Relationship Id="rId190" Type="http://schemas.openxmlformats.org/officeDocument/2006/relationships/hyperlink" Target="mailto:Preston.batula@exterran.com" TargetMode="External"/><Relationship Id="rId204" Type="http://schemas.openxmlformats.org/officeDocument/2006/relationships/hyperlink" Target="mailto:Preston.batula@exterran.com" TargetMode="External"/><Relationship Id="rId246" Type="http://schemas.openxmlformats.org/officeDocument/2006/relationships/hyperlink" Target="mailto:joseph.wills@deq.ok.gov" TargetMode="External"/><Relationship Id="rId288" Type="http://schemas.openxmlformats.org/officeDocument/2006/relationships/hyperlink" Target="mailto:kyle.walker@deq.ok.gov" TargetMode="External"/><Relationship Id="rId411" Type="http://schemas.openxmlformats.org/officeDocument/2006/relationships/hyperlink" Target="mailto:kyle.walker@deq.ok.gov" TargetMode="External"/><Relationship Id="rId453" Type="http://schemas.openxmlformats.org/officeDocument/2006/relationships/hyperlink" Target="mailto:amalia.talty@deq.ok.gov" TargetMode="External"/><Relationship Id="rId509" Type="http://schemas.openxmlformats.org/officeDocument/2006/relationships/hyperlink" Target="mailto:amalia.talty@deq.ok.gov" TargetMode="External"/><Relationship Id="rId660" Type="http://schemas.openxmlformats.org/officeDocument/2006/relationships/hyperlink" Target="mailto:Anne.Smith@deq.ok.gov" TargetMode="External"/><Relationship Id="rId106" Type="http://schemas.openxmlformats.org/officeDocument/2006/relationships/hyperlink" Target="mailto:Preston.batula@exterran.com" TargetMode="External"/><Relationship Id="rId313" Type="http://schemas.openxmlformats.org/officeDocument/2006/relationships/hyperlink" Target="mailto:kyle.walker@deq.ok.gov" TargetMode="External"/><Relationship Id="rId495" Type="http://schemas.openxmlformats.org/officeDocument/2006/relationships/hyperlink" Target="mailto:amalia.talty@deq.ok.gov" TargetMode="External"/><Relationship Id="rId716" Type="http://schemas.openxmlformats.org/officeDocument/2006/relationships/hyperlink" Target="mailto:Anne.Smith@deq.ok.gov" TargetMode="External"/><Relationship Id="rId758" Type="http://schemas.openxmlformats.org/officeDocument/2006/relationships/hyperlink" Target="mailto:Anne.Smith@deq.ok.gov" TargetMode="External"/><Relationship Id="rId10" Type="http://schemas.openxmlformats.org/officeDocument/2006/relationships/hyperlink" Target="mailto:isaac.jackson@alaska.gov" TargetMode="External"/><Relationship Id="rId52" Type="http://schemas.openxmlformats.org/officeDocument/2006/relationships/hyperlink" Target="mailto:isaac.jackson@alaska.gov" TargetMode="External"/><Relationship Id="rId94" Type="http://schemas.openxmlformats.org/officeDocument/2006/relationships/hyperlink" Target="mailto:Preston.batula@exterran.com" TargetMode="External"/><Relationship Id="rId148" Type="http://schemas.openxmlformats.org/officeDocument/2006/relationships/hyperlink" Target="mailto:Preston.batula@exterran.com" TargetMode="External"/><Relationship Id="rId355" Type="http://schemas.openxmlformats.org/officeDocument/2006/relationships/hyperlink" Target="mailto:kyle.walker@deq.ok.gov" TargetMode="External"/><Relationship Id="rId397" Type="http://schemas.openxmlformats.org/officeDocument/2006/relationships/hyperlink" Target="mailto:kyle.walker@deq.ok.gov" TargetMode="External"/><Relationship Id="rId520" Type="http://schemas.openxmlformats.org/officeDocument/2006/relationships/hyperlink" Target="mailto:amalia.talty@deq.ok.gov" TargetMode="External"/><Relationship Id="rId562" Type="http://schemas.openxmlformats.org/officeDocument/2006/relationships/hyperlink" Target="mailto:Anne.Smith@deq.ok.gov" TargetMode="External"/><Relationship Id="rId618" Type="http://schemas.openxmlformats.org/officeDocument/2006/relationships/hyperlink" Target="mailto:Anne.Smith@deq.ok.gov" TargetMode="External"/><Relationship Id="rId215" Type="http://schemas.openxmlformats.org/officeDocument/2006/relationships/hyperlink" Target="mailto:Preston.batula@exterran.com" TargetMode="External"/><Relationship Id="rId257" Type="http://schemas.openxmlformats.org/officeDocument/2006/relationships/hyperlink" Target="mailto:joseph.wills@deq.ok.gov" TargetMode="External"/><Relationship Id="rId422" Type="http://schemas.openxmlformats.org/officeDocument/2006/relationships/hyperlink" Target="mailto:kyle.walker@deq.ok.gov" TargetMode="External"/><Relationship Id="rId464" Type="http://schemas.openxmlformats.org/officeDocument/2006/relationships/hyperlink" Target="mailto:amalia.talty@deq.ok.gov" TargetMode="External"/><Relationship Id="rId299" Type="http://schemas.openxmlformats.org/officeDocument/2006/relationships/hyperlink" Target="mailto:kyle.walker@deq.ok.gov" TargetMode="External"/><Relationship Id="rId727" Type="http://schemas.openxmlformats.org/officeDocument/2006/relationships/hyperlink" Target="mailto:Anne.Smith@deq.ok.gov" TargetMode="External"/><Relationship Id="rId63" Type="http://schemas.openxmlformats.org/officeDocument/2006/relationships/hyperlink" Target="mailto:isaac.jackson@alaska.gov" TargetMode="External"/><Relationship Id="rId159" Type="http://schemas.openxmlformats.org/officeDocument/2006/relationships/hyperlink" Target="mailto:Preston.batula@exterran.com" TargetMode="External"/><Relationship Id="rId366" Type="http://schemas.openxmlformats.org/officeDocument/2006/relationships/hyperlink" Target="mailto:kyle.walker@deq.ok.gov" TargetMode="External"/><Relationship Id="rId573" Type="http://schemas.openxmlformats.org/officeDocument/2006/relationships/hyperlink" Target="mailto:Anne.Smith@deq.ok.gov" TargetMode="External"/><Relationship Id="rId780" Type="http://schemas.openxmlformats.org/officeDocument/2006/relationships/hyperlink" Target="mailto:amalia.talty@deq.ok.gov" TargetMode="External"/><Relationship Id="rId226" Type="http://schemas.openxmlformats.org/officeDocument/2006/relationships/hyperlink" Target="mailto:Preston.batula@exterran.com" TargetMode="External"/><Relationship Id="rId433" Type="http://schemas.openxmlformats.org/officeDocument/2006/relationships/hyperlink" Target="mailto:kyle.walker@deq.ok.gov" TargetMode="External"/><Relationship Id="rId640" Type="http://schemas.openxmlformats.org/officeDocument/2006/relationships/hyperlink" Target="mailto:Anne.Smith@deq.ok.gov" TargetMode="External"/><Relationship Id="rId738" Type="http://schemas.openxmlformats.org/officeDocument/2006/relationships/hyperlink" Target="mailto:Anne.Smith@deq.ok.gov" TargetMode="External"/><Relationship Id="rId74" Type="http://schemas.openxmlformats.org/officeDocument/2006/relationships/hyperlink" Target="mailto:Preston.batula@exterran.com" TargetMode="External"/><Relationship Id="rId377" Type="http://schemas.openxmlformats.org/officeDocument/2006/relationships/hyperlink" Target="mailto:kyle.walker@deq.ok.gov" TargetMode="External"/><Relationship Id="rId500" Type="http://schemas.openxmlformats.org/officeDocument/2006/relationships/hyperlink" Target="mailto:amalia.talty@deq.ok.gov" TargetMode="External"/><Relationship Id="rId584" Type="http://schemas.openxmlformats.org/officeDocument/2006/relationships/hyperlink" Target="mailto:Anne.Smith@deq.ok.gov" TargetMode="External"/><Relationship Id="rId805" Type="http://schemas.openxmlformats.org/officeDocument/2006/relationships/hyperlink" Target="mailto:amalia.talty@deq.ok.gov" TargetMode="External"/><Relationship Id="rId5" Type="http://schemas.openxmlformats.org/officeDocument/2006/relationships/hyperlink" Target="mailto:isaac.jackson@alaska.gov" TargetMode="External"/><Relationship Id="rId237" Type="http://schemas.openxmlformats.org/officeDocument/2006/relationships/hyperlink" Target="mailto:Preston.batula@exterran.com" TargetMode="External"/><Relationship Id="rId791" Type="http://schemas.openxmlformats.org/officeDocument/2006/relationships/hyperlink" Target="mailto:amalia.talty@deq.ok.gov" TargetMode="External"/><Relationship Id="rId444" Type="http://schemas.openxmlformats.org/officeDocument/2006/relationships/hyperlink" Target="mailto:amalia.talty@deq.ok.gov" TargetMode="External"/><Relationship Id="rId651" Type="http://schemas.openxmlformats.org/officeDocument/2006/relationships/hyperlink" Target="mailto:Anne.Smith@deq.ok.gov" TargetMode="External"/><Relationship Id="rId749" Type="http://schemas.openxmlformats.org/officeDocument/2006/relationships/hyperlink" Target="mailto:Anne.Smith@deq.ok.gov" TargetMode="External"/><Relationship Id="rId290" Type="http://schemas.openxmlformats.org/officeDocument/2006/relationships/hyperlink" Target="mailto:kyle.walker@deq.ok.gov" TargetMode="External"/><Relationship Id="rId304" Type="http://schemas.openxmlformats.org/officeDocument/2006/relationships/hyperlink" Target="mailto:kyle.walker@deq.ok.gov" TargetMode="External"/><Relationship Id="rId388" Type="http://schemas.openxmlformats.org/officeDocument/2006/relationships/hyperlink" Target="mailto:kyle.walker@deq.ok.gov" TargetMode="External"/><Relationship Id="rId511" Type="http://schemas.openxmlformats.org/officeDocument/2006/relationships/hyperlink" Target="mailto:amalia.talty@deq.ok.gov" TargetMode="External"/><Relationship Id="rId609" Type="http://schemas.openxmlformats.org/officeDocument/2006/relationships/hyperlink" Target="mailto:Anne.Smith@deq.ok.gov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prci.org/Research/CompressorPumpStation/2792/CPS-11-2/3217/56291.asp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pri.com/research/products/000000003002017533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T2380"/>
  <sheetViews>
    <sheetView workbookViewId="0">
      <pane xSplit="1" ySplit="2" topLeftCell="B159" activePane="bottomRight" state="frozen"/>
      <selection pane="topRight" activeCell="W3" sqref="W3"/>
      <selection pane="bottomLeft" activeCell="W3" sqref="W3"/>
      <selection pane="bottomRight" activeCell="A279" sqref="A279"/>
    </sheetView>
  </sheetViews>
  <sheetFormatPr defaultRowHeight="15" x14ac:dyDescent="0.25"/>
  <cols>
    <col min="1" max="1" width="51.7109375" style="2" bestFit="1" customWidth="1"/>
    <col min="2" max="2" width="12.140625" style="2" bestFit="1" customWidth="1"/>
    <col min="3" max="3" width="12" style="2" bestFit="1" customWidth="1"/>
    <col min="4" max="4" width="14.42578125" style="2" customWidth="1"/>
    <col min="5" max="5" width="13.5703125" style="2" bestFit="1" customWidth="1"/>
    <col min="6" max="6" width="11" style="3" bestFit="1" customWidth="1"/>
    <col min="7" max="7" width="21" style="2" customWidth="1"/>
    <col min="8" max="8" width="19.42578125" style="2" customWidth="1"/>
    <col min="9" max="9" width="12.7109375" style="2" bestFit="1" customWidth="1"/>
    <col min="10" max="10" width="42.28515625" style="2" customWidth="1"/>
    <col min="11" max="11" width="21.42578125" style="2" bestFit="1" customWidth="1"/>
    <col min="12" max="12" width="32.5703125" style="2" customWidth="1"/>
    <col min="13" max="13" width="29.42578125" style="2" customWidth="1"/>
    <col min="14" max="14" width="28" customWidth="1"/>
    <col min="15" max="15" width="24" customWidth="1"/>
    <col min="16" max="16" width="18.7109375" customWidth="1"/>
    <col min="17" max="17" width="16.5703125" customWidth="1"/>
    <col min="18" max="18" width="34.7109375" customWidth="1"/>
    <col min="19" max="19" width="34.7109375" style="1" customWidth="1"/>
    <col min="20" max="20" width="27.42578125" customWidth="1"/>
    <col min="21" max="21" width="53.7109375" customWidth="1"/>
    <col min="22" max="22" width="20.28515625" customWidth="1"/>
    <col min="23" max="23" width="30.42578125" style="1" customWidth="1"/>
    <col min="24" max="24" width="20.85546875" style="1" customWidth="1"/>
    <col min="25" max="25" width="10.42578125" bestFit="1" customWidth="1"/>
    <col min="26" max="26" width="16.85546875" customWidth="1"/>
    <col min="27" max="27" width="15.7109375" customWidth="1"/>
    <col min="28" max="28" width="13.85546875" customWidth="1"/>
    <col min="29" max="29" width="8.28515625" customWidth="1"/>
    <col min="30" max="30" width="13.28515625" style="1" customWidth="1"/>
    <col min="31" max="31" width="11.42578125" customWidth="1"/>
    <col min="32" max="32" width="7.85546875" customWidth="1"/>
    <col min="33" max="33" width="10.85546875" customWidth="1"/>
    <col min="34" max="34" width="8" customWidth="1"/>
    <col min="35" max="38" width="7.5703125" customWidth="1"/>
    <col min="39" max="39" width="24.5703125" customWidth="1"/>
    <col min="40" max="41" width="18.5703125" customWidth="1"/>
    <col min="42" max="42" width="30.28515625" customWidth="1"/>
    <col min="43" max="43" width="18.5703125" style="1" customWidth="1"/>
    <col min="44" max="44" width="56.140625" customWidth="1"/>
  </cols>
  <sheetData>
    <row r="1" spans="1:46" x14ac:dyDescent="0.25">
      <c r="A1" s="419" t="s">
        <v>0</v>
      </c>
      <c r="B1" s="420"/>
      <c r="C1" s="420"/>
      <c r="D1" s="420"/>
      <c r="E1" s="420"/>
      <c r="F1" s="420"/>
      <c r="G1" s="420"/>
      <c r="H1" s="420"/>
      <c r="I1" s="421"/>
      <c r="J1" s="419" t="s">
        <v>1</v>
      </c>
      <c r="K1" s="420"/>
      <c r="L1" s="420"/>
      <c r="M1" s="420"/>
      <c r="N1" s="420"/>
      <c r="O1" s="420"/>
      <c r="P1" s="420"/>
      <c r="Q1" s="420"/>
      <c r="R1" s="420"/>
      <c r="S1" s="421"/>
      <c r="T1" s="419" t="s">
        <v>2</v>
      </c>
      <c r="U1" s="420"/>
      <c r="V1" s="420"/>
      <c r="W1" s="420"/>
      <c r="X1" s="420"/>
      <c r="Y1" s="420"/>
      <c r="Z1" s="420"/>
      <c r="AA1" s="420"/>
      <c r="AB1" s="420"/>
      <c r="AC1" s="420"/>
      <c r="AD1" s="420"/>
      <c r="AE1" s="420"/>
      <c r="AF1" s="420"/>
      <c r="AG1" s="420"/>
      <c r="AH1" s="420"/>
      <c r="AI1" s="420"/>
      <c r="AJ1" s="420"/>
      <c r="AK1" s="420"/>
      <c r="AL1" s="421"/>
      <c r="AM1" s="422" t="s">
        <v>3</v>
      </c>
      <c r="AN1" s="423"/>
      <c r="AO1" s="423"/>
      <c r="AP1" s="423"/>
      <c r="AQ1" s="423"/>
      <c r="AR1" s="424"/>
    </row>
    <row r="2" spans="1:46" s="5" customFormat="1" ht="15.75" thickBot="1" x14ac:dyDescent="0.3">
      <c r="A2" s="16" t="s">
        <v>4</v>
      </c>
      <c r="B2" s="17" t="s">
        <v>5</v>
      </c>
      <c r="C2" s="17" t="s">
        <v>6</v>
      </c>
      <c r="D2" s="17" t="s">
        <v>7</v>
      </c>
      <c r="E2" s="17" t="s">
        <v>8</v>
      </c>
      <c r="F2" s="17" t="s">
        <v>9</v>
      </c>
      <c r="G2" s="17" t="s">
        <v>10</v>
      </c>
      <c r="H2" s="17" t="s">
        <v>11</v>
      </c>
      <c r="I2" s="18" t="s">
        <v>12</v>
      </c>
      <c r="J2" s="19" t="s">
        <v>13</v>
      </c>
      <c r="K2" s="19" t="s">
        <v>14</v>
      </c>
      <c r="L2" s="17" t="s">
        <v>15</v>
      </c>
      <c r="M2" s="17" t="s">
        <v>16</v>
      </c>
      <c r="N2" s="23" t="s">
        <v>17</v>
      </c>
      <c r="O2" s="23" t="s">
        <v>18</v>
      </c>
      <c r="P2" s="20" t="s">
        <v>19</v>
      </c>
      <c r="Q2" s="17" t="s">
        <v>20</v>
      </c>
      <c r="R2" s="21" t="s">
        <v>21</v>
      </c>
      <c r="S2" s="21" t="s">
        <v>22</v>
      </c>
      <c r="T2" s="16" t="s">
        <v>23</v>
      </c>
      <c r="U2" s="17" t="s">
        <v>24</v>
      </c>
      <c r="V2" s="20" t="s">
        <v>25</v>
      </c>
      <c r="W2" s="17" t="s">
        <v>26</v>
      </c>
      <c r="X2" s="17" t="s">
        <v>27</v>
      </c>
      <c r="Y2" s="17" t="s">
        <v>28</v>
      </c>
      <c r="Z2" s="17" t="s">
        <v>29</v>
      </c>
      <c r="AA2" s="17" t="s">
        <v>30</v>
      </c>
      <c r="AB2" s="24" t="s">
        <v>31</v>
      </c>
      <c r="AC2" s="17" t="s">
        <v>32</v>
      </c>
      <c r="AD2" s="17" t="s">
        <v>33</v>
      </c>
      <c r="AE2" s="20" t="s">
        <v>34</v>
      </c>
      <c r="AF2" s="20" t="s">
        <v>35</v>
      </c>
      <c r="AG2" s="17" t="s">
        <v>36</v>
      </c>
      <c r="AH2" s="17" t="s">
        <v>37</v>
      </c>
      <c r="AI2" s="17" t="s">
        <v>38</v>
      </c>
      <c r="AJ2" s="17" t="s">
        <v>39</v>
      </c>
      <c r="AK2" s="20" t="s">
        <v>40</v>
      </c>
      <c r="AL2" s="21" t="s">
        <v>41</v>
      </c>
      <c r="AM2" s="19" t="s">
        <v>42</v>
      </c>
      <c r="AN2" s="17" t="s">
        <v>43</v>
      </c>
      <c r="AO2" s="17" t="s">
        <v>44</v>
      </c>
      <c r="AP2" s="17" t="s">
        <v>45</v>
      </c>
      <c r="AQ2" s="22" t="s">
        <v>46</v>
      </c>
      <c r="AR2" s="18" t="s">
        <v>47</v>
      </c>
    </row>
    <row r="3" spans="1:46" s="5" customFormat="1" ht="15.75" thickBot="1" x14ac:dyDescent="0.3">
      <c r="A3" s="47" t="s">
        <v>212</v>
      </c>
      <c r="B3" s="49">
        <v>6473</v>
      </c>
      <c r="C3" s="49" t="s">
        <v>213</v>
      </c>
      <c r="D3" s="49" t="s">
        <v>214</v>
      </c>
      <c r="E3" s="51" t="str">
        <f ca="1">IF(ISERROR(INDIRECT(CONCATENATE("FIPs_codes!",ADDRESS((MATCH($D3,INDIRECT($C3),0)+MATCH($C3,FIPs_codes!$G$1:$G$3296,0)-1),COLUMN(FIPs_codes!A1))))),"",INDIRECT(CONCATENATE("FIPs_codes!",ADDRESS((MATCH($D3,INDIRECT($C3),0)+MATCH($C3,FIPs_codes!$G$1:$G$3296,0)-1),COLUMN(FIPs_codes!A1)))))</f>
        <v>40129</v>
      </c>
      <c r="F3" s="51">
        <f ca="1">IF(ISERROR(INDIRECT(CONCATENATE("FIPs_codes!",ADDRESS((MATCH($D3,INDIRECT($C3),0)+MATCH($C3,FIPs_codes!$G$1:$G$3296,0)-1),COLUMN(FIPs_codes!C1))))),"",INDIRECT(CONCATENATE("FIPs_codes!",ADDRESS((MATCH($D3,INDIRECT($C3),0)+MATCH($C3,FIPs_codes!$G$1:$G$3296,0)-1),COLUMN(FIPs_codes!C1)))))</f>
        <v>6</v>
      </c>
      <c r="G3" s="51" t="s">
        <v>216</v>
      </c>
      <c r="H3" s="51" t="s">
        <v>217</v>
      </c>
      <c r="I3" s="53" t="s">
        <v>218</v>
      </c>
      <c r="J3" s="55" t="s">
        <v>219</v>
      </c>
      <c r="K3" s="49" t="s">
        <v>78</v>
      </c>
      <c r="L3" s="49" t="s">
        <v>220</v>
      </c>
      <c r="M3" s="49" t="s">
        <v>57</v>
      </c>
      <c r="N3" s="57" t="s">
        <v>221</v>
      </c>
      <c r="O3" s="57">
        <v>2009</v>
      </c>
      <c r="P3" s="57" t="s">
        <v>222</v>
      </c>
      <c r="Q3" s="128">
        <v>670</v>
      </c>
      <c r="R3" s="49" t="s">
        <v>60</v>
      </c>
      <c r="S3" s="59" t="s">
        <v>60</v>
      </c>
      <c r="T3" s="47" t="s">
        <v>223</v>
      </c>
      <c r="U3" s="49" t="s">
        <v>134</v>
      </c>
      <c r="V3" s="57" t="s">
        <v>224</v>
      </c>
      <c r="W3" s="61" t="s">
        <v>225</v>
      </c>
      <c r="X3" s="61" t="s">
        <v>226</v>
      </c>
      <c r="Y3" s="61">
        <v>41009</v>
      </c>
      <c r="Z3" s="49">
        <v>94</v>
      </c>
      <c r="AA3" s="128">
        <v>961</v>
      </c>
      <c r="AB3" s="49" t="s">
        <v>66</v>
      </c>
      <c r="AC3" s="128">
        <v>4086</v>
      </c>
      <c r="AD3" s="49" t="s">
        <v>227</v>
      </c>
      <c r="AE3" s="57" t="s">
        <v>228</v>
      </c>
      <c r="AF3" s="57" t="s">
        <v>68</v>
      </c>
      <c r="AG3" s="49" t="s">
        <v>229</v>
      </c>
      <c r="AH3" s="49">
        <v>59.9</v>
      </c>
      <c r="AI3" s="49">
        <v>152.6</v>
      </c>
      <c r="AJ3" s="49">
        <v>212.5</v>
      </c>
      <c r="AK3" s="57">
        <v>8.1999999999999993</v>
      </c>
      <c r="AL3" s="25">
        <v>0.28188235294117647</v>
      </c>
      <c r="AM3" s="55" t="s">
        <v>230</v>
      </c>
      <c r="AN3" s="49" t="s">
        <v>231</v>
      </c>
      <c r="AO3" s="49" t="s">
        <v>232</v>
      </c>
      <c r="AP3" s="63" t="s">
        <v>16963</v>
      </c>
      <c r="AQ3" s="27" t="str">
        <f t="shared" ref="AQ3" si="0">IF(OR(ISBLANK(B3),ISBLANK(C3),ISBLANK(D3),ISBLANK(G3),ISBLANK(H3),NOT(OR(NOT(ISBLANK(J3)),AND(NOT(ISBLANK(K3)),NOT(ISBLANK(L3))))),ISBLANK(M3),ISBLANK(Q3),ISBLANK(R3),ISBLANK(U3),ISBLANK(W3),ISBLANK(X3),ISBLANK(Y3),ISBLANK(Z3),ISBLANK(AA3),ISBLANK(AB3),ISBLANK(AC3),ISBLANK(AD3),ISBLANK(AM3),ISBLANK(AN3),AND(ISBLANK(AO3),ISBLANK(AP3))),"Record incomplete","Record Complete")</f>
        <v>Record Complete</v>
      </c>
      <c r="AR3" s="53" t="s">
        <v>234</v>
      </c>
    </row>
    <row r="4" spans="1:46" s="5" customFormat="1" ht="15.75" thickBot="1" x14ac:dyDescent="0.3">
      <c r="A4" s="48" t="s">
        <v>212</v>
      </c>
      <c r="B4" s="50">
        <v>6473</v>
      </c>
      <c r="C4" s="50" t="s">
        <v>213</v>
      </c>
      <c r="D4" s="50" t="s">
        <v>214</v>
      </c>
      <c r="E4" s="51" t="str">
        <f ca="1">IF(ISERROR(INDIRECT(CONCATENATE("FIPs_codes!",ADDRESS((MATCH($D4,INDIRECT($C4),0)+MATCH($C4,FIPs_codes!$G$1:$G$3296,0)-1),COLUMN(FIPs_codes!A2))))),"",INDIRECT(CONCATENATE("FIPs_codes!",ADDRESS((MATCH($D4,INDIRECT($C4),0)+MATCH($C4,FIPs_codes!$G$1:$G$3296,0)-1),COLUMN(FIPs_codes!A2)))))</f>
        <v>40129</v>
      </c>
      <c r="F4" s="51">
        <f ca="1">IF(ISERROR(INDIRECT(CONCATENATE("FIPs_codes!",ADDRESS((MATCH($D4,INDIRECT($C4),0)+MATCH($C4,FIPs_codes!$G$1:$G$3296,0)-1),COLUMN(FIPs_codes!C2))))),"",INDIRECT(CONCATENATE("FIPs_codes!",ADDRESS((MATCH($D4,INDIRECT($C4),0)+MATCH($C4,FIPs_codes!$G$1:$G$3296,0)-1),COLUMN(FIPs_codes!C2)))))</f>
        <v>6</v>
      </c>
      <c r="G4" s="52" t="s">
        <v>216</v>
      </c>
      <c r="H4" s="52" t="s">
        <v>217</v>
      </c>
      <c r="I4" s="54" t="s">
        <v>218</v>
      </c>
      <c r="J4" s="56" t="s">
        <v>219</v>
      </c>
      <c r="K4" s="50" t="s">
        <v>78</v>
      </c>
      <c r="L4" s="50" t="s">
        <v>220</v>
      </c>
      <c r="M4" s="50" t="s">
        <v>57</v>
      </c>
      <c r="N4" s="58" t="s">
        <v>221</v>
      </c>
      <c r="O4" s="58">
        <v>2009</v>
      </c>
      <c r="P4" s="58" t="s">
        <v>222</v>
      </c>
      <c r="Q4" s="126">
        <v>670</v>
      </c>
      <c r="R4" s="50" t="s">
        <v>60</v>
      </c>
      <c r="S4" s="60" t="s">
        <v>60</v>
      </c>
      <c r="T4" s="48" t="s">
        <v>223</v>
      </c>
      <c r="U4" s="50" t="s">
        <v>134</v>
      </c>
      <c r="V4" s="58" t="s">
        <v>224</v>
      </c>
      <c r="W4" s="62" t="s">
        <v>225</v>
      </c>
      <c r="X4" s="62" t="s">
        <v>226</v>
      </c>
      <c r="Y4" s="62">
        <v>41009</v>
      </c>
      <c r="Z4" s="50">
        <v>94</v>
      </c>
      <c r="AA4" s="126">
        <v>961</v>
      </c>
      <c r="AB4" s="50" t="s">
        <v>66</v>
      </c>
      <c r="AC4" s="126">
        <v>4086</v>
      </c>
      <c r="AD4" s="50" t="s">
        <v>227</v>
      </c>
      <c r="AE4" s="58" t="s">
        <v>228</v>
      </c>
      <c r="AF4" s="58" t="s">
        <v>68</v>
      </c>
      <c r="AG4" s="50" t="s">
        <v>229</v>
      </c>
      <c r="AH4" s="50">
        <v>63.3</v>
      </c>
      <c r="AI4" s="50">
        <v>159.6</v>
      </c>
      <c r="AJ4" s="50">
        <v>222.9</v>
      </c>
      <c r="AK4" s="58">
        <v>8.1</v>
      </c>
      <c r="AL4" s="26">
        <v>0.28398384925975778</v>
      </c>
      <c r="AM4" s="56" t="s">
        <v>230</v>
      </c>
      <c r="AN4" s="50" t="s">
        <v>231</v>
      </c>
      <c r="AO4" s="50" t="s">
        <v>232</v>
      </c>
      <c r="AP4" s="45" t="s">
        <v>16963</v>
      </c>
      <c r="AQ4" s="27" t="str">
        <f t="shared" ref="AQ4:AQ67" si="1">IF(OR(ISBLANK(B4),ISBLANK(C4),ISBLANK(D4),ISBLANK(G4),ISBLANK(H4),NOT(OR(NOT(ISBLANK(J4)),AND(NOT(ISBLANK(K4)),NOT(ISBLANK(L4))))),ISBLANK(M4),ISBLANK(Q4),ISBLANK(R4),ISBLANK(U4),ISBLANK(W4),ISBLANK(X4),ISBLANK(Y4),ISBLANK(Z4),ISBLANK(AA4),ISBLANK(AB4),ISBLANK(AC4),ISBLANK(AD4),ISBLANK(AM4),ISBLANK(AN4),AND(ISBLANK(AO4),ISBLANK(AP4))),"Record incomplete","Record Complete")</f>
        <v>Record Complete</v>
      </c>
      <c r="AR4" s="54" t="s">
        <v>234</v>
      </c>
      <c r="AS4" s="5" t="str">
        <f t="shared" ref="AS4:AS67" si="2">IF(AND(A3=A3,K4=K3,L4=L3,N4=N3,Y4=Y3,Z4=Z3,AJ4=AJ3,AI4=AI3),"DUP","")</f>
        <v/>
      </c>
      <c r="AT4" s="5" t="s">
        <v>17200</v>
      </c>
    </row>
    <row r="5" spans="1:46" s="5" customFormat="1" ht="15.75" thickBot="1" x14ac:dyDescent="0.3">
      <c r="A5" s="47" t="s">
        <v>212</v>
      </c>
      <c r="B5" s="49">
        <v>6473</v>
      </c>
      <c r="C5" s="49" t="s">
        <v>213</v>
      </c>
      <c r="D5" s="49" t="s">
        <v>214</v>
      </c>
      <c r="E5" s="51" t="str">
        <f ca="1">IF(ISERROR(INDIRECT(CONCATENATE("FIPs_codes!",ADDRESS((MATCH($D5,INDIRECT($C5),0)+MATCH($C5,FIPs_codes!$G$1:$G$3296,0)-1),COLUMN(FIPs_codes!A3))))),"",INDIRECT(CONCATENATE("FIPs_codes!",ADDRESS((MATCH($D5,INDIRECT($C5),0)+MATCH($C5,FIPs_codes!$G$1:$G$3296,0)-1),COLUMN(FIPs_codes!A3)))))</f>
        <v>40129</v>
      </c>
      <c r="F5" s="51">
        <f ca="1">IF(ISERROR(INDIRECT(CONCATENATE("FIPs_codes!",ADDRESS((MATCH($D5,INDIRECT($C5),0)+MATCH($C5,FIPs_codes!$G$1:$G$3296,0)-1),COLUMN(FIPs_codes!C3))))),"",INDIRECT(CONCATENATE("FIPs_codes!",ADDRESS((MATCH($D5,INDIRECT($C5),0)+MATCH($C5,FIPs_codes!$G$1:$G$3296,0)-1),COLUMN(FIPs_codes!C3)))))</f>
        <v>6</v>
      </c>
      <c r="G5" s="51" t="s">
        <v>216</v>
      </c>
      <c r="H5" s="51" t="s">
        <v>217</v>
      </c>
      <c r="I5" s="53" t="s">
        <v>218</v>
      </c>
      <c r="J5" s="55" t="s">
        <v>219</v>
      </c>
      <c r="K5" s="49" t="s">
        <v>78</v>
      </c>
      <c r="L5" s="49" t="s">
        <v>220</v>
      </c>
      <c r="M5" s="49" t="s">
        <v>57</v>
      </c>
      <c r="N5" s="57" t="s">
        <v>221</v>
      </c>
      <c r="O5" s="57">
        <v>2009</v>
      </c>
      <c r="P5" s="57" t="s">
        <v>222</v>
      </c>
      <c r="Q5" s="128">
        <v>670</v>
      </c>
      <c r="R5" s="49" t="s">
        <v>60</v>
      </c>
      <c r="S5" s="59" t="s">
        <v>60</v>
      </c>
      <c r="T5" s="47" t="s">
        <v>223</v>
      </c>
      <c r="U5" s="49" t="s">
        <v>134</v>
      </c>
      <c r="V5" s="57" t="s">
        <v>224</v>
      </c>
      <c r="W5" s="61" t="s">
        <v>225</v>
      </c>
      <c r="X5" s="61" t="s">
        <v>226</v>
      </c>
      <c r="Y5" s="61">
        <v>41009</v>
      </c>
      <c r="Z5" s="49">
        <v>94</v>
      </c>
      <c r="AA5" s="128">
        <v>961</v>
      </c>
      <c r="AB5" s="49" t="s">
        <v>66</v>
      </c>
      <c r="AC5" s="128">
        <v>4086</v>
      </c>
      <c r="AD5" s="49" t="s">
        <v>227</v>
      </c>
      <c r="AE5" s="57" t="s">
        <v>228</v>
      </c>
      <c r="AF5" s="57" t="s">
        <v>68</v>
      </c>
      <c r="AG5" s="49" t="s">
        <v>229</v>
      </c>
      <c r="AH5" s="49">
        <v>67.8</v>
      </c>
      <c r="AI5" s="49">
        <v>161.69999999999999</v>
      </c>
      <c r="AJ5" s="49">
        <v>229.5</v>
      </c>
      <c r="AK5" s="57">
        <v>8.1</v>
      </c>
      <c r="AL5" s="25">
        <v>0.29542483660130719</v>
      </c>
      <c r="AM5" s="55" t="s">
        <v>230</v>
      </c>
      <c r="AN5" s="49" t="s">
        <v>231</v>
      </c>
      <c r="AO5" s="49" t="s">
        <v>232</v>
      </c>
      <c r="AP5" s="63" t="s">
        <v>16963</v>
      </c>
      <c r="AQ5" s="27" t="str">
        <f t="shared" si="1"/>
        <v>Record Complete</v>
      </c>
      <c r="AR5" s="53" t="s">
        <v>234</v>
      </c>
      <c r="AS5" s="5" t="str">
        <f t="shared" si="2"/>
        <v/>
      </c>
      <c r="AT5" s="5" t="s">
        <v>17200</v>
      </c>
    </row>
    <row r="6" spans="1:46" s="5" customFormat="1" ht="15.75" thickBot="1" x14ac:dyDescent="0.3">
      <c r="A6" s="48" t="s">
        <v>237</v>
      </c>
      <c r="B6" s="50">
        <v>1236</v>
      </c>
      <c r="C6" s="50" t="s">
        <v>213</v>
      </c>
      <c r="D6" s="50" t="s">
        <v>238</v>
      </c>
      <c r="E6" s="51" t="str">
        <f ca="1">IF(ISERROR(INDIRECT(CONCATENATE("FIPs_codes!",ADDRESS((MATCH($D6,INDIRECT($C6),0)+MATCH($C6,FIPs_codes!$G$1:$G$3296,0)-1),COLUMN(FIPs_codes!A4))))),"",INDIRECT(CONCATENATE("FIPs_codes!",ADDRESS((MATCH($D6,INDIRECT($C6),0)+MATCH($C6,FIPs_codes!$G$1:$G$3296,0)-1),COLUMN(FIPs_codes!A4)))))</f>
        <v>40043</v>
      </c>
      <c r="F6" s="51">
        <f ca="1">IF(ISERROR(INDIRECT(CONCATENATE("FIPs_codes!",ADDRESS((MATCH($D6,INDIRECT($C6),0)+MATCH($C6,FIPs_codes!$G$1:$G$3296,0)-1),COLUMN(FIPs_codes!C4))))),"",INDIRECT(CONCATENATE("FIPs_codes!",ADDRESS((MATCH($D6,INDIRECT($C6),0)+MATCH($C6,FIPs_codes!$G$1:$G$3296,0)-1),COLUMN(FIPs_codes!C4)))))</f>
        <v>6</v>
      </c>
      <c r="G6" s="52" t="s">
        <v>240</v>
      </c>
      <c r="H6" s="52" t="s">
        <v>217</v>
      </c>
      <c r="I6" s="54" t="s">
        <v>241</v>
      </c>
      <c r="J6" s="56" t="s">
        <v>219</v>
      </c>
      <c r="K6" s="50" t="s">
        <v>78</v>
      </c>
      <c r="L6" s="50" t="s">
        <v>220</v>
      </c>
      <c r="M6" s="50" t="s">
        <v>57</v>
      </c>
      <c r="N6" s="58" t="s">
        <v>242</v>
      </c>
      <c r="O6" s="58">
        <v>2007</v>
      </c>
      <c r="P6" s="58" t="s">
        <v>243</v>
      </c>
      <c r="Q6" s="126">
        <v>1340</v>
      </c>
      <c r="R6" s="50" t="s">
        <v>245</v>
      </c>
      <c r="S6" s="60" t="s">
        <v>60</v>
      </c>
      <c r="T6" s="48" t="s">
        <v>223</v>
      </c>
      <c r="U6" s="50" t="s">
        <v>134</v>
      </c>
      <c r="V6" s="58" t="s">
        <v>224</v>
      </c>
      <c r="W6" s="62" t="s">
        <v>225</v>
      </c>
      <c r="X6" s="62" t="s">
        <v>226</v>
      </c>
      <c r="Y6" s="62">
        <v>41010</v>
      </c>
      <c r="Z6" s="50">
        <v>88</v>
      </c>
      <c r="AA6" s="126">
        <v>845</v>
      </c>
      <c r="AB6" s="50" t="s">
        <v>66</v>
      </c>
      <c r="AC6" s="126">
        <v>7685</v>
      </c>
      <c r="AD6" s="50" t="s">
        <v>227</v>
      </c>
      <c r="AE6" s="58" t="s">
        <v>235</v>
      </c>
      <c r="AF6" s="58" t="s">
        <v>68</v>
      </c>
      <c r="AG6" s="50" t="s">
        <v>229</v>
      </c>
      <c r="AH6" s="50">
        <v>46.1</v>
      </c>
      <c r="AI6" s="50">
        <v>176.8</v>
      </c>
      <c r="AJ6" s="50">
        <v>222.9</v>
      </c>
      <c r="AK6" s="58">
        <v>8.1</v>
      </c>
      <c r="AL6" s="26">
        <v>0.20681920143562135</v>
      </c>
      <c r="AM6" s="56" t="s">
        <v>230</v>
      </c>
      <c r="AN6" s="50" t="s">
        <v>231</v>
      </c>
      <c r="AO6" s="50" t="s">
        <v>232</v>
      </c>
      <c r="AP6" s="45" t="s">
        <v>16963</v>
      </c>
      <c r="AQ6" s="27" t="str">
        <f t="shared" si="1"/>
        <v>Record Complete</v>
      </c>
      <c r="AR6" s="54" t="s">
        <v>234</v>
      </c>
      <c r="AS6" s="5" t="str">
        <f t="shared" si="2"/>
        <v/>
      </c>
      <c r="AT6" s="5" t="s">
        <v>17200</v>
      </c>
    </row>
    <row r="7" spans="1:46" s="5" customFormat="1" ht="15.75" thickBot="1" x14ac:dyDescent="0.3">
      <c r="A7" s="47" t="s">
        <v>237</v>
      </c>
      <c r="B7" s="49">
        <v>1236</v>
      </c>
      <c r="C7" s="49" t="s">
        <v>213</v>
      </c>
      <c r="D7" s="49" t="s">
        <v>238</v>
      </c>
      <c r="E7" s="51" t="str">
        <f ca="1">IF(ISERROR(INDIRECT(CONCATENATE("FIPs_codes!",ADDRESS((MATCH($D7,INDIRECT($C7),0)+MATCH($C7,FIPs_codes!$G$1:$G$3296,0)-1),COLUMN(FIPs_codes!A5))))),"",INDIRECT(CONCATENATE("FIPs_codes!",ADDRESS((MATCH($D7,INDIRECT($C7),0)+MATCH($C7,FIPs_codes!$G$1:$G$3296,0)-1),COLUMN(FIPs_codes!A5)))))</f>
        <v>40043</v>
      </c>
      <c r="F7" s="51">
        <f ca="1">IF(ISERROR(INDIRECT(CONCATENATE("FIPs_codes!",ADDRESS((MATCH($D7,INDIRECT($C7),0)+MATCH($C7,FIPs_codes!$G$1:$G$3296,0)-1),COLUMN(FIPs_codes!C5))))),"",INDIRECT(CONCATENATE("FIPs_codes!",ADDRESS((MATCH($D7,INDIRECT($C7),0)+MATCH($C7,FIPs_codes!$G$1:$G$3296,0)-1),COLUMN(FIPs_codes!C5)))))</f>
        <v>6</v>
      </c>
      <c r="G7" s="51" t="s">
        <v>240</v>
      </c>
      <c r="H7" s="51" t="s">
        <v>217</v>
      </c>
      <c r="I7" s="53" t="s">
        <v>241</v>
      </c>
      <c r="J7" s="55" t="s">
        <v>219</v>
      </c>
      <c r="K7" s="49" t="s">
        <v>78</v>
      </c>
      <c r="L7" s="49" t="s">
        <v>220</v>
      </c>
      <c r="M7" s="49" t="s">
        <v>57</v>
      </c>
      <c r="N7" s="57" t="s">
        <v>242</v>
      </c>
      <c r="O7" s="57">
        <v>2007</v>
      </c>
      <c r="P7" s="57" t="s">
        <v>243</v>
      </c>
      <c r="Q7" s="128">
        <v>1340</v>
      </c>
      <c r="R7" s="49" t="s">
        <v>245</v>
      </c>
      <c r="S7" s="59" t="s">
        <v>60</v>
      </c>
      <c r="T7" s="47" t="s">
        <v>223</v>
      </c>
      <c r="U7" s="49" t="s">
        <v>134</v>
      </c>
      <c r="V7" s="57" t="s">
        <v>224</v>
      </c>
      <c r="W7" s="61" t="s">
        <v>225</v>
      </c>
      <c r="X7" s="61" t="s">
        <v>226</v>
      </c>
      <c r="Y7" s="61">
        <v>41010</v>
      </c>
      <c r="Z7" s="49">
        <v>88</v>
      </c>
      <c r="AA7" s="128">
        <v>845</v>
      </c>
      <c r="AB7" s="49" t="s">
        <v>66</v>
      </c>
      <c r="AC7" s="128">
        <v>7685</v>
      </c>
      <c r="AD7" s="49" t="s">
        <v>227</v>
      </c>
      <c r="AE7" s="57" t="s">
        <v>235</v>
      </c>
      <c r="AF7" s="57" t="s">
        <v>68</v>
      </c>
      <c r="AG7" s="49" t="s">
        <v>229</v>
      </c>
      <c r="AH7" s="49">
        <v>46.1</v>
      </c>
      <c r="AI7" s="49">
        <v>180.7</v>
      </c>
      <c r="AJ7" s="49">
        <v>226.8</v>
      </c>
      <c r="AK7" s="57">
        <v>8</v>
      </c>
      <c r="AL7" s="25">
        <v>0.20326278659611996</v>
      </c>
      <c r="AM7" s="55" t="s">
        <v>230</v>
      </c>
      <c r="AN7" s="49" t="s">
        <v>231</v>
      </c>
      <c r="AO7" s="49" t="s">
        <v>232</v>
      </c>
      <c r="AP7" s="63" t="s">
        <v>16963</v>
      </c>
      <c r="AQ7" s="27" t="str">
        <f t="shared" si="1"/>
        <v>Record Complete</v>
      </c>
      <c r="AR7" s="53" t="s">
        <v>234</v>
      </c>
      <c r="AS7" s="5" t="str">
        <f t="shared" si="2"/>
        <v/>
      </c>
      <c r="AT7" s="5" t="s">
        <v>17200</v>
      </c>
    </row>
    <row r="8" spans="1:46" s="5" customFormat="1" ht="15.75" thickBot="1" x14ac:dyDescent="0.3">
      <c r="A8" s="48" t="s">
        <v>237</v>
      </c>
      <c r="B8" s="50">
        <v>1236</v>
      </c>
      <c r="C8" s="50" t="s">
        <v>213</v>
      </c>
      <c r="D8" s="50" t="s">
        <v>238</v>
      </c>
      <c r="E8" s="51" t="str">
        <f ca="1">IF(ISERROR(INDIRECT(CONCATENATE("FIPs_codes!",ADDRESS((MATCH($D8,INDIRECT($C8),0)+MATCH($C8,FIPs_codes!$G$1:$G$3296,0)-1),COLUMN(FIPs_codes!A6))))),"",INDIRECT(CONCATENATE("FIPs_codes!",ADDRESS((MATCH($D8,INDIRECT($C8),0)+MATCH($C8,FIPs_codes!$G$1:$G$3296,0)-1),COLUMN(FIPs_codes!A6)))))</f>
        <v>40043</v>
      </c>
      <c r="F8" s="51">
        <f ca="1">IF(ISERROR(INDIRECT(CONCATENATE("FIPs_codes!",ADDRESS((MATCH($D8,INDIRECT($C8),0)+MATCH($C8,FIPs_codes!$G$1:$G$3296,0)-1),COLUMN(FIPs_codes!C6))))),"",INDIRECT(CONCATENATE("FIPs_codes!",ADDRESS((MATCH($D8,INDIRECT($C8),0)+MATCH($C8,FIPs_codes!$G$1:$G$3296,0)-1),COLUMN(FIPs_codes!C6)))))</f>
        <v>6</v>
      </c>
      <c r="G8" s="52" t="s">
        <v>240</v>
      </c>
      <c r="H8" s="52" t="s">
        <v>217</v>
      </c>
      <c r="I8" s="54" t="s">
        <v>241</v>
      </c>
      <c r="J8" s="56" t="s">
        <v>219</v>
      </c>
      <c r="K8" s="50" t="s">
        <v>78</v>
      </c>
      <c r="L8" s="50" t="s">
        <v>220</v>
      </c>
      <c r="M8" s="50" t="s">
        <v>57</v>
      </c>
      <c r="N8" s="58" t="s">
        <v>242</v>
      </c>
      <c r="O8" s="58">
        <v>2007</v>
      </c>
      <c r="P8" s="58" t="s">
        <v>243</v>
      </c>
      <c r="Q8" s="126">
        <v>1340</v>
      </c>
      <c r="R8" s="50" t="s">
        <v>245</v>
      </c>
      <c r="S8" s="60" t="s">
        <v>60</v>
      </c>
      <c r="T8" s="48" t="s">
        <v>223</v>
      </c>
      <c r="U8" s="50" t="s">
        <v>134</v>
      </c>
      <c r="V8" s="58" t="s">
        <v>224</v>
      </c>
      <c r="W8" s="62" t="s">
        <v>225</v>
      </c>
      <c r="X8" s="62" t="s">
        <v>226</v>
      </c>
      <c r="Y8" s="62">
        <v>41010</v>
      </c>
      <c r="Z8" s="50">
        <v>88</v>
      </c>
      <c r="AA8" s="126">
        <v>845</v>
      </c>
      <c r="AB8" s="50" t="s">
        <v>66</v>
      </c>
      <c r="AC8" s="126">
        <v>7685</v>
      </c>
      <c r="AD8" s="50" t="s">
        <v>227</v>
      </c>
      <c r="AE8" s="58" t="s">
        <v>235</v>
      </c>
      <c r="AF8" s="58" t="s">
        <v>68</v>
      </c>
      <c r="AG8" s="50" t="s">
        <v>229</v>
      </c>
      <c r="AH8" s="50">
        <v>46.9</v>
      </c>
      <c r="AI8" s="50">
        <v>187.3</v>
      </c>
      <c r="AJ8" s="50">
        <v>234.1</v>
      </c>
      <c r="AK8" s="58">
        <v>8</v>
      </c>
      <c r="AL8" s="26">
        <v>0.20025619128949615</v>
      </c>
      <c r="AM8" s="56" t="s">
        <v>230</v>
      </c>
      <c r="AN8" s="50" t="s">
        <v>231</v>
      </c>
      <c r="AO8" s="50" t="s">
        <v>232</v>
      </c>
      <c r="AP8" s="45" t="s">
        <v>16963</v>
      </c>
      <c r="AQ8" s="27" t="str">
        <f t="shared" si="1"/>
        <v>Record Complete</v>
      </c>
      <c r="AR8" s="54" t="s">
        <v>234</v>
      </c>
      <c r="AS8" s="5" t="str">
        <f t="shared" si="2"/>
        <v/>
      </c>
      <c r="AT8" s="5" t="s">
        <v>17200</v>
      </c>
    </row>
    <row r="9" spans="1:46" s="5" customFormat="1" ht="15.75" thickBot="1" x14ac:dyDescent="0.3">
      <c r="A9" s="47" t="s">
        <v>237</v>
      </c>
      <c r="B9" s="49">
        <v>1236</v>
      </c>
      <c r="C9" s="49" t="s">
        <v>213</v>
      </c>
      <c r="D9" s="49" t="s">
        <v>238</v>
      </c>
      <c r="E9" s="51" t="str">
        <f ca="1">IF(ISERROR(INDIRECT(CONCATENATE("FIPs_codes!",ADDRESS((MATCH($D9,INDIRECT($C9),0)+MATCH($C9,FIPs_codes!$G$1:$G$3296,0)-1),COLUMN(FIPs_codes!A7))))),"",INDIRECT(CONCATENATE("FIPs_codes!",ADDRESS((MATCH($D9,INDIRECT($C9),0)+MATCH($C9,FIPs_codes!$G$1:$G$3296,0)-1),COLUMN(FIPs_codes!A7)))))</f>
        <v>40043</v>
      </c>
      <c r="F9" s="51">
        <f ca="1">IF(ISERROR(INDIRECT(CONCATENATE("FIPs_codes!",ADDRESS((MATCH($D9,INDIRECT($C9),0)+MATCH($C9,FIPs_codes!$G$1:$G$3296,0)-1),COLUMN(FIPs_codes!C7))))),"",INDIRECT(CONCATENATE("FIPs_codes!",ADDRESS((MATCH($D9,INDIRECT($C9),0)+MATCH($C9,FIPs_codes!$G$1:$G$3296,0)-1),COLUMN(FIPs_codes!C7)))))</f>
        <v>6</v>
      </c>
      <c r="G9" s="51" t="s">
        <v>240</v>
      </c>
      <c r="H9" s="51" t="s">
        <v>217</v>
      </c>
      <c r="I9" s="53" t="s">
        <v>241</v>
      </c>
      <c r="J9" s="55" t="s">
        <v>219</v>
      </c>
      <c r="K9" s="49" t="s">
        <v>78</v>
      </c>
      <c r="L9" s="49" t="s">
        <v>220</v>
      </c>
      <c r="M9" s="49" t="s">
        <v>57</v>
      </c>
      <c r="N9" s="57" t="s">
        <v>242</v>
      </c>
      <c r="O9" s="57">
        <v>2007</v>
      </c>
      <c r="P9" s="57" t="s">
        <v>243</v>
      </c>
      <c r="Q9" s="128">
        <v>1340</v>
      </c>
      <c r="R9" s="49" t="s">
        <v>245</v>
      </c>
      <c r="S9" s="59" t="s">
        <v>60</v>
      </c>
      <c r="T9" s="47" t="s">
        <v>223</v>
      </c>
      <c r="U9" s="49" t="s">
        <v>134</v>
      </c>
      <c r="V9" s="57" t="s">
        <v>224</v>
      </c>
      <c r="W9" s="61" t="s">
        <v>225</v>
      </c>
      <c r="X9" s="61" t="s">
        <v>226</v>
      </c>
      <c r="Y9" s="61">
        <v>41093</v>
      </c>
      <c r="Z9" s="49">
        <v>88</v>
      </c>
      <c r="AA9" s="128">
        <v>870</v>
      </c>
      <c r="AB9" s="49" t="s">
        <v>66</v>
      </c>
      <c r="AC9" s="128">
        <v>7685</v>
      </c>
      <c r="AD9" s="49" t="s">
        <v>227</v>
      </c>
      <c r="AE9" s="57" t="s">
        <v>235</v>
      </c>
      <c r="AF9" s="57" t="s">
        <v>68</v>
      </c>
      <c r="AG9" s="49" t="s">
        <v>229</v>
      </c>
      <c r="AH9" s="49">
        <v>26.3</v>
      </c>
      <c r="AI9" s="49">
        <v>146.30000000000001</v>
      </c>
      <c r="AJ9" s="49">
        <v>172.6</v>
      </c>
      <c r="AK9" s="57">
        <v>8.1</v>
      </c>
      <c r="AL9" s="25">
        <v>0.15237543453070682</v>
      </c>
      <c r="AM9" s="55" t="s">
        <v>230</v>
      </c>
      <c r="AN9" s="49" t="s">
        <v>231</v>
      </c>
      <c r="AO9" s="49" t="s">
        <v>232</v>
      </c>
      <c r="AP9" s="63" t="s">
        <v>16963</v>
      </c>
      <c r="AQ9" s="27" t="str">
        <f t="shared" si="1"/>
        <v>Record Complete</v>
      </c>
      <c r="AR9" s="53" t="s">
        <v>234</v>
      </c>
      <c r="AS9" s="5" t="str">
        <f t="shared" si="2"/>
        <v/>
      </c>
      <c r="AT9" s="5" t="s">
        <v>17200</v>
      </c>
    </row>
    <row r="10" spans="1:46" s="5" customFormat="1" ht="15.75" thickBot="1" x14ac:dyDescent="0.3">
      <c r="A10" s="48" t="s">
        <v>237</v>
      </c>
      <c r="B10" s="50">
        <v>1236</v>
      </c>
      <c r="C10" s="50" t="s">
        <v>213</v>
      </c>
      <c r="D10" s="50" t="s">
        <v>238</v>
      </c>
      <c r="E10" s="51" t="str">
        <f ca="1">IF(ISERROR(INDIRECT(CONCATENATE("FIPs_codes!",ADDRESS((MATCH($D10,INDIRECT($C10),0)+MATCH($C10,FIPs_codes!$G$1:$G$3296,0)-1),COLUMN(FIPs_codes!A8))))),"",INDIRECT(CONCATENATE("FIPs_codes!",ADDRESS((MATCH($D10,INDIRECT($C10),0)+MATCH($C10,FIPs_codes!$G$1:$G$3296,0)-1),COLUMN(FIPs_codes!A8)))))</f>
        <v>40043</v>
      </c>
      <c r="F10" s="51">
        <f ca="1">IF(ISERROR(INDIRECT(CONCATENATE("FIPs_codes!",ADDRESS((MATCH($D10,INDIRECT($C10),0)+MATCH($C10,FIPs_codes!$G$1:$G$3296,0)-1),COLUMN(FIPs_codes!C8))))),"",INDIRECT(CONCATENATE("FIPs_codes!",ADDRESS((MATCH($D10,INDIRECT($C10),0)+MATCH($C10,FIPs_codes!$G$1:$G$3296,0)-1),COLUMN(FIPs_codes!C8)))))</f>
        <v>6</v>
      </c>
      <c r="G10" s="52" t="s">
        <v>240</v>
      </c>
      <c r="H10" s="52" t="s">
        <v>217</v>
      </c>
      <c r="I10" s="54" t="s">
        <v>241</v>
      </c>
      <c r="J10" s="56" t="s">
        <v>219</v>
      </c>
      <c r="K10" s="50" t="s">
        <v>78</v>
      </c>
      <c r="L10" s="50" t="s">
        <v>220</v>
      </c>
      <c r="M10" s="50" t="s">
        <v>57</v>
      </c>
      <c r="N10" s="58" t="s">
        <v>242</v>
      </c>
      <c r="O10" s="58">
        <v>2007</v>
      </c>
      <c r="P10" s="58" t="s">
        <v>243</v>
      </c>
      <c r="Q10" s="126">
        <v>1340</v>
      </c>
      <c r="R10" s="50" t="s">
        <v>245</v>
      </c>
      <c r="S10" s="60" t="s">
        <v>60</v>
      </c>
      <c r="T10" s="48" t="s">
        <v>223</v>
      </c>
      <c r="U10" s="50" t="s">
        <v>134</v>
      </c>
      <c r="V10" s="58" t="s">
        <v>224</v>
      </c>
      <c r="W10" s="62" t="s">
        <v>225</v>
      </c>
      <c r="X10" s="62" t="s">
        <v>226</v>
      </c>
      <c r="Y10" s="62">
        <v>41093</v>
      </c>
      <c r="Z10" s="50">
        <v>88</v>
      </c>
      <c r="AA10" s="126">
        <v>870</v>
      </c>
      <c r="AB10" s="50" t="s">
        <v>66</v>
      </c>
      <c r="AC10" s="126">
        <v>7685</v>
      </c>
      <c r="AD10" s="50" t="s">
        <v>227</v>
      </c>
      <c r="AE10" s="58" t="s">
        <v>235</v>
      </c>
      <c r="AF10" s="58" t="s">
        <v>68</v>
      </c>
      <c r="AG10" s="50" t="s">
        <v>229</v>
      </c>
      <c r="AH10" s="50">
        <v>27.4</v>
      </c>
      <c r="AI10" s="50">
        <v>147.9</v>
      </c>
      <c r="AJ10" s="50">
        <v>175.3</v>
      </c>
      <c r="AK10" s="58">
        <v>8</v>
      </c>
      <c r="AL10" s="26">
        <v>0.15630347974900169</v>
      </c>
      <c r="AM10" s="56" t="s">
        <v>230</v>
      </c>
      <c r="AN10" s="50" t="s">
        <v>231</v>
      </c>
      <c r="AO10" s="50" t="s">
        <v>232</v>
      </c>
      <c r="AP10" s="45" t="s">
        <v>16963</v>
      </c>
      <c r="AQ10" s="27" t="str">
        <f t="shared" si="1"/>
        <v>Record Complete</v>
      </c>
      <c r="AR10" s="54" t="s">
        <v>234</v>
      </c>
      <c r="AS10" s="5" t="str">
        <f t="shared" si="2"/>
        <v/>
      </c>
      <c r="AT10" s="5" t="s">
        <v>17200</v>
      </c>
    </row>
    <row r="11" spans="1:46" s="5" customFormat="1" ht="15.75" thickBot="1" x14ac:dyDescent="0.3">
      <c r="A11" s="139" t="s">
        <v>237</v>
      </c>
      <c r="B11" s="140">
        <v>1236</v>
      </c>
      <c r="C11" s="140" t="s">
        <v>213</v>
      </c>
      <c r="D11" s="140" t="s">
        <v>238</v>
      </c>
      <c r="E11" s="51" t="str">
        <f ca="1">IF(ISERROR(INDIRECT(CONCATENATE("FIPs_codes!",ADDRESS((MATCH($D11,INDIRECT($C11),0)+MATCH($C11,FIPs_codes!$G$1:$G$3296,0)-1),COLUMN(FIPs_codes!A9))))),"",INDIRECT(CONCATENATE("FIPs_codes!",ADDRESS((MATCH($D11,INDIRECT($C11),0)+MATCH($C11,FIPs_codes!$G$1:$G$3296,0)-1),COLUMN(FIPs_codes!A9)))))</f>
        <v>40043</v>
      </c>
      <c r="F11" s="51">
        <f ca="1">IF(ISERROR(INDIRECT(CONCATENATE("FIPs_codes!",ADDRESS((MATCH($D11,INDIRECT($C11),0)+MATCH($C11,FIPs_codes!$G$1:$G$3296,0)-1),COLUMN(FIPs_codes!C9))))),"",INDIRECT(CONCATENATE("FIPs_codes!",ADDRESS((MATCH($D11,INDIRECT($C11),0)+MATCH($C11,FIPs_codes!$G$1:$G$3296,0)-1),COLUMN(FIPs_codes!C9)))))</f>
        <v>6</v>
      </c>
      <c r="G11" s="141" t="s">
        <v>240</v>
      </c>
      <c r="H11" s="141" t="s">
        <v>217</v>
      </c>
      <c r="I11" s="142" t="s">
        <v>241</v>
      </c>
      <c r="J11" s="143" t="s">
        <v>219</v>
      </c>
      <c r="K11" s="140" t="s">
        <v>78</v>
      </c>
      <c r="L11" s="140" t="s">
        <v>220</v>
      </c>
      <c r="M11" s="140" t="s">
        <v>57</v>
      </c>
      <c r="N11" s="144" t="s">
        <v>242</v>
      </c>
      <c r="O11" s="144">
        <v>2007</v>
      </c>
      <c r="P11" s="144" t="s">
        <v>243</v>
      </c>
      <c r="Q11" s="145">
        <v>1340</v>
      </c>
      <c r="R11" s="140" t="s">
        <v>245</v>
      </c>
      <c r="S11" s="146" t="s">
        <v>60</v>
      </c>
      <c r="T11" s="139" t="s">
        <v>223</v>
      </c>
      <c r="U11" s="140" t="s">
        <v>134</v>
      </c>
      <c r="V11" s="144" t="s">
        <v>224</v>
      </c>
      <c r="W11" s="147" t="s">
        <v>225</v>
      </c>
      <c r="X11" s="147" t="s">
        <v>226</v>
      </c>
      <c r="Y11" s="147">
        <v>41093</v>
      </c>
      <c r="Z11" s="140">
        <v>88</v>
      </c>
      <c r="AA11" s="145">
        <v>870</v>
      </c>
      <c r="AB11" s="140" t="s">
        <v>66</v>
      </c>
      <c r="AC11" s="145">
        <v>7685</v>
      </c>
      <c r="AD11" s="140" t="s">
        <v>227</v>
      </c>
      <c r="AE11" s="144" t="s">
        <v>235</v>
      </c>
      <c r="AF11" s="144" t="s">
        <v>68</v>
      </c>
      <c r="AG11" s="140" t="s">
        <v>229</v>
      </c>
      <c r="AH11" s="140">
        <v>28.5</v>
      </c>
      <c r="AI11" s="140">
        <v>149.6</v>
      </c>
      <c r="AJ11" s="140">
        <v>178.1</v>
      </c>
      <c r="AK11" s="144">
        <v>8</v>
      </c>
      <c r="AL11" s="148">
        <v>0.16002245929253228</v>
      </c>
      <c r="AM11" s="143" t="s">
        <v>230</v>
      </c>
      <c r="AN11" s="140" t="s">
        <v>231</v>
      </c>
      <c r="AO11" s="140" t="s">
        <v>232</v>
      </c>
      <c r="AP11" s="63" t="s">
        <v>16963</v>
      </c>
      <c r="AQ11" s="27" t="str">
        <f t="shared" si="1"/>
        <v>Record Complete</v>
      </c>
      <c r="AR11" s="142" t="s">
        <v>234</v>
      </c>
      <c r="AS11" s="5" t="str">
        <f t="shared" si="2"/>
        <v/>
      </c>
      <c r="AT11" s="5" t="s">
        <v>17200</v>
      </c>
    </row>
    <row r="12" spans="1:46" s="5" customFormat="1" ht="15.75" thickBot="1" x14ac:dyDescent="0.3">
      <c r="A12" s="29" t="s">
        <v>246</v>
      </c>
      <c r="B12" s="31">
        <v>1702</v>
      </c>
      <c r="C12" s="31" t="s">
        <v>213</v>
      </c>
      <c r="D12" s="31" t="s">
        <v>247</v>
      </c>
      <c r="E12" s="51" t="str">
        <f ca="1">IF(ISERROR(INDIRECT(CONCATENATE("FIPs_codes!",ADDRESS((MATCH($D12,INDIRECT($C12),0)+MATCH($C12,FIPs_codes!$G$1:$G$3296,0)-1),COLUMN(FIPs_codes!A10))))),"",INDIRECT(CONCATENATE("FIPs_codes!",ADDRESS((MATCH($D12,INDIRECT($C12),0)+MATCH($C12,FIPs_codes!$G$1:$G$3296,0)-1),COLUMN(FIPs_codes!A10)))))</f>
        <v>40003</v>
      </c>
      <c r="F12" s="51">
        <f ca="1">IF(ISERROR(INDIRECT(CONCATENATE("FIPs_codes!",ADDRESS((MATCH($D12,INDIRECT($C12),0)+MATCH($C12,FIPs_codes!$G$1:$G$3296,0)-1),COLUMN(FIPs_codes!C10))))),"",INDIRECT(CONCATENATE("FIPs_codes!",ADDRESS((MATCH($D12,INDIRECT($C12),0)+MATCH($C12,FIPs_codes!$G$1:$G$3296,0)-1),COLUMN(FIPs_codes!C10)))))</f>
        <v>6</v>
      </c>
      <c r="G12" s="31" t="s">
        <v>249</v>
      </c>
      <c r="H12" s="31" t="s">
        <v>217</v>
      </c>
      <c r="I12" s="35" t="s">
        <v>250</v>
      </c>
      <c r="J12" s="37" t="s">
        <v>219</v>
      </c>
      <c r="K12" s="31" t="s">
        <v>78</v>
      </c>
      <c r="L12" s="31" t="s">
        <v>220</v>
      </c>
      <c r="M12" s="31" t="s">
        <v>57</v>
      </c>
      <c r="N12" s="39" t="s">
        <v>251</v>
      </c>
      <c r="O12" s="39">
        <v>2006</v>
      </c>
      <c r="P12" s="39" t="s">
        <v>252</v>
      </c>
      <c r="Q12" s="31">
        <v>1340</v>
      </c>
      <c r="R12" s="31" t="s">
        <v>245</v>
      </c>
      <c r="S12" s="41" t="s">
        <v>60</v>
      </c>
      <c r="T12" s="29" t="s">
        <v>253</v>
      </c>
      <c r="U12" s="31" t="s">
        <v>134</v>
      </c>
      <c r="V12" s="39" t="s">
        <v>254</v>
      </c>
      <c r="W12" s="43" t="s">
        <v>225</v>
      </c>
      <c r="X12" s="43" t="s">
        <v>65</v>
      </c>
      <c r="Y12" s="43">
        <v>40288</v>
      </c>
      <c r="Z12" s="31">
        <v>97</v>
      </c>
      <c r="AA12" s="31">
        <v>928</v>
      </c>
      <c r="AB12" s="31" t="s">
        <v>66</v>
      </c>
      <c r="AC12" s="31">
        <v>8007</v>
      </c>
      <c r="AD12" s="31" t="s">
        <v>227</v>
      </c>
      <c r="AE12" s="39" t="s">
        <v>255</v>
      </c>
      <c r="AF12" s="39" t="s">
        <v>256</v>
      </c>
      <c r="AG12" s="31" t="s">
        <v>229</v>
      </c>
      <c r="AH12" s="31">
        <v>0</v>
      </c>
      <c r="AI12" s="31">
        <v>184.18</v>
      </c>
      <c r="AJ12" s="31">
        <v>184.2</v>
      </c>
      <c r="AK12" s="39">
        <v>8.6999999999999993</v>
      </c>
      <c r="AL12" s="26">
        <v>0</v>
      </c>
      <c r="AM12" s="37" t="s">
        <v>230</v>
      </c>
      <c r="AN12" s="31" t="s">
        <v>257</v>
      </c>
      <c r="AO12" s="31" t="s">
        <v>258</v>
      </c>
      <c r="AP12" s="45" t="s">
        <v>259</v>
      </c>
      <c r="AQ12" s="27" t="str">
        <f t="shared" si="1"/>
        <v>Record Complete</v>
      </c>
      <c r="AR12" s="35" t="s">
        <v>234</v>
      </c>
      <c r="AS12" s="5" t="str">
        <f t="shared" si="2"/>
        <v/>
      </c>
      <c r="AT12" s="5" t="s">
        <v>17200</v>
      </c>
    </row>
    <row r="13" spans="1:46" s="5" customFormat="1" ht="15.75" thickBot="1" x14ac:dyDescent="0.3">
      <c r="A13" s="30" t="s">
        <v>246</v>
      </c>
      <c r="B13" s="32">
        <v>1702</v>
      </c>
      <c r="C13" s="32" t="s">
        <v>213</v>
      </c>
      <c r="D13" s="32" t="s">
        <v>247</v>
      </c>
      <c r="E13" s="51" t="str">
        <f ca="1">IF(ISERROR(INDIRECT(CONCATENATE("FIPs_codes!",ADDRESS((MATCH($D13,INDIRECT($C13),0)+MATCH($C13,FIPs_codes!$G$1:$G$3296,0)-1),COLUMN(FIPs_codes!A11))))),"",INDIRECT(CONCATENATE("FIPs_codes!",ADDRESS((MATCH($D13,INDIRECT($C13),0)+MATCH($C13,FIPs_codes!$G$1:$G$3296,0)-1),COLUMN(FIPs_codes!A11)))))</f>
        <v>40003</v>
      </c>
      <c r="F13" s="51">
        <f ca="1">IF(ISERROR(INDIRECT(CONCATENATE("FIPs_codes!",ADDRESS((MATCH($D13,INDIRECT($C13),0)+MATCH($C13,FIPs_codes!$G$1:$G$3296,0)-1),COLUMN(FIPs_codes!C11))))),"",INDIRECT(CONCATENATE("FIPs_codes!",ADDRESS((MATCH($D13,INDIRECT($C13),0)+MATCH($C13,FIPs_codes!$G$1:$G$3296,0)-1),COLUMN(FIPs_codes!C11)))))</f>
        <v>6</v>
      </c>
      <c r="G13" s="32" t="s">
        <v>249</v>
      </c>
      <c r="H13" s="32" t="s">
        <v>217</v>
      </c>
      <c r="I13" s="36" t="s">
        <v>250</v>
      </c>
      <c r="J13" s="38" t="s">
        <v>219</v>
      </c>
      <c r="K13" s="32" t="s">
        <v>78</v>
      </c>
      <c r="L13" s="32" t="s">
        <v>220</v>
      </c>
      <c r="M13" s="32" t="s">
        <v>57</v>
      </c>
      <c r="N13" s="40" t="s">
        <v>251</v>
      </c>
      <c r="O13" s="40">
        <v>2006</v>
      </c>
      <c r="P13" s="40" t="s">
        <v>252</v>
      </c>
      <c r="Q13" s="32">
        <v>1340</v>
      </c>
      <c r="R13" s="32" t="s">
        <v>245</v>
      </c>
      <c r="S13" s="42" t="s">
        <v>60</v>
      </c>
      <c r="T13" s="30" t="s">
        <v>253</v>
      </c>
      <c r="U13" s="32" t="s">
        <v>134</v>
      </c>
      <c r="V13" s="40" t="s">
        <v>254</v>
      </c>
      <c r="W13" s="44" t="s">
        <v>225</v>
      </c>
      <c r="X13" s="44" t="s">
        <v>65</v>
      </c>
      <c r="Y13" s="44">
        <v>40288</v>
      </c>
      <c r="Z13" s="32">
        <v>97</v>
      </c>
      <c r="AA13" s="32">
        <v>928</v>
      </c>
      <c r="AB13" s="32" t="s">
        <v>66</v>
      </c>
      <c r="AC13" s="32">
        <v>8007</v>
      </c>
      <c r="AD13" s="32" t="s">
        <v>227</v>
      </c>
      <c r="AE13" s="40" t="s">
        <v>255</v>
      </c>
      <c r="AF13" s="40" t="s">
        <v>256</v>
      </c>
      <c r="AG13" s="32" t="s">
        <v>229</v>
      </c>
      <c r="AH13" s="32">
        <v>0</v>
      </c>
      <c r="AI13" s="32">
        <v>185.35</v>
      </c>
      <c r="AJ13" s="32">
        <v>185.35</v>
      </c>
      <c r="AK13" s="40">
        <v>8.6999999999999993</v>
      </c>
      <c r="AL13" s="25">
        <v>0</v>
      </c>
      <c r="AM13" s="38" t="s">
        <v>230</v>
      </c>
      <c r="AN13" s="32" t="s">
        <v>257</v>
      </c>
      <c r="AO13" s="32" t="s">
        <v>258</v>
      </c>
      <c r="AP13" s="63" t="s">
        <v>259</v>
      </c>
      <c r="AQ13" s="27" t="str">
        <f t="shared" si="1"/>
        <v>Record Complete</v>
      </c>
      <c r="AR13" s="36" t="s">
        <v>234</v>
      </c>
      <c r="AS13" s="5" t="str">
        <f t="shared" si="2"/>
        <v/>
      </c>
      <c r="AT13" s="5" t="s">
        <v>17200</v>
      </c>
    </row>
    <row r="14" spans="1:46" s="5" customFormat="1" ht="15.75" thickBot="1" x14ac:dyDescent="0.3">
      <c r="A14" s="29" t="s">
        <v>246</v>
      </c>
      <c r="B14" s="31">
        <v>1702</v>
      </c>
      <c r="C14" s="31" t="s">
        <v>213</v>
      </c>
      <c r="D14" s="31" t="s">
        <v>247</v>
      </c>
      <c r="E14" s="51" t="str">
        <f ca="1">IF(ISERROR(INDIRECT(CONCATENATE("FIPs_codes!",ADDRESS((MATCH($D14,INDIRECT($C14),0)+MATCH($C14,FIPs_codes!$G$1:$G$3296,0)-1),COLUMN(FIPs_codes!A12))))),"",INDIRECT(CONCATENATE("FIPs_codes!",ADDRESS((MATCH($D14,INDIRECT($C14),0)+MATCH($C14,FIPs_codes!$G$1:$G$3296,0)-1),COLUMN(FIPs_codes!A12)))))</f>
        <v>40003</v>
      </c>
      <c r="F14" s="51">
        <f ca="1">IF(ISERROR(INDIRECT(CONCATENATE("FIPs_codes!",ADDRESS((MATCH($D14,INDIRECT($C14),0)+MATCH($C14,FIPs_codes!$G$1:$G$3296,0)-1),COLUMN(FIPs_codes!C12))))),"",INDIRECT(CONCATENATE("FIPs_codes!",ADDRESS((MATCH($D14,INDIRECT($C14),0)+MATCH($C14,FIPs_codes!$G$1:$G$3296,0)-1),COLUMN(FIPs_codes!C12)))))</f>
        <v>6</v>
      </c>
      <c r="G14" s="31" t="s">
        <v>249</v>
      </c>
      <c r="H14" s="31" t="s">
        <v>217</v>
      </c>
      <c r="I14" s="35" t="s">
        <v>250</v>
      </c>
      <c r="J14" s="37" t="s">
        <v>219</v>
      </c>
      <c r="K14" s="31" t="s">
        <v>78</v>
      </c>
      <c r="L14" s="31" t="s">
        <v>220</v>
      </c>
      <c r="M14" s="31" t="s">
        <v>57</v>
      </c>
      <c r="N14" s="39" t="s">
        <v>251</v>
      </c>
      <c r="O14" s="39">
        <v>2006</v>
      </c>
      <c r="P14" s="39" t="s">
        <v>252</v>
      </c>
      <c r="Q14" s="31">
        <v>1340</v>
      </c>
      <c r="R14" s="31" t="s">
        <v>245</v>
      </c>
      <c r="S14" s="41" t="s">
        <v>60</v>
      </c>
      <c r="T14" s="29" t="s">
        <v>253</v>
      </c>
      <c r="U14" s="31" t="s">
        <v>134</v>
      </c>
      <c r="V14" s="39" t="s">
        <v>254</v>
      </c>
      <c r="W14" s="43" t="s">
        <v>225</v>
      </c>
      <c r="X14" s="43" t="s">
        <v>65</v>
      </c>
      <c r="Y14" s="43">
        <v>40288</v>
      </c>
      <c r="Z14" s="31">
        <v>97</v>
      </c>
      <c r="AA14" s="31">
        <v>928</v>
      </c>
      <c r="AB14" s="31" t="s">
        <v>66</v>
      </c>
      <c r="AC14" s="31">
        <v>8007</v>
      </c>
      <c r="AD14" s="31" t="s">
        <v>227</v>
      </c>
      <c r="AE14" s="39" t="s">
        <v>255</v>
      </c>
      <c r="AF14" s="39" t="s">
        <v>256</v>
      </c>
      <c r="AG14" s="31" t="s">
        <v>229</v>
      </c>
      <c r="AH14" s="31">
        <v>0</v>
      </c>
      <c r="AI14" s="31">
        <v>186.85</v>
      </c>
      <c r="AJ14" s="31">
        <v>186.9</v>
      </c>
      <c r="AK14" s="39">
        <v>8.7100000000000009</v>
      </c>
      <c r="AL14" s="26">
        <v>0</v>
      </c>
      <c r="AM14" s="37" t="s">
        <v>230</v>
      </c>
      <c r="AN14" s="31" t="s">
        <v>257</v>
      </c>
      <c r="AO14" s="31" t="s">
        <v>258</v>
      </c>
      <c r="AP14" s="45" t="s">
        <v>259</v>
      </c>
      <c r="AQ14" s="27" t="str">
        <f t="shared" si="1"/>
        <v>Record Complete</v>
      </c>
      <c r="AR14" s="35" t="s">
        <v>234</v>
      </c>
      <c r="AS14" s="5" t="str">
        <f t="shared" si="2"/>
        <v/>
      </c>
      <c r="AT14" s="5" t="s">
        <v>17200</v>
      </c>
    </row>
    <row r="15" spans="1:46" s="5" customFormat="1" ht="15.75" thickBot="1" x14ac:dyDescent="0.3">
      <c r="A15" s="30" t="s">
        <v>260</v>
      </c>
      <c r="B15" s="32">
        <v>1702</v>
      </c>
      <c r="C15" s="32" t="s">
        <v>213</v>
      </c>
      <c r="D15" s="32" t="s">
        <v>247</v>
      </c>
      <c r="E15" s="51" t="str">
        <f ca="1">IF(ISERROR(INDIRECT(CONCATENATE("FIPs_codes!",ADDRESS((MATCH($D15,INDIRECT($C15),0)+MATCH($C15,FIPs_codes!$G$1:$G$3296,0)-1),COLUMN(FIPs_codes!A13))))),"",INDIRECT(CONCATENATE("FIPs_codes!",ADDRESS((MATCH($D15,INDIRECT($C15),0)+MATCH($C15,FIPs_codes!$G$1:$G$3296,0)-1),COLUMN(FIPs_codes!A13)))))</f>
        <v>40003</v>
      </c>
      <c r="F15" s="51">
        <f ca="1">IF(ISERROR(INDIRECT(CONCATENATE("FIPs_codes!",ADDRESS((MATCH($D15,INDIRECT($C15),0)+MATCH($C15,FIPs_codes!$G$1:$G$3296,0)-1),COLUMN(FIPs_codes!C13))))),"",INDIRECT(CONCATENATE("FIPs_codes!",ADDRESS((MATCH($D15,INDIRECT($C15),0)+MATCH($C15,FIPs_codes!$G$1:$G$3296,0)-1),COLUMN(FIPs_codes!C13)))))</f>
        <v>6</v>
      </c>
      <c r="G15" s="32" t="s">
        <v>249</v>
      </c>
      <c r="H15" s="32" t="s">
        <v>217</v>
      </c>
      <c r="I15" s="36" t="s">
        <v>250</v>
      </c>
      <c r="J15" s="38" t="s">
        <v>219</v>
      </c>
      <c r="K15" s="32" t="s">
        <v>78</v>
      </c>
      <c r="L15" s="32" t="s">
        <v>220</v>
      </c>
      <c r="M15" s="32" t="s">
        <v>57</v>
      </c>
      <c r="N15" s="40" t="s">
        <v>261</v>
      </c>
      <c r="O15" s="40">
        <v>2005</v>
      </c>
      <c r="P15" s="40" t="s">
        <v>252</v>
      </c>
      <c r="Q15" s="32">
        <v>1340</v>
      </c>
      <c r="R15" s="32" t="s">
        <v>245</v>
      </c>
      <c r="S15" s="42" t="s">
        <v>60</v>
      </c>
      <c r="T15" s="30" t="s">
        <v>253</v>
      </c>
      <c r="U15" s="32" t="s">
        <v>134</v>
      </c>
      <c r="V15" s="40" t="s">
        <v>254</v>
      </c>
      <c r="W15" s="44" t="s">
        <v>225</v>
      </c>
      <c r="X15" s="44" t="s">
        <v>65</v>
      </c>
      <c r="Y15" s="44">
        <v>40197</v>
      </c>
      <c r="Z15" s="32">
        <v>99</v>
      </c>
      <c r="AA15" s="32">
        <v>928</v>
      </c>
      <c r="AB15" s="32" t="s">
        <v>66</v>
      </c>
      <c r="AC15" s="32">
        <v>151506</v>
      </c>
      <c r="AD15" s="32" t="s">
        <v>262</v>
      </c>
      <c r="AE15" s="40" t="s">
        <v>255</v>
      </c>
      <c r="AF15" s="40" t="s">
        <v>256</v>
      </c>
      <c r="AG15" s="32" t="s">
        <v>229</v>
      </c>
      <c r="AH15" s="32">
        <v>60.03</v>
      </c>
      <c r="AI15" s="32">
        <v>211.62</v>
      </c>
      <c r="AJ15" s="32">
        <v>271.64999999999998</v>
      </c>
      <c r="AK15" s="40">
        <v>8.3800000000000008</v>
      </c>
      <c r="AL15" s="25">
        <v>0.22098288238542244</v>
      </c>
      <c r="AM15" s="38" t="s">
        <v>230</v>
      </c>
      <c r="AN15" s="32" t="s">
        <v>257</v>
      </c>
      <c r="AO15" s="32" t="s">
        <v>258</v>
      </c>
      <c r="AP15" s="63" t="s">
        <v>259</v>
      </c>
      <c r="AQ15" s="27" t="str">
        <f t="shared" si="1"/>
        <v>Record Complete</v>
      </c>
      <c r="AR15" s="36" t="s">
        <v>234</v>
      </c>
      <c r="AS15" s="5" t="str">
        <f t="shared" si="2"/>
        <v/>
      </c>
      <c r="AT15" s="5" t="s">
        <v>17200</v>
      </c>
    </row>
    <row r="16" spans="1:46" s="5" customFormat="1" ht="15.75" thickBot="1" x14ac:dyDescent="0.3">
      <c r="A16" s="48" t="s">
        <v>260</v>
      </c>
      <c r="B16" s="50">
        <v>1702</v>
      </c>
      <c r="C16" s="50" t="s">
        <v>213</v>
      </c>
      <c r="D16" s="50" t="s">
        <v>247</v>
      </c>
      <c r="E16" s="51" t="str">
        <f ca="1">IF(ISERROR(INDIRECT(CONCATENATE("FIPs_codes!",ADDRESS((MATCH($D16,INDIRECT($C16),0)+MATCH($C16,FIPs_codes!$G$1:$G$3296,0)-1),COLUMN(FIPs_codes!A14))))),"",INDIRECT(CONCATENATE("FIPs_codes!",ADDRESS((MATCH($D16,INDIRECT($C16),0)+MATCH($C16,FIPs_codes!$G$1:$G$3296,0)-1),COLUMN(FIPs_codes!A14)))))</f>
        <v>40003</v>
      </c>
      <c r="F16" s="51">
        <f ca="1">IF(ISERROR(INDIRECT(CONCATENATE("FIPs_codes!",ADDRESS((MATCH($D16,INDIRECT($C16),0)+MATCH($C16,FIPs_codes!$G$1:$G$3296,0)-1),COLUMN(FIPs_codes!C14))))),"",INDIRECT(CONCATENATE("FIPs_codes!",ADDRESS((MATCH($D16,INDIRECT($C16),0)+MATCH($C16,FIPs_codes!$G$1:$G$3296,0)-1),COLUMN(FIPs_codes!C14)))))</f>
        <v>6</v>
      </c>
      <c r="G16" s="50" t="s">
        <v>249</v>
      </c>
      <c r="H16" s="50" t="s">
        <v>217</v>
      </c>
      <c r="I16" s="54" t="s">
        <v>250</v>
      </c>
      <c r="J16" s="56" t="s">
        <v>219</v>
      </c>
      <c r="K16" s="50" t="s">
        <v>78</v>
      </c>
      <c r="L16" s="50" t="s">
        <v>220</v>
      </c>
      <c r="M16" s="50" t="s">
        <v>57</v>
      </c>
      <c r="N16" s="58" t="s">
        <v>261</v>
      </c>
      <c r="O16" s="58">
        <v>2005</v>
      </c>
      <c r="P16" s="58" t="s">
        <v>252</v>
      </c>
      <c r="Q16" s="50">
        <v>1340</v>
      </c>
      <c r="R16" s="50" t="s">
        <v>245</v>
      </c>
      <c r="S16" s="60" t="s">
        <v>60</v>
      </c>
      <c r="T16" s="48" t="s">
        <v>253</v>
      </c>
      <c r="U16" s="50" t="s">
        <v>134</v>
      </c>
      <c r="V16" s="58" t="s">
        <v>254</v>
      </c>
      <c r="W16" s="62" t="s">
        <v>225</v>
      </c>
      <c r="X16" s="62" t="s">
        <v>65</v>
      </c>
      <c r="Y16" s="62">
        <v>40197</v>
      </c>
      <c r="Z16" s="50">
        <v>99</v>
      </c>
      <c r="AA16" s="50">
        <v>928</v>
      </c>
      <c r="AB16" s="50" t="s">
        <v>66</v>
      </c>
      <c r="AC16" s="50">
        <v>151506</v>
      </c>
      <c r="AD16" s="50" t="s">
        <v>262</v>
      </c>
      <c r="AE16" s="58" t="s">
        <v>255</v>
      </c>
      <c r="AF16" s="58" t="s">
        <v>256</v>
      </c>
      <c r="AG16" s="50" t="s">
        <v>229</v>
      </c>
      <c r="AH16" s="50">
        <v>61.39</v>
      </c>
      <c r="AI16" s="50">
        <v>211.99</v>
      </c>
      <c r="AJ16" s="50">
        <v>273.38</v>
      </c>
      <c r="AK16" s="58">
        <v>8.39</v>
      </c>
      <c r="AL16" s="26">
        <v>0.22455922159631284</v>
      </c>
      <c r="AM16" s="56" t="s">
        <v>230</v>
      </c>
      <c r="AN16" s="50" t="s">
        <v>257</v>
      </c>
      <c r="AO16" s="50" t="s">
        <v>258</v>
      </c>
      <c r="AP16" s="45" t="s">
        <v>259</v>
      </c>
      <c r="AQ16" s="27" t="str">
        <f t="shared" si="1"/>
        <v>Record Complete</v>
      </c>
      <c r="AR16" s="54" t="s">
        <v>234</v>
      </c>
      <c r="AS16" s="5" t="str">
        <f t="shared" si="2"/>
        <v/>
      </c>
      <c r="AT16" s="5" t="s">
        <v>17200</v>
      </c>
    </row>
    <row r="17" spans="1:46" s="5" customFormat="1" ht="15.75" thickBot="1" x14ac:dyDescent="0.3">
      <c r="A17" s="47" t="s">
        <v>260</v>
      </c>
      <c r="B17" s="49">
        <v>1702</v>
      </c>
      <c r="C17" s="49" t="s">
        <v>213</v>
      </c>
      <c r="D17" s="49" t="s">
        <v>247</v>
      </c>
      <c r="E17" s="51" t="str">
        <f ca="1">IF(ISERROR(INDIRECT(CONCATENATE("FIPs_codes!",ADDRESS((MATCH($D17,INDIRECT($C17),0)+MATCH($C17,FIPs_codes!$G$1:$G$3296,0)-1),COLUMN(FIPs_codes!A15))))),"",INDIRECT(CONCATENATE("FIPs_codes!",ADDRESS((MATCH($D17,INDIRECT($C17),0)+MATCH($C17,FIPs_codes!$G$1:$G$3296,0)-1),COLUMN(FIPs_codes!A15)))))</f>
        <v>40003</v>
      </c>
      <c r="F17" s="51">
        <f ca="1">IF(ISERROR(INDIRECT(CONCATENATE("FIPs_codes!",ADDRESS((MATCH($D17,INDIRECT($C17),0)+MATCH($C17,FIPs_codes!$G$1:$G$3296,0)-1),COLUMN(FIPs_codes!C15))))),"",INDIRECT(CONCATENATE("FIPs_codes!",ADDRESS((MATCH($D17,INDIRECT($C17),0)+MATCH($C17,FIPs_codes!$G$1:$G$3296,0)-1),COLUMN(FIPs_codes!C15)))))</f>
        <v>6</v>
      </c>
      <c r="G17" s="49" t="s">
        <v>249</v>
      </c>
      <c r="H17" s="49" t="s">
        <v>217</v>
      </c>
      <c r="I17" s="53" t="s">
        <v>250</v>
      </c>
      <c r="J17" s="55" t="s">
        <v>219</v>
      </c>
      <c r="K17" s="49" t="s">
        <v>78</v>
      </c>
      <c r="L17" s="49" t="s">
        <v>220</v>
      </c>
      <c r="M17" s="49" t="s">
        <v>57</v>
      </c>
      <c r="N17" s="57" t="s">
        <v>261</v>
      </c>
      <c r="O17" s="57">
        <v>2005</v>
      </c>
      <c r="P17" s="57" t="s">
        <v>252</v>
      </c>
      <c r="Q17" s="49">
        <v>1340</v>
      </c>
      <c r="R17" s="49" t="s">
        <v>245</v>
      </c>
      <c r="S17" s="59" t="s">
        <v>60</v>
      </c>
      <c r="T17" s="47" t="s">
        <v>253</v>
      </c>
      <c r="U17" s="49" t="s">
        <v>134</v>
      </c>
      <c r="V17" s="57" t="s">
        <v>254</v>
      </c>
      <c r="W17" s="61" t="s">
        <v>225</v>
      </c>
      <c r="X17" s="61" t="s">
        <v>65</v>
      </c>
      <c r="Y17" s="61">
        <v>40197</v>
      </c>
      <c r="Z17" s="49">
        <v>99</v>
      </c>
      <c r="AA17" s="49">
        <v>928</v>
      </c>
      <c r="AB17" s="49" t="s">
        <v>66</v>
      </c>
      <c r="AC17" s="49">
        <v>151506</v>
      </c>
      <c r="AD17" s="49" t="s">
        <v>262</v>
      </c>
      <c r="AE17" s="57" t="s">
        <v>255</v>
      </c>
      <c r="AF17" s="57" t="s">
        <v>256</v>
      </c>
      <c r="AG17" s="49" t="s">
        <v>229</v>
      </c>
      <c r="AH17" s="49">
        <v>62.59</v>
      </c>
      <c r="AI17" s="49">
        <v>218.04</v>
      </c>
      <c r="AJ17" s="49">
        <v>280.63</v>
      </c>
      <c r="AK17" s="57">
        <v>8.4</v>
      </c>
      <c r="AL17" s="25">
        <v>0.22303388803762964</v>
      </c>
      <c r="AM17" s="55" t="s">
        <v>230</v>
      </c>
      <c r="AN17" s="49" t="s">
        <v>257</v>
      </c>
      <c r="AO17" s="49" t="s">
        <v>258</v>
      </c>
      <c r="AP17" s="63" t="s">
        <v>259</v>
      </c>
      <c r="AQ17" s="27" t="str">
        <f t="shared" si="1"/>
        <v>Record Complete</v>
      </c>
      <c r="AR17" s="53" t="s">
        <v>234</v>
      </c>
      <c r="AS17" s="5" t="str">
        <f t="shared" si="2"/>
        <v/>
      </c>
      <c r="AT17" s="5" t="s">
        <v>17200</v>
      </c>
    </row>
    <row r="18" spans="1:46" s="5" customFormat="1" ht="15.75" thickBot="1" x14ac:dyDescent="0.3">
      <c r="A18" s="48" t="s">
        <v>260</v>
      </c>
      <c r="B18" s="50">
        <v>1702</v>
      </c>
      <c r="C18" s="50" t="s">
        <v>213</v>
      </c>
      <c r="D18" s="50" t="s">
        <v>247</v>
      </c>
      <c r="E18" s="51" t="str">
        <f ca="1">IF(ISERROR(INDIRECT(CONCATENATE("FIPs_codes!",ADDRESS((MATCH($D18,INDIRECT($C18),0)+MATCH($C18,FIPs_codes!$G$1:$G$3296,0)-1),COLUMN(FIPs_codes!A16))))),"",INDIRECT(CONCATENATE("FIPs_codes!",ADDRESS((MATCH($D18,INDIRECT($C18),0)+MATCH($C18,FIPs_codes!$G$1:$G$3296,0)-1),COLUMN(FIPs_codes!A16)))))</f>
        <v>40003</v>
      </c>
      <c r="F18" s="51">
        <f ca="1">IF(ISERROR(INDIRECT(CONCATENATE("FIPs_codes!",ADDRESS((MATCH($D18,INDIRECT($C18),0)+MATCH($C18,FIPs_codes!$G$1:$G$3296,0)-1),COLUMN(FIPs_codes!C16))))),"",INDIRECT(CONCATENATE("FIPs_codes!",ADDRESS((MATCH($D18,INDIRECT($C18),0)+MATCH($C18,FIPs_codes!$G$1:$G$3296,0)-1),COLUMN(FIPs_codes!C16)))))</f>
        <v>6</v>
      </c>
      <c r="G18" s="52" t="s">
        <v>216</v>
      </c>
      <c r="H18" s="52" t="s">
        <v>217</v>
      </c>
      <c r="I18" s="54" t="s">
        <v>250</v>
      </c>
      <c r="J18" s="56" t="s">
        <v>219</v>
      </c>
      <c r="K18" s="50" t="s">
        <v>78</v>
      </c>
      <c r="L18" s="50" t="s">
        <v>220</v>
      </c>
      <c r="M18" s="50" t="s">
        <v>57</v>
      </c>
      <c r="N18" s="58" t="s">
        <v>242</v>
      </c>
      <c r="O18" s="58">
        <v>2005</v>
      </c>
      <c r="P18" s="58" t="s">
        <v>252</v>
      </c>
      <c r="Q18" s="126">
        <v>1340</v>
      </c>
      <c r="R18" s="50" t="s">
        <v>245</v>
      </c>
      <c r="S18" s="60" t="s">
        <v>60</v>
      </c>
      <c r="T18" s="48" t="s">
        <v>263</v>
      </c>
      <c r="U18" s="50" t="s">
        <v>134</v>
      </c>
      <c r="V18" s="58" t="s">
        <v>254</v>
      </c>
      <c r="W18" s="62" t="s">
        <v>225</v>
      </c>
      <c r="X18" s="62" t="s">
        <v>264</v>
      </c>
      <c r="Y18" s="62">
        <v>40388</v>
      </c>
      <c r="Z18" s="50">
        <v>82</v>
      </c>
      <c r="AA18" s="126">
        <v>875</v>
      </c>
      <c r="AB18" s="50" t="s">
        <v>66</v>
      </c>
      <c r="AC18" s="126">
        <v>98943</v>
      </c>
      <c r="AD18" s="50" t="s">
        <v>262</v>
      </c>
      <c r="AE18" s="58" t="s">
        <v>255</v>
      </c>
      <c r="AF18" s="58" t="s">
        <v>236</v>
      </c>
      <c r="AG18" s="50" t="s">
        <v>229</v>
      </c>
      <c r="AH18" s="50">
        <v>31.91</v>
      </c>
      <c r="AI18" s="50">
        <v>106.93</v>
      </c>
      <c r="AJ18" s="50">
        <v>138.84</v>
      </c>
      <c r="AK18" s="58">
        <v>8.48</v>
      </c>
      <c r="AL18" s="26">
        <v>0.22983290118121577</v>
      </c>
      <c r="AM18" s="56" t="s">
        <v>230</v>
      </c>
      <c r="AN18" s="50" t="s">
        <v>231</v>
      </c>
      <c r="AO18" s="50" t="s">
        <v>232</v>
      </c>
      <c r="AP18" s="45" t="s">
        <v>16963</v>
      </c>
      <c r="AQ18" s="27" t="str">
        <f t="shared" si="1"/>
        <v>Record Complete</v>
      </c>
      <c r="AR18" s="54"/>
      <c r="AS18" s="5" t="str">
        <f t="shared" si="2"/>
        <v/>
      </c>
      <c r="AT18" s="5" t="s">
        <v>17200</v>
      </c>
    </row>
    <row r="19" spans="1:46" s="5" customFormat="1" ht="15.75" thickBot="1" x14ac:dyDescent="0.3">
      <c r="A19" s="47" t="s">
        <v>260</v>
      </c>
      <c r="B19" s="49">
        <v>1702</v>
      </c>
      <c r="C19" s="49" t="s">
        <v>213</v>
      </c>
      <c r="D19" s="49" t="s">
        <v>247</v>
      </c>
      <c r="E19" s="51" t="str">
        <f ca="1">IF(ISERROR(INDIRECT(CONCATENATE("FIPs_codes!",ADDRESS((MATCH($D19,INDIRECT($C19),0)+MATCH($C19,FIPs_codes!$G$1:$G$3296,0)-1),COLUMN(FIPs_codes!A17))))),"",INDIRECT(CONCATENATE("FIPs_codes!",ADDRESS((MATCH($D19,INDIRECT($C19),0)+MATCH($C19,FIPs_codes!$G$1:$G$3296,0)-1),COLUMN(FIPs_codes!A17)))))</f>
        <v>40003</v>
      </c>
      <c r="F19" s="51">
        <f ca="1">IF(ISERROR(INDIRECT(CONCATENATE("FIPs_codes!",ADDRESS((MATCH($D19,INDIRECT($C19),0)+MATCH($C19,FIPs_codes!$G$1:$G$3296,0)-1),COLUMN(FIPs_codes!C17))))),"",INDIRECT(CONCATENATE("FIPs_codes!",ADDRESS((MATCH($D19,INDIRECT($C19),0)+MATCH($C19,FIPs_codes!$G$1:$G$3296,0)-1),COLUMN(FIPs_codes!C17)))))</f>
        <v>6</v>
      </c>
      <c r="G19" s="51" t="s">
        <v>216</v>
      </c>
      <c r="H19" s="51" t="s">
        <v>217</v>
      </c>
      <c r="I19" s="53" t="s">
        <v>250</v>
      </c>
      <c r="J19" s="55" t="s">
        <v>219</v>
      </c>
      <c r="K19" s="49" t="s">
        <v>78</v>
      </c>
      <c r="L19" s="49" t="s">
        <v>220</v>
      </c>
      <c r="M19" s="49" t="s">
        <v>57</v>
      </c>
      <c r="N19" s="57" t="s">
        <v>242</v>
      </c>
      <c r="O19" s="57">
        <v>2005</v>
      </c>
      <c r="P19" s="57" t="s">
        <v>252</v>
      </c>
      <c r="Q19" s="128">
        <v>1340</v>
      </c>
      <c r="R19" s="49" t="s">
        <v>245</v>
      </c>
      <c r="S19" s="59" t="s">
        <v>60</v>
      </c>
      <c r="T19" s="47" t="s">
        <v>263</v>
      </c>
      <c r="U19" s="49" t="s">
        <v>134</v>
      </c>
      <c r="V19" s="57" t="s">
        <v>254</v>
      </c>
      <c r="W19" s="61" t="s">
        <v>225</v>
      </c>
      <c r="X19" s="61" t="s">
        <v>264</v>
      </c>
      <c r="Y19" s="61">
        <v>40388</v>
      </c>
      <c r="Z19" s="49">
        <v>82</v>
      </c>
      <c r="AA19" s="128">
        <v>875</v>
      </c>
      <c r="AB19" s="49" t="s">
        <v>66</v>
      </c>
      <c r="AC19" s="128">
        <v>98943</v>
      </c>
      <c r="AD19" s="49" t="s">
        <v>262</v>
      </c>
      <c r="AE19" s="57" t="s">
        <v>255</v>
      </c>
      <c r="AF19" s="57" t="s">
        <v>236</v>
      </c>
      <c r="AG19" s="49" t="s">
        <v>229</v>
      </c>
      <c r="AH19" s="49">
        <v>39.729999999999997</v>
      </c>
      <c r="AI19" s="49">
        <v>139.87</v>
      </c>
      <c r="AJ19" s="49">
        <v>179.6</v>
      </c>
      <c r="AK19" s="57">
        <v>8.4</v>
      </c>
      <c r="AL19" s="25">
        <v>0.22121380846325167</v>
      </c>
      <c r="AM19" s="55" t="s">
        <v>230</v>
      </c>
      <c r="AN19" s="49" t="s">
        <v>231</v>
      </c>
      <c r="AO19" s="49" t="s">
        <v>232</v>
      </c>
      <c r="AP19" s="63" t="s">
        <v>16963</v>
      </c>
      <c r="AQ19" s="27" t="str">
        <f t="shared" si="1"/>
        <v>Record Complete</v>
      </c>
      <c r="AR19" s="53"/>
      <c r="AS19" s="5" t="str">
        <f t="shared" si="2"/>
        <v/>
      </c>
      <c r="AT19" s="5" t="s">
        <v>17200</v>
      </c>
    </row>
    <row r="20" spans="1:46" s="5" customFormat="1" ht="15.75" thickBot="1" x14ac:dyDescent="0.3">
      <c r="A20" s="48" t="s">
        <v>260</v>
      </c>
      <c r="B20" s="50">
        <v>1702</v>
      </c>
      <c r="C20" s="50" t="s">
        <v>213</v>
      </c>
      <c r="D20" s="50" t="s">
        <v>247</v>
      </c>
      <c r="E20" s="51" t="str">
        <f ca="1">IF(ISERROR(INDIRECT(CONCATENATE("FIPs_codes!",ADDRESS((MATCH($D20,INDIRECT($C20),0)+MATCH($C20,FIPs_codes!$G$1:$G$3296,0)-1),COLUMN(FIPs_codes!A18))))),"",INDIRECT(CONCATENATE("FIPs_codes!",ADDRESS((MATCH($D20,INDIRECT($C20),0)+MATCH($C20,FIPs_codes!$G$1:$G$3296,0)-1),COLUMN(FIPs_codes!A18)))))</f>
        <v>40003</v>
      </c>
      <c r="F20" s="51">
        <f ca="1">IF(ISERROR(INDIRECT(CONCATENATE("FIPs_codes!",ADDRESS((MATCH($D20,INDIRECT($C20),0)+MATCH($C20,FIPs_codes!$G$1:$G$3296,0)-1),COLUMN(FIPs_codes!C18))))),"",INDIRECT(CONCATENATE("FIPs_codes!",ADDRESS((MATCH($D20,INDIRECT($C20),0)+MATCH($C20,FIPs_codes!$G$1:$G$3296,0)-1),COLUMN(FIPs_codes!C18)))))</f>
        <v>6</v>
      </c>
      <c r="G20" s="52" t="s">
        <v>216</v>
      </c>
      <c r="H20" s="52" t="s">
        <v>217</v>
      </c>
      <c r="I20" s="54" t="s">
        <v>250</v>
      </c>
      <c r="J20" s="56" t="s">
        <v>219</v>
      </c>
      <c r="K20" s="50" t="s">
        <v>78</v>
      </c>
      <c r="L20" s="50" t="s">
        <v>220</v>
      </c>
      <c r="M20" s="50" t="s">
        <v>57</v>
      </c>
      <c r="N20" s="58" t="s">
        <v>242</v>
      </c>
      <c r="O20" s="58">
        <v>2005</v>
      </c>
      <c r="P20" s="58" t="s">
        <v>252</v>
      </c>
      <c r="Q20" s="126">
        <v>1340</v>
      </c>
      <c r="R20" s="50" t="s">
        <v>245</v>
      </c>
      <c r="S20" s="60" t="s">
        <v>60</v>
      </c>
      <c r="T20" s="48" t="s">
        <v>263</v>
      </c>
      <c r="U20" s="50" t="s">
        <v>134</v>
      </c>
      <c r="V20" s="58" t="s">
        <v>254</v>
      </c>
      <c r="W20" s="62" t="s">
        <v>225</v>
      </c>
      <c r="X20" s="62" t="s">
        <v>264</v>
      </c>
      <c r="Y20" s="62">
        <v>40388</v>
      </c>
      <c r="Z20" s="50">
        <v>82</v>
      </c>
      <c r="AA20" s="126">
        <v>875</v>
      </c>
      <c r="AB20" s="50" t="s">
        <v>66</v>
      </c>
      <c r="AC20" s="126">
        <v>98943</v>
      </c>
      <c r="AD20" s="50" t="s">
        <v>262</v>
      </c>
      <c r="AE20" s="58" t="s">
        <v>255</v>
      </c>
      <c r="AF20" s="58" t="s">
        <v>236</v>
      </c>
      <c r="AG20" s="50" t="s">
        <v>229</v>
      </c>
      <c r="AH20" s="50">
        <v>48.7</v>
      </c>
      <c r="AI20" s="50">
        <v>157.33000000000001</v>
      </c>
      <c r="AJ20" s="50">
        <v>206.03000000000003</v>
      </c>
      <c r="AK20" s="58">
        <v>8.32</v>
      </c>
      <c r="AL20" s="26">
        <v>0.23637334368781243</v>
      </c>
      <c r="AM20" s="56" t="s">
        <v>230</v>
      </c>
      <c r="AN20" s="50" t="s">
        <v>231</v>
      </c>
      <c r="AO20" s="50" t="s">
        <v>232</v>
      </c>
      <c r="AP20" s="45" t="s">
        <v>16963</v>
      </c>
      <c r="AQ20" s="27" t="str">
        <f t="shared" si="1"/>
        <v>Record Complete</v>
      </c>
      <c r="AR20" s="54"/>
      <c r="AS20" s="5" t="str">
        <f t="shared" si="2"/>
        <v/>
      </c>
      <c r="AT20" s="5" t="s">
        <v>17200</v>
      </c>
    </row>
    <row r="21" spans="1:46" s="5" customFormat="1" ht="15.75" thickBot="1" x14ac:dyDescent="0.3">
      <c r="A21" s="30" t="s">
        <v>260</v>
      </c>
      <c r="B21" s="32">
        <v>1702</v>
      </c>
      <c r="C21" s="32" t="s">
        <v>213</v>
      </c>
      <c r="D21" s="32" t="s">
        <v>247</v>
      </c>
      <c r="E21" s="51" t="str">
        <f ca="1">IF(ISERROR(INDIRECT(CONCATENATE("FIPs_codes!",ADDRESS((MATCH($D21,INDIRECT($C21),0)+MATCH($C21,FIPs_codes!$G$1:$G$3296,0)-1),COLUMN(FIPs_codes!A19))))),"",INDIRECT(CONCATENATE("FIPs_codes!",ADDRESS((MATCH($D21,INDIRECT($C21),0)+MATCH($C21,FIPs_codes!$G$1:$G$3296,0)-1),COLUMN(FIPs_codes!A19)))))</f>
        <v>40003</v>
      </c>
      <c r="F21" s="51">
        <f ca="1">IF(ISERROR(INDIRECT(CONCATENATE("FIPs_codes!",ADDRESS((MATCH($D21,INDIRECT($C21),0)+MATCH($C21,FIPs_codes!$G$1:$G$3296,0)-1),COLUMN(FIPs_codes!C19))))),"",INDIRECT(CONCATENATE("FIPs_codes!",ADDRESS((MATCH($D21,INDIRECT($C21),0)+MATCH($C21,FIPs_codes!$G$1:$G$3296,0)-1),COLUMN(FIPs_codes!C19)))))</f>
        <v>6</v>
      </c>
      <c r="G21" s="34" t="s">
        <v>216</v>
      </c>
      <c r="H21" s="34" t="s">
        <v>217</v>
      </c>
      <c r="I21" s="36" t="s">
        <v>250</v>
      </c>
      <c r="J21" s="38" t="s">
        <v>219</v>
      </c>
      <c r="K21" s="32" t="s">
        <v>78</v>
      </c>
      <c r="L21" s="32" t="s">
        <v>220</v>
      </c>
      <c r="M21" s="32" t="s">
        <v>57</v>
      </c>
      <c r="N21" s="40" t="s">
        <v>242</v>
      </c>
      <c r="O21" s="40">
        <v>2005</v>
      </c>
      <c r="P21" s="40" t="s">
        <v>252</v>
      </c>
      <c r="Q21" s="125">
        <v>1340</v>
      </c>
      <c r="R21" s="32" t="s">
        <v>245</v>
      </c>
      <c r="S21" s="42" t="s">
        <v>60</v>
      </c>
      <c r="T21" s="30" t="s">
        <v>263</v>
      </c>
      <c r="U21" s="32" t="s">
        <v>134</v>
      </c>
      <c r="V21" s="40" t="s">
        <v>254</v>
      </c>
      <c r="W21" s="44" t="s">
        <v>225</v>
      </c>
      <c r="X21" s="44" t="s">
        <v>65</v>
      </c>
      <c r="Y21" s="44">
        <v>40485</v>
      </c>
      <c r="Z21" s="32">
        <v>76</v>
      </c>
      <c r="AA21" s="125">
        <v>875</v>
      </c>
      <c r="AB21" s="32" t="s">
        <v>66</v>
      </c>
      <c r="AC21" s="125">
        <v>93505</v>
      </c>
      <c r="AD21" s="32" t="s">
        <v>262</v>
      </c>
      <c r="AE21" s="40" t="s">
        <v>255</v>
      </c>
      <c r="AF21" s="40" t="s">
        <v>236</v>
      </c>
      <c r="AG21" s="32" t="s">
        <v>229</v>
      </c>
      <c r="AH21" s="32">
        <v>58.11</v>
      </c>
      <c r="AI21" s="32">
        <v>280.76</v>
      </c>
      <c r="AJ21" s="32">
        <v>338.87</v>
      </c>
      <c r="AK21" s="40">
        <v>9.4</v>
      </c>
      <c r="AL21" s="25">
        <v>0.17148168914332929</v>
      </c>
      <c r="AM21" s="38" t="s">
        <v>230</v>
      </c>
      <c r="AN21" s="32" t="s">
        <v>231</v>
      </c>
      <c r="AO21" s="32" t="s">
        <v>232</v>
      </c>
      <c r="AP21" s="63" t="s">
        <v>16963</v>
      </c>
      <c r="AQ21" s="27" t="str">
        <f t="shared" si="1"/>
        <v>Record Complete</v>
      </c>
      <c r="AR21" s="36"/>
      <c r="AS21" s="5" t="str">
        <f t="shared" si="2"/>
        <v/>
      </c>
      <c r="AT21" s="5" t="s">
        <v>17200</v>
      </c>
    </row>
    <row r="22" spans="1:46" s="5" customFormat="1" ht="15.75" thickBot="1" x14ac:dyDescent="0.3">
      <c r="A22" s="48" t="s">
        <v>260</v>
      </c>
      <c r="B22" s="50">
        <v>1702</v>
      </c>
      <c r="C22" s="50" t="s">
        <v>213</v>
      </c>
      <c r="D22" s="50" t="s">
        <v>247</v>
      </c>
      <c r="E22" s="51" t="str">
        <f ca="1">IF(ISERROR(INDIRECT(CONCATENATE("FIPs_codes!",ADDRESS((MATCH($D22,INDIRECT($C22),0)+MATCH($C22,FIPs_codes!$G$1:$G$3296,0)-1),COLUMN(FIPs_codes!A20))))),"",INDIRECT(CONCATENATE("FIPs_codes!",ADDRESS((MATCH($D22,INDIRECT($C22),0)+MATCH($C22,FIPs_codes!$G$1:$G$3296,0)-1),COLUMN(FIPs_codes!A20)))))</f>
        <v>40003</v>
      </c>
      <c r="F22" s="51">
        <f ca="1">IF(ISERROR(INDIRECT(CONCATENATE("FIPs_codes!",ADDRESS((MATCH($D22,INDIRECT($C22),0)+MATCH($C22,FIPs_codes!$G$1:$G$3296,0)-1),COLUMN(FIPs_codes!C20))))),"",INDIRECT(CONCATENATE("FIPs_codes!",ADDRESS((MATCH($D22,INDIRECT($C22),0)+MATCH($C22,FIPs_codes!$G$1:$G$3296,0)-1),COLUMN(FIPs_codes!C20)))))</f>
        <v>6</v>
      </c>
      <c r="G22" s="52" t="s">
        <v>216</v>
      </c>
      <c r="H22" s="52" t="s">
        <v>217</v>
      </c>
      <c r="I22" s="54" t="s">
        <v>250</v>
      </c>
      <c r="J22" s="56" t="s">
        <v>219</v>
      </c>
      <c r="K22" s="50" t="s">
        <v>78</v>
      </c>
      <c r="L22" s="50" t="s">
        <v>220</v>
      </c>
      <c r="M22" s="50" t="s">
        <v>57</v>
      </c>
      <c r="N22" s="58" t="s">
        <v>242</v>
      </c>
      <c r="O22" s="58">
        <v>2005</v>
      </c>
      <c r="P22" s="58" t="s">
        <v>252</v>
      </c>
      <c r="Q22" s="126">
        <v>1340</v>
      </c>
      <c r="R22" s="50" t="s">
        <v>245</v>
      </c>
      <c r="S22" s="60" t="s">
        <v>60</v>
      </c>
      <c r="T22" s="48" t="s">
        <v>263</v>
      </c>
      <c r="U22" s="50" t="s">
        <v>134</v>
      </c>
      <c r="V22" s="58" t="s">
        <v>254</v>
      </c>
      <c r="W22" s="62" t="s">
        <v>225</v>
      </c>
      <c r="X22" s="62" t="s">
        <v>65</v>
      </c>
      <c r="Y22" s="62">
        <v>40485</v>
      </c>
      <c r="Z22" s="50">
        <v>76</v>
      </c>
      <c r="AA22" s="126">
        <v>875</v>
      </c>
      <c r="AB22" s="50" t="s">
        <v>66</v>
      </c>
      <c r="AC22" s="126">
        <v>93505</v>
      </c>
      <c r="AD22" s="50" t="s">
        <v>262</v>
      </c>
      <c r="AE22" s="58" t="s">
        <v>255</v>
      </c>
      <c r="AF22" s="58" t="s">
        <v>236</v>
      </c>
      <c r="AG22" s="50" t="s">
        <v>229</v>
      </c>
      <c r="AH22" s="50">
        <v>57.75</v>
      </c>
      <c r="AI22" s="50">
        <v>283.57</v>
      </c>
      <c r="AJ22" s="50">
        <v>341.32</v>
      </c>
      <c r="AK22" s="58">
        <v>9.5</v>
      </c>
      <c r="AL22" s="26">
        <v>0.16919606234618539</v>
      </c>
      <c r="AM22" s="56" t="s">
        <v>230</v>
      </c>
      <c r="AN22" s="50" t="s">
        <v>231</v>
      </c>
      <c r="AO22" s="50" t="s">
        <v>232</v>
      </c>
      <c r="AP22" s="45" t="s">
        <v>16963</v>
      </c>
      <c r="AQ22" s="27" t="str">
        <f t="shared" si="1"/>
        <v>Record Complete</v>
      </c>
      <c r="AR22" s="54"/>
      <c r="AS22" s="5" t="str">
        <f t="shared" si="2"/>
        <v/>
      </c>
      <c r="AT22" s="5" t="s">
        <v>17200</v>
      </c>
    </row>
    <row r="23" spans="1:46" s="5" customFormat="1" ht="15.75" thickBot="1" x14ac:dyDescent="0.3">
      <c r="A23" s="47" t="s">
        <v>260</v>
      </c>
      <c r="B23" s="49">
        <v>1702</v>
      </c>
      <c r="C23" s="49" t="s">
        <v>213</v>
      </c>
      <c r="D23" s="49" t="s">
        <v>247</v>
      </c>
      <c r="E23" s="51" t="str">
        <f ca="1">IF(ISERROR(INDIRECT(CONCATENATE("FIPs_codes!",ADDRESS((MATCH($D23,INDIRECT($C23),0)+MATCH($C23,FIPs_codes!$G$1:$G$3296,0)-1),COLUMN(FIPs_codes!A21))))),"",INDIRECT(CONCATENATE("FIPs_codes!",ADDRESS((MATCH($D23,INDIRECT($C23),0)+MATCH($C23,FIPs_codes!$G$1:$G$3296,0)-1),COLUMN(FIPs_codes!A21)))))</f>
        <v>40003</v>
      </c>
      <c r="F23" s="51">
        <f ca="1">IF(ISERROR(INDIRECT(CONCATENATE("FIPs_codes!",ADDRESS((MATCH($D23,INDIRECT($C23),0)+MATCH($C23,FIPs_codes!$G$1:$G$3296,0)-1),COLUMN(FIPs_codes!C21))))),"",INDIRECT(CONCATENATE("FIPs_codes!",ADDRESS((MATCH($D23,INDIRECT($C23),0)+MATCH($C23,FIPs_codes!$G$1:$G$3296,0)-1),COLUMN(FIPs_codes!C21)))))</f>
        <v>6</v>
      </c>
      <c r="G23" s="51" t="s">
        <v>216</v>
      </c>
      <c r="H23" s="51" t="s">
        <v>217</v>
      </c>
      <c r="I23" s="53" t="s">
        <v>250</v>
      </c>
      <c r="J23" s="55" t="s">
        <v>219</v>
      </c>
      <c r="K23" s="49" t="s">
        <v>78</v>
      </c>
      <c r="L23" s="49" t="s">
        <v>220</v>
      </c>
      <c r="M23" s="49" t="s">
        <v>57</v>
      </c>
      <c r="N23" s="57" t="s">
        <v>242</v>
      </c>
      <c r="O23" s="57">
        <v>2005</v>
      </c>
      <c r="P23" s="57" t="s">
        <v>252</v>
      </c>
      <c r="Q23" s="128">
        <v>1340</v>
      </c>
      <c r="R23" s="49" t="s">
        <v>245</v>
      </c>
      <c r="S23" s="59" t="s">
        <v>60</v>
      </c>
      <c r="T23" s="47" t="s">
        <v>263</v>
      </c>
      <c r="U23" s="49" t="s">
        <v>134</v>
      </c>
      <c r="V23" s="57" t="s">
        <v>254</v>
      </c>
      <c r="W23" s="61" t="s">
        <v>225</v>
      </c>
      <c r="X23" s="61" t="s">
        <v>65</v>
      </c>
      <c r="Y23" s="61">
        <v>40485</v>
      </c>
      <c r="Z23" s="49">
        <v>76</v>
      </c>
      <c r="AA23" s="128">
        <v>875</v>
      </c>
      <c r="AB23" s="49" t="s">
        <v>66</v>
      </c>
      <c r="AC23" s="128">
        <v>93505</v>
      </c>
      <c r="AD23" s="49" t="s">
        <v>262</v>
      </c>
      <c r="AE23" s="57" t="s">
        <v>255</v>
      </c>
      <c r="AF23" s="57" t="s">
        <v>236</v>
      </c>
      <c r="AG23" s="49" t="s">
        <v>229</v>
      </c>
      <c r="AH23" s="49">
        <v>60.5</v>
      </c>
      <c r="AI23" s="49">
        <v>287</v>
      </c>
      <c r="AJ23" s="49">
        <v>347.5</v>
      </c>
      <c r="AK23" s="57">
        <v>9.5299999999999994</v>
      </c>
      <c r="AL23" s="25">
        <v>0.17410071942446043</v>
      </c>
      <c r="AM23" s="55" t="s">
        <v>230</v>
      </c>
      <c r="AN23" s="49" t="s">
        <v>231</v>
      </c>
      <c r="AO23" s="49" t="s">
        <v>232</v>
      </c>
      <c r="AP23" s="63" t="s">
        <v>16963</v>
      </c>
      <c r="AQ23" s="27" t="str">
        <f t="shared" si="1"/>
        <v>Record Complete</v>
      </c>
      <c r="AR23" s="53"/>
      <c r="AS23" s="5" t="str">
        <f t="shared" si="2"/>
        <v/>
      </c>
      <c r="AT23" s="5" t="s">
        <v>17200</v>
      </c>
    </row>
    <row r="24" spans="1:46" s="5" customFormat="1" ht="15.75" thickBot="1" x14ac:dyDescent="0.3">
      <c r="A24" s="48" t="s">
        <v>265</v>
      </c>
      <c r="B24" s="50">
        <v>8859</v>
      </c>
      <c r="C24" s="50" t="s">
        <v>213</v>
      </c>
      <c r="D24" s="50" t="s">
        <v>214</v>
      </c>
      <c r="E24" s="51" t="str">
        <f ca="1">IF(ISERROR(INDIRECT(CONCATENATE("FIPs_codes!",ADDRESS((MATCH($D24,INDIRECT($C24),0)+MATCH($C24,FIPs_codes!$G$1:$G$3296,0)-1),COLUMN(FIPs_codes!A22))))),"",INDIRECT(CONCATENATE("FIPs_codes!",ADDRESS((MATCH($D24,INDIRECT($C24),0)+MATCH($C24,FIPs_codes!$G$1:$G$3296,0)-1),COLUMN(FIPs_codes!A22)))))</f>
        <v>40129</v>
      </c>
      <c r="F24" s="51">
        <f ca="1">IF(ISERROR(INDIRECT(CONCATENATE("FIPs_codes!",ADDRESS((MATCH($D24,INDIRECT($C24),0)+MATCH($C24,FIPs_codes!$G$1:$G$3296,0)-1),COLUMN(FIPs_codes!C22))))),"",INDIRECT(CONCATENATE("FIPs_codes!",ADDRESS((MATCH($D24,INDIRECT($C24),0)+MATCH($C24,FIPs_codes!$G$1:$G$3296,0)-1),COLUMN(FIPs_codes!C22)))))</f>
        <v>6</v>
      </c>
      <c r="G24" s="50" t="s">
        <v>266</v>
      </c>
      <c r="H24" s="50" t="s">
        <v>217</v>
      </c>
      <c r="I24" s="54" t="s">
        <v>267</v>
      </c>
      <c r="J24" s="56" t="s">
        <v>268</v>
      </c>
      <c r="K24" s="50" t="s">
        <v>78</v>
      </c>
      <c r="L24" s="50" t="s">
        <v>269</v>
      </c>
      <c r="M24" s="50" t="s">
        <v>57</v>
      </c>
      <c r="N24" s="58" t="s">
        <v>270</v>
      </c>
      <c r="O24" s="58">
        <v>2000</v>
      </c>
      <c r="P24" s="58" t="s">
        <v>252</v>
      </c>
      <c r="Q24" s="50">
        <v>203</v>
      </c>
      <c r="R24" s="50" t="s">
        <v>60</v>
      </c>
      <c r="S24" s="60" t="s">
        <v>60</v>
      </c>
      <c r="T24" s="48" t="s">
        <v>271</v>
      </c>
      <c r="U24" s="50" t="s">
        <v>134</v>
      </c>
      <c r="V24" s="58" t="s">
        <v>254</v>
      </c>
      <c r="W24" s="62" t="s">
        <v>225</v>
      </c>
      <c r="X24" s="62" t="s">
        <v>65</v>
      </c>
      <c r="Y24" s="62">
        <v>40989</v>
      </c>
      <c r="Z24" s="50">
        <v>76</v>
      </c>
      <c r="AA24" s="50">
        <v>1096</v>
      </c>
      <c r="AB24" s="50" t="s">
        <v>66</v>
      </c>
      <c r="AC24" s="50">
        <v>18797</v>
      </c>
      <c r="AD24" s="50" t="s">
        <v>272</v>
      </c>
      <c r="AE24" s="58" t="s">
        <v>255</v>
      </c>
      <c r="AF24" s="58" t="s">
        <v>256</v>
      </c>
      <c r="AG24" s="50" t="s">
        <v>229</v>
      </c>
      <c r="AH24" s="50">
        <v>206.1</v>
      </c>
      <c r="AI24" s="50">
        <v>2789.9</v>
      </c>
      <c r="AJ24" s="50">
        <v>2996</v>
      </c>
      <c r="AK24" s="58">
        <v>2.4</v>
      </c>
      <c r="AL24" s="26">
        <v>6.8791722296395186E-2</v>
      </c>
      <c r="AM24" s="56" t="s">
        <v>230</v>
      </c>
      <c r="AN24" s="50" t="s">
        <v>257</v>
      </c>
      <c r="AO24" s="50" t="s">
        <v>258</v>
      </c>
      <c r="AP24" s="45" t="s">
        <v>259</v>
      </c>
      <c r="AQ24" s="27" t="str">
        <f t="shared" si="1"/>
        <v>Record Complete</v>
      </c>
      <c r="AR24" s="54" t="s">
        <v>234</v>
      </c>
      <c r="AS24" s="5" t="str">
        <f t="shared" si="2"/>
        <v/>
      </c>
      <c r="AT24" s="5" t="s">
        <v>17200</v>
      </c>
    </row>
    <row r="25" spans="1:46" s="5" customFormat="1" ht="15.75" thickBot="1" x14ac:dyDescent="0.3">
      <c r="A25" s="47" t="s">
        <v>265</v>
      </c>
      <c r="B25" s="49">
        <v>8859</v>
      </c>
      <c r="C25" s="49" t="s">
        <v>213</v>
      </c>
      <c r="D25" s="49" t="s">
        <v>214</v>
      </c>
      <c r="E25" s="51" t="str">
        <f ca="1">IF(ISERROR(INDIRECT(CONCATENATE("FIPs_codes!",ADDRESS((MATCH($D25,INDIRECT($C25),0)+MATCH($C25,FIPs_codes!$G$1:$G$3296,0)-1),COLUMN(FIPs_codes!A23))))),"",INDIRECT(CONCATENATE("FIPs_codes!",ADDRESS((MATCH($D25,INDIRECT($C25),0)+MATCH($C25,FIPs_codes!$G$1:$G$3296,0)-1),COLUMN(FIPs_codes!A23)))))</f>
        <v>40129</v>
      </c>
      <c r="F25" s="51">
        <f ca="1">IF(ISERROR(INDIRECT(CONCATENATE("FIPs_codes!",ADDRESS((MATCH($D25,INDIRECT($C25),0)+MATCH($C25,FIPs_codes!$G$1:$G$3296,0)-1),COLUMN(FIPs_codes!C23))))),"",INDIRECT(CONCATENATE("FIPs_codes!",ADDRESS((MATCH($D25,INDIRECT($C25),0)+MATCH($C25,FIPs_codes!$G$1:$G$3296,0)-1),COLUMN(FIPs_codes!C23)))))</f>
        <v>6</v>
      </c>
      <c r="G25" s="49" t="s">
        <v>266</v>
      </c>
      <c r="H25" s="49" t="s">
        <v>217</v>
      </c>
      <c r="I25" s="53" t="s">
        <v>267</v>
      </c>
      <c r="J25" s="55" t="s">
        <v>268</v>
      </c>
      <c r="K25" s="49" t="s">
        <v>78</v>
      </c>
      <c r="L25" s="49" t="s">
        <v>269</v>
      </c>
      <c r="M25" s="49" t="s">
        <v>57</v>
      </c>
      <c r="N25" s="57" t="s">
        <v>270</v>
      </c>
      <c r="O25" s="57">
        <v>2000</v>
      </c>
      <c r="P25" s="57" t="s">
        <v>252</v>
      </c>
      <c r="Q25" s="49">
        <v>203</v>
      </c>
      <c r="R25" s="49" t="s">
        <v>60</v>
      </c>
      <c r="S25" s="59" t="s">
        <v>60</v>
      </c>
      <c r="T25" s="47" t="s">
        <v>271</v>
      </c>
      <c r="U25" s="49" t="s">
        <v>134</v>
      </c>
      <c r="V25" s="57" t="s">
        <v>254</v>
      </c>
      <c r="W25" s="61" t="s">
        <v>225</v>
      </c>
      <c r="X25" s="61" t="s">
        <v>65</v>
      </c>
      <c r="Y25" s="61">
        <v>40989</v>
      </c>
      <c r="Z25" s="49">
        <v>76</v>
      </c>
      <c r="AA25" s="49">
        <v>1096</v>
      </c>
      <c r="AB25" s="49" t="s">
        <v>66</v>
      </c>
      <c r="AC25" s="49">
        <v>18797</v>
      </c>
      <c r="AD25" s="49" t="s">
        <v>272</v>
      </c>
      <c r="AE25" s="57" t="s">
        <v>255</v>
      </c>
      <c r="AF25" s="57" t="s">
        <v>256</v>
      </c>
      <c r="AG25" s="49" t="s">
        <v>229</v>
      </c>
      <c r="AH25" s="49">
        <v>218.3</v>
      </c>
      <c r="AI25" s="49">
        <v>3032</v>
      </c>
      <c r="AJ25" s="49">
        <v>3250.3</v>
      </c>
      <c r="AK25" s="57">
        <v>2.4</v>
      </c>
      <c r="AL25" s="25">
        <v>6.7163031104821094E-2</v>
      </c>
      <c r="AM25" s="55" t="s">
        <v>230</v>
      </c>
      <c r="AN25" s="49" t="s">
        <v>257</v>
      </c>
      <c r="AO25" s="49" t="s">
        <v>258</v>
      </c>
      <c r="AP25" s="63" t="s">
        <v>259</v>
      </c>
      <c r="AQ25" s="27" t="str">
        <f t="shared" si="1"/>
        <v>Record Complete</v>
      </c>
      <c r="AR25" s="53" t="s">
        <v>234</v>
      </c>
      <c r="AS25" s="5" t="str">
        <f t="shared" si="2"/>
        <v/>
      </c>
      <c r="AT25" s="5" t="s">
        <v>17200</v>
      </c>
    </row>
    <row r="26" spans="1:46" s="5" customFormat="1" ht="15.75" thickBot="1" x14ac:dyDescent="0.3">
      <c r="A26" s="48" t="s">
        <v>265</v>
      </c>
      <c r="B26" s="50">
        <v>8859</v>
      </c>
      <c r="C26" s="50" t="s">
        <v>213</v>
      </c>
      <c r="D26" s="50" t="s">
        <v>214</v>
      </c>
      <c r="E26" s="51" t="str">
        <f ca="1">IF(ISERROR(INDIRECT(CONCATENATE("FIPs_codes!",ADDRESS((MATCH($D26,INDIRECT($C26),0)+MATCH($C26,FIPs_codes!$G$1:$G$3296,0)-1),COLUMN(FIPs_codes!A24))))),"",INDIRECT(CONCATENATE("FIPs_codes!",ADDRESS((MATCH($D26,INDIRECT($C26),0)+MATCH($C26,FIPs_codes!$G$1:$G$3296,0)-1),COLUMN(FIPs_codes!A24)))))</f>
        <v>40129</v>
      </c>
      <c r="F26" s="51">
        <f ca="1">IF(ISERROR(INDIRECT(CONCATENATE("FIPs_codes!",ADDRESS((MATCH($D26,INDIRECT($C26),0)+MATCH($C26,FIPs_codes!$G$1:$G$3296,0)-1),COLUMN(FIPs_codes!C24))))),"",INDIRECT(CONCATENATE("FIPs_codes!",ADDRESS((MATCH($D26,INDIRECT($C26),0)+MATCH($C26,FIPs_codes!$G$1:$G$3296,0)-1),COLUMN(FIPs_codes!C24)))))</f>
        <v>6</v>
      </c>
      <c r="G26" s="50" t="s">
        <v>266</v>
      </c>
      <c r="H26" s="50" t="s">
        <v>217</v>
      </c>
      <c r="I26" s="54" t="s">
        <v>267</v>
      </c>
      <c r="J26" s="56" t="s">
        <v>268</v>
      </c>
      <c r="K26" s="50" t="s">
        <v>78</v>
      </c>
      <c r="L26" s="50" t="s">
        <v>269</v>
      </c>
      <c r="M26" s="50" t="s">
        <v>57</v>
      </c>
      <c r="N26" s="58" t="s">
        <v>270</v>
      </c>
      <c r="O26" s="58">
        <v>2000</v>
      </c>
      <c r="P26" s="58" t="s">
        <v>252</v>
      </c>
      <c r="Q26" s="50">
        <v>203</v>
      </c>
      <c r="R26" s="50" t="s">
        <v>60</v>
      </c>
      <c r="S26" s="60" t="s">
        <v>60</v>
      </c>
      <c r="T26" s="48" t="s">
        <v>271</v>
      </c>
      <c r="U26" s="50" t="s">
        <v>134</v>
      </c>
      <c r="V26" s="58" t="s">
        <v>254</v>
      </c>
      <c r="W26" s="62" t="s">
        <v>225</v>
      </c>
      <c r="X26" s="62" t="s">
        <v>65</v>
      </c>
      <c r="Y26" s="62">
        <v>40989</v>
      </c>
      <c r="Z26" s="50">
        <v>76</v>
      </c>
      <c r="AA26" s="50">
        <v>1096</v>
      </c>
      <c r="AB26" s="50" t="s">
        <v>66</v>
      </c>
      <c r="AC26" s="50">
        <v>18797</v>
      </c>
      <c r="AD26" s="50" t="s">
        <v>272</v>
      </c>
      <c r="AE26" s="58" t="s">
        <v>255</v>
      </c>
      <c r="AF26" s="58" t="s">
        <v>256</v>
      </c>
      <c r="AG26" s="50" t="s">
        <v>229</v>
      </c>
      <c r="AH26" s="50">
        <v>203.1</v>
      </c>
      <c r="AI26" s="50">
        <v>3126</v>
      </c>
      <c r="AJ26" s="50">
        <v>3329.1</v>
      </c>
      <c r="AK26" s="58">
        <v>2.4</v>
      </c>
      <c r="AL26" s="26">
        <v>6.1007479498963686E-2</v>
      </c>
      <c r="AM26" s="56" t="s">
        <v>230</v>
      </c>
      <c r="AN26" s="50" t="s">
        <v>257</v>
      </c>
      <c r="AO26" s="50" t="s">
        <v>258</v>
      </c>
      <c r="AP26" s="45" t="s">
        <v>259</v>
      </c>
      <c r="AQ26" s="27" t="str">
        <f t="shared" si="1"/>
        <v>Record Complete</v>
      </c>
      <c r="AR26" s="54" t="s">
        <v>234</v>
      </c>
      <c r="AS26" s="5" t="str">
        <f t="shared" si="2"/>
        <v/>
      </c>
      <c r="AT26" s="5" t="s">
        <v>17200</v>
      </c>
    </row>
    <row r="27" spans="1:46" s="5" customFormat="1" ht="15.75" thickBot="1" x14ac:dyDescent="0.3">
      <c r="A27" s="47" t="s">
        <v>273</v>
      </c>
      <c r="B27" s="49">
        <v>8860</v>
      </c>
      <c r="C27" s="49" t="s">
        <v>213</v>
      </c>
      <c r="D27" s="49" t="s">
        <v>214</v>
      </c>
      <c r="E27" s="51" t="str">
        <f ca="1">IF(ISERROR(INDIRECT(CONCATENATE("FIPs_codes!",ADDRESS((MATCH($D27,INDIRECT($C27),0)+MATCH($C27,FIPs_codes!$G$1:$G$3296,0)-1),COLUMN(FIPs_codes!A25))))),"",INDIRECT(CONCATENATE("FIPs_codes!",ADDRESS((MATCH($D27,INDIRECT($C27),0)+MATCH($C27,FIPs_codes!$G$1:$G$3296,0)-1),COLUMN(FIPs_codes!A25)))))</f>
        <v>40129</v>
      </c>
      <c r="F27" s="51">
        <f ca="1">IF(ISERROR(INDIRECT(CONCATENATE("FIPs_codes!",ADDRESS((MATCH($D27,INDIRECT($C27),0)+MATCH($C27,FIPs_codes!$G$1:$G$3296,0)-1),COLUMN(FIPs_codes!C25))))),"",INDIRECT(CONCATENATE("FIPs_codes!",ADDRESS((MATCH($D27,INDIRECT($C27),0)+MATCH($C27,FIPs_codes!$G$1:$G$3296,0)-1),COLUMN(FIPs_codes!C25)))))</f>
        <v>6</v>
      </c>
      <c r="G27" s="49" t="s">
        <v>266</v>
      </c>
      <c r="H27" s="49" t="s">
        <v>217</v>
      </c>
      <c r="I27" s="53" t="s">
        <v>274</v>
      </c>
      <c r="J27" s="55" t="s">
        <v>268</v>
      </c>
      <c r="K27" s="49" t="s">
        <v>78</v>
      </c>
      <c r="L27" s="49" t="s">
        <v>269</v>
      </c>
      <c r="M27" s="49" t="s">
        <v>57</v>
      </c>
      <c r="N27" s="57" t="s">
        <v>270</v>
      </c>
      <c r="O27" s="57">
        <v>1999</v>
      </c>
      <c r="P27" s="57" t="s">
        <v>252</v>
      </c>
      <c r="Q27" s="49">
        <v>203</v>
      </c>
      <c r="R27" s="49" t="s">
        <v>60</v>
      </c>
      <c r="S27" s="59" t="s">
        <v>60</v>
      </c>
      <c r="T27" s="47" t="s">
        <v>271</v>
      </c>
      <c r="U27" s="49" t="s">
        <v>134</v>
      </c>
      <c r="V27" s="57" t="s">
        <v>254</v>
      </c>
      <c r="W27" s="61" t="s">
        <v>225</v>
      </c>
      <c r="X27" s="61" t="s">
        <v>65</v>
      </c>
      <c r="Y27" s="61">
        <v>40989</v>
      </c>
      <c r="Z27" s="49">
        <v>71</v>
      </c>
      <c r="AA27" s="49">
        <v>1096</v>
      </c>
      <c r="AB27" s="49" t="s">
        <v>66</v>
      </c>
      <c r="AC27" s="49">
        <v>20497</v>
      </c>
      <c r="AD27" s="49" t="s">
        <v>272</v>
      </c>
      <c r="AE27" s="57" t="s">
        <v>255</v>
      </c>
      <c r="AF27" s="57" t="s">
        <v>256</v>
      </c>
      <c r="AG27" s="49" t="s">
        <v>229</v>
      </c>
      <c r="AH27" s="49">
        <v>64.599999999999994</v>
      </c>
      <c r="AI27" s="49">
        <v>1684.6</v>
      </c>
      <c r="AJ27" s="49">
        <v>1749.2</v>
      </c>
      <c r="AK27" s="57">
        <v>2</v>
      </c>
      <c r="AL27" s="25">
        <v>3.6931168534187056E-2</v>
      </c>
      <c r="AM27" s="55" t="s">
        <v>230</v>
      </c>
      <c r="AN27" s="49" t="s">
        <v>257</v>
      </c>
      <c r="AO27" s="49" t="s">
        <v>258</v>
      </c>
      <c r="AP27" s="63" t="s">
        <v>259</v>
      </c>
      <c r="AQ27" s="27" t="str">
        <f t="shared" si="1"/>
        <v>Record Complete</v>
      </c>
      <c r="AR27" s="53" t="s">
        <v>234</v>
      </c>
      <c r="AS27" s="5" t="str">
        <f t="shared" si="2"/>
        <v/>
      </c>
      <c r="AT27" s="5" t="s">
        <v>17200</v>
      </c>
    </row>
    <row r="28" spans="1:46" s="5" customFormat="1" ht="15.75" thickBot="1" x14ac:dyDescent="0.3">
      <c r="A28" s="29" t="s">
        <v>273</v>
      </c>
      <c r="B28" s="31">
        <v>8860</v>
      </c>
      <c r="C28" s="31" t="s">
        <v>213</v>
      </c>
      <c r="D28" s="31" t="s">
        <v>214</v>
      </c>
      <c r="E28" s="51" t="str">
        <f ca="1">IF(ISERROR(INDIRECT(CONCATENATE("FIPs_codes!",ADDRESS((MATCH($D28,INDIRECT($C28),0)+MATCH($C28,FIPs_codes!$G$1:$G$3296,0)-1),COLUMN(FIPs_codes!A26))))),"",INDIRECT(CONCATENATE("FIPs_codes!",ADDRESS((MATCH($D28,INDIRECT($C28),0)+MATCH($C28,FIPs_codes!$G$1:$G$3296,0)-1),COLUMN(FIPs_codes!A26)))))</f>
        <v>40129</v>
      </c>
      <c r="F28" s="51">
        <f ca="1">IF(ISERROR(INDIRECT(CONCATENATE("FIPs_codes!",ADDRESS((MATCH($D28,INDIRECT($C28),0)+MATCH($C28,FIPs_codes!$G$1:$G$3296,0)-1),COLUMN(FIPs_codes!C26))))),"",INDIRECT(CONCATENATE("FIPs_codes!",ADDRESS((MATCH($D28,INDIRECT($C28),0)+MATCH($C28,FIPs_codes!$G$1:$G$3296,0)-1),COLUMN(FIPs_codes!C26)))))</f>
        <v>6</v>
      </c>
      <c r="G28" s="31" t="s">
        <v>266</v>
      </c>
      <c r="H28" s="31" t="s">
        <v>217</v>
      </c>
      <c r="I28" s="35" t="s">
        <v>274</v>
      </c>
      <c r="J28" s="37" t="s">
        <v>268</v>
      </c>
      <c r="K28" s="31" t="s">
        <v>78</v>
      </c>
      <c r="L28" s="31" t="s">
        <v>269</v>
      </c>
      <c r="M28" s="31" t="s">
        <v>57</v>
      </c>
      <c r="N28" s="39" t="s">
        <v>270</v>
      </c>
      <c r="O28" s="39">
        <v>1999</v>
      </c>
      <c r="P28" s="39" t="s">
        <v>252</v>
      </c>
      <c r="Q28" s="31">
        <v>203</v>
      </c>
      <c r="R28" s="31" t="s">
        <v>60</v>
      </c>
      <c r="S28" s="41" t="s">
        <v>60</v>
      </c>
      <c r="T28" s="29" t="s">
        <v>271</v>
      </c>
      <c r="U28" s="31" t="s">
        <v>134</v>
      </c>
      <c r="V28" s="39" t="s">
        <v>254</v>
      </c>
      <c r="W28" s="43" t="s">
        <v>225</v>
      </c>
      <c r="X28" s="43" t="s">
        <v>65</v>
      </c>
      <c r="Y28" s="43">
        <v>40989</v>
      </c>
      <c r="Z28" s="31">
        <v>71</v>
      </c>
      <c r="AA28" s="31">
        <v>1096</v>
      </c>
      <c r="AB28" s="31" t="s">
        <v>66</v>
      </c>
      <c r="AC28" s="31">
        <v>20497</v>
      </c>
      <c r="AD28" s="31" t="s">
        <v>272</v>
      </c>
      <c r="AE28" s="39" t="s">
        <v>255</v>
      </c>
      <c r="AF28" s="39" t="s">
        <v>256</v>
      </c>
      <c r="AG28" s="31" t="s">
        <v>229</v>
      </c>
      <c r="AH28" s="31">
        <v>55.3</v>
      </c>
      <c r="AI28" s="31">
        <v>1728.2</v>
      </c>
      <c r="AJ28" s="31">
        <v>1783.5</v>
      </c>
      <c r="AK28" s="39">
        <v>2</v>
      </c>
      <c r="AL28" s="26">
        <v>3.1006447995514438E-2</v>
      </c>
      <c r="AM28" s="37" t="s">
        <v>230</v>
      </c>
      <c r="AN28" s="31" t="s">
        <v>257</v>
      </c>
      <c r="AO28" s="31" t="s">
        <v>258</v>
      </c>
      <c r="AP28" s="45" t="s">
        <v>259</v>
      </c>
      <c r="AQ28" s="27" t="str">
        <f t="shared" si="1"/>
        <v>Record Complete</v>
      </c>
      <c r="AR28" s="35" t="s">
        <v>234</v>
      </c>
      <c r="AS28" s="5" t="str">
        <f t="shared" si="2"/>
        <v/>
      </c>
      <c r="AT28" s="5" t="s">
        <v>17200</v>
      </c>
    </row>
    <row r="29" spans="1:46" s="5" customFormat="1" ht="15.75" thickBot="1" x14ac:dyDescent="0.3">
      <c r="A29" s="30" t="s">
        <v>273</v>
      </c>
      <c r="B29" s="32">
        <v>8860</v>
      </c>
      <c r="C29" s="32" t="s">
        <v>213</v>
      </c>
      <c r="D29" s="32" t="s">
        <v>214</v>
      </c>
      <c r="E29" s="51" t="str">
        <f ca="1">IF(ISERROR(INDIRECT(CONCATENATE("FIPs_codes!",ADDRESS((MATCH($D29,INDIRECT($C29),0)+MATCH($C29,FIPs_codes!$G$1:$G$3296,0)-1),COLUMN(FIPs_codes!A27))))),"",INDIRECT(CONCATENATE("FIPs_codes!",ADDRESS((MATCH($D29,INDIRECT($C29),0)+MATCH($C29,FIPs_codes!$G$1:$G$3296,0)-1),COLUMN(FIPs_codes!A27)))))</f>
        <v>40129</v>
      </c>
      <c r="F29" s="51">
        <f ca="1">IF(ISERROR(INDIRECT(CONCATENATE("FIPs_codes!",ADDRESS((MATCH($D29,INDIRECT($C29),0)+MATCH($C29,FIPs_codes!$G$1:$G$3296,0)-1),COLUMN(FIPs_codes!C27))))),"",INDIRECT(CONCATENATE("FIPs_codes!",ADDRESS((MATCH($D29,INDIRECT($C29),0)+MATCH($C29,FIPs_codes!$G$1:$G$3296,0)-1),COLUMN(FIPs_codes!C27)))))</f>
        <v>6</v>
      </c>
      <c r="G29" s="32" t="s">
        <v>266</v>
      </c>
      <c r="H29" s="32" t="s">
        <v>217</v>
      </c>
      <c r="I29" s="36" t="s">
        <v>274</v>
      </c>
      <c r="J29" s="38" t="s">
        <v>268</v>
      </c>
      <c r="K29" s="32" t="s">
        <v>78</v>
      </c>
      <c r="L29" s="32" t="s">
        <v>269</v>
      </c>
      <c r="M29" s="32" t="s">
        <v>57</v>
      </c>
      <c r="N29" s="40" t="s">
        <v>270</v>
      </c>
      <c r="O29" s="40">
        <v>1999</v>
      </c>
      <c r="P29" s="40" t="s">
        <v>252</v>
      </c>
      <c r="Q29" s="32">
        <v>203</v>
      </c>
      <c r="R29" s="32" t="s">
        <v>60</v>
      </c>
      <c r="S29" s="42" t="s">
        <v>60</v>
      </c>
      <c r="T29" s="30" t="s">
        <v>271</v>
      </c>
      <c r="U29" s="32" t="s">
        <v>134</v>
      </c>
      <c r="V29" s="40" t="s">
        <v>254</v>
      </c>
      <c r="W29" s="44" t="s">
        <v>225</v>
      </c>
      <c r="X29" s="44" t="s">
        <v>65</v>
      </c>
      <c r="Y29" s="44">
        <v>40989</v>
      </c>
      <c r="Z29" s="32">
        <v>71</v>
      </c>
      <c r="AA29" s="32">
        <v>1096</v>
      </c>
      <c r="AB29" s="32" t="s">
        <v>66</v>
      </c>
      <c r="AC29" s="32">
        <v>20497</v>
      </c>
      <c r="AD29" s="32" t="s">
        <v>272</v>
      </c>
      <c r="AE29" s="40" t="s">
        <v>255</v>
      </c>
      <c r="AF29" s="40" t="s">
        <v>256</v>
      </c>
      <c r="AG29" s="32" t="s">
        <v>229</v>
      </c>
      <c r="AH29" s="32">
        <v>63</v>
      </c>
      <c r="AI29" s="32">
        <v>1724</v>
      </c>
      <c r="AJ29" s="32">
        <v>1787</v>
      </c>
      <c r="AK29" s="40">
        <v>2.1</v>
      </c>
      <c r="AL29" s="25">
        <v>3.5254616675993285E-2</v>
      </c>
      <c r="AM29" s="38" t="s">
        <v>230</v>
      </c>
      <c r="AN29" s="32" t="s">
        <v>257</v>
      </c>
      <c r="AO29" s="32" t="s">
        <v>258</v>
      </c>
      <c r="AP29" s="63" t="s">
        <v>259</v>
      </c>
      <c r="AQ29" s="27" t="str">
        <f t="shared" si="1"/>
        <v>Record Complete</v>
      </c>
      <c r="AR29" s="36" t="s">
        <v>234</v>
      </c>
      <c r="AS29" s="5" t="str">
        <f t="shared" si="2"/>
        <v/>
      </c>
      <c r="AT29" s="5" t="s">
        <v>17200</v>
      </c>
    </row>
    <row r="30" spans="1:46" s="5" customFormat="1" ht="15.75" thickBot="1" x14ac:dyDescent="0.3">
      <c r="A30" s="48" t="s">
        <v>48</v>
      </c>
      <c r="B30" s="50">
        <v>74</v>
      </c>
      <c r="C30" s="50" t="s">
        <v>49</v>
      </c>
      <c r="D30" s="50" t="s">
        <v>50</v>
      </c>
      <c r="E30" s="51" t="str">
        <f ca="1">IF(ISERROR(INDIRECT(CONCATENATE("FIPs_codes!",ADDRESS((MATCH($D30,INDIRECT($C30),0)+MATCH($C30,FIPs_codes!$G$1:$G$3296,0)-1),COLUMN(FIPs_codes!A28))))),"",INDIRECT(CONCATENATE("FIPs_codes!",ADDRESS((MATCH($D30,INDIRECT($C30),0)+MATCH($C30,FIPs_codes!$G$1:$G$3296,0)-1),COLUMN(FIPs_codes!A28)))))</f>
        <v>02185</v>
      </c>
      <c r="F30" s="51">
        <f ca="1">IF(ISERROR(INDIRECT(CONCATENATE("FIPs_codes!",ADDRESS((MATCH($D30,INDIRECT($C30),0)+MATCH($C30,FIPs_codes!$G$1:$G$3296,0)-1),COLUMN(FIPs_codes!C28))))),"",INDIRECT(CONCATENATE("FIPs_codes!",ADDRESS((MATCH($D30,INDIRECT($C30),0)+MATCH($C30,FIPs_codes!$G$1:$G$3296,0)-1),COLUMN(FIPs_codes!C28)))))</f>
        <v>10</v>
      </c>
      <c r="G30" s="50" t="s">
        <v>52</v>
      </c>
      <c r="H30" s="50" t="s">
        <v>53</v>
      </c>
      <c r="I30" s="54" t="s">
        <v>54</v>
      </c>
      <c r="J30" s="56"/>
      <c r="K30" s="50" t="s">
        <v>55</v>
      </c>
      <c r="L30" s="50" t="s">
        <v>56</v>
      </c>
      <c r="M30" s="50" t="s">
        <v>57</v>
      </c>
      <c r="N30" s="58" t="s">
        <v>56</v>
      </c>
      <c r="O30" s="58"/>
      <c r="P30" s="58">
        <v>18</v>
      </c>
      <c r="Q30" s="50" t="s">
        <v>58</v>
      </c>
      <c r="R30" s="50" t="s">
        <v>59</v>
      </c>
      <c r="S30" s="60" t="s">
        <v>60</v>
      </c>
      <c r="T30" s="48" t="s">
        <v>61</v>
      </c>
      <c r="U30" s="50" t="s">
        <v>62</v>
      </c>
      <c r="V30" s="58" t="s">
        <v>63</v>
      </c>
      <c r="W30" s="62" t="s">
        <v>64</v>
      </c>
      <c r="X30" s="62" t="s">
        <v>65</v>
      </c>
      <c r="Y30" s="62">
        <v>41116</v>
      </c>
      <c r="Z30" s="50">
        <v>100</v>
      </c>
      <c r="AA30" s="50">
        <v>1004</v>
      </c>
      <c r="AB30" s="50" t="s">
        <v>66</v>
      </c>
      <c r="AC30" s="50">
        <v>78.66</v>
      </c>
      <c r="AD30" s="50" t="s">
        <v>67</v>
      </c>
      <c r="AE30" s="58"/>
      <c r="AF30" s="58" t="s">
        <v>68</v>
      </c>
      <c r="AG30" s="50" t="s">
        <v>69</v>
      </c>
      <c r="AH30" s="50">
        <v>0.7</v>
      </c>
      <c r="AI30" s="50"/>
      <c r="AJ30" s="50">
        <v>10</v>
      </c>
      <c r="AK30" s="58"/>
      <c r="AL30" s="26">
        <v>6.9999999999999993E-2</v>
      </c>
      <c r="AM30" s="56" t="s">
        <v>53</v>
      </c>
      <c r="AN30" s="50" t="s">
        <v>70</v>
      </c>
      <c r="AO30" s="50"/>
      <c r="AP30" s="64" t="s">
        <v>71</v>
      </c>
      <c r="AQ30" s="27" t="str">
        <f t="shared" si="1"/>
        <v>Record Complete</v>
      </c>
      <c r="AR30" s="54" t="s">
        <v>72</v>
      </c>
      <c r="AS30" s="5" t="str">
        <f t="shared" si="2"/>
        <v/>
      </c>
      <c r="AT30" s="5" t="s">
        <v>17200</v>
      </c>
    </row>
    <row r="31" spans="1:46" s="5" customFormat="1" ht="15.75" thickBot="1" x14ac:dyDescent="0.3">
      <c r="A31" s="47" t="s">
        <v>48</v>
      </c>
      <c r="B31" s="49">
        <v>74</v>
      </c>
      <c r="C31" s="49" t="s">
        <v>49</v>
      </c>
      <c r="D31" s="49" t="s">
        <v>50</v>
      </c>
      <c r="E31" s="51" t="str">
        <f ca="1">IF(ISERROR(INDIRECT(CONCATENATE("FIPs_codes!",ADDRESS((MATCH($D31,INDIRECT($C31),0)+MATCH($C31,FIPs_codes!$G$1:$G$3296,0)-1),COLUMN(FIPs_codes!A29))))),"",INDIRECT(CONCATENATE("FIPs_codes!",ADDRESS((MATCH($D31,INDIRECT($C31),0)+MATCH($C31,FIPs_codes!$G$1:$G$3296,0)-1),COLUMN(FIPs_codes!A29)))))</f>
        <v>02185</v>
      </c>
      <c r="F31" s="51">
        <f ca="1">IF(ISERROR(INDIRECT(CONCATENATE("FIPs_codes!",ADDRESS((MATCH($D31,INDIRECT($C31),0)+MATCH($C31,FIPs_codes!$G$1:$G$3296,0)-1),COLUMN(FIPs_codes!C29))))),"",INDIRECT(CONCATENATE("FIPs_codes!",ADDRESS((MATCH($D31,INDIRECT($C31),0)+MATCH($C31,FIPs_codes!$G$1:$G$3296,0)-1),COLUMN(FIPs_codes!C29)))))</f>
        <v>10</v>
      </c>
      <c r="G31" s="49" t="s">
        <v>52</v>
      </c>
      <c r="H31" s="49" t="s">
        <v>53</v>
      </c>
      <c r="I31" s="53" t="s">
        <v>54</v>
      </c>
      <c r="J31" s="55"/>
      <c r="K31" s="49" t="s">
        <v>55</v>
      </c>
      <c r="L31" s="49" t="s">
        <v>56</v>
      </c>
      <c r="M31" s="49" t="s">
        <v>57</v>
      </c>
      <c r="N31" s="57" t="s">
        <v>56</v>
      </c>
      <c r="O31" s="57"/>
      <c r="P31" s="57">
        <v>18</v>
      </c>
      <c r="Q31" s="49" t="s">
        <v>58</v>
      </c>
      <c r="R31" s="49" t="s">
        <v>59</v>
      </c>
      <c r="S31" s="59" t="s">
        <v>60</v>
      </c>
      <c r="T31" s="47" t="s">
        <v>61</v>
      </c>
      <c r="U31" s="49" t="s">
        <v>62</v>
      </c>
      <c r="V31" s="57" t="s">
        <v>63</v>
      </c>
      <c r="W31" s="61" t="s">
        <v>64</v>
      </c>
      <c r="X31" s="61" t="s">
        <v>65</v>
      </c>
      <c r="Y31" s="61">
        <v>41116</v>
      </c>
      <c r="Z31" s="49">
        <v>30</v>
      </c>
      <c r="AA31" s="49">
        <v>921</v>
      </c>
      <c r="AB31" s="49" t="s">
        <v>66</v>
      </c>
      <c r="AC31" s="49">
        <v>52.62</v>
      </c>
      <c r="AD31" s="49" t="s">
        <v>67</v>
      </c>
      <c r="AE31" s="57"/>
      <c r="AF31" s="57" t="s">
        <v>68</v>
      </c>
      <c r="AG31" s="49" t="s">
        <v>69</v>
      </c>
      <c r="AH31" s="49">
        <v>2.6</v>
      </c>
      <c r="AI31" s="49"/>
      <c r="AJ31" s="49">
        <v>13</v>
      </c>
      <c r="AK31" s="57"/>
      <c r="AL31" s="25">
        <v>0.2</v>
      </c>
      <c r="AM31" s="55" t="s">
        <v>53</v>
      </c>
      <c r="AN31" s="49" t="s">
        <v>70</v>
      </c>
      <c r="AO31" s="49"/>
      <c r="AP31" s="63" t="s">
        <v>71</v>
      </c>
      <c r="AQ31" s="27" t="str">
        <f t="shared" si="1"/>
        <v>Record Complete</v>
      </c>
      <c r="AR31" s="53"/>
      <c r="AS31" s="5" t="str">
        <f t="shared" si="2"/>
        <v/>
      </c>
      <c r="AT31" s="5" t="s">
        <v>17200</v>
      </c>
    </row>
    <row r="32" spans="1:46" s="5" customFormat="1" ht="15.75" thickBot="1" x14ac:dyDescent="0.3">
      <c r="A32" s="48" t="s">
        <v>48</v>
      </c>
      <c r="B32" s="50">
        <v>74</v>
      </c>
      <c r="C32" s="50" t="s">
        <v>49</v>
      </c>
      <c r="D32" s="50" t="s">
        <v>50</v>
      </c>
      <c r="E32" s="51" t="str">
        <f ca="1">IF(ISERROR(INDIRECT(CONCATENATE("FIPs_codes!",ADDRESS((MATCH($D32,INDIRECT($C32),0)+MATCH($C32,FIPs_codes!$G$1:$G$3296,0)-1),COLUMN(FIPs_codes!A30))))),"",INDIRECT(CONCATENATE("FIPs_codes!",ADDRESS((MATCH($D32,INDIRECT($C32),0)+MATCH($C32,FIPs_codes!$G$1:$G$3296,0)-1),COLUMN(FIPs_codes!A30)))))</f>
        <v>02185</v>
      </c>
      <c r="F32" s="51">
        <f ca="1">IF(ISERROR(INDIRECT(CONCATENATE("FIPs_codes!",ADDRESS((MATCH($D32,INDIRECT($C32),0)+MATCH($C32,FIPs_codes!$G$1:$G$3296,0)-1),COLUMN(FIPs_codes!C30))))),"",INDIRECT(CONCATENATE("FIPs_codes!",ADDRESS((MATCH($D32,INDIRECT($C32),0)+MATCH($C32,FIPs_codes!$G$1:$G$3296,0)-1),COLUMN(FIPs_codes!C30)))))</f>
        <v>10</v>
      </c>
      <c r="G32" s="50" t="s">
        <v>52</v>
      </c>
      <c r="H32" s="50" t="s">
        <v>53</v>
      </c>
      <c r="I32" s="54" t="s">
        <v>54</v>
      </c>
      <c r="J32" s="56"/>
      <c r="K32" s="50" t="s">
        <v>55</v>
      </c>
      <c r="L32" s="50" t="s">
        <v>56</v>
      </c>
      <c r="M32" s="50" t="s">
        <v>57</v>
      </c>
      <c r="N32" s="58" t="s">
        <v>56</v>
      </c>
      <c r="O32" s="58"/>
      <c r="P32" s="58">
        <v>18</v>
      </c>
      <c r="Q32" s="50" t="s">
        <v>58</v>
      </c>
      <c r="R32" s="50" t="s">
        <v>59</v>
      </c>
      <c r="S32" s="60" t="s">
        <v>60</v>
      </c>
      <c r="T32" s="48" t="s">
        <v>61</v>
      </c>
      <c r="U32" s="50" t="s">
        <v>62</v>
      </c>
      <c r="V32" s="58" t="s">
        <v>63</v>
      </c>
      <c r="W32" s="62" t="s">
        <v>64</v>
      </c>
      <c r="X32" s="62" t="s">
        <v>65</v>
      </c>
      <c r="Y32" s="62">
        <v>41116</v>
      </c>
      <c r="Z32" s="50">
        <v>50</v>
      </c>
      <c r="AA32" s="50">
        <v>986</v>
      </c>
      <c r="AB32" s="50" t="s">
        <v>66</v>
      </c>
      <c r="AC32" s="50">
        <v>61.64</v>
      </c>
      <c r="AD32" s="50" t="s">
        <v>67</v>
      </c>
      <c r="AE32" s="58"/>
      <c r="AF32" s="58" t="s">
        <v>68</v>
      </c>
      <c r="AG32" s="50" t="s">
        <v>69</v>
      </c>
      <c r="AH32" s="50">
        <v>5.5</v>
      </c>
      <c r="AI32" s="50"/>
      <c r="AJ32" s="50">
        <v>17</v>
      </c>
      <c r="AK32" s="58"/>
      <c r="AL32" s="26">
        <v>0.3235294117647059</v>
      </c>
      <c r="AM32" s="56" t="s">
        <v>53</v>
      </c>
      <c r="AN32" s="50" t="s">
        <v>70</v>
      </c>
      <c r="AO32" s="50"/>
      <c r="AP32" s="64" t="s">
        <v>71</v>
      </c>
      <c r="AQ32" s="27" t="str">
        <f t="shared" si="1"/>
        <v>Record Complete</v>
      </c>
      <c r="AR32" s="54" t="s">
        <v>72</v>
      </c>
      <c r="AS32" s="5" t="str">
        <f t="shared" si="2"/>
        <v/>
      </c>
      <c r="AT32" s="5" t="s">
        <v>17200</v>
      </c>
    </row>
    <row r="33" spans="1:46" s="5" customFormat="1" ht="15.75" thickBot="1" x14ac:dyDescent="0.3">
      <c r="A33" s="47" t="s">
        <v>48</v>
      </c>
      <c r="B33" s="49">
        <v>74</v>
      </c>
      <c r="C33" s="49" t="s">
        <v>49</v>
      </c>
      <c r="D33" s="49" t="s">
        <v>50</v>
      </c>
      <c r="E33" s="51" t="str">
        <f ca="1">IF(ISERROR(INDIRECT(CONCATENATE("FIPs_codes!",ADDRESS((MATCH($D33,INDIRECT($C33),0)+MATCH($C33,FIPs_codes!$G$1:$G$3296,0)-1),COLUMN(FIPs_codes!A31))))),"",INDIRECT(CONCATENATE("FIPs_codes!",ADDRESS((MATCH($D33,INDIRECT($C33),0)+MATCH($C33,FIPs_codes!$G$1:$G$3296,0)-1),COLUMN(FIPs_codes!A31)))))</f>
        <v>02185</v>
      </c>
      <c r="F33" s="51">
        <f ca="1">IF(ISERROR(INDIRECT(CONCATENATE("FIPs_codes!",ADDRESS((MATCH($D33,INDIRECT($C33),0)+MATCH($C33,FIPs_codes!$G$1:$G$3296,0)-1),COLUMN(FIPs_codes!C31))))),"",INDIRECT(CONCATENATE("FIPs_codes!",ADDRESS((MATCH($D33,INDIRECT($C33),0)+MATCH($C33,FIPs_codes!$G$1:$G$3296,0)-1),COLUMN(FIPs_codes!C31)))))</f>
        <v>10</v>
      </c>
      <c r="G33" s="49" t="s">
        <v>52</v>
      </c>
      <c r="H33" s="49" t="s">
        <v>53</v>
      </c>
      <c r="I33" s="53" t="s">
        <v>54</v>
      </c>
      <c r="J33" s="55"/>
      <c r="K33" s="49" t="s">
        <v>55</v>
      </c>
      <c r="L33" s="49" t="s">
        <v>56</v>
      </c>
      <c r="M33" s="49" t="s">
        <v>57</v>
      </c>
      <c r="N33" s="57" t="s">
        <v>56</v>
      </c>
      <c r="O33" s="57"/>
      <c r="P33" s="57">
        <v>18</v>
      </c>
      <c r="Q33" s="49" t="s">
        <v>58</v>
      </c>
      <c r="R33" s="49" t="s">
        <v>59</v>
      </c>
      <c r="S33" s="59" t="s">
        <v>60</v>
      </c>
      <c r="T33" s="47" t="s">
        <v>61</v>
      </c>
      <c r="U33" s="49" t="s">
        <v>62</v>
      </c>
      <c r="V33" s="57" t="s">
        <v>63</v>
      </c>
      <c r="W33" s="61" t="s">
        <v>64</v>
      </c>
      <c r="X33" s="61" t="s">
        <v>65</v>
      </c>
      <c r="Y33" s="61">
        <v>41116</v>
      </c>
      <c r="Z33" s="49">
        <v>80</v>
      </c>
      <c r="AA33" s="49">
        <v>963</v>
      </c>
      <c r="AB33" s="49" t="s">
        <v>66</v>
      </c>
      <c r="AC33" s="49">
        <v>70.19</v>
      </c>
      <c r="AD33" s="49" t="s">
        <v>67</v>
      </c>
      <c r="AE33" s="57"/>
      <c r="AF33" s="57" t="s">
        <v>68</v>
      </c>
      <c r="AG33" s="49" t="s">
        <v>69</v>
      </c>
      <c r="AH33" s="49">
        <v>2.8</v>
      </c>
      <c r="AI33" s="49"/>
      <c r="AJ33" s="49">
        <v>23</v>
      </c>
      <c r="AK33" s="57"/>
      <c r="AL33" s="25">
        <v>0.1217391304347826</v>
      </c>
      <c r="AM33" s="55" t="s">
        <v>53</v>
      </c>
      <c r="AN33" s="49" t="s">
        <v>70</v>
      </c>
      <c r="AO33" s="49"/>
      <c r="AP33" s="63" t="s">
        <v>71</v>
      </c>
      <c r="AQ33" s="27" t="str">
        <f t="shared" si="1"/>
        <v>Record Complete</v>
      </c>
      <c r="AR33" s="53" t="s">
        <v>72</v>
      </c>
      <c r="AS33" s="5" t="str">
        <f t="shared" si="2"/>
        <v/>
      </c>
      <c r="AT33" s="5" t="s">
        <v>17200</v>
      </c>
    </row>
    <row r="34" spans="1:46" s="5" customFormat="1" ht="15.75" thickBot="1" x14ac:dyDescent="0.3">
      <c r="A34" s="48" t="s">
        <v>282</v>
      </c>
      <c r="B34" s="50">
        <v>7228</v>
      </c>
      <c r="C34" s="50" t="s">
        <v>213</v>
      </c>
      <c r="D34" s="50" t="s">
        <v>247</v>
      </c>
      <c r="E34" s="51" t="str">
        <f ca="1">IF(ISERROR(INDIRECT(CONCATENATE("FIPs_codes!",ADDRESS((MATCH($D34,INDIRECT($C34),0)+MATCH($C34,FIPs_codes!$G$1:$G$3296,0)-1),COLUMN(FIPs_codes!A32))))),"",INDIRECT(CONCATENATE("FIPs_codes!",ADDRESS((MATCH($D34,INDIRECT($C34),0)+MATCH($C34,FIPs_codes!$G$1:$G$3296,0)-1),COLUMN(FIPs_codes!A32)))))</f>
        <v>40003</v>
      </c>
      <c r="F34" s="51">
        <f ca="1">IF(ISERROR(INDIRECT(CONCATENATE("FIPs_codes!",ADDRESS((MATCH($D34,INDIRECT($C34),0)+MATCH($C34,FIPs_codes!$G$1:$G$3296,0)-1),COLUMN(FIPs_codes!C32))))),"",INDIRECT(CONCATENATE("FIPs_codes!",ADDRESS((MATCH($D34,INDIRECT($C34),0)+MATCH($C34,FIPs_codes!$G$1:$G$3296,0)-1),COLUMN(FIPs_codes!C32)))))</f>
        <v>6</v>
      </c>
      <c r="G34" s="52" t="s">
        <v>216</v>
      </c>
      <c r="H34" s="52" t="s">
        <v>217</v>
      </c>
      <c r="I34" s="54" t="s">
        <v>283</v>
      </c>
      <c r="J34" s="56" t="s">
        <v>219</v>
      </c>
      <c r="K34" s="50" t="s">
        <v>78</v>
      </c>
      <c r="L34" s="50" t="s">
        <v>220</v>
      </c>
      <c r="M34" s="50" t="s">
        <v>57</v>
      </c>
      <c r="N34" s="58" t="s">
        <v>284</v>
      </c>
      <c r="O34" s="58">
        <v>2006</v>
      </c>
      <c r="P34" s="58" t="s">
        <v>252</v>
      </c>
      <c r="Q34" s="126">
        <v>1775</v>
      </c>
      <c r="R34" s="50" t="s">
        <v>245</v>
      </c>
      <c r="S34" s="60" t="s">
        <v>60</v>
      </c>
      <c r="T34" s="48" t="s">
        <v>263</v>
      </c>
      <c r="U34" s="50" t="s">
        <v>134</v>
      </c>
      <c r="V34" s="58" t="s">
        <v>254</v>
      </c>
      <c r="W34" s="62" t="s">
        <v>225</v>
      </c>
      <c r="X34" s="62" t="s">
        <v>65</v>
      </c>
      <c r="Y34" s="62">
        <v>40487</v>
      </c>
      <c r="Z34" s="50">
        <v>91</v>
      </c>
      <c r="AA34" s="126">
        <v>871</v>
      </c>
      <c r="AB34" s="50" t="s">
        <v>66</v>
      </c>
      <c r="AC34" s="126">
        <v>195278</v>
      </c>
      <c r="AD34" s="50" t="s">
        <v>262</v>
      </c>
      <c r="AE34" s="58" t="s">
        <v>255</v>
      </c>
      <c r="AF34" s="58" t="s">
        <v>236</v>
      </c>
      <c r="AG34" s="50" t="s">
        <v>229</v>
      </c>
      <c r="AH34" s="50">
        <v>14.71</v>
      </c>
      <c r="AI34" s="50">
        <v>43.73</v>
      </c>
      <c r="AJ34" s="50">
        <v>58.44</v>
      </c>
      <c r="AK34" s="58">
        <v>12.18</v>
      </c>
      <c r="AL34" s="26">
        <v>0.2517111567419576</v>
      </c>
      <c r="AM34" s="56" t="s">
        <v>230</v>
      </c>
      <c r="AN34" s="50" t="s">
        <v>231</v>
      </c>
      <c r="AO34" s="50" t="s">
        <v>232</v>
      </c>
      <c r="AP34" s="45" t="s">
        <v>16963</v>
      </c>
      <c r="AQ34" s="27" t="str">
        <f t="shared" si="1"/>
        <v>Record Complete</v>
      </c>
      <c r="AR34" s="54"/>
      <c r="AS34" s="5" t="str">
        <f t="shared" si="2"/>
        <v/>
      </c>
      <c r="AT34" s="5" t="s">
        <v>17200</v>
      </c>
    </row>
    <row r="35" spans="1:46" s="5" customFormat="1" ht="15.75" thickBot="1" x14ac:dyDescent="0.3">
      <c r="A35" s="47" t="s">
        <v>282</v>
      </c>
      <c r="B35" s="49">
        <v>7228</v>
      </c>
      <c r="C35" s="49" t="s">
        <v>213</v>
      </c>
      <c r="D35" s="49" t="s">
        <v>247</v>
      </c>
      <c r="E35" s="51" t="str">
        <f ca="1">IF(ISERROR(INDIRECT(CONCATENATE("FIPs_codes!",ADDRESS((MATCH($D35,INDIRECT($C35),0)+MATCH($C35,FIPs_codes!$G$1:$G$3296,0)-1),COLUMN(FIPs_codes!A33))))),"",INDIRECT(CONCATENATE("FIPs_codes!",ADDRESS((MATCH($D35,INDIRECT($C35),0)+MATCH($C35,FIPs_codes!$G$1:$G$3296,0)-1),COLUMN(FIPs_codes!A33)))))</f>
        <v>40003</v>
      </c>
      <c r="F35" s="51">
        <f ca="1">IF(ISERROR(INDIRECT(CONCATENATE("FIPs_codes!",ADDRESS((MATCH($D35,INDIRECT($C35),0)+MATCH($C35,FIPs_codes!$G$1:$G$3296,0)-1),COLUMN(FIPs_codes!C33))))),"",INDIRECT(CONCATENATE("FIPs_codes!",ADDRESS((MATCH($D35,INDIRECT($C35),0)+MATCH($C35,FIPs_codes!$G$1:$G$3296,0)-1),COLUMN(FIPs_codes!C33)))))</f>
        <v>6</v>
      </c>
      <c r="G35" s="51" t="s">
        <v>216</v>
      </c>
      <c r="H35" s="51" t="s">
        <v>217</v>
      </c>
      <c r="I35" s="53" t="s">
        <v>283</v>
      </c>
      <c r="J35" s="55" t="s">
        <v>219</v>
      </c>
      <c r="K35" s="49" t="s">
        <v>78</v>
      </c>
      <c r="L35" s="49" t="s">
        <v>220</v>
      </c>
      <c r="M35" s="49" t="s">
        <v>57</v>
      </c>
      <c r="N35" s="57" t="s">
        <v>284</v>
      </c>
      <c r="O35" s="57">
        <v>2006</v>
      </c>
      <c r="P35" s="57" t="s">
        <v>252</v>
      </c>
      <c r="Q35" s="128">
        <v>1775</v>
      </c>
      <c r="R35" s="49" t="s">
        <v>245</v>
      </c>
      <c r="S35" s="59" t="s">
        <v>60</v>
      </c>
      <c r="T35" s="47" t="s">
        <v>263</v>
      </c>
      <c r="U35" s="49" t="s">
        <v>134</v>
      </c>
      <c r="V35" s="57" t="s">
        <v>254</v>
      </c>
      <c r="W35" s="61" t="s">
        <v>225</v>
      </c>
      <c r="X35" s="61" t="s">
        <v>65</v>
      </c>
      <c r="Y35" s="61">
        <v>40487</v>
      </c>
      <c r="Z35" s="49">
        <v>91</v>
      </c>
      <c r="AA35" s="128">
        <v>871</v>
      </c>
      <c r="AB35" s="49" t="s">
        <v>66</v>
      </c>
      <c r="AC35" s="128">
        <v>195278</v>
      </c>
      <c r="AD35" s="49" t="s">
        <v>262</v>
      </c>
      <c r="AE35" s="57" t="s">
        <v>255</v>
      </c>
      <c r="AF35" s="57" t="s">
        <v>236</v>
      </c>
      <c r="AG35" s="49" t="s">
        <v>229</v>
      </c>
      <c r="AH35" s="49">
        <v>14.38</v>
      </c>
      <c r="AI35" s="49">
        <v>45.33</v>
      </c>
      <c r="AJ35" s="49">
        <v>59.71</v>
      </c>
      <c r="AK35" s="57">
        <v>12.22</v>
      </c>
      <c r="AL35" s="25">
        <v>0.24083068162786803</v>
      </c>
      <c r="AM35" s="55" t="s">
        <v>230</v>
      </c>
      <c r="AN35" s="49" t="s">
        <v>231</v>
      </c>
      <c r="AO35" s="49" t="s">
        <v>232</v>
      </c>
      <c r="AP35" s="63" t="s">
        <v>16963</v>
      </c>
      <c r="AQ35" s="27" t="str">
        <f t="shared" si="1"/>
        <v>Record Complete</v>
      </c>
      <c r="AR35" s="53"/>
      <c r="AS35" s="5" t="str">
        <f t="shared" si="2"/>
        <v/>
      </c>
      <c r="AT35" s="5" t="s">
        <v>17200</v>
      </c>
    </row>
    <row r="36" spans="1:46" s="5" customFormat="1" ht="15.75" thickBot="1" x14ac:dyDescent="0.3">
      <c r="A36" s="29" t="s">
        <v>282</v>
      </c>
      <c r="B36" s="31">
        <v>7228</v>
      </c>
      <c r="C36" s="31" t="s">
        <v>213</v>
      </c>
      <c r="D36" s="31" t="s">
        <v>247</v>
      </c>
      <c r="E36" s="51" t="str">
        <f ca="1">IF(ISERROR(INDIRECT(CONCATENATE("FIPs_codes!",ADDRESS((MATCH($D36,INDIRECT($C36),0)+MATCH($C36,FIPs_codes!$G$1:$G$3296,0)-1),COLUMN(FIPs_codes!A34))))),"",INDIRECT(CONCATENATE("FIPs_codes!",ADDRESS((MATCH($D36,INDIRECT($C36),0)+MATCH($C36,FIPs_codes!$G$1:$G$3296,0)-1),COLUMN(FIPs_codes!A34)))))</f>
        <v>40003</v>
      </c>
      <c r="F36" s="51">
        <f ca="1">IF(ISERROR(INDIRECT(CONCATENATE("FIPs_codes!",ADDRESS((MATCH($D36,INDIRECT($C36),0)+MATCH($C36,FIPs_codes!$G$1:$G$3296,0)-1),COLUMN(FIPs_codes!C34))))),"",INDIRECT(CONCATENATE("FIPs_codes!",ADDRESS((MATCH($D36,INDIRECT($C36),0)+MATCH($C36,FIPs_codes!$G$1:$G$3296,0)-1),COLUMN(FIPs_codes!C34)))))</f>
        <v>6</v>
      </c>
      <c r="G36" s="33" t="s">
        <v>216</v>
      </c>
      <c r="H36" s="33" t="s">
        <v>217</v>
      </c>
      <c r="I36" s="35" t="s">
        <v>283</v>
      </c>
      <c r="J36" s="37" t="s">
        <v>219</v>
      </c>
      <c r="K36" s="31" t="s">
        <v>78</v>
      </c>
      <c r="L36" s="31" t="s">
        <v>220</v>
      </c>
      <c r="M36" s="31" t="s">
        <v>57</v>
      </c>
      <c r="N36" s="39" t="s">
        <v>284</v>
      </c>
      <c r="O36" s="39">
        <v>2006</v>
      </c>
      <c r="P36" s="39" t="s">
        <v>252</v>
      </c>
      <c r="Q36" s="240">
        <v>1775</v>
      </c>
      <c r="R36" s="31" t="s">
        <v>245</v>
      </c>
      <c r="S36" s="41" t="s">
        <v>60</v>
      </c>
      <c r="T36" s="29" t="s">
        <v>263</v>
      </c>
      <c r="U36" s="31" t="s">
        <v>134</v>
      </c>
      <c r="V36" s="39" t="s">
        <v>254</v>
      </c>
      <c r="W36" s="43" t="s">
        <v>225</v>
      </c>
      <c r="X36" s="43" t="s">
        <v>65</v>
      </c>
      <c r="Y36" s="43">
        <v>40487</v>
      </c>
      <c r="Z36" s="31">
        <v>91</v>
      </c>
      <c r="AA36" s="240">
        <v>871</v>
      </c>
      <c r="AB36" s="31" t="s">
        <v>66</v>
      </c>
      <c r="AC36" s="240">
        <v>195278</v>
      </c>
      <c r="AD36" s="31" t="s">
        <v>262</v>
      </c>
      <c r="AE36" s="39" t="s">
        <v>255</v>
      </c>
      <c r="AF36" s="39" t="s">
        <v>236</v>
      </c>
      <c r="AG36" s="31" t="s">
        <v>229</v>
      </c>
      <c r="AH36" s="31">
        <v>15.47</v>
      </c>
      <c r="AI36" s="31">
        <v>45.77</v>
      </c>
      <c r="AJ36" s="31">
        <v>61.24</v>
      </c>
      <c r="AK36" s="39">
        <v>11.81</v>
      </c>
      <c r="AL36" s="26">
        <v>0.25261267145656435</v>
      </c>
      <c r="AM36" s="37" t="s">
        <v>230</v>
      </c>
      <c r="AN36" s="31" t="s">
        <v>231</v>
      </c>
      <c r="AO36" s="31" t="s">
        <v>232</v>
      </c>
      <c r="AP36" s="45" t="s">
        <v>16963</v>
      </c>
      <c r="AQ36" s="27" t="str">
        <f t="shared" si="1"/>
        <v>Record Complete</v>
      </c>
      <c r="AR36" s="35"/>
      <c r="AS36" s="5" t="str">
        <f t="shared" si="2"/>
        <v/>
      </c>
      <c r="AT36" s="5" t="s">
        <v>17200</v>
      </c>
    </row>
    <row r="37" spans="1:46" s="5" customFormat="1" ht="15.75" thickBot="1" x14ac:dyDescent="0.3">
      <c r="A37" s="47" t="s">
        <v>282</v>
      </c>
      <c r="B37" s="49">
        <v>7228</v>
      </c>
      <c r="C37" s="49" t="s">
        <v>213</v>
      </c>
      <c r="D37" s="49" t="s">
        <v>247</v>
      </c>
      <c r="E37" s="51" t="str">
        <f ca="1">IF(ISERROR(INDIRECT(CONCATENATE("FIPs_codes!",ADDRESS((MATCH($D37,INDIRECT($C37),0)+MATCH($C37,FIPs_codes!$G$1:$G$3296,0)-1),COLUMN(FIPs_codes!A35))))),"",INDIRECT(CONCATENATE("FIPs_codes!",ADDRESS((MATCH($D37,INDIRECT($C37),0)+MATCH($C37,FIPs_codes!$G$1:$G$3296,0)-1),COLUMN(FIPs_codes!A35)))))</f>
        <v>40003</v>
      </c>
      <c r="F37" s="51">
        <f ca="1">IF(ISERROR(INDIRECT(CONCATENATE("FIPs_codes!",ADDRESS((MATCH($D37,INDIRECT($C37),0)+MATCH($C37,FIPs_codes!$G$1:$G$3296,0)-1),COLUMN(FIPs_codes!C35))))),"",INDIRECT(CONCATENATE("FIPs_codes!",ADDRESS((MATCH($D37,INDIRECT($C37),0)+MATCH($C37,FIPs_codes!$G$1:$G$3296,0)-1),COLUMN(FIPs_codes!C35)))))</f>
        <v>6</v>
      </c>
      <c r="G37" s="51" t="s">
        <v>216</v>
      </c>
      <c r="H37" s="51" t="s">
        <v>217</v>
      </c>
      <c r="I37" s="53" t="s">
        <v>283</v>
      </c>
      <c r="J37" s="55" t="s">
        <v>219</v>
      </c>
      <c r="K37" s="49" t="s">
        <v>78</v>
      </c>
      <c r="L37" s="49" t="s">
        <v>220</v>
      </c>
      <c r="M37" s="49" t="s">
        <v>57</v>
      </c>
      <c r="N37" s="57" t="s">
        <v>251</v>
      </c>
      <c r="O37" s="57">
        <v>2008</v>
      </c>
      <c r="P37" s="57" t="s">
        <v>286</v>
      </c>
      <c r="Q37" s="128">
        <v>1340</v>
      </c>
      <c r="R37" s="49" t="s">
        <v>245</v>
      </c>
      <c r="S37" s="59" t="s">
        <v>60</v>
      </c>
      <c r="T37" s="47" t="s">
        <v>263</v>
      </c>
      <c r="U37" s="49" t="s">
        <v>134</v>
      </c>
      <c r="V37" s="57" t="s">
        <v>254</v>
      </c>
      <c r="W37" s="61" t="s">
        <v>225</v>
      </c>
      <c r="X37" s="61" t="s">
        <v>65</v>
      </c>
      <c r="Y37" s="61">
        <v>40487</v>
      </c>
      <c r="Z37" s="49">
        <v>83</v>
      </c>
      <c r="AA37" s="128">
        <v>875</v>
      </c>
      <c r="AB37" s="49" t="s">
        <v>66</v>
      </c>
      <c r="AC37" s="128">
        <v>124542</v>
      </c>
      <c r="AD37" s="49" t="s">
        <v>262</v>
      </c>
      <c r="AE37" s="57" t="s">
        <v>255</v>
      </c>
      <c r="AF37" s="57" t="s">
        <v>236</v>
      </c>
      <c r="AG37" s="49" t="s">
        <v>229</v>
      </c>
      <c r="AH37" s="49">
        <v>33.28</v>
      </c>
      <c r="AI37" s="49">
        <v>158.80000000000001</v>
      </c>
      <c r="AJ37" s="49">
        <v>192.08</v>
      </c>
      <c r="AK37" s="57">
        <v>9.01</v>
      </c>
      <c r="AL37" s="25">
        <v>0.17326114119117034</v>
      </c>
      <c r="AM37" s="55" t="s">
        <v>230</v>
      </c>
      <c r="AN37" s="49" t="s">
        <v>231</v>
      </c>
      <c r="AO37" s="49" t="s">
        <v>232</v>
      </c>
      <c r="AP37" s="63" t="s">
        <v>16963</v>
      </c>
      <c r="AQ37" s="27" t="str">
        <f t="shared" si="1"/>
        <v>Record Complete</v>
      </c>
      <c r="AR37" s="53"/>
      <c r="AS37" s="5" t="str">
        <f t="shared" si="2"/>
        <v/>
      </c>
      <c r="AT37" s="5" t="s">
        <v>17200</v>
      </c>
    </row>
    <row r="38" spans="1:46" s="5" customFormat="1" ht="15.75" thickBot="1" x14ac:dyDescent="0.3">
      <c r="A38" s="48" t="s">
        <v>282</v>
      </c>
      <c r="B38" s="50">
        <v>7228</v>
      </c>
      <c r="C38" s="50" t="s">
        <v>213</v>
      </c>
      <c r="D38" s="50" t="s">
        <v>247</v>
      </c>
      <c r="E38" s="51" t="str">
        <f ca="1">IF(ISERROR(INDIRECT(CONCATENATE("FIPs_codes!",ADDRESS((MATCH($D38,INDIRECT($C38),0)+MATCH($C38,FIPs_codes!$G$1:$G$3296,0)-1),COLUMN(FIPs_codes!A36))))),"",INDIRECT(CONCATENATE("FIPs_codes!",ADDRESS((MATCH($D38,INDIRECT($C38),0)+MATCH($C38,FIPs_codes!$G$1:$G$3296,0)-1),COLUMN(FIPs_codes!A36)))))</f>
        <v>40003</v>
      </c>
      <c r="F38" s="51">
        <f ca="1">IF(ISERROR(INDIRECT(CONCATENATE("FIPs_codes!",ADDRESS((MATCH($D38,INDIRECT($C38),0)+MATCH($C38,FIPs_codes!$G$1:$G$3296,0)-1),COLUMN(FIPs_codes!C36))))),"",INDIRECT(CONCATENATE("FIPs_codes!",ADDRESS((MATCH($D38,INDIRECT($C38),0)+MATCH($C38,FIPs_codes!$G$1:$G$3296,0)-1),COLUMN(FIPs_codes!C36)))))</f>
        <v>6</v>
      </c>
      <c r="G38" s="52" t="s">
        <v>216</v>
      </c>
      <c r="H38" s="52" t="s">
        <v>217</v>
      </c>
      <c r="I38" s="54" t="s">
        <v>283</v>
      </c>
      <c r="J38" s="56" t="s">
        <v>219</v>
      </c>
      <c r="K38" s="50" t="s">
        <v>78</v>
      </c>
      <c r="L38" s="50" t="s">
        <v>220</v>
      </c>
      <c r="M38" s="50" t="s">
        <v>57</v>
      </c>
      <c r="N38" s="58" t="s">
        <v>251</v>
      </c>
      <c r="O38" s="58">
        <v>2008</v>
      </c>
      <c r="P38" s="58" t="s">
        <v>286</v>
      </c>
      <c r="Q38" s="126">
        <v>1340</v>
      </c>
      <c r="R38" s="50" t="s">
        <v>245</v>
      </c>
      <c r="S38" s="60" t="s">
        <v>60</v>
      </c>
      <c r="T38" s="48" t="s">
        <v>263</v>
      </c>
      <c r="U38" s="50" t="s">
        <v>134</v>
      </c>
      <c r="V38" s="58" t="s">
        <v>254</v>
      </c>
      <c r="W38" s="62" t="s">
        <v>225</v>
      </c>
      <c r="X38" s="62" t="s">
        <v>65</v>
      </c>
      <c r="Y38" s="62">
        <v>40487</v>
      </c>
      <c r="Z38" s="50">
        <v>83</v>
      </c>
      <c r="AA38" s="126">
        <v>875</v>
      </c>
      <c r="AB38" s="50" t="s">
        <v>66</v>
      </c>
      <c r="AC38" s="126">
        <v>124542</v>
      </c>
      <c r="AD38" s="50" t="s">
        <v>262</v>
      </c>
      <c r="AE38" s="58" t="s">
        <v>255</v>
      </c>
      <c r="AF38" s="58" t="s">
        <v>236</v>
      </c>
      <c r="AG38" s="50" t="s">
        <v>229</v>
      </c>
      <c r="AH38" s="50">
        <v>34.049999999999997</v>
      </c>
      <c r="AI38" s="50">
        <v>189.9</v>
      </c>
      <c r="AJ38" s="50">
        <v>223.95</v>
      </c>
      <c r="AK38" s="58">
        <v>9.0500000000000007</v>
      </c>
      <c r="AL38" s="26">
        <v>0.15204286671131947</v>
      </c>
      <c r="AM38" s="56" t="s">
        <v>230</v>
      </c>
      <c r="AN38" s="50" t="s">
        <v>231</v>
      </c>
      <c r="AO38" s="50" t="s">
        <v>232</v>
      </c>
      <c r="AP38" s="45" t="s">
        <v>16963</v>
      </c>
      <c r="AQ38" s="27" t="str">
        <f t="shared" si="1"/>
        <v>Record Complete</v>
      </c>
      <c r="AR38" s="54"/>
      <c r="AS38" s="5" t="str">
        <f t="shared" si="2"/>
        <v/>
      </c>
      <c r="AT38" s="5" t="s">
        <v>17200</v>
      </c>
    </row>
    <row r="39" spans="1:46" s="5" customFormat="1" ht="15.75" thickBot="1" x14ac:dyDescent="0.3">
      <c r="A39" s="30" t="s">
        <v>282</v>
      </c>
      <c r="B39" s="32">
        <v>7228</v>
      </c>
      <c r="C39" s="32" t="s">
        <v>213</v>
      </c>
      <c r="D39" s="32" t="s">
        <v>247</v>
      </c>
      <c r="E39" s="51" t="str">
        <f ca="1">IF(ISERROR(INDIRECT(CONCATENATE("FIPs_codes!",ADDRESS((MATCH($D39,INDIRECT($C39),0)+MATCH($C39,FIPs_codes!$G$1:$G$3296,0)-1),COLUMN(FIPs_codes!A37))))),"",INDIRECT(CONCATENATE("FIPs_codes!",ADDRESS((MATCH($D39,INDIRECT($C39),0)+MATCH($C39,FIPs_codes!$G$1:$G$3296,0)-1),COLUMN(FIPs_codes!A37)))))</f>
        <v>40003</v>
      </c>
      <c r="F39" s="51">
        <f ca="1">IF(ISERROR(INDIRECT(CONCATENATE("FIPs_codes!",ADDRESS((MATCH($D39,INDIRECT($C39),0)+MATCH($C39,FIPs_codes!$G$1:$G$3296,0)-1),COLUMN(FIPs_codes!C37))))),"",INDIRECT(CONCATENATE("FIPs_codes!",ADDRESS((MATCH($D39,INDIRECT($C39),0)+MATCH($C39,FIPs_codes!$G$1:$G$3296,0)-1),COLUMN(FIPs_codes!C37)))))</f>
        <v>6</v>
      </c>
      <c r="G39" s="34" t="s">
        <v>216</v>
      </c>
      <c r="H39" s="34" t="s">
        <v>217</v>
      </c>
      <c r="I39" s="36" t="s">
        <v>283</v>
      </c>
      <c r="J39" s="38" t="s">
        <v>219</v>
      </c>
      <c r="K39" s="32" t="s">
        <v>78</v>
      </c>
      <c r="L39" s="32" t="s">
        <v>220</v>
      </c>
      <c r="M39" s="32" t="s">
        <v>57</v>
      </c>
      <c r="N39" s="40" t="s">
        <v>251</v>
      </c>
      <c r="O39" s="40">
        <v>2008</v>
      </c>
      <c r="P39" s="40" t="s">
        <v>286</v>
      </c>
      <c r="Q39" s="125">
        <v>1340</v>
      </c>
      <c r="R39" s="32" t="s">
        <v>245</v>
      </c>
      <c r="S39" s="42" t="s">
        <v>60</v>
      </c>
      <c r="T39" s="30" t="s">
        <v>263</v>
      </c>
      <c r="U39" s="32" t="s">
        <v>134</v>
      </c>
      <c r="V39" s="40" t="s">
        <v>254</v>
      </c>
      <c r="W39" s="44" t="s">
        <v>225</v>
      </c>
      <c r="X39" s="44" t="s">
        <v>65</v>
      </c>
      <c r="Y39" s="44">
        <v>40487</v>
      </c>
      <c r="Z39" s="32">
        <v>83</v>
      </c>
      <c r="AA39" s="125">
        <v>875</v>
      </c>
      <c r="AB39" s="32" t="s">
        <v>66</v>
      </c>
      <c r="AC39" s="125">
        <v>124542</v>
      </c>
      <c r="AD39" s="32" t="s">
        <v>262</v>
      </c>
      <c r="AE39" s="40" t="s">
        <v>255</v>
      </c>
      <c r="AF39" s="40" t="s">
        <v>236</v>
      </c>
      <c r="AG39" s="32" t="s">
        <v>229</v>
      </c>
      <c r="AH39" s="32">
        <v>31.88</v>
      </c>
      <c r="AI39" s="32">
        <v>192.57</v>
      </c>
      <c r="AJ39" s="32">
        <v>224.45</v>
      </c>
      <c r="AK39" s="40">
        <v>8.75</v>
      </c>
      <c r="AL39" s="25">
        <v>0.14203608821563823</v>
      </c>
      <c r="AM39" s="38" t="s">
        <v>230</v>
      </c>
      <c r="AN39" s="32" t="s">
        <v>231</v>
      </c>
      <c r="AO39" s="32" t="s">
        <v>232</v>
      </c>
      <c r="AP39" s="63" t="s">
        <v>16963</v>
      </c>
      <c r="AQ39" s="27" t="str">
        <f t="shared" si="1"/>
        <v>Record Complete</v>
      </c>
      <c r="AR39" s="36"/>
      <c r="AS39" s="5" t="str">
        <f t="shared" si="2"/>
        <v/>
      </c>
      <c r="AT39" s="5" t="s">
        <v>17200</v>
      </c>
    </row>
    <row r="40" spans="1:46" s="5" customFormat="1" ht="15.75" thickBot="1" x14ac:dyDescent="0.3">
      <c r="A40" s="29" t="s">
        <v>282</v>
      </c>
      <c r="B40" s="31">
        <v>7228</v>
      </c>
      <c r="C40" s="31" t="s">
        <v>213</v>
      </c>
      <c r="D40" s="31" t="s">
        <v>247</v>
      </c>
      <c r="E40" s="51" t="str">
        <f ca="1">IF(ISERROR(INDIRECT(CONCATENATE("FIPs_codes!",ADDRESS((MATCH($D40,INDIRECT($C40),0)+MATCH($C40,FIPs_codes!$G$1:$G$3296,0)-1),COLUMN(FIPs_codes!A38))))),"",INDIRECT(CONCATENATE("FIPs_codes!",ADDRESS((MATCH($D40,INDIRECT($C40),0)+MATCH($C40,FIPs_codes!$G$1:$G$3296,0)-1),COLUMN(FIPs_codes!A38)))))</f>
        <v>40003</v>
      </c>
      <c r="F40" s="51">
        <f ca="1">IF(ISERROR(INDIRECT(CONCATENATE("FIPs_codes!",ADDRESS((MATCH($D40,INDIRECT($C40),0)+MATCH($C40,FIPs_codes!$G$1:$G$3296,0)-1),COLUMN(FIPs_codes!C38))))),"",INDIRECT(CONCATENATE("FIPs_codes!",ADDRESS((MATCH($D40,INDIRECT($C40),0)+MATCH($C40,FIPs_codes!$G$1:$G$3296,0)-1),COLUMN(FIPs_codes!C38)))))</f>
        <v>6</v>
      </c>
      <c r="G40" s="33" t="s">
        <v>216</v>
      </c>
      <c r="H40" s="33" t="s">
        <v>217</v>
      </c>
      <c r="I40" s="35" t="s">
        <v>283</v>
      </c>
      <c r="J40" s="37" t="s">
        <v>219</v>
      </c>
      <c r="K40" s="31" t="s">
        <v>78</v>
      </c>
      <c r="L40" s="31" t="s">
        <v>220</v>
      </c>
      <c r="M40" s="31" t="s">
        <v>57</v>
      </c>
      <c r="N40" s="39" t="s">
        <v>287</v>
      </c>
      <c r="O40" s="39">
        <v>2005</v>
      </c>
      <c r="P40" s="39" t="s">
        <v>288</v>
      </c>
      <c r="Q40" s="240">
        <v>1775</v>
      </c>
      <c r="R40" s="31" t="s">
        <v>245</v>
      </c>
      <c r="S40" s="41" t="s">
        <v>60</v>
      </c>
      <c r="T40" s="29" t="s">
        <v>263</v>
      </c>
      <c r="U40" s="31" t="s">
        <v>134</v>
      </c>
      <c r="V40" s="39" t="s">
        <v>254</v>
      </c>
      <c r="W40" s="43" t="s">
        <v>225</v>
      </c>
      <c r="X40" s="43" t="s">
        <v>65</v>
      </c>
      <c r="Y40" s="43">
        <v>40490</v>
      </c>
      <c r="Z40" s="31">
        <v>90</v>
      </c>
      <c r="AA40" s="240">
        <v>871</v>
      </c>
      <c r="AB40" s="31" t="s">
        <v>66</v>
      </c>
      <c r="AC40" s="240">
        <v>254557</v>
      </c>
      <c r="AD40" s="31" t="s">
        <v>262</v>
      </c>
      <c r="AE40" s="39" t="s">
        <v>255</v>
      </c>
      <c r="AF40" s="39" t="s">
        <v>236</v>
      </c>
      <c r="AG40" s="31" t="s">
        <v>229</v>
      </c>
      <c r="AH40" s="31">
        <v>8.81</v>
      </c>
      <c r="AI40" s="31">
        <v>45.03</v>
      </c>
      <c r="AJ40" s="31">
        <v>53.84</v>
      </c>
      <c r="AK40" s="39">
        <v>12.91</v>
      </c>
      <c r="AL40" s="26">
        <v>0.16363298662704309</v>
      </c>
      <c r="AM40" s="37" t="s">
        <v>230</v>
      </c>
      <c r="AN40" s="31" t="s">
        <v>231</v>
      </c>
      <c r="AO40" s="31" t="s">
        <v>232</v>
      </c>
      <c r="AP40" s="45" t="s">
        <v>16963</v>
      </c>
      <c r="AQ40" s="27" t="str">
        <f t="shared" si="1"/>
        <v>Record Complete</v>
      </c>
      <c r="AR40" s="35"/>
      <c r="AS40" s="5" t="str">
        <f t="shared" si="2"/>
        <v/>
      </c>
      <c r="AT40" s="5" t="s">
        <v>17200</v>
      </c>
    </row>
    <row r="41" spans="1:46" s="5" customFormat="1" ht="15.75" thickBot="1" x14ac:dyDescent="0.3">
      <c r="A41" s="47" t="s">
        <v>282</v>
      </c>
      <c r="B41" s="49">
        <v>7228</v>
      </c>
      <c r="C41" s="49" t="s">
        <v>213</v>
      </c>
      <c r="D41" s="49" t="s">
        <v>247</v>
      </c>
      <c r="E41" s="51" t="str">
        <f ca="1">IF(ISERROR(INDIRECT(CONCATENATE("FIPs_codes!",ADDRESS((MATCH($D41,INDIRECT($C41),0)+MATCH($C41,FIPs_codes!$G$1:$G$3296,0)-1),COLUMN(FIPs_codes!A39))))),"",INDIRECT(CONCATENATE("FIPs_codes!",ADDRESS((MATCH($D41,INDIRECT($C41),0)+MATCH($C41,FIPs_codes!$G$1:$G$3296,0)-1),COLUMN(FIPs_codes!A39)))))</f>
        <v>40003</v>
      </c>
      <c r="F41" s="51">
        <f ca="1">IF(ISERROR(INDIRECT(CONCATENATE("FIPs_codes!",ADDRESS((MATCH($D41,INDIRECT($C41),0)+MATCH($C41,FIPs_codes!$G$1:$G$3296,0)-1),COLUMN(FIPs_codes!C39))))),"",INDIRECT(CONCATENATE("FIPs_codes!",ADDRESS((MATCH($D41,INDIRECT($C41),0)+MATCH($C41,FIPs_codes!$G$1:$G$3296,0)-1),COLUMN(FIPs_codes!C39)))))</f>
        <v>6</v>
      </c>
      <c r="G41" s="51" t="s">
        <v>216</v>
      </c>
      <c r="H41" s="51" t="s">
        <v>217</v>
      </c>
      <c r="I41" s="53" t="s">
        <v>283</v>
      </c>
      <c r="J41" s="55" t="s">
        <v>219</v>
      </c>
      <c r="K41" s="49" t="s">
        <v>78</v>
      </c>
      <c r="L41" s="49" t="s">
        <v>220</v>
      </c>
      <c r="M41" s="49" t="s">
        <v>57</v>
      </c>
      <c r="N41" s="57" t="s">
        <v>287</v>
      </c>
      <c r="O41" s="57">
        <v>2005</v>
      </c>
      <c r="P41" s="57" t="s">
        <v>288</v>
      </c>
      <c r="Q41" s="128">
        <v>1775</v>
      </c>
      <c r="R41" s="49" t="s">
        <v>245</v>
      </c>
      <c r="S41" s="59" t="s">
        <v>60</v>
      </c>
      <c r="T41" s="47" t="s">
        <v>263</v>
      </c>
      <c r="U41" s="49" t="s">
        <v>134</v>
      </c>
      <c r="V41" s="57" t="s">
        <v>254</v>
      </c>
      <c r="W41" s="61" t="s">
        <v>225</v>
      </c>
      <c r="X41" s="61" t="s">
        <v>65</v>
      </c>
      <c r="Y41" s="61">
        <v>40490</v>
      </c>
      <c r="Z41" s="49">
        <v>90</v>
      </c>
      <c r="AA41" s="128">
        <v>871</v>
      </c>
      <c r="AB41" s="49" t="s">
        <v>66</v>
      </c>
      <c r="AC41" s="128">
        <v>254557</v>
      </c>
      <c r="AD41" s="49" t="s">
        <v>262</v>
      </c>
      <c r="AE41" s="57" t="s">
        <v>255</v>
      </c>
      <c r="AF41" s="57" t="s">
        <v>236</v>
      </c>
      <c r="AG41" s="49" t="s">
        <v>229</v>
      </c>
      <c r="AH41" s="49">
        <v>7.83</v>
      </c>
      <c r="AI41" s="49">
        <v>46.35</v>
      </c>
      <c r="AJ41" s="49">
        <v>54.18</v>
      </c>
      <c r="AK41" s="57">
        <v>13.06</v>
      </c>
      <c r="AL41" s="25">
        <v>0.14451827242524917</v>
      </c>
      <c r="AM41" s="55" t="s">
        <v>230</v>
      </c>
      <c r="AN41" s="49" t="s">
        <v>231</v>
      </c>
      <c r="AO41" s="49" t="s">
        <v>232</v>
      </c>
      <c r="AP41" s="63" t="s">
        <v>16963</v>
      </c>
      <c r="AQ41" s="27" t="str">
        <f t="shared" si="1"/>
        <v>Record Complete</v>
      </c>
      <c r="AR41" s="53"/>
      <c r="AS41" s="5" t="str">
        <f t="shared" si="2"/>
        <v/>
      </c>
      <c r="AT41" s="5" t="s">
        <v>17200</v>
      </c>
    </row>
    <row r="42" spans="1:46" s="5" customFormat="1" ht="15.75" thickBot="1" x14ac:dyDescent="0.3">
      <c r="A42" s="48" t="s">
        <v>282</v>
      </c>
      <c r="B42" s="50">
        <v>7228</v>
      </c>
      <c r="C42" s="50" t="s">
        <v>213</v>
      </c>
      <c r="D42" s="50" t="s">
        <v>247</v>
      </c>
      <c r="E42" s="51" t="str">
        <f ca="1">IF(ISERROR(INDIRECT(CONCATENATE("FIPs_codes!",ADDRESS((MATCH($D42,INDIRECT($C42),0)+MATCH($C42,FIPs_codes!$G$1:$G$3296,0)-1),COLUMN(FIPs_codes!A40))))),"",INDIRECT(CONCATENATE("FIPs_codes!",ADDRESS((MATCH($D42,INDIRECT($C42),0)+MATCH($C42,FIPs_codes!$G$1:$G$3296,0)-1),COLUMN(FIPs_codes!A40)))))</f>
        <v>40003</v>
      </c>
      <c r="F42" s="51">
        <f ca="1">IF(ISERROR(INDIRECT(CONCATENATE("FIPs_codes!",ADDRESS((MATCH($D42,INDIRECT($C42),0)+MATCH($C42,FIPs_codes!$G$1:$G$3296,0)-1),COLUMN(FIPs_codes!C40))))),"",INDIRECT(CONCATENATE("FIPs_codes!",ADDRESS((MATCH($D42,INDIRECT($C42),0)+MATCH($C42,FIPs_codes!$G$1:$G$3296,0)-1),COLUMN(FIPs_codes!C40)))))</f>
        <v>6</v>
      </c>
      <c r="G42" s="52" t="s">
        <v>216</v>
      </c>
      <c r="H42" s="52" t="s">
        <v>217</v>
      </c>
      <c r="I42" s="54" t="s">
        <v>283</v>
      </c>
      <c r="J42" s="56" t="s">
        <v>219</v>
      </c>
      <c r="K42" s="50" t="s">
        <v>78</v>
      </c>
      <c r="L42" s="50" t="s">
        <v>220</v>
      </c>
      <c r="M42" s="50" t="s">
        <v>57</v>
      </c>
      <c r="N42" s="58" t="s">
        <v>287</v>
      </c>
      <c r="O42" s="58">
        <v>2005</v>
      </c>
      <c r="P42" s="58" t="s">
        <v>288</v>
      </c>
      <c r="Q42" s="126">
        <v>1775</v>
      </c>
      <c r="R42" s="50" t="s">
        <v>245</v>
      </c>
      <c r="S42" s="60" t="s">
        <v>60</v>
      </c>
      <c r="T42" s="48" t="s">
        <v>263</v>
      </c>
      <c r="U42" s="50" t="s">
        <v>134</v>
      </c>
      <c r="V42" s="58" t="s">
        <v>254</v>
      </c>
      <c r="W42" s="62" t="s">
        <v>225</v>
      </c>
      <c r="X42" s="62" t="s">
        <v>65</v>
      </c>
      <c r="Y42" s="62">
        <v>40490</v>
      </c>
      <c r="Z42" s="50">
        <v>90</v>
      </c>
      <c r="AA42" s="126">
        <v>871</v>
      </c>
      <c r="AB42" s="50" t="s">
        <v>66</v>
      </c>
      <c r="AC42" s="126">
        <v>254557</v>
      </c>
      <c r="AD42" s="50" t="s">
        <v>262</v>
      </c>
      <c r="AE42" s="58" t="s">
        <v>255</v>
      </c>
      <c r="AF42" s="58" t="s">
        <v>236</v>
      </c>
      <c r="AG42" s="50" t="s">
        <v>229</v>
      </c>
      <c r="AH42" s="50">
        <v>8.31</v>
      </c>
      <c r="AI42" s="50">
        <v>46.09</v>
      </c>
      <c r="AJ42" s="50">
        <v>54.400000000000006</v>
      </c>
      <c r="AK42" s="58">
        <v>12.83</v>
      </c>
      <c r="AL42" s="26">
        <v>0.15275735294117646</v>
      </c>
      <c r="AM42" s="56" t="s">
        <v>230</v>
      </c>
      <c r="AN42" s="50" t="s">
        <v>231</v>
      </c>
      <c r="AO42" s="50" t="s">
        <v>232</v>
      </c>
      <c r="AP42" s="45" t="s">
        <v>16963</v>
      </c>
      <c r="AQ42" s="27" t="str">
        <f t="shared" si="1"/>
        <v>Record Complete</v>
      </c>
      <c r="AR42" s="54"/>
      <c r="AS42" s="5" t="str">
        <f t="shared" si="2"/>
        <v/>
      </c>
      <c r="AT42" s="5" t="s">
        <v>17200</v>
      </c>
    </row>
    <row r="43" spans="1:46" s="5" customFormat="1" ht="15.75" thickBot="1" x14ac:dyDescent="0.3">
      <c r="A43" s="47" t="s">
        <v>289</v>
      </c>
      <c r="B43" s="49">
        <v>6331</v>
      </c>
      <c r="C43" s="49" t="s">
        <v>213</v>
      </c>
      <c r="D43" s="49" t="s">
        <v>290</v>
      </c>
      <c r="E43" s="51" t="str">
        <f ca="1">IF(ISERROR(INDIRECT(CONCATENATE("FIPs_codes!",ADDRESS((MATCH($D43,INDIRECT($C43),0)+MATCH($C43,FIPs_codes!$G$1:$G$3296,0)-1),COLUMN(FIPs_codes!A41))))),"",INDIRECT(CONCATENATE("FIPs_codes!",ADDRESS((MATCH($D43,INDIRECT($C43),0)+MATCH($C43,FIPs_codes!$G$1:$G$3296,0)-1),COLUMN(FIPs_codes!A41)))))</f>
        <v>40151</v>
      </c>
      <c r="F43" s="51">
        <f ca="1">IF(ISERROR(INDIRECT(CONCATENATE("FIPs_codes!",ADDRESS((MATCH($D43,INDIRECT($C43),0)+MATCH($C43,FIPs_codes!$G$1:$G$3296,0)-1),COLUMN(FIPs_codes!C41))))),"",INDIRECT(CONCATENATE("FIPs_codes!",ADDRESS((MATCH($D43,INDIRECT($C43),0)+MATCH($C43,FIPs_codes!$G$1:$G$3296,0)-1),COLUMN(FIPs_codes!C41)))))</f>
        <v>6</v>
      </c>
      <c r="G43" s="49" t="s">
        <v>249</v>
      </c>
      <c r="H43" s="49" t="s">
        <v>217</v>
      </c>
      <c r="I43" s="53" t="s">
        <v>292</v>
      </c>
      <c r="J43" s="55" t="s">
        <v>219</v>
      </c>
      <c r="K43" s="49" t="s">
        <v>78</v>
      </c>
      <c r="L43" s="49" t="s">
        <v>220</v>
      </c>
      <c r="M43" s="49" t="s">
        <v>57</v>
      </c>
      <c r="N43" s="57" t="s">
        <v>293</v>
      </c>
      <c r="O43" s="57">
        <v>2006</v>
      </c>
      <c r="P43" s="57" t="s">
        <v>285</v>
      </c>
      <c r="Q43" s="49">
        <v>1775</v>
      </c>
      <c r="R43" s="49" t="s">
        <v>245</v>
      </c>
      <c r="S43" s="59" t="s">
        <v>60</v>
      </c>
      <c r="T43" s="47" t="s">
        <v>253</v>
      </c>
      <c r="U43" s="49" t="s">
        <v>134</v>
      </c>
      <c r="V43" s="57" t="s">
        <v>254</v>
      </c>
      <c r="W43" s="61" t="s">
        <v>225</v>
      </c>
      <c r="X43" s="61" t="s">
        <v>65</v>
      </c>
      <c r="Y43" s="61">
        <v>40196</v>
      </c>
      <c r="Z43" s="49">
        <v>86</v>
      </c>
      <c r="AA43" s="49">
        <v>880</v>
      </c>
      <c r="AB43" s="49" t="s">
        <v>66</v>
      </c>
      <c r="AC43" s="49">
        <v>182213</v>
      </c>
      <c r="AD43" s="49" t="s">
        <v>262</v>
      </c>
      <c r="AE43" s="57" t="s">
        <v>255</v>
      </c>
      <c r="AF43" s="57" t="s">
        <v>256</v>
      </c>
      <c r="AG43" s="49" t="s">
        <v>229</v>
      </c>
      <c r="AH43" s="49">
        <v>0.31</v>
      </c>
      <c r="AI43" s="49">
        <v>29.78</v>
      </c>
      <c r="AJ43" s="49">
        <v>30.09</v>
      </c>
      <c r="AK43" s="57">
        <v>11.92</v>
      </c>
      <c r="AL43" s="25">
        <v>1.030242605516783E-2</v>
      </c>
      <c r="AM43" s="55" t="s">
        <v>230</v>
      </c>
      <c r="AN43" s="49" t="s">
        <v>257</v>
      </c>
      <c r="AO43" s="49" t="s">
        <v>258</v>
      </c>
      <c r="AP43" s="63" t="s">
        <v>259</v>
      </c>
      <c r="AQ43" s="27" t="str">
        <f t="shared" si="1"/>
        <v>Record Complete</v>
      </c>
      <c r="AR43" s="53" t="s">
        <v>234</v>
      </c>
      <c r="AS43" s="5" t="str">
        <f t="shared" si="2"/>
        <v/>
      </c>
      <c r="AT43" s="5" t="s">
        <v>17200</v>
      </c>
    </row>
    <row r="44" spans="1:46" s="5" customFormat="1" ht="15.75" thickBot="1" x14ac:dyDescent="0.3">
      <c r="A44" s="48" t="s">
        <v>289</v>
      </c>
      <c r="B44" s="50">
        <v>6331</v>
      </c>
      <c r="C44" s="50" t="s">
        <v>213</v>
      </c>
      <c r="D44" s="50" t="s">
        <v>290</v>
      </c>
      <c r="E44" s="51" t="str">
        <f ca="1">IF(ISERROR(INDIRECT(CONCATENATE("FIPs_codes!",ADDRESS((MATCH($D44,INDIRECT($C44),0)+MATCH($C44,FIPs_codes!$G$1:$G$3296,0)-1),COLUMN(FIPs_codes!A42))))),"",INDIRECT(CONCATENATE("FIPs_codes!",ADDRESS((MATCH($D44,INDIRECT($C44),0)+MATCH($C44,FIPs_codes!$G$1:$G$3296,0)-1),COLUMN(FIPs_codes!A42)))))</f>
        <v>40151</v>
      </c>
      <c r="F44" s="51">
        <f ca="1">IF(ISERROR(INDIRECT(CONCATENATE("FIPs_codes!",ADDRESS((MATCH($D44,INDIRECT($C44),0)+MATCH($C44,FIPs_codes!$G$1:$G$3296,0)-1),COLUMN(FIPs_codes!C42))))),"",INDIRECT(CONCATENATE("FIPs_codes!",ADDRESS((MATCH($D44,INDIRECT($C44),0)+MATCH($C44,FIPs_codes!$G$1:$G$3296,0)-1),COLUMN(FIPs_codes!C42)))))</f>
        <v>6</v>
      </c>
      <c r="G44" s="50" t="s">
        <v>249</v>
      </c>
      <c r="H44" s="50" t="s">
        <v>217</v>
      </c>
      <c r="I44" s="54" t="s">
        <v>292</v>
      </c>
      <c r="J44" s="56" t="s">
        <v>219</v>
      </c>
      <c r="K44" s="50" t="s">
        <v>78</v>
      </c>
      <c r="L44" s="50" t="s">
        <v>220</v>
      </c>
      <c r="M44" s="50" t="s">
        <v>57</v>
      </c>
      <c r="N44" s="58" t="s">
        <v>293</v>
      </c>
      <c r="O44" s="58">
        <v>2006</v>
      </c>
      <c r="P44" s="58" t="s">
        <v>285</v>
      </c>
      <c r="Q44" s="50">
        <v>1775</v>
      </c>
      <c r="R44" s="50" t="s">
        <v>245</v>
      </c>
      <c r="S44" s="60" t="s">
        <v>60</v>
      </c>
      <c r="T44" s="48" t="s">
        <v>253</v>
      </c>
      <c r="U44" s="50" t="s">
        <v>134</v>
      </c>
      <c r="V44" s="58" t="s">
        <v>254</v>
      </c>
      <c r="W44" s="62" t="s">
        <v>225</v>
      </c>
      <c r="X44" s="62" t="s">
        <v>65</v>
      </c>
      <c r="Y44" s="62">
        <v>40196</v>
      </c>
      <c r="Z44" s="50">
        <v>86</v>
      </c>
      <c r="AA44" s="50">
        <v>880</v>
      </c>
      <c r="AB44" s="50" t="s">
        <v>66</v>
      </c>
      <c r="AC44" s="50">
        <v>182213</v>
      </c>
      <c r="AD44" s="50" t="s">
        <v>262</v>
      </c>
      <c r="AE44" s="58" t="s">
        <v>255</v>
      </c>
      <c r="AF44" s="58" t="s">
        <v>256</v>
      </c>
      <c r="AG44" s="50" t="s">
        <v>229</v>
      </c>
      <c r="AH44" s="50">
        <v>0.27</v>
      </c>
      <c r="AI44" s="50">
        <v>30.39</v>
      </c>
      <c r="AJ44" s="50">
        <v>30.66</v>
      </c>
      <c r="AK44" s="58">
        <v>11.9</v>
      </c>
      <c r="AL44" s="26">
        <v>8.8062622309197664E-3</v>
      </c>
      <c r="AM44" s="56" t="s">
        <v>230</v>
      </c>
      <c r="AN44" s="50" t="s">
        <v>257</v>
      </c>
      <c r="AO44" s="50" t="s">
        <v>258</v>
      </c>
      <c r="AP44" s="45" t="s">
        <v>259</v>
      </c>
      <c r="AQ44" s="27" t="str">
        <f t="shared" si="1"/>
        <v>Record Complete</v>
      </c>
      <c r="AR44" s="54" t="s">
        <v>234</v>
      </c>
      <c r="AS44" s="5" t="str">
        <f t="shared" si="2"/>
        <v/>
      </c>
      <c r="AT44" s="5" t="s">
        <v>17200</v>
      </c>
    </row>
    <row r="45" spans="1:46" s="5" customFormat="1" ht="15.75" thickBot="1" x14ac:dyDescent="0.3">
      <c r="A45" s="47" t="s">
        <v>289</v>
      </c>
      <c r="B45" s="49">
        <v>6331</v>
      </c>
      <c r="C45" s="49" t="s">
        <v>213</v>
      </c>
      <c r="D45" s="49" t="s">
        <v>290</v>
      </c>
      <c r="E45" s="51" t="str">
        <f ca="1">IF(ISERROR(INDIRECT(CONCATENATE("FIPs_codes!",ADDRESS((MATCH($D45,INDIRECT($C45),0)+MATCH($C45,FIPs_codes!$G$1:$G$3296,0)-1),COLUMN(FIPs_codes!A43))))),"",INDIRECT(CONCATENATE("FIPs_codes!",ADDRESS((MATCH($D45,INDIRECT($C45),0)+MATCH($C45,FIPs_codes!$G$1:$G$3296,0)-1),COLUMN(FIPs_codes!A43)))))</f>
        <v>40151</v>
      </c>
      <c r="F45" s="51">
        <f ca="1">IF(ISERROR(INDIRECT(CONCATENATE("FIPs_codes!",ADDRESS((MATCH($D45,INDIRECT($C45),0)+MATCH($C45,FIPs_codes!$G$1:$G$3296,0)-1),COLUMN(FIPs_codes!C43))))),"",INDIRECT(CONCATENATE("FIPs_codes!",ADDRESS((MATCH($D45,INDIRECT($C45),0)+MATCH($C45,FIPs_codes!$G$1:$G$3296,0)-1),COLUMN(FIPs_codes!C43)))))</f>
        <v>6</v>
      </c>
      <c r="G45" s="49" t="s">
        <v>249</v>
      </c>
      <c r="H45" s="49" t="s">
        <v>217</v>
      </c>
      <c r="I45" s="53" t="s">
        <v>292</v>
      </c>
      <c r="J45" s="55" t="s">
        <v>219</v>
      </c>
      <c r="K45" s="49" t="s">
        <v>78</v>
      </c>
      <c r="L45" s="49" t="s">
        <v>220</v>
      </c>
      <c r="M45" s="49" t="s">
        <v>57</v>
      </c>
      <c r="N45" s="57" t="s">
        <v>293</v>
      </c>
      <c r="O45" s="57">
        <v>2006</v>
      </c>
      <c r="P45" s="57" t="s">
        <v>285</v>
      </c>
      <c r="Q45" s="49">
        <v>1775</v>
      </c>
      <c r="R45" s="49" t="s">
        <v>245</v>
      </c>
      <c r="S45" s="59" t="s">
        <v>60</v>
      </c>
      <c r="T45" s="47" t="s">
        <v>253</v>
      </c>
      <c r="U45" s="49" t="s">
        <v>134</v>
      </c>
      <c r="V45" s="57" t="s">
        <v>254</v>
      </c>
      <c r="W45" s="61" t="s">
        <v>225</v>
      </c>
      <c r="X45" s="61" t="s">
        <v>65</v>
      </c>
      <c r="Y45" s="61">
        <v>40196</v>
      </c>
      <c r="Z45" s="49">
        <v>86</v>
      </c>
      <c r="AA45" s="49">
        <v>880</v>
      </c>
      <c r="AB45" s="49" t="s">
        <v>66</v>
      </c>
      <c r="AC45" s="49">
        <v>182213</v>
      </c>
      <c r="AD45" s="49" t="s">
        <v>262</v>
      </c>
      <c r="AE45" s="57" t="s">
        <v>255</v>
      </c>
      <c r="AF45" s="57" t="s">
        <v>256</v>
      </c>
      <c r="AG45" s="49" t="s">
        <v>229</v>
      </c>
      <c r="AH45" s="49">
        <v>8.26</v>
      </c>
      <c r="AI45" s="49">
        <v>30.55</v>
      </c>
      <c r="AJ45" s="49">
        <v>38.81</v>
      </c>
      <c r="AK45" s="57">
        <v>11.87</v>
      </c>
      <c r="AL45" s="25">
        <v>0.21283174439577426</v>
      </c>
      <c r="AM45" s="55" t="s">
        <v>230</v>
      </c>
      <c r="AN45" s="49" t="s">
        <v>257</v>
      </c>
      <c r="AO45" s="49" t="s">
        <v>258</v>
      </c>
      <c r="AP45" s="63" t="s">
        <v>259</v>
      </c>
      <c r="AQ45" s="27" t="str">
        <f t="shared" si="1"/>
        <v>Record Complete</v>
      </c>
      <c r="AR45" s="53" t="s">
        <v>234</v>
      </c>
      <c r="AS45" s="5" t="str">
        <f t="shared" si="2"/>
        <v/>
      </c>
      <c r="AT45" s="5" t="s">
        <v>17200</v>
      </c>
    </row>
    <row r="46" spans="1:46" s="5" customFormat="1" ht="15.75" thickBot="1" x14ac:dyDescent="0.3">
      <c r="A46" s="48" t="s">
        <v>289</v>
      </c>
      <c r="B46" s="50">
        <v>6331</v>
      </c>
      <c r="C46" s="50" t="s">
        <v>213</v>
      </c>
      <c r="D46" s="50" t="s">
        <v>290</v>
      </c>
      <c r="E46" s="51" t="str">
        <f ca="1">IF(ISERROR(INDIRECT(CONCATENATE("FIPs_codes!",ADDRESS((MATCH($D46,INDIRECT($C46),0)+MATCH($C46,FIPs_codes!$G$1:$G$3296,0)-1),COLUMN(FIPs_codes!A44))))),"",INDIRECT(CONCATENATE("FIPs_codes!",ADDRESS((MATCH($D46,INDIRECT($C46),0)+MATCH($C46,FIPs_codes!$G$1:$G$3296,0)-1),COLUMN(FIPs_codes!A44)))))</f>
        <v>40151</v>
      </c>
      <c r="F46" s="51">
        <f ca="1">IF(ISERROR(INDIRECT(CONCATENATE("FIPs_codes!",ADDRESS((MATCH($D46,INDIRECT($C46),0)+MATCH($C46,FIPs_codes!$G$1:$G$3296,0)-1),COLUMN(FIPs_codes!C44))))),"",INDIRECT(CONCATENATE("FIPs_codes!",ADDRESS((MATCH($D46,INDIRECT($C46),0)+MATCH($C46,FIPs_codes!$G$1:$G$3296,0)-1),COLUMN(FIPs_codes!C44)))))</f>
        <v>6</v>
      </c>
      <c r="G46" s="50" t="s">
        <v>249</v>
      </c>
      <c r="H46" s="50" t="s">
        <v>217</v>
      </c>
      <c r="I46" s="54" t="s">
        <v>292</v>
      </c>
      <c r="J46" s="56" t="s">
        <v>219</v>
      </c>
      <c r="K46" s="50" t="s">
        <v>78</v>
      </c>
      <c r="L46" s="50" t="s">
        <v>220</v>
      </c>
      <c r="M46" s="50" t="s">
        <v>57</v>
      </c>
      <c r="N46" s="58" t="s">
        <v>261</v>
      </c>
      <c r="O46" s="58">
        <v>2008</v>
      </c>
      <c r="P46" s="58" t="s">
        <v>286</v>
      </c>
      <c r="Q46" s="50">
        <v>1340</v>
      </c>
      <c r="R46" s="50" t="s">
        <v>245</v>
      </c>
      <c r="S46" s="60" t="s">
        <v>60</v>
      </c>
      <c r="T46" s="48" t="s">
        <v>253</v>
      </c>
      <c r="U46" s="50" t="s">
        <v>134</v>
      </c>
      <c r="V46" s="58" t="s">
        <v>254</v>
      </c>
      <c r="W46" s="62" t="s">
        <v>225</v>
      </c>
      <c r="X46" s="62" t="s">
        <v>65</v>
      </c>
      <c r="Y46" s="62">
        <v>40242</v>
      </c>
      <c r="Z46" s="50">
        <v>100</v>
      </c>
      <c r="AA46" s="50">
        <v>928</v>
      </c>
      <c r="AB46" s="50" t="s">
        <v>66</v>
      </c>
      <c r="AC46" s="50">
        <v>153357</v>
      </c>
      <c r="AD46" s="50" t="s">
        <v>262</v>
      </c>
      <c r="AE46" s="58" t="s">
        <v>255</v>
      </c>
      <c r="AF46" s="58" t="s">
        <v>256</v>
      </c>
      <c r="AG46" s="50" t="s">
        <v>229</v>
      </c>
      <c r="AH46" s="50">
        <v>0</v>
      </c>
      <c r="AI46" s="50">
        <v>175.74</v>
      </c>
      <c r="AJ46" s="50">
        <v>175.74</v>
      </c>
      <c r="AK46" s="58">
        <v>8.6</v>
      </c>
      <c r="AL46" s="26">
        <v>0</v>
      </c>
      <c r="AM46" s="56" t="s">
        <v>230</v>
      </c>
      <c r="AN46" s="50" t="s">
        <v>257</v>
      </c>
      <c r="AO46" s="50" t="s">
        <v>258</v>
      </c>
      <c r="AP46" s="45" t="s">
        <v>259</v>
      </c>
      <c r="AQ46" s="27" t="str">
        <f t="shared" si="1"/>
        <v>Record Complete</v>
      </c>
      <c r="AR46" s="54" t="s">
        <v>234</v>
      </c>
      <c r="AS46" s="5" t="str">
        <f t="shared" si="2"/>
        <v/>
      </c>
      <c r="AT46" s="5" t="s">
        <v>17200</v>
      </c>
    </row>
    <row r="47" spans="1:46" s="5" customFormat="1" ht="15.75" thickBot="1" x14ac:dyDescent="0.3">
      <c r="A47" s="47" t="s">
        <v>289</v>
      </c>
      <c r="B47" s="49">
        <v>6331</v>
      </c>
      <c r="C47" s="49" t="s">
        <v>213</v>
      </c>
      <c r="D47" s="49" t="s">
        <v>290</v>
      </c>
      <c r="E47" s="51" t="str">
        <f ca="1">IF(ISERROR(INDIRECT(CONCATENATE("FIPs_codes!",ADDRESS((MATCH($D47,INDIRECT($C47),0)+MATCH($C47,FIPs_codes!$G$1:$G$3296,0)-1),COLUMN(FIPs_codes!A45))))),"",INDIRECT(CONCATENATE("FIPs_codes!",ADDRESS((MATCH($D47,INDIRECT($C47),0)+MATCH($C47,FIPs_codes!$G$1:$G$3296,0)-1),COLUMN(FIPs_codes!A45)))))</f>
        <v>40151</v>
      </c>
      <c r="F47" s="51">
        <f ca="1">IF(ISERROR(INDIRECT(CONCATENATE("FIPs_codes!",ADDRESS((MATCH($D47,INDIRECT($C47),0)+MATCH($C47,FIPs_codes!$G$1:$G$3296,0)-1),COLUMN(FIPs_codes!C45))))),"",INDIRECT(CONCATENATE("FIPs_codes!",ADDRESS((MATCH($D47,INDIRECT($C47),0)+MATCH($C47,FIPs_codes!$G$1:$G$3296,0)-1),COLUMN(FIPs_codes!C45)))))</f>
        <v>6</v>
      </c>
      <c r="G47" s="49" t="s">
        <v>249</v>
      </c>
      <c r="H47" s="49" t="s">
        <v>217</v>
      </c>
      <c r="I47" s="53" t="s">
        <v>292</v>
      </c>
      <c r="J47" s="55" t="s">
        <v>219</v>
      </c>
      <c r="K47" s="49" t="s">
        <v>78</v>
      </c>
      <c r="L47" s="49" t="s">
        <v>220</v>
      </c>
      <c r="M47" s="49" t="s">
        <v>57</v>
      </c>
      <c r="N47" s="57" t="s">
        <v>261</v>
      </c>
      <c r="O47" s="57">
        <v>2008</v>
      </c>
      <c r="P47" s="57" t="s">
        <v>286</v>
      </c>
      <c r="Q47" s="49">
        <v>1340</v>
      </c>
      <c r="R47" s="49" t="s">
        <v>245</v>
      </c>
      <c r="S47" s="59" t="s">
        <v>60</v>
      </c>
      <c r="T47" s="47" t="s">
        <v>253</v>
      </c>
      <c r="U47" s="49" t="s">
        <v>134</v>
      </c>
      <c r="V47" s="57" t="s">
        <v>254</v>
      </c>
      <c r="W47" s="61" t="s">
        <v>225</v>
      </c>
      <c r="X47" s="61" t="s">
        <v>65</v>
      </c>
      <c r="Y47" s="61">
        <v>40242</v>
      </c>
      <c r="Z47" s="49">
        <v>100</v>
      </c>
      <c r="AA47" s="49">
        <v>928</v>
      </c>
      <c r="AB47" s="49" t="s">
        <v>66</v>
      </c>
      <c r="AC47" s="49">
        <v>153357</v>
      </c>
      <c r="AD47" s="49" t="s">
        <v>262</v>
      </c>
      <c r="AE47" s="57" t="s">
        <v>255</v>
      </c>
      <c r="AF47" s="57" t="s">
        <v>256</v>
      </c>
      <c r="AG47" s="49" t="s">
        <v>229</v>
      </c>
      <c r="AH47" s="49">
        <v>0</v>
      </c>
      <c r="AI47" s="49">
        <v>175.94</v>
      </c>
      <c r="AJ47" s="49">
        <v>175.94</v>
      </c>
      <c r="AK47" s="57">
        <v>8.6</v>
      </c>
      <c r="AL47" s="25">
        <v>0</v>
      </c>
      <c r="AM47" s="55" t="s">
        <v>230</v>
      </c>
      <c r="AN47" s="49" t="s">
        <v>257</v>
      </c>
      <c r="AO47" s="49" t="s">
        <v>258</v>
      </c>
      <c r="AP47" s="63" t="s">
        <v>259</v>
      </c>
      <c r="AQ47" s="27" t="str">
        <f t="shared" si="1"/>
        <v>Record Complete</v>
      </c>
      <c r="AR47" s="53" t="s">
        <v>234</v>
      </c>
      <c r="AS47" s="5" t="str">
        <f t="shared" si="2"/>
        <v/>
      </c>
      <c r="AT47" s="5" t="s">
        <v>17200</v>
      </c>
    </row>
    <row r="48" spans="1:46" s="5" customFormat="1" ht="15.75" thickBot="1" x14ac:dyDescent="0.3">
      <c r="A48" s="48" t="s">
        <v>289</v>
      </c>
      <c r="B48" s="50">
        <v>6331</v>
      </c>
      <c r="C48" s="50" t="s">
        <v>213</v>
      </c>
      <c r="D48" s="50" t="s">
        <v>290</v>
      </c>
      <c r="E48" s="51" t="str">
        <f ca="1">IF(ISERROR(INDIRECT(CONCATENATE("FIPs_codes!",ADDRESS((MATCH($D48,INDIRECT($C48),0)+MATCH($C48,FIPs_codes!$G$1:$G$3296,0)-1),COLUMN(FIPs_codes!A46))))),"",INDIRECT(CONCATENATE("FIPs_codes!",ADDRESS((MATCH($D48,INDIRECT($C48),0)+MATCH($C48,FIPs_codes!$G$1:$G$3296,0)-1),COLUMN(FIPs_codes!A46)))))</f>
        <v>40151</v>
      </c>
      <c r="F48" s="51">
        <f ca="1">IF(ISERROR(INDIRECT(CONCATENATE("FIPs_codes!",ADDRESS((MATCH($D48,INDIRECT($C48),0)+MATCH($C48,FIPs_codes!$G$1:$G$3296,0)-1),COLUMN(FIPs_codes!C46))))),"",INDIRECT(CONCATENATE("FIPs_codes!",ADDRESS((MATCH($D48,INDIRECT($C48),0)+MATCH($C48,FIPs_codes!$G$1:$G$3296,0)-1),COLUMN(FIPs_codes!C46)))))</f>
        <v>6</v>
      </c>
      <c r="G48" s="50" t="s">
        <v>249</v>
      </c>
      <c r="H48" s="50" t="s">
        <v>217</v>
      </c>
      <c r="I48" s="54" t="s">
        <v>292</v>
      </c>
      <c r="J48" s="56" t="s">
        <v>219</v>
      </c>
      <c r="K48" s="50" t="s">
        <v>78</v>
      </c>
      <c r="L48" s="50" t="s">
        <v>220</v>
      </c>
      <c r="M48" s="50" t="s">
        <v>57</v>
      </c>
      <c r="N48" s="58" t="s">
        <v>261</v>
      </c>
      <c r="O48" s="58">
        <v>2008</v>
      </c>
      <c r="P48" s="58" t="s">
        <v>286</v>
      </c>
      <c r="Q48" s="50">
        <v>1340</v>
      </c>
      <c r="R48" s="50" t="s">
        <v>245</v>
      </c>
      <c r="S48" s="60" t="s">
        <v>60</v>
      </c>
      <c r="T48" s="48" t="s">
        <v>253</v>
      </c>
      <c r="U48" s="50" t="s">
        <v>134</v>
      </c>
      <c r="V48" s="58" t="s">
        <v>254</v>
      </c>
      <c r="W48" s="62" t="s">
        <v>225</v>
      </c>
      <c r="X48" s="62" t="s">
        <v>65</v>
      </c>
      <c r="Y48" s="62">
        <v>40242</v>
      </c>
      <c r="Z48" s="50">
        <v>100</v>
      </c>
      <c r="AA48" s="50">
        <v>928</v>
      </c>
      <c r="AB48" s="50" t="s">
        <v>66</v>
      </c>
      <c r="AC48" s="50">
        <v>153357</v>
      </c>
      <c r="AD48" s="50" t="s">
        <v>262</v>
      </c>
      <c r="AE48" s="58" t="s">
        <v>255</v>
      </c>
      <c r="AF48" s="58" t="s">
        <v>256</v>
      </c>
      <c r="AG48" s="50" t="s">
        <v>229</v>
      </c>
      <c r="AH48" s="50">
        <v>0</v>
      </c>
      <c r="AI48" s="50">
        <v>176.82</v>
      </c>
      <c r="AJ48" s="50">
        <v>176.82</v>
      </c>
      <c r="AK48" s="58">
        <v>8.6</v>
      </c>
      <c r="AL48" s="26">
        <v>0</v>
      </c>
      <c r="AM48" s="56" t="s">
        <v>230</v>
      </c>
      <c r="AN48" s="50" t="s">
        <v>257</v>
      </c>
      <c r="AO48" s="50" t="s">
        <v>258</v>
      </c>
      <c r="AP48" s="45" t="s">
        <v>259</v>
      </c>
      <c r="AQ48" s="27" t="str">
        <f t="shared" si="1"/>
        <v>Record Complete</v>
      </c>
      <c r="AR48" s="54" t="s">
        <v>234</v>
      </c>
      <c r="AS48" s="5" t="str">
        <f t="shared" si="2"/>
        <v/>
      </c>
      <c r="AT48" s="5" t="s">
        <v>17200</v>
      </c>
    </row>
    <row r="49" spans="1:46" s="5" customFormat="1" ht="15.75" thickBot="1" x14ac:dyDescent="0.3">
      <c r="A49" s="30" t="s">
        <v>289</v>
      </c>
      <c r="B49" s="32">
        <v>6331</v>
      </c>
      <c r="C49" s="32" t="s">
        <v>213</v>
      </c>
      <c r="D49" s="32" t="s">
        <v>290</v>
      </c>
      <c r="E49" s="51" t="str">
        <f ca="1">IF(ISERROR(INDIRECT(CONCATENATE("FIPs_codes!",ADDRESS((MATCH($D49,INDIRECT($C49),0)+MATCH($C49,FIPs_codes!$G$1:$G$3296,0)-1),COLUMN(FIPs_codes!A47))))),"",INDIRECT(CONCATENATE("FIPs_codes!",ADDRESS((MATCH($D49,INDIRECT($C49),0)+MATCH($C49,FIPs_codes!$G$1:$G$3296,0)-1),COLUMN(FIPs_codes!A47)))))</f>
        <v>40151</v>
      </c>
      <c r="F49" s="51">
        <f ca="1">IF(ISERROR(INDIRECT(CONCATENATE("FIPs_codes!",ADDRESS((MATCH($D49,INDIRECT($C49),0)+MATCH($C49,FIPs_codes!$G$1:$G$3296,0)-1),COLUMN(FIPs_codes!C47))))),"",INDIRECT(CONCATENATE("FIPs_codes!",ADDRESS((MATCH($D49,INDIRECT($C49),0)+MATCH($C49,FIPs_codes!$G$1:$G$3296,0)-1),COLUMN(FIPs_codes!C47)))))</f>
        <v>6</v>
      </c>
      <c r="G49" s="32" t="s">
        <v>249</v>
      </c>
      <c r="H49" s="32" t="s">
        <v>217</v>
      </c>
      <c r="I49" s="36" t="s">
        <v>292</v>
      </c>
      <c r="J49" s="38" t="s">
        <v>219</v>
      </c>
      <c r="K49" s="32" t="s">
        <v>78</v>
      </c>
      <c r="L49" s="32" t="s">
        <v>220</v>
      </c>
      <c r="M49" s="32" t="s">
        <v>57</v>
      </c>
      <c r="N49" s="40" t="s">
        <v>261</v>
      </c>
      <c r="O49" s="40">
        <v>2004</v>
      </c>
      <c r="P49" s="40" t="s">
        <v>294</v>
      </c>
      <c r="Q49" s="32">
        <v>1340</v>
      </c>
      <c r="R49" s="32" t="s">
        <v>245</v>
      </c>
      <c r="S49" s="42" t="s">
        <v>60</v>
      </c>
      <c r="T49" s="30" t="s">
        <v>253</v>
      </c>
      <c r="U49" s="32" t="s">
        <v>134</v>
      </c>
      <c r="V49" s="40" t="s">
        <v>254</v>
      </c>
      <c r="W49" s="44" t="s">
        <v>225</v>
      </c>
      <c r="X49" s="44" t="s">
        <v>65</v>
      </c>
      <c r="Y49" s="44">
        <v>40252</v>
      </c>
      <c r="Z49" s="32">
        <v>100</v>
      </c>
      <c r="AA49" s="32">
        <v>928</v>
      </c>
      <c r="AB49" s="32" t="s">
        <v>66</v>
      </c>
      <c r="AC49" s="32">
        <v>138086</v>
      </c>
      <c r="AD49" s="32" t="s">
        <v>262</v>
      </c>
      <c r="AE49" s="40" t="s">
        <v>255</v>
      </c>
      <c r="AF49" s="40" t="s">
        <v>256</v>
      </c>
      <c r="AG49" s="32" t="s">
        <v>229</v>
      </c>
      <c r="AH49" s="32">
        <v>0</v>
      </c>
      <c r="AI49" s="32">
        <v>171.99</v>
      </c>
      <c r="AJ49" s="32">
        <v>171.99</v>
      </c>
      <c r="AK49" s="40">
        <v>8.8699999999999992</v>
      </c>
      <c r="AL49" s="25">
        <v>0</v>
      </c>
      <c r="AM49" s="38" t="s">
        <v>230</v>
      </c>
      <c r="AN49" s="32" t="s">
        <v>257</v>
      </c>
      <c r="AO49" s="32" t="s">
        <v>258</v>
      </c>
      <c r="AP49" s="63" t="s">
        <v>259</v>
      </c>
      <c r="AQ49" s="27" t="str">
        <f t="shared" si="1"/>
        <v>Record Complete</v>
      </c>
      <c r="AR49" s="36" t="s">
        <v>234</v>
      </c>
      <c r="AS49" s="5" t="str">
        <f t="shared" si="2"/>
        <v/>
      </c>
      <c r="AT49" s="5" t="s">
        <v>17200</v>
      </c>
    </row>
    <row r="50" spans="1:46" s="5" customFormat="1" ht="15.75" thickBot="1" x14ac:dyDescent="0.3">
      <c r="A50" s="29" t="s">
        <v>289</v>
      </c>
      <c r="B50" s="31">
        <v>6331</v>
      </c>
      <c r="C50" s="31" t="s">
        <v>213</v>
      </c>
      <c r="D50" s="31" t="s">
        <v>290</v>
      </c>
      <c r="E50" s="51" t="str">
        <f ca="1">IF(ISERROR(INDIRECT(CONCATENATE("FIPs_codes!",ADDRESS((MATCH($D50,INDIRECT($C50),0)+MATCH($C50,FIPs_codes!$G$1:$G$3296,0)-1),COLUMN(FIPs_codes!A48))))),"",INDIRECT(CONCATENATE("FIPs_codes!",ADDRESS((MATCH($D50,INDIRECT($C50),0)+MATCH($C50,FIPs_codes!$G$1:$G$3296,0)-1),COLUMN(FIPs_codes!A48)))))</f>
        <v>40151</v>
      </c>
      <c r="F50" s="51">
        <f ca="1">IF(ISERROR(INDIRECT(CONCATENATE("FIPs_codes!",ADDRESS((MATCH($D50,INDIRECT($C50),0)+MATCH($C50,FIPs_codes!$G$1:$G$3296,0)-1),COLUMN(FIPs_codes!C48))))),"",INDIRECT(CONCATENATE("FIPs_codes!",ADDRESS((MATCH($D50,INDIRECT($C50),0)+MATCH($C50,FIPs_codes!$G$1:$G$3296,0)-1),COLUMN(FIPs_codes!C48)))))</f>
        <v>6</v>
      </c>
      <c r="G50" s="31" t="s">
        <v>249</v>
      </c>
      <c r="H50" s="31" t="s">
        <v>217</v>
      </c>
      <c r="I50" s="35" t="s">
        <v>292</v>
      </c>
      <c r="J50" s="37" t="s">
        <v>219</v>
      </c>
      <c r="K50" s="31" t="s">
        <v>78</v>
      </c>
      <c r="L50" s="31" t="s">
        <v>220</v>
      </c>
      <c r="M50" s="31" t="s">
        <v>57</v>
      </c>
      <c r="N50" s="39" t="s">
        <v>261</v>
      </c>
      <c r="O50" s="39">
        <v>2004</v>
      </c>
      <c r="P50" s="39" t="s">
        <v>294</v>
      </c>
      <c r="Q50" s="31">
        <v>1340</v>
      </c>
      <c r="R50" s="31" t="s">
        <v>245</v>
      </c>
      <c r="S50" s="41" t="s">
        <v>60</v>
      </c>
      <c r="T50" s="29" t="s">
        <v>253</v>
      </c>
      <c r="U50" s="31" t="s">
        <v>134</v>
      </c>
      <c r="V50" s="39" t="s">
        <v>254</v>
      </c>
      <c r="W50" s="43" t="s">
        <v>225</v>
      </c>
      <c r="X50" s="43" t="s">
        <v>65</v>
      </c>
      <c r="Y50" s="43">
        <v>40252</v>
      </c>
      <c r="Z50" s="31">
        <v>100</v>
      </c>
      <c r="AA50" s="31">
        <v>928</v>
      </c>
      <c r="AB50" s="31" t="s">
        <v>66</v>
      </c>
      <c r="AC50" s="31">
        <v>138086</v>
      </c>
      <c r="AD50" s="31" t="s">
        <v>262</v>
      </c>
      <c r="AE50" s="39" t="s">
        <v>255</v>
      </c>
      <c r="AF50" s="39" t="s">
        <v>256</v>
      </c>
      <c r="AG50" s="31" t="s">
        <v>229</v>
      </c>
      <c r="AH50" s="31">
        <v>0</v>
      </c>
      <c r="AI50" s="31">
        <v>179.69</v>
      </c>
      <c r="AJ50" s="31">
        <v>179.69</v>
      </c>
      <c r="AK50" s="39">
        <v>8.8699999999999992</v>
      </c>
      <c r="AL50" s="26">
        <v>0</v>
      </c>
      <c r="AM50" s="37" t="s">
        <v>230</v>
      </c>
      <c r="AN50" s="31" t="s">
        <v>257</v>
      </c>
      <c r="AO50" s="31" t="s">
        <v>258</v>
      </c>
      <c r="AP50" s="45" t="s">
        <v>259</v>
      </c>
      <c r="AQ50" s="27" t="str">
        <f t="shared" si="1"/>
        <v>Record Complete</v>
      </c>
      <c r="AR50" s="35" t="s">
        <v>234</v>
      </c>
      <c r="AS50" s="5" t="str">
        <f t="shared" si="2"/>
        <v/>
      </c>
      <c r="AT50" s="5" t="s">
        <v>17200</v>
      </c>
    </row>
    <row r="51" spans="1:46" s="5" customFormat="1" ht="15.75" thickBot="1" x14ac:dyDescent="0.3">
      <c r="A51" s="47" t="s">
        <v>289</v>
      </c>
      <c r="B51" s="49">
        <v>6331</v>
      </c>
      <c r="C51" s="49" t="s">
        <v>213</v>
      </c>
      <c r="D51" s="49" t="s">
        <v>290</v>
      </c>
      <c r="E51" s="51" t="str">
        <f ca="1">IF(ISERROR(INDIRECT(CONCATENATE("FIPs_codes!",ADDRESS((MATCH($D51,INDIRECT($C51),0)+MATCH($C51,FIPs_codes!$G$1:$G$3296,0)-1),COLUMN(FIPs_codes!A49))))),"",INDIRECT(CONCATENATE("FIPs_codes!",ADDRESS((MATCH($D51,INDIRECT($C51),0)+MATCH($C51,FIPs_codes!$G$1:$G$3296,0)-1),COLUMN(FIPs_codes!A49)))))</f>
        <v>40151</v>
      </c>
      <c r="F51" s="51">
        <f ca="1">IF(ISERROR(INDIRECT(CONCATENATE("FIPs_codes!",ADDRESS((MATCH($D51,INDIRECT($C51),0)+MATCH($C51,FIPs_codes!$G$1:$G$3296,0)-1),COLUMN(FIPs_codes!C49))))),"",INDIRECT(CONCATENATE("FIPs_codes!",ADDRESS((MATCH($D51,INDIRECT($C51),0)+MATCH($C51,FIPs_codes!$G$1:$G$3296,0)-1),COLUMN(FIPs_codes!C49)))))</f>
        <v>6</v>
      </c>
      <c r="G51" s="49" t="s">
        <v>249</v>
      </c>
      <c r="H51" s="49" t="s">
        <v>217</v>
      </c>
      <c r="I51" s="53" t="s">
        <v>292</v>
      </c>
      <c r="J51" s="55" t="s">
        <v>219</v>
      </c>
      <c r="K51" s="49" t="s">
        <v>78</v>
      </c>
      <c r="L51" s="49" t="s">
        <v>220</v>
      </c>
      <c r="M51" s="49" t="s">
        <v>57</v>
      </c>
      <c r="N51" s="57" t="s">
        <v>261</v>
      </c>
      <c r="O51" s="57">
        <v>2004</v>
      </c>
      <c r="P51" s="57" t="s">
        <v>294</v>
      </c>
      <c r="Q51" s="49">
        <v>1340</v>
      </c>
      <c r="R51" s="49" t="s">
        <v>245</v>
      </c>
      <c r="S51" s="59" t="s">
        <v>60</v>
      </c>
      <c r="T51" s="47" t="s">
        <v>253</v>
      </c>
      <c r="U51" s="49" t="s">
        <v>134</v>
      </c>
      <c r="V51" s="57" t="s">
        <v>254</v>
      </c>
      <c r="W51" s="61" t="s">
        <v>225</v>
      </c>
      <c r="X51" s="61" t="s">
        <v>65</v>
      </c>
      <c r="Y51" s="61">
        <v>40252</v>
      </c>
      <c r="Z51" s="49">
        <v>100</v>
      </c>
      <c r="AA51" s="49">
        <v>928</v>
      </c>
      <c r="AB51" s="49" t="s">
        <v>66</v>
      </c>
      <c r="AC51" s="49">
        <v>138086</v>
      </c>
      <c r="AD51" s="49" t="s">
        <v>262</v>
      </c>
      <c r="AE51" s="57" t="s">
        <v>255</v>
      </c>
      <c r="AF51" s="57" t="s">
        <v>256</v>
      </c>
      <c r="AG51" s="49" t="s">
        <v>229</v>
      </c>
      <c r="AH51" s="49">
        <v>0</v>
      </c>
      <c r="AI51" s="49">
        <v>180.39</v>
      </c>
      <c r="AJ51" s="49">
        <v>180.39</v>
      </c>
      <c r="AK51" s="57">
        <v>8.7899999999999991</v>
      </c>
      <c r="AL51" s="25">
        <v>0</v>
      </c>
      <c r="AM51" s="55" t="s">
        <v>230</v>
      </c>
      <c r="AN51" s="49" t="s">
        <v>257</v>
      </c>
      <c r="AO51" s="49" t="s">
        <v>258</v>
      </c>
      <c r="AP51" s="63" t="s">
        <v>259</v>
      </c>
      <c r="AQ51" s="27" t="str">
        <f t="shared" si="1"/>
        <v>Record Complete</v>
      </c>
      <c r="AR51" s="53" t="s">
        <v>234</v>
      </c>
      <c r="AS51" s="5" t="str">
        <f t="shared" si="2"/>
        <v/>
      </c>
      <c r="AT51" s="5" t="s">
        <v>17200</v>
      </c>
    </row>
    <row r="52" spans="1:46" s="5" customFormat="1" ht="15.75" thickBot="1" x14ac:dyDescent="0.3">
      <c r="A52" s="48" t="s">
        <v>289</v>
      </c>
      <c r="B52" s="50">
        <v>6331</v>
      </c>
      <c r="C52" s="50" t="s">
        <v>213</v>
      </c>
      <c r="D52" s="50" t="s">
        <v>290</v>
      </c>
      <c r="E52" s="51" t="str">
        <f ca="1">IF(ISERROR(INDIRECT(CONCATENATE("FIPs_codes!",ADDRESS((MATCH($D52,INDIRECT($C52),0)+MATCH($C52,FIPs_codes!$G$1:$G$3296,0)-1),COLUMN(FIPs_codes!A50))))),"",INDIRECT(CONCATENATE("FIPs_codes!",ADDRESS((MATCH($D52,INDIRECT($C52),0)+MATCH($C52,FIPs_codes!$G$1:$G$3296,0)-1),COLUMN(FIPs_codes!A50)))))</f>
        <v>40151</v>
      </c>
      <c r="F52" s="51">
        <f ca="1">IF(ISERROR(INDIRECT(CONCATENATE("FIPs_codes!",ADDRESS((MATCH($D52,INDIRECT($C52),0)+MATCH($C52,FIPs_codes!$G$1:$G$3296,0)-1),COLUMN(FIPs_codes!C50))))),"",INDIRECT(CONCATENATE("FIPs_codes!",ADDRESS((MATCH($D52,INDIRECT($C52),0)+MATCH($C52,FIPs_codes!$G$1:$G$3296,0)-1),COLUMN(FIPs_codes!C50)))))</f>
        <v>6</v>
      </c>
      <c r="G52" s="50" t="s">
        <v>249</v>
      </c>
      <c r="H52" s="50" t="s">
        <v>217</v>
      </c>
      <c r="I52" s="54" t="s">
        <v>292</v>
      </c>
      <c r="J52" s="56" t="s">
        <v>219</v>
      </c>
      <c r="K52" s="50" t="s">
        <v>78</v>
      </c>
      <c r="L52" s="50" t="s">
        <v>220</v>
      </c>
      <c r="M52" s="50" t="s">
        <v>57</v>
      </c>
      <c r="N52" s="58" t="s">
        <v>251</v>
      </c>
      <c r="O52" s="58">
        <v>2008</v>
      </c>
      <c r="P52" s="58" t="s">
        <v>286</v>
      </c>
      <c r="Q52" s="50">
        <v>1340</v>
      </c>
      <c r="R52" s="50" t="s">
        <v>245</v>
      </c>
      <c r="S52" s="60" t="s">
        <v>60</v>
      </c>
      <c r="T52" s="48" t="s">
        <v>253</v>
      </c>
      <c r="U52" s="50" t="s">
        <v>134</v>
      </c>
      <c r="V52" s="58" t="s">
        <v>254</v>
      </c>
      <c r="W52" s="62" t="s">
        <v>225</v>
      </c>
      <c r="X52" s="62" t="s">
        <v>65</v>
      </c>
      <c r="Y52" s="62">
        <v>40274</v>
      </c>
      <c r="Z52" s="50">
        <v>79</v>
      </c>
      <c r="AA52" s="50">
        <v>886</v>
      </c>
      <c r="AB52" s="50" t="s">
        <v>66</v>
      </c>
      <c r="AC52" s="50">
        <v>7651</v>
      </c>
      <c r="AD52" s="50" t="s">
        <v>227</v>
      </c>
      <c r="AE52" s="58" t="s">
        <v>255</v>
      </c>
      <c r="AF52" s="58" t="s">
        <v>256</v>
      </c>
      <c r="AG52" s="50" t="s">
        <v>229</v>
      </c>
      <c r="AH52" s="50">
        <v>0</v>
      </c>
      <c r="AI52" s="50">
        <v>169.92</v>
      </c>
      <c r="AJ52" s="50">
        <v>169.95</v>
      </c>
      <c r="AK52" s="58">
        <v>8.59</v>
      </c>
      <c r="AL52" s="26">
        <v>0</v>
      </c>
      <c r="AM52" s="56" t="s">
        <v>230</v>
      </c>
      <c r="AN52" s="50" t="s">
        <v>257</v>
      </c>
      <c r="AO52" s="50" t="s">
        <v>258</v>
      </c>
      <c r="AP52" s="45" t="s">
        <v>259</v>
      </c>
      <c r="AQ52" s="27" t="str">
        <f t="shared" si="1"/>
        <v>Record Complete</v>
      </c>
      <c r="AR52" s="54" t="s">
        <v>234</v>
      </c>
      <c r="AS52" s="5" t="str">
        <f t="shared" si="2"/>
        <v/>
      </c>
      <c r="AT52" s="5" t="s">
        <v>17200</v>
      </c>
    </row>
    <row r="53" spans="1:46" s="5" customFormat="1" ht="15.75" thickBot="1" x14ac:dyDescent="0.3">
      <c r="A53" s="47" t="s">
        <v>289</v>
      </c>
      <c r="B53" s="49">
        <v>6331</v>
      </c>
      <c r="C53" s="49" t="s">
        <v>213</v>
      </c>
      <c r="D53" s="49" t="s">
        <v>290</v>
      </c>
      <c r="E53" s="51" t="str">
        <f ca="1">IF(ISERROR(INDIRECT(CONCATENATE("FIPs_codes!",ADDRESS((MATCH($D53,INDIRECT($C53),0)+MATCH($C53,FIPs_codes!$G$1:$G$3296,0)-1),COLUMN(FIPs_codes!A51))))),"",INDIRECT(CONCATENATE("FIPs_codes!",ADDRESS((MATCH($D53,INDIRECT($C53),0)+MATCH($C53,FIPs_codes!$G$1:$G$3296,0)-1),COLUMN(FIPs_codes!A51)))))</f>
        <v>40151</v>
      </c>
      <c r="F53" s="51">
        <f ca="1">IF(ISERROR(INDIRECT(CONCATENATE("FIPs_codes!",ADDRESS((MATCH($D53,INDIRECT($C53),0)+MATCH($C53,FIPs_codes!$G$1:$G$3296,0)-1),COLUMN(FIPs_codes!C51))))),"",INDIRECT(CONCATENATE("FIPs_codes!",ADDRESS((MATCH($D53,INDIRECT($C53),0)+MATCH($C53,FIPs_codes!$G$1:$G$3296,0)-1),COLUMN(FIPs_codes!C51)))))</f>
        <v>6</v>
      </c>
      <c r="G53" s="49" t="s">
        <v>249</v>
      </c>
      <c r="H53" s="49" t="s">
        <v>217</v>
      </c>
      <c r="I53" s="53" t="s">
        <v>292</v>
      </c>
      <c r="J53" s="55" t="s">
        <v>219</v>
      </c>
      <c r="K53" s="49" t="s">
        <v>78</v>
      </c>
      <c r="L53" s="49" t="s">
        <v>220</v>
      </c>
      <c r="M53" s="49" t="s">
        <v>57</v>
      </c>
      <c r="N53" s="57" t="s">
        <v>251</v>
      </c>
      <c r="O53" s="57">
        <v>2008</v>
      </c>
      <c r="P53" s="57" t="s">
        <v>286</v>
      </c>
      <c r="Q53" s="49">
        <v>1340</v>
      </c>
      <c r="R53" s="49" t="s">
        <v>245</v>
      </c>
      <c r="S53" s="59" t="s">
        <v>60</v>
      </c>
      <c r="T53" s="47" t="s">
        <v>253</v>
      </c>
      <c r="U53" s="49" t="s">
        <v>134</v>
      </c>
      <c r="V53" s="57" t="s">
        <v>254</v>
      </c>
      <c r="W53" s="61" t="s">
        <v>225</v>
      </c>
      <c r="X53" s="61" t="s">
        <v>65</v>
      </c>
      <c r="Y53" s="61">
        <v>40274</v>
      </c>
      <c r="Z53" s="49">
        <v>79</v>
      </c>
      <c r="AA53" s="49">
        <v>886</v>
      </c>
      <c r="AB53" s="49" t="s">
        <v>66</v>
      </c>
      <c r="AC53" s="49">
        <v>7651</v>
      </c>
      <c r="AD53" s="49" t="s">
        <v>227</v>
      </c>
      <c r="AE53" s="57" t="s">
        <v>255</v>
      </c>
      <c r="AF53" s="57" t="s">
        <v>256</v>
      </c>
      <c r="AG53" s="49" t="s">
        <v>229</v>
      </c>
      <c r="AH53" s="49">
        <v>0</v>
      </c>
      <c r="AI53" s="49">
        <v>174.41</v>
      </c>
      <c r="AJ53" s="49">
        <v>174.45</v>
      </c>
      <c r="AK53" s="57">
        <v>8.6199999999999992</v>
      </c>
      <c r="AL53" s="25">
        <v>0</v>
      </c>
      <c r="AM53" s="55" t="s">
        <v>230</v>
      </c>
      <c r="AN53" s="49" t="s">
        <v>257</v>
      </c>
      <c r="AO53" s="49" t="s">
        <v>258</v>
      </c>
      <c r="AP53" s="63" t="s">
        <v>259</v>
      </c>
      <c r="AQ53" s="27" t="str">
        <f t="shared" si="1"/>
        <v>Record Complete</v>
      </c>
      <c r="AR53" s="53" t="s">
        <v>234</v>
      </c>
      <c r="AS53" s="5" t="str">
        <f t="shared" si="2"/>
        <v/>
      </c>
      <c r="AT53" s="5" t="s">
        <v>17200</v>
      </c>
    </row>
    <row r="54" spans="1:46" s="5" customFormat="1" ht="15.75" thickBot="1" x14ac:dyDescent="0.3">
      <c r="A54" s="29" t="s">
        <v>289</v>
      </c>
      <c r="B54" s="31">
        <v>6331</v>
      </c>
      <c r="C54" s="31" t="s">
        <v>213</v>
      </c>
      <c r="D54" s="31" t="s">
        <v>290</v>
      </c>
      <c r="E54" s="51" t="str">
        <f ca="1">IF(ISERROR(INDIRECT(CONCATENATE("FIPs_codes!",ADDRESS((MATCH($D54,INDIRECT($C54),0)+MATCH($C54,FIPs_codes!$G$1:$G$3296,0)-1),COLUMN(FIPs_codes!A52))))),"",INDIRECT(CONCATENATE("FIPs_codes!",ADDRESS((MATCH($D54,INDIRECT($C54),0)+MATCH($C54,FIPs_codes!$G$1:$G$3296,0)-1),COLUMN(FIPs_codes!A52)))))</f>
        <v>40151</v>
      </c>
      <c r="F54" s="51">
        <f ca="1">IF(ISERROR(INDIRECT(CONCATENATE("FIPs_codes!",ADDRESS((MATCH($D54,INDIRECT($C54),0)+MATCH($C54,FIPs_codes!$G$1:$G$3296,0)-1),COLUMN(FIPs_codes!C52))))),"",INDIRECT(CONCATENATE("FIPs_codes!",ADDRESS((MATCH($D54,INDIRECT($C54),0)+MATCH($C54,FIPs_codes!$G$1:$G$3296,0)-1),COLUMN(FIPs_codes!C52)))))</f>
        <v>6</v>
      </c>
      <c r="G54" s="31" t="s">
        <v>249</v>
      </c>
      <c r="H54" s="31" t="s">
        <v>217</v>
      </c>
      <c r="I54" s="35" t="s">
        <v>292</v>
      </c>
      <c r="J54" s="37" t="s">
        <v>219</v>
      </c>
      <c r="K54" s="31" t="s">
        <v>78</v>
      </c>
      <c r="L54" s="31" t="s">
        <v>220</v>
      </c>
      <c r="M54" s="31" t="s">
        <v>57</v>
      </c>
      <c r="N54" s="39" t="s">
        <v>251</v>
      </c>
      <c r="O54" s="39">
        <v>2008</v>
      </c>
      <c r="P54" s="39" t="s">
        <v>286</v>
      </c>
      <c r="Q54" s="31">
        <v>1340</v>
      </c>
      <c r="R54" s="31" t="s">
        <v>245</v>
      </c>
      <c r="S54" s="41" t="s">
        <v>60</v>
      </c>
      <c r="T54" s="29" t="s">
        <v>253</v>
      </c>
      <c r="U54" s="31" t="s">
        <v>134</v>
      </c>
      <c r="V54" s="39" t="s">
        <v>254</v>
      </c>
      <c r="W54" s="43" t="s">
        <v>225</v>
      </c>
      <c r="X54" s="43" t="s">
        <v>65</v>
      </c>
      <c r="Y54" s="43">
        <v>40274</v>
      </c>
      <c r="Z54" s="31">
        <v>79</v>
      </c>
      <c r="AA54" s="31">
        <v>886</v>
      </c>
      <c r="AB54" s="31" t="s">
        <v>66</v>
      </c>
      <c r="AC54" s="31">
        <v>7651</v>
      </c>
      <c r="AD54" s="31" t="s">
        <v>227</v>
      </c>
      <c r="AE54" s="39" t="s">
        <v>255</v>
      </c>
      <c r="AF54" s="39" t="s">
        <v>256</v>
      </c>
      <c r="AG54" s="31" t="s">
        <v>229</v>
      </c>
      <c r="AH54" s="31">
        <v>0</v>
      </c>
      <c r="AI54" s="31">
        <v>176.57</v>
      </c>
      <c r="AJ54" s="31">
        <v>176.6</v>
      </c>
      <c r="AK54" s="39">
        <v>8.5</v>
      </c>
      <c r="AL54" s="26">
        <v>0</v>
      </c>
      <c r="AM54" s="37" t="s">
        <v>230</v>
      </c>
      <c r="AN54" s="31" t="s">
        <v>257</v>
      </c>
      <c r="AO54" s="31" t="s">
        <v>258</v>
      </c>
      <c r="AP54" s="45" t="s">
        <v>259</v>
      </c>
      <c r="AQ54" s="27" t="str">
        <f t="shared" si="1"/>
        <v>Record Complete</v>
      </c>
      <c r="AR54" s="35" t="s">
        <v>234</v>
      </c>
      <c r="AS54" s="5" t="str">
        <f t="shared" si="2"/>
        <v/>
      </c>
      <c r="AT54" s="5" t="s">
        <v>17200</v>
      </c>
    </row>
    <row r="55" spans="1:46" s="5" customFormat="1" ht="15.75" thickBot="1" x14ac:dyDescent="0.3">
      <c r="A55" s="30" t="s">
        <v>289</v>
      </c>
      <c r="B55" s="32">
        <v>6331</v>
      </c>
      <c r="C55" s="32" t="s">
        <v>213</v>
      </c>
      <c r="D55" s="32" t="s">
        <v>290</v>
      </c>
      <c r="E55" s="51" t="str">
        <f ca="1">IF(ISERROR(INDIRECT(CONCATENATE("FIPs_codes!",ADDRESS((MATCH($D55,INDIRECT($C55),0)+MATCH($C55,FIPs_codes!$G$1:$G$3296,0)-1),COLUMN(FIPs_codes!A53))))),"",INDIRECT(CONCATENATE("FIPs_codes!",ADDRESS((MATCH($D55,INDIRECT($C55),0)+MATCH($C55,FIPs_codes!$G$1:$G$3296,0)-1),COLUMN(FIPs_codes!A53)))))</f>
        <v>40151</v>
      </c>
      <c r="F55" s="51">
        <f ca="1">IF(ISERROR(INDIRECT(CONCATENATE("FIPs_codes!",ADDRESS((MATCH($D55,INDIRECT($C55),0)+MATCH($C55,FIPs_codes!$G$1:$G$3296,0)-1),COLUMN(FIPs_codes!C53))))),"",INDIRECT(CONCATENATE("FIPs_codes!",ADDRESS((MATCH($D55,INDIRECT($C55),0)+MATCH($C55,FIPs_codes!$G$1:$G$3296,0)-1),COLUMN(FIPs_codes!C53)))))</f>
        <v>6</v>
      </c>
      <c r="G55" s="32" t="s">
        <v>249</v>
      </c>
      <c r="H55" s="32" t="s">
        <v>217</v>
      </c>
      <c r="I55" s="36" t="s">
        <v>292</v>
      </c>
      <c r="J55" s="38" t="s">
        <v>219</v>
      </c>
      <c r="K55" s="32" t="s">
        <v>78</v>
      </c>
      <c r="L55" s="32" t="s">
        <v>220</v>
      </c>
      <c r="M55" s="32" t="s">
        <v>57</v>
      </c>
      <c r="N55" s="40" t="s">
        <v>251</v>
      </c>
      <c r="O55" s="40">
        <v>2004</v>
      </c>
      <c r="P55" s="40" t="s">
        <v>294</v>
      </c>
      <c r="Q55" s="32">
        <v>1340</v>
      </c>
      <c r="R55" s="32" t="s">
        <v>245</v>
      </c>
      <c r="S55" s="42" t="s">
        <v>60</v>
      </c>
      <c r="T55" s="30" t="s">
        <v>253</v>
      </c>
      <c r="U55" s="32" t="s">
        <v>134</v>
      </c>
      <c r="V55" s="40" t="s">
        <v>254</v>
      </c>
      <c r="W55" s="44" t="s">
        <v>225</v>
      </c>
      <c r="X55" s="44" t="s">
        <v>65</v>
      </c>
      <c r="Y55" s="44">
        <v>40274</v>
      </c>
      <c r="Z55" s="32">
        <v>88</v>
      </c>
      <c r="AA55" s="32">
        <v>886</v>
      </c>
      <c r="AB55" s="32" t="s">
        <v>66</v>
      </c>
      <c r="AC55" s="32">
        <v>7651</v>
      </c>
      <c r="AD55" s="32" t="s">
        <v>227</v>
      </c>
      <c r="AE55" s="40" t="s">
        <v>255</v>
      </c>
      <c r="AF55" s="40" t="s">
        <v>256</v>
      </c>
      <c r="AG55" s="32" t="s">
        <v>229</v>
      </c>
      <c r="AH55" s="32">
        <v>0</v>
      </c>
      <c r="AI55" s="32">
        <v>216.66</v>
      </c>
      <c r="AJ55" s="32">
        <v>216.7</v>
      </c>
      <c r="AK55" s="40">
        <v>8.9</v>
      </c>
      <c r="AL55" s="25">
        <v>0</v>
      </c>
      <c r="AM55" s="38" t="s">
        <v>230</v>
      </c>
      <c r="AN55" s="32" t="s">
        <v>257</v>
      </c>
      <c r="AO55" s="32" t="s">
        <v>258</v>
      </c>
      <c r="AP55" s="63" t="s">
        <v>259</v>
      </c>
      <c r="AQ55" s="27" t="str">
        <f t="shared" si="1"/>
        <v>Record Complete</v>
      </c>
      <c r="AR55" s="36" t="s">
        <v>234</v>
      </c>
      <c r="AS55" s="5" t="str">
        <f t="shared" si="2"/>
        <v/>
      </c>
      <c r="AT55" s="5" t="s">
        <v>17200</v>
      </c>
    </row>
    <row r="56" spans="1:46" s="5" customFormat="1" ht="15.75" thickBot="1" x14ac:dyDescent="0.3">
      <c r="A56" s="29" t="s">
        <v>289</v>
      </c>
      <c r="B56" s="31">
        <v>6331</v>
      </c>
      <c r="C56" s="31" t="s">
        <v>213</v>
      </c>
      <c r="D56" s="31" t="s">
        <v>290</v>
      </c>
      <c r="E56" s="51" t="str">
        <f ca="1">IF(ISERROR(INDIRECT(CONCATENATE("FIPs_codes!",ADDRESS((MATCH($D56,INDIRECT($C56),0)+MATCH($C56,FIPs_codes!$G$1:$G$3296,0)-1),COLUMN(FIPs_codes!A54))))),"",INDIRECT(CONCATENATE("FIPs_codes!",ADDRESS((MATCH($D56,INDIRECT($C56),0)+MATCH($C56,FIPs_codes!$G$1:$G$3296,0)-1),COLUMN(FIPs_codes!A54)))))</f>
        <v>40151</v>
      </c>
      <c r="F56" s="51">
        <f ca="1">IF(ISERROR(INDIRECT(CONCATENATE("FIPs_codes!",ADDRESS((MATCH($D56,INDIRECT($C56),0)+MATCH($C56,FIPs_codes!$G$1:$G$3296,0)-1),COLUMN(FIPs_codes!C54))))),"",INDIRECT(CONCATENATE("FIPs_codes!",ADDRESS((MATCH($D56,INDIRECT($C56),0)+MATCH($C56,FIPs_codes!$G$1:$G$3296,0)-1),COLUMN(FIPs_codes!C54)))))</f>
        <v>6</v>
      </c>
      <c r="G56" s="31" t="s">
        <v>249</v>
      </c>
      <c r="H56" s="31" t="s">
        <v>217</v>
      </c>
      <c r="I56" s="35" t="s">
        <v>292</v>
      </c>
      <c r="J56" s="37" t="s">
        <v>219</v>
      </c>
      <c r="K56" s="31" t="s">
        <v>78</v>
      </c>
      <c r="L56" s="31" t="s">
        <v>220</v>
      </c>
      <c r="M56" s="31" t="s">
        <v>57</v>
      </c>
      <c r="N56" s="39" t="s">
        <v>251</v>
      </c>
      <c r="O56" s="39">
        <v>2004</v>
      </c>
      <c r="P56" s="39" t="s">
        <v>294</v>
      </c>
      <c r="Q56" s="31">
        <v>1340</v>
      </c>
      <c r="R56" s="31" t="s">
        <v>245</v>
      </c>
      <c r="S56" s="41" t="s">
        <v>60</v>
      </c>
      <c r="T56" s="29" t="s">
        <v>253</v>
      </c>
      <c r="U56" s="31" t="s">
        <v>134</v>
      </c>
      <c r="V56" s="39" t="s">
        <v>254</v>
      </c>
      <c r="W56" s="43" t="s">
        <v>225</v>
      </c>
      <c r="X56" s="43" t="s">
        <v>65</v>
      </c>
      <c r="Y56" s="43">
        <v>40274</v>
      </c>
      <c r="Z56" s="31">
        <v>88</v>
      </c>
      <c r="AA56" s="31">
        <v>886</v>
      </c>
      <c r="AB56" s="31" t="s">
        <v>66</v>
      </c>
      <c r="AC56" s="31">
        <v>7651</v>
      </c>
      <c r="AD56" s="31" t="s">
        <v>227</v>
      </c>
      <c r="AE56" s="39" t="s">
        <v>255</v>
      </c>
      <c r="AF56" s="39" t="s">
        <v>256</v>
      </c>
      <c r="AG56" s="31" t="s">
        <v>229</v>
      </c>
      <c r="AH56" s="31">
        <v>0</v>
      </c>
      <c r="AI56" s="31">
        <v>317.35000000000002</v>
      </c>
      <c r="AJ56" s="31">
        <v>317.35000000000002</v>
      </c>
      <c r="AK56" s="39">
        <v>8.7899999999999991</v>
      </c>
      <c r="AL56" s="26">
        <v>0</v>
      </c>
      <c r="AM56" s="37" t="s">
        <v>230</v>
      </c>
      <c r="AN56" s="31" t="s">
        <v>257</v>
      </c>
      <c r="AO56" s="31" t="s">
        <v>258</v>
      </c>
      <c r="AP56" s="45" t="s">
        <v>259</v>
      </c>
      <c r="AQ56" s="27" t="str">
        <f t="shared" si="1"/>
        <v>Record Complete</v>
      </c>
      <c r="AR56" s="35" t="s">
        <v>234</v>
      </c>
      <c r="AS56" s="5" t="str">
        <f t="shared" si="2"/>
        <v/>
      </c>
      <c r="AT56" s="5" t="s">
        <v>17200</v>
      </c>
    </row>
    <row r="57" spans="1:46" s="5" customFormat="1" ht="15.75" thickBot="1" x14ac:dyDescent="0.3">
      <c r="A57" s="30" t="s">
        <v>289</v>
      </c>
      <c r="B57" s="32">
        <v>6331</v>
      </c>
      <c r="C57" s="32" t="s">
        <v>213</v>
      </c>
      <c r="D57" s="32" t="s">
        <v>290</v>
      </c>
      <c r="E57" s="51" t="str">
        <f ca="1">IF(ISERROR(INDIRECT(CONCATENATE("FIPs_codes!",ADDRESS((MATCH($D57,INDIRECT($C57),0)+MATCH($C57,FIPs_codes!$G$1:$G$3296,0)-1),COLUMN(FIPs_codes!A55))))),"",INDIRECT(CONCATENATE("FIPs_codes!",ADDRESS((MATCH($D57,INDIRECT($C57),0)+MATCH($C57,FIPs_codes!$G$1:$G$3296,0)-1),COLUMN(FIPs_codes!A55)))))</f>
        <v>40151</v>
      </c>
      <c r="F57" s="51">
        <f ca="1">IF(ISERROR(INDIRECT(CONCATENATE("FIPs_codes!",ADDRESS((MATCH($D57,INDIRECT($C57),0)+MATCH($C57,FIPs_codes!$G$1:$G$3296,0)-1),COLUMN(FIPs_codes!C55))))),"",INDIRECT(CONCATENATE("FIPs_codes!",ADDRESS((MATCH($D57,INDIRECT($C57),0)+MATCH($C57,FIPs_codes!$G$1:$G$3296,0)-1),COLUMN(FIPs_codes!C55)))))</f>
        <v>6</v>
      </c>
      <c r="G57" s="32" t="s">
        <v>249</v>
      </c>
      <c r="H57" s="32" t="s">
        <v>217</v>
      </c>
      <c r="I57" s="36" t="s">
        <v>292</v>
      </c>
      <c r="J57" s="38" t="s">
        <v>219</v>
      </c>
      <c r="K57" s="32" t="s">
        <v>78</v>
      </c>
      <c r="L57" s="32" t="s">
        <v>220</v>
      </c>
      <c r="M57" s="32" t="s">
        <v>57</v>
      </c>
      <c r="N57" s="40" t="s">
        <v>251</v>
      </c>
      <c r="O57" s="40">
        <v>2004</v>
      </c>
      <c r="P57" s="40" t="s">
        <v>294</v>
      </c>
      <c r="Q57" s="32">
        <v>1340</v>
      </c>
      <c r="R57" s="32" t="s">
        <v>245</v>
      </c>
      <c r="S57" s="42" t="s">
        <v>60</v>
      </c>
      <c r="T57" s="30" t="s">
        <v>253</v>
      </c>
      <c r="U57" s="32" t="s">
        <v>134</v>
      </c>
      <c r="V57" s="40" t="s">
        <v>254</v>
      </c>
      <c r="W57" s="44" t="s">
        <v>225</v>
      </c>
      <c r="X57" s="44" t="s">
        <v>65</v>
      </c>
      <c r="Y57" s="44">
        <v>40274</v>
      </c>
      <c r="Z57" s="32">
        <v>88</v>
      </c>
      <c r="AA57" s="32">
        <v>886</v>
      </c>
      <c r="AB57" s="32" t="s">
        <v>66</v>
      </c>
      <c r="AC57" s="32">
        <v>7651</v>
      </c>
      <c r="AD57" s="32" t="s">
        <v>227</v>
      </c>
      <c r="AE57" s="40" t="s">
        <v>255</v>
      </c>
      <c r="AF57" s="40" t="s">
        <v>256</v>
      </c>
      <c r="AG57" s="32" t="s">
        <v>229</v>
      </c>
      <c r="AH57" s="32">
        <v>0</v>
      </c>
      <c r="AI57" s="32">
        <v>328.79</v>
      </c>
      <c r="AJ57" s="32">
        <v>328.8</v>
      </c>
      <c r="AK57" s="40">
        <v>8.6999999999999993</v>
      </c>
      <c r="AL57" s="25">
        <v>0</v>
      </c>
      <c r="AM57" s="38" t="s">
        <v>230</v>
      </c>
      <c r="AN57" s="32" t="s">
        <v>257</v>
      </c>
      <c r="AO57" s="32" t="s">
        <v>258</v>
      </c>
      <c r="AP57" s="63" t="s">
        <v>259</v>
      </c>
      <c r="AQ57" s="27" t="str">
        <f t="shared" si="1"/>
        <v>Record Complete</v>
      </c>
      <c r="AR57" s="36" t="s">
        <v>234</v>
      </c>
      <c r="AS57" s="5" t="str">
        <f t="shared" si="2"/>
        <v/>
      </c>
      <c r="AT57" s="5" t="s">
        <v>17200</v>
      </c>
    </row>
    <row r="58" spans="1:46" s="5" customFormat="1" ht="15.75" thickBot="1" x14ac:dyDescent="0.3">
      <c r="A58" s="48" t="s">
        <v>289</v>
      </c>
      <c r="B58" s="50">
        <v>6331</v>
      </c>
      <c r="C58" s="50" t="s">
        <v>213</v>
      </c>
      <c r="D58" s="50" t="s">
        <v>290</v>
      </c>
      <c r="E58" s="51" t="str">
        <f ca="1">IF(ISERROR(INDIRECT(CONCATENATE("FIPs_codes!",ADDRESS((MATCH($D58,INDIRECT($C58),0)+MATCH($C58,FIPs_codes!$G$1:$G$3296,0)-1),COLUMN(FIPs_codes!A56))))),"",INDIRECT(CONCATENATE("FIPs_codes!",ADDRESS((MATCH($D58,INDIRECT($C58),0)+MATCH($C58,FIPs_codes!$G$1:$G$3296,0)-1),COLUMN(FIPs_codes!A56)))))</f>
        <v>40151</v>
      </c>
      <c r="F58" s="51">
        <f ca="1">IF(ISERROR(INDIRECT(CONCATENATE("FIPs_codes!",ADDRESS((MATCH($D58,INDIRECT($C58),0)+MATCH($C58,FIPs_codes!$G$1:$G$3296,0)-1),COLUMN(FIPs_codes!C56))))),"",INDIRECT(CONCATENATE("FIPs_codes!",ADDRESS((MATCH($D58,INDIRECT($C58),0)+MATCH($C58,FIPs_codes!$G$1:$G$3296,0)-1),COLUMN(FIPs_codes!C56)))))</f>
        <v>6</v>
      </c>
      <c r="G58" s="50" t="s">
        <v>249</v>
      </c>
      <c r="H58" s="50" t="s">
        <v>217</v>
      </c>
      <c r="I58" s="54" t="s">
        <v>292</v>
      </c>
      <c r="J58" s="56" t="s">
        <v>219</v>
      </c>
      <c r="K58" s="50" t="s">
        <v>78</v>
      </c>
      <c r="L58" s="50" t="s">
        <v>220</v>
      </c>
      <c r="M58" s="50" t="s">
        <v>57</v>
      </c>
      <c r="N58" s="58" t="s">
        <v>293</v>
      </c>
      <c r="O58" s="58">
        <v>2006</v>
      </c>
      <c r="P58" s="58" t="s">
        <v>288</v>
      </c>
      <c r="Q58" s="50">
        <v>1775</v>
      </c>
      <c r="R58" s="50" t="s">
        <v>245</v>
      </c>
      <c r="S58" s="60" t="s">
        <v>60</v>
      </c>
      <c r="T58" s="48" t="s">
        <v>253</v>
      </c>
      <c r="U58" s="50" t="s">
        <v>134</v>
      </c>
      <c r="V58" s="58" t="s">
        <v>254</v>
      </c>
      <c r="W58" s="62" t="s">
        <v>225</v>
      </c>
      <c r="X58" s="62" t="s">
        <v>65</v>
      </c>
      <c r="Y58" s="62">
        <v>40305</v>
      </c>
      <c r="Z58" s="50">
        <v>100</v>
      </c>
      <c r="AA58" s="50">
        <v>867</v>
      </c>
      <c r="AB58" s="50" t="s">
        <v>66</v>
      </c>
      <c r="AC58" s="50">
        <v>12004</v>
      </c>
      <c r="AD58" s="50" t="s">
        <v>227</v>
      </c>
      <c r="AE58" s="58" t="s">
        <v>255</v>
      </c>
      <c r="AF58" s="58" t="s">
        <v>256</v>
      </c>
      <c r="AG58" s="50" t="s">
        <v>229</v>
      </c>
      <c r="AH58" s="50">
        <v>0</v>
      </c>
      <c r="AI58" s="50">
        <v>73.8</v>
      </c>
      <c r="AJ58" s="50">
        <v>73.8</v>
      </c>
      <c r="AK58" s="58">
        <v>12.29</v>
      </c>
      <c r="AL58" s="26">
        <v>0</v>
      </c>
      <c r="AM58" s="56" t="s">
        <v>230</v>
      </c>
      <c r="AN58" s="50" t="s">
        <v>257</v>
      </c>
      <c r="AO58" s="50" t="s">
        <v>258</v>
      </c>
      <c r="AP58" s="45" t="s">
        <v>259</v>
      </c>
      <c r="AQ58" s="27" t="str">
        <f t="shared" si="1"/>
        <v>Record Complete</v>
      </c>
      <c r="AR58" s="54" t="s">
        <v>234</v>
      </c>
      <c r="AS58" s="5" t="str">
        <f t="shared" si="2"/>
        <v/>
      </c>
      <c r="AT58" s="5" t="s">
        <v>17200</v>
      </c>
    </row>
    <row r="59" spans="1:46" s="5" customFormat="1" ht="15.75" thickBot="1" x14ac:dyDescent="0.3">
      <c r="A59" s="47" t="s">
        <v>289</v>
      </c>
      <c r="B59" s="49">
        <v>6331</v>
      </c>
      <c r="C59" s="49" t="s">
        <v>213</v>
      </c>
      <c r="D59" s="49" t="s">
        <v>290</v>
      </c>
      <c r="E59" s="51" t="str">
        <f ca="1">IF(ISERROR(INDIRECT(CONCATENATE("FIPs_codes!",ADDRESS((MATCH($D59,INDIRECT($C59),0)+MATCH($C59,FIPs_codes!$G$1:$G$3296,0)-1),COLUMN(FIPs_codes!A57))))),"",INDIRECT(CONCATENATE("FIPs_codes!",ADDRESS((MATCH($D59,INDIRECT($C59),0)+MATCH($C59,FIPs_codes!$G$1:$G$3296,0)-1),COLUMN(FIPs_codes!A57)))))</f>
        <v>40151</v>
      </c>
      <c r="F59" s="51">
        <f ca="1">IF(ISERROR(INDIRECT(CONCATENATE("FIPs_codes!",ADDRESS((MATCH($D59,INDIRECT($C59),0)+MATCH($C59,FIPs_codes!$G$1:$G$3296,0)-1),COLUMN(FIPs_codes!C57))))),"",INDIRECT(CONCATENATE("FIPs_codes!",ADDRESS((MATCH($D59,INDIRECT($C59),0)+MATCH($C59,FIPs_codes!$G$1:$G$3296,0)-1),COLUMN(FIPs_codes!C57)))))</f>
        <v>6</v>
      </c>
      <c r="G59" s="49" t="s">
        <v>249</v>
      </c>
      <c r="H59" s="49" t="s">
        <v>217</v>
      </c>
      <c r="I59" s="53" t="s">
        <v>292</v>
      </c>
      <c r="J59" s="55" t="s">
        <v>219</v>
      </c>
      <c r="K59" s="49" t="s">
        <v>78</v>
      </c>
      <c r="L59" s="49" t="s">
        <v>220</v>
      </c>
      <c r="M59" s="49" t="s">
        <v>57</v>
      </c>
      <c r="N59" s="57" t="s">
        <v>293</v>
      </c>
      <c r="O59" s="57">
        <v>2006</v>
      </c>
      <c r="P59" s="57" t="s">
        <v>288</v>
      </c>
      <c r="Q59" s="49">
        <v>1775</v>
      </c>
      <c r="R59" s="49" t="s">
        <v>245</v>
      </c>
      <c r="S59" s="59" t="s">
        <v>60</v>
      </c>
      <c r="T59" s="47" t="s">
        <v>253</v>
      </c>
      <c r="U59" s="49" t="s">
        <v>134</v>
      </c>
      <c r="V59" s="57" t="s">
        <v>254</v>
      </c>
      <c r="W59" s="61" t="s">
        <v>225</v>
      </c>
      <c r="X59" s="61" t="s">
        <v>65</v>
      </c>
      <c r="Y59" s="61">
        <v>40305</v>
      </c>
      <c r="Z59" s="49">
        <v>100</v>
      </c>
      <c r="AA59" s="49">
        <v>867</v>
      </c>
      <c r="AB59" s="49" t="s">
        <v>66</v>
      </c>
      <c r="AC59" s="49">
        <v>12004</v>
      </c>
      <c r="AD59" s="49" t="s">
        <v>227</v>
      </c>
      <c r="AE59" s="57" t="s">
        <v>255</v>
      </c>
      <c r="AF59" s="57" t="s">
        <v>256</v>
      </c>
      <c r="AG59" s="49" t="s">
        <v>229</v>
      </c>
      <c r="AH59" s="49">
        <v>0</v>
      </c>
      <c r="AI59" s="49">
        <v>75.22</v>
      </c>
      <c r="AJ59" s="49">
        <v>75.25</v>
      </c>
      <c r="AK59" s="57">
        <v>12.22</v>
      </c>
      <c r="AL59" s="25">
        <v>0</v>
      </c>
      <c r="AM59" s="55" t="s">
        <v>230</v>
      </c>
      <c r="AN59" s="49" t="s">
        <v>257</v>
      </c>
      <c r="AO59" s="49" t="s">
        <v>258</v>
      </c>
      <c r="AP59" s="63" t="s">
        <v>259</v>
      </c>
      <c r="AQ59" s="27" t="str">
        <f t="shared" si="1"/>
        <v>Record Complete</v>
      </c>
      <c r="AR59" s="53" t="s">
        <v>234</v>
      </c>
      <c r="AS59" s="5" t="str">
        <f t="shared" si="2"/>
        <v/>
      </c>
      <c r="AT59" s="5" t="s">
        <v>17200</v>
      </c>
    </row>
    <row r="60" spans="1:46" s="5" customFormat="1" ht="15.75" thickBot="1" x14ac:dyDescent="0.3">
      <c r="A60" s="48" t="s">
        <v>289</v>
      </c>
      <c r="B60" s="50">
        <v>6331</v>
      </c>
      <c r="C60" s="50" t="s">
        <v>213</v>
      </c>
      <c r="D60" s="50" t="s">
        <v>290</v>
      </c>
      <c r="E60" s="51" t="str">
        <f ca="1">IF(ISERROR(INDIRECT(CONCATENATE("FIPs_codes!",ADDRESS((MATCH($D60,INDIRECT($C60),0)+MATCH($C60,FIPs_codes!$G$1:$G$3296,0)-1),COLUMN(FIPs_codes!A58))))),"",INDIRECT(CONCATENATE("FIPs_codes!",ADDRESS((MATCH($D60,INDIRECT($C60),0)+MATCH($C60,FIPs_codes!$G$1:$G$3296,0)-1),COLUMN(FIPs_codes!A58)))))</f>
        <v>40151</v>
      </c>
      <c r="F60" s="51">
        <f ca="1">IF(ISERROR(INDIRECT(CONCATENATE("FIPs_codes!",ADDRESS((MATCH($D60,INDIRECT($C60),0)+MATCH($C60,FIPs_codes!$G$1:$G$3296,0)-1),COLUMN(FIPs_codes!C58))))),"",INDIRECT(CONCATENATE("FIPs_codes!",ADDRESS((MATCH($D60,INDIRECT($C60),0)+MATCH($C60,FIPs_codes!$G$1:$G$3296,0)-1),COLUMN(FIPs_codes!C58)))))</f>
        <v>6</v>
      </c>
      <c r="G60" s="50" t="s">
        <v>249</v>
      </c>
      <c r="H60" s="50" t="s">
        <v>217</v>
      </c>
      <c r="I60" s="54" t="s">
        <v>292</v>
      </c>
      <c r="J60" s="56" t="s">
        <v>219</v>
      </c>
      <c r="K60" s="50" t="s">
        <v>78</v>
      </c>
      <c r="L60" s="50" t="s">
        <v>220</v>
      </c>
      <c r="M60" s="50" t="s">
        <v>57</v>
      </c>
      <c r="N60" s="58" t="s">
        <v>293</v>
      </c>
      <c r="O60" s="58">
        <v>2006</v>
      </c>
      <c r="P60" s="58" t="s">
        <v>288</v>
      </c>
      <c r="Q60" s="50">
        <v>1775</v>
      </c>
      <c r="R60" s="50" t="s">
        <v>245</v>
      </c>
      <c r="S60" s="60" t="s">
        <v>60</v>
      </c>
      <c r="T60" s="48" t="s">
        <v>253</v>
      </c>
      <c r="U60" s="50" t="s">
        <v>134</v>
      </c>
      <c r="V60" s="58" t="s">
        <v>254</v>
      </c>
      <c r="W60" s="62" t="s">
        <v>225</v>
      </c>
      <c r="X60" s="62" t="s">
        <v>65</v>
      </c>
      <c r="Y60" s="62">
        <v>40305</v>
      </c>
      <c r="Z60" s="50">
        <v>100</v>
      </c>
      <c r="AA60" s="50">
        <v>867</v>
      </c>
      <c r="AB60" s="50" t="s">
        <v>66</v>
      </c>
      <c r="AC60" s="50">
        <v>12004</v>
      </c>
      <c r="AD60" s="50" t="s">
        <v>227</v>
      </c>
      <c r="AE60" s="58" t="s">
        <v>255</v>
      </c>
      <c r="AF60" s="58" t="s">
        <v>256</v>
      </c>
      <c r="AG60" s="50" t="s">
        <v>229</v>
      </c>
      <c r="AH60" s="50">
        <v>0</v>
      </c>
      <c r="AI60" s="50">
        <v>76.98</v>
      </c>
      <c r="AJ60" s="50">
        <v>77</v>
      </c>
      <c r="AK60" s="58">
        <v>12.18</v>
      </c>
      <c r="AL60" s="26">
        <v>0</v>
      </c>
      <c r="AM60" s="56" t="s">
        <v>230</v>
      </c>
      <c r="AN60" s="50" t="s">
        <v>257</v>
      </c>
      <c r="AO60" s="50" t="s">
        <v>258</v>
      </c>
      <c r="AP60" s="45" t="s">
        <v>259</v>
      </c>
      <c r="AQ60" s="27" t="str">
        <f t="shared" si="1"/>
        <v>Record Complete</v>
      </c>
      <c r="AR60" s="54" t="s">
        <v>234</v>
      </c>
      <c r="AS60" s="5" t="str">
        <f t="shared" si="2"/>
        <v/>
      </c>
      <c r="AT60" s="5" t="s">
        <v>17200</v>
      </c>
    </row>
    <row r="61" spans="1:46" s="5" customFormat="1" ht="15.75" thickBot="1" x14ac:dyDescent="0.3">
      <c r="A61" s="47" t="s">
        <v>295</v>
      </c>
      <c r="B61" s="49">
        <v>6331</v>
      </c>
      <c r="C61" s="49" t="s">
        <v>213</v>
      </c>
      <c r="D61" s="49" t="s">
        <v>290</v>
      </c>
      <c r="E61" s="51" t="str">
        <f ca="1">IF(ISERROR(INDIRECT(CONCATENATE("FIPs_codes!",ADDRESS((MATCH($D61,INDIRECT($C61),0)+MATCH($C61,FIPs_codes!$G$1:$G$3296,0)-1),COLUMN(FIPs_codes!A59))))),"",INDIRECT(CONCATENATE("FIPs_codes!",ADDRESS((MATCH($D61,INDIRECT($C61),0)+MATCH($C61,FIPs_codes!$G$1:$G$3296,0)-1),COLUMN(FIPs_codes!A59)))))</f>
        <v>40151</v>
      </c>
      <c r="F61" s="51">
        <f ca="1">IF(ISERROR(INDIRECT(CONCATENATE("FIPs_codes!",ADDRESS((MATCH($D61,INDIRECT($C61),0)+MATCH($C61,FIPs_codes!$G$1:$G$3296,0)-1),COLUMN(FIPs_codes!C59))))),"",INDIRECT(CONCATENATE("FIPs_codes!",ADDRESS((MATCH($D61,INDIRECT($C61),0)+MATCH($C61,FIPs_codes!$G$1:$G$3296,0)-1),COLUMN(FIPs_codes!C59)))))</f>
        <v>6</v>
      </c>
      <c r="G61" s="51" t="s">
        <v>216</v>
      </c>
      <c r="H61" s="51" t="s">
        <v>217</v>
      </c>
      <c r="I61" s="53" t="s">
        <v>292</v>
      </c>
      <c r="J61" s="55" t="s">
        <v>219</v>
      </c>
      <c r="K61" s="49" t="s">
        <v>78</v>
      </c>
      <c r="L61" s="49" t="s">
        <v>220</v>
      </c>
      <c r="M61" s="49" t="s">
        <v>57</v>
      </c>
      <c r="N61" s="57" t="s">
        <v>296</v>
      </c>
      <c r="O61" s="57">
        <v>2008</v>
      </c>
      <c r="P61" s="57" t="s">
        <v>288</v>
      </c>
      <c r="Q61" s="128">
        <v>1775</v>
      </c>
      <c r="R61" s="49" t="s">
        <v>245</v>
      </c>
      <c r="S61" s="59" t="s">
        <v>60</v>
      </c>
      <c r="T61" s="47" t="s">
        <v>263</v>
      </c>
      <c r="U61" s="49" t="s">
        <v>134</v>
      </c>
      <c r="V61" s="57" t="s">
        <v>254</v>
      </c>
      <c r="W61" s="61" t="s">
        <v>225</v>
      </c>
      <c r="X61" s="61" t="s">
        <v>264</v>
      </c>
      <c r="Y61" s="61">
        <v>40379</v>
      </c>
      <c r="Z61" s="49">
        <v>96</v>
      </c>
      <c r="AA61" s="128">
        <v>867</v>
      </c>
      <c r="AB61" s="49" t="s">
        <v>66</v>
      </c>
      <c r="AC61" s="128">
        <v>215688</v>
      </c>
      <c r="AD61" s="49" t="s">
        <v>262</v>
      </c>
      <c r="AE61" s="57" t="s">
        <v>255</v>
      </c>
      <c r="AF61" s="57" t="s">
        <v>236</v>
      </c>
      <c r="AG61" s="49" t="s">
        <v>229</v>
      </c>
      <c r="AH61" s="49">
        <v>11.54</v>
      </c>
      <c r="AI61" s="49">
        <v>69.53</v>
      </c>
      <c r="AJ61" s="49">
        <v>81.069999999999993</v>
      </c>
      <c r="AK61" s="57">
        <v>11.34</v>
      </c>
      <c r="AL61" s="25">
        <v>0.14234612063648699</v>
      </c>
      <c r="AM61" s="55" t="s">
        <v>230</v>
      </c>
      <c r="AN61" s="49" t="s">
        <v>231</v>
      </c>
      <c r="AO61" s="49" t="s">
        <v>232</v>
      </c>
      <c r="AP61" s="63" t="s">
        <v>16963</v>
      </c>
      <c r="AQ61" s="27" t="str">
        <f t="shared" si="1"/>
        <v>Record Complete</v>
      </c>
      <c r="AR61" s="53"/>
      <c r="AS61" s="5" t="str">
        <f t="shared" si="2"/>
        <v/>
      </c>
      <c r="AT61" s="5" t="s">
        <v>17200</v>
      </c>
    </row>
    <row r="62" spans="1:46" s="5" customFormat="1" ht="15.75" thickBot="1" x14ac:dyDescent="0.3">
      <c r="A62" s="48" t="s">
        <v>295</v>
      </c>
      <c r="B62" s="50">
        <v>6331</v>
      </c>
      <c r="C62" s="50" t="s">
        <v>213</v>
      </c>
      <c r="D62" s="50" t="s">
        <v>290</v>
      </c>
      <c r="E62" s="51" t="str">
        <f ca="1">IF(ISERROR(INDIRECT(CONCATENATE("FIPs_codes!",ADDRESS((MATCH($D62,INDIRECT($C62),0)+MATCH($C62,FIPs_codes!$G$1:$G$3296,0)-1),COLUMN(FIPs_codes!A60))))),"",INDIRECT(CONCATENATE("FIPs_codes!",ADDRESS((MATCH($D62,INDIRECT($C62),0)+MATCH($C62,FIPs_codes!$G$1:$G$3296,0)-1),COLUMN(FIPs_codes!A60)))))</f>
        <v>40151</v>
      </c>
      <c r="F62" s="51">
        <f ca="1">IF(ISERROR(INDIRECT(CONCATENATE("FIPs_codes!",ADDRESS((MATCH($D62,INDIRECT($C62),0)+MATCH($C62,FIPs_codes!$G$1:$G$3296,0)-1),COLUMN(FIPs_codes!C60))))),"",INDIRECT(CONCATENATE("FIPs_codes!",ADDRESS((MATCH($D62,INDIRECT($C62),0)+MATCH($C62,FIPs_codes!$G$1:$G$3296,0)-1),COLUMN(FIPs_codes!C60)))))</f>
        <v>6</v>
      </c>
      <c r="G62" s="52" t="s">
        <v>216</v>
      </c>
      <c r="H62" s="52" t="s">
        <v>217</v>
      </c>
      <c r="I62" s="54" t="s">
        <v>292</v>
      </c>
      <c r="J62" s="56" t="s">
        <v>219</v>
      </c>
      <c r="K62" s="50" t="s">
        <v>78</v>
      </c>
      <c r="L62" s="50" t="s">
        <v>220</v>
      </c>
      <c r="M62" s="50" t="s">
        <v>57</v>
      </c>
      <c r="N62" s="58" t="s">
        <v>296</v>
      </c>
      <c r="O62" s="58">
        <v>2008</v>
      </c>
      <c r="P62" s="58" t="s">
        <v>288</v>
      </c>
      <c r="Q62" s="126">
        <v>1775</v>
      </c>
      <c r="R62" s="50" t="s">
        <v>245</v>
      </c>
      <c r="S62" s="60" t="s">
        <v>60</v>
      </c>
      <c r="T62" s="48" t="s">
        <v>263</v>
      </c>
      <c r="U62" s="50" t="s">
        <v>134</v>
      </c>
      <c r="V62" s="58" t="s">
        <v>254</v>
      </c>
      <c r="W62" s="62" t="s">
        <v>225</v>
      </c>
      <c r="X62" s="62" t="s">
        <v>264</v>
      </c>
      <c r="Y62" s="62">
        <v>40379</v>
      </c>
      <c r="Z62" s="50">
        <v>96</v>
      </c>
      <c r="AA62" s="126">
        <v>867</v>
      </c>
      <c r="AB62" s="50" t="s">
        <v>66</v>
      </c>
      <c r="AC62" s="126">
        <v>215688</v>
      </c>
      <c r="AD62" s="50" t="s">
        <v>262</v>
      </c>
      <c r="AE62" s="58" t="s">
        <v>255</v>
      </c>
      <c r="AF62" s="58" t="s">
        <v>236</v>
      </c>
      <c r="AG62" s="50" t="s">
        <v>229</v>
      </c>
      <c r="AH62" s="50">
        <v>12.58</v>
      </c>
      <c r="AI62" s="50">
        <v>69.099999999999994</v>
      </c>
      <c r="AJ62" s="50">
        <v>81.679999999999993</v>
      </c>
      <c r="AK62" s="58">
        <v>11.29</v>
      </c>
      <c r="AL62" s="26">
        <v>0.1540156709108717</v>
      </c>
      <c r="AM62" s="56" t="s">
        <v>230</v>
      </c>
      <c r="AN62" s="50" t="s">
        <v>231</v>
      </c>
      <c r="AO62" s="50" t="s">
        <v>232</v>
      </c>
      <c r="AP62" s="45" t="s">
        <v>16963</v>
      </c>
      <c r="AQ62" s="27" t="str">
        <f t="shared" si="1"/>
        <v>Record Complete</v>
      </c>
      <c r="AR62" s="54"/>
      <c r="AS62" s="5" t="str">
        <f t="shared" si="2"/>
        <v/>
      </c>
      <c r="AT62" s="5" t="s">
        <v>17200</v>
      </c>
    </row>
    <row r="63" spans="1:46" s="5" customFormat="1" ht="15.75" thickBot="1" x14ac:dyDescent="0.3">
      <c r="A63" s="47" t="s">
        <v>295</v>
      </c>
      <c r="B63" s="49">
        <v>6331</v>
      </c>
      <c r="C63" s="49" t="s">
        <v>213</v>
      </c>
      <c r="D63" s="49" t="s">
        <v>290</v>
      </c>
      <c r="E63" s="51" t="str">
        <f ca="1">IF(ISERROR(INDIRECT(CONCATENATE("FIPs_codes!",ADDRESS((MATCH($D63,INDIRECT($C63),0)+MATCH($C63,FIPs_codes!$G$1:$G$3296,0)-1),COLUMN(FIPs_codes!A61))))),"",INDIRECT(CONCATENATE("FIPs_codes!",ADDRESS((MATCH($D63,INDIRECT($C63),0)+MATCH($C63,FIPs_codes!$G$1:$G$3296,0)-1),COLUMN(FIPs_codes!A61)))))</f>
        <v>40151</v>
      </c>
      <c r="F63" s="51">
        <f ca="1">IF(ISERROR(INDIRECT(CONCATENATE("FIPs_codes!",ADDRESS((MATCH($D63,INDIRECT($C63),0)+MATCH($C63,FIPs_codes!$G$1:$G$3296,0)-1),COLUMN(FIPs_codes!C61))))),"",INDIRECT(CONCATENATE("FIPs_codes!",ADDRESS((MATCH($D63,INDIRECT($C63),0)+MATCH($C63,FIPs_codes!$G$1:$G$3296,0)-1),COLUMN(FIPs_codes!C61)))))</f>
        <v>6</v>
      </c>
      <c r="G63" s="51" t="s">
        <v>216</v>
      </c>
      <c r="H63" s="51" t="s">
        <v>217</v>
      </c>
      <c r="I63" s="53" t="s">
        <v>292</v>
      </c>
      <c r="J63" s="55" t="s">
        <v>219</v>
      </c>
      <c r="K63" s="49" t="s">
        <v>78</v>
      </c>
      <c r="L63" s="49" t="s">
        <v>220</v>
      </c>
      <c r="M63" s="49" t="s">
        <v>57</v>
      </c>
      <c r="N63" s="57" t="s">
        <v>296</v>
      </c>
      <c r="O63" s="57">
        <v>2008</v>
      </c>
      <c r="P63" s="57" t="s">
        <v>288</v>
      </c>
      <c r="Q63" s="128">
        <v>1775</v>
      </c>
      <c r="R63" s="49" t="s">
        <v>245</v>
      </c>
      <c r="S63" s="59" t="s">
        <v>60</v>
      </c>
      <c r="T63" s="47" t="s">
        <v>263</v>
      </c>
      <c r="U63" s="49" t="s">
        <v>134</v>
      </c>
      <c r="V63" s="57" t="s">
        <v>254</v>
      </c>
      <c r="W63" s="61" t="s">
        <v>225</v>
      </c>
      <c r="X63" s="61" t="s">
        <v>264</v>
      </c>
      <c r="Y63" s="61">
        <v>40379</v>
      </c>
      <c r="Z63" s="49">
        <v>96</v>
      </c>
      <c r="AA63" s="128">
        <v>867</v>
      </c>
      <c r="AB63" s="49" t="s">
        <v>66</v>
      </c>
      <c r="AC63" s="128">
        <v>215688</v>
      </c>
      <c r="AD63" s="49" t="s">
        <v>262</v>
      </c>
      <c r="AE63" s="57" t="s">
        <v>255</v>
      </c>
      <c r="AF63" s="57" t="s">
        <v>236</v>
      </c>
      <c r="AG63" s="49" t="s">
        <v>229</v>
      </c>
      <c r="AH63" s="49">
        <v>11.37</v>
      </c>
      <c r="AI63" s="49">
        <v>72.64</v>
      </c>
      <c r="AJ63" s="49">
        <v>84.01</v>
      </c>
      <c r="AK63" s="57">
        <v>11.28</v>
      </c>
      <c r="AL63" s="25">
        <v>0.13534103082966312</v>
      </c>
      <c r="AM63" s="55" t="s">
        <v>230</v>
      </c>
      <c r="AN63" s="49" t="s">
        <v>231</v>
      </c>
      <c r="AO63" s="49" t="s">
        <v>232</v>
      </c>
      <c r="AP63" s="63" t="s">
        <v>16963</v>
      </c>
      <c r="AQ63" s="27" t="str">
        <f t="shared" si="1"/>
        <v>Record Complete</v>
      </c>
      <c r="AR63" s="53"/>
      <c r="AS63" s="5" t="str">
        <f t="shared" si="2"/>
        <v/>
      </c>
      <c r="AT63" s="5" t="s">
        <v>17200</v>
      </c>
    </row>
    <row r="64" spans="1:46" s="5" customFormat="1" ht="15.75" thickBot="1" x14ac:dyDescent="0.3">
      <c r="A64" s="48" t="s">
        <v>295</v>
      </c>
      <c r="B64" s="50">
        <v>6331</v>
      </c>
      <c r="C64" s="50" t="s">
        <v>213</v>
      </c>
      <c r="D64" s="50" t="s">
        <v>290</v>
      </c>
      <c r="E64" s="51" t="str">
        <f ca="1">IF(ISERROR(INDIRECT(CONCATENATE("FIPs_codes!",ADDRESS((MATCH($D64,INDIRECT($C64),0)+MATCH($C64,FIPs_codes!$G$1:$G$3296,0)-1),COLUMN(FIPs_codes!A62))))),"",INDIRECT(CONCATENATE("FIPs_codes!",ADDRESS((MATCH($D64,INDIRECT($C64),0)+MATCH($C64,FIPs_codes!$G$1:$G$3296,0)-1),COLUMN(FIPs_codes!A62)))))</f>
        <v>40151</v>
      </c>
      <c r="F64" s="51">
        <f ca="1">IF(ISERROR(INDIRECT(CONCATENATE("FIPs_codes!",ADDRESS((MATCH($D64,INDIRECT($C64),0)+MATCH($C64,FIPs_codes!$G$1:$G$3296,0)-1),COLUMN(FIPs_codes!C62))))),"",INDIRECT(CONCATENATE("FIPs_codes!",ADDRESS((MATCH($D64,INDIRECT($C64),0)+MATCH($C64,FIPs_codes!$G$1:$G$3296,0)-1),COLUMN(FIPs_codes!C62)))))</f>
        <v>6</v>
      </c>
      <c r="G64" s="52" t="s">
        <v>216</v>
      </c>
      <c r="H64" s="52" t="s">
        <v>217</v>
      </c>
      <c r="I64" s="54" t="s">
        <v>292</v>
      </c>
      <c r="J64" s="56" t="s">
        <v>219</v>
      </c>
      <c r="K64" s="50" t="s">
        <v>78</v>
      </c>
      <c r="L64" s="50" t="s">
        <v>220</v>
      </c>
      <c r="M64" s="50" t="s">
        <v>57</v>
      </c>
      <c r="N64" s="58" t="s">
        <v>297</v>
      </c>
      <c r="O64" s="58">
        <v>2008</v>
      </c>
      <c r="P64" s="58" t="s">
        <v>286</v>
      </c>
      <c r="Q64" s="126">
        <v>1340</v>
      </c>
      <c r="R64" s="50" t="s">
        <v>245</v>
      </c>
      <c r="S64" s="60" t="s">
        <v>60</v>
      </c>
      <c r="T64" s="48" t="s">
        <v>263</v>
      </c>
      <c r="U64" s="50" t="s">
        <v>134</v>
      </c>
      <c r="V64" s="58" t="s">
        <v>254</v>
      </c>
      <c r="W64" s="62" t="s">
        <v>225</v>
      </c>
      <c r="X64" s="62" t="s">
        <v>264</v>
      </c>
      <c r="Y64" s="62">
        <v>40415</v>
      </c>
      <c r="Z64" s="50">
        <v>100</v>
      </c>
      <c r="AA64" s="126">
        <v>854</v>
      </c>
      <c r="AB64" s="50" t="s">
        <v>66</v>
      </c>
      <c r="AC64" s="126">
        <v>148014</v>
      </c>
      <c r="AD64" s="50" t="s">
        <v>262</v>
      </c>
      <c r="AE64" s="58" t="s">
        <v>255</v>
      </c>
      <c r="AF64" s="58" t="s">
        <v>236</v>
      </c>
      <c r="AG64" s="50" t="s">
        <v>229</v>
      </c>
      <c r="AH64" s="50">
        <v>46.04</v>
      </c>
      <c r="AI64" s="50">
        <v>174.42</v>
      </c>
      <c r="AJ64" s="50">
        <v>220.45999999999998</v>
      </c>
      <c r="AK64" s="58">
        <v>9.15</v>
      </c>
      <c r="AL64" s="26">
        <v>0.20883607003538057</v>
      </c>
      <c r="AM64" s="56" t="s">
        <v>230</v>
      </c>
      <c r="AN64" s="50" t="s">
        <v>231</v>
      </c>
      <c r="AO64" s="50" t="s">
        <v>232</v>
      </c>
      <c r="AP64" s="45" t="s">
        <v>16963</v>
      </c>
      <c r="AQ64" s="27" t="str">
        <f t="shared" si="1"/>
        <v>Record Complete</v>
      </c>
      <c r="AR64" s="54"/>
      <c r="AS64" s="5" t="str">
        <f t="shared" si="2"/>
        <v/>
      </c>
      <c r="AT64" s="5" t="s">
        <v>17200</v>
      </c>
    </row>
    <row r="65" spans="1:46" s="5" customFormat="1" ht="15.75" thickBot="1" x14ac:dyDescent="0.3">
      <c r="A65" s="47" t="s">
        <v>295</v>
      </c>
      <c r="B65" s="49">
        <v>6331</v>
      </c>
      <c r="C65" s="49" t="s">
        <v>213</v>
      </c>
      <c r="D65" s="49" t="s">
        <v>290</v>
      </c>
      <c r="E65" s="51" t="str">
        <f ca="1">IF(ISERROR(INDIRECT(CONCATENATE("FIPs_codes!",ADDRESS((MATCH($D65,INDIRECT($C65),0)+MATCH($C65,FIPs_codes!$G$1:$G$3296,0)-1),COLUMN(FIPs_codes!A63))))),"",INDIRECT(CONCATENATE("FIPs_codes!",ADDRESS((MATCH($D65,INDIRECT($C65),0)+MATCH($C65,FIPs_codes!$G$1:$G$3296,0)-1),COLUMN(FIPs_codes!A63)))))</f>
        <v>40151</v>
      </c>
      <c r="F65" s="51">
        <f ca="1">IF(ISERROR(INDIRECT(CONCATENATE("FIPs_codes!",ADDRESS((MATCH($D65,INDIRECT($C65),0)+MATCH($C65,FIPs_codes!$G$1:$G$3296,0)-1),COLUMN(FIPs_codes!C63))))),"",INDIRECT(CONCATENATE("FIPs_codes!",ADDRESS((MATCH($D65,INDIRECT($C65),0)+MATCH($C65,FIPs_codes!$G$1:$G$3296,0)-1),COLUMN(FIPs_codes!C63)))))</f>
        <v>6</v>
      </c>
      <c r="G65" s="51" t="s">
        <v>216</v>
      </c>
      <c r="H65" s="51" t="s">
        <v>217</v>
      </c>
      <c r="I65" s="53" t="s">
        <v>292</v>
      </c>
      <c r="J65" s="55" t="s">
        <v>219</v>
      </c>
      <c r="K65" s="49" t="s">
        <v>78</v>
      </c>
      <c r="L65" s="49" t="s">
        <v>220</v>
      </c>
      <c r="M65" s="49" t="s">
        <v>57</v>
      </c>
      <c r="N65" s="57" t="s">
        <v>297</v>
      </c>
      <c r="O65" s="57">
        <v>2008</v>
      </c>
      <c r="P65" s="57" t="s">
        <v>286</v>
      </c>
      <c r="Q65" s="128">
        <v>1340</v>
      </c>
      <c r="R65" s="49" t="s">
        <v>245</v>
      </c>
      <c r="S65" s="59" t="s">
        <v>60</v>
      </c>
      <c r="T65" s="47" t="s">
        <v>263</v>
      </c>
      <c r="U65" s="49" t="s">
        <v>134</v>
      </c>
      <c r="V65" s="57" t="s">
        <v>254</v>
      </c>
      <c r="W65" s="61" t="s">
        <v>225</v>
      </c>
      <c r="X65" s="61" t="s">
        <v>264</v>
      </c>
      <c r="Y65" s="61">
        <v>40415</v>
      </c>
      <c r="Z65" s="49">
        <v>100</v>
      </c>
      <c r="AA65" s="128">
        <v>854</v>
      </c>
      <c r="AB65" s="49" t="s">
        <v>66</v>
      </c>
      <c r="AC65" s="128">
        <v>148014</v>
      </c>
      <c r="AD65" s="49" t="s">
        <v>262</v>
      </c>
      <c r="AE65" s="57" t="s">
        <v>255</v>
      </c>
      <c r="AF65" s="57" t="s">
        <v>236</v>
      </c>
      <c r="AG65" s="49" t="s">
        <v>229</v>
      </c>
      <c r="AH65" s="49">
        <v>47.05</v>
      </c>
      <c r="AI65" s="49">
        <v>177.34</v>
      </c>
      <c r="AJ65" s="49">
        <v>224.39</v>
      </c>
      <c r="AK65" s="57">
        <v>9.1999999999999993</v>
      </c>
      <c r="AL65" s="25">
        <v>0.20967957573866927</v>
      </c>
      <c r="AM65" s="55" t="s">
        <v>230</v>
      </c>
      <c r="AN65" s="49" t="s">
        <v>231</v>
      </c>
      <c r="AO65" s="49" t="s">
        <v>232</v>
      </c>
      <c r="AP65" s="63" t="s">
        <v>16963</v>
      </c>
      <c r="AQ65" s="27" t="str">
        <f t="shared" si="1"/>
        <v>Record Complete</v>
      </c>
      <c r="AR65" s="53"/>
      <c r="AS65" s="5" t="str">
        <f t="shared" si="2"/>
        <v/>
      </c>
      <c r="AT65" s="5" t="s">
        <v>17200</v>
      </c>
    </row>
    <row r="66" spans="1:46" s="5" customFormat="1" ht="15.75" thickBot="1" x14ac:dyDescent="0.3">
      <c r="A66" s="48" t="s">
        <v>295</v>
      </c>
      <c r="B66" s="50">
        <v>6331</v>
      </c>
      <c r="C66" s="50" t="s">
        <v>213</v>
      </c>
      <c r="D66" s="50" t="s">
        <v>290</v>
      </c>
      <c r="E66" s="51" t="str">
        <f ca="1">IF(ISERROR(INDIRECT(CONCATENATE("FIPs_codes!",ADDRESS((MATCH($D66,INDIRECT($C66),0)+MATCH($C66,FIPs_codes!$G$1:$G$3296,0)-1),COLUMN(FIPs_codes!A64))))),"",INDIRECT(CONCATENATE("FIPs_codes!",ADDRESS((MATCH($D66,INDIRECT($C66),0)+MATCH($C66,FIPs_codes!$G$1:$G$3296,0)-1),COLUMN(FIPs_codes!A64)))))</f>
        <v>40151</v>
      </c>
      <c r="F66" s="51">
        <f ca="1">IF(ISERROR(INDIRECT(CONCATENATE("FIPs_codes!",ADDRESS((MATCH($D66,INDIRECT($C66),0)+MATCH($C66,FIPs_codes!$G$1:$G$3296,0)-1),COLUMN(FIPs_codes!C64))))),"",INDIRECT(CONCATENATE("FIPs_codes!",ADDRESS((MATCH($D66,INDIRECT($C66),0)+MATCH($C66,FIPs_codes!$G$1:$G$3296,0)-1),COLUMN(FIPs_codes!C64)))))</f>
        <v>6</v>
      </c>
      <c r="G66" s="52" t="s">
        <v>216</v>
      </c>
      <c r="H66" s="52" t="s">
        <v>217</v>
      </c>
      <c r="I66" s="54" t="s">
        <v>292</v>
      </c>
      <c r="J66" s="56" t="s">
        <v>219</v>
      </c>
      <c r="K66" s="50" t="s">
        <v>78</v>
      </c>
      <c r="L66" s="50" t="s">
        <v>220</v>
      </c>
      <c r="M66" s="50" t="s">
        <v>57</v>
      </c>
      <c r="N66" s="58" t="s">
        <v>297</v>
      </c>
      <c r="O66" s="58">
        <v>2008</v>
      </c>
      <c r="P66" s="58" t="s">
        <v>286</v>
      </c>
      <c r="Q66" s="126">
        <v>1340</v>
      </c>
      <c r="R66" s="50" t="s">
        <v>245</v>
      </c>
      <c r="S66" s="60" t="s">
        <v>60</v>
      </c>
      <c r="T66" s="48" t="s">
        <v>263</v>
      </c>
      <c r="U66" s="50" t="s">
        <v>134</v>
      </c>
      <c r="V66" s="58" t="s">
        <v>254</v>
      </c>
      <c r="W66" s="62" t="s">
        <v>225</v>
      </c>
      <c r="X66" s="62" t="s">
        <v>264</v>
      </c>
      <c r="Y66" s="62">
        <v>40415</v>
      </c>
      <c r="Z66" s="50">
        <v>100</v>
      </c>
      <c r="AA66" s="126">
        <v>854</v>
      </c>
      <c r="AB66" s="50" t="s">
        <v>66</v>
      </c>
      <c r="AC66" s="126">
        <v>148014</v>
      </c>
      <c r="AD66" s="50" t="s">
        <v>262</v>
      </c>
      <c r="AE66" s="58" t="s">
        <v>255</v>
      </c>
      <c r="AF66" s="58" t="s">
        <v>236</v>
      </c>
      <c r="AG66" s="50" t="s">
        <v>229</v>
      </c>
      <c r="AH66" s="50">
        <v>47.74</v>
      </c>
      <c r="AI66" s="50">
        <v>180.11</v>
      </c>
      <c r="AJ66" s="50">
        <v>227.85000000000002</v>
      </c>
      <c r="AK66" s="58">
        <v>9.15</v>
      </c>
      <c r="AL66" s="26">
        <v>0.2095238095238095</v>
      </c>
      <c r="AM66" s="56" t="s">
        <v>230</v>
      </c>
      <c r="AN66" s="50" t="s">
        <v>231</v>
      </c>
      <c r="AO66" s="50" t="s">
        <v>232</v>
      </c>
      <c r="AP66" s="45" t="s">
        <v>16963</v>
      </c>
      <c r="AQ66" s="27" t="str">
        <f t="shared" si="1"/>
        <v>Record Complete</v>
      </c>
      <c r="AR66" s="54"/>
      <c r="AS66" s="5" t="str">
        <f t="shared" si="2"/>
        <v/>
      </c>
      <c r="AT66" s="5" t="s">
        <v>17200</v>
      </c>
    </row>
    <row r="67" spans="1:46" s="5" customFormat="1" ht="15.75" thickBot="1" x14ac:dyDescent="0.3">
      <c r="A67" s="47" t="s">
        <v>295</v>
      </c>
      <c r="B67" s="49">
        <v>6331</v>
      </c>
      <c r="C67" s="49" t="s">
        <v>213</v>
      </c>
      <c r="D67" s="49" t="s">
        <v>290</v>
      </c>
      <c r="E67" s="51" t="str">
        <f ca="1">IF(ISERROR(INDIRECT(CONCATENATE("FIPs_codes!",ADDRESS((MATCH($D67,INDIRECT($C67),0)+MATCH($C67,FIPs_codes!$G$1:$G$3296,0)-1),COLUMN(FIPs_codes!A65))))),"",INDIRECT(CONCATENATE("FIPs_codes!",ADDRESS((MATCH($D67,INDIRECT($C67),0)+MATCH($C67,FIPs_codes!$G$1:$G$3296,0)-1),COLUMN(FIPs_codes!A65)))))</f>
        <v>40151</v>
      </c>
      <c r="F67" s="51">
        <f ca="1">IF(ISERROR(INDIRECT(CONCATENATE("FIPs_codes!",ADDRESS((MATCH($D67,INDIRECT($C67),0)+MATCH($C67,FIPs_codes!$G$1:$G$3296,0)-1),COLUMN(FIPs_codes!C65))))),"",INDIRECT(CONCATENATE("FIPs_codes!",ADDRESS((MATCH($D67,INDIRECT($C67),0)+MATCH($C67,FIPs_codes!$G$1:$G$3296,0)-1),COLUMN(FIPs_codes!C65)))))</f>
        <v>6</v>
      </c>
      <c r="G67" s="51" t="s">
        <v>216</v>
      </c>
      <c r="H67" s="51" t="s">
        <v>217</v>
      </c>
      <c r="I67" s="53" t="s">
        <v>292</v>
      </c>
      <c r="J67" s="55" t="s">
        <v>219</v>
      </c>
      <c r="K67" s="49" t="s">
        <v>78</v>
      </c>
      <c r="L67" s="49" t="s">
        <v>220</v>
      </c>
      <c r="M67" s="49" t="s">
        <v>57</v>
      </c>
      <c r="N67" s="57" t="s">
        <v>297</v>
      </c>
      <c r="O67" s="57">
        <v>2008</v>
      </c>
      <c r="P67" s="57" t="s">
        <v>286</v>
      </c>
      <c r="Q67" s="128">
        <v>1340</v>
      </c>
      <c r="R67" s="49" t="s">
        <v>245</v>
      </c>
      <c r="S67" s="59" t="s">
        <v>60</v>
      </c>
      <c r="T67" s="47" t="s">
        <v>263</v>
      </c>
      <c r="U67" s="49" t="s">
        <v>134</v>
      </c>
      <c r="V67" s="57" t="s">
        <v>254</v>
      </c>
      <c r="W67" s="61" t="s">
        <v>225</v>
      </c>
      <c r="X67" s="61" t="s">
        <v>65</v>
      </c>
      <c r="Y67" s="61">
        <v>40458</v>
      </c>
      <c r="Z67" s="49">
        <v>79</v>
      </c>
      <c r="AA67" s="128">
        <v>875</v>
      </c>
      <c r="AB67" s="49" t="s">
        <v>66</v>
      </c>
      <c r="AC67" s="128">
        <v>97362</v>
      </c>
      <c r="AD67" s="49" t="s">
        <v>262</v>
      </c>
      <c r="AE67" s="57" t="s">
        <v>255</v>
      </c>
      <c r="AF67" s="57" t="s">
        <v>236</v>
      </c>
      <c r="AG67" s="49" t="s">
        <v>229</v>
      </c>
      <c r="AH67" s="49">
        <v>24.57</v>
      </c>
      <c r="AI67" s="49">
        <v>183.3</v>
      </c>
      <c r="AJ67" s="49">
        <v>207.87</v>
      </c>
      <c r="AK67" s="57">
        <v>8.3000000000000007</v>
      </c>
      <c r="AL67" s="25">
        <v>0.11819887429643527</v>
      </c>
      <c r="AM67" s="55" t="s">
        <v>230</v>
      </c>
      <c r="AN67" s="49" t="s">
        <v>231</v>
      </c>
      <c r="AO67" s="49" t="s">
        <v>232</v>
      </c>
      <c r="AP67" s="63" t="s">
        <v>16963</v>
      </c>
      <c r="AQ67" s="27" t="str">
        <f t="shared" si="1"/>
        <v>Record Complete</v>
      </c>
      <c r="AR67" s="53"/>
      <c r="AS67" s="5" t="str">
        <f t="shared" si="2"/>
        <v/>
      </c>
      <c r="AT67" s="5" t="s">
        <v>17200</v>
      </c>
    </row>
    <row r="68" spans="1:46" s="5" customFormat="1" ht="15.75" thickBot="1" x14ac:dyDescent="0.3">
      <c r="A68" s="48" t="s">
        <v>295</v>
      </c>
      <c r="B68" s="50">
        <v>6331</v>
      </c>
      <c r="C68" s="50" t="s">
        <v>213</v>
      </c>
      <c r="D68" s="50" t="s">
        <v>290</v>
      </c>
      <c r="E68" s="51" t="str">
        <f ca="1">IF(ISERROR(INDIRECT(CONCATENATE("FIPs_codes!",ADDRESS((MATCH($D68,INDIRECT($C68),0)+MATCH($C68,FIPs_codes!$G$1:$G$3296,0)-1),COLUMN(FIPs_codes!A66))))),"",INDIRECT(CONCATENATE("FIPs_codes!",ADDRESS((MATCH($D68,INDIRECT($C68),0)+MATCH($C68,FIPs_codes!$G$1:$G$3296,0)-1),COLUMN(FIPs_codes!A66)))))</f>
        <v>40151</v>
      </c>
      <c r="F68" s="51">
        <f ca="1">IF(ISERROR(INDIRECT(CONCATENATE("FIPs_codes!",ADDRESS((MATCH($D68,INDIRECT($C68),0)+MATCH($C68,FIPs_codes!$G$1:$G$3296,0)-1),COLUMN(FIPs_codes!C66))))),"",INDIRECT(CONCATENATE("FIPs_codes!",ADDRESS((MATCH($D68,INDIRECT($C68),0)+MATCH($C68,FIPs_codes!$G$1:$G$3296,0)-1),COLUMN(FIPs_codes!C66)))))</f>
        <v>6</v>
      </c>
      <c r="G68" s="52" t="s">
        <v>216</v>
      </c>
      <c r="H68" s="52" t="s">
        <v>217</v>
      </c>
      <c r="I68" s="54" t="s">
        <v>292</v>
      </c>
      <c r="J68" s="56" t="s">
        <v>219</v>
      </c>
      <c r="K68" s="50" t="s">
        <v>78</v>
      </c>
      <c r="L68" s="50" t="s">
        <v>220</v>
      </c>
      <c r="M68" s="50" t="s">
        <v>57</v>
      </c>
      <c r="N68" s="58" t="s">
        <v>297</v>
      </c>
      <c r="O68" s="58">
        <v>2008</v>
      </c>
      <c r="P68" s="58" t="s">
        <v>286</v>
      </c>
      <c r="Q68" s="126">
        <v>1340</v>
      </c>
      <c r="R68" s="50" t="s">
        <v>245</v>
      </c>
      <c r="S68" s="60" t="s">
        <v>60</v>
      </c>
      <c r="T68" s="48" t="s">
        <v>263</v>
      </c>
      <c r="U68" s="50" t="s">
        <v>134</v>
      </c>
      <c r="V68" s="58" t="s">
        <v>254</v>
      </c>
      <c r="W68" s="62" t="s">
        <v>225</v>
      </c>
      <c r="X68" s="62" t="s">
        <v>65</v>
      </c>
      <c r="Y68" s="62">
        <v>40458</v>
      </c>
      <c r="Z68" s="50">
        <v>79</v>
      </c>
      <c r="AA68" s="126">
        <v>875</v>
      </c>
      <c r="AB68" s="50" t="s">
        <v>66</v>
      </c>
      <c r="AC68" s="126">
        <v>97362</v>
      </c>
      <c r="AD68" s="50" t="s">
        <v>262</v>
      </c>
      <c r="AE68" s="58" t="s">
        <v>255</v>
      </c>
      <c r="AF68" s="58" t="s">
        <v>236</v>
      </c>
      <c r="AG68" s="50" t="s">
        <v>229</v>
      </c>
      <c r="AH68" s="50">
        <v>23.94</v>
      </c>
      <c r="AI68" s="50">
        <v>189.16</v>
      </c>
      <c r="AJ68" s="50">
        <v>213.1</v>
      </c>
      <c r="AK68" s="58">
        <v>8.58</v>
      </c>
      <c r="AL68" s="26">
        <v>0.11234162365086815</v>
      </c>
      <c r="AM68" s="56" t="s">
        <v>230</v>
      </c>
      <c r="AN68" s="50" t="s">
        <v>231</v>
      </c>
      <c r="AO68" s="50" t="s">
        <v>232</v>
      </c>
      <c r="AP68" s="45" t="s">
        <v>16963</v>
      </c>
      <c r="AQ68" s="27" t="str">
        <f t="shared" ref="AQ68:AQ131" si="3">IF(OR(ISBLANK(B68),ISBLANK(C68),ISBLANK(D68),ISBLANK(G68),ISBLANK(H68),NOT(OR(NOT(ISBLANK(J68)),AND(NOT(ISBLANK(K68)),NOT(ISBLANK(L68))))),ISBLANK(M68),ISBLANK(Q68),ISBLANK(R68),ISBLANK(U68),ISBLANK(W68),ISBLANK(X68),ISBLANK(Y68),ISBLANK(Z68),ISBLANK(AA68),ISBLANK(AB68),ISBLANK(AC68),ISBLANK(AD68),ISBLANK(AM68),ISBLANK(AN68),AND(ISBLANK(AO68),ISBLANK(AP68))),"Record incomplete","Record Complete")</f>
        <v>Record Complete</v>
      </c>
      <c r="AR68" s="54"/>
      <c r="AS68" s="5" t="str">
        <f t="shared" ref="AS68:AS131" si="4">IF(AND(A67=A67,K68=K67,L68=L67,N68=N67,Y68=Y67,Z68=Z67,AJ68=AJ67,AI68=AI67),"DUP","")</f>
        <v/>
      </c>
      <c r="AT68" s="5" t="s">
        <v>17200</v>
      </c>
    </row>
    <row r="69" spans="1:46" s="5" customFormat="1" ht="15.75" thickBot="1" x14ac:dyDescent="0.3">
      <c r="A69" s="30" t="s">
        <v>295</v>
      </c>
      <c r="B69" s="32">
        <v>6331</v>
      </c>
      <c r="C69" s="32" t="s">
        <v>213</v>
      </c>
      <c r="D69" s="32" t="s">
        <v>290</v>
      </c>
      <c r="E69" s="51" t="str">
        <f ca="1">IF(ISERROR(INDIRECT(CONCATENATE("FIPs_codes!",ADDRESS((MATCH($D69,INDIRECT($C69),0)+MATCH($C69,FIPs_codes!$G$1:$G$3296,0)-1),COLUMN(FIPs_codes!A67))))),"",INDIRECT(CONCATENATE("FIPs_codes!",ADDRESS((MATCH($D69,INDIRECT($C69),0)+MATCH($C69,FIPs_codes!$G$1:$G$3296,0)-1),COLUMN(FIPs_codes!A67)))))</f>
        <v>40151</v>
      </c>
      <c r="F69" s="51">
        <f ca="1">IF(ISERROR(INDIRECT(CONCATENATE("FIPs_codes!",ADDRESS((MATCH($D69,INDIRECT($C69),0)+MATCH($C69,FIPs_codes!$G$1:$G$3296,0)-1),COLUMN(FIPs_codes!C67))))),"",INDIRECT(CONCATENATE("FIPs_codes!",ADDRESS((MATCH($D69,INDIRECT($C69),0)+MATCH($C69,FIPs_codes!$G$1:$G$3296,0)-1),COLUMN(FIPs_codes!C67)))))</f>
        <v>6</v>
      </c>
      <c r="G69" s="34" t="s">
        <v>216</v>
      </c>
      <c r="H69" s="34" t="s">
        <v>217</v>
      </c>
      <c r="I69" s="36" t="s">
        <v>292</v>
      </c>
      <c r="J69" s="38" t="s">
        <v>219</v>
      </c>
      <c r="K69" s="32" t="s">
        <v>78</v>
      </c>
      <c r="L69" s="32" t="s">
        <v>220</v>
      </c>
      <c r="M69" s="32" t="s">
        <v>57</v>
      </c>
      <c r="N69" s="40" t="s">
        <v>297</v>
      </c>
      <c r="O69" s="40">
        <v>2008</v>
      </c>
      <c r="P69" s="40" t="s">
        <v>286</v>
      </c>
      <c r="Q69" s="125">
        <v>1340</v>
      </c>
      <c r="R69" s="32" t="s">
        <v>245</v>
      </c>
      <c r="S69" s="42" t="s">
        <v>60</v>
      </c>
      <c r="T69" s="30" t="s">
        <v>263</v>
      </c>
      <c r="U69" s="32" t="s">
        <v>134</v>
      </c>
      <c r="V69" s="40" t="s">
        <v>254</v>
      </c>
      <c r="W69" s="44" t="s">
        <v>225</v>
      </c>
      <c r="X69" s="44" t="s">
        <v>65</v>
      </c>
      <c r="Y69" s="44">
        <v>40458</v>
      </c>
      <c r="Z69" s="32">
        <v>79</v>
      </c>
      <c r="AA69" s="125">
        <v>875</v>
      </c>
      <c r="AB69" s="32" t="s">
        <v>66</v>
      </c>
      <c r="AC69" s="125">
        <v>97362</v>
      </c>
      <c r="AD69" s="32" t="s">
        <v>262</v>
      </c>
      <c r="AE69" s="40" t="s">
        <v>255</v>
      </c>
      <c r="AF69" s="40" t="s">
        <v>236</v>
      </c>
      <c r="AG69" s="32" t="s">
        <v>229</v>
      </c>
      <c r="AH69" s="32">
        <v>42.85</v>
      </c>
      <c r="AI69" s="32">
        <v>182.47</v>
      </c>
      <c r="AJ69" s="32">
        <v>225.32</v>
      </c>
      <c r="AK69" s="40">
        <v>8.1300000000000008</v>
      </c>
      <c r="AL69" s="25">
        <v>0.1901739747914078</v>
      </c>
      <c r="AM69" s="38" t="s">
        <v>230</v>
      </c>
      <c r="AN69" s="32" t="s">
        <v>231</v>
      </c>
      <c r="AO69" s="32" t="s">
        <v>232</v>
      </c>
      <c r="AP69" s="63" t="s">
        <v>16963</v>
      </c>
      <c r="AQ69" s="27" t="str">
        <f t="shared" si="3"/>
        <v>Record Complete</v>
      </c>
      <c r="AR69" s="36"/>
      <c r="AS69" s="5" t="str">
        <f t="shared" si="4"/>
        <v/>
      </c>
      <c r="AT69" s="5" t="s">
        <v>17200</v>
      </c>
    </row>
    <row r="70" spans="1:46" s="5" customFormat="1" ht="15.75" thickBot="1" x14ac:dyDescent="0.3">
      <c r="A70" s="29" t="s">
        <v>295</v>
      </c>
      <c r="B70" s="31">
        <v>6331</v>
      </c>
      <c r="C70" s="31" t="s">
        <v>213</v>
      </c>
      <c r="D70" s="31" t="s">
        <v>290</v>
      </c>
      <c r="E70" s="51" t="str">
        <f ca="1">IF(ISERROR(INDIRECT(CONCATENATE("FIPs_codes!",ADDRESS((MATCH($D70,INDIRECT($C70),0)+MATCH($C70,FIPs_codes!$G$1:$G$3296,0)-1),COLUMN(FIPs_codes!A68))))),"",INDIRECT(CONCATENATE("FIPs_codes!",ADDRESS((MATCH($D70,INDIRECT($C70),0)+MATCH($C70,FIPs_codes!$G$1:$G$3296,0)-1),COLUMN(FIPs_codes!A68)))))</f>
        <v>40151</v>
      </c>
      <c r="F70" s="51">
        <f ca="1">IF(ISERROR(INDIRECT(CONCATENATE("FIPs_codes!",ADDRESS((MATCH($D70,INDIRECT($C70),0)+MATCH($C70,FIPs_codes!$G$1:$G$3296,0)-1),COLUMN(FIPs_codes!C68))))),"",INDIRECT(CONCATENATE("FIPs_codes!",ADDRESS((MATCH($D70,INDIRECT($C70),0)+MATCH($C70,FIPs_codes!$G$1:$G$3296,0)-1),COLUMN(FIPs_codes!C68)))))</f>
        <v>6</v>
      </c>
      <c r="G70" s="33" t="s">
        <v>216</v>
      </c>
      <c r="H70" s="33" t="s">
        <v>217</v>
      </c>
      <c r="I70" s="35" t="s">
        <v>292</v>
      </c>
      <c r="J70" s="37" t="s">
        <v>219</v>
      </c>
      <c r="K70" s="31" t="s">
        <v>78</v>
      </c>
      <c r="L70" s="31" t="s">
        <v>220</v>
      </c>
      <c r="M70" s="31" t="s">
        <v>57</v>
      </c>
      <c r="N70" s="39" t="s">
        <v>287</v>
      </c>
      <c r="O70" s="39">
        <v>2006</v>
      </c>
      <c r="P70" s="39" t="s">
        <v>285</v>
      </c>
      <c r="Q70" s="240">
        <v>1775</v>
      </c>
      <c r="R70" s="31" t="s">
        <v>245</v>
      </c>
      <c r="S70" s="41" t="s">
        <v>60</v>
      </c>
      <c r="T70" s="29" t="s">
        <v>263</v>
      </c>
      <c r="U70" s="31" t="s">
        <v>134</v>
      </c>
      <c r="V70" s="39" t="s">
        <v>254</v>
      </c>
      <c r="W70" s="43" t="s">
        <v>225</v>
      </c>
      <c r="X70" s="43" t="s">
        <v>65</v>
      </c>
      <c r="Y70" s="274">
        <v>40492</v>
      </c>
      <c r="Z70" s="31">
        <v>90</v>
      </c>
      <c r="AA70" s="240">
        <v>867</v>
      </c>
      <c r="AB70" s="31" t="s">
        <v>66</v>
      </c>
      <c r="AC70" s="240">
        <v>181912</v>
      </c>
      <c r="AD70" s="31" t="s">
        <v>262</v>
      </c>
      <c r="AE70" s="39" t="s">
        <v>255</v>
      </c>
      <c r="AF70" s="39" t="s">
        <v>236</v>
      </c>
      <c r="AG70" s="31" t="s">
        <v>229</v>
      </c>
      <c r="AH70" s="31">
        <v>19.559999999999999</v>
      </c>
      <c r="AI70" s="31">
        <v>71.25</v>
      </c>
      <c r="AJ70" s="31">
        <v>90.81</v>
      </c>
      <c r="AK70" s="39">
        <v>12</v>
      </c>
      <c r="AL70" s="26">
        <v>0.21539478031053846</v>
      </c>
      <c r="AM70" s="37" t="s">
        <v>230</v>
      </c>
      <c r="AN70" s="31" t="s">
        <v>231</v>
      </c>
      <c r="AO70" s="31" t="s">
        <v>232</v>
      </c>
      <c r="AP70" s="45" t="s">
        <v>16963</v>
      </c>
      <c r="AQ70" s="27" t="str">
        <f t="shared" si="3"/>
        <v>Record Complete</v>
      </c>
      <c r="AR70" s="35"/>
      <c r="AS70" s="5" t="str">
        <f t="shared" si="4"/>
        <v/>
      </c>
      <c r="AT70" s="5" t="s">
        <v>17200</v>
      </c>
    </row>
    <row r="71" spans="1:46" s="5" customFormat="1" ht="15.75" thickBot="1" x14ac:dyDescent="0.3">
      <c r="A71" s="30" t="s">
        <v>295</v>
      </c>
      <c r="B71" s="32">
        <v>6331</v>
      </c>
      <c r="C71" s="32" t="s">
        <v>213</v>
      </c>
      <c r="D71" s="32" t="s">
        <v>290</v>
      </c>
      <c r="E71" s="51" t="str">
        <f ca="1">IF(ISERROR(INDIRECT(CONCATENATE("FIPs_codes!",ADDRESS((MATCH($D71,INDIRECT($C71),0)+MATCH($C71,FIPs_codes!$G$1:$G$3296,0)-1),COLUMN(FIPs_codes!A69))))),"",INDIRECT(CONCATENATE("FIPs_codes!",ADDRESS((MATCH($D71,INDIRECT($C71),0)+MATCH($C71,FIPs_codes!$G$1:$G$3296,0)-1),COLUMN(FIPs_codes!A69)))))</f>
        <v>40151</v>
      </c>
      <c r="F71" s="51">
        <f ca="1">IF(ISERROR(INDIRECT(CONCATENATE("FIPs_codes!",ADDRESS((MATCH($D71,INDIRECT($C71),0)+MATCH($C71,FIPs_codes!$G$1:$G$3296,0)-1),COLUMN(FIPs_codes!C69))))),"",INDIRECT(CONCATENATE("FIPs_codes!",ADDRESS((MATCH($D71,INDIRECT($C71),0)+MATCH($C71,FIPs_codes!$G$1:$G$3296,0)-1),COLUMN(FIPs_codes!C69)))))</f>
        <v>6</v>
      </c>
      <c r="G71" s="34" t="s">
        <v>216</v>
      </c>
      <c r="H71" s="34" t="s">
        <v>217</v>
      </c>
      <c r="I71" s="36" t="s">
        <v>292</v>
      </c>
      <c r="J71" s="38" t="s">
        <v>219</v>
      </c>
      <c r="K71" s="32" t="s">
        <v>78</v>
      </c>
      <c r="L71" s="32" t="s">
        <v>220</v>
      </c>
      <c r="M71" s="32" t="s">
        <v>57</v>
      </c>
      <c r="N71" s="40" t="s">
        <v>287</v>
      </c>
      <c r="O71" s="40">
        <v>2006</v>
      </c>
      <c r="P71" s="40" t="s">
        <v>285</v>
      </c>
      <c r="Q71" s="125">
        <v>1775</v>
      </c>
      <c r="R71" s="32" t="s">
        <v>245</v>
      </c>
      <c r="S71" s="42" t="s">
        <v>60</v>
      </c>
      <c r="T71" s="30" t="s">
        <v>263</v>
      </c>
      <c r="U71" s="32" t="s">
        <v>134</v>
      </c>
      <c r="V71" s="40" t="s">
        <v>254</v>
      </c>
      <c r="W71" s="44" t="s">
        <v>225</v>
      </c>
      <c r="X71" s="44" t="s">
        <v>65</v>
      </c>
      <c r="Y71" s="275">
        <v>40492</v>
      </c>
      <c r="Z71" s="32">
        <v>90</v>
      </c>
      <c r="AA71" s="125">
        <v>867</v>
      </c>
      <c r="AB71" s="32" t="s">
        <v>298</v>
      </c>
      <c r="AC71" s="125">
        <v>181912</v>
      </c>
      <c r="AD71" s="32" t="s">
        <v>262</v>
      </c>
      <c r="AE71" s="40" t="s">
        <v>255</v>
      </c>
      <c r="AF71" s="40" t="s">
        <v>236</v>
      </c>
      <c r="AG71" s="32" t="s">
        <v>229</v>
      </c>
      <c r="AH71" s="32">
        <v>20.23</v>
      </c>
      <c r="AI71" s="32">
        <v>71.34</v>
      </c>
      <c r="AJ71" s="32">
        <v>91.570000000000007</v>
      </c>
      <c r="AK71" s="40">
        <v>12.11</v>
      </c>
      <c r="AL71" s="25">
        <v>0.22092388336791524</v>
      </c>
      <c r="AM71" s="38" t="s">
        <v>230</v>
      </c>
      <c r="AN71" s="32" t="s">
        <v>231</v>
      </c>
      <c r="AO71" s="32" t="s">
        <v>232</v>
      </c>
      <c r="AP71" s="63" t="s">
        <v>16963</v>
      </c>
      <c r="AQ71" s="27" t="str">
        <f t="shared" si="3"/>
        <v>Record Complete</v>
      </c>
      <c r="AR71" s="36"/>
      <c r="AS71" s="5" t="str">
        <f t="shared" si="4"/>
        <v/>
      </c>
      <c r="AT71" s="5" t="s">
        <v>17200</v>
      </c>
    </row>
    <row r="72" spans="1:46" s="5" customFormat="1" ht="15.75" thickBot="1" x14ac:dyDescent="0.3">
      <c r="A72" s="29" t="s">
        <v>295</v>
      </c>
      <c r="B72" s="31">
        <v>6331</v>
      </c>
      <c r="C72" s="31" t="s">
        <v>213</v>
      </c>
      <c r="D72" s="31" t="s">
        <v>290</v>
      </c>
      <c r="E72" s="51" t="str">
        <f ca="1">IF(ISERROR(INDIRECT(CONCATENATE("FIPs_codes!",ADDRESS((MATCH($D72,INDIRECT($C72),0)+MATCH($C72,FIPs_codes!$G$1:$G$3296,0)-1),COLUMN(FIPs_codes!A70))))),"",INDIRECT(CONCATENATE("FIPs_codes!",ADDRESS((MATCH($D72,INDIRECT($C72),0)+MATCH($C72,FIPs_codes!$G$1:$G$3296,0)-1),COLUMN(FIPs_codes!A70)))))</f>
        <v>40151</v>
      </c>
      <c r="F72" s="51">
        <f ca="1">IF(ISERROR(INDIRECT(CONCATENATE("FIPs_codes!",ADDRESS((MATCH($D72,INDIRECT($C72),0)+MATCH($C72,FIPs_codes!$G$1:$G$3296,0)-1),COLUMN(FIPs_codes!C70))))),"",INDIRECT(CONCATENATE("FIPs_codes!",ADDRESS((MATCH($D72,INDIRECT($C72),0)+MATCH($C72,FIPs_codes!$G$1:$G$3296,0)-1),COLUMN(FIPs_codes!C70)))))</f>
        <v>6</v>
      </c>
      <c r="G72" s="33" t="s">
        <v>216</v>
      </c>
      <c r="H72" s="33" t="s">
        <v>217</v>
      </c>
      <c r="I72" s="35" t="s">
        <v>292</v>
      </c>
      <c r="J72" s="37" t="s">
        <v>219</v>
      </c>
      <c r="K72" s="31" t="s">
        <v>78</v>
      </c>
      <c r="L72" s="31" t="s">
        <v>220</v>
      </c>
      <c r="M72" s="31" t="s">
        <v>57</v>
      </c>
      <c r="N72" s="39" t="s">
        <v>287</v>
      </c>
      <c r="O72" s="39">
        <v>2006</v>
      </c>
      <c r="P72" s="39" t="s">
        <v>285</v>
      </c>
      <c r="Q72" s="240">
        <v>1775</v>
      </c>
      <c r="R72" s="31" t="s">
        <v>245</v>
      </c>
      <c r="S72" s="41" t="s">
        <v>60</v>
      </c>
      <c r="T72" s="29" t="s">
        <v>263</v>
      </c>
      <c r="U72" s="31" t="s">
        <v>134</v>
      </c>
      <c r="V72" s="39" t="s">
        <v>254</v>
      </c>
      <c r="W72" s="43" t="s">
        <v>225</v>
      </c>
      <c r="X72" s="43" t="s">
        <v>65</v>
      </c>
      <c r="Y72" s="274">
        <v>40492</v>
      </c>
      <c r="Z72" s="31">
        <v>90</v>
      </c>
      <c r="AA72" s="240">
        <v>867</v>
      </c>
      <c r="AB72" s="31" t="s">
        <v>66</v>
      </c>
      <c r="AC72" s="240">
        <v>181912</v>
      </c>
      <c r="AD72" s="31" t="s">
        <v>262</v>
      </c>
      <c r="AE72" s="39" t="s">
        <v>255</v>
      </c>
      <c r="AF72" s="39" t="s">
        <v>236</v>
      </c>
      <c r="AG72" s="31" t="s">
        <v>229</v>
      </c>
      <c r="AH72" s="31">
        <v>20.65</v>
      </c>
      <c r="AI72" s="31">
        <v>72.13</v>
      </c>
      <c r="AJ72" s="31">
        <v>92.78</v>
      </c>
      <c r="AK72" s="39">
        <v>12.19</v>
      </c>
      <c r="AL72" s="26">
        <v>0.22256951929295105</v>
      </c>
      <c r="AM72" s="37" t="s">
        <v>230</v>
      </c>
      <c r="AN72" s="31" t="s">
        <v>231</v>
      </c>
      <c r="AO72" s="31" t="s">
        <v>232</v>
      </c>
      <c r="AP72" s="45" t="s">
        <v>16963</v>
      </c>
      <c r="AQ72" s="27" t="str">
        <f t="shared" si="3"/>
        <v>Record Complete</v>
      </c>
      <c r="AR72" s="35"/>
      <c r="AS72" s="5" t="str">
        <f t="shared" si="4"/>
        <v/>
      </c>
      <c r="AT72" s="5" t="s">
        <v>17200</v>
      </c>
    </row>
    <row r="73" spans="1:46" s="5" customFormat="1" ht="15.75" thickBot="1" x14ac:dyDescent="0.3">
      <c r="A73" s="30" t="s">
        <v>299</v>
      </c>
      <c r="B73" s="32">
        <v>9005</v>
      </c>
      <c r="C73" s="32" t="s">
        <v>213</v>
      </c>
      <c r="D73" s="32" t="s">
        <v>300</v>
      </c>
      <c r="E73" s="51" t="str">
        <f ca="1">IF(ISERROR(INDIRECT(CONCATENATE("FIPs_codes!",ADDRESS((MATCH($D73,INDIRECT($C73),0)+MATCH($C73,FIPs_codes!$G$1:$G$3296,0)-1),COLUMN(FIPs_codes!A71))))),"",INDIRECT(CONCATENATE("FIPs_codes!",ADDRESS((MATCH($D73,INDIRECT($C73),0)+MATCH($C73,FIPs_codes!$G$1:$G$3296,0)-1),COLUMN(FIPs_codes!A71)))))</f>
        <v>40009</v>
      </c>
      <c r="F73" s="51">
        <f ca="1">IF(ISERROR(INDIRECT(CONCATENATE("FIPs_codes!",ADDRESS((MATCH($D73,INDIRECT($C73),0)+MATCH($C73,FIPs_codes!$G$1:$G$3296,0)-1),COLUMN(FIPs_codes!C71))))),"",INDIRECT(CONCATENATE("FIPs_codes!",ADDRESS((MATCH($D73,INDIRECT($C73),0)+MATCH($C73,FIPs_codes!$G$1:$G$3296,0)-1),COLUMN(FIPs_codes!C71)))))</f>
        <v>6</v>
      </c>
      <c r="G73" s="32" t="s">
        <v>266</v>
      </c>
      <c r="H73" s="32" t="s">
        <v>217</v>
      </c>
      <c r="I73" s="36" t="s">
        <v>302</v>
      </c>
      <c r="J73" s="38" t="s">
        <v>268</v>
      </c>
      <c r="K73" s="32" t="s">
        <v>78</v>
      </c>
      <c r="L73" s="32" t="s">
        <v>269</v>
      </c>
      <c r="M73" s="32" t="s">
        <v>57</v>
      </c>
      <c r="N73" s="40" t="s">
        <v>303</v>
      </c>
      <c r="O73" s="40">
        <v>1987</v>
      </c>
      <c r="P73" s="40" t="s">
        <v>285</v>
      </c>
      <c r="Q73" s="32">
        <v>95</v>
      </c>
      <c r="R73" s="32" t="s">
        <v>244</v>
      </c>
      <c r="S73" s="42" t="s">
        <v>60</v>
      </c>
      <c r="T73" s="30" t="s">
        <v>271</v>
      </c>
      <c r="U73" s="32" t="s">
        <v>134</v>
      </c>
      <c r="V73" s="40" t="s">
        <v>254</v>
      </c>
      <c r="W73" s="44" t="s">
        <v>225</v>
      </c>
      <c r="X73" s="44" t="s">
        <v>65</v>
      </c>
      <c r="Y73" s="44">
        <v>40989</v>
      </c>
      <c r="Z73" s="32">
        <v>79</v>
      </c>
      <c r="AA73" s="32">
        <v>1037</v>
      </c>
      <c r="AB73" s="32" t="s">
        <v>66</v>
      </c>
      <c r="AC73" s="32">
        <v>7107</v>
      </c>
      <c r="AD73" s="32" t="s">
        <v>272</v>
      </c>
      <c r="AE73" s="40" t="s">
        <v>255</v>
      </c>
      <c r="AF73" s="40" t="s">
        <v>256</v>
      </c>
      <c r="AG73" s="32" t="s">
        <v>229</v>
      </c>
      <c r="AH73" s="32">
        <v>0.1</v>
      </c>
      <c r="AI73" s="32">
        <v>3141.1</v>
      </c>
      <c r="AJ73" s="32">
        <v>3141.2</v>
      </c>
      <c r="AK73" s="40">
        <v>4.2</v>
      </c>
      <c r="AL73" s="25">
        <v>3.1834967528333127E-5</v>
      </c>
      <c r="AM73" s="38" t="s">
        <v>230</v>
      </c>
      <c r="AN73" s="32" t="s">
        <v>257</v>
      </c>
      <c r="AO73" s="32" t="s">
        <v>258</v>
      </c>
      <c r="AP73" s="63" t="s">
        <v>259</v>
      </c>
      <c r="AQ73" s="27" t="str">
        <f t="shared" si="3"/>
        <v>Record Complete</v>
      </c>
      <c r="AR73" s="36" t="s">
        <v>234</v>
      </c>
      <c r="AS73" s="5" t="str">
        <f t="shared" si="4"/>
        <v/>
      </c>
      <c r="AT73" s="5" t="s">
        <v>17200</v>
      </c>
    </row>
    <row r="74" spans="1:46" s="5" customFormat="1" ht="15.75" thickBot="1" x14ac:dyDescent="0.3">
      <c r="A74" s="29" t="s">
        <v>299</v>
      </c>
      <c r="B74" s="31">
        <v>9005</v>
      </c>
      <c r="C74" s="31" t="s">
        <v>213</v>
      </c>
      <c r="D74" s="31" t="s">
        <v>300</v>
      </c>
      <c r="E74" s="51" t="str">
        <f ca="1">IF(ISERROR(INDIRECT(CONCATENATE("FIPs_codes!",ADDRESS((MATCH($D74,INDIRECT($C74),0)+MATCH($C74,FIPs_codes!$G$1:$G$3296,0)-1),COLUMN(FIPs_codes!A72))))),"",INDIRECT(CONCATENATE("FIPs_codes!",ADDRESS((MATCH($D74,INDIRECT($C74),0)+MATCH($C74,FIPs_codes!$G$1:$G$3296,0)-1),COLUMN(FIPs_codes!A72)))))</f>
        <v>40009</v>
      </c>
      <c r="F74" s="51">
        <f ca="1">IF(ISERROR(INDIRECT(CONCATENATE("FIPs_codes!",ADDRESS((MATCH($D74,INDIRECT($C74),0)+MATCH($C74,FIPs_codes!$G$1:$G$3296,0)-1),COLUMN(FIPs_codes!C72))))),"",INDIRECT(CONCATENATE("FIPs_codes!",ADDRESS((MATCH($D74,INDIRECT($C74),0)+MATCH($C74,FIPs_codes!$G$1:$G$3296,0)-1),COLUMN(FIPs_codes!C72)))))</f>
        <v>6</v>
      </c>
      <c r="G74" s="31" t="s">
        <v>266</v>
      </c>
      <c r="H74" s="31" t="s">
        <v>217</v>
      </c>
      <c r="I74" s="35" t="s">
        <v>302</v>
      </c>
      <c r="J74" s="37" t="s">
        <v>268</v>
      </c>
      <c r="K74" s="31" t="s">
        <v>78</v>
      </c>
      <c r="L74" s="31" t="s">
        <v>269</v>
      </c>
      <c r="M74" s="31" t="s">
        <v>57</v>
      </c>
      <c r="N74" s="39" t="s">
        <v>303</v>
      </c>
      <c r="O74" s="39">
        <v>1987</v>
      </c>
      <c r="P74" s="39" t="s">
        <v>285</v>
      </c>
      <c r="Q74" s="31">
        <v>95</v>
      </c>
      <c r="R74" s="31" t="s">
        <v>244</v>
      </c>
      <c r="S74" s="41" t="s">
        <v>60</v>
      </c>
      <c r="T74" s="29" t="s">
        <v>271</v>
      </c>
      <c r="U74" s="31" t="s">
        <v>134</v>
      </c>
      <c r="V74" s="39" t="s">
        <v>254</v>
      </c>
      <c r="W74" s="43" t="s">
        <v>225</v>
      </c>
      <c r="X74" s="43" t="s">
        <v>65</v>
      </c>
      <c r="Y74" s="43">
        <v>40989</v>
      </c>
      <c r="Z74" s="31">
        <v>79</v>
      </c>
      <c r="AA74" s="31">
        <v>1037</v>
      </c>
      <c r="AB74" s="31" t="s">
        <v>66</v>
      </c>
      <c r="AC74" s="31">
        <v>7107</v>
      </c>
      <c r="AD74" s="31" t="s">
        <v>272</v>
      </c>
      <c r="AE74" s="39" t="s">
        <v>255</v>
      </c>
      <c r="AF74" s="39" t="s">
        <v>256</v>
      </c>
      <c r="AG74" s="31" t="s">
        <v>229</v>
      </c>
      <c r="AH74" s="31">
        <v>0</v>
      </c>
      <c r="AI74" s="31">
        <v>3142.9</v>
      </c>
      <c r="AJ74" s="31">
        <v>3142.9</v>
      </c>
      <c r="AK74" s="39">
        <v>4.2</v>
      </c>
      <c r="AL74" s="26">
        <v>0</v>
      </c>
      <c r="AM74" s="37" t="s">
        <v>230</v>
      </c>
      <c r="AN74" s="31" t="s">
        <v>257</v>
      </c>
      <c r="AO74" s="31" t="s">
        <v>258</v>
      </c>
      <c r="AP74" s="45" t="s">
        <v>259</v>
      </c>
      <c r="AQ74" s="27" t="str">
        <f t="shared" si="3"/>
        <v>Record Complete</v>
      </c>
      <c r="AR74" s="35" t="s">
        <v>234</v>
      </c>
      <c r="AS74" s="5" t="str">
        <f t="shared" si="4"/>
        <v/>
      </c>
      <c r="AT74" s="5" t="s">
        <v>17200</v>
      </c>
    </row>
    <row r="75" spans="1:46" s="5" customFormat="1" ht="15.75" thickBot="1" x14ac:dyDescent="0.3">
      <c r="A75" s="47" t="s">
        <v>299</v>
      </c>
      <c r="B75" s="49">
        <v>9005</v>
      </c>
      <c r="C75" s="49" t="s">
        <v>213</v>
      </c>
      <c r="D75" s="49" t="s">
        <v>300</v>
      </c>
      <c r="E75" s="51" t="str">
        <f ca="1">IF(ISERROR(INDIRECT(CONCATENATE("FIPs_codes!",ADDRESS((MATCH($D75,INDIRECT($C75),0)+MATCH($C75,FIPs_codes!$G$1:$G$3296,0)-1),COLUMN(FIPs_codes!A73))))),"",INDIRECT(CONCATENATE("FIPs_codes!",ADDRESS((MATCH($D75,INDIRECT($C75),0)+MATCH($C75,FIPs_codes!$G$1:$G$3296,0)-1),COLUMN(FIPs_codes!A73)))))</f>
        <v>40009</v>
      </c>
      <c r="F75" s="51">
        <f ca="1">IF(ISERROR(INDIRECT(CONCATENATE("FIPs_codes!",ADDRESS((MATCH($D75,INDIRECT($C75),0)+MATCH($C75,FIPs_codes!$G$1:$G$3296,0)-1),COLUMN(FIPs_codes!C73))))),"",INDIRECT(CONCATENATE("FIPs_codes!",ADDRESS((MATCH($D75,INDIRECT($C75),0)+MATCH($C75,FIPs_codes!$G$1:$G$3296,0)-1),COLUMN(FIPs_codes!C73)))))</f>
        <v>6</v>
      </c>
      <c r="G75" s="49" t="s">
        <v>266</v>
      </c>
      <c r="H75" s="49" t="s">
        <v>217</v>
      </c>
      <c r="I75" s="53" t="s">
        <v>302</v>
      </c>
      <c r="J75" s="55" t="s">
        <v>268</v>
      </c>
      <c r="K75" s="49" t="s">
        <v>78</v>
      </c>
      <c r="L75" s="49" t="s">
        <v>269</v>
      </c>
      <c r="M75" s="49" t="s">
        <v>57</v>
      </c>
      <c r="N75" s="57" t="s">
        <v>303</v>
      </c>
      <c r="O75" s="57">
        <v>1987</v>
      </c>
      <c r="P75" s="57" t="s">
        <v>285</v>
      </c>
      <c r="Q75" s="49">
        <v>95</v>
      </c>
      <c r="R75" s="49" t="s">
        <v>244</v>
      </c>
      <c r="S75" s="59" t="s">
        <v>60</v>
      </c>
      <c r="T75" s="47" t="s">
        <v>271</v>
      </c>
      <c r="U75" s="49" t="s">
        <v>134</v>
      </c>
      <c r="V75" s="57" t="s">
        <v>254</v>
      </c>
      <c r="W75" s="61" t="s">
        <v>225</v>
      </c>
      <c r="X75" s="61" t="s">
        <v>65</v>
      </c>
      <c r="Y75" s="61">
        <v>40989</v>
      </c>
      <c r="Z75" s="49">
        <v>79</v>
      </c>
      <c r="AA75" s="49">
        <v>1037</v>
      </c>
      <c r="AB75" s="49" t="s">
        <v>66</v>
      </c>
      <c r="AC75" s="49">
        <v>7107</v>
      </c>
      <c r="AD75" s="49" t="s">
        <v>272</v>
      </c>
      <c r="AE75" s="57" t="s">
        <v>255</v>
      </c>
      <c r="AF75" s="57" t="s">
        <v>256</v>
      </c>
      <c r="AG75" s="49" t="s">
        <v>229</v>
      </c>
      <c r="AH75" s="49">
        <v>0.1</v>
      </c>
      <c r="AI75" s="49">
        <v>3174.3</v>
      </c>
      <c r="AJ75" s="49">
        <v>3174.3</v>
      </c>
      <c r="AK75" s="57">
        <v>3.9</v>
      </c>
      <c r="AL75" s="25">
        <v>3.1502016129032257E-5</v>
      </c>
      <c r="AM75" s="55" t="s">
        <v>230</v>
      </c>
      <c r="AN75" s="49" t="s">
        <v>257</v>
      </c>
      <c r="AO75" s="49" t="s">
        <v>258</v>
      </c>
      <c r="AP75" s="63" t="s">
        <v>259</v>
      </c>
      <c r="AQ75" s="27" t="str">
        <f t="shared" si="3"/>
        <v>Record Complete</v>
      </c>
      <c r="AR75" s="53" t="s">
        <v>234</v>
      </c>
      <c r="AS75" s="5" t="str">
        <f t="shared" si="4"/>
        <v/>
      </c>
      <c r="AT75" s="5" t="s">
        <v>17200</v>
      </c>
    </row>
    <row r="76" spans="1:46" s="5" customFormat="1" ht="15.75" thickBot="1" x14ac:dyDescent="0.3">
      <c r="A76" s="29" t="s">
        <v>304</v>
      </c>
      <c r="B76" s="31">
        <v>6090</v>
      </c>
      <c r="C76" s="31" t="s">
        <v>213</v>
      </c>
      <c r="D76" s="31" t="s">
        <v>300</v>
      </c>
      <c r="E76" s="51" t="str">
        <f ca="1">IF(ISERROR(INDIRECT(CONCATENATE("FIPs_codes!",ADDRESS((MATCH($D76,INDIRECT($C76),0)+MATCH($C76,FIPs_codes!$G$1:$G$3296,0)-1),COLUMN(FIPs_codes!A74))))),"",INDIRECT(CONCATENATE("FIPs_codes!",ADDRESS((MATCH($D76,INDIRECT($C76),0)+MATCH($C76,FIPs_codes!$G$1:$G$3296,0)-1),COLUMN(FIPs_codes!A74)))))</f>
        <v>40009</v>
      </c>
      <c r="F76" s="51">
        <f ca="1">IF(ISERROR(INDIRECT(CONCATENATE("FIPs_codes!",ADDRESS((MATCH($D76,INDIRECT($C76),0)+MATCH($C76,FIPs_codes!$G$1:$G$3296,0)-1),COLUMN(FIPs_codes!C74))))),"",INDIRECT(CONCATENATE("FIPs_codes!",ADDRESS((MATCH($D76,INDIRECT($C76),0)+MATCH($C76,FIPs_codes!$G$1:$G$3296,0)-1),COLUMN(FIPs_codes!C74)))))</f>
        <v>6</v>
      </c>
      <c r="G76" s="33" t="s">
        <v>216</v>
      </c>
      <c r="H76" s="33" t="s">
        <v>217</v>
      </c>
      <c r="I76" s="35" t="s">
        <v>305</v>
      </c>
      <c r="J76" s="37" t="s">
        <v>219</v>
      </c>
      <c r="K76" s="31" t="s">
        <v>78</v>
      </c>
      <c r="L76" s="31" t="s">
        <v>220</v>
      </c>
      <c r="M76" s="31" t="s">
        <v>57</v>
      </c>
      <c r="N76" s="39" t="s">
        <v>251</v>
      </c>
      <c r="O76" s="39">
        <v>2005</v>
      </c>
      <c r="P76" s="39" t="s">
        <v>288</v>
      </c>
      <c r="Q76" s="240">
        <v>1340</v>
      </c>
      <c r="R76" s="31" t="s">
        <v>60</v>
      </c>
      <c r="S76" s="41" t="s">
        <v>60</v>
      </c>
      <c r="T76" s="29" t="s">
        <v>306</v>
      </c>
      <c r="U76" s="31" t="s">
        <v>134</v>
      </c>
      <c r="V76" s="39" t="s">
        <v>308</v>
      </c>
      <c r="W76" s="43" t="s">
        <v>225</v>
      </c>
      <c r="X76" s="43" t="s">
        <v>65</v>
      </c>
      <c r="Y76" s="274">
        <v>40861</v>
      </c>
      <c r="Z76" s="31">
        <v>75</v>
      </c>
      <c r="AA76" s="240">
        <v>854</v>
      </c>
      <c r="AB76" s="31" t="s">
        <v>66</v>
      </c>
      <c r="AC76" s="240">
        <v>108299.9</v>
      </c>
      <c r="AD76" s="31" t="s">
        <v>309</v>
      </c>
      <c r="AE76" s="39" t="s">
        <v>255</v>
      </c>
      <c r="AF76" s="39" t="s">
        <v>236</v>
      </c>
      <c r="AG76" s="31" t="s">
        <v>229</v>
      </c>
      <c r="AH76" s="31">
        <v>55.3</v>
      </c>
      <c r="AI76" s="31">
        <v>135.5</v>
      </c>
      <c r="AJ76" s="31">
        <v>190.8</v>
      </c>
      <c r="AK76" s="39">
        <v>7.9</v>
      </c>
      <c r="AL76" s="26">
        <v>0.28983228511530396</v>
      </c>
      <c r="AM76" s="37" t="s">
        <v>230</v>
      </c>
      <c r="AN76" s="31" t="s">
        <v>231</v>
      </c>
      <c r="AO76" s="31" t="s">
        <v>232</v>
      </c>
      <c r="AP76" s="45" t="s">
        <v>16963</v>
      </c>
      <c r="AQ76" s="27" t="str">
        <f t="shared" si="3"/>
        <v>Record Complete</v>
      </c>
      <c r="AR76" s="35"/>
      <c r="AS76" s="5" t="str">
        <f t="shared" si="4"/>
        <v/>
      </c>
      <c r="AT76" s="5" t="s">
        <v>17200</v>
      </c>
    </row>
    <row r="77" spans="1:46" s="5" customFormat="1" ht="15.75" thickBot="1" x14ac:dyDescent="0.3">
      <c r="A77" s="30" t="s">
        <v>304</v>
      </c>
      <c r="B77" s="32">
        <v>6090</v>
      </c>
      <c r="C77" s="32" t="s">
        <v>213</v>
      </c>
      <c r="D77" s="32" t="s">
        <v>300</v>
      </c>
      <c r="E77" s="51" t="str">
        <f ca="1">IF(ISERROR(INDIRECT(CONCATENATE("FIPs_codes!",ADDRESS((MATCH($D77,INDIRECT($C77),0)+MATCH($C77,FIPs_codes!$G$1:$G$3296,0)-1),COLUMN(FIPs_codes!A75))))),"",INDIRECT(CONCATENATE("FIPs_codes!",ADDRESS((MATCH($D77,INDIRECT($C77),0)+MATCH($C77,FIPs_codes!$G$1:$G$3296,0)-1),COLUMN(FIPs_codes!A75)))))</f>
        <v>40009</v>
      </c>
      <c r="F77" s="51">
        <f ca="1">IF(ISERROR(INDIRECT(CONCATENATE("FIPs_codes!",ADDRESS((MATCH($D77,INDIRECT($C77),0)+MATCH($C77,FIPs_codes!$G$1:$G$3296,0)-1),COLUMN(FIPs_codes!C75))))),"",INDIRECT(CONCATENATE("FIPs_codes!",ADDRESS((MATCH($D77,INDIRECT($C77),0)+MATCH($C77,FIPs_codes!$G$1:$G$3296,0)-1),COLUMN(FIPs_codes!C75)))))</f>
        <v>6</v>
      </c>
      <c r="G77" s="34" t="s">
        <v>216</v>
      </c>
      <c r="H77" s="34" t="s">
        <v>217</v>
      </c>
      <c r="I77" s="36" t="s">
        <v>305</v>
      </c>
      <c r="J77" s="38" t="s">
        <v>219</v>
      </c>
      <c r="K77" s="32" t="s">
        <v>78</v>
      </c>
      <c r="L77" s="32" t="s">
        <v>220</v>
      </c>
      <c r="M77" s="32" t="s">
        <v>57</v>
      </c>
      <c r="N77" s="40" t="s">
        <v>251</v>
      </c>
      <c r="O77" s="40">
        <v>2005</v>
      </c>
      <c r="P77" s="40" t="s">
        <v>288</v>
      </c>
      <c r="Q77" s="125">
        <v>1340</v>
      </c>
      <c r="R77" s="32" t="s">
        <v>60</v>
      </c>
      <c r="S77" s="42" t="s">
        <v>60</v>
      </c>
      <c r="T77" s="30" t="s">
        <v>306</v>
      </c>
      <c r="U77" s="32" t="s">
        <v>134</v>
      </c>
      <c r="V77" s="40" t="s">
        <v>308</v>
      </c>
      <c r="W77" s="44" t="s">
        <v>225</v>
      </c>
      <c r="X77" s="44" t="s">
        <v>65</v>
      </c>
      <c r="Y77" s="275">
        <v>40861</v>
      </c>
      <c r="Z77" s="32">
        <v>75</v>
      </c>
      <c r="AA77" s="125">
        <v>854</v>
      </c>
      <c r="AB77" s="32" t="s">
        <v>66</v>
      </c>
      <c r="AC77" s="125">
        <v>108299.9</v>
      </c>
      <c r="AD77" s="32" t="s">
        <v>309</v>
      </c>
      <c r="AE77" s="40" t="s">
        <v>255</v>
      </c>
      <c r="AF77" s="40" t="s">
        <v>236</v>
      </c>
      <c r="AG77" s="32" t="s">
        <v>229</v>
      </c>
      <c r="AH77" s="32">
        <v>56.9</v>
      </c>
      <c r="AI77" s="32">
        <v>135.9</v>
      </c>
      <c r="AJ77" s="32">
        <v>192.8</v>
      </c>
      <c r="AK77" s="40">
        <v>7.8</v>
      </c>
      <c r="AL77" s="25">
        <v>0.29512448132780078</v>
      </c>
      <c r="AM77" s="38" t="s">
        <v>230</v>
      </c>
      <c r="AN77" s="32" t="s">
        <v>231</v>
      </c>
      <c r="AO77" s="32" t="s">
        <v>232</v>
      </c>
      <c r="AP77" s="63" t="s">
        <v>16963</v>
      </c>
      <c r="AQ77" s="27" t="str">
        <f t="shared" si="3"/>
        <v>Record Complete</v>
      </c>
      <c r="AR77" s="36"/>
      <c r="AS77" s="5" t="str">
        <f t="shared" si="4"/>
        <v/>
      </c>
      <c r="AT77" s="5" t="s">
        <v>17200</v>
      </c>
    </row>
    <row r="78" spans="1:46" s="5" customFormat="1" ht="15.75" thickBot="1" x14ac:dyDescent="0.3">
      <c r="A78" s="29" t="s">
        <v>304</v>
      </c>
      <c r="B78" s="31">
        <v>6090</v>
      </c>
      <c r="C78" s="31" t="s">
        <v>213</v>
      </c>
      <c r="D78" s="31" t="s">
        <v>300</v>
      </c>
      <c r="E78" s="51" t="str">
        <f ca="1">IF(ISERROR(INDIRECT(CONCATENATE("FIPs_codes!",ADDRESS((MATCH($D78,INDIRECT($C78),0)+MATCH($C78,FIPs_codes!$G$1:$G$3296,0)-1),COLUMN(FIPs_codes!A76))))),"",INDIRECT(CONCATENATE("FIPs_codes!",ADDRESS((MATCH($D78,INDIRECT($C78),0)+MATCH($C78,FIPs_codes!$G$1:$G$3296,0)-1),COLUMN(FIPs_codes!A76)))))</f>
        <v>40009</v>
      </c>
      <c r="F78" s="51">
        <f ca="1">IF(ISERROR(INDIRECT(CONCATENATE("FIPs_codes!",ADDRESS((MATCH($D78,INDIRECT($C78),0)+MATCH($C78,FIPs_codes!$G$1:$G$3296,0)-1),COLUMN(FIPs_codes!C76))))),"",INDIRECT(CONCATENATE("FIPs_codes!",ADDRESS((MATCH($D78,INDIRECT($C78),0)+MATCH($C78,FIPs_codes!$G$1:$G$3296,0)-1),COLUMN(FIPs_codes!C76)))))</f>
        <v>6</v>
      </c>
      <c r="G78" s="33" t="s">
        <v>216</v>
      </c>
      <c r="H78" s="33" t="s">
        <v>217</v>
      </c>
      <c r="I78" s="35" t="s">
        <v>305</v>
      </c>
      <c r="J78" s="37" t="s">
        <v>219</v>
      </c>
      <c r="K78" s="31" t="s">
        <v>78</v>
      </c>
      <c r="L78" s="31" t="s">
        <v>220</v>
      </c>
      <c r="M78" s="31" t="s">
        <v>57</v>
      </c>
      <c r="N78" s="39" t="s">
        <v>251</v>
      </c>
      <c r="O78" s="39">
        <v>2005</v>
      </c>
      <c r="P78" s="39" t="s">
        <v>288</v>
      </c>
      <c r="Q78" s="240">
        <v>1340</v>
      </c>
      <c r="R78" s="31" t="s">
        <v>60</v>
      </c>
      <c r="S78" s="41" t="s">
        <v>60</v>
      </c>
      <c r="T78" s="29" t="s">
        <v>306</v>
      </c>
      <c r="U78" s="31" t="s">
        <v>134</v>
      </c>
      <c r="V78" s="39" t="s">
        <v>308</v>
      </c>
      <c r="W78" s="43" t="s">
        <v>225</v>
      </c>
      <c r="X78" s="43" t="s">
        <v>65</v>
      </c>
      <c r="Y78" s="274">
        <v>40861</v>
      </c>
      <c r="Z78" s="31">
        <v>75</v>
      </c>
      <c r="AA78" s="240">
        <v>854</v>
      </c>
      <c r="AB78" s="31" t="s">
        <v>66</v>
      </c>
      <c r="AC78" s="240">
        <v>108299.9</v>
      </c>
      <c r="AD78" s="31" t="s">
        <v>309</v>
      </c>
      <c r="AE78" s="39" t="s">
        <v>255</v>
      </c>
      <c r="AF78" s="39" t="s">
        <v>236</v>
      </c>
      <c r="AG78" s="31" t="s">
        <v>229</v>
      </c>
      <c r="AH78" s="31">
        <v>57.7</v>
      </c>
      <c r="AI78" s="31">
        <v>137.5</v>
      </c>
      <c r="AJ78" s="31">
        <v>195.1</v>
      </c>
      <c r="AK78" s="39">
        <v>7.7</v>
      </c>
      <c r="AL78" s="26">
        <v>0.29559426229508201</v>
      </c>
      <c r="AM78" s="37" t="s">
        <v>230</v>
      </c>
      <c r="AN78" s="31" t="s">
        <v>231</v>
      </c>
      <c r="AO78" s="31" t="s">
        <v>232</v>
      </c>
      <c r="AP78" s="45" t="s">
        <v>16963</v>
      </c>
      <c r="AQ78" s="27" t="str">
        <f t="shared" si="3"/>
        <v>Record Complete</v>
      </c>
      <c r="AR78" s="35"/>
      <c r="AS78" s="5" t="str">
        <f t="shared" si="4"/>
        <v/>
      </c>
      <c r="AT78" s="5" t="s">
        <v>17200</v>
      </c>
    </row>
    <row r="79" spans="1:46" s="5" customFormat="1" ht="15.75" thickBot="1" x14ac:dyDescent="0.3">
      <c r="A79" s="30" t="s">
        <v>304</v>
      </c>
      <c r="B79" s="32">
        <v>6090</v>
      </c>
      <c r="C79" s="32" t="s">
        <v>213</v>
      </c>
      <c r="D79" s="32" t="s">
        <v>300</v>
      </c>
      <c r="E79" s="51" t="str">
        <f ca="1">IF(ISERROR(INDIRECT(CONCATENATE("FIPs_codes!",ADDRESS((MATCH($D79,INDIRECT($C79),0)+MATCH($C79,FIPs_codes!$G$1:$G$3296,0)-1),COLUMN(FIPs_codes!A77))))),"",INDIRECT(CONCATENATE("FIPs_codes!",ADDRESS((MATCH($D79,INDIRECT($C79),0)+MATCH($C79,FIPs_codes!$G$1:$G$3296,0)-1),COLUMN(FIPs_codes!A77)))))</f>
        <v>40009</v>
      </c>
      <c r="F79" s="51">
        <f ca="1">IF(ISERROR(INDIRECT(CONCATENATE("FIPs_codes!",ADDRESS((MATCH($D79,INDIRECT($C79),0)+MATCH($C79,FIPs_codes!$G$1:$G$3296,0)-1),COLUMN(FIPs_codes!C77))))),"",INDIRECT(CONCATENATE("FIPs_codes!",ADDRESS((MATCH($D79,INDIRECT($C79),0)+MATCH($C79,FIPs_codes!$G$1:$G$3296,0)-1),COLUMN(FIPs_codes!C77)))))</f>
        <v>6</v>
      </c>
      <c r="G79" s="34" t="s">
        <v>216</v>
      </c>
      <c r="H79" s="34" t="s">
        <v>217</v>
      </c>
      <c r="I79" s="36" t="s">
        <v>305</v>
      </c>
      <c r="J79" s="38" t="s">
        <v>219</v>
      </c>
      <c r="K79" s="32" t="s">
        <v>78</v>
      </c>
      <c r="L79" s="32" t="s">
        <v>220</v>
      </c>
      <c r="M79" s="32" t="s">
        <v>57</v>
      </c>
      <c r="N79" s="40" t="s">
        <v>251</v>
      </c>
      <c r="O79" s="40">
        <v>2006</v>
      </c>
      <c r="P79" s="40" t="s">
        <v>285</v>
      </c>
      <c r="Q79" s="125">
        <v>1340</v>
      </c>
      <c r="R79" s="32" t="s">
        <v>245</v>
      </c>
      <c r="S79" s="42" t="s">
        <v>60</v>
      </c>
      <c r="T79" s="30" t="s">
        <v>306</v>
      </c>
      <c r="U79" s="32" t="s">
        <v>307</v>
      </c>
      <c r="V79" s="40" t="s">
        <v>308</v>
      </c>
      <c r="W79" s="44" t="s">
        <v>225</v>
      </c>
      <c r="X79" s="44" t="s">
        <v>65</v>
      </c>
      <c r="Y79" s="275">
        <v>40861</v>
      </c>
      <c r="Z79" s="32">
        <v>86</v>
      </c>
      <c r="AA79" s="125">
        <v>854</v>
      </c>
      <c r="AB79" s="32" t="s">
        <v>66</v>
      </c>
      <c r="AC79" s="125">
        <v>133186.70000000001</v>
      </c>
      <c r="AD79" s="32" t="s">
        <v>309</v>
      </c>
      <c r="AE79" s="40" t="s">
        <v>255</v>
      </c>
      <c r="AF79" s="40" t="s">
        <v>236</v>
      </c>
      <c r="AG79" s="32" t="s">
        <v>229</v>
      </c>
      <c r="AH79" s="32">
        <v>28.5</v>
      </c>
      <c r="AI79" s="32">
        <v>168.4</v>
      </c>
      <c r="AJ79" s="32">
        <v>196.8</v>
      </c>
      <c r="AK79" s="40">
        <v>9</v>
      </c>
      <c r="AL79" s="25">
        <v>0.1447435246317928</v>
      </c>
      <c r="AM79" s="38" t="s">
        <v>230</v>
      </c>
      <c r="AN79" s="32" t="s">
        <v>231</v>
      </c>
      <c r="AO79" s="32" t="s">
        <v>232</v>
      </c>
      <c r="AP79" s="63" t="s">
        <v>16963</v>
      </c>
      <c r="AQ79" s="27" t="str">
        <f t="shared" si="3"/>
        <v>Record Complete</v>
      </c>
      <c r="AR79" s="36"/>
      <c r="AS79" s="5" t="str">
        <f t="shared" si="4"/>
        <v/>
      </c>
      <c r="AT79" s="5" t="s">
        <v>17200</v>
      </c>
    </row>
    <row r="80" spans="1:46" s="5" customFormat="1" ht="15.75" thickBot="1" x14ac:dyDescent="0.3">
      <c r="A80" s="29" t="s">
        <v>304</v>
      </c>
      <c r="B80" s="31">
        <v>6090</v>
      </c>
      <c r="C80" s="31" t="s">
        <v>213</v>
      </c>
      <c r="D80" s="31" t="s">
        <v>300</v>
      </c>
      <c r="E80" s="51" t="str">
        <f ca="1">IF(ISERROR(INDIRECT(CONCATENATE("FIPs_codes!",ADDRESS((MATCH($D80,INDIRECT($C80),0)+MATCH($C80,FIPs_codes!$G$1:$G$3296,0)-1),COLUMN(FIPs_codes!A78))))),"",INDIRECT(CONCATENATE("FIPs_codes!",ADDRESS((MATCH($D80,INDIRECT($C80),0)+MATCH($C80,FIPs_codes!$G$1:$G$3296,0)-1),COLUMN(FIPs_codes!A78)))))</f>
        <v>40009</v>
      </c>
      <c r="F80" s="51">
        <f ca="1">IF(ISERROR(INDIRECT(CONCATENATE("FIPs_codes!",ADDRESS((MATCH($D80,INDIRECT($C80),0)+MATCH($C80,FIPs_codes!$G$1:$G$3296,0)-1),COLUMN(FIPs_codes!C78))))),"",INDIRECT(CONCATENATE("FIPs_codes!",ADDRESS((MATCH($D80,INDIRECT($C80),0)+MATCH($C80,FIPs_codes!$G$1:$G$3296,0)-1),COLUMN(FIPs_codes!C78)))))</f>
        <v>6</v>
      </c>
      <c r="G80" s="33" t="s">
        <v>216</v>
      </c>
      <c r="H80" s="33" t="s">
        <v>217</v>
      </c>
      <c r="I80" s="35" t="s">
        <v>305</v>
      </c>
      <c r="J80" s="37" t="s">
        <v>219</v>
      </c>
      <c r="K80" s="31" t="s">
        <v>78</v>
      </c>
      <c r="L80" s="31" t="s">
        <v>220</v>
      </c>
      <c r="M80" s="31" t="s">
        <v>57</v>
      </c>
      <c r="N80" s="39" t="s">
        <v>251</v>
      </c>
      <c r="O80" s="39">
        <v>2006</v>
      </c>
      <c r="P80" s="39" t="s">
        <v>285</v>
      </c>
      <c r="Q80" s="240">
        <v>1340</v>
      </c>
      <c r="R80" s="31" t="s">
        <v>245</v>
      </c>
      <c r="S80" s="41" t="s">
        <v>60</v>
      </c>
      <c r="T80" s="29" t="s">
        <v>306</v>
      </c>
      <c r="U80" s="31" t="s">
        <v>307</v>
      </c>
      <c r="V80" s="39" t="s">
        <v>308</v>
      </c>
      <c r="W80" s="43" t="s">
        <v>225</v>
      </c>
      <c r="X80" s="43" t="s">
        <v>65</v>
      </c>
      <c r="Y80" s="274">
        <v>40861</v>
      </c>
      <c r="Z80" s="31">
        <v>86</v>
      </c>
      <c r="AA80" s="240">
        <v>854</v>
      </c>
      <c r="AB80" s="31" t="s">
        <v>66</v>
      </c>
      <c r="AC80" s="240">
        <v>133186.70000000001</v>
      </c>
      <c r="AD80" s="31" t="s">
        <v>309</v>
      </c>
      <c r="AE80" s="39" t="s">
        <v>255</v>
      </c>
      <c r="AF80" s="39" t="s">
        <v>236</v>
      </c>
      <c r="AG80" s="31" t="s">
        <v>229</v>
      </c>
      <c r="AH80" s="31">
        <v>30.3</v>
      </c>
      <c r="AI80" s="31">
        <v>177.5</v>
      </c>
      <c r="AJ80" s="31">
        <v>207.7</v>
      </c>
      <c r="AK80" s="39">
        <v>8.9</v>
      </c>
      <c r="AL80" s="26">
        <v>0.14581328200192492</v>
      </c>
      <c r="AM80" s="37" t="s">
        <v>230</v>
      </c>
      <c r="AN80" s="31" t="s">
        <v>231</v>
      </c>
      <c r="AO80" s="31" t="s">
        <v>232</v>
      </c>
      <c r="AP80" s="45" t="s">
        <v>16963</v>
      </c>
      <c r="AQ80" s="27" t="str">
        <f t="shared" si="3"/>
        <v>Record Complete</v>
      </c>
      <c r="AR80" s="35"/>
      <c r="AS80" s="5" t="str">
        <f t="shared" si="4"/>
        <v/>
      </c>
      <c r="AT80" s="1" t="s">
        <v>17200</v>
      </c>
    </row>
    <row r="81" spans="1:46" s="5" customFormat="1" ht="15.75" thickBot="1" x14ac:dyDescent="0.3">
      <c r="A81" s="30" t="s">
        <v>304</v>
      </c>
      <c r="B81" s="32">
        <v>6090</v>
      </c>
      <c r="C81" s="32" t="s">
        <v>213</v>
      </c>
      <c r="D81" s="32" t="s">
        <v>300</v>
      </c>
      <c r="E81" s="51" t="str">
        <f ca="1">IF(ISERROR(INDIRECT(CONCATENATE("FIPs_codes!",ADDRESS((MATCH($D81,INDIRECT($C81),0)+MATCH($C81,FIPs_codes!$G$1:$G$3296,0)-1),COLUMN(FIPs_codes!A79))))),"",INDIRECT(CONCATENATE("FIPs_codes!",ADDRESS((MATCH($D81,INDIRECT($C81),0)+MATCH($C81,FIPs_codes!$G$1:$G$3296,0)-1),COLUMN(FIPs_codes!A79)))))</f>
        <v>40009</v>
      </c>
      <c r="F81" s="51">
        <f ca="1">IF(ISERROR(INDIRECT(CONCATENATE("FIPs_codes!",ADDRESS((MATCH($D81,INDIRECT($C81),0)+MATCH($C81,FIPs_codes!$G$1:$G$3296,0)-1),COLUMN(FIPs_codes!C79))))),"",INDIRECT(CONCATENATE("FIPs_codes!",ADDRESS((MATCH($D81,INDIRECT($C81),0)+MATCH($C81,FIPs_codes!$G$1:$G$3296,0)-1),COLUMN(FIPs_codes!C79)))))</f>
        <v>6</v>
      </c>
      <c r="G81" s="34" t="s">
        <v>216</v>
      </c>
      <c r="H81" s="34" t="s">
        <v>217</v>
      </c>
      <c r="I81" s="36" t="s">
        <v>305</v>
      </c>
      <c r="J81" s="38" t="s">
        <v>219</v>
      </c>
      <c r="K81" s="32" t="s">
        <v>78</v>
      </c>
      <c r="L81" s="32" t="s">
        <v>220</v>
      </c>
      <c r="M81" s="32" t="s">
        <v>57</v>
      </c>
      <c r="N81" s="40" t="s">
        <v>251</v>
      </c>
      <c r="O81" s="40">
        <v>2006</v>
      </c>
      <c r="P81" s="40" t="s">
        <v>285</v>
      </c>
      <c r="Q81" s="125">
        <v>1340</v>
      </c>
      <c r="R81" s="32" t="s">
        <v>245</v>
      </c>
      <c r="S81" s="42" t="s">
        <v>60</v>
      </c>
      <c r="T81" s="30" t="s">
        <v>306</v>
      </c>
      <c r="U81" s="32" t="s">
        <v>307</v>
      </c>
      <c r="V81" s="40" t="s">
        <v>308</v>
      </c>
      <c r="W81" s="44" t="s">
        <v>225</v>
      </c>
      <c r="X81" s="44" t="s">
        <v>65</v>
      </c>
      <c r="Y81" s="275">
        <v>40861</v>
      </c>
      <c r="Z81" s="32">
        <v>86</v>
      </c>
      <c r="AA81" s="125">
        <v>854</v>
      </c>
      <c r="AB81" s="32" t="s">
        <v>66</v>
      </c>
      <c r="AC81" s="125">
        <v>133186.70000000001</v>
      </c>
      <c r="AD81" s="32" t="s">
        <v>309</v>
      </c>
      <c r="AE81" s="40" t="s">
        <v>255</v>
      </c>
      <c r="AF81" s="40" t="s">
        <v>236</v>
      </c>
      <c r="AG81" s="32" t="s">
        <v>229</v>
      </c>
      <c r="AH81" s="32">
        <v>31.6</v>
      </c>
      <c r="AI81" s="32">
        <v>182.4</v>
      </c>
      <c r="AJ81" s="32">
        <v>214</v>
      </c>
      <c r="AK81" s="40">
        <v>8.8000000000000007</v>
      </c>
      <c r="AL81" s="25">
        <v>0.14766355140186915</v>
      </c>
      <c r="AM81" s="38" t="s">
        <v>230</v>
      </c>
      <c r="AN81" s="32" t="s">
        <v>231</v>
      </c>
      <c r="AO81" s="32" t="s">
        <v>232</v>
      </c>
      <c r="AP81" s="63" t="s">
        <v>16963</v>
      </c>
      <c r="AQ81" s="27" t="str">
        <f t="shared" si="3"/>
        <v>Record Complete</v>
      </c>
      <c r="AR81" s="36"/>
      <c r="AS81" s="5" t="str">
        <f t="shared" si="4"/>
        <v/>
      </c>
      <c r="AT81" s="1" t="s">
        <v>17200</v>
      </c>
    </row>
    <row r="82" spans="1:46" s="5" customFormat="1" ht="15.75" thickBot="1" x14ac:dyDescent="0.3">
      <c r="A82" s="29" t="s">
        <v>304</v>
      </c>
      <c r="B82" s="31">
        <v>6090</v>
      </c>
      <c r="C82" s="31" t="s">
        <v>213</v>
      </c>
      <c r="D82" s="31" t="s">
        <v>300</v>
      </c>
      <c r="E82" s="51" t="str">
        <f ca="1">IF(ISERROR(INDIRECT(CONCATENATE("FIPs_codes!",ADDRESS((MATCH($D82,INDIRECT($C82),0)+MATCH($C82,FIPs_codes!$G$1:$G$3296,0)-1),COLUMN(FIPs_codes!A80))))),"",INDIRECT(CONCATENATE("FIPs_codes!",ADDRESS((MATCH($D82,INDIRECT($C82),0)+MATCH($C82,FIPs_codes!$G$1:$G$3296,0)-1),COLUMN(FIPs_codes!A80)))))</f>
        <v>40009</v>
      </c>
      <c r="F82" s="51">
        <f ca="1">IF(ISERROR(INDIRECT(CONCATENATE("FIPs_codes!",ADDRESS((MATCH($D82,INDIRECT($C82),0)+MATCH($C82,FIPs_codes!$G$1:$G$3296,0)-1),COLUMN(FIPs_codes!C80))))),"",INDIRECT(CONCATENATE("FIPs_codes!",ADDRESS((MATCH($D82,INDIRECT($C82),0)+MATCH($C82,FIPs_codes!$G$1:$G$3296,0)-1),COLUMN(FIPs_codes!C80)))))</f>
        <v>6</v>
      </c>
      <c r="G82" s="33" t="s">
        <v>216</v>
      </c>
      <c r="H82" s="33" t="s">
        <v>217</v>
      </c>
      <c r="I82" s="35" t="s">
        <v>305</v>
      </c>
      <c r="J82" s="37" t="s">
        <v>219</v>
      </c>
      <c r="K82" s="31" t="s">
        <v>78</v>
      </c>
      <c r="L82" s="31" t="s">
        <v>220</v>
      </c>
      <c r="M82" s="31" t="s">
        <v>57</v>
      </c>
      <c r="N82" s="39" t="s">
        <v>251</v>
      </c>
      <c r="O82" s="39">
        <v>2006</v>
      </c>
      <c r="P82" s="39" t="s">
        <v>252</v>
      </c>
      <c r="Q82" s="240">
        <v>1340</v>
      </c>
      <c r="R82" s="31" t="s">
        <v>245</v>
      </c>
      <c r="S82" s="41" t="s">
        <v>60</v>
      </c>
      <c r="T82" s="29" t="s">
        <v>306</v>
      </c>
      <c r="U82" s="31" t="s">
        <v>307</v>
      </c>
      <c r="V82" s="39" t="s">
        <v>308</v>
      </c>
      <c r="W82" s="43" t="s">
        <v>225</v>
      </c>
      <c r="X82" s="43" t="s">
        <v>65</v>
      </c>
      <c r="Y82" s="274">
        <v>40861</v>
      </c>
      <c r="Z82" s="31">
        <v>68</v>
      </c>
      <c r="AA82" s="240">
        <v>854</v>
      </c>
      <c r="AB82" s="31" t="s">
        <v>66</v>
      </c>
      <c r="AC82" s="240">
        <v>101828.4</v>
      </c>
      <c r="AD82" s="31" t="s">
        <v>309</v>
      </c>
      <c r="AE82" s="39" t="s">
        <v>255</v>
      </c>
      <c r="AF82" s="39" t="s">
        <v>236</v>
      </c>
      <c r="AG82" s="31" t="s">
        <v>229</v>
      </c>
      <c r="AH82" s="31">
        <v>32.200000000000003</v>
      </c>
      <c r="AI82" s="31">
        <v>232.8</v>
      </c>
      <c r="AJ82" s="31">
        <v>265.10000000000002</v>
      </c>
      <c r="AK82" s="39">
        <v>8.4</v>
      </c>
      <c r="AL82" s="26">
        <v>0.12150943396226416</v>
      </c>
      <c r="AM82" s="37" t="s">
        <v>230</v>
      </c>
      <c r="AN82" s="31" t="s">
        <v>231</v>
      </c>
      <c r="AO82" s="31" t="s">
        <v>232</v>
      </c>
      <c r="AP82" s="45" t="s">
        <v>16963</v>
      </c>
      <c r="AQ82" s="27" t="str">
        <f t="shared" si="3"/>
        <v>Record Complete</v>
      </c>
      <c r="AR82" s="35"/>
      <c r="AS82" s="5" t="str">
        <f t="shared" si="4"/>
        <v/>
      </c>
      <c r="AT82" s="1" t="s">
        <v>17200</v>
      </c>
    </row>
    <row r="83" spans="1:46" ht="15.75" thickBot="1" x14ac:dyDescent="0.3">
      <c r="A83" s="30" t="s">
        <v>304</v>
      </c>
      <c r="B83" s="32">
        <v>6090</v>
      </c>
      <c r="C83" s="32" t="s">
        <v>213</v>
      </c>
      <c r="D83" s="32" t="s">
        <v>300</v>
      </c>
      <c r="E83" s="51" t="str">
        <f ca="1">IF(ISERROR(INDIRECT(CONCATENATE("FIPs_codes!",ADDRESS((MATCH($D83,INDIRECT($C83),0)+MATCH($C83,FIPs_codes!$G$1:$G$3296,0)-1),COLUMN(FIPs_codes!A81))))),"",INDIRECT(CONCATENATE("FIPs_codes!",ADDRESS((MATCH($D83,INDIRECT($C83),0)+MATCH($C83,FIPs_codes!$G$1:$G$3296,0)-1),COLUMN(FIPs_codes!A81)))))</f>
        <v>40009</v>
      </c>
      <c r="F83" s="51">
        <f ca="1">IF(ISERROR(INDIRECT(CONCATENATE("FIPs_codes!",ADDRESS((MATCH($D83,INDIRECT($C83),0)+MATCH($C83,FIPs_codes!$G$1:$G$3296,0)-1),COLUMN(FIPs_codes!C81))))),"",INDIRECT(CONCATENATE("FIPs_codes!",ADDRESS((MATCH($D83,INDIRECT($C83),0)+MATCH($C83,FIPs_codes!$G$1:$G$3296,0)-1),COLUMN(FIPs_codes!C81)))))</f>
        <v>6</v>
      </c>
      <c r="G83" s="34" t="s">
        <v>216</v>
      </c>
      <c r="H83" s="34" t="s">
        <v>217</v>
      </c>
      <c r="I83" s="36" t="s">
        <v>305</v>
      </c>
      <c r="J83" s="38" t="s">
        <v>219</v>
      </c>
      <c r="K83" s="32" t="s">
        <v>78</v>
      </c>
      <c r="L83" s="32" t="s">
        <v>220</v>
      </c>
      <c r="M83" s="32" t="s">
        <v>57</v>
      </c>
      <c r="N83" s="40" t="s">
        <v>251</v>
      </c>
      <c r="O83" s="40">
        <v>2006</v>
      </c>
      <c r="P83" s="40" t="s">
        <v>252</v>
      </c>
      <c r="Q83" s="125">
        <v>1340</v>
      </c>
      <c r="R83" s="32" t="s">
        <v>245</v>
      </c>
      <c r="S83" s="42" t="s">
        <v>60</v>
      </c>
      <c r="T83" s="30" t="s">
        <v>306</v>
      </c>
      <c r="U83" s="32" t="s">
        <v>307</v>
      </c>
      <c r="V83" s="40" t="s">
        <v>308</v>
      </c>
      <c r="W83" s="44" t="s">
        <v>225</v>
      </c>
      <c r="X83" s="44" t="s">
        <v>65</v>
      </c>
      <c r="Y83" s="275">
        <v>40861</v>
      </c>
      <c r="Z83" s="32">
        <v>68</v>
      </c>
      <c r="AA83" s="125">
        <v>854</v>
      </c>
      <c r="AB83" s="32" t="s">
        <v>66</v>
      </c>
      <c r="AC83" s="125">
        <v>101828.4</v>
      </c>
      <c r="AD83" s="32" t="s">
        <v>309</v>
      </c>
      <c r="AE83" s="40" t="s">
        <v>255</v>
      </c>
      <c r="AF83" s="40" t="s">
        <v>236</v>
      </c>
      <c r="AG83" s="32" t="s">
        <v>229</v>
      </c>
      <c r="AH83" s="32">
        <v>34.299999999999997</v>
      </c>
      <c r="AI83" s="32">
        <v>246.1</v>
      </c>
      <c r="AJ83" s="32">
        <v>280.39999999999998</v>
      </c>
      <c r="AK83" s="40">
        <v>8.4</v>
      </c>
      <c r="AL83" s="25">
        <v>0.12232524964336662</v>
      </c>
      <c r="AM83" s="38" t="s">
        <v>230</v>
      </c>
      <c r="AN83" s="32" t="s">
        <v>231</v>
      </c>
      <c r="AO83" s="32" t="s">
        <v>232</v>
      </c>
      <c r="AP83" s="63" t="s">
        <v>16963</v>
      </c>
      <c r="AQ83" s="27" t="str">
        <f t="shared" si="3"/>
        <v>Record Complete</v>
      </c>
      <c r="AR83" s="36"/>
      <c r="AS83" s="5" t="str">
        <f t="shared" si="4"/>
        <v/>
      </c>
      <c r="AT83" t="s">
        <v>17200</v>
      </c>
    </row>
    <row r="84" spans="1:46" ht="15.75" thickBot="1" x14ac:dyDescent="0.3">
      <c r="A84" s="29" t="s">
        <v>304</v>
      </c>
      <c r="B84" s="31">
        <v>6090</v>
      </c>
      <c r="C84" s="31" t="s">
        <v>213</v>
      </c>
      <c r="D84" s="31" t="s">
        <v>300</v>
      </c>
      <c r="E84" s="51" t="str">
        <f ca="1">IF(ISERROR(INDIRECT(CONCATENATE("FIPs_codes!",ADDRESS((MATCH($D84,INDIRECT($C84),0)+MATCH($C84,FIPs_codes!$G$1:$G$3296,0)-1),COLUMN(FIPs_codes!A82))))),"",INDIRECT(CONCATENATE("FIPs_codes!",ADDRESS((MATCH($D84,INDIRECT($C84),0)+MATCH($C84,FIPs_codes!$G$1:$G$3296,0)-1),COLUMN(FIPs_codes!A82)))))</f>
        <v>40009</v>
      </c>
      <c r="F84" s="51">
        <f ca="1">IF(ISERROR(INDIRECT(CONCATENATE("FIPs_codes!",ADDRESS((MATCH($D84,INDIRECT($C84),0)+MATCH($C84,FIPs_codes!$G$1:$G$3296,0)-1),COLUMN(FIPs_codes!C82))))),"",INDIRECT(CONCATENATE("FIPs_codes!",ADDRESS((MATCH($D84,INDIRECT($C84),0)+MATCH($C84,FIPs_codes!$G$1:$G$3296,0)-1),COLUMN(FIPs_codes!C82)))))</f>
        <v>6</v>
      </c>
      <c r="G84" s="33" t="s">
        <v>216</v>
      </c>
      <c r="H84" s="33" t="s">
        <v>217</v>
      </c>
      <c r="I84" s="35" t="s">
        <v>305</v>
      </c>
      <c r="J84" s="37" t="s">
        <v>219</v>
      </c>
      <c r="K84" s="31" t="s">
        <v>78</v>
      </c>
      <c r="L84" s="31" t="s">
        <v>220</v>
      </c>
      <c r="M84" s="31" t="s">
        <v>57</v>
      </c>
      <c r="N84" s="39" t="s">
        <v>251</v>
      </c>
      <c r="O84" s="39">
        <v>2006</v>
      </c>
      <c r="P84" s="39" t="s">
        <v>252</v>
      </c>
      <c r="Q84" s="240">
        <v>1340</v>
      </c>
      <c r="R84" s="31" t="s">
        <v>245</v>
      </c>
      <c r="S84" s="41" t="s">
        <v>60</v>
      </c>
      <c r="T84" s="29" t="s">
        <v>306</v>
      </c>
      <c r="U84" s="31" t="s">
        <v>307</v>
      </c>
      <c r="V84" s="39" t="s">
        <v>308</v>
      </c>
      <c r="W84" s="43" t="s">
        <v>225</v>
      </c>
      <c r="X84" s="43" t="s">
        <v>65</v>
      </c>
      <c r="Y84" s="274">
        <v>40861</v>
      </c>
      <c r="Z84" s="31">
        <v>68</v>
      </c>
      <c r="AA84" s="240">
        <v>854</v>
      </c>
      <c r="AB84" s="31" t="s">
        <v>66</v>
      </c>
      <c r="AC84" s="240">
        <v>101828.4</v>
      </c>
      <c r="AD84" s="31" t="s">
        <v>309</v>
      </c>
      <c r="AE84" s="39" t="s">
        <v>255</v>
      </c>
      <c r="AF84" s="39" t="s">
        <v>236</v>
      </c>
      <c r="AG84" s="31" t="s">
        <v>229</v>
      </c>
      <c r="AH84" s="31">
        <v>41.1</v>
      </c>
      <c r="AI84" s="31">
        <v>328.6</v>
      </c>
      <c r="AJ84" s="31">
        <v>369.7</v>
      </c>
      <c r="AK84" s="39">
        <v>8.1</v>
      </c>
      <c r="AL84" s="26">
        <v>0.11117121990803353</v>
      </c>
      <c r="AM84" s="37" t="s">
        <v>230</v>
      </c>
      <c r="AN84" s="31" t="s">
        <v>231</v>
      </c>
      <c r="AO84" s="31" t="s">
        <v>232</v>
      </c>
      <c r="AP84" s="45" t="s">
        <v>16963</v>
      </c>
      <c r="AQ84" s="27" t="str">
        <f t="shared" si="3"/>
        <v>Record Complete</v>
      </c>
      <c r="AR84" s="35"/>
      <c r="AS84" s="5" t="str">
        <f t="shared" si="4"/>
        <v/>
      </c>
      <c r="AT84" t="s">
        <v>17200</v>
      </c>
    </row>
    <row r="85" spans="1:46" ht="15.75" thickBot="1" x14ac:dyDescent="0.3">
      <c r="A85" s="30" t="s">
        <v>304</v>
      </c>
      <c r="B85" s="32">
        <v>6090</v>
      </c>
      <c r="C85" s="32" t="s">
        <v>213</v>
      </c>
      <c r="D85" s="32" t="s">
        <v>300</v>
      </c>
      <c r="E85" s="51" t="str">
        <f ca="1">IF(ISERROR(INDIRECT(CONCATENATE("FIPs_codes!",ADDRESS((MATCH($D85,INDIRECT($C85),0)+MATCH($C85,FIPs_codes!$G$1:$G$3296,0)-1),COLUMN(FIPs_codes!A83))))),"",INDIRECT(CONCATENATE("FIPs_codes!",ADDRESS((MATCH($D85,INDIRECT($C85),0)+MATCH($C85,FIPs_codes!$G$1:$G$3296,0)-1),COLUMN(FIPs_codes!A83)))))</f>
        <v>40009</v>
      </c>
      <c r="F85" s="51">
        <f ca="1">IF(ISERROR(INDIRECT(CONCATENATE("FIPs_codes!",ADDRESS((MATCH($D85,INDIRECT($C85),0)+MATCH($C85,FIPs_codes!$G$1:$G$3296,0)-1),COLUMN(FIPs_codes!C83))))),"",INDIRECT(CONCATENATE("FIPs_codes!",ADDRESS((MATCH($D85,INDIRECT($C85),0)+MATCH($C85,FIPs_codes!$G$1:$G$3296,0)-1),COLUMN(FIPs_codes!C83)))))</f>
        <v>6</v>
      </c>
      <c r="G85" s="34" t="s">
        <v>216</v>
      </c>
      <c r="H85" s="34" t="s">
        <v>217</v>
      </c>
      <c r="I85" s="36" t="s">
        <v>305</v>
      </c>
      <c r="J85" s="38" t="s">
        <v>219</v>
      </c>
      <c r="K85" s="32" t="s">
        <v>78</v>
      </c>
      <c r="L85" s="32" t="s">
        <v>220</v>
      </c>
      <c r="M85" s="32" t="s">
        <v>57</v>
      </c>
      <c r="N85" s="40" t="s">
        <v>251</v>
      </c>
      <c r="O85" s="40">
        <v>2006</v>
      </c>
      <c r="P85" s="40" t="s">
        <v>286</v>
      </c>
      <c r="Q85" s="125">
        <v>1340</v>
      </c>
      <c r="R85" s="32" t="s">
        <v>60</v>
      </c>
      <c r="S85" s="42" t="s">
        <v>60</v>
      </c>
      <c r="T85" s="30" t="s">
        <v>306</v>
      </c>
      <c r="U85" s="32" t="s">
        <v>134</v>
      </c>
      <c r="V85" s="40" t="s">
        <v>308</v>
      </c>
      <c r="W85" s="44" t="s">
        <v>225</v>
      </c>
      <c r="X85" s="44" t="s">
        <v>65</v>
      </c>
      <c r="Y85" s="275">
        <v>40861</v>
      </c>
      <c r="Z85" s="32">
        <v>51</v>
      </c>
      <c r="AA85" s="125">
        <v>854</v>
      </c>
      <c r="AB85" s="32" t="s">
        <v>66</v>
      </c>
      <c r="AC85" s="125">
        <v>72918.2</v>
      </c>
      <c r="AD85" s="32" t="s">
        <v>309</v>
      </c>
      <c r="AE85" s="40" t="s">
        <v>255</v>
      </c>
      <c r="AF85" s="40" t="s">
        <v>236</v>
      </c>
      <c r="AG85" s="32" t="s">
        <v>229</v>
      </c>
      <c r="AH85" s="32">
        <v>68.099999999999994</v>
      </c>
      <c r="AI85" s="32">
        <v>446.1</v>
      </c>
      <c r="AJ85" s="32">
        <v>514.20000000000005</v>
      </c>
      <c r="AK85" s="40">
        <v>7.3</v>
      </c>
      <c r="AL85" s="25">
        <v>0.13243873978996498</v>
      </c>
      <c r="AM85" s="38" t="s">
        <v>230</v>
      </c>
      <c r="AN85" s="32" t="s">
        <v>231</v>
      </c>
      <c r="AO85" s="32" t="s">
        <v>232</v>
      </c>
      <c r="AP85" s="63" t="s">
        <v>16963</v>
      </c>
      <c r="AQ85" s="27" t="str">
        <f t="shared" si="3"/>
        <v>Record Complete</v>
      </c>
      <c r="AR85" s="36"/>
      <c r="AS85" s="5" t="str">
        <f t="shared" si="4"/>
        <v/>
      </c>
      <c r="AT85" t="s">
        <v>17200</v>
      </c>
    </row>
    <row r="86" spans="1:46" ht="15.75" thickBot="1" x14ac:dyDescent="0.3">
      <c r="A86" s="29" t="s">
        <v>304</v>
      </c>
      <c r="B86" s="31">
        <v>6090</v>
      </c>
      <c r="C86" s="31" t="s">
        <v>213</v>
      </c>
      <c r="D86" s="31" t="s">
        <v>300</v>
      </c>
      <c r="E86" s="51" t="str">
        <f ca="1">IF(ISERROR(INDIRECT(CONCATENATE("FIPs_codes!",ADDRESS((MATCH($D86,INDIRECT($C86),0)+MATCH($C86,FIPs_codes!$G$1:$G$3296,0)-1),COLUMN(FIPs_codes!A84))))),"",INDIRECT(CONCATENATE("FIPs_codes!",ADDRESS((MATCH($D86,INDIRECT($C86),0)+MATCH($C86,FIPs_codes!$G$1:$G$3296,0)-1),COLUMN(FIPs_codes!A84)))))</f>
        <v>40009</v>
      </c>
      <c r="F86" s="51">
        <f ca="1">IF(ISERROR(INDIRECT(CONCATENATE("FIPs_codes!",ADDRESS((MATCH($D86,INDIRECT($C86),0)+MATCH($C86,FIPs_codes!$G$1:$G$3296,0)-1),COLUMN(FIPs_codes!C84))))),"",INDIRECT(CONCATENATE("FIPs_codes!",ADDRESS((MATCH($D86,INDIRECT($C86),0)+MATCH($C86,FIPs_codes!$G$1:$G$3296,0)-1),COLUMN(FIPs_codes!C84)))))</f>
        <v>6</v>
      </c>
      <c r="G86" s="33" t="s">
        <v>216</v>
      </c>
      <c r="H86" s="33" t="s">
        <v>217</v>
      </c>
      <c r="I86" s="35" t="s">
        <v>305</v>
      </c>
      <c r="J86" s="37" t="s">
        <v>219</v>
      </c>
      <c r="K86" s="31" t="s">
        <v>78</v>
      </c>
      <c r="L86" s="31" t="s">
        <v>220</v>
      </c>
      <c r="M86" s="31" t="s">
        <v>57</v>
      </c>
      <c r="N86" s="39" t="s">
        <v>251</v>
      </c>
      <c r="O86" s="39">
        <v>2006</v>
      </c>
      <c r="P86" s="39" t="s">
        <v>286</v>
      </c>
      <c r="Q86" s="240">
        <v>1340</v>
      </c>
      <c r="R86" s="31" t="s">
        <v>60</v>
      </c>
      <c r="S86" s="41" t="s">
        <v>60</v>
      </c>
      <c r="T86" s="29" t="s">
        <v>306</v>
      </c>
      <c r="U86" s="31" t="s">
        <v>134</v>
      </c>
      <c r="V86" s="39" t="s">
        <v>308</v>
      </c>
      <c r="W86" s="43" t="s">
        <v>225</v>
      </c>
      <c r="X86" s="43" t="s">
        <v>65</v>
      </c>
      <c r="Y86" s="274">
        <v>40861</v>
      </c>
      <c r="Z86" s="31">
        <v>51</v>
      </c>
      <c r="AA86" s="240">
        <v>854</v>
      </c>
      <c r="AB86" s="31" t="s">
        <v>66</v>
      </c>
      <c r="AC86" s="240">
        <v>72918.2</v>
      </c>
      <c r="AD86" s="31" t="s">
        <v>309</v>
      </c>
      <c r="AE86" s="39" t="s">
        <v>255</v>
      </c>
      <c r="AF86" s="39" t="s">
        <v>236</v>
      </c>
      <c r="AG86" s="31" t="s">
        <v>229</v>
      </c>
      <c r="AH86" s="31">
        <v>73.3</v>
      </c>
      <c r="AI86" s="31">
        <v>466.8</v>
      </c>
      <c r="AJ86" s="31">
        <v>540.1</v>
      </c>
      <c r="AK86" s="39">
        <v>7.3</v>
      </c>
      <c r="AL86" s="26">
        <v>0.13571560822069986</v>
      </c>
      <c r="AM86" s="37" t="s">
        <v>230</v>
      </c>
      <c r="AN86" s="31" t="s">
        <v>231</v>
      </c>
      <c r="AO86" s="31" t="s">
        <v>232</v>
      </c>
      <c r="AP86" s="45" t="s">
        <v>16963</v>
      </c>
      <c r="AQ86" s="27" t="str">
        <f t="shared" si="3"/>
        <v>Record Complete</v>
      </c>
      <c r="AR86" s="35"/>
      <c r="AS86" s="5" t="str">
        <f t="shared" si="4"/>
        <v/>
      </c>
      <c r="AT86" t="s">
        <v>17200</v>
      </c>
    </row>
    <row r="87" spans="1:46" ht="15.75" thickBot="1" x14ac:dyDescent="0.3">
      <c r="A87" s="30" t="s">
        <v>304</v>
      </c>
      <c r="B87" s="32">
        <v>6090</v>
      </c>
      <c r="C87" s="32" t="s">
        <v>213</v>
      </c>
      <c r="D87" s="32" t="s">
        <v>300</v>
      </c>
      <c r="E87" s="51" t="str">
        <f ca="1">IF(ISERROR(INDIRECT(CONCATENATE("FIPs_codes!",ADDRESS((MATCH($D87,INDIRECT($C87),0)+MATCH($C87,FIPs_codes!$G$1:$G$3296,0)-1),COLUMN(FIPs_codes!A85))))),"",INDIRECT(CONCATENATE("FIPs_codes!",ADDRESS((MATCH($D87,INDIRECT($C87),0)+MATCH($C87,FIPs_codes!$G$1:$G$3296,0)-1),COLUMN(FIPs_codes!A85)))))</f>
        <v>40009</v>
      </c>
      <c r="F87" s="51">
        <f ca="1">IF(ISERROR(INDIRECT(CONCATENATE("FIPs_codes!",ADDRESS((MATCH($D87,INDIRECT($C87),0)+MATCH($C87,FIPs_codes!$G$1:$G$3296,0)-1),COLUMN(FIPs_codes!C85))))),"",INDIRECT(CONCATENATE("FIPs_codes!",ADDRESS((MATCH($D87,INDIRECT($C87),0)+MATCH($C87,FIPs_codes!$G$1:$G$3296,0)-1),COLUMN(FIPs_codes!C85)))))</f>
        <v>6</v>
      </c>
      <c r="G87" s="34" t="s">
        <v>216</v>
      </c>
      <c r="H87" s="34" t="s">
        <v>217</v>
      </c>
      <c r="I87" s="36" t="s">
        <v>305</v>
      </c>
      <c r="J87" s="38" t="s">
        <v>219</v>
      </c>
      <c r="K87" s="32" t="s">
        <v>78</v>
      </c>
      <c r="L87" s="32" t="s">
        <v>220</v>
      </c>
      <c r="M87" s="32" t="s">
        <v>57</v>
      </c>
      <c r="N87" s="40" t="s">
        <v>251</v>
      </c>
      <c r="O87" s="40">
        <v>2006</v>
      </c>
      <c r="P87" s="40" t="s">
        <v>286</v>
      </c>
      <c r="Q87" s="125">
        <v>1340</v>
      </c>
      <c r="R87" s="32" t="s">
        <v>60</v>
      </c>
      <c r="S87" s="42" t="s">
        <v>60</v>
      </c>
      <c r="T87" s="30" t="s">
        <v>306</v>
      </c>
      <c r="U87" s="32" t="s">
        <v>134</v>
      </c>
      <c r="V87" s="40" t="s">
        <v>308</v>
      </c>
      <c r="W87" s="44" t="s">
        <v>225</v>
      </c>
      <c r="X87" s="44" t="s">
        <v>65</v>
      </c>
      <c r="Y87" s="275">
        <v>40861</v>
      </c>
      <c r="Z87" s="32">
        <v>51</v>
      </c>
      <c r="AA87" s="125">
        <v>854</v>
      </c>
      <c r="AB87" s="32" t="s">
        <v>66</v>
      </c>
      <c r="AC87" s="125">
        <v>72918.2</v>
      </c>
      <c r="AD87" s="32" t="s">
        <v>309</v>
      </c>
      <c r="AE87" s="40" t="s">
        <v>255</v>
      </c>
      <c r="AF87" s="40" t="s">
        <v>236</v>
      </c>
      <c r="AG87" s="32" t="s">
        <v>229</v>
      </c>
      <c r="AH87" s="32">
        <v>78.3</v>
      </c>
      <c r="AI87" s="32">
        <v>507.3</v>
      </c>
      <c r="AJ87" s="32">
        <v>585.6</v>
      </c>
      <c r="AK87" s="40">
        <v>7.3</v>
      </c>
      <c r="AL87" s="25">
        <v>0.13370901639344263</v>
      </c>
      <c r="AM87" s="38" t="s">
        <v>230</v>
      </c>
      <c r="AN87" s="32" t="s">
        <v>231</v>
      </c>
      <c r="AO87" s="32" t="s">
        <v>232</v>
      </c>
      <c r="AP87" s="63" t="s">
        <v>16963</v>
      </c>
      <c r="AQ87" s="27" t="str">
        <f t="shared" si="3"/>
        <v>Record Complete</v>
      </c>
      <c r="AR87" s="36"/>
      <c r="AS87" s="5" t="str">
        <f t="shared" si="4"/>
        <v/>
      </c>
      <c r="AT87" t="s">
        <v>17200</v>
      </c>
    </row>
    <row r="88" spans="1:46" ht="15.75" thickBot="1" x14ac:dyDescent="0.3">
      <c r="A88" s="48" t="s">
        <v>304</v>
      </c>
      <c r="B88" s="50">
        <v>6090</v>
      </c>
      <c r="C88" s="50" t="s">
        <v>213</v>
      </c>
      <c r="D88" s="50" t="s">
        <v>300</v>
      </c>
      <c r="E88" s="51" t="str">
        <f ca="1">IF(ISERROR(INDIRECT(CONCATENATE("FIPs_codes!",ADDRESS((MATCH($D88,INDIRECT($C88),0)+MATCH($C88,FIPs_codes!$G$1:$G$3296,0)-1),COLUMN(FIPs_codes!A86))))),"",INDIRECT(CONCATENATE("FIPs_codes!",ADDRESS((MATCH($D88,INDIRECT($C88),0)+MATCH($C88,FIPs_codes!$G$1:$G$3296,0)-1),COLUMN(FIPs_codes!A86)))))</f>
        <v>40009</v>
      </c>
      <c r="F88" s="51">
        <f ca="1">IF(ISERROR(INDIRECT(CONCATENATE("FIPs_codes!",ADDRESS((MATCH($D88,INDIRECT($C88),0)+MATCH($C88,FIPs_codes!$G$1:$G$3296,0)-1),COLUMN(FIPs_codes!C86))))),"",INDIRECT(CONCATENATE("FIPs_codes!",ADDRESS((MATCH($D88,INDIRECT($C88),0)+MATCH($C88,FIPs_codes!$G$1:$G$3296,0)-1),COLUMN(FIPs_codes!C86)))))</f>
        <v>6</v>
      </c>
      <c r="G88" s="52" t="s">
        <v>216</v>
      </c>
      <c r="H88" s="52" t="s">
        <v>217</v>
      </c>
      <c r="I88" s="54" t="s">
        <v>305</v>
      </c>
      <c r="J88" s="56" t="s">
        <v>219</v>
      </c>
      <c r="K88" s="50" t="s">
        <v>78</v>
      </c>
      <c r="L88" s="50" t="s">
        <v>220</v>
      </c>
      <c r="M88" s="50" t="s">
        <v>57</v>
      </c>
      <c r="N88" s="58" t="s">
        <v>251</v>
      </c>
      <c r="O88" s="58">
        <v>2006</v>
      </c>
      <c r="P88" s="58" t="s">
        <v>285</v>
      </c>
      <c r="Q88" s="126">
        <v>1340</v>
      </c>
      <c r="R88" s="50" t="s">
        <v>245</v>
      </c>
      <c r="S88" s="60" t="s">
        <v>60</v>
      </c>
      <c r="T88" s="48" t="s">
        <v>306</v>
      </c>
      <c r="U88" s="50" t="s">
        <v>307</v>
      </c>
      <c r="V88" s="58" t="s">
        <v>308</v>
      </c>
      <c r="W88" s="62" t="s">
        <v>225</v>
      </c>
      <c r="X88" s="62" t="s">
        <v>65</v>
      </c>
      <c r="Y88" s="62">
        <v>40946</v>
      </c>
      <c r="Z88" s="50">
        <v>79</v>
      </c>
      <c r="AA88" s="126">
        <v>854</v>
      </c>
      <c r="AB88" s="50" t="s">
        <v>66</v>
      </c>
      <c r="AC88" s="126">
        <v>125012.7</v>
      </c>
      <c r="AD88" s="50" t="s">
        <v>309</v>
      </c>
      <c r="AE88" s="58" t="s">
        <v>255</v>
      </c>
      <c r="AF88" s="58" t="s">
        <v>236</v>
      </c>
      <c r="AG88" s="50" t="s">
        <v>229</v>
      </c>
      <c r="AH88" s="50">
        <v>12.2</v>
      </c>
      <c r="AI88" s="50">
        <v>82.1</v>
      </c>
      <c r="AJ88" s="50">
        <v>94.8</v>
      </c>
      <c r="AK88" s="58">
        <v>9.1</v>
      </c>
      <c r="AL88" s="26">
        <v>0.12937433722163308</v>
      </c>
      <c r="AM88" s="56" t="s">
        <v>230</v>
      </c>
      <c r="AN88" s="50" t="s">
        <v>231</v>
      </c>
      <c r="AO88" s="50" t="s">
        <v>232</v>
      </c>
      <c r="AP88" s="45" t="s">
        <v>16963</v>
      </c>
      <c r="AQ88" s="27" t="str">
        <f t="shared" si="3"/>
        <v>Record Complete</v>
      </c>
      <c r="AR88" s="54"/>
      <c r="AS88" s="5" t="str">
        <f t="shared" si="4"/>
        <v/>
      </c>
      <c r="AT88" t="s">
        <v>17200</v>
      </c>
    </row>
    <row r="89" spans="1:46" ht="15.75" thickBot="1" x14ac:dyDescent="0.3">
      <c r="A89" s="47" t="s">
        <v>304</v>
      </c>
      <c r="B89" s="49">
        <v>6090</v>
      </c>
      <c r="C89" s="49" t="s">
        <v>213</v>
      </c>
      <c r="D89" s="49" t="s">
        <v>300</v>
      </c>
      <c r="E89" s="51" t="str">
        <f ca="1">IF(ISERROR(INDIRECT(CONCATENATE("FIPs_codes!",ADDRESS((MATCH($D89,INDIRECT($C89),0)+MATCH($C89,FIPs_codes!$G$1:$G$3296,0)-1),COLUMN(FIPs_codes!A87))))),"",INDIRECT(CONCATENATE("FIPs_codes!",ADDRESS((MATCH($D89,INDIRECT($C89),0)+MATCH($C89,FIPs_codes!$G$1:$G$3296,0)-1),COLUMN(FIPs_codes!A87)))))</f>
        <v>40009</v>
      </c>
      <c r="F89" s="51">
        <f ca="1">IF(ISERROR(INDIRECT(CONCATENATE("FIPs_codes!",ADDRESS((MATCH($D89,INDIRECT($C89),0)+MATCH($C89,FIPs_codes!$G$1:$G$3296,0)-1),COLUMN(FIPs_codes!C87))))),"",INDIRECT(CONCATENATE("FIPs_codes!",ADDRESS((MATCH($D89,INDIRECT($C89),0)+MATCH($C89,FIPs_codes!$G$1:$G$3296,0)-1),COLUMN(FIPs_codes!C87)))))</f>
        <v>6</v>
      </c>
      <c r="G89" s="51" t="s">
        <v>216</v>
      </c>
      <c r="H89" s="51" t="s">
        <v>217</v>
      </c>
      <c r="I89" s="53" t="s">
        <v>305</v>
      </c>
      <c r="J89" s="55" t="s">
        <v>219</v>
      </c>
      <c r="K89" s="49" t="s">
        <v>78</v>
      </c>
      <c r="L89" s="49" t="s">
        <v>220</v>
      </c>
      <c r="M89" s="49" t="s">
        <v>57</v>
      </c>
      <c r="N89" s="57" t="s">
        <v>251</v>
      </c>
      <c r="O89" s="57">
        <v>2006</v>
      </c>
      <c r="P89" s="57" t="s">
        <v>285</v>
      </c>
      <c r="Q89" s="128">
        <v>1340</v>
      </c>
      <c r="R89" s="49" t="s">
        <v>245</v>
      </c>
      <c r="S89" s="59" t="s">
        <v>60</v>
      </c>
      <c r="T89" s="47" t="s">
        <v>306</v>
      </c>
      <c r="U89" s="49" t="s">
        <v>307</v>
      </c>
      <c r="V89" s="57" t="s">
        <v>308</v>
      </c>
      <c r="W89" s="61" t="s">
        <v>225</v>
      </c>
      <c r="X89" s="61" t="s">
        <v>65</v>
      </c>
      <c r="Y89" s="61">
        <v>40946</v>
      </c>
      <c r="Z89" s="49">
        <v>79</v>
      </c>
      <c r="AA89" s="128">
        <v>854</v>
      </c>
      <c r="AB89" s="49" t="s">
        <v>66</v>
      </c>
      <c r="AC89" s="128">
        <v>125013</v>
      </c>
      <c r="AD89" s="49" t="s">
        <v>309</v>
      </c>
      <c r="AE89" s="57" t="s">
        <v>255</v>
      </c>
      <c r="AF89" s="57" t="s">
        <v>236</v>
      </c>
      <c r="AG89" s="49" t="s">
        <v>229</v>
      </c>
      <c r="AH89" s="49">
        <v>12</v>
      </c>
      <c r="AI89" s="49">
        <v>84.1</v>
      </c>
      <c r="AJ89" s="49">
        <v>96.1</v>
      </c>
      <c r="AK89" s="57">
        <v>9.1</v>
      </c>
      <c r="AL89" s="25">
        <v>0.12486992715920917</v>
      </c>
      <c r="AM89" s="55" t="s">
        <v>230</v>
      </c>
      <c r="AN89" s="49" t="s">
        <v>231</v>
      </c>
      <c r="AO89" s="49" t="s">
        <v>232</v>
      </c>
      <c r="AP89" s="63" t="s">
        <v>16963</v>
      </c>
      <c r="AQ89" s="27" t="str">
        <f t="shared" si="3"/>
        <v>Record Complete</v>
      </c>
      <c r="AR89" s="53"/>
      <c r="AS89" s="5" t="str">
        <f t="shared" si="4"/>
        <v/>
      </c>
      <c r="AT89" t="s">
        <v>17200</v>
      </c>
    </row>
    <row r="90" spans="1:46" ht="15.75" thickBot="1" x14ac:dyDescent="0.3">
      <c r="A90" s="48" t="s">
        <v>304</v>
      </c>
      <c r="B90" s="50">
        <v>6090</v>
      </c>
      <c r="C90" s="50" t="s">
        <v>213</v>
      </c>
      <c r="D90" s="50" t="s">
        <v>300</v>
      </c>
      <c r="E90" s="51" t="str">
        <f ca="1">IF(ISERROR(INDIRECT(CONCATENATE("FIPs_codes!",ADDRESS((MATCH($D90,INDIRECT($C90),0)+MATCH($C90,FIPs_codes!$G$1:$G$3296,0)-1),COLUMN(FIPs_codes!A88))))),"",INDIRECT(CONCATENATE("FIPs_codes!",ADDRESS((MATCH($D90,INDIRECT($C90),0)+MATCH($C90,FIPs_codes!$G$1:$G$3296,0)-1),COLUMN(FIPs_codes!A88)))))</f>
        <v>40009</v>
      </c>
      <c r="F90" s="51">
        <f ca="1">IF(ISERROR(INDIRECT(CONCATENATE("FIPs_codes!",ADDRESS((MATCH($D90,INDIRECT($C90),0)+MATCH($C90,FIPs_codes!$G$1:$G$3296,0)-1),COLUMN(FIPs_codes!C88))))),"",INDIRECT(CONCATENATE("FIPs_codes!",ADDRESS((MATCH($D90,INDIRECT($C90),0)+MATCH($C90,FIPs_codes!$G$1:$G$3296,0)-1),COLUMN(FIPs_codes!C88)))))</f>
        <v>6</v>
      </c>
      <c r="G90" s="52" t="s">
        <v>216</v>
      </c>
      <c r="H90" s="52" t="s">
        <v>217</v>
      </c>
      <c r="I90" s="54" t="s">
        <v>305</v>
      </c>
      <c r="J90" s="56" t="s">
        <v>219</v>
      </c>
      <c r="K90" s="50" t="s">
        <v>78</v>
      </c>
      <c r="L90" s="50" t="s">
        <v>220</v>
      </c>
      <c r="M90" s="50" t="s">
        <v>57</v>
      </c>
      <c r="N90" s="58" t="s">
        <v>251</v>
      </c>
      <c r="O90" s="58">
        <v>2006</v>
      </c>
      <c r="P90" s="58" t="s">
        <v>285</v>
      </c>
      <c r="Q90" s="126">
        <v>1340</v>
      </c>
      <c r="R90" s="50" t="s">
        <v>245</v>
      </c>
      <c r="S90" s="60" t="s">
        <v>60</v>
      </c>
      <c r="T90" s="48" t="s">
        <v>306</v>
      </c>
      <c r="U90" s="50" t="s">
        <v>307</v>
      </c>
      <c r="V90" s="58" t="s">
        <v>308</v>
      </c>
      <c r="W90" s="62" t="s">
        <v>225</v>
      </c>
      <c r="X90" s="62" t="s">
        <v>65</v>
      </c>
      <c r="Y90" s="62">
        <v>40946</v>
      </c>
      <c r="Z90" s="50">
        <v>79</v>
      </c>
      <c r="AA90" s="126">
        <v>854</v>
      </c>
      <c r="AB90" s="50" t="s">
        <v>66</v>
      </c>
      <c r="AC90" s="126">
        <v>125013</v>
      </c>
      <c r="AD90" s="50" t="s">
        <v>309</v>
      </c>
      <c r="AE90" s="58" t="s">
        <v>255</v>
      </c>
      <c r="AF90" s="58" t="s">
        <v>236</v>
      </c>
      <c r="AG90" s="50" t="s">
        <v>229</v>
      </c>
      <c r="AH90" s="50">
        <v>11.9</v>
      </c>
      <c r="AI90" s="50">
        <v>85.6</v>
      </c>
      <c r="AJ90" s="50">
        <v>97.5</v>
      </c>
      <c r="AK90" s="58">
        <v>9.1</v>
      </c>
      <c r="AL90" s="26">
        <v>0.12205128205128206</v>
      </c>
      <c r="AM90" s="56" t="s">
        <v>230</v>
      </c>
      <c r="AN90" s="50" t="s">
        <v>231</v>
      </c>
      <c r="AO90" s="50" t="s">
        <v>232</v>
      </c>
      <c r="AP90" s="45" t="s">
        <v>16963</v>
      </c>
      <c r="AQ90" s="27" t="str">
        <f t="shared" si="3"/>
        <v>Record Complete</v>
      </c>
      <c r="AR90" s="54"/>
      <c r="AS90" s="5" t="str">
        <f t="shared" si="4"/>
        <v/>
      </c>
      <c r="AT90" t="s">
        <v>17200</v>
      </c>
    </row>
    <row r="91" spans="1:46" ht="15.75" thickBot="1" x14ac:dyDescent="0.3">
      <c r="A91" s="30" t="s">
        <v>304</v>
      </c>
      <c r="B91" s="32">
        <v>6090</v>
      </c>
      <c r="C91" s="32" t="s">
        <v>213</v>
      </c>
      <c r="D91" s="32" t="s">
        <v>300</v>
      </c>
      <c r="E91" s="51" t="str">
        <f ca="1">IF(ISERROR(INDIRECT(CONCATENATE("FIPs_codes!",ADDRESS((MATCH($D91,INDIRECT($C91),0)+MATCH($C91,FIPs_codes!$G$1:$G$3296,0)-1),COLUMN(FIPs_codes!A89))))),"",INDIRECT(CONCATENATE("FIPs_codes!",ADDRESS((MATCH($D91,INDIRECT($C91),0)+MATCH($C91,FIPs_codes!$G$1:$G$3296,0)-1),COLUMN(FIPs_codes!A89)))))</f>
        <v>40009</v>
      </c>
      <c r="F91" s="51">
        <f ca="1">IF(ISERROR(INDIRECT(CONCATENATE("FIPs_codes!",ADDRESS((MATCH($D91,INDIRECT($C91),0)+MATCH($C91,FIPs_codes!$G$1:$G$3296,0)-1),COLUMN(FIPs_codes!C89))))),"",INDIRECT(CONCATENATE("FIPs_codes!",ADDRESS((MATCH($D91,INDIRECT($C91),0)+MATCH($C91,FIPs_codes!$G$1:$G$3296,0)-1),COLUMN(FIPs_codes!C89)))))</f>
        <v>6</v>
      </c>
      <c r="G91" s="34" t="s">
        <v>216</v>
      </c>
      <c r="H91" s="34" t="s">
        <v>217</v>
      </c>
      <c r="I91" s="36" t="s">
        <v>305</v>
      </c>
      <c r="J91" s="38" t="s">
        <v>219</v>
      </c>
      <c r="K91" s="32" t="s">
        <v>78</v>
      </c>
      <c r="L91" s="32" t="s">
        <v>220</v>
      </c>
      <c r="M91" s="32" t="s">
        <v>57</v>
      </c>
      <c r="N91" s="40" t="s">
        <v>251</v>
      </c>
      <c r="O91" s="40">
        <v>2006</v>
      </c>
      <c r="P91" s="40" t="s">
        <v>286</v>
      </c>
      <c r="Q91" s="125">
        <v>1340</v>
      </c>
      <c r="R91" s="32" t="s">
        <v>60</v>
      </c>
      <c r="S91" s="42" t="s">
        <v>60</v>
      </c>
      <c r="T91" s="30" t="s">
        <v>306</v>
      </c>
      <c r="U91" s="32" t="s">
        <v>134</v>
      </c>
      <c r="V91" s="40" t="s">
        <v>308</v>
      </c>
      <c r="W91" s="44" t="s">
        <v>225</v>
      </c>
      <c r="X91" s="44" t="s">
        <v>65</v>
      </c>
      <c r="Y91" s="44">
        <v>40946</v>
      </c>
      <c r="Z91" s="32">
        <v>67</v>
      </c>
      <c r="AA91" s="125">
        <v>854</v>
      </c>
      <c r="AB91" s="32" t="s">
        <v>66</v>
      </c>
      <c r="AC91" s="125">
        <v>95501.7</v>
      </c>
      <c r="AD91" s="32" t="s">
        <v>309</v>
      </c>
      <c r="AE91" s="40" t="s">
        <v>255</v>
      </c>
      <c r="AF91" s="40" t="s">
        <v>236</v>
      </c>
      <c r="AG91" s="32" t="s">
        <v>229</v>
      </c>
      <c r="AH91" s="32">
        <v>23.1</v>
      </c>
      <c r="AI91" s="32">
        <v>83.1</v>
      </c>
      <c r="AJ91" s="32">
        <v>106.2</v>
      </c>
      <c r="AK91" s="40">
        <v>7.7</v>
      </c>
      <c r="AL91" s="25">
        <v>0.21751412429378536</v>
      </c>
      <c r="AM91" s="38" t="s">
        <v>230</v>
      </c>
      <c r="AN91" s="32" t="s">
        <v>231</v>
      </c>
      <c r="AO91" s="32" t="s">
        <v>232</v>
      </c>
      <c r="AP91" s="63" t="s">
        <v>16963</v>
      </c>
      <c r="AQ91" s="27" t="str">
        <f t="shared" si="3"/>
        <v>Record Complete</v>
      </c>
      <c r="AR91" s="36"/>
      <c r="AS91" s="5" t="str">
        <f t="shared" si="4"/>
        <v/>
      </c>
      <c r="AT91" t="s">
        <v>17200</v>
      </c>
    </row>
    <row r="92" spans="1:46" ht="15.75" thickBot="1" x14ac:dyDescent="0.3">
      <c r="A92" s="29" t="s">
        <v>304</v>
      </c>
      <c r="B92" s="31">
        <v>6090</v>
      </c>
      <c r="C92" s="31" t="s">
        <v>213</v>
      </c>
      <c r="D92" s="31" t="s">
        <v>300</v>
      </c>
      <c r="E92" s="51" t="str">
        <f ca="1">IF(ISERROR(INDIRECT(CONCATENATE("FIPs_codes!",ADDRESS((MATCH($D92,INDIRECT($C92),0)+MATCH($C92,FIPs_codes!$G$1:$G$3296,0)-1),COLUMN(FIPs_codes!A90))))),"",INDIRECT(CONCATENATE("FIPs_codes!",ADDRESS((MATCH($D92,INDIRECT($C92),0)+MATCH($C92,FIPs_codes!$G$1:$G$3296,0)-1),COLUMN(FIPs_codes!A90)))))</f>
        <v>40009</v>
      </c>
      <c r="F92" s="51">
        <f ca="1">IF(ISERROR(INDIRECT(CONCATENATE("FIPs_codes!",ADDRESS((MATCH($D92,INDIRECT($C92),0)+MATCH($C92,FIPs_codes!$G$1:$G$3296,0)-1),COLUMN(FIPs_codes!C90))))),"",INDIRECT(CONCATENATE("FIPs_codes!",ADDRESS((MATCH($D92,INDIRECT($C92),0)+MATCH($C92,FIPs_codes!$G$1:$G$3296,0)-1),COLUMN(FIPs_codes!C90)))))</f>
        <v>6</v>
      </c>
      <c r="G92" s="33" t="s">
        <v>216</v>
      </c>
      <c r="H92" s="33" t="s">
        <v>217</v>
      </c>
      <c r="I92" s="35" t="s">
        <v>305</v>
      </c>
      <c r="J92" s="37" t="s">
        <v>219</v>
      </c>
      <c r="K92" s="31" t="s">
        <v>78</v>
      </c>
      <c r="L92" s="31" t="s">
        <v>220</v>
      </c>
      <c r="M92" s="31" t="s">
        <v>57</v>
      </c>
      <c r="N92" s="39" t="s">
        <v>251</v>
      </c>
      <c r="O92" s="39">
        <v>2006</v>
      </c>
      <c r="P92" s="39" t="s">
        <v>286</v>
      </c>
      <c r="Q92" s="240">
        <v>1340</v>
      </c>
      <c r="R92" s="31" t="s">
        <v>60</v>
      </c>
      <c r="S92" s="41" t="s">
        <v>60</v>
      </c>
      <c r="T92" s="29" t="s">
        <v>306</v>
      </c>
      <c r="U92" s="31" t="s">
        <v>134</v>
      </c>
      <c r="V92" s="39" t="s">
        <v>308</v>
      </c>
      <c r="W92" s="43" t="s">
        <v>225</v>
      </c>
      <c r="X92" s="43" t="s">
        <v>65</v>
      </c>
      <c r="Y92" s="43">
        <v>40946</v>
      </c>
      <c r="Z92" s="31">
        <v>67</v>
      </c>
      <c r="AA92" s="240">
        <v>854</v>
      </c>
      <c r="AB92" s="31" t="s">
        <v>66</v>
      </c>
      <c r="AC92" s="240">
        <v>95501.7</v>
      </c>
      <c r="AD92" s="31" t="s">
        <v>309</v>
      </c>
      <c r="AE92" s="39" t="s">
        <v>255</v>
      </c>
      <c r="AF92" s="39" t="s">
        <v>236</v>
      </c>
      <c r="AG92" s="31" t="s">
        <v>229</v>
      </c>
      <c r="AH92" s="31">
        <v>21.5</v>
      </c>
      <c r="AI92" s="31">
        <v>86.5</v>
      </c>
      <c r="AJ92" s="31">
        <v>107.9</v>
      </c>
      <c r="AK92" s="39">
        <v>7.7</v>
      </c>
      <c r="AL92" s="26">
        <v>0.19907407407407407</v>
      </c>
      <c r="AM92" s="37" t="s">
        <v>230</v>
      </c>
      <c r="AN92" s="31" t="s">
        <v>231</v>
      </c>
      <c r="AO92" s="31" t="s">
        <v>232</v>
      </c>
      <c r="AP92" s="45" t="s">
        <v>16963</v>
      </c>
      <c r="AQ92" s="27" t="str">
        <f t="shared" si="3"/>
        <v>Record Complete</v>
      </c>
      <c r="AR92" s="35"/>
      <c r="AS92" s="5" t="str">
        <f t="shared" si="4"/>
        <v/>
      </c>
      <c r="AT92" t="s">
        <v>17200</v>
      </c>
    </row>
    <row r="93" spans="1:46" ht="15.75" thickBot="1" x14ac:dyDescent="0.3">
      <c r="A93" s="30" t="s">
        <v>304</v>
      </c>
      <c r="B93" s="32">
        <v>6090</v>
      </c>
      <c r="C93" s="32" t="s">
        <v>213</v>
      </c>
      <c r="D93" s="32" t="s">
        <v>300</v>
      </c>
      <c r="E93" s="51" t="str">
        <f ca="1">IF(ISERROR(INDIRECT(CONCATENATE("FIPs_codes!",ADDRESS((MATCH($D93,INDIRECT($C93),0)+MATCH($C93,FIPs_codes!$G$1:$G$3296,0)-1),COLUMN(FIPs_codes!A91))))),"",INDIRECT(CONCATENATE("FIPs_codes!",ADDRESS((MATCH($D93,INDIRECT($C93),0)+MATCH($C93,FIPs_codes!$G$1:$G$3296,0)-1),COLUMN(FIPs_codes!A91)))))</f>
        <v>40009</v>
      </c>
      <c r="F93" s="51">
        <f ca="1">IF(ISERROR(INDIRECT(CONCATENATE("FIPs_codes!",ADDRESS((MATCH($D93,INDIRECT($C93),0)+MATCH($C93,FIPs_codes!$G$1:$G$3296,0)-1),COLUMN(FIPs_codes!C91))))),"",INDIRECT(CONCATENATE("FIPs_codes!",ADDRESS((MATCH($D93,INDIRECT($C93),0)+MATCH($C93,FIPs_codes!$G$1:$G$3296,0)-1),COLUMN(FIPs_codes!C91)))))</f>
        <v>6</v>
      </c>
      <c r="G93" s="34" t="s">
        <v>216</v>
      </c>
      <c r="H93" s="34" t="s">
        <v>217</v>
      </c>
      <c r="I93" s="36" t="s">
        <v>305</v>
      </c>
      <c r="J93" s="38" t="s">
        <v>219</v>
      </c>
      <c r="K93" s="32" t="s">
        <v>78</v>
      </c>
      <c r="L93" s="32" t="s">
        <v>220</v>
      </c>
      <c r="M93" s="32" t="s">
        <v>57</v>
      </c>
      <c r="N93" s="40" t="s">
        <v>251</v>
      </c>
      <c r="O93" s="40">
        <v>2006</v>
      </c>
      <c r="P93" s="40" t="s">
        <v>286</v>
      </c>
      <c r="Q93" s="125">
        <v>1340</v>
      </c>
      <c r="R93" s="32" t="s">
        <v>60</v>
      </c>
      <c r="S93" s="42" t="s">
        <v>60</v>
      </c>
      <c r="T93" s="30" t="s">
        <v>306</v>
      </c>
      <c r="U93" s="32" t="s">
        <v>134</v>
      </c>
      <c r="V93" s="40" t="s">
        <v>308</v>
      </c>
      <c r="W93" s="44" t="s">
        <v>225</v>
      </c>
      <c r="X93" s="44" t="s">
        <v>65</v>
      </c>
      <c r="Y93" s="44">
        <v>40946</v>
      </c>
      <c r="Z93" s="32">
        <v>67</v>
      </c>
      <c r="AA93" s="125">
        <v>854</v>
      </c>
      <c r="AB93" s="32" t="s">
        <v>66</v>
      </c>
      <c r="AC93" s="125">
        <v>95501.7</v>
      </c>
      <c r="AD93" s="32" t="s">
        <v>309</v>
      </c>
      <c r="AE93" s="40" t="s">
        <v>255</v>
      </c>
      <c r="AF93" s="40" t="s">
        <v>236</v>
      </c>
      <c r="AG93" s="32" t="s">
        <v>229</v>
      </c>
      <c r="AH93" s="32">
        <v>21.5</v>
      </c>
      <c r="AI93" s="32">
        <v>93</v>
      </c>
      <c r="AJ93" s="32">
        <v>114.4</v>
      </c>
      <c r="AK93" s="40">
        <v>7.7</v>
      </c>
      <c r="AL93" s="25">
        <v>0.18777292576419213</v>
      </c>
      <c r="AM93" s="38" t="s">
        <v>230</v>
      </c>
      <c r="AN93" s="32" t="s">
        <v>231</v>
      </c>
      <c r="AO93" s="32" t="s">
        <v>232</v>
      </c>
      <c r="AP93" s="63" t="s">
        <v>16963</v>
      </c>
      <c r="AQ93" s="27" t="str">
        <f t="shared" si="3"/>
        <v>Record Complete</v>
      </c>
      <c r="AR93" s="36"/>
      <c r="AS93" s="5" t="str">
        <f t="shared" si="4"/>
        <v/>
      </c>
      <c r="AT93" t="s">
        <v>17200</v>
      </c>
    </row>
    <row r="94" spans="1:46" ht="15.75" thickBot="1" x14ac:dyDescent="0.3">
      <c r="A94" s="48" t="s">
        <v>304</v>
      </c>
      <c r="B94" s="50">
        <v>6090</v>
      </c>
      <c r="C94" s="50" t="s">
        <v>213</v>
      </c>
      <c r="D94" s="50" t="s">
        <v>300</v>
      </c>
      <c r="E94" s="51" t="str">
        <f ca="1">IF(ISERROR(INDIRECT(CONCATENATE("FIPs_codes!",ADDRESS((MATCH($D94,INDIRECT($C94),0)+MATCH($C94,FIPs_codes!$G$1:$G$3296,0)-1),COLUMN(FIPs_codes!A92))))),"",INDIRECT(CONCATENATE("FIPs_codes!",ADDRESS((MATCH($D94,INDIRECT($C94),0)+MATCH($C94,FIPs_codes!$G$1:$G$3296,0)-1),COLUMN(FIPs_codes!A92)))))</f>
        <v>40009</v>
      </c>
      <c r="F94" s="51">
        <f ca="1">IF(ISERROR(INDIRECT(CONCATENATE("FIPs_codes!",ADDRESS((MATCH($D94,INDIRECT($C94),0)+MATCH($C94,FIPs_codes!$G$1:$G$3296,0)-1),COLUMN(FIPs_codes!C92))))),"",INDIRECT(CONCATENATE("FIPs_codes!",ADDRESS((MATCH($D94,INDIRECT($C94),0)+MATCH($C94,FIPs_codes!$G$1:$G$3296,0)-1),COLUMN(FIPs_codes!C92)))))</f>
        <v>6</v>
      </c>
      <c r="G94" s="52" t="s">
        <v>216</v>
      </c>
      <c r="H94" s="52" t="s">
        <v>217</v>
      </c>
      <c r="I94" s="54" t="s">
        <v>305</v>
      </c>
      <c r="J94" s="56" t="s">
        <v>219</v>
      </c>
      <c r="K94" s="50" t="s">
        <v>78</v>
      </c>
      <c r="L94" s="50" t="s">
        <v>220</v>
      </c>
      <c r="M94" s="50" t="s">
        <v>57</v>
      </c>
      <c r="N94" s="58" t="s">
        <v>251</v>
      </c>
      <c r="O94" s="58">
        <v>2006</v>
      </c>
      <c r="P94" s="58" t="s">
        <v>252</v>
      </c>
      <c r="Q94" s="126">
        <v>1340</v>
      </c>
      <c r="R94" s="50" t="s">
        <v>245</v>
      </c>
      <c r="S94" s="60" t="s">
        <v>60</v>
      </c>
      <c r="T94" s="48" t="s">
        <v>306</v>
      </c>
      <c r="U94" s="50" t="s">
        <v>307</v>
      </c>
      <c r="V94" s="58" t="s">
        <v>308</v>
      </c>
      <c r="W94" s="62" t="s">
        <v>225</v>
      </c>
      <c r="X94" s="62" t="s">
        <v>65</v>
      </c>
      <c r="Y94" s="62">
        <v>40946</v>
      </c>
      <c r="Z94" s="50">
        <v>72</v>
      </c>
      <c r="AA94" s="126">
        <v>854</v>
      </c>
      <c r="AB94" s="50" t="s">
        <v>66</v>
      </c>
      <c r="AC94" s="126">
        <v>112725</v>
      </c>
      <c r="AD94" s="50" t="s">
        <v>309</v>
      </c>
      <c r="AE94" s="58" t="s">
        <v>255</v>
      </c>
      <c r="AF94" s="58" t="s">
        <v>236</v>
      </c>
      <c r="AG94" s="50" t="s">
        <v>229</v>
      </c>
      <c r="AH94" s="50">
        <v>20.7</v>
      </c>
      <c r="AI94" s="50">
        <v>132</v>
      </c>
      <c r="AJ94" s="50">
        <v>152.69999999999999</v>
      </c>
      <c r="AK94" s="58">
        <v>8.6999999999999993</v>
      </c>
      <c r="AL94" s="26">
        <v>0.13555992141453832</v>
      </c>
      <c r="AM94" s="56" t="s">
        <v>230</v>
      </c>
      <c r="AN94" s="50" t="s">
        <v>231</v>
      </c>
      <c r="AO94" s="50" t="s">
        <v>232</v>
      </c>
      <c r="AP94" s="45" t="s">
        <v>16963</v>
      </c>
      <c r="AQ94" s="27" t="str">
        <f t="shared" si="3"/>
        <v>Record Complete</v>
      </c>
      <c r="AR94" s="54"/>
      <c r="AS94" s="5" t="str">
        <f t="shared" si="4"/>
        <v/>
      </c>
      <c r="AT94" t="s">
        <v>17200</v>
      </c>
    </row>
    <row r="95" spans="1:46" ht="15.75" thickBot="1" x14ac:dyDescent="0.3">
      <c r="A95" s="47" t="s">
        <v>304</v>
      </c>
      <c r="B95" s="49">
        <v>6090</v>
      </c>
      <c r="C95" s="49" t="s">
        <v>213</v>
      </c>
      <c r="D95" s="49" t="s">
        <v>300</v>
      </c>
      <c r="E95" s="51" t="str">
        <f ca="1">IF(ISERROR(INDIRECT(CONCATENATE("FIPs_codes!",ADDRESS((MATCH($D95,INDIRECT($C95),0)+MATCH($C95,FIPs_codes!$G$1:$G$3296,0)-1),COLUMN(FIPs_codes!A93))))),"",INDIRECT(CONCATENATE("FIPs_codes!",ADDRESS((MATCH($D95,INDIRECT($C95),0)+MATCH($C95,FIPs_codes!$G$1:$G$3296,0)-1),COLUMN(FIPs_codes!A93)))))</f>
        <v>40009</v>
      </c>
      <c r="F95" s="51">
        <f ca="1">IF(ISERROR(INDIRECT(CONCATENATE("FIPs_codes!",ADDRESS((MATCH($D95,INDIRECT($C95),0)+MATCH($C95,FIPs_codes!$G$1:$G$3296,0)-1),COLUMN(FIPs_codes!C93))))),"",INDIRECT(CONCATENATE("FIPs_codes!",ADDRESS((MATCH($D95,INDIRECT($C95),0)+MATCH($C95,FIPs_codes!$G$1:$G$3296,0)-1),COLUMN(FIPs_codes!C93)))))</f>
        <v>6</v>
      </c>
      <c r="G95" s="51" t="s">
        <v>216</v>
      </c>
      <c r="H95" s="51" t="s">
        <v>217</v>
      </c>
      <c r="I95" s="53" t="s">
        <v>305</v>
      </c>
      <c r="J95" s="55" t="s">
        <v>219</v>
      </c>
      <c r="K95" s="49" t="s">
        <v>78</v>
      </c>
      <c r="L95" s="49" t="s">
        <v>220</v>
      </c>
      <c r="M95" s="49" t="s">
        <v>57</v>
      </c>
      <c r="N95" s="57" t="s">
        <v>251</v>
      </c>
      <c r="O95" s="57">
        <v>2006</v>
      </c>
      <c r="P95" s="57" t="s">
        <v>252</v>
      </c>
      <c r="Q95" s="128">
        <v>1340</v>
      </c>
      <c r="R95" s="49" t="s">
        <v>245</v>
      </c>
      <c r="S95" s="59" t="s">
        <v>60</v>
      </c>
      <c r="T95" s="47" t="s">
        <v>306</v>
      </c>
      <c r="U95" s="49" t="s">
        <v>307</v>
      </c>
      <c r="V95" s="57" t="s">
        <v>308</v>
      </c>
      <c r="W95" s="61" t="s">
        <v>225</v>
      </c>
      <c r="X95" s="61" t="s">
        <v>65</v>
      </c>
      <c r="Y95" s="61">
        <v>40946</v>
      </c>
      <c r="Z95" s="49">
        <v>72</v>
      </c>
      <c r="AA95" s="128">
        <v>854</v>
      </c>
      <c r="AB95" s="49" t="s">
        <v>66</v>
      </c>
      <c r="AC95" s="128">
        <v>112725</v>
      </c>
      <c r="AD95" s="49" t="s">
        <v>309</v>
      </c>
      <c r="AE95" s="57" t="s">
        <v>255</v>
      </c>
      <c r="AF95" s="57" t="s">
        <v>236</v>
      </c>
      <c r="AG95" s="49" t="s">
        <v>229</v>
      </c>
      <c r="AH95" s="49">
        <v>21.7</v>
      </c>
      <c r="AI95" s="49">
        <v>131.30000000000001</v>
      </c>
      <c r="AJ95" s="49">
        <v>153</v>
      </c>
      <c r="AK95" s="57">
        <v>8.8000000000000007</v>
      </c>
      <c r="AL95" s="25">
        <v>0.14183006535947712</v>
      </c>
      <c r="AM95" s="55" t="s">
        <v>230</v>
      </c>
      <c r="AN95" s="49" t="s">
        <v>231</v>
      </c>
      <c r="AO95" s="49" t="s">
        <v>232</v>
      </c>
      <c r="AP95" s="63" t="s">
        <v>16963</v>
      </c>
      <c r="AQ95" s="27" t="str">
        <f t="shared" si="3"/>
        <v>Record Complete</v>
      </c>
      <c r="AR95" s="53"/>
      <c r="AS95" s="5" t="str">
        <f t="shared" si="4"/>
        <v/>
      </c>
      <c r="AT95" t="s">
        <v>17200</v>
      </c>
    </row>
    <row r="96" spans="1:46" ht="15.75" thickBot="1" x14ac:dyDescent="0.3">
      <c r="A96" s="29" t="s">
        <v>304</v>
      </c>
      <c r="B96" s="31">
        <v>6090</v>
      </c>
      <c r="C96" s="31" t="s">
        <v>213</v>
      </c>
      <c r="D96" s="31" t="s">
        <v>300</v>
      </c>
      <c r="E96" s="51" t="str">
        <f ca="1">IF(ISERROR(INDIRECT(CONCATENATE("FIPs_codes!",ADDRESS((MATCH($D96,INDIRECT($C96),0)+MATCH($C96,FIPs_codes!$G$1:$G$3296,0)-1),COLUMN(FIPs_codes!A94))))),"",INDIRECT(CONCATENATE("FIPs_codes!",ADDRESS((MATCH($D96,INDIRECT($C96),0)+MATCH($C96,FIPs_codes!$G$1:$G$3296,0)-1),COLUMN(FIPs_codes!A94)))))</f>
        <v>40009</v>
      </c>
      <c r="F96" s="51">
        <f ca="1">IF(ISERROR(INDIRECT(CONCATENATE("FIPs_codes!",ADDRESS((MATCH($D96,INDIRECT($C96),0)+MATCH($C96,FIPs_codes!$G$1:$G$3296,0)-1),COLUMN(FIPs_codes!C94))))),"",INDIRECT(CONCATENATE("FIPs_codes!",ADDRESS((MATCH($D96,INDIRECT($C96),0)+MATCH($C96,FIPs_codes!$G$1:$G$3296,0)-1),COLUMN(FIPs_codes!C94)))))</f>
        <v>6</v>
      </c>
      <c r="G96" s="33" t="s">
        <v>216</v>
      </c>
      <c r="H96" s="33" t="s">
        <v>217</v>
      </c>
      <c r="I96" s="35" t="s">
        <v>305</v>
      </c>
      <c r="J96" s="37" t="s">
        <v>219</v>
      </c>
      <c r="K96" s="31" t="s">
        <v>78</v>
      </c>
      <c r="L96" s="31" t="s">
        <v>220</v>
      </c>
      <c r="M96" s="31" t="s">
        <v>57</v>
      </c>
      <c r="N96" s="39" t="s">
        <v>251</v>
      </c>
      <c r="O96" s="39">
        <v>2006</v>
      </c>
      <c r="P96" s="39" t="s">
        <v>252</v>
      </c>
      <c r="Q96" s="240">
        <v>1340</v>
      </c>
      <c r="R96" s="31" t="s">
        <v>245</v>
      </c>
      <c r="S96" s="41" t="s">
        <v>60</v>
      </c>
      <c r="T96" s="29" t="s">
        <v>306</v>
      </c>
      <c r="U96" s="31" t="s">
        <v>307</v>
      </c>
      <c r="V96" s="39" t="s">
        <v>308</v>
      </c>
      <c r="W96" s="43" t="s">
        <v>225</v>
      </c>
      <c r="X96" s="43" t="s">
        <v>65</v>
      </c>
      <c r="Y96" s="43">
        <v>40946</v>
      </c>
      <c r="Z96" s="31">
        <v>72</v>
      </c>
      <c r="AA96" s="240">
        <v>854</v>
      </c>
      <c r="AB96" s="31" t="s">
        <v>66</v>
      </c>
      <c r="AC96" s="240">
        <v>112725.4</v>
      </c>
      <c r="AD96" s="31" t="s">
        <v>309</v>
      </c>
      <c r="AE96" s="39" t="s">
        <v>255</v>
      </c>
      <c r="AF96" s="39" t="s">
        <v>236</v>
      </c>
      <c r="AG96" s="31" t="s">
        <v>229</v>
      </c>
      <c r="AH96" s="31">
        <v>23.1</v>
      </c>
      <c r="AI96" s="31">
        <v>134</v>
      </c>
      <c r="AJ96" s="31">
        <v>157.1</v>
      </c>
      <c r="AK96" s="39">
        <v>8.8000000000000007</v>
      </c>
      <c r="AL96" s="26">
        <v>0.147040101845958</v>
      </c>
      <c r="AM96" s="37" t="s">
        <v>230</v>
      </c>
      <c r="AN96" s="31" t="s">
        <v>231</v>
      </c>
      <c r="AO96" s="31" t="s">
        <v>232</v>
      </c>
      <c r="AP96" s="45" t="s">
        <v>16963</v>
      </c>
      <c r="AQ96" s="27" t="str">
        <f t="shared" si="3"/>
        <v>Record Complete</v>
      </c>
      <c r="AR96" s="35"/>
      <c r="AS96" s="5" t="str">
        <f t="shared" si="4"/>
        <v/>
      </c>
      <c r="AT96" t="s">
        <v>17200</v>
      </c>
    </row>
    <row r="97" spans="1:46" ht="15.75" thickBot="1" x14ac:dyDescent="0.3">
      <c r="A97" s="47" t="s">
        <v>304</v>
      </c>
      <c r="B97" s="49">
        <v>6090</v>
      </c>
      <c r="C97" s="49" t="s">
        <v>213</v>
      </c>
      <c r="D97" s="49" t="s">
        <v>300</v>
      </c>
      <c r="E97" s="51" t="str">
        <f ca="1">IF(ISERROR(INDIRECT(CONCATENATE("FIPs_codes!",ADDRESS((MATCH($D97,INDIRECT($C97),0)+MATCH($C97,FIPs_codes!$G$1:$G$3296,0)-1),COLUMN(FIPs_codes!A95))))),"",INDIRECT(CONCATENATE("FIPs_codes!",ADDRESS((MATCH($D97,INDIRECT($C97),0)+MATCH($C97,FIPs_codes!$G$1:$G$3296,0)-1),COLUMN(FIPs_codes!A95)))))</f>
        <v>40009</v>
      </c>
      <c r="F97" s="51">
        <f ca="1">IF(ISERROR(INDIRECT(CONCATENATE("FIPs_codes!",ADDRESS((MATCH($D97,INDIRECT($C97),0)+MATCH($C97,FIPs_codes!$G$1:$G$3296,0)-1),COLUMN(FIPs_codes!C95))))),"",INDIRECT(CONCATENATE("FIPs_codes!",ADDRESS((MATCH($D97,INDIRECT($C97),0)+MATCH($C97,FIPs_codes!$G$1:$G$3296,0)-1),COLUMN(FIPs_codes!C95)))))</f>
        <v>6</v>
      </c>
      <c r="G97" s="51" t="s">
        <v>216</v>
      </c>
      <c r="H97" s="51" t="s">
        <v>217</v>
      </c>
      <c r="I97" s="53" t="s">
        <v>305</v>
      </c>
      <c r="J97" s="55" t="s">
        <v>219</v>
      </c>
      <c r="K97" s="49" t="s">
        <v>78</v>
      </c>
      <c r="L97" s="49" t="s">
        <v>220</v>
      </c>
      <c r="M97" s="49" t="s">
        <v>57</v>
      </c>
      <c r="N97" s="57" t="s">
        <v>251</v>
      </c>
      <c r="O97" s="57">
        <v>2005</v>
      </c>
      <c r="P97" s="57" t="s">
        <v>288</v>
      </c>
      <c r="Q97" s="128">
        <v>1340</v>
      </c>
      <c r="R97" s="49" t="s">
        <v>60</v>
      </c>
      <c r="S97" s="59" t="s">
        <v>60</v>
      </c>
      <c r="T97" s="47" t="s">
        <v>306</v>
      </c>
      <c r="U97" s="49" t="s">
        <v>134</v>
      </c>
      <c r="V97" s="57" t="s">
        <v>308</v>
      </c>
      <c r="W97" s="61" t="s">
        <v>225</v>
      </c>
      <c r="X97" s="61" t="s">
        <v>65</v>
      </c>
      <c r="Y97" s="61">
        <v>40946</v>
      </c>
      <c r="Z97" s="49">
        <v>82</v>
      </c>
      <c r="AA97" s="128">
        <v>854</v>
      </c>
      <c r="AB97" s="49" t="s">
        <v>66</v>
      </c>
      <c r="AC97" s="128">
        <v>122613</v>
      </c>
      <c r="AD97" s="49" t="s">
        <v>309</v>
      </c>
      <c r="AE97" s="57" t="s">
        <v>255</v>
      </c>
      <c r="AF97" s="57" t="s">
        <v>236</v>
      </c>
      <c r="AG97" s="49" t="s">
        <v>229</v>
      </c>
      <c r="AH97" s="49">
        <v>65.5</v>
      </c>
      <c r="AI97" s="49">
        <v>174.4</v>
      </c>
      <c r="AJ97" s="49">
        <v>239.8</v>
      </c>
      <c r="AK97" s="57">
        <v>8.4</v>
      </c>
      <c r="AL97" s="25">
        <v>0.27303042934556065</v>
      </c>
      <c r="AM97" s="55" t="s">
        <v>230</v>
      </c>
      <c r="AN97" s="49" t="s">
        <v>231</v>
      </c>
      <c r="AO97" s="49" t="s">
        <v>232</v>
      </c>
      <c r="AP97" s="63" t="s">
        <v>16963</v>
      </c>
      <c r="AQ97" s="27" t="str">
        <f t="shared" si="3"/>
        <v>Record Complete</v>
      </c>
      <c r="AR97" s="53"/>
      <c r="AS97" s="5" t="str">
        <f t="shared" si="4"/>
        <v/>
      </c>
      <c r="AT97" t="s">
        <v>17200</v>
      </c>
    </row>
    <row r="98" spans="1:46" ht="15.75" thickBot="1" x14ac:dyDescent="0.3">
      <c r="A98" s="48" t="s">
        <v>304</v>
      </c>
      <c r="B98" s="50">
        <v>6090</v>
      </c>
      <c r="C98" s="50" t="s">
        <v>213</v>
      </c>
      <c r="D98" s="50" t="s">
        <v>300</v>
      </c>
      <c r="E98" s="51" t="str">
        <f ca="1">IF(ISERROR(INDIRECT(CONCATENATE("FIPs_codes!",ADDRESS((MATCH($D98,INDIRECT($C98),0)+MATCH($C98,FIPs_codes!$G$1:$G$3296,0)-1),COLUMN(FIPs_codes!A96))))),"",INDIRECT(CONCATENATE("FIPs_codes!",ADDRESS((MATCH($D98,INDIRECT($C98),0)+MATCH($C98,FIPs_codes!$G$1:$G$3296,0)-1),COLUMN(FIPs_codes!A96)))))</f>
        <v>40009</v>
      </c>
      <c r="F98" s="51">
        <f ca="1">IF(ISERROR(INDIRECT(CONCATENATE("FIPs_codes!",ADDRESS((MATCH($D98,INDIRECT($C98),0)+MATCH($C98,FIPs_codes!$G$1:$G$3296,0)-1),COLUMN(FIPs_codes!C96))))),"",INDIRECT(CONCATENATE("FIPs_codes!",ADDRESS((MATCH($D98,INDIRECT($C98),0)+MATCH($C98,FIPs_codes!$G$1:$G$3296,0)-1),COLUMN(FIPs_codes!C96)))))</f>
        <v>6</v>
      </c>
      <c r="G98" s="52" t="s">
        <v>216</v>
      </c>
      <c r="H98" s="52" t="s">
        <v>217</v>
      </c>
      <c r="I98" s="54" t="s">
        <v>305</v>
      </c>
      <c r="J98" s="56" t="s">
        <v>219</v>
      </c>
      <c r="K98" s="50" t="s">
        <v>78</v>
      </c>
      <c r="L98" s="50" t="s">
        <v>220</v>
      </c>
      <c r="M98" s="50" t="s">
        <v>57</v>
      </c>
      <c r="N98" s="58" t="s">
        <v>251</v>
      </c>
      <c r="O98" s="58">
        <v>2005</v>
      </c>
      <c r="P98" s="58" t="s">
        <v>288</v>
      </c>
      <c r="Q98" s="126">
        <v>1340</v>
      </c>
      <c r="R98" s="50" t="s">
        <v>60</v>
      </c>
      <c r="S98" s="60" t="s">
        <v>60</v>
      </c>
      <c r="T98" s="48" t="s">
        <v>306</v>
      </c>
      <c r="U98" s="50" t="s">
        <v>134</v>
      </c>
      <c r="V98" s="58" t="s">
        <v>308</v>
      </c>
      <c r="W98" s="62" t="s">
        <v>225</v>
      </c>
      <c r="X98" s="62" t="s">
        <v>65</v>
      </c>
      <c r="Y98" s="62">
        <v>40946</v>
      </c>
      <c r="Z98" s="50">
        <v>82</v>
      </c>
      <c r="AA98" s="126">
        <v>854</v>
      </c>
      <c r="AB98" s="50" t="s">
        <v>66</v>
      </c>
      <c r="AC98" s="126">
        <v>122613</v>
      </c>
      <c r="AD98" s="50" t="s">
        <v>309</v>
      </c>
      <c r="AE98" s="58" t="s">
        <v>255</v>
      </c>
      <c r="AF98" s="58" t="s">
        <v>236</v>
      </c>
      <c r="AG98" s="50" t="s">
        <v>229</v>
      </c>
      <c r="AH98" s="50">
        <v>67.900000000000006</v>
      </c>
      <c r="AI98" s="50">
        <v>187.3</v>
      </c>
      <c r="AJ98" s="50">
        <v>255.2</v>
      </c>
      <c r="AK98" s="58">
        <v>8.4</v>
      </c>
      <c r="AL98" s="26">
        <v>0.26606583072100315</v>
      </c>
      <c r="AM98" s="56" t="s">
        <v>230</v>
      </c>
      <c r="AN98" s="50" t="s">
        <v>231</v>
      </c>
      <c r="AO98" s="50" t="s">
        <v>232</v>
      </c>
      <c r="AP98" s="45" t="s">
        <v>16963</v>
      </c>
      <c r="AQ98" s="27" t="str">
        <f t="shared" si="3"/>
        <v>Record Complete</v>
      </c>
      <c r="AR98" s="54"/>
      <c r="AS98" s="5" t="str">
        <f t="shared" si="4"/>
        <v/>
      </c>
      <c r="AT98" t="s">
        <v>17200</v>
      </c>
    </row>
    <row r="99" spans="1:46" ht="15.75" thickBot="1" x14ac:dyDescent="0.3">
      <c r="A99" s="47" t="s">
        <v>304</v>
      </c>
      <c r="B99" s="49">
        <v>6090</v>
      </c>
      <c r="C99" s="49" t="s">
        <v>213</v>
      </c>
      <c r="D99" s="49" t="s">
        <v>300</v>
      </c>
      <c r="E99" s="51" t="str">
        <f ca="1">IF(ISERROR(INDIRECT(CONCATENATE("FIPs_codes!",ADDRESS((MATCH($D99,INDIRECT($C99),0)+MATCH($C99,FIPs_codes!$G$1:$G$3296,0)-1),COLUMN(FIPs_codes!A97))))),"",INDIRECT(CONCATENATE("FIPs_codes!",ADDRESS((MATCH($D99,INDIRECT($C99),0)+MATCH($C99,FIPs_codes!$G$1:$G$3296,0)-1),COLUMN(FIPs_codes!A97)))))</f>
        <v>40009</v>
      </c>
      <c r="F99" s="51">
        <f ca="1">IF(ISERROR(INDIRECT(CONCATENATE("FIPs_codes!",ADDRESS((MATCH($D99,INDIRECT($C99),0)+MATCH($C99,FIPs_codes!$G$1:$G$3296,0)-1),COLUMN(FIPs_codes!C97))))),"",INDIRECT(CONCATENATE("FIPs_codes!",ADDRESS((MATCH($D99,INDIRECT($C99),0)+MATCH($C99,FIPs_codes!$G$1:$G$3296,0)-1),COLUMN(FIPs_codes!C97)))))</f>
        <v>6</v>
      </c>
      <c r="G99" s="51" t="s">
        <v>216</v>
      </c>
      <c r="H99" s="51" t="s">
        <v>217</v>
      </c>
      <c r="I99" s="53" t="s">
        <v>305</v>
      </c>
      <c r="J99" s="55" t="s">
        <v>219</v>
      </c>
      <c r="K99" s="49" t="s">
        <v>78</v>
      </c>
      <c r="L99" s="49" t="s">
        <v>220</v>
      </c>
      <c r="M99" s="49" t="s">
        <v>57</v>
      </c>
      <c r="N99" s="57" t="s">
        <v>251</v>
      </c>
      <c r="O99" s="57">
        <v>2005</v>
      </c>
      <c r="P99" s="57" t="s">
        <v>288</v>
      </c>
      <c r="Q99" s="128">
        <v>1340</v>
      </c>
      <c r="R99" s="49" t="s">
        <v>60</v>
      </c>
      <c r="S99" s="59" t="s">
        <v>60</v>
      </c>
      <c r="T99" s="47" t="s">
        <v>306</v>
      </c>
      <c r="U99" s="49" t="s">
        <v>134</v>
      </c>
      <c r="V99" s="57" t="s">
        <v>308</v>
      </c>
      <c r="W99" s="61" t="s">
        <v>225</v>
      </c>
      <c r="X99" s="61" t="s">
        <v>65</v>
      </c>
      <c r="Y99" s="61">
        <v>40946</v>
      </c>
      <c r="Z99" s="49">
        <v>82</v>
      </c>
      <c r="AA99" s="128">
        <v>854</v>
      </c>
      <c r="AB99" s="49" t="s">
        <v>66</v>
      </c>
      <c r="AC99" s="128">
        <v>122613</v>
      </c>
      <c r="AD99" s="49" t="s">
        <v>309</v>
      </c>
      <c r="AE99" s="57" t="s">
        <v>255</v>
      </c>
      <c r="AF99" s="57" t="s">
        <v>236</v>
      </c>
      <c r="AG99" s="49" t="s">
        <v>229</v>
      </c>
      <c r="AH99" s="49">
        <v>68.5</v>
      </c>
      <c r="AI99" s="49">
        <v>196</v>
      </c>
      <c r="AJ99" s="49">
        <v>264.5</v>
      </c>
      <c r="AK99" s="57">
        <v>8.4</v>
      </c>
      <c r="AL99" s="25">
        <v>0.25897920604914931</v>
      </c>
      <c r="AM99" s="55" t="s">
        <v>230</v>
      </c>
      <c r="AN99" s="49" t="s">
        <v>231</v>
      </c>
      <c r="AO99" s="49" t="s">
        <v>232</v>
      </c>
      <c r="AP99" s="63" t="s">
        <v>16963</v>
      </c>
      <c r="AQ99" s="27" t="str">
        <f t="shared" si="3"/>
        <v>Record Complete</v>
      </c>
      <c r="AR99" s="53"/>
      <c r="AS99" s="5" t="str">
        <f t="shared" si="4"/>
        <v/>
      </c>
      <c r="AT99" t="s">
        <v>17200</v>
      </c>
    </row>
    <row r="100" spans="1:46" ht="15.75" thickBot="1" x14ac:dyDescent="0.3">
      <c r="A100" s="29" t="s">
        <v>304</v>
      </c>
      <c r="B100" s="31">
        <v>6090</v>
      </c>
      <c r="C100" s="31" t="s">
        <v>213</v>
      </c>
      <c r="D100" s="31" t="s">
        <v>300</v>
      </c>
      <c r="E100" s="51" t="str">
        <f ca="1">IF(ISERROR(INDIRECT(CONCATENATE("FIPs_codes!",ADDRESS((MATCH($D100,INDIRECT($C100),0)+MATCH($C100,FIPs_codes!$G$1:$G$3296,0)-1),COLUMN(FIPs_codes!A98))))),"",INDIRECT(CONCATENATE("FIPs_codes!",ADDRESS((MATCH($D100,INDIRECT($C100),0)+MATCH($C100,FIPs_codes!$G$1:$G$3296,0)-1),COLUMN(FIPs_codes!A98)))))</f>
        <v>40009</v>
      </c>
      <c r="F100" s="51">
        <f ca="1">IF(ISERROR(INDIRECT(CONCATENATE("FIPs_codes!",ADDRESS((MATCH($D100,INDIRECT($C100),0)+MATCH($C100,FIPs_codes!$G$1:$G$3296,0)-1),COLUMN(FIPs_codes!C98))))),"",INDIRECT(CONCATENATE("FIPs_codes!",ADDRESS((MATCH($D100,INDIRECT($C100),0)+MATCH($C100,FIPs_codes!$G$1:$G$3296,0)-1),COLUMN(FIPs_codes!C98)))))</f>
        <v>6</v>
      </c>
      <c r="G100" s="33" t="s">
        <v>216</v>
      </c>
      <c r="H100" s="33" t="s">
        <v>217</v>
      </c>
      <c r="I100" s="35" t="s">
        <v>305</v>
      </c>
      <c r="J100" s="37" t="s">
        <v>219</v>
      </c>
      <c r="K100" s="31" t="s">
        <v>78</v>
      </c>
      <c r="L100" s="31" t="s">
        <v>220</v>
      </c>
      <c r="M100" s="31" t="s">
        <v>57</v>
      </c>
      <c r="N100" s="39" t="s">
        <v>251</v>
      </c>
      <c r="O100" s="39">
        <v>2006</v>
      </c>
      <c r="P100" s="39" t="s">
        <v>286</v>
      </c>
      <c r="Q100" s="240">
        <v>1340</v>
      </c>
      <c r="R100" s="31" t="s">
        <v>60</v>
      </c>
      <c r="S100" s="41" t="s">
        <v>60</v>
      </c>
      <c r="T100" s="29" t="s">
        <v>306</v>
      </c>
      <c r="U100" s="31" t="s">
        <v>134</v>
      </c>
      <c r="V100" s="39" t="s">
        <v>308</v>
      </c>
      <c r="W100" s="43" t="s">
        <v>225</v>
      </c>
      <c r="X100" s="43" t="s">
        <v>65</v>
      </c>
      <c r="Y100" s="43">
        <v>41036</v>
      </c>
      <c r="Z100" s="31">
        <v>73</v>
      </c>
      <c r="AA100" s="240">
        <v>854</v>
      </c>
      <c r="AB100" s="31" t="s">
        <v>66</v>
      </c>
      <c r="AC100" s="240">
        <v>108986.1</v>
      </c>
      <c r="AD100" s="31" t="s">
        <v>309</v>
      </c>
      <c r="AE100" s="39" t="s">
        <v>255</v>
      </c>
      <c r="AF100" s="39" t="s">
        <v>236</v>
      </c>
      <c r="AG100" s="31" t="s">
        <v>229</v>
      </c>
      <c r="AH100" s="31">
        <v>13</v>
      </c>
      <c r="AI100" s="31">
        <v>66.8</v>
      </c>
      <c r="AJ100" s="31">
        <v>79.8</v>
      </c>
      <c r="AK100" s="39">
        <v>8.1999999999999993</v>
      </c>
      <c r="AL100" s="26">
        <v>0.16290726817042608</v>
      </c>
      <c r="AM100" s="37" t="s">
        <v>230</v>
      </c>
      <c r="AN100" s="31" t="s">
        <v>231</v>
      </c>
      <c r="AO100" s="31" t="s">
        <v>232</v>
      </c>
      <c r="AP100" s="45" t="s">
        <v>16963</v>
      </c>
      <c r="AQ100" s="27" t="str">
        <f t="shared" si="3"/>
        <v>Record Complete</v>
      </c>
      <c r="AR100" s="35"/>
      <c r="AS100" s="5" t="str">
        <f t="shared" si="4"/>
        <v/>
      </c>
      <c r="AT100" t="s">
        <v>17200</v>
      </c>
    </row>
    <row r="101" spans="1:46" ht="15.75" thickBot="1" x14ac:dyDescent="0.3">
      <c r="A101" s="30" t="s">
        <v>304</v>
      </c>
      <c r="B101" s="32">
        <v>6090</v>
      </c>
      <c r="C101" s="32" t="s">
        <v>213</v>
      </c>
      <c r="D101" s="32" t="s">
        <v>300</v>
      </c>
      <c r="E101" s="51" t="str">
        <f ca="1">IF(ISERROR(INDIRECT(CONCATENATE("FIPs_codes!",ADDRESS((MATCH($D101,INDIRECT($C101),0)+MATCH($C101,FIPs_codes!$G$1:$G$3296,0)-1),COLUMN(FIPs_codes!A99))))),"",INDIRECT(CONCATENATE("FIPs_codes!",ADDRESS((MATCH($D101,INDIRECT($C101),0)+MATCH($C101,FIPs_codes!$G$1:$G$3296,0)-1),COLUMN(FIPs_codes!A99)))))</f>
        <v>40009</v>
      </c>
      <c r="F101" s="51">
        <f ca="1">IF(ISERROR(INDIRECT(CONCATENATE("FIPs_codes!",ADDRESS((MATCH($D101,INDIRECT($C101),0)+MATCH($C101,FIPs_codes!$G$1:$G$3296,0)-1),COLUMN(FIPs_codes!C99))))),"",INDIRECT(CONCATENATE("FIPs_codes!",ADDRESS((MATCH($D101,INDIRECT($C101),0)+MATCH($C101,FIPs_codes!$G$1:$G$3296,0)-1),COLUMN(FIPs_codes!C99)))))</f>
        <v>6</v>
      </c>
      <c r="G101" s="34" t="s">
        <v>216</v>
      </c>
      <c r="H101" s="34" t="s">
        <v>217</v>
      </c>
      <c r="I101" s="36" t="s">
        <v>305</v>
      </c>
      <c r="J101" s="38" t="s">
        <v>219</v>
      </c>
      <c r="K101" s="32" t="s">
        <v>78</v>
      </c>
      <c r="L101" s="32" t="s">
        <v>220</v>
      </c>
      <c r="M101" s="32" t="s">
        <v>57</v>
      </c>
      <c r="N101" s="40" t="s">
        <v>251</v>
      </c>
      <c r="O101" s="40">
        <v>2006</v>
      </c>
      <c r="P101" s="40" t="s">
        <v>286</v>
      </c>
      <c r="Q101" s="125">
        <v>1340</v>
      </c>
      <c r="R101" s="32" t="s">
        <v>60</v>
      </c>
      <c r="S101" s="42" t="s">
        <v>60</v>
      </c>
      <c r="T101" s="30" t="s">
        <v>306</v>
      </c>
      <c r="U101" s="32" t="s">
        <v>134</v>
      </c>
      <c r="V101" s="40" t="s">
        <v>308</v>
      </c>
      <c r="W101" s="44" t="s">
        <v>225</v>
      </c>
      <c r="X101" s="44" t="s">
        <v>65</v>
      </c>
      <c r="Y101" s="44">
        <v>41036</v>
      </c>
      <c r="Z101" s="32">
        <v>73</v>
      </c>
      <c r="AA101" s="125">
        <v>854</v>
      </c>
      <c r="AB101" s="32" t="s">
        <v>66</v>
      </c>
      <c r="AC101" s="125">
        <v>108986.1</v>
      </c>
      <c r="AD101" s="32" t="s">
        <v>309</v>
      </c>
      <c r="AE101" s="40" t="s">
        <v>255</v>
      </c>
      <c r="AF101" s="40" t="s">
        <v>236</v>
      </c>
      <c r="AG101" s="32" t="s">
        <v>229</v>
      </c>
      <c r="AH101" s="32">
        <v>13.3</v>
      </c>
      <c r="AI101" s="32">
        <v>66.900000000000006</v>
      </c>
      <c r="AJ101" s="32">
        <v>80.099999999999994</v>
      </c>
      <c r="AK101" s="40">
        <v>8.1999999999999993</v>
      </c>
      <c r="AL101" s="25">
        <v>0.16583541147132169</v>
      </c>
      <c r="AM101" s="38" t="s">
        <v>230</v>
      </c>
      <c r="AN101" s="32" t="s">
        <v>231</v>
      </c>
      <c r="AO101" s="32" t="s">
        <v>232</v>
      </c>
      <c r="AP101" s="63" t="s">
        <v>16963</v>
      </c>
      <c r="AQ101" s="27" t="str">
        <f t="shared" si="3"/>
        <v>Record Complete</v>
      </c>
      <c r="AR101" s="36"/>
      <c r="AS101" s="5" t="str">
        <f t="shared" si="4"/>
        <v/>
      </c>
      <c r="AT101" t="s">
        <v>17200</v>
      </c>
    </row>
    <row r="102" spans="1:46" ht="15.75" thickBot="1" x14ac:dyDescent="0.3">
      <c r="A102" s="29" t="s">
        <v>304</v>
      </c>
      <c r="B102" s="31">
        <v>6090</v>
      </c>
      <c r="C102" s="31" t="s">
        <v>213</v>
      </c>
      <c r="D102" s="31" t="s">
        <v>300</v>
      </c>
      <c r="E102" s="51" t="str">
        <f ca="1">IF(ISERROR(INDIRECT(CONCATENATE("FIPs_codes!",ADDRESS((MATCH($D102,INDIRECT($C102),0)+MATCH($C102,FIPs_codes!$G$1:$G$3296,0)-1),COLUMN(FIPs_codes!A100))))),"",INDIRECT(CONCATENATE("FIPs_codes!",ADDRESS((MATCH($D102,INDIRECT($C102),0)+MATCH($C102,FIPs_codes!$G$1:$G$3296,0)-1),COLUMN(FIPs_codes!A100)))))</f>
        <v>40009</v>
      </c>
      <c r="F102" s="51">
        <f ca="1">IF(ISERROR(INDIRECT(CONCATENATE("FIPs_codes!",ADDRESS((MATCH($D102,INDIRECT($C102),0)+MATCH($C102,FIPs_codes!$G$1:$G$3296,0)-1),COLUMN(FIPs_codes!C100))))),"",INDIRECT(CONCATENATE("FIPs_codes!",ADDRESS((MATCH($D102,INDIRECT($C102),0)+MATCH($C102,FIPs_codes!$G$1:$G$3296,0)-1),COLUMN(FIPs_codes!C100)))))</f>
        <v>6</v>
      </c>
      <c r="G102" s="33" t="s">
        <v>216</v>
      </c>
      <c r="H102" s="33" t="s">
        <v>217</v>
      </c>
      <c r="I102" s="35" t="s">
        <v>305</v>
      </c>
      <c r="J102" s="37" t="s">
        <v>219</v>
      </c>
      <c r="K102" s="31" t="s">
        <v>78</v>
      </c>
      <c r="L102" s="31" t="s">
        <v>220</v>
      </c>
      <c r="M102" s="31" t="s">
        <v>57</v>
      </c>
      <c r="N102" s="39" t="s">
        <v>251</v>
      </c>
      <c r="O102" s="39">
        <v>2006</v>
      </c>
      <c r="P102" s="39" t="s">
        <v>286</v>
      </c>
      <c r="Q102" s="240">
        <v>1340</v>
      </c>
      <c r="R102" s="31" t="s">
        <v>60</v>
      </c>
      <c r="S102" s="41" t="s">
        <v>60</v>
      </c>
      <c r="T102" s="29" t="s">
        <v>306</v>
      </c>
      <c r="U102" s="31" t="s">
        <v>134</v>
      </c>
      <c r="V102" s="39" t="s">
        <v>308</v>
      </c>
      <c r="W102" s="43" t="s">
        <v>225</v>
      </c>
      <c r="X102" s="43" t="s">
        <v>65</v>
      </c>
      <c r="Y102" s="43">
        <v>41036</v>
      </c>
      <c r="Z102" s="31">
        <v>73</v>
      </c>
      <c r="AA102" s="240">
        <v>854</v>
      </c>
      <c r="AB102" s="31" t="s">
        <v>66</v>
      </c>
      <c r="AC102" s="240">
        <v>108986.1</v>
      </c>
      <c r="AD102" s="31" t="s">
        <v>309</v>
      </c>
      <c r="AE102" s="39" t="s">
        <v>255</v>
      </c>
      <c r="AF102" s="39" t="s">
        <v>236</v>
      </c>
      <c r="AG102" s="31" t="s">
        <v>229</v>
      </c>
      <c r="AH102" s="31">
        <v>15.6</v>
      </c>
      <c r="AI102" s="31">
        <v>77.8</v>
      </c>
      <c r="AJ102" s="31">
        <v>93.4</v>
      </c>
      <c r="AK102" s="39">
        <v>8.1999999999999993</v>
      </c>
      <c r="AL102" s="26">
        <v>0.1670235546038544</v>
      </c>
      <c r="AM102" s="37" t="s">
        <v>230</v>
      </c>
      <c r="AN102" s="31" t="s">
        <v>231</v>
      </c>
      <c r="AO102" s="31" t="s">
        <v>232</v>
      </c>
      <c r="AP102" s="45" t="s">
        <v>16963</v>
      </c>
      <c r="AQ102" s="27" t="str">
        <f t="shared" si="3"/>
        <v>Record Complete</v>
      </c>
      <c r="AR102" s="35"/>
      <c r="AS102" s="5" t="str">
        <f t="shared" si="4"/>
        <v/>
      </c>
      <c r="AT102" t="s">
        <v>17200</v>
      </c>
    </row>
    <row r="103" spans="1:46" ht="15.75" thickBot="1" x14ac:dyDescent="0.3">
      <c r="A103" s="47" t="s">
        <v>304</v>
      </c>
      <c r="B103" s="49">
        <v>6090</v>
      </c>
      <c r="C103" s="49" t="s">
        <v>213</v>
      </c>
      <c r="D103" s="49" t="s">
        <v>300</v>
      </c>
      <c r="E103" s="51" t="str">
        <f ca="1">IF(ISERROR(INDIRECT(CONCATENATE("FIPs_codes!",ADDRESS((MATCH($D103,INDIRECT($C103),0)+MATCH($C103,FIPs_codes!$G$1:$G$3296,0)-1),COLUMN(FIPs_codes!A101))))),"",INDIRECT(CONCATENATE("FIPs_codes!",ADDRESS((MATCH($D103,INDIRECT($C103),0)+MATCH($C103,FIPs_codes!$G$1:$G$3296,0)-1),COLUMN(FIPs_codes!A101)))))</f>
        <v>40009</v>
      </c>
      <c r="F103" s="51">
        <f ca="1">IF(ISERROR(INDIRECT(CONCATENATE("FIPs_codes!",ADDRESS((MATCH($D103,INDIRECT($C103),0)+MATCH($C103,FIPs_codes!$G$1:$G$3296,0)-1),COLUMN(FIPs_codes!C101))))),"",INDIRECT(CONCATENATE("FIPs_codes!",ADDRESS((MATCH($D103,INDIRECT($C103),0)+MATCH($C103,FIPs_codes!$G$1:$G$3296,0)-1),COLUMN(FIPs_codes!C101)))))</f>
        <v>6</v>
      </c>
      <c r="G103" s="51" t="s">
        <v>216</v>
      </c>
      <c r="H103" s="51" t="s">
        <v>217</v>
      </c>
      <c r="I103" s="53" t="s">
        <v>305</v>
      </c>
      <c r="J103" s="55" t="s">
        <v>219</v>
      </c>
      <c r="K103" s="49" t="s">
        <v>78</v>
      </c>
      <c r="L103" s="49" t="s">
        <v>220</v>
      </c>
      <c r="M103" s="49" t="s">
        <v>57</v>
      </c>
      <c r="N103" s="57" t="s">
        <v>251</v>
      </c>
      <c r="O103" s="57">
        <v>2006</v>
      </c>
      <c r="P103" s="57" t="s">
        <v>285</v>
      </c>
      <c r="Q103" s="128">
        <v>1340</v>
      </c>
      <c r="R103" s="49" t="s">
        <v>245</v>
      </c>
      <c r="S103" s="59" t="s">
        <v>60</v>
      </c>
      <c r="T103" s="47" t="s">
        <v>306</v>
      </c>
      <c r="U103" s="49" t="s">
        <v>307</v>
      </c>
      <c r="V103" s="57" t="s">
        <v>308</v>
      </c>
      <c r="W103" s="61" t="s">
        <v>225</v>
      </c>
      <c r="X103" s="61" t="s">
        <v>65</v>
      </c>
      <c r="Y103" s="61">
        <v>41036</v>
      </c>
      <c r="Z103" s="49">
        <v>72</v>
      </c>
      <c r="AA103" s="128">
        <v>854</v>
      </c>
      <c r="AB103" s="49" t="s">
        <v>66</v>
      </c>
      <c r="AC103" s="128">
        <v>108652.4</v>
      </c>
      <c r="AD103" s="49" t="s">
        <v>309</v>
      </c>
      <c r="AE103" s="57" t="s">
        <v>255</v>
      </c>
      <c r="AF103" s="57" t="s">
        <v>236</v>
      </c>
      <c r="AG103" s="49" t="s">
        <v>229</v>
      </c>
      <c r="AH103" s="49">
        <v>12.1</v>
      </c>
      <c r="AI103" s="49">
        <v>166.9</v>
      </c>
      <c r="AJ103" s="49">
        <v>179</v>
      </c>
      <c r="AK103" s="57">
        <v>8.4</v>
      </c>
      <c r="AL103" s="25">
        <v>6.759776536312849E-2</v>
      </c>
      <c r="AM103" s="55" t="s">
        <v>230</v>
      </c>
      <c r="AN103" s="49" t="s">
        <v>231</v>
      </c>
      <c r="AO103" s="49" t="s">
        <v>232</v>
      </c>
      <c r="AP103" s="63" t="s">
        <v>16963</v>
      </c>
      <c r="AQ103" s="27" t="str">
        <f t="shared" si="3"/>
        <v>Record Complete</v>
      </c>
      <c r="AR103" s="53"/>
      <c r="AS103" s="5" t="str">
        <f t="shared" si="4"/>
        <v/>
      </c>
      <c r="AT103" t="s">
        <v>17200</v>
      </c>
    </row>
    <row r="104" spans="1:46" ht="15.75" thickBot="1" x14ac:dyDescent="0.3">
      <c r="A104" s="48" t="s">
        <v>304</v>
      </c>
      <c r="B104" s="50">
        <v>6090</v>
      </c>
      <c r="C104" s="50" t="s">
        <v>213</v>
      </c>
      <c r="D104" s="50" t="s">
        <v>300</v>
      </c>
      <c r="E104" s="51" t="str">
        <f ca="1">IF(ISERROR(INDIRECT(CONCATENATE("FIPs_codes!",ADDRESS((MATCH($D104,INDIRECT($C104),0)+MATCH($C104,FIPs_codes!$G$1:$G$3296,0)-1),COLUMN(FIPs_codes!A102))))),"",INDIRECT(CONCATENATE("FIPs_codes!",ADDRESS((MATCH($D104,INDIRECT($C104),0)+MATCH($C104,FIPs_codes!$G$1:$G$3296,0)-1),COLUMN(FIPs_codes!A102)))))</f>
        <v>40009</v>
      </c>
      <c r="F104" s="51">
        <f ca="1">IF(ISERROR(INDIRECT(CONCATENATE("FIPs_codes!",ADDRESS((MATCH($D104,INDIRECT($C104),0)+MATCH($C104,FIPs_codes!$G$1:$G$3296,0)-1),COLUMN(FIPs_codes!C102))))),"",INDIRECT(CONCATENATE("FIPs_codes!",ADDRESS((MATCH($D104,INDIRECT($C104),0)+MATCH($C104,FIPs_codes!$G$1:$G$3296,0)-1),COLUMN(FIPs_codes!C102)))))</f>
        <v>6</v>
      </c>
      <c r="G104" s="52" t="s">
        <v>216</v>
      </c>
      <c r="H104" s="52" t="s">
        <v>217</v>
      </c>
      <c r="I104" s="54" t="s">
        <v>305</v>
      </c>
      <c r="J104" s="56" t="s">
        <v>219</v>
      </c>
      <c r="K104" s="50" t="s">
        <v>78</v>
      </c>
      <c r="L104" s="50" t="s">
        <v>220</v>
      </c>
      <c r="M104" s="50" t="s">
        <v>57</v>
      </c>
      <c r="N104" s="58" t="s">
        <v>251</v>
      </c>
      <c r="O104" s="58">
        <v>2006</v>
      </c>
      <c r="P104" s="58" t="s">
        <v>285</v>
      </c>
      <c r="Q104" s="126">
        <v>1340</v>
      </c>
      <c r="R104" s="50" t="s">
        <v>245</v>
      </c>
      <c r="S104" s="60" t="s">
        <v>60</v>
      </c>
      <c r="T104" s="48" t="s">
        <v>306</v>
      </c>
      <c r="U104" s="50" t="s">
        <v>307</v>
      </c>
      <c r="V104" s="58" t="s">
        <v>308</v>
      </c>
      <c r="W104" s="62" t="s">
        <v>225</v>
      </c>
      <c r="X104" s="62" t="s">
        <v>65</v>
      </c>
      <c r="Y104" s="62">
        <v>41036</v>
      </c>
      <c r="Z104" s="50">
        <v>72</v>
      </c>
      <c r="AA104" s="126">
        <v>854</v>
      </c>
      <c r="AB104" s="50" t="s">
        <v>66</v>
      </c>
      <c r="AC104" s="126">
        <v>108652.4</v>
      </c>
      <c r="AD104" s="50" t="s">
        <v>309</v>
      </c>
      <c r="AE104" s="58" t="s">
        <v>255</v>
      </c>
      <c r="AF104" s="58" t="s">
        <v>236</v>
      </c>
      <c r="AG104" s="50" t="s">
        <v>229</v>
      </c>
      <c r="AH104" s="50">
        <v>12</v>
      </c>
      <c r="AI104" s="50">
        <v>172.2</v>
      </c>
      <c r="AJ104" s="50">
        <v>184.2</v>
      </c>
      <c r="AK104" s="58">
        <v>8.3000000000000007</v>
      </c>
      <c r="AL104" s="26">
        <v>6.5146579804560262E-2</v>
      </c>
      <c r="AM104" s="56" t="s">
        <v>230</v>
      </c>
      <c r="AN104" s="50" t="s">
        <v>231</v>
      </c>
      <c r="AO104" s="50" t="s">
        <v>232</v>
      </c>
      <c r="AP104" s="45" t="s">
        <v>16963</v>
      </c>
      <c r="AQ104" s="27" t="str">
        <f t="shared" si="3"/>
        <v>Record Complete</v>
      </c>
      <c r="AR104" s="54"/>
      <c r="AS104" s="5" t="str">
        <f t="shared" si="4"/>
        <v/>
      </c>
      <c r="AT104" t="s">
        <v>17200</v>
      </c>
    </row>
    <row r="105" spans="1:46" ht="15.75" thickBot="1" x14ac:dyDescent="0.3">
      <c r="A105" s="47" t="s">
        <v>304</v>
      </c>
      <c r="B105" s="49">
        <v>6090</v>
      </c>
      <c r="C105" s="49" t="s">
        <v>213</v>
      </c>
      <c r="D105" s="49" t="s">
        <v>300</v>
      </c>
      <c r="E105" s="51" t="str">
        <f ca="1">IF(ISERROR(INDIRECT(CONCATENATE("FIPs_codes!",ADDRESS((MATCH($D105,INDIRECT($C105),0)+MATCH($C105,FIPs_codes!$G$1:$G$3296,0)-1),COLUMN(FIPs_codes!A103))))),"",INDIRECT(CONCATENATE("FIPs_codes!",ADDRESS((MATCH($D105,INDIRECT($C105),0)+MATCH($C105,FIPs_codes!$G$1:$G$3296,0)-1),COLUMN(FIPs_codes!A103)))))</f>
        <v>40009</v>
      </c>
      <c r="F105" s="51">
        <f ca="1">IF(ISERROR(INDIRECT(CONCATENATE("FIPs_codes!",ADDRESS((MATCH($D105,INDIRECT($C105),0)+MATCH($C105,FIPs_codes!$G$1:$G$3296,0)-1),COLUMN(FIPs_codes!C103))))),"",INDIRECT(CONCATENATE("FIPs_codes!",ADDRESS((MATCH($D105,INDIRECT($C105),0)+MATCH($C105,FIPs_codes!$G$1:$G$3296,0)-1),COLUMN(FIPs_codes!C103)))))</f>
        <v>6</v>
      </c>
      <c r="G105" s="51" t="s">
        <v>216</v>
      </c>
      <c r="H105" s="51" t="s">
        <v>217</v>
      </c>
      <c r="I105" s="53" t="s">
        <v>305</v>
      </c>
      <c r="J105" s="55" t="s">
        <v>219</v>
      </c>
      <c r="K105" s="49" t="s">
        <v>78</v>
      </c>
      <c r="L105" s="49" t="s">
        <v>220</v>
      </c>
      <c r="M105" s="49" t="s">
        <v>57</v>
      </c>
      <c r="N105" s="57" t="s">
        <v>251</v>
      </c>
      <c r="O105" s="57">
        <v>2006</v>
      </c>
      <c r="P105" s="57" t="s">
        <v>285</v>
      </c>
      <c r="Q105" s="128">
        <v>1340</v>
      </c>
      <c r="R105" s="49" t="s">
        <v>245</v>
      </c>
      <c r="S105" s="59" t="s">
        <v>60</v>
      </c>
      <c r="T105" s="47" t="s">
        <v>306</v>
      </c>
      <c r="U105" s="49" t="s">
        <v>307</v>
      </c>
      <c r="V105" s="57" t="s">
        <v>308</v>
      </c>
      <c r="W105" s="61" t="s">
        <v>225</v>
      </c>
      <c r="X105" s="61" t="s">
        <v>65</v>
      </c>
      <c r="Y105" s="61">
        <v>41036</v>
      </c>
      <c r="Z105" s="49">
        <v>72</v>
      </c>
      <c r="AA105" s="128">
        <v>854</v>
      </c>
      <c r="AB105" s="49" t="s">
        <v>66</v>
      </c>
      <c r="AC105" s="128">
        <v>108652.4</v>
      </c>
      <c r="AD105" s="49" t="s">
        <v>309</v>
      </c>
      <c r="AE105" s="57" t="s">
        <v>255</v>
      </c>
      <c r="AF105" s="57" t="s">
        <v>236</v>
      </c>
      <c r="AG105" s="49" t="s">
        <v>229</v>
      </c>
      <c r="AH105" s="49">
        <v>12</v>
      </c>
      <c r="AI105" s="49">
        <v>173.4</v>
      </c>
      <c r="AJ105" s="49">
        <v>185.4</v>
      </c>
      <c r="AK105" s="57">
        <v>8.3000000000000007</v>
      </c>
      <c r="AL105" s="25">
        <v>6.4724919093851127E-2</v>
      </c>
      <c r="AM105" s="55" t="s">
        <v>230</v>
      </c>
      <c r="AN105" s="49" t="s">
        <v>231</v>
      </c>
      <c r="AO105" s="49" t="s">
        <v>232</v>
      </c>
      <c r="AP105" s="63" t="s">
        <v>16963</v>
      </c>
      <c r="AQ105" s="27" t="str">
        <f t="shared" si="3"/>
        <v>Record Complete</v>
      </c>
      <c r="AR105" s="53"/>
      <c r="AS105" s="5" t="str">
        <f t="shared" si="4"/>
        <v/>
      </c>
      <c r="AT105" t="s">
        <v>17200</v>
      </c>
    </row>
    <row r="106" spans="1:46" ht="15.75" thickBot="1" x14ac:dyDescent="0.3">
      <c r="A106" s="48" t="s">
        <v>304</v>
      </c>
      <c r="B106" s="50">
        <v>6090</v>
      </c>
      <c r="C106" s="50" t="s">
        <v>213</v>
      </c>
      <c r="D106" s="50" t="s">
        <v>300</v>
      </c>
      <c r="E106" s="51" t="str">
        <f ca="1">IF(ISERROR(INDIRECT(CONCATENATE("FIPs_codes!",ADDRESS((MATCH($D106,INDIRECT($C106),0)+MATCH($C106,FIPs_codes!$G$1:$G$3296,0)-1),COLUMN(FIPs_codes!A104))))),"",INDIRECT(CONCATENATE("FIPs_codes!",ADDRESS((MATCH($D106,INDIRECT($C106),0)+MATCH($C106,FIPs_codes!$G$1:$G$3296,0)-1),COLUMN(FIPs_codes!A104)))))</f>
        <v>40009</v>
      </c>
      <c r="F106" s="51">
        <f ca="1">IF(ISERROR(INDIRECT(CONCATENATE("FIPs_codes!",ADDRESS((MATCH($D106,INDIRECT($C106),0)+MATCH($C106,FIPs_codes!$G$1:$G$3296,0)-1),COLUMN(FIPs_codes!C104))))),"",INDIRECT(CONCATENATE("FIPs_codes!",ADDRESS((MATCH($D106,INDIRECT($C106),0)+MATCH($C106,FIPs_codes!$G$1:$G$3296,0)-1),COLUMN(FIPs_codes!C104)))))</f>
        <v>6</v>
      </c>
      <c r="G106" s="52" t="s">
        <v>216</v>
      </c>
      <c r="H106" s="52" t="s">
        <v>217</v>
      </c>
      <c r="I106" s="54" t="s">
        <v>305</v>
      </c>
      <c r="J106" s="56" t="s">
        <v>219</v>
      </c>
      <c r="K106" s="50" t="s">
        <v>78</v>
      </c>
      <c r="L106" s="50" t="s">
        <v>220</v>
      </c>
      <c r="M106" s="50" t="s">
        <v>57</v>
      </c>
      <c r="N106" s="58" t="s">
        <v>251</v>
      </c>
      <c r="O106" s="58">
        <v>2006</v>
      </c>
      <c r="P106" s="58" t="s">
        <v>252</v>
      </c>
      <c r="Q106" s="126">
        <v>1340</v>
      </c>
      <c r="R106" s="50" t="s">
        <v>245</v>
      </c>
      <c r="S106" s="60" t="s">
        <v>60</v>
      </c>
      <c r="T106" s="48" t="s">
        <v>306</v>
      </c>
      <c r="U106" s="50" t="s">
        <v>307</v>
      </c>
      <c r="V106" s="58" t="s">
        <v>308</v>
      </c>
      <c r="W106" s="62" t="s">
        <v>225</v>
      </c>
      <c r="X106" s="62" t="s">
        <v>65</v>
      </c>
      <c r="Y106" s="62">
        <v>41036</v>
      </c>
      <c r="Z106" s="50">
        <v>75</v>
      </c>
      <c r="AA106" s="126">
        <v>854</v>
      </c>
      <c r="AB106" s="50" t="s">
        <v>66</v>
      </c>
      <c r="AC106" s="126">
        <v>112237.5</v>
      </c>
      <c r="AD106" s="50" t="s">
        <v>309</v>
      </c>
      <c r="AE106" s="58" t="s">
        <v>255</v>
      </c>
      <c r="AF106" s="58" t="s">
        <v>236</v>
      </c>
      <c r="AG106" s="50" t="s">
        <v>229</v>
      </c>
      <c r="AH106" s="50">
        <v>14.4</v>
      </c>
      <c r="AI106" s="50">
        <v>191.3</v>
      </c>
      <c r="AJ106" s="50">
        <v>205.7</v>
      </c>
      <c r="AK106" s="58">
        <v>8.1999999999999993</v>
      </c>
      <c r="AL106" s="26">
        <v>7.0004861448711708E-2</v>
      </c>
      <c r="AM106" s="56" t="s">
        <v>230</v>
      </c>
      <c r="AN106" s="50" t="s">
        <v>231</v>
      </c>
      <c r="AO106" s="50" t="s">
        <v>232</v>
      </c>
      <c r="AP106" s="45" t="s">
        <v>16963</v>
      </c>
      <c r="AQ106" s="27" t="str">
        <f t="shared" si="3"/>
        <v>Record Complete</v>
      </c>
      <c r="AR106" s="54"/>
      <c r="AS106" s="5" t="str">
        <f t="shared" si="4"/>
        <v/>
      </c>
      <c r="AT106" t="s">
        <v>17200</v>
      </c>
    </row>
    <row r="107" spans="1:46" ht="15.75" thickBot="1" x14ac:dyDescent="0.3">
      <c r="A107" s="47" t="s">
        <v>304</v>
      </c>
      <c r="B107" s="49">
        <v>6090</v>
      </c>
      <c r="C107" s="49" t="s">
        <v>213</v>
      </c>
      <c r="D107" s="49" t="s">
        <v>300</v>
      </c>
      <c r="E107" s="51" t="str">
        <f ca="1">IF(ISERROR(INDIRECT(CONCATENATE("FIPs_codes!",ADDRESS((MATCH($D107,INDIRECT($C107),0)+MATCH($C107,FIPs_codes!$G$1:$G$3296,0)-1),COLUMN(FIPs_codes!A105))))),"",INDIRECT(CONCATENATE("FIPs_codes!",ADDRESS((MATCH($D107,INDIRECT($C107),0)+MATCH($C107,FIPs_codes!$G$1:$G$3296,0)-1),COLUMN(FIPs_codes!A105)))))</f>
        <v>40009</v>
      </c>
      <c r="F107" s="51">
        <f ca="1">IF(ISERROR(INDIRECT(CONCATENATE("FIPs_codes!",ADDRESS((MATCH($D107,INDIRECT($C107),0)+MATCH($C107,FIPs_codes!$G$1:$G$3296,0)-1),COLUMN(FIPs_codes!C105))))),"",INDIRECT(CONCATENATE("FIPs_codes!",ADDRESS((MATCH($D107,INDIRECT($C107),0)+MATCH($C107,FIPs_codes!$G$1:$G$3296,0)-1),COLUMN(FIPs_codes!C105)))))</f>
        <v>6</v>
      </c>
      <c r="G107" s="51" t="s">
        <v>216</v>
      </c>
      <c r="H107" s="51" t="s">
        <v>217</v>
      </c>
      <c r="I107" s="53" t="s">
        <v>305</v>
      </c>
      <c r="J107" s="55" t="s">
        <v>219</v>
      </c>
      <c r="K107" s="49" t="s">
        <v>78</v>
      </c>
      <c r="L107" s="49" t="s">
        <v>220</v>
      </c>
      <c r="M107" s="49" t="s">
        <v>57</v>
      </c>
      <c r="N107" s="57" t="s">
        <v>251</v>
      </c>
      <c r="O107" s="57">
        <v>2006</v>
      </c>
      <c r="P107" s="57" t="s">
        <v>252</v>
      </c>
      <c r="Q107" s="128">
        <v>1340</v>
      </c>
      <c r="R107" s="49" t="s">
        <v>245</v>
      </c>
      <c r="S107" s="59" t="s">
        <v>60</v>
      </c>
      <c r="T107" s="47" t="s">
        <v>306</v>
      </c>
      <c r="U107" s="49" t="s">
        <v>307</v>
      </c>
      <c r="V107" s="57" t="s">
        <v>308</v>
      </c>
      <c r="W107" s="61" t="s">
        <v>225</v>
      </c>
      <c r="X107" s="61" t="s">
        <v>65</v>
      </c>
      <c r="Y107" s="61">
        <v>41036</v>
      </c>
      <c r="Z107" s="49">
        <v>75</v>
      </c>
      <c r="AA107" s="128">
        <v>854</v>
      </c>
      <c r="AB107" s="49" t="s">
        <v>66</v>
      </c>
      <c r="AC107" s="128">
        <v>112237.5</v>
      </c>
      <c r="AD107" s="49" t="s">
        <v>309</v>
      </c>
      <c r="AE107" s="57" t="s">
        <v>255</v>
      </c>
      <c r="AF107" s="57" t="s">
        <v>236</v>
      </c>
      <c r="AG107" s="49" t="s">
        <v>229</v>
      </c>
      <c r="AH107" s="49">
        <v>14.4</v>
      </c>
      <c r="AI107" s="49">
        <v>197.4</v>
      </c>
      <c r="AJ107" s="49">
        <v>211.8</v>
      </c>
      <c r="AK107" s="57">
        <v>8.1999999999999993</v>
      </c>
      <c r="AL107" s="25">
        <v>6.7988668555240786E-2</v>
      </c>
      <c r="AM107" s="55" t="s">
        <v>230</v>
      </c>
      <c r="AN107" s="49" t="s">
        <v>231</v>
      </c>
      <c r="AO107" s="49" t="s">
        <v>232</v>
      </c>
      <c r="AP107" s="63" t="s">
        <v>16963</v>
      </c>
      <c r="AQ107" s="27" t="str">
        <f t="shared" si="3"/>
        <v>Record Complete</v>
      </c>
      <c r="AR107" s="53"/>
      <c r="AS107" s="5" t="str">
        <f t="shared" si="4"/>
        <v/>
      </c>
      <c r="AT107" t="s">
        <v>17200</v>
      </c>
    </row>
    <row r="108" spans="1:46" ht="15.75" thickBot="1" x14ac:dyDescent="0.3">
      <c r="A108" s="48" t="s">
        <v>304</v>
      </c>
      <c r="B108" s="50">
        <v>6090</v>
      </c>
      <c r="C108" s="50" t="s">
        <v>213</v>
      </c>
      <c r="D108" s="50" t="s">
        <v>300</v>
      </c>
      <c r="E108" s="51" t="str">
        <f ca="1">IF(ISERROR(INDIRECT(CONCATENATE("FIPs_codes!",ADDRESS((MATCH($D108,INDIRECT($C108),0)+MATCH($C108,FIPs_codes!$G$1:$G$3296,0)-1),COLUMN(FIPs_codes!A106))))),"",INDIRECT(CONCATENATE("FIPs_codes!",ADDRESS((MATCH($D108,INDIRECT($C108),0)+MATCH($C108,FIPs_codes!$G$1:$G$3296,0)-1),COLUMN(FIPs_codes!A106)))))</f>
        <v>40009</v>
      </c>
      <c r="F108" s="51">
        <f ca="1">IF(ISERROR(INDIRECT(CONCATENATE("FIPs_codes!",ADDRESS((MATCH($D108,INDIRECT($C108),0)+MATCH($C108,FIPs_codes!$G$1:$G$3296,0)-1),COLUMN(FIPs_codes!C106))))),"",INDIRECT(CONCATENATE("FIPs_codes!",ADDRESS((MATCH($D108,INDIRECT($C108),0)+MATCH($C108,FIPs_codes!$G$1:$G$3296,0)-1),COLUMN(FIPs_codes!C106)))))</f>
        <v>6</v>
      </c>
      <c r="G108" s="52" t="s">
        <v>216</v>
      </c>
      <c r="H108" s="52" t="s">
        <v>217</v>
      </c>
      <c r="I108" s="54" t="s">
        <v>305</v>
      </c>
      <c r="J108" s="56" t="s">
        <v>219</v>
      </c>
      <c r="K108" s="50" t="s">
        <v>78</v>
      </c>
      <c r="L108" s="50" t="s">
        <v>220</v>
      </c>
      <c r="M108" s="50" t="s">
        <v>57</v>
      </c>
      <c r="N108" s="58" t="s">
        <v>251</v>
      </c>
      <c r="O108" s="58">
        <v>2006</v>
      </c>
      <c r="P108" s="58" t="s">
        <v>252</v>
      </c>
      <c r="Q108" s="126">
        <v>1340</v>
      </c>
      <c r="R108" s="50" t="s">
        <v>245</v>
      </c>
      <c r="S108" s="60" t="s">
        <v>60</v>
      </c>
      <c r="T108" s="48" t="s">
        <v>306</v>
      </c>
      <c r="U108" s="50" t="s">
        <v>307</v>
      </c>
      <c r="V108" s="58" t="s">
        <v>308</v>
      </c>
      <c r="W108" s="62" t="s">
        <v>225</v>
      </c>
      <c r="X108" s="62" t="s">
        <v>65</v>
      </c>
      <c r="Y108" s="62">
        <v>41036</v>
      </c>
      <c r="Z108" s="50">
        <v>75</v>
      </c>
      <c r="AA108" s="126">
        <v>854</v>
      </c>
      <c r="AB108" s="50" t="s">
        <v>66</v>
      </c>
      <c r="AC108" s="126">
        <v>112237.5</v>
      </c>
      <c r="AD108" s="50" t="s">
        <v>309</v>
      </c>
      <c r="AE108" s="58" t="s">
        <v>255</v>
      </c>
      <c r="AF108" s="58" t="s">
        <v>236</v>
      </c>
      <c r="AG108" s="50" t="s">
        <v>229</v>
      </c>
      <c r="AH108" s="50">
        <v>15.8</v>
      </c>
      <c r="AI108" s="50">
        <v>211.1</v>
      </c>
      <c r="AJ108" s="50">
        <v>226.9</v>
      </c>
      <c r="AK108" s="58">
        <v>8.3000000000000007</v>
      </c>
      <c r="AL108" s="26">
        <v>6.9634200088144554E-2</v>
      </c>
      <c r="AM108" s="56" t="s">
        <v>230</v>
      </c>
      <c r="AN108" s="50" t="s">
        <v>231</v>
      </c>
      <c r="AO108" s="50" t="s">
        <v>232</v>
      </c>
      <c r="AP108" s="45" t="s">
        <v>16963</v>
      </c>
      <c r="AQ108" s="27" t="str">
        <f t="shared" si="3"/>
        <v>Record Complete</v>
      </c>
      <c r="AR108" s="54"/>
      <c r="AS108" s="5" t="str">
        <f t="shared" si="4"/>
        <v/>
      </c>
      <c r="AT108" t="s">
        <v>17200</v>
      </c>
    </row>
    <row r="109" spans="1:46" ht="15.75" thickBot="1" x14ac:dyDescent="0.3">
      <c r="A109" s="30" t="s">
        <v>304</v>
      </c>
      <c r="B109" s="32">
        <v>6090</v>
      </c>
      <c r="C109" s="32" t="s">
        <v>213</v>
      </c>
      <c r="D109" s="32" t="s">
        <v>300</v>
      </c>
      <c r="E109" s="51" t="str">
        <f ca="1">IF(ISERROR(INDIRECT(CONCATENATE("FIPs_codes!",ADDRESS((MATCH($D109,INDIRECT($C109),0)+MATCH($C109,FIPs_codes!$G$1:$G$3296,0)-1),COLUMN(FIPs_codes!A107))))),"",INDIRECT(CONCATENATE("FIPs_codes!",ADDRESS((MATCH($D109,INDIRECT($C109),0)+MATCH($C109,FIPs_codes!$G$1:$G$3296,0)-1),COLUMN(FIPs_codes!A107)))))</f>
        <v>40009</v>
      </c>
      <c r="F109" s="51">
        <f ca="1">IF(ISERROR(INDIRECT(CONCATENATE("FIPs_codes!",ADDRESS((MATCH($D109,INDIRECT($C109),0)+MATCH($C109,FIPs_codes!$G$1:$G$3296,0)-1),COLUMN(FIPs_codes!C107))))),"",INDIRECT(CONCATENATE("FIPs_codes!",ADDRESS((MATCH($D109,INDIRECT($C109),0)+MATCH($C109,FIPs_codes!$G$1:$G$3296,0)-1),COLUMN(FIPs_codes!C107)))))</f>
        <v>6</v>
      </c>
      <c r="G109" s="34" t="s">
        <v>216</v>
      </c>
      <c r="H109" s="34" t="s">
        <v>217</v>
      </c>
      <c r="I109" s="36" t="s">
        <v>305</v>
      </c>
      <c r="J109" s="38" t="s">
        <v>219</v>
      </c>
      <c r="K109" s="32" t="s">
        <v>78</v>
      </c>
      <c r="L109" s="32" t="s">
        <v>220</v>
      </c>
      <c r="M109" s="32" t="s">
        <v>57</v>
      </c>
      <c r="N109" s="40" t="s">
        <v>251</v>
      </c>
      <c r="O109" s="40">
        <v>2005</v>
      </c>
      <c r="P109" s="40" t="s">
        <v>288</v>
      </c>
      <c r="Q109" s="125">
        <v>1340</v>
      </c>
      <c r="R109" s="32" t="s">
        <v>60</v>
      </c>
      <c r="S109" s="42" t="s">
        <v>60</v>
      </c>
      <c r="T109" s="30" t="s">
        <v>306</v>
      </c>
      <c r="U109" s="32" t="s">
        <v>134</v>
      </c>
      <c r="V109" s="40" t="s">
        <v>308</v>
      </c>
      <c r="W109" s="44" t="s">
        <v>225</v>
      </c>
      <c r="X109" s="44" t="s">
        <v>65</v>
      </c>
      <c r="Y109" s="44">
        <v>41036</v>
      </c>
      <c r="Z109" s="32">
        <v>79</v>
      </c>
      <c r="AA109" s="125">
        <v>854</v>
      </c>
      <c r="AB109" s="32" t="s">
        <v>66</v>
      </c>
      <c r="AC109" s="125">
        <v>115587.6</v>
      </c>
      <c r="AD109" s="32" t="s">
        <v>309</v>
      </c>
      <c r="AE109" s="40" t="s">
        <v>255</v>
      </c>
      <c r="AF109" s="40" t="s">
        <v>236</v>
      </c>
      <c r="AG109" s="32" t="s">
        <v>229</v>
      </c>
      <c r="AH109" s="32">
        <v>84.1</v>
      </c>
      <c r="AI109" s="32">
        <v>171.5</v>
      </c>
      <c r="AJ109" s="32">
        <v>255.6</v>
      </c>
      <c r="AK109" s="40">
        <v>8.1999999999999993</v>
      </c>
      <c r="AL109" s="25">
        <v>0.3290297339593114</v>
      </c>
      <c r="AM109" s="38" t="s">
        <v>230</v>
      </c>
      <c r="AN109" s="32" t="s">
        <v>231</v>
      </c>
      <c r="AO109" s="32" t="s">
        <v>232</v>
      </c>
      <c r="AP109" s="63" t="s">
        <v>16963</v>
      </c>
      <c r="AQ109" s="27" t="str">
        <f t="shared" si="3"/>
        <v>Record Complete</v>
      </c>
      <c r="AR109" s="36"/>
      <c r="AS109" s="5" t="str">
        <f t="shared" si="4"/>
        <v/>
      </c>
      <c r="AT109" t="s">
        <v>17200</v>
      </c>
    </row>
    <row r="110" spans="1:46" ht="15.75" thickBot="1" x14ac:dyDescent="0.3">
      <c r="A110" s="48" t="s">
        <v>304</v>
      </c>
      <c r="B110" s="50">
        <v>6090</v>
      </c>
      <c r="C110" s="50" t="s">
        <v>213</v>
      </c>
      <c r="D110" s="50" t="s">
        <v>300</v>
      </c>
      <c r="E110" s="51" t="str">
        <f ca="1">IF(ISERROR(INDIRECT(CONCATENATE("FIPs_codes!",ADDRESS((MATCH($D110,INDIRECT($C110),0)+MATCH($C110,FIPs_codes!$G$1:$G$3296,0)-1),COLUMN(FIPs_codes!A108))))),"",INDIRECT(CONCATENATE("FIPs_codes!",ADDRESS((MATCH($D110,INDIRECT($C110),0)+MATCH($C110,FIPs_codes!$G$1:$G$3296,0)-1),COLUMN(FIPs_codes!A108)))))</f>
        <v>40009</v>
      </c>
      <c r="F110" s="51">
        <f ca="1">IF(ISERROR(INDIRECT(CONCATENATE("FIPs_codes!",ADDRESS((MATCH($D110,INDIRECT($C110),0)+MATCH($C110,FIPs_codes!$G$1:$G$3296,0)-1),COLUMN(FIPs_codes!C108))))),"",INDIRECT(CONCATENATE("FIPs_codes!",ADDRESS((MATCH($D110,INDIRECT($C110),0)+MATCH($C110,FIPs_codes!$G$1:$G$3296,0)-1),COLUMN(FIPs_codes!C108)))))</f>
        <v>6</v>
      </c>
      <c r="G110" s="52" t="s">
        <v>216</v>
      </c>
      <c r="H110" s="52" t="s">
        <v>217</v>
      </c>
      <c r="I110" s="54" t="s">
        <v>305</v>
      </c>
      <c r="J110" s="56" t="s">
        <v>219</v>
      </c>
      <c r="K110" s="50" t="s">
        <v>78</v>
      </c>
      <c r="L110" s="50" t="s">
        <v>220</v>
      </c>
      <c r="M110" s="50" t="s">
        <v>57</v>
      </c>
      <c r="N110" s="58" t="s">
        <v>251</v>
      </c>
      <c r="O110" s="58">
        <v>2005</v>
      </c>
      <c r="P110" s="58" t="s">
        <v>288</v>
      </c>
      <c r="Q110" s="126">
        <v>1340</v>
      </c>
      <c r="R110" s="50" t="s">
        <v>60</v>
      </c>
      <c r="S110" s="60" t="s">
        <v>60</v>
      </c>
      <c r="T110" s="48" t="s">
        <v>306</v>
      </c>
      <c r="U110" s="50" t="s">
        <v>134</v>
      </c>
      <c r="V110" s="58" t="s">
        <v>308</v>
      </c>
      <c r="W110" s="62" t="s">
        <v>225</v>
      </c>
      <c r="X110" s="62" t="s">
        <v>65</v>
      </c>
      <c r="Y110" s="62">
        <v>41036</v>
      </c>
      <c r="Z110" s="50">
        <v>79</v>
      </c>
      <c r="AA110" s="126">
        <v>854</v>
      </c>
      <c r="AB110" s="50" t="s">
        <v>66</v>
      </c>
      <c r="AC110" s="126">
        <v>115587.6</v>
      </c>
      <c r="AD110" s="50" t="s">
        <v>309</v>
      </c>
      <c r="AE110" s="58" t="s">
        <v>255</v>
      </c>
      <c r="AF110" s="58" t="s">
        <v>236</v>
      </c>
      <c r="AG110" s="50" t="s">
        <v>229</v>
      </c>
      <c r="AH110" s="50">
        <v>80.8</v>
      </c>
      <c r="AI110" s="50">
        <v>176.7</v>
      </c>
      <c r="AJ110" s="50">
        <v>257.5</v>
      </c>
      <c r="AK110" s="58">
        <v>8.1999999999999993</v>
      </c>
      <c r="AL110" s="26">
        <v>0.31378640776699029</v>
      </c>
      <c r="AM110" s="56" t="s">
        <v>230</v>
      </c>
      <c r="AN110" s="50" t="s">
        <v>231</v>
      </c>
      <c r="AO110" s="50" t="s">
        <v>232</v>
      </c>
      <c r="AP110" s="45" t="s">
        <v>16963</v>
      </c>
      <c r="AQ110" s="27" t="str">
        <f t="shared" si="3"/>
        <v>Record Complete</v>
      </c>
      <c r="AR110" s="54"/>
      <c r="AS110" s="5" t="str">
        <f t="shared" si="4"/>
        <v/>
      </c>
      <c r="AT110" t="s">
        <v>17200</v>
      </c>
    </row>
    <row r="111" spans="1:46" ht="15.75" thickBot="1" x14ac:dyDescent="0.3">
      <c r="A111" s="47" t="s">
        <v>304</v>
      </c>
      <c r="B111" s="49">
        <v>6090</v>
      </c>
      <c r="C111" s="49" t="s">
        <v>213</v>
      </c>
      <c r="D111" s="49" t="s">
        <v>300</v>
      </c>
      <c r="E111" s="51" t="str">
        <f ca="1">IF(ISERROR(INDIRECT(CONCATENATE("FIPs_codes!",ADDRESS((MATCH($D111,INDIRECT($C111),0)+MATCH($C111,FIPs_codes!$G$1:$G$3296,0)-1),COLUMN(FIPs_codes!A109))))),"",INDIRECT(CONCATENATE("FIPs_codes!",ADDRESS((MATCH($D111,INDIRECT($C111),0)+MATCH($C111,FIPs_codes!$G$1:$G$3296,0)-1),COLUMN(FIPs_codes!A109)))))</f>
        <v>40009</v>
      </c>
      <c r="F111" s="51">
        <f ca="1">IF(ISERROR(INDIRECT(CONCATENATE("FIPs_codes!",ADDRESS((MATCH($D111,INDIRECT($C111),0)+MATCH($C111,FIPs_codes!$G$1:$G$3296,0)-1),COLUMN(FIPs_codes!C109))))),"",INDIRECT(CONCATENATE("FIPs_codes!",ADDRESS((MATCH($D111,INDIRECT($C111),0)+MATCH($C111,FIPs_codes!$G$1:$G$3296,0)-1),COLUMN(FIPs_codes!C109)))))</f>
        <v>6</v>
      </c>
      <c r="G111" s="51" t="s">
        <v>216</v>
      </c>
      <c r="H111" s="51" t="s">
        <v>217</v>
      </c>
      <c r="I111" s="53" t="s">
        <v>305</v>
      </c>
      <c r="J111" s="55" t="s">
        <v>219</v>
      </c>
      <c r="K111" s="49" t="s">
        <v>78</v>
      </c>
      <c r="L111" s="49" t="s">
        <v>220</v>
      </c>
      <c r="M111" s="49" t="s">
        <v>57</v>
      </c>
      <c r="N111" s="57" t="s">
        <v>251</v>
      </c>
      <c r="O111" s="57">
        <v>2005</v>
      </c>
      <c r="P111" s="57" t="s">
        <v>288</v>
      </c>
      <c r="Q111" s="128">
        <v>1340</v>
      </c>
      <c r="R111" s="49" t="s">
        <v>60</v>
      </c>
      <c r="S111" s="59" t="s">
        <v>60</v>
      </c>
      <c r="T111" s="47" t="s">
        <v>306</v>
      </c>
      <c r="U111" s="49" t="s">
        <v>134</v>
      </c>
      <c r="V111" s="57" t="s">
        <v>308</v>
      </c>
      <c r="W111" s="61" t="s">
        <v>225</v>
      </c>
      <c r="X111" s="61" t="s">
        <v>65</v>
      </c>
      <c r="Y111" s="61">
        <v>41036</v>
      </c>
      <c r="Z111" s="49">
        <v>79</v>
      </c>
      <c r="AA111" s="128">
        <v>854</v>
      </c>
      <c r="AB111" s="49" t="s">
        <v>66</v>
      </c>
      <c r="AC111" s="128">
        <v>115587.6</v>
      </c>
      <c r="AD111" s="49" t="s">
        <v>309</v>
      </c>
      <c r="AE111" s="57" t="s">
        <v>255</v>
      </c>
      <c r="AF111" s="57" t="s">
        <v>236</v>
      </c>
      <c r="AG111" s="49" t="s">
        <v>229</v>
      </c>
      <c r="AH111" s="49">
        <v>84.4</v>
      </c>
      <c r="AI111" s="49">
        <v>178.4</v>
      </c>
      <c r="AJ111" s="49">
        <v>263.2</v>
      </c>
      <c r="AK111" s="57">
        <v>8.1</v>
      </c>
      <c r="AL111" s="25">
        <v>0.32115677321156771</v>
      </c>
      <c r="AM111" s="55" t="s">
        <v>230</v>
      </c>
      <c r="AN111" s="49" t="s">
        <v>231</v>
      </c>
      <c r="AO111" s="49" t="s">
        <v>232</v>
      </c>
      <c r="AP111" s="63" t="s">
        <v>16963</v>
      </c>
      <c r="AQ111" s="27" t="str">
        <f t="shared" si="3"/>
        <v>Record Complete</v>
      </c>
      <c r="AR111" s="53"/>
      <c r="AS111" s="5" t="str">
        <f t="shared" si="4"/>
        <v/>
      </c>
      <c r="AT111" t="s">
        <v>17200</v>
      </c>
    </row>
    <row r="112" spans="1:46" ht="15.75" thickBot="1" x14ac:dyDescent="0.3">
      <c r="A112" s="29" t="s">
        <v>315</v>
      </c>
      <c r="B112" s="31">
        <v>5504</v>
      </c>
      <c r="C112" s="31" t="s">
        <v>213</v>
      </c>
      <c r="D112" s="31" t="s">
        <v>300</v>
      </c>
      <c r="E112" s="51" t="str">
        <f ca="1">IF(ISERROR(INDIRECT(CONCATENATE("FIPs_codes!",ADDRESS((MATCH($D112,INDIRECT($C112),0)+MATCH($C112,FIPs_codes!$G$1:$G$3296,0)-1),COLUMN(FIPs_codes!A110))))),"",INDIRECT(CONCATENATE("FIPs_codes!",ADDRESS((MATCH($D112,INDIRECT($C112),0)+MATCH($C112,FIPs_codes!$G$1:$G$3296,0)-1),COLUMN(FIPs_codes!A110)))))</f>
        <v>40009</v>
      </c>
      <c r="F112" s="51">
        <f ca="1">IF(ISERROR(INDIRECT(CONCATENATE("FIPs_codes!",ADDRESS((MATCH($D112,INDIRECT($C112),0)+MATCH($C112,FIPs_codes!$G$1:$G$3296,0)-1),COLUMN(FIPs_codes!C110))))),"",INDIRECT(CONCATENATE("FIPs_codes!",ADDRESS((MATCH($D112,INDIRECT($C112),0)+MATCH($C112,FIPs_codes!$G$1:$G$3296,0)-1),COLUMN(FIPs_codes!C110)))))</f>
        <v>6</v>
      </c>
      <c r="G112" s="33" t="s">
        <v>216</v>
      </c>
      <c r="H112" s="33" t="s">
        <v>217</v>
      </c>
      <c r="I112" s="35" t="s">
        <v>316</v>
      </c>
      <c r="J112" s="37" t="s">
        <v>219</v>
      </c>
      <c r="K112" s="31" t="s">
        <v>78</v>
      </c>
      <c r="L112" s="31" t="s">
        <v>220</v>
      </c>
      <c r="M112" s="31" t="s">
        <v>57</v>
      </c>
      <c r="N112" s="39" t="s">
        <v>297</v>
      </c>
      <c r="O112" s="39">
        <v>2007</v>
      </c>
      <c r="P112" s="39" t="s">
        <v>318</v>
      </c>
      <c r="Q112" s="240">
        <v>1340</v>
      </c>
      <c r="R112" s="31" t="s">
        <v>60</v>
      </c>
      <c r="S112" s="41" t="s">
        <v>60</v>
      </c>
      <c r="T112" s="29" t="s">
        <v>306</v>
      </c>
      <c r="U112" s="31" t="s">
        <v>134</v>
      </c>
      <c r="V112" s="39" t="s">
        <v>308</v>
      </c>
      <c r="W112" s="43" t="s">
        <v>225</v>
      </c>
      <c r="X112" s="43" t="s">
        <v>65</v>
      </c>
      <c r="Y112" s="274">
        <v>40868</v>
      </c>
      <c r="Z112" s="31">
        <v>67</v>
      </c>
      <c r="AA112" s="240">
        <v>729</v>
      </c>
      <c r="AB112" s="31" t="s">
        <v>66</v>
      </c>
      <c r="AC112" s="240">
        <v>100274</v>
      </c>
      <c r="AD112" s="31" t="s">
        <v>309</v>
      </c>
      <c r="AE112" s="39" t="s">
        <v>255</v>
      </c>
      <c r="AF112" s="39" t="s">
        <v>236</v>
      </c>
      <c r="AG112" s="31" t="s">
        <v>229</v>
      </c>
      <c r="AH112" s="31">
        <v>9.6</v>
      </c>
      <c r="AI112" s="31">
        <v>216.5</v>
      </c>
      <c r="AJ112" s="31">
        <v>226.1</v>
      </c>
      <c r="AK112" s="39">
        <v>8.8000000000000007</v>
      </c>
      <c r="AL112" s="26">
        <v>4.2459088898717384E-2</v>
      </c>
      <c r="AM112" s="37" t="s">
        <v>230</v>
      </c>
      <c r="AN112" s="31" t="s">
        <v>231</v>
      </c>
      <c r="AO112" s="31" t="s">
        <v>232</v>
      </c>
      <c r="AP112" s="45" t="s">
        <v>16963</v>
      </c>
      <c r="AQ112" s="27" t="str">
        <f t="shared" si="3"/>
        <v>Record Complete</v>
      </c>
      <c r="AR112" s="35"/>
      <c r="AS112" s="5" t="str">
        <f t="shared" si="4"/>
        <v/>
      </c>
      <c r="AT112" t="s">
        <v>17200</v>
      </c>
    </row>
    <row r="113" spans="1:46" ht="15.75" thickBot="1" x14ac:dyDescent="0.3">
      <c r="A113" s="47" t="s">
        <v>315</v>
      </c>
      <c r="B113" s="49">
        <v>5504</v>
      </c>
      <c r="C113" s="49" t="s">
        <v>213</v>
      </c>
      <c r="D113" s="49" t="s">
        <v>300</v>
      </c>
      <c r="E113" s="51" t="str">
        <f ca="1">IF(ISERROR(INDIRECT(CONCATENATE("FIPs_codes!",ADDRESS((MATCH($D113,INDIRECT($C113),0)+MATCH($C113,FIPs_codes!$G$1:$G$3296,0)-1),COLUMN(FIPs_codes!A111))))),"",INDIRECT(CONCATENATE("FIPs_codes!",ADDRESS((MATCH($D113,INDIRECT($C113),0)+MATCH($C113,FIPs_codes!$G$1:$G$3296,0)-1),COLUMN(FIPs_codes!A111)))))</f>
        <v>40009</v>
      </c>
      <c r="F113" s="51">
        <f ca="1">IF(ISERROR(INDIRECT(CONCATENATE("FIPs_codes!",ADDRESS((MATCH($D113,INDIRECT($C113),0)+MATCH($C113,FIPs_codes!$G$1:$G$3296,0)-1),COLUMN(FIPs_codes!C111))))),"",INDIRECT(CONCATENATE("FIPs_codes!",ADDRESS((MATCH($D113,INDIRECT($C113),0)+MATCH($C113,FIPs_codes!$G$1:$G$3296,0)-1),COLUMN(FIPs_codes!C111)))))</f>
        <v>6</v>
      </c>
      <c r="G113" s="51" t="s">
        <v>216</v>
      </c>
      <c r="H113" s="51" t="s">
        <v>217</v>
      </c>
      <c r="I113" s="53" t="s">
        <v>316</v>
      </c>
      <c r="J113" s="55" t="s">
        <v>219</v>
      </c>
      <c r="K113" s="49" t="s">
        <v>78</v>
      </c>
      <c r="L113" s="49" t="s">
        <v>220</v>
      </c>
      <c r="M113" s="49" t="s">
        <v>57</v>
      </c>
      <c r="N113" s="57" t="s">
        <v>297</v>
      </c>
      <c r="O113" s="57">
        <v>2007</v>
      </c>
      <c r="P113" s="57" t="s">
        <v>318</v>
      </c>
      <c r="Q113" s="128">
        <v>1340</v>
      </c>
      <c r="R113" s="49" t="s">
        <v>60</v>
      </c>
      <c r="S113" s="59" t="s">
        <v>60</v>
      </c>
      <c r="T113" s="47" t="s">
        <v>306</v>
      </c>
      <c r="U113" s="49" t="s">
        <v>134</v>
      </c>
      <c r="V113" s="57" t="s">
        <v>308</v>
      </c>
      <c r="W113" s="61" t="s">
        <v>225</v>
      </c>
      <c r="X113" s="61" t="s">
        <v>65</v>
      </c>
      <c r="Y113" s="152">
        <v>40868</v>
      </c>
      <c r="Z113" s="49">
        <v>67</v>
      </c>
      <c r="AA113" s="128">
        <v>729</v>
      </c>
      <c r="AB113" s="49" t="s">
        <v>66</v>
      </c>
      <c r="AC113" s="128">
        <v>100274</v>
      </c>
      <c r="AD113" s="49" t="s">
        <v>309</v>
      </c>
      <c r="AE113" s="57" t="s">
        <v>255</v>
      </c>
      <c r="AF113" s="57" t="s">
        <v>236</v>
      </c>
      <c r="AG113" s="49" t="s">
        <v>229</v>
      </c>
      <c r="AH113" s="49">
        <v>8.1</v>
      </c>
      <c r="AI113" s="49">
        <v>218.3</v>
      </c>
      <c r="AJ113" s="49">
        <v>226.4</v>
      </c>
      <c r="AK113" s="57">
        <v>8.8000000000000007</v>
      </c>
      <c r="AL113" s="25">
        <v>3.5777385159010598E-2</v>
      </c>
      <c r="AM113" s="55" t="s">
        <v>230</v>
      </c>
      <c r="AN113" s="49" t="s">
        <v>231</v>
      </c>
      <c r="AO113" s="49" t="s">
        <v>232</v>
      </c>
      <c r="AP113" s="63" t="s">
        <v>16963</v>
      </c>
      <c r="AQ113" s="27" t="str">
        <f t="shared" si="3"/>
        <v>Record Complete</v>
      </c>
      <c r="AR113" s="53"/>
      <c r="AS113" s="5" t="str">
        <f t="shared" si="4"/>
        <v/>
      </c>
      <c r="AT113" t="s">
        <v>17200</v>
      </c>
    </row>
    <row r="114" spans="1:46" ht="15.75" thickBot="1" x14ac:dyDescent="0.3">
      <c r="A114" s="48" t="s">
        <v>315</v>
      </c>
      <c r="B114" s="50">
        <v>5504</v>
      </c>
      <c r="C114" s="50" t="s">
        <v>213</v>
      </c>
      <c r="D114" s="50" t="s">
        <v>300</v>
      </c>
      <c r="E114" s="51" t="str">
        <f ca="1">IF(ISERROR(INDIRECT(CONCATENATE("FIPs_codes!",ADDRESS((MATCH($D114,INDIRECT($C114),0)+MATCH($C114,FIPs_codes!$G$1:$G$3296,0)-1),COLUMN(FIPs_codes!A112))))),"",INDIRECT(CONCATENATE("FIPs_codes!",ADDRESS((MATCH($D114,INDIRECT($C114),0)+MATCH($C114,FIPs_codes!$G$1:$G$3296,0)-1),COLUMN(FIPs_codes!A112)))))</f>
        <v>40009</v>
      </c>
      <c r="F114" s="51">
        <f ca="1">IF(ISERROR(INDIRECT(CONCATENATE("FIPs_codes!",ADDRESS((MATCH($D114,INDIRECT($C114),0)+MATCH($C114,FIPs_codes!$G$1:$G$3296,0)-1),COLUMN(FIPs_codes!C112))))),"",INDIRECT(CONCATENATE("FIPs_codes!",ADDRESS((MATCH($D114,INDIRECT($C114),0)+MATCH($C114,FIPs_codes!$G$1:$G$3296,0)-1),COLUMN(FIPs_codes!C112)))))</f>
        <v>6</v>
      </c>
      <c r="G114" s="52" t="s">
        <v>216</v>
      </c>
      <c r="H114" s="52" t="s">
        <v>217</v>
      </c>
      <c r="I114" s="54" t="s">
        <v>316</v>
      </c>
      <c r="J114" s="56" t="s">
        <v>219</v>
      </c>
      <c r="K114" s="50" t="s">
        <v>78</v>
      </c>
      <c r="L114" s="50" t="s">
        <v>220</v>
      </c>
      <c r="M114" s="50" t="s">
        <v>57</v>
      </c>
      <c r="N114" s="58" t="s">
        <v>297</v>
      </c>
      <c r="O114" s="58">
        <v>2007</v>
      </c>
      <c r="P114" s="58" t="s">
        <v>318</v>
      </c>
      <c r="Q114" s="126">
        <v>1340</v>
      </c>
      <c r="R114" s="50" t="s">
        <v>60</v>
      </c>
      <c r="S114" s="60" t="s">
        <v>60</v>
      </c>
      <c r="T114" s="48" t="s">
        <v>306</v>
      </c>
      <c r="U114" s="50" t="s">
        <v>134</v>
      </c>
      <c r="V114" s="58" t="s">
        <v>308</v>
      </c>
      <c r="W114" s="62" t="s">
        <v>225</v>
      </c>
      <c r="X114" s="62" t="s">
        <v>65</v>
      </c>
      <c r="Y114" s="151">
        <v>40868</v>
      </c>
      <c r="Z114" s="50">
        <v>67</v>
      </c>
      <c r="AA114" s="126">
        <v>729</v>
      </c>
      <c r="AB114" s="50" t="s">
        <v>66</v>
      </c>
      <c r="AC114" s="126">
        <v>100274</v>
      </c>
      <c r="AD114" s="50" t="s">
        <v>309</v>
      </c>
      <c r="AE114" s="58" t="s">
        <v>255</v>
      </c>
      <c r="AF114" s="58" t="s">
        <v>236</v>
      </c>
      <c r="AG114" s="50" t="s">
        <v>229</v>
      </c>
      <c r="AH114" s="50">
        <v>8.3000000000000007</v>
      </c>
      <c r="AI114" s="50">
        <v>223.6</v>
      </c>
      <c r="AJ114" s="50">
        <v>231.9</v>
      </c>
      <c r="AK114" s="58">
        <v>8.8000000000000007</v>
      </c>
      <c r="AL114" s="26">
        <v>3.5791289348857266E-2</v>
      </c>
      <c r="AM114" s="56" t="s">
        <v>230</v>
      </c>
      <c r="AN114" s="50" t="s">
        <v>231</v>
      </c>
      <c r="AO114" s="50" t="s">
        <v>232</v>
      </c>
      <c r="AP114" s="45" t="s">
        <v>16963</v>
      </c>
      <c r="AQ114" s="27" t="str">
        <f t="shared" si="3"/>
        <v>Record Complete</v>
      </c>
      <c r="AR114" s="54"/>
      <c r="AS114" s="5" t="str">
        <f t="shared" si="4"/>
        <v/>
      </c>
      <c r="AT114" t="s">
        <v>17200</v>
      </c>
    </row>
    <row r="115" spans="1:46" ht="15.75" thickBot="1" x14ac:dyDescent="0.3">
      <c r="A115" s="47" t="s">
        <v>315</v>
      </c>
      <c r="B115" s="49">
        <v>5504</v>
      </c>
      <c r="C115" s="49" t="s">
        <v>213</v>
      </c>
      <c r="D115" s="49" t="s">
        <v>300</v>
      </c>
      <c r="E115" s="51" t="str">
        <f ca="1">IF(ISERROR(INDIRECT(CONCATENATE("FIPs_codes!",ADDRESS((MATCH($D115,INDIRECT($C115),0)+MATCH($C115,FIPs_codes!$G$1:$G$3296,0)-1),COLUMN(FIPs_codes!A113))))),"",INDIRECT(CONCATENATE("FIPs_codes!",ADDRESS((MATCH($D115,INDIRECT($C115),0)+MATCH($C115,FIPs_codes!$G$1:$G$3296,0)-1),COLUMN(FIPs_codes!A113)))))</f>
        <v>40009</v>
      </c>
      <c r="F115" s="51">
        <f ca="1">IF(ISERROR(INDIRECT(CONCATENATE("FIPs_codes!",ADDRESS((MATCH($D115,INDIRECT($C115),0)+MATCH($C115,FIPs_codes!$G$1:$G$3296,0)-1),COLUMN(FIPs_codes!C113))))),"",INDIRECT(CONCATENATE("FIPs_codes!",ADDRESS((MATCH($D115,INDIRECT($C115),0)+MATCH($C115,FIPs_codes!$G$1:$G$3296,0)-1),COLUMN(FIPs_codes!C113)))))</f>
        <v>6</v>
      </c>
      <c r="G115" s="51" t="s">
        <v>216</v>
      </c>
      <c r="H115" s="51" t="s">
        <v>217</v>
      </c>
      <c r="I115" s="53" t="s">
        <v>316</v>
      </c>
      <c r="J115" s="55" t="s">
        <v>219</v>
      </c>
      <c r="K115" s="49" t="s">
        <v>78</v>
      </c>
      <c r="L115" s="49" t="s">
        <v>220</v>
      </c>
      <c r="M115" s="49" t="s">
        <v>57</v>
      </c>
      <c r="N115" s="57" t="s">
        <v>297</v>
      </c>
      <c r="O115" s="57">
        <v>2007</v>
      </c>
      <c r="P115" s="57" t="s">
        <v>317</v>
      </c>
      <c r="Q115" s="128">
        <v>1340</v>
      </c>
      <c r="R115" s="49" t="s">
        <v>60</v>
      </c>
      <c r="S115" s="59" t="s">
        <v>60</v>
      </c>
      <c r="T115" s="47" t="s">
        <v>306</v>
      </c>
      <c r="U115" s="49" t="s">
        <v>307</v>
      </c>
      <c r="V115" s="57" t="s">
        <v>308</v>
      </c>
      <c r="W115" s="61" t="s">
        <v>225</v>
      </c>
      <c r="X115" s="61" t="s">
        <v>65</v>
      </c>
      <c r="Y115" s="152">
        <v>40868</v>
      </c>
      <c r="Z115" s="49">
        <v>74</v>
      </c>
      <c r="AA115" s="128">
        <v>756</v>
      </c>
      <c r="AB115" s="49" t="s">
        <v>66</v>
      </c>
      <c r="AC115" s="128">
        <v>115379</v>
      </c>
      <c r="AD115" s="49" t="s">
        <v>309</v>
      </c>
      <c r="AE115" s="57" t="s">
        <v>255</v>
      </c>
      <c r="AF115" s="57" t="s">
        <v>236</v>
      </c>
      <c r="AG115" s="49" t="s">
        <v>229</v>
      </c>
      <c r="AH115" s="49">
        <v>63.6</v>
      </c>
      <c r="AI115" s="49">
        <v>179.7</v>
      </c>
      <c r="AJ115" s="49">
        <v>243.3</v>
      </c>
      <c r="AK115" s="57">
        <v>9.1</v>
      </c>
      <c r="AL115" s="25">
        <v>0.26140567200986436</v>
      </c>
      <c r="AM115" s="55" t="s">
        <v>230</v>
      </c>
      <c r="AN115" s="49" t="s">
        <v>231</v>
      </c>
      <c r="AO115" s="49" t="s">
        <v>232</v>
      </c>
      <c r="AP115" s="63" t="s">
        <v>16963</v>
      </c>
      <c r="AQ115" s="27" t="str">
        <f t="shared" si="3"/>
        <v>Record Complete</v>
      </c>
      <c r="AR115" s="53"/>
      <c r="AS115" s="5" t="str">
        <f t="shared" si="4"/>
        <v/>
      </c>
      <c r="AT115" t="s">
        <v>17200</v>
      </c>
    </row>
    <row r="116" spans="1:46" ht="15.75" thickBot="1" x14ac:dyDescent="0.3">
      <c r="A116" s="48" t="s">
        <v>315</v>
      </c>
      <c r="B116" s="50">
        <v>5504</v>
      </c>
      <c r="C116" s="50" t="s">
        <v>213</v>
      </c>
      <c r="D116" s="50" t="s">
        <v>300</v>
      </c>
      <c r="E116" s="51" t="str">
        <f ca="1">IF(ISERROR(INDIRECT(CONCATENATE("FIPs_codes!",ADDRESS((MATCH($D116,INDIRECT($C116),0)+MATCH($C116,FIPs_codes!$G$1:$G$3296,0)-1),COLUMN(FIPs_codes!A114))))),"",INDIRECT(CONCATENATE("FIPs_codes!",ADDRESS((MATCH($D116,INDIRECT($C116),0)+MATCH($C116,FIPs_codes!$G$1:$G$3296,0)-1),COLUMN(FIPs_codes!A114)))))</f>
        <v>40009</v>
      </c>
      <c r="F116" s="51">
        <f ca="1">IF(ISERROR(INDIRECT(CONCATENATE("FIPs_codes!",ADDRESS((MATCH($D116,INDIRECT($C116),0)+MATCH($C116,FIPs_codes!$G$1:$G$3296,0)-1),COLUMN(FIPs_codes!C114))))),"",INDIRECT(CONCATENATE("FIPs_codes!",ADDRESS((MATCH($D116,INDIRECT($C116),0)+MATCH($C116,FIPs_codes!$G$1:$G$3296,0)-1),COLUMN(FIPs_codes!C114)))))</f>
        <v>6</v>
      </c>
      <c r="G116" s="52" t="s">
        <v>216</v>
      </c>
      <c r="H116" s="52" t="s">
        <v>217</v>
      </c>
      <c r="I116" s="54" t="s">
        <v>316</v>
      </c>
      <c r="J116" s="56" t="s">
        <v>219</v>
      </c>
      <c r="K116" s="50" t="s">
        <v>78</v>
      </c>
      <c r="L116" s="50" t="s">
        <v>220</v>
      </c>
      <c r="M116" s="50" t="s">
        <v>57</v>
      </c>
      <c r="N116" s="58" t="s">
        <v>297</v>
      </c>
      <c r="O116" s="58">
        <v>2007</v>
      </c>
      <c r="P116" s="58" t="s">
        <v>317</v>
      </c>
      <c r="Q116" s="126">
        <v>1340</v>
      </c>
      <c r="R116" s="50" t="s">
        <v>60</v>
      </c>
      <c r="S116" s="60" t="s">
        <v>60</v>
      </c>
      <c r="T116" s="48" t="s">
        <v>306</v>
      </c>
      <c r="U116" s="50" t="s">
        <v>307</v>
      </c>
      <c r="V116" s="58" t="s">
        <v>308</v>
      </c>
      <c r="W116" s="62" t="s">
        <v>225</v>
      </c>
      <c r="X116" s="62" t="s">
        <v>65</v>
      </c>
      <c r="Y116" s="151">
        <v>40868</v>
      </c>
      <c r="Z116" s="50">
        <v>74</v>
      </c>
      <c r="AA116" s="126">
        <v>756</v>
      </c>
      <c r="AB116" s="50" t="s">
        <v>66</v>
      </c>
      <c r="AC116" s="126">
        <v>115379.1</v>
      </c>
      <c r="AD116" s="50" t="s">
        <v>309</v>
      </c>
      <c r="AE116" s="58" t="s">
        <v>255</v>
      </c>
      <c r="AF116" s="58" t="s">
        <v>236</v>
      </c>
      <c r="AG116" s="50" t="s">
        <v>229</v>
      </c>
      <c r="AH116" s="50">
        <v>67.5</v>
      </c>
      <c r="AI116" s="50">
        <v>176.6</v>
      </c>
      <c r="AJ116" s="50">
        <v>244</v>
      </c>
      <c r="AK116" s="58">
        <v>9.1</v>
      </c>
      <c r="AL116" s="26">
        <v>0.27652601392871773</v>
      </c>
      <c r="AM116" s="56" t="s">
        <v>230</v>
      </c>
      <c r="AN116" s="50" t="s">
        <v>231</v>
      </c>
      <c r="AO116" s="50" t="s">
        <v>232</v>
      </c>
      <c r="AP116" s="45" t="s">
        <v>16963</v>
      </c>
      <c r="AQ116" s="27" t="str">
        <f t="shared" si="3"/>
        <v>Record Complete</v>
      </c>
      <c r="AR116" s="54"/>
      <c r="AS116" s="5" t="str">
        <f t="shared" si="4"/>
        <v/>
      </c>
      <c r="AT116" t="s">
        <v>17200</v>
      </c>
    </row>
    <row r="117" spans="1:46" ht="15.75" thickBot="1" x14ac:dyDescent="0.3">
      <c r="A117" s="30" t="s">
        <v>315</v>
      </c>
      <c r="B117" s="32">
        <v>5504</v>
      </c>
      <c r="C117" s="32" t="s">
        <v>213</v>
      </c>
      <c r="D117" s="32" t="s">
        <v>300</v>
      </c>
      <c r="E117" s="51" t="str">
        <f ca="1">IF(ISERROR(INDIRECT(CONCATENATE("FIPs_codes!",ADDRESS((MATCH($D117,INDIRECT($C117),0)+MATCH($C117,FIPs_codes!$G$1:$G$3296,0)-1),COLUMN(FIPs_codes!A115))))),"",INDIRECT(CONCATENATE("FIPs_codes!",ADDRESS((MATCH($D117,INDIRECT($C117),0)+MATCH($C117,FIPs_codes!$G$1:$G$3296,0)-1),COLUMN(FIPs_codes!A115)))))</f>
        <v>40009</v>
      </c>
      <c r="F117" s="51">
        <f ca="1">IF(ISERROR(INDIRECT(CONCATENATE("FIPs_codes!",ADDRESS((MATCH($D117,INDIRECT($C117),0)+MATCH($C117,FIPs_codes!$G$1:$G$3296,0)-1),COLUMN(FIPs_codes!C115))))),"",INDIRECT(CONCATENATE("FIPs_codes!",ADDRESS((MATCH($D117,INDIRECT($C117),0)+MATCH($C117,FIPs_codes!$G$1:$G$3296,0)-1),COLUMN(FIPs_codes!C115)))))</f>
        <v>6</v>
      </c>
      <c r="G117" s="34" t="s">
        <v>216</v>
      </c>
      <c r="H117" s="34" t="s">
        <v>217</v>
      </c>
      <c r="I117" s="36" t="s">
        <v>316</v>
      </c>
      <c r="J117" s="38" t="s">
        <v>219</v>
      </c>
      <c r="K117" s="32" t="s">
        <v>78</v>
      </c>
      <c r="L117" s="32" t="s">
        <v>220</v>
      </c>
      <c r="M117" s="32" t="s">
        <v>57</v>
      </c>
      <c r="N117" s="40" t="s">
        <v>297</v>
      </c>
      <c r="O117" s="40">
        <v>2007</v>
      </c>
      <c r="P117" s="40" t="s">
        <v>317</v>
      </c>
      <c r="Q117" s="125">
        <v>1340</v>
      </c>
      <c r="R117" s="32" t="s">
        <v>60</v>
      </c>
      <c r="S117" s="42" t="s">
        <v>60</v>
      </c>
      <c r="T117" s="30" t="s">
        <v>306</v>
      </c>
      <c r="U117" s="32" t="s">
        <v>307</v>
      </c>
      <c r="V117" s="40" t="s">
        <v>308</v>
      </c>
      <c r="W117" s="44" t="s">
        <v>225</v>
      </c>
      <c r="X117" s="44" t="s">
        <v>65</v>
      </c>
      <c r="Y117" s="275">
        <v>40868</v>
      </c>
      <c r="Z117" s="32">
        <v>74</v>
      </c>
      <c r="AA117" s="125">
        <v>756</v>
      </c>
      <c r="AB117" s="32" t="s">
        <v>66</v>
      </c>
      <c r="AC117" s="125">
        <v>115379</v>
      </c>
      <c r="AD117" s="32" t="s">
        <v>309</v>
      </c>
      <c r="AE117" s="40" t="s">
        <v>255</v>
      </c>
      <c r="AF117" s="40" t="s">
        <v>236</v>
      </c>
      <c r="AG117" s="32" t="s">
        <v>229</v>
      </c>
      <c r="AH117" s="32">
        <v>63.4</v>
      </c>
      <c r="AI117" s="32">
        <v>188.6</v>
      </c>
      <c r="AJ117" s="32">
        <v>251.9</v>
      </c>
      <c r="AK117" s="40">
        <v>9.1</v>
      </c>
      <c r="AL117" s="25">
        <v>0.25158730158730158</v>
      </c>
      <c r="AM117" s="38" t="s">
        <v>230</v>
      </c>
      <c r="AN117" s="32" t="s">
        <v>231</v>
      </c>
      <c r="AO117" s="32" t="s">
        <v>232</v>
      </c>
      <c r="AP117" s="63" t="s">
        <v>16963</v>
      </c>
      <c r="AQ117" s="27" t="str">
        <f t="shared" si="3"/>
        <v>Record Complete</v>
      </c>
      <c r="AR117" s="36"/>
      <c r="AS117" s="5" t="str">
        <f t="shared" si="4"/>
        <v/>
      </c>
      <c r="AT117" t="s">
        <v>17200</v>
      </c>
    </row>
    <row r="118" spans="1:46" ht="15.75" thickBot="1" x14ac:dyDescent="0.3">
      <c r="A118" s="48" t="s">
        <v>315</v>
      </c>
      <c r="B118" s="50">
        <v>5504</v>
      </c>
      <c r="C118" s="50" t="s">
        <v>213</v>
      </c>
      <c r="D118" s="50" t="s">
        <v>300</v>
      </c>
      <c r="E118" s="51" t="str">
        <f ca="1">IF(ISERROR(INDIRECT(CONCATENATE("FIPs_codes!",ADDRESS((MATCH($D118,INDIRECT($C118),0)+MATCH($C118,FIPs_codes!$G$1:$G$3296,0)-1),COLUMN(FIPs_codes!A116))))),"",INDIRECT(CONCATENATE("FIPs_codes!",ADDRESS((MATCH($D118,INDIRECT($C118),0)+MATCH($C118,FIPs_codes!$G$1:$G$3296,0)-1),COLUMN(FIPs_codes!A116)))))</f>
        <v>40009</v>
      </c>
      <c r="F118" s="51">
        <f ca="1">IF(ISERROR(INDIRECT(CONCATENATE("FIPs_codes!",ADDRESS((MATCH($D118,INDIRECT($C118),0)+MATCH($C118,FIPs_codes!$G$1:$G$3296,0)-1),COLUMN(FIPs_codes!C116))))),"",INDIRECT(CONCATENATE("FIPs_codes!",ADDRESS((MATCH($D118,INDIRECT($C118),0)+MATCH($C118,FIPs_codes!$G$1:$G$3296,0)-1),COLUMN(FIPs_codes!C116)))))</f>
        <v>6</v>
      </c>
      <c r="G118" s="52" t="s">
        <v>216</v>
      </c>
      <c r="H118" s="52" t="s">
        <v>217</v>
      </c>
      <c r="I118" s="54" t="s">
        <v>316</v>
      </c>
      <c r="J118" s="56" t="s">
        <v>268</v>
      </c>
      <c r="K118" s="50" t="s">
        <v>78</v>
      </c>
      <c r="L118" s="50" t="s">
        <v>269</v>
      </c>
      <c r="M118" s="50" t="s">
        <v>57</v>
      </c>
      <c r="N118" s="58" t="s">
        <v>319</v>
      </c>
      <c r="O118" s="58">
        <v>2007</v>
      </c>
      <c r="P118" s="58" t="s">
        <v>321</v>
      </c>
      <c r="Q118" s="126">
        <v>1680</v>
      </c>
      <c r="R118" s="50" t="s">
        <v>244</v>
      </c>
      <c r="S118" s="60" t="s">
        <v>60</v>
      </c>
      <c r="T118" s="48" t="s">
        <v>306</v>
      </c>
      <c r="U118" s="50" t="s">
        <v>134</v>
      </c>
      <c r="V118" s="58" t="s">
        <v>308</v>
      </c>
      <c r="W118" s="62" t="s">
        <v>225</v>
      </c>
      <c r="X118" s="62" t="s">
        <v>65</v>
      </c>
      <c r="Y118" s="151">
        <v>40869</v>
      </c>
      <c r="Z118" s="50">
        <v>83</v>
      </c>
      <c r="AA118" s="126">
        <v>1189</v>
      </c>
      <c r="AB118" s="50" t="s">
        <v>66</v>
      </c>
      <c r="AC118" s="126">
        <v>113641</v>
      </c>
      <c r="AD118" s="50" t="s">
        <v>309</v>
      </c>
      <c r="AE118" s="58" t="s">
        <v>255</v>
      </c>
      <c r="AF118" s="58" t="s">
        <v>236</v>
      </c>
      <c r="AG118" s="50" t="s">
        <v>229</v>
      </c>
      <c r="AH118" s="50">
        <v>2.2000000000000002</v>
      </c>
      <c r="AI118" s="50">
        <v>163.80000000000001</v>
      </c>
      <c r="AJ118" s="50">
        <v>166</v>
      </c>
      <c r="AK118" s="58">
        <v>0</v>
      </c>
      <c r="AL118" s="26">
        <v>1.3253012048192772E-2</v>
      </c>
      <c r="AM118" s="56" t="s">
        <v>230</v>
      </c>
      <c r="AN118" s="50" t="s">
        <v>231</v>
      </c>
      <c r="AO118" s="50" t="s">
        <v>232</v>
      </c>
      <c r="AP118" s="45" t="s">
        <v>16963</v>
      </c>
      <c r="AQ118" s="27" t="str">
        <f t="shared" si="3"/>
        <v>Record Complete</v>
      </c>
      <c r="AR118" s="54"/>
      <c r="AS118" s="5" t="str">
        <f t="shared" si="4"/>
        <v/>
      </c>
      <c r="AT118" t="s">
        <v>17200</v>
      </c>
    </row>
    <row r="119" spans="1:46" ht="15.75" thickBot="1" x14ac:dyDescent="0.3">
      <c r="A119" s="47" t="s">
        <v>315</v>
      </c>
      <c r="B119" s="49">
        <v>5504</v>
      </c>
      <c r="C119" s="49" t="s">
        <v>213</v>
      </c>
      <c r="D119" s="49" t="s">
        <v>300</v>
      </c>
      <c r="E119" s="51" t="str">
        <f ca="1">IF(ISERROR(INDIRECT(CONCATENATE("FIPs_codes!",ADDRESS((MATCH($D119,INDIRECT($C119),0)+MATCH($C119,FIPs_codes!$G$1:$G$3296,0)-1),COLUMN(FIPs_codes!A117))))),"",INDIRECT(CONCATENATE("FIPs_codes!",ADDRESS((MATCH($D119,INDIRECT($C119),0)+MATCH($C119,FIPs_codes!$G$1:$G$3296,0)-1),COLUMN(FIPs_codes!A117)))))</f>
        <v>40009</v>
      </c>
      <c r="F119" s="51">
        <f ca="1">IF(ISERROR(INDIRECT(CONCATENATE("FIPs_codes!",ADDRESS((MATCH($D119,INDIRECT($C119),0)+MATCH($C119,FIPs_codes!$G$1:$G$3296,0)-1),COLUMN(FIPs_codes!C117))))),"",INDIRECT(CONCATENATE("FIPs_codes!",ADDRESS((MATCH($D119,INDIRECT($C119),0)+MATCH($C119,FIPs_codes!$G$1:$G$3296,0)-1),COLUMN(FIPs_codes!C117)))))</f>
        <v>6</v>
      </c>
      <c r="G119" s="51" t="s">
        <v>216</v>
      </c>
      <c r="H119" s="51" t="s">
        <v>217</v>
      </c>
      <c r="I119" s="53" t="s">
        <v>316</v>
      </c>
      <c r="J119" s="55" t="s">
        <v>268</v>
      </c>
      <c r="K119" s="49" t="s">
        <v>78</v>
      </c>
      <c r="L119" s="49" t="s">
        <v>269</v>
      </c>
      <c r="M119" s="49" t="s">
        <v>57</v>
      </c>
      <c r="N119" s="57" t="s">
        <v>319</v>
      </c>
      <c r="O119" s="57">
        <v>2007</v>
      </c>
      <c r="P119" s="57" t="s">
        <v>321</v>
      </c>
      <c r="Q119" s="128">
        <v>1680</v>
      </c>
      <c r="R119" s="49" t="s">
        <v>244</v>
      </c>
      <c r="S119" s="59" t="s">
        <v>60</v>
      </c>
      <c r="T119" s="47" t="s">
        <v>306</v>
      </c>
      <c r="U119" s="49" t="s">
        <v>134</v>
      </c>
      <c r="V119" s="57" t="s">
        <v>308</v>
      </c>
      <c r="W119" s="61" t="s">
        <v>225</v>
      </c>
      <c r="X119" s="61" t="s">
        <v>65</v>
      </c>
      <c r="Y119" s="152">
        <v>40869</v>
      </c>
      <c r="Z119" s="49">
        <v>83</v>
      </c>
      <c r="AA119" s="128">
        <v>1189</v>
      </c>
      <c r="AB119" s="49" t="s">
        <v>66</v>
      </c>
      <c r="AC119" s="128">
        <v>113641</v>
      </c>
      <c r="AD119" s="49" t="s">
        <v>309</v>
      </c>
      <c r="AE119" s="57" t="s">
        <v>255</v>
      </c>
      <c r="AF119" s="57" t="s">
        <v>236</v>
      </c>
      <c r="AG119" s="49" t="s">
        <v>229</v>
      </c>
      <c r="AH119" s="49">
        <v>3</v>
      </c>
      <c r="AI119" s="49">
        <v>258.60000000000002</v>
      </c>
      <c r="AJ119" s="49">
        <v>261.60000000000002</v>
      </c>
      <c r="AK119" s="57">
        <v>0</v>
      </c>
      <c r="AL119" s="25">
        <v>1.146788990825688E-2</v>
      </c>
      <c r="AM119" s="55" t="s">
        <v>230</v>
      </c>
      <c r="AN119" s="49" t="s">
        <v>231</v>
      </c>
      <c r="AO119" s="49" t="s">
        <v>232</v>
      </c>
      <c r="AP119" s="63" t="s">
        <v>16963</v>
      </c>
      <c r="AQ119" s="27" t="str">
        <f t="shared" si="3"/>
        <v>Record Complete</v>
      </c>
      <c r="AR119" s="53"/>
      <c r="AS119" s="5" t="str">
        <f t="shared" si="4"/>
        <v/>
      </c>
      <c r="AT119" t="s">
        <v>17200</v>
      </c>
    </row>
    <row r="120" spans="1:46" ht="15.75" thickBot="1" x14ac:dyDescent="0.3">
      <c r="A120" s="29" t="s">
        <v>315</v>
      </c>
      <c r="B120" s="31">
        <v>5504</v>
      </c>
      <c r="C120" s="31" t="s">
        <v>213</v>
      </c>
      <c r="D120" s="31" t="s">
        <v>300</v>
      </c>
      <c r="E120" s="51" t="str">
        <f ca="1">IF(ISERROR(INDIRECT(CONCATENATE("FIPs_codes!",ADDRESS((MATCH($D120,INDIRECT($C120),0)+MATCH($C120,FIPs_codes!$G$1:$G$3296,0)-1),COLUMN(FIPs_codes!A118))))),"",INDIRECT(CONCATENATE("FIPs_codes!",ADDRESS((MATCH($D120,INDIRECT($C120),0)+MATCH($C120,FIPs_codes!$G$1:$G$3296,0)-1),COLUMN(FIPs_codes!A118)))))</f>
        <v>40009</v>
      </c>
      <c r="F120" s="51">
        <f ca="1">IF(ISERROR(INDIRECT(CONCATENATE("FIPs_codes!",ADDRESS((MATCH($D120,INDIRECT($C120),0)+MATCH($C120,FIPs_codes!$G$1:$G$3296,0)-1),COLUMN(FIPs_codes!C118))))),"",INDIRECT(CONCATENATE("FIPs_codes!",ADDRESS((MATCH($D120,INDIRECT($C120),0)+MATCH($C120,FIPs_codes!$G$1:$G$3296,0)-1),COLUMN(FIPs_codes!C118)))))</f>
        <v>6</v>
      </c>
      <c r="G120" s="33" t="s">
        <v>216</v>
      </c>
      <c r="H120" s="33" t="s">
        <v>217</v>
      </c>
      <c r="I120" s="35" t="s">
        <v>316</v>
      </c>
      <c r="J120" s="37" t="s">
        <v>268</v>
      </c>
      <c r="K120" s="31" t="s">
        <v>78</v>
      </c>
      <c r="L120" s="31" t="s">
        <v>269</v>
      </c>
      <c r="M120" s="31" t="s">
        <v>57</v>
      </c>
      <c r="N120" s="39" t="s">
        <v>319</v>
      </c>
      <c r="O120" s="39">
        <v>2007</v>
      </c>
      <c r="P120" s="39" t="s">
        <v>321</v>
      </c>
      <c r="Q120" s="240">
        <v>1680</v>
      </c>
      <c r="R120" s="31" t="s">
        <v>244</v>
      </c>
      <c r="S120" s="41" t="s">
        <v>60</v>
      </c>
      <c r="T120" s="29" t="s">
        <v>306</v>
      </c>
      <c r="U120" s="31" t="s">
        <v>134</v>
      </c>
      <c r="V120" s="39" t="s">
        <v>308</v>
      </c>
      <c r="W120" s="43" t="s">
        <v>225</v>
      </c>
      <c r="X120" s="43" t="s">
        <v>65</v>
      </c>
      <c r="Y120" s="274">
        <v>40869</v>
      </c>
      <c r="Z120" s="31">
        <v>83</v>
      </c>
      <c r="AA120" s="240">
        <v>1189</v>
      </c>
      <c r="AB120" s="31" t="s">
        <v>66</v>
      </c>
      <c r="AC120" s="240">
        <v>113641</v>
      </c>
      <c r="AD120" s="31" t="s">
        <v>309</v>
      </c>
      <c r="AE120" s="39" t="s">
        <v>255</v>
      </c>
      <c r="AF120" s="39" t="s">
        <v>236</v>
      </c>
      <c r="AG120" s="31" t="s">
        <v>229</v>
      </c>
      <c r="AH120" s="31">
        <v>4.7</v>
      </c>
      <c r="AI120" s="31">
        <v>284.89999999999998</v>
      </c>
      <c r="AJ120" s="31">
        <v>289.60000000000002</v>
      </c>
      <c r="AK120" s="39">
        <v>0</v>
      </c>
      <c r="AL120" s="26">
        <v>1.6229281767955805E-2</v>
      </c>
      <c r="AM120" s="37" t="s">
        <v>230</v>
      </c>
      <c r="AN120" s="31" t="s">
        <v>231</v>
      </c>
      <c r="AO120" s="31" t="s">
        <v>232</v>
      </c>
      <c r="AP120" s="45" t="s">
        <v>16963</v>
      </c>
      <c r="AQ120" s="27" t="str">
        <f t="shared" si="3"/>
        <v>Record Complete</v>
      </c>
      <c r="AR120" s="35"/>
      <c r="AS120" s="5" t="str">
        <f t="shared" si="4"/>
        <v/>
      </c>
      <c r="AT120" t="s">
        <v>17200</v>
      </c>
    </row>
    <row r="121" spans="1:46" ht="15.75" thickBot="1" x14ac:dyDescent="0.3">
      <c r="A121" s="30" t="s">
        <v>315</v>
      </c>
      <c r="B121" s="32">
        <v>5504</v>
      </c>
      <c r="C121" s="32" t="s">
        <v>213</v>
      </c>
      <c r="D121" s="32" t="s">
        <v>300</v>
      </c>
      <c r="E121" s="51" t="str">
        <f ca="1">IF(ISERROR(INDIRECT(CONCATENATE("FIPs_codes!",ADDRESS((MATCH($D121,INDIRECT($C121),0)+MATCH($C121,FIPs_codes!$G$1:$G$3296,0)-1),COLUMN(FIPs_codes!A119))))),"",INDIRECT(CONCATENATE("FIPs_codes!",ADDRESS((MATCH($D121,INDIRECT($C121),0)+MATCH($C121,FIPs_codes!$G$1:$G$3296,0)-1),COLUMN(FIPs_codes!A119)))))</f>
        <v>40009</v>
      </c>
      <c r="F121" s="51">
        <f ca="1">IF(ISERROR(INDIRECT(CONCATENATE("FIPs_codes!",ADDRESS((MATCH($D121,INDIRECT($C121),0)+MATCH($C121,FIPs_codes!$G$1:$G$3296,0)-1),COLUMN(FIPs_codes!C119))))),"",INDIRECT(CONCATENATE("FIPs_codes!",ADDRESS((MATCH($D121,INDIRECT($C121),0)+MATCH($C121,FIPs_codes!$G$1:$G$3296,0)-1),COLUMN(FIPs_codes!C119)))))</f>
        <v>6</v>
      </c>
      <c r="G121" s="34" t="s">
        <v>216</v>
      </c>
      <c r="H121" s="34" t="s">
        <v>217</v>
      </c>
      <c r="I121" s="36" t="s">
        <v>316</v>
      </c>
      <c r="J121" s="38" t="s">
        <v>268</v>
      </c>
      <c r="K121" s="32" t="s">
        <v>78</v>
      </c>
      <c r="L121" s="32" t="s">
        <v>269</v>
      </c>
      <c r="M121" s="32" t="s">
        <v>57</v>
      </c>
      <c r="N121" s="40" t="s">
        <v>319</v>
      </c>
      <c r="O121" s="40">
        <v>2007</v>
      </c>
      <c r="P121" s="40" t="s">
        <v>321</v>
      </c>
      <c r="Q121" s="125">
        <v>1680</v>
      </c>
      <c r="R121" s="32" t="s">
        <v>244</v>
      </c>
      <c r="S121" s="42" t="s">
        <v>60</v>
      </c>
      <c r="T121" s="30" t="s">
        <v>306</v>
      </c>
      <c r="U121" s="32" t="s">
        <v>134</v>
      </c>
      <c r="V121" s="40" t="s">
        <v>308</v>
      </c>
      <c r="W121" s="44" t="s">
        <v>225</v>
      </c>
      <c r="X121" s="44" t="s">
        <v>65</v>
      </c>
      <c r="Y121" s="44">
        <v>40962</v>
      </c>
      <c r="Z121" s="32">
        <v>59</v>
      </c>
      <c r="AA121" s="125">
        <v>1189</v>
      </c>
      <c r="AB121" s="32" t="s">
        <v>66</v>
      </c>
      <c r="AC121" s="125">
        <v>81061.7</v>
      </c>
      <c r="AD121" s="32" t="s">
        <v>309</v>
      </c>
      <c r="AE121" s="40" t="s">
        <v>255</v>
      </c>
      <c r="AF121" s="40" t="s">
        <v>236</v>
      </c>
      <c r="AG121" s="32" t="s">
        <v>229</v>
      </c>
      <c r="AH121" s="32">
        <v>0</v>
      </c>
      <c r="AI121" s="32">
        <v>176.8</v>
      </c>
      <c r="AJ121" s="32">
        <v>176.9</v>
      </c>
      <c r="AK121" s="40">
        <v>0</v>
      </c>
      <c r="AL121" s="25">
        <v>0</v>
      </c>
      <c r="AM121" s="38" t="s">
        <v>230</v>
      </c>
      <c r="AN121" s="32" t="s">
        <v>231</v>
      </c>
      <c r="AO121" s="32" t="s">
        <v>232</v>
      </c>
      <c r="AP121" s="63" t="s">
        <v>16963</v>
      </c>
      <c r="AQ121" s="27" t="str">
        <f t="shared" si="3"/>
        <v>Record Complete</v>
      </c>
      <c r="AR121" s="36"/>
      <c r="AS121" s="5" t="str">
        <f t="shared" si="4"/>
        <v/>
      </c>
      <c r="AT121" t="s">
        <v>17200</v>
      </c>
    </row>
    <row r="122" spans="1:46" ht="15.75" thickBot="1" x14ac:dyDescent="0.3">
      <c r="A122" s="29" t="s">
        <v>315</v>
      </c>
      <c r="B122" s="31">
        <v>5504</v>
      </c>
      <c r="C122" s="31" t="s">
        <v>213</v>
      </c>
      <c r="D122" s="31" t="s">
        <v>300</v>
      </c>
      <c r="E122" s="51" t="str">
        <f ca="1">IF(ISERROR(INDIRECT(CONCATENATE("FIPs_codes!",ADDRESS((MATCH($D122,INDIRECT($C122),0)+MATCH($C122,FIPs_codes!$G$1:$G$3296,0)-1),COLUMN(FIPs_codes!A120))))),"",INDIRECT(CONCATENATE("FIPs_codes!",ADDRESS((MATCH($D122,INDIRECT($C122),0)+MATCH($C122,FIPs_codes!$G$1:$G$3296,0)-1),COLUMN(FIPs_codes!A120)))))</f>
        <v>40009</v>
      </c>
      <c r="F122" s="51">
        <f ca="1">IF(ISERROR(INDIRECT(CONCATENATE("FIPs_codes!",ADDRESS((MATCH($D122,INDIRECT($C122),0)+MATCH($C122,FIPs_codes!$G$1:$G$3296,0)-1),COLUMN(FIPs_codes!C120))))),"",INDIRECT(CONCATENATE("FIPs_codes!",ADDRESS((MATCH($D122,INDIRECT($C122),0)+MATCH($C122,FIPs_codes!$G$1:$G$3296,0)-1),COLUMN(FIPs_codes!C120)))))</f>
        <v>6</v>
      </c>
      <c r="G122" s="33" t="s">
        <v>216</v>
      </c>
      <c r="H122" s="33" t="s">
        <v>217</v>
      </c>
      <c r="I122" s="35" t="s">
        <v>316</v>
      </c>
      <c r="J122" s="37" t="s">
        <v>268</v>
      </c>
      <c r="K122" s="31" t="s">
        <v>78</v>
      </c>
      <c r="L122" s="31" t="s">
        <v>269</v>
      </c>
      <c r="M122" s="31" t="s">
        <v>57</v>
      </c>
      <c r="N122" s="39" t="s">
        <v>319</v>
      </c>
      <c r="O122" s="39">
        <v>2007</v>
      </c>
      <c r="P122" s="39" t="s">
        <v>321</v>
      </c>
      <c r="Q122" s="240">
        <v>1680</v>
      </c>
      <c r="R122" s="31" t="s">
        <v>244</v>
      </c>
      <c r="S122" s="41" t="s">
        <v>60</v>
      </c>
      <c r="T122" s="29" t="s">
        <v>306</v>
      </c>
      <c r="U122" s="31" t="s">
        <v>134</v>
      </c>
      <c r="V122" s="39" t="s">
        <v>308</v>
      </c>
      <c r="W122" s="43" t="s">
        <v>225</v>
      </c>
      <c r="X122" s="43" t="s">
        <v>65</v>
      </c>
      <c r="Y122" s="43">
        <v>40962</v>
      </c>
      <c r="Z122" s="31">
        <v>59</v>
      </c>
      <c r="AA122" s="240">
        <v>1189</v>
      </c>
      <c r="AB122" s="31" t="s">
        <v>66</v>
      </c>
      <c r="AC122" s="240">
        <v>81061.7</v>
      </c>
      <c r="AD122" s="31" t="s">
        <v>309</v>
      </c>
      <c r="AE122" s="39" t="s">
        <v>255</v>
      </c>
      <c r="AF122" s="39" t="s">
        <v>236</v>
      </c>
      <c r="AG122" s="31" t="s">
        <v>229</v>
      </c>
      <c r="AH122" s="31">
        <v>0</v>
      </c>
      <c r="AI122" s="31">
        <v>177.5</v>
      </c>
      <c r="AJ122" s="31">
        <v>177.5</v>
      </c>
      <c r="AK122" s="39">
        <v>0</v>
      </c>
      <c r="AL122" s="26">
        <v>0</v>
      </c>
      <c r="AM122" s="37" t="s">
        <v>230</v>
      </c>
      <c r="AN122" s="31" t="s">
        <v>231</v>
      </c>
      <c r="AO122" s="31" t="s">
        <v>232</v>
      </c>
      <c r="AP122" s="45" t="s">
        <v>16963</v>
      </c>
      <c r="AQ122" s="27" t="str">
        <f t="shared" si="3"/>
        <v>Record Complete</v>
      </c>
      <c r="AR122" s="35"/>
      <c r="AS122" s="5" t="str">
        <f t="shared" si="4"/>
        <v/>
      </c>
      <c r="AT122" t="s">
        <v>17200</v>
      </c>
    </row>
    <row r="123" spans="1:46" ht="15.75" thickBot="1" x14ac:dyDescent="0.3">
      <c r="A123" s="47" t="s">
        <v>315</v>
      </c>
      <c r="B123" s="49">
        <v>5504</v>
      </c>
      <c r="C123" s="49" t="s">
        <v>213</v>
      </c>
      <c r="D123" s="49" t="s">
        <v>300</v>
      </c>
      <c r="E123" s="51" t="str">
        <f ca="1">IF(ISERROR(INDIRECT(CONCATENATE("FIPs_codes!",ADDRESS((MATCH($D123,INDIRECT($C123),0)+MATCH($C123,FIPs_codes!$G$1:$G$3296,0)-1),COLUMN(FIPs_codes!A121))))),"",INDIRECT(CONCATENATE("FIPs_codes!",ADDRESS((MATCH($D123,INDIRECT($C123),0)+MATCH($C123,FIPs_codes!$G$1:$G$3296,0)-1),COLUMN(FIPs_codes!A121)))))</f>
        <v>40009</v>
      </c>
      <c r="F123" s="51">
        <f ca="1">IF(ISERROR(INDIRECT(CONCATENATE("FIPs_codes!",ADDRESS((MATCH($D123,INDIRECT($C123),0)+MATCH($C123,FIPs_codes!$G$1:$G$3296,0)-1),COLUMN(FIPs_codes!C121))))),"",INDIRECT(CONCATENATE("FIPs_codes!",ADDRESS((MATCH($D123,INDIRECT($C123),0)+MATCH($C123,FIPs_codes!$G$1:$G$3296,0)-1),COLUMN(FIPs_codes!C121)))))</f>
        <v>6</v>
      </c>
      <c r="G123" s="51" t="s">
        <v>216</v>
      </c>
      <c r="H123" s="51" t="s">
        <v>217</v>
      </c>
      <c r="I123" s="53" t="s">
        <v>316</v>
      </c>
      <c r="J123" s="55" t="s">
        <v>268</v>
      </c>
      <c r="K123" s="49" t="s">
        <v>78</v>
      </c>
      <c r="L123" s="49" t="s">
        <v>269</v>
      </c>
      <c r="M123" s="49" t="s">
        <v>57</v>
      </c>
      <c r="N123" s="57" t="s">
        <v>319</v>
      </c>
      <c r="O123" s="57">
        <v>2007</v>
      </c>
      <c r="P123" s="57" t="s">
        <v>321</v>
      </c>
      <c r="Q123" s="128">
        <v>1680</v>
      </c>
      <c r="R123" s="49" t="s">
        <v>244</v>
      </c>
      <c r="S123" s="59" t="s">
        <v>60</v>
      </c>
      <c r="T123" s="47" t="s">
        <v>306</v>
      </c>
      <c r="U123" s="49" t="s">
        <v>134</v>
      </c>
      <c r="V123" s="57" t="s">
        <v>308</v>
      </c>
      <c r="W123" s="61" t="s">
        <v>225</v>
      </c>
      <c r="X123" s="61" t="s">
        <v>65</v>
      </c>
      <c r="Y123" s="61">
        <v>40962</v>
      </c>
      <c r="Z123" s="49">
        <v>59</v>
      </c>
      <c r="AA123" s="128">
        <v>1189</v>
      </c>
      <c r="AB123" s="49" t="s">
        <v>66</v>
      </c>
      <c r="AC123" s="128">
        <v>81062.7</v>
      </c>
      <c r="AD123" s="49" t="s">
        <v>309</v>
      </c>
      <c r="AE123" s="57" t="s">
        <v>255</v>
      </c>
      <c r="AF123" s="57" t="s">
        <v>236</v>
      </c>
      <c r="AG123" s="49" t="s">
        <v>229</v>
      </c>
      <c r="AH123" s="49">
        <v>0</v>
      </c>
      <c r="AI123" s="49">
        <v>191</v>
      </c>
      <c r="AJ123" s="49">
        <v>191</v>
      </c>
      <c r="AK123" s="57">
        <v>0</v>
      </c>
      <c r="AL123" s="25">
        <v>0</v>
      </c>
      <c r="AM123" s="55" t="s">
        <v>230</v>
      </c>
      <c r="AN123" s="49" t="s">
        <v>231</v>
      </c>
      <c r="AO123" s="49" t="s">
        <v>232</v>
      </c>
      <c r="AP123" s="63" t="s">
        <v>16963</v>
      </c>
      <c r="AQ123" s="27" t="str">
        <f t="shared" si="3"/>
        <v>Record Complete</v>
      </c>
      <c r="AR123" s="53"/>
      <c r="AS123" s="5" t="str">
        <f t="shared" si="4"/>
        <v/>
      </c>
      <c r="AT123" t="s">
        <v>17200</v>
      </c>
    </row>
    <row r="124" spans="1:46" ht="15.75" thickBot="1" x14ac:dyDescent="0.3">
      <c r="A124" s="29" t="s">
        <v>315</v>
      </c>
      <c r="B124" s="31">
        <v>5504</v>
      </c>
      <c r="C124" s="31" t="s">
        <v>213</v>
      </c>
      <c r="D124" s="31" t="s">
        <v>300</v>
      </c>
      <c r="E124" s="51" t="str">
        <f ca="1">IF(ISERROR(INDIRECT(CONCATENATE("FIPs_codes!",ADDRESS((MATCH($D124,INDIRECT($C124),0)+MATCH($C124,FIPs_codes!$G$1:$G$3296,0)-1),COLUMN(FIPs_codes!A122))))),"",INDIRECT(CONCATENATE("FIPs_codes!",ADDRESS((MATCH($D124,INDIRECT($C124),0)+MATCH($C124,FIPs_codes!$G$1:$G$3296,0)-1),COLUMN(FIPs_codes!A122)))))</f>
        <v>40009</v>
      </c>
      <c r="F124" s="51">
        <f ca="1">IF(ISERROR(INDIRECT(CONCATENATE("FIPs_codes!",ADDRESS((MATCH($D124,INDIRECT($C124),0)+MATCH($C124,FIPs_codes!$G$1:$G$3296,0)-1),COLUMN(FIPs_codes!C122))))),"",INDIRECT(CONCATENATE("FIPs_codes!",ADDRESS((MATCH($D124,INDIRECT($C124),0)+MATCH($C124,FIPs_codes!$G$1:$G$3296,0)-1),COLUMN(FIPs_codes!C122)))))</f>
        <v>6</v>
      </c>
      <c r="G124" s="33" t="s">
        <v>216</v>
      </c>
      <c r="H124" s="33" t="s">
        <v>217</v>
      </c>
      <c r="I124" s="35" t="s">
        <v>316</v>
      </c>
      <c r="J124" s="37" t="s">
        <v>219</v>
      </c>
      <c r="K124" s="31" t="s">
        <v>78</v>
      </c>
      <c r="L124" s="31" t="s">
        <v>220</v>
      </c>
      <c r="M124" s="31" t="s">
        <v>57</v>
      </c>
      <c r="N124" s="39" t="s">
        <v>297</v>
      </c>
      <c r="O124" s="39">
        <v>2007</v>
      </c>
      <c r="P124" s="39" t="s">
        <v>318</v>
      </c>
      <c r="Q124" s="240">
        <v>1340</v>
      </c>
      <c r="R124" s="31" t="s">
        <v>60</v>
      </c>
      <c r="S124" s="41" t="s">
        <v>60</v>
      </c>
      <c r="T124" s="29" t="s">
        <v>306</v>
      </c>
      <c r="U124" s="31" t="s">
        <v>134</v>
      </c>
      <c r="V124" s="39" t="s">
        <v>308</v>
      </c>
      <c r="W124" s="43" t="s">
        <v>225</v>
      </c>
      <c r="X124" s="43" t="s">
        <v>65</v>
      </c>
      <c r="Y124" s="43">
        <v>40962</v>
      </c>
      <c r="Z124" s="31">
        <v>55</v>
      </c>
      <c r="AA124" s="240">
        <v>757</v>
      </c>
      <c r="AB124" s="31" t="s">
        <v>66</v>
      </c>
      <c r="AC124" s="240">
        <v>89890.3</v>
      </c>
      <c r="AD124" s="31" t="s">
        <v>309</v>
      </c>
      <c r="AE124" s="39" t="s">
        <v>255</v>
      </c>
      <c r="AF124" s="39" t="s">
        <v>236</v>
      </c>
      <c r="AG124" s="31" t="s">
        <v>229</v>
      </c>
      <c r="AH124" s="31">
        <v>9.5</v>
      </c>
      <c r="AI124" s="31">
        <v>181.9</v>
      </c>
      <c r="AJ124" s="31">
        <v>191.4</v>
      </c>
      <c r="AK124" s="39">
        <v>9.1</v>
      </c>
      <c r="AL124" s="26">
        <v>4.9634273772204807E-2</v>
      </c>
      <c r="AM124" s="37" t="s">
        <v>230</v>
      </c>
      <c r="AN124" s="31" t="s">
        <v>231</v>
      </c>
      <c r="AO124" s="31" t="s">
        <v>232</v>
      </c>
      <c r="AP124" s="45" t="s">
        <v>16963</v>
      </c>
      <c r="AQ124" s="27" t="str">
        <f t="shared" si="3"/>
        <v>Record Complete</v>
      </c>
      <c r="AR124" s="35"/>
      <c r="AS124" s="5" t="str">
        <f t="shared" si="4"/>
        <v/>
      </c>
      <c r="AT124" t="s">
        <v>17200</v>
      </c>
    </row>
    <row r="125" spans="1:46" ht="15.75" thickBot="1" x14ac:dyDescent="0.3">
      <c r="A125" s="30" t="s">
        <v>315</v>
      </c>
      <c r="B125" s="32">
        <v>5504</v>
      </c>
      <c r="C125" s="32" t="s">
        <v>213</v>
      </c>
      <c r="D125" s="32" t="s">
        <v>300</v>
      </c>
      <c r="E125" s="51" t="str">
        <f ca="1">IF(ISERROR(INDIRECT(CONCATENATE("FIPs_codes!",ADDRESS((MATCH($D125,INDIRECT($C125),0)+MATCH($C125,FIPs_codes!$G$1:$G$3296,0)-1),COLUMN(FIPs_codes!A123))))),"",INDIRECT(CONCATENATE("FIPs_codes!",ADDRESS((MATCH($D125,INDIRECT($C125),0)+MATCH($C125,FIPs_codes!$G$1:$G$3296,0)-1),COLUMN(FIPs_codes!A123)))))</f>
        <v>40009</v>
      </c>
      <c r="F125" s="51">
        <f ca="1">IF(ISERROR(INDIRECT(CONCATENATE("FIPs_codes!",ADDRESS((MATCH($D125,INDIRECT($C125),0)+MATCH($C125,FIPs_codes!$G$1:$G$3296,0)-1),COLUMN(FIPs_codes!C123))))),"",INDIRECT(CONCATENATE("FIPs_codes!",ADDRESS((MATCH($D125,INDIRECT($C125),0)+MATCH($C125,FIPs_codes!$G$1:$G$3296,0)-1),COLUMN(FIPs_codes!C123)))))</f>
        <v>6</v>
      </c>
      <c r="G125" s="34" t="s">
        <v>216</v>
      </c>
      <c r="H125" s="34" t="s">
        <v>217</v>
      </c>
      <c r="I125" s="36" t="s">
        <v>316</v>
      </c>
      <c r="J125" s="38" t="s">
        <v>219</v>
      </c>
      <c r="K125" s="32" t="s">
        <v>78</v>
      </c>
      <c r="L125" s="32" t="s">
        <v>220</v>
      </c>
      <c r="M125" s="32" t="s">
        <v>57</v>
      </c>
      <c r="N125" s="40" t="s">
        <v>297</v>
      </c>
      <c r="O125" s="40">
        <v>2007</v>
      </c>
      <c r="P125" s="40" t="s">
        <v>318</v>
      </c>
      <c r="Q125" s="125">
        <v>1340</v>
      </c>
      <c r="R125" s="32" t="s">
        <v>60</v>
      </c>
      <c r="S125" s="42" t="s">
        <v>60</v>
      </c>
      <c r="T125" s="30" t="s">
        <v>306</v>
      </c>
      <c r="U125" s="32" t="s">
        <v>134</v>
      </c>
      <c r="V125" s="40" t="s">
        <v>308</v>
      </c>
      <c r="W125" s="44" t="s">
        <v>225</v>
      </c>
      <c r="X125" s="44" t="s">
        <v>65</v>
      </c>
      <c r="Y125" s="44">
        <v>40962</v>
      </c>
      <c r="Z125" s="32">
        <v>55</v>
      </c>
      <c r="AA125" s="125">
        <v>757</v>
      </c>
      <c r="AB125" s="32" t="s">
        <v>66</v>
      </c>
      <c r="AC125" s="125">
        <v>89890.3</v>
      </c>
      <c r="AD125" s="32" t="s">
        <v>309</v>
      </c>
      <c r="AE125" s="40" t="s">
        <v>255</v>
      </c>
      <c r="AF125" s="40" t="s">
        <v>236</v>
      </c>
      <c r="AG125" s="32" t="s">
        <v>229</v>
      </c>
      <c r="AH125" s="32">
        <v>9.8000000000000007</v>
      </c>
      <c r="AI125" s="32">
        <v>188.4</v>
      </c>
      <c r="AJ125" s="32">
        <v>198.2</v>
      </c>
      <c r="AK125" s="40">
        <v>9.1</v>
      </c>
      <c r="AL125" s="25">
        <v>4.9445005045408677E-2</v>
      </c>
      <c r="AM125" s="38" t="s">
        <v>230</v>
      </c>
      <c r="AN125" s="32" t="s">
        <v>231</v>
      </c>
      <c r="AO125" s="32" t="s">
        <v>232</v>
      </c>
      <c r="AP125" s="63" t="s">
        <v>16963</v>
      </c>
      <c r="AQ125" s="27" t="str">
        <f t="shared" si="3"/>
        <v>Record Complete</v>
      </c>
      <c r="AR125" s="36"/>
      <c r="AS125" s="5" t="str">
        <f t="shared" si="4"/>
        <v/>
      </c>
      <c r="AT125" t="s">
        <v>17200</v>
      </c>
    </row>
    <row r="126" spans="1:46" ht="15.75" thickBot="1" x14ac:dyDescent="0.3">
      <c r="A126" s="29" t="s">
        <v>315</v>
      </c>
      <c r="B126" s="31">
        <v>5504</v>
      </c>
      <c r="C126" s="31" t="s">
        <v>213</v>
      </c>
      <c r="D126" s="31" t="s">
        <v>300</v>
      </c>
      <c r="E126" s="51" t="str">
        <f ca="1">IF(ISERROR(INDIRECT(CONCATENATE("FIPs_codes!",ADDRESS((MATCH($D126,INDIRECT($C126),0)+MATCH($C126,FIPs_codes!$G$1:$G$3296,0)-1),COLUMN(FIPs_codes!A124))))),"",INDIRECT(CONCATENATE("FIPs_codes!",ADDRESS((MATCH($D126,INDIRECT($C126),0)+MATCH($C126,FIPs_codes!$G$1:$G$3296,0)-1),COLUMN(FIPs_codes!A124)))))</f>
        <v>40009</v>
      </c>
      <c r="F126" s="51">
        <f ca="1">IF(ISERROR(INDIRECT(CONCATENATE("FIPs_codes!",ADDRESS((MATCH($D126,INDIRECT($C126),0)+MATCH($C126,FIPs_codes!$G$1:$G$3296,0)-1),COLUMN(FIPs_codes!C124))))),"",INDIRECT(CONCATENATE("FIPs_codes!",ADDRESS((MATCH($D126,INDIRECT($C126),0)+MATCH($C126,FIPs_codes!$G$1:$G$3296,0)-1),COLUMN(FIPs_codes!C124)))))</f>
        <v>6</v>
      </c>
      <c r="G126" s="33" t="s">
        <v>216</v>
      </c>
      <c r="H126" s="33" t="s">
        <v>217</v>
      </c>
      <c r="I126" s="35" t="s">
        <v>316</v>
      </c>
      <c r="J126" s="37" t="s">
        <v>219</v>
      </c>
      <c r="K126" s="31" t="s">
        <v>78</v>
      </c>
      <c r="L126" s="31" t="s">
        <v>220</v>
      </c>
      <c r="M126" s="31" t="s">
        <v>57</v>
      </c>
      <c r="N126" s="39" t="s">
        <v>297</v>
      </c>
      <c r="O126" s="39">
        <v>2007</v>
      </c>
      <c r="P126" s="39" t="s">
        <v>318</v>
      </c>
      <c r="Q126" s="240">
        <v>1340</v>
      </c>
      <c r="R126" s="31" t="s">
        <v>60</v>
      </c>
      <c r="S126" s="41" t="s">
        <v>60</v>
      </c>
      <c r="T126" s="29" t="s">
        <v>306</v>
      </c>
      <c r="U126" s="31" t="s">
        <v>134</v>
      </c>
      <c r="V126" s="39" t="s">
        <v>308</v>
      </c>
      <c r="W126" s="43" t="s">
        <v>225</v>
      </c>
      <c r="X126" s="43" t="s">
        <v>65</v>
      </c>
      <c r="Y126" s="43">
        <v>40962</v>
      </c>
      <c r="Z126" s="31">
        <v>55</v>
      </c>
      <c r="AA126" s="240">
        <v>757</v>
      </c>
      <c r="AB126" s="31" t="s">
        <v>66</v>
      </c>
      <c r="AC126" s="240">
        <v>89890.3</v>
      </c>
      <c r="AD126" s="31" t="s">
        <v>309</v>
      </c>
      <c r="AE126" s="39" t="s">
        <v>255</v>
      </c>
      <c r="AF126" s="39" t="s">
        <v>236</v>
      </c>
      <c r="AG126" s="31" t="s">
        <v>229</v>
      </c>
      <c r="AH126" s="31">
        <v>10.6</v>
      </c>
      <c r="AI126" s="31">
        <v>195.3</v>
      </c>
      <c r="AJ126" s="31">
        <v>205.9</v>
      </c>
      <c r="AK126" s="39">
        <v>9.1</v>
      </c>
      <c r="AL126" s="26">
        <v>5.1481301602719763E-2</v>
      </c>
      <c r="AM126" s="37" t="s">
        <v>230</v>
      </c>
      <c r="AN126" s="31" t="s">
        <v>231</v>
      </c>
      <c r="AO126" s="31" t="s">
        <v>232</v>
      </c>
      <c r="AP126" s="45" t="s">
        <v>16963</v>
      </c>
      <c r="AQ126" s="27" t="str">
        <f t="shared" si="3"/>
        <v>Record Complete</v>
      </c>
      <c r="AR126" s="35"/>
      <c r="AS126" s="5" t="str">
        <f t="shared" si="4"/>
        <v/>
      </c>
      <c r="AT126" t="s">
        <v>17200</v>
      </c>
    </row>
    <row r="127" spans="1:46" ht="15.75" thickBot="1" x14ac:dyDescent="0.3">
      <c r="A127" s="30" t="s">
        <v>315</v>
      </c>
      <c r="B127" s="32">
        <v>5504</v>
      </c>
      <c r="C127" s="32" t="s">
        <v>213</v>
      </c>
      <c r="D127" s="32" t="s">
        <v>300</v>
      </c>
      <c r="E127" s="51" t="str">
        <f ca="1">IF(ISERROR(INDIRECT(CONCATENATE("FIPs_codes!",ADDRESS((MATCH($D127,INDIRECT($C127),0)+MATCH($C127,FIPs_codes!$G$1:$G$3296,0)-1),COLUMN(FIPs_codes!A125))))),"",INDIRECT(CONCATENATE("FIPs_codes!",ADDRESS((MATCH($D127,INDIRECT($C127),0)+MATCH($C127,FIPs_codes!$G$1:$G$3296,0)-1),COLUMN(FIPs_codes!A125)))))</f>
        <v>40009</v>
      </c>
      <c r="F127" s="51">
        <f ca="1">IF(ISERROR(INDIRECT(CONCATENATE("FIPs_codes!",ADDRESS((MATCH($D127,INDIRECT($C127),0)+MATCH($C127,FIPs_codes!$G$1:$G$3296,0)-1),COLUMN(FIPs_codes!C125))))),"",INDIRECT(CONCATENATE("FIPs_codes!",ADDRESS((MATCH($D127,INDIRECT($C127),0)+MATCH($C127,FIPs_codes!$G$1:$G$3296,0)-1),COLUMN(FIPs_codes!C125)))))</f>
        <v>6</v>
      </c>
      <c r="G127" s="34" t="s">
        <v>216</v>
      </c>
      <c r="H127" s="34" t="s">
        <v>217</v>
      </c>
      <c r="I127" s="36" t="s">
        <v>316</v>
      </c>
      <c r="J127" s="38" t="s">
        <v>219</v>
      </c>
      <c r="K127" s="32" t="s">
        <v>78</v>
      </c>
      <c r="L127" s="32" t="s">
        <v>220</v>
      </c>
      <c r="M127" s="32" t="s">
        <v>57</v>
      </c>
      <c r="N127" s="40" t="s">
        <v>297</v>
      </c>
      <c r="O127" s="40">
        <v>2007</v>
      </c>
      <c r="P127" s="40" t="s">
        <v>317</v>
      </c>
      <c r="Q127" s="125">
        <v>1340</v>
      </c>
      <c r="R127" s="32" t="s">
        <v>60</v>
      </c>
      <c r="S127" s="42" t="s">
        <v>60</v>
      </c>
      <c r="T127" s="30" t="s">
        <v>306</v>
      </c>
      <c r="U127" s="32" t="s">
        <v>307</v>
      </c>
      <c r="V127" s="40" t="s">
        <v>308</v>
      </c>
      <c r="W127" s="44" t="s">
        <v>225</v>
      </c>
      <c r="X127" s="44" t="s">
        <v>65</v>
      </c>
      <c r="Y127" s="44">
        <v>40962</v>
      </c>
      <c r="Z127" s="32">
        <v>76</v>
      </c>
      <c r="AA127" s="125">
        <v>813</v>
      </c>
      <c r="AB127" s="32" t="s">
        <v>66</v>
      </c>
      <c r="AC127" s="125">
        <v>111469.9</v>
      </c>
      <c r="AD127" s="32" t="s">
        <v>309</v>
      </c>
      <c r="AE127" s="40" t="s">
        <v>255</v>
      </c>
      <c r="AF127" s="40" t="s">
        <v>236</v>
      </c>
      <c r="AG127" s="32" t="s">
        <v>229</v>
      </c>
      <c r="AH127" s="32">
        <v>55.7</v>
      </c>
      <c r="AI127" s="32">
        <v>160.30000000000001</v>
      </c>
      <c r="AJ127" s="32">
        <v>216</v>
      </c>
      <c r="AK127" s="40">
        <v>8.3000000000000007</v>
      </c>
      <c r="AL127" s="25">
        <v>0.25787037037037036</v>
      </c>
      <c r="AM127" s="38" t="s">
        <v>230</v>
      </c>
      <c r="AN127" s="32" t="s">
        <v>231</v>
      </c>
      <c r="AO127" s="32" t="s">
        <v>232</v>
      </c>
      <c r="AP127" s="63" t="s">
        <v>16963</v>
      </c>
      <c r="AQ127" s="27" t="str">
        <f t="shared" si="3"/>
        <v>Record Complete</v>
      </c>
      <c r="AR127" s="36"/>
      <c r="AS127" s="5" t="str">
        <f t="shared" si="4"/>
        <v/>
      </c>
      <c r="AT127" t="s">
        <v>17200</v>
      </c>
    </row>
    <row r="128" spans="1:46" ht="15.75" thickBot="1" x14ac:dyDescent="0.3">
      <c r="A128" s="48" t="s">
        <v>315</v>
      </c>
      <c r="B128" s="50">
        <v>5504</v>
      </c>
      <c r="C128" s="50" t="s">
        <v>213</v>
      </c>
      <c r="D128" s="50" t="s">
        <v>300</v>
      </c>
      <c r="E128" s="51" t="str">
        <f ca="1">IF(ISERROR(INDIRECT(CONCATENATE("FIPs_codes!",ADDRESS((MATCH($D128,INDIRECT($C128),0)+MATCH($C128,FIPs_codes!$G$1:$G$3296,0)-1),COLUMN(FIPs_codes!A126))))),"",INDIRECT(CONCATENATE("FIPs_codes!",ADDRESS((MATCH($D128,INDIRECT($C128),0)+MATCH($C128,FIPs_codes!$G$1:$G$3296,0)-1),COLUMN(FIPs_codes!A126)))))</f>
        <v>40009</v>
      </c>
      <c r="F128" s="51">
        <f ca="1">IF(ISERROR(INDIRECT(CONCATENATE("FIPs_codes!",ADDRESS((MATCH($D128,INDIRECT($C128),0)+MATCH($C128,FIPs_codes!$G$1:$G$3296,0)-1),COLUMN(FIPs_codes!C126))))),"",INDIRECT(CONCATENATE("FIPs_codes!",ADDRESS((MATCH($D128,INDIRECT($C128),0)+MATCH($C128,FIPs_codes!$G$1:$G$3296,0)-1),COLUMN(FIPs_codes!C126)))))</f>
        <v>6</v>
      </c>
      <c r="G128" s="52" t="s">
        <v>216</v>
      </c>
      <c r="H128" s="52" t="s">
        <v>217</v>
      </c>
      <c r="I128" s="54" t="s">
        <v>316</v>
      </c>
      <c r="J128" s="56" t="s">
        <v>219</v>
      </c>
      <c r="K128" s="50" t="s">
        <v>78</v>
      </c>
      <c r="L128" s="50" t="s">
        <v>220</v>
      </c>
      <c r="M128" s="50" t="s">
        <v>57</v>
      </c>
      <c r="N128" s="58" t="s">
        <v>297</v>
      </c>
      <c r="O128" s="58">
        <v>2007</v>
      </c>
      <c r="P128" s="58" t="s">
        <v>317</v>
      </c>
      <c r="Q128" s="126">
        <v>1340</v>
      </c>
      <c r="R128" s="50" t="s">
        <v>60</v>
      </c>
      <c r="S128" s="60" t="s">
        <v>60</v>
      </c>
      <c r="T128" s="48" t="s">
        <v>306</v>
      </c>
      <c r="U128" s="50" t="s">
        <v>307</v>
      </c>
      <c r="V128" s="58" t="s">
        <v>308</v>
      </c>
      <c r="W128" s="62" t="s">
        <v>225</v>
      </c>
      <c r="X128" s="62" t="s">
        <v>65</v>
      </c>
      <c r="Y128" s="62">
        <v>40962</v>
      </c>
      <c r="Z128" s="50">
        <v>76</v>
      </c>
      <c r="AA128" s="126">
        <v>813</v>
      </c>
      <c r="AB128" s="50" t="s">
        <v>66</v>
      </c>
      <c r="AC128" s="126">
        <v>111469.9</v>
      </c>
      <c r="AD128" s="50" t="s">
        <v>309</v>
      </c>
      <c r="AE128" s="58" t="s">
        <v>255</v>
      </c>
      <c r="AF128" s="58" t="s">
        <v>236</v>
      </c>
      <c r="AG128" s="50" t="s">
        <v>229</v>
      </c>
      <c r="AH128" s="50">
        <v>48.6</v>
      </c>
      <c r="AI128" s="50">
        <v>180.9</v>
      </c>
      <c r="AJ128" s="50">
        <v>229.5</v>
      </c>
      <c r="AK128" s="58">
        <v>8.1999999999999993</v>
      </c>
      <c r="AL128" s="26">
        <v>0.21176470588235294</v>
      </c>
      <c r="AM128" s="56" t="s">
        <v>230</v>
      </c>
      <c r="AN128" s="50" t="s">
        <v>231</v>
      </c>
      <c r="AO128" s="50" t="s">
        <v>232</v>
      </c>
      <c r="AP128" s="45" t="s">
        <v>16963</v>
      </c>
      <c r="AQ128" s="27" t="str">
        <f t="shared" si="3"/>
        <v>Record Complete</v>
      </c>
      <c r="AR128" s="54"/>
      <c r="AS128" s="5" t="str">
        <f t="shared" si="4"/>
        <v/>
      </c>
      <c r="AT128" t="s">
        <v>17200</v>
      </c>
    </row>
    <row r="129" spans="1:46" ht="15.75" thickBot="1" x14ac:dyDescent="0.3">
      <c r="A129" s="47" t="s">
        <v>315</v>
      </c>
      <c r="B129" s="49">
        <v>5504</v>
      </c>
      <c r="C129" s="49" t="s">
        <v>213</v>
      </c>
      <c r="D129" s="49" t="s">
        <v>300</v>
      </c>
      <c r="E129" s="51" t="str">
        <f ca="1">IF(ISERROR(INDIRECT(CONCATENATE("FIPs_codes!",ADDRESS((MATCH($D129,INDIRECT($C129),0)+MATCH($C129,FIPs_codes!$G$1:$G$3296,0)-1),COLUMN(FIPs_codes!A127))))),"",INDIRECT(CONCATENATE("FIPs_codes!",ADDRESS((MATCH($D129,INDIRECT($C129),0)+MATCH($C129,FIPs_codes!$G$1:$G$3296,0)-1),COLUMN(FIPs_codes!A127)))))</f>
        <v>40009</v>
      </c>
      <c r="F129" s="51">
        <f ca="1">IF(ISERROR(INDIRECT(CONCATENATE("FIPs_codes!",ADDRESS((MATCH($D129,INDIRECT($C129),0)+MATCH($C129,FIPs_codes!$G$1:$G$3296,0)-1),COLUMN(FIPs_codes!C127))))),"",INDIRECT(CONCATENATE("FIPs_codes!",ADDRESS((MATCH($D129,INDIRECT($C129),0)+MATCH($C129,FIPs_codes!$G$1:$G$3296,0)-1),COLUMN(FIPs_codes!C127)))))</f>
        <v>6</v>
      </c>
      <c r="G129" s="51" t="s">
        <v>216</v>
      </c>
      <c r="H129" s="51" t="s">
        <v>217</v>
      </c>
      <c r="I129" s="53" t="s">
        <v>316</v>
      </c>
      <c r="J129" s="55" t="s">
        <v>219</v>
      </c>
      <c r="K129" s="49" t="s">
        <v>78</v>
      </c>
      <c r="L129" s="49" t="s">
        <v>220</v>
      </c>
      <c r="M129" s="49" t="s">
        <v>57</v>
      </c>
      <c r="N129" s="57" t="s">
        <v>297</v>
      </c>
      <c r="O129" s="57">
        <v>2007</v>
      </c>
      <c r="P129" s="57" t="s">
        <v>317</v>
      </c>
      <c r="Q129" s="128">
        <v>1340</v>
      </c>
      <c r="R129" s="49" t="s">
        <v>60</v>
      </c>
      <c r="S129" s="59" t="s">
        <v>60</v>
      </c>
      <c r="T129" s="47" t="s">
        <v>306</v>
      </c>
      <c r="U129" s="49" t="s">
        <v>307</v>
      </c>
      <c r="V129" s="57" t="s">
        <v>308</v>
      </c>
      <c r="W129" s="61" t="s">
        <v>225</v>
      </c>
      <c r="X129" s="61" t="s">
        <v>65</v>
      </c>
      <c r="Y129" s="61">
        <v>40962</v>
      </c>
      <c r="Z129" s="49">
        <v>76</v>
      </c>
      <c r="AA129" s="128">
        <v>813</v>
      </c>
      <c r="AB129" s="49" t="s">
        <v>66</v>
      </c>
      <c r="AC129" s="128">
        <v>111469.9</v>
      </c>
      <c r="AD129" s="49" t="s">
        <v>309</v>
      </c>
      <c r="AE129" s="57" t="s">
        <v>255</v>
      </c>
      <c r="AF129" s="57" t="s">
        <v>236</v>
      </c>
      <c r="AG129" s="49" t="s">
        <v>229</v>
      </c>
      <c r="AH129" s="49">
        <v>64.3</v>
      </c>
      <c r="AI129" s="49">
        <v>187.9</v>
      </c>
      <c r="AJ129" s="49">
        <v>252.3</v>
      </c>
      <c r="AK129" s="57">
        <v>8.1</v>
      </c>
      <c r="AL129" s="25">
        <v>0.25495638382236319</v>
      </c>
      <c r="AM129" s="55" t="s">
        <v>230</v>
      </c>
      <c r="AN129" s="49" t="s">
        <v>231</v>
      </c>
      <c r="AO129" s="49" t="s">
        <v>232</v>
      </c>
      <c r="AP129" s="63" t="s">
        <v>16963</v>
      </c>
      <c r="AQ129" s="27" t="str">
        <f t="shared" si="3"/>
        <v>Record Complete</v>
      </c>
      <c r="AR129" s="53"/>
      <c r="AS129" s="5" t="str">
        <f t="shared" si="4"/>
        <v/>
      </c>
      <c r="AT129" t="s">
        <v>17200</v>
      </c>
    </row>
    <row r="130" spans="1:46" ht="15.75" thickBot="1" x14ac:dyDescent="0.3">
      <c r="A130" s="48" t="s">
        <v>315</v>
      </c>
      <c r="B130" s="50">
        <v>5504</v>
      </c>
      <c r="C130" s="50" t="s">
        <v>213</v>
      </c>
      <c r="D130" s="50" t="s">
        <v>300</v>
      </c>
      <c r="E130" s="51" t="str">
        <f ca="1">IF(ISERROR(INDIRECT(CONCATENATE("FIPs_codes!",ADDRESS((MATCH($D130,INDIRECT($C130),0)+MATCH($C130,FIPs_codes!$G$1:$G$3296,0)-1),COLUMN(FIPs_codes!A128))))),"",INDIRECT(CONCATENATE("FIPs_codes!",ADDRESS((MATCH($D130,INDIRECT($C130),0)+MATCH($C130,FIPs_codes!$G$1:$G$3296,0)-1),COLUMN(FIPs_codes!A128)))))</f>
        <v>40009</v>
      </c>
      <c r="F130" s="51">
        <f ca="1">IF(ISERROR(INDIRECT(CONCATENATE("FIPs_codes!",ADDRESS((MATCH($D130,INDIRECT($C130),0)+MATCH($C130,FIPs_codes!$G$1:$G$3296,0)-1),COLUMN(FIPs_codes!C128))))),"",INDIRECT(CONCATENATE("FIPs_codes!",ADDRESS((MATCH($D130,INDIRECT($C130),0)+MATCH($C130,FIPs_codes!$G$1:$G$3296,0)-1),COLUMN(FIPs_codes!C128)))))</f>
        <v>6</v>
      </c>
      <c r="G130" s="52" t="s">
        <v>216</v>
      </c>
      <c r="H130" s="52" t="s">
        <v>217</v>
      </c>
      <c r="I130" s="54" t="s">
        <v>316</v>
      </c>
      <c r="J130" s="56" t="s">
        <v>268</v>
      </c>
      <c r="K130" s="50" t="s">
        <v>78</v>
      </c>
      <c r="L130" s="50" t="s">
        <v>269</v>
      </c>
      <c r="M130" s="50" t="s">
        <v>57</v>
      </c>
      <c r="N130" s="58" t="s">
        <v>319</v>
      </c>
      <c r="O130" s="58">
        <v>2007</v>
      </c>
      <c r="P130" s="58" t="s">
        <v>320</v>
      </c>
      <c r="Q130" s="126">
        <v>1680</v>
      </c>
      <c r="R130" s="50" t="s">
        <v>244</v>
      </c>
      <c r="S130" s="60" t="s">
        <v>60</v>
      </c>
      <c r="T130" s="48" t="s">
        <v>306</v>
      </c>
      <c r="U130" s="50" t="s">
        <v>134</v>
      </c>
      <c r="V130" s="58" t="s">
        <v>308</v>
      </c>
      <c r="W130" s="62" t="s">
        <v>225</v>
      </c>
      <c r="X130" s="62" t="s">
        <v>65</v>
      </c>
      <c r="Y130" s="62">
        <v>40963</v>
      </c>
      <c r="Z130" s="50">
        <v>86</v>
      </c>
      <c r="AA130" s="126">
        <v>1189</v>
      </c>
      <c r="AB130" s="50" t="s">
        <v>66</v>
      </c>
      <c r="AC130" s="126">
        <v>118881</v>
      </c>
      <c r="AD130" s="50" t="s">
        <v>309</v>
      </c>
      <c r="AE130" s="58" t="s">
        <v>255</v>
      </c>
      <c r="AF130" s="58" t="s">
        <v>236</v>
      </c>
      <c r="AG130" s="50" t="s">
        <v>229</v>
      </c>
      <c r="AH130" s="50">
        <v>0</v>
      </c>
      <c r="AI130" s="50">
        <v>273.8</v>
      </c>
      <c r="AJ130" s="50">
        <v>273.8</v>
      </c>
      <c r="AK130" s="58">
        <v>0</v>
      </c>
      <c r="AL130" s="26">
        <v>0</v>
      </c>
      <c r="AM130" s="56" t="s">
        <v>230</v>
      </c>
      <c r="AN130" s="50" t="s">
        <v>231</v>
      </c>
      <c r="AO130" s="50" t="s">
        <v>232</v>
      </c>
      <c r="AP130" s="45" t="s">
        <v>16963</v>
      </c>
      <c r="AQ130" s="27" t="str">
        <f t="shared" si="3"/>
        <v>Record Complete</v>
      </c>
      <c r="AR130" s="54"/>
      <c r="AS130" s="5" t="str">
        <f t="shared" si="4"/>
        <v/>
      </c>
      <c r="AT130" t="s">
        <v>17200</v>
      </c>
    </row>
    <row r="131" spans="1:46" ht="15.75" thickBot="1" x14ac:dyDescent="0.3">
      <c r="A131" s="30" t="s">
        <v>315</v>
      </c>
      <c r="B131" s="32">
        <v>5504</v>
      </c>
      <c r="C131" s="32" t="s">
        <v>213</v>
      </c>
      <c r="D131" s="32" t="s">
        <v>300</v>
      </c>
      <c r="E131" s="51" t="str">
        <f ca="1">IF(ISERROR(INDIRECT(CONCATENATE("FIPs_codes!",ADDRESS((MATCH($D131,INDIRECT($C131),0)+MATCH($C131,FIPs_codes!$G$1:$G$3296,0)-1),COLUMN(FIPs_codes!A129))))),"",INDIRECT(CONCATENATE("FIPs_codes!",ADDRESS((MATCH($D131,INDIRECT($C131),0)+MATCH($C131,FIPs_codes!$G$1:$G$3296,0)-1),COLUMN(FIPs_codes!A129)))))</f>
        <v>40009</v>
      </c>
      <c r="F131" s="51">
        <f ca="1">IF(ISERROR(INDIRECT(CONCATENATE("FIPs_codes!",ADDRESS((MATCH($D131,INDIRECT($C131),0)+MATCH($C131,FIPs_codes!$G$1:$G$3296,0)-1),COLUMN(FIPs_codes!C129))))),"",INDIRECT(CONCATENATE("FIPs_codes!",ADDRESS((MATCH($D131,INDIRECT($C131),0)+MATCH($C131,FIPs_codes!$G$1:$G$3296,0)-1),COLUMN(FIPs_codes!C129)))))</f>
        <v>6</v>
      </c>
      <c r="G131" s="34" t="s">
        <v>216</v>
      </c>
      <c r="H131" s="34" t="s">
        <v>217</v>
      </c>
      <c r="I131" s="36" t="s">
        <v>316</v>
      </c>
      <c r="J131" s="38" t="s">
        <v>268</v>
      </c>
      <c r="K131" s="32" t="s">
        <v>78</v>
      </c>
      <c r="L131" s="32" t="s">
        <v>269</v>
      </c>
      <c r="M131" s="32" t="s">
        <v>57</v>
      </c>
      <c r="N131" s="40" t="s">
        <v>319</v>
      </c>
      <c r="O131" s="40">
        <v>2007</v>
      </c>
      <c r="P131" s="40" t="s">
        <v>320</v>
      </c>
      <c r="Q131" s="125">
        <v>1680</v>
      </c>
      <c r="R131" s="32" t="s">
        <v>244</v>
      </c>
      <c r="S131" s="42" t="s">
        <v>60</v>
      </c>
      <c r="T131" s="30" t="s">
        <v>306</v>
      </c>
      <c r="U131" s="32" t="s">
        <v>134</v>
      </c>
      <c r="V131" s="40" t="s">
        <v>308</v>
      </c>
      <c r="W131" s="44" t="s">
        <v>225</v>
      </c>
      <c r="X131" s="44" t="s">
        <v>65</v>
      </c>
      <c r="Y131" s="44">
        <v>40963</v>
      </c>
      <c r="Z131" s="32">
        <v>86</v>
      </c>
      <c r="AA131" s="125">
        <v>1189</v>
      </c>
      <c r="AB131" s="32" t="s">
        <v>298</v>
      </c>
      <c r="AC131" s="125">
        <v>118881</v>
      </c>
      <c r="AD131" s="32" t="s">
        <v>309</v>
      </c>
      <c r="AE131" s="40" t="s">
        <v>255</v>
      </c>
      <c r="AF131" s="40" t="s">
        <v>236</v>
      </c>
      <c r="AG131" s="32" t="s">
        <v>229</v>
      </c>
      <c r="AH131" s="32">
        <v>0.1</v>
      </c>
      <c r="AI131" s="32">
        <v>368.2</v>
      </c>
      <c r="AJ131" s="32">
        <v>368.2</v>
      </c>
      <c r="AK131" s="40">
        <v>0</v>
      </c>
      <c r="AL131" s="25">
        <v>2.7151778441487917E-4</v>
      </c>
      <c r="AM131" s="38" t="s">
        <v>230</v>
      </c>
      <c r="AN131" s="32" t="s">
        <v>231</v>
      </c>
      <c r="AO131" s="32" t="s">
        <v>232</v>
      </c>
      <c r="AP131" s="63" t="s">
        <v>16963</v>
      </c>
      <c r="AQ131" s="27" t="str">
        <f t="shared" si="3"/>
        <v>Record Complete</v>
      </c>
      <c r="AR131" s="36"/>
      <c r="AS131" s="5" t="str">
        <f t="shared" si="4"/>
        <v/>
      </c>
      <c r="AT131" t="s">
        <v>17200</v>
      </c>
    </row>
    <row r="132" spans="1:46" ht="15.75" thickBot="1" x14ac:dyDescent="0.3">
      <c r="A132" s="29" t="s">
        <v>315</v>
      </c>
      <c r="B132" s="31">
        <v>5504</v>
      </c>
      <c r="C132" s="31" t="s">
        <v>213</v>
      </c>
      <c r="D132" s="31" t="s">
        <v>300</v>
      </c>
      <c r="E132" s="51" t="str">
        <f ca="1">IF(ISERROR(INDIRECT(CONCATENATE("FIPs_codes!",ADDRESS((MATCH($D132,INDIRECT($C132),0)+MATCH($C132,FIPs_codes!$G$1:$G$3296,0)-1),COLUMN(FIPs_codes!A130))))),"",INDIRECT(CONCATENATE("FIPs_codes!",ADDRESS((MATCH($D132,INDIRECT($C132),0)+MATCH($C132,FIPs_codes!$G$1:$G$3296,0)-1),COLUMN(FIPs_codes!A130)))))</f>
        <v>40009</v>
      </c>
      <c r="F132" s="51">
        <f ca="1">IF(ISERROR(INDIRECT(CONCATENATE("FIPs_codes!",ADDRESS((MATCH($D132,INDIRECT($C132),0)+MATCH($C132,FIPs_codes!$G$1:$G$3296,0)-1),COLUMN(FIPs_codes!C130))))),"",INDIRECT(CONCATENATE("FIPs_codes!",ADDRESS((MATCH($D132,INDIRECT($C132),0)+MATCH($C132,FIPs_codes!$G$1:$G$3296,0)-1),COLUMN(FIPs_codes!C130)))))</f>
        <v>6</v>
      </c>
      <c r="G132" s="33" t="s">
        <v>216</v>
      </c>
      <c r="H132" s="33" t="s">
        <v>217</v>
      </c>
      <c r="I132" s="35" t="s">
        <v>316</v>
      </c>
      <c r="J132" s="37" t="s">
        <v>268</v>
      </c>
      <c r="K132" s="31" t="s">
        <v>78</v>
      </c>
      <c r="L132" s="31" t="s">
        <v>269</v>
      </c>
      <c r="M132" s="31" t="s">
        <v>57</v>
      </c>
      <c r="N132" s="39" t="s">
        <v>319</v>
      </c>
      <c r="O132" s="39">
        <v>2007</v>
      </c>
      <c r="P132" s="39" t="s">
        <v>320</v>
      </c>
      <c r="Q132" s="240">
        <v>1680</v>
      </c>
      <c r="R132" s="31" t="s">
        <v>244</v>
      </c>
      <c r="S132" s="41" t="s">
        <v>60</v>
      </c>
      <c r="T132" s="29" t="s">
        <v>306</v>
      </c>
      <c r="U132" s="31" t="s">
        <v>134</v>
      </c>
      <c r="V132" s="39" t="s">
        <v>308</v>
      </c>
      <c r="W132" s="43" t="s">
        <v>225</v>
      </c>
      <c r="X132" s="43" t="s">
        <v>65</v>
      </c>
      <c r="Y132" s="43">
        <v>40963</v>
      </c>
      <c r="Z132" s="31">
        <v>86</v>
      </c>
      <c r="AA132" s="240">
        <v>1189</v>
      </c>
      <c r="AB132" s="31" t="s">
        <v>66</v>
      </c>
      <c r="AC132" s="240">
        <v>118881</v>
      </c>
      <c r="AD132" s="31" t="s">
        <v>309</v>
      </c>
      <c r="AE132" s="39" t="s">
        <v>255</v>
      </c>
      <c r="AF132" s="39" t="s">
        <v>236</v>
      </c>
      <c r="AG132" s="31" t="s">
        <v>229</v>
      </c>
      <c r="AH132" s="31">
        <v>0</v>
      </c>
      <c r="AI132" s="31">
        <v>383.2</v>
      </c>
      <c r="AJ132" s="31">
        <v>383.2</v>
      </c>
      <c r="AK132" s="39">
        <v>0</v>
      </c>
      <c r="AL132" s="26">
        <v>0</v>
      </c>
      <c r="AM132" s="37" t="s">
        <v>230</v>
      </c>
      <c r="AN132" s="31" t="s">
        <v>231</v>
      </c>
      <c r="AO132" s="31" t="s">
        <v>232</v>
      </c>
      <c r="AP132" s="45" t="s">
        <v>16963</v>
      </c>
      <c r="AQ132" s="27" t="str">
        <f t="shared" ref="AQ132:AQ195" si="5">IF(OR(ISBLANK(B132),ISBLANK(C132),ISBLANK(D132),ISBLANK(G132),ISBLANK(H132),NOT(OR(NOT(ISBLANK(J132)),AND(NOT(ISBLANK(K132)),NOT(ISBLANK(L132))))),ISBLANK(M132),ISBLANK(Q132),ISBLANK(R132),ISBLANK(U132),ISBLANK(W132),ISBLANK(X132),ISBLANK(Y132),ISBLANK(Z132),ISBLANK(AA132),ISBLANK(AB132),ISBLANK(AC132),ISBLANK(AD132),ISBLANK(AM132),ISBLANK(AN132),AND(ISBLANK(AO132),ISBLANK(AP132))),"Record incomplete","Record Complete")</f>
        <v>Record Complete</v>
      </c>
      <c r="AR132" s="35"/>
      <c r="AS132" s="5" t="str">
        <f t="shared" ref="AS132:AS195" si="6">IF(AND(A131=A131,K132=K131,L132=L131,N132=N131,Y132=Y131,Z132=Z131,AJ132=AJ131,AI132=AI131),"DUP","")</f>
        <v/>
      </c>
      <c r="AT132" t="s">
        <v>17200</v>
      </c>
    </row>
    <row r="133" spans="1:46" ht="15.75" thickBot="1" x14ac:dyDescent="0.3">
      <c r="A133" s="30" t="s">
        <v>315</v>
      </c>
      <c r="B133" s="32">
        <v>5504</v>
      </c>
      <c r="C133" s="32" t="s">
        <v>213</v>
      </c>
      <c r="D133" s="32" t="s">
        <v>300</v>
      </c>
      <c r="E133" s="51" t="str">
        <f ca="1">IF(ISERROR(INDIRECT(CONCATENATE("FIPs_codes!",ADDRESS((MATCH($D133,INDIRECT($C133),0)+MATCH($C133,FIPs_codes!$G$1:$G$3296,0)-1),COLUMN(FIPs_codes!A131))))),"",INDIRECT(CONCATENATE("FIPs_codes!",ADDRESS((MATCH($D133,INDIRECT($C133),0)+MATCH($C133,FIPs_codes!$G$1:$G$3296,0)-1),COLUMN(FIPs_codes!A131)))))</f>
        <v>40009</v>
      </c>
      <c r="F133" s="51">
        <f ca="1">IF(ISERROR(INDIRECT(CONCATENATE("FIPs_codes!",ADDRESS((MATCH($D133,INDIRECT($C133),0)+MATCH($C133,FIPs_codes!$G$1:$G$3296,0)-1),COLUMN(FIPs_codes!C131))))),"",INDIRECT(CONCATENATE("FIPs_codes!",ADDRESS((MATCH($D133,INDIRECT($C133),0)+MATCH($C133,FIPs_codes!$G$1:$G$3296,0)-1),COLUMN(FIPs_codes!C131)))))</f>
        <v>6</v>
      </c>
      <c r="G133" s="34" t="s">
        <v>216</v>
      </c>
      <c r="H133" s="34" t="s">
        <v>217</v>
      </c>
      <c r="I133" s="36" t="s">
        <v>316</v>
      </c>
      <c r="J133" s="38" t="s">
        <v>268</v>
      </c>
      <c r="K133" s="32" t="s">
        <v>78</v>
      </c>
      <c r="L133" s="32" t="s">
        <v>269</v>
      </c>
      <c r="M133" s="32" t="s">
        <v>57</v>
      </c>
      <c r="N133" s="40" t="s">
        <v>319</v>
      </c>
      <c r="O133" s="40">
        <v>2007</v>
      </c>
      <c r="P133" s="40" t="s">
        <v>320</v>
      </c>
      <c r="Q133" s="125">
        <v>1680</v>
      </c>
      <c r="R133" s="32" t="s">
        <v>244</v>
      </c>
      <c r="S133" s="42" t="s">
        <v>60</v>
      </c>
      <c r="T133" s="30" t="s">
        <v>306</v>
      </c>
      <c r="U133" s="32" t="s">
        <v>134</v>
      </c>
      <c r="V133" s="40" t="s">
        <v>308</v>
      </c>
      <c r="W133" s="44" t="s">
        <v>225</v>
      </c>
      <c r="X133" s="44" t="s">
        <v>65</v>
      </c>
      <c r="Y133" s="44">
        <v>41058</v>
      </c>
      <c r="Z133" s="32">
        <v>83</v>
      </c>
      <c r="AA133" s="125">
        <v>1092</v>
      </c>
      <c r="AB133" s="32" t="s">
        <v>66</v>
      </c>
      <c r="AC133" s="125">
        <v>114132.4</v>
      </c>
      <c r="AD133" s="32" t="s">
        <v>309</v>
      </c>
      <c r="AE133" s="40" t="s">
        <v>255</v>
      </c>
      <c r="AF133" s="40" t="s">
        <v>236</v>
      </c>
      <c r="AG133" s="32" t="s">
        <v>229</v>
      </c>
      <c r="AH133" s="32">
        <v>0</v>
      </c>
      <c r="AI133" s="32">
        <v>52.3</v>
      </c>
      <c r="AJ133" s="32">
        <v>52.3</v>
      </c>
      <c r="AK133" s="40">
        <v>0</v>
      </c>
      <c r="AL133" s="25">
        <v>0</v>
      </c>
      <c r="AM133" s="38" t="s">
        <v>230</v>
      </c>
      <c r="AN133" s="32" t="s">
        <v>231</v>
      </c>
      <c r="AO133" s="32" t="s">
        <v>232</v>
      </c>
      <c r="AP133" s="63" t="s">
        <v>16963</v>
      </c>
      <c r="AQ133" s="27" t="str">
        <f t="shared" si="5"/>
        <v>Record Complete</v>
      </c>
      <c r="AR133" s="36"/>
      <c r="AS133" s="5" t="str">
        <f t="shared" si="6"/>
        <v/>
      </c>
      <c r="AT133" t="s">
        <v>17200</v>
      </c>
    </row>
    <row r="134" spans="1:46" ht="15.75" thickBot="1" x14ac:dyDescent="0.3">
      <c r="A134" s="29" t="s">
        <v>315</v>
      </c>
      <c r="B134" s="31">
        <v>5504</v>
      </c>
      <c r="C134" s="31" t="s">
        <v>213</v>
      </c>
      <c r="D134" s="31" t="s">
        <v>300</v>
      </c>
      <c r="E134" s="51" t="str">
        <f ca="1">IF(ISERROR(INDIRECT(CONCATENATE("FIPs_codes!",ADDRESS((MATCH($D134,INDIRECT($C134),0)+MATCH($C134,FIPs_codes!$G$1:$G$3296,0)-1),COLUMN(FIPs_codes!A132))))),"",INDIRECT(CONCATENATE("FIPs_codes!",ADDRESS((MATCH($D134,INDIRECT($C134),0)+MATCH($C134,FIPs_codes!$G$1:$G$3296,0)-1),COLUMN(FIPs_codes!A132)))))</f>
        <v>40009</v>
      </c>
      <c r="F134" s="51">
        <f ca="1">IF(ISERROR(INDIRECT(CONCATENATE("FIPs_codes!",ADDRESS((MATCH($D134,INDIRECT($C134),0)+MATCH($C134,FIPs_codes!$G$1:$G$3296,0)-1),COLUMN(FIPs_codes!C132))))),"",INDIRECT(CONCATENATE("FIPs_codes!",ADDRESS((MATCH($D134,INDIRECT($C134),0)+MATCH($C134,FIPs_codes!$G$1:$G$3296,0)-1),COLUMN(FIPs_codes!C132)))))</f>
        <v>6</v>
      </c>
      <c r="G134" s="33" t="s">
        <v>216</v>
      </c>
      <c r="H134" s="33" t="s">
        <v>217</v>
      </c>
      <c r="I134" s="35" t="s">
        <v>316</v>
      </c>
      <c r="J134" s="37" t="s">
        <v>268</v>
      </c>
      <c r="K134" s="31" t="s">
        <v>78</v>
      </c>
      <c r="L134" s="31" t="s">
        <v>269</v>
      </c>
      <c r="M134" s="31" t="s">
        <v>57</v>
      </c>
      <c r="N134" s="39" t="s">
        <v>319</v>
      </c>
      <c r="O134" s="39">
        <v>2007</v>
      </c>
      <c r="P134" s="39" t="s">
        <v>320</v>
      </c>
      <c r="Q134" s="240">
        <v>1680</v>
      </c>
      <c r="R134" s="31" t="s">
        <v>244</v>
      </c>
      <c r="S134" s="41" t="s">
        <v>60</v>
      </c>
      <c r="T134" s="29" t="s">
        <v>306</v>
      </c>
      <c r="U134" s="31" t="s">
        <v>134</v>
      </c>
      <c r="V134" s="39" t="s">
        <v>308</v>
      </c>
      <c r="W134" s="43" t="s">
        <v>225</v>
      </c>
      <c r="X134" s="43" t="s">
        <v>65</v>
      </c>
      <c r="Y134" s="43">
        <v>41058</v>
      </c>
      <c r="Z134" s="31">
        <v>83</v>
      </c>
      <c r="AA134" s="240">
        <v>1092</v>
      </c>
      <c r="AB134" s="31" t="s">
        <v>66</v>
      </c>
      <c r="AC134" s="240">
        <v>114132</v>
      </c>
      <c r="AD134" s="31" t="s">
        <v>309</v>
      </c>
      <c r="AE134" s="39" t="s">
        <v>255</v>
      </c>
      <c r="AF134" s="39" t="s">
        <v>236</v>
      </c>
      <c r="AG134" s="31" t="s">
        <v>229</v>
      </c>
      <c r="AH134" s="31">
        <v>0</v>
      </c>
      <c r="AI134" s="31">
        <v>54.2</v>
      </c>
      <c r="AJ134" s="31">
        <v>54.2</v>
      </c>
      <c r="AK134" s="39">
        <v>0</v>
      </c>
      <c r="AL134" s="26">
        <v>0</v>
      </c>
      <c r="AM134" s="37" t="s">
        <v>230</v>
      </c>
      <c r="AN134" s="31" t="s">
        <v>231</v>
      </c>
      <c r="AO134" s="31" t="s">
        <v>232</v>
      </c>
      <c r="AP134" s="45" t="s">
        <v>16963</v>
      </c>
      <c r="AQ134" s="27" t="str">
        <f t="shared" si="5"/>
        <v>Record Complete</v>
      </c>
      <c r="AR134" s="35"/>
      <c r="AS134" s="5" t="str">
        <f t="shared" si="6"/>
        <v/>
      </c>
      <c r="AT134" t="s">
        <v>17200</v>
      </c>
    </row>
    <row r="135" spans="1:46" ht="15.75" thickBot="1" x14ac:dyDescent="0.3">
      <c r="A135" s="30" t="s">
        <v>315</v>
      </c>
      <c r="B135" s="32">
        <v>5504</v>
      </c>
      <c r="C135" s="32" t="s">
        <v>213</v>
      </c>
      <c r="D135" s="32" t="s">
        <v>300</v>
      </c>
      <c r="E135" s="51" t="str">
        <f ca="1">IF(ISERROR(INDIRECT(CONCATENATE("FIPs_codes!",ADDRESS((MATCH($D135,INDIRECT($C135),0)+MATCH($C135,FIPs_codes!$G$1:$G$3296,0)-1),COLUMN(FIPs_codes!A133))))),"",INDIRECT(CONCATENATE("FIPs_codes!",ADDRESS((MATCH($D135,INDIRECT($C135),0)+MATCH($C135,FIPs_codes!$G$1:$G$3296,0)-1),COLUMN(FIPs_codes!A133)))))</f>
        <v>40009</v>
      </c>
      <c r="F135" s="51">
        <f ca="1">IF(ISERROR(INDIRECT(CONCATENATE("FIPs_codes!",ADDRESS((MATCH($D135,INDIRECT($C135),0)+MATCH($C135,FIPs_codes!$G$1:$G$3296,0)-1),COLUMN(FIPs_codes!C133))))),"",INDIRECT(CONCATENATE("FIPs_codes!",ADDRESS((MATCH($D135,INDIRECT($C135),0)+MATCH($C135,FIPs_codes!$G$1:$G$3296,0)-1),COLUMN(FIPs_codes!C133)))))</f>
        <v>6</v>
      </c>
      <c r="G135" s="34" t="s">
        <v>216</v>
      </c>
      <c r="H135" s="34" t="s">
        <v>217</v>
      </c>
      <c r="I135" s="36" t="s">
        <v>316</v>
      </c>
      <c r="J135" s="38" t="s">
        <v>268</v>
      </c>
      <c r="K135" s="32" t="s">
        <v>78</v>
      </c>
      <c r="L135" s="32" t="s">
        <v>269</v>
      </c>
      <c r="M135" s="32" t="s">
        <v>57</v>
      </c>
      <c r="N135" s="40" t="s">
        <v>319</v>
      </c>
      <c r="O135" s="40">
        <v>2007</v>
      </c>
      <c r="P135" s="40" t="s">
        <v>320</v>
      </c>
      <c r="Q135" s="125">
        <v>1680</v>
      </c>
      <c r="R135" s="32" t="s">
        <v>244</v>
      </c>
      <c r="S135" s="42" t="s">
        <v>60</v>
      </c>
      <c r="T135" s="30" t="s">
        <v>306</v>
      </c>
      <c r="U135" s="32" t="s">
        <v>134</v>
      </c>
      <c r="V135" s="40" t="s">
        <v>308</v>
      </c>
      <c r="W135" s="44" t="s">
        <v>225</v>
      </c>
      <c r="X135" s="44" t="s">
        <v>65</v>
      </c>
      <c r="Y135" s="44">
        <v>41058</v>
      </c>
      <c r="Z135" s="32">
        <v>83</v>
      </c>
      <c r="AA135" s="125">
        <v>1092</v>
      </c>
      <c r="AB135" s="32" t="s">
        <v>66</v>
      </c>
      <c r="AC135" s="125">
        <v>114132</v>
      </c>
      <c r="AD135" s="32" t="s">
        <v>309</v>
      </c>
      <c r="AE135" s="40" t="s">
        <v>255</v>
      </c>
      <c r="AF135" s="40" t="s">
        <v>236</v>
      </c>
      <c r="AG135" s="32" t="s">
        <v>229</v>
      </c>
      <c r="AH135" s="32">
        <v>0</v>
      </c>
      <c r="AI135" s="32">
        <v>67.5</v>
      </c>
      <c r="AJ135" s="32">
        <v>67.5</v>
      </c>
      <c r="AK135" s="40">
        <v>0</v>
      </c>
      <c r="AL135" s="25">
        <v>0</v>
      </c>
      <c r="AM135" s="38" t="s">
        <v>230</v>
      </c>
      <c r="AN135" s="32" t="s">
        <v>231</v>
      </c>
      <c r="AO135" s="32" t="s">
        <v>232</v>
      </c>
      <c r="AP135" s="63" t="s">
        <v>16963</v>
      </c>
      <c r="AQ135" s="27" t="str">
        <f t="shared" si="5"/>
        <v>Record Complete</v>
      </c>
      <c r="AR135" s="36"/>
      <c r="AS135" s="5" t="str">
        <f t="shared" si="6"/>
        <v/>
      </c>
      <c r="AT135" t="s">
        <v>17200</v>
      </c>
    </row>
    <row r="136" spans="1:46" ht="15.75" thickBot="1" x14ac:dyDescent="0.3">
      <c r="A136" s="29" t="s">
        <v>315</v>
      </c>
      <c r="B136" s="31">
        <v>5504</v>
      </c>
      <c r="C136" s="31" t="s">
        <v>213</v>
      </c>
      <c r="D136" s="31" t="s">
        <v>300</v>
      </c>
      <c r="E136" s="51" t="str">
        <f ca="1">IF(ISERROR(INDIRECT(CONCATENATE("FIPs_codes!",ADDRESS((MATCH($D136,INDIRECT($C136),0)+MATCH($C136,FIPs_codes!$G$1:$G$3296,0)-1),COLUMN(FIPs_codes!A134))))),"",INDIRECT(CONCATENATE("FIPs_codes!",ADDRESS((MATCH($D136,INDIRECT($C136),0)+MATCH($C136,FIPs_codes!$G$1:$G$3296,0)-1),COLUMN(FIPs_codes!A134)))))</f>
        <v>40009</v>
      </c>
      <c r="F136" s="51">
        <f ca="1">IF(ISERROR(INDIRECT(CONCATENATE("FIPs_codes!",ADDRESS((MATCH($D136,INDIRECT($C136),0)+MATCH($C136,FIPs_codes!$G$1:$G$3296,0)-1),COLUMN(FIPs_codes!C134))))),"",INDIRECT(CONCATENATE("FIPs_codes!",ADDRESS((MATCH($D136,INDIRECT($C136),0)+MATCH($C136,FIPs_codes!$G$1:$G$3296,0)-1),COLUMN(FIPs_codes!C134)))))</f>
        <v>6</v>
      </c>
      <c r="G136" s="33" t="s">
        <v>216</v>
      </c>
      <c r="H136" s="33" t="s">
        <v>217</v>
      </c>
      <c r="I136" s="35" t="s">
        <v>316</v>
      </c>
      <c r="J136" s="37" t="s">
        <v>219</v>
      </c>
      <c r="K136" s="31" t="s">
        <v>78</v>
      </c>
      <c r="L136" s="31" t="s">
        <v>220</v>
      </c>
      <c r="M136" s="31" t="s">
        <v>57</v>
      </c>
      <c r="N136" s="39" t="s">
        <v>297</v>
      </c>
      <c r="O136" s="39">
        <v>2007</v>
      </c>
      <c r="P136" s="39" t="s">
        <v>317</v>
      </c>
      <c r="Q136" s="240">
        <v>1340</v>
      </c>
      <c r="R136" s="31" t="s">
        <v>60</v>
      </c>
      <c r="S136" s="41" t="s">
        <v>60</v>
      </c>
      <c r="T136" s="29" t="s">
        <v>306</v>
      </c>
      <c r="U136" s="31" t="s">
        <v>307</v>
      </c>
      <c r="V136" s="39" t="s">
        <v>308</v>
      </c>
      <c r="W136" s="43" t="s">
        <v>225</v>
      </c>
      <c r="X136" s="43" t="s">
        <v>65</v>
      </c>
      <c r="Y136" s="43">
        <v>41058</v>
      </c>
      <c r="Z136" s="31">
        <v>80</v>
      </c>
      <c r="AA136" s="240">
        <v>821</v>
      </c>
      <c r="AB136" s="31" t="s">
        <v>66</v>
      </c>
      <c r="AC136" s="240">
        <v>116352.8</v>
      </c>
      <c r="AD136" s="31" t="s">
        <v>309</v>
      </c>
      <c r="AE136" s="39" t="s">
        <v>255</v>
      </c>
      <c r="AF136" s="39" t="s">
        <v>236</v>
      </c>
      <c r="AG136" s="31" t="s">
        <v>229</v>
      </c>
      <c r="AH136" s="31">
        <v>48.4</v>
      </c>
      <c r="AI136" s="31">
        <v>244.3</v>
      </c>
      <c r="AJ136" s="31">
        <v>292.7</v>
      </c>
      <c r="AK136" s="39">
        <v>8.1999999999999993</v>
      </c>
      <c r="AL136" s="26">
        <v>0.16535702084045098</v>
      </c>
      <c r="AM136" s="37" t="s">
        <v>230</v>
      </c>
      <c r="AN136" s="31" t="s">
        <v>231</v>
      </c>
      <c r="AO136" s="31" t="s">
        <v>232</v>
      </c>
      <c r="AP136" s="45" t="s">
        <v>16963</v>
      </c>
      <c r="AQ136" s="27" t="str">
        <f t="shared" si="5"/>
        <v>Record Complete</v>
      </c>
      <c r="AR136" s="35"/>
      <c r="AS136" s="5" t="str">
        <f t="shared" si="6"/>
        <v/>
      </c>
      <c r="AT136" t="s">
        <v>17200</v>
      </c>
    </row>
    <row r="137" spans="1:46" ht="15.75" thickBot="1" x14ac:dyDescent="0.3">
      <c r="A137" s="30" t="s">
        <v>315</v>
      </c>
      <c r="B137" s="32">
        <v>5504</v>
      </c>
      <c r="C137" s="32" t="s">
        <v>213</v>
      </c>
      <c r="D137" s="32" t="s">
        <v>300</v>
      </c>
      <c r="E137" s="51" t="str">
        <f ca="1">IF(ISERROR(INDIRECT(CONCATENATE("FIPs_codes!",ADDRESS((MATCH($D137,INDIRECT($C137),0)+MATCH($C137,FIPs_codes!$G$1:$G$3296,0)-1),COLUMN(FIPs_codes!A135))))),"",INDIRECT(CONCATENATE("FIPs_codes!",ADDRESS((MATCH($D137,INDIRECT($C137),0)+MATCH($C137,FIPs_codes!$G$1:$G$3296,0)-1),COLUMN(FIPs_codes!A135)))))</f>
        <v>40009</v>
      </c>
      <c r="F137" s="51">
        <f ca="1">IF(ISERROR(INDIRECT(CONCATENATE("FIPs_codes!",ADDRESS((MATCH($D137,INDIRECT($C137),0)+MATCH($C137,FIPs_codes!$G$1:$G$3296,0)-1),COLUMN(FIPs_codes!C135))))),"",INDIRECT(CONCATENATE("FIPs_codes!",ADDRESS((MATCH($D137,INDIRECT($C137),0)+MATCH($C137,FIPs_codes!$G$1:$G$3296,0)-1),COLUMN(FIPs_codes!C135)))))</f>
        <v>6</v>
      </c>
      <c r="G137" s="34" t="s">
        <v>216</v>
      </c>
      <c r="H137" s="34" t="s">
        <v>217</v>
      </c>
      <c r="I137" s="36" t="s">
        <v>316</v>
      </c>
      <c r="J137" s="38" t="s">
        <v>219</v>
      </c>
      <c r="K137" s="32" t="s">
        <v>78</v>
      </c>
      <c r="L137" s="32" t="s">
        <v>220</v>
      </c>
      <c r="M137" s="32" t="s">
        <v>57</v>
      </c>
      <c r="N137" s="40" t="s">
        <v>297</v>
      </c>
      <c r="O137" s="40">
        <v>2007</v>
      </c>
      <c r="P137" s="40" t="s">
        <v>317</v>
      </c>
      <c r="Q137" s="125">
        <v>1340</v>
      </c>
      <c r="R137" s="32" t="s">
        <v>60</v>
      </c>
      <c r="S137" s="42" t="s">
        <v>60</v>
      </c>
      <c r="T137" s="30" t="s">
        <v>306</v>
      </c>
      <c r="U137" s="32" t="s">
        <v>307</v>
      </c>
      <c r="V137" s="40" t="s">
        <v>308</v>
      </c>
      <c r="W137" s="44" t="s">
        <v>225</v>
      </c>
      <c r="X137" s="44" t="s">
        <v>65</v>
      </c>
      <c r="Y137" s="44">
        <v>41058</v>
      </c>
      <c r="Z137" s="32">
        <v>80</v>
      </c>
      <c r="AA137" s="125">
        <v>821</v>
      </c>
      <c r="AB137" s="32" t="s">
        <v>66</v>
      </c>
      <c r="AC137" s="125">
        <v>116352.8</v>
      </c>
      <c r="AD137" s="32" t="s">
        <v>309</v>
      </c>
      <c r="AE137" s="40" t="s">
        <v>255</v>
      </c>
      <c r="AF137" s="40" t="s">
        <v>236</v>
      </c>
      <c r="AG137" s="32" t="s">
        <v>229</v>
      </c>
      <c r="AH137" s="32">
        <v>45.2</v>
      </c>
      <c r="AI137" s="32">
        <v>251.6</v>
      </c>
      <c r="AJ137" s="32">
        <v>296.8</v>
      </c>
      <c r="AK137" s="40">
        <v>8.1</v>
      </c>
      <c r="AL137" s="25">
        <v>0.15229110512129379</v>
      </c>
      <c r="AM137" s="38" t="s">
        <v>230</v>
      </c>
      <c r="AN137" s="32" t="s">
        <v>231</v>
      </c>
      <c r="AO137" s="32" t="s">
        <v>232</v>
      </c>
      <c r="AP137" s="63" t="s">
        <v>16963</v>
      </c>
      <c r="AQ137" s="27" t="str">
        <f t="shared" si="5"/>
        <v>Record Complete</v>
      </c>
      <c r="AR137" s="36"/>
      <c r="AS137" s="5" t="str">
        <f t="shared" si="6"/>
        <v/>
      </c>
      <c r="AT137" t="s">
        <v>17200</v>
      </c>
    </row>
    <row r="138" spans="1:46" ht="15.75" thickBot="1" x14ac:dyDescent="0.3">
      <c r="A138" s="48" t="s">
        <v>315</v>
      </c>
      <c r="B138" s="50">
        <v>5504</v>
      </c>
      <c r="C138" s="50" t="s">
        <v>213</v>
      </c>
      <c r="D138" s="50" t="s">
        <v>300</v>
      </c>
      <c r="E138" s="51" t="str">
        <f ca="1">IF(ISERROR(INDIRECT(CONCATENATE("FIPs_codes!",ADDRESS((MATCH($D138,INDIRECT($C138),0)+MATCH($C138,FIPs_codes!$G$1:$G$3296,0)-1),COLUMN(FIPs_codes!A136))))),"",INDIRECT(CONCATENATE("FIPs_codes!",ADDRESS((MATCH($D138,INDIRECT($C138),0)+MATCH($C138,FIPs_codes!$G$1:$G$3296,0)-1),COLUMN(FIPs_codes!A136)))))</f>
        <v>40009</v>
      </c>
      <c r="F138" s="51">
        <f ca="1">IF(ISERROR(INDIRECT(CONCATENATE("FIPs_codes!",ADDRESS((MATCH($D138,INDIRECT($C138),0)+MATCH($C138,FIPs_codes!$G$1:$G$3296,0)-1),COLUMN(FIPs_codes!C136))))),"",INDIRECT(CONCATENATE("FIPs_codes!",ADDRESS((MATCH($D138,INDIRECT($C138),0)+MATCH($C138,FIPs_codes!$G$1:$G$3296,0)-1),COLUMN(FIPs_codes!C136)))))</f>
        <v>6</v>
      </c>
      <c r="G138" s="52" t="s">
        <v>216</v>
      </c>
      <c r="H138" s="52" t="s">
        <v>217</v>
      </c>
      <c r="I138" s="54" t="s">
        <v>316</v>
      </c>
      <c r="J138" s="56" t="s">
        <v>219</v>
      </c>
      <c r="K138" s="50" t="s">
        <v>78</v>
      </c>
      <c r="L138" s="50" t="s">
        <v>220</v>
      </c>
      <c r="M138" s="50" t="s">
        <v>57</v>
      </c>
      <c r="N138" s="58" t="s">
        <v>297</v>
      </c>
      <c r="O138" s="58">
        <v>2007</v>
      </c>
      <c r="P138" s="58" t="s">
        <v>317</v>
      </c>
      <c r="Q138" s="126">
        <v>1340</v>
      </c>
      <c r="R138" s="50" t="s">
        <v>60</v>
      </c>
      <c r="S138" s="60" t="s">
        <v>60</v>
      </c>
      <c r="T138" s="48" t="s">
        <v>306</v>
      </c>
      <c r="U138" s="50" t="s">
        <v>307</v>
      </c>
      <c r="V138" s="58" t="s">
        <v>308</v>
      </c>
      <c r="W138" s="62" t="s">
        <v>225</v>
      </c>
      <c r="X138" s="62" t="s">
        <v>65</v>
      </c>
      <c r="Y138" s="62">
        <v>41058</v>
      </c>
      <c r="Z138" s="50">
        <v>80</v>
      </c>
      <c r="AA138" s="126">
        <v>821</v>
      </c>
      <c r="AB138" s="50" t="s">
        <v>66</v>
      </c>
      <c r="AC138" s="126">
        <v>116352.8</v>
      </c>
      <c r="AD138" s="50" t="s">
        <v>309</v>
      </c>
      <c r="AE138" s="58" t="s">
        <v>255</v>
      </c>
      <c r="AF138" s="58" t="s">
        <v>236</v>
      </c>
      <c r="AG138" s="50" t="s">
        <v>229</v>
      </c>
      <c r="AH138" s="50">
        <v>57.6</v>
      </c>
      <c r="AI138" s="50">
        <v>275.3</v>
      </c>
      <c r="AJ138" s="50">
        <v>332.8</v>
      </c>
      <c r="AK138" s="58">
        <v>8.1</v>
      </c>
      <c r="AL138" s="26">
        <v>0.17302493241213576</v>
      </c>
      <c r="AM138" s="56" t="s">
        <v>230</v>
      </c>
      <c r="AN138" s="50" t="s">
        <v>231</v>
      </c>
      <c r="AO138" s="50" t="s">
        <v>232</v>
      </c>
      <c r="AP138" s="45" t="s">
        <v>16963</v>
      </c>
      <c r="AQ138" s="27" t="str">
        <f t="shared" si="5"/>
        <v>Record Complete</v>
      </c>
      <c r="AR138" s="54"/>
      <c r="AS138" s="5" t="str">
        <f t="shared" si="6"/>
        <v/>
      </c>
      <c r="AT138" t="s">
        <v>17200</v>
      </c>
    </row>
    <row r="139" spans="1:46" ht="15.75" thickBot="1" x14ac:dyDescent="0.3">
      <c r="A139" s="47" t="s">
        <v>322</v>
      </c>
      <c r="B139" s="49">
        <v>5591</v>
      </c>
      <c r="C139" s="49" t="s">
        <v>213</v>
      </c>
      <c r="D139" s="49" t="s">
        <v>214</v>
      </c>
      <c r="E139" s="51" t="str">
        <f ca="1">IF(ISERROR(INDIRECT(CONCATENATE("FIPs_codes!",ADDRESS((MATCH($D139,INDIRECT($C139),0)+MATCH($C139,FIPs_codes!$G$1:$G$3296,0)-1),COLUMN(FIPs_codes!A137))))),"",INDIRECT(CONCATENATE("FIPs_codes!",ADDRESS((MATCH($D139,INDIRECT($C139),0)+MATCH($C139,FIPs_codes!$G$1:$G$3296,0)-1),COLUMN(FIPs_codes!A137)))))</f>
        <v>40129</v>
      </c>
      <c r="F139" s="51">
        <f ca="1">IF(ISERROR(INDIRECT(CONCATENATE("FIPs_codes!",ADDRESS((MATCH($D139,INDIRECT($C139),0)+MATCH($C139,FIPs_codes!$G$1:$G$3296,0)-1),COLUMN(FIPs_codes!C137))))),"",INDIRECT(CONCATENATE("FIPs_codes!",ADDRESS((MATCH($D139,INDIRECT($C139),0)+MATCH($C139,FIPs_codes!$G$1:$G$3296,0)-1),COLUMN(FIPs_codes!C137)))))</f>
        <v>6</v>
      </c>
      <c r="G139" s="51" t="s">
        <v>216</v>
      </c>
      <c r="H139" s="51" t="s">
        <v>217</v>
      </c>
      <c r="I139" s="53" t="s">
        <v>323</v>
      </c>
      <c r="J139" s="55" t="s">
        <v>219</v>
      </c>
      <c r="K139" s="49" t="s">
        <v>78</v>
      </c>
      <c r="L139" s="49" t="s">
        <v>220</v>
      </c>
      <c r="M139" s="49" t="s">
        <v>57</v>
      </c>
      <c r="N139" s="57" t="s">
        <v>297</v>
      </c>
      <c r="O139" s="57" t="s">
        <v>324</v>
      </c>
      <c r="P139" s="57" t="s">
        <v>320</v>
      </c>
      <c r="Q139" s="128">
        <v>1340</v>
      </c>
      <c r="R139" s="49" t="s">
        <v>60</v>
      </c>
      <c r="S139" s="59" t="s">
        <v>60</v>
      </c>
      <c r="T139" s="47" t="s">
        <v>306</v>
      </c>
      <c r="U139" s="49" t="s">
        <v>134</v>
      </c>
      <c r="V139" s="57" t="s">
        <v>308</v>
      </c>
      <c r="W139" s="61" t="s">
        <v>225</v>
      </c>
      <c r="X139" s="61" t="s">
        <v>65</v>
      </c>
      <c r="Y139" s="152">
        <v>40889</v>
      </c>
      <c r="Z139" s="49">
        <v>95</v>
      </c>
      <c r="AA139" s="128">
        <v>804</v>
      </c>
      <c r="AB139" s="49" t="s">
        <v>66</v>
      </c>
      <c r="AC139" s="128">
        <v>150790.5</v>
      </c>
      <c r="AD139" s="49" t="s">
        <v>309</v>
      </c>
      <c r="AE139" s="57" t="s">
        <v>255</v>
      </c>
      <c r="AF139" s="57" t="s">
        <v>236</v>
      </c>
      <c r="AG139" s="49" t="s">
        <v>229</v>
      </c>
      <c r="AH139" s="49">
        <v>18.8</v>
      </c>
      <c r="AI139" s="49">
        <v>58.7</v>
      </c>
      <c r="AJ139" s="49">
        <v>77.5</v>
      </c>
      <c r="AK139" s="57">
        <v>9</v>
      </c>
      <c r="AL139" s="25">
        <v>0.24258064516129033</v>
      </c>
      <c r="AM139" s="55" t="s">
        <v>230</v>
      </c>
      <c r="AN139" s="49" t="s">
        <v>231</v>
      </c>
      <c r="AO139" s="49" t="s">
        <v>232</v>
      </c>
      <c r="AP139" s="63" t="s">
        <v>16963</v>
      </c>
      <c r="AQ139" s="27" t="str">
        <f t="shared" si="5"/>
        <v>Record Complete</v>
      </c>
      <c r="AR139" s="53"/>
      <c r="AS139" s="5" t="str">
        <f t="shared" si="6"/>
        <v/>
      </c>
      <c r="AT139" t="s">
        <v>17200</v>
      </c>
    </row>
    <row r="140" spans="1:46" ht="15.75" thickBot="1" x14ac:dyDescent="0.3">
      <c r="A140" s="48" t="s">
        <v>322</v>
      </c>
      <c r="B140" s="50">
        <v>5591</v>
      </c>
      <c r="C140" s="50" t="s">
        <v>213</v>
      </c>
      <c r="D140" s="50" t="s">
        <v>214</v>
      </c>
      <c r="E140" s="51" t="str">
        <f ca="1">IF(ISERROR(INDIRECT(CONCATENATE("FIPs_codes!",ADDRESS((MATCH($D140,INDIRECT($C140),0)+MATCH($C140,FIPs_codes!$G$1:$G$3296,0)-1),COLUMN(FIPs_codes!A138))))),"",INDIRECT(CONCATENATE("FIPs_codes!",ADDRESS((MATCH($D140,INDIRECT($C140),0)+MATCH($C140,FIPs_codes!$G$1:$G$3296,0)-1),COLUMN(FIPs_codes!A138)))))</f>
        <v>40129</v>
      </c>
      <c r="F140" s="51">
        <f ca="1">IF(ISERROR(INDIRECT(CONCATENATE("FIPs_codes!",ADDRESS((MATCH($D140,INDIRECT($C140),0)+MATCH($C140,FIPs_codes!$G$1:$G$3296,0)-1),COLUMN(FIPs_codes!C138))))),"",INDIRECT(CONCATENATE("FIPs_codes!",ADDRESS((MATCH($D140,INDIRECT($C140),0)+MATCH($C140,FIPs_codes!$G$1:$G$3296,0)-1),COLUMN(FIPs_codes!C138)))))</f>
        <v>6</v>
      </c>
      <c r="G140" s="52" t="s">
        <v>216</v>
      </c>
      <c r="H140" s="52" t="s">
        <v>217</v>
      </c>
      <c r="I140" s="54" t="s">
        <v>323</v>
      </c>
      <c r="J140" s="56" t="s">
        <v>219</v>
      </c>
      <c r="K140" s="50" t="s">
        <v>78</v>
      </c>
      <c r="L140" s="50" t="s">
        <v>220</v>
      </c>
      <c r="M140" s="50" t="s">
        <v>57</v>
      </c>
      <c r="N140" s="58" t="s">
        <v>297</v>
      </c>
      <c r="O140" s="58" t="s">
        <v>324</v>
      </c>
      <c r="P140" s="58" t="s">
        <v>320</v>
      </c>
      <c r="Q140" s="126">
        <v>1340</v>
      </c>
      <c r="R140" s="50" t="s">
        <v>60</v>
      </c>
      <c r="S140" s="60" t="s">
        <v>60</v>
      </c>
      <c r="T140" s="48" t="s">
        <v>306</v>
      </c>
      <c r="U140" s="50" t="s">
        <v>134</v>
      </c>
      <c r="V140" s="58" t="s">
        <v>308</v>
      </c>
      <c r="W140" s="62" t="s">
        <v>225</v>
      </c>
      <c r="X140" s="62" t="s">
        <v>65</v>
      </c>
      <c r="Y140" s="151">
        <v>40889</v>
      </c>
      <c r="Z140" s="50">
        <v>95</v>
      </c>
      <c r="AA140" s="126">
        <v>804</v>
      </c>
      <c r="AB140" s="50" t="s">
        <v>66</v>
      </c>
      <c r="AC140" s="126">
        <v>150790.5</v>
      </c>
      <c r="AD140" s="50" t="s">
        <v>309</v>
      </c>
      <c r="AE140" s="58" t="s">
        <v>255</v>
      </c>
      <c r="AF140" s="58" t="s">
        <v>236</v>
      </c>
      <c r="AG140" s="50" t="s">
        <v>229</v>
      </c>
      <c r="AH140" s="50">
        <v>19.3</v>
      </c>
      <c r="AI140" s="50">
        <v>61.5</v>
      </c>
      <c r="AJ140" s="50">
        <v>80.8</v>
      </c>
      <c r="AK140" s="58">
        <v>9</v>
      </c>
      <c r="AL140" s="26">
        <v>0.23886138613861388</v>
      </c>
      <c r="AM140" s="56" t="s">
        <v>230</v>
      </c>
      <c r="AN140" s="50" t="s">
        <v>231</v>
      </c>
      <c r="AO140" s="50" t="s">
        <v>232</v>
      </c>
      <c r="AP140" s="45" t="s">
        <v>16963</v>
      </c>
      <c r="AQ140" s="27" t="str">
        <f t="shared" si="5"/>
        <v>Record Complete</v>
      </c>
      <c r="AR140" s="54"/>
      <c r="AS140" s="5" t="str">
        <f t="shared" si="6"/>
        <v/>
      </c>
      <c r="AT140" t="s">
        <v>17200</v>
      </c>
    </row>
    <row r="141" spans="1:46" ht="15.75" thickBot="1" x14ac:dyDescent="0.3">
      <c r="A141" s="47" t="s">
        <v>322</v>
      </c>
      <c r="B141" s="49">
        <v>5591</v>
      </c>
      <c r="C141" s="49" t="s">
        <v>213</v>
      </c>
      <c r="D141" s="49" t="s">
        <v>214</v>
      </c>
      <c r="E141" s="51" t="str">
        <f ca="1">IF(ISERROR(INDIRECT(CONCATENATE("FIPs_codes!",ADDRESS((MATCH($D141,INDIRECT($C141),0)+MATCH($C141,FIPs_codes!$G$1:$G$3296,0)-1),COLUMN(FIPs_codes!A139))))),"",INDIRECT(CONCATENATE("FIPs_codes!",ADDRESS((MATCH($D141,INDIRECT($C141),0)+MATCH($C141,FIPs_codes!$G$1:$G$3296,0)-1),COLUMN(FIPs_codes!A139)))))</f>
        <v>40129</v>
      </c>
      <c r="F141" s="51">
        <f ca="1">IF(ISERROR(INDIRECT(CONCATENATE("FIPs_codes!",ADDRESS((MATCH($D141,INDIRECT($C141),0)+MATCH($C141,FIPs_codes!$G$1:$G$3296,0)-1),COLUMN(FIPs_codes!C139))))),"",INDIRECT(CONCATENATE("FIPs_codes!",ADDRESS((MATCH($D141,INDIRECT($C141),0)+MATCH($C141,FIPs_codes!$G$1:$G$3296,0)-1),COLUMN(FIPs_codes!C139)))))</f>
        <v>6</v>
      </c>
      <c r="G141" s="51" t="s">
        <v>216</v>
      </c>
      <c r="H141" s="51" t="s">
        <v>217</v>
      </c>
      <c r="I141" s="53" t="s">
        <v>323</v>
      </c>
      <c r="J141" s="55" t="s">
        <v>219</v>
      </c>
      <c r="K141" s="49" t="s">
        <v>78</v>
      </c>
      <c r="L141" s="49" t="s">
        <v>220</v>
      </c>
      <c r="M141" s="49" t="s">
        <v>57</v>
      </c>
      <c r="N141" s="57" t="s">
        <v>297</v>
      </c>
      <c r="O141" s="57" t="s">
        <v>324</v>
      </c>
      <c r="P141" s="57" t="s">
        <v>320</v>
      </c>
      <c r="Q141" s="128">
        <v>134</v>
      </c>
      <c r="R141" s="49" t="s">
        <v>60</v>
      </c>
      <c r="S141" s="59" t="s">
        <v>60</v>
      </c>
      <c r="T141" s="47" t="s">
        <v>306</v>
      </c>
      <c r="U141" s="49" t="s">
        <v>134</v>
      </c>
      <c r="V141" s="57" t="s">
        <v>308</v>
      </c>
      <c r="W141" s="61" t="s">
        <v>225</v>
      </c>
      <c r="X141" s="61" t="s">
        <v>65</v>
      </c>
      <c r="Y141" s="152">
        <v>40889</v>
      </c>
      <c r="Z141" s="49">
        <v>95</v>
      </c>
      <c r="AA141" s="128">
        <v>804</v>
      </c>
      <c r="AB141" s="49" t="s">
        <v>66</v>
      </c>
      <c r="AC141" s="128">
        <v>150791.5</v>
      </c>
      <c r="AD141" s="49" t="s">
        <v>309</v>
      </c>
      <c r="AE141" s="57" t="s">
        <v>255</v>
      </c>
      <c r="AF141" s="57" t="s">
        <v>236</v>
      </c>
      <c r="AG141" s="49" t="s">
        <v>229</v>
      </c>
      <c r="AH141" s="49">
        <v>19.7</v>
      </c>
      <c r="AI141" s="49">
        <v>65.8</v>
      </c>
      <c r="AJ141" s="49">
        <v>85.5</v>
      </c>
      <c r="AK141" s="57">
        <v>9.1</v>
      </c>
      <c r="AL141" s="25">
        <v>0.2304093567251462</v>
      </c>
      <c r="AM141" s="55" t="s">
        <v>230</v>
      </c>
      <c r="AN141" s="49" t="s">
        <v>231</v>
      </c>
      <c r="AO141" s="49" t="s">
        <v>232</v>
      </c>
      <c r="AP141" s="63" t="s">
        <v>16963</v>
      </c>
      <c r="AQ141" s="27" t="str">
        <f t="shared" si="5"/>
        <v>Record Complete</v>
      </c>
      <c r="AR141" s="53"/>
      <c r="AS141" s="5" t="str">
        <f t="shared" si="6"/>
        <v/>
      </c>
      <c r="AT141" t="s">
        <v>17200</v>
      </c>
    </row>
    <row r="142" spans="1:46" ht="15.75" thickBot="1" x14ac:dyDescent="0.3">
      <c r="A142" s="48" t="s">
        <v>322</v>
      </c>
      <c r="B142" s="50">
        <v>5591</v>
      </c>
      <c r="C142" s="50" t="s">
        <v>213</v>
      </c>
      <c r="D142" s="50" t="s">
        <v>214</v>
      </c>
      <c r="E142" s="51" t="str">
        <f ca="1">IF(ISERROR(INDIRECT(CONCATENATE("FIPs_codes!",ADDRESS((MATCH($D142,INDIRECT($C142),0)+MATCH($C142,FIPs_codes!$G$1:$G$3296,0)-1),COLUMN(FIPs_codes!A140))))),"",INDIRECT(CONCATENATE("FIPs_codes!",ADDRESS((MATCH($D142,INDIRECT($C142),0)+MATCH($C142,FIPs_codes!$G$1:$G$3296,0)-1),COLUMN(FIPs_codes!A140)))))</f>
        <v>40129</v>
      </c>
      <c r="F142" s="51">
        <f ca="1">IF(ISERROR(INDIRECT(CONCATENATE("FIPs_codes!",ADDRESS((MATCH($D142,INDIRECT($C142),0)+MATCH($C142,FIPs_codes!$G$1:$G$3296,0)-1),COLUMN(FIPs_codes!C140))))),"",INDIRECT(CONCATENATE("FIPs_codes!",ADDRESS((MATCH($D142,INDIRECT($C142),0)+MATCH($C142,FIPs_codes!$G$1:$G$3296,0)-1),COLUMN(FIPs_codes!C140)))))</f>
        <v>6</v>
      </c>
      <c r="G142" s="52" t="s">
        <v>216</v>
      </c>
      <c r="H142" s="52" t="s">
        <v>217</v>
      </c>
      <c r="I142" s="54" t="s">
        <v>323</v>
      </c>
      <c r="J142" s="56" t="s">
        <v>219</v>
      </c>
      <c r="K142" s="50" t="s">
        <v>78</v>
      </c>
      <c r="L142" s="50" t="s">
        <v>220</v>
      </c>
      <c r="M142" s="50" t="s">
        <v>57</v>
      </c>
      <c r="N142" s="58" t="s">
        <v>297</v>
      </c>
      <c r="O142" s="58" t="s">
        <v>324</v>
      </c>
      <c r="P142" s="58" t="s">
        <v>325</v>
      </c>
      <c r="Q142" s="126">
        <v>1340</v>
      </c>
      <c r="R142" s="50" t="s">
        <v>60</v>
      </c>
      <c r="S142" s="60" t="s">
        <v>60</v>
      </c>
      <c r="T142" s="48" t="s">
        <v>306</v>
      </c>
      <c r="U142" s="50" t="s">
        <v>134</v>
      </c>
      <c r="V142" s="58" t="s">
        <v>308</v>
      </c>
      <c r="W142" s="62" t="s">
        <v>225</v>
      </c>
      <c r="X142" s="62" t="s">
        <v>65</v>
      </c>
      <c r="Y142" s="151">
        <v>40889</v>
      </c>
      <c r="Z142" s="50">
        <v>95</v>
      </c>
      <c r="AA142" s="126">
        <v>823</v>
      </c>
      <c r="AB142" s="50" t="s">
        <v>66</v>
      </c>
      <c r="AC142" s="126">
        <v>96519.3</v>
      </c>
      <c r="AD142" s="50" t="s">
        <v>309</v>
      </c>
      <c r="AE142" s="58" t="s">
        <v>255</v>
      </c>
      <c r="AF142" s="58" t="s">
        <v>236</v>
      </c>
      <c r="AG142" s="50" t="s">
        <v>229</v>
      </c>
      <c r="AH142" s="50">
        <v>24.9</v>
      </c>
      <c r="AI142" s="50">
        <v>200.3</v>
      </c>
      <c r="AJ142" s="50">
        <v>225.2</v>
      </c>
      <c r="AK142" s="58">
        <v>8.5</v>
      </c>
      <c r="AL142" s="26">
        <v>0.11056838365896979</v>
      </c>
      <c r="AM142" s="56" t="s">
        <v>230</v>
      </c>
      <c r="AN142" s="50" t="s">
        <v>231</v>
      </c>
      <c r="AO142" s="50" t="s">
        <v>232</v>
      </c>
      <c r="AP142" s="45" t="s">
        <v>16963</v>
      </c>
      <c r="AQ142" s="27" t="str">
        <f t="shared" si="5"/>
        <v>Record Complete</v>
      </c>
      <c r="AR142" s="54"/>
      <c r="AS142" s="5" t="str">
        <f t="shared" si="6"/>
        <v/>
      </c>
      <c r="AT142" t="s">
        <v>17200</v>
      </c>
    </row>
    <row r="143" spans="1:46" ht="15.75" thickBot="1" x14ac:dyDescent="0.3">
      <c r="A143" s="47" t="s">
        <v>322</v>
      </c>
      <c r="B143" s="49">
        <v>5591</v>
      </c>
      <c r="C143" s="49" t="s">
        <v>213</v>
      </c>
      <c r="D143" s="49" t="s">
        <v>214</v>
      </c>
      <c r="E143" s="51" t="str">
        <f ca="1">IF(ISERROR(INDIRECT(CONCATENATE("FIPs_codes!",ADDRESS((MATCH($D143,INDIRECT($C143),0)+MATCH($C143,FIPs_codes!$G$1:$G$3296,0)-1),COLUMN(FIPs_codes!A141))))),"",INDIRECT(CONCATENATE("FIPs_codes!",ADDRESS((MATCH($D143,INDIRECT($C143),0)+MATCH($C143,FIPs_codes!$G$1:$G$3296,0)-1),COLUMN(FIPs_codes!A141)))))</f>
        <v>40129</v>
      </c>
      <c r="F143" s="51">
        <f ca="1">IF(ISERROR(INDIRECT(CONCATENATE("FIPs_codes!",ADDRESS((MATCH($D143,INDIRECT($C143),0)+MATCH($C143,FIPs_codes!$G$1:$G$3296,0)-1),COLUMN(FIPs_codes!C141))))),"",INDIRECT(CONCATENATE("FIPs_codes!",ADDRESS((MATCH($D143,INDIRECT($C143),0)+MATCH($C143,FIPs_codes!$G$1:$G$3296,0)-1),COLUMN(FIPs_codes!C141)))))</f>
        <v>6</v>
      </c>
      <c r="G143" s="51" t="s">
        <v>216</v>
      </c>
      <c r="H143" s="51" t="s">
        <v>217</v>
      </c>
      <c r="I143" s="53" t="s">
        <v>323</v>
      </c>
      <c r="J143" s="55" t="s">
        <v>219</v>
      </c>
      <c r="K143" s="49" t="s">
        <v>78</v>
      </c>
      <c r="L143" s="49" t="s">
        <v>220</v>
      </c>
      <c r="M143" s="49" t="s">
        <v>57</v>
      </c>
      <c r="N143" s="57" t="s">
        <v>297</v>
      </c>
      <c r="O143" s="57" t="s">
        <v>324</v>
      </c>
      <c r="P143" s="57" t="s">
        <v>325</v>
      </c>
      <c r="Q143" s="128">
        <v>1340</v>
      </c>
      <c r="R143" s="49" t="s">
        <v>60</v>
      </c>
      <c r="S143" s="59" t="s">
        <v>60</v>
      </c>
      <c r="T143" s="47" t="s">
        <v>306</v>
      </c>
      <c r="U143" s="49" t="s">
        <v>134</v>
      </c>
      <c r="V143" s="57" t="s">
        <v>308</v>
      </c>
      <c r="W143" s="61" t="s">
        <v>225</v>
      </c>
      <c r="X143" s="61" t="s">
        <v>65</v>
      </c>
      <c r="Y143" s="152">
        <v>40889</v>
      </c>
      <c r="Z143" s="49">
        <v>95</v>
      </c>
      <c r="AA143" s="128">
        <v>823</v>
      </c>
      <c r="AB143" s="49" t="s">
        <v>66</v>
      </c>
      <c r="AC143" s="128">
        <v>96519.3</v>
      </c>
      <c r="AD143" s="49" t="s">
        <v>309</v>
      </c>
      <c r="AE143" s="57" t="s">
        <v>255</v>
      </c>
      <c r="AF143" s="57" t="s">
        <v>236</v>
      </c>
      <c r="AG143" s="49" t="s">
        <v>229</v>
      </c>
      <c r="AH143" s="49">
        <v>25.5</v>
      </c>
      <c r="AI143" s="49">
        <v>204.3</v>
      </c>
      <c r="AJ143" s="49">
        <v>229.9</v>
      </c>
      <c r="AK143" s="57">
        <v>8.6</v>
      </c>
      <c r="AL143" s="25">
        <v>0.11096605744125326</v>
      </c>
      <c r="AM143" s="55" t="s">
        <v>230</v>
      </c>
      <c r="AN143" s="49" t="s">
        <v>231</v>
      </c>
      <c r="AO143" s="49" t="s">
        <v>232</v>
      </c>
      <c r="AP143" s="63" t="s">
        <v>16963</v>
      </c>
      <c r="AQ143" s="27" t="str">
        <f t="shared" si="5"/>
        <v>Record Complete</v>
      </c>
      <c r="AR143" s="53"/>
      <c r="AS143" s="5" t="str">
        <f t="shared" si="6"/>
        <v/>
      </c>
      <c r="AT143" t="s">
        <v>17200</v>
      </c>
    </row>
    <row r="144" spans="1:46" ht="15.75" thickBot="1" x14ac:dyDescent="0.3">
      <c r="A144" s="48" t="s">
        <v>322</v>
      </c>
      <c r="B144" s="50">
        <v>5591</v>
      </c>
      <c r="C144" s="50" t="s">
        <v>213</v>
      </c>
      <c r="D144" s="50" t="s">
        <v>214</v>
      </c>
      <c r="E144" s="51" t="str">
        <f ca="1">IF(ISERROR(INDIRECT(CONCATENATE("FIPs_codes!",ADDRESS((MATCH($D144,INDIRECT($C144),0)+MATCH($C144,FIPs_codes!$G$1:$G$3296,0)-1),COLUMN(FIPs_codes!A142))))),"",INDIRECT(CONCATENATE("FIPs_codes!",ADDRESS((MATCH($D144,INDIRECT($C144),0)+MATCH($C144,FIPs_codes!$G$1:$G$3296,0)-1),COLUMN(FIPs_codes!A142)))))</f>
        <v>40129</v>
      </c>
      <c r="F144" s="51">
        <f ca="1">IF(ISERROR(INDIRECT(CONCATENATE("FIPs_codes!",ADDRESS((MATCH($D144,INDIRECT($C144),0)+MATCH($C144,FIPs_codes!$G$1:$G$3296,0)-1),COLUMN(FIPs_codes!C142))))),"",INDIRECT(CONCATENATE("FIPs_codes!",ADDRESS((MATCH($D144,INDIRECT($C144),0)+MATCH($C144,FIPs_codes!$G$1:$G$3296,0)-1),COLUMN(FIPs_codes!C142)))))</f>
        <v>6</v>
      </c>
      <c r="G144" s="52" t="s">
        <v>216</v>
      </c>
      <c r="H144" s="52" t="s">
        <v>217</v>
      </c>
      <c r="I144" s="54" t="s">
        <v>323</v>
      </c>
      <c r="J144" s="56" t="s">
        <v>219</v>
      </c>
      <c r="K144" s="50" t="s">
        <v>78</v>
      </c>
      <c r="L144" s="50" t="s">
        <v>220</v>
      </c>
      <c r="M144" s="50" t="s">
        <v>57</v>
      </c>
      <c r="N144" s="58" t="s">
        <v>297</v>
      </c>
      <c r="O144" s="58" t="s">
        <v>324</v>
      </c>
      <c r="P144" s="58" t="s">
        <v>325</v>
      </c>
      <c r="Q144" s="126">
        <v>1340</v>
      </c>
      <c r="R144" s="50" t="s">
        <v>60</v>
      </c>
      <c r="S144" s="60" t="s">
        <v>60</v>
      </c>
      <c r="T144" s="48" t="s">
        <v>306</v>
      </c>
      <c r="U144" s="50" t="s">
        <v>134</v>
      </c>
      <c r="V144" s="58" t="s">
        <v>308</v>
      </c>
      <c r="W144" s="62" t="s">
        <v>225</v>
      </c>
      <c r="X144" s="62" t="s">
        <v>65</v>
      </c>
      <c r="Y144" s="151">
        <v>40889</v>
      </c>
      <c r="Z144" s="50">
        <v>95</v>
      </c>
      <c r="AA144" s="126">
        <v>823</v>
      </c>
      <c r="AB144" s="50" t="s">
        <v>66</v>
      </c>
      <c r="AC144" s="126">
        <v>96519.3</v>
      </c>
      <c r="AD144" s="50" t="s">
        <v>309</v>
      </c>
      <c r="AE144" s="58" t="s">
        <v>255</v>
      </c>
      <c r="AF144" s="58" t="s">
        <v>236</v>
      </c>
      <c r="AG144" s="50" t="s">
        <v>229</v>
      </c>
      <c r="AH144" s="50">
        <v>25</v>
      </c>
      <c r="AI144" s="50">
        <v>208.1</v>
      </c>
      <c r="AJ144" s="50">
        <v>233.1</v>
      </c>
      <c r="AK144" s="58">
        <v>8.6</v>
      </c>
      <c r="AL144" s="26">
        <v>0.10725010725010725</v>
      </c>
      <c r="AM144" s="56" t="s">
        <v>230</v>
      </c>
      <c r="AN144" s="50" t="s">
        <v>231</v>
      </c>
      <c r="AO144" s="50" t="s">
        <v>232</v>
      </c>
      <c r="AP144" s="45" t="s">
        <v>16963</v>
      </c>
      <c r="AQ144" s="27" t="str">
        <f t="shared" si="5"/>
        <v>Record Complete</v>
      </c>
      <c r="AR144" s="54"/>
      <c r="AS144" s="5" t="str">
        <f t="shared" si="6"/>
        <v/>
      </c>
      <c r="AT144" t="s">
        <v>17200</v>
      </c>
    </row>
    <row r="145" spans="1:46" ht="15.75" thickBot="1" x14ac:dyDescent="0.3">
      <c r="A145" s="30" t="s">
        <v>322</v>
      </c>
      <c r="B145" s="32">
        <v>5591</v>
      </c>
      <c r="C145" s="32" t="s">
        <v>213</v>
      </c>
      <c r="D145" s="32" t="s">
        <v>214</v>
      </c>
      <c r="E145" s="51" t="str">
        <f ca="1">IF(ISERROR(INDIRECT(CONCATENATE("FIPs_codes!",ADDRESS((MATCH($D145,INDIRECT($C145),0)+MATCH($C145,FIPs_codes!$G$1:$G$3296,0)-1),COLUMN(FIPs_codes!A143))))),"",INDIRECT(CONCATENATE("FIPs_codes!",ADDRESS((MATCH($D145,INDIRECT($C145),0)+MATCH($C145,FIPs_codes!$G$1:$G$3296,0)-1),COLUMN(FIPs_codes!A143)))))</f>
        <v>40129</v>
      </c>
      <c r="F145" s="51">
        <f ca="1">IF(ISERROR(INDIRECT(CONCATENATE("FIPs_codes!",ADDRESS((MATCH($D145,INDIRECT($C145),0)+MATCH($C145,FIPs_codes!$G$1:$G$3296,0)-1),COLUMN(FIPs_codes!C143))))),"",INDIRECT(CONCATENATE("FIPs_codes!",ADDRESS((MATCH($D145,INDIRECT($C145),0)+MATCH($C145,FIPs_codes!$G$1:$G$3296,0)-1),COLUMN(FIPs_codes!C143)))))</f>
        <v>6</v>
      </c>
      <c r="G145" s="34" t="s">
        <v>216</v>
      </c>
      <c r="H145" s="34" t="s">
        <v>217</v>
      </c>
      <c r="I145" s="36" t="s">
        <v>323</v>
      </c>
      <c r="J145" s="38" t="s">
        <v>219</v>
      </c>
      <c r="K145" s="32" t="s">
        <v>78</v>
      </c>
      <c r="L145" s="32" t="s">
        <v>220</v>
      </c>
      <c r="M145" s="32" t="s">
        <v>57</v>
      </c>
      <c r="N145" s="40" t="s">
        <v>297</v>
      </c>
      <c r="O145" s="40" t="s">
        <v>324</v>
      </c>
      <c r="P145" s="40" t="s">
        <v>325</v>
      </c>
      <c r="Q145" s="125">
        <v>1340</v>
      </c>
      <c r="R145" s="32" t="s">
        <v>60</v>
      </c>
      <c r="S145" s="42" t="s">
        <v>60</v>
      </c>
      <c r="T145" s="30" t="s">
        <v>306</v>
      </c>
      <c r="U145" s="32" t="s">
        <v>134</v>
      </c>
      <c r="V145" s="40" t="s">
        <v>308</v>
      </c>
      <c r="W145" s="44" t="s">
        <v>225</v>
      </c>
      <c r="X145" s="44" t="s">
        <v>65</v>
      </c>
      <c r="Y145" s="44">
        <v>40963</v>
      </c>
      <c r="Z145" s="32">
        <v>66</v>
      </c>
      <c r="AA145" s="125">
        <v>809</v>
      </c>
      <c r="AB145" s="32" t="s">
        <v>66</v>
      </c>
      <c r="AC145" s="125">
        <v>110292.3</v>
      </c>
      <c r="AD145" s="32" t="s">
        <v>309</v>
      </c>
      <c r="AE145" s="40" t="s">
        <v>255</v>
      </c>
      <c r="AF145" s="40" t="s">
        <v>236</v>
      </c>
      <c r="AG145" s="32" t="s">
        <v>229</v>
      </c>
      <c r="AH145" s="32">
        <v>29.5</v>
      </c>
      <c r="AI145" s="32">
        <v>111.4</v>
      </c>
      <c r="AJ145" s="32">
        <v>140.9</v>
      </c>
      <c r="AK145" s="40">
        <v>9.6999999999999993</v>
      </c>
      <c r="AL145" s="25">
        <v>0.20936834634492546</v>
      </c>
      <c r="AM145" s="38" t="s">
        <v>230</v>
      </c>
      <c r="AN145" s="32" t="s">
        <v>231</v>
      </c>
      <c r="AO145" s="32" t="s">
        <v>232</v>
      </c>
      <c r="AP145" s="63" t="s">
        <v>16963</v>
      </c>
      <c r="AQ145" s="27" t="str">
        <f t="shared" si="5"/>
        <v>Record Complete</v>
      </c>
      <c r="AR145" s="36"/>
      <c r="AS145" s="5" t="str">
        <f t="shared" si="6"/>
        <v/>
      </c>
      <c r="AT145" t="s">
        <v>17200</v>
      </c>
    </row>
    <row r="146" spans="1:46" ht="15.75" thickBot="1" x14ac:dyDescent="0.3">
      <c r="A146" s="29" t="s">
        <v>322</v>
      </c>
      <c r="B146" s="31">
        <v>5591</v>
      </c>
      <c r="C146" s="31" t="s">
        <v>213</v>
      </c>
      <c r="D146" s="31" t="s">
        <v>214</v>
      </c>
      <c r="E146" s="51" t="str">
        <f ca="1">IF(ISERROR(INDIRECT(CONCATENATE("FIPs_codes!",ADDRESS((MATCH($D146,INDIRECT($C146),0)+MATCH($C146,FIPs_codes!$G$1:$G$3296,0)-1),COLUMN(FIPs_codes!A144))))),"",INDIRECT(CONCATENATE("FIPs_codes!",ADDRESS((MATCH($D146,INDIRECT($C146),0)+MATCH($C146,FIPs_codes!$G$1:$G$3296,0)-1),COLUMN(FIPs_codes!A144)))))</f>
        <v>40129</v>
      </c>
      <c r="F146" s="51">
        <f ca="1">IF(ISERROR(INDIRECT(CONCATENATE("FIPs_codes!",ADDRESS((MATCH($D146,INDIRECT($C146),0)+MATCH($C146,FIPs_codes!$G$1:$G$3296,0)-1),COLUMN(FIPs_codes!C144))))),"",INDIRECT(CONCATENATE("FIPs_codes!",ADDRESS((MATCH($D146,INDIRECT($C146),0)+MATCH($C146,FIPs_codes!$G$1:$G$3296,0)-1),COLUMN(FIPs_codes!C144)))))</f>
        <v>6</v>
      </c>
      <c r="G146" s="33" t="s">
        <v>216</v>
      </c>
      <c r="H146" s="33" t="s">
        <v>217</v>
      </c>
      <c r="I146" s="35" t="s">
        <v>323</v>
      </c>
      <c r="J146" s="37" t="s">
        <v>219</v>
      </c>
      <c r="K146" s="31" t="s">
        <v>78</v>
      </c>
      <c r="L146" s="31" t="s">
        <v>220</v>
      </c>
      <c r="M146" s="31" t="s">
        <v>57</v>
      </c>
      <c r="N146" s="39" t="s">
        <v>297</v>
      </c>
      <c r="O146" s="39" t="s">
        <v>324</v>
      </c>
      <c r="P146" s="39" t="s">
        <v>325</v>
      </c>
      <c r="Q146" s="240">
        <v>1340</v>
      </c>
      <c r="R146" s="31" t="s">
        <v>60</v>
      </c>
      <c r="S146" s="41" t="s">
        <v>60</v>
      </c>
      <c r="T146" s="29" t="s">
        <v>306</v>
      </c>
      <c r="U146" s="31" t="s">
        <v>134</v>
      </c>
      <c r="V146" s="39" t="s">
        <v>308</v>
      </c>
      <c r="W146" s="43" t="s">
        <v>225</v>
      </c>
      <c r="X146" s="43" t="s">
        <v>65</v>
      </c>
      <c r="Y146" s="43">
        <v>40963</v>
      </c>
      <c r="Z146" s="31">
        <v>66</v>
      </c>
      <c r="AA146" s="240">
        <v>809</v>
      </c>
      <c r="AB146" s="31" t="s">
        <v>66</v>
      </c>
      <c r="AC146" s="240">
        <v>110292.3</v>
      </c>
      <c r="AD146" s="31" t="s">
        <v>309</v>
      </c>
      <c r="AE146" s="39" t="s">
        <v>255</v>
      </c>
      <c r="AF146" s="39" t="s">
        <v>236</v>
      </c>
      <c r="AG146" s="31" t="s">
        <v>229</v>
      </c>
      <c r="AH146" s="31">
        <v>36.200000000000003</v>
      </c>
      <c r="AI146" s="31">
        <v>154</v>
      </c>
      <c r="AJ146" s="31">
        <v>190.1</v>
      </c>
      <c r="AK146" s="39">
        <v>9.6</v>
      </c>
      <c r="AL146" s="26">
        <v>0.19032597266035756</v>
      </c>
      <c r="AM146" s="37" t="s">
        <v>230</v>
      </c>
      <c r="AN146" s="31" t="s">
        <v>231</v>
      </c>
      <c r="AO146" s="31" t="s">
        <v>232</v>
      </c>
      <c r="AP146" s="45" t="s">
        <v>16963</v>
      </c>
      <c r="AQ146" s="27" t="str">
        <f t="shared" si="5"/>
        <v>Record Complete</v>
      </c>
      <c r="AR146" s="35"/>
      <c r="AS146" s="5" t="str">
        <f t="shared" si="6"/>
        <v/>
      </c>
      <c r="AT146" t="s">
        <v>17200</v>
      </c>
    </row>
    <row r="147" spans="1:46" ht="15.75" thickBot="1" x14ac:dyDescent="0.3">
      <c r="A147" s="29" t="s">
        <v>322</v>
      </c>
      <c r="B147" s="31">
        <v>5591</v>
      </c>
      <c r="C147" s="31" t="s">
        <v>213</v>
      </c>
      <c r="D147" s="31" t="s">
        <v>214</v>
      </c>
      <c r="E147" s="51" t="str">
        <f ca="1">IF(ISERROR(INDIRECT(CONCATENATE("FIPs_codes!",ADDRESS((MATCH($D147,INDIRECT($C147),0)+MATCH($C147,FIPs_codes!$G$1:$G$3296,0)-1),COLUMN(FIPs_codes!A145))))),"",INDIRECT(CONCATENATE("FIPs_codes!",ADDRESS((MATCH($D147,INDIRECT($C147),0)+MATCH($C147,FIPs_codes!$G$1:$G$3296,0)-1),COLUMN(FIPs_codes!A145)))))</f>
        <v>40129</v>
      </c>
      <c r="F147" s="51">
        <f ca="1">IF(ISERROR(INDIRECT(CONCATENATE("FIPs_codes!",ADDRESS((MATCH($D147,INDIRECT($C147),0)+MATCH($C147,FIPs_codes!$G$1:$G$3296,0)-1),COLUMN(FIPs_codes!C145))))),"",INDIRECT(CONCATENATE("FIPs_codes!",ADDRESS((MATCH($D147,INDIRECT($C147),0)+MATCH($C147,FIPs_codes!$G$1:$G$3296,0)-1),COLUMN(FIPs_codes!C145)))))</f>
        <v>6</v>
      </c>
      <c r="G147" s="33" t="s">
        <v>216</v>
      </c>
      <c r="H147" s="33" t="s">
        <v>217</v>
      </c>
      <c r="I147" s="35" t="s">
        <v>323</v>
      </c>
      <c r="J147" s="37" t="s">
        <v>219</v>
      </c>
      <c r="K147" s="31" t="s">
        <v>78</v>
      </c>
      <c r="L147" s="31" t="s">
        <v>220</v>
      </c>
      <c r="M147" s="31" t="s">
        <v>57</v>
      </c>
      <c r="N147" s="39" t="s">
        <v>297</v>
      </c>
      <c r="O147" s="39" t="s">
        <v>324</v>
      </c>
      <c r="P147" s="39" t="s">
        <v>320</v>
      </c>
      <c r="Q147" s="240">
        <v>1340</v>
      </c>
      <c r="R147" s="31" t="s">
        <v>60</v>
      </c>
      <c r="S147" s="41" t="s">
        <v>60</v>
      </c>
      <c r="T147" s="29" t="s">
        <v>306</v>
      </c>
      <c r="U147" s="31" t="s">
        <v>134</v>
      </c>
      <c r="V147" s="39" t="s">
        <v>308</v>
      </c>
      <c r="W147" s="43" t="s">
        <v>225</v>
      </c>
      <c r="X147" s="43" t="s">
        <v>65</v>
      </c>
      <c r="Y147" s="43">
        <v>40963</v>
      </c>
      <c r="Z147" s="31">
        <v>64</v>
      </c>
      <c r="AA147" s="240">
        <v>793</v>
      </c>
      <c r="AB147" s="31" t="s">
        <v>66</v>
      </c>
      <c r="AC147" s="240">
        <v>100567.4</v>
      </c>
      <c r="AD147" s="31" t="s">
        <v>309</v>
      </c>
      <c r="AE147" s="39" t="s">
        <v>255</v>
      </c>
      <c r="AF147" s="39" t="s">
        <v>236</v>
      </c>
      <c r="AG147" s="31" t="s">
        <v>229</v>
      </c>
      <c r="AH147" s="31">
        <v>30.2</v>
      </c>
      <c r="AI147" s="31">
        <v>184.3</v>
      </c>
      <c r="AJ147" s="31">
        <v>214.5</v>
      </c>
      <c r="AK147" s="39">
        <v>8.6999999999999993</v>
      </c>
      <c r="AL147" s="26">
        <v>0.14079254079254078</v>
      </c>
      <c r="AM147" s="37" t="s">
        <v>230</v>
      </c>
      <c r="AN147" s="31" t="s">
        <v>231</v>
      </c>
      <c r="AO147" s="31" t="s">
        <v>232</v>
      </c>
      <c r="AP147" s="45" t="s">
        <v>16963</v>
      </c>
      <c r="AQ147" s="27" t="str">
        <f t="shared" si="5"/>
        <v>Record Complete</v>
      </c>
      <c r="AR147" s="35"/>
      <c r="AS147" s="5" t="str">
        <f t="shared" si="6"/>
        <v/>
      </c>
      <c r="AT147" t="s">
        <v>17200</v>
      </c>
    </row>
    <row r="148" spans="1:46" ht="15.75" thickBot="1" x14ac:dyDescent="0.3">
      <c r="A148" s="30" t="s">
        <v>322</v>
      </c>
      <c r="B148" s="32">
        <v>5591</v>
      </c>
      <c r="C148" s="32" t="s">
        <v>213</v>
      </c>
      <c r="D148" s="32" t="s">
        <v>214</v>
      </c>
      <c r="E148" s="51" t="str">
        <f ca="1">IF(ISERROR(INDIRECT(CONCATENATE("FIPs_codes!",ADDRESS((MATCH($D148,INDIRECT($C148),0)+MATCH($C148,FIPs_codes!$G$1:$G$3296,0)-1),COLUMN(FIPs_codes!A146))))),"",INDIRECT(CONCATENATE("FIPs_codes!",ADDRESS((MATCH($D148,INDIRECT($C148),0)+MATCH($C148,FIPs_codes!$G$1:$G$3296,0)-1),COLUMN(FIPs_codes!A146)))))</f>
        <v>40129</v>
      </c>
      <c r="F148" s="51">
        <f ca="1">IF(ISERROR(INDIRECT(CONCATENATE("FIPs_codes!",ADDRESS((MATCH($D148,INDIRECT($C148),0)+MATCH($C148,FIPs_codes!$G$1:$G$3296,0)-1),COLUMN(FIPs_codes!C146))))),"",INDIRECT(CONCATENATE("FIPs_codes!",ADDRESS((MATCH($D148,INDIRECT($C148),0)+MATCH($C148,FIPs_codes!$G$1:$G$3296,0)-1),COLUMN(FIPs_codes!C146)))))</f>
        <v>6</v>
      </c>
      <c r="G148" s="34" t="s">
        <v>216</v>
      </c>
      <c r="H148" s="34" t="s">
        <v>217</v>
      </c>
      <c r="I148" s="36" t="s">
        <v>323</v>
      </c>
      <c r="J148" s="38" t="s">
        <v>219</v>
      </c>
      <c r="K148" s="32" t="s">
        <v>78</v>
      </c>
      <c r="L148" s="32" t="s">
        <v>220</v>
      </c>
      <c r="M148" s="32" t="s">
        <v>57</v>
      </c>
      <c r="N148" s="40" t="s">
        <v>297</v>
      </c>
      <c r="O148" s="40" t="s">
        <v>324</v>
      </c>
      <c r="P148" s="40" t="s">
        <v>320</v>
      </c>
      <c r="Q148" s="125">
        <v>1340</v>
      </c>
      <c r="R148" s="32" t="s">
        <v>60</v>
      </c>
      <c r="S148" s="42" t="s">
        <v>60</v>
      </c>
      <c r="T148" s="30" t="s">
        <v>306</v>
      </c>
      <c r="U148" s="32" t="s">
        <v>134</v>
      </c>
      <c r="V148" s="40" t="s">
        <v>308</v>
      </c>
      <c r="W148" s="44" t="s">
        <v>225</v>
      </c>
      <c r="X148" s="44" t="s">
        <v>65</v>
      </c>
      <c r="Y148" s="44">
        <v>40963</v>
      </c>
      <c r="Z148" s="32">
        <v>64</v>
      </c>
      <c r="AA148" s="125">
        <v>793</v>
      </c>
      <c r="AB148" s="32" t="s">
        <v>66</v>
      </c>
      <c r="AC148" s="125">
        <v>100576</v>
      </c>
      <c r="AD148" s="32" t="s">
        <v>309</v>
      </c>
      <c r="AE148" s="40" t="s">
        <v>255</v>
      </c>
      <c r="AF148" s="40" t="s">
        <v>236</v>
      </c>
      <c r="AG148" s="32" t="s">
        <v>229</v>
      </c>
      <c r="AH148" s="32">
        <v>29.8</v>
      </c>
      <c r="AI148" s="32">
        <v>187.2</v>
      </c>
      <c r="AJ148" s="32">
        <v>217.1</v>
      </c>
      <c r="AK148" s="40">
        <v>8.8000000000000007</v>
      </c>
      <c r="AL148" s="25">
        <v>0.13732718894009216</v>
      </c>
      <c r="AM148" s="38" t="s">
        <v>230</v>
      </c>
      <c r="AN148" s="32" t="s">
        <v>231</v>
      </c>
      <c r="AO148" s="32" t="s">
        <v>232</v>
      </c>
      <c r="AP148" s="63" t="s">
        <v>16963</v>
      </c>
      <c r="AQ148" s="27" t="str">
        <f t="shared" si="5"/>
        <v>Record Complete</v>
      </c>
      <c r="AR148" s="36"/>
      <c r="AS148" s="5" t="str">
        <f t="shared" si="6"/>
        <v/>
      </c>
      <c r="AT148" t="s">
        <v>17200</v>
      </c>
    </row>
    <row r="149" spans="1:46" ht="15.75" thickBot="1" x14ac:dyDescent="0.3">
      <c r="A149" s="48" t="s">
        <v>322</v>
      </c>
      <c r="B149" s="50">
        <v>5591</v>
      </c>
      <c r="C149" s="50" t="s">
        <v>213</v>
      </c>
      <c r="D149" s="50" t="s">
        <v>214</v>
      </c>
      <c r="E149" s="51" t="str">
        <f ca="1">IF(ISERROR(INDIRECT(CONCATENATE("FIPs_codes!",ADDRESS((MATCH($D149,INDIRECT($C149),0)+MATCH($C149,FIPs_codes!$G$1:$G$3296,0)-1),COLUMN(FIPs_codes!A147))))),"",INDIRECT(CONCATENATE("FIPs_codes!",ADDRESS((MATCH($D149,INDIRECT($C149),0)+MATCH($C149,FIPs_codes!$G$1:$G$3296,0)-1),COLUMN(FIPs_codes!A147)))))</f>
        <v>40129</v>
      </c>
      <c r="F149" s="51">
        <f ca="1">IF(ISERROR(INDIRECT(CONCATENATE("FIPs_codes!",ADDRESS((MATCH($D149,INDIRECT($C149),0)+MATCH($C149,FIPs_codes!$G$1:$G$3296,0)-1),COLUMN(FIPs_codes!C147))))),"",INDIRECT(CONCATENATE("FIPs_codes!",ADDRESS((MATCH($D149,INDIRECT($C149),0)+MATCH($C149,FIPs_codes!$G$1:$G$3296,0)-1),COLUMN(FIPs_codes!C147)))))</f>
        <v>6</v>
      </c>
      <c r="G149" s="52" t="s">
        <v>216</v>
      </c>
      <c r="H149" s="52" t="s">
        <v>217</v>
      </c>
      <c r="I149" s="54" t="s">
        <v>323</v>
      </c>
      <c r="J149" s="56" t="s">
        <v>219</v>
      </c>
      <c r="K149" s="50" t="s">
        <v>78</v>
      </c>
      <c r="L149" s="50" t="s">
        <v>220</v>
      </c>
      <c r="M149" s="50" t="s">
        <v>57</v>
      </c>
      <c r="N149" s="58" t="s">
        <v>297</v>
      </c>
      <c r="O149" s="58" t="s">
        <v>324</v>
      </c>
      <c r="P149" s="58" t="s">
        <v>325</v>
      </c>
      <c r="Q149" s="126">
        <v>1340</v>
      </c>
      <c r="R149" s="50" t="s">
        <v>60</v>
      </c>
      <c r="S149" s="60" t="s">
        <v>60</v>
      </c>
      <c r="T149" s="48" t="s">
        <v>306</v>
      </c>
      <c r="U149" s="50" t="s">
        <v>134</v>
      </c>
      <c r="V149" s="58" t="s">
        <v>308</v>
      </c>
      <c r="W149" s="62" t="s">
        <v>225</v>
      </c>
      <c r="X149" s="62" t="s">
        <v>65</v>
      </c>
      <c r="Y149" s="62">
        <v>40963</v>
      </c>
      <c r="Z149" s="50">
        <v>66</v>
      </c>
      <c r="AA149" s="126">
        <v>809</v>
      </c>
      <c r="AB149" s="50" t="s">
        <v>66</v>
      </c>
      <c r="AC149" s="126">
        <v>110292.3</v>
      </c>
      <c r="AD149" s="50" t="s">
        <v>309</v>
      </c>
      <c r="AE149" s="58" t="s">
        <v>255</v>
      </c>
      <c r="AF149" s="58" t="s">
        <v>236</v>
      </c>
      <c r="AG149" s="50" t="s">
        <v>229</v>
      </c>
      <c r="AH149" s="50">
        <v>40.6</v>
      </c>
      <c r="AI149" s="50">
        <v>179.4</v>
      </c>
      <c r="AJ149" s="50">
        <v>219.9</v>
      </c>
      <c r="AK149" s="58">
        <v>9.5</v>
      </c>
      <c r="AL149" s="26">
        <v>0.18454545454545454</v>
      </c>
      <c r="AM149" s="56" t="s">
        <v>230</v>
      </c>
      <c r="AN149" s="50" t="s">
        <v>231</v>
      </c>
      <c r="AO149" s="50" t="s">
        <v>232</v>
      </c>
      <c r="AP149" s="45" t="s">
        <v>16963</v>
      </c>
      <c r="AQ149" s="27" t="str">
        <f t="shared" si="5"/>
        <v>Record Complete</v>
      </c>
      <c r="AR149" s="54"/>
      <c r="AS149" s="5" t="str">
        <f t="shared" si="6"/>
        <v/>
      </c>
      <c r="AT149" t="s">
        <v>17200</v>
      </c>
    </row>
    <row r="150" spans="1:46" ht="15.75" thickBot="1" x14ac:dyDescent="0.3">
      <c r="A150" s="47" t="s">
        <v>322</v>
      </c>
      <c r="B150" s="49">
        <v>5591</v>
      </c>
      <c r="C150" s="49" t="s">
        <v>213</v>
      </c>
      <c r="D150" s="49" t="s">
        <v>214</v>
      </c>
      <c r="E150" s="51" t="str">
        <f ca="1">IF(ISERROR(INDIRECT(CONCATENATE("FIPs_codes!",ADDRESS((MATCH($D150,INDIRECT($C150),0)+MATCH($C150,FIPs_codes!$G$1:$G$3296,0)-1),COLUMN(FIPs_codes!A148))))),"",INDIRECT(CONCATENATE("FIPs_codes!",ADDRESS((MATCH($D150,INDIRECT($C150),0)+MATCH($C150,FIPs_codes!$G$1:$G$3296,0)-1),COLUMN(FIPs_codes!A148)))))</f>
        <v>40129</v>
      </c>
      <c r="F150" s="51">
        <f ca="1">IF(ISERROR(INDIRECT(CONCATENATE("FIPs_codes!",ADDRESS((MATCH($D150,INDIRECT($C150),0)+MATCH($C150,FIPs_codes!$G$1:$G$3296,0)-1),COLUMN(FIPs_codes!C148))))),"",INDIRECT(CONCATENATE("FIPs_codes!",ADDRESS((MATCH($D150,INDIRECT($C150),0)+MATCH($C150,FIPs_codes!$G$1:$G$3296,0)-1),COLUMN(FIPs_codes!C148)))))</f>
        <v>6</v>
      </c>
      <c r="G150" s="51" t="s">
        <v>216</v>
      </c>
      <c r="H150" s="51" t="s">
        <v>217</v>
      </c>
      <c r="I150" s="53" t="s">
        <v>323</v>
      </c>
      <c r="J150" s="55" t="s">
        <v>219</v>
      </c>
      <c r="K150" s="49" t="s">
        <v>78</v>
      </c>
      <c r="L150" s="49" t="s">
        <v>220</v>
      </c>
      <c r="M150" s="49" t="s">
        <v>57</v>
      </c>
      <c r="N150" s="57" t="s">
        <v>297</v>
      </c>
      <c r="O150" s="57" t="s">
        <v>324</v>
      </c>
      <c r="P150" s="57" t="s">
        <v>320</v>
      </c>
      <c r="Q150" s="128">
        <v>1340</v>
      </c>
      <c r="R150" s="49" t="s">
        <v>60</v>
      </c>
      <c r="S150" s="59" t="s">
        <v>60</v>
      </c>
      <c r="T150" s="47" t="s">
        <v>306</v>
      </c>
      <c r="U150" s="49" t="s">
        <v>134</v>
      </c>
      <c r="V150" s="57" t="s">
        <v>308</v>
      </c>
      <c r="W150" s="61" t="s">
        <v>225</v>
      </c>
      <c r="X150" s="61" t="s">
        <v>65</v>
      </c>
      <c r="Y150" s="61">
        <v>40963</v>
      </c>
      <c r="Z150" s="49">
        <v>64</v>
      </c>
      <c r="AA150" s="128">
        <v>793</v>
      </c>
      <c r="AB150" s="49" t="s">
        <v>66</v>
      </c>
      <c r="AC150" s="128">
        <v>100567</v>
      </c>
      <c r="AD150" s="49" t="s">
        <v>309</v>
      </c>
      <c r="AE150" s="57" t="s">
        <v>255</v>
      </c>
      <c r="AF150" s="57" t="s">
        <v>236</v>
      </c>
      <c r="AG150" s="49" t="s">
        <v>229</v>
      </c>
      <c r="AH150" s="49">
        <v>29</v>
      </c>
      <c r="AI150" s="49">
        <v>194.9</v>
      </c>
      <c r="AJ150" s="49">
        <v>223.9</v>
      </c>
      <c r="AK150" s="57">
        <v>8.9</v>
      </c>
      <c r="AL150" s="25">
        <v>0.12952210808396605</v>
      </c>
      <c r="AM150" s="55" t="s">
        <v>230</v>
      </c>
      <c r="AN150" s="49" t="s">
        <v>231</v>
      </c>
      <c r="AO150" s="49" t="s">
        <v>232</v>
      </c>
      <c r="AP150" s="63" t="s">
        <v>16963</v>
      </c>
      <c r="AQ150" s="27" t="str">
        <f t="shared" si="5"/>
        <v>Record Complete</v>
      </c>
      <c r="AR150" s="53"/>
      <c r="AS150" s="5" t="str">
        <f t="shared" si="6"/>
        <v/>
      </c>
      <c r="AT150" t="s">
        <v>17200</v>
      </c>
    </row>
    <row r="151" spans="1:46" ht="15.75" thickBot="1" x14ac:dyDescent="0.3">
      <c r="A151" s="29" t="s">
        <v>322</v>
      </c>
      <c r="B151" s="31">
        <v>5591</v>
      </c>
      <c r="C151" s="31" t="s">
        <v>213</v>
      </c>
      <c r="D151" s="31" t="s">
        <v>214</v>
      </c>
      <c r="E151" s="51" t="str">
        <f ca="1">IF(ISERROR(INDIRECT(CONCATENATE("FIPs_codes!",ADDRESS((MATCH($D151,INDIRECT($C151),0)+MATCH($C151,FIPs_codes!$G$1:$G$3296,0)-1),COLUMN(FIPs_codes!A149))))),"",INDIRECT(CONCATENATE("FIPs_codes!",ADDRESS((MATCH($D151,INDIRECT($C151),0)+MATCH($C151,FIPs_codes!$G$1:$G$3296,0)-1),COLUMN(FIPs_codes!A149)))))</f>
        <v>40129</v>
      </c>
      <c r="F151" s="51">
        <f ca="1">IF(ISERROR(INDIRECT(CONCATENATE("FIPs_codes!",ADDRESS((MATCH($D151,INDIRECT($C151),0)+MATCH($C151,FIPs_codes!$G$1:$G$3296,0)-1),COLUMN(FIPs_codes!C149))))),"",INDIRECT(CONCATENATE("FIPs_codes!",ADDRESS((MATCH($D151,INDIRECT($C151),0)+MATCH($C151,FIPs_codes!$G$1:$G$3296,0)-1),COLUMN(FIPs_codes!C149)))))</f>
        <v>6</v>
      </c>
      <c r="G151" s="33" t="s">
        <v>216</v>
      </c>
      <c r="H151" s="33" t="s">
        <v>217</v>
      </c>
      <c r="I151" s="35" t="s">
        <v>323</v>
      </c>
      <c r="J151" s="37" t="s">
        <v>219</v>
      </c>
      <c r="K151" s="31" t="s">
        <v>78</v>
      </c>
      <c r="L151" s="31" t="s">
        <v>220</v>
      </c>
      <c r="M151" s="31" t="s">
        <v>57</v>
      </c>
      <c r="N151" s="39" t="s">
        <v>297</v>
      </c>
      <c r="O151" s="39" t="s">
        <v>324</v>
      </c>
      <c r="P151" s="39" t="s">
        <v>325</v>
      </c>
      <c r="Q151" s="240">
        <v>1340</v>
      </c>
      <c r="R151" s="31" t="s">
        <v>60</v>
      </c>
      <c r="S151" s="41" t="s">
        <v>60</v>
      </c>
      <c r="T151" s="29" t="s">
        <v>306</v>
      </c>
      <c r="U151" s="31" t="s">
        <v>134</v>
      </c>
      <c r="V151" s="39" t="s">
        <v>308</v>
      </c>
      <c r="W151" s="43" t="s">
        <v>225</v>
      </c>
      <c r="X151" s="43" t="s">
        <v>65</v>
      </c>
      <c r="Y151" s="43">
        <v>41058</v>
      </c>
      <c r="Z151" s="31">
        <v>88</v>
      </c>
      <c r="AA151" s="240">
        <v>802</v>
      </c>
      <c r="AB151" s="31" t="s">
        <v>66</v>
      </c>
      <c r="AC151" s="240">
        <v>135944.1</v>
      </c>
      <c r="AD151" s="31" t="s">
        <v>309</v>
      </c>
      <c r="AE151" s="39" t="s">
        <v>255</v>
      </c>
      <c r="AF151" s="39" t="s">
        <v>236</v>
      </c>
      <c r="AG151" s="31" t="s">
        <v>229</v>
      </c>
      <c r="AH151" s="31">
        <v>16.7</v>
      </c>
      <c r="AI151" s="31">
        <v>183.8</v>
      </c>
      <c r="AJ151" s="31">
        <v>200.6</v>
      </c>
      <c r="AK151" s="39">
        <v>8.6</v>
      </c>
      <c r="AL151" s="26">
        <v>8.3291770573566085E-2</v>
      </c>
      <c r="AM151" s="37" t="s">
        <v>230</v>
      </c>
      <c r="AN151" s="31" t="s">
        <v>231</v>
      </c>
      <c r="AO151" s="31" t="s">
        <v>232</v>
      </c>
      <c r="AP151" s="45" t="s">
        <v>16963</v>
      </c>
      <c r="AQ151" s="27" t="str">
        <f t="shared" si="5"/>
        <v>Record Complete</v>
      </c>
      <c r="AR151" s="35"/>
      <c r="AS151" s="5" t="str">
        <f t="shared" si="6"/>
        <v/>
      </c>
      <c r="AT151" t="s">
        <v>17200</v>
      </c>
    </row>
    <row r="152" spans="1:46" ht="15.75" thickBot="1" x14ac:dyDescent="0.3">
      <c r="A152" s="47" t="s">
        <v>322</v>
      </c>
      <c r="B152" s="49">
        <v>5591</v>
      </c>
      <c r="C152" s="49" t="s">
        <v>213</v>
      </c>
      <c r="D152" s="49" t="s">
        <v>214</v>
      </c>
      <c r="E152" s="51" t="str">
        <f ca="1">IF(ISERROR(INDIRECT(CONCATENATE("FIPs_codes!",ADDRESS((MATCH($D152,INDIRECT($C152),0)+MATCH($C152,FIPs_codes!$G$1:$G$3296,0)-1),COLUMN(FIPs_codes!A150))))),"",INDIRECT(CONCATENATE("FIPs_codes!",ADDRESS((MATCH($D152,INDIRECT($C152),0)+MATCH($C152,FIPs_codes!$G$1:$G$3296,0)-1),COLUMN(FIPs_codes!A150)))))</f>
        <v>40129</v>
      </c>
      <c r="F152" s="51">
        <f ca="1">IF(ISERROR(INDIRECT(CONCATENATE("FIPs_codes!",ADDRESS((MATCH($D152,INDIRECT($C152),0)+MATCH($C152,FIPs_codes!$G$1:$G$3296,0)-1),COLUMN(FIPs_codes!C150))))),"",INDIRECT(CONCATENATE("FIPs_codes!",ADDRESS((MATCH($D152,INDIRECT($C152),0)+MATCH($C152,FIPs_codes!$G$1:$G$3296,0)-1),COLUMN(FIPs_codes!C150)))))</f>
        <v>6</v>
      </c>
      <c r="G152" s="51" t="s">
        <v>216</v>
      </c>
      <c r="H152" s="51" t="s">
        <v>217</v>
      </c>
      <c r="I152" s="53" t="s">
        <v>323</v>
      </c>
      <c r="J152" s="55" t="s">
        <v>219</v>
      </c>
      <c r="K152" s="49" t="s">
        <v>78</v>
      </c>
      <c r="L152" s="49" t="s">
        <v>220</v>
      </c>
      <c r="M152" s="49" t="s">
        <v>57</v>
      </c>
      <c r="N152" s="57" t="s">
        <v>297</v>
      </c>
      <c r="O152" s="57" t="s">
        <v>324</v>
      </c>
      <c r="P152" s="57" t="s">
        <v>325</v>
      </c>
      <c r="Q152" s="128">
        <v>1340</v>
      </c>
      <c r="R152" s="49" t="s">
        <v>60</v>
      </c>
      <c r="S152" s="59" t="s">
        <v>60</v>
      </c>
      <c r="T152" s="47" t="s">
        <v>306</v>
      </c>
      <c r="U152" s="49" t="s">
        <v>134</v>
      </c>
      <c r="V152" s="57" t="s">
        <v>308</v>
      </c>
      <c r="W152" s="61" t="s">
        <v>225</v>
      </c>
      <c r="X152" s="61" t="s">
        <v>65</v>
      </c>
      <c r="Y152" s="61">
        <v>41058</v>
      </c>
      <c r="Z152" s="49">
        <v>88</v>
      </c>
      <c r="AA152" s="128">
        <v>802</v>
      </c>
      <c r="AB152" s="49" t="s">
        <v>66</v>
      </c>
      <c r="AC152" s="128">
        <v>135944</v>
      </c>
      <c r="AD152" s="49" t="s">
        <v>309</v>
      </c>
      <c r="AE152" s="57" t="s">
        <v>255</v>
      </c>
      <c r="AF152" s="57" t="s">
        <v>236</v>
      </c>
      <c r="AG152" s="49" t="s">
        <v>229</v>
      </c>
      <c r="AH152" s="49">
        <v>18</v>
      </c>
      <c r="AI152" s="49">
        <v>183.3</v>
      </c>
      <c r="AJ152" s="49">
        <v>201.3</v>
      </c>
      <c r="AK152" s="57">
        <v>8.6999999999999993</v>
      </c>
      <c r="AL152" s="25">
        <v>8.9418777943368097E-2</v>
      </c>
      <c r="AM152" s="55" t="s">
        <v>230</v>
      </c>
      <c r="AN152" s="49" t="s">
        <v>231</v>
      </c>
      <c r="AO152" s="49" t="s">
        <v>232</v>
      </c>
      <c r="AP152" s="63" t="s">
        <v>16963</v>
      </c>
      <c r="AQ152" s="27" t="str">
        <f t="shared" si="5"/>
        <v>Record Complete</v>
      </c>
      <c r="AR152" s="53"/>
      <c r="AS152" s="5" t="str">
        <f t="shared" si="6"/>
        <v/>
      </c>
      <c r="AT152" t="s">
        <v>17200</v>
      </c>
    </row>
    <row r="153" spans="1:46" ht="15.75" thickBot="1" x14ac:dyDescent="0.3">
      <c r="A153" s="48" t="s">
        <v>322</v>
      </c>
      <c r="B153" s="50">
        <v>5591</v>
      </c>
      <c r="C153" s="50" t="s">
        <v>213</v>
      </c>
      <c r="D153" s="50" t="s">
        <v>214</v>
      </c>
      <c r="E153" s="51" t="str">
        <f ca="1">IF(ISERROR(INDIRECT(CONCATENATE("FIPs_codes!",ADDRESS((MATCH($D153,INDIRECT($C153),0)+MATCH($C153,FIPs_codes!$G$1:$G$3296,0)-1),COLUMN(FIPs_codes!A151))))),"",INDIRECT(CONCATENATE("FIPs_codes!",ADDRESS((MATCH($D153,INDIRECT($C153),0)+MATCH($C153,FIPs_codes!$G$1:$G$3296,0)-1),COLUMN(FIPs_codes!A151)))))</f>
        <v>40129</v>
      </c>
      <c r="F153" s="51">
        <f ca="1">IF(ISERROR(INDIRECT(CONCATENATE("FIPs_codes!",ADDRESS((MATCH($D153,INDIRECT($C153),0)+MATCH($C153,FIPs_codes!$G$1:$G$3296,0)-1),COLUMN(FIPs_codes!C151))))),"",INDIRECT(CONCATENATE("FIPs_codes!",ADDRESS((MATCH($D153,INDIRECT($C153),0)+MATCH($C153,FIPs_codes!$G$1:$G$3296,0)-1),COLUMN(FIPs_codes!C151)))))</f>
        <v>6</v>
      </c>
      <c r="G153" s="52" t="s">
        <v>216</v>
      </c>
      <c r="H153" s="52" t="s">
        <v>217</v>
      </c>
      <c r="I153" s="54" t="s">
        <v>323</v>
      </c>
      <c r="J153" s="56" t="s">
        <v>219</v>
      </c>
      <c r="K153" s="50" t="s">
        <v>78</v>
      </c>
      <c r="L153" s="50" t="s">
        <v>220</v>
      </c>
      <c r="M153" s="50" t="s">
        <v>57</v>
      </c>
      <c r="N153" s="58" t="s">
        <v>297</v>
      </c>
      <c r="O153" s="58" t="s">
        <v>324</v>
      </c>
      <c r="P153" s="58" t="s">
        <v>325</v>
      </c>
      <c r="Q153" s="126">
        <v>1340</v>
      </c>
      <c r="R153" s="50" t="s">
        <v>60</v>
      </c>
      <c r="S153" s="60" t="s">
        <v>60</v>
      </c>
      <c r="T153" s="48" t="s">
        <v>306</v>
      </c>
      <c r="U153" s="50" t="s">
        <v>134</v>
      </c>
      <c r="V153" s="58" t="s">
        <v>308</v>
      </c>
      <c r="W153" s="62" t="s">
        <v>225</v>
      </c>
      <c r="X153" s="62" t="s">
        <v>65</v>
      </c>
      <c r="Y153" s="62">
        <v>41058</v>
      </c>
      <c r="Z153" s="50">
        <v>88</v>
      </c>
      <c r="AA153" s="126">
        <v>802</v>
      </c>
      <c r="AB153" s="50" t="s">
        <v>66</v>
      </c>
      <c r="AC153" s="126">
        <v>135944.1</v>
      </c>
      <c r="AD153" s="50" t="s">
        <v>309</v>
      </c>
      <c r="AE153" s="58" t="s">
        <v>255</v>
      </c>
      <c r="AF153" s="58" t="s">
        <v>236</v>
      </c>
      <c r="AG153" s="50" t="s">
        <v>229</v>
      </c>
      <c r="AH153" s="50">
        <v>17.3</v>
      </c>
      <c r="AI153" s="50">
        <v>186.2</v>
      </c>
      <c r="AJ153" s="50">
        <v>203.4</v>
      </c>
      <c r="AK153" s="58">
        <v>8.6999999999999993</v>
      </c>
      <c r="AL153" s="26">
        <v>8.5012285012285013E-2</v>
      </c>
      <c r="AM153" s="56" t="s">
        <v>230</v>
      </c>
      <c r="AN153" s="50" t="s">
        <v>231</v>
      </c>
      <c r="AO153" s="50" t="s">
        <v>232</v>
      </c>
      <c r="AP153" s="45" t="s">
        <v>16963</v>
      </c>
      <c r="AQ153" s="27" t="str">
        <f t="shared" si="5"/>
        <v>Record Complete</v>
      </c>
      <c r="AR153" s="54"/>
      <c r="AS153" s="5" t="str">
        <f t="shared" si="6"/>
        <v/>
      </c>
      <c r="AT153" t="s">
        <v>17200</v>
      </c>
    </row>
    <row r="154" spans="1:46" ht="15.75" thickBot="1" x14ac:dyDescent="0.3">
      <c r="A154" s="30" t="s">
        <v>322</v>
      </c>
      <c r="B154" s="32">
        <v>5591</v>
      </c>
      <c r="C154" s="32" t="s">
        <v>213</v>
      </c>
      <c r="D154" s="32" t="s">
        <v>214</v>
      </c>
      <c r="E154" s="51" t="str">
        <f ca="1">IF(ISERROR(INDIRECT(CONCATENATE("FIPs_codes!",ADDRESS((MATCH($D154,INDIRECT($C154),0)+MATCH($C154,FIPs_codes!$G$1:$G$3296,0)-1),COLUMN(FIPs_codes!A152))))),"",INDIRECT(CONCATENATE("FIPs_codes!",ADDRESS((MATCH($D154,INDIRECT($C154),0)+MATCH($C154,FIPs_codes!$G$1:$G$3296,0)-1),COLUMN(FIPs_codes!A152)))))</f>
        <v>40129</v>
      </c>
      <c r="F154" s="51">
        <f ca="1">IF(ISERROR(INDIRECT(CONCATENATE("FIPs_codes!",ADDRESS((MATCH($D154,INDIRECT($C154),0)+MATCH($C154,FIPs_codes!$G$1:$G$3296,0)-1),COLUMN(FIPs_codes!C152))))),"",INDIRECT(CONCATENATE("FIPs_codes!",ADDRESS((MATCH($D154,INDIRECT($C154),0)+MATCH($C154,FIPs_codes!$G$1:$G$3296,0)-1),COLUMN(FIPs_codes!C152)))))</f>
        <v>6</v>
      </c>
      <c r="G154" s="34" t="s">
        <v>216</v>
      </c>
      <c r="H154" s="34" t="s">
        <v>217</v>
      </c>
      <c r="I154" s="36" t="s">
        <v>323</v>
      </c>
      <c r="J154" s="38" t="s">
        <v>219</v>
      </c>
      <c r="K154" s="32" t="s">
        <v>78</v>
      </c>
      <c r="L154" s="32" t="s">
        <v>220</v>
      </c>
      <c r="M154" s="32" t="s">
        <v>57</v>
      </c>
      <c r="N154" s="40" t="s">
        <v>297</v>
      </c>
      <c r="O154" s="40" t="s">
        <v>324</v>
      </c>
      <c r="P154" s="40" t="s">
        <v>320</v>
      </c>
      <c r="Q154" s="125">
        <v>1340</v>
      </c>
      <c r="R154" s="32" t="s">
        <v>60</v>
      </c>
      <c r="S154" s="42" t="s">
        <v>60</v>
      </c>
      <c r="T154" s="30" t="s">
        <v>306</v>
      </c>
      <c r="U154" s="32" t="s">
        <v>134</v>
      </c>
      <c r="V154" s="40" t="s">
        <v>308</v>
      </c>
      <c r="W154" s="44" t="s">
        <v>225</v>
      </c>
      <c r="X154" s="44" t="s">
        <v>65</v>
      </c>
      <c r="Y154" s="44">
        <v>41058</v>
      </c>
      <c r="Z154" s="32">
        <v>54</v>
      </c>
      <c r="AA154" s="125">
        <v>804</v>
      </c>
      <c r="AB154" s="32" t="s">
        <v>66</v>
      </c>
      <c r="AC154" s="125">
        <v>87700.9</v>
      </c>
      <c r="AD154" s="32" t="s">
        <v>309</v>
      </c>
      <c r="AE154" s="40" t="s">
        <v>255</v>
      </c>
      <c r="AF154" s="40" t="s">
        <v>236</v>
      </c>
      <c r="AG154" s="32" t="s">
        <v>229</v>
      </c>
      <c r="AH154" s="32">
        <v>33.1</v>
      </c>
      <c r="AI154" s="32">
        <v>256.7</v>
      </c>
      <c r="AJ154" s="32">
        <v>289.7</v>
      </c>
      <c r="AK154" s="40">
        <v>9</v>
      </c>
      <c r="AL154" s="25">
        <v>0.11421670117322291</v>
      </c>
      <c r="AM154" s="38" t="s">
        <v>230</v>
      </c>
      <c r="AN154" s="32" t="s">
        <v>231</v>
      </c>
      <c r="AO154" s="32" t="s">
        <v>232</v>
      </c>
      <c r="AP154" s="63" t="s">
        <v>16963</v>
      </c>
      <c r="AQ154" s="27" t="str">
        <f t="shared" si="5"/>
        <v>Record Complete</v>
      </c>
      <c r="AR154" s="36"/>
      <c r="AS154" s="5" t="str">
        <f t="shared" si="6"/>
        <v/>
      </c>
      <c r="AT154" t="s">
        <v>17200</v>
      </c>
    </row>
    <row r="155" spans="1:46" ht="15.75" thickBot="1" x14ac:dyDescent="0.3">
      <c r="A155" s="29" t="s">
        <v>322</v>
      </c>
      <c r="B155" s="31">
        <v>5591</v>
      </c>
      <c r="C155" s="31" t="s">
        <v>213</v>
      </c>
      <c r="D155" s="31" t="s">
        <v>214</v>
      </c>
      <c r="E155" s="51" t="str">
        <f ca="1">IF(ISERROR(INDIRECT(CONCATENATE("FIPs_codes!",ADDRESS((MATCH($D155,INDIRECT($C155),0)+MATCH($C155,FIPs_codes!$G$1:$G$3296,0)-1),COLUMN(FIPs_codes!A153))))),"",INDIRECT(CONCATENATE("FIPs_codes!",ADDRESS((MATCH($D155,INDIRECT($C155),0)+MATCH($C155,FIPs_codes!$G$1:$G$3296,0)-1),COLUMN(FIPs_codes!A153)))))</f>
        <v>40129</v>
      </c>
      <c r="F155" s="51">
        <f ca="1">IF(ISERROR(INDIRECT(CONCATENATE("FIPs_codes!",ADDRESS((MATCH($D155,INDIRECT($C155),0)+MATCH($C155,FIPs_codes!$G$1:$G$3296,0)-1),COLUMN(FIPs_codes!C153))))),"",INDIRECT(CONCATENATE("FIPs_codes!",ADDRESS((MATCH($D155,INDIRECT($C155),0)+MATCH($C155,FIPs_codes!$G$1:$G$3296,0)-1),COLUMN(FIPs_codes!C153)))))</f>
        <v>6</v>
      </c>
      <c r="G155" s="33" t="s">
        <v>216</v>
      </c>
      <c r="H155" s="33" t="s">
        <v>217</v>
      </c>
      <c r="I155" s="35" t="s">
        <v>323</v>
      </c>
      <c r="J155" s="37" t="s">
        <v>219</v>
      </c>
      <c r="K155" s="31" t="s">
        <v>78</v>
      </c>
      <c r="L155" s="31" t="s">
        <v>220</v>
      </c>
      <c r="M155" s="31" t="s">
        <v>57</v>
      </c>
      <c r="N155" s="39" t="s">
        <v>297</v>
      </c>
      <c r="O155" s="39" t="s">
        <v>324</v>
      </c>
      <c r="P155" s="39" t="s">
        <v>320</v>
      </c>
      <c r="Q155" s="240">
        <v>1340</v>
      </c>
      <c r="R155" s="31" t="s">
        <v>60</v>
      </c>
      <c r="S155" s="41" t="s">
        <v>60</v>
      </c>
      <c r="T155" s="29" t="s">
        <v>306</v>
      </c>
      <c r="U155" s="31" t="s">
        <v>134</v>
      </c>
      <c r="V155" s="39" t="s">
        <v>308</v>
      </c>
      <c r="W155" s="43" t="s">
        <v>225</v>
      </c>
      <c r="X155" s="43" t="s">
        <v>65</v>
      </c>
      <c r="Y155" s="43">
        <v>41058</v>
      </c>
      <c r="Z155" s="31">
        <v>54</v>
      </c>
      <c r="AA155" s="240">
        <v>804</v>
      </c>
      <c r="AB155" s="31" t="s">
        <v>66</v>
      </c>
      <c r="AC155" s="240">
        <v>87700.9</v>
      </c>
      <c r="AD155" s="31" t="s">
        <v>309</v>
      </c>
      <c r="AE155" s="39" t="s">
        <v>255</v>
      </c>
      <c r="AF155" s="39" t="s">
        <v>236</v>
      </c>
      <c r="AG155" s="31" t="s">
        <v>229</v>
      </c>
      <c r="AH155" s="31">
        <v>36.799999999999997</v>
      </c>
      <c r="AI155" s="31">
        <v>295.5</v>
      </c>
      <c r="AJ155" s="31">
        <v>332.3</v>
      </c>
      <c r="AK155" s="39">
        <v>9</v>
      </c>
      <c r="AL155" s="26">
        <v>0.11074330424315376</v>
      </c>
      <c r="AM155" s="37" t="s">
        <v>230</v>
      </c>
      <c r="AN155" s="31" t="s">
        <v>231</v>
      </c>
      <c r="AO155" s="31" t="s">
        <v>232</v>
      </c>
      <c r="AP155" s="45" t="s">
        <v>16963</v>
      </c>
      <c r="AQ155" s="27" t="str">
        <f t="shared" si="5"/>
        <v>Record Complete</v>
      </c>
      <c r="AR155" s="35"/>
      <c r="AS155" s="5" t="str">
        <f t="shared" si="6"/>
        <v/>
      </c>
      <c r="AT155" t="s">
        <v>17200</v>
      </c>
    </row>
    <row r="156" spans="1:46" ht="15.75" thickBot="1" x14ac:dyDescent="0.3">
      <c r="A156" s="30" t="s">
        <v>322</v>
      </c>
      <c r="B156" s="32">
        <v>5591</v>
      </c>
      <c r="C156" s="32" t="s">
        <v>213</v>
      </c>
      <c r="D156" s="32" t="s">
        <v>214</v>
      </c>
      <c r="E156" s="51" t="str">
        <f ca="1">IF(ISERROR(INDIRECT(CONCATENATE("FIPs_codes!",ADDRESS((MATCH($D156,INDIRECT($C156),0)+MATCH($C156,FIPs_codes!$G$1:$G$3296,0)-1),COLUMN(FIPs_codes!A154))))),"",INDIRECT(CONCATENATE("FIPs_codes!",ADDRESS((MATCH($D156,INDIRECT($C156),0)+MATCH($C156,FIPs_codes!$G$1:$G$3296,0)-1),COLUMN(FIPs_codes!A154)))))</f>
        <v>40129</v>
      </c>
      <c r="F156" s="51">
        <f ca="1">IF(ISERROR(INDIRECT(CONCATENATE("FIPs_codes!",ADDRESS((MATCH($D156,INDIRECT($C156),0)+MATCH($C156,FIPs_codes!$G$1:$G$3296,0)-1),COLUMN(FIPs_codes!C154))))),"",INDIRECT(CONCATENATE("FIPs_codes!",ADDRESS((MATCH($D156,INDIRECT($C156),0)+MATCH($C156,FIPs_codes!$G$1:$G$3296,0)-1),COLUMN(FIPs_codes!C154)))))</f>
        <v>6</v>
      </c>
      <c r="G156" s="34" t="s">
        <v>216</v>
      </c>
      <c r="H156" s="34" t="s">
        <v>217</v>
      </c>
      <c r="I156" s="36" t="s">
        <v>323</v>
      </c>
      <c r="J156" s="38" t="s">
        <v>219</v>
      </c>
      <c r="K156" s="32" t="s">
        <v>78</v>
      </c>
      <c r="L156" s="32" t="s">
        <v>220</v>
      </c>
      <c r="M156" s="32" t="s">
        <v>57</v>
      </c>
      <c r="N156" s="40" t="s">
        <v>297</v>
      </c>
      <c r="O156" s="40" t="s">
        <v>324</v>
      </c>
      <c r="P156" s="40" t="s">
        <v>320</v>
      </c>
      <c r="Q156" s="125">
        <v>1340</v>
      </c>
      <c r="R156" s="32" t="s">
        <v>60</v>
      </c>
      <c r="S156" s="42" t="s">
        <v>60</v>
      </c>
      <c r="T156" s="30" t="s">
        <v>306</v>
      </c>
      <c r="U156" s="32" t="s">
        <v>134</v>
      </c>
      <c r="V156" s="40" t="s">
        <v>308</v>
      </c>
      <c r="W156" s="44" t="s">
        <v>225</v>
      </c>
      <c r="X156" s="44" t="s">
        <v>65</v>
      </c>
      <c r="Y156" s="44">
        <v>41058</v>
      </c>
      <c r="Z156" s="32">
        <v>54</v>
      </c>
      <c r="AA156" s="125">
        <v>804</v>
      </c>
      <c r="AB156" s="32" t="s">
        <v>66</v>
      </c>
      <c r="AC156" s="125">
        <v>87700.9</v>
      </c>
      <c r="AD156" s="32" t="s">
        <v>309</v>
      </c>
      <c r="AE156" s="40" t="s">
        <v>255</v>
      </c>
      <c r="AF156" s="40" t="s">
        <v>236</v>
      </c>
      <c r="AG156" s="32" t="s">
        <v>229</v>
      </c>
      <c r="AH156" s="32">
        <v>42.6</v>
      </c>
      <c r="AI156" s="32">
        <v>348.8</v>
      </c>
      <c r="AJ156" s="32">
        <v>391.4</v>
      </c>
      <c r="AK156" s="40">
        <v>9</v>
      </c>
      <c r="AL156" s="25">
        <v>0.10884006131834439</v>
      </c>
      <c r="AM156" s="38" t="s">
        <v>230</v>
      </c>
      <c r="AN156" s="32" t="s">
        <v>231</v>
      </c>
      <c r="AO156" s="32" t="s">
        <v>232</v>
      </c>
      <c r="AP156" s="63" t="s">
        <v>16963</v>
      </c>
      <c r="AQ156" s="27" t="str">
        <f t="shared" si="5"/>
        <v>Record Complete</v>
      </c>
      <c r="AR156" s="36"/>
      <c r="AS156" s="5" t="str">
        <f t="shared" si="6"/>
        <v/>
      </c>
      <c r="AT156" t="s">
        <v>17200</v>
      </c>
    </row>
    <row r="157" spans="1:46" ht="15.75" thickBot="1" x14ac:dyDescent="0.3">
      <c r="A157" s="48" t="s">
        <v>73</v>
      </c>
      <c r="B157" s="50">
        <v>942</v>
      </c>
      <c r="C157" s="50" t="s">
        <v>49</v>
      </c>
      <c r="D157" s="50" t="s">
        <v>74</v>
      </c>
      <c r="E157" s="51" t="str">
        <f ca="1">IF(ISERROR(INDIRECT(CONCATENATE("FIPs_codes!",ADDRESS((MATCH($D157,INDIRECT($C157),0)+MATCH($C157,FIPs_codes!$G$1:$G$3296,0)-1),COLUMN(FIPs_codes!A155))))),"",INDIRECT(CONCATENATE("FIPs_codes!",ADDRESS((MATCH($D157,INDIRECT($C157),0)+MATCH($C157,FIPs_codes!$G$1:$G$3296,0)-1),COLUMN(FIPs_codes!A155)))))</f>
        <v>02122</v>
      </c>
      <c r="F157" s="51">
        <f ca="1">IF(ISERROR(INDIRECT(CONCATENATE("FIPs_codes!",ADDRESS((MATCH($D157,INDIRECT($C157),0)+MATCH($C157,FIPs_codes!$G$1:$G$3296,0)-1),COLUMN(FIPs_codes!C155))))),"",INDIRECT(CONCATENATE("FIPs_codes!",ADDRESS((MATCH($D157,INDIRECT($C157),0)+MATCH($C157,FIPs_codes!$G$1:$G$3296,0)-1),COLUMN(FIPs_codes!C155)))))</f>
        <v>10</v>
      </c>
      <c r="G157" s="50" t="s">
        <v>76</v>
      </c>
      <c r="H157" s="50" t="s">
        <v>53</v>
      </c>
      <c r="I157" s="54" t="s">
        <v>77</v>
      </c>
      <c r="J157" s="56"/>
      <c r="K157" s="50" t="s">
        <v>78</v>
      </c>
      <c r="L157" s="50" t="s">
        <v>79</v>
      </c>
      <c r="M157" s="50" t="s">
        <v>57</v>
      </c>
      <c r="N157" s="58" t="s">
        <v>80</v>
      </c>
      <c r="O157" s="58"/>
      <c r="P157" s="58" t="s">
        <v>81</v>
      </c>
      <c r="Q157" s="50" t="s">
        <v>82</v>
      </c>
      <c r="R157" s="50" t="s">
        <v>83</v>
      </c>
      <c r="S157" s="60" t="s">
        <v>60</v>
      </c>
      <c r="T157" s="48" t="s">
        <v>84</v>
      </c>
      <c r="U157" s="50" t="s">
        <v>62</v>
      </c>
      <c r="V157" s="58"/>
      <c r="W157" s="62" t="s">
        <v>64</v>
      </c>
      <c r="X157" s="62" t="s">
        <v>65</v>
      </c>
      <c r="Y157" s="62">
        <v>40928</v>
      </c>
      <c r="Z157" s="50">
        <v>75</v>
      </c>
      <c r="AA157" s="50">
        <v>864</v>
      </c>
      <c r="AB157" s="50" t="s">
        <v>66</v>
      </c>
      <c r="AC157" s="50" t="s">
        <v>85</v>
      </c>
      <c r="AD157" s="50" t="s">
        <v>86</v>
      </c>
      <c r="AE157" s="58"/>
      <c r="AF157" s="58" t="s">
        <v>68</v>
      </c>
      <c r="AG157" s="50" t="s">
        <v>69</v>
      </c>
      <c r="AH157" s="50">
        <v>6</v>
      </c>
      <c r="AI157" s="50"/>
      <c r="AJ157" s="50">
        <v>118</v>
      </c>
      <c r="AK157" s="58"/>
      <c r="AL157" s="26">
        <v>5.0847457627118647E-2</v>
      </c>
      <c r="AM157" s="56" t="s">
        <v>53</v>
      </c>
      <c r="AN157" s="50" t="s">
        <v>70</v>
      </c>
      <c r="AO157" s="50"/>
      <c r="AP157" s="64" t="s">
        <v>71</v>
      </c>
      <c r="AQ157" s="27" t="str">
        <f t="shared" si="5"/>
        <v>Record Complete</v>
      </c>
      <c r="AR157" s="54"/>
      <c r="AS157" s="5" t="str">
        <f t="shared" si="6"/>
        <v/>
      </c>
      <c r="AT157" t="s">
        <v>17200</v>
      </c>
    </row>
    <row r="158" spans="1:46" ht="15.75" thickBot="1" x14ac:dyDescent="0.3">
      <c r="A158" s="47" t="s">
        <v>73</v>
      </c>
      <c r="B158" s="49">
        <v>942</v>
      </c>
      <c r="C158" s="49" t="s">
        <v>49</v>
      </c>
      <c r="D158" s="49" t="s">
        <v>74</v>
      </c>
      <c r="E158" s="51" t="str">
        <f ca="1">IF(ISERROR(INDIRECT(CONCATENATE("FIPs_codes!",ADDRESS((MATCH($D158,INDIRECT($C158),0)+MATCH($C158,FIPs_codes!$G$1:$G$3296,0)-1),COLUMN(FIPs_codes!A156))))),"",INDIRECT(CONCATENATE("FIPs_codes!",ADDRESS((MATCH($D158,INDIRECT($C158),0)+MATCH($C158,FIPs_codes!$G$1:$G$3296,0)-1),COLUMN(FIPs_codes!A156)))))</f>
        <v>02122</v>
      </c>
      <c r="F158" s="51">
        <f ca="1">IF(ISERROR(INDIRECT(CONCATENATE("FIPs_codes!",ADDRESS((MATCH($D158,INDIRECT($C158),0)+MATCH($C158,FIPs_codes!$G$1:$G$3296,0)-1),COLUMN(FIPs_codes!C156))))),"",INDIRECT(CONCATENATE("FIPs_codes!",ADDRESS((MATCH($D158,INDIRECT($C158),0)+MATCH($C158,FIPs_codes!$G$1:$G$3296,0)-1),COLUMN(FIPs_codes!C156)))))</f>
        <v>10</v>
      </c>
      <c r="G158" s="49" t="s">
        <v>76</v>
      </c>
      <c r="H158" s="49" t="s">
        <v>53</v>
      </c>
      <c r="I158" s="53" t="s">
        <v>77</v>
      </c>
      <c r="J158" s="55"/>
      <c r="K158" s="49" t="s">
        <v>78</v>
      </c>
      <c r="L158" s="49" t="s">
        <v>79</v>
      </c>
      <c r="M158" s="49" t="s">
        <v>57</v>
      </c>
      <c r="N158" s="57" t="s">
        <v>80</v>
      </c>
      <c r="O158" s="57"/>
      <c r="P158" s="57" t="s">
        <v>87</v>
      </c>
      <c r="Q158" s="49" t="s">
        <v>82</v>
      </c>
      <c r="R158" s="49" t="s">
        <v>83</v>
      </c>
      <c r="S158" s="59" t="s">
        <v>60</v>
      </c>
      <c r="T158" s="47" t="s">
        <v>84</v>
      </c>
      <c r="U158" s="49" t="s">
        <v>62</v>
      </c>
      <c r="V158" s="57"/>
      <c r="W158" s="61" t="s">
        <v>64</v>
      </c>
      <c r="X158" s="61" t="s">
        <v>65</v>
      </c>
      <c r="Y158" s="61">
        <v>40929</v>
      </c>
      <c r="Z158" s="49">
        <v>75</v>
      </c>
      <c r="AA158" s="49">
        <v>811</v>
      </c>
      <c r="AB158" s="49" t="s">
        <v>66</v>
      </c>
      <c r="AC158" s="49" t="s">
        <v>85</v>
      </c>
      <c r="AD158" s="49" t="s">
        <v>86</v>
      </c>
      <c r="AE158" s="57"/>
      <c r="AF158" s="57" t="s">
        <v>68</v>
      </c>
      <c r="AG158" s="49" t="s">
        <v>69</v>
      </c>
      <c r="AH158" s="49">
        <v>1.3</v>
      </c>
      <c r="AI158" s="49"/>
      <c r="AJ158" s="49">
        <v>15</v>
      </c>
      <c r="AK158" s="57"/>
      <c r="AL158" s="25">
        <v>8.666666666666667E-2</v>
      </c>
      <c r="AM158" s="55" t="s">
        <v>53</v>
      </c>
      <c r="AN158" s="49" t="s">
        <v>70</v>
      </c>
      <c r="AO158" s="49"/>
      <c r="AP158" s="63" t="s">
        <v>71</v>
      </c>
      <c r="AQ158" s="27" t="str">
        <f t="shared" si="5"/>
        <v>Record Complete</v>
      </c>
      <c r="AR158" s="53"/>
      <c r="AS158" s="5" t="str">
        <f t="shared" si="6"/>
        <v/>
      </c>
      <c r="AT158" t="s">
        <v>17200</v>
      </c>
    </row>
    <row r="159" spans="1:46" ht="15.75" thickBot="1" x14ac:dyDescent="0.3">
      <c r="A159" s="48" t="s">
        <v>73</v>
      </c>
      <c r="B159" s="50">
        <v>942</v>
      </c>
      <c r="C159" s="50" t="s">
        <v>49</v>
      </c>
      <c r="D159" s="50" t="s">
        <v>74</v>
      </c>
      <c r="E159" s="51" t="str">
        <f ca="1">IF(ISERROR(INDIRECT(CONCATENATE("FIPs_codes!",ADDRESS((MATCH($D159,INDIRECT($C159),0)+MATCH($C159,FIPs_codes!$G$1:$G$3296,0)-1),COLUMN(FIPs_codes!A157))))),"",INDIRECT(CONCATENATE("FIPs_codes!",ADDRESS((MATCH($D159,INDIRECT($C159),0)+MATCH($C159,FIPs_codes!$G$1:$G$3296,0)-1),COLUMN(FIPs_codes!A157)))))</f>
        <v>02122</v>
      </c>
      <c r="F159" s="51">
        <f ca="1">IF(ISERROR(INDIRECT(CONCATENATE("FIPs_codes!",ADDRESS((MATCH($D159,INDIRECT($C159),0)+MATCH($C159,FIPs_codes!$G$1:$G$3296,0)-1),COLUMN(FIPs_codes!C157))))),"",INDIRECT(CONCATENATE("FIPs_codes!",ADDRESS((MATCH($D159,INDIRECT($C159),0)+MATCH($C159,FIPs_codes!$G$1:$G$3296,0)-1),COLUMN(FIPs_codes!C157)))))</f>
        <v>10</v>
      </c>
      <c r="G159" s="50" t="s">
        <v>76</v>
      </c>
      <c r="H159" s="50" t="s">
        <v>53</v>
      </c>
      <c r="I159" s="54" t="s">
        <v>77</v>
      </c>
      <c r="J159" s="56"/>
      <c r="K159" s="50" t="s">
        <v>78</v>
      </c>
      <c r="L159" s="50" t="s">
        <v>79</v>
      </c>
      <c r="M159" s="50" t="s">
        <v>57</v>
      </c>
      <c r="N159" s="58" t="s">
        <v>88</v>
      </c>
      <c r="O159" s="58"/>
      <c r="P159" s="58" t="s">
        <v>89</v>
      </c>
      <c r="Q159" s="50" t="s">
        <v>90</v>
      </c>
      <c r="R159" s="50" t="s">
        <v>83</v>
      </c>
      <c r="S159" s="60" t="s">
        <v>60</v>
      </c>
      <c r="T159" s="48" t="s">
        <v>84</v>
      </c>
      <c r="U159" s="50" t="s">
        <v>62</v>
      </c>
      <c r="V159" s="58"/>
      <c r="W159" s="62" t="s">
        <v>64</v>
      </c>
      <c r="X159" s="62" t="s">
        <v>65</v>
      </c>
      <c r="Y159" s="62">
        <v>40931</v>
      </c>
      <c r="Z159" s="50">
        <v>75</v>
      </c>
      <c r="AA159" s="50">
        <v>998</v>
      </c>
      <c r="AB159" s="50" t="s">
        <v>66</v>
      </c>
      <c r="AC159" s="50" t="s">
        <v>85</v>
      </c>
      <c r="AD159" s="50" t="s">
        <v>86</v>
      </c>
      <c r="AE159" s="58"/>
      <c r="AF159" s="58" t="s">
        <v>68</v>
      </c>
      <c r="AG159" s="50" t="s">
        <v>69</v>
      </c>
      <c r="AH159" s="50">
        <v>20.3</v>
      </c>
      <c r="AI159" s="50"/>
      <c r="AJ159" s="50">
        <v>71</v>
      </c>
      <c r="AK159" s="58"/>
      <c r="AL159" s="26">
        <v>0.28591549295774649</v>
      </c>
      <c r="AM159" s="56" t="s">
        <v>53</v>
      </c>
      <c r="AN159" s="50" t="s">
        <v>70</v>
      </c>
      <c r="AO159" s="50"/>
      <c r="AP159" s="64" t="s">
        <v>71</v>
      </c>
      <c r="AQ159" s="27" t="str">
        <f t="shared" si="5"/>
        <v>Record Complete</v>
      </c>
      <c r="AR159" s="54"/>
      <c r="AS159" s="5" t="str">
        <f t="shared" si="6"/>
        <v/>
      </c>
      <c r="AT159" t="s">
        <v>17200</v>
      </c>
    </row>
    <row r="160" spans="1:46" ht="15.75" thickBot="1" x14ac:dyDescent="0.3">
      <c r="A160" s="47" t="s">
        <v>73</v>
      </c>
      <c r="B160" s="49">
        <v>942</v>
      </c>
      <c r="C160" s="49" t="s">
        <v>49</v>
      </c>
      <c r="D160" s="49" t="s">
        <v>74</v>
      </c>
      <c r="E160" s="51" t="str">
        <f ca="1">IF(ISERROR(INDIRECT(CONCATENATE("FIPs_codes!",ADDRESS((MATCH($D160,INDIRECT($C160),0)+MATCH($C160,FIPs_codes!$G$1:$G$3296,0)-1),COLUMN(FIPs_codes!A158))))),"",INDIRECT(CONCATENATE("FIPs_codes!",ADDRESS((MATCH($D160,INDIRECT($C160),0)+MATCH($C160,FIPs_codes!$G$1:$G$3296,0)-1),COLUMN(FIPs_codes!A158)))))</f>
        <v>02122</v>
      </c>
      <c r="F160" s="51">
        <f ca="1">IF(ISERROR(INDIRECT(CONCATENATE("FIPs_codes!",ADDRESS((MATCH($D160,INDIRECT($C160),0)+MATCH($C160,FIPs_codes!$G$1:$G$3296,0)-1),COLUMN(FIPs_codes!C158))))),"",INDIRECT(CONCATENATE("FIPs_codes!",ADDRESS((MATCH($D160,INDIRECT($C160),0)+MATCH($C160,FIPs_codes!$G$1:$G$3296,0)-1),COLUMN(FIPs_codes!C158)))))</f>
        <v>10</v>
      </c>
      <c r="G160" s="49" t="s">
        <v>76</v>
      </c>
      <c r="H160" s="49" t="s">
        <v>53</v>
      </c>
      <c r="I160" s="53" t="s">
        <v>77</v>
      </c>
      <c r="J160" s="55"/>
      <c r="K160" s="49" t="s">
        <v>78</v>
      </c>
      <c r="L160" s="49" t="s">
        <v>79</v>
      </c>
      <c r="M160" s="49" t="s">
        <v>57</v>
      </c>
      <c r="N160" s="57" t="s">
        <v>80</v>
      </c>
      <c r="O160" s="57"/>
      <c r="P160" s="57" t="s">
        <v>91</v>
      </c>
      <c r="Q160" s="49" t="s">
        <v>82</v>
      </c>
      <c r="R160" s="49" t="s">
        <v>83</v>
      </c>
      <c r="S160" s="59" t="s">
        <v>60</v>
      </c>
      <c r="T160" s="47" t="s">
        <v>84</v>
      </c>
      <c r="U160" s="49" t="s">
        <v>62</v>
      </c>
      <c r="V160" s="57"/>
      <c r="W160" s="61" t="s">
        <v>64</v>
      </c>
      <c r="X160" s="61" t="s">
        <v>65</v>
      </c>
      <c r="Y160" s="61">
        <v>40932</v>
      </c>
      <c r="Z160" s="49">
        <v>80</v>
      </c>
      <c r="AA160" s="49">
        <v>879</v>
      </c>
      <c r="AB160" s="49" t="s">
        <v>66</v>
      </c>
      <c r="AC160" s="49" t="s">
        <v>85</v>
      </c>
      <c r="AD160" s="49" t="s">
        <v>86</v>
      </c>
      <c r="AE160" s="57"/>
      <c r="AF160" s="57" t="s">
        <v>68</v>
      </c>
      <c r="AG160" s="49" t="s">
        <v>69</v>
      </c>
      <c r="AH160" s="49">
        <v>1.2</v>
      </c>
      <c r="AI160" s="49"/>
      <c r="AJ160" s="49">
        <v>29</v>
      </c>
      <c r="AK160" s="57"/>
      <c r="AL160" s="25">
        <v>4.1379310344827586E-2</v>
      </c>
      <c r="AM160" s="55" t="s">
        <v>53</v>
      </c>
      <c r="AN160" s="49" t="s">
        <v>70</v>
      </c>
      <c r="AO160" s="49"/>
      <c r="AP160" s="63" t="s">
        <v>71</v>
      </c>
      <c r="AQ160" s="27" t="str">
        <f t="shared" si="5"/>
        <v>Record Complete</v>
      </c>
      <c r="AR160" s="53"/>
      <c r="AS160" s="5" t="str">
        <f t="shared" si="6"/>
        <v/>
      </c>
      <c r="AT160" t="s">
        <v>17200</v>
      </c>
    </row>
    <row r="161" spans="1:46" ht="15.75" thickBot="1" x14ac:dyDescent="0.3">
      <c r="A161" s="48" t="s">
        <v>73</v>
      </c>
      <c r="B161" s="50">
        <v>942</v>
      </c>
      <c r="C161" s="50" t="s">
        <v>49</v>
      </c>
      <c r="D161" s="50" t="s">
        <v>74</v>
      </c>
      <c r="E161" s="51" t="str">
        <f ca="1">IF(ISERROR(INDIRECT(CONCATENATE("FIPs_codes!",ADDRESS((MATCH($D161,INDIRECT($C161),0)+MATCH($C161,FIPs_codes!$G$1:$G$3296,0)-1),COLUMN(FIPs_codes!A159))))),"",INDIRECT(CONCATENATE("FIPs_codes!",ADDRESS((MATCH($D161,INDIRECT($C161),0)+MATCH($C161,FIPs_codes!$G$1:$G$3296,0)-1),COLUMN(FIPs_codes!A159)))))</f>
        <v>02122</v>
      </c>
      <c r="F161" s="51">
        <f ca="1">IF(ISERROR(INDIRECT(CONCATENATE("FIPs_codes!",ADDRESS((MATCH($D161,INDIRECT($C161),0)+MATCH($C161,FIPs_codes!$G$1:$G$3296,0)-1),COLUMN(FIPs_codes!C159))))),"",INDIRECT(CONCATENATE("FIPs_codes!",ADDRESS((MATCH($D161,INDIRECT($C161),0)+MATCH($C161,FIPs_codes!$G$1:$G$3296,0)-1),COLUMN(FIPs_codes!C159)))))</f>
        <v>10</v>
      </c>
      <c r="G161" s="50" t="s">
        <v>76</v>
      </c>
      <c r="H161" s="50" t="s">
        <v>53</v>
      </c>
      <c r="I161" s="54" t="s">
        <v>77</v>
      </c>
      <c r="J161" s="56"/>
      <c r="K161" s="50" t="s">
        <v>78</v>
      </c>
      <c r="L161" s="50" t="s">
        <v>79</v>
      </c>
      <c r="M161" s="50" t="s">
        <v>57</v>
      </c>
      <c r="N161" s="58" t="s">
        <v>88</v>
      </c>
      <c r="O161" s="58"/>
      <c r="P161" s="58" t="s">
        <v>92</v>
      </c>
      <c r="Q161" s="50" t="s">
        <v>90</v>
      </c>
      <c r="R161" s="50" t="s">
        <v>83</v>
      </c>
      <c r="S161" s="60" t="s">
        <v>60</v>
      </c>
      <c r="T161" s="48" t="s">
        <v>84</v>
      </c>
      <c r="U161" s="50" t="s">
        <v>62</v>
      </c>
      <c r="V161" s="58"/>
      <c r="W161" s="62" t="s">
        <v>64</v>
      </c>
      <c r="X161" s="62" t="s">
        <v>65</v>
      </c>
      <c r="Y161" s="62">
        <v>40933</v>
      </c>
      <c r="Z161" s="50">
        <v>75</v>
      </c>
      <c r="AA161" s="50">
        <v>1007</v>
      </c>
      <c r="AB161" s="50" t="s">
        <v>66</v>
      </c>
      <c r="AC161" s="50" t="s">
        <v>85</v>
      </c>
      <c r="AD161" s="50" t="s">
        <v>86</v>
      </c>
      <c r="AE161" s="58"/>
      <c r="AF161" s="58" t="s">
        <v>68</v>
      </c>
      <c r="AG161" s="50" t="s">
        <v>69</v>
      </c>
      <c r="AH161" s="50">
        <v>6.7</v>
      </c>
      <c r="AI161" s="50"/>
      <c r="AJ161" s="50">
        <v>55.7</v>
      </c>
      <c r="AK161" s="58"/>
      <c r="AL161" s="26">
        <v>0.12028725314183124</v>
      </c>
      <c r="AM161" s="56" t="s">
        <v>53</v>
      </c>
      <c r="AN161" s="50" t="s">
        <v>70</v>
      </c>
      <c r="AO161" s="50"/>
      <c r="AP161" s="64" t="s">
        <v>71</v>
      </c>
      <c r="AQ161" s="27" t="str">
        <f t="shared" si="5"/>
        <v>Record Complete</v>
      </c>
      <c r="AR161" s="54"/>
      <c r="AS161" s="5" t="str">
        <f t="shared" si="6"/>
        <v/>
      </c>
      <c r="AT161" t="s">
        <v>17200</v>
      </c>
    </row>
    <row r="162" spans="1:46" ht="15.75" thickBot="1" x14ac:dyDescent="0.3">
      <c r="A162" s="47" t="s">
        <v>73</v>
      </c>
      <c r="B162" s="49">
        <v>942</v>
      </c>
      <c r="C162" s="49" t="s">
        <v>49</v>
      </c>
      <c r="D162" s="49" t="s">
        <v>74</v>
      </c>
      <c r="E162" s="51" t="str">
        <f ca="1">IF(ISERROR(INDIRECT(CONCATENATE("FIPs_codes!",ADDRESS((MATCH($D162,INDIRECT($C162),0)+MATCH($C162,FIPs_codes!$G$1:$G$3296,0)-1),COLUMN(FIPs_codes!A160))))),"",INDIRECT(CONCATENATE("FIPs_codes!",ADDRESS((MATCH($D162,INDIRECT($C162),0)+MATCH($C162,FIPs_codes!$G$1:$G$3296,0)-1),COLUMN(FIPs_codes!A160)))))</f>
        <v>02122</v>
      </c>
      <c r="F162" s="51">
        <f ca="1">IF(ISERROR(INDIRECT(CONCATENATE("FIPs_codes!",ADDRESS((MATCH($D162,INDIRECT($C162),0)+MATCH($C162,FIPs_codes!$G$1:$G$3296,0)-1),COLUMN(FIPs_codes!C160))))),"",INDIRECT(CONCATENATE("FIPs_codes!",ADDRESS((MATCH($D162,INDIRECT($C162),0)+MATCH($C162,FIPs_codes!$G$1:$G$3296,0)-1),COLUMN(FIPs_codes!C160)))))</f>
        <v>10</v>
      </c>
      <c r="G162" s="49" t="s">
        <v>76</v>
      </c>
      <c r="H162" s="49" t="s">
        <v>53</v>
      </c>
      <c r="I162" s="53" t="s">
        <v>77</v>
      </c>
      <c r="J162" s="55"/>
      <c r="K162" s="49" t="s">
        <v>78</v>
      </c>
      <c r="L162" s="49" t="s">
        <v>79</v>
      </c>
      <c r="M162" s="49" t="s">
        <v>57</v>
      </c>
      <c r="N162" s="57" t="s">
        <v>80</v>
      </c>
      <c r="O162" s="57"/>
      <c r="P162" s="57" t="s">
        <v>93</v>
      </c>
      <c r="Q162" s="49" t="s">
        <v>82</v>
      </c>
      <c r="R162" s="49" t="s">
        <v>83</v>
      </c>
      <c r="S162" s="59" t="s">
        <v>60</v>
      </c>
      <c r="T162" s="47" t="s">
        <v>84</v>
      </c>
      <c r="U162" s="49" t="s">
        <v>62</v>
      </c>
      <c r="V162" s="57"/>
      <c r="W162" s="61" t="s">
        <v>64</v>
      </c>
      <c r="X162" s="61" t="s">
        <v>65</v>
      </c>
      <c r="Y162" s="61">
        <v>40934</v>
      </c>
      <c r="Z162" s="49">
        <v>70</v>
      </c>
      <c r="AA162" s="49">
        <v>864</v>
      </c>
      <c r="AB162" s="49" t="s">
        <v>66</v>
      </c>
      <c r="AC162" s="49" t="s">
        <v>85</v>
      </c>
      <c r="AD162" s="49" t="s">
        <v>86</v>
      </c>
      <c r="AE162" s="57"/>
      <c r="AF162" s="57" t="s">
        <v>68</v>
      </c>
      <c r="AG162" s="49" t="s">
        <v>69</v>
      </c>
      <c r="AH162" s="49">
        <v>3</v>
      </c>
      <c r="AI162" s="49"/>
      <c r="AJ162" s="49">
        <v>49</v>
      </c>
      <c r="AK162" s="57"/>
      <c r="AL162" s="25">
        <v>6.1224489795918366E-2</v>
      </c>
      <c r="AM162" s="55" t="s">
        <v>53</v>
      </c>
      <c r="AN162" s="49" t="s">
        <v>70</v>
      </c>
      <c r="AO162" s="49"/>
      <c r="AP162" s="63" t="s">
        <v>71</v>
      </c>
      <c r="AQ162" s="27" t="str">
        <f t="shared" si="5"/>
        <v>Record Complete</v>
      </c>
      <c r="AR162" s="53"/>
      <c r="AS162" s="5" t="str">
        <f t="shared" si="6"/>
        <v/>
      </c>
      <c r="AT162" t="s">
        <v>17200</v>
      </c>
    </row>
    <row r="163" spans="1:46" ht="15.75" thickBot="1" x14ac:dyDescent="0.3">
      <c r="A163" s="48" t="s">
        <v>73</v>
      </c>
      <c r="B163" s="50">
        <v>942</v>
      </c>
      <c r="C163" s="50" t="s">
        <v>49</v>
      </c>
      <c r="D163" s="50" t="s">
        <v>74</v>
      </c>
      <c r="E163" s="51" t="str">
        <f ca="1">IF(ISERROR(INDIRECT(CONCATENATE("FIPs_codes!",ADDRESS((MATCH($D163,INDIRECT($C163),0)+MATCH($C163,FIPs_codes!$G$1:$G$3296,0)-1),COLUMN(FIPs_codes!A161))))),"",INDIRECT(CONCATENATE("FIPs_codes!",ADDRESS((MATCH($D163,INDIRECT($C163),0)+MATCH($C163,FIPs_codes!$G$1:$G$3296,0)-1),COLUMN(FIPs_codes!A161)))))</f>
        <v>02122</v>
      </c>
      <c r="F163" s="51">
        <f ca="1">IF(ISERROR(INDIRECT(CONCATENATE("FIPs_codes!",ADDRESS((MATCH($D163,INDIRECT($C163),0)+MATCH($C163,FIPs_codes!$G$1:$G$3296,0)-1),COLUMN(FIPs_codes!C161))))),"",INDIRECT(CONCATENATE("FIPs_codes!",ADDRESS((MATCH($D163,INDIRECT($C163),0)+MATCH($C163,FIPs_codes!$G$1:$G$3296,0)-1),COLUMN(FIPs_codes!C161)))))</f>
        <v>10</v>
      </c>
      <c r="G163" s="50" t="s">
        <v>76</v>
      </c>
      <c r="H163" s="50" t="s">
        <v>53</v>
      </c>
      <c r="I163" s="54" t="s">
        <v>77</v>
      </c>
      <c r="J163" s="56"/>
      <c r="K163" s="50" t="s">
        <v>78</v>
      </c>
      <c r="L163" s="50" t="s">
        <v>79</v>
      </c>
      <c r="M163" s="50" t="s">
        <v>57</v>
      </c>
      <c r="N163" s="58" t="s">
        <v>80</v>
      </c>
      <c r="O163" s="58"/>
      <c r="P163" s="58" t="s">
        <v>94</v>
      </c>
      <c r="Q163" s="50" t="s">
        <v>82</v>
      </c>
      <c r="R163" s="50" t="s">
        <v>83</v>
      </c>
      <c r="S163" s="60" t="s">
        <v>60</v>
      </c>
      <c r="T163" s="48" t="s">
        <v>84</v>
      </c>
      <c r="U163" s="50" t="s">
        <v>62</v>
      </c>
      <c r="V163" s="58"/>
      <c r="W163" s="62" t="s">
        <v>64</v>
      </c>
      <c r="X163" s="62" t="s">
        <v>65</v>
      </c>
      <c r="Y163" s="62">
        <v>40952</v>
      </c>
      <c r="Z163" s="50">
        <v>75</v>
      </c>
      <c r="AA163" s="50">
        <v>858</v>
      </c>
      <c r="AB163" s="50" t="s">
        <v>66</v>
      </c>
      <c r="AC163" s="50" t="s">
        <v>85</v>
      </c>
      <c r="AD163" s="50" t="s">
        <v>86</v>
      </c>
      <c r="AE163" s="58"/>
      <c r="AF163" s="58" t="s">
        <v>68</v>
      </c>
      <c r="AG163" s="50" t="s">
        <v>69</v>
      </c>
      <c r="AH163" s="50">
        <v>1.6</v>
      </c>
      <c r="AI163" s="50"/>
      <c r="AJ163" s="50">
        <v>31.5</v>
      </c>
      <c r="AK163" s="58"/>
      <c r="AL163" s="26">
        <v>5.0793650793650794E-2</v>
      </c>
      <c r="AM163" s="56" t="s">
        <v>53</v>
      </c>
      <c r="AN163" s="50" t="s">
        <v>70</v>
      </c>
      <c r="AO163" s="50"/>
      <c r="AP163" s="64" t="s">
        <v>71</v>
      </c>
      <c r="AQ163" s="27" t="str">
        <f t="shared" si="5"/>
        <v>Record Complete</v>
      </c>
      <c r="AR163" s="54"/>
      <c r="AS163" s="5" t="str">
        <f t="shared" si="6"/>
        <v/>
      </c>
      <c r="AT163" t="s">
        <v>17200</v>
      </c>
    </row>
    <row r="164" spans="1:46" ht="15.75" thickBot="1" x14ac:dyDescent="0.3">
      <c r="A164" s="47" t="s">
        <v>73</v>
      </c>
      <c r="B164" s="49">
        <v>942</v>
      </c>
      <c r="C164" s="49" t="s">
        <v>49</v>
      </c>
      <c r="D164" s="49" t="s">
        <v>74</v>
      </c>
      <c r="E164" s="51" t="str">
        <f ca="1">IF(ISERROR(INDIRECT(CONCATENATE("FIPs_codes!",ADDRESS((MATCH($D164,INDIRECT($C164),0)+MATCH($C164,FIPs_codes!$G$1:$G$3296,0)-1),COLUMN(FIPs_codes!A162))))),"",INDIRECT(CONCATENATE("FIPs_codes!",ADDRESS((MATCH($D164,INDIRECT($C164),0)+MATCH($C164,FIPs_codes!$G$1:$G$3296,0)-1),COLUMN(FIPs_codes!A162)))))</f>
        <v>02122</v>
      </c>
      <c r="F164" s="51">
        <f ca="1">IF(ISERROR(INDIRECT(CONCATENATE("FIPs_codes!",ADDRESS((MATCH($D164,INDIRECT($C164),0)+MATCH($C164,FIPs_codes!$G$1:$G$3296,0)-1),COLUMN(FIPs_codes!C162))))),"",INDIRECT(CONCATENATE("FIPs_codes!",ADDRESS((MATCH($D164,INDIRECT($C164),0)+MATCH($C164,FIPs_codes!$G$1:$G$3296,0)-1),COLUMN(FIPs_codes!C162)))))</f>
        <v>10</v>
      </c>
      <c r="G164" s="49" t="s">
        <v>76</v>
      </c>
      <c r="H164" s="49" t="s">
        <v>53</v>
      </c>
      <c r="I164" s="53" t="s">
        <v>77</v>
      </c>
      <c r="J164" s="55"/>
      <c r="K164" s="49" t="s">
        <v>78</v>
      </c>
      <c r="L164" s="49" t="s">
        <v>79</v>
      </c>
      <c r="M164" s="49" t="s">
        <v>57</v>
      </c>
      <c r="N164" s="57" t="s">
        <v>80</v>
      </c>
      <c r="O164" s="57"/>
      <c r="P164" s="57" t="s">
        <v>95</v>
      </c>
      <c r="Q164" s="49" t="s">
        <v>82</v>
      </c>
      <c r="R164" s="49" t="s">
        <v>83</v>
      </c>
      <c r="S164" s="59" t="s">
        <v>60</v>
      </c>
      <c r="T164" s="47" t="s">
        <v>84</v>
      </c>
      <c r="U164" s="49" t="s">
        <v>62</v>
      </c>
      <c r="V164" s="57"/>
      <c r="W164" s="61" t="s">
        <v>64</v>
      </c>
      <c r="X164" s="61" t="s">
        <v>65</v>
      </c>
      <c r="Y164" s="61">
        <v>40953</v>
      </c>
      <c r="Z164" s="49">
        <v>80</v>
      </c>
      <c r="AA164" s="49">
        <v>893</v>
      </c>
      <c r="AB164" s="49" t="s">
        <v>66</v>
      </c>
      <c r="AC164" s="49" t="s">
        <v>85</v>
      </c>
      <c r="AD164" s="49" t="s">
        <v>86</v>
      </c>
      <c r="AE164" s="57"/>
      <c r="AF164" s="57" t="s">
        <v>68</v>
      </c>
      <c r="AG164" s="49" t="s">
        <v>69</v>
      </c>
      <c r="AH164" s="49">
        <v>0.46</v>
      </c>
      <c r="AI164" s="49"/>
      <c r="AJ164" s="49">
        <v>42</v>
      </c>
      <c r="AK164" s="57"/>
      <c r="AL164" s="25">
        <v>1.0952380952380953E-2</v>
      </c>
      <c r="AM164" s="55" t="s">
        <v>53</v>
      </c>
      <c r="AN164" s="49" t="s">
        <v>70</v>
      </c>
      <c r="AO164" s="49"/>
      <c r="AP164" s="63" t="s">
        <v>71</v>
      </c>
      <c r="AQ164" s="27" t="str">
        <f t="shared" si="5"/>
        <v>Record Complete</v>
      </c>
      <c r="AR164" s="53"/>
      <c r="AS164" s="5" t="str">
        <f t="shared" si="6"/>
        <v/>
      </c>
      <c r="AT164" t="s">
        <v>17200</v>
      </c>
    </row>
    <row r="165" spans="1:46" ht="15.75" thickBot="1" x14ac:dyDescent="0.3">
      <c r="A165" s="48" t="s">
        <v>73</v>
      </c>
      <c r="B165" s="50">
        <v>942</v>
      </c>
      <c r="C165" s="50" t="s">
        <v>49</v>
      </c>
      <c r="D165" s="50" t="s">
        <v>74</v>
      </c>
      <c r="E165" s="51" t="str">
        <f ca="1">IF(ISERROR(INDIRECT(CONCATENATE("FIPs_codes!",ADDRESS((MATCH($D165,INDIRECT($C165),0)+MATCH($C165,FIPs_codes!$G$1:$G$3296,0)-1),COLUMN(FIPs_codes!A163))))),"",INDIRECT(CONCATENATE("FIPs_codes!",ADDRESS((MATCH($D165,INDIRECT($C165),0)+MATCH($C165,FIPs_codes!$G$1:$G$3296,0)-1),COLUMN(FIPs_codes!A163)))))</f>
        <v>02122</v>
      </c>
      <c r="F165" s="51">
        <f ca="1">IF(ISERROR(INDIRECT(CONCATENATE("FIPs_codes!",ADDRESS((MATCH($D165,INDIRECT($C165),0)+MATCH($C165,FIPs_codes!$G$1:$G$3296,0)-1),COLUMN(FIPs_codes!C163))))),"",INDIRECT(CONCATENATE("FIPs_codes!",ADDRESS((MATCH($D165,INDIRECT($C165),0)+MATCH($C165,FIPs_codes!$G$1:$G$3296,0)-1),COLUMN(FIPs_codes!C163)))))</f>
        <v>10</v>
      </c>
      <c r="G165" s="50" t="s">
        <v>76</v>
      </c>
      <c r="H165" s="50" t="s">
        <v>53</v>
      </c>
      <c r="I165" s="54" t="s">
        <v>77</v>
      </c>
      <c r="J165" s="56"/>
      <c r="K165" s="50" t="s">
        <v>78</v>
      </c>
      <c r="L165" s="50" t="s">
        <v>79</v>
      </c>
      <c r="M165" s="50" t="s">
        <v>57</v>
      </c>
      <c r="N165" s="58" t="s">
        <v>80</v>
      </c>
      <c r="O165" s="58"/>
      <c r="P165" s="58" t="s">
        <v>96</v>
      </c>
      <c r="Q165" s="50" t="s">
        <v>82</v>
      </c>
      <c r="R165" s="50" t="s">
        <v>83</v>
      </c>
      <c r="S165" s="60" t="s">
        <v>60</v>
      </c>
      <c r="T165" s="48" t="s">
        <v>84</v>
      </c>
      <c r="U165" s="50" t="s">
        <v>62</v>
      </c>
      <c r="V165" s="58"/>
      <c r="W165" s="62" t="s">
        <v>64</v>
      </c>
      <c r="X165" s="62" t="s">
        <v>65</v>
      </c>
      <c r="Y165" s="62">
        <v>40954</v>
      </c>
      <c r="Z165" s="50">
        <v>90</v>
      </c>
      <c r="AA165" s="50">
        <v>921</v>
      </c>
      <c r="AB165" s="50" t="s">
        <v>66</v>
      </c>
      <c r="AC165" s="50" t="s">
        <v>85</v>
      </c>
      <c r="AD165" s="50" t="s">
        <v>86</v>
      </c>
      <c r="AE165" s="58"/>
      <c r="AF165" s="58" t="s">
        <v>68</v>
      </c>
      <c r="AG165" s="50" t="s">
        <v>69</v>
      </c>
      <c r="AH165" s="50">
        <v>2.6</v>
      </c>
      <c r="AI165" s="50"/>
      <c r="AJ165" s="50">
        <v>51</v>
      </c>
      <c r="AK165" s="58"/>
      <c r="AL165" s="26">
        <v>5.0980392156862744E-2</v>
      </c>
      <c r="AM165" s="56" t="s">
        <v>53</v>
      </c>
      <c r="AN165" s="50" t="s">
        <v>70</v>
      </c>
      <c r="AO165" s="50"/>
      <c r="AP165" s="64" t="s">
        <v>71</v>
      </c>
      <c r="AQ165" s="27" t="str">
        <f t="shared" si="5"/>
        <v>Record Complete</v>
      </c>
      <c r="AR165" s="54"/>
      <c r="AS165" s="5" t="str">
        <f t="shared" si="6"/>
        <v/>
      </c>
      <c r="AT165" t="s">
        <v>17200</v>
      </c>
    </row>
    <row r="166" spans="1:46" ht="15.75" thickBot="1" x14ac:dyDescent="0.3">
      <c r="A166" s="30" t="s">
        <v>326</v>
      </c>
      <c r="B166" s="32">
        <v>8070</v>
      </c>
      <c r="C166" s="32" t="s">
        <v>213</v>
      </c>
      <c r="D166" s="32" t="s">
        <v>327</v>
      </c>
      <c r="E166" s="51" t="str">
        <f ca="1">IF(ISERROR(INDIRECT(CONCATENATE("FIPs_codes!",ADDRESS((MATCH($D166,INDIRECT($C166),0)+MATCH($C166,FIPs_codes!$G$1:$G$3296,0)-1),COLUMN(FIPs_codes!A164))))),"",INDIRECT(CONCATENATE("FIPs_codes!",ADDRESS((MATCH($D166,INDIRECT($C166),0)+MATCH($C166,FIPs_codes!$G$1:$G$3296,0)-1),COLUMN(FIPs_codes!A164)))))</f>
        <v>40149</v>
      </c>
      <c r="F166" s="51">
        <f ca="1">IF(ISERROR(INDIRECT(CONCATENATE("FIPs_codes!",ADDRESS((MATCH($D166,INDIRECT($C166),0)+MATCH($C166,FIPs_codes!$G$1:$G$3296,0)-1),COLUMN(FIPs_codes!C164))))),"",INDIRECT(CONCATENATE("FIPs_codes!",ADDRESS((MATCH($D166,INDIRECT($C166),0)+MATCH($C166,FIPs_codes!$G$1:$G$3296,0)-1),COLUMN(FIPs_codes!C164)))))</f>
        <v>6</v>
      </c>
      <c r="G166" s="34" t="s">
        <v>329</v>
      </c>
      <c r="H166" s="34" t="s">
        <v>217</v>
      </c>
      <c r="I166" s="36" t="s">
        <v>330</v>
      </c>
      <c r="J166" s="38" t="s">
        <v>268</v>
      </c>
      <c r="K166" s="32" t="s">
        <v>78</v>
      </c>
      <c r="L166" s="32" t="s">
        <v>269</v>
      </c>
      <c r="M166" s="32" t="s">
        <v>57</v>
      </c>
      <c r="N166" s="40" t="s">
        <v>331</v>
      </c>
      <c r="O166" s="40">
        <v>2008</v>
      </c>
      <c r="P166" s="40" t="s">
        <v>332</v>
      </c>
      <c r="Q166" s="125">
        <v>95</v>
      </c>
      <c r="R166" s="32" t="s">
        <v>244</v>
      </c>
      <c r="S166" s="42" t="s">
        <v>60</v>
      </c>
      <c r="T166" s="30" t="s">
        <v>223</v>
      </c>
      <c r="U166" s="32" t="s">
        <v>134</v>
      </c>
      <c r="V166" s="40" t="s">
        <v>308</v>
      </c>
      <c r="W166" s="44" t="s">
        <v>225</v>
      </c>
      <c r="X166" s="44" t="s">
        <v>226</v>
      </c>
      <c r="Y166" s="44">
        <v>41045</v>
      </c>
      <c r="Z166" s="32">
        <v>90</v>
      </c>
      <c r="AA166" s="125">
        <v>771</v>
      </c>
      <c r="AB166" s="32" t="s">
        <v>66</v>
      </c>
      <c r="AC166" s="125">
        <v>447</v>
      </c>
      <c r="AD166" s="32" t="s">
        <v>227</v>
      </c>
      <c r="AE166" s="40" t="s">
        <v>333</v>
      </c>
      <c r="AF166" s="40" t="s">
        <v>236</v>
      </c>
      <c r="AG166" s="32" t="s">
        <v>229</v>
      </c>
      <c r="AH166" s="32">
        <v>0</v>
      </c>
      <c r="AI166" s="32">
        <v>75.400000000000006</v>
      </c>
      <c r="AJ166" s="32">
        <v>75.400000000000006</v>
      </c>
      <c r="AK166" s="40">
        <v>0</v>
      </c>
      <c r="AL166" s="25">
        <v>0</v>
      </c>
      <c r="AM166" s="38" t="s">
        <v>230</v>
      </c>
      <c r="AN166" s="32" t="s">
        <v>231</v>
      </c>
      <c r="AO166" s="32" t="s">
        <v>232</v>
      </c>
      <c r="AP166" s="63" t="s">
        <v>16963</v>
      </c>
      <c r="AQ166" s="27" t="str">
        <f t="shared" si="5"/>
        <v>Record Complete</v>
      </c>
      <c r="AR166" s="36"/>
      <c r="AS166" s="5" t="str">
        <f t="shared" si="6"/>
        <v/>
      </c>
      <c r="AT166" t="s">
        <v>17200</v>
      </c>
    </row>
    <row r="167" spans="1:46" ht="15.75" thickBot="1" x14ac:dyDescent="0.3">
      <c r="A167" s="48" t="s">
        <v>326</v>
      </c>
      <c r="B167" s="50">
        <v>8070</v>
      </c>
      <c r="C167" s="50" t="s">
        <v>213</v>
      </c>
      <c r="D167" s="50" t="s">
        <v>327</v>
      </c>
      <c r="E167" s="51" t="str">
        <f ca="1">IF(ISERROR(INDIRECT(CONCATENATE("FIPs_codes!",ADDRESS((MATCH($D167,INDIRECT($C167),0)+MATCH($C167,FIPs_codes!$G$1:$G$3296,0)-1),COLUMN(FIPs_codes!A165))))),"",INDIRECT(CONCATENATE("FIPs_codes!",ADDRESS((MATCH($D167,INDIRECT($C167),0)+MATCH($C167,FIPs_codes!$G$1:$G$3296,0)-1),COLUMN(FIPs_codes!A165)))))</f>
        <v>40149</v>
      </c>
      <c r="F167" s="51">
        <f ca="1">IF(ISERROR(INDIRECT(CONCATENATE("FIPs_codes!",ADDRESS((MATCH($D167,INDIRECT($C167),0)+MATCH($C167,FIPs_codes!$G$1:$G$3296,0)-1),COLUMN(FIPs_codes!C165))))),"",INDIRECT(CONCATENATE("FIPs_codes!",ADDRESS((MATCH($D167,INDIRECT($C167),0)+MATCH($C167,FIPs_codes!$G$1:$G$3296,0)-1),COLUMN(FIPs_codes!C165)))))</f>
        <v>6</v>
      </c>
      <c r="G167" s="52" t="s">
        <v>329</v>
      </c>
      <c r="H167" s="52" t="s">
        <v>217</v>
      </c>
      <c r="I167" s="54" t="s">
        <v>330</v>
      </c>
      <c r="J167" s="56" t="s">
        <v>268</v>
      </c>
      <c r="K167" s="50" t="s">
        <v>78</v>
      </c>
      <c r="L167" s="50" t="s">
        <v>269</v>
      </c>
      <c r="M167" s="50" t="s">
        <v>57</v>
      </c>
      <c r="N167" s="58" t="s">
        <v>331</v>
      </c>
      <c r="O167" s="58">
        <v>2008</v>
      </c>
      <c r="P167" s="58" t="s">
        <v>332</v>
      </c>
      <c r="Q167" s="126">
        <v>95</v>
      </c>
      <c r="R167" s="50" t="s">
        <v>244</v>
      </c>
      <c r="S167" s="60" t="s">
        <v>60</v>
      </c>
      <c r="T167" s="48" t="s">
        <v>223</v>
      </c>
      <c r="U167" s="50" t="s">
        <v>134</v>
      </c>
      <c r="V167" s="58" t="s">
        <v>308</v>
      </c>
      <c r="W167" s="62" t="s">
        <v>225</v>
      </c>
      <c r="X167" s="62" t="s">
        <v>226</v>
      </c>
      <c r="Y167" s="62">
        <v>41045</v>
      </c>
      <c r="Z167" s="50">
        <v>90</v>
      </c>
      <c r="AA167" s="126">
        <v>771</v>
      </c>
      <c r="AB167" s="50" t="s">
        <v>66</v>
      </c>
      <c r="AC167" s="126">
        <v>447</v>
      </c>
      <c r="AD167" s="50" t="s">
        <v>227</v>
      </c>
      <c r="AE167" s="58" t="s">
        <v>235</v>
      </c>
      <c r="AF167" s="58" t="s">
        <v>236</v>
      </c>
      <c r="AG167" s="50" t="s">
        <v>229</v>
      </c>
      <c r="AH167" s="50">
        <v>0</v>
      </c>
      <c r="AI167" s="50">
        <v>81.5</v>
      </c>
      <c r="AJ167" s="50">
        <v>81.5</v>
      </c>
      <c r="AK167" s="58">
        <v>0</v>
      </c>
      <c r="AL167" s="26">
        <v>0</v>
      </c>
      <c r="AM167" s="56" t="s">
        <v>230</v>
      </c>
      <c r="AN167" s="50" t="s">
        <v>231</v>
      </c>
      <c r="AO167" s="50" t="s">
        <v>232</v>
      </c>
      <c r="AP167" s="45" t="s">
        <v>16963</v>
      </c>
      <c r="AQ167" s="27" t="str">
        <f t="shared" si="5"/>
        <v>Record Complete</v>
      </c>
      <c r="AR167" s="54" t="s">
        <v>234</v>
      </c>
      <c r="AS167" s="5" t="str">
        <f t="shared" si="6"/>
        <v/>
      </c>
      <c r="AT167" t="s">
        <v>17200</v>
      </c>
    </row>
    <row r="168" spans="1:46" ht="15.75" thickBot="1" x14ac:dyDescent="0.3">
      <c r="A168" s="47" t="s">
        <v>326</v>
      </c>
      <c r="B168" s="49">
        <v>8070</v>
      </c>
      <c r="C168" s="49" t="s">
        <v>213</v>
      </c>
      <c r="D168" s="49" t="s">
        <v>327</v>
      </c>
      <c r="E168" s="51" t="str">
        <f ca="1">IF(ISERROR(INDIRECT(CONCATENATE("FIPs_codes!",ADDRESS((MATCH($D168,INDIRECT($C168),0)+MATCH($C168,FIPs_codes!$G$1:$G$3296,0)-1),COLUMN(FIPs_codes!A166))))),"",INDIRECT(CONCATENATE("FIPs_codes!",ADDRESS((MATCH($D168,INDIRECT($C168),0)+MATCH($C168,FIPs_codes!$G$1:$G$3296,0)-1),COLUMN(FIPs_codes!A166)))))</f>
        <v>40149</v>
      </c>
      <c r="F168" s="51">
        <f ca="1">IF(ISERROR(INDIRECT(CONCATENATE("FIPs_codes!",ADDRESS((MATCH($D168,INDIRECT($C168),0)+MATCH($C168,FIPs_codes!$G$1:$G$3296,0)-1),COLUMN(FIPs_codes!C166))))),"",INDIRECT(CONCATENATE("FIPs_codes!",ADDRESS((MATCH($D168,INDIRECT($C168),0)+MATCH($C168,FIPs_codes!$G$1:$G$3296,0)-1),COLUMN(FIPs_codes!C166)))))</f>
        <v>6</v>
      </c>
      <c r="G168" s="51" t="s">
        <v>329</v>
      </c>
      <c r="H168" s="51" t="s">
        <v>217</v>
      </c>
      <c r="I168" s="53" t="s">
        <v>330</v>
      </c>
      <c r="J168" s="55" t="s">
        <v>268</v>
      </c>
      <c r="K168" s="49" t="s">
        <v>78</v>
      </c>
      <c r="L168" s="49" t="s">
        <v>269</v>
      </c>
      <c r="M168" s="49" t="s">
        <v>57</v>
      </c>
      <c r="N168" s="57" t="s">
        <v>331</v>
      </c>
      <c r="O168" s="57">
        <v>2008</v>
      </c>
      <c r="P168" s="57" t="s">
        <v>332</v>
      </c>
      <c r="Q168" s="128">
        <v>95</v>
      </c>
      <c r="R168" s="49" t="s">
        <v>244</v>
      </c>
      <c r="S168" s="59" t="s">
        <v>60</v>
      </c>
      <c r="T168" s="47" t="s">
        <v>223</v>
      </c>
      <c r="U168" s="49" t="s">
        <v>134</v>
      </c>
      <c r="V168" s="57" t="s">
        <v>308</v>
      </c>
      <c r="W168" s="61" t="s">
        <v>225</v>
      </c>
      <c r="X168" s="61" t="s">
        <v>226</v>
      </c>
      <c r="Y168" s="61">
        <v>41045</v>
      </c>
      <c r="Z168" s="49">
        <v>90</v>
      </c>
      <c r="AA168" s="128">
        <v>771</v>
      </c>
      <c r="AB168" s="49" t="s">
        <v>66</v>
      </c>
      <c r="AC168" s="128">
        <v>447</v>
      </c>
      <c r="AD168" s="49" t="s">
        <v>227</v>
      </c>
      <c r="AE168" s="57" t="s">
        <v>235</v>
      </c>
      <c r="AF168" s="57" t="s">
        <v>236</v>
      </c>
      <c r="AG168" s="49" t="s">
        <v>229</v>
      </c>
      <c r="AH168" s="49">
        <v>0</v>
      </c>
      <c r="AI168" s="49">
        <v>83</v>
      </c>
      <c r="AJ168" s="49">
        <v>83</v>
      </c>
      <c r="AK168" s="57">
        <v>0</v>
      </c>
      <c r="AL168" s="25">
        <v>0</v>
      </c>
      <c r="AM168" s="55" t="s">
        <v>230</v>
      </c>
      <c r="AN168" s="49" t="s">
        <v>231</v>
      </c>
      <c r="AO168" s="49" t="s">
        <v>232</v>
      </c>
      <c r="AP168" s="63" t="s">
        <v>16963</v>
      </c>
      <c r="AQ168" s="27" t="str">
        <f t="shared" si="5"/>
        <v>Record Complete</v>
      </c>
      <c r="AR168" s="53"/>
      <c r="AS168" s="5" t="str">
        <f t="shared" si="6"/>
        <v/>
      </c>
      <c r="AT168" t="s">
        <v>17200</v>
      </c>
    </row>
    <row r="169" spans="1:46" ht="15.75" thickBot="1" x14ac:dyDescent="0.3">
      <c r="A169" s="29" t="s">
        <v>336</v>
      </c>
      <c r="B169" s="31">
        <v>7156</v>
      </c>
      <c r="C169" s="31" t="s">
        <v>213</v>
      </c>
      <c r="D169" s="31" t="s">
        <v>327</v>
      </c>
      <c r="E169" s="51" t="str">
        <f ca="1">IF(ISERROR(INDIRECT(CONCATENATE("FIPs_codes!",ADDRESS((MATCH($D169,INDIRECT($C169),0)+MATCH($C169,FIPs_codes!$G$1:$G$3296,0)-1),COLUMN(FIPs_codes!A167))))),"",INDIRECT(CONCATENATE("FIPs_codes!",ADDRESS((MATCH($D169,INDIRECT($C169),0)+MATCH($C169,FIPs_codes!$G$1:$G$3296,0)-1),COLUMN(FIPs_codes!A167)))))</f>
        <v>40149</v>
      </c>
      <c r="F169" s="51">
        <f ca="1">IF(ISERROR(INDIRECT(CONCATENATE("FIPs_codes!",ADDRESS((MATCH($D169,INDIRECT($C169),0)+MATCH($C169,FIPs_codes!$G$1:$G$3296,0)-1),COLUMN(FIPs_codes!C167))))),"",INDIRECT(CONCATENATE("FIPs_codes!",ADDRESS((MATCH($D169,INDIRECT($C169),0)+MATCH($C169,FIPs_codes!$G$1:$G$3296,0)-1),COLUMN(FIPs_codes!C167)))))</f>
        <v>6</v>
      </c>
      <c r="G169" s="31" t="s">
        <v>216</v>
      </c>
      <c r="H169" s="31" t="s">
        <v>217</v>
      </c>
      <c r="I169" s="35" t="s">
        <v>337</v>
      </c>
      <c r="J169" s="37" t="s">
        <v>268</v>
      </c>
      <c r="K169" s="31" t="s">
        <v>78</v>
      </c>
      <c r="L169" s="31" t="s">
        <v>269</v>
      </c>
      <c r="M169" s="31" t="s">
        <v>57</v>
      </c>
      <c r="N169" s="39" t="s">
        <v>338</v>
      </c>
      <c r="O169" s="39">
        <v>2004</v>
      </c>
      <c r="P169" s="39" t="s">
        <v>339</v>
      </c>
      <c r="Q169" s="240">
        <v>83</v>
      </c>
      <c r="R169" s="31" t="s">
        <v>60</v>
      </c>
      <c r="S169" s="41" t="s">
        <v>60</v>
      </c>
      <c r="T169" s="29" t="s">
        <v>223</v>
      </c>
      <c r="U169" s="31" t="s">
        <v>134</v>
      </c>
      <c r="V169" s="39" t="s">
        <v>224</v>
      </c>
      <c r="W169" s="43" t="s">
        <v>225</v>
      </c>
      <c r="X169" s="43" t="s">
        <v>226</v>
      </c>
      <c r="Y169" s="43">
        <v>41036</v>
      </c>
      <c r="Z169" s="31">
        <v>86</v>
      </c>
      <c r="AA169" s="240">
        <v>889</v>
      </c>
      <c r="AB169" s="31" t="s">
        <v>66</v>
      </c>
      <c r="AC169" s="240">
        <v>950</v>
      </c>
      <c r="AD169" s="31" t="s">
        <v>227</v>
      </c>
      <c r="AE169" s="39" t="s">
        <v>235</v>
      </c>
      <c r="AF169" s="39" t="s">
        <v>68</v>
      </c>
      <c r="AG169" s="31" t="s">
        <v>229</v>
      </c>
      <c r="AH169" s="31">
        <v>17.5</v>
      </c>
      <c r="AI169" s="31">
        <v>1493.5</v>
      </c>
      <c r="AJ169" s="31">
        <v>1472</v>
      </c>
      <c r="AK169" s="39">
        <v>0.3</v>
      </c>
      <c r="AL169" s="26">
        <v>1.158173395102581E-2</v>
      </c>
      <c r="AM169" s="37" t="s">
        <v>230</v>
      </c>
      <c r="AN169" s="31" t="s">
        <v>231</v>
      </c>
      <c r="AO169" s="31" t="s">
        <v>232</v>
      </c>
      <c r="AP169" s="45" t="s">
        <v>16963</v>
      </c>
      <c r="AQ169" s="27" t="str">
        <f t="shared" si="5"/>
        <v>Record Complete</v>
      </c>
      <c r="AR169" s="35" t="s">
        <v>234</v>
      </c>
      <c r="AS169" s="5" t="str">
        <f t="shared" si="6"/>
        <v/>
      </c>
      <c r="AT169" t="s">
        <v>17200</v>
      </c>
    </row>
    <row r="170" spans="1:46" ht="15.75" thickBot="1" x14ac:dyDescent="0.3">
      <c r="A170" s="30" t="s">
        <v>336</v>
      </c>
      <c r="B170" s="32">
        <v>7156</v>
      </c>
      <c r="C170" s="32" t="s">
        <v>213</v>
      </c>
      <c r="D170" s="32" t="s">
        <v>327</v>
      </c>
      <c r="E170" s="51" t="str">
        <f ca="1">IF(ISERROR(INDIRECT(CONCATENATE("FIPs_codes!",ADDRESS((MATCH($D170,INDIRECT($C170),0)+MATCH($C170,FIPs_codes!$G$1:$G$3296,0)-1),COLUMN(FIPs_codes!A168))))),"",INDIRECT(CONCATENATE("FIPs_codes!",ADDRESS((MATCH($D170,INDIRECT($C170),0)+MATCH($C170,FIPs_codes!$G$1:$G$3296,0)-1),COLUMN(FIPs_codes!A168)))))</f>
        <v>40149</v>
      </c>
      <c r="F170" s="51">
        <f ca="1">IF(ISERROR(INDIRECT(CONCATENATE("FIPs_codes!",ADDRESS((MATCH($D170,INDIRECT($C170),0)+MATCH($C170,FIPs_codes!$G$1:$G$3296,0)-1),COLUMN(FIPs_codes!C168))))),"",INDIRECT(CONCATENATE("FIPs_codes!",ADDRESS((MATCH($D170,INDIRECT($C170),0)+MATCH($C170,FIPs_codes!$G$1:$G$3296,0)-1),COLUMN(FIPs_codes!C168)))))</f>
        <v>6</v>
      </c>
      <c r="G170" s="32" t="s">
        <v>216</v>
      </c>
      <c r="H170" s="32" t="s">
        <v>217</v>
      </c>
      <c r="I170" s="36" t="s">
        <v>337</v>
      </c>
      <c r="J170" s="38" t="s">
        <v>268</v>
      </c>
      <c r="K170" s="32" t="s">
        <v>78</v>
      </c>
      <c r="L170" s="32" t="s">
        <v>269</v>
      </c>
      <c r="M170" s="32" t="s">
        <v>57</v>
      </c>
      <c r="N170" s="40" t="s">
        <v>338</v>
      </c>
      <c r="O170" s="40">
        <v>2004</v>
      </c>
      <c r="P170" s="40" t="s">
        <v>339</v>
      </c>
      <c r="Q170" s="125">
        <v>83</v>
      </c>
      <c r="R170" s="32" t="s">
        <v>60</v>
      </c>
      <c r="S170" s="42" t="s">
        <v>60</v>
      </c>
      <c r="T170" s="30" t="s">
        <v>223</v>
      </c>
      <c r="U170" s="32" t="s">
        <v>134</v>
      </c>
      <c r="V170" s="40" t="s">
        <v>224</v>
      </c>
      <c r="W170" s="44" t="s">
        <v>225</v>
      </c>
      <c r="X170" s="44" t="s">
        <v>226</v>
      </c>
      <c r="Y170" s="44">
        <v>41036</v>
      </c>
      <c r="Z170" s="32">
        <v>86</v>
      </c>
      <c r="AA170" s="125">
        <v>889</v>
      </c>
      <c r="AB170" s="32" t="s">
        <v>66</v>
      </c>
      <c r="AC170" s="125">
        <v>950</v>
      </c>
      <c r="AD170" s="32" t="s">
        <v>227</v>
      </c>
      <c r="AE170" s="40" t="s">
        <v>235</v>
      </c>
      <c r="AF170" s="40" t="s">
        <v>68</v>
      </c>
      <c r="AG170" s="32" t="s">
        <v>229</v>
      </c>
      <c r="AH170" s="32">
        <v>14.3</v>
      </c>
      <c r="AI170" s="32">
        <v>1493.5</v>
      </c>
      <c r="AJ170" s="32">
        <v>1507.8</v>
      </c>
      <c r="AK170" s="40">
        <v>0.3</v>
      </c>
      <c r="AL170" s="25">
        <v>9.4840164478047495E-3</v>
      </c>
      <c r="AM170" s="38" t="s">
        <v>230</v>
      </c>
      <c r="AN170" s="32" t="s">
        <v>231</v>
      </c>
      <c r="AO170" s="32" t="s">
        <v>232</v>
      </c>
      <c r="AP170" s="63" t="s">
        <v>16963</v>
      </c>
      <c r="AQ170" s="27" t="str">
        <f t="shared" si="5"/>
        <v>Record Complete</v>
      </c>
      <c r="AR170" s="36" t="s">
        <v>234</v>
      </c>
      <c r="AS170" s="5" t="str">
        <f t="shared" si="6"/>
        <v/>
      </c>
      <c r="AT170" t="s">
        <v>17200</v>
      </c>
    </row>
    <row r="171" spans="1:46" ht="15.75" thickBot="1" x14ac:dyDescent="0.3">
      <c r="A171" s="48" t="s">
        <v>336</v>
      </c>
      <c r="B171" s="50">
        <v>7156</v>
      </c>
      <c r="C171" s="50" t="s">
        <v>213</v>
      </c>
      <c r="D171" s="50" t="s">
        <v>327</v>
      </c>
      <c r="E171" s="51" t="str">
        <f ca="1">IF(ISERROR(INDIRECT(CONCATENATE("FIPs_codes!",ADDRESS((MATCH($D171,INDIRECT($C171),0)+MATCH($C171,FIPs_codes!$G$1:$G$3296,0)-1),COLUMN(FIPs_codes!A169))))),"",INDIRECT(CONCATENATE("FIPs_codes!",ADDRESS((MATCH($D171,INDIRECT($C171),0)+MATCH($C171,FIPs_codes!$G$1:$G$3296,0)-1),COLUMN(FIPs_codes!A169)))))</f>
        <v>40149</v>
      </c>
      <c r="F171" s="51">
        <f ca="1">IF(ISERROR(INDIRECT(CONCATENATE("FIPs_codes!",ADDRESS((MATCH($D171,INDIRECT($C171),0)+MATCH($C171,FIPs_codes!$G$1:$G$3296,0)-1),COLUMN(FIPs_codes!C169))))),"",INDIRECT(CONCATENATE("FIPs_codes!",ADDRESS((MATCH($D171,INDIRECT($C171),0)+MATCH($C171,FIPs_codes!$G$1:$G$3296,0)-1),COLUMN(FIPs_codes!C169)))))</f>
        <v>6</v>
      </c>
      <c r="G171" s="50" t="s">
        <v>216</v>
      </c>
      <c r="H171" s="50" t="s">
        <v>217</v>
      </c>
      <c r="I171" s="54" t="s">
        <v>337</v>
      </c>
      <c r="J171" s="56" t="s">
        <v>268</v>
      </c>
      <c r="K171" s="50" t="s">
        <v>78</v>
      </c>
      <c r="L171" s="50" t="s">
        <v>269</v>
      </c>
      <c r="M171" s="50" t="s">
        <v>57</v>
      </c>
      <c r="N171" s="58" t="s">
        <v>338</v>
      </c>
      <c r="O171" s="58">
        <v>2004</v>
      </c>
      <c r="P171" s="58" t="s">
        <v>339</v>
      </c>
      <c r="Q171" s="126">
        <v>83</v>
      </c>
      <c r="R171" s="50" t="s">
        <v>60</v>
      </c>
      <c r="S171" s="60" t="s">
        <v>60</v>
      </c>
      <c r="T171" s="48" t="s">
        <v>223</v>
      </c>
      <c r="U171" s="50" t="s">
        <v>134</v>
      </c>
      <c r="V171" s="58" t="s">
        <v>224</v>
      </c>
      <c r="W171" s="62" t="s">
        <v>225</v>
      </c>
      <c r="X171" s="62" t="s">
        <v>226</v>
      </c>
      <c r="Y171" s="62">
        <v>41036</v>
      </c>
      <c r="Z171" s="50">
        <v>86</v>
      </c>
      <c r="AA171" s="126">
        <v>880</v>
      </c>
      <c r="AB171" s="50" t="s">
        <v>66</v>
      </c>
      <c r="AC171" s="126">
        <v>950</v>
      </c>
      <c r="AD171" s="50" t="s">
        <v>227</v>
      </c>
      <c r="AE171" s="58" t="s">
        <v>333</v>
      </c>
      <c r="AF171" s="58" t="s">
        <v>68</v>
      </c>
      <c r="AG171" s="50" t="s">
        <v>229</v>
      </c>
      <c r="AH171" s="50">
        <v>23.6</v>
      </c>
      <c r="AI171" s="50">
        <v>1485.1</v>
      </c>
      <c r="AJ171" s="50">
        <v>1508</v>
      </c>
      <c r="AK171" s="58">
        <v>0.4</v>
      </c>
      <c r="AL171" s="26">
        <v>1.5642606217273151E-2</v>
      </c>
      <c r="AM171" s="56" t="s">
        <v>230</v>
      </c>
      <c r="AN171" s="50" t="s">
        <v>231</v>
      </c>
      <c r="AO171" s="50" t="s">
        <v>232</v>
      </c>
      <c r="AP171" s="45" t="s">
        <v>16963</v>
      </c>
      <c r="AQ171" s="27" t="str">
        <f t="shared" si="5"/>
        <v>Record Complete</v>
      </c>
      <c r="AR171" s="54" t="s">
        <v>234</v>
      </c>
      <c r="AS171" s="5" t="str">
        <f t="shared" si="6"/>
        <v/>
      </c>
      <c r="AT171" t="s">
        <v>17200</v>
      </c>
    </row>
    <row r="172" spans="1:46" ht="15.75" thickBot="1" x14ac:dyDescent="0.3">
      <c r="A172" s="47" t="s">
        <v>340</v>
      </c>
      <c r="B172" s="49">
        <v>7874</v>
      </c>
      <c r="C172" s="49" t="s">
        <v>213</v>
      </c>
      <c r="D172" s="49" t="s">
        <v>247</v>
      </c>
      <c r="E172" s="51" t="str">
        <f ca="1">IF(ISERROR(INDIRECT(CONCATENATE("FIPs_codes!",ADDRESS((MATCH($D172,INDIRECT($C172),0)+MATCH($C172,FIPs_codes!$G$1:$G$3296,0)-1),COLUMN(FIPs_codes!A170))))),"",INDIRECT(CONCATENATE("FIPs_codes!",ADDRESS((MATCH($D172,INDIRECT($C172),0)+MATCH($C172,FIPs_codes!$G$1:$G$3296,0)-1),COLUMN(FIPs_codes!A170)))))</f>
        <v>40003</v>
      </c>
      <c r="F172" s="51">
        <f ca="1">IF(ISERROR(INDIRECT(CONCATENATE("FIPs_codes!",ADDRESS((MATCH($D172,INDIRECT($C172),0)+MATCH($C172,FIPs_codes!$G$1:$G$3296,0)-1),COLUMN(FIPs_codes!C170))))),"",INDIRECT(CONCATENATE("FIPs_codes!",ADDRESS((MATCH($D172,INDIRECT($C172),0)+MATCH($C172,FIPs_codes!$G$1:$G$3296,0)-1),COLUMN(FIPs_codes!C170)))))</f>
        <v>6</v>
      </c>
      <c r="G172" s="51" t="s">
        <v>329</v>
      </c>
      <c r="H172" s="51" t="s">
        <v>217</v>
      </c>
      <c r="I172" s="53" t="s">
        <v>341</v>
      </c>
      <c r="J172" s="55" t="s">
        <v>268</v>
      </c>
      <c r="K172" s="49" t="s">
        <v>78</v>
      </c>
      <c r="L172" s="49" t="s">
        <v>269</v>
      </c>
      <c r="M172" s="49" t="s">
        <v>57</v>
      </c>
      <c r="N172" s="57" t="s">
        <v>342</v>
      </c>
      <c r="O172" s="57">
        <v>2010</v>
      </c>
      <c r="P172" s="57" t="s">
        <v>343</v>
      </c>
      <c r="Q172" s="128">
        <v>215</v>
      </c>
      <c r="R172" s="49" t="s">
        <v>244</v>
      </c>
      <c r="S172" s="59" t="s">
        <v>60</v>
      </c>
      <c r="T172" s="47" t="s">
        <v>223</v>
      </c>
      <c r="U172" s="49" t="s">
        <v>134</v>
      </c>
      <c r="V172" s="57" t="s">
        <v>224</v>
      </c>
      <c r="W172" s="61" t="s">
        <v>225</v>
      </c>
      <c r="X172" s="61" t="s">
        <v>226</v>
      </c>
      <c r="Y172" s="152">
        <v>40837</v>
      </c>
      <c r="Z172" s="49">
        <v>78</v>
      </c>
      <c r="AA172" s="128">
        <v>936</v>
      </c>
      <c r="AB172" s="49" t="s">
        <v>66</v>
      </c>
      <c r="AC172" s="128">
        <v>1043</v>
      </c>
      <c r="AD172" s="49" t="s">
        <v>227</v>
      </c>
      <c r="AE172" s="57" t="s">
        <v>235</v>
      </c>
      <c r="AF172" s="57" t="s">
        <v>236</v>
      </c>
      <c r="AG172" s="49" t="s">
        <v>229</v>
      </c>
      <c r="AH172" s="49">
        <v>2.8</v>
      </c>
      <c r="AI172" s="49">
        <v>16.399999999999999</v>
      </c>
      <c r="AJ172" s="49">
        <v>19.3</v>
      </c>
      <c r="AK172" s="57">
        <v>0</v>
      </c>
      <c r="AL172" s="25">
        <v>0.14583333333333334</v>
      </c>
      <c r="AM172" s="55" t="s">
        <v>230</v>
      </c>
      <c r="AN172" s="49" t="s">
        <v>231</v>
      </c>
      <c r="AO172" s="49" t="s">
        <v>232</v>
      </c>
      <c r="AP172" s="63" t="s">
        <v>16963</v>
      </c>
      <c r="AQ172" s="27" t="str">
        <f t="shared" si="5"/>
        <v>Record Complete</v>
      </c>
      <c r="AR172" s="53"/>
      <c r="AS172" s="5" t="str">
        <f t="shared" si="6"/>
        <v/>
      </c>
      <c r="AT172" t="s">
        <v>17200</v>
      </c>
    </row>
    <row r="173" spans="1:46" ht="15.75" thickBot="1" x14ac:dyDescent="0.3">
      <c r="A173" s="29" t="s">
        <v>340</v>
      </c>
      <c r="B173" s="31">
        <v>7874</v>
      </c>
      <c r="C173" s="31" t="s">
        <v>213</v>
      </c>
      <c r="D173" s="31" t="s">
        <v>247</v>
      </c>
      <c r="E173" s="51" t="str">
        <f ca="1">IF(ISERROR(INDIRECT(CONCATENATE("FIPs_codes!",ADDRESS((MATCH($D173,INDIRECT($C173),0)+MATCH($C173,FIPs_codes!$G$1:$G$3296,0)-1),COLUMN(FIPs_codes!A171))))),"",INDIRECT(CONCATENATE("FIPs_codes!",ADDRESS((MATCH($D173,INDIRECT($C173),0)+MATCH($C173,FIPs_codes!$G$1:$G$3296,0)-1),COLUMN(FIPs_codes!A171)))))</f>
        <v>40003</v>
      </c>
      <c r="F173" s="51">
        <f ca="1">IF(ISERROR(INDIRECT(CONCATENATE("FIPs_codes!",ADDRESS((MATCH($D173,INDIRECT($C173),0)+MATCH($C173,FIPs_codes!$G$1:$G$3296,0)-1),COLUMN(FIPs_codes!C171))))),"",INDIRECT(CONCATENATE("FIPs_codes!",ADDRESS((MATCH($D173,INDIRECT($C173),0)+MATCH($C173,FIPs_codes!$G$1:$G$3296,0)-1),COLUMN(FIPs_codes!C171)))))</f>
        <v>6</v>
      </c>
      <c r="G173" s="33" t="s">
        <v>329</v>
      </c>
      <c r="H173" s="33" t="s">
        <v>217</v>
      </c>
      <c r="I173" s="35" t="s">
        <v>341</v>
      </c>
      <c r="J173" s="37" t="s">
        <v>268</v>
      </c>
      <c r="K173" s="31" t="s">
        <v>78</v>
      </c>
      <c r="L173" s="31" t="s">
        <v>269</v>
      </c>
      <c r="M173" s="31" t="s">
        <v>57</v>
      </c>
      <c r="N173" s="39" t="s">
        <v>342</v>
      </c>
      <c r="O173" s="39">
        <v>2010</v>
      </c>
      <c r="P173" s="39" t="s">
        <v>343</v>
      </c>
      <c r="Q173" s="240">
        <v>215</v>
      </c>
      <c r="R173" s="31" t="s">
        <v>244</v>
      </c>
      <c r="S173" s="41" t="s">
        <v>60</v>
      </c>
      <c r="T173" s="29" t="s">
        <v>223</v>
      </c>
      <c r="U173" s="31" t="s">
        <v>134</v>
      </c>
      <c r="V173" s="39" t="s">
        <v>224</v>
      </c>
      <c r="W173" s="43" t="s">
        <v>225</v>
      </c>
      <c r="X173" s="43" t="s">
        <v>226</v>
      </c>
      <c r="Y173" s="274">
        <v>40837</v>
      </c>
      <c r="Z173" s="31">
        <v>78</v>
      </c>
      <c r="AA173" s="240">
        <v>936</v>
      </c>
      <c r="AB173" s="31" t="s">
        <v>66</v>
      </c>
      <c r="AC173" s="240">
        <v>1043</v>
      </c>
      <c r="AD173" s="31" t="s">
        <v>227</v>
      </c>
      <c r="AE173" s="39" t="s">
        <v>235</v>
      </c>
      <c r="AF173" s="39" t="s">
        <v>236</v>
      </c>
      <c r="AG173" s="31" t="s">
        <v>229</v>
      </c>
      <c r="AH173" s="31">
        <v>4.2</v>
      </c>
      <c r="AI173" s="31">
        <v>21</v>
      </c>
      <c r="AJ173" s="31">
        <v>25.1</v>
      </c>
      <c r="AK173" s="39">
        <v>0</v>
      </c>
      <c r="AL173" s="26">
        <v>0.16666666666666669</v>
      </c>
      <c r="AM173" s="37" t="s">
        <v>230</v>
      </c>
      <c r="AN173" s="31" t="s">
        <v>231</v>
      </c>
      <c r="AO173" s="31" t="s">
        <v>232</v>
      </c>
      <c r="AP173" s="45" t="s">
        <v>16963</v>
      </c>
      <c r="AQ173" s="27" t="str">
        <f t="shared" si="5"/>
        <v>Record Complete</v>
      </c>
      <c r="AR173" s="35"/>
      <c r="AS173" s="5" t="str">
        <f t="shared" si="6"/>
        <v/>
      </c>
      <c r="AT173" t="s">
        <v>17200</v>
      </c>
    </row>
    <row r="174" spans="1:46" ht="15.75" thickBot="1" x14ac:dyDescent="0.3">
      <c r="A174" s="30" t="s">
        <v>340</v>
      </c>
      <c r="B174" s="32">
        <v>7874</v>
      </c>
      <c r="C174" s="32" t="s">
        <v>213</v>
      </c>
      <c r="D174" s="32" t="s">
        <v>247</v>
      </c>
      <c r="E174" s="51" t="str">
        <f ca="1">IF(ISERROR(INDIRECT(CONCATENATE("FIPs_codes!",ADDRESS((MATCH($D174,INDIRECT($C174),0)+MATCH($C174,FIPs_codes!$G$1:$G$3296,0)-1),COLUMN(FIPs_codes!A172))))),"",INDIRECT(CONCATENATE("FIPs_codes!",ADDRESS((MATCH($D174,INDIRECT($C174),0)+MATCH($C174,FIPs_codes!$G$1:$G$3296,0)-1),COLUMN(FIPs_codes!A172)))))</f>
        <v>40003</v>
      </c>
      <c r="F174" s="51">
        <f ca="1">IF(ISERROR(INDIRECT(CONCATENATE("FIPs_codes!",ADDRESS((MATCH($D174,INDIRECT($C174),0)+MATCH($C174,FIPs_codes!$G$1:$G$3296,0)-1),COLUMN(FIPs_codes!C172))))),"",INDIRECT(CONCATENATE("FIPs_codes!",ADDRESS((MATCH($D174,INDIRECT($C174),0)+MATCH($C174,FIPs_codes!$G$1:$G$3296,0)-1),COLUMN(FIPs_codes!C172)))))</f>
        <v>6</v>
      </c>
      <c r="G174" s="34" t="s">
        <v>329</v>
      </c>
      <c r="H174" s="34" t="s">
        <v>217</v>
      </c>
      <c r="I174" s="36" t="s">
        <v>341</v>
      </c>
      <c r="J174" s="38" t="s">
        <v>268</v>
      </c>
      <c r="K174" s="32" t="s">
        <v>78</v>
      </c>
      <c r="L174" s="32" t="s">
        <v>269</v>
      </c>
      <c r="M174" s="32" t="s">
        <v>57</v>
      </c>
      <c r="N174" s="40" t="s">
        <v>342</v>
      </c>
      <c r="O174" s="40">
        <v>2010</v>
      </c>
      <c r="P174" s="40" t="s">
        <v>343</v>
      </c>
      <c r="Q174" s="125">
        <v>215</v>
      </c>
      <c r="R174" s="32" t="s">
        <v>244</v>
      </c>
      <c r="S174" s="42" t="s">
        <v>60</v>
      </c>
      <c r="T174" s="30" t="s">
        <v>223</v>
      </c>
      <c r="U174" s="32" t="s">
        <v>134</v>
      </c>
      <c r="V174" s="40" t="s">
        <v>224</v>
      </c>
      <c r="W174" s="44" t="s">
        <v>225</v>
      </c>
      <c r="X174" s="44" t="s">
        <v>226</v>
      </c>
      <c r="Y174" s="275">
        <v>40837</v>
      </c>
      <c r="Z174" s="32">
        <v>78</v>
      </c>
      <c r="AA174" s="125">
        <v>936</v>
      </c>
      <c r="AB174" s="32" t="s">
        <v>66</v>
      </c>
      <c r="AC174" s="125">
        <v>1043</v>
      </c>
      <c r="AD174" s="32" t="s">
        <v>227</v>
      </c>
      <c r="AE174" s="40" t="s">
        <v>235</v>
      </c>
      <c r="AF174" s="40" t="s">
        <v>236</v>
      </c>
      <c r="AG174" s="32" t="s">
        <v>229</v>
      </c>
      <c r="AH174" s="32">
        <v>3</v>
      </c>
      <c r="AI174" s="32">
        <v>25.8</v>
      </c>
      <c r="AJ174" s="32">
        <v>28.8</v>
      </c>
      <c r="AK174" s="40">
        <v>0</v>
      </c>
      <c r="AL174" s="25">
        <v>0.10416666666666666</v>
      </c>
      <c r="AM174" s="38" t="s">
        <v>230</v>
      </c>
      <c r="AN174" s="32" t="s">
        <v>231</v>
      </c>
      <c r="AO174" s="32" t="s">
        <v>232</v>
      </c>
      <c r="AP174" s="63" t="s">
        <v>16963</v>
      </c>
      <c r="AQ174" s="27" t="str">
        <f t="shared" si="5"/>
        <v>Record Complete</v>
      </c>
      <c r="AR174" s="36"/>
      <c r="AS174" s="5" t="str">
        <f t="shared" si="6"/>
        <v/>
      </c>
      <c r="AT174" t="s">
        <v>17200</v>
      </c>
    </row>
    <row r="175" spans="1:46" ht="15.75" thickBot="1" x14ac:dyDescent="0.3">
      <c r="A175" s="29" t="s">
        <v>344</v>
      </c>
      <c r="B175" s="31">
        <v>8979</v>
      </c>
      <c r="C175" s="31" t="s">
        <v>213</v>
      </c>
      <c r="D175" s="31" t="s">
        <v>214</v>
      </c>
      <c r="E175" s="51" t="str">
        <f ca="1">IF(ISERROR(INDIRECT(CONCATENATE("FIPs_codes!",ADDRESS((MATCH($D175,INDIRECT($C175),0)+MATCH($C175,FIPs_codes!$G$1:$G$3296,0)-1),COLUMN(FIPs_codes!A173))))),"",INDIRECT(CONCATENATE("FIPs_codes!",ADDRESS((MATCH($D175,INDIRECT($C175),0)+MATCH($C175,FIPs_codes!$G$1:$G$3296,0)-1),COLUMN(FIPs_codes!A173)))))</f>
        <v>40129</v>
      </c>
      <c r="F175" s="51">
        <f ca="1">IF(ISERROR(INDIRECT(CONCATENATE("FIPs_codes!",ADDRESS((MATCH($D175,INDIRECT($C175),0)+MATCH($C175,FIPs_codes!$G$1:$G$3296,0)-1),COLUMN(FIPs_codes!C173))))),"",INDIRECT(CONCATENATE("FIPs_codes!",ADDRESS((MATCH($D175,INDIRECT($C175),0)+MATCH($C175,FIPs_codes!$G$1:$G$3296,0)-1),COLUMN(FIPs_codes!C173)))))</f>
        <v>6</v>
      </c>
      <c r="G175" s="33" t="s">
        <v>216</v>
      </c>
      <c r="H175" s="33" t="s">
        <v>217</v>
      </c>
      <c r="I175" s="35" t="s">
        <v>345</v>
      </c>
      <c r="J175" s="37" t="s">
        <v>219</v>
      </c>
      <c r="K175" s="31" t="s">
        <v>78</v>
      </c>
      <c r="L175" s="31" t="s">
        <v>220</v>
      </c>
      <c r="M175" s="31" t="s">
        <v>57</v>
      </c>
      <c r="N175" s="39" t="s">
        <v>346</v>
      </c>
      <c r="O175" s="39">
        <v>2011</v>
      </c>
      <c r="P175" s="39" t="s">
        <v>252</v>
      </c>
      <c r="Q175" s="240">
        <v>1380</v>
      </c>
      <c r="R175" s="31" t="s">
        <v>245</v>
      </c>
      <c r="S175" s="41" t="s">
        <v>60</v>
      </c>
      <c r="T175" s="29" t="s">
        <v>347</v>
      </c>
      <c r="U175" s="31" t="s">
        <v>134</v>
      </c>
      <c r="V175" s="39" t="s">
        <v>348</v>
      </c>
      <c r="W175" s="43" t="s">
        <v>225</v>
      </c>
      <c r="X175" s="43" t="s">
        <v>226</v>
      </c>
      <c r="Y175" s="43">
        <v>41038</v>
      </c>
      <c r="Z175" s="31">
        <v>98</v>
      </c>
      <c r="AA175" s="240">
        <v>855</v>
      </c>
      <c r="AB175" s="31" t="s">
        <v>66</v>
      </c>
      <c r="AC175" s="240">
        <v>149541</v>
      </c>
      <c r="AD175" s="31" t="s">
        <v>262</v>
      </c>
      <c r="AE175" s="39" t="s">
        <v>255</v>
      </c>
      <c r="AF175" s="39" t="s">
        <v>236</v>
      </c>
      <c r="AG175" s="31" t="s">
        <v>229</v>
      </c>
      <c r="AH175" s="31">
        <v>30.5</v>
      </c>
      <c r="AI175" s="31">
        <v>104.7</v>
      </c>
      <c r="AJ175" s="31">
        <v>135.5</v>
      </c>
      <c r="AK175" s="39">
        <v>9</v>
      </c>
      <c r="AL175" s="26">
        <v>0.22559171597633138</v>
      </c>
      <c r="AM175" s="37" t="s">
        <v>230</v>
      </c>
      <c r="AN175" s="31" t="s">
        <v>231</v>
      </c>
      <c r="AO175" s="31" t="s">
        <v>232</v>
      </c>
      <c r="AP175" s="45" t="s">
        <v>16963</v>
      </c>
      <c r="AQ175" s="27" t="str">
        <f t="shared" si="5"/>
        <v>Record Complete</v>
      </c>
      <c r="AR175" s="35"/>
      <c r="AS175" s="5" t="str">
        <f t="shared" si="6"/>
        <v/>
      </c>
      <c r="AT175" t="s">
        <v>17200</v>
      </c>
    </row>
    <row r="176" spans="1:46" ht="15.75" thickBot="1" x14ac:dyDescent="0.3">
      <c r="A176" s="47" t="s">
        <v>344</v>
      </c>
      <c r="B176" s="49">
        <v>8979</v>
      </c>
      <c r="C176" s="49" t="s">
        <v>213</v>
      </c>
      <c r="D176" s="49" t="s">
        <v>214</v>
      </c>
      <c r="E176" s="51" t="str">
        <f ca="1">IF(ISERROR(INDIRECT(CONCATENATE("FIPs_codes!",ADDRESS((MATCH($D176,INDIRECT($C176),0)+MATCH($C176,FIPs_codes!$G$1:$G$3296,0)-1),COLUMN(FIPs_codes!A174))))),"",INDIRECT(CONCATENATE("FIPs_codes!",ADDRESS((MATCH($D176,INDIRECT($C176),0)+MATCH($C176,FIPs_codes!$G$1:$G$3296,0)-1),COLUMN(FIPs_codes!A174)))))</f>
        <v>40129</v>
      </c>
      <c r="F176" s="51">
        <f ca="1">IF(ISERROR(INDIRECT(CONCATENATE("FIPs_codes!",ADDRESS((MATCH($D176,INDIRECT($C176),0)+MATCH($C176,FIPs_codes!$G$1:$G$3296,0)-1),COLUMN(FIPs_codes!C174))))),"",INDIRECT(CONCATENATE("FIPs_codes!",ADDRESS((MATCH($D176,INDIRECT($C176),0)+MATCH($C176,FIPs_codes!$G$1:$G$3296,0)-1),COLUMN(FIPs_codes!C174)))))</f>
        <v>6</v>
      </c>
      <c r="G176" s="51" t="s">
        <v>216</v>
      </c>
      <c r="H176" s="51" t="s">
        <v>217</v>
      </c>
      <c r="I176" s="53" t="s">
        <v>345</v>
      </c>
      <c r="J176" s="55" t="s">
        <v>219</v>
      </c>
      <c r="K176" s="49" t="s">
        <v>78</v>
      </c>
      <c r="L176" s="49" t="s">
        <v>220</v>
      </c>
      <c r="M176" s="49" t="s">
        <v>57</v>
      </c>
      <c r="N176" s="57" t="s">
        <v>346</v>
      </c>
      <c r="O176" s="57">
        <v>2011</v>
      </c>
      <c r="P176" s="57" t="s">
        <v>252</v>
      </c>
      <c r="Q176" s="128">
        <v>1380</v>
      </c>
      <c r="R176" s="49" t="s">
        <v>245</v>
      </c>
      <c r="S176" s="59" t="s">
        <v>60</v>
      </c>
      <c r="T176" s="47" t="s">
        <v>347</v>
      </c>
      <c r="U176" s="49" t="s">
        <v>134</v>
      </c>
      <c r="V176" s="57" t="s">
        <v>348</v>
      </c>
      <c r="W176" s="61" t="s">
        <v>225</v>
      </c>
      <c r="X176" s="61" t="s">
        <v>226</v>
      </c>
      <c r="Y176" s="61">
        <v>41038</v>
      </c>
      <c r="Z176" s="49">
        <v>98</v>
      </c>
      <c r="AA176" s="128">
        <v>855</v>
      </c>
      <c r="AB176" s="49" t="s">
        <v>66</v>
      </c>
      <c r="AC176" s="128">
        <v>149540.69</v>
      </c>
      <c r="AD176" s="49" t="s">
        <v>262</v>
      </c>
      <c r="AE176" s="57" t="s">
        <v>255</v>
      </c>
      <c r="AF176" s="57" t="s">
        <v>236</v>
      </c>
      <c r="AG176" s="49" t="s">
        <v>229</v>
      </c>
      <c r="AH176" s="49">
        <v>30.2</v>
      </c>
      <c r="AI176" s="49">
        <v>105.5</v>
      </c>
      <c r="AJ176" s="49">
        <v>135.69999999999999</v>
      </c>
      <c r="AK176" s="57">
        <v>9.06</v>
      </c>
      <c r="AL176" s="25">
        <v>0.22254974207811351</v>
      </c>
      <c r="AM176" s="55" t="s">
        <v>230</v>
      </c>
      <c r="AN176" s="49" t="s">
        <v>231</v>
      </c>
      <c r="AO176" s="49" t="s">
        <v>232</v>
      </c>
      <c r="AP176" s="63" t="s">
        <v>16963</v>
      </c>
      <c r="AQ176" s="27" t="str">
        <f t="shared" si="5"/>
        <v>Record Complete</v>
      </c>
      <c r="AR176" s="53"/>
      <c r="AS176" s="5" t="str">
        <f t="shared" si="6"/>
        <v/>
      </c>
      <c r="AT176" t="s">
        <v>17200</v>
      </c>
    </row>
    <row r="177" spans="1:46" ht="15.75" thickBot="1" x14ac:dyDescent="0.3">
      <c r="A177" s="48" t="s">
        <v>344</v>
      </c>
      <c r="B177" s="50">
        <v>8979</v>
      </c>
      <c r="C177" s="50" t="s">
        <v>213</v>
      </c>
      <c r="D177" s="50" t="s">
        <v>214</v>
      </c>
      <c r="E177" s="51" t="str">
        <f ca="1">IF(ISERROR(INDIRECT(CONCATENATE("FIPs_codes!",ADDRESS((MATCH($D177,INDIRECT($C177),0)+MATCH($C177,FIPs_codes!$G$1:$G$3296,0)-1),COLUMN(FIPs_codes!A175))))),"",INDIRECT(CONCATENATE("FIPs_codes!",ADDRESS((MATCH($D177,INDIRECT($C177),0)+MATCH($C177,FIPs_codes!$G$1:$G$3296,0)-1),COLUMN(FIPs_codes!A175)))))</f>
        <v>40129</v>
      </c>
      <c r="F177" s="51">
        <f ca="1">IF(ISERROR(INDIRECT(CONCATENATE("FIPs_codes!",ADDRESS((MATCH($D177,INDIRECT($C177),0)+MATCH($C177,FIPs_codes!$G$1:$G$3296,0)-1),COLUMN(FIPs_codes!C175))))),"",INDIRECT(CONCATENATE("FIPs_codes!",ADDRESS((MATCH($D177,INDIRECT($C177),0)+MATCH($C177,FIPs_codes!$G$1:$G$3296,0)-1),COLUMN(FIPs_codes!C175)))))</f>
        <v>6</v>
      </c>
      <c r="G177" s="52" t="s">
        <v>216</v>
      </c>
      <c r="H177" s="52" t="s">
        <v>217</v>
      </c>
      <c r="I177" s="54" t="s">
        <v>345</v>
      </c>
      <c r="J177" s="56" t="s">
        <v>219</v>
      </c>
      <c r="K177" s="50" t="s">
        <v>78</v>
      </c>
      <c r="L177" s="50" t="s">
        <v>220</v>
      </c>
      <c r="M177" s="50" t="s">
        <v>57</v>
      </c>
      <c r="N177" s="58" t="s">
        <v>346</v>
      </c>
      <c r="O177" s="58">
        <v>2011</v>
      </c>
      <c r="P177" s="58" t="s">
        <v>252</v>
      </c>
      <c r="Q177" s="126">
        <v>1380</v>
      </c>
      <c r="R177" s="50" t="s">
        <v>245</v>
      </c>
      <c r="S177" s="60" t="s">
        <v>60</v>
      </c>
      <c r="T177" s="48" t="s">
        <v>347</v>
      </c>
      <c r="U177" s="50" t="s">
        <v>134</v>
      </c>
      <c r="V177" s="58" t="s">
        <v>348</v>
      </c>
      <c r="W177" s="62" t="s">
        <v>225</v>
      </c>
      <c r="X177" s="62" t="s">
        <v>226</v>
      </c>
      <c r="Y177" s="62">
        <v>41038</v>
      </c>
      <c r="Z177" s="50">
        <v>98</v>
      </c>
      <c r="AA177" s="126">
        <v>855</v>
      </c>
      <c r="AB177" s="50" t="s">
        <v>66</v>
      </c>
      <c r="AC177" s="126">
        <v>149541</v>
      </c>
      <c r="AD177" s="50" t="s">
        <v>262</v>
      </c>
      <c r="AE177" s="58" t="s">
        <v>255</v>
      </c>
      <c r="AF177" s="58" t="s">
        <v>236</v>
      </c>
      <c r="AG177" s="50" t="s">
        <v>229</v>
      </c>
      <c r="AH177" s="50">
        <v>30.5</v>
      </c>
      <c r="AI177" s="50">
        <v>107.2</v>
      </c>
      <c r="AJ177" s="50">
        <v>137.69999999999999</v>
      </c>
      <c r="AK177" s="58">
        <v>9</v>
      </c>
      <c r="AL177" s="26">
        <v>0.22149600580973131</v>
      </c>
      <c r="AM177" s="56" t="s">
        <v>230</v>
      </c>
      <c r="AN177" s="50" t="s">
        <v>231</v>
      </c>
      <c r="AO177" s="50" t="s">
        <v>232</v>
      </c>
      <c r="AP177" s="45" t="s">
        <v>16963</v>
      </c>
      <c r="AQ177" s="27" t="str">
        <f t="shared" si="5"/>
        <v>Record Complete</v>
      </c>
      <c r="AR177" s="54"/>
      <c r="AS177" s="5" t="str">
        <f t="shared" si="6"/>
        <v/>
      </c>
      <c r="AT177" t="s">
        <v>17200</v>
      </c>
    </row>
    <row r="178" spans="1:46" ht="15.75" thickBot="1" x14ac:dyDescent="0.3">
      <c r="A178" s="47" t="s">
        <v>344</v>
      </c>
      <c r="B178" s="49">
        <v>8979</v>
      </c>
      <c r="C178" s="49" t="s">
        <v>213</v>
      </c>
      <c r="D178" s="49" t="s">
        <v>214</v>
      </c>
      <c r="E178" s="51" t="str">
        <f ca="1">IF(ISERROR(INDIRECT(CONCATENATE("FIPs_codes!",ADDRESS((MATCH($D178,INDIRECT($C178),0)+MATCH($C178,FIPs_codes!$G$1:$G$3296,0)-1),COLUMN(FIPs_codes!A176))))),"",INDIRECT(CONCATENATE("FIPs_codes!",ADDRESS((MATCH($D178,INDIRECT($C178),0)+MATCH($C178,FIPs_codes!$G$1:$G$3296,0)-1),COLUMN(FIPs_codes!A176)))))</f>
        <v>40129</v>
      </c>
      <c r="F178" s="51">
        <f ca="1">IF(ISERROR(INDIRECT(CONCATENATE("FIPs_codes!",ADDRESS((MATCH($D178,INDIRECT($C178),0)+MATCH($C178,FIPs_codes!$G$1:$G$3296,0)-1),COLUMN(FIPs_codes!C176))))),"",INDIRECT(CONCATENATE("FIPs_codes!",ADDRESS((MATCH($D178,INDIRECT($C178),0)+MATCH($C178,FIPs_codes!$G$1:$G$3296,0)-1),COLUMN(FIPs_codes!C176)))))</f>
        <v>6</v>
      </c>
      <c r="G178" s="51" t="s">
        <v>216</v>
      </c>
      <c r="H178" s="51" t="s">
        <v>217</v>
      </c>
      <c r="I178" s="53" t="s">
        <v>345</v>
      </c>
      <c r="J178" s="55" t="s">
        <v>219</v>
      </c>
      <c r="K178" s="49" t="s">
        <v>78</v>
      </c>
      <c r="L178" s="49" t="s">
        <v>220</v>
      </c>
      <c r="M178" s="49" t="s">
        <v>57</v>
      </c>
      <c r="N178" s="57" t="s">
        <v>242</v>
      </c>
      <c r="O178" s="57">
        <v>2008</v>
      </c>
      <c r="P178" s="57" t="s">
        <v>285</v>
      </c>
      <c r="Q178" s="128">
        <v>1340</v>
      </c>
      <c r="R178" s="49" t="s">
        <v>245</v>
      </c>
      <c r="S178" s="59" t="s">
        <v>60</v>
      </c>
      <c r="T178" s="47" t="s">
        <v>347</v>
      </c>
      <c r="U178" s="49" t="s">
        <v>134</v>
      </c>
      <c r="V178" s="57" t="s">
        <v>348</v>
      </c>
      <c r="W178" s="61" t="s">
        <v>225</v>
      </c>
      <c r="X178" s="61" t="s">
        <v>226</v>
      </c>
      <c r="Y178" s="61">
        <v>41038</v>
      </c>
      <c r="Z178" s="49">
        <v>84</v>
      </c>
      <c r="AA178" s="128">
        <v>855</v>
      </c>
      <c r="AB178" s="49" t="s">
        <v>66</v>
      </c>
      <c r="AC178" s="128">
        <v>133062.70000000001</v>
      </c>
      <c r="AD178" s="49" t="s">
        <v>262</v>
      </c>
      <c r="AE178" s="57" t="s">
        <v>255</v>
      </c>
      <c r="AF178" s="57" t="s">
        <v>236</v>
      </c>
      <c r="AG178" s="49" t="s">
        <v>229</v>
      </c>
      <c r="AH178" s="49">
        <v>9.6</v>
      </c>
      <c r="AI178" s="49">
        <v>181.9</v>
      </c>
      <c r="AJ178" s="49">
        <v>191.5</v>
      </c>
      <c r="AK178" s="57">
        <v>9.1</v>
      </c>
      <c r="AL178" s="25">
        <v>5.0130548302872058E-2</v>
      </c>
      <c r="AM178" s="55" t="s">
        <v>230</v>
      </c>
      <c r="AN178" s="49" t="s">
        <v>231</v>
      </c>
      <c r="AO178" s="49" t="s">
        <v>232</v>
      </c>
      <c r="AP178" s="63" t="s">
        <v>16963</v>
      </c>
      <c r="AQ178" s="27" t="str">
        <f t="shared" si="5"/>
        <v>Record Complete</v>
      </c>
      <c r="AR178" s="53"/>
      <c r="AS178" s="5" t="str">
        <f t="shared" si="6"/>
        <v/>
      </c>
      <c r="AT178" t="s">
        <v>17200</v>
      </c>
    </row>
    <row r="179" spans="1:46" ht="15.75" thickBot="1" x14ac:dyDescent="0.3">
      <c r="A179" s="48" t="s">
        <v>344</v>
      </c>
      <c r="B179" s="50">
        <v>8979</v>
      </c>
      <c r="C179" s="50" t="s">
        <v>213</v>
      </c>
      <c r="D179" s="50" t="s">
        <v>214</v>
      </c>
      <c r="E179" s="51" t="str">
        <f ca="1">IF(ISERROR(INDIRECT(CONCATENATE("FIPs_codes!",ADDRESS((MATCH($D179,INDIRECT($C179),0)+MATCH($C179,FIPs_codes!$G$1:$G$3296,0)-1),COLUMN(FIPs_codes!A177))))),"",INDIRECT(CONCATENATE("FIPs_codes!",ADDRESS((MATCH($D179,INDIRECT($C179),0)+MATCH($C179,FIPs_codes!$G$1:$G$3296,0)-1),COLUMN(FIPs_codes!A177)))))</f>
        <v>40129</v>
      </c>
      <c r="F179" s="51">
        <f ca="1">IF(ISERROR(INDIRECT(CONCATENATE("FIPs_codes!",ADDRESS((MATCH($D179,INDIRECT($C179),0)+MATCH($C179,FIPs_codes!$G$1:$G$3296,0)-1),COLUMN(FIPs_codes!C177))))),"",INDIRECT(CONCATENATE("FIPs_codes!",ADDRESS((MATCH($D179,INDIRECT($C179),0)+MATCH($C179,FIPs_codes!$G$1:$G$3296,0)-1),COLUMN(FIPs_codes!C177)))))</f>
        <v>6</v>
      </c>
      <c r="G179" s="52" t="s">
        <v>216</v>
      </c>
      <c r="H179" s="52" t="s">
        <v>217</v>
      </c>
      <c r="I179" s="54" t="s">
        <v>345</v>
      </c>
      <c r="J179" s="56" t="s">
        <v>219</v>
      </c>
      <c r="K179" s="50" t="s">
        <v>78</v>
      </c>
      <c r="L179" s="50" t="s">
        <v>220</v>
      </c>
      <c r="M179" s="50" t="s">
        <v>57</v>
      </c>
      <c r="N179" s="58" t="s">
        <v>242</v>
      </c>
      <c r="O179" s="58">
        <v>2008</v>
      </c>
      <c r="P179" s="58" t="s">
        <v>285</v>
      </c>
      <c r="Q179" s="126">
        <v>1340</v>
      </c>
      <c r="R179" s="50" t="s">
        <v>245</v>
      </c>
      <c r="S179" s="60" t="s">
        <v>60</v>
      </c>
      <c r="T179" s="48" t="s">
        <v>347</v>
      </c>
      <c r="U179" s="50" t="s">
        <v>134</v>
      </c>
      <c r="V179" s="58" t="s">
        <v>348</v>
      </c>
      <c r="W179" s="62" t="s">
        <v>225</v>
      </c>
      <c r="X179" s="62" t="s">
        <v>226</v>
      </c>
      <c r="Y179" s="62">
        <v>41038</v>
      </c>
      <c r="Z179" s="50">
        <v>84</v>
      </c>
      <c r="AA179" s="126">
        <v>855</v>
      </c>
      <c r="AB179" s="50" t="s">
        <v>66</v>
      </c>
      <c r="AC179" s="126">
        <v>133062.70000000001</v>
      </c>
      <c r="AD179" s="50" t="s">
        <v>262</v>
      </c>
      <c r="AE179" s="58" t="s">
        <v>255</v>
      </c>
      <c r="AF179" s="58" t="s">
        <v>236</v>
      </c>
      <c r="AG179" s="50" t="s">
        <v>229</v>
      </c>
      <c r="AH179" s="50">
        <v>9.6</v>
      </c>
      <c r="AI179" s="50">
        <v>182.7</v>
      </c>
      <c r="AJ179" s="50">
        <v>192.29999999999998</v>
      </c>
      <c r="AK179" s="58">
        <v>9.1</v>
      </c>
      <c r="AL179" s="26">
        <v>4.9921996879875197E-2</v>
      </c>
      <c r="AM179" s="56" t="s">
        <v>230</v>
      </c>
      <c r="AN179" s="50" t="s">
        <v>231</v>
      </c>
      <c r="AO179" s="50" t="s">
        <v>232</v>
      </c>
      <c r="AP179" s="45" t="s">
        <v>16963</v>
      </c>
      <c r="AQ179" s="27" t="str">
        <f t="shared" si="5"/>
        <v>Record Complete</v>
      </c>
      <c r="AR179" s="54"/>
      <c r="AS179" s="5" t="str">
        <f t="shared" si="6"/>
        <v/>
      </c>
      <c r="AT179" t="s">
        <v>17200</v>
      </c>
    </row>
    <row r="180" spans="1:46" ht="15.75" thickBot="1" x14ac:dyDescent="0.3">
      <c r="A180" s="47" t="s">
        <v>344</v>
      </c>
      <c r="B180" s="49">
        <v>8979</v>
      </c>
      <c r="C180" s="49" t="s">
        <v>213</v>
      </c>
      <c r="D180" s="49" t="s">
        <v>214</v>
      </c>
      <c r="E180" s="51" t="str">
        <f ca="1">IF(ISERROR(INDIRECT(CONCATENATE("FIPs_codes!",ADDRESS((MATCH($D180,INDIRECT($C180),0)+MATCH($C180,FIPs_codes!$G$1:$G$3296,0)-1),COLUMN(FIPs_codes!A178))))),"",INDIRECT(CONCATENATE("FIPs_codes!",ADDRESS((MATCH($D180,INDIRECT($C180),0)+MATCH($C180,FIPs_codes!$G$1:$G$3296,0)-1),COLUMN(FIPs_codes!A178)))))</f>
        <v>40129</v>
      </c>
      <c r="F180" s="51">
        <f ca="1">IF(ISERROR(INDIRECT(CONCATENATE("FIPs_codes!",ADDRESS((MATCH($D180,INDIRECT($C180),0)+MATCH($C180,FIPs_codes!$G$1:$G$3296,0)-1),COLUMN(FIPs_codes!C178))))),"",INDIRECT(CONCATENATE("FIPs_codes!",ADDRESS((MATCH($D180,INDIRECT($C180),0)+MATCH($C180,FIPs_codes!$G$1:$G$3296,0)-1),COLUMN(FIPs_codes!C178)))))</f>
        <v>6</v>
      </c>
      <c r="G180" s="51" t="s">
        <v>216</v>
      </c>
      <c r="H180" s="51" t="s">
        <v>217</v>
      </c>
      <c r="I180" s="53" t="s">
        <v>345</v>
      </c>
      <c r="J180" s="55" t="s">
        <v>219</v>
      </c>
      <c r="K180" s="49" t="s">
        <v>78</v>
      </c>
      <c r="L180" s="49" t="s">
        <v>220</v>
      </c>
      <c r="M180" s="49" t="s">
        <v>57</v>
      </c>
      <c r="N180" s="57" t="s">
        <v>242</v>
      </c>
      <c r="O180" s="57">
        <v>2009</v>
      </c>
      <c r="P180" s="57" t="s">
        <v>288</v>
      </c>
      <c r="Q180" s="128">
        <v>1340</v>
      </c>
      <c r="R180" s="49" t="s">
        <v>245</v>
      </c>
      <c r="S180" s="59" t="s">
        <v>60</v>
      </c>
      <c r="T180" s="47" t="s">
        <v>347</v>
      </c>
      <c r="U180" s="49" t="s">
        <v>134</v>
      </c>
      <c r="V180" s="57" t="s">
        <v>348</v>
      </c>
      <c r="W180" s="61" t="s">
        <v>225</v>
      </c>
      <c r="X180" s="61" t="s">
        <v>226</v>
      </c>
      <c r="Y180" s="61">
        <v>41038</v>
      </c>
      <c r="Z180" s="49">
        <v>90</v>
      </c>
      <c r="AA180" s="128">
        <v>855</v>
      </c>
      <c r="AB180" s="49" t="s">
        <v>66</v>
      </c>
      <c r="AC180" s="128">
        <v>138360</v>
      </c>
      <c r="AD180" s="49" t="s">
        <v>262</v>
      </c>
      <c r="AE180" s="57" t="s">
        <v>255</v>
      </c>
      <c r="AF180" s="57" t="s">
        <v>236</v>
      </c>
      <c r="AG180" s="49" t="s">
        <v>229</v>
      </c>
      <c r="AH180" s="49">
        <v>56.1</v>
      </c>
      <c r="AI180" s="49">
        <v>137.6</v>
      </c>
      <c r="AJ180" s="49">
        <v>193.7</v>
      </c>
      <c r="AK180" s="57">
        <v>8.6999999999999993</v>
      </c>
      <c r="AL180" s="25">
        <v>0.28962312854930305</v>
      </c>
      <c r="AM180" s="55" t="s">
        <v>230</v>
      </c>
      <c r="AN180" s="49" t="s">
        <v>231</v>
      </c>
      <c r="AO180" s="49" t="s">
        <v>232</v>
      </c>
      <c r="AP180" s="63" t="s">
        <v>16963</v>
      </c>
      <c r="AQ180" s="27" t="str">
        <f t="shared" si="5"/>
        <v>Record Complete</v>
      </c>
      <c r="AR180" s="53"/>
      <c r="AS180" s="5" t="str">
        <f t="shared" si="6"/>
        <v/>
      </c>
      <c r="AT180" t="s">
        <v>17200</v>
      </c>
    </row>
    <row r="181" spans="1:46" ht="15.75" thickBot="1" x14ac:dyDescent="0.3">
      <c r="A181" s="48" t="s">
        <v>344</v>
      </c>
      <c r="B181" s="50">
        <v>8979</v>
      </c>
      <c r="C181" s="50" t="s">
        <v>213</v>
      </c>
      <c r="D181" s="50" t="s">
        <v>214</v>
      </c>
      <c r="E181" s="51" t="str">
        <f ca="1">IF(ISERROR(INDIRECT(CONCATENATE("FIPs_codes!",ADDRESS((MATCH($D181,INDIRECT($C181),0)+MATCH($C181,FIPs_codes!$G$1:$G$3296,0)-1),COLUMN(FIPs_codes!A179))))),"",INDIRECT(CONCATENATE("FIPs_codes!",ADDRESS((MATCH($D181,INDIRECT($C181),0)+MATCH($C181,FIPs_codes!$G$1:$G$3296,0)-1),COLUMN(FIPs_codes!A179)))))</f>
        <v>40129</v>
      </c>
      <c r="F181" s="51">
        <f ca="1">IF(ISERROR(INDIRECT(CONCATENATE("FIPs_codes!",ADDRESS((MATCH($D181,INDIRECT($C181),0)+MATCH($C181,FIPs_codes!$G$1:$G$3296,0)-1),COLUMN(FIPs_codes!C179))))),"",INDIRECT(CONCATENATE("FIPs_codes!",ADDRESS((MATCH($D181,INDIRECT($C181),0)+MATCH($C181,FIPs_codes!$G$1:$G$3296,0)-1),COLUMN(FIPs_codes!C179)))))</f>
        <v>6</v>
      </c>
      <c r="G181" s="52" t="s">
        <v>216</v>
      </c>
      <c r="H181" s="52" t="s">
        <v>217</v>
      </c>
      <c r="I181" s="54" t="s">
        <v>345</v>
      </c>
      <c r="J181" s="56" t="s">
        <v>219</v>
      </c>
      <c r="K181" s="50" t="s">
        <v>78</v>
      </c>
      <c r="L181" s="50" t="s">
        <v>220</v>
      </c>
      <c r="M181" s="50" t="s">
        <v>57</v>
      </c>
      <c r="N181" s="58" t="s">
        <v>242</v>
      </c>
      <c r="O181" s="58">
        <v>2008</v>
      </c>
      <c r="P181" s="58" t="s">
        <v>285</v>
      </c>
      <c r="Q181" s="126">
        <v>1340</v>
      </c>
      <c r="R181" s="50" t="s">
        <v>245</v>
      </c>
      <c r="S181" s="60" t="s">
        <v>60</v>
      </c>
      <c r="T181" s="48" t="s">
        <v>347</v>
      </c>
      <c r="U181" s="50" t="s">
        <v>134</v>
      </c>
      <c r="V181" s="58" t="s">
        <v>348</v>
      </c>
      <c r="W181" s="62" t="s">
        <v>225</v>
      </c>
      <c r="X181" s="62" t="s">
        <v>226</v>
      </c>
      <c r="Y181" s="62">
        <v>41038</v>
      </c>
      <c r="Z181" s="50">
        <v>84</v>
      </c>
      <c r="AA181" s="126">
        <v>855</v>
      </c>
      <c r="AB181" s="50" t="s">
        <v>66</v>
      </c>
      <c r="AC181" s="126">
        <v>133062.70000000001</v>
      </c>
      <c r="AD181" s="50" t="s">
        <v>262</v>
      </c>
      <c r="AE181" s="58" t="s">
        <v>255</v>
      </c>
      <c r="AF181" s="58" t="s">
        <v>236</v>
      </c>
      <c r="AG181" s="50" t="s">
        <v>229</v>
      </c>
      <c r="AH181" s="50">
        <v>9.6</v>
      </c>
      <c r="AI181" s="50">
        <v>184.9</v>
      </c>
      <c r="AJ181" s="50">
        <v>194.5</v>
      </c>
      <c r="AK181" s="58">
        <v>9.1</v>
      </c>
      <c r="AL181" s="26">
        <v>4.9357326478149097E-2</v>
      </c>
      <c r="AM181" s="56" t="s">
        <v>230</v>
      </c>
      <c r="AN181" s="50" t="s">
        <v>231</v>
      </c>
      <c r="AO181" s="50" t="s">
        <v>232</v>
      </c>
      <c r="AP181" s="45" t="s">
        <v>16963</v>
      </c>
      <c r="AQ181" s="27" t="str">
        <f t="shared" si="5"/>
        <v>Record Complete</v>
      </c>
      <c r="AR181" s="54"/>
      <c r="AS181" s="5" t="str">
        <f t="shared" si="6"/>
        <v/>
      </c>
      <c r="AT181" t="s">
        <v>17200</v>
      </c>
    </row>
    <row r="182" spans="1:46" ht="15.75" thickBot="1" x14ac:dyDescent="0.3">
      <c r="A182" s="30" t="s">
        <v>344</v>
      </c>
      <c r="B182" s="32">
        <v>8979</v>
      </c>
      <c r="C182" s="32" t="s">
        <v>213</v>
      </c>
      <c r="D182" s="32" t="s">
        <v>214</v>
      </c>
      <c r="E182" s="51" t="str">
        <f ca="1">IF(ISERROR(INDIRECT(CONCATENATE("FIPs_codes!",ADDRESS((MATCH($D182,INDIRECT($C182),0)+MATCH($C182,FIPs_codes!$G$1:$G$3296,0)-1),COLUMN(FIPs_codes!A180))))),"",INDIRECT(CONCATENATE("FIPs_codes!",ADDRESS((MATCH($D182,INDIRECT($C182),0)+MATCH($C182,FIPs_codes!$G$1:$G$3296,0)-1),COLUMN(FIPs_codes!A180)))))</f>
        <v>40129</v>
      </c>
      <c r="F182" s="51">
        <f ca="1">IF(ISERROR(INDIRECT(CONCATENATE("FIPs_codes!",ADDRESS((MATCH($D182,INDIRECT($C182),0)+MATCH($C182,FIPs_codes!$G$1:$G$3296,0)-1),COLUMN(FIPs_codes!C180))))),"",INDIRECT(CONCATENATE("FIPs_codes!",ADDRESS((MATCH($D182,INDIRECT($C182),0)+MATCH($C182,FIPs_codes!$G$1:$G$3296,0)-1),COLUMN(FIPs_codes!C180)))))</f>
        <v>6</v>
      </c>
      <c r="G182" s="34" t="s">
        <v>216</v>
      </c>
      <c r="H182" s="34" t="s">
        <v>217</v>
      </c>
      <c r="I182" s="36" t="s">
        <v>345</v>
      </c>
      <c r="J182" s="38" t="s">
        <v>219</v>
      </c>
      <c r="K182" s="32" t="s">
        <v>78</v>
      </c>
      <c r="L182" s="32" t="s">
        <v>220</v>
      </c>
      <c r="M182" s="32" t="s">
        <v>57</v>
      </c>
      <c r="N182" s="40" t="s">
        <v>242</v>
      </c>
      <c r="O182" s="40">
        <v>2009</v>
      </c>
      <c r="P182" s="40" t="s">
        <v>288</v>
      </c>
      <c r="Q182" s="125">
        <v>1340</v>
      </c>
      <c r="R182" s="32" t="s">
        <v>245</v>
      </c>
      <c r="S182" s="42" t="s">
        <v>60</v>
      </c>
      <c r="T182" s="30" t="s">
        <v>347</v>
      </c>
      <c r="U182" s="32" t="s">
        <v>134</v>
      </c>
      <c r="V182" s="40" t="s">
        <v>348</v>
      </c>
      <c r="W182" s="44" t="s">
        <v>225</v>
      </c>
      <c r="X182" s="44" t="s">
        <v>226</v>
      </c>
      <c r="Y182" s="44">
        <v>41038</v>
      </c>
      <c r="Z182" s="32">
        <v>90</v>
      </c>
      <c r="AA182" s="125">
        <v>855</v>
      </c>
      <c r="AB182" s="32" t="s">
        <v>66</v>
      </c>
      <c r="AC182" s="125">
        <v>138360</v>
      </c>
      <c r="AD182" s="32" t="s">
        <v>262</v>
      </c>
      <c r="AE182" s="40" t="s">
        <v>255</v>
      </c>
      <c r="AF182" s="40" t="s">
        <v>236</v>
      </c>
      <c r="AG182" s="32" t="s">
        <v>229</v>
      </c>
      <c r="AH182" s="32">
        <v>59.8</v>
      </c>
      <c r="AI182" s="32">
        <v>137.6</v>
      </c>
      <c r="AJ182" s="32">
        <v>197.39999999999998</v>
      </c>
      <c r="AK182" s="40">
        <v>8.6999999999999993</v>
      </c>
      <c r="AL182" s="25">
        <v>0.30293819655521786</v>
      </c>
      <c r="AM182" s="38" t="s">
        <v>230</v>
      </c>
      <c r="AN182" s="32" t="s">
        <v>231</v>
      </c>
      <c r="AO182" s="32" t="s">
        <v>232</v>
      </c>
      <c r="AP182" s="63" t="s">
        <v>16963</v>
      </c>
      <c r="AQ182" s="27" t="str">
        <f t="shared" si="5"/>
        <v>Record Complete</v>
      </c>
      <c r="AR182" s="36"/>
      <c r="AS182" s="5" t="str">
        <f t="shared" si="6"/>
        <v/>
      </c>
      <c r="AT182" t="s">
        <v>17200</v>
      </c>
    </row>
    <row r="183" spans="1:46" ht="15.75" thickBot="1" x14ac:dyDescent="0.3">
      <c r="A183" s="29" t="s">
        <v>344</v>
      </c>
      <c r="B183" s="31">
        <v>8979</v>
      </c>
      <c r="C183" s="31" t="s">
        <v>213</v>
      </c>
      <c r="D183" s="31" t="s">
        <v>214</v>
      </c>
      <c r="E183" s="51" t="str">
        <f ca="1">IF(ISERROR(INDIRECT(CONCATENATE("FIPs_codes!",ADDRESS((MATCH($D183,INDIRECT($C183),0)+MATCH($C183,FIPs_codes!$G$1:$G$3296,0)-1),COLUMN(FIPs_codes!A181))))),"",INDIRECT(CONCATENATE("FIPs_codes!",ADDRESS((MATCH($D183,INDIRECT($C183),0)+MATCH($C183,FIPs_codes!$G$1:$G$3296,0)-1),COLUMN(FIPs_codes!A181)))))</f>
        <v>40129</v>
      </c>
      <c r="F183" s="51">
        <f ca="1">IF(ISERROR(INDIRECT(CONCATENATE("FIPs_codes!",ADDRESS((MATCH($D183,INDIRECT($C183),0)+MATCH($C183,FIPs_codes!$G$1:$G$3296,0)-1),COLUMN(FIPs_codes!C181))))),"",INDIRECT(CONCATENATE("FIPs_codes!",ADDRESS((MATCH($D183,INDIRECT($C183),0)+MATCH($C183,FIPs_codes!$G$1:$G$3296,0)-1),COLUMN(FIPs_codes!C181)))))</f>
        <v>6</v>
      </c>
      <c r="G183" s="33" t="s">
        <v>216</v>
      </c>
      <c r="H183" s="33" t="s">
        <v>217</v>
      </c>
      <c r="I183" s="35" t="s">
        <v>345</v>
      </c>
      <c r="J183" s="37" t="s">
        <v>219</v>
      </c>
      <c r="K183" s="31" t="s">
        <v>78</v>
      </c>
      <c r="L183" s="31" t="s">
        <v>220</v>
      </c>
      <c r="M183" s="31" t="s">
        <v>57</v>
      </c>
      <c r="N183" s="39" t="s">
        <v>242</v>
      </c>
      <c r="O183" s="39">
        <v>2009</v>
      </c>
      <c r="P183" s="39" t="s">
        <v>288</v>
      </c>
      <c r="Q183" s="240">
        <v>1340</v>
      </c>
      <c r="R183" s="31" t="s">
        <v>245</v>
      </c>
      <c r="S183" s="41" t="s">
        <v>60</v>
      </c>
      <c r="T183" s="29" t="s">
        <v>347</v>
      </c>
      <c r="U183" s="31" t="s">
        <v>134</v>
      </c>
      <c r="V183" s="39" t="s">
        <v>348</v>
      </c>
      <c r="W183" s="43" t="s">
        <v>225</v>
      </c>
      <c r="X183" s="43" t="s">
        <v>226</v>
      </c>
      <c r="Y183" s="43">
        <v>41038</v>
      </c>
      <c r="Z183" s="31">
        <v>90</v>
      </c>
      <c r="AA183" s="240">
        <v>855</v>
      </c>
      <c r="AB183" s="31" t="s">
        <v>66</v>
      </c>
      <c r="AC183" s="240">
        <v>138360</v>
      </c>
      <c r="AD183" s="31" t="s">
        <v>262</v>
      </c>
      <c r="AE183" s="39" t="s">
        <v>255</v>
      </c>
      <c r="AF183" s="39" t="s">
        <v>236</v>
      </c>
      <c r="AG183" s="31" t="s">
        <v>229</v>
      </c>
      <c r="AH183" s="31">
        <v>61.5</v>
      </c>
      <c r="AI183" s="31">
        <v>137</v>
      </c>
      <c r="AJ183" s="31">
        <v>198.5</v>
      </c>
      <c r="AK183" s="39">
        <v>8.6999999999999993</v>
      </c>
      <c r="AL183" s="26">
        <v>0.30982367758186397</v>
      </c>
      <c r="AM183" s="37" t="s">
        <v>230</v>
      </c>
      <c r="AN183" s="31" t="s">
        <v>231</v>
      </c>
      <c r="AO183" s="31" t="s">
        <v>232</v>
      </c>
      <c r="AP183" s="45" t="s">
        <v>16963</v>
      </c>
      <c r="AQ183" s="27" t="str">
        <f t="shared" si="5"/>
        <v>Record Complete</v>
      </c>
      <c r="AR183" s="35"/>
      <c r="AS183" s="5" t="str">
        <f t="shared" si="6"/>
        <v/>
      </c>
      <c r="AT183" t="s">
        <v>17200</v>
      </c>
    </row>
    <row r="184" spans="1:46" ht="15.75" thickBot="1" x14ac:dyDescent="0.3">
      <c r="A184" s="30" t="s">
        <v>349</v>
      </c>
      <c r="B184" s="32">
        <v>8310</v>
      </c>
      <c r="C184" s="32" t="s">
        <v>213</v>
      </c>
      <c r="D184" s="32" t="s">
        <v>350</v>
      </c>
      <c r="E184" s="51" t="str">
        <f ca="1">IF(ISERROR(INDIRECT(CONCATENATE("FIPs_codes!",ADDRESS((MATCH($D184,INDIRECT($C184),0)+MATCH($C184,FIPs_codes!$G$1:$G$3296,0)-1),COLUMN(FIPs_codes!A182))))),"",INDIRECT(CONCATENATE("FIPs_codes!",ADDRESS((MATCH($D184,INDIRECT($C184),0)+MATCH($C184,FIPs_codes!$G$1:$G$3296,0)-1),COLUMN(FIPs_codes!A182)))))</f>
        <v>40045</v>
      </c>
      <c r="F184" s="51">
        <f ca="1">IF(ISERROR(INDIRECT(CONCATENATE("FIPs_codes!",ADDRESS((MATCH($D184,INDIRECT($C184),0)+MATCH($C184,FIPs_codes!$G$1:$G$3296,0)-1),COLUMN(FIPs_codes!C182))))),"",INDIRECT(CONCATENATE("FIPs_codes!",ADDRESS((MATCH($D184,INDIRECT($C184),0)+MATCH($C184,FIPs_codes!$G$1:$G$3296,0)-1),COLUMN(FIPs_codes!C182)))))</f>
        <v>6</v>
      </c>
      <c r="G184" s="32" t="s">
        <v>216</v>
      </c>
      <c r="H184" s="32" t="s">
        <v>217</v>
      </c>
      <c r="I184" s="36" t="s">
        <v>352</v>
      </c>
      <c r="J184" s="55" t="s">
        <v>268</v>
      </c>
      <c r="K184" s="32" t="s">
        <v>78</v>
      </c>
      <c r="L184" s="32" t="s">
        <v>220</v>
      </c>
      <c r="M184" s="32" t="s">
        <v>57</v>
      </c>
      <c r="N184" s="40" t="s">
        <v>358</v>
      </c>
      <c r="O184" s="40">
        <v>2011</v>
      </c>
      <c r="P184" s="40" t="s">
        <v>359</v>
      </c>
      <c r="Q184" s="125">
        <v>1380</v>
      </c>
      <c r="R184" s="32" t="s">
        <v>245</v>
      </c>
      <c r="S184" s="42" t="s">
        <v>60</v>
      </c>
      <c r="T184" s="30" t="s">
        <v>223</v>
      </c>
      <c r="U184" s="32" t="s">
        <v>134</v>
      </c>
      <c r="V184" s="57" t="s">
        <v>224</v>
      </c>
      <c r="W184" s="61" t="s">
        <v>225</v>
      </c>
      <c r="X184" s="44" t="s">
        <v>226</v>
      </c>
      <c r="Y184" s="44">
        <v>41079</v>
      </c>
      <c r="Z184" s="32">
        <v>95</v>
      </c>
      <c r="AA184" s="125">
        <v>1013</v>
      </c>
      <c r="AB184" s="32" t="s">
        <v>66</v>
      </c>
      <c r="AC184" s="125">
        <v>159612</v>
      </c>
      <c r="AD184" s="32" t="s">
        <v>262</v>
      </c>
      <c r="AE184" s="40" t="s">
        <v>228</v>
      </c>
      <c r="AF184" s="40" t="s">
        <v>68</v>
      </c>
      <c r="AG184" s="32" t="s">
        <v>229</v>
      </c>
      <c r="AH184" s="32">
        <v>7.3</v>
      </c>
      <c r="AI184" s="32">
        <v>90.3</v>
      </c>
      <c r="AJ184" s="32">
        <v>97.6</v>
      </c>
      <c r="AK184" s="40">
        <v>8.1999999999999993</v>
      </c>
      <c r="AL184" s="25">
        <v>7.4795081967213115E-2</v>
      </c>
      <c r="AM184" s="38" t="s">
        <v>230</v>
      </c>
      <c r="AN184" s="32" t="s">
        <v>355</v>
      </c>
      <c r="AO184" s="32" t="s">
        <v>356</v>
      </c>
      <c r="AP184" s="46" t="s">
        <v>357</v>
      </c>
      <c r="AQ184" s="27" t="str">
        <f t="shared" si="5"/>
        <v>Record Complete</v>
      </c>
      <c r="AR184" s="36" t="s">
        <v>234</v>
      </c>
      <c r="AS184" s="5" t="str">
        <f t="shared" si="6"/>
        <v/>
      </c>
      <c r="AT184" t="s">
        <v>17200</v>
      </c>
    </row>
    <row r="185" spans="1:46" ht="15.75" thickBot="1" x14ac:dyDescent="0.3">
      <c r="A185" s="48" t="s">
        <v>349</v>
      </c>
      <c r="B185" s="50">
        <v>8310</v>
      </c>
      <c r="C185" s="50" t="s">
        <v>213</v>
      </c>
      <c r="D185" s="50" t="s">
        <v>350</v>
      </c>
      <c r="E185" s="51" t="str">
        <f ca="1">IF(ISERROR(INDIRECT(CONCATENATE("FIPs_codes!",ADDRESS((MATCH($D185,INDIRECT($C185),0)+MATCH($C185,FIPs_codes!$G$1:$G$3296,0)-1),COLUMN(FIPs_codes!A183))))),"",INDIRECT(CONCATENATE("FIPs_codes!",ADDRESS((MATCH($D185,INDIRECT($C185),0)+MATCH($C185,FIPs_codes!$G$1:$G$3296,0)-1),COLUMN(FIPs_codes!A183)))))</f>
        <v>40045</v>
      </c>
      <c r="F185" s="51">
        <f ca="1">IF(ISERROR(INDIRECT(CONCATENATE("FIPs_codes!",ADDRESS((MATCH($D185,INDIRECT($C185),0)+MATCH($C185,FIPs_codes!$G$1:$G$3296,0)-1),COLUMN(FIPs_codes!C183))))),"",INDIRECT(CONCATENATE("FIPs_codes!",ADDRESS((MATCH($D185,INDIRECT($C185),0)+MATCH($C185,FIPs_codes!$G$1:$G$3296,0)-1),COLUMN(FIPs_codes!C183)))))</f>
        <v>6</v>
      </c>
      <c r="G185" s="50" t="s">
        <v>216</v>
      </c>
      <c r="H185" s="50" t="s">
        <v>217</v>
      </c>
      <c r="I185" s="54" t="s">
        <v>352</v>
      </c>
      <c r="J185" s="37" t="s">
        <v>268</v>
      </c>
      <c r="K185" s="50" t="s">
        <v>78</v>
      </c>
      <c r="L185" s="50" t="s">
        <v>220</v>
      </c>
      <c r="M185" s="50" t="s">
        <v>57</v>
      </c>
      <c r="N185" s="58" t="s">
        <v>358</v>
      </c>
      <c r="O185" s="58">
        <v>2011</v>
      </c>
      <c r="P185" s="58" t="s">
        <v>359</v>
      </c>
      <c r="Q185" s="126">
        <v>1380</v>
      </c>
      <c r="R185" s="50" t="s">
        <v>245</v>
      </c>
      <c r="S185" s="60" t="s">
        <v>60</v>
      </c>
      <c r="T185" s="48" t="s">
        <v>223</v>
      </c>
      <c r="U185" s="50" t="s">
        <v>134</v>
      </c>
      <c r="V185" s="39" t="s">
        <v>224</v>
      </c>
      <c r="W185" s="43" t="s">
        <v>225</v>
      </c>
      <c r="X185" s="62" t="s">
        <v>226</v>
      </c>
      <c r="Y185" s="62">
        <v>41079</v>
      </c>
      <c r="Z185" s="50">
        <v>95</v>
      </c>
      <c r="AA185" s="126">
        <v>1013</v>
      </c>
      <c r="AB185" s="50" t="s">
        <v>66</v>
      </c>
      <c r="AC185" s="126">
        <v>158610</v>
      </c>
      <c r="AD185" s="50" t="s">
        <v>262</v>
      </c>
      <c r="AE185" s="58" t="s">
        <v>360</v>
      </c>
      <c r="AF185" s="58" t="s">
        <v>68</v>
      </c>
      <c r="AG185" s="50" t="s">
        <v>229</v>
      </c>
      <c r="AH185" s="50">
        <v>7</v>
      </c>
      <c r="AI185" s="50">
        <v>91</v>
      </c>
      <c r="AJ185" s="50">
        <v>98</v>
      </c>
      <c r="AK185" s="58">
        <v>8.1</v>
      </c>
      <c r="AL185" s="26">
        <v>7.1428571428571425E-2</v>
      </c>
      <c r="AM185" s="56" t="s">
        <v>230</v>
      </c>
      <c r="AN185" s="50" t="s">
        <v>355</v>
      </c>
      <c r="AO185" s="50" t="s">
        <v>356</v>
      </c>
      <c r="AP185" s="64" t="s">
        <v>357</v>
      </c>
      <c r="AQ185" s="27" t="str">
        <f t="shared" si="5"/>
        <v>Record Complete</v>
      </c>
      <c r="AR185" s="54" t="s">
        <v>234</v>
      </c>
      <c r="AS185" s="5" t="str">
        <f t="shared" si="6"/>
        <v/>
      </c>
      <c r="AT185" t="s">
        <v>17200</v>
      </c>
    </row>
    <row r="186" spans="1:46" ht="15.75" thickBot="1" x14ac:dyDescent="0.3">
      <c r="A186" s="30" t="s">
        <v>349</v>
      </c>
      <c r="B186" s="32">
        <v>8310</v>
      </c>
      <c r="C186" s="32" t="s">
        <v>213</v>
      </c>
      <c r="D186" s="32" t="s">
        <v>350</v>
      </c>
      <c r="E186" s="51" t="str">
        <f ca="1">IF(ISERROR(INDIRECT(CONCATENATE("FIPs_codes!",ADDRESS((MATCH($D186,INDIRECT($C186),0)+MATCH($C186,FIPs_codes!$G$1:$G$3296,0)-1),COLUMN(FIPs_codes!A184))))),"",INDIRECT(CONCATENATE("FIPs_codes!",ADDRESS((MATCH($D186,INDIRECT($C186),0)+MATCH($C186,FIPs_codes!$G$1:$G$3296,0)-1),COLUMN(FIPs_codes!A184)))))</f>
        <v>40045</v>
      </c>
      <c r="F186" s="51">
        <f ca="1">IF(ISERROR(INDIRECT(CONCATENATE("FIPs_codes!",ADDRESS((MATCH($D186,INDIRECT($C186),0)+MATCH($C186,FIPs_codes!$G$1:$G$3296,0)-1),COLUMN(FIPs_codes!C184))))),"",INDIRECT(CONCATENATE("FIPs_codes!",ADDRESS((MATCH($D186,INDIRECT($C186),0)+MATCH($C186,FIPs_codes!$G$1:$G$3296,0)-1),COLUMN(FIPs_codes!C184)))))</f>
        <v>6</v>
      </c>
      <c r="G186" s="32" t="s">
        <v>216</v>
      </c>
      <c r="H186" s="32" t="s">
        <v>217</v>
      </c>
      <c r="I186" s="36" t="s">
        <v>352</v>
      </c>
      <c r="J186" s="55" t="s">
        <v>268</v>
      </c>
      <c r="K186" s="32" t="s">
        <v>78</v>
      </c>
      <c r="L186" s="32" t="s">
        <v>220</v>
      </c>
      <c r="M186" s="32" t="s">
        <v>57</v>
      </c>
      <c r="N186" s="40" t="s">
        <v>358</v>
      </c>
      <c r="O186" s="40">
        <v>2011</v>
      </c>
      <c r="P186" s="40" t="s">
        <v>359</v>
      </c>
      <c r="Q186" s="125">
        <v>1380</v>
      </c>
      <c r="R186" s="32" t="s">
        <v>245</v>
      </c>
      <c r="S186" s="42" t="s">
        <v>60</v>
      </c>
      <c r="T186" s="30" t="s">
        <v>223</v>
      </c>
      <c r="U186" s="32" t="s">
        <v>134</v>
      </c>
      <c r="V186" s="57" t="s">
        <v>224</v>
      </c>
      <c r="W186" s="61" t="s">
        <v>225</v>
      </c>
      <c r="X186" s="44" t="s">
        <v>226</v>
      </c>
      <c r="Y186" s="44">
        <v>41079</v>
      </c>
      <c r="Z186" s="32">
        <v>95</v>
      </c>
      <c r="AA186" s="125">
        <v>1013</v>
      </c>
      <c r="AB186" s="32" t="s">
        <v>66</v>
      </c>
      <c r="AC186" s="125">
        <v>159715</v>
      </c>
      <c r="AD186" s="32" t="s">
        <v>262</v>
      </c>
      <c r="AE186" s="40" t="s">
        <v>228</v>
      </c>
      <c r="AF186" s="40" t="s">
        <v>68</v>
      </c>
      <c r="AG186" s="32" t="s">
        <v>229</v>
      </c>
      <c r="AH186" s="32">
        <v>8.6999999999999993</v>
      </c>
      <c r="AI186" s="32">
        <v>91.3</v>
      </c>
      <c r="AJ186" s="32">
        <v>100</v>
      </c>
      <c r="AK186" s="40">
        <v>8.1999999999999993</v>
      </c>
      <c r="AL186" s="25">
        <v>8.6999999999999994E-2</v>
      </c>
      <c r="AM186" s="38" t="s">
        <v>230</v>
      </c>
      <c r="AN186" s="32" t="s">
        <v>355</v>
      </c>
      <c r="AO186" s="32" t="s">
        <v>356</v>
      </c>
      <c r="AP186" s="46" t="s">
        <v>357</v>
      </c>
      <c r="AQ186" s="27" t="str">
        <f t="shared" si="5"/>
        <v>Record Complete</v>
      </c>
      <c r="AR186" s="36" t="s">
        <v>234</v>
      </c>
      <c r="AS186" s="5" t="str">
        <f t="shared" si="6"/>
        <v/>
      </c>
      <c r="AT186" t="s">
        <v>17200</v>
      </c>
    </row>
    <row r="187" spans="1:46" ht="15.75" thickBot="1" x14ac:dyDescent="0.3">
      <c r="A187" s="48" t="s">
        <v>349</v>
      </c>
      <c r="B187" s="50">
        <v>8310</v>
      </c>
      <c r="C187" s="50" t="s">
        <v>213</v>
      </c>
      <c r="D187" s="50" t="s">
        <v>350</v>
      </c>
      <c r="E187" s="51" t="str">
        <f ca="1">IF(ISERROR(INDIRECT(CONCATENATE("FIPs_codes!",ADDRESS((MATCH($D187,INDIRECT($C187),0)+MATCH($C187,FIPs_codes!$G$1:$G$3296,0)-1),COLUMN(FIPs_codes!A185))))),"",INDIRECT(CONCATENATE("FIPs_codes!",ADDRESS((MATCH($D187,INDIRECT($C187),0)+MATCH($C187,FIPs_codes!$G$1:$G$3296,0)-1),COLUMN(FIPs_codes!A185)))))</f>
        <v>40045</v>
      </c>
      <c r="F187" s="51">
        <f ca="1">IF(ISERROR(INDIRECT(CONCATENATE("FIPs_codes!",ADDRESS((MATCH($D187,INDIRECT($C187),0)+MATCH($C187,FIPs_codes!$G$1:$G$3296,0)-1),COLUMN(FIPs_codes!C185))))),"",INDIRECT(CONCATENATE("FIPs_codes!",ADDRESS((MATCH($D187,INDIRECT($C187),0)+MATCH($C187,FIPs_codes!$G$1:$G$3296,0)-1),COLUMN(FIPs_codes!C185)))))</f>
        <v>6</v>
      </c>
      <c r="G187" s="50" t="s">
        <v>216</v>
      </c>
      <c r="H187" s="50" t="s">
        <v>217</v>
      </c>
      <c r="I187" s="54" t="s">
        <v>352</v>
      </c>
      <c r="J187" s="37" t="s">
        <v>268</v>
      </c>
      <c r="K187" s="50" t="s">
        <v>78</v>
      </c>
      <c r="L187" s="50" t="s">
        <v>220</v>
      </c>
      <c r="M187" s="50" t="s">
        <v>57</v>
      </c>
      <c r="N187" s="58" t="s">
        <v>353</v>
      </c>
      <c r="O187" s="58">
        <v>2009</v>
      </c>
      <c r="P187" s="58" t="s">
        <v>354</v>
      </c>
      <c r="Q187" s="126">
        <v>1480</v>
      </c>
      <c r="R187" s="50" t="s">
        <v>245</v>
      </c>
      <c r="S187" s="60" t="s">
        <v>60</v>
      </c>
      <c r="T187" s="48" t="s">
        <v>223</v>
      </c>
      <c r="U187" s="50" t="s">
        <v>134</v>
      </c>
      <c r="V187" s="39" t="s">
        <v>224</v>
      </c>
      <c r="W187" s="43" t="s">
        <v>225</v>
      </c>
      <c r="X187" s="62" t="s">
        <v>226</v>
      </c>
      <c r="Y187" s="62">
        <v>41079</v>
      </c>
      <c r="Z187" s="50">
        <v>95</v>
      </c>
      <c r="AA187" s="126">
        <v>1049</v>
      </c>
      <c r="AB187" s="50" t="s">
        <v>66</v>
      </c>
      <c r="AC187" s="126">
        <v>181477</v>
      </c>
      <c r="AD187" s="50" t="s">
        <v>262</v>
      </c>
      <c r="AE187" s="58" t="s">
        <v>228</v>
      </c>
      <c r="AF187" s="58" t="s">
        <v>68</v>
      </c>
      <c r="AG187" s="50" t="s">
        <v>229</v>
      </c>
      <c r="AH187" s="50">
        <v>16.899999999999999</v>
      </c>
      <c r="AI187" s="50">
        <v>87.3</v>
      </c>
      <c r="AJ187" s="50">
        <v>104.2</v>
      </c>
      <c r="AK187" s="58">
        <v>8.9</v>
      </c>
      <c r="AL187" s="26">
        <v>0.16218809980806143</v>
      </c>
      <c r="AM187" s="56" t="s">
        <v>230</v>
      </c>
      <c r="AN187" s="50" t="s">
        <v>355</v>
      </c>
      <c r="AO187" s="50" t="s">
        <v>356</v>
      </c>
      <c r="AP187" s="64" t="s">
        <v>357</v>
      </c>
      <c r="AQ187" s="27" t="str">
        <f t="shared" si="5"/>
        <v>Record Complete</v>
      </c>
      <c r="AR187" s="54" t="s">
        <v>234</v>
      </c>
      <c r="AS187" s="5" t="str">
        <f t="shared" si="6"/>
        <v/>
      </c>
      <c r="AT187" t="s">
        <v>17200</v>
      </c>
    </row>
    <row r="188" spans="1:46" ht="15.75" thickBot="1" x14ac:dyDescent="0.3">
      <c r="A188" s="30" t="s">
        <v>349</v>
      </c>
      <c r="B188" s="32">
        <v>8310</v>
      </c>
      <c r="C188" s="32" t="s">
        <v>213</v>
      </c>
      <c r="D188" s="32" t="s">
        <v>350</v>
      </c>
      <c r="E188" s="51" t="str">
        <f ca="1">IF(ISERROR(INDIRECT(CONCATENATE("FIPs_codes!",ADDRESS((MATCH($D188,INDIRECT($C188),0)+MATCH($C188,FIPs_codes!$G$1:$G$3296,0)-1),COLUMN(FIPs_codes!A186))))),"",INDIRECT(CONCATENATE("FIPs_codes!",ADDRESS((MATCH($D188,INDIRECT($C188),0)+MATCH($C188,FIPs_codes!$G$1:$G$3296,0)-1),COLUMN(FIPs_codes!A186)))))</f>
        <v>40045</v>
      </c>
      <c r="F188" s="51">
        <f ca="1">IF(ISERROR(INDIRECT(CONCATENATE("FIPs_codes!",ADDRESS((MATCH($D188,INDIRECT($C188),0)+MATCH($C188,FIPs_codes!$G$1:$G$3296,0)-1),COLUMN(FIPs_codes!C186))))),"",INDIRECT(CONCATENATE("FIPs_codes!",ADDRESS((MATCH($D188,INDIRECT($C188),0)+MATCH($C188,FIPs_codes!$G$1:$G$3296,0)-1),COLUMN(FIPs_codes!C186)))))</f>
        <v>6</v>
      </c>
      <c r="G188" s="32" t="s">
        <v>216</v>
      </c>
      <c r="H188" s="32" t="s">
        <v>217</v>
      </c>
      <c r="I188" s="36" t="s">
        <v>352</v>
      </c>
      <c r="J188" s="55" t="s">
        <v>268</v>
      </c>
      <c r="K188" s="32" t="s">
        <v>78</v>
      </c>
      <c r="L188" s="32" t="s">
        <v>220</v>
      </c>
      <c r="M188" s="32" t="s">
        <v>57</v>
      </c>
      <c r="N188" s="40" t="s">
        <v>353</v>
      </c>
      <c r="O188" s="40">
        <v>2009</v>
      </c>
      <c r="P188" s="40" t="s">
        <v>354</v>
      </c>
      <c r="Q188" s="125">
        <v>1480</v>
      </c>
      <c r="R188" s="32" t="s">
        <v>245</v>
      </c>
      <c r="S188" s="42" t="s">
        <v>60</v>
      </c>
      <c r="T188" s="30" t="s">
        <v>223</v>
      </c>
      <c r="U188" s="32" t="s">
        <v>134</v>
      </c>
      <c r="V188" s="57" t="s">
        <v>224</v>
      </c>
      <c r="W188" s="61" t="s">
        <v>225</v>
      </c>
      <c r="X188" s="44" t="s">
        <v>226</v>
      </c>
      <c r="Y188" s="44">
        <v>41079</v>
      </c>
      <c r="Z188" s="32">
        <v>95</v>
      </c>
      <c r="AA188" s="125">
        <v>1049</v>
      </c>
      <c r="AB188" s="32" t="s">
        <v>66</v>
      </c>
      <c r="AC188" s="125">
        <v>181303</v>
      </c>
      <c r="AD188" s="32" t="s">
        <v>262</v>
      </c>
      <c r="AE188" s="40" t="s">
        <v>228</v>
      </c>
      <c r="AF188" s="40" t="s">
        <v>68</v>
      </c>
      <c r="AG188" s="32" t="s">
        <v>229</v>
      </c>
      <c r="AH188" s="32">
        <v>17.3</v>
      </c>
      <c r="AI188" s="32">
        <v>87.5</v>
      </c>
      <c r="AJ188" s="32">
        <v>104.8</v>
      </c>
      <c r="AK188" s="40">
        <v>8.9</v>
      </c>
      <c r="AL188" s="25">
        <v>0.16507633587786261</v>
      </c>
      <c r="AM188" s="38" t="s">
        <v>230</v>
      </c>
      <c r="AN188" s="32" t="s">
        <v>355</v>
      </c>
      <c r="AO188" s="32" t="s">
        <v>356</v>
      </c>
      <c r="AP188" s="46" t="s">
        <v>357</v>
      </c>
      <c r="AQ188" s="27" t="str">
        <f t="shared" si="5"/>
        <v>Record Complete</v>
      </c>
      <c r="AR188" s="36" t="s">
        <v>234</v>
      </c>
      <c r="AS188" s="5" t="str">
        <f t="shared" si="6"/>
        <v/>
      </c>
      <c r="AT188" t="s">
        <v>17200</v>
      </c>
    </row>
    <row r="189" spans="1:46" ht="15.75" thickBot="1" x14ac:dyDescent="0.3">
      <c r="A189" s="48" t="s">
        <v>349</v>
      </c>
      <c r="B189" s="50">
        <v>8310</v>
      </c>
      <c r="C189" s="50" t="s">
        <v>213</v>
      </c>
      <c r="D189" s="50" t="s">
        <v>350</v>
      </c>
      <c r="E189" s="51" t="str">
        <f ca="1">IF(ISERROR(INDIRECT(CONCATENATE("FIPs_codes!",ADDRESS((MATCH($D189,INDIRECT($C189),0)+MATCH($C189,FIPs_codes!$G$1:$G$3296,0)-1),COLUMN(FIPs_codes!A187))))),"",INDIRECT(CONCATENATE("FIPs_codes!",ADDRESS((MATCH($D189,INDIRECT($C189),0)+MATCH($C189,FIPs_codes!$G$1:$G$3296,0)-1),COLUMN(FIPs_codes!A187)))))</f>
        <v>40045</v>
      </c>
      <c r="F189" s="51">
        <f ca="1">IF(ISERROR(INDIRECT(CONCATENATE("FIPs_codes!",ADDRESS((MATCH($D189,INDIRECT($C189),0)+MATCH($C189,FIPs_codes!$G$1:$G$3296,0)-1),COLUMN(FIPs_codes!C187))))),"",INDIRECT(CONCATENATE("FIPs_codes!",ADDRESS((MATCH($D189,INDIRECT($C189),0)+MATCH($C189,FIPs_codes!$G$1:$G$3296,0)-1),COLUMN(FIPs_codes!C187)))))</f>
        <v>6</v>
      </c>
      <c r="G189" s="50" t="s">
        <v>216</v>
      </c>
      <c r="H189" s="50" t="s">
        <v>217</v>
      </c>
      <c r="I189" s="54" t="s">
        <v>352</v>
      </c>
      <c r="J189" s="37" t="s">
        <v>268</v>
      </c>
      <c r="K189" s="50" t="s">
        <v>78</v>
      </c>
      <c r="L189" s="50" t="s">
        <v>220</v>
      </c>
      <c r="M189" s="50" t="s">
        <v>57</v>
      </c>
      <c r="N189" s="58" t="s">
        <v>353</v>
      </c>
      <c r="O189" s="58">
        <v>2009</v>
      </c>
      <c r="P189" s="58" t="s">
        <v>354</v>
      </c>
      <c r="Q189" s="126">
        <v>1480</v>
      </c>
      <c r="R189" s="50" t="s">
        <v>245</v>
      </c>
      <c r="S189" s="60" t="s">
        <v>60</v>
      </c>
      <c r="T189" s="48" t="s">
        <v>223</v>
      </c>
      <c r="U189" s="50" t="s">
        <v>134</v>
      </c>
      <c r="V189" s="39" t="s">
        <v>224</v>
      </c>
      <c r="W189" s="43" t="s">
        <v>225</v>
      </c>
      <c r="X189" s="62" t="s">
        <v>226</v>
      </c>
      <c r="Y189" s="62">
        <v>41079</v>
      </c>
      <c r="Z189" s="50">
        <v>95</v>
      </c>
      <c r="AA189" s="126">
        <v>1049</v>
      </c>
      <c r="AB189" s="50" t="s">
        <v>66</v>
      </c>
      <c r="AC189" s="126">
        <v>181303</v>
      </c>
      <c r="AD189" s="50" t="s">
        <v>262</v>
      </c>
      <c r="AE189" s="58" t="s">
        <v>228</v>
      </c>
      <c r="AF189" s="58" t="s">
        <v>68</v>
      </c>
      <c r="AG189" s="50" t="s">
        <v>229</v>
      </c>
      <c r="AH189" s="50">
        <v>16.8</v>
      </c>
      <c r="AI189" s="50">
        <v>88</v>
      </c>
      <c r="AJ189" s="50">
        <v>104.8</v>
      </c>
      <c r="AK189" s="58">
        <v>8.9</v>
      </c>
      <c r="AL189" s="26">
        <v>0.1603053435114504</v>
      </c>
      <c r="AM189" s="56" t="s">
        <v>230</v>
      </c>
      <c r="AN189" s="50" t="s">
        <v>355</v>
      </c>
      <c r="AO189" s="50" t="s">
        <v>356</v>
      </c>
      <c r="AP189" s="64" t="s">
        <v>357</v>
      </c>
      <c r="AQ189" s="27" t="str">
        <f t="shared" si="5"/>
        <v>Record Complete</v>
      </c>
      <c r="AR189" s="54" t="s">
        <v>234</v>
      </c>
      <c r="AS189" s="5" t="str">
        <f t="shared" si="6"/>
        <v/>
      </c>
      <c r="AT189" t="s">
        <v>17200</v>
      </c>
    </row>
    <row r="190" spans="1:46" ht="15.75" thickBot="1" x14ac:dyDescent="0.3">
      <c r="A190" s="47" t="s">
        <v>361</v>
      </c>
      <c r="B190" s="49">
        <v>8825</v>
      </c>
      <c r="C190" s="49" t="s">
        <v>213</v>
      </c>
      <c r="D190" s="49" t="s">
        <v>290</v>
      </c>
      <c r="E190" s="51" t="str">
        <f ca="1">IF(ISERROR(INDIRECT(CONCATENATE("FIPs_codes!",ADDRESS((MATCH($D190,INDIRECT($C190),0)+MATCH($C190,FIPs_codes!$G$1:$G$3296,0)-1),COLUMN(FIPs_codes!A188))))),"",INDIRECT(CONCATENATE("FIPs_codes!",ADDRESS((MATCH($D190,INDIRECT($C190),0)+MATCH($C190,FIPs_codes!$G$1:$G$3296,0)-1),COLUMN(FIPs_codes!A188)))))</f>
        <v>40151</v>
      </c>
      <c r="F190" s="51">
        <f ca="1">IF(ISERROR(INDIRECT(CONCATENATE("FIPs_codes!",ADDRESS((MATCH($D190,INDIRECT($C190),0)+MATCH($C190,FIPs_codes!$G$1:$G$3296,0)-1),COLUMN(FIPs_codes!C188))))),"",INDIRECT(CONCATENATE("FIPs_codes!",ADDRESS((MATCH($D190,INDIRECT($C190),0)+MATCH($C190,FIPs_codes!$G$1:$G$3296,0)-1),COLUMN(FIPs_codes!C188)))))</f>
        <v>6</v>
      </c>
      <c r="G190" s="51" t="s">
        <v>329</v>
      </c>
      <c r="H190" s="51" t="s">
        <v>217</v>
      </c>
      <c r="I190" s="53" t="s">
        <v>362</v>
      </c>
      <c r="J190" s="55" t="s">
        <v>268</v>
      </c>
      <c r="K190" s="49" t="s">
        <v>78</v>
      </c>
      <c r="L190" s="49" t="s">
        <v>269</v>
      </c>
      <c r="M190" s="49" t="s">
        <v>57</v>
      </c>
      <c r="N190" s="57" t="s">
        <v>363</v>
      </c>
      <c r="O190" s="57">
        <v>2008</v>
      </c>
      <c r="P190" s="57" t="s">
        <v>364</v>
      </c>
      <c r="Q190" s="128">
        <v>145</v>
      </c>
      <c r="R190" s="49" t="s">
        <v>244</v>
      </c>
      <c r="S190" s="59" t="s">
        <v>60</v>
      </c>
      <c r="T190" s="47" t="s">
        <v>223</v>
      </c>
      <c r="U190" s="49" t="s">
        <v>134</v>
      </c>
      <c r="V190" s="57" t="s">
        <v>224</v>
      </c>
      <c r="W190" s="61" t="s">
        <v>225</v>
      </c>
      <c r="X190" s="61" t="s">
        <v>226</v>
      </c>
      <c r="Y190" s="61">
        <v>41051</v>
      </c>
      <c r="Z190" s="49">
        <v>79</v>
      </c>
      <c r="AA190" s="128">
        <v>896</v>
      </c>
      <c r="AB190" s="49" t="s">
        <v>66</v>
      </c>
      <c r="AC190" s="128">
        <v>678</v>
      </c>
      <c r="AD190" s="49" t="s">
        <v>227</v>
      </c>
      <c r="AE190" s="57" t="s">
        <v>235</v>
      </c>
      <c r="AF190" s="57" t="s">
        <v>236</v>
      </c>
      <c r="AG190" s="49" t="s">
        <v>229</v>
      </c>
      <c r="AH190" s="49">
        <v>0.8</v>
      </c>
      <c r="AI190" s="49">
        <v>80</v>
      </c>
      <c r="AJ190" s="49">
        <v>80.8</v>
      </c>
      <c r="AK190" s="57">
        <v>0</v>
      </c>
      <c r="AL190" s="25">
        <v>9.9009900990099011E-3</v>
      </c>
      <c r="AM190" s="55" t="s">
        <v>230</v>
      </c>
      <c r="AN190" s="49" t="s">
        <v>231</v>
      </c>
      <c r="AO190" s="49" t="s">
        <v>232</v>
      </c>
      <c r="AP190" s="63" t="s">
        <v>16963</v>
      </c>
      <c r="AQ190" s="27" t="str">
        <f t="shared" si="5"/>
        <v>Record Complete</v>
      </c>
      <c r="AR190" s="53"/>
      <c r="AS190" s="5" t="str">
        <f t="shared" si="6"/>
        <v/>
      </c>
      <c r="AT190" t="s">
        <v>17200</v>
      </c>
    </row>
    <row r="191" spans="1:46" ht="15.75" thickBot="1" x14ac:dyDescent="0.3">
      <c r="A191" s="29" t="s">
        <v>361</v>
      </c>
      <c r="B191" s="31">
        <v>8825</v>
      </c>
      <c r="C191" s="31" t="s">
        <v>213</v>
      </c>
      <c r="D191" s="31" t="s">
        <v>290</v>
      </c>
      <c r="E191" s="51" t="str">
        <f ca="1">IF(ISERROR(INDIRECT(CONCATENATE("FIPs_codes!",ADDRESS((MATCH($D191,INDIRECT($C191),0)+MATCH($C191,FIPs_codes!$G$1:$G$3296,0)-1),COLUMN(FIPs_codes!A189))))),"",INDIRECT(CONCATENATE("FIPs_codes!",ADDRESS((MATCH($D191,INDIRECT($C191),0)+MATCH($C191,FIPs_codes!$G$1:$G$3296,0)-1),COLUMN(FIPs_codes!A189)))))</f>
        <v>40151</v>
      </c>
      <c r="F191" s="51">
        <f ca="1">IF(ISERROR(INDIRECT(CONCATENATE("FIPs_codes!",ADDRESS((MATCH($D191,INDIRECT($C191),0)+MATCH($C191,FIPs_codes!$G$1:$G$3296,0)-1),COLUMN(FIPs_codes!C189))))),"",INDIRECT(CONCATENATE("FIPs_codes!",ADDRESS((MATCH($D191,INDIRECT($C191),0)+MATCH($C191,FIPs_codes!$G$1:$G$3296,0)-1),COLUMN(FIPs_codes!C189)))))</f>
        <v>6</v>
      </c>
      <c r="G191" s="33" t="s">
        <v>329</v>
      </c>
      <c r="H191" s="33" t="s">
        <v>217</v>
      </c>
      <c r="I191" s="35" t="s">
        <v>362</v>
      </c>
      <c r="J191" s="37" t="s">
        <v>268</v>
      </c>
      <c r="K191" s="31" t="s">
        <v>78</v>
      </c>
      <c r="L191" s="31" t="s">
        <v>269</v>
      </c>
      <c r="M191" s="31" t="s">
        <v>57</v>
      </c>
      <c r="N191" s="39" t="s">
        <v>363</v>
      </c>
      <c r="O191" s="39">
        <v>2008</v>
      </c>
      <c r="P191" s="39" t="s">
        <v>364</v>
      </c>
      <c r="Q191" s="240">
        <v>145</v>
      </c>
      <c r="R191" s="31" t="s">
        <v>244</v>
      </c>
      <c r="S191" s="41" t="s">
        <v>60</v>
      </c>
      <c r="T191" s="29" t="s">
        <v>223</v>
      </c>
      <c r="U191" s="31" t="s">
        <v>134</v>
      </c>
      <c r="V191" s="39" t="s">
        <v>224</v>
      </c>
      <c r="W191" s="43" t="s">
        <v>225</v>
      </c>
      <c r="X191" s="43" t="s">
        <v>226</v>
      </c>
      <c r="Y191" s="43">
        <v>41051</v>
      </c>
      <c r="Z191" s="31">
        <v>79</v>
      </c>
      <c r="AA191" s="240">
        <v>896</v>
      </c>
      <c r="AB191" s="31" t="s">
        <v>66</v>
      </c>
      <c r="AC191" s="240">
        <v>678</v>
      </c>
      <c r="AD191" s="31" t="s">
        <v>227</v>
      </c>
      <c r="AE191" s="39" t="s">
        <v>235</v>
      </c>
      <c r="AF191" s="39" t="s">
        <v>236</v>
      </c>
      <c r="AG191" s="31" t="s">
        <v>229</v>
      </c>
      <c r="AH191" s="31">
        <v>0.8</v>
      </c>
      <c r="AI191" s="31">
        <v>84.3</v>
      </c>
      <c r="AJ191" s="31">
        <v>85.1</v>
      </c>
      <c r="AK191" s="39">
        <v>0</v>
      </c>
      <c r="AL191" s="26">
        <v>9.4007050528789673E-3</v>
      </c>
      <c r="AM191" s="37" t="s">
        <v>230</v>
      </c>
      <c r="AN191" s="31" t="s">
        <v>231</v>
      </c>
      <c r="AO191" s="31" t="s">
        <v>232</v>
      </c>
      <c r="AP191" s="45" t="s">
        <v>16963</v>
      </c>
      <c r="AQ191" s="27" t="str">
        <f t="shared" si="5"/>
        <v>Record Complete</v>
      </c>
      <c r="AR191" s="35"/>
      <c r="AS191" s="5" t="str">
        <f t="shared" si="6"/>
        <v/>
      </c>
      <c r="AT191" t="s">
        <v>17200</v>
      </c>
    </row>
    <row r="192" spans="1:46" ht="15.75" thickBot="1" x14ac:dyDescent="0.3">
      <c r="A192" s="30" t="s">
        <v>361</v>
      </c>
      <c r="B192" s="32">
        <v>8825</v>
      </c>
      <c r="C192" s="32" t="s">
        <v>213</v>
      </c>
      <c r="D192" s="32" t="s">
        <v>290</v>
      </c>
      <c r="E192" s="51" t="str">
        <f ca="1">IF(ISERROR(INDIRECT(CONCATENATE("FIPs_codes!",ADDRESS((MATCH($D192,INDIRECT($C192),0)+MATCH($C192,FIPs_codes!$G$1:$G$3296,0)-1),COLUMN(FIPs_codes!A190))))),"",INDIRECT(CONCATENATE("FIPs_codes!",ADDRESS((MATCH($D192,INDIRECT($C192),0)+MATCH($C192,FIPs_codes!$G$1:$G$3296,0)-1),COLUMN(FIPs_codes!A190)))))</f>
        <v>40151</v>
      </c>
      <c r="F192" s="51">
        <f ca="1">IF(ISERROR(INDIRECT(CONCATENATE("FIPs_codes!",ADDRESS((MATCH($D192,INDIRECT($C192),0)+MATCH($C192,FIPs_codes!$G$1:$G$3296,0)-1),COLUMN(FIPs_codes!C190))))),"",INDIRECT(CONCATENATE("FIPs_codes!",ADDRESS((MATCH($D192,INDIRECT($C192),0)+MATCH($C192,FIPs_codes!$G$1:$G$3296,0)-1),COLUMN(FIPs_codes!C190)))))</f>
        <v>6</v>
      </c>
      <c r="G192" s="34" t="s">
        <v>329</v>
      </c>
      <c r="H192" s="34" t="s">
        <v>217</v>
      </c>
      <c r="I192" s="36" t="s">
        <v>362</v>
      </c>
      <c r="J192" s="38" t="s">
        <v>268</v>
      </c>
      <c r="K192" s="32" t="s">
        <v>78</v>
      </c>
      <c r="L192" s="32" t="s">
        <v>269</v>
      </c>
      <c r="M192" s="32" t="s">
        <v>57</v>
      </c>
      <c r="N192" s="40" t="s">
        <v>363</v>
      </c>
      <c r="O192" s="40">
        <v>2008</v>
      </c>
      <c r="P192" s="40" t="s">
        <v>364</v>
      </c>
      <c r="Q192" s="125">
        <v>145</v>
      </c>
      <c r="R192" s="32" t="s">
        <v>244</v>
      </c>
      <c r="S192" s="42" t="s">
        <v>60</v>
      </c>
      <c r="T192" s="30" t="s">
        <v>223</v>
      </c>
      <c r="U192" s="32" t="s">
        <v>134</v>
      </c>
      <c r="V192" s="40" t="s">
        <v>224</v>
      </c>
      <c r="W192" s="44" t="s">
        <v>225</v>
      </c>
      <c r="X192" s="44" t="s">
        <v>226</v>
      </c>
      <c r="Y192" s="44">
        <v>41051</v>
      </c>
      <c r="Z192" s="32">
        <v>79</v>
      </c>
      <c r="AA192" s="125">
        <v>896</v>
      </c>
      <c r="AB192" s="32" t="s">
        <v>66</v>
      </c>
      <c r="AC192" s="125">
        <v>678</v>
      </c>
      <c r="AD192" s="32" t="s">
        <v>227</v>
      </c>
      <c r="AE192" s="40" t="s">
        <v>333</v>
      </c>
      <c r="AF192" s="40" t="s">
        <v>236</v>
      </c>
      <c r="AG192" s="32" t="s">
        <v>229</v>
      </c>
      <c r="AH192" s="32">
        <v>1.1000000000000001</v>
      </c>
      <c r="AI192" s="32">
        <v>94.5</v>
      </c>
      <c r="AJ192" s="32">
        <v>95.6</v>
      </c>
      <c r="AK192" s="40">
        <v>0</v>
      </c>
      <c r="AL192" s="25">
        <v>1.1506276150627617E-2</v>
      </c>
      <c r="AM192" s="38" t="s">
        <v>230</v>
      </c>
      <c r="AN192" s="32" t="s">
        <v>231</v>
      </c>
      <c r="AO192" s="32" t="s">
        <v>232</v>
      </c>
      <c r="AP192" s="63" t="s">
        <v>16963</v>
      </c>
      <c r="AQ192" s="27" t="str">
        <f t="shared" si="5"/>
        <v>Record Complete</v>
      </c>
      <c r="AR192" s="36"/>
      <c r="AS192" s="5" t="str">
        <f t="shared" si="6"/>
        <v/>
      </c>
      <c r="AT192" t="s">
        <v>17200</v>
      </c>
    </row>
    <row r="193" spans="1:46" ht="15.75" thickBot="1" x14ac:dyDescent="0.3">
      <c r="A193" s="48" t="s">
        <v>365</v>
      </c>
      <c r="B193" s="50">
        <v>9006</v>
      </c>
      <c r="C193" s="50" t="s">
        <v>213</v>
      </c>
      <c r="D193" s="50" t="s">
        <v>214</v>
      </c>
      <c r="E193" s="51" t="str">
        <f ca="1">IF(ISERROR(INDIRECT(CONCATENATE("FIPs_codes!",ADDRESS((MATCH($D193,INDIRECT($C193),0)+MATCH($C193,FIPs_codes!$G$1:$G$3296,0)-1),COLUMN(FIPs_codes!A191))))),"",INDIRECT(CONCATENATE("FIPs_codes!",ADDRESS((MATCH($D193,INDIRECT($C193),0)+MATCH($C193,FIPs_codes!$G$1:$G$3296,0)-1),COLUMN(FIPs_codes!A191)))))</f>
        <v>40129</v>
      </c>
      <c r="F193" s="51">
        <f ca="1">IF(ISERROR(INDIRECT(CONCATENATE("FIPs_codes!",ADDRESS((MATCH($D193,INDIRECT($C193),0)+MATCH($C193,FIPs_codes!$G$1:$G$3296,0)-1),COLUMN(FIPs_codes!C191))))),"",INDIRECT(CONCATENATE("FIPs_codes!",ADDRESS((MATCH($D193,INDIRECT($C193),0)+MATCH($C193,FIPs_codes!$G$1:$G$3296,0)-1),COLUMN(FIPs_codes!C191)))))</f>
        <v>6</v>
      </c>
      <c r="G193" s="50" t="s">
        <v>266</v>
      </c>
      <c r="H193" s="50" t="s">
        <v>217</v>
      </c>
      <c r="I193" s="54" t="s">
        <v>366</v>
      </c>
      <c r="J193" s="56" t="s">
        <v>268</v>
      </c>
      <c r="K193" s="50" t="s">
        <v>78</v>
      </c>
      <c r="L193" s="50" t="s">
        <v>269</v>
      </c>
      <c r="M193" s="50" t="s">
        <v>57</v>
      </c>
      <c r="N193" s="58" t="s">
        <v>367</v>
      </c>
      <c r="O193" s="58">
        <v>1994</v>
      </c>
      <c r="P193" s="58" t="s">
        <v>252</v>
      </c>
      <c r="Q193" s="50">
        <v>215</v>
      </c>
      <c r="R193" s="50" t="s">
        <v>60</v>
      </c>
      <c r="S193" s="60" t="s">
        <v>60</v>
      </c>
      <c r="T193" s="48" t="s">
        <v>271</v>
      </c>
      <c r="U193" s="50" t="s">
        <v>134</v>
      </c>
      <c r="V193" s="58" t="s">
        <v>254</v>
      </c>
      <c r="W193" s="62" t="s">
        <v>225</v>
      </c>
      <c r="X193" s="62" t="s">
        <v>65</v>
      </c>
      <c r="Y193" s="62">
        <v>40996</v>
      </c>
      <c r="Z193" s="50">
        <v>76</v>
      </c>
      <c r="AA193" s="50">
        <v>978</v>
      </c>
      <c r="AB193" s="50" t="s">
        <v>66</v>
      </c>
      <c r="AC193" s="50">
        <v>22827</v>
      </c>
      <c r="AD193" s="50" t="s">
        <v>272</v>
      </c>
      <c r="AE193" s="58" t="s">
        <v>255</v>
      </c>
      <c r="AF193" s="58" t="s">
        <v>256</v>
      </c>
      <c r="AG193" s="50" t="s">
        <v>229</v>
      </c>
      <c r="AH193" s="50">
        <v>0</v>
      </c>
      <c r="AI193" s="50">
        <v>3691.8</v>
      </c>
      <c r="AJ193" s="50">
        <v>3691.8</v>
      </c>
      <c r="AK193" s="58">
        <v>2.1</v>
      </c>
      <c r="AL193" s="26">
        <v>0</v>
      </c>
      <c r="AM193" s="56" t="s">
        <v>230</v>
      </c>
      <c r="AN193" s="50" t="s">
        <v>257</v>
      </c>
      <c r="AO193" s="50" t="s">
        <v>258</v>
      </c>
      <c r="AP193" s="45" t="s">
        <v>259</v>
      </c>
      <c r="AQ193" s="27" t="str">
        <f t="shared" si="5"/>
        <v>Record Complete</v>
      </c>
      <c r="AR193" s="54" t="s">
        <v>234</v>
      </c>
      <c r="AS193" s="5" t="str">
        <f t="shared" si="6"/>
        <v/>
      </c>
      <c r="AT193" t="s">
        <v>17200</v>
      </c>
    </row>
    <row r="194" spans="1:46" ht="15.75" thickBot="1" x14ac:dyDescent="0.3">
      <c r="A194" s="47" t="s">
        <v>365</v>
      </c>
      <c r="B194" s="49">
        <v>9006</v>
      </c>
      <c r="C194" s="49" t="s">
        <v>213</v>
      </c>
      <c r="D194" s="49" t="s">
        <v>214</v>
      </c>
      <c r="E194" s="51" t="str">
        <f ca="1">IF(ISERROR(INDIRECT(CONCATENATE("FIPs_codes!",ADDRESS((MATCH($D194,INDIRECT($C194),0)+MATCH($C194,FIPs_codes!$G$1:$G$3296,0)-1),COLUMN(FIPs_codes!A192))))),"",INDIRECT(CONCATENATE("FIPs_codes!",ADDRESS((MATCH($D194,INDIRECT($C194),0)+MATCH($C194,FIPs_codes!$G$1:$G$3296,0)-1),COLUMN(FIPs_codes!A192)))))</f>
        <v>40129</v>
      </c>
      <c r="F194" s="51">
        <f ca="1">IF(ISERROR(INDIRECT(CONCATENATE("FIPs_codes!",ADDRESS((MATCH($D194,INDIRECT($C194),0)+MATCH($C194,FIPs_codes!$G$1:$G$3296,0)-1),COLUMN(FIPs_codes!C192))))),"",INDIRECT(CONCATENATE("FIPs_codes!",ADDRESS((MATCH($D194,INDIRECT($C194),0)+MATCH($C194,FIPs_codes!$G$1:$G$3296,0)-1),COLUMN(FIPs_codes!C192)))))</f>
        <v>6</v>
      </c>
      <c r="G194" s="49" t="s">
        <v>266</v>
      </c>
      <c r="H194" s="49" t="s">
        <v>217</v>
      </c>
      <c r="I194" s="53" t="s">
        <v>366</v>
      </c>
      <c r="J194" s="55" t="s">
        <v>268</v>
      </c>
      <c r="K194" s="49" t="s">
        <v>78</v>
      </c>
      <c r="L194" s="49" t="s">
        <v>269</v>
      </c>
      <c r="M194" s="49" t="s">
        <v>57</v>
      </c>
      <c r="N194" s="57" t="s">
        <v>367</v>
      </c>
      <c r="O194" s="57">
        <v>1994</v>
      </c>
      <c r="P194" s="57" t="s">
        <v>252</v>
      </c>
      <c r="Q194" s="49">
        <v>215</v>
      </c>
      <c r="R194" s="49" t="s">
        <v>60</v>
      </c>
      <c r="S194" s="59" t="s">
        <v>60</v>
      </c>
      <c r="T194" s="47" t="s">
        <v>271</v>
      </c>
      <c r="U194" s="49" t="s">
        <v>134</v>
      </c>
      <c r="V194" s="57" t="s">
        <v>254</v>
      </c>
      <c r="W194" s="61" t="s">
        <v>225</v>
      </c>
      <c r="X194" s="61" t="s">
        <v>65</v>
      </c>
      <c r="Y194" s="61">
        <v>40996</v>
      </c>
      <c r="Z194" s="49">
        <v>76</v>
      </c>
      <c r="AA194" s="49">
        <v>978</v>
      </c>
      <c r="AB194" s="49" t="s">
        <v>66</v>
      </c>
      <c r="AC194" s="49">
        <v>22827</v>
      </c>
      <c r="AD194" s="49" t="s">
        <v>272</v>
      </c>
      <c r="AE194" s="57" t="s">
        <v>255</v>
      </c>
      <c r="AF194" s="57" t="s">
        <v>256</v>
      </c>
      <c r="AG194" s="49" t="s">
        <v>229</v>
      </c>
      <c r="AH194" s="49">
        <v>0</v>
      </c>
      <c r="AI194" s="49">
        <v>3818.2</v>
      </c>
      <c r="AJ194" s="49">
        <v>3818.2</v>
      </c>
      <c r="AK194" s="57">
        <v>2.2000000000000002</v>
      </c>
      <c r="AL194" s="25">
        <v>0</v>
      </c>
      <c r="AM194" s="55" t="s">
        <v>230</v>
      </c>
      <c r="AN194" s="49" t="s">
        <v>257</v>
      </c>
      <c r="AO194" s="49" t="s">
        <v>258</v>
      </c>
      <c r="AP194" s="63" t="s">
        <v>259</v>
      </c>
      <c r="AQ194" s="27" t="str">
        <f t="shared" si="5"/>
        <v>Record Complete</v>
      </c>
      <c r="AR194" s="53" t="s">
        <v>234</v>
      </c>
      <c r="AS194" s="5" t="str">
        <f t="shared" si="6"/>
        <v/>
      </c>
      <c r="AT194" t="s">
        <v>17200</v>
      </c>
    </row>
    <row r="195" spans="1:46" ht="15.75" thickBot="1" x14ac:dyDescent="0.3">
      <c r="A195" s="48" t="s">
        <v>365</v>
      </c>
      <c r="B195" s="50">
        <v>9006</v>
      </c>
      <c r="C195" s="50" t="s">
        <v>213</v>
      </c>
      <c r="D195" s="50" t="s">
        <v>214</v>
      </c>
      <c r="E195" s="51" t="str">
        <f ca="1">IF(ISERROR(INDIRECT(CONCATENATE("FIPs_codes!",ADDRESS((MATCH($D195,INDIRECT($C195),0)+MATCH($C195,FIPs_codes!$G$1:$G$3296,0)-1),COLUMN(FIPs_codes!A193))))),"",INDIRECT(CONCATENATE("FIPs_codes!",ADDRESS((MATCH($D195,INDIRECT($C195),0)+MATCH($C195,FIPs_codes!$G$1:$G$3296,0)-1),COLUMN(FIPs_codes!A193)))))</f>
        <v>40129</v>
      </c>
      <c r="F195" s="51">
        <f ca="1">IF(ISERROR(INDIRECT(CONCATENATE("FIPs_codes!",ADDRESS((MATCH($D195,INDIRECT($C195),0)+MATCH($C195,FIPs_codes!$G$1:$G$3296,0)-1),COLUMN(FIPs_codes!C193))))),"",INDIRECT(CONCATENATE("FIPs_codes!",ADDRESS((MATCH($D195,INDIRECT($C195),0)+MATCH($C195,FIPs_codes!$G$1:$G$3296,0)-1),COLUMN(FIPs_codes!C193)))))</f>
        <v>6</v>
      </c>
      <c r="G195" s="50" t="s">
        <v>266</v>
      </c>
      <c r="H195" s="50" t="s">
        <v>217</v>
      </c>
      <c r="I195" s="54" t="s">
        <v>366</v>
      </c>
      <c r="J195" s="56" t="s">
        <v>268</v>
      </c>
      <c r="K195" s="50" t="s">
        <v>78</v>
      </c>
      <c r="L195" s="50" t="s">
        <v>269</v>
      </c>
      <c r="M195" s="50" t="s">
        <v>57</v>
      </c>
      <c r="N195" s="58" t="s">
        <v>367</v>
      </c>
      <c r="O195" s="58">
        <v>1994</v>
      </c>
      <c r="P195" s="58" t="s">
        <v>252</v>
      </c>
      <c r="Q195" s="50">
        <v>215</v>
      </c>
      <c r="R195" s="50" t="s">
        <v>60</v>
      </c>
      <c r="S195" s="60" t="s">
        <v>60</v>
      </c>
      <c r="T195" s="48" t="s">
        <v>271</v>
      </c>
      <c r="U195" s="50" t="s">
        <v>134</v>
      </c>
      <c r="V195" s="58" t="s">
        <v>254</v>
      </c>
      <c r="W195" s="62" t="s">
        <v>225</v>
      </c>
      <c r="X195" s="62" t="s">
        <v>65</v>
      </c>
      <c r="Y195" s="62">
        <v>40996</v>
      </c>
      <c r="Z195" s="50">
        <v>76</v>
      </c>
      <c r="AA195" s="50">
        <v>978</v>
      </c>
      <c r="AB195" s="50" t="s">
        <v>66</v>
      </c>
      <c r="AC195" s="50">
        <v>22827</v>
      </c>
      <c r="AD195" s="50" t="s">
        <v>272</v>
      </c>
      <c r="AE195" s="58" t="s">
        <v>255</v>
      </c>
      <c r="AF195" s="58" t="s">
        <v>256</v>
      </c>
      <c r="AG195" s="50" t="s">
        <v>229</v>
      </c>
      <c r="AH195" s="50">
        <v>0</v>
      </c>
      <c r="AI195" s="50">
        <v>3897</v>
      </c>
      <c r="AJ195" s="50">
        <v>3897</v>
      </c>
      <c r="AK195" s="58">
        <v>2.4</v>
      </c>
      <c r="AL195" s="26">
        <v>0</v>
      </c>
      <c r="AM195" s="56" t="s">
        <v>230</v>
      </c>
      <c r="AN195" s="50" t="s">
        <v>257</v>
      </c>
      <c r="AO195" s="50" t="s">
        <v>258</v>
      </c>
      <c r="AP195" s="45" t="s">
        <v>259</v>
      </c>
      <c r="AQ195" s="27" t="str">
        <f t="shared" si="5"/>
        <v>Record Complete</v>
      </c>
      <c r="AR195" s="54" t="s">
        <v>234</v>
      </c>
      <c r="AS195" s="5" t="str">
        <f t="shared" si="6"/>
        <v/>
      </c>
      <c r="AT195" t="s">
        <v>17200</v>
      </c>
    </row>
    <row r="196" spans="1:46" ht="15.75" thickBot="1" x14ac:dyDescent="0.3">
      <c r="A196" s="47" t="s">
        <v>368</v>
      </c>
      <c r="B196" s="49">
        <v>6918</v>
      </c>
      <c r="C196" s="49" t="s">
        <v>213</v>
      </c>
      <c r="D196" s="49" t="s">
        <v>327</v>
      </c>
      <c r="E196" s="51" t="str">
        <f ca="1">IF(ISERROR(INDIRECT(CONCATENATE("FIPs_codes!",ADDRESS((MATCH($D196,INDIRECT($C196),0)+MATCH($C196,FIPs_codes!$G$1:$G$3296,0)-1),COLUMN(FIPs_codes!A194))))),"",INDIRECT(CONCATENATE("FIPs_codes!",ADDRESS((MATCH($D196,INDIRECT($C196),0)+MATCH($C196,FIPs_codes!$G$1:$G$3296,0)-1),COLUMN(FIPs_codes!A194)))))</f>
        <v>40149</v>
      </c>
      <c r="F196" s="51">
        <f ca="1">IF(ISERROR(INDIRECT(CONCATENATE("FIPs_codes!",ADDRESS((MATCH($D196,INDIRECT($C196),0)+MATCH($C196,FIPs_codes!$G$1:$G$3296,0)-1),COLUMN(FIPs_codes!C194))))),"",INDIRECT(CONCATENATE("FIPs_codes!",ADDRESS((MATCH($D196,INDIRECT($C196),0)+MATCH($C196,FIPs_codes!$G$1:$G$3296,0)-1),COLUMN(FIPs_codes!C194)))))</f>
        <v>6</v>
      </c>
      <c r="G196" s="51" t="s">
        <v>216</v>
      </c>
      <c r="H196" s="51" t="s">
        <v>217</v>
      </c>
      <c r="I196" s="53" t="s">
        <v>369</v>
      </c>
      <c r="J196" s="55" t="s">
        <v>268</v>
      </c>
      <c r="K196" s="49" t="s">
        <v>78</v>
      </c>
      <c r="L196" s="49" t="s">
        <v>269</v>
      </c>
      <c r="M196" s="49" t="s">
        <v>57</v>
      </c>
      <c r="N196" s="57" t="s">
        <v>363</v>
      </c>
      <c r="O196" s="57">
        <v>2009</v>
      </c>
      <c r="P196" s="57" t="s">
        <v>370</v>
      </c>
      <c r="Q196" s="128">
        <v>145</v>
      </c>
      <c r="R196" s="49" t="s">
        <v>244</v>
      </c>
      <c r="S196" s="59" t="s">
        <v>60</v>
      </c>
      <c r="T196" s="47" t="s">
        <v>223</v>
      </c>
      <c r="U196" s="49" t="s">
        <v>134</v>
      </c>
      <c r="V196" s="57" t="s">
        <v>224</v>
      </c>
      <c r="W196" s="61" t="s">
        <v>225</v>
      </c>
      <c r="X196" s="61" t="s">
        <v>226</v>
      </c>
      <c r="Y196" s="61">
        <v>41024</v>
      </c>
      <c r="Z196" s="49">
        <v>76</v>
      </c>
      <c r="AA196" s="128">
        <v>778</v>
      </c>
      <c r="AB196" s="49" t="s">
        <v>66</v>
      </c>
      <c r="AC196" s="128">
        <v>678</v>
      </c>
      <c r="AD196" s="49" t="s">
        <v>227</v>
      </c>
      <c r="AE196" s="57" t="s">
        <v>235</v>
      </c>
      <c r="AF196" s="57" t="s">
        <v>236</v>
      </c>
      <c r="AG196" s="49" t="s">
        <v>229</v>
      </c>
      <c r="AH196" s="49">
        <v>1.5</v>
      </c>
      <c r="AI196" s="49">
        <v>38.9</v>
      </c>
      <c r="AJ196" s="49">
        <v>40.4</v>
      </c>
      <c r="AK196" s="57">
        <v>0</v>
      </c>
      <c r="AL196" s="25">
        <v>3.7128712871287127E-2</v>
      </c>
      <c r="AM196" s="55" t="s">
        <v>230</v>
      </c>
      <c r="AN196" s="49" t="s">
        <v>231</v>
      </c>
      <c r="AO196" s="49" t="s">
        <v>232</v>
      </c>
      <c r="AP196" s="63" t="s">
        <v>16963</v>
      </c>
      <c r="AQ196" s="27" t="str">
        <f t="shared" ref="AQ196:AQ259" si="7">IF(OR(ISBLANK(B196),ISBLANK(C196),ISBLANK(D196),ISBLANK(G196),ISBLANK(H196),NOT(OR(NOT(ISBLANK(J196)),AND(NOT(ISBLANK(K196)),NOT(ISBLANK(L196))))),ISBLANK(M196),ISBLANK(Q196),ISBLANK(R196),ISBLANK(U196),ISBLANK(W196),ISBLANK(X196),ISBLANK(Y196),ISBLANK(Z196),ISBLANK(AA196),ISBLANK(AB196),ISBLANK(AC196),ISBLANK(AD196),ISBLANK(AM196),ISBLANK(AN196),AND(ISBLANK(AO196),ISBLANK(AP196))),"Record incomplete","Record Complete")</f>
        <v>Record Complete</v>
      </c>
      <c r="AR196" s="53" t="s">
        <v>234</v>
      </c>
      <c r="AS196" s="5" t="str">
        <f t="shared" ref="AS196:AS259" si="8">IF(AND(A195=A195,K196=K195,L196=L195,N196=N195,Y196=Y195,Z196=Z195,AJ196=AJ195,AI196=AI195),"DUP","")</f>
        <v/>
      </c>
      <c r="AT196" t="s">
        <v>17200</v>
      </c>
    </row>
    <row r="197" spans="1:46" ht="15.75" thickBot="1" x14ac:dyDescent="0.3">
      <c r="A197" s="29" t="s">
        <v>368</v>
      </c>
      <c r="B197" s="31">
        <v>6918</v>
      </c>
      <c r="C197" s="31" t="s">
        <v>213</v>
      </c>
      <c r="D197" s="31" t="s">
        <v>327</v>
      </c>
      <c r="E197" s="51" t="str">
        <f ca="1">IF(ISERROR(INDIRECT(CONCATENATE("FIPs_codes!",ADDRESS((MATCH($D197,INDIRECT($C197),0)+MATCH($C197,FIPs_codes!$G$1:$G$3296,0)-1),COLUMN(FIPs_codes!A195))))),"",INDIRECT(CONCATENATE("FIPs_codes!",ADDRESS((MATCH($D197,INDIRECT($C197),0)+MATCH($C197,FIPs_codes!$G$1:$G$3296,0)-1),COLUMN(FIPs_codes!A195)))))</f>
        <v>40149</v>
      </c>
      <c r="F197" s="51">
        <f ca="1">IF(ISERROR(INDIRECT(CONCATENATE("FIPs_codes!",ADDRESS((MATCH($D197,INDIRECT($C197),0)+MATCH($C197,FIPs_codes!$G$1:$G$3296,0)-1),COLUMN(FIPs_codes!C195))))),"",INDIRECT(CONCATENATE("FIPs_codes!",ADDRESS((MATCH($D197,INDIRECT($C197),0)+MATCH($C197,FIPs_codes!$G$1:$G$3296,0)-1),COLUMN(FIPs_codes!C195)))))</f>
        <v>6</v>
      </c>
      <c r="G197" s="33" t="s">
        <v>216</v>
      </c>
      <c r="H197" s="33" t="s">
        <v>217</v>
      </c>
      <c r="I197" s="35" t="s">
        <v>369</v>
      </c>
      <c r="J197" s="37" t="s">
        <v>268</v>
      </c>
      <c r="K197" s="31" t="s">
        <v>78</v>
      </c>
      <c r="L197" s="31" t="s">
        <v>269</v>
      </c>
      <c r="M197" s="31" t="s">
        <v>57</v>
      </c>
      <c r="N197" s="39" t="s">
        <v>363</v>
      </c>
      <c r="O197" s="39">
        <v>2009</v>
      </c>
      <c r="P197" s="39" t="s">
        <v>370</v>
      </c>
      <c r="Q197" s="240">
        <v>145</v>
      </c>
      <c r="R197" s="31" t="s">
        <v>244</v>
      </c>
      <c r="S197" s="41" t="s">
        <v>60</v>
      </c>
      <c r="T197" s="29" t="s">
        <v>223</v>
      </c>
      <c r="U197" s="31" t="s">
        <v>134</v>
      </c>
      <c r="V197" s="39" t="s">
        <v>224</v>
      </c>
      <c r="W197" s="43" t="s">
        <v>225</v>
      </c>
      <c r="X197" s="43" t="s">
        <v>226</v>
      </c>
      <c r="Y197" s="43">
        <v>41024</v>
      </c>
      <c r="Z197" s="31">
        <v>76</v>
      </c>
      <c r="AA197" s="240">
        <v>778</v>
      </c>
      <c r="AB197" s="31" t="s">
        <v>66</v>
      </c>
      <c r="AC197" s="240">
        <v>678</v>
      </c>
      <c r="AD197" s="31" t="s">
        <v>227</v>
      </c>
      <c r="AE197" s="39" t="s">
        <v>235</v>
      </c>
      <c r="AF197" s="39" t="s">
        <v>236</v>
      </c>
      <c r="AG197" s="31" t="s">
        <v>229</v>
      </c>
      <c r="AH197" s="31">
        <v>1</v>
      </c>
      <c r="AI197" s="31">
        <v>45.7</v>
      </c>
      <c r="AJ197" s="31">
        <v>46.7</v>
      </c>
      <c r="AK197" s="39">
        <v>0</v>
      </c>
      <c r="AL197" s="26">
        <v>2.1413276231263382E-2</v>
      </c>
      <c r="AM197" s="37" t="s">
        <v>230</v>
      </c>
      <c r="AN197" s="31" t="s">
        <v>231</v>
      </c>
      <c r="AO197" s="31" t="s">
        <v>232</v>
      </c>
      <c r="AP197" s="45" t="s">
        <v>16963</v>
      </c>
      <c r="AQ197" s="27" t="str">
        <f t="shared" si="7"/>
        <v>Record Complete</v>
      </c>
      <c r="AR197" s="35" t="s">
        <v>234</v>
      </c>
      <c r="AS197" s="5" t="str">
        <f t="shared" si="8"/>
        <v/>
      </c>
      <c r="AT197" t="s">
        <v>17200</v>
      </c>
    </row>
    <row r="198" spans="1:46" ht="15.75" thickBot="1" x14ac:dyDescent="0.3">
      <c r="A198" s="30" t="s">
        <v>368</v>
      </c>
      <c r="B198" s="32">
        <v>6918</v>
      </c>
      <c r="C198" s="32" t="s">
        <v>213</v>
      </c>
      <c r="D198" s="32" t="s">
        <v>327</v>
      </c>
      <c r="E198" s="51" t="str">
        <f ca="1">IF(ISERROR(INDIRECT(CONCATENATE("FIPs_codes!",ADDRESS((MATCH($D198,INDIRECT($C198),0)+MATCH($C198,FIPs_codes!$G$1:$G$3296,0)-1),COLUMN(FIPs_codes!A196))))),"",INDIRECT(CONCATENATE("FIPs_codes!",ADDRESS((MATCH($D198,INDIRECT($C198),0)+MATCH($C198,FIPs_codes!$G$1:$G$3296,0)-1),COLUMN(FIPs_codes!A196)))))</f>
        <v>40149</v>
      </c>
      <c r="F198" s="51">
        <f ca="1">IF(ISERROR(INDIRECT(CONCATENATE("FIPs_codes!",ADDRESS((MATCH($D198,INDIRECT($C198),0)+MATCH($C198,FIPs_codes!$G$1:$G$3296,0)-1),COLUMN(FIPs_codes!C196))))),"",INDIRECT(CONCATENATE("FIPs_codes!",ADDRESS((MATCH($D198,INDIRECT($C198),0)+MATCH($C198,FIPs_codes!$G$1:$G$3296,0)-1),COLUMN(FIPs_codes!C196)))))</f>
        <v>6</v>
      </c>
      <c r="G198" s="34" t="s">
        <v>216</v>
      </c>
      <c r="H198" s="34" t="s">
        <v>217</v>
      </c>
      <c r="I198" s="36" t="s">
        <v>369</v>
      </c>
      <c r="J198" s="38" t="s">
        <v>268</v>
      </c>
      <c r="K198" s="32" t="s">
        <v>78</v>
      </c>
      <c r="L198" s="32" t="s">
        <v>269</v>
      </c>
      <c r="M198" s="32" t="s">
        <v>57</v>
      </c>
      <c r="N198" s="40" t="s">
        <v>363</v>
      </c>
      <c r="O198" s="40">
        <v>2009</v>
      </c>
      <c r="P198" s="40" t="s">
        <v>370</v>
      </c>
      <c r="Q198" s="125">
        <v>145</v>
      </c>
      <c r="R198" s="32" t="s">
        <v>244</v>
      </c>
      <c r="S198" s="42" t="s">
        <v>60</v>
      </c>
      <c r="T198" s="30" t="s">
        <v>223</v>
      </c>
      <c r="U198" s="32" t="s">
        <v>134</v>
      </c>
      <c r="V198" s="40" t="s">
        <v>224</v>
      </c>
      <c r="W198" s="44" t="s">
        <v>225</v>
      </c>
      <c r="X198" s="44" t="s">
        <v>226</v>
      </c>
      <c r="Y198" s="44">
        <v>41024</v>
      </c>
      <c r="Z198" s="32">
        <v>76</v>
      </c>
      <c r="AA198" s="125">
        <v>778</v>
      </c>
      <c r="AB198" s="32" t="s">
        <v>66</v>
      </c>
      <c r="AC198" s="125">
        <v>678</v>
      </c>
      <c r="AD198" s="32" t="s">
        <v>227</v>
      </c>
      <c r="AE198" s="40" t="s">
        <v>235</v>
      </c>
      <c r="AF198" s="40" t="s">
        <v>236</v>
      </c>
      <c r="AG198" s="32" t="s">
        <v>229</v>
      </c>
      <c r="AH198" s="32">
        <v>1</v>
      </c>
      <c r="AI198" s="32">
        <v>50.3</v>
      </c>
      <c r="AJ198" s="32">
        <v>51.3</v>
      </c>
      <c r="AK198" s="40">
        <v>0</v>
      </c>
      <c r="AL198" s="25">
        <v>1.9493177387914232E-2</v>
      </c>
      <c r="AM198" s="38" t="s">
        <v>230</v>
      </c>
      <c r="AN198" s="32" t="s">
        <v>231</v>
      </c>
      <c r="AO198" s="32" t="s">
        <v>232</v>
      </c>
      <c r="AP198" s="63" t="s">
        <v>16963</v>
      </c>
      <c r="AQ198" s="27" t="str">
        <f t="shared" si="7"/>
        <v>Record Complete</v>
      </c>
      <c r="AR198" s="36" t="s">
        <v>234</v>
      </c>
      <c r="AS198" s="5" t="str">
        <f t="shared" si="8"/>
        <v/>
      </c>
      <c r="AT198" t="s">
        <v>17200</v>
      </c>
    </row>
    <row r="199" spans="1:46" ht="15.75" thickBot="1" x14ac:dyDescent="0.3">
      <c r="A199" s="29" t="s">
        <v>368</v>
      </c>
      <c r="B199" s="31">
        <v>6918</v>
      </c>
      <c r="C199" s="31" t="s">
        <v>213</v>
      </c>
      <c r="D199" s="31" t="s">
        <v>327</v>
      </c>
      <c r="E199" s="51" t="str">
        <f ca="1">IF(ISERROR(INDIRECT(CONCATENATE("FIPs_codes!",ADDRESS((MATCH($D199,INDIRECT($C199),0)+MATCH($C199,FIPs_codes!$G$1:$G$3296,0)-1),COLUMN(FIPs_codes!A197))))),"",INDIRECT(CONCATENATE("FIPs_codes!",ADDRESS((MATCH($D199,INDIRECT($C199),0)+MATCH($C199,FIPs_codes!$G$1:$G$3296,0)-1),COLUMN(FIPs_codes!A197)))))</f>
        <v>40149</v>
      </c>
      <c r="F199" s="51">
        <f ca="1">IF(ISERROR(INDIRECT(CONCATENATE("FIPs_codes!",ADDRESS((MATCH($D199,INDIRECT($C199),0)+MATCH($C199,FIPs_codes!$G$1:$G$3296,0)-1),COLUMN(FIPs_codes!C197))))),"",INDIRECT(CONCATENATE("FIPs_codes!",ADDRESS((MATCH($D199,INDIRECT($C199),0)+MATCH($C199,FIPs_codes!$G$1:$G$3296,0)-1),COLUMN(FIPs_codes!C197)))))</f>
        <v>6</v>
      </c>
      <c r="G199" s="33" t="s">
        <v>216</v>
      </c>
      <c r="H199" s="33" t="s">
        <v>217</v>
      </c>
      <c r="I199" s="35" t="s">
        <v>369</v>
      </c>
      <c r="J199" s="37" t="s">
        <v>268</v>
      </c>
      <c r="K199" s="31" t="s">
        <v>78</v>
      </c>
      <c r="L199" s="31" t="s">
        <v>269</v>
      </c>
      <c r="M199" s="31" t="s">
        <v>57</v>
      </c>
      <c r="N199" s="39" t="s">
        <v>363</v>
      </c>
      <c r="O199" s="39">
        <v>2009</v>
      </c>
      <c r="P199" s="39" t="s">
        <v>370</v>
      </c>
      <c r="Q199" s="240">
        <v>145</v>
      </c>
      <c r="R199" s="31" t="s">
        <v>244</v>
      </c>
      <c r="S199" s="41" t="s">
        <v>60</v>
      </c>
      <c r="T199" s="29" t="s">
        <v>223</v>
      </c>
      <c r="U199" s="31" t="s">
        <v>134</v>
      </c>
      <c r="V199" s="39" t="s">
        <v>224</v>
      </c>
      <c r="W199" s="43" t="s">
        <v>225</v>
      </c>
      <c r="X199" s="43" t="s">
        <v>226</v>
      </c>
      <c r="Y199" s="43">
        <v>41101</v>
      </c>
      <c r="Z199" s="31">
        <v>77</v>
      </c>
      <c r="AA199" s="240">
        <v>726</v>
      </c>
      <c r="AB199" s="31" t="s">
        <v>66</v>
      </c>
      <c r="AC199" s="240">
        <v>678</v>
      </c>
      <c r="AD199" s="31" t="s">
        <v>227</v>
      </c>
      <c r="AE199" s="39" t="s">
        <v>333</v>
      </c>
      <c r="AF199" s="39" t="s">
        <v>236</v>
      </c>
      <c r="AG199" s="31" t="s">
        <v>229</v>
      </c>
      <c r="AH199" s="31">
        <v>2</v>
      </c>
      <c r="AI199" s="31">
        <v>103.2</v>
      </c>
      <c r="AJ199" s="31">
        <v>105.5</v>
      </c>
      <c r="AK199" s="39">
        <v>0</v>
      </c>
      <c r="AL199" s="26">
        <v>1.9011406844106463E-2</v>
      </c>
      <c r="AM199" s="37" t="s">
        <v>230</v>
      </c>
      <c r="AN199" s="31" t="s">
        <v>231</v>
      </c>
      <c r="AO199" s="31" t="s">
        <v>232</v>
      </c>
      <c r="AP199" s="45" t="s">
        <v>16963</v>
      </c>
      <c r="AQ199" s="27" t="str">
        <f t="shared" si="7"/>
        <v>Record Complete</v>
      </c>
      <c r="AR199" s="35" t="s">
        <v>234</v>
      </c>
      <c r="AS199" s="5" t="str">
        <f t="shared" si="8"/>
        <v/>
      </c>
      <c r="AT199" t="s">
        <v>17200</v>
      </c>
    </row>
    <row r="200" spans="1:46" ht="15.75" thickBot="1" x14ac:dyDescent="0.3">
      <c r="A200" s="30" t="s">
        <v>368</v>
      </c>
      <c r="B200" s="32">
        <v>6918</v>
      </c>
      <c r="C200" s="32" t="s">
        <v>213</v>
      </c>
      <c r="D200" s="32" t="s">
        <v>327</v>
      </c>
      <c r="E200" s="51" t="str">
        <f ca="1">IF(ISERROR(INDIRECT(CONCATENATE("FIPs_codes!",ADDRESS((MATCH($D200,INDIRECT($C200),0)+MATCH($C200,FIPs_codes!$G$1:$G$3296,0)-1),COLUMN(FIPs_codes!A198))))),"",INDIRECT(CONCATENATE("FIPs_codes!",ADDRESS((MATCH($D200,INDIRECT($C200),0)+MATCH($C200,FIPs_codes!$G$1:$G$3296,0)-1),COLUMN(FIPs_codes!A198)))))</f>
        <v>40149</v>
      </c>
      <c r="F200" s="51">
        <f ca="1">IF(ISERROR(INDIRECT(CONCATENATE("FIPs_codes!",ADDRESS((MATCH($D200,INDIRECT($C200),0)+MATCH($C200,FIPs_codes!$G$1:$G$3296,0)-1),COLUMN(FIPs_codes!C198))))),"",INDIRECT(CONCATENATE("FIPs_codes!",ADDRESS((MATCH($D200,INDIRECT($C200),0)+MATCH($C200,FIPs_codes!$G$1:$G$3296,0)-1),COLUMN(FIPs_codes!C198)))))</f>
        <v>6</v>
      </c>
      <c r="G200" s="34" t="s">
        <v>216</v>
      </c>
      <c r="H200" s="34" t="s">
        <v>217</v>
      </c>
      <c r="I200" s="36" t="s">
        <v>369</v>
      </c>
      <c r="J200" s="38" t="s">
        <v>268</v>
      </c>
      <c r="K200" s="32" t="s">
        <v>78</v>
      </c>
      <c r="L200" s="32" t="s">
        <v>269</v>
      </c>
      <c r="M200" s="32" t="s">
        <v>57</v>
      </c>
      <c r="N200" s="40" t="s">
        <v>363</v>
      </c>
      <c r="O200" s="40">
        <v>2009</v>
      </c>
      <c r="P200" s="40" t="s">
        <v>370</v>
      </c>
      <c r="Q200" s="125">
        <v>145</v>
      </c>
      <c r="R200" s="32" t="s">
        <v>244</v>
      </c>
      <c r="S200" s="42" t="s">
        <v>60</v>
      </c>
      <c r="T200" s="30" t="s">
        <v>223</v>
      </c>
      <c r="U200" s="32" t="s">
        <v>134</v>
      </c>
      <c r="V200" s="40" t="s">
        <v>224</v>
      </c>
      <c r="W200" s="44" t="s">
        <v>225</v>
      </c>
      <c r="X200" s="44" t="s">
        <v>226</v>
      </c>
      <c r="Y200" s="44">
        <v>41101</v>
      </c>
      <c r="Z200" s="32">
        <v>77</v>
      </c>
      <c r="AA200" s="125">
        <v>726</v>
      </c>
      <c r="AB200" s="32" t="s">
        <v>66</v>
      </c>
      <c r="AC200" s="125">
        <v>678</v>
      </c>
      <c r="AD200" s="32" t="s">
        <v>227</v>
      </c>
      <c r="AE200" s="40" t="s">
        <v>235</v>
      </c>
      <c r="AF200" s="40" t="s">
        <v>236</v>
      </c>
      <c r="AG200" s="32" t="s">
        <v>229</v>
      </c>
      <c r="AH200" s="32">
        <v>2.5</v>
      </c>
      <c r="AI200" s="32">
        <v>125.3</v>
      </c>
      <c r="AJ200" s="32">
        <v>127.8</v>
      </c>
      <c r="AK200" s="40">
        <v>0</v>
      </c>
      <c r="AL200" s="25">
        <v>1.9561815336463225E-2</v>
      </c>
      <c r="AM200" s="38" t="s">
        <v>230</v>
      </c>
      <c r="AN200" s="32" t="s">
        <v>231</v>
      </c>
      <c r="AO200" s="32" t="s">
        <v>232</v>
      </c>
      <c r="AP200" s="63" t="s">
        <v>16963</v>
      </c>
      <c r="AQ200" s="27" t="str">
        <f t="shared" si="7"/>
        <v>Record Complete</v>
      </c>
      <c r="AR200" s="36" t="s">
        <v>234</v>
      </c>
      <c r="AS200" s="5" t="str">
        <f t="shared" si="8"/>
        <v/>
      </c>
      <c r="AT200" t="s">
        <v>17200</v>
      </c>
    </row>
    <row r="201" spans="1:46" ht="15.75" thickBot="1" x14ac:dyDescent="0.3">
      <c r="A201" s="48" t="s">
        <v>368</v>
      </c>
      <c r="B201" s="50">
        <v>6918</v>
      </c>
      <c r="C201" s="50" t="s">
        <v>213</v>
      </c>
      <c r="D201" s="50" t="s">
        <v>327</v>
      </c>
      <c r="E201" s="51" t="str">
        <f ca="1">IF(ISERROR(INDIRECT(CONCATENATE("FIPs_codes!",ADDRESS((MATCH($D201,INDIRECT($C201),0)+MATCH($C201,FIPs_codes!$G$1:$G$3296,0)-1),COLUMN(FIPs_codes!A199))))),"",INDIRECT(CONCATENATE("FIPs_codes!",ADDRESS((MATCH($D201,INDIRECT($C201),0)+MATCH($C201,FIPs_codes!$G$1:$G$3296,0)-1),COLUMN(FIPs_codes!A199)))))</f>
        <v>40149</v>
      </c>
      <c r="F201" s="51">
        <f ca="1">IF(ISERROR(INDIRECT(CONCATENATE("FIPs_codes!",ADDRESS((MATCH($D201,INDIRECT($C201),0)+MATCH($C201,FIPs_codes!$G$1:$G$3296,0)-1),COLUMN(FIPs_codes!C199))))),"",INDIRECT(CONCATENATE("FIPs_codes!",ADDRESS((MATCH($D201,INDIRECT($C201),0)+MATCH($C201,FIPs_codes!$G$1:$G$3296,0)-1),COLUMN(FIPs_codes!C199)))))</f>
        <v>6</v>
      </c>
      <c r="G201" s="52" t="s">
        <v>216</v>
      </c>
      <c r="H201" s="52" t="s">
        <v>217</v>
      </c>
      <c r="I201" s="54" t="s">
        <v>369</v>
      </c>
      <c r="J201" s="56" t="s">
        <v>268</v>
      </c>
      <c r="K201" s="50" t="s">
        <v>78</v>
      </c>
      <c r="L201" s="50" t="s">
        <v>269</v>
      </c>
      <c r="M201" s="50" t="s">
        <v>57</v>
      </c>
      <c r="N201" s="58" t="s">
        <v>363</v>
      </c>
      <c r="O201" s="58">
        <v>2009</v>
      </c>
      <c r="P201" s="58" t="s">
        <v>370</v>
      </c>
      <c r="Q201" s="126">
        <v>145</v>
      </c>
      <c r="R201" s="50" t="s">
        <v>244</v>
      </c>
      <c r="S201" s="60" t="s">
        <v>60</v>
      </c>
      <c r="T201" s="48" t="s">
        <v>223</v>
      </c>
      <c r="U201" s="50" t="s">
        <v>134</v>
      </c>
      <c r="V201" s="58" t="s">
        <v>224</v>
      </c>
      <c r="W201" s="62" t="s">
        <v>225</v>
      </c>
      <c r="X201" s="62" t="s">
        <v>226</v>
      </c>
      <c r="Y201" s="62">
        <v>41101</v>
      </c>
      <c r="Z201" s="50">
        <v>77</v>
      </c>
      <c r="AA201" s="126">
        <v>726</v>
      </c>
      <c r="AB201" s="50" t="s">
        <v>66</v>
      </c>
      <c r="AC201" s="126">
        <v>678</v>
      </c>
      <c r="AD201" s="50" t="s">
        <v>227</v>
      </c>
      <c r="AE201" s="58" t="s">
        <v>235</v>
      </c>
      <c r="AF201" s="58" t="s">
        <v>236</v>
      </c>
      <c r="AG201" s="50" t="s">
        <v>229</v>
      </c>
      <c r="AH201" s="50">
        <v>4.3</v>
      </c>
      <c r="AI201" s="50">
        <v>154.4</v>
      </c>
      <c r="AJ201" s="50">
        <v>158.69999999999999</v>
      </c>
      <c r="AK201" s="58">
        <v>0</v>
      </c>
      <c r="AL201" s="26">
        <v>2.7095148078134842E-2</v>
      </c>
      <c r="AM201" s="56" t="s">
        <v>230</v>
      </c>
      <c r="AN201" s="50" t="s">
        <v>231</v>
      </c>
      <c r="AO201" s="50" t="s">
        <v>232</v>
      </c>
      <c r="AP201" s="45" t="s">
        <v>16963</v>
      </c>
      <c r="AQ201" s="27" t="str">
        <f t="shared" si="7"/>
        <v>Record Complete</v>
      </c>
      <c r="AR201" s="54" t="s">
        <v>234</v>
      </c>
      <c r="AS201" s="5" t="str">
        <f t="shared" si="8"/>
        <v/>
      </c>
      <c r="AT201" t="s">
        <v>17200</v>
      </c>
    </row>
    <row r="202" spans="1:46" ht="15.75" thickBot="1" x14ac:dyDescent="0.3">
      <c r="A202" s="47" t="s">
        <v>371</v>
      </c>
      <c r="B202" s="49">
        <v>7454</v>
      </c>
      <c r="C202" s="49" t="s">
        <v>213</v>
      </c>
      <c r="D202" s="49" t="s">
        <v>327</v>
      </c>
      <c r="E202" s="51" t="str">
        <f ca="1">IF(ISERROR(INDIRECT(CONCATENATE("FIPs_codes!",ADDRESS((MATCH($D202,INDIRECT($C202),0)+MATCH($C202,FIPs_codes!$G$1:$G$3296,0)-1),COLUMN(FIPs_codes!A200))))),"",INDIRECT(CONCATENATE("FIPs_codes!",ADDRESS((MATCH($D202,INDIRECT($C202),0)+MATCH($C202,FIPs_codes!$G$1:$G$3296,0)-1),COLUMN(FIPs_codes!A200)))))</f>
        <v>40149</v>
      </c>
      <c r="F202" s="51">
        <f ca="1">IF(ISERROR(INDIRECT(CONCATENATE("FIPs_codes!",ADDRESS((MATCH($D202,INDIRECT($C202),0)+MATCH($C202,FIPs_codes!$G$1:$G$3296,0)-1),COLUMN(FIPs_codes!C200))))),"",INDIRECT(CONCATENATE("FIPs_codes!",ADDRESS((MATCH($D202,INDIRECT($C202),0)+MATCH($C202,FIPs_codes!$G$1:$G$3296,0)-1),COLUMN(FIPs_codes!C200)))))</f>
        <v>6</v>
      </c>
      <c r="G202" s="51" t="s">
        <v>329</v>
      </c>
      <c r="H202" s="51" t="s">
        <v>217</v>
      </c>
      <c r="I202" s="53" t="s">
        <v>372</v>
      </c>
      <c r="J202" s="55" t="s">
        <v>268</v>
      </c>
      <c r="K202" s="49" t="s">
        <v>78</v>
      </c>
      <c r="L202" s="49" t="s">
        <v>269</v>
      </c>
      <c r="M202" s="49" t="s">
        <v>57</v>
      </c>
      <c r="N202" s="57" t="s">
        <v>331</v>
      </c>
      <c r="O202" s="57">
        <v>2011</v>
      </c>
      <c r="P202" s="57" t="s">
        <v>373</v>
      </c>
      <c r="Q202" s="128">
        <v>95</v>
      </c>
      <c r="R202" s="49" t="s">
        <v>244</v>
      </c>
      <c r="S202" s="59" t="s">
        <v>60</v>
      </c>
      <c r="T202" s="47" t="s">
        <v>223</v>
      </c>
      <c r="U202" s="49" t="s">
        <v>134</v>
      </c>
      <c r="V202" s="57" t="s">
        <v>224</v>
      </c>
      <c r="W202" s="61" t="s">
        <v>225</v>
      </c>
      <c r="X202" s="61" t="s">
        <v>226</v>
      </c>
      <c r="Y202" s="61">
        <v>40882</v>
      </c>
      <c r="Z202" s="49">
        <v>86</v>
      </c>
      <c r="AA202" s="128">
        <v>741</v>
      </c>
      <c r="AB202" s="49" t="s">
        <v>66</v>
      </c>
      <c r="AC202" s="128">
        <v>447</v>
      </c>
      <c r="AD202" s="49" t="s">
        <v>227</v>
      </c>
      <c r="AE202" s="57" t="s">
        <v>235</v>
      </c>
      <c r="AF202" s="57" t="s">
        <v>236</v>
      </c>
      <c r="AG202" s="49" t="s">
        <v>229</v>
      </c>
      <c r="AH202" s="49">
        <v>2.5</v>
      </c>
      <c r="AI202" s="49">
        <v>15.6</v>
      </c>
      <c r="AJ202" s="49">
        <v>0</v>
      </c>
      <c r="AK202" s="57">
        <v>0</v>
      </c>
      <c r="AL202" s="25">
        <v>0.13812154696132595</v>
      </c>
      <c r="AM202" s="55" t="s">
        <v>230</v>
      </c>
      <c r="AN202" s="49" t="s">
        <v>231</v>
      </c>
      <c r="AO202" s="49" t="s">
        <v>232</v>
      </c>
      <c r="AP202" s="63" t="s">
        <v>16963</v>
      </c>
      <c r="AQ202" s="27" t="str">
        <f t="shared" si="7"/>
        <v>Record Complete</v>
      </c>
      <c r="AR202" s="53"/>
      <c r="AS202" s="5" t="str">
        <f t="shared" si="8"/>
        <v/>
      </c>
      <c r="AT202" t="s">
        <v>17200</v>
      </c>
    </row>
    <row r="203" spans="1:46" ht="15.75" thickBot="1" x14ac:dyDescent="0.3">
      <c r="A203" s="48" t="s">
        <v>371</v>
      </c>
      <c r="B203" s="50">
        <v>7454</v>
      </c>
      <c r="C203" s="50" t="s">
        <v>213</v>
      </c>
      <c r="D203" s="50" t="s">
        <v>327</v>
      </c>
      <c r="E203" s="51" t="str">
        <f ca="1">IF(ISERROR(INDIRECT(CONCATENATE("FIPs_codes!",ADDRESS((MATCH($D203,INDIRECT($C203),0)+MATCH($C203,FIPs_codes!$G$1:$G$3296,0)-1),COLUMN(FIPs_codes!A201))))),"",INDIRECT(CONCATENATE("FIPs_codes!",ADDRESS((MATCH($D203,INDIRECT($C203),0)+MATCH($C203,FIPs_codes!$G$1:$G$3296,0)-1),COLUMN(FIPs_codes!A201)))))</f>
        <v>40149</v>
      </c>
      <c r="F203" s="51">
        <f ca="1">IF(ISERROR(INDIRECT(CONCATENATE("FIPs_codes!",ADDRESS((MATCH($D203,INDIRECT($C203),0)+MATCH($C203,FIPs_codes!$G$1:$G$3296,0)-1),COLUMN(FIPs_codes!C201))))),"",INDIRECT(CONCATENATE("FIPs_codes!",ADDRESS((MATCH($D203,INDIRECT($C203),0)+MATCH($C203,FIPs_codes!$G$1:$G$3296,0)-1),COLUMN(FIPs_codes!C201)))))</f>
        <v>6</v>
      </c>
      <c r="G203" s="52" t="s">
        <v>329</v>
      </c>
      <c r="H203" s="52" t="s">
        <v>217</v>
      </c>
      <c r="I203" s="54" t="s">
        <v>372</v>
      </c>
      <c r="J203" s="56" t="s">
        <v>268</v>
      </c>
      <c r="K203" s="50" t="s">
        <v>78</v>
      </c>
      <c r="L203" s="50" t="s">
        <v>269</v>
      </c>
      <c r="M203" s="50" t="s">
        <v>57</v>
      </c>
      <c r="N203" s="58" t="s">
        <v>331</v>
      </c>
      <c r="O203" s="58">
        <v>2011</v>
      </c>
      <c r="P203" s="58" t="s">
        <v>373</v>
      </c>
      <c r="Q203" s="126">
        <v>95</v>
      </c>
      <c r="R203" s="50" t="s">
        <v>244</v>
      </c>
      <c r="S203" s="60" t="s">
        <v>60</v>
      </c>
      <c r="T203" s="48" t="s">
        <v>223</v>
      </c>
      <c r="U203" s="50" t="s">
        <v>134</v>
      </c>
      <c r="V203" s="58" t="s">
        <v>224</v>
      </c>
      <c r="W203" s="62" t="s">
        <v>225</v>
      </c>
      <c r="X203" s="62" t="s">
        <v>226</v>
      </c>
      <c r="Y203" s="62">
        <v>40882</v>
      </c>
      <c r="Z203" s="50">
        <v>86</v>
      </c>
      <c r="AA203" s="126">
        <v>741</v>
      </c>
      <c r="AB203" s="50" t="s">
        <v>66</v>
      </c>
      <c r="AC203" s="126">
        <v>447</v>
      </c>
      <c r="AD203" s="50" t="s">
        <v>227</v>
      </c>
      <c r="AE203" s="58" t="s">
        <v>235</v>
      </c>
      <c r="AF203" s="58" t="s">
        <v>236</v>
      </c>
      <c r="AG203" s="50" t="s">
        <v>229</v>
      </c>
      <c r="AH203" s="50">
        <v>1.8</v>
      </c>
      <c r="AI203" s="50">
        <v>17.5</v>
      </c>
      <c r="AJ203" s="50">
        <v>0</v>
      </c>
      <c r="AK203" s="58">
        <v>0</v>
      </c>
      <c r="AL203" s="26">
        <v>9.3264248704663211E-2</v>
      </c>
      <c r="AM203" s="56" t="s">
        <v>230</v>
      </c>
      <c r="AN203" s="50" t="s">
        <v>231</v>
      </c>
      <c r="AO203" s="50" t="s">
        <v>232</v>
      </c>
      <c r="AP203" s="45" t="s">
        <v>16963</v>
      </c>
      <c r="AQ203" s="27" t="str">
        <f t="shared" si="7"/>
        <v>Record Complete</v>
      </c>
      <c r="AR203" s="54"/>
      <c r="AS203" s="5" t="str">
        <f t="shared" si="8"/>
        <v/>
      </c>
      <c r="AT203" t="s">
        <v>17200</v>
      </c>
    </row>
    <row r="204" spans="1:46" ht="15.75" thickBot="1" x14ac:dyDescent="0.3">
      <c r="A204" s="47" t="s">
        <v>371</v>
      </c>
      <c r="B204" s="49">
        <v>7454</v>
      </c>
      <c r="C204" s="49" t="s">
        <v>213</v>
      </c>
      <c r="D204" s="49" t="s">
        <v>327</v>
      </c>
      <c r="E204" s="51" t="str">
        <f ca="1">IF(ISERROR(INDIRECT(CONCATENATE("FIPs_codes!",ADDRESS((MATCH($D204,INDIRECT($C204),0)+MATCH($C204,FIPs_codes!$G$1:$G$3296,0)-1),COLUMN(FIPs_codes!A202))))),"",INDIRECT(CONCATENATE("FIPs_codes!",ADDRESS((MATCH($D204,INDIRECT($C204),0)+MATCH($C204,FIPs_codes!$G$1:$G$3296,0)-1),COLUMN(FIPs_codes!A202)))))</f>
        <v>40149</v>
      </c>
      <c r="F204" s="51">
        <f ca="1">IF(ISERROR(INDIRECT(CONCATENATE("FIPs_codes!",ADDRESS((MATCH($D204,INDIRECT($C204),0)+MATCH($C204,FIPs_codes!$G$1:$G$3296,0)-1),COLUMN(FIPs_codes!C202))))),"",INDIRECT(CONCATENATE("FIPs_codes!",ADDRESS((MATCH($D204,INDIRECT($C204),0)+MATCH($C204,FIPs_codes!$G$1:$G$3296,0)-1),COLUMN(FIPs_codes!C202)))))</f>
        <v>6</v>
      </c>
      <c r="G204" s="51" t="s">
        <v>329</v>
      </c>
      <c r="H204" s="51" t="s">
        <v>217</v>
      </c>
      <c r="I204" s="53" t="s">
        <v>372</v>
      </c>
      <c r="J204" s="55" t="s">
        <v>268</v>
      </c>
      <c r="K204" s="49" t="s">
        <v>78</v>
      </c>
      <c r="L204" s="49" t="s">
        <v>269</v>
      </c>
      <c r="M204" s="49" t="s">
        <v>57</v>
      </c>
      <c r="N204" s="57" t="s">
        <v>331</v>
      </c>
      <c r="O204" s="57">
        <v>2011</v>
      </c>
      <c r="P204" s="57" t="s">
        <v>373</v>
      </c>
      <c r="Q204" s="128">
        <v>95</v>
      </c>
      <c r="R204" s="49" t="s">
        <v>244</v>
      </c>
      <c r="S204" s="59" t="s">
        <v>60</v>
      </c>
      <c r="T204" s="47" t="s">
        <v>223</v>
      </c>
      <c r="U204" s="49" t="s">
        <v>134</v>
      </c>
      <c r="V204" s="57" t="s">
        <v>224</v>
      </c>
      <c r="W204" s="61" t="s">
        <v>225</v>
      </c>
      <c r="X204" s="61" t="s">
        <v>226</v>
      </c>
      <c r="Y204" s="61">
        <v>40882</v>
      </c>
      <c r="Z204" s="49">
        <v>86</v>
      </c>
      <c r="AA204" s="128">
        <v>741</v>
      </c>
      <c r="AB204" s="49" t="s">
        <v>66</v>
      </c>
      <c r="AC204" s="128">
        <v>447</v>
      </c>
      <c r="AD204" s="49" t="s">
        <v>227</v>
      </c>
      <c r="AE204" s="57" t="s">
        <v>235</v>
      </c>
      <c r="AF204" s="57" t="s">
        <v>236</v>
      </c>
      <c r="AG204" s="49" t="s">
        <v>229</v>
      </c>
      <c r="AH204" s="49">
        <v>1</v>
      </c>
      <c r="AI204" s="49">
        <v>14.9</v>
      </c>
      <c r="AJ204" s="49">
        <v>0</v>
      </c>
      <c r="AK204" s="57">
        <v>0</v>
      </c>
      <c r="AL204" s="25">
        <v>6.2893081761006289E-2</v>
      </c>
      <c r="AM204" s="55" t="s">
        <v>230</v>
      </c>
      <c r="AN204" s="49" t="s">
        <v>231</v>
      </c>
      <c r="AO204" s="49" t="s">
        <v>232</v>
      </c>
      <c r="AP204" s="63" t="s">
        <v>16963</v>
      </c>
      <c r="AQ204" s="27" t="str">
        <f t="shared" si="7"/>
        <v>Record Complete</v>
      </c>
      <c r="AR204" s="53"/>
      <c r="AS204" s="5" t="str">
        <f t="shared" si="8"/>
        <v/>
      </c>
      <c r="AT204" t="s">
        <v>17200</v>
      </c>
    </row>
    <row r="205" spans="1:46" ht="15.75" thickBot="1" x14ac:dyDescent="0.3">
      <c r="A205" s="48" t="s">
        <v>374</v>
      </c>
      <c r="B205" s="50">
        <v>1680</v>
      </c>
      <c r="C205" s="50" t="s">
        <v>213</v>
      </c>
      <c r="D205" s="50" t="s">
        <v>310</v>
      </c>
      <c r="E205" s="51" t="str">
        <f ca="1">IF(ISERROR(INDIRECT(CONCATENATE("FIPs_codes!",ADDRESS((MATCH($D205,INDIRECT($C205),0)+MATCH($C205,FIPs_codes!$G$1:$G$3296,0)-1),COLUMN(FIPs_codes!A203))))),"",INDIRECT(CONCATENATE("FIPs_codes!",ADDRESS((MATCH($D205,INDIRECT($C205),0)+MATCH($C205,FIPs_codes!$G$1:$G$3296,0)-1),COLUMN(FIPs_codes!A203)))))</f>
        <v>40093</v>
      </c>
      <c r="F205" s="51">
        <f ca="1">IF(ISERROR(INDIRECT(CONCATENATE("FIPs_codes!",ADDRESS((MATCH($D205,INDIRECT($C205),0)+MATCH($C205,FIPs_codes!$G$1:$G$3296,0)-1),COLUMN(FIPs_codes!C203))))),"",INDIRECT(CONCATENATE("FIPs_codes!",ADDRESS((MATCH($D205,INDIRECT($C205),0)+MATCH($C205,FIPs_codes!$G$1:$G$3296,0)-1),COLUMN(FIPs_codes!C203)))))</f>
        <v>6</v>
      </c>
      <c r="G205" s="50" t="s">
        <v>249</v>
      </c>
      <c r="H205" s="50" t="s">
        <v>217</v>
      </c>
      <c r="I205" s="54" t="s">
        <v>375</v>
      </c>
      <c r="J205" s="56" t="s">
        <v>268</v>
      </c>
      <c r="K205" s="50" t="s">
        <v>78</v>
      </c>
      <c r="L205" s="50" t="s">
        <v>269</v>
      </c>
      <c r="M205" s="50" t="s">
        <v>57</v>
      </c>
      <c r="N205" s="58" t="s">
        <v>376</v>
      </c>
      <c r="O205" s="58">
        <v>1989</v>
      </c>
      <c r="P205" s="58" t="s">
        <v>285</v>
      </c>
      <c r="Q205" s="50">
        <v>1232</v>
      </c>
      <c r="R205" s="50" t="s">
        <v>244</v>
      </c>
      <c r="S205" s="60" t="s">
        <v>60</v>
      </c>
      <c r="T205" s="48" t="s">
        <v>253</v>
      </c>
      <c r="U205" s="50" t="s">
        <v>134</v>
      </c>
      <c r="V205" s="58" t="s">
        <v>254</v>
      </c>
      <c r="W205" s="62" t="s">
        <v>225</v>
      </c>
      <c r="X205" s="62" t="s">
        <v>65</v>
      </c>
      <c r="Y205" s="62">
        <v>40182</v>
      </c>
      <c r="Z205" s="50">
        <v>81</v>
      </c>
      <c r="AA205" s="50">
        <v>1055</v>
      </c>
      <c r="AB205" s="50" t="s">
        <v>66</v>
      </c>
      <c r="AC205" s="50">
        <v>62540</v>
      </c>
      <c r="AD205" s="50" t="s">
        <v>262</v>
      </c>
      <c r="AE205" s="58" t="s">
        <v>255</v>
      </c>
      <c r="AF205" s="58" t="s">
        <v>256</v>
      </c>
      <c r="AG205" s="50" t="s">
        <v>229</v>
      </c>
      <c r="AH205" s="50">
        <v>0</v>
      </c>
      <c r="AI205" s="50">
        <v>14.67</v>
      </c>
      <c r="AJ205" s="50">
        <v>14.68</v>
      </c>
      <c r="AK205" s="58">
        <v>0</v>
      </c>
      <c r="AL205" s="26">
        <v>0</v>
      </c>
      <c r="AM205" s="56" t="s">
        <v>230</v>
      </c>
      <c r="AN205" s="50" t="s">
        <v>257</v>
      </c>
      <c r="AO205" s="50" t="s">
        <v>258</v>
      </c>
      <c r="AP205" s="45" t="s">
        <v>259</v>
      </c>
      <c r="AQ205" s="27" t="str">
        <f t="shared" si="7"/>
        <v>Record Complete</v>
      </c>
      <c r="AR205" s="54" t="s">
        <v>234</v>
      </c>
      <c r="AS205" s="5" t="str">
        <f t="shared" si="8"/>
        <v/>
      </c>
      <c r="AT205" t="s">
        <v>17200</v>
      </c>
    </row>
    <row r="206" spans="1:46" ht="15.75" thickBot="1" x14ac:dyDescent="0.3">
      <c r="A206" s="47" t="s">
        <v>374</v>
      </c>
      <c r="B206" s="49">
        <v>1680</v>
      </c>
      <c r="C206" s="49" t="s">
        <v>213</v>
      </c>
      <c r="D206" s="49" t="s">
        <v>310</v>
      </c>
      <c r="E206" s="51" t="str">
        <f ca="1">IF(ISERROR(INDIRECT(CONCATENATE("FIPs_codes!",ADDRESS((MATCH($D206,INDIRECT($C206),0)+MATCH($C206,FIPs_codes!$G$1:$G$3296,0)-1),COLUMN(FIPs_codes!A204))))),"",INDIRECT(CONCATENATE("FIPs_codes!",ADDRESS((MATCH($D206,INDIRECT($C206),0)+MATCH($C206,FIPs_codes!$G$1:$G$3296,0)-1),COLUMN(FIPs_codes!A204)))))</f>
        <v>40093</v>
      </c>
      <c r="F206" s="51">
        <f ca="1">IF(ISERROR(INDIRECT(CONCATENATE("FIPs_codes!",ADDRESS((MATCH($D206,INDIRECT($C206),0)+MATCH($C206,FIPs_codes!$G$1:$G$3296,0)-1),COLUMN(FIPs_codes!C204))))),"",INDIRECT(CONCATENATE("FIPs_codes!",ADDRESS((MATCH($D206,INDIRECT($C206),0)+MATCH($C206,FIPs_codes!$G$1:$G$3296,0)-1),COLUMN(FIPs_codes!C204)))))</f>
        <v>6</v>
      </c>
      <c r="G206" s="49" t="s">
        <v>249</v>
      </c>
      <c r="H206" s="49" t="s">
        <v>217</v>
      </c>
      <c r="I206" s="53" t="s">
        <v>375</v>
      </c>
      <c r="J206" s="55" t="s">
        <v>268</v>
      </c>
      <c r="K206" s="49" t="s">
        <v>78</v>
      </c>
      <c r="L206" s="49" t="s">
        <v>269</v>
      </c>
      <c r="M206" s="49" t="s">
        <v>57</v>
      </c>
      <c r="N206" s="57" t="s">
        <v>376</v>
      </c>
      <c r="O206" s="57">
        <v>1989</v>
      </c>
      <c r="P206" s="57" t="s">
        <v>285</v>
      </c>
      <c r="Q206" s="49">
        <v>1232</v>
      </c>
      <c r="R206" s="49" t="s">
        <v>244</v>
      </c>
      <c r="S206" s="59" t="s">
        <v>60</v>
      </c>
      <c r="T206" s="47" t="s">
        <v>253</v>
      </c>
      <c r="U206" s="49" t="s">
        <v>134</v>
      </c>
      <c r="V206" s="57" t="s">
        <v>254</v>
      </c>
      <c r="W206" s="61" t="s">
        <v>225</v>
      </c>
      <c r="X206" s="61" t="s">
        <v>65</v>
      </c>
      <c r="Y206" s="61">
        <v>40182</v>
      </c>
      <c r="Z206" s="49">
        <v>81</v>
      </c>
      <c r="AA206" s="49">
        <v>1055</v>
      </c>
      <c r="AB206" s="49" t="s">
        <v>66</v>
      </c>
      <c r="AC206" s="49">
        <v>62540</v>
      </c>
      <c r="AD206" s="49" t="s">
        <v>262</v>
      </c>
      <c r="AE206" s="57" t="s">
        <v>255</v>
      </c>
      <c r="AF206" s="57" t="s">
        <v>256</v>
      </c>
      <c r="AG206" s="49" t="s">
        <v>229</v>
      </c>
      <c r="AH206" s="49">
        <v>0</v>
      </c>
      <c r="AI206" s="49">
        <v>17.73</v>
      </c>
      <c r="AJ206" s="49">
        <v>17.739999999999998</v>
      </c>
      <c r="AK206" s="57">
        <v>0</v>
      </c>
      <c r="AL206" s="25">
        <v>0</v>
      </c>
      <c r="AM206" s="55" t="s">
        <v>230</v>
      </c>
      <c r="AN206" s="49" t="s">
        <v>257</v>
      </c>
      <c r="AO206" s="49" t="s">
        <v>258</v>
      </c>
      <c r="AP206" s="63" t="s">
        <v>259</v>
      </c>
      <c r="AQ206" s="27" t="str">
        <f t="shared" si="7"/>
        <v>Record Complete</v>
      </c>
      <c r="AR206" s="53" t="s">
        <v>234</v>
      </c>
      <c r="AS206" s="5" t="str">
        <f t="shared" si="8"/>
        <v/>
      </c>
      <c r="AT206" t="s">
        <v>17200</v>
      </c>
    </row>
    <row r="207" spans="1:46" ht="15.75" thickBot="1" x14ac:dyDescent="0.3">
      <c r="A207" s="29" t="s">
        <v>374</v>
      </c>
      <c r="B207" s="31">
        <v>1680</v>
      </c>
      <c r="C207" s="31" t="s">
        <v>213</v>
      </c>
      <c r="D207" s="31" t="s">
        <v>310</v>
      </c>
      <c r="E207" s="51" t="str">
        <f ca="1">IF(ISERROR(INDIRECT(CONCATENATE("FIPs_codes!",ADDRESS((MATCH($D207,INDIRECT($C207),0)+MATCH($C207,FIPs_codes!$G$1:$G$3296,0)-1),COLUMN(FIPs_codes!A205))))),"",INDIRECT(CONCATENATE("FIPs_codes!",ADDRESS((MATCH($D207,INDIRECT($C207),0)+MATCH($C207,FIPs_codes!$G$1:$G$3296,0)-1),COLUMN(FIPs_codes!A205)))))</f>
        <v>40093</v>
      </c>
      <c r="F207" s="51">
        <f ca="1">IF(ISERROR(INDIRECT(CONCATENATE("FIPs_codes!",ADDRESS((MATCH($D207,INDIRECT($C207),0)+MATCH($C207,FIPs_codes!$G$1:$G$3296,0)-1),COLUMN(FIPs_codes!C205))))),"",INDIRECT(CONCATENATE("FIPs_codes!",ADDRESS((MATCH($D207,INDIRECT($C207),0)+MATCH($C207,FIPs_codes!$G$1:$G$3296,0)-1),COLUMN(FIPs_codes!C205)))))</f>
        <v>6</v>
      </c>
      <c r="G207" s="31" t="s">
        <v>249</v>
      </c>
      <c r="H207" s="31" t="s">
        <v>217</v>
      </c>
      <c r="I207" s="35" t="s">
        <v>375</v>
      </c>
      <c r="J207" s="37" t="s">
        <v>268</v>
      </c>
      <c r="K207" s="31" t="s">
        <v>78</v>
      </c>
      <c r="L207" s="31" t="s">
        <v>269</v>
      </c>
      <c r="M207" s="31" t="s">
        <v>57</v>
      </c>
      <c r="N207" s="39" t="s">
        <v>376</v>
      </c>
      <c r="O207" s="39">
        <v>1989</v>
      </c>
      <c r="P207" s="39" t="s">
        <v>285</v>
      </c>
      <c r="Q207" s="31">
        <v>1232</v>
      </c>
      <c r="R207" s="31" t="s">
        <v>244</v>
      </c>
      <c r="S207" s="41" t="s">
        <v>60</v>
      </c>
      <c r="T207" s="29" t="s">
        <v>253</v>
      </c>
      <c r="U207" s="31" t="s">
        <v>134</v>
      </c>
      <c r="V207" s="39" t="s">
        <v>254</v>
      </c>
      <c r="W207" s="43" t="s">
        <v>225</v>
      </c>
      <c r="X207" s="43" t="s">
        <v>65</v>
      </c>
      <c r="Y207" s="43">
        <v>40182</v>
      </c>
      <c r="Z207" s="31">
        <v>81</v>
      </c>
      <c r="AA207" s="31">
        <v>1055</v>
      </c>
      <c r="AB207" s="31" t="s">
        <v>66</v>
      </c>
      <c r="AC207" s="31">
        <v>62540</v>
      </c>
      <c r="AD207" s="31" t="s">
        <v>262</v>
      </c>
      <c r="AE207" s="39" t="s">
        <v>255</v>
      </c>
      <c r="AF207" s="39" t="s">
        <v>256</v>
      </c>
      <c r="AG207" s="31" t="s">
        <v>229</v>
      </c>
      <c r="AH207" s="31">
        <v>2.17</v>
      </c>
      <c r="AI207" s="31">
        <v>16.91</v>
      </c>
      <c r="AJ207" s="31">
        <v>19.079999999999998</v>
      </c>
      <c r="AK207" s="39">
        <v>0</v>
      </c>
      <c r="AL207" s="26">
        <v>0.11373165618448638</v>
      </c>
      <c r="AM207" s="37" t="s">
        <v>230</v>
      </c>
      <c r="AN207" s="31" t="s">
        <v>257</v>
      </c>
      <c r="AO207" s="31" t="s">
        <v>258</v>
      </c>
      <c r="AP207" s="45" t="s">
        <v>259</v>
      </c>
      <c r="AQ207" s="27" t="str">
        <f t="shared" si="7"/>
        <v>Record Complete</v>
      </c>
      <c r="AR207" s="35" t="s">
        <v>234</v>
      </c>
      <c r="AS207" s="5" t="str">
        <f t="shared" si="8"/>
        <v/>
      </c>
      <c r="AT207" t="s">
        <v>17200</v>
      </c>
    </row>
    <row r="208" spans="1:46" ht="15.75" thickBot="1" x14ac:dyDescent="0.3">
      <c r="A208" s="47" t="s">
        <v>374</v>
      </c>
      <c r="B208" s="49">
        <v>1680</v>
      </c>
      <c r="C208" s="49" t="s">
        <v>213</v>
      </c>
      <c r="D208" s="49" t="s">
        <v>310</v>
      </c>
      <c r="E208" s="51" t="str">
        <f ca="1">IF(ISERROR(INDIRECT(CONCATENATE("FIPs_codes!",ADDRESS((MATCH($D208,INDIRECT($C208),0)+MATCH($C208,FIPs_codes!$G$1:$G$3296,0)-1),COLUMN(FIPs_codes!A206))))),"",INDIRECT(CONCATENATE("FIPs_codes!",ADDRESS((MATCH($D208,INDIRECT($C208),0)+MATCH($C208,FIPs_codes!$G$1:$G$3296,0)-1),COLUMN(FIPs_codes!A206)))))</f>
        <v>40093</v>
      </c>
      <c r="F208" s="51">
        <f ca="1">IF(ISERROR(INDIRECT(CONCATENATE("FIPs_codes!",ADDRESS((MATCH($D208,INDIRECT($C208),0)+MATCH($C208,FIPs_codes!$G$1:$G$3296,0)-1),COLUMN(FIPs_codes!C206))))),"",INDIRECT(CONCATENATE("FIPs_codes!",ADDRESS((MATCH($D208,INDIRECT($C208),0)+MATCH($C208,FIPs_codes!$G$1:$G$3296,0)-1),COLUMN(FIPs_codes!C206)))))</f>
        <v>6</v>
      </c>
      <c r="G208" s="49" t="s">
        <v>249</v>
      </c>
      <c r="H208" s="49" t="s">
        <v>217</v>
      </c>
      <c r="I208" s="53" t="s">
        <v>375</v>
      </c>
      <c r="J208" s="55" t="s">
        <v>268</v>
      </c>
      <c r="K208" s="49" t="s">
        <v>78</v>
      </c>
      <c r="L208" s="49" t="s">
        <v>269</v>
      </c>
      <c r="M208" s="49" t="s">
        <v>57</v>
      </c>
      <c r="N208" s="57" t="s">
        <v>319</v>
      </c>
      <c r="O208" s="57">
        <v>1989</v>
      </c>
      <c r="P208" s="57" t="s">
        <v>286</v>
      </c>
      <c r="Q208" s="49">
        <v>1680</v>
      </c>
      <c r="R208" s="49" t="s">
        <v>244</v>
      </c>
      <c r="S208" s="59" t="s">
        <v>60</v>
      </c>
      <c r="T208" s="47" t="s">
        <v>253</v>
      </c>
      <c r="U208" s="49" t="s">
        <v>134</v>
      </c>
      <c r="V208" s="57" t="s">
        <v>254</v>
      </c>
      <c r="W208" s="61" t="s">
        <v>225</v>
      </c>
      <c r="X208" s="61" t="s">
        <v>65</v>
      </c>
      <c r="Y208" s="61">
        <v>40182</v>
      </c>
      <c r="Z208" s="49">
        <v>68</v>
      </c>
      <c r="AA208" s="49">
        <v>1152</v>
      </c>
      <c r="AB208" s="49" t="s">
        <v>66</v>
      </c>
      <c r="AC208" s="49">
        <v>61774</v>
      </c>
      <c r="AD208" s="49" t="s">
        <v>262</v>
      </c>
      <c r="AE208" s="57" t="s">
        <v>255</v>
      </c>
      <c r="AF208" s="57" t="s">
        <v>256</v>
      </c>
      <c r="AG208" s="49" t="s">
        <v>229</v>
      </c>
      <c r="AH208" s="49">
        <v>0</v>
      </c>
      <c r="AI208" s="49">
        <v>30.39</v>
      </c>
      <c r="AJ208" s="49">
        <v>30.39</v>
      </c>
      <c r="AK208" s="57">
        <v>0.05</v>
      </c>
      <c r="AL208" s="25">
        <v>0</v>
      </c>
      <c r="AM208" s="55" t="s">
        <v>230</v>
      </c>
      <c r="AN208" s="49" t="s">
        <v>257</v>
      </c>
      <c r="AO208" s="49" t="s">
        <v>258</v>
      </c>
      <c r="AP208" s="63" t="s">
        <v>259</v>
      </c>
      <c r="AQ208" s="27" t="str">
        <f t="shared" si="7"/>
        <v>Record Complete</v>
      </c>
      <c r="AR208" s="53" t="s">
        <v>234</v>
      </c>
      <c r="AS208" s="5" t="str">
        <f t="shared" si="8"/>
        <v/>
      </c>
      <c r="AT208" t="s">
        <v>17200</v>
      </c>
    </row>
    <row r="209" spans="1:46" ht="15.75" thickBot="1" x14ac:dyDescent="0.3">
      <c r="A209" s="29" t="s">
        <v>374</v>
      </c>
      <c r="B209" s="31">
        <v>1680</v>
      </c>
      <c r="C209" s="31" t="s">
        <v>213</v>
      </c>
      <c r="D209" s="31" t="s">
        <v>310</v>
      </c>
      <c r="E209" s="51" t="str">
        <f ca="1">IF(ISERROR(INDIRECT(CONCATENATE("FIPs_codes!",ADDRESS((MATCH($D209,INDIRECT($C209),0)+MATCH($C209,FIPs_codes!$G$1:$G$3296,0)-1),COLUMN(FIPs_codes!A207))))),"",INDIRECT(CONCATENATE("FIPs_codes!",ADDRESS((MATCH($D209,INDIRECT($C209),0)+MATCH($C209,FIPs_codes!$G$1:$G$3296,0)-1),COLUMN(FIPs_codes!A207)))))</f>
        <v>40093</v>
      </c>
      <c r="F209" s="51">
        <f ca="1">IF(ISERROR(INDIRECT(CONCATENATE("FIPs_codes!",ADDRESS((MATCH($D209,INDIRECT($C209),0)+MATCH($C209,FIPs_codes!$G$1:$G$3296,0)-1),COLUMN(FIPs_codes!C207))))),"",INDIRECT(CONCATENATE("FIPs_codes!",ADDRESS((MATCH($D209,INDIRECT($C209),0)+MATCH($C209,FIPs_codes!$G$1:$G$3296,0)-1),COLUMN(FIPs_codes!C207)))))</f>
        <v>6</v>
      </c>
      <c r="G209" s="31" t="s">
        <v>249</v>
      </c>
      <c r="H209" s="31" t="s">
        <v>217</v>
      </c>
      <c r="I209" s="35" t="s">
        <v>375</v>
      </c>
      <c r="J209" s="37" t="s">
        <v>268</v>
      </c>
      <c r="K209" s="31" t="s">
        <v>78</v>
      </c>
      <c r="L209" s="31" t="s">
        <v>269</v>
      </c>
      <c r="M209" s="31" t="s">
        <v>57</v>
      </c>
      <c r="N209" s="39" t="s">
        <v>319</v>
      </c>
      <c r="O209" s="39">
        <v>1989</v>
      </c>
      <c r="P209" s="39" t="s">
        <v>286</v>
      </c>
      <c r="Q209" s="31">
        <v>1680</v>
      </c>
      <c r="R209" s="31" t="s">
        <v>244</v>
      </c>
      <c r="S209" s="41" t="s">
        <v>60</v>
      </c>
      <c r="T209" s="29" t="s">
        <v>253</v>
      </c>
      <c r="U209" s="31" t="s">
        <v>134</v>
      </c>
      <c r="V209" s="39" t="s">
        <v>254</v>
      </c>
      <c r="W209" s="43" t="s">
        <v>225</v>
      </c>
      <c r="X209" s="43" t="s">
        <v>65</v>
      </c>
      <c r="Y209" s="43">
        <v>40182</v>
      </c>
      <c r="Z209" s="31">
        <v>68</v>
      </c>
      <c r="AA209" s="31">
        <v>1152</v>
      </c>
      <c r="AB209" s="31" t="s">
        <v>66</v>
      </c>
      <c r="AC209" s="31">
        <v>61774</v>
      </c>
      <c r="AD209" s="31" t="s">
        <v>262</v>
      </c>
      <c r="AE209" s="39" t="s">
        <v>255</v>
      </c>
      <c r="AF209" s="39" t="s">
        <v>256</v>
      </c>
      <c r="AG209" s="31" t="s">
        <v>229</v>
      </c>
      <c r="AH209" s="31">
        <v>0</v>
      </c>
      <c r="AI209" s="31">
        <v>40.700000000000003</v>
      </c>
      <c r="AJ209" s="31">
        <v>40.700000000000003</v>
      </c>
      <c r="AK209" s="39">
        <v>7.0000000000000007E-2</v>
      </c>
      <c r="AL209" s="26">
        <v>0</v>
      </c>
      <c r="AM209" s="37" t="s">
        <v>230</v>
      </c>
      <c r="AN209" s="31" t="s">
        <v>257</v>
      </c>
      <c r="AO209" s="31" t="s">
        <v>258</v>
      </c>
      <c r="AP209" s="45" t="s">
        <v>259</v>
      </c>
      <c r="AQ209" s="27" t="str">
        <f t="shared" si="7"/>
        <v>Record Complete</v>
      </c>
      <c r="AR209" s="35" t="s">
        <v>234</v>
      </c>
      <c r="AS209" s="5" t="str">
        <f t="shared" si="8"/>
        <v/>
      </c>
      <c r="AT209" t="s">
        <v>17200</v>
      </c>
    </row>
    <row r="210" spans="1:46" ht="15.75" thickBot="1" x14ac:dyDescent="0.3">
      <c r="A210" s="30" t="s">
        <v>374</v>
      </c>
      <c r="B210" s="32">
        <v>1680</v>
      </c>
      <c r="C210" s="32" t="s">
        <v>213</v>
      </c>
      <c r="D210" s="32" t="s">
        <v>310</v>
      </c>
      <c r="E210" s="51" t="str">
        <f ca="1">IF(ISERROR(INDIRECT(CONCATENATE("FIPs_codes!",ADDRESS((MATCH($D210,INDIRECT($C210),0)+MATCH($C210,FIPs_codes!$G$1:$G$3296,0)-1),COLUMN(FIPs_codes!A208))))),"",INDIRECT(CONCATENATE("FIPs_codes!",ADDRESS((MATCH($D210,INDIRECT($C210),0)+MATCH($C210,FIPs_codes!$G$1:$G$3296,0)-1),COLUMN(FIPs_codes!A208)))))</f>
        <v>40093</v>
      </c>
      <c r="F210" s="51">
        <f ca="1">IF(ISERROR(INDIRECT(CONCATENATE("FIPs_codes!",ADDRESS((MATCH($D210,INDIRECT($C210),0)+MATCH($C210,FIPs_codes!$G$1:$G$3296,0)-1),COLUMN(FIPs_codes!C208))))),"",INDIRECT(CONCATENATE("FIPs_codes!",ADDRESS((MATCH($D210,INDIRECT($C210),0)+MATCH($C210,FIPs_codes!$G$1:$G$3296,0)-1),COLUMN(FIPs_codes!C208)))))</f>
        <v>6</v>
      </c>
      <c r="G210" s="32" t="s">
        <v>249</v>
      </c>
      <c r="H210" s="32" t="s">
        <v>217</v>
      </c>
      <c r="I210" s="36" t="s">
        <v>375</v>
      </c>
      <c r="J210" s="38" t="s">
        <v>268</v>
      </c>
      <c r="K210" s="32" t="s">
        <v>78</v>
      </c>
      <c r="L210" s="32" t="s">
        <v>269</v>
      </c>
      <c r="M210" s="32" t="s">
        <v>57</v>
      </c>
      <c r="N210" s="40" t="s">
        <v>319</v>
      </c>
      <c r="O210" s="40">
        <v>1989</v>
      </c>
      <c r="P210" s="40" t="s">
        <v>286</v>
      </c>
      <c r="Q210" s="32">
        <v>1680</v>
      </c>
      <c r="R210" s="32" t="s">
        <v>244</v>
      </c>
      <c r="S210" s="42" t="s">
        <v>60</v>
      </c>
      <c r="T210" s="30" t="s">
        <v>253</v>
      </c>
      <c r="U210" s="32" t="s">
        <v>134</v>
      </c>
      <c r="V210" s="40" t="s">
        <v>254</v>
      </c>
      <c r="W210" s="44" t="s">
        <v>225</v>
      </c>
      <c r="X210" s="44" t="s">
        <v>65</v>
      </c>
      <c r="Y210" s="44">
        <v>40182</v>
      </c>
      <c r="Z210" s="32">
        <v>68</v>
      </c>
      <c r="AA210" s="32">
        <v>1152</v>
      </c>
      <c r="AB210" s="32" t="s">
        <v>66</v>
      </c>
      <c r="AC210" s="32">
        <v>61774</v>
      </c>
      <c r="AD210" s="32" t="s">
        <v>262</v>
      </c>
      <c r="AE210" s="40" t="s">
        <v>255</v>
      </c>
      <c r="AF210" s="40" t="s">
        <v>256</v>
      </c>
      <c r="AG210" s="32" t="s">
        <v>229</v>
      </c>
      <c r="AH210" s="32">
        <v>0</v>
      </c>
      <c r="AI210" s="32">
        <v>53.03</v>
      </c>
      <c r="AJ210" s="32">
        <v>53.03</v>
      </c>
      <c r="AK210" s="40">
        <v>0.3</v>
      </c>
      <c r="AL210" s="25">
        <v>0</v>
      </c>
      <c r="AM210" s="38" t="s">
        <v>230</v>
      </c>
      <c r="AN210" s="32" t="s">
        <v>257</v>
      </c>
      <c r="AO210" s="32" t="s">
        <v>258</v>
      </c>
      <c r="AP210" s="63" t="s">
        <v>259</v>
      </c>
      <c r="AQ210" s="27" t="str">
        <f t="shared" si="7"/>
        <v>Record Complete</v>
      </c>
      <c r="AR210" s="36" t="s">
        <v>234</v>
      </c>
      <c r="AS210" s="5" t="str">
        <f t="shared" si="8"/>
        <v/>
      </c>
      <c r="AT210" t="s">
        <v>17200</v>
      </c>
    </row>
    <row r="211" spans="1:46" ht="15.75" thickBot="1" x14ac:dyDescent="0.3">
      <c r="A211" s="48" t="s">
        <v>374</v>
      </c>
      <c r="B211" s="50">
        <v>1680</v>
      </c>
      <c r="C211" s="50" t="s">
        <v>213</v>
      </c>
      <c r="D211" s="50" t="s">
        <v>310</v>
      </c>
      <c r="E211" s="51" t="str">
        <f ca="1">IF(ISERROR(INDIRECT(CONCATENATE("FIPs_codes!",ADDRESS((MATCH($D211,INDIRECT($C211),0)+MATCH($C211,FIPs_codes!$G$1:$G$3296,0)-1),COLUMN(FIPs_codes!A209))))),"",INDIRECT(CONCATENATE("FIPs_codes!",ADDRESS((MATCH($D211,INDIRECT($C211),0)+MATCH($C211,FIPs_codes!$G$1:$G$3296,0)-1),COLUMN(FIPs_codes!A209)))))</f>
        <v>40093</v>
      </c>
      <c r="F211" s="51">
        <f ca="1">IF(ISERROR(INDIRECT(CONCATENATE("FIPs_codes!",ADDRESS((MATCH($D211,INDIRECT($C211),0)+MATCH($C211,FIPs_codes!$G$1:$G$3296,0)-1),COLUMN(FIPs_codes!C209))))),"",INDIRECT(CONCATENATE("FIPs_codes!",ADDRESS((MATCH($D211,INDIRECT($C211),0)+MATCH($C211,FIPs_codes!$G$1:$G$3296,0)-1),COLUMN(FIPs_codes!C209)))))</f>
        <v>6</v>
      </c>
      <c r="G211" s="50" t="s">
        <v>249</v>
      </c>
      <c r="H211" s="50" t="s">
        <v>217</v>
      </c>
      <c r="I211" s="54" t="s">
        <v>375</v>
      </c>
      <c r="J211" s="56" t="s">
        <v>268</v>
      </c>
      <c r="K211" s="50" t="s">
        <v>78</v>
      </c>
      <c r="L211" s="50" t="s">
        <v>269</v>
      </c>
      <c r="M211" s="50" t="s">
        <v>57</v>
      </c>
      <c r="N211" s="58" t="s">
        <v>376</v>
      </c>
      <c r="O211" s="58">
        <v>1989</v>
      </c>
      <c r="P211" s="58" t="s">
        <v>294</v>
      </c>
      <c r="Q211" s="50">
        <v>1232</v>
      </c>
      <c r="R211" s="50" t="s">
        <v>244</v>
      </c>
      <c r="S211" s="60" t="s">
        <v>60</v>
      </c>
      <c r="T211" s="48" t="s">
        <v>253</v>
      </c>
      <c r="U211" s="50" t="s">
        <v>134</v>
      </c>
      <c r="V211" s="58" t="s">
        <v>254</v>
      </c>
      <c r="W211" s="62" t="s">
        <v>225</v>
      </c>
      <c r="X211" s="62" t="s">
        <v>65</v>
      </c>
      <c r="Y211" s="62">
        <v>40213</v>
      </c>
      <c r="Z211" s="50">
        <v>86</v>
      </c>
      <c r="AA211" s="50">
        <v>1055</v>
      </c>
      <c r="AB211" s="50" t="s">
        <v>66</v>
      </c>
      <c r="AC211" s="50">
        <v>75914</v>
      </c>
      <c r="AD211" s="50" t="s">
        <v>262</v>
      </c>
      <c r="AE211" s="58" t="s">
        <v>255</v>
      </c>
      <c r="AF211" s="58" t="s">
        <v>256</v>
      </c>
      <c r="AG211" s="50" t="s">
        <v>229</v>
      </c>
      <c r="AH211" s="50">
        <v>0</v>
      </c>
      <c r="AI211" s="50">
        <v>8.84</v>
      </c>
      <c r="AJ211" s="50">
        <v>8.84</v>
      </c>
      <c r="AK211" s="58">
        <v>0</v>
      </c>
      <c r="AL211" s="26">
        <v>0</v>
      </c>
      <c r="AM211" s="56" t="s">
        <v>230</v>
      </c>
      <c r="AN211" s="50" t="s">
        <v>257</v>
      </c>
      <c r="AO211" s="50" t="s">
        <v>258</v>
      </c>
      <c r="AP211" s="45" t="s">
        <v>259</v>
      </c>
      <c r="AQ211" s="27" t="str">
        <f t="shared" si="7"/>
        <v>Record Complete</v>
      </c>
      <c r="AR211" s="54" t="s">
        <v>234</v>
      </c>
      <c r="AS211" s="5" t="str">
        <f t="shared" si="8"/>
        <v/>
      </c>
      <c r="AT211" t="s">
        <v>17200</v>
      </c>
    </row>
    <row r="212" spans="1:46" ht="15.75" thickBot="1" x14ac:dyDescent="0.3">
      <c r="A212" s="47" t="s">
        <v>374</v>
      </c>
      <c r="B212" s="49">
        <v>1680</v>
      </c>
      <c r="C212" s="49" t="s">
        <v>213</v>
      </c>
      <c r="D212" s="49" t="s">
        <v>310</v>
      </c>
      <c r="E212" s="51" t="str">
        <f ca="1">IF(ISERROR(INDIRECT(CONCATENATE("FIPs_codes!",ADDRESS((MATCH($D212,INDIRECT($C212),0)+MATCH($C212,FIPs_codes!$G$1:$G$3296,0)-1),COLUMN(FIPs_codes!A210))))),"",INDIRECT(CONCATENATE("FIPs_codes!",ADDRESS((MATCH($D212,INDIRECT($C212),0)+MATCH($C212,FIPs_codes!$G$1:$G$3296,0)-1),COLUMN(FIPs_codes!A210)))))</f>
        <v>40093</v>
      </c>
      <c r="F212" s="51">
        <f ca="1">IF(ISERROR(INDIRECT(CONCATENATE("FIPs_codes!",ADDRESS((MATCH($D212,INDIRECT($C212),0)+MATCH($C212,FIPs_codes!$G$1:$G$3296,0)-1),COLUMN(FIPs_codes!C210))))),"",INDIRECT(CONCATENATE("FIPs_codes!",ADDRESS((MATCH($D212,INDIRECT($C212),0)+MATCH($C212,FIPs_codes!$G$1:$G$3296,0)-1),COLUMN(FIPs_codes!C210)))))</f>
        <v>6</v>
      </c>
      <c r="G212" s="49" t="s">
        <v>249</v>
      </c>
      <c r="H212" s="49" t="s">
        <v>217</v>
      </c>
      <c r="I212" s="53" t="s">
        <v>375</v>
      </c>
      <c r="J212" s="55" t="s">
        <v>268</v>
      </c>
      <c r="K212" s="49" t="s">
        <v>78</v>
      </c>
      <c r="L212" s="49" t="s">
        <v>269</v>
      </c>
      <c r="M212" s="49" t="s">
        <v>57</v>
      </c>
      <c r="N212" s="57" t="s">
        <v>376</v>
      </c>
      <c r="O212" s="57">
        <v>1989</v>
      </c>
      <c r="P212" s="57" t="s">
        <v>294</v>
      </c>
      <c r="Q212" s="49">
        <v>1232</v>
      </c>
      <c r="R212" s="49" t="s">
        <v>244</v>
      </c>
      <c r="S212" s="59" t="s">
        <v>60</v>
      </c>
      <c r="T212" s="47" t="s">
        <v>253</v>
      </c>
      <c r="U212" s="49" t="s">
        <v>134</v>
      </c>
      <c r="V212" s="57" t="s">
        <v>254</v>
      </c>
      <c r="W212" s="61" t="s">
        <v>225</v>
      </c>
      <c r="X212" s="61" t="s">
        <v>65</v>
      </c>
      <c r="Y212" s="61">
        <v>40213</v>
      </c>
      <c r="Z212" s="49">
        <v>86</v>
      </c>
      <c r="AA212" s="49">
        <v>1055</v>
      </c>
      <c r="AB212" s="49" t="s">
        <v>66</v>
      </c>
      <c r="AC212" s="49">
        <v>75914</v>
      </c>
      <c r="AD212" s="49" t="s">
        <v>262</v>
      </c>
      <c r="AE212" s="57" t="s">
        <v>255</v>
      </c>
      <c r="AF212" s="57" t="s">
        <v>256</v>
      </c>
      <c r="AG212" s="49" t="s">
        <v>229</v>
      </c>
      <c r="AH212" s="49">
        <v>0</v>
      </c>
      <c r="AI212" s="49">
        <v>9.9600000000000009</v>
      </c>
      <c r="AJ212" s="49">
        <v>9.9600000000000009</v>
      </c>
      <c r="AK212" s="57">
        <v>0</v>
      </c>
      <c r="AL212" s="25">
        <v>0</v>
      </c>
      <c r="AM212" s="55" t="s">
        <v>230</v>
      </c>
      <c r="AN212" s="49" t="s">
        <v>257</v>
      </c>
      <c r="AO212" s="49" t="s">
        <v>258</v>
      </c>
      <c r="AP212" s="63" t="s">
        <v>259</v>
      </c>
      <c r="AQ212" s="27" t="str">
        <f t="shared" si="7"/>
        <v>Record Complete</v>
      </c>
      <c r="AR212" s="53" t="s">
        <v>234</v>
      </c>
      <c r="AS212" s="5" t="str">
        <f t="shared" si="8"/>
        <v/>
      </c>
      <c r="AT212" t="s">
        <v>17200</v>
      </c>
    </row>
    <row r="213" spans="1:46" ht="15.75" thickBot="1" x14ac:dyDescent="0.3">
      <c r="A213" s="48" t="s">
        <v>374</v>
      </c>
      <c r="B213" s="50">
        <v>1680</v>
      </c>
      <c r="C213" s="50" t="s">
        <v>213</v>
      </c>
      <c r="D213" s="50" t="s">
        <v>310</v>
      </c>
      <c r="E213" s="51" t="str">
        <f ca="1">IF(ISERROR(INDIRECT(CONCATENATE("FIPs_codes!",ADDRESS((MATCH($D213,INDIRECT($C213),0)+MATCH($C213,FIPs_codes!$G$1:$G$3296,0)-1),COLUMN(FIPs_codes!A211))))),"",INDIRECT(CONCATENATE("FIPs_codes!",ADDRESS((MATCH($D213,INDIRECT($C213),0)+MATCH($C213,FIPs_codes!$G$1:$G$3296,0)-1),COLUMN(FIPs_codes!A211)))))</f>
        <v>40093</v>
      </c>
      <c r="F213" s="51">
        <f ca="1">IF(ISERROR(INDIRECT(CONCATENATE("FIPs_codes!",ADDRESS((MATCH($D213,INDIRECT($C213),0)+MATCH($C213,FIPs_codes!$G$1:$G$3296,0)-1),COLUMN(FIPs_codes!C211))))),"",INDIRECT(CONCATENATE("FIPs_codes!",ADDRESS((MATCH($D213,INDIRECT($C213),0)+MATCH($C213,FIPs_codes!$G$1:$G$3296,0)-1),COLUMN(FIPs_codes!C211)))))</f>
        <v>6</v>
      </c>
      <c r="G213" s="50" t="s">
        <v>249</v>
      </c>
      <c r="H213" s="50" t="s">
        <v>217</v>
      </c>
      <c r="I213" s="54" t="s">
        <v>375</v>
      </c>
      <c r="J213" s="56" t="s">
        <v>268</v>
      </c>
      <c r="K213" s="50" t="s">
        <v>78</v>
      </c>
      <c r="L213" s="50" t="s">
        <v>269</v>
      </c>
      <c r="M213" s="50" t="s">
        <v>57</v>
      </c>
      <c r="N213" s="58" t="s">
        <v>376</v>
      </c>
      <c r="O213" s="58">
        <v>1989</v>
      </c>
      <c r="P213" s="58" t="s">
        <v>294</v>
      </c>
      <c r="Q213" s="50">
        <v>1232</v>
      </c>
      <c r="R213" s="50" t="s">
        <v>244</v>
      </c>
      <c r="S213" s="60" t="s">
        <v>60</v>
      </c>
      <c r="T213" s="48" t="s">
        <v>253</v>
      </c>
      <c r="U213" s="50" t="s">
        <v>134</v>
      </c>
      <c r="V213" s="58" t="s">
        <v>254</v>
      </c>
      <c r="W213" s="62" t="s">
        <v>225</v>
      </c>
      <c r="X213" s="62" t="s">
        <v>65</v>
      </c>
      <c r="Y213" s="62">
        <v>40213</v>
      </c>
      <c r="Z213" s="50">
        <v>86</v>
      </c>
      <c r="AA213" s="50">
        <v>1055</v>
      </c>
      <c r="AB213" s="50" t="s">
        <v>66</v>
      </c>
      <c r="AC213" s="50">
        <v>75914</v>
      </c>
      <c r="AD213" s="50" t="s">
        <v>262</v>
      </c>
      <c r="AE213" s="58" t="s">
        <v>255</v>
      </c>
      <c r="AF213" s="58" t="s">
        <v>256</v>
      </c>
      <c r="AG213" s="50" t="s">
        <v>229</v>
      </c>
      <c r="AH213" s="50">
        <v>0</v>
      </c>
      <c r="AI213" s="50">
        <v>10.71</v>
      </c>
      <c r="AJ213" s="50">
        <v>10.71</v>
      </c>
      <c r="AK213" s="58">
        <v>0</v>
      </c>
      <c r="AL213" s="26">
        <v>0</v>
      </c>
      <c r="AM213" s="56" t="s">
        <v>230</v>
      </c>
      <c r="AN213" s="50" t="s">
        <v>257</v>
      </c>
      <c r="AO213" s="50" t="s">
        <v>258</v>
      </c>
      <c r="AP213" s="45" t="s">
        <v>259</v>
      </c>
      <c r="AQ213" s="27" t="str">
        <f t="shared" si="7"/>
        <v>Record Complete</v>
      </c>
      <c r="AR213" s="54" t="s">
        <v>234</v>
      </c>
      <c r="AS213" s="5" t="str">
        <f t="shared" si="8"/>
        <v/>
      </c>
      <c r="AT213" t="s">
        <v>17200</v>
      </c>
    </row>
    <row r="214" spans="1:46" ht="15.75" thickBot="1" x14ac:dyDescent="0.3">
      <c r="A214" s="30" t="s">
        <v>374</v>
      </c>
      <c r="B214" s="32">
        <v>1680</v>
      </c>
      <c r="C214" s="32" t="s">
        <v>213</v>
      </c>
      <c r="D214" s="32" t="s">
        <v>310</v>
      </c>
      <c r="E214" s="51" t="str">
        <f ca="1">IF(ISERROR(INDIRECT(CONCATENATE("FIPs_codes!",ADDRESS((MATCH($D214,INDIRECT($C214),0)+MATCH($C214,FIPs_codes!$G$1:$G$3296,0)-1),COLUMN(FIPs_codes!A212))))),"",INDIRECT(CONCATENATE("FIPs_codes!",ADDRESS((MATCH($D214,INDIRECT($C214),0)+MATCH($C214,FIPs_codes!$G$1:$G$3296,0)-1),COLUMN(FIPs_codes!A212)))))</f>
        <v>40093</v>
      </c>
      <c r="F214" s="51">
        <f ca="1">IF(ISERROR(INDIRECT(CONCATENATE("FIPs_codes!",ADDRESS((MATCH($D214,INDIRECT($C214),0)+MATCH($C214,FIPs_codes!$G$1:$G$3296,0)-1),COLUMN(FIPs_codes!C212))))),"",INDIRECT(CONCATENATE("FIPs_codes!",ADDRESS((MATCH($D214,INDIRECT($C214),0)+MATCH($C214,FIPs_codes!$G$1:$G$3296,0)-1),COLUMN(FIPs_codes!C212)))))</f>
        <v>6</v>
      </c>
      <c r="G214" s="32" t="s">
        <v>249</v>
      </c>
      <c r="H214" s="32" t="s">
        <v>217</v>
      </c>
      <c r="I214" s="36" t="s">
        <v>375</v>
      </c>
      <c r="J214" s="38" t="s">
        <v>268</v>
      </c>
      <c r="K214" s="32" t="s">
        <v>78</v>
      </c>
      <c r="L214" s="32" t="s">
        <v>269</v>
      </c>
      <c r="M214" s="32" t="s">
        <v>57</v>
      </c>
      <c r="N214" s="40" t="s">
        <v>376</v>
      </c>
      <c r="O214" s="40">
        <v>1982</v>
      </c>
      <c r="P214" s="40" t="s">
        <v>252</v>
      </c>
      <c r="Q214" s="32">
        <v>1232</v>
      </c>
      <c r="R214" s="32" t="s">
        <v>244</v>
      </c>
      <c r="S214" s="42" t="s">
        <v>60</v>
      </c>
      <c r="T214" s="30" t="s">
        <v>253</v>
      </c>
      <c r="U214" s="32" t="s">
        <v>134</v>
      </c>
      <c r="V214" s="40" t="s">
        <v>254</v>
      </c>
      <c r="W214" s="44" t="s">
        <v>225</v>
      </c>
      <c r="X214" s="44" t="s">
        <v>65</v>
      </c>
      <c r="Y214" s="44">
        <v>40214</v>
      </c>
      <c r="Z214" s="32">
        <v>91</v>
      </c>
      <c r="AA214" s="32">
        <v>1055</v>
      </c>
      <c r="AB214" s="32" t="s">
        <v>66</v>
      </c>
      <c r="AC214" s="32">
        <v>69620</v>
      </c>
      <c r="AD214" s="32" t="s">
        <v>262</v>
      </c>
      <c r="AE214" s="40" t="s">
        <v>255</v>
      </c>
      <c r="AF214" s="40" t="s">
        <v>256</v>
      </c>
      <c r="AG214" s="32" t="s">
        <v>229</v>
      </c>
      <c r="AH214" s="32">
        <v>0</v>
      </c>
      <c r="AI214" s="32">
        <v>19.850000000000001</v>
      </c>
      <c r="AJ214" s="32">
        <v>19.850000000000001</v>
      </c>
      <c r="AK214" s="40">
        <v>0</v>
      </c>
      <c r="AL214" s="25">
        <v>0</v>
      </c>
      <c r="AM214" s="38" t="s">
        <v>230</v>
      </c>
      <c r="AN214" s="32" t="s">
        <v>257</v>
      </c>
      <c r="AO214" s="32" t="s">
        <v>258</v>
      </c>
      <c r="AP214" s="63" t="s">
        <v>259</v>
      </c>
      <c r="AQ214" s="27" t="str">
        <f t="shared" si="7"/>
        <v>Record Complete</v>
      </c>
      <c r="AR214" s="36" t="s">
        <v>234</v>
      </c>
      <c r="AS214" s="5" t="str">
        <f t="shared" si="8"/>
        <v/>
      </c>
      <c r="AT214" t="s">
        <v>17200</v>
      </c>
    </row>
    <row r="215" spans="1:46" ht="15.75" thickBot="1" x14ac:dyDescent="0.3">
      <c r="A215" s="29" t="s">
        <v>374</v>
      </c>
      <c r="B215" s="31">
        <v>1680</v>
      </c>
      <c r="C215" s="31" t="s">
        <v>213</v>
      </c>
      <c r="D215" s="31" t="s">
        <v>310</v>
      </c>
      <c r="E215" s="51" t="str">
        <f ca="1">IF(ISERROR(INDIRECT(CONCATENATE("FIPs_codes!",ADDRESS((MATCH($D215,INDIRECT($C215),0)+MATCH($C215,FIPs_codes!$G$1:$G$3296,0)-1),COLUMN(FIPs_codes!A213))))),"",INDIRECT(CONCATENATE("FIPs_codes!",ADDRESS((MATCH($D215,INDIRECT($C215),0)+MATCH($C215,FIPs_codes!$G$1:$G$3296,0)-1),COLUMN(FIPs_codes!A213)))))</f>
        <v>40093</v>
      </c>
      <c r="F215" s="51">
        <f ca="1">IF(ISERROR(INDIRECT(CONCATENATE("FIPs_codes!",ADDRESS((MATCH($D215,INDIRECT($C215),0)+MATCH($C215,FIPs_codes!$G$1:$G$3296,0)-1),COLUMN(FIPs_codes!C213))))),"",INDIRECT(CONCATENATE("FIPs_codes!",ADDRESS((MATCH($D215,INDIRECT($C215),0)+MATCH($C215,FIPs_codes!$G$1:$G$3296,0)-1),COLUMN(FIPs_codes!C213)))))</f>
        <v>6</v>
      </c>
      <c r="G215" s="31" t="s">
        <v>249</v>
      </c>
      <c r="H215" s="31" t="s">
        <v>217</v>
      </c>
      <c r="I215" s="35" t="s">
        <v>375</v>
      </c>
      <c r="J215" s="37" t="s">
        <v>268</v>
      </c>
      <c r="K215" s="31" t="s">
        <v>78</v>
      </c>
      <c r="L215" s="31" t="s">
        <v>269</v>
      </c>
      <c r="M215" s="31" t="s">
        <v>57</v>
      </c>
      <c r="N215" s="39" t="s">
        <v>376</v>
      </c>
      <c r="O215" s="39">
        <v>1982</v>
      </c>
      <c r="P215" s="39" t="s">
        <v>252</v>
      </c>
      <c r="Q215" s="31">
        <v>1232</v>
      </c>
      <c r="R215" s="31" t="s">
        <v>244</v>
      </c>
      <c r="S215" s="41" t="s">
        <v>60</v>
      </c>
      <c r="T215" s="29" t="s">
        <v>253</v>
      </c>
      <c r="U215" s="31" t="s">
        <v>134</v>
      </c>
      <c r="V215" s="39" t="s">
        <v>254</v>
      </c>
      <c r="W215" s="43" t="s">
        <v>225</v>
      </c>
      <c r="X215" s="43" t="s">
        <v>65</v>
      </c>
      <c r="Y215" s="43">
        <v>40214</v>
      </c>
      <c r="Z215" s="31">
        <v>91</v>
      </c>
      <c r="AA215" s="31">
        <v>1055</v>
      </c>
      <c r="AB215" s="31" t="s">
        <v>66</v>
      </c>
      <c r="AC215" s="31">
        <v>69620</v>
      </c>
      <c r="AD215" s="31" t="s">
        <v>262</v>
      </c>
      <c r="AE215" s="39" t="s">
        <v>255</v>
      </c>
      <c r="AF215" s="39" t="s">
        <v>256</v>
      </c>
      <c r="AG215" s="31" t="s">
        <v>229</v>
      </c>
      <c r="AH215" s="31">
        <v>0</v>
      </c>
      <c r="AI215" s="31">
        <v>33.159999999999997</v>
      </c>
      <c r="AJ215" s="31">
        <v>33.159999999999997</v>
      </c>
      <c r="AK215" s="39">
        <v>0</v>
      </c>
      <c r="AL215" s="26">
        <v>0</v>
      </c>
      <c r="AM215" s="37" t="s">
        <v>230</v>
      </c>
      <c r="AN215" s="31" t="s">
        <v>257</v>
      </c>
      <c r="AO215" s="31" t="s">
        <v>258</v>
      </c>
      <c r="AP215" s="45" t="s">
        <v>259</v>
      </c>
      <c r="AQ215" s="27" t="str">
        <f t="shared" si="7"/>
        <v>Record Complete</v>
      </c>
      <c r="AR215" s="35" t="s">
        <v>234</v>
      </c>
      <c r="AS215" s="5" t="str">
        <f t="shared" si="8"/>
        <v/>
      </c>
      <c r="AT215" t="s">
        <v>17200</v>
      </c>
    </row>
    <row r="216" spans="1:46" ht="15.75" thickBot="1" x14ac:dyDescent="0.3">
      <c r="A216" s="30" t="s">
        <v>374</v>
      </c>
      <c r="B216" s="32">
        <v>1680</v>
      </c>
      <c r="C216" s="32" t="s">
        <v>213</v>
      </c>
      <c r="D216" s="32" t="s">
        <v>310</v>
      </c>
      <c r="E216" s="51" t="str">
        <f ca="1">IF(ISERROR(INDIRECT(CONCATENATE("FIPs_codes!",ADDRESS((MATCH($D216,INDIRECT($C216),0)+MATCH($C216,FIPs_codes!$G$1:$G$3296,0)-1),COLUMN(FIPs_codes!A214))))),"",INDIRECT(CONCATENATE("FIPs_codes!",ADDRESS((MATCH($D216,INDIRECT($C216),0)+MATCH($C216,FIPs_codes!$G$1:$G$3296,0)-1),COLUMN(FIPs_codes!A214)))))</f>
        <v>40093</v>
      </c>
      <c r="F216" s="51">
        <f ca="1">IF(ISERROR(INDIRECT(CONCATENATE("FIPs_codes!",ADDRESS((MATCH($D216,INDIRECT($C216),0)+MATCH($C216,FIPs_codes!$G$1:$G$3296,0)-1),COLUMN(FIPs_codes!C214))))),"",INDIRECT(CONCATENATE("FIPs_codes!",ADDRESS((MATCH($D216,INDIRECT($C216),0)+MATCH($C216,FIPs_codes!$G$1:$G$3296,0)-1),COLUMN(FIPs_codes!C214)))))</f>
        <v>6</v>
      </c>
      <c r="G216" s="32" t="s">
        <v>249</v>
      </c>
      <c r="H216" s="32" t="s">
        <v>217</v>
      </c>
      <c r="I216" s="36" t="s">
        <v>375</v>
      </c>
      <c r="J216" s="38" t="s">
        <v>268</v>
      </c>
      <c r="K216" s="32" t="s">
        <v>78</v>
      </c>
      <c r="L216" s="32" t="s">
        <v>269</v>
      </c>
      <c r="M216" s="32" t="s">
        <v>57</v>
      </c>
      <c r="N216" s="40" t="s">
        <v>376</v>
      </c>
      <c r="O216" s="40">
        <v>1982</v>
      </c>
      <c r="P216" s="40" t="s">
        <v>288</v>
      </c>
      <c r="Q216" s="32">
        <v>1232</v>
      </c>
      <c r="R216" s="32" t="s">
        <v>244</v>
      </c>
      <c r="S216" s="42" t="s">
        <v>60</v>
      </c>
      <c r="T216" s="30" t="s">
        <v>253</v>
      </c>
      <c r="U216" s="32" t="s">
        <v>134</v>
      </c>
      <c r="V216" s="40" t="s">
        <v>254</v>
      </c>
      <c r="W216" s="44" t="s">
        <v>225</v>
      </c>
      <c r="X216" s="44" t="s">
        <v>65</v>
      </c>
      <c r="Y216" s="44">
        <v>40234</v>
      </c>
      <c r="Z216" s="32">
        <v>77</v>
      </c>
      <c r="AA216" s="32">
        <v>1055</v>
      </c>
      <c r="AB216" s="32" t="s">
        <v>66</v>
      </c>
      <c r="AC216" s="32">
        <v>54280</v>
      </c>
      <c r="AD216" s="32" t="s">
        <v>262</v>
      </c>
      <c r="AE216" s="40" t="s">
        <v>255</v>
      </c>
      <c r="AF216" s="40" t="s">
        <v>256</v>
      </c>
      <c r="AG216" s="32" t="s">
        <v>229</v>
      </c>
      <c r="AH216" s="32">
        <v>0</v>
      </c>
      <c r="AI216" s="32">
        <v>157.30000000000001</v>
      </c>
      <c r="AJ216" s="32">
        <v>157.30000000000001</v>
      </c>
      <c r="AK216" s="40">
        <v>0</v>
      </c>
      <c r="AL216" s="25">
        <v>0</v>
      </c>
      <c r="AM216" s="38" t="s">
        <v>230</v>
      </c>
      <c r="AN216" s="32" t="s">
        <v>257</v>
      </c>
      <c r="AO216" s="32" t="s">
        <v>258</v>
      </c>
      <c r="AP216" s="63" t="s">
        <v>259</v>
      </c>
      <c r="AQ216" s="27" t="str">
        <f t="shared" si="7"/>
        <v>Record Complete</v>
      </c>
      <c r="AR216" s="36" t="s">
        <v>234</v>
      </c>
      <c r="AS216" s="5" t="str">
        <f t="shared" si="8"/>
        <v/>
      </c>
      <c r="AT216" t="s">
        <v>17200</v>
      </c>
    </row>
    <row r="217" spans="1:46" ht="15.75" thickBot="1" x14ac:dyDescent="0.3">
      <c r="A217" s="29" t="s">
        <v>374</v>
      </c>
      <c r="B217" s="31">
        <v>1680</v>
      </c>
      <c r="C217" s="31" t="s">
        <v>213</v>
      </c>
      <c r="D217" s="31" t="s">
        <v>310</v>
      </c>
      <c r="E217" s="51" t="str">
        <f ca="1">IF(ISERROR(INDIRECT(CONCATENATE("FIPs_codes!",ADDRESS((MATCH($D217,INDIRECT($C217),0)+MATCH($C217,FIPs_codes!$G$1:$G$3296,0)-1),COLUMN(FIPs_codes!A215))))),"",INDIRECT(CONCATENATE("FIPs_codes!",ADDRESS((MATCH($D217,INDIRECT($C217),0)+MATCH($C217,FIPs_codes!$G$1:$G$3296,0)-1),COLUMN(FIPs_codes!A215)))))</f>
        <v>40093</v>
      </c>
      <c r="F217" s="51">
        <f ca="1">IF(ISERROR(INDIRECT(CONCATENATE("FIPs_codes!",ADDRESS((MATCH($D217,INDIRECT($C217),0)+MATCH($C217,FIPs_codes!$G$1:$G$3296,0)-1),COLUMN(FIPs_codes!C215))))),"",INDIRECT(CONCATENATE("FIPs_codes!",ADDRESS((MATCH($D217,INDIRECT($C217),0)+MATCH($C217,FIPs_codes!$G$1:$G$3296,0)-1),COLUMN(FIPs_codes!C215)))))</f>
        <v>6</v>
      </c>
      <c r="G217" s="31" t="s">
        <v>249</v>
      </c>
      <c r="H217" s="31" t="s">
        <v>217</v>
      </c>
      <c r="I217" s="35" t="s">
        <v>375</v>
      </c>
      <c r="J217" s="37" t="s">
        <v>268</v>
      </c>
      <c r="K217" s="31" t="s">
        <v>78</v>
      </c>
      <c r="L217" s="31" t="s">
        <v>269</v>
      </c>
      <c r="M217" s="31" t="s">
        <v>57</v>
      </c>
      <c r="N217" s="39" t="s">
        <v>376</v>
      </c>
      <c r="O217" s="39">
        <v>1982</v>
      </c>
      <c r="P217" s="39" t="s">
        <v>288</v>
      </c>
      <c r="Q217" s="31">
        <v>1232</v>
      </c>
      <c r="R217" s="31" t="s">
        <v>244</v>
      </c>
      <c r="S217" s="41" t="s">
        <v>60</v>
      </c>
      <c r="T217" s="29" t="s">
        <v>253</v>
      </c>
      <c r="U217" s="31" t="s">
        <v>134</v>
      </c>
      <c r="V217" s="39" t="s">
        <v>254</v>
      </c>
      <c r="W217" s="43" t="s">
        <v>225</v>
      </c>
      <c r="X217" s="43" t="s">
        <v>65</v>
      </c>
      <c r="Y217" s="43">
        <v>40234</v>
      </c>
      <c r="Z217" s="31">
        <v>77</v>
      </c>
      <c r="AA217" s="31">
        <v>1055</v>
      </c>
      <c r="AB217" s="31" t="s">
        <v>66</v>
      </c>
      <c r="AC217" s="31">
        <v>54280</v>
      </c>
      <c r="AD217" s="31" t="s">
        <v>262</v>
      </c>
      <c r="AE217" s="39" t="s">
        <v>255</v>
      </c>
      <c r="AF217" s="39" t="s">
        <v>256</v>
      </c>
      <c r="AG217" s="31" t="s">
        <v>229</v>
      </c>
      <c r="AH217" s="31">
        <v>0</v>
      </c>
      <c r="AI217" s="31">
        <v>166.5</v>
      </c>
      <c r="AJ217" s="31">
        <v>166.5</v>
      </c>
      <c r="AK217" s="39">
        <v>0</v>
      </c>
      <c r="AL217" s="26">
        <v>0</v>
      </c>
      <c r="AM217" s="37" t="s">
        <v>230</v>
      </c>
      <c r="AN217" s="31" t="s">
        <v>257</v>
      </c>
      <c r="AO217" s="31" t="s">
        <v>258</v>
      </c>
      <c r="AP217" s="45" t="s">
        <v>259</v>
      </c>
      <c r="AQ217" s="27" t="str">
        <f t="shared" si="7"/>
        <v>Record Complete</v>
      </c>
      <c r="AR217" s="35" t="s">
        <v>234</v>
      </c>
      <c r="AS217" s="5" t="str">
        <f t="shared" si="8"/>
        <v/>
      </c>
      <c r="AT217" t="s">
        <v>17200</v>
      </c>
    </row>
    <row r="218" spans="1:46" ht="15.75" thickBot="1" x14ac:dyDescent="0.3">
      <c r="A218" s="47" t="s">
        <v>374</v>
      </c>
      <c r="B218" s="49">
        <v>1680</v>
      </c>
      <c r="C218" s="49" t="s">
        <v>213</v>
      </c>
      <c r="D218" s="49" t="s">
        <v>310</v>
      </c>
      <c r="E218" s="51" t="str">
        <f ca="1">IF(ISERROR(INDIRECT(CONCATENATE("FIPs_codes!",ADDRESS((MATCH($D218,INDIRECT($C218),0)+MATCH($C218,FIPs_codes!$G$1:$G$3296,0)-1),COLUMN(FIPs_codes!A216))))),"",INDIRECT(CONCATENATE("FIPs_codes!",ADDRESS((MATCH($D218,INDIRECT($C218),0)+MATCH($C218,FIPs_codes!$G$1:$G$3296,0)-1),COLUMN(FIPs_codes!A216)))))</f>
        <v>40093</v>
      </c>
      <c r="F218" s="51">
        <f ca="1">IF(ISERROR(INDIRECT(CONCATENATE("FIPs_codes!",ADDRESS((MATCH($D218,INDIRECT($C218),0)+MATCH($C218,FIPs_codes!$G$1:$G$3296,0)-1),COLUMN(FIPs_codes!C216))))),"",INDIRECT(CONCATENATE("FIPs_codes!",ADDRESS((MATCH($D218,INDIRECT($C218),0)+MATCH($C218,FIPs_codes!$G$1:$G$3296,0)-1),COLUMN(FIPs_codes!C216)))))</f>
        <v>6</v>
      </c>
      <c r="G218" s="49" t="s">
        <v>249</v>
      </c>
      <c r="H218" s="49" t="s">
        <v>217</v>
      </c>
      <c r="I218" s="53" t="s">
        <v>375</v>
      </c>
      <c r="J218" s="55" t="s">
        <v>268</v>
      </c>
      <c r="K218" s="49" t="s">
        <v>78</v>
      </c>
      <c r="L218" s="49" t="s">
        <v>269</v>
      </c>
      <c r="M218" s="49" t="s">
        <v>57</v>
      </c>
      <c r="N218" s="57" t="s">
        <v>376</v>
      </c>
      <c r="O218" s="57">
        <v>1982</v>
      </c>
      <c r="P218" s="57" t="s">
        <v>288</v>
      </c>
      <c r="Q218" s="49">
        <v>1232</v>
      </c>
      <c r="R218" s="49" t="s">
        <v>244</v>
      </c>
      <c r="S218" s="59" t="s">
        <v>60</v>
      </c>
      <c r="T218" s="47" t="s">
        <v>253</v>
      </c>
      <c r="U218" s="49" t="s">
        <v>134</v>
      </c>
      <c r="V218" s="57" t="s">
        <v>254</v>
      </c>
      <c r="W218" s="61" t="s">
        <v>225</v>
      </c>
      <c r="X218" s="61" t="s">
        <v>65</v>
      </c>
      <c r="Y218" s="61">
        <v>40234</v>
      </c>
      <c r="Z218" s="49">
        <v>77</v>
      </c>
      <c r="AA218" s="49">
        <v>1055</v>
      </c>
      <c r="AB218" s="49" t="s">
        <v>66</v>
      </c>
      <c r="AC218" s="49">
        <v>54280</v>
      </c>
      <c r="AD218" s="49" t="s">
        <v>262</v>
      </c>
      <c r="AE218" s="57" t="s">
        <v>255</v>
      </c>
      <c r="AF218" s="57" t="s">
        <v>256</v>
      </c>
      <c r="AG218" s="49" t="s">
        <v>229</v>
      </c>
      <c r="AH218" s="49">
        <v>0</v>
      </c>
      <c r="AI218" s="49">
        <v>183.86</v>
      </c>
      <c r="AJ218" s="49">
        <v>183.86</v>
      </c>
      <c r="AK218" s="57">
        <v>0</v>
      </c>
      <c r="AL218" s="25">
        <v>0</v>
      </c>
      <c r="AM218" s="55" t="s">
        <v>230</v>
      </c>
      <c r="AN218" s="49" t="s">
        <v>257</v>
      </c>
      <c r="AO218" s="49" t="s">
        <v>258</v>
      </c>
      <c r="AP218" s="63" t="s">
        <v>259</v>
      </c>
      <c r="AQ218" s="27" t="str">
        <f t="shared" si="7"/>
        <v>Record Complete</v>
      </c>
      <c r="AR218" s="53" t="s">
        <v>234</v>
      </c>
      <c r="AS218" s="5" t="str">
        <f t="shared" si="8"/>
        <v/>
      </c>
      <c r="AT218" t="s">
        <v>17200</v>
      </c>
    </row>
    <row r="219" spans="1:46" ht="15.75" thickBot="1" x14ac:dyDescent="0.3">
      <c r="A219" s="29" t="s">
        <v>374</v>
      </c>
      <c r="B219" s="31">
        <v>1680</v>
      </c>
      <c r="C219" s="31" t="s">
        <v>213</v>
      </c>
      <c r="D219" s="31" t="s">
        <v>310</v>
      </c>
      <c r="E219" s="51" t="str">
        <f ca="1">IF(ISERROR(INDIRECT(CONCATENATE("FIPs_codes!",ADDRESS((MATCH($D219,INDIRECT($C219),0)+MATCH($C219,FIPs_codes!$G$1:$G$3296,0)-1),COLUMN(FIPs_codes!A217))))),"",INDIRECT(CONCATENATE("FIPs_codes!",ADDRESS((MATCH($D219,INDIRECT($C219),0)+MATCH($C219,FIPs_codes!$G$1:$G$3296,0)-1),COLUMN(FIPs_codes!A217)))))</f>
        <v>40093</v>
      </c>
      <c r="F219" s="51">
        <f ca="1">IF(ISERROR(INDIRECT(CONCATENATE("FIPs_codes!",ADDRESS((MATCH($D219,INDIRECT($C219),0)+MATCH($C219,FIPs_codes!$G$1:$G$3296,0)-1),COLUMN(FIPs_codes!C217))))),"",INDIRECT(CONCATENATE("FIPs_codes!",ADDRESS((MATCH($D219,INDIRECT($C219),0)+MATCH($C219,FIPs_codes!$G$1:$G$3296,0)-1),COLUMN(FIPs_codes!C217)))))</f>
        <v>6</v>
      </c>
      <c r="G219" s="31" t="s">
        <v>249</v>
      </c>
      <c r="H219" s="31" t="s">
        <v>217</v>
      </c>
      <c r="I219" s="35" t="s">
        <v>377</v>
      </c>
      <c r="J219" s="37" t="s">
        <v>268</v>
      </c>
      <c r="K219" s="31" t="s">
        <v>78</v>
      </c>
      <c r="L219" s="31" t="s">
        <v>269</v>
      </c>
      <c r="M219" s="31" t="s">
        <v>57</v>
      </c>
      <c r="N219" s="39" t="s">
        <v>376</v>
      </c>
      <c r="O219" s="39">
        <v>1989</v>
      </c>
      <c r="P219" s="39" t="s">
        <v>288</v>
      </c>
      <c r="Q219" s="31">
        <v>1232</v>
      </c>
      <c r="R219" s="31" t="s">
        <v>244</v>
      </c>
      <c r="S219" s="41" t="s">
        <v>60</v>
      </c>
      <c r="T219" s="29" t="s">
        <v>253</v>
      </c>
      <c r="U219" s="31" t="s">
        <v>134</v>
      </c>
      <c r="V219" s="39" t="s">
        <v>254</v>
      </c>
      <c r="W219" s="43" t="s">
        <v>225</v>
      </c>
      <c r="X219" s="43" t="s">
        <v>65</v>
      </c>
      <c r="Y219" s="43">
        <v>40317</v>
      </c>
      <c r="Z219" s="31">
        <v>82</v>
      </c>
      <c r="AA219" s="31">
        <v>1055</v>
      </c>
      <c r="AB219" s="31" t="s">
        <v>66</v>
      </c>
      <c r="AC219" s="31">
        <v>5377</v>
      </c>
      <c r="AD219" s="31" t="s">
        <v>227</v>
      </c>
      <c r="AE219" s="39" t="s">
        <v>255</v>
      </c>
      <c r="AF219" s="39" t="s">
        <v>256</v>
      </c>
      <c r="AG219" s="31" t="s">
        <v>229</v>
      </c>
      <c r="AH219" s="31">
        <v>0</v>
      </c>
      <c r="AI219" s="31">
        <v>221.26</v>
      </c>
      <c r="AJ219" s="31">
        <v>221.35</v>
      </c>
      <c r="AK219" s="39">
        <v>0.41</v>
      </c>
      <c r="AL219" s="26">
        <v>0</v>
      </c>
      <c r="AM219" s="37" t="s">
        <v>230</v>
      </c>
      <c r="AN219" s="31" t="s">
        <v>257</v>
      </c>
      <c r="AO219" s="31" t="s">
        <v>258</v>
      </c>
      <c r="AP219" s="45" t="s">
        <v>259</v>
      </c>
      <c r="AQ219" s="27" t="str">
        <f t="shared" si="7"/>
        <v>Record Complete</v>
      </c>
      <c r="AR219" s="35" t="s">
        <v>234</v>
      </c>
      <c r="AS219" s="5" t="str">
        <f t="shared" si="8"/>
        <v/>
      </c>
      <c r="AT219" t="s">
        <v>17200</v>
      </c>
    </row>
    <row r="220" spans="1:46" ht="15.75" thickBot="1" x14ac:dyDescent="0.3">
      <c r="A220" s="30" t="s">
        <v>374</v>
      </c>
      <c r="B220" s="32">
        <v>1680</v>
      </c>
      <c r="C220" s="32" t="s">
        <v>213</v>
      </c>
      <c r="D220" s="32" t="s">
        <v>310</v>
      </c>
      <c r="E220" s="51" t="str">
        <f ca="1">IF(ISERROR(INDIRECT(CONCATENATE("FIPs_codes!",ADDRESS((MATCH($D220,INDIRECT($C220),0)+MATCH($C220,FIPs_codes!$G$1:$G$3296,0)-1),COLUMN(FIPs_codes!A218))))),"",INDIRECT(CONCATENATE("FIPs_codes!",ADDRESS((MATCH($D220,INDIRECT($C220),0)+MATCH($C220,FIPs_codes!$G$1:$G$3296,0)-1),COLUMN(FIPs_codes!A218)))))</f>
        <v>40093</v>
      </c>
      <c r="F220" s="51">
        <f ca="1">IF(ISERROR(INDIRECT(CONCATENATE("FIPs_codes!",ADDRESS((MATCH($D220,INDIRECT($C220),0)+MATCH($C220,FIPs_codes!$G$1:$G$3296,0)-1),COLUMN(FIPs_codes!C218))))),"",INDIRECT(CONCATENATE("FIPs_codes!",ADDRESS((MATCH($D220,INDIRECT($C220),0)+MATCH($C220,FIPs_codes!$G$1:$G$3296,0)-1),COLUMN(FIPs_codes!C218)))))</f>
        <v>6</v>
      </c>
      <c r="G220" s="32" t="s">
        <v>249</v>
      </c>
      <c r="H220" s="32" t="s">
        <v>217</v>
      </c>
      <c r="I220" s="36" t="s">
        <v>377</v>
      </c>
      <c r="J220" s="38" t="s">
        <v>268</v>
      </c>
      <c r="K220" s="32" t="s">
        <v>78</v>
      </c>
      <c r="L220" s="32" t="s">
        <v>269</v>
      </c>
      <c r="M220" s="32" t="s">
        <v>57</v>
      </c>
      <c r="N220" s="40" t="s">
        <v>376</v>
      </c>
      <c r="O220" s="40">
        <v>1989</v>
      </c>
      <c r="P220" s="40" t="s">
        <v>288</v>
      </c>
      <c r="Q220" s="32">
        <v>1232</v>
      </c>
      <c r="R220" s="32" t="s">
        <v>244</v>
      </c>
      <c r="S220" s="42" t="s">
        <v>60</v>
      </c>
      <c r="T220" s="30" t="s">
        <v>253</v>
      </c>
      <c r="U220" s="32" t="s">
        <v>134</v>
      </c>
      <c r="V220" s="40" t="s">
        <v>254</v>
      </c>
      <c r="W220" s="44" t="s">
        <v>225</v>
      </c>
      <c r="X220" s="44" t="s">
        <v>65</v>
      </c>
      <c r="Y220" s="44">
        <v>40317</v>
      </c>
      <c r="Z220" s="32">
        <v>82</v>
      </c>
      <c r="AA220" s="32">
        <v>1055</v>
      </c>
      <c r="AB220" s="32" t="s">
        <v>66</v>
      </c>
      <c r="AC220" s="32">
        <v>5377</v>
      </c>
      <c r="AD220" s="32" t="s">
        <v>227</v>
      </c>
      <c r="AE220" s="40" t="s">
        <v>255</v>
      </c>
      <c r="AF220" s="40" t="s">
        <v>256</v>
      </c>
      <c r="AG220" s="32" t="s">
        <v>229</v>
      </c>
      <c r="AH220" s="32">
        <v>0</v>
      </c>
      <c r="AI220" s="32">
        <v>221.96</v>
      </c>
      <c r="AJ220" s="32">
        <v>222</v>
      </c>
      <c r="AK220" s="40">
        <v>0.42</v>
      </c>
      <c r="AL220" s="25">
        <v>0</v>
      </c>
      <c r="AM220" s="38" t="s">
        <v>230</v>
      </c>
      <c r="AN220" s="32" t="s">
        <v>257</v>
      </c>
      <c r="AO220" s="32" t="s">
        <v>258</v>
      </c>
      <c r="AP220" s="63" t="s">
        <v>259</v>
      </c>
      <c r="AQ220" s="27" t="str">
        <f t="shared" si="7"/>
        <v>Record Complete</v>
      </c>
      <c r="AR220" s="36" t="s">
        <v>234</v>
      </c>
      <c r="AS220" s="5" t="str">
        <f t="shared" si="8"/>
        <v/>
      </c>
      <c r="AT220" t="s">
        <v>17200</v>
      </c>
    </row>
    <row r="221" spans="1:46" ht="15.75" thickBot="1" x14ac:dyDescent="0.3">
      <c r="A221" s="29" t="s">
        <v>374</v>
      </c>
      <c r="B221" s="31">
        <v>1680</v>
      </c>
      <c r="C221" s="31" t="s">
        <v>213</v>
      </c>
      <c r="D221" s="31" t="s">
        <v>310</v>
      </c>
      <c r="E221" s="51" t="str">
        <f ca="1">IF(ISERROR(INDIRECT(CONCATENATE("FIPs_codes!",ADDRESS((MATCH($D221,INDIRECT($C221),0)+MATCH($C221,FIPs_codes!$G$1:$G$3296,0)-1),COLUMN(FIPs_codes!A219))))),"",INDIRECT(CONCATENATE("FIPs_codes!",ADDRESS((MATCH($D221,INDIRECT($C221),0)+MATCH($C221,FIPs_codes!$G$1:$G$3296,0)-1),COLUMN(FIPs_codes!A219)))))</f>
        <v>40093</v>
      </c>
      <c r="F221" s="51">
        <f ca="1">IF(ISERROR(INDIRECT(CONCATENATE("FIPs_codes!",ADDRESS((MATCH($D221,INDIRECT($C221),0)+MATCH($C221,FIPs_codes!$G$1:$G$3296,0)-1),COLUMN(FIPs_codes!C219))))),"",INDIRECT(CONCATENATE("FIPs_codes!",ADDRESS((MATCH($D221,INDIRECT($C221),0)+MATCH($C221,FIPs_codes!$G$1:$G$3296,0)-1),COLUMN(FIPs_codes!C219)))))</f>
        <v>6</v>
      </c>
      <c r="G221" s="31" t="s">
        <v>249</v>
      </c>
      <c r="H221" s="31" t="s">
        <v>217</v>
      </c>
      <c r="I221" s="35" t="s">
        <v>377</v>
      </c>
      <c r="J221" s="37" t="s">
        <v>268</v>
      </c>
      <c r="K221" s="31" t="s">
        <v>78</v>
      </c>
      <c r="L221" s="31" t="s">
        <v>269</v>
      </c>
      <c r="M221" s="31" t="s">
        <v>57</v>
      </c>
      <c r="N221" s="39" t="s">
        <v>376</v>
      </c>
      <c r="O221" s="39">
        <v>1989</v>
      </c>
      <c r="P221" s="39" t="s">
        <v>288</v>
      </c>
      <c r="Q221" s="31">
        <v>1232</v>
      </c>
      <c r="R221" s="31" t="s">
        <v>244</v>
      </c>
      <c r="S221" s="41" t="s">
        <v>60</v>
      </c>
      <c r="T221" s="29" t="s">
        <v>253</v>
      </c>
      <c r="U221" s="31" t="s">
        <v>134</v>
      </c>
      <c r="V221" s="39" t="s">
        <v>254</v>
      </c>
      <c r="W221" s="43" t="s">
        <v>225</v>
      </c>
      <c r="X221" s="43" t="s">
        <v>65</v>
      </c>
      <c r="Y221" s="43">
        <v>40317</v>
      </c>
      <c r="Z221" s="31">
        <v>82</v>
      </c>
      <c r="AA221" s="31">
        <v>1055</v>
      </c>
      <c r="AB221" s="31" t="s">
        <v>66</v>
      </c>
      <c r="AC221" s="31">
        <v>5377</v>
      </c>
      <c r="AD221" s="31" t="s">
        <v>227</v>
      </c>
      <c r="AE221" s="39" t="s">
        <v>255</v>
      </c>
      <c r="AF221" s="39" t="s">
        <v>256</v>
      </c>
      <c r="AG221" s="31" t="s">
        <v>229</v>
      </c>
      <c r="AH221" s="31">
        <v>0</v>
      </c>
      <c r="AI221" s="31">
        <v>236.21</v>
      </c>
      <c r="AJ221" s="31">
        <v>236.25</v>
      </c>
      <c r="AK221" s="39">
        <v>0.48</v>
      </c>
      <c r="AL221" s="26">
        <v>0</v>
      </c>
      <c r="AM221" s="37" t="s">
        <v>230</v>
      </c>
      <c r="AN221" s="31" t="s">
        <v>257</v>
      </c>
      <c r="AO221" s="31" t="s">
        <v>258</v>
      </c>
      <c r="AP221" s="45" t="s">
        <v>259</v>
      </c>
      <c r="AQ221" s="27" t="str">
        <f t="shared" si="7"/>
        <v>Record Complete</v>
      </c>
      <c r="AR221" s="35" t="s">
        <v>234</v>
      </c>
      <c r="AS221" s="5" t="str">
        <f t="shared" si="8"/>
        <v/>
      </c>
      <c r="AT221" t="s">
        <v>17200</v>
      </c>
    </row>
    <row r="222" spans="1:46" ht="15.75" thickBot="1" x14ac:dyDescent="0.3">
      <c r="A222" s="47" t="s">
        <v>374</v>
      </c>
      <c r="B222" s="49">
        <v>1680</v>
      </c>
      <c r="C222" s="49" t="s">
        <v>213</v>
      </c>
      <c r="D222" s="49" t="s">
        <v>310</v>
      </c>
      <c r="E222" s="51" t="str">
        <f ca="1">IF(ISERROR(INDIRECT(CONCATENATE("FIPs_codes!",ADDRESS((MATCH($D222,INDIRECT($C222),0)+MATCH($C222,FIPs_codes!$G$1:$G$3296,0)-1),COLUMN(FIPs_codes!A220))))),"",INDIRECT(CONCATENATE("FIPs_codes!",ADDRESS((MATCH($D222,INDIRECT($C222),0)+MATCH($C222,FIPs_codes!$G$1:$G$3296,0)-1),COLUMN(FIPs_codes!A220)))))</f>
        <v>40093</v>
      </c>
      <c r="F222" s="51">
        <f ca="1">IF(ISERROR(INDIRECT(CONCATENATE("FIPs_codes!",ADDRESS((MATCH($D222,INDIRECT($C222),0)+MATCH($C222,FIPs_codes!$G$1:$G$3296,0)-1),COLUMN(FIPs_codes!C220))))),"",INDIRECT(CONCATENATE("FIPs_codes!",ADDRESS((MATCH($D222,INDIRECT($C222),0)+MATCH($C222,FIPs_codes!$G$1:$G$3296,0)-1),COLUMN(FIPs_codes!C220)))))</f>
        <v>6</v>
      </c>
      <c r="G222" s="49" t="s">
        <v>249</v>
      </c>
      <c r="H222" s="49" t="s">
        <v>217</v>
      </c>
      <c r="I222" s="53" t="s">
        <v>377</v>
      </c>
      <c r="J222" s="55" t="s">
        <v>268</v>
      </c>
      <c r="K222" s="49" t="s">
        <v>78</v>
      </c>
      <c r="L222" s="49" t="s">
        <v>269</v>
      </c>
      <c r="M222" s="49" t="s">
        <v>57</v>
      </c>
      <c r="N222" s="57" t="s">
        <v>319</v>
      </c>
      <c r="O222" s="57">
        <v>1984</v>
      </c>
      <c r="P222" s="57" t="s">
        <v>286</v>
      </c>
      <c r="Q222" s="49">
        <v>1680</v>
      </c>
      <c r="R222" s="49" t="s">
        <v>244</v>
      </c>
      <c r="S222" s="59" t="s">
        <v>60</v>
      </c>
      <c r="T222" s="47" t="s">
        <v>253</v>
      </c>
      <c r="U222" s="49" t="s">
        <v>134</v>
      </c>
      <c r="V222" s="57" t="s">
        <v>254</v>
      </c>
      <c r="W222" s="61" t="s">
        <v>225</v>
      </c>
      <c r="X222" s="61" t="s">
        <v>65</v>
      </c>
      <c r="Y222" s="61">
        <v>40318</v>
      </c>
      <c r="Z222" s="49">
        <v>81</v>
      </c>
      <c r="AA222" s="49">
        <v>1152</v>
      </c>
      <c r="AB222" s="49" t="s">
        <v>66</v>
      </c>
      <c r="AC222" s="49">
        <v>7981</v>
      </c>
      <c r="AD222" s="49" t="s">
        <v>227</v>
      </c>
      <c r="AE222" s="57" t="s">
        <v>255</v>
      </c>
      <c r="AF222" s="57" t="s">
        <v>256</v>
      </c>
      <c r="AG222" s="49" t="s">
        <v>229</v>
      </c>
      <c r="AH222" s="49">
        <v>0</v>
      </c>
      <c r="AI222" s="49">
        <v>334.55</v>
      </c>
      <c r="AJ222" s="49">
        <v>334.55</v>
      </c>
      <c r="AK222" s="57">
        <v>0.49</v>
      </c>
      <c r="AL222" s="25">
        <v>0</v>
      </c>
      <c r="AM222" s="55" t="s">
        <v>230</v>
      </c>
      <c r="AN222" s="49" t="s">
        <v>257</v>
      </c>
      <c r="AO222" s="49" t="s">
        <v>258</v>
      </c>
      <c r="AP222" s="63" t="s">
        <v>259</v>
      </c>
      <c r="AQ222" s="27" t="str">
        <f t="shared" si="7"/>
        <v>Record Complete</v>
      </c>
      <c r="AR222" s="53" t="s">
        <v>234</v>
      </c>
      <c r="AS222" s="5" t="str">
        <f t="shared" si="8"/>
        <v/>
      </c>
      <c r="AT222" t="s">
        <v>17200</v>
      </c>
    </row>
    <row r="223" spans="1:46" ht="15.75" thickBot="1" x14ac:dyDescent="0.3">
      <c r="A223" s="48" t="s">
        <v>374</v>
      </c>
      <c r="B223" s="50">
        <v>1680</v>
      </c>
      <c r="C223" s="50" t="s">
        <v>213</v>
      </c>
      <c r="D223" s="50" t="s">
        <v>310</v>
      </c>
      <c r="E223" s="51" t="str">
        <f ca="1">IF(ISERROR(INDIRECT(CONCATENATE("FIPs_codes!",ADDRESS((MATCH($D223,INDIRECT($C223),0)+MATCH($C223,FIPs_codes!$G$1:$G$3296,0)-1),COLUMN(FIPs_codes!A221))))),"",INDIRECT(CONCATENATE("FIPs_codes!",ADDRESS((MATCH($D223,INDIRECT($C223),0)+MATCH($C223,FIPs_codes!$G$1:$G$3296,0)-1),COLUMN(FIPs_codes!A221)))))</f>
        <v>40093</v>
      </c>
      <c r="F223" s="51">
        <f ca="1">IF(ISERROR(INDIRECT(CONCATENATE("FIPs_codes!",ADDRESS((MATCH($D223,INDIRECT($C223),0)+MATCH($C223,FIPs_codes!$G$1:$G$3296,0)-1),COLUMN(FIPs_codes!C221))))),"",INDIRECT(CONCATENATE("FIPs_codes!",ADDRESS((MATCH($D223,INDIRECT($C223),0)+MATCH($C223,FIPs_codes!$G$1:$G$3296,0)-1),COLUMN(FIPs_codes!C221)))))</f>
        <v>6</v>
      </c>
      <c r="G223" s="50" t="s">
        <v>249</v>
      </c>
      <c r="H223" s="50" t="s">
        <v>217</v>
      </c>
      <c r="I223" s="54" t="s">
        <v>377</v>
      </c>
      <c r="J223" s="56" t="s">
        <v>268</v>
      </c>
      <c r="K223" s="50" t="s">
        <v>78</v>
      </c>
      <c r="L223" s="50" t="s">
        <v>269</v>
      </c>
      <c r="M223" s="50" t="s">
        <v>57</v>
      </c>
      <c r="N223" s="58" t="s">
        <v>319</v>
      </c>
      <c r="O223" s="58">
        <v>1984</v>
      </c>
      <c r="P223" s="58" t="s">
        <v>286</v>
      </c>
      <c r="Q223" s="50">
        <v>1680</v>
      </c>
      <c r="R223" s="50" t="s">
        <v>244</v>
      </c>
      <c r="S223" s="60" t="s">
        <v>60</v>
      </c>
      <c r="T223" s="48" t="s">
        <v>253</v>
      </c>
      <c r="U223" s="50" t="s">
        <v>134</v>
      </c>
      <c r="V223" s="58" t="s">
        <v>254</v>
      </c>
      <c r="W223" s="62" t="s">
        <v>225</v>
      </c>
      <c r="X223" s="62" t="s">
        <v>65</v>
      </c>
      <c r="Y223" s="62">
        <v>40318</v>
      </c>
      <c r="Z223" s="50">
        <v>81</v>
      </c>
      <c r="AA223" s="50">
        <v>1152</v>
      </c>
      <c r="AB223" s="50" t="s">
        <v>66</v>
      </c>
      <c r="AC223" s="50">
        <v>7981</v>
      </c>
      <c r="AD223" s="50" t="s">
        <v>227</v>
      </c>
      <c r="AE223" s="58" t="s">
        <v>255</v>
      </c>
      <c r="AF223" s="58" t="s">
        <v>256</v>
      </c>
      <c r="AG223" s="50" t="s">
        <v>229</v>
      </c>
      <c r="AH223" s="50">
        <v>0</v>
      </c>
      <c r="AI223" s="50">
        <v>450.2</v>
      </c>
      <c r="AJ223" s="50">
        <v>450.2</v>
      </c>
      <c r="AK223" s="58">
        <v>0.55000000000000004</v>
      </c>
      <c r="AL223" s="26">
        <v>0</v>
      </c>
      <c r="AM223" s="56" t="s">
        <v>230</v>
      </c>
      <c r="AN223" s="50" t="s">
        <v>257</v>
      </c>
      <c r="AO223" s="50" t="s">
        <v>258</v>
      </c>
      <c r="AP223" s="45" t="s">
        <v>259</v>
      </c>
      <c r="AQ223" s="27" t="str">
        <f t="shared" si="7"/>
        <v>Record Complete</v>
      </c>
      <c r="AR223" s="54" t="s">
        <v>234</v>
      </c>
      <c r="AS223" s="5" t="str">
        <f t="shared" si="8"/>
        <v/>
      </c>
      <c r="AT223" t="s">
        <v>17200</v>
      </c>
    </row>
    <row r="224" spans="1:46" ht="15.75" thickBot="1" x14ac:dyDescent="0.3">
      <c r="A224" s="30" t="s">
        <v>374</v>
      </c>
      <c r="B224" s="32">
        <v>1680</v>
      </c>
      <c r="C224" s="32" t="s">
        <v>213</v>
      </c>
      <c r="D224" s="32" t="s">
        <v>310</v>
      </c>
      <c r="E224" s="51" t="str">
        <f ca="1">IF(ISERROR(INDIRECT(CONCATENATE("FIPs_codes!",ADDRESS((MATCH($D224,INDIRECT($C224),0)+MATCH($C224,FIPs_codes!$G$1:$G$3296,0)-1),COLUMN(FIPs_codes!A222))))),"",INDIRECT(CONCATENATE("FIPs_codes!",ADDRESS((MATCH($D224,INDIRECT($C224),0)+MATCH($C224,FIPs_codes!$G$1:$G$3296,0)-1),COLUMN(FIPs_codes!A222)))))</f>
        <v>40093</v>
      </c>
      <c r="F224" s="51">
        <f ca="1">IF(ISERROR(INDIRECT(CONCATENATE("FIPs_codes!",ADDRESS((MATCH($D224,INDIRECT($C224),0)+MATCH($C224,FIPs_codes!$G$1:$G$3296,0)-1),COLUMN(FIPs_codes!C222))))),"",INDIRECT(CONCATENATE("FIPs_codes!",ADDRESS((MATCH($D224,INDIRECT($C224),0)+MATCH($C224,FIPs_codes!$G$1:$G$3296,0)-1),COLUMN(FIPs_codes!C222)))))</f>
        <v>6</v>
      </c>
      <c r="G224" s="32" t="s">
        <v>249</v>
      </c>
      <c r="H224" s="32" t="s">
        <v>217</v>
      </c>
      <c r="I224" s="36" t="s">
        <v>377</v>
      </c>
      <c r="J224" s="38" t="s">
        <v>268</v>
      </c>
      <c r="K224" s="32" t="s">
        <v>78</v>
      </c>
      <c r="L224" s="32" t="s">
        <v>269</v>
      </c>
      <c r="M224" s="32" t="s">
        <v>57</v>
      </c>
      <c r="N224" s="40" t="s">
        <v>319</v>
      </c>
      <c r="O224" s="40">
        <v>1984</v>
      </c>
      <c r="P224" s="40" t="s">
        <v>286</v>
      </c>
      <c r="Q224" s="32">
        <v>1680</v>
      </c>
      <c r="R224" s="32" t="s">
        <v>244</v>
      </c>
      <c r="S224" s="42" t="s">
        <v>60</v>
      </c>
      <c r="T224" s="30" t="s">
        <v>253</v>
      </c>
      <c r="U224" s="32" t="s">
        <v>134</v>
      </c>
      <c r="V224" s="40" t="s">
        <v>254</v>
      </c>
      <c r="W224" s="44" t="s">
        <v>225</v>
      </c>
      <c r="X224" s="44" t="s">
        <v>65</v>
      </c>
      <c r="Y224" s="44">
        <v>40318</v>
      </c>
      <c r="Z224" s="32">
        <v>81</v>
      </c>
      <c r="AA224" s="32">
        <v>1152</v>
      </c>
      <c r="AB224" s="32" t="s">
        <v>66</v>
      </c>
      <c r="AC224" s="32">
        <v>7981</v>
      </c>
      <c r="AD224" s="32" t="s">
        <v>227</v>
      </c>
      <c r="AE224" s="40" t="s">
        <v>255</v>
      </c>
      <c r="AF224" s="40" t="s">
        <v>256</v>
      </c>
      <c r="AG224" s="32" t="s">
        <v>229</v>
      </c>
      <c r="AH224" s="32">
        <v>0</v>
      </c>
      <c r="AI224" s="32">
        <v>524.59</v>
      </c>
      <c r="AJ224" s="32">
        <v>524.6</v>
      </c>
      <c r="AK224" s="40">
        <v>0.48</v>
      </c>
      <c r="AL224" s="25">
        <v>0</v>
      </c>
      <c r="AM224" s="38" t="s">
        <v>230</v>
      </c>
      <c r="AN224" s="32" t="s">
        <v>257</v>
      </c>
      <c r="AO224" s="32" t="s">
        <v>258</v>
      </c>
      <c r="AP224" s="63" t="s">
        <v>259</v>
      </c>
      <c r="AQ224" s="27" t="str">
        <f t="shared" si="7"/>
        <v>Record Complete</v>
      </c>
      <c r="AR224" s="36" t="s">
        <v>234</v>
      </c>
      <c r="AS224" s="5" t="str">
        <f t="shared" si="8"/>
        <v/>
      </c>
      <c r="AT224" t="s">
        <v>17200</v>
      </c>
    </row>
    <row r="225" spans="1:46" ht="15.75" thickBot="1" x14ac:dyDescent="0.3">
      <c r="A225" s="48" t="s">
        <v>374</v>
      </c>
      <c r="B225" s="50">
        <v>1680</v>
      </c>
      <c r="C225" s="50" t="s">
        <v>213</v>
      </c>
      <c r="D225" s="50" t="s">
        <v>310</v>
      </c>
      <c r="E225" s="51" t="str">
        <f ca="1">IF(ISERROR(INDIRECT(CONCATENATE("FIPs_codes!",ADDRESS((MATCH($D225,INDIRECT($C225),0)+MATCH($C225,FIPs_codes!$G$1:$G$3296,0)-1),COLUMN(FIPs_codes!A223))))),"",INDIRECT(CONCATENATE("FIPs_codes!",ADDRESS((MATCH($D225,INDIRECT($C225),0)+MATCH($C225,FIPs_codes!$G$1:$G$3296,0)-1),COLUMN(FIPs_codes!A223)))))</f>
        <v>40093</v>
      </c>
      <c r="F225" s="51">
        <f ca="1">IF(ISERROR(INDIRECT(CONCATENATE("FIPs_codes!",ADDRESS((MATCH($D225,INDIRECT($C225),0)+MATCH($C225,FIPs_codes!$G$1:$G$3296,0)-1),COLUMN(FIPs_codes!C223))))),"",INDIRECT(CONCATENATE("FIPs_codes!",ADDRESS((MATCH($D225,INDIRECT($C225),0)+MATCH($C225,FIPs_codes!$G$1:$G$3296,0)-1),COLUMN(FIPs_codes!C223)))))</f>
        <v>6</v>
      </c>
      <c r="G225" s="50" t="s">
        <v>249</v>
      </c>
      <c r="H225" s="50" t="s">
        <v>217</v>
      </c>
      <c r="I225" s="54" t="s">
        <v>377</v>
      </c>
      <c r="J225" s="56" t="s">
        <v>268</v>
      </c>
      <c r="K225" s="50" t="s">
        <v>78</v>
      </c>
      <c r="L225" s="50" t="s">
        <v>269</v>
      </c>
      <c r="M225" s="50" t="s">
        <v>57</v>
      </c>
      <c r="N225" s="58" t="s">
        <v>376</v>
      </c>
      <c r="O225" s="58">
        <v>1982</v>
      </c>
      <c r="P225" s="58" t="s">
        <v>285</v>
      </c>
      <c r="Q225" s="50">
        <v>1232</v>
      </c>
      <c r="R225" s="50" t="s">
        <v>244</v>
      </c>
      <c r="S225" s="60" t="s">
        <v>60</v>
      </c>
      <c r="T225" s="48" t="s">
        <v>253</v>
      </c>
      <c r="U225" s="50" t="s">
        <v>134</v>
      </c>
      <c r="V225" s="58" t="s">
        <v>254</v>
      </c>
      <c r="W225" s="62" t="s">
        <v>225</v>
      </c>
      <c r="X225" s="62" t="s">
        <v>65</v>
      </c>
      <c r="Y225" s="62">
        <v>40319</v>
      </c>
      <c r="Z225" s="50">
        <v>81</v>
      </c>
      <c r="AA225" s="50">
        <v>1055</v>
      </c>
      <c r="AB225" s="50" t="s">
        <v>66</v>
      </c>
      <c r="AC225" s="50">
        <v>5377</v>
      </c>
      <c r="AD225" s="50" t="s">
        <v>227</v>
      </c>
      <c r="AE225" s="58" t="s">
        <v>255</v>
      </c>
      <c r="AF225" s="58" t="s">
        <v>256</v>
      </c>
      <c r="AG225" s="50" t="s">
        <v>229</v>
      </c>
      <c r="AH225" s="50">
        <v>0.18</v>
      </c>
      <c r="AI225" s="50">
        <v>23.19</v>
      </c>
      <c r="AJ225" s="50">
        <v>23.4</v>
      </c>
      <c r="AK225" s="58">
        <v>0</v>
      </c>
      <c r="AL225" s="26">
        <v>7.702182284980744E-3</v>
      </c>
      <c r="AM225" s="56" t="s">
        <v>230</v>
      </c>
      <c r="AN225" s="50" t="s">
        <v>257</v>
      </c>
      <c r="AO225" s="50" t="s">
        <v>258</v>
      </c>
      <c r="AP225" s="45" t="s">
        <v>259</v>
      </c>
      <c r="AQ225" s="27" t="str">
        <f t="shared" si="7"/>
        <v>Record Complete</v>
      </c>
      <c r="AR225" s="54" t="s">
        <v>234</v>
      </c>
      <c r="AS225" s="5" t="str">
        <f t="shared" si="8"/>
        <v/>
      </c>
      <c r="AT225" t="s">
        <v>17200</v>
      </c>
    </row>
    <row r="226" spans="1:46" ht="15.75" thickBot="1" x14ac:dyDescent="0.3">
      <c r="A226" s="30" t="s">
        <v>374</v>
      </c>
      <c r="B226" s="32">
        <v>1680</v>
      </c>
      <c r="C226" s="32" t="s">
        <v>213</v>
      </c>
      <c r="D226" s="32" t="s">
        <v>310</v>
      </c>
      <c r="E226" s="51" t="str">
        <f ca="1">IF(ISERROR(INDIRECT(CONCATENATE("FIPs_codes!",ADDRESS((MATCH($D226,INDIRECT($C226),0)+MATCH($C226,FIPs_codes!$G$1:$G$3296,0)-1),COLUMN(FIPs_codes!A224))))),"",INDIRECT(CONCATENATE("FIPs_codes!",ADDRESS((MATCH($D226,INDIRECT($C226),0)+MATCH($C226,FIPs_codes!$G$1:$G$3296,0)-1),COLUMN(FIPs_codes!A224)))))</f>
        <v>40093</v>
      </c>
      <c r="F226" s="51">
        <f ca="1">IF(ISERROR(INDIRECT(CONCATENATE("FIPs_codes!",ADDRESS((MATCH($D226,INDIRECT($C226),0)+MATCH($C226,FIPs_codes!$G$1:$G$3296,0)-1),COLUMN(FIPs_codes!C224))))),"",INDIRECT(CONCATENATE("FIPs_codes!",ADDRESS((MATCH($D226,INDIRECT($C226),0)+MATCH($C226,FIPs_codes!$G$1:$G$3296,0)-1),COLUMN(FIPs_codes!C224)))))</f>
        <v>6</v>
      </c>
      <c r="G226" s="32" t="s">
        <v>249</v>
      </c>
      <c r="H226" s="32" t="s">
        <v>217</v>
      </c>
      <c r="I226" s="36" t="s">
        <v>377</v>
      </c>
      <c r="J226" s="38" t="s">
        <v>268</v>
      </c>
      <c r="K226" s="32" t="s">
        <v>78</v>
      </c>
      <c r="L226" s="32" t="s">
        <v>269</v>
      </c>
      <c r="M226" s="32" t="s">
        <v>57</v>
      </c>
      <c r="N226" s="40" t="s">
        <v>376</v>
      </c>
      <c r="O226" s="40">
        <v>1982</v>
      </c>
      <c r="P226" s="40" t="s">
        <v>285</v>
      </c>
      <c r="Q226" s="32">
        <v>1232</v>
      </c>
      <c r="R226" s="32" t="s">
        <v>244</v>
      </c>
      <c r="S226" s="42" t="s">
        <v>60</v>
      </c>
      <c r="T226" s="30" t="s">
        <v>253</v>
      </c>
      <c r="U226" s="32" t="s">
        <v>134</v>
      </c>
      <c r="V226" s="40" t="s">
        <v>254</v>
      </c>
      <c r="W226" s="44" t="s">
        <v>225</v>
      </c>
      <c r="X226" s="44" t="s">
        <v>65</v>
      </c>
      <c r="Y226" s="44">
        <v>40319</v>
      </c>
      <c r="Z226" s="32">
        <v>81</v>
      </c>
      <c r="AA226" s="32">
        <v>1055</v>
      </c>
      <c r="AB226" s="32" t="s">
        <v>66</v>
      </c>
      <c r="AC226" s="32">
        <v>5377</v>
      </c>
      <c r="AD226" s="32" t="s">
        <v>227</v>
      </c>
      <c r="AE226" s="40" t="s">
        <v>255</v>
      </c>
      <c r="AF226" s="40" t="s">
        <v>256</v>
      </c>
      <c r="AG226" s="32" t="s">
        <v>229</v>
      </c>
      <c r="AH226" s="32">
        <v>0.23</v>
      </c>
      <c r="AI226" s="32">
        <v>25.97</v>
      </c>
      <c r="AJ226" s="32">
        <v>26.2</v>
      </c>
      <c r="AK226" s="40">
        <v>0</v>
      </c>
      <c r="AL226" s="25">
        <v>8.7786259541984737E-3</v>
      </c>
      <c r="AM226" s="38" t="s">
        <v>230</v>
      </c>
      <c r="AN226" s="32" t="s">
        <v>257</v>
      </c>
      <c r="AO226" s="32" t="s">
        <v>258</v>
      </c>
      <c r="AP226" s="63" t="s">
        <v>259</v>
      </c>
      <c r="AQ226" s="27" t="str">
        <f t="shared" si="7"/>
        <v>Record Complete</v>
      </c>
      <c r="AR226" s="36" t="s">
        <v>234</v>
      </c>
      <c r="AS226" s="5" t="str">
        <f t="shared" si="8"/>
        <v/>
      </c>
      <c r="AT226" t="s">
        <v>17200</v>
      </c>
    </row>
    <row r="227" spans="1:46" ht="15.75" thickBot="1" x14ac:dyDescent="0.3">
      <c r="A227" s="29" t="s">
        <v>374</v>
      </c>
      <c r="B227" s="31">
        <v>1680</v>
      </c>
      <c r="C227" s="31" t="s">
        <v>213</v>
      </c>
      <c r="D227" s="31" t="s">
        <v>310</v>
      </c>
      <c r="E227" s="51" t="str">
        <f ca="1">IF(ISERROR(INDIRECT(CONCATENATE("FIPs_codes!",ADDRESS((MATCH($D227,INDIRECT($C227),0)+MATCH($C227,FIPs_codes!$G$1:$G$3296,0)-1),COLUMN(FIPs_codes!A225))))),"",INDIRECT(CONCATENATE("FIPs_codes!",ADDRESS((MATCH($D227,INDIRECT($C227),0)+MATCH($C227,FIPs_codes!$G$1:$G$3296,0)-1),COLUMN(FIPs_codes!A225)))))</f>
        <v>40093</v>
      </c>
      <c r="F227" s="51">
        <f ca="1">IF(ISERROR(INDIRECT(CONCATENATE("FIPs_codes!",ADDRESS((MATCH($D227,INDIRECT($C227),0)+MATCH($C227,FIPs_codes!$G$1:$G$3296,0)-1),COLUMN(FIPs_codes!C225))))),"",INDIRECT(CONCATENATE("FIPs_codes!",ADDRESS((MATCH($D227,INDIRECT($C227),0)+MATCH($C227,FIPs_codes!$G$1:$G$3296,0)-1),COLUMN(FIPs_codes!C225)))))</f>
        <v>6</v>
      </c>
      <c r="G227" s="31" t="s">
        <v>249</v>
      </c>
      <c r="H227" s="31" t="s">
        <v>217</v>
      </c>
      <c r="I227" s="35" t="s">
        <v>377</v>
      </c>
      <c r="J227" s="37" t="s">
        <v>268</v>
      </c>
      <c r="K227" s="31" t="s">
        <v>78</v>
      </c>
      <c r="L227" s="31" t="s">
        <v>269</v>
      </c>
      <c r="M227" s="31" t="s">
        <v>57</v>
      </c>
      <c r="N227" s="39" t="s">
        <v>376</v>
      </c>
      <c r="O227" s="39">
        <v>1982</v>
      </c>
      <c r="P227" s="39" t="s">
        <v>285</v>
      </c>
      <c r="Q227" s="31">
        <v>1232</v>
      </c>
      <c r="R227" s="31" t="s">
        <v>244</v>
      </c>
      <c r="S227" s="41" t="s">
        <v>60</v>
      </c>
      <c r="T227" s="29" t="s">
        <v>253</v>
      </c>
      <c r="U227" s="31" t="s">
        <v>134</v>
      </c>
      <c r="V227" s="39" t="s">
        <v>254</v>
      </c>
      <c r="W227" s="43" t="s">
        <v>225</v>
      </c>
      <c r="X227" s="43" t="s">
        <v>65</v>
      </c>
      <c r="Y227" s="43">
        <v>40319</v>
      </c>
      <c r="Z227" s="31">
        <v>81</v>
      </c>
      <c r="AA227" s="31">
        <v>1055</v>
      </c>
      <c r="AB227" s="31" t="s">
        <v>66</v>
      </c>
      <c r="AC227" s="31">
        <v>5377</v>
      </c>
      <c r="AD227" s="31" t="s">
        <v>227</v>
      </c>
      <c r="AE227" s="39" t="s">
        <v>255</v>
      </c>
      <c r="AF227" s="39" t="s">
        <v>256</v>
      </c>
      <c r="AG227" s="31" t="s">
        <v>229</v>
      </c>
      <c r="AH227" s="31">
        <v>0.36</v>
      </c>
      <c r="AI227" s="31">
        <v>25.99</v>
      </c>
      <c r="AJ227" s="31">
        <v>26.35</v>
      </c>
      <c r="AK227" s="39">
        <v>0</v>
      </c>
      <c r="AL227" s="26">
        <v>1.3662239089184061E-2</v>
      </c>
      <c r="AM227" s="37" t="s">
        <v>230</v>
      </c>
      <c r="AN227" s="31" t="s">
        <v>257</v>
      </c>
      <c r="AO227" s="31" t="s">
        <v>258</v>
      </c>
      <c r="AP227" s="45" t="s">
        <v>259</v>
      </c>
      <c r="AQ227" s="27" t="str">
        <f t="shared" si="7"/>
        <v>Record Complete</v>
      </c>
      <c r="AR227" s="35" t="s">
        <v>234</v>
      </c>
      <c r="AS227" s="5" t="str">
        <f t="shared" si="8"/>
        <v/>
      </c>
      <c r="AT227" t="s">
        <v>17200</v>
      </c>
    </row>
    <row r="228" spans="1:46" ht="15.75" thickBot="1" x14ac:dyDescent="0.3">
      <c r="A228" s="47" t="s">
        <v>374</v>
      </c>
      <c r="B228" s="49">
        <v>1680</v>
      </c>
      <c r="C228" s="49" t="s">
        <v>213</v>
      </c>
      <c r="D228" s="49" t="s">
        <v>310</v>
      </c>
      <c r="E228" s="51" t="str">
        <f ca="1">IF(ISERROR(INDIRECT(CONCATENATE("FIPs_codes!",ADDRESS((MATCH($D228,INDIRECT($C228),0)+MATCH($C228,FIPs_codes!$G$1:$G$3296,0)-1),COLUMN(FIPs_codes!A226))))),"",INDIRECT(CONCATENATE("FIPs_codes!",ADDRESS((MATCH($D228,INDIRECT($C228),0)+MATCH($C228,FIPs_codes!$G$1:$G$3296,0)-1),COLUMN(FIPs_codes!A226)))))</f>
        <v>40093</v>
      </c>
      <c r="F228" s="51">
        <f ca="1">IF(ISERROR(INDIRECT(CONCATENATE("FIPs_codes!",ADDRESS((MATCH($D228,INDIRECT($C228),0)+MATCH($C228,FIPs_codes!$G$1:$G$3296,0)-1),COLUMN(FIPs_codes!C226))))),"",INDIRECT(CONCATENATE("FIPs_codes!",ADDRESS((MATCH($D228,INDIRECT($C228),0)+MATCH($C228,FIPs_codes!$G$1:$G$3296,0)-1),COLUMN(FIPs_codes!C226)))))</f>
        <v>6</v>
      </c>
      <c r="G228" s="49" t="s">
        <v>249</v>
      </c>
      <c r="H228" s="49" t="s">
        <v>217</v>
      </c>
      <c r="I228" s="53" t="s">
        <v>377</v>
      </c>
      <c r="J228" s="55" t="s">
        <v>268</v>
      </c>
      <c r="K228" s="49" t="s">
        <v>78</v>
      </c>
      <c r="L228" s="49" t="s">
        <v>269</v>
      </c>
      <c r="M228" s="49" t="s">
        <v>57</v>
      </c>
      <c r="N228" s="57" t="s">
        <v>376</v>
      </c>
      <c r="O228" s="57">
        <v>1982</v>
      </c>
      <c r="P228" s="57" t="s">
        <v>294</v>
      </c>
      <c r="Q228" s="49">
        <v>1232</v>
      </c>
      <c r="R228" s="49" t="s">
        <v>244</v>
      </c>
      <c r="S228" s="59" t="s">
        <v>60</v>
      </c>
      <c r="T228" s="47" t="s">
        <v>253</v>
      </c>
      <c r="U228" s="49" t="s">
        <v>134</v>
      </c>
      <c r="V228" s="57" t="s">
        <v>254</v>
      </c>
      <c r="W228" s="61" t="s">
        <v>225</v>
      </c>
      <c r="X228" s="61" t="s">
        <v>65</v>
      </c>
      <c r="Y228" s="61">
        <v>40325</v>
      </c>
      <c r="Z228" s="49">
        <v>81</v>
      </c>
      <c r="AA228" s="49">
        <v>1055</v>
      </c>
      <c r="AB228" s="49" t="s">
        <v>66</v>
      </c>
      <c r="AC228" s="49">
        <v>5377</v>
      </c>
      <c r="AD228" s="49" t="s">
        <v>227</v>
      </c>
      <c r="AE228" s="57" t="s">
        <v>255</v>
      </c>
      <c r="AF228" s="57" t="s">
        <v>256</v>
      </c>
      <c r="AG228" s="49" t="s">
        <v>229</v>
      </c>
      <c r="AH228" s="49">
        <v>0</v>
      </c>
      <c r="AI228" s="49">
        <v>34.28</v>
      </c>
      <c r="AJ228" s="49">
        <v>34.299999999999997</v>
      </c>
      <c r="AK228" s="57">
        <v>0</v>
      </c>
      <c r="AL228" s="25">
        <v>0</v>
      </c>
      <c r="AM228" s="55" t="s">
        <v>230</v>
      </c>
      <c r="AN228" s="49" t="s">
        <v>257</v>
      </c>
      <c r="AO228" s="49" t="s">
        <v>258</v>
      </c>
      <c r="AP228" s="63" t="s">
        <v>259</v>
      </c>
      <c r="AQ228" s="27" t="str">
        <f t="shared" si="7"/>
        <v>Record Complete</v>
      </c>
      <c r="AR228" s="53" t="s">
        <v>234</v>
      </c>
      <c r="AS228" s="5" t="str">
        <f t="shared" si="8"/>
        <v/>
      </c>
      <c r="AT228" t="s">
        <v>17200</v>
      </c>
    </row>
    <row r="229" spans="1:46" ht="15.75" thickBot="1" x14ac:dyDescent="0.3">
      <c r="A229" s="48" t="s">
        <v>374</v>
      </c>
      <c r="B229" s="50">
        <v>1680</v>
      </c>
      <c r="C229" s="50" t="s">
        <v>213</v>
      </c>
      <c r="D229" s="50" t="s">
        <v>310</v>
      </c>
      <c r="E229" s="51" t="str">
        <f ca="1">IF(ISERROR(INDIRECT(CONCATENATE("FIPs_codes!",ADDRESS((MATCH($D229,INDIRECT($C229),0)+MATCH($C229,FIPs_codes!$G$1:$G$3296,0)-1),COLUMN(FIPs_codes!A227))))),"",INDIRECT(CONCATENATE("FIPs_codes!",ADDRESS((MATCH($D229,INDIRECT($C229),0)+MATCH($C229,FIPs_codes!$G$1:$G$3296,0)-1),COLUMN(FIPs_codes!A227)))))</f>
        <v>40093</v>
      </c>
      <c r="F229" s="51">
        <f ca="1">IF(ISERROR(INDIRECT(CONCATENATE("FIPs_codes!",ADDRESS((MATCH($D229,INDIRECT($C229),0)+MATCH($C229,FIPs_codes!$G$1:$G$3296,0)-1),COLUMN(FIPs_codes!C227))))),"",INDIRECT(CONCATENATE("FIPs_codes!",ADDRESS((MATCH($D229,INDIRECT($C229),0)+MATCH($C229,FIPs_codes!$G$1:$G$3296,0)-1),COLUMN(FIPs_codes!C227)))))</f>
        <v>6</v>
      </c>
      <c r="G229" s="50" t="s">
        <v>249</v>
      </c>
      <c r="H229" s="50" t="s">
        <v>217</v>
      </c>
      <c r="I229" s="54" t="s">
        <v>377</v>
      </c>
      <c r="J229" s="56" t="s">
        <v>268</v>
      </c>
      <c r="K229" s="50" t="s">
        <v>78</v>
      </c>
      <c r="L229" s="50" t="s">
        <v>269</v>
      </c>
      <c r="M229" s="50" t="s">
        <v>57</v>
      </c>
      <c r="N229" s="58" t="s">
        <v>376</v>
      </c>
      <c r="O229" s="58">
        <v>1982</v>
      </c>
      <c r="P229" s="58" t="s">
        <v>294</v>
      </c>
      <c r="Q229" s="50">
        <v>1232</v>
      </c>
      <c r="R229" s="50" t="s">
        <v>244</v>
      </c>
      <c r="S229" s="60" t="s">
        <v>60</v>
      </c>
      <c r="T229" s="48" t="s">
        <v>253</v>
      </c>
      <c r="U229" s="50" t="s">
        <v>134</v>
      </c>
      <c r="V229" s="58" t="s">
        <v>254</v>
      </c>
      <c r="W229" s="62" t="s">
        <v>225</v>
      </c>
      <c r="X229" s="62" t="s">
        <v>65</v>
      </c>
      <c r="Y229" s="62">
        <v>40325</v>
      </c>
      <c r="Z229" s="50">
        <v>81</v>
      </c>
      <c r="AA229" s="50">
        <v>1055</v>
      </c>
      <c r="AB229" s="50" t="s">
        <v>66</v>
      </c>
      <c r="AC229" s="50">
        <v>5377</v>
      </c>
      <c r="AD229" s="50" t="s">
        <v>227</v>
      </c>
      <c r="AE229" s="58" t="s">
        <v>255</v>
      </c>
      <c r="AF229" s="58" t="s">
        <v>256</v>
      </c>
      <c r="AG229" s="50" t="s">
        <v>229</v>
      </c>
      <c r="AH229" s="50">
        <v>0</v>
      </c>
      <c r="AI229" s="50">
        <v>35.72</v>
      </c>
      <c r="AJ229" s="50">
        <v>35.75</v>
      </c>
      <c r="AK229" s="58">
        <v>0</v>
      </c>
      <c r="AL229" s="26">
        <v>0</v>
      </c>
      <c r="AM229" s="56" t="s">
        <v>230</v>
      </c>
      <c r="AN229" s="50" t="s">
        <v>257</v>
      </c>
      <c r="AO229" s="50" t="s">
        <v>258</v>
      </c>
      <c r="AP229" s="45" t="s">
        <v>259</v>
      </c>
      <c r="AQ229" s="27" t="str">
        <f t="shared" si="7"/>
        <v>Record Complete</v>
      </c>
      <c r="AR229" s="54" t="s">
        <v>234</v>
      </c>
      <c r="AS229" s="5" t="str">
        <f t="shared" si="8"/>
        <v/>
      </c>
      <c r="AT229" t="s">
        <v>17200</v>
      </c>
    </row>
    <row r="230" spans="1:46" ht="15.75" thickBot="1" x14ac:dyDescent="0.3">
      <c r="A230" s="47" t="s">
        <v>374</v>
      </c>
      <c r="B230" s="49">
        <v>1680</v>
      </c>
      <c r="C230" s="49" t="s">
        <v>213</v>
      </c>
      <c r="D230" s="49" t="s">
        <v>310</v>
      </c>
      <c r="E230" s="51" t="str">
        <f ca="1">IF(ISERROR(INDIRECT(CONCATENATE("FIPs_codes!",ADDRESS((MATCH($D230,INDIRECT($C230),0)+MATCH($C230,FIPs_codes!$G$1:$G$3296,0)-1),COLUMN(FIPs_codes!A228))))),"",INDIRECT(CONCATENATE("FIPs_codes!",ADDRESS((MATCH($D230,INDIRECT($C230),0)+MATCH($C230,FIPs_codes!$G$1:$G$3296,0)-1),COLUMN(FIPs_codes!A228)))))</f>
        <v>40093</v>
      </c>
      <c r="F230" s="51">
        <f ca="1">IF(ISERROR(INDIRECT(CONCATENATE("FIPs_codes!",ADDRESS((MATCH($D230,INDIRECT($C230),0)+MATCH($C230,FIPs_codes!$G$1:$G$3296,0)-1),COLUMN(FIPs_codes!C228))))),"",INDIRECT(CONCATENATE("FIPs_codes!",ADDRESS((MATCH($D230,INDIRECT($C230),0)+MATCH($C230,FIPs_codes!$G$1:$G$3296,0)-1),COLUMN(FIPs_codes!C228)))))</f>
        <v>6</v>
      </c>
      <c r="G230" s="49" t="s">
        <v>249</v>
      </c>
      <c r="H230" s="49" t="s">
        <v>217</v>
      </c>
      <c r="I230" s="53" t="s">
        <v>377</v>
      </c>
      <c r="J230" s="55" t="s">
        <v>268</v>
      </c>
      <c r="K230" s="49" t="s">
        <v>78</v>
      </c>
      <c r="L230" s="49" t="s">
        <v>269</v>
      </c>
      <c r="M230" s="49" t="s">
        <v>57</v>
      </c>
      <c r="N230" s="57" t="s">
        <v>376</v>
      </c>
      <c r="O230" s="57">
        <v>1982</v>
      </c>
      <c r="P230" s="57" t="s">
        <v>294</v>
      </c>
      <c r="Q230" s="49">
        <v>1232</v>
      </c>
      <c r="R230" s="49" t="s">
        <v>244</v>
      </c>
      <c r="S230" s="59" t="s">
        <v>60</v>
      </c>
      <c r="T230" s="47" t="s">
        <v>253</v>
      </c>
      <c r="U230" s="49" t="s">
        <v>134</v>
      </c>
      <c r="V230" s="57" t="s">
        <v>254</v>
      </c>
      <c r="W230" s="61" t="s">
        <v>225</v>
      </c>
      <c r="X230" s="61" t="s">
        <v>65</v>
      </c>
      <c r="Y230" s="61">
        <v>40325</v>
      </c>
      <c r="Z230" s="49">
        <v>81</v>
      </c>
      <c r="AA230" s="49">
        <v>1055</v>
      </c>
      <c r="AB230" s="49" t="s">
        <v>66</v>
      </c>
      <c r="AC230" s="49">
        <v>5377</v>
      </c>
      <c r="AD230" s="49" t="s">
        <v>227</v>
      </c>
      <c r="AE230" s="57" t="s">
        <v>255</v>
      </c>
      <c r="AF230" s="57" t="s">
        <v>256</v>
      </c>
      <c r="AG230" s="49" t="s">
        <v>229</v>
      </c>
      <c r="AH230" s="49">
        <v>0</v>
      </c>
      <c r="AI230" s="49">
        <v>36.130000000000003</v>
      </c>
      <c r="AJ230" s="49">
        <v>36.15</v>
      </c>
      <c r="AK230" s="57">
        <v>0</v>
      </c>
      <c r="AL230" s="25">
        <v>0</v>
      </c>
      <c r="AM230" s="55" t="s">
        <v>230</v>
      </c>
      <c r="AN230" s="49" t="s">
        <v>257</v>
      </c>
      <c r="AO230" s="49" t="s">
        <v>258</v>
      </c>
      <c r="AP230" s="63" t="s">
        <v>259</v>
      </c>
      <c r="AQ230" s="27" t="str">
        <f t="shared" si="7"/>
        <v>Record Complete</v>
      </c>
      <c r="AR230" s="53" t="s">
        <v>234</v>
      </c>
      <c r="AS230" s="5" t="str">
        <f t="shared" si="8"/>
        <v/>
      </c>
      <c r="AT230" t="s">
        <v>17200</v>
      </c>
    </row>
    <row r="231" spans="1:46" ht="15.75" thickBot="1" x14ac:dyDescent="0.3">
      <c r="A231" s="48" t="s">
        <v>374</v>
      </c>
      <c r="B231" s="50">
        <v>1680</v>
      </c>
      <c r="C231" s="50" t="s">
        <v>213</v>
      </c>
      <c r="D231" s="50" t="s">
        <v>310</v>
      </c>
      <c r="E231" s="51" t="str">
        <f ca="1">IF(ISERROR(INDIRECT(CONCATENATE("FIPs_codes!",ADDRESS((MATCH($D231,INDIRECT($C231),0)+MATCH($C231,FIPs_codes!$G$1:$G$3296,0)-1),COLUMN(FIPs_codes!A229))))),"",INDIRECT(CONCATENATE("FIPs_codes!",ADDRESS((MATCH($D231,INDIRECT($C231),0)+MATCH($C231,FIPs_codes!$G$1:$G$3296,0)-1),COLUMN(FIPs_codes!A229)))))</f>
        <v>40093</v>
      </c>
      <c r="F231" s="51">
        <f ca="1">IF(ISERROR(INDIRECT(CONCATENATE("FIPs_codes!",ADDRESS((MATCH($D231,INDIRECT($C231),0)+MATCH($C231,FIPs_codes!$G$1:$G$3296,0)-1),COLUMN(FIPs_codes!C229))))),"",INDIRECT(CONCATENATE("FIPs_codes!",ADDRESS((MATCH($D231,INDIRECT($C231),0)+MATCH($C231,FIPs_codes!$G$1:$G$3296,0)-1),COLUMN(FIPs_codes!C229)))))</f>
        <v>6</v>
      </c>
      <c r="G231" s="52" t="s">
        <v>216</v>
      </c>
      <c r="H231" s="52" t="s">
        <v>217</v>
      </c>
      <c r="I231" s="54" t="s">
        <v>375</v>
      </c>
      <c r="J231" s="56" t="s">
        <v>268</v>
      </c>
      <c r="K231" s="50" t="s">
        <v>78</v>
      </c>
      <c r="L231" s="50" t="s">
        <v>269</v>
      </c>
      <c r="M231" s="50" t="s">
        <v>57</v>
      </c>
      <c r="N231" s="58" t="s">
        <v>376</v>
      </c>
      <c r="O231" s="58">
        <v>1984</v>
      </c>
      <c r="P231" s="58" t="s">
        <v>286</v>
      </c>
      <c r="Q231" s="126">
        <v>1232</v>
      </c>
      <c r="R231" s="50" t="s">
        <v>244</v>
      </c>
      <c r="S231" s="60" t="s">
        <v>60</v>
      </c>
      <c r="T231" s="48" t="s">
        <v>263</v>
      </c>
      <c r="U231" s="50" t="s">
        <v>134</v>
      </c>
      <c r="V231" s="58" t="s">
        <v>254</v>
      </c>
      <c r="W231" s="62" t="s">
        <v>225</v>
      </c>
      <c r="X231" s="62" t="s">
        <v>264</v>
      </c>
      <c r="Y231" s="62">
        <v>40407</v>
      </c>
      <c r="Z231" s="50">
        <v>85</v>
      </c>
      <c r="AA231" s="126">
        <v>1055</v>
      </c>
      <c r="AB231" s="50" t="s">
        <v>66</v>
      </c>
      <c r="AC231" s="126">
        <v>82600</v>
      </c>
      <c r="AD231" s="50" t="s">
        <v>262</v>
      </c>
      <c r="AE231" s="58" t="s">
        <v>255</v>
      </c>
      <c r="AF231" s="58" t="s">
        <v>236</v>
      </c>
      <c r="AG231" s="50" t="s">
        <v>229</v>
      </c>
      <c r="AH231" s="50">
        <v>0.99</v>
      </c>
      <c r="AI231" s="50">
        <v>28.21</v>
      </c>
      <c r="AJ231" s="50">
        <v>29.2</v>
      </c>
      <c r="AK231" s="58">
        <v>0</v>
      </c>
      <c r="AL231" s="26">
        <v>3.3904109589041095E-2</v>
      </c>
      <c r="AM231" s="56" t="s">
        <v>230</v>
      </c>
      <c r="AN231" s="50" t="s">
        <v>231</v>
      </c>
      <c r="AO231" s="50" t="s">
        <v>232</v>
      </c>
      <c r="AP231" s="45" t="s">
        <v>16963</v>
      </c>
      <c r="AQ231" s="27" t="str">
        <f t="shared" si="7"/>
        <v>Record Complete</v>
      </c>
      <c r="AR231" s="54"/>
      <c r="AS231" s="5" t="str">
        <f t="shared" si="8"/>
        <v/>
      </c>
      <c r="AT231" t="s">
        <v>17200</v>
      </c>
    </row>
    <row r="232" spans="1:46" ht="15.75" thickBot="1" x14ac:dyDescent="0.3">
      <c r="A232" s="47" t="s">
        <v>374</v>
      </c>
      <c r="B232" s="49">
        <v>1680</v>
      </c>
      <c r="C232" s="49" t="s">
        <v>213</v>
      </c>
      <c r="D232" s="49" t="s">
        <v>310</v>
      </c>
      <c r="E232" s="51" t="str">
        <f ca="1">IF(ISERROR(INDIRECT(CONCATENATE("FIPs_codes!",ADDRESS((MATCH($D232,INDIRECT($C232),0)+MATCH($C232,FIPs_codes!$G$1:$G$3296,0)-1),COLUMN(FIPs_codes!A230))))),"",INDIRECT(CONCATENATE("FIPs_codes!",ADDRESS((MATCH($D232,INDIRECT($C232),0)+MATCH($C232,FIPs_codes!$G$1:$G$3296,0)-1),COLUMN(FIPs_codes!A230)))))</f>
        <v>40093</v>
      </c>
      <c r="F232" s="51">
        <f ca="1">IF(ISERROR(INDIRECT(CONCATENATE("FIPs_codes!",ADDRESS((MATCH($D232,INDIRECT($C232),0)+MATCH($C232,FIPs_codes!$G$1:$G$3296,0)-1),COLUMN(FIPs_codes!C230))))),"",INDIRECT(CONCATENATE("FIPs_codes!",ADDRESS((MATCH($D232,INDIRECT($C232),0)+MATCH($C232,FIPs_codes!$G$1:$G$3296,0)-1),COLUMN(FIPs_codes!C230)))))</f>
        <v>6</v>
      </c>
      <c r="G232" s="51" t="s">
        <v>216</v>
      </c>
      <c r="H232" s="51" t="s">
        <v>217</v>
      </c>
      <c r="I232" s="53" t="s">
        <v>375</v>
      </c>
      <c r="J232" s="55" t="s">
        <v>268</v>
      </c>
      <c r="K232" s="49" t="s">
        <v>78</v>
      </c>
      <c r="L232" s="49" t="s">
        <v>269</v>
      </c>
      <c r="M232" s="49" t="s">
        <v>57</v>
      </c>
      <c r="N232" s="57" t="s">
        <v>376</v>
      </c>
      <c r="O232" s="57">
        <v>1984</v>
      </c>
      <c r="P232" s="57" t="s">
        <v>286</v>
      </c>
      <c r="Q232" s="128">
        <v>1232</v>
      </c>
      <c r="R232" s="49" t="s">
        <v>244</v>
      </c>
      <c r="S232" s="59" t="s">
        <v>60</v>
      </c>
      <c r="T232" s="47" t="s">
        <v>263</v>
      </c>
      <c r="U232" s="49" t="s">
        <v>134</v>
      </c>
      <c r="V232" s="57" t="s">
        <v>254</v>
      </c>
      <c r="W232" s="61" t="s">
        <v>225</v>
      </c>
      <c r="X232" s="61" t="s">
        <v>264</v>
      </c>
      <c r="Y232" s="61">
        <v>40407</v>
      </c>
      <c r="Z232" s="49">
        <v>85</v>
      </c>
      <c r="AA232" s="128">
        <v>1055</v>
      </c>
      <c r="AB232" s="49" t="s">
        <v>66</v>
      </c>
      <c r="AC232" s="128">
        <v>82600</v>
      </c>
      <c r="AD232" s="49" t="s">
        <v>262</v>
      </c>
      <c r="AE232" s="57" t="s">
        <v>255</v>
      </c>
      <c r="AF232" s="57" t="s">
        <v>236</v>
      </c>
      <c r="AG232" s="49" t="s">
        <v>229</v>
      </c>
      <c r="AH232" s="49">
        <v>1.47</v>
      </c>
      <c r="AI232" s="49">
        <v>37.72</v>
      </c>
      <c r="AJ232" s="49">
        <v>39.19</v>
      </c>
      <c r="AK232" s="57">
        <v>0</v>
      </c>
      <c r="AL232" s="25">
        <v>3.7509568767542745E-2</v>
      </c>
      <c r="AM232" s="55" t="s">
        <v>230</v>
      </c>
      <c r="AN232" s="49" t="s">
        <v>231</v>
      </c>
      <c r="AO232" s="49" t="s">
        <v>232</v>
      </c>
      <c r="AP232" s="63" t="s">
        <v>16963</v>
      </c>
      <c r="AQ232" s="27" t="str">
        <f t="shared" si="7"/>
        <v>Record Complete</v>
      </c>
      <c r="AR232" s="53"/>
      <c r="AS232" s="5" t="str">
        <f t="shared" si="8"/>
        <v/>
      </c>
      <c r="AT232" t="s">
        <v>17200</v>
      </c>
    </row>
    <row r="233" spans="1:46" ht="15.75" thickBot="1" x14ac:dyDescent="0.3">
      <c r="A233" s="48" t="s">
        <v>374</v>
      </c>
      <c r="B233" s="50">
        <v>1680</v>
      </c>
      <c r="C233" s="50" t="s">
        <v>213</v>
      </c>
      <c r="D233" s="50" t="s">
        <v>310</v>
      </c>
      <c r="E233" s="51" t="str">
        <f ca="1">IF(ISERROR(INDIRECT(CONCATENATE("FIPs_codes!",ADDRESS((MATCH($D233,INDIRECT($C233),0)+MATCH($C233,FIPs_codes!$G$1:$G$3296,0)-1),COLUMN(FIPs_codes!A231))))),"",INDIRECT(CONCATENATE("FIPs_codes!",ADDRESS((MATCH($D233,INDIRECT($C233),0)+MATCH($C233,FIPs_codes!$G$1:$G$3296,0)-1),COLUMN(FIPs_codes!A231)))))</f>
        <v>40093</v>
      </c>
      <c r="F233" s="51">
        <f ca="1">IF(ISERROR(INDIRECT(CONCATENATE("FIPs_codes!",ADDRESS((MATCH($D233,INDIRECT($C233),0)+MATCH($C233,FIPs_codes!$G$1:$G$3296,0)-1),COLUMN(FIPs_codes!C231))))),"",INDIRECT(CONCATENATE("FIPs_codes!",ADDRESS((MATCH($D233,INDIRECT($C233),0)+MATCH($C233,FIPs_codes!$G$1:$G$3296,0)-1),COLUMN(FIPs_codes!C231)))))</f>
        <v>6</v>
      </c>
      <c r="G233" s="52" t="s">
        <v>216</v>
      </c>
      <c r="H233" s="52" t="s">
        <v>217</v>
      </c>
      <c r="I233" s="54" t="s">
        <v>375</v>
      </c>
      <c r="J233" s="56" t="s">
        <v>268</v>
      </c>
      <c r="K233" s="50" t="s">
        <v>78</v>
      </c>
      <c r="L233" s="50" t="s">
        <v>269</v>
      </c>
      <c r="M233" s="50" t="s">
        <v>57</v>
      </c>
      <c r="N233" s="58" t="s">
        <v>376</v>
      </c>
      <c r="O233" s="58">
        <v>1989</v>
      </c>
      <c r="P233" s="58" t="s">
        <v>288</v>
      </c>
      <c r="Q233" s="126">
        <v>1232</v>
      </c>
      <c r="R233" s="50" t="s">
        <v>244</v>
      </c>
      <c r="S233" s="60" t="s">
        <v>60</v>
      </c>
      <c r="T233" s="48" t="s">
        <v>263</v>
      </c>
      <c r="U233" s="50" t="s">
        <v>134</v>
      </c>
      <c r="V233" s="58" t="s">
        <v>254</v>
      </c>
      <c r="W233" s="62" t="s">
        <v>225</v>
      </c>
      <c r="X233" s="62" t="s">
        <v>264</v>
      </c>
      <c r="Y233" s="62">
        <v>40407</v>
      </c>
      <c r="Z233" s="50">
        <v>83</v>
      </c>
      <c r="AA233" s="126">
        <v>1055</v>
      </c>
      <c r="AB233" s="50" t="s">
        <v>66</v>
      </c>
      <c r="AC233" s="126">
        <v>58607</v>
      </c>
      <c r="AD233" s="50" t="s">
        <v>262</v>
      </c>
      <c r="AE233" s="58" t="s">
        <v>255</v>
      </c>
      <c r="AF233" s="58" t="s">
        <v>236</v>
      </c>
      <c r="AG233" s="50" t="s">
        <v>229</v>
      </c>
      <c r="AH233" s="50">
        <v>3.29</v>
      </c>
      <c r="AI233" s="50">
        <v>160.38</v>
      </c>
      <c r="AJ233" s="50">
        <v>163.66999999999999</v>
      </c>
      <c r="AK233" s="58">
        <v>0</v>
      </c>
      <c r="AL233" s="26">
        <v>2.010142359626077E-2</v>
      </c>
      <c r="AM233" s="56" t="s">
        <v>230</v>
      </c>
      <c r="AN233" s="50" t="s">
        <v>231</v>
      </c>
      <c r="AO233" s="50" t="s">
        <v>232</v>
      </c>
      <c r="AP233" s="45" t="s">
        <v>16963</v>
      </c>
      <c r="AQ233" s="27" t="str">
        <f t="shared" si="7"/>
        <v>Record Complete</v>
      </c>
      <c r="AR233" s="54"/>
      <c r="AS233" s="5" t="str">
        <f t="shared" si="8"/>
        <v/>
      </c>
      <c r="AT233" t="s">
        <v>17200</v>
      </c>
    </row>
    <row r="234" spans="1:46" ht="15.75" thickBot="1" x14ac:dyDescent="0.3">
      <c r="A234" s="47" t="s">
        <v>374</v>
      </c>
      <c r="B234" s="49">
        <v>1680</v>
      </c>
      <c r="C234" s="49" t="s">
        <v>213</v>
      </c>
      <c r="D234" s="49" t="s">
        <v>310</v>
      </c>
      <c r="E234" s="51" t="str">
        <f ca="1">IF(ISERROR(INDIRECT(CONCATENATE("FIPs_codes!",ADDRESS((MATCH($D234,INDIRECT($C234),0)+MATCH($C234,FIPs_codes!$G$1:$G$3296,0)-1),COLUMN(FIPs_codes!A232))))),"",INDIRECT(CONCATENATE("FIPs_codes!",ADDRESS((MATCH($D234,INDIRECT($C234),0)+MATCH($C234,FIPs_codes!$G$1:$G$3296,0)-1),COLUMN(FIPs_codes!A232)))))</f>
        <v>40093</v>
      </c>
      <c r="F234" s="51">
        <f ca="1">IF(ISERROR(INDIRECT(CONCATENATE("FIPs_codes!",ADDRESS((MATCH($D234,INDIRECT($C234),0)+MATCH($C234,FIPs_codes!$G$1:$G$3296,0)-1),COLUMN(FIPs_codes!C232))))),"",INDIRECT(CONCATENATE("FIPs_codes!",ADDRESS((MATCH($D234,INDIRECT($C234),0)+MATCH($C234,FIPs_codes!$G$1:$G$3296,0)-1),COLUMN(FIPs_codes!C232)))))</f>
        <v>6</v>
      </c>
      <c r="G234" s="51" t="s">
        <v>216</v>
      </c>
      <c r="H234" s="51" t="s">
        <v>217</v>
      </c>
      <c r="I234" s="53" t="s">
        <v>375</v>
      </c>
      <c r="J234" s="55" t="s">
        <v>268</v>
      </c>
      <c r="K234" s="49" t="s">
        <v>78</v>
      </c>
      <c r="L234" s="49" t="s">
        <v>269</v>
      </c>
      <c r="M234" s="49" t="s">
        <v>57</v>
      </c>
      <c r="N234" s="57" t="s">
        <v>376</v>
      </c>
      <c r="O234" s="57">
        <v>1989</v>
      </c>
      <c r="P234" s="57" t="s">
        <v>288</v>
      </c>
      <c r="Q234" s="128">
        <v>1232</v>
      </c>
      <c r="R234" s="49" t="s">
        <v>244</v>
      </c>
      <c r="S234" s="59" t="s">
        <v>60</v>
      </c>
      <c r="T234" s="47" t="s">
        <v>263</v>
      </c>
      <c r="U234" s="49" t="s">
        <v>134</v>
      </c>
      <c r="V234" s="57" t="s">
        <v>254</v>
      </c>
      <c r="W234" s="61" t="s">
        <v>225</v>
      </c>
      <c r="X234" s="61" t="s">
        <v>264</v>
      </c>
      <c r="Y234" s="61">
        <v>40407</v>
      </c>
      <c r="Z234" s="49">
        <v>83</v>
      </c>
      <c r="AA234" s="128">
        <v>1055</v>
      </c>
      <c r="AB234" s="49" t="s">
        <v>66</v>
      </c>
      <c r="AC234" s="128">
        <v>58607</v>
      </c>
      <c r="AD234" s="49" t="s">
        <v>262</v>
      </c>
      <c r="AE234" s="57" t="s">
        <v>255</v>
      </c>
      <c r="AF234" s="57" t="s">
        <v>236</v>
      </c>
      <c r="AG234" s="49" t="s">
        <v>229</v>
      </c>
      <c r="AH234" s="49">
        <v>3.79</v>
      </c>
      <c r="AI234" s="49">
        <v>208.98</v>
      </c>
      <c r="AJ234" s="49">
        <v>212.76999999999998</v>
      </c>
      <c r="AK234" s="57">
        <v>0</v>
      </c>
      <c r="AL234" s="25">
        <v>1.7812661559430374E-2</v>
      </c>
      <c r="AM234" s="55" t="s">
        <v>230</v>
      </c>
      <c r="AN234" s="49" t="s">
        <v>231</v>
      </c>
      <c r="AO234" s="49" t="s">
        <v>232</v>
      </c>
      <c r="AP234" s="63" t="s">
        <v>16963</v>
      </c>
      <c r="AQ234" s="27" t="str">
        <f t="shared" si="7"/>
        <v>Record Complete</v>
      </c>
      <c r="AR234" s="53"/>
      <c r="AS234" s="5" t="str">
        <f t="shared" si="8"/>
        <v/>
      </c>
      <c r="AT234" t="s">
        <v>17200</v>
      </c>
    </row>
    <row r="235" spans="1:46" ht="15.75" thickBot="1" x14ac:dyDescent="0.3">
      <c r="A235" s="48" t="s">
        <v>374</v>
      </c>
      <c r="B235" s="50">
        <v>1680</v>
      </c>
      <c r="C235" s="50" t="s">
        <v>213</v>
      </c>
      <c r="D235" s="50" t="s">
        <v>310</v>
      </c>
      <c r="E235" s="51" t="str">
        <f ca="1">IF(ISERROR(INDIRECT(CONCATENATE("FIPs_codes!",ADDRESS((MATCH($D235,INDIRECT($C235),0)+MATCH($C235,FIPs_codes!$G$1:$G$3296,0)-1),COLUMN(FIPs_codes!A233))))),"",INDIRECT(CONCATENATE("FIPs_codes!",ADDRESS((MATCH($D235,INDIRECT($C235),0)+MATCH($C235,FIPs_codes!$G$1:$G$3296,0)-1),COLUMN(FIPs_codes!A233)))))</f>
        <v>40093</v>
      </c>
      <c r="F235" s="51">
        <f ca="1">IF(ISERROR(INDIRECT(CONCATENATE("FIPs_codes!",ADDRESS((MATCH($D235,INDIRECT($C235),0)+MATCH($C235,FIPs_codes!$G$1:$G$3296,0)-1),COLUMN(FIPs_codes!C233))))),"",INDIRECT(CONCATENATE("FIPs_codes!",ADDRESS((MATCH($D235,INDIRECT($C235),0)+MATCH($C235,FIPs_codes!$G$1:$G$3296,0)-1),COLUMN(FIPs_codes!C233)))))</f>
        <v>6</v>
      </c>
      <c r="G235" s="52" t="s">
        <v>216</v>
      </c>
      <c r="H235" s="52" t="s">
        <v>217</v>
      </c>
      <c r="I235" s="54" t="s">
        <v>375</v>
      </c>
      <c r="J235" s="56" t="s">
        <v>268</v>
      </c>
      <c r="K235" s="50" t="s">
        <v>78</v>
      </c>
      <c r="L235" s="50" t="s">
        <v>269</v>
      </c>
      <c r="M235" s="50" t="s">
        <v>57</v>
      </c>
      <c r="N235" s="58" t="s">
        <v>376</v>
      </c>
      <c r="O235" s="58">
        <v>1984</v>
      </c>
      <c r="P235" s="58" t="s">
        <v>286</v>
      </c>
      <c r="Q235" s="126">
        <v>1232</v>
      </c>
      <c r="R235" s="50" t="s">
        <v>244</v>
      </c>
      <c r="S235" s="60" t="s">
        <v>60</v>
      </c>
      <c r="T235" s="48" t="s">
        <v>263</v>
      </c>
      <c r="U235" s="50" t="s">
        <v>134</v>
      </c>
      <c r="V235" s="58" t="s">
        <v>254</v>
      </c>
      <c r="W235" s="62" t="s">
        <v>225</v>
      </c>
      <c r="X235" s="62" t="s">
        <v>264</v>
      </c>
      <c r="Y235" s="62">
        <v>40407</v>
      </c>
      <c r="Z235" s="50">
        <v>85</v>
      </c>
      <c r="AA235" s="126">
        <v>1055</v>
      </c>
      <c r="AB235" s="50" t="s">
        <v>66</v>
      </c>
      <c r="AC235" s="126">
        <v>82600</v>
      </c>
      <c r="AD235" s="50" t="s">
        <v>262</v>
      </c>
      <c r="AE235" s="58" t="s">
        <v>255</v>
      </c>
      <c r="AF235" s="58" t="s">
        <v>236</v>
      </c>
      <c r="AG235" s="50" t="s">
        <v>229</v>
      </c>
      <c r="AH235" s="50">
        <v>2.97</v>
      </c>
      <c r="AI235" s="50">
        <v>253.37</v>
      </c>
      <c r="AJ235" s="50">
        <v>256.34000000000003</v>
      </c>
      <c r="AK235" s="58">
        <v>0</v>
      </c>
      <c r="AL235" s="26">
        <v>1.1586174611843645E-2</v>
      </c>
      <c r="AM235" s="56" t="s">
        <v>230</v>
      </c>
      <c r="AN235" s="50" t="s">
        <v>231</v>
      </c>
      <c r="AO235" s="50" t="s">
        <v>232</v>
      </c>
      <c r="AP235" s="45" t="s">
        <v>16963</v>
      </c>
      <c r="AQ235" s="27" t="str">
        <f t="shared" si="7"/>
        <v>Record Complete</v>
      </c>
      <c r="AR235" s="54"/>
      <c r="AS235" s="5" t="str">
        <f t="shared" si="8"/>
        <v/>
      </c>
      <c r="AT235" t="s">
        <v>17200</v>
      </c>
    </row>
    <row r="236" spans="1:46" ht="15.75" thickBot="1" x14ac:dyDescent="0.3">
      <c r="A236" s="47" t="s">
        <v>374</v>
      </c>
      <c r="B236" s="49">
        <v>1680</v>
      </c>
      <c r="C236" s="49" t="s">
        <v>213</v>
      </c>
      <c r="D236" s="49" t="s">
        <v>310</v>
      </c>
      <c r="E236" s="51" t="str">
        <f ca="1">IF(ISERROR(INDIRECT(CONCATENATE("FIPs_codes!",ADDRESS((MATCH($D236,INDIRECT($C236),0)+MATCH($C236,FIPs_codes!$G$1:$G$3296,0)-1),COLUMN(FIPs_codes!A234))))),"",INDIRECT(CONCATENATE("FIPs_codes!",ADDRESS((MATCH($D236,INDIRECT($C236),0)+MATCH($C236,FIPs_codes!$G$1:$G$3296,0)-1),COLUMN(FIPs_codes!A234)))))</f>
        <v>40093</v>
      </c>
      <c r="F236" s="51">
        <f ca="1">IF(ISERROR(INDIRECT(CONCATENATE("FIPs_codes!",ADDRESS((MATCH($D236,INDIRECT($C236),0)+MATCH($C236,FIPs_codes!$G$1:$G$3296,0)-1),COLUMN(FIPs_codes!C234))))),"",INDIRECT(CONCATENATE("FIPs_codes!",ADDRESS((MATCH($D236,INDIRECT($C236),0)+MATCH($C236,FIPs_codes!$G$1:$G$3296,0)-1),COLUMN(FIPs_codes!C234)))))</f>
        <v>6</v>
      </c>
      <c r="G236" s="51" t="s">
        <v>216</v>
      </c>
      <c r="H236" s="51" t="s">
        <v>217</v>
      </c>
      <c r="I236" s="53" t="s">
        <v>375</v>
      </c>
      <c r="J236" s="55" t="s">
        <v>268</v>
      </c>
      <c r="K236" s="49" t="s">
        <v>78</v>
      </c>
      <c r="L236" s="49" t="s">
        <v>269</v>
      </c>
      <c r="M236" s="49" t="s">
        <v>57</v>
      </c>
      <c r="N236" s="57" t="s">
        <v>376</v>
      </c>
      <c r="O236" s="57">
        <v>1989</v>
      </c>
      <c r="P236" s="57" t="s">
        <v>288</v>
      </c>
      <c r="Q236" s="128">
        <v>1232</v>
      </c>
      <c r="R236" s="49" t="s">
        <v>244</v>
      </c>
      <c r="S236" s="59" t="s">
        <v>60</v>
      </c>
      <c r="T236" s="47" t="s">
        <v>263</v>
      </c>
      <c r="U236" s="49" t="s">
        <v>134</v>
      </c>
      <c r="V236" s="57" t="s">
        <v>254</v>
      </c>
      <c r="W236" s="61" t="s">
        <v>225</v>
      </c>
      <c r="X236" s="61" t="s">
        <v>264</v>
      </c>
      <c r="Y236" s="61">
        <v>40407</v>
      </c>
      <c r="Z236" s="49">
        <v>83</v>
      </c>
      <c r="AA236" s="128">
        <v>1055</v>
      </c>
      <c r="AB236" s="49" t="s">
        <v>66</v>
      </c>
      <c r="AC236" s="128">
        <v>58607</v>
      </c>
      <c r="AD236" s="49" t="s">
        <v>262</v>
      </c>
      <c r="AE236" s="57" t="s">
        <v>255</v>
      </c>
      <c r="AF236" s="57" t="s">
        <v>236</v>
      </c>
      <c r="AG236" s="49" t="s">
        <v>229</v>
      </c>
      <c r="AH236" s="49">
        <v>3.64</v>
      </c>
      <c r="AI236" s="49">
        <v>297</v>
      </c>
      <c r="AJ236" s="49">
        <v>300.64</v>
      </c>
      <c r="AK236" s="57">
        <v>0</v>
      </c>
      <c r="AL236" s="25">
        <v>1.2107503991484834E-2</v>
      </c>
      <c r="AM236" s="55" t="s">
        <v>230</v>
      </c>
      <c r="AN236" s="49" t="s">
        <v>231</v>
      </c>
      <c r="AO236" s="49" t="s">
        <v>232</v>
      </c>
      <c r="AP236" s="63" t="s">
        <v>16963</v>
      </c>
      <c r="AQ236" s="27" t="str">
        <f t="shared" si="7"/>
        <v>Record Complete</v>
      </c>
      <c r="AR236" s="53"/>
      <c r="AS236" s="5" t="str">
        <f t="shared" si="8"/>
        <v/>
      </c>
      <c r="AT236" t="s">
        <v>17200</v>
      </c>
    </row>
    <row r="237" spans="1:46" ht="15.75" thickBot="1" x14ac:dyDescent="0.3">
      <c r="A237" s="29" t="s">
        <v>374</v>
      </c>
      <c r="B237" s="31">
        <v>1680</v>
      </c>
      <c r="C237" s="31" t="s">
        <v>213</v>
      </c>
      <c r="D237" s="31" t="s">
        <v>310</v>
      </c>
      <c r="E237" s="51" t="str">
        <f ca="1">IF(ISERROR(INDIRECT(CONCATENATE("FIPs_codes!",ADDRESS((MATCH($D237,INDIRECT($C237),0)+MATCH($C237,FIPs_codes!$G$1:$G$3296,0)-1),COLUMN(FIPs_codes!A235))))),"",INDIRECT(CONCATENATE("FIPs_codes!",ADDRESS((MATCH($D237,INDIRECT($C237),0)+MATCH($C237,FIPs_codes!$G$1:$G$3296,0)-1),COLUMN(FIPs_codes!A235)))))</f>
        <v>40093</v>
      </c>
      <c r="F237" s="51">
        <f ca="1">IF(ISERROR(INDIRECT(CONCATENATE("FIPs_codes!",ADDRESS((MATCH($D237,INDIRECT($C237),0)+MATCH($C237,FIPs_codes!$G$1:$G$3296,0)-1),COLUMN(FIPs_codes!C235))))),"",INDIRECT(CONCATENATE("FIPs_codes!",ADDRESS((MATCH($D237,INDIRECT($C237),0)+MATCH($C237,FIPs_codes!$G$1:$G$3296,0)-1),COLUMN(FIPs_codes!C235)))))</f>
        <v>6</v>
      </c>
      <c r="G237" s="33" t="s">
        <v>216</v>
      </c>
      <c r="H237" s="33" t="s">
        <v>217</v>
      </c>
      <c r="I237" s="35" t="s">
        <v>375</v>
      </c>
      <c r="J237" s="37" t="s">
        <v>268</v>
      </c>
      <c r="K237" s="31" t="s">
        <v>78</v>
      </c>
      <c r="L237" s="31" t="s">
        <v>269</v>
      </c>
      <c r="M237" s="31" t="s">
        <v>57</v>
      </c>
      <c r="N237" s="39" t="s">
        <v>376</v>
      </c>
      <c r="O237" s="39">
        <v>1981</v>
      </c>
      <c r="P237" s="39" t="s">
        <v>252</v>
      </c>
      <c r="Q237" s="240">
        <v>1232</v>
      </c>
      <c r="R237" s="31" t="s">
        <v>244</v>
      </c>
      <c r="S237" s="41" t="s">
        <v>60</v>
      </c>
      <c r="T237" s="29" t="s">
        <v>263</v>
      </c>
      <c r="U237" s="31" t="s">
        <v>134</v>
      </c>
      <c r="V237" s="39" t="s">
        <v>254</v>
      </c>
      <c r="W237" s="43" t="s">
        <v>225</v>
      </c>
      <c r="X237" s="43" t="s">
        <v>264</v>
      </c>
      <c r="Y237" s="43">
        <v>40408</v>
      </c>
      <c r="Z237" s="31">
        <v>83</v>
      </c>
      <c r="AA237" s="240">
        <v>1055</v>
      </c>
      <c r="AB237" s="31" t="s">
        <v>66</v>
      </c>
      <c r="AC237" s="240">
        <v>55460</v>
      </c>
      <c r="AD237" s="31" t="s">
        <v>262</v>
      </c>
      <c r="AE237" s="39" t="s">
        <v>255</v>
      </c>
      <c r="AF237" s="39" t="s">
        <v>236</v>
      </c>
      <c r="AG237" s="31" t="s">
        <v>229</v>
      </c>
      <c r="AH237" s="31">
        <v>0</v>
      </c>
      <c r="AI237" s="31">
        <v>21.97</v>
      </c>
      <c r="AJ237" s="31">
        <v>21.97</v>
      </c>
      <c r="AK237" s="39">
        <v>0</v>
      </c>
      <c r="AL237" s="26">
        <v>0</v>
      </c>
      <c r="AM237" s="37" t="s">
        <v>230</v>
      </c>
      <c r="AN237" s="31" t="s">
        <v>231</v>
      </c>
      <c r="AO237" s="31" t="s">
        <v>232</v>
      </c>
      <c r="AP237" s="45" t="s">
        <v>16963</v>
      </c>
      <c r="AQ237" s="27" t="str">
        <f t="shared" si="7"/>
        <v>Record Complete</v>
      </c>
      <c r="AR237" s="35"/>
      <c r="AS237" s="5" t="str">
        <f t="shared" si="8"/>
        <v/>
      </c>
      <c r="AT237" t="s">
        <v>17200</v>
      </c>
    </row>
    <row r="238" spans="1:46" ht="15.75" thickBot="1" x14ac:dyDescent="0.3">
      <c r="A238" s="47" t="s">
        <v>374</v>
      </c>
      <c r="B238" s="49">
        <v>1680</v>
      </c>
      <c r="C238" s="49" t="s">
        <v>213</v>
      </c>
      <c r="D238" s="49" t="s">
        <v>310</v>
      </c>
      <c r="E238" s="51" t="str">
        <f ca="1">IF(ISERROR(INDIRECT(CONCATENATE("FIPs_codes!",ADDRESS((MATCH($D238,INDIRECT($C238),0)+MATCH($C238,FIPs_codes!$G$1:$G$3296,0)-1),COLUMN(FIPs_codes!A236))))),"",INDIRECT(CONCATENATE("FIPs_codes!",ADDRESS((MATCH($D238,INDIRECT($C238),0)+MATCH($C238,FIPs_codes!$G$1:$G$3296,0)-1),COLUMN(FIPs_codes!A236)))))</f>
        <v>40093</v>
      </c>
      <c r="F238" s="51">
        <f ca="1">IF(ISERROR(INDIRECT(CONCATENATE("FIPs_codes!",ADDRESS((MATCH($D238,INDIRECT($C238),0)+MATCH($C238,FIPs_codes!$G$1:$G$3296,0)-1),COLUMN(FIPs_codes!C236))))),"",INDIRECT(CONCATENATE("FIPs_codes!",ADDRESS((MATCH($D238,INDIRECT($C238),0)+MATCH($C238,FIPs_codes!$G$1:$G$3296,0)-1),COLUMN(FIPs_codes!C236)))))</f>
        <v>6</v>
      </c>
      <c r="G238" s="51" t="s">
        <v>216</v>
      </c>
      <c r="H238" s="51" t="s">
        <v>217</v>
      </c>
      <c r="I238" s="53" t="s">
        <v>375</v>
      </c>
      <c r="J238" s="55" t="s">
        <v>268</v>
      </c>
      <c r="K238" s="49" t="s">
        <v>78</v>
      </c>
      <c r="L238" s="49" t="s">
        <v>269</v>
      </c>
      <c r="M238" s="49" t="s">
        <v>57</v>
      </c>
      <c r="N238" s="57" t="s">
        <v>376</v>
      </c>
      <c r="O238" s="57">
        <v>1981</v>
      </c>
      <c r="P238" s="57" t="s">
        <v>294</v>
      </c>
      <c r="Q238" s="128">
        <v>1232</v>
      </c>
      <c r="R238" s="49" t="s">
        <v>244</v>
      </c>
      <c r="S238" s="59" t="s">
        <v>60</v>
      </c>
      <c r="T238" s="47" t="s">
        <v>263</v>
      </c>
      <c r="U238" s="49" t="s">
        <v>134</v>
      </c>
      <c r="V238" s="57" t="s">
        <v>254</v>
      </c>
      <c r="W238" s="61" t="s">
        <v>225</v>
      </c>
      <c r="X238" s="61" t="s">
        <v>264</v>
      </c>
      <c r="Y238" s="61">
        <v>40408</v>
      </c>
      <c r="Z238" s="49">
        <v>84</v>
      </c>
      <c r="AA238" s="128">
        <v>1055</v>
      </c>
      <c r="AB238" s="49" t="s">
        <v>66</v>
      </c>
      <c r="AC238" s="128">
        <v>70014</v>
      </c>
      <c r="AD238" s="49" t="s">
        <v>262</v>
      </c>
      <c r="AE238" s="57" t="s">
        <v>255</v>
      </c>
      <c r="AF238" s="57" t="s">
        <v>236</v>
      </c>
      <c r="AG238" s="49" t="s">
        <v>229</v>
      </c>
      <c r="AH238" s="49">
        <v>0</v>
      </c>
      <c r="AI238" s="49">
        <v>37.4</v>
      </c>
      <c r="AJ238" s="49">
        <v>37.4</v>
      </c>
      <c r="AK238" s="57">
        <v>0</v>
      </c>
      <c r="AL238" s="25">
        <v>0</v>
      </c>
      <c r="AM238" s="55" t="s">
        <v>230</v>
      </c>
      <c r="AN238" s="49" t="s">
        <v>231</v>
      </c>
      <c r="AO238" s="49" t="s">
        <v>232</v>
      </c>
      <c r="AP238" s="63" t="s">
        <v>16963</v>
      </c>
      <c r="AQ238" s="27" t="str">
        <f t="shared" si="7"/>
        <v>Record Complete</v>
      </c>
      <c r="AR238" s="53"/>
      <c r="AS238" s="5" t="str">
        <f t="shared" si="8"/>
        <v/>
      </c>
      <c r="AT238" t="s">
        <v>17200</v>
      </c>
    </row>
    <row r="239" spans="1:46" ht="15.75" thickBot="1" x14ac:dyDescent="0.3">
      <c r="A239" s="29" t="s">
        <v>374</v>
      </c>
      <c r="B239" s="31">
        <v>1680</v>
      </c>
      <c r="C239" s="31" t="s">
        <v>213</v>
      </c>
      <c r="D239" s="31" t="s">
        <v>310</v>
      </c>
      <c r="E239" s="51" t="str">
        <f ca="1">IF(ISERROR(INDIRECT(CONCATENATE("FIPs_codes!",ADDRESS((MATCH($D239,INDIRECT($C239),0)+MATCH($C239,FIPs_codes!$G$1:$G$3296,0)-1),COLUMN(FIPs_codes!A237))))),"",INDIRECT(CONCATENATE("FIPs_codes!",ADDRESS((MATCH($D239,INDIRECT($C239),0)+MATCH($C239,FIPs_codes!$G$1:$G$3296,0)-1),COLUMN(FIPs_codes!A237)))))</f>
        <v>40093</v>
      </c>
      <c r="F239" s="51">
        <f ca="1">IF(ISERROR(INDIRECT(CONCATENATE("FIPs_codes!",ADDRESS((MATCH($D239,INDIRECT($C239),0)+MATCH($C239,FIPs_codes!$G$1:$G$3296,0)-1),COLUMN(FIPs_codes!C237))))),"",INDIRECT(CONCATENATE("FIPs_codes!",ADDRESS((MATCH($D239,INDIRECT($C239),0)+MATCH($C239,FIPs_codes!$G$1:$G$3296,0)-1),COLUMN(FIPs_codes!C237)))))</f>
        <v>6</v>
      </c>
      <c r="G239" s="33" t="s">
        <v>216</v>
      </c>
      <c r="H239" s="33" t="s">
        <v>217</v>
      </c>
      <c r="I239" s="35" t="s">
        <v>375</v>
      </c>
      <c r="J239" s="37" t="s">
        <v>268</v>
      </c>
      <c r="K239" s="31" t="s">
        <v>78</v>
      </c>
      <c r="L239" s="31" t="s">
        <v>269</v>
      </c>
      <c r="M239" s="31" t="s">
        <v>57</v>
      </c>
      <c r="N239" s="39" t="s">
        <v>376</v>
      </c>
      <c r="O239" s="39">
        <v>1981</v>
      </c>
      <c r="P239" s="39" t="s">
        <v>294</v>
      </c>
      <c r="Q239" s="240">
        <v>1232</v>
      </c>
      <c r="R239" s="31" t="s">
        <v>244</v>
      </c>
      <c r="S239" s="41" t="s">
        <v>60</v>
      </c>
      <c r="T239" s="29" t="s">
        <v>263</v>
      </c>
      <c r="U239" s="31" t="s">
        <v>134</v>
      </c>
      <c r="V239" s="39" t="s">
        <v>254</v>
      </c>
      <c r="W239" s="43" t="s">
        <v>225</v>
      </c>
      <c r="X239" s="43" t="s">
        <v>264</v>
      </c>
      <c r="Y239" s="43">
        <v>40408</v>
      </c>
      <c r="Z239" s="31">
        <v>84</v>
      </c>
      <c r="AA239" s="240">
        <v>1055</v>
      </c>
      <c r="AB239" s="31" t="s">
        <v>66</v>
      </c>
      <c r="AC239" s="240">
        <v>70014</v>
      </c>
      <c r="AD239" s="31" t="s">
        <v>262</v>
      </c>
      <c r="AE239" s="39" t="s">
        <v>255</v>
      </c>
      <c r="AF239" s="39" t="s">
        <v>236</v>
      </c>
      <c r="AG239" s="31" t="s">
        <v>229</v>
      </c>
      <c r="AH239" s="31">
        <v>0</v>
      </c>
      <c r="AI239" s="31">
        <v>38.9</v>
      </c>
      <c r="AJ239" s="31">
        <v>38.9</v>
      </c>
      <c r="AK239" s="39">
        <v>0</v>
      </c>
      <c r="AL239" s="26">
        <v>0</v>
      </c>
      <c r="AM239" s="37" t="s">
        <v>230</v>
      </c>
      <c r="AN239" s="31" t="s">
        <v>231</v>
      </c>
      <c r="AO239" s="31" t="s">
        <v>232</v>
      </c>
      <c r="AP239" s="45" t="s">
        <v>16963</v>
      </c>
      <c r="AQ239" s="27" t="str">
        <f t="shared" si="7"/>
        <v>Record Complete</v>
      </c>
      <c r="AR239" s="35"/>
      <c r="AS239" s="5" t="str">
        <f t="shared" si="8"/>
        <v/>
      </c>
      <c r="AT239" t="s">
        <v>17200</v>
      </c>
    </row>
    <row r="240" spans="1:46" ht="15.75" thickBot="1" x14ac:dyDescent="0.3">
      <c r="A240" s="30" t="s">
        <v>374</v>
      </c>
      <c r="B240" s="32">
        <v>1680</v>
      </c>
      <c r="C240" s="32" t="s">
        <v>213</v>
      </c>
      <c r="D240" s="32" t="s">
        <v>310</v>
      </c>
      <c r="E240" s="51" t="str">
        <f ca="1">IF(ISERROR(INDIRECT(CONCATENATE("FIPs_codes!",ADDRESS((MATCH($D240,INDIRECT($C240),0)+MATCH($C240,FIPs_codes!$G$1:$G$3296,0)-1),COLUMN(FIPs_codes!A238))))),"",INDIRECT(CONCATENATE("FIPs_codes!",ADDRESS((MATCH($D240,INDIRECT($C240),0)+MATCH($C240,FIPs_codes!$G$1:$G$3296,0)-1),COLUMN(FIPs_codes!A238)))))</f>
        <v>40093</v>
      </c>
      <c r="F240" s="51">
        <f ca="1">IF(ISERROR(INDIRECT(CONCATENATE("FIPs_codes!",ADDRESS((MATCH($D240,INDIRECT($C240),0)+MATCH($C240,FIPs_codes!$G$1:$G$3296,0)-1),COLUMN(FIPs_codes!C238))))),"",INDIRECT(CONCATENATE("FIPs_codes!",ADDRESS((MATCH($D240,INDIRECT($C240),0)+MATCH($C240,FIPs_codes!$G$1:$G$3296,0)-1),COLUMN(FIPs_codes!C238)))))</f>
        <v>6</v>
      </c>
      <c r="G240" s="34" t="s">
        <v>216</v>
      </c>
      <c r="H240" s="34" t="s">
        <v>217</v>
      </c>
      <c r="I240" s="36" t="s">
        <v>375</v>
      </c>
      <c r="J240" s="38" t="s">
        <v>268</v>
      </c>
      <c r="K240" s="32" t="s">
        <v>78</v>
      </c>
      <c r="L240" s="32" t="s">
        <v>269</v>
      </c>
      <c r="M240" s="32" t="s">
        <v>57</v>
      </c>
      <c r="N240" s="40" t="s">
        <v>376</v>
      </c>
      <c r="O240" s="40">
        <v>1981</v>
      </c>
      <c r="P240" s="40" t="s">
        <v>294</v>
      </c>
      <c r="Q240" s="125">
        <v>1232</v>
      </c>
      <c r="R240" s="32" t="s">
        <v>244</v>
      </c>
      <c r="S240" s="42" t="s">
        <v>60</v>
      </c>
      <c r="T240" s="30" t="s">
        <v>263</v>
      </c>
      <c r="U240" s="32" t="s">
        <v>134</v>
      </c>
      <c r="V240" s="40" t="s">
        <v>254</v>
      </c>
      <c r="W240" s="44" t="s">
        <v>225</v>
      </c>
      <c r="X240" s="44" t="s">
        <v>264</v>
      </c>
      <c r="Y240" s="44">
        <v>40408</v>
      </c>
      <c r="Z240" s="32">
        <v>84</v>
      </c>
      <c r="AA240" s="125">
        <v>1055</v>
      </c>
      <c r="AB240" s="32" t="s">
        <v>66</v>
      </c>
      <c r="AC240" s="125">
        <v>70014</v>
      </c>
      <c r="AD240" s="32" t="s">
        <v>262</v>
      </c>
      <c r="AE240" s="40" t="s">
        <v>255</v>
      </c>
      <c r="AF240" s="40" t="s">
        <v>236</v>
      </c>
      <c r="AG240" s="32" t="s">
        <v>229</v>
      </c>
      <c r="AH240" s="32">
        <v>0.57999999999999996</v>
      </c>
      <c r="AI240" s="32">
        <v>41.98</v>
      </c>
      <c r="AJ240" s="32">
        <v>42.559999999999995</v>
      </c>
      <c r="AK240" s="40">
        <v>0</v>
      </c>
      <c r="AL240" s="25">
        <v>1.3627819548872181E-2</v>
      </c>
      <c r="AM240" s="38" t="s">
        <v>230</v>
      </c>
      <c r="AN240" s="32" t="s">
        <v>231</v>
      </c>
      <c r="AO240" s="32" t="s">
        <v>232</v>
      </c>
      <c r="AP240" s="63" t="s">
        <v>16963</v>
      </c>
      <c r="AQ240" s="27" t="str">
        <f t="shared" si="7"/>
        <v>Record Complete</v>
      </c>
      <c r="AR240" s="36"/>
      <c r="AS240" s="5" t="str">
        <f t="shared" si="8"/>
        <v/>
      </c>
      <c r="AT240" t="s">
        <v>17200</v>
      </c>
    </row>
    <row r="241" spans="1:46" ht="15.75" thickBot="1" x14ac:dyDescent="0.3">
      <c r="A241" s="48" t="s">
        <v>374</v>
      </c>
      <c r="B241" s="50">
        <v>1680</v>
      </c>
      <c r="C241" s="50" t="s">
        <v>213</v>
      </c>
      <c r="D241" s="50" t="s">
        <v>310</v>
      </c>
      <c r="E241" s="51" t="str">
        <f ca="1">IF(ISERROR(INDIRECT(CONCATENATE("FIPs_codes!",ADDRESS((MATCH($D241,INDIRECT($C241),0)+MATCH($C241,FIPs_codes!$G$1:$G$3296,0)-1),COLUMN(FIPs_codes!A239))))),"",INDIRECT(CONCATENATE("FIPs_codes!",ADDRESS((MATCH($D241,INDIRECT($C241),0)+MATCH($C241,FIPs_codes!$G$1:$G$3296,0)-1),COLUMN(FIPs_codes!A239)))))</f>
        <v>40093</v>
      </c>
      <c r="F241" s="51">
        <f ca="1">IF(ISERROR(INDIRECT(CONCATENATE("FIPs_codes!",ADDRESS((MATCH($D241,INDIRECT($C241),0)+MATCH($C241,FIPs_codes!$G$1:$G$3296,0)-1),COLUMN(FIPs_codes!C239))))),"",INDIRECT(CONCATENATE("FIPs_codes!",ADDRESS((MATCH($D241,INDIRECT($C241),0)+MATCH($C241,FIPs_codes!$G$1:$G$3296,0)-1),COLUMN(FIPs_codes!C239)))))</f>
        <v>6</v>
      </c>
      <c r="G241" s="52" t="s">
        <v>216</v>
      </c>
      <c r="H241" s="52" t="s">
        <v>217</v>
      </c>
      <c r="I241" s="54" t="s">
        <v>375</v>
      </c>
      <c r="J241" s="56" t="s">
        <v>268</v>
      </c>
      <c r="K241" s="50" t="s">
        <v>78</v>
      </c>
      <c r="L241" s="50" t="s">
        <v>269</v>
      </c>
      <c r="M241" s="50" t="s">
        <v>57</v>
      </c>
      <c r="N241" s="58" t="s">
        <v>376</v>
      </c>
      <c r="O241" s="58">
        <v>1981</v>
      </c>
      <c r="P241" s="58" t="s">
        <v>285</v>
      </c>
      <c r="Q241" s="126">
        <v>1232</v>
      </c>
      <c r="R241" s="50" t="s">
        <v>244</v>
      </c>
      <c r="S241" s="60" t="s">
        <v>60</v>
      </c>
      <c r="T241" s="48" t="s">
        <v>263</v>
      </c>
      <c r="U241" s="50" t="s">
        <v>134</v>
      </c>
      <c r="V241" s="58" t="s">
        <v>254</v>
      </c>
      <c r="W241" s="62" t="s">
        <v>225</v>
      </c>
      <c r="X241" s="62" t="s">
        <v>264</v>
      </c>
      <c r="Y241" s="62">
        <v>40408</v>
      </c>
      <c r="Z241" s="50">
        <v>88</v>
      </c>
      <c r="AA241" s="126">
        <v>1055</v>
      </c>
      <c r="AB241" s="50" t="s">
        <v>66</v>
      </c>
      <c r="AC241" s="126">
        <v>64900</v>
      </c>
      <c r="AD241" s="50" t="s">
        <v>262</v>
      </c>
      <c r="AE241" s="58" t="s">
        <v>255</v>
      </c>
      <c r="AF241" s="58" t="s">
        <v>236</v>
      </c>
      <c r="AG241" s="50" t="s">
        <v>229</v>
      </c>
      <c r="AH241" s="50">
        <v>0</v>
      </c>
      <c r="AI241" s="50">
        <v>59.43</v>
      </c>
      <c r="AJ241" s="50">
        <v>59.43</v>
      </c>
      <c r="AK241" s="58">
        <v>0</v>
      </c>
      <c r="AL241" s="26">
        <v>0</v>
      </c>
      <c r="AM241" s="56" t="s">
        <v>230</v>
      </c>
      <c r="AN241" s="50" t="s">
        <v>231</v>
      </c>
      <c r="AO241" s="50" t="s">
        <v>232</v>
      </c>
      <c r="AP241" s="45" t="s">
        <v>16963</v>
      </c>
      <c r="AQ241" s="27" t="str">
        <f t="shared" si="7"/>
        <v>Record Complete</v>
      </c>
      <c r="AR241" s="54"/>
      <c r="AS241" s="5" t="str">
        <f t="shared" si="8"/>
        <v/>
      </c>
      <c r="AT241" t="s">
        <v>17200</v>
      </c>
    </row>
    <row r="242" spans="1:46" ht="15.75" thickBot="1" x14ac:dyDescent="0.3">
      <c r="A242" s="30" t="s">
        <v>374</v>
      </c>
      <c r="B242" s="32">
        <v>1680</v>
      </c>
      <c r="C242" s="32" t="s">
        <v>213</v>
      </c>
      <c r="D242" s="32" t="s">
        <v>310</v>
      </c>
      <c r="E242" s="51" t="str">
        <f ca="1">IF(ISERROR(INDIRECT(CONCATENATE("FIPs_codes!",ADDRESS((MATCH($D242,INDIRECT($C242),0)+MATCH($C242,FIPs_codes!$G$1:$G$3296,0)-1),COLUMN(FIPs_codes!A240))))),"",INDIRECT(CONCATENATE("FIPs_codes!",ADDRESS((MATCH($D242,INDIRECT($C242),0)+MATCH($C242,FIPs_codes!$G$1:$G$3296,0)-1),COLUMN(FIPs_codes!A240)))))</f>
        <v>40093</v>
      </c>
      <c r="F242" s="51">
        <f ca="1">IF(ISERROR(INDIRECT(CONCATENATE("FIPs_codes!",ADDRESS((MATCH($D242,INDIRECT($C242),0)+MATCH($C242,FIPs_codes!$G$1:$G$3296,0)-1),COLUMN(FIPs_codes!C240))))),"",INDIRECT(CONCATENATE("FIPs_codes!",ADDRESS((MATCH($D242,INDIRECT($C242),0)+MATCH($C242,FIPs_codes!$G$1:$G$3296,0)-1),COLUMN(FIPs_codes!C240)))))</f>
        <v>6</v>
      </c>
      <c r="G242" s="34" t="s">
        <v>216</v>
      </c>
      <c r="H242" s="34" t="s">
        <v>217</v>
      </c>
      <c r="I242" s="36" t="s">
        <v>375</v>
      </c>
      <c r="J242" s="38" t="s">
        <v>268</v>
      </c>
      <c r="K242" s="32" t="s">
        <v>78</v>
      </c>
      <c r="L242" s="32" t="s">
        <v>269</v>
      </c>
      <c r="M242" s="32" t="s">
        <v>57</v>
      </c>
      <c r="N242" s="40" t="s">
        <v>376</v>
      </c>
      <c r="O242" s="40">
        <v>1981</v>
      </c>
      <c r="P242" s="40" t="s">
        <v>285</v>
      </c>
      <c r="Q242" s="125">
        <v>1232</v>
      </c>
      <c r="R242" s="32" t="s">
        <v>244</v>
      </c>
      <c r="S242" s="42" t="s">
        <v>60</v>
      </c>
      <c r="T242" s="30" t="s">
        <v>263</v>
      </c>
      <c r="U242" s="32" t="s">
        <v>134</v>
      </c>
      <c r="V242" s="40" t="s">
        <v>254</v>
      </c>
      <c r="W242" s="44" t="s">
        <v>225</v>
      </c>
      <c r="X242" s="44" t="s">
        <v>264</v>
      </c>
      <c r="Y242" s="44">
        <v>40408</v>
      </c>
      <c r="Z242" s="32">
        <v>88</v>
      </c>
      <c r="AA242" s="125">
        <v>1055</v>
      </c>
      <c r="AB242" s="32" t="s">
        <v>66</v>
      </c>
      <c r="AC242" s="125">
        <v>64900</v>
      </c>
      <c r="AD242" s="32" t="s">
        <v>262</v>
      </c>
      <c r="AE242" s="40" t="s">
        <v>255</v>
      </c>
      <c r="AF242" s="40" t="s">
        <v>236</v>
      </c>
      <c r="AG242" s="32" t="s">
        <v>229</v>
      </c>
      <c r="AH242" s="32">
        <v>0</v>
      </c>
      <c r="AI242" s="32">
        <v>94.5</v>
      </c>
      <c r="AJ242" s="32">
        <v>94.5</v>
      </c>
      <c r="AK242" s="40">
        <v>0</v>
      </c>
      <c r="AL242" s="25">
        <v>0</v>
      </c>
      <c r="AM242" s="38" t="s">
        <v>230</v>
      </c>
      <c r="AN242" s="32" t="s">
        <v>231</v>
      </c>
      <c r="AO242" s="32" t="s">
        <v>232</v>
      </c>
      <c r="AP242" s="63" t="s">
        <v>16963</v>
      </c>
      <c r="AQ242" s="27" t="str">
        <f t="shared" si="7"/>
        <v>Record Complete</v>
      </c>
      <c r="AR242" s="36"/>
      <c r="AS242" s="5" t="str">
        <f t="shared" si="8"/>
        <v/>
      </c>
      <c r="AT242" t="s">
        <v>17200</v>
      </c>
    </row>
    <row r="243" spans="1:46" ht="15.75" thickBot="1" x14ac:dyDescent="0.3">
      <c r="A243" s="29" t="s">
        <v>374</v>
      </c>
      <c r="B243" s="31">
        <v>1680</v>
      </c>
      <c r="C243" s="31" t="s">
        <v>213</v>
      </c>
      <c r="D243" s="31" t="s">
        <v>310</v>
      </c>
      <c r="E243" s="51" t="str">
        <f ca="1">IF(ISERROR(INDIRECT(CONCATENATE("FIPs_codes!",ADDRESS((MATCH($D243,INDIRECT($C243),0)+MATCH($C243,FIPs_codes!$G$1:$G$3296,0)-1),COLUMN(FIPs_codes!A241))))),"",INDIRECT(CONCATENATE("FIPs_codes!",ADDRESS((MATCH($D243,INDIRECT($C243),0)+MATCH($C243,FIPs_codes!$G$1:$G$3296,0)-1),COLUMN(FIPs_codes!A241)))))</f>
        <v>40093</v>
      </c>
      <c r="F243" s="51">
        <f ca="1">IF(ISERROR(INDIRECT(CONCATENATE("FIPs_codes!",ADDRESS((MATCH($D243,INDIRECT($C243),0)+MATCH($C243,FIPs_codes!$G$1:$G$3296,0)-1),COLUMN(FIPs_codes!C241))))),"",INDIRECT(CONCATENATE("FIPs_codes!",ADDRESS((MATCH($D243,INDIRECT($C243),0)+MATCH($C243,FIPs_codes!$G$1:$G$3296,0)-1),COLUMN(FIPs_codes!C241)))))</f>
        <v>6</v>
      </c>
      <c r="G243" s="33" t="s">
        <v>216</v>
      </c>
      <c r="H243" s="33" t="s">
        <v>217</v>
      </c>
      <c r="I243" s="35" t="s">
        <v>375</v>
      </c>
      <c r="J243" s="37" t="s">
        <v>268</v>
      </c>
      <c r="K243" s="31" t="s">
        <v>78</v>
      </c>
      <c r="L243" s="31" t="s">
        <v>269</v>
      </c>
      <c r="M243" s="31" t="s">
        <v>57</v>
      </c>
      <c r="N243" s="39" t="s">
        <v>376</v>
      </c>
      <c r="O243" s="39">
        <v>1981</v>
      </c>
      <c r="P243" s="39" t="s">
        <v>285</v>
      </c>
      <c r="Q243" s="240">
        <v>1232</v>
      </c>
      <c r="R243" s="31" t="s">
        <v>244</v>
      </c>
      <c r="S243" s="41" t="s">
        <v>60</v>
      </c>
      <c r="T243" s="29" t="s">
        <v>263</v>
      </c>
      <c r="U243" s="31" t="s">
        <v>134</v>
      </c>
      <c r="V243" s="39" t="s">
        <v>254</v>
      </c>
      <c r="W243" s="43" t="s">
        <v>225</v>
      </c>
      <c r="X243" s="43" t="s">
        <v>264</v>
      </c>
      <c r="Y243" s="43">
        <v>40408</v>
      </c>
      <c r="Z243" s="31">
        <v>88</v>
      </c>
      <c r="AA243" s="240">
        <v>1055</v>
      </c>
      <c r="AB243" s="31" t="s">
        <v>66</v>
      </c>
      <c r="AC243" s="240">
        <v>64900</v>
      </c>
      <c r="AD243" s="31" t="s">
        <v>262</v>
      </c>
      <c r="AE243" s="39" t="s">
        <v>255</v>
      </c>
      <c r="AF243" s="39" t="s">
        <v>236</v>
      </c>
      <c r="AG243" s="31" t="s">
        <v>229</v>
      </c>
      <c r="AH243" s="31">
        <v>0</v>
      </c>
      <c r="AI243" s="31">
        <v>111.8</v>
      </c>
      <c r="AJ243" s="31">
        <v>111.8</v>
      </c>
      <c r="AK243" s="39">
        <v>0</v>
      </c>
      <c r="AL243" s="26">
        <v>0</v>
      </c>
      <c r="AM243" s="37" t="s">
        <v>230</v>
      </c>
      <c r="AN243" s="31" t="s">
        <v>231</v>
      </c>
      <c r="AO243" s="31" t="s">
        <v>232</v>
      </c>
      <c r="AP243" s="45" t="s">
        <v>16963</v>
      </c>
      <c r="AQ243" s="27" t="str">
        <f t="shared" si="7"/>
        <v>Record Complete</v>
      </c>
      <c r="AR243" s="35"/>
      <c r="AS243" s="5" t="str">
        <f t="shared" si="8"/>
        <v/>
      </c>
      <c r="AT243" t="s">
        <v>17200</v>
      </c>
    </row>
    <row r="244" spans="1:46" ht="15.75" thickBot="1" x14ac:dyDescent="0.3">
      <c r="A244" s="30" t="s">
        <v>374</v>
      </c>
      <c r="B244" s="32">
        <v>1680</v>
      </c>
      <c r="C244" s="32" t="s">
        <v>213</v>
      </c>
      <c r="D244" s="32" t="s">
        <v>310</v>
      </c>
      <c r="E244" s="51" t="str">
        <f ca="1">IF(ISERROR(INDIRECT(CONCATENATE("FIPs_codes!",ADDRESS((MATCH($D244,INDIRECT($C244),0)+MATCH($C244,FIPs_codes!$G$1:$G$3296,0)-1),COLUMN(FIPs_codes!A242))))),"",INDIRECT(CONCATENATE("FIPs_codes!",ADDRESS((MATCH($D244,INDIRECT($C244),0)+MATCH($C244,FIPs_codes!$G$1:$G$3296,0)-1),COLUMN(FIPs_codes!A242)))))</f>
        <v>40093</v>
      </c>
      <c r="F244" s="51">
        <f ca="1">IF(ISERROR(INDIRECT(CONCATENATE("FIPs_codes!",ADDRESS((MATCH($D244,INDIRECT($C244),0)+MATCH($C244,FIPs_codes!$G$1:$G$3296,0)-1),COLUMN(FIPs_codes!C242))))),"",INDIRECT(CONCATENATE("FIPs_codes!",ADDRESS((MATCH($D244,INDIRECT($C244),0)+MATCH($C244,FIPs_codes!$G$1:$G$3296,0)-1),COLUMN(FIPs_codes!C242)))))</f>
        <v>6</v>
      </c>
      <c r="G244" s="34" t="s">
        <v>216</v>
      </c>
      <c r="H244" s="34" t="s">
        <v>217</v>
      </c>
      <c r="I244" s="36" t="s">
        <v>375</v>
      </c>
      <c r="J244" s="38" t="s">
        <v>268</v>
      </c>
      <c r="K244" s="32" t="s">
        <v>78</v>
      </c>
      <c r="L244" s="32" t="s">
        <v>269</v>
      </c>
      <c r="M244" s="32" t="s">
        <v>57</v>
      </c>
      <c r="N244" s="40" t="s">
        <v>376</v>
      </c>
      <c r="O244" s="40">
        <v>1981</v>
      </c>
      <c r="P244" s="40" t="s">
        <v>252</v>
      </c>
      <c r="Q244" s="125">
        <v>1232</v>
      </c>
      <c r="R244" s="32" t="s">
        <v>244</v>
      </c>
      <c r="S244" s="42" t="s">
        <v>60</v>
      </c>
      <c r="T244" s="30" t="s">
        <v>263</v>
      </c>
      <c r="U244" s="32" t="s">
        <v>134</v>
      </c>
      <c r="V244" s="40" t="s">
        <v>254</v>
      </c>
      <c r="W244" s="44" t="s">
        <v>225</v>
      </c>
      <c r="X244" s="44" t="s">
        <v>264</v>
      </c>
      <c r="Y244" s="44">
        <v>40408</v>
      </c>
      <c r="Z244" s="32">
        <v>83</v>
      </c>
      <c r="AA244" s="125">
        <v>1055</v>
      </c>
      <c r="AB244" s="32" t="s">
        <v>66</v>
      </c>
      <c r="AC244" s="125">
        <v>55460</v>
      </c>
      <c r="AD244" s="32" t="s">
        <v>262</v>
      </c>
      <c r="AE244" s="40" t="s">
        <v>255</v>
      </c>
      <c r="AF244" s="40" t="s">
        <v>236</v>
      </c>
      <c r="AG244" s="32" t="s">
        <v>229</v>
      </c>
      <c r="AH244" s="32">
        <v>5.64</v>
      </c>
      <c r="AI244" s="32">
        <v>419.59</v>
      </c>
      <c r="AJ244" s="32">
        <v>425.22999999999996</v>
      </c>
      <c r="AK244" s="40">
        <v>0</v>
      </c>
      <c r="AL244" s="25">
        <v>1.3263410389671472E-2</v>
      </c>
      <c r="AM244" s="38" t="s">
        <v>230</v>
      </c>
      <c r="AN244" s="32" t="s">
        <v>231</v>
      </c>
      <c r="AO244" s="32" t="s">
        <v>232</v>
      </c>
      <c r="AP244" s="63" t="s">
        <v>16963</v>
      </c>
      <c r="AQ244" s="27" t="str">
        <f t="shared" si="7"/>
        <v>Record Complete</v>
      </c>
      <c r="AR244" s="36"/>
      <c r="AS244" s="5" t="str">
        <f t="shared" si="8"/>
        <v/>
      </c>
      <c r="AT244" t="s">
        <v>17200</v>
      </c>
    </row>
    <row r="245" spans="1:46" ht="15.75" thickBot="1" x14ac:dyDescent="0.3">
      <c r="A245" s="29" t="s">
        <v>374</v>
      </c>
      <c r="B245" s="31">
        <v>1680</v>
      </c>
      <c r="C245" s="31" t="s">
        <v>213</v>
      </c>
      <c r="D245" s="31" t="s">
        <v>310</v>
      </c>
      <c r="E245" s="51" t="str">
        <f ca="1">IF(ISERROR(INDIRECT(CONCATENATE("FIPs_codes!",ADDRESS((MATCH($D245,INDIRECT($C245),0)+MATCH($C245,FIPs_codes!$G$1:$G$3296,0)-1),COLUMN(FIPs_codes!A243))))),"",INDIRECT(CONCATENATE("FIPs_codes!",ADDRESS((MATCH($D245,INDIRECT($C245),0)+MATCH($C245,FIPs_codes!$G$1:$G$3296,0)-1),COLUMN(FIPs_codes!A243)))))</f>
        <v>40093</v>
      </c>
      <c r="F245" s="51">
        <f ca="1">IF(ISERROR(INDIRECT(CONCATENATE("FIPs_codes!",ADDRESS((MATCH($D245,INDIRECT($C245),0)+MATCH($C245,FIPs_codes!$G$1:$G$3296,0)-1),COLUMN(FIPs_codes!C243))))),"",INDIRECT(CONCATENATE("FIPs_codes!",ADDRESS((MATCH($D245,INDIRECT($C245),0)+MATCH($C245,FIPs_codes!$G$1:$G$3296,0)-1),COLUMN(FIPs_codes!C243)))))</f>
        <v>6</v>
      </c>
      <c r="G245" s="33" t="s">
        <v>216</v>
      </c>
      <c r="H245" s="33" t="s">
        <v>217</v>
      </c>
      <c r="I245" s="35" t="s">
        <v>375</v>
      </c>
      <c r="J245" s="37" t="s">
        <v>268</v>
      </c>
      <c r="K245" s="31" t="s">
        <v>78</v>
      </c>
      <c r="L245" s="31" t="s">
        <v>269</v>
      </c>
      <c r="M245" s="31" t="s">
        <v>57</v>
      </c>
      <c r="N245" s="39" t="s">
        <v>376</v>
      </c>
      <c r="O245" s="39">
        <v>1981</v>
      </c>
      <c r="P245" s="39" t="s">
        <v>252</v>
      </c>
      <c r="Q245" s="240">
        <v>1232</v>
      </c>
      <c r="R245" s="31" t="s">
        <v>244</v>
      </c>
      <c r="S245" s="41" t="s">
        <v>60</v>
      </c>
      <c r="T245" s="29" t="s">
        <v>263</v>
      </c>
      <c r="U245" s="31" t="s">
        <v>134</v>
      </c>
      <c r="V245" s="39" t="s">
        <v>254</v>
      </c>
      <c r="W245" s="43" t="s">
        <v>225</v>
      </c>
      <c r="X245" s="43" t="s">
        <v>264</v>
      </c>
      <c r="Y245" s="43">
        <v>40408</v>
      </c>
      <c r="Z245" s="31">
        <v>83</v>
      </c>
      <c r="AA245" s="240">
        <v>1055</v>
      </c>
      <c r="AB245" s="31" t="s">
        <v>66</v>
      </c>
      <c r="AC245" s="240">
        <v>55460</v>
      </c>
      <c r="AD245" s="31" t="s">
        <v>262</v>
      </c>
      <c r="AE245" s="39" t="s">
        <v>255</v>
      </c>
      <c r="AF245" s="39" t="s">
        <v>236</v>
      </c>
      <c r="AG245" s="31" t="s">
        <v>229</v>
      </c>
      <c r="AH245" s="31">
        <v>6.69</v>
      </c>
      <c r="AI245" s="31">
        <v>438.4</v>
      </c>
      <c r="AJ245" s="31">
        <v>445.09</v>
      </c>
      <c r="AK245" s="39">
        <v>0</v>
      </c>
      <c r="AL245" s="26">
        <v>1.503066795479566E-2</v>
      </c>
      <c r="AM245" s="37" t="s">
        <v>230</v>
      </c>
      <c r="AN245" s="31" t="s">
        <v>231</v>
      </c>
      <c r="AO245" s="31" t="s">
        <v>232</v>
      </c>
      <c r="AP245" s="45" t="s">
        <v>16963</v>
      </c>
      <c r="AQ245" s="27" t="str">
        <f t="shared" si="7"/>
        <v>Record Complete</v>
      </c>
      <c r="AR245" s="35"/>
      <c r="AS245" s="5" t="str">
        <f t="shared" si="8"/>
        <v/>
      </c>
      <c r="AT245" t="s">
        <v>17200</v>
      </c>
    </row>
    <row r="246" spans="1:46" ht="15.75" thickBot="1" x14ac:dyDescent="0.3">
      <c r="A246" s="47" t="s">
        <v>374</v>
      </c>
      <c r="B246" s="49">
        <v>1680</v>
      </c>
      <c r="C246" s="49" t="s">
        <v>213</v>
      </c>
      <c r="D246" s="49" t="s">
        <v>310</v>
      </c>
      <c r="E246" s="51" t="str">
        <f ca="1">IF(ISERROR(INDIRECT(CONCATENATE("FIPs_codes!",ADDRESS((MATCH($D246,INDIRECT($C246),0)+MATCH($C246,FIPs_codes!$G$1:$G$3296,0)-1),COLUMN(FIPs_codes!A244))))),"",INDIRECT(CONCATENATE("FIPs_codes!",ADDRESS((MATCH($D246,INDIRECT($C246),0)+MATCH($C246,FIPs_codes!$G$1:$G$3296,0)-1),COLUMN(FIPs_codes!A244)))))</f>
        <v>40093</v>
      </c>
      <c r="F246" s="51">
        <f ca="1">IF(ISERROR(INDIRECT(CONCATENATE("FIPs_codes!",ADDRESS((MATCH($D246,INDIRECT($C246),0)+MATCH($C246,FIPs_codes!$G$1:$G$3296,0)-1),COLUMN(FIPs_codes!C244))))),"",INDIRECT(CONCATENATE("FIPs_codes!",ADDRESS((MATCH($D246,INDIRECT($C246),0)+MATCH($C246,FIPs_codes!$G$1:$G$3296,0)-1),COLUMN(FIPs_codes!C244)))))</f>
        <v>6</v>
      </c>
      <c r="G246" s="51" t="s">
        <v>216</v>
      </c>
      <c r="H246" s="51" t="s">
        <v>217</v>
      </c>
      <c r="I246" s="53" t="s">
        <v>375</v>
      </c>
      <c r="J246" s="55" t="s">
        <v>268</v>
      </c>
      <c r="K246" s="49" t="s">
        <v>78</v>
      </c>
      <c r="L246" s="49" t="s">
        <v>269</v>
      </c>
      <c r="M246" s="49" t="s">
        <v>57</v>
      </c>
      <c r="N246" s="57" t="s">
        <v>376</v>
      </c>
      <c r="O246" s="57">
        <v>1981</v>
      </c>
      <c r="P246" s="57" t="s">
        <v>252</v>
      </c>
      <c r="Q246" s="128">
        <v>1232</v>
      </c>
      <c r="R246" s="49" t="s">
        <v>244</v>
      </c>
      <c r="S246" s="59" t="s">
        <v>60</v>
      </c>
      <c r="T246" s="47" t="s">
        <v>263</v>
      </c>
      <c r="U246" s="49" t="s">
        <v>134</v>
      </c>
      <c r="V246" s="57" t="s">
        <v>254</v>
      </c>
      <c r="W246" s="61" t="s">
        <v>225</v>
      </c>
      <c r="X246" s="61" t="s">
        <v>65</v>
      </c>
      <c r="Y246" s="152">
        <v>40471</v>
      </c>
      <c r="Z246" s="49">
        <v>85</v>
      </c>
      <c r="AA246" s="128">
        <v>1055</v>
      </c>
      <c r="AB246" s="49" t="s">
        <v>66</v>
      </c>
      <c r="AC246" s="128">
        <v>59000</v>
      </c>
      <c r="AD246" s="49" t="s">
        <v>262</v>
      </c>
      <c r="AE246" s="57" t="s">
        <v>255</v>
      </c>
      <c r="AF246" s="57" t="s">
        <v>236</v>
      </c>
      <c r="AG246" s="49" t="s">
        <v>229</v>
      </c>
      <c r="AH246" s="49">
        <v>0</v>
      </c>
      <c r="AI246" s="49">
        <v>13.92</v>
      </c>
      <c r="AJ246" s="49">
        <v>13.92</v>
      </c>
      <c r="AK246" s="57">
        <v>0</v>
      </c>
      <c r="AL246" s="25">
        <v>0</v>
      </c>
      <c r="AM246" s="55" t="s">
        <v>230</v>
      </c>
      <c r="AN246" s="49" t="s">
        <v>231</v>
      </c>
      <c r="AO246" s="49" t="s">
        <v>232</v>
      </c>
      <c r="AP246" s="63" t="s">
        <v>16963</v>
      </c>
      <c r="AQ246" s="27" t="str">
        <f t="shared" si="7"/>
        <v>Record Complete</v>
      </c>
      <c r="AR246" s="53"/>
      <c r="AS246" s="5" t="str">
        <f t="shared" si="8"/>
        <v/>
      </c>
      <c r="AT246" t="s">
        <v>17200</v>
      </c>
    </row>
    <row r="247" spans="1:46" ht="15.75" thickBot="1" x14ac:dyDescent="0.3">
      <c r="A247" s="29" t="s">
        <v>374</v>
      </c>
      <c r="B247" s="31">
        <v>1680</v>
      </c>
      <c r="C247" s="31" t="s">
        <v>213</v>
      </c>
      <c r="D247" s="31" t="s">
        <v>310</v>
      </c>
      <c r="E247" s="51" t="str">
        <f ca="1">IF(ISERROR(INDIRECT(CONCATENATE("FIPs_codes!",ADDRESS((MATCH($D247,INDIRECT($C247),0)+MATCH($C247,FIPs_codes!$G$1:$G$3296,0)-1),COLUMN(FIPs_codes!A245))))),"",INDIRECT(CONCATENATE("FIPs_codes!",ADDRESS((MATCH($D247,INDIRECT($C247),0)+MATCH($C247,FIPs_codes!$G$1:$G$3296,0)-1),COLUMN(FIPs_codes!A245)))))</f>
        <v>40093</v>
      </c>
      <c r="F247" s="51">
        <f ca="1">IF(ISERROR(INDIRECT(CONCATENATE("FIPs_codes!",ADDRESS((MATCH($D247,INDIRECT($C247),0)+MATCH($C247,FIPs_codes!$G$1:$G$3296,0)-1),COLUMN(FIPs_codes!C245))))),"",INDIRECT(CONCATENATE("FIPs_codes!",ADDRESS((MATCH($D247,INDIRECT($C247),0)+MATCH($C247,FIPs_codes!$G$1:$G$3296,0)-1),COLUMN(FIPs_codes!C245)))))</f>
        <v>6</v>
      </c>
      <c r="G247" s="33" t="s">
        <v>216</v>
      </c>
      <c r="H247" s="33" t="s">
        <v>217</v>
      </c>
      <c r="I247" s="35" t="s">
        <v>375</v>
      </c>
      <c r="J247" s="37" t="s">
        <v>268</v>
      </c>
      <c r="K247" s="31" t="s">
        <v>78</v>
      </c>
      <c r="L247" s="31" t="s">
        <v>269</v>
      </c>
      <c r="M247" s="31" t="s">
        <v>57</v>
      </c>
      <c r="N247" s="39" t="s">
        <v>376</v>
      </c>
      <c r="O247" s="39">
        <v>1989</v>
      </c>
      <c r="P247" s="39" t="s">
        <v>288</v>
      </c>
      <c r="Q247" s="240">
        <v>1232</v>
      </c>
      <c r="R247" s="31" t="s">
        <v>244</v>
      </c>
      <c r="S247" s="41" t="s">
        <v>60</v>
      </c>
      <c r="T247" s="29" t="s">
        <v>263</v>
      </c>
      <c r="U247" s="31" t="s">
        <v>134</v>
      </c>
      <c r="V247" s="39" t="s">
        <v>254</v>
      </c>
      <c r="W247" s="43" t="s">
        <v>225</v>
      </c>
      <c r="X247" s="43" t="s">
        <v>65</v>
      </c>
      <c r="Y247" s="43">
        <v>40471</v>
      </c>
      <c r="Z247" s="31">
        <v>81</v>
      </c>
      <c r="AA247" s="240">
        <v>1055</v>
      </c>
      <c r="AB247" s="31" t="s">
        <v>66</v>
      </c>
      <c r="AC247" s="240">
        <v>58213</v>
      </c>
      <c r="AD247" s="31" t="s">
        <v>262</v>
      </c>
      <c r="AE247" s="39" t="s">
        <v>255</v>
      </c>
      <c r="AF247" s="39" t="s">
        <v>236</v>
      </c>
      <c r="AG247" s="31" t="s">
        <v>229</v>
      </c>
      <c r="AH247" s="31">
        <v>0</v>
      </c>
      <c r="AI247" s="31">
        <v>15.43</v>
      </c>
      <c r="AJ247" s="31">
        <v>15.43</v>
      </c>
      <c r="AK247" s="39">
        <v>0</v>
      </c>
      <c r="AL247" s="26">
        <v>0</v>
      </c>
      <c r="AM247" s="37" t="s">
        <v>230</v>
      </c>
      <c r="AN247" s="31" t="s">
        <v>231</v>
      </c>
      <c r="AO247" s="31" t="s">
        <v>232</v>
      </c>
      <c r="AP247" s="45" t="s">
        <v>16963</v>
      </c>
      <c r="AQ247" s="27" t="str">
        <f t="shared" si="7"/>
        <v>Record Complete</v>
      </c>
      <c r="AR247" s="35"/>
      <c r="AS247" s="5" t="str">
        <f t="shared" si="8"/>
        <v/>
      </c>
      <c r="AT247" t="s">
        <v>17200</v>
      </c>
    </row>
    <row r="248" spans="1:46" ht="15.75" thickBot="1" x14ac:dyDescent="0.3">
      <c r="A248" s="30" t="s">
        <v>374</v>
      </c>
      <c r="B248" s="32">
        <v>1680</v>
      </c>
      <c r="C248" s="32" t="s">
        <v>213</v>
      </c>
      <c r="D248" s="32" t="s">
        <v>310</v>
      </c>
      <c r="E248" s="51" t="str">
        <f ca="1">IF(ISERROR(INDIRECT(CONCATENATE("FIPs_codes!",ADDRESS((MATCH($D248,INDIRECT($C248),0)+MATCH($C248,FIPs_codes!$G$1:$G$3296,0)-1),COLUMN(FIPs_codes!A246))))),"",INDIRECT(CONCATENATE("FIPs_codes!",ADDRESS((MATCH($D248,INDIRECT($C248),0)+MATCH($C248,FIPs_codes!$G$1:$G$3296,0)-1),COLUMN(FIPs_codes!A246)))))</f>
        <v>40093</v>
      </c>
      <c r="F248" s="51">
        <f ca="1">IF(ISERROR(INDIRECT(CONCATENATE("FIPs_codes!",ADDRESS((MATCH($D248,INDIRECT($C248),0)+MATCH($C248,FIPs_codes!$G$1:$G$3296,0)-1),COLUMN(FIPs_codes!C246))))),"",INDIRECT(CONCATENATE("FIPs_codes!",ADDRESS((MATCH($D248,INDIRECT($C248),0)+MATCH($C248,FIPs_codes!$G$1:$G$3296,0)-1),COLUMN(FIPs_codes!C246)))))</f>
        <v>6</v>
      </c>
      <c r="G248" s="34" t="s">
        <v>216</v>
      </c>
      <c r="H248" s="34" t="s">
        <v>217</v>
      </c>
      <c r="I248" s="36" t="s">
        <v>375</v>
      </c>
      <c r="J248" s="38" t="s">
        <v>268</v>
      </c>
      <c r="K248" s="32" t="s">
        <v>78</v>
      </c>
      <c r="L248" s="32" t="s">
        <v>269</v>
      </c>
      <c r="M248" s="32" t="s">
        <v>57</v>
      </c>
      <c r="N248" s="40" t="s">
        <v>376</v>
      </c>
      <c r="O248" s="40">
        <v>1989</v>
      </c>
      <c r="P248" s="40" t="s">
        <v>288</v>
      </c>
      <c r="Q248" s="125">
        <v>1232</v>
      </c>
      <c r="R248" s="32" t="s">
        <v>244</v>
      </c>
      <c r="S248" s="42" t="s">
        <v>60</v>
      </c>
      <c r="T248" s="30" t="s">
        <v>263</v>
      </c>
      <c r="U248" s="32" t="s">
        <v>134</v>
      </c>
      <c r="V248" s="40" t="s">
        <v>254</v>
      </c>
      <c r="W248" s="44" t="s">
        <v>225</v>
      </c>
      <c r="X248" s="44" t="s">
        <v>65</v>
      </c>
      <c r="Y248" s="44">
        <v>40471</v>
      </c>
      <c r="Z248" s="32">
        <v>81</v>
      </c>
      <c r="AA248" s="125">
        <v>1055</v>
      </c>
      <c r="AB248" s="32" t="s">
        <v>66</v>
      </c>
      <c r="AC248" s="125">
        <v>58213</v>
      </c>
      <c r="AD248" s="32" t="s">
        <v>262</v>
      </c>
      <c r="AE248" s="40" t="s">
        <v>255</v>
      </c>
      <c r="AF248" s="40" t="s">
        <v>236</v>
      </c>
      <c r="AG248" s="32" t="s">
        <v>229</v>
      </c>
      <c r="AH248" s="32">
        <v>0</v>
      </c>
      <c r="AI248" s="32">
        <v>17.420000000000002</v>
      </c>
      <c r="AJ248" s="32">
        <v>17.420000000000002</v>
      </c>
      <c r="AK248" s="40">
        <v>0</v>
      </c>
      <c r="AL248" s="25">
        <v>0</v>
      </c>
      <c r="AM248" s="38" t="s">
        <v>230</v>
      </c>
      <c r="AN248" s="32" t="s">
        <v>231</v>
      </c>
      <c r="AO248" s="32" t="s">
        <v>232</v>
      </c>
      <c r="AP248" s="63" t="s">
        <v>16963</v>
      </c>
      <c r="AQ248" s="27" t="str">
        <f t="shared" si="7"/>
        <v>Record Complete</v>
      </c>
      <c r="AR248" s="36"/>
      <c r="AS248" s="5" t="str">
        <f t="shared" si="8"/>
        <v/>
      </c>
      <c r="AT248" t="s">
        <v>17200</v>
      </c>
    </row>
    <row r="249" spans="1:46" ht="15.75" thickBot="1" x14ac:dyDescent="0.3">
      <c r="A249" s="29" t="s">
        <v>374</v>
      </c>
      <c r="B249" s="31">
        <v>1680</v>
      </c>
      <c r="C249" s="31" t="s">
        <v>213</v>
      </c>
      <c r="D249" s="31" t="s">
        <v>310</v>
      </c>
      <c r="E249" s="51" t="str">
        <f ca="1">IF(ISERROR(INDIRECT(CONCATENATE("FIPs_codes!",ADDRESS((MATCH($D249,INDIRECT($C249),0)+MATCH($C249,FIPs_codes!$G$1:$G$3296,0)-1),COLUMN(FIPs_codes!A247))))),"",INDIRECT(CONCATENATE("FIPs_codes!",ADDRESS((MATCH($D249,INDIRECT($C249),0)+MATCH($C249,FIPs_codes!$G$1:$G$3296,0)-1),COLUMN(FIPs_codes!A247)))))</f>
        <v>40093</v>
      </c>
      <c r="F249" s="51">
        <f ca="1">IF(ISERROR(INDIRECT(CONCATENATE("FIPs_codes!",ADDRESS((MATCH($D249,INDIRECT($C249),0)+MATCH($C249,FIPs_codes!$G$1:$G$3296,0)-1),COLUMN(FIPs_codes!C247))))),"",INDIRECT(CONCATENATE("FIPs_codes!",ADDRESS((MATCH($D249,INDIRECT($C249),0)+MATCH($C249,FIPs_codes!$G$1:$G$3296,0)-1),COLUMN(FIPs_codes!C247)))))</f>
        <v>6</v>
      </c>
      <c r="G249" s="33" t="s">
        <v>216</v>
      </c>
      <c r="H249" s="33" t="s">
        <v>217</v>
      </c>
      <c r="I249" s="35" t="s">
        <v>375</v>
      </c>
      <c r="J249" s="37" t="s">
        <v>268</v>
      </c>
      <c r="K249" s="31" t="s">
        <v>78</v>
      </c>
      <c r="L249" s="31" t="s">
        <v>269</v>
      </c>
      <c r="M249" s="31" t="s">
        <v>57</v>
      </c>
      <c r="N249" s="39" t="s">
        <v>376</v>
      </c>
      <c r="O249" s="39">
        <v>1989</v>
      </c>
      <c r="P249" s="39" t="s">
        <v>288</v>
      </c>
      <c r="Q249" s="240">
        <v>1232</v>
      </c>
      <c r="R249" s="31" t="s">
        <v>244</v>
      </c>
      <c r="S249" s="41" t="s">
        <v>60</v>
      </c>
      <c r="T249" s="29" t="s">
        <v>263</v>
      </c>
      <c r="U249" s="31" t="s">
        <v>134</v>
      </c>
      <c r="V249" s="39" t="s">
        <v>254</v>
      </c>
      <c r="W249" s="43" t="s">
        <v>225</v>
      </c>
      <c r="X249" s="43" t="s">
        <v>65</v>
      </c>
      <c r="Y249" s="43">
        <v>40471</v>
      </c>
      <c r="Z249" s="31">
        <v>81</v>
      </c>
      <c r="AA249" s="240">
        <v>1055</v>
      </c>
      <c r="AB249" s="31" t="s">
        <v>66</v>
      </c>
      <c r="AC249" s="240">
        <v>58213</v>
      </c>
      <c r="AD249" s="31" t="s">
        <v>262</v>
      </c>
      <c r="AE249" s="39" t="s">
        <v>255</v>
      </c>
      <c r="AF249" s="39" t="s">
        <v>236</v>
      </c>
      <c r="AG249" s="31" t="s">
        <v>229</v>
      </c>
      <c r="AH249" s="31">
        <v>0</v>
      </c>
      <c r="AI249" s="31">
        <v>18.79</v>
      </c>
      <c r="AJ249" s="31">
        <v>18.79</v>
      </c>
      <c r="AK249" s="39">
        <v>0</v>
      </c>
      <c r="AL249" s="26">
        <v>0</v>
      </c>
      <c r="AM249" s="37" t="s">
        <v>230</v>
      </c>
      <c r="AN249" s="31" t="s">
        <v>231</v>
      </c>
      <c r="AO249" s="31" t="s">
        <v>232</v>
      </c>
      <c r="AP249" s="45" t="s">
        <v>16963</v>
      </c>
      <c r="AQ249" s="27" t="str">
        <f t="shared" si="7"/>
        <v>Record Complete</v>
      </c>
      <c r="AR249" s="35"/>
      <c r="AS249" s="5" t="str">
        <f t="shared" si="8"/>
        <v/>
      </c>
      <c r="AT249" t="s">
        <v>17200</v>
      </c>
    </row>
    <row r="250" spans="1:46" ht="15.75" thickBot="1" x14ac:dyDescent="0.3">
      <c r="A250" s="47" t="s">
        <v>374</v>
      </c>
      <c r="B250" s="49">
        <v>1680</v>
      </c>
      <c r="C250" s="49" t="s">
        <v>213</v>
      </c>
      <c r="D250" s="49" t="s">
        <v>310</v>
      </c>
      <c r="E250" s="51" t="str">
        <f ca="1">IF(ISERROR(INDIRECT(CONCATENATE("FIPs_codes!",ADDRESS((MATCH($D250,INDIRECT($C250),0)+MATCH($C250,FIPs_codes!$G$1:$G$3296,0)-1),COLUMN(FIPs_codes!A248))))),"",INDIRECT(CONCATENATE("FIPs_codes!",ADDRESS((MATCH($D250,INDIRECT($C250),0)+MATCH($C250,FIPs_codes!$G$1:$G$3296,0)-1),COLUMN(FIPs_codes!A248)))))</f>
        <v>40093</v>
      </c>
      <c r="F250" s="51">
        <f ca="1">IF(ISERROR(INDIRECT(CONCATENATE("FIPs_codes!",ADDRESS((MATCH($D250,INDIRECT($C250),0)+MATCH($C250,FIPs_codes!$G$1:$G$3296,0)-1),COLUMN(FIPs_codes!C248))))),"",INDIRECT(CONCATENATE("FIPs_codes!",ADDRESS((MATCH($D250,INDIRECT($C250),0)+MATCH($C250,FIPs_codes!$G$1:$G$3296,0)-1),COLUMN(FIPs_codes!C248)))))</f>
        <v>6</v>
      </c>
      <c r="G250" s="51" t="s">
        <v>216</v>
      </c>
      <c r="H250" s="51" t="s">
        <v>217</v>
      </c>
      <c r="I250" s="53" t="s">
        <v>375</v>
      </c>
      <c r="J250" s="55" t="s">
        <v>268</v>
      </c>
      <c r="K250" s="49" t="s">
        <v>78</v>
      </c>
      <c r="L250" s="49" t="s">
        <v>269</v>
      </c>
      <c r="M250" s="49" t="s">
        <v>57</v>
      </c>
      <c r="N250" s="57" t="s">
        <v>376</v>
      </c>
      <c r="O250" s="57">
        <v>1981</v>
      </c>
      <c r="P250" s="57" t="s">
        <v>294</v>
      </c>
      <c r="Q250" s="128">
        <v>1232</v>
      </c>
      <c r="R250" s="49" t="s">
        <v>244</v>
      </c>
      <c r="S250" s="59" t="s">
        <v>60</v>
      </c>
      <c r="T250" s="47" t="s">
        <v>263</v>
      </c>
      <c r="U250" s="49" t="s">
        <v>134</v>
      </c>
      <c r="V250" s="57" t="s">
        <v>254</v>
      </c>
      <c r="W250" s="61" t="s">
        <v>225</v>
      </c>
      <c r="X250" s="61" t="s">
        <v>65</v>
      </c>
      <c r="Y250" s="61">
        <v>40471</v>
      </c>
      <c r="Z250" s="49">
        <v>84</v>
      </c>
      <c r="AA250" s="128">
        <v>1055</v>
      </c>
      <c r="AB250" s="49" t="s">
        <v>66</v>
      </c>
      <c r="AC250" s="128">
        <v>86834</v>
      </c>
      <c r="AD250" s="49" t="s">
        <v>262</v>
      </c>
      <c r="AE250" s="57" t="s">
        <v>255</v>
      </c>
      <c r="AF250" s="57" t="s">
        <v>236</v>
      </c>
      <c r="AG250" s="49" t="s">
        <v>229</v>
      </c>
      <c r="AH250" s="49">
        <v>0</v>
      </c>
      <c r="AI250" s="49">
        <v>41.86</v>
      </c>
      <c r="AJ250" s="49">
        <v>41.86</v>
      </c>
      <c r="AK250" s="57">
        <v>0</v>
      </c>
      <c r="AL250" s="25">
        <v>0</v>
      </c>
      <c r="AM250" s="55" t="s">
        <v>230</v>
      </c>
      <c r="AN250" s="49" t="s">
        <v>231</v>
      </c>
      <c r="AO250" s="49" t="s">
        <v>232</v>
      </c>
      <c r="AP250" s="63" t="s">
        <v>16963</v>
      </c>
      <c r="AQ250" s="27" t="str">
        <f t="shared" si="7"/>
        <v>Record Complete</v>
      </c>
      <c r="AR250" s="53"/>
      <c r="AS250" s="5" t="str">
        <f t="shared" si="8"/>
        <v/>
      </c>
      <c r="AT250" t="s">
        <v>17200</v>
      </c>
    </row>
    <row r="251" spans="1:46" ht="15.75" thickBot="1" x14ac:dyDescent="0.3">
      <c r="A251" s="48" t="s">
        <v>374</v>
      </c>
      <c r="B251" s="50">
        <v>1680</v>
      </c>
      <c r="C251" s="50" t="s">
        <v>213</v>
      </c>
      <c r="D251" s="50" t="s">
        <v>310</v>
      </c>
      <c r="E251" s="51" t="str">
        <f ca="1">IF(ISERROR(INDIRECT(CONCATENATE("FIPs_codes!",ADDRESS((MATCH($D251,INDIRECT($C251),0)+MATCH($C251,FIPs_codes!$G$1:$G$3296,0)-1),COLUMN(FIPs_codes!A249))))),"",INDIRECT(CONCATENATE("FIPs_codes!",ADDRESS((MATCH($D251,INDIRECT($C251),0)+MATCH($C251,FIPs_codes!$G$1:$G$3296,0)-1),COLUMN(FIPs_codes!A249)))))</f>
        <v>40093</v>
      </c>
      <c r="F251" s="51">
        <f ca="1">IF(ISERROR(INDIRECT(CONCATENATE("FIPs_codes!",ADDRESS((MATCH($D251,INDIRECT($C251),0)+MATCH($C251,FIPs_codes!$G$1:$G$3296,0)-1),COLUMN(FIPs_codes!C249))))),"",INDIRECT(CONCATENATE("FIPs_codes!",ADDRESS((MATCH($D251,INDIRECT($C251),0)+MATCH($C251,FIPs_codes!$G$1:$G$3296,0)-1),COLUMN(FIPs_codes!C249)))))</f>
        <v>6</v>
      </c>
      <c r="G251" s="52" t="s">
        <v>216</v>
      </c>
      <c r="H251" s="52" t="s">
        <v>217</v>
      </c>
      <c r="I251" s="54" t="s">
        <v>375</v>
      </c>
      <c r="J251" s="56" t="s">
        <v>268</v>
      </c>
      <c r="K251" s="50" t="s">
        <v>78</v>
      </c>
      <c r="L251" s="50" t="s">
        <v>269</v>
      </c>
      <c r="M251" s="50" t="s">
        <v>57</v>
      </c>
      <c r="N251" s="58" t="s">
        <v>376</v>
      </c>
      <c r="O251" s="58">
        <v>1981</v>
      </c>
      <c r="P251" s="58" t="s">
        <v>294</v>
      </c>
      <c r="Q251" s="126">
        <v>1232</v>
      </c>
      <c r="R251" s="50" t="s">
        <v>244</v>
      </c>
      <c r="S251" s="60" t="s">
        <v>60</v>
      </c>
      <c r="T251" s="48" t="s">
        <v>263</v>
      </c>
      <c r="U251" s="50" t="s">
        <v>134</v>
      </c>
      <c r="V251" s="58" t="s">
        <v>254</v>
      </c>
      <c r="W251" s="62" t="s">
        <v>225</v>
      </c>
      <c r="X251" s="62" t="s">
        <v>65</v>
      </c>
      <c r="Y251" s="62">
        <v>40471</v>
      </c>
      <c r="Z251" s="50">
        <v>84</v>
      </c>
      <c r="AA251" s="126">
        <v>1055</v>
      </c>
      <c r="AB251" s="50" t="s">
        <v>66</v>
      </c>
      <c r="AC251" s="126">
        <v>68834</v>
      </c>
      <c r="AD251" s="50" t="s">
        <v>262</v>
      </c>
      <c r="AE251" s="58" t="s">
        <v>255</v>
      </c>
      <c r="AF251" s="58" t="s">
        <v>236</v>
      </c>
      <c r="AG251" s="50" t="s">
        <v>229</v>
      </c>
      <c r="AH251" s="50">
        <v>0</v>
      </c>
      <c r="AI251" s="50">
        <v>42.07</v>
      </c>
      <c r="AJ251" s="50">
        <v>42.07</v>
      </c>
      <c r="AK251" s="58">
        <v>0</v>
      </c>
      <c r="AL251" s="26">
        <v>0</v>
      </c>
      <c r="AM251" s="56" t="s">
        <v>230</v>
      </c>
      <c r="AN251" s="50" t="s">
        <v>231</v>
      </c>
      <c r="AO251" s="50" t="s">
        <v>232</v>
      </c>
      <c r="AP251" s="45" t="s">
        <v>16963</v>
      </c>
      <c r="AQ251" s="27" t="str">
        <f t="shared" si="7"/>
        <v>Record Complete</v>
      </c>
      <c r="AR251" s="54"/>
      <c r="AS251" s="5" t="str">
        <f t="shared" si="8"/>
        <v/>
      </c>
      <c r="AT251" t="s">
        <v>17200</v>
      </c>
    </row>
    <row r="252" spans="1:46" ht="15.75" thickBot="1" x14ac:dyDescent="0.3">
      <c r="A252" s="47" t="s">
        <v>374</v>
      </c>
      <c r="B252" s="49">
        <v>1680</v>
      </c>
      <c r="C252" s="49" t="s">
        <v>213</v>
      </c>
      <c r="D252" s="49" t="s">
        <v>310</v>
      </c>
      <c r="E252" s="51" t="str">
        <f ca="1">IF(ISERROR(INDIRECT(CONCATENATE("FIPs_codes!",ADDRESS((MATCH($D252,INDIRECT($C252),0)+MATCH($C252,FIPs_codes!$G$1:$G$3296,0)-1),COLUMN(FIPs_codes!A250))))),"",INDIRECT(CONCATENATE("FIPs_codes!",ADDRESS((MATCH($D252,INDIRECT($C252),0)+MATCH($C252,FIPs_codes!$G$1:$G$3296,0)-1),COLUMN(FIPs_codes!A250)))))</f>
        <v>40093</v>
      </c>
      <c r="F252" s="51">
        <f ca="1">IF(ISERROR(INDIRECT(CONCATENATE("FIPs_codes!",ADDRESS((MATCH($D252,INDIRECT($C252),0)+MATCH($C252,FIPs_codes!$G$1:$G$3296,0)-1),COLUMN(FIPs_codes!C250))))),"",INDIRECT(CONCATENATE("FIPs_codes!",ADDRESS((MATCH($D252,INDIRECT($C252),0)+MATCH($C252,FIPs_codes!$G$1:$G$3296,0)-1),COLUMN(FIPs_codes!C250)))))</f>
        <v>6</v>
      </c>
      <c r="G252" s="51" t="s">
        <v>216</v>
      </c>
      <c r="H252" s="51" t="s">
        <v>217</v>
      </c>
      <c r="I252" s="53" t="s">
        <v>375</v>
      </c>
      <c r="J252" s="55" t="s">
        <v>268</v>
      </c>
      <c r="K252" s="49" t="s">
        <v>78</v>
      </c>
      <c r="L252" s="49" t="s">
        <v>269</v>
      </c>
      <c r="M252" s="49" t="s">
        <v>57</v>
      </c>
      <c r="N252" s="57" t="s">
        <v>376</v>
      </c>
      <c r="O252" s="57">
        <v>1981</v>
      </c>
      <c r="P252" s="57" t="s">
        <v>294</v>
      </c>
      <c r="Q252" s="128">
        <v>1232</v>
      </c>
      <c r="R252" s="49" t="s">
        <v>244</v>
      </c>
      <c r="S252" s="59" t="s">
        <v>60</v>
      </c>
      <c r="T252" s="47" t="s">
        <v>263</v>
      </c>
      <c r="U252" s="49" t="s">
        <v>134</v>
      </c>
      <c r="V252" s="57" t="s">
        <v>254</v>
      </c>
      <c r="W252" s="61" t="s">
        <v>225</v>
      </c>
      <c r="X252" s="61" t="s">
        <v>65</v>
      </c>
      <c r="Y252" s="61">
        <v>40471</v>
      </c>
      <c r="Z252" s="49">
        <v>84</v>
      </c>
      <c r="AA252" s="128">
        <v>1055</v>
      </c>
      <c r="AB252" s="49" t="s">
        <v>66</v>
      </c>
      <c r="AC252" s="128">
        <v>68834</v>
      </c>
      <c r="AD252" s="49" t="s">
        <v>262</v>
      </c>
      <c r="AE252" s="57" t="s">
        <v>255</v>
      </c>
      <c r="AF252" s="57" t="s">
        <v>236</v>
      </c>
      <c r="AG252" s="49" t="s">
        <v>229</v>
      </c>
      <c r="AH252" s="49">
        <v>0</v>
      </c>
      <c r="AI252" s="49">
        <v>42.48</v>
      </c>
      <c r="AJ252" s="49">
        <v>42.48</v>
      </c>
      <c r="AK252" s="57">
        <v>0</v>
      </c>
      <c r="AL252" s="25">
        <v>0</v>
      </c>
      <c r="AM252" s="55" t="s">
        <v>230</v>
      </c>
      <c r="AN252" s="49" t="s">
        <v>231</v>
      </c>
      <c r="AO252" s="49" t="s">
        <v>232</v>
      </c>
      <c r="AP252" s="63" t="s">
        <v>16963</v>
      </c>
      <c r="AQ252" s="27" t="str">
        <f t="shared" si="7"/>
        <v>Record Complete</v>
      </c>
      <c r="AR252" s="53"/>
      <c r="AS252" s="5" t="str">
        <f t="shared" si="8"/>
        <v/>
      </c>
      <c r="AT252" t="s">
        <v>17200</v>
      </c>
    </row>
    <row r="253" spans="1:46" ht="15.75" thickBot="1" x14ac:dyDescent="0.3">
      <c r="A253" s="30" t="s">
        <v>374</v>
      </c>
      <c r="B253" s="32">
        <v>1680</v>
      </c>
      <c r="C253" s="32" t="s">
        <v>213</v>
      </c>
      <c r="D253" s="32" t="s">
        <v>310</v>
      </c>
      <c r="E253" s="51" t="str">
        <f ca="1">IF(ISERROR(INDIRECT(CONCATENATE("FIPs_codes!",ADDRESS((MATCH($D253,INDIRECT($C253),0)+MATCH($C253,FIPs_codes!$G$1:$G$3296,0)-1),COLUMN(FIPs_codes!A251))))),"",INDIRECT(CONCATENATE("FIPs_codes!",ADDRESS((MATCH($D253,INDIRECT($C253),0)+MATCH($C253,FIPs_codes!$G$1:$G$3296,0)-1),COLUMN(FIPs_codes!A251)))))</f>
        <v>40093</v>
      </c>
      <c r="F253" s="51">
        <f ca="1">IF(ISERROR(INDIRECT(CONCATENATE("FIPs_codes!",ADDRESS((MATCH($D253,INDIRECT($C253),0)+MATCH($C253,FIPs_codes!$G$1:$G$3296,0)-1),COLUMN(FIPs_codes!C251))))),"",INDIRECT(CONCATENATE("FIPs_codes!",ADDRESS((MATCH($D253,INDIRECT($C253),0)+MATCH($C253,FIPs_codes!$G$1:$G$3296,0)-1),COLUMN(FIPs_codes!C251)))))</f>
        <v>6</v>
      </c>
      <c r="G253" s="34" t="s">
        <v>216</v>
      </c>
      <c r="H253" s="34" t="s">
        <v>217</v>
      </c>
      <c r="I253" s="36" t="s">
        <v>375</v>
      </c>
      <c r="J253" s="38" t="s">
        <v>268</v>
      </c>
      <c r="K253" s="32" t="s">
        <v>78</v>
      </c>
      <c r="L253" s="32" t="s">
        <v>269</v>
      </c>
      <c r="M253" s="32" t="s">
        <v>57</v>
      </c>
      <c r="N253" s="40" t="s">
        <v>376</v>
      </c>
      <c r="O253" s="40">
        <v>1981</v>
      </c>
      <c r="P253" s="40" t="s">
        <v>252</v>
      </c>
      <c r="Q253" s="125">
        <v>1232</v>
      </c>
      <c r="R253" s="32" t="s">
        <v>244</v>
      </c>
      <c r="S253" s="42" t="s">
        <v>60</v>
      </c>
      <c r="T253" s="30" t="s">
        <v>263</v>
      </c>
      <c r="U253" s="32" t="s">
        <v>134</v>
      </c>
      <c r="V253" s="40" t="s">
        <v>254</v>
      </c>
      <c r="W253" s="44" t="s">
        <v>225</v>
      </c>
      <c r="X253" s="44" t="s">
        <v>65</v>
      </c>
      <c r="Y253" s="275">
        <v>40471</v>
      </c>
      <c r="Z253" s="32">
        <v>85</v>
      </c>
      <c r="AA253" s="125">
        <v>1055</v>
      </c>
      <c r="AB253" s="32" t="s">
        <v>66</v>
      </c>
      <c r="AC253" s="125">
        <v>59000</v>
      </c>
      <c r="AD253" s="32" t="s">
        <v>262</v>
      </c>
      <c r="AE253" s="40" t="s">
        <v>255</v>
      </c>
      <c r="AF253" s="40" t="s">
        <v>236</v>
      </c>
      <c r="AG253" s="32" t="s">
        <v>229</v>
      </c>
      <c r="AH253" s="32">
        <v>0</v>
      </c>
      <c r="AI253" s="32">
        <v>45.16</v>
      </c>
      <c r="AJ253" s="32">
        <v>45.16</v>
      </c>
      <c r="AK253" s="40">
        <v>0</v>
      </c>
      <c r="AL253" s="25">
        <v>0</v>
      </c>
      <c r="AM253" s="38" t="s">
        <v>230</v>
      </c>
      <c r="AN253" s="32" t="s">
        <v>231</v>
      </c>
      <c r="AO253" s="32" t="s">
        <v>232</v>
      </c>
      <c r="AP253" s="63" t="s">
        <v>16963</v>
      </c>
      <c r="AQ253" s="27" t="str">
        <f t="shared" si="7"/>
        <v>Record Complete</v>
      </c>
      <c r="AR253" s="36"/>
      <c r="AS253" s="5" t="str">
        <f t="shared" si="8"/>
        <v/>
      </c>
      <c r="AT253" t="s">
        <v>17200</v>
      </c>
    </row>
    <row r="254" spans="1:46" ht="15.75" thickBot="1" x14ac:dyDescent="0.3">
      <c r="A254" s="48" t="s">
        <v>374</v>
      </c>
      <c r="B254" s="50">
        <v>1680</v>
      </c>
      <c r="C254" s="50" t="s">
        <v>213</v>
      </c>
      <c r="D254" s="50" t="s">
        <v>310</v>
      </c>
      <c r="E254" s="51" t="str">
        <f ca="1">IF(ISERROR(INDIRECT(CONCATENATE("FIPs_codes!",ADDRESS((MATCH($D254,INDIRECT($C254),0)+MATCH($C254,FIPs_codes!$G$1:$G$3296,0)-1),COLUMN(FIPs_codes!A252))))),"",INDIRECT(CONCATENATE("FIPs_codes!",ADDRESS((MATCH($D254,INDIRECT($C254),0)+MATCH($C254,FIPs_codes!$G$1:$G$3296,0)-1),COLUMN(FIPs_codes!A252)))))</f>
        <v>40093</v>
      </c>
      <c r="F254" s="51">
        <f ca="1">IF(ISERROR(INDIRECT(CONCATENATE("FIPs_codes!",ADDRESS((MATCH($D254,INDIRECT($C254),0)+MATCH($C254,FIPs_codes!$G$1:$G$3296,0)-1),COLUMN(FIPs_codes!C252))))),"",INDIRECT(CONCATENATE("FIPs_codes!",ADDRESS((MATCH($D254,INDIRECT($C254),0)+MATCH($C254,FIPs_codes!$G$1:$G$3296,0)-1),COLUMN(FIPs_codes!C252)))))</f>
        <v>6</v>
      </c>
      <c r="G254" s="52" t="s">
        <v>216</v>
      </c>
      <c r="H254" s="52" t="s">
        <v>217</v>
      </c>
      <c r="I254" s="54" t="s">
        <v>375</v>
      </c>
      <c r="J254" s="56" t="s">
        <v>268</v>
      </c>
      <c r="K254" s="50" t="s">
        <v>78</v>
      </c>
      <c r="L254" s="50" t="s">
        <v>269</v>
      </c>
      <c r="M254" s="50" t="s">
        <v>57</v>
      </c>
      <c r="N254" s="58" t="s">
        <v>376</v>
      </c>
      <c r="O254" s="58">
        <v>1981</v>
      </c>
      <c r="P254" s="58" t="s">
        <v>285</v>
      </c>
      <c r="Q254" s="126">
        <v>1232</v>
      </c>
      <c r="R254" s="50" t="s">
        <v>244</v>
      </c>
      <c r="S254" s="60" t="s">
        <v>60</v>
      </c>
      <c r="T254" s="48" t="s">
        <v>263</v>
      </c>
      <c r="U254" s="50" t="s">
        <v>134</v>
      </c>
      <c r="V254" s="58" t="s">
        <v>254</v>
      </c>
      <c r="W254" s="62" t="s">
        <v>225</v>
      </c>
      <c r="X254" s="62" t="s">
        <v>65</v>
      </c>
      <c r="Y254" s="62">
        <v>40471</v>
      </c>
      <c r="Z254" s="50">
        <v>86</v>
      </c>
      <c r="AA254" s="126">
        <v>1055</v>
      </c>
      <c r="AB254" s="50" t="s">
        <v>66</v>
      </c>
      <c r="AC254" s="126">
        <v>62147</v>
      </c>
      <c r="AD254" s="50" t="s">
        <v>262</v>
      </c>
      <c r="AE254" s="58" t="s">
        <v>255</v>
      </c>
      <c r="AF254" s="58" t="s">
        <v>236</v>
      </c>
      <c r="AG254" s="50" t="s">
        <v>229</v>
      </c>
      <c r="AH254" s="50">
        <v>0.06</v>
      </c>
      <c r="AI254" s="50">
        <v>103.21</v>
      </c>
      <c r="AJ254" s="50">
        <v>103.27</v>
      </c>
      <c r="AK254" s="58">
        <v>0</v>
      </c>
      <c r="AL254" s="26">
        <v>5.8100125883606081E-4</v>
      </c>
      <c r="AM254" s="56" t="s">
        <v>230</v>
      </c>
      <c r="AN254" s="50" t="s">
        <v>231</v>
      </c>
      <c r="AO254" s="50" t="s">
        <v>232</v>
      </c>
      <c r="AP254" s="45" t="s">
        <v>16963</v>
      </c>
      <c r="AQ254" s="27" t="str">
        <f t="shared" si="7"/>
        <v>Record Complete</v>
      </c>
      <c r="AR254" s="54"/>
      <c r="AS254" s="5" t="str">
        <f t="shared" si="8"/>
        <v/>
      </c>
      <c r="AT254" t="s">
        <v>17200</v>
      </c>
    </row>
    <row r="255" spans="1:46" ht="15.75" thickBot="1" x14ac:dyDescent="0.3">
      <c r="A255" s="47" t="s">
        <v>374</v>
      </c>
      <c r="B255" s="49">
        <v>1680</v>
      </c>
      <c r="C255" s="49" t="s">
        <v>213</v>
      </c>
      <c r="D255" s="49" t="s">
        <v>310</v>
      </c>
      <c r="E255" s="51" t="str">
        <f ca="1">IF(ISERROR(INDIRECT(CONCATENATE("FIPs_codes!",ADDRESS((MATCH($D255,INDIRECT($C255),0)+MATCH($C255,FIPs_codes!$G$1:$G$3296,0)-1),COLUMN(FIPs_codes!A253))))),"",INDIRECT(CONCATENATE("FIPs_codes!",ADDRESS((MATCH($D255,INDIRECT($C255),0)+MATCH($C255,FIPs_codes!$G$1:$G$3296,0)-1),COLUMN(FIPs_codes!A253)))))</f>
        <v>40093</v>
      </c>
      <c r="F255" s="51">
        <f ca="1">IF(ISERROR(INDIRECT(CONCATENATE("FIPs_codes!",ADDRESS((MATCH($D255,INDIRECT($C255),0)+MATCH($C255,FIPs_codes!$G$1:$G$3296,0)-1),COLUMN(FIPs_codes!C253))))),"",INDIRECT(CONCATENATE("FIPs_codes!",ADDRESS((MATCH($D255,INDIRECT($C255),0)+MATCH($C255,FIPs_codes!$G$1:$G$3296,0)-1),COLUMN(FIPs_codes!C253)))))</f>
        <v>6</v>
      </c>
      <c r="G255" s="51" t="s">
        <v>216</v>
      </c>
      <c r="H255" s="51" t="s">
        <v>217</v>
      </c>
      <c r="I255" s="53" t="s">
        <v>375</v>
      </c>
      <c r="J255" s="55" t="s">
        <v>268</v>
      </c>
      <c r="K255" s="49" t="s">
        <v>78</v>
      </c>
      <c r="L255" s="49" t="s">
        <v>269</v>
      </c>
      <c r="M255" s="49" t="s">
        <v>57</v>
      </c>
      <c r="N255" s="57" t="s">
        <v>376</v>
      </c>
      <c r="O255" s="57">
        <v>1981</v>
      </c>
      <c r="P255" s="57" t="s">
        <v>252</v>
      </c>
      <c r="Q255" s="128">
        <v>1232</v>
      </c>
      <c r="R255" s="49" t="s">
        <v>244</v>
      </c>
      <c r="S255" s="59" t="s">
        <v>60</v>
      </c>
      <c r="T255" s="47" t="s">
        <v>263</v>
      </c>
      <c r="U255" s="49" t="s">
        <v>134</v>
      </c>
      <c r="V255" s="57" t="s">
        <v>254</v>
      </c>
      <c r="W255" s="61" t="s">
        <v>225</v>
      </c>
      <c r="X255" s="61" t="s">
        <v>65</v>
      </c>
      <c r="Y255" s="152">
        <v>40471</v>
      </c>
      <c r="Z255" s="49">
        <v>85</v>
      </c>
      <c r="AA255" s="128">
        <v>1055</v>
      </c>
      <c r="AB255" s="49" t="s">
        <v>66</v>
      </c>
      <c r="AC255" s="128">
        <v>59000</v>
      </c>
      <c r="AD255" s="49" t="s">
        <v>262</v>
      </c>
      <c r="AE255" s="57" t="s">
        <v>255</v>
      </c>
      <c r="AF255" s="57" t="s">
        <v>236</v>
      </c>
      <c r="AG255" s="49" t="s">
        <v>229</v>
      </c>
      <c r="AH255" s="49">
        <v>0.76</v>
      </c>
      <c r="AI255" s="49">
        <v>109.16</v>
      </c>
      <c r="AJ255" s="49">
        <v>109.92</v>
      </c>
      <c r="AK255" s="57">
        <v>0</v>
      </c>
      <c r="AL255" s="25">
        <v>6.9141193595342069E-3</v>
      </c>
      <c r="AM255" s="55" t="s">
        <v>230</v>
      </c>
      <c r="AN255" s="49" t="s">
        <v>231</v>
      </c>
      <c r="AO255" s="49" t="s">
        <v>232</v>
      </c>
      <c r="AP255" s="63" t="s">
        <v>16963</v>
      </c>
      <c r="AQ255" s="27" t="str">
        <f t="shared" si="7"/>
        <v>Record Complete</v>
      </c>
      <c r="AR255" s="53"/>
      <c r="AS255" s="5" t="str">
        <f t="shared" si="8"/>
        <v/>
      </c>
      <c r="AT255" t="s">
        <v>17200</v>
      </c>
    </row>
    <row r="256" spans="1:46" ht="15.75" thickBot="1" x14ac:dyDescent="0.3">
      <c r="A256" s="48" t="s">
        <v>374</v>
      </c>
      <c r="B256" s="50">
        <v>1680</v>
      </c>
      <c r="C256" s="50" t="s">
        <v>213</v>
      </c>
      <c r="D256" s="50" t="s">
        <v>310</v>
      </c>
      <c r="E256" s="51" t="str">
        <f ca="1">IF(ISERROR(INDIRECT(CONCATENATE("FIPs_codes!",ADDRESS((MATCH($D256,INDIRECT($C256),0)+MATCH($C256,FIPs_codes!$G$1:$G$3296,0)-1),COLUMN(FIPs_codes!A254))))),"",INDIRECT(CONCATENATE("FIPs_codes!",ADDRESS((MATCH($D256,INDIRECT($C256),0)+MATCH($C256,FIPs_codes!$G$1:$G$3296,0)-1),COLUMN(FIPs_codes!A254)))))</f>
        <v>40093</v>
      </c>
      <c r="F256" s="51">
        <f ca="1">IF(ISERROR(INDIRECT(CONCATENATE("FIPs_codes!",ADDRESS((MATCH($D256,INDIRECT($C256),0)+MATCH($C256,FIPs_codes!$G$1:$G$3296,0)-1),COLUMN(FIPs_codes!C254))))),"",INDIRECT(CONCATENATE("FIPs_codes!",ADDRESS((MATCH($D256,INDIRECT($C256),0)+MATCH($C256,FIPs_codes!$G$1:$G$3296,0)-1),COLUMN(FIPs_codes!C254)))))</f>
        <v>6</v>
      </c>
      <c r="G256" s="52" t="s">
        <v>216</v>
      </c>
      <c r="H256" s="52" t="s">
        <v>217</v>
      </c>
      <c r="I256" s="54" t="s">
        <v>375</v>
      </c>
      <c r="J256" s="56" t="s">
        <v>268</v>
      </c>
      <c r="K256" s="50" t="s">
        <v>78</v>
      </c>
      <c r="L256" s="50" t="s">
        <v>269</v>
      </c>
      <c r="M256" s="50" t="s">
        <v>57</v>
      </c>
      <c r="N256" s="58" t="s">
        <v>376</v>
      </c>
      <c r="O256" s="58">
        <v>1981</v>
      </c>
      <c r="P256" s="58" t="s">
        <v>285</v>
      </c>
      <c r="Q256" s="126">
        <v>1232</v>
      </c>
      <c r="R256" s="50" t="s">
        <v>244</v>
      </c>
      <c r="S256" s="60" t="s">
        <v>60</v>
      </c>
      <c r="T256" s="48" t="s">
        <v>263</v>
      </c>
      <c r="U256" s="50" t="s">
        <v>134</v>
      </c>
      <c r="V256" s="58" t="s">
        <v>254</v>
      </c>
      <c r="W256" s="62" t="s">
        <v>225</v>
      </c>
      <c r="X256" s="62" t="s">
        <v>65</v>
      </c>
      <c r="Y256" s="62">
        <v>40471</v>
      </c>
      <c r="Z256" s="50">
        <v>86</v>
      </c>
      <c r="AA256" s="126">
        <v>1055</v>
      </c>
      <c r="AB256" s="50" t="s">
        <v>66</v>
      </c>
      <c r="AC256" s="126">
        <v>62147</v>
      </c>
      <c r="AD256" s="50" t="s">
        <v>262</v>
      </c>
      <c r="AE256" s="58" t="s">
        <v>255</v>
      </c>
      <c r="AF256" s="58" t="s">
        <v>236</v>
      </c>
      <c r="AG256" s="50" t="s">
        <v>229</v>
      </c>
      <c r="AH256" s="50">
        <v>0.1</v>
      </c>
      <c r="AI256" s="50">
        <v>110.27</v>
      </c>
      <c r="AJ256" s="50">
        <v>110.36999999999999</v>
      </c>
      <c r="AK256" s="58">
        <v>0</v>
      </c>
      <c r="AL256" s="26">
        <v>9.0604330887016408E-4</v>
      </c>
      <c r="AM256" s="56" t="s">
        <v>230</v>
      </c>
      <c r="AN256" s="50" t="s">
        <v>231</v>
      </c>
      <c r="AO256" s="50" t="s">
        <v>232</v>
      </c>
      <c r="AP256" s="45" t="s">
        <v>16963</v>
      </c>
      <c r="AQ256" s="27" t="str">
        <f t="shared" si="7"/>
        <v>Record Complete</v>
      </c>
      <c r="AR256" s="54"/>
      <c r="AS256" s="5" t="str">
        <f t="shared" si="8"/>
        <v/>
      </c>
      <c r="AT256" t="s">
        <v>17200</v>
      </c>
    </row>
    <row r="257" spans="1:46" ht="15.75" thickBot="1" x14ac:dyDescent="0.3">
      <c r="A257" s="47" t="s">
        <v>374</v>
      </c>
      <c r="B257" s="49">
        <v>1680</v>
      </c>
      <c r="C257" s="49" t="s">
        <v>213</v>
      </c>
      <c r="D257" s="49" t="s">
        <v>310</v>
      </c>
      <c r="E257" s="51" t="str">
        <f ca="1">IF(ISERROR(INDIRECT(CONCATENATE("FIPs_codes!",ADDRESS((MATCH($D257,INDIRECT($C257),0)+MATCH($C257,FIPs_codes!$G$1:$G$3296,0)-1),COLUMN(FIPs_codes!A255))))),"",INDIRECT(CONCATENATE("FIPs_codes!",ADDRESS((MATCH($D257,INDIRECT($C257),0)+MATCH($C257,FIPs_codes!$G$1:$G$3296,0)-1),COLUMN(FIPs_codes!A255)))))</f>
        <v>40093</v>
      </c>
      <c r="F257" s="51">
        <f ca="1">IF(ISERROR(INDIRECT(CONCATENATE("FIPs_codes!",ADDRESS((MATCH($D257,INDIRECT($C257),0)+MATCH($C257,FIPs_codes!$G$1:$G$3296,0)-1),COLUMN(FIPs_codes!C255))))),"",INDIRECT(CONCATENATE("FIPs_codes!",ADDRESS((MATCH($D257,INDIRECT($C257),0)+MATCH($C257,FIPs_codes!$G$1:$G$3296,0)-1),COLUMN(FIPs_codes!C255)))))</f>
        <v>6</v>
      </c>
      <c r="G257" s="51" t="s">
        <v>216</v>
      </c>
      <c r="H257" s="51" t="s">
        <v>217</v>
      </c>
      <c r="I257" s="53" t="s">
        <v>375</v>
      </c>
      <c r="J257" s="55" t="s">
        <v>268</v>
      </c>
      <c r="K257" s="49" t="s">
        <v>78</v>
      </c>
      <c r="L257" s="49" t="s">
        <v>269</v>
      </c>
      <c r="M257" s="49" t="s">
        <v>57</v>
      </c>
      <c r="N257" s="57" t="s">
        <v>376</v>
      </c>
      <c r="O257" s="57">
        <v>1981</v>
      </c>
      <c r="P257" s="57" t="s">
        <v>285</v>
      </c>
      <c r="Q257" s="128">
        <v>1232</v>
      </c>
      <c r="R257" s="49" t="s">
        <v>244</v>
      </c>
      <c r="S257" s="59" t="s">
        <v>60</v>
      </c>
      <c r="T257" s="47" t="s">
        <v>263</v>
      </c>
      <c r="U257" s="49" t="s">
        <v>134</v>
      </c>
      <c r="V257" s="57" t="s">
        <v>254</v>
      </c>
      <c r="W257" s="61" t="s">
        <v>225</v>
      </c>
      <c r="X257" s="61" t="s">
        <v>65</v>
      </c>
      <c r="Y257" s="61">
        <v>40471</v>
      </c>
      <c r="Z257" s="49">
        <v>86</v>
      </c>
      <c r="AA257" s="128">
        <v>1055</v>
      </c>
      <c r="AB257" s="49" t="s">
        <v>66</v>
      </c>
      <c r="AC257" s="128">
        <v>62147</v>
      </c>
      <c r="AD257" s="49" t="s">
        <v>262</v>
      </c>
      <c r="AE257" s="57" t="s">
        <v>255</v>
      </c>
      <c r="AF257" s="57" t="s">
        <v>236</v>
      </c>
      <c r="AG257" s="49" t="s">
        <v>229</v>
      </c>
      <c r="AH257" s="49">
        <v>0.09</v>
      </c>
      <c r="AI257" s="49">
        <v>142.4</v>
      </c>
      <c r="AJ257" s="49">
        <v>142.49</v>
      </c>
      <c r="AK257" s="57">
        <v>0</v>
      </c>
      <c r="AL257" s="25">
        <v>6.3162327180854788E-4</v>
      </c>
      <c r="AM257" s="55" t="s">
        <v>230</v>
      </c>
      <c r="AN257" s="49" t="s">
        <v>231</v>
      </c>
      <c r="AO257" s="49" t="s">
        <v>232</v>
      </c>
      <c r="AP257" s="63" t="s">
        <v>16963</v>
      </c>
      <c r="AQ257" s="27" t="str">
        <f t="shared" si="7"/>
        <v>Record Complete</v>
      </c>
      <c r="AR257" s="53"/>
      <c r="AS257" s="5" t="str">
        <f t="shared" si="8"/>
        <v/>
      </c>
      <c r="AT257" t="s">
        <v>17200</v>
      </c>
    </row>
    <row r="258" spans="1:46" ht="15.75" thickBot="1" x14ac:dyDescent="0.3">
      <c r="A258" s="48" t="s">
        <v>374</v>
      </c>
      <c r="B258" s="50">
        <v>1680</v>
      </c>
      <c r="C258" s="50" t="s">
        <v>213</v>
      </c>
      <c r="D258" s="50" t="s">
        <v>310</v>
      </c>
      <c r="E258" s="51" t="str">
        <f ca="1">IF(ISERROR(INDIRECT(CONCATENATE("FIPs_codes!",ADDRESS((MATCH($D258,INDIRECT($C258),0)+MATCH($C258,FIPs_codes!$G$1:$G$3296,0)-1),COLUMN(FIPs_codes!A256))))),"",INDIRECT(CONCATENATE("FIPs_codes!",ADDRESS((MATCH($D258,INDIRECT($C258),0)+MATCH($C258,FIPs_codes!$G$1:$G$3296,0)-1),COLUMN(FIPs_codes!A256)))))</f>
        <v>40093</v>
      </c>
      <c r="F258" s="51">
        <f ca="1">IF(ISERROR(INDIRECT(CONCATENATE("FIPs_codes!",ADDRESS((MATCH($D258,INDIRECT($C258),0)+MATCH($C258,FIPs_codes!$G$1:$G$3296,0)-1),COLUMN(FIPs_codes!C256))))),"",INDIRECT(CONCATENATE("FIPs_codes!",ADDRESS((MATCH($D258,INDIRECT($C258),0)+MATCH($C258,FIPs_codes!$G$1:$G$3296,0)-1),COLUMN(FIPs_codes!C256)))))</f>
        <v>6</v>
      </c>
      <c r="G258" s="52" t="s">
        <v>216</v>
      </c>
      <c r="H258" s="52" t="s">
        <v>217</v>
      </c>
      <c r="I258" s="54" t="s">
        <v>375</v>
      </c>
      <c r="J258" s="56" t="s">
        <v>268</v>
      </c>
      <c r="K258" s="50" t="s">
        <v>78</v>
      </c>
      <c r="L258" s="50" t="s">
        <v>269</v>
      </c>
      <c r="M258" s="50" t="s">
        <v>57</v>
      </c>
      <c r="N258" s="58" t="s">
        <v>376</v>
      </c>
      <c r="O258" s="58">
        <v>1984</v>
      </c>
      <c r="P258" s="58" t="s">
        <v>286</v>
      </c>
      <c r="Q258" s="126">
        <v>1232</v>
      </c>
      <c r="R258" s="50" t="s">
        <v>244</v>
      </c>
      <c r="S258" s="60" t="s">
        <v>60</v>
      </c>
      <c r="T258" s="48" t="s">
        <v>263</v>
      </c>
      <c r="U258" s="50" t="s">
        <v>134</v>
      </c>
      <c r="V258" s="58" t="s">
        <v>378</v>
      </c>
      <c r="W258" s="62" t="s">
        <v>225</v>
      </c>
      <c r="X258" s="62" t="s">
        <v>65</v>
      </c>
      <c r="Y258" s="62">
        <v>40542</v>
      </c>
      <c r="Z258" s="50">
        <v>75</v>
      </c>
      <c r="AA258" s="126">
        <v>1055</v>
      </c>
      <c r="AB258" s="50" t="s">
        <v>66</v>
      </c>
      <c r="AC258" s="126">
        <v>95278</v>
      </c>
      <c r="AD258" s="50" t="s">
        <v>262</v>
      </c>
      <c r="AE258" s="58" t="s">
        <v>255</v>
      </c>
      <c r="AF258" s="58" t="s">
        <v>236</v>
      </c>
      <c r="AG258" s="50" t="s">
        <v>229</v>
      </c>
      <c r="AH258" s="50">
        <v>0.1</v>
      </c>
      <c r="AI258" s="50">
        <v>13</v>
      </c>
      <c r="AJ258" s="50">
        <v>13.1</v>
      </c>
      <c r="AK258" s="58">
        <v>0.03</v>
      </c>
      <c r="AL258" s="26">
        <v>7.6335877862595426E-3</v>
      </c>
      <c r="AM258" s="56" t="s">
        <v>230</v>
      </c>
      <c r="AN258" s="50" t="s">
        <v>231</v>
      </c>
      <c r="AO258" s="50" t="s">
        <v>232</v>
      </c>
      <c r="AP258" s="45" t="s">
        <v>16963</v>
      </c>
      <c r="AQ258" s="27" t="str">
        <f t="shared" si="7"/>
        <v>Record Complete</v>
      </c>
      <c r="AR258" s="54"/>
      <c r="AS258" s="5" t="str">
        <f t="shared" si="8"/>
        <v/>
      </c>
      <c r="AT258" t="s">
        <v>17200</v>
      </c>
    </row>
    <row r="259" spans="1:46" ht="15.75" thickBot="1" x14ac:dyDescent="0.3">
      <c r="A259" s="47" t="s">
        <v>374</v>
      </c>
      <c r="B259" s="49">
        <v>1680</v>
      </c>
      <c r="C259" s="49" t="s">
        <v>213</v>
      </c>
      <c r="D259" s="49" t="s">
        <v>310</v>
      </c>
      <c r="E259" s="51" t="str">
        <f ca="1">IF(ISERROR(INDIRECT(CONCATENATE("FIPs_codes!",ADDRESS((MATCH($D259,INDIRECT($C259),0)+MATCH($C259,FIPs_codes!$G$1:$G$3296,0)-1),COLUMN(FIPs_codes!A257))))),"",INDIRECT(CONCATENATE("FIPs_codes!",ADDRESS((MATCH($D259,INDIRECT($C259),0)+MATCH($C259,FIPs_codes!$G$1:$G$3296,0)-1),COLUMN(FIPs_codes!A257)))))</f>
        <v>40093</v>
      </c>
      <c r="F259" s="51">
        <f ca="1">IF(ISERROR(INDIRECT(CONCATENATE("FIPs_codes!",ADDRESS((MATCH($D259,INDIRECT($C259),0)+MATCH($C259,FIPs_codes!$G$1:$G$3296,0)-1),COLUMN(FIPs_codes!C257))))),"",INDIRECT(CONCATENATE("FIPs_codes!",ADDRESS((MATCH($D259,INDIRECT($C259),0)+MATCH($C259,FIPs_codes!$G$1:$G$3296,0)-1),COLUMN(FIPs_codes!C257)))))</f>
        <v>6</v>
      </c>
      <c r="G259" s="51" t="s">
        <v>216</v>
      </c>
      <c r="H259" s="51" t="s">
        <v>217</v>
      </c>
      <c r="I259" s="53" t="s">
        <v>375</v>
      </c>
      <c r="J259" s="55" t="s">
        <v>268</v>
      </c>
      <c r="K259" s="49" t="s">
        <v>78</v>
      </c>
      <c r="L259" s="49" t="s">
        <v>269</v>
      </c>
      <c r="M259" s="49" t="s">
        <v>57</v>
      </c>
      <c r="N259" s="57" t="s">
        <v>376</v>
      </c>
      <c r="O259" s="57">
        <v>1984</v>
      </c>
      <c r="P259" s="57" t="s">
        <v>286</v>
      </c>
      <c r="Q259" s="128">
        <v>1232</v>
      </c>
      <c r="R259" s="49" t="s">
        <v>244</v>
      </c>
      <c r="S259" s="59" t="s">
        <v>60</v>
      </c>
      <c r="T259" s="47" t="s">
        <v>263</v>
      </c>
      <c r="U259" s="49" t="s">
        <v>134</v>
      </c>
      <c r="V259" s="57" t="s">
        <v>378</v>
      </c>
      <c r="W259" s="61" t="s">
        <v>225</v>
      </c>
      <c r="X259" s="61" t="s">
        <v>65</v>
      </c>
      <c r="Y259" s="61">
        <v>40542</v>
      </c>
      <c r="Z259" s="49">
        <v>75</v>
      </c>
      <c r="AA259" s="128">
        <v>1055</v>
      </c>
      <c r="AB259" s="49" t="s">
        <v>66</v>
      </c>
      <c r="AC259" s="128">
        <v>95278</v>
      </c>
      <c r="AD259" s="49" t="s">
        <v>262</v>
      </c>
      <c r="AE259" s="57" t="s">
        <v>255</v>
      </c>
      <c r="AF259" s="57" t="s">
        <v>236</v>
      </c>
      <c r="AG259" s="49" t="s">
        <v>229</v>
      </c>
      <c r="AH259" s="49">
        <v>0</v>
      </c>
      <c r="AI259" s="49">
        <v>39</v>
      </c>
      <c r="AJ259" s="49">
        <v>39</v>
      </c>
      <c r="AK259" s="57">
        <v>0.01</v>
      </c>
      <c r="AL259" s="25">
        <v>0</v>
      </c>
      <c r="AM259" s="55" t="s">
        <v>230</v>
      </c>
      <c r="AN259" s="49" t="s">
        <v>231</v>
      </c>
      <c r="AO259" s="49" t="s">
        <v>232</v>
      </c>
      <c r="AP259" s="63" t="s">
        <v>16963</v>
      </c>
      <c r="AQ259" s="27" t="str">
        <f t="shared" si="7"/>
        <v>Record Complete</v>
      </c>
      <c r="AR259" s="53"/>
      <c r="AS259" s="5" t="str">
        <f t="shared" si="8"/>
        <v/>
      </c>
      <c r="AT259" t="s">
        <v>17200</v>
      </c>
    </row>
    <row r="260" spans="1:46" ht="15.75" thickBot="1" x14ac:dyDescent="0.3">
      <c r="A260" s="48" t="s">
        <v>374</v>
      </c>
      <c r="B260" s="50">
        <v>1680</v>
      </c>
      <c r="C260" s="50" t="s">
        <v>213</v>
      </c>
      <c r="D260" s="50" t="s">
        <v>310</v>
      </c>
      <c r="E260" s="51" t="str">
        <f ca="1">IF(ISERROR(INDIRECT(CONCATENATE("FIPs_codes!",ADDRESS((MATCH($D260,INDIRECT($C260),0)+MATCH($C260,FIPs_codes!$G$1:$G$3296,0)-1),COLUMN(FIPs_codes!A258))))),"",INDIRECT(CONCATENATE("FIPs_codes!",ADDRESS((MATCH($D260,INDIRECT($C260),0)+MATCH($C260,FIPs_codes!$G$1:$G$3296,0)-1),COLUMN(FIPs_codes!A258)))))</f>
        <v>40093</v>
      </c>
      <c r="F260" s="51">
        <f ca="1">IF(ISERROR(INDIRECT(CONCATENATE("FIPs_codes!",ADDRESS((MATCH($D260,INDIRECT($C260),0)+MATCH($C260,FIPs_codes!$G$1:$G$3296,0)-1),COLUMN(FIPs_codes!C258))))),"",INDIRECT(CONCATENATE("FIPs_codes!",ADDRESS((MATCH($D260,INDIRECT($C260),0)+MATCH($C260,FIPs_codes!$G$1:$G$3296,0)-1),COLUMN(FIPs_codes!C258)))))</f>
        <v>6</v>
      </c>
      <c r="G260" s="52" t="s">
        <v>216</v>
      </c>
      <c r="H260" s="52" t="s">
        <v>217</v>
      </c>
      <c r="I260" s="54" t="s">
        <v>375</v>
      </c>
      <c r="J260" s="56" t="s">
        <v>268</v>
      </c>
      <c r="K260" s="50" t="s">
        <v>78</v>
      </c>
      <c r="L260" s="50" t="s">
        <v>269</v>
      </c>
      <c r="M260" s="50" t="s">
        <v>57</v>
      </c>
      <c r="N260" s="58" t="s">
        <v>376</v>
      </c>
      <c r="O260" s="58">
        <v>1984</v>
      </c>
      <c r="P260" s="58" t="s">
        <v>286</v>
      </c>
      <c r="Q260" s="126">
        <v>1232</v>
      </c>
      <c r="R260" s="50" t="s">
        <v>244</v>
      </c>
      <c r="S260" s="60" t="s">
        <v>60</v>
      </c>
      <c r="T260" s="48" t="s">
        <v>263</v>
      </c>
      <c r="U260" s="50" t="s">
        <v>134</v>
      </c>
      <c r="V260" s="58" t="s">
        <v>378</v>
      </c>
      <c r="W260" s="62" t="s">
        <v>225</v>
      </c>
      <c r="X260" s="62" t="s">
        <v>65</v>
      </c>
      <c r="Y260" s="62">
        <v>40542</v>
      </c>
      <c r="Z260" s="50">
        <v>75</v>
      </c>
      <c r="AA260" s="126">
        <v>1055</v>
      </c>
      <c r="AB260" s="50" t="s">
        <v>66</v>
      </c>
      <c r="AC260" s="126">
        <v>95278</v>
      </c>
      <c r="AD260" s="50" t="s">
        <v>262</v>
      </c>
      <c r="AE260" s="58" t="s">
        <v>255</v>
      </c>
      <c r="AF260" s="58" t="s">
        <v>236</v>
      </c>
      <c r="AG260" s="50" t="s">
        <v>229</v>
      </c>
      <c r="AH260" s="50">
        <v>0.1</v>
      </c>
      <c r="AI260" s="50">
        <v>62</v>
      </c>
      <c r="AJ260" s="50">
        <v>62.1</v>
      </c>
      <c r="AK260" s="58">
        <v>0.02</v>
      </c>
      <c r="AL260" s="26">
        <v>1.6103059581320451E-3</v>
      </c>
      <c r="AM260" s="56" t="s">
        <v>230</v>
      </c>
      <c r="AN260" s="50" t="s">
        <v>231</v>
      </c>
      <c r="AO260" s="50" t="s">
        <v>232</v>
      </c>
      <c r="AP260" s="45" t="s">
        <v>16963</v>
      </c>
      <c r="AQ260" s="27" t="str">
        <f t="shared" ref="AQ260:AQ323" si="9">IF(OR(ISBLANK(B260),ISBLANK(C260),ISBLANK(D260),ISBLANK(G260),ISBLANK(H260),NOT(OR(NOT(ISBLANK(J260)),AND(NOT(ISBLANK(K260)),NOT(ISBLANK(L260))))),ISBLANK(M260),ISBLANK(Q260),ISBLANK(R260),ISBLANK(U260),ISBLANK(W260),ISBLANK(X260),ISBLANK(Y260),ISBLANK(Z260),ISBLANK(AA260),ISBLANK(AB260),ISBLANK(AC260),ISBLANK(AD260),ISBLANK(AM260),ISBLANK(AN260),AND(ISBLANK(AO260),ISBLANK(AP260))),"Record incomplete","Record Complete")</f>
        <v>Record Complete</v>
      </c>
      <c r="AR260" s="54"/>
      <c r="AS260" s="5" t="str">
        <f t="shared" ref="AS260:AS323" si="10">IF(AND(A259=A259,K260=K259,L260=L259,N260=N259,Y260=Y259,Z260=Z259,AJ260=AJ259,AI260=AI259),"DUP","")</f>
        <v/>
      </c>
      <c r="AT260" t="s">
        <v>17200</v>
      </c>
    </row>
    <row r="261" spans="1:46" ht="15.75" thickBot="1" x14ac:dyDescent="0.3">
      <c r="A261" s="30" t="s">
        <v>374</v>
      </c>
      <c r="B261" s="32">
        <v>1680</v>
      </c>
      <c r="C261" s="32" t="s">
        <v>213</v>
      </c>
      <c r="D261" s="32" t="s">
        <v>310</v>
      </c>
      <c r="E261" s="51" t="str">
        <f ca="1">IF(ISERROR(INDIRECT(CONCATENATE("FIPs_codes!",ADDRESS((MATCH($D261,INDIRECT($C261),0)+MATCH($C261,FIPs_codes!$G$1:$G$3296,0)-1),COLUMN(FIPs_codes!A259))))),"",INDIRECT(CONCATENATE("FIPs_codes!",ADDRESS((MATCH($D261,INDIRECT($C261),0)+MATCH($C261,FIPs_codes!$G$1:$G$3296,0)-1),COLUMN(FIPs_codes!A259)))))</f>
        <v>40093</v>
      </c>
      <c r="F261" s="51">
        <f ca="1">IF(ISERROR(INDIRECT(CONCATENATE("FIPs_codes!",ADDRESS((MATCH($D261,INDIRECT($C261),0)+MATCH($C261,FIPs_codes!$G$1:$G$3296,0)-1),COLUMN(FIPs_codes!C259))))),"",INDIRECT(CONCATENATE("FIPs_codes!",ADDRESS((MATCH($D261,INDIRECT($C261),0)+MATCH($C261,FIPs_codes!$G$1:$G$3296,0)-1),COLUMN(FIPs_codes!C259)))))</f>
        <v>6</v>
      </c>
      <c r="G261" s="32" t="s">
        <v>249</v>
      </c>
      <c r="H261" s="32" t="s">
        <v>217</v>
      </c>
      <c r="I261" s="36" t="s">
        <v>375</v>
      </c>
      <c r="J261" s="38" t="s">
        <v>268</v>
      </c>
      <c r="K261" s="32" t="s">
        <v>78</v>
      </c>
      <c r="L261" s="32" t="s">
        <v>269</v>
      </c>
      <c r="M261" s="32" t="s">
        <v>57</v>
      </c>
      <c r="N261" s="40" t="s">
        <v>376</v>
      </c>
      <c r="O261" s="40">
        <v>1982</v>
      </c>
      <c r="P261" s="40" t="s">
        <v>252</v>
      </c>
      <c r="Q261" s="32">
        <v>1232</v>
      </c>
      <c r="R261" s="32" t="s">
        <v>244</v>
      </c>
      <c r="S261" s="42" t="s">
        <v>60</v>
      </c>
      <c r="T261" s="30" t="s">
        <v>253</v>
      </c>
      <c r="U261" s="32" t="s">
        <v>134</v>
      </c>
      <c r="V261" s="40" t="s">
        <v>254</v>
      </c>
      <c r="W261" s="44" t="s">
        <v>225</v>
      </c>
      <c r="X261" s="44" t="s">
        <v>65</v>
      </c>
      <c r="Y261" s="44">
        <v>40944</v>
      </c>
      <c r="Z261" s="32">
        <v>91</v>
      </c>
      <c r="AA261" s="32">
        <v>1055</v>
      </c>
      <c r="AB261" s="32" t="s">
        <v>66</v>
      </c>
      <c r="AC261" s="32">
        <v>69620</v>
      </c>
      <c r="AD261" s="32" t="s">
        <v>262</v>
      </c>
      <c r="AE261" s="40" t="s">
        <v>255</v>
      </c>
      <c r="AF261" s="40" t="s">
        <v>256</v>
      </c>
      <c r="AG261" s="32" t="s">
        <v>229</v>
      </c>
      <c r="AH261" s="32">
        <v>0</v>
      </c>
      <c r="AI261" s="32">
        <v>20.65</v>
      </c>
      <c r="AJ261" s="32">
        <v>20.65</v>
      </c>
      <c r="AK261" s="40">
        <v>0</v>
      </c>
      <c r="AL261" s="25">
        <v>0</v>
      </c>
      <c r="AM261" s="38" t="s">
        <v>230</v>
      </c>
      <c r="AN261" s="32" t="s">
        <v>257</v>
      </c>
      <c r="AO261" s="32" t="s">
        <v>258</v>
      </c>
      <c r="AP261" s="63" t="s">
        <v>259</v>
      </c>
      <c r="AQ261" s="27" t="str">
        <f t="shared" si="9"/>
        <v>Record Complete</v>
      </c>
      <c r="AR261" s="36" t="s">
        <v>234</v>
      </c>
      <c r="AS261" s="5" t="str">
        <f t="shared" si="10"/>
        <v/>
      </c>
      <c r="AT261" t="s">
        <v>17200</v>
      </c>
    </row>
    <row r="262" spans="1:46" ht="15.75" thickBot="1" x14ac:dyDescent="0.3">
      <c r="A262" s="29" t="s">
        <v>384</v>
      </c>
      <c r="B262" s="31">
        <v>9075</v>
      </c>
      <c r="C262" s="31" t="s">
        <v>213</v>
      </c>
      <c r="D262" s="31" t="s">
        <v>300</v>
      </c>
      <c r="E262" s="51" t="str">
        <f ca="1">IF(ISERROR(INDIRECT(CONCATENATE("FIPs_codes!",ADDRESS((MATCH($D262,INDIRECT($C262),0)+MATCH($C262,FIPs_codes!$G$1:$G$3296,0)-1),COLUMN(FIPs_codes!A260))))),"",INDIRECT(CONCATENATE("FIPs_codes!",ADDRESS((MATCH($D262,INDIRECT($C262),0)+MATCH($C262,FIPs_codes!$G$1:$G$3296,0)-1),COLUMN(FIPs_codes!A260)))))</f>
        <v>40009</v>
      </c>
      <c r="F262" s="51">
        <f ca="1">IF(ISERROR(INDIRECT(CONCATENATE("FIPs_codes!",ADDRESS((MATCH($D262,INDIRECT($C262),0)+MATCH($C262,FIPs_codes!$G$1:$G$3296,0)-1),COLUMN(FIPs_codes!C260))))),"",INDIRECT(CONCATENATE("FIPs_codes!",ADDRESS((MATCH($D262,INDIRECT($C262),0)+MATCH($C262,FIPs_codes!$G$1:$G$3296,0)-1),COLUMN(FIPs_codes!C260)))))</f>
        <v>6</v>
      </c>
      <c r="G262" s="33" t="s">
        <v>329</v>
      </c>
      <c r="H262" s="33" t="s">
        <v>217</v>
      </c>
      <c r="I262" s="35" t="s">
        <v>385</v>
      </c>
      <c r="J262" s="37" t="s">
        <v>268</v>
      </c>
      <c r="K262" s="31" t="s">
        <v>78</v>
      </c>
      <c r="L262" s="31" t="s">
        <v>269</v>
      </c>
      <c r="M262" s="31" t="s">
        <v>57</v>
      </c>
      <c r="N262" s="39" t="s">
        <v>386</v>
      </c>
      <c r="O262" s="39" t="s">
        <v>85</v>
      </c>
      <c r="P262" s="39" t="s">
        <v>387</v>
      </c>
      <c r="Q262" s="240">
        <v>46</v>
      </c>
      <c r="R262" s="31" t="s">
        <v>60</v>
      </c>
      <c r="S262" s="41" t="s">
        <v>60</v>
      </c>
      <c r="T262" s="29" t="s">
        <v>223</v>
      </c>
      <c r="U262" s="31" t="s">
        <v>134</v>
      </c>
      <c r="V262" s="39" t="s">
        <v>308</v>
      </c>
      <c r="W262" s="43" t="s">
        <v>225</v>
      </c>
      <c r="X262" s="43" t="s">
        <v>226</v>
      </c>
      <c r="Y262" s="43">
        <v>41044</v>
      </c>
      <c r="Z262" s="31">
        <v>85</v>
      </c>
      <c r="AA262" s="240">
        <v>825</v>
      </c>
      <c r="AB262" s="31" t="s">
        <v>66</v>
      </c>
      <c r="AC262" s="240">
        <v>230</v>
      </c>
      <c r="AD262" s="31" t="s">
        <v>227</v>
      </c>
      <c r="AE262" s="39" t="s">
        <v>235</v>
      </c>
      <c r="AF262" s="39" t="s">
        <v>236</v>
      </c>
      <c r="AG262" s="31" t="s">
        <v>229</v>
      </c>
      <c r="AH262" s="31">
        <v>209.1</v>
      </c>
      <c r="AI262" s="31">
        <v>1809.5</v>
      </c>
      <c r="AJ262" s="31">
        <v>2018.9</v>
      </c>
      <c r="AK262" s="39">
        <v>4.9000000000000004</v>
      </c>
      <c r="AL262" s="26">
        <v>0.10358664420885763</v>
      </c>
      <c r="AM262" s="37" t="s">
        <v>230</v>
      </c>
      <c r="AN262" s="31" t="s">
        <v>231</v>
      </c>
      <c r="AO262" s="31" t="s">
        <v>232</v>
      </c>
      <c r="AP262" s="45" t="s">
        <v>16963</v>
      </c>
      <c r="AQ262" s="27" t="str">
        <f t="shared" si="9"/>
        <v>Record Complete</v>
      </c>
      <c r="AR262" s="35" t="s">
        <v>234</v>
      </c>
      <c r="AS262" s="5" t="str">
        <f t="shared" si="10"/>
        <v/>
      </c>
      <c r="AT262" t="s">
        <v>17200</v>
      </c>
    </row>
    <row r="263" spans="1:46" ht="15.75" thickBot="1" x14ac:dyDescent="0.3">
      <c r="A263" s="47" t="s">
        <v>384</v>
      </c>
      <c r="B263" s="49">
        <v>9075</v>
      </c>
      <c r="C263" s="49" t="s">
        <v>213</v>
      </c>
      <c r="D263" s="49" t="s">
        <v>300</v>
      </c>
      <c r="E263" s="51" t="str">
        <f ca="1">IF(ISERROR(INDIRECT(CONCATENATE("FIPs_codes!",ADDRESS((MATCH($D263,INDIRECT($C263),0)+MATCH($C263,FIPs_codes!$G$1:$G$3296,0)-1),COLUMN(FIPs_codes!A261))))),"",INDIRECT(CONCATENATE("FIPs_codes!",ADDRESS((MATCH($D263,INDIRECT($C263),0)+MATCH($C263,FIPs_codes!$G$1:$G$3296,0)-1),COLUMN(FIPs_codes!A261)))))</f>
        <v>40009</v>
      </c>
      <c r="F263" s="51">
        <f ca="1">IF(ISERROR(INDIRECT(CONCATENATE("FIPs_codes!",ADDRESS((MATCH($D263,INDIRECT($C263),0)+MATCH($C263,FIPs_codes!$G$1:$G$3296,0)-1),COLUMN(FIPs_codes!C261))))),"",INDIRECT(CONCATENATE("FIPs_codes!",ADDRESS((MATCH($D263,INDIRECT($C263),0)+MATCH($C263,FIPs_codes!$G$1:$G$3296,0)-1),COLUMN(FIPs_codes!C261)))))</f>
        <v>6</v>
      </c>
      <c r="G263" s="51" t="s">
        <v>329</v>
      </c>
      <c r="H263" s="51" t="s">
        <v>217</v>
      </c>
      <c r="I263" s="53" t="s">
        <v>385</v>
      </c>
      <c r="J263" s="55" t="s">
        <v>268</v>
      </c>
      <c r="K263" s="49" t="s">
        <v>78</v>
      </c>
      <c r="L263" s="49" t="s">
        <v>269</v>
      </c>
      <c r="M263" s="49" t="s">
        <v>57</v>
      </c>
      <c r="N263" s="57" t="s">
        <v>386</v>
      </c>
      <c r="O263" s="57" t="s">
        <v>85</v>
      </c>
      <c r="P263" s="57" t="s">
        <v>387</v>
      </c>
      <c r="Q263" s="128">
        <v>46</v>
      </c>
      <c r="R263" s="49" t="s">
        <v>60</v>
      </c>
      <c r="S263" s="59" t="s">
        <v>60</v>
      </c>
      <c r="T263" s="47" t="s">
        <v>223</v>
      </c>
      <c r="U263" s="49" t="s">
        <v>134</v>
      </c>
      <c r="V263" s="57" t="s">
        <v>308</v>
      </c>
      <c r="W263" s="61" t="s">
        <v>225</v>
      </c>
      <c r="X263" s="61" t="s">
        <v>226</v>
      </c>
      <c r="Y263" s="61">
        <v>41044</v>
      </c>
      <c r="Z263" s="49">
        <v>85</v>
      </c>
      <c r="AA263" s="128">
        <v>825</v>
      </c>
      <c r="AB263" s="49" t="s">
        <v>66</v>
      </c>
      <c r="AC263" s="128">
        <v>230</v>
      </c>
      <c r="AD263" s="49" t="s">
        <v>227</v>
      </c>
      <c r="AE263" s="57" t="s">
        <v>235</v>
      </c>
      <c r="AF263" s="57" t="s">
        <v>236</v>
      </c>
      <c r="AG263" s="49" t="s">
        <v>229</v>
      </c>
      <c r="AH263" s="49">
        <v>235.4</v>
      </c>
      <c r="AI263" s="49">
        <v>2112.5</v>
      </c>
      <c r="AJ263" s="49">
        <v>2347.9</v>
      </c>
      <c r="AK263" s="57">
        <v>3.7</v>
      </c>
      <c r="AL263" s="25">
        <v>0.10025980663571703</v>
      </c>
      <c r="AM263" s="55" t="s">
        <v>230</v>
      </c>
      <c r="AN263" s="49" t="s">
        <v>231</v>
      </c>
      <c r="AO263" s="49" t="s">
        <v>232</v>
      </c>
      <c r="AP263" s="63" t="s">
        <v>16963</v>
      </c>
      <c r="AQ263" s="27" t="str">
        <f t="shared" si="9"/>
        <v>Record Complete</v>
      </c>
      <c r="AR263" s="53" t="s">
        <v>234</v>
      </c>
      <c r="AS263" s="5" t="str">
        <f t="shared" si="10"/>
        <v/>
      </c>
      <c r="AT263" t="s">
        <v>17200</v>
      </c>
    </row>
    <row r="264" spans="1:46" ht="15.75" thickBot="1" x14ac:dyDescent="0.3">
      <c r="A264" s="48" t="s">
        <v>384</v>
      </c>
      <c r="B264" s="50">
        <v>9075</v>
      </c>
      <c r="C264" s="50" t="s">
        <v>213</v>
      </c>
      <c r="D264" s="50" t="s">
        <v>300</v>
      </c>
      <c r="E264" s="51" t="str">
        <f ca="1">IF(ISERROR(INDIRECT(CONCATENATE("FIPs_codes!",ADDRESS((MATCH($D264,INDIRECT($C264),0)+MATCH($C264,FIPs_codes!$G$1:$G$3296,0)-1),COLUMN(FIPs_codes!A262))))),"",INDIRECT(CONCATENATE("FIPs_codes!",ADDRESS((MATCH($D264,INDIRECT($C264),0)+MATCH($C264,FIPs_codes!$G$1:$G$3296,0)-1),COLUMN(FIPs_codes!A262)))))</f>
        <v>40009</v>
      </c>
      <c r="F264" s="51">
        <f ca="1">IF(ISERROR(INDIRECT(CONCATENATE("FIPs_codes!",ADDRESS((MATCH($D264,INDIRECT($C264),0)+MATCH($C264,FIPs_codes!$G$1:$G$3296,0)-1),COLUMN(FIPs_codes!C262))))),"",INDIRECT(CONCATENATE("FIPs_codes!",ADDRESS((MATCH($D264,INDIRECT($C264),0)+MATCH($C264,FIPs_codes!$G$1:$G$3296,0)-1),COLUMN(FIPs_codes!C262)))))</f>
        <v>6</v>
      </c>
      <c r="G264" s="52" t="s">
        <v>329</v>
      </c>
      <c r="H264" s="52" t="s">
        <v>217</v>
      </c>
      <c r="I264" s="54" t="s">
        <v>385</v>
      </c>
      <c r="J264" s="56" t="s">
        <v>268</v>
      </c>
      <c r="K264" s="50" t="s">
        <v>78</v>
      </c>
      <c r="L264" s="50" t="s">
        <v>269</v>
      </c>
      <c r="M264" s="50" t="s">
        <v>57</v>
      </c>
      <c r="N264" s="58" t="s">
        <v>386</v>
      </c>
      <c r="O264" s="58" t="s">
        <v>85</v>
      </c>
      <c r="P264" s="58" t="s">
        <v>387</v>
      </c>
      <c r="Q264" s="126">
        <v>46</v>
      </c>
      <c r="R264" s="50" t="s">
        <v>60</v>
      </c>
      <c r="S264" s="60" t="s">
        <v>60</v>
      </c>
      <c r="T264" s="48" t="s">
        <v>223</v>
      </c>
      <c r="U264" s="50" t="s">
        <v>134</v>
      </c>
      <c r="V264" s="58" t="s">
        <v>308</v>
      </c>
      <c r="W264" s="62" t="s">
        <v>225</v>
      </c>
      <c r="X264" s="62" t="s">
        <v>226</v>
      </c>
      <c r="Y264" s="62">
        <v>41044</v>
      </c>
      <c r="Z264" s="50">
        <v>85</v>
      </c>
      <c r="AA264" s="126">
        <v>825</v>
      </c>
      <c r="AB264" s="50" t="s">
        <v>66</v>
      </c>
      <c r="AC264" s="126">
        <v>230</v>
      </c>
      <c r="AD264" s="50" t="s">
        <v>227</v>
      </c>
      <c r="AE264" s="58" t="s">
        <v>235</v>
      </c>
      <c r="AF264" s="58" t="s">
        <v>236</v>
      </c>
      <c r="AG264" s="50" t="s">
        <v>229</v>
      </c>
      <c r="AH264" s="50">
        <v>240.1</v>
      </c>
      <c r="AI264" s="50">
        <v>2190.5</v>
      </c>
      <c r="AJ264" s="50">
        <v>2430.6</v>
      </c>
      <c r="AK264" s="58">
        <v>3.6</v>
      </c>
      <c r="AL264" s="26">
        <v>9.8782193697029536E-2</v>
      </c>
      <c r="AM264" s="56" t="s">
        <v>230</v>
      </c>
      <c r="AN264" s="50" t="s">
        <v>231</v>
      </c>
      <c r="AO264" s="50" t="s">
        <v>232</v>
      </c>
      <c r="AP264" s="45" t="s">
        <v>16963</v>
      </c>
      <c r="AQ264" s="27" t="str">
        <f t="shared" si="9"/>
        <v>Record Complete</v>
      </c>
      <c r="AR264" s="54" t="s">
        <v>234</v>
      </c>
      <c r="AS264" s="5" t="str">
        <f t="shared" si="10"/>
        <v/>
      </c>
      <c r="AT264" t="s">
        <v>17200</v>
      </c>
    </row>
    <row r="265" spans="1:46" ht="15.75" thickBot="1" x14ac:dyDescent="0.3">
      <c r="A265" s="30" t="s">
        <v>388</v>
      </c>
      <c r="B265" s="32">
        <v>6949</v>
      </c>
      <c r="C265" s="32" t="s">
        <v>213</v>
      </c>
      <c r="D265" s="32" t="s">
        <v>300</v>
      </c>
      <c r="E265" s="51" t="str">
        <f ca="1">IF(ISERROR(INDIRECT(CONCATENATE("FIPs_codes!",ADDRESS((MATCH($D265,INDIRECT($C265),0)+MATCH($C265,FIPs_codes!$G$1:$G$3296,0)-1),COLUMN(FIPs_codes!A263))))),"",INDIRECT(CONCATENATE("FIPs_codes!",ADDRESS((MATCH($D265,INDIRECT($C265),0)+MATCH($C265,FIPs_codes!$G$1:$G$3296,0)-1),COLUMN(FIPs_codes!A263)))))</f>
        <v>40009</v>
      </c>
      <c r="F265" s="51">
        <f ca="1">IF(ISERROR(INDIRECT(CONCATENATE("FIPs_codes!",ADDRESS((MATCH($D265,INDIRECT($C265),0)+MATCH($C265,FIPs_codes!$G$1:$G$3296,0)-1),COLUMN(FIPs_codes!C263))))),"",INDIRECT(CONCATENATE("FIPs_codes!",ADDRESS((MATCH($D265,INDIRECT($C265),0)+MATCH($C265,FIPs_codes!$G$1:$G$3296,0)-1),COLUMN(FIPs_codes!C263)))))</f>
        <v>6</v>
      </c>
      <c r="G265" s="34" t="s">
        <v>216</v>
      </c>
      <c r="H265" s="34" t="s">
        <v>217</v>
      </c>
      <c r="I265" s="36" t="s">
        <v>389</v>
      </c>
      <c r="J265" s="38" t="s">
        <v>268</v>
      </c>
      <c r="K265" s="32" t="s">
        <v>78</v>
      </c>
      <c r="L265" s="32" t="s">
        <v>269</v>
      </c>
      <c r="M265" s="32" t="s">
        <v>57</v>
      </c>
      <c r="N265" s="40" t="s">
        <v>390</v>
      </c>
      <c r="O265" s="40">
        <v>1981</v>
      </c>
      <c r="P265" s="40" t="s">
        <v>252</v>
      </c>
      <c r="Q265" s="125">
        <v>1478</v>
      </c>
      <c r="R265" s="32" t="s">
        <v>244</v>
      </c>
      <c r="S265" s="42" t="s">
        <v>60</v>
      </c>
      <c r="T265" s="30" t="s">
        <v>306</v>
      </c>
      <c r="U265" s="32" t="s">
        <v>307</v>
      </c>
      <c r="V265" s="40" t="s">
        <v>308</v>
      </c>
      <c r="W265" s="44" t="s">
        <v>225</v>
      </c>
      <c r="X265" s="44" t="s">
        <v>65</v>
      </c>
      <c r="Y265" s="275">
        <v>40862</v>
      </c>
      <c r="Z265" s="32">
        <v>81</v>
      </c>
      <c r="AA265" s="125">
        <v>1150</v>
      </c>
      <c r="AB265" s="32" t="s">
        <v>66</v>
      </c>
      <c r="AC265" s="125">
        <v>88768</v>
      </c>
      <c r="AD265" s="32" t="s">
        <v>309</v>
      </c>
      <c r="AE265" s="40" t="s">
        <v>255</v>
      </c>
      <c r="AF265" s="40" t="s">
        <v>236</v>
      </c>
      <c r="AG265" s="32" t="s">
        <v>229</v>
      </c>
      <c r="AH265" s="32">
        <v>0</v>
      </c>
      <c r="AI265" s="32">
        <v>419.8</v>
      </c>
      <c r="AJ265" s="32">
        <v>419.8</v>
      </c>
      <c r="AK265" s="40">
        <v>0</v>
      </c>
      <c r="AL265" s="25">
        <v>0</v>
      </c>
      <c r="AM265" s="38" t="s">
        <v>230</v>
      </c>
      <c r="AN265" s="32" t="s">
        <v>231</v>
      </c>
      <c r="AO265" s="32" t="s">
        <v>232</v>
      </c>
      <c r="AP265" s="63" t="s">
        <v>16963</v>
      </c>
      <c r="AQ265" s="27" t="str">
        <f t="shared" si="9"/>
        <v>Record Complete</v>
      </c>
      <c r="AR265" s="36"/>
      <c r="AS265" s="5" t="str">
        <f t="shared" si="10"/>
        <v/>
      </c>
      <c r="AT265" t="s">
        <v>17200</v>
      </c>
    </row>
    <row r="266" spans="1:46" ht="15.75" thickBot="1" x14ac:dyDescent="0.3">
      <c r="A266" s="29" t="s">
        <v>391</v>
      </c>
      <c r="B266" s="31">
        <v>6946</v>
      </c>
      <c r="C266" s="31" t="s">
        <v>213</v>
      </c>
      <c r="D266" s="31" t="s">
        <v>300</v>
      </c>
      <c r="E266" s="51" t="str">
        <f ca="1">IF(ISERROR(INDIRECT(CONCATENATE("FIPs_codes!",ADDRESS((MATCH($D266,INDIRECT($C266),0)+MATCH($C266,FIPs_codes!$G$1:$G$3296,0)-1),COLUMN(FIPs_codes!A264))))),"",INDIRECT(CONCATENATE("FIPs_codes!",ADDRESS((MATCH($D266,INDIRECT($C266),0)+MATCH($C266,FIPs_codes!$G$1:$G$3296,0)-1),COLUMN(FIPs_codes!A264)))))</f>
        <v>40009</v>
      </c>
      <c r="F266" s="51">
        <f ca="1">IF(ISERROR(INDIRECT(CONCATENATE("FIPs_codes!",ADDRESS((MATCH($D266,INDIRECT($C266),0)+MATCH($C266,FIPs_codes!$G$1:$G$3296,0)-1),COLUMN(FIPs_codes!C264))))),"",INDIRECT(CONCATENATE("FIPs_codes!",ADDRESS((MATCH($D266,INDIRECT($C266),0)+MATCH($C266,FIPs_codes!$G$1:$G$3296,0)-1),COLUMN(FIPs_codes!C264)))))</f>
        <v>6</v>
      </c>
      <c r="G266" s="33" t="s">
        <v>216</v>
      </c>
      <c r="H266" s="33" t="s">
        <v>217</v>
      </c>
      <c r="I266" s="35" t="s">
        <v>389</v>
      </c>
      <c r="J266" s="37" t="s">
        <v>268</v>
      </c>
      <c r="K266" s="31" t="s">
        <v>78</v>
      </c>
      <c r="L266" s="31" t="s">
        <v>269</v>
      </c>
      <c r="M266" s="31" t="s">
        <v>57</v>
      </c>
      <c r="N266" s="39" t="s">
        <v>390</v>
      </c>
      <c r="O266" s="39">
        <v>1981</v>
      </c>
      <c r="P266" s="39" t="s">
        <v>252</v>
      </c>
      <c r="Q266" s="240">
        <v>1478</v>
      </c>
      <c r="R266" s="31" t="s">
        <v>244</v>
      </c>
      <c r="S266" s="41" t="s">
        <v>60</v>
      </c>
      <c r="T266" s="29" t="s">
        <v>306</v>
      </c>
      <c r="U266" s="31" t="s">
        <v>307</v>
      </c>
      <c r="V266" s="39" t="s">
        <v>308</v>
      </c>
      <c r="W266" s="43" t="s">
        <v>225</v>
      </c>
      <c r="X266" s="43" t="s">
        <v>65</v>
      </c>
      <c r="Y266" s="274">
        <v>40862</v>
      </c>
      <c r="Z266" s="31">
        <v>81</v>
      </c>
      <c r="AA266" s="240">
        <v>1150</v>
      </c>
      <c r="AB266" s="31" t="s">
        <v>66</v>
      </c>
      <c r="AC266" s="240">
        <v>88768</v>
      </c>
      <c r="AD266" s="31" t="s">
        <v>309</v>
      </c>
      <c r="AE266" s="39" t="s">
        <v>255</v>
      </c>
      <c r="AF266" s="39" t="s">
        <v>236</v>
      </c>
      <c r="AG266" s="31" t="s">
        <v>229</v>
      </c>
      <c r="AH266" s="31">
        <v>0</v>
      </c>
      <c r="AI266" s="31">
        <v>408.1</v>
      </c>
      <c r="AJ266" s="31">
        <v>408.1</v>
      </c>
      <c r="AK266" s="39">
        <v>0</v>
      </c>
      <c r="AL266" s="26">
        <v>0</v>
      </c>
      <c r="AM266" s="37" t="s">
        <v>230</v>
      </c>
      <c r="AN266" s="31" t="s">
        <v>231</v>
      </c>
      <c r="AO266" s="31" t="s">
        <v>232</v>
      </c>
      <c r="AP266" s="45" t="s">
        <v>16963</v>
      </c>
      <c r="AQ266" s="27" t="str">
        <f t="shared" si="9"/>
        <v>Record Complete</v>
      </c>
      <c r="AR266" s="35"/>
      <c r="AS266" s="5" t="str">
        <f t="shared" si="10"/>
        <v/>
      </c>
      <c r="AT266" t="s">
        <v>17200</v>
      </c>
    </row>
    <row r="267" spans="1:46" ht="15.75" thickBot="1" x14ac:dyDescent="0.3">
      <c r="A267" s="47" t="s">
        <v>391</v>
      </c>
      <c r="B267" s="49">
        <v>6946</v>
      </c>
      <c r="C267" s="49" t="s">
        <v>213</v>
      </c>
      <c r="D267" s="49" t="s">
        <v>300</v>
      </c>
      <c r="E267" s="51" t="str">
        <f ca="1">IF(ISERROR(INDIRECT(CONCATENATE("FIPs_codes!",ADDRESS((MATCH($D267,INDIRECT($C267),0)+MATCH($C267,FIPs_codes!$G$1:$G$3296,0)-1),COLUMN(FIPs_codes!A265))))),"",INDIRECT(CONCATENATE("FIPs_codes!",ADDRESS((MATCH($D267,INDIRECT($C267),0)+MATCH($C267,FIPs_codes!$G$1:$G$3296,0)-1),COLUMN(FIPs_codes!A265)))))</f>
        <v>40009</v>
      </c>
      <c r="F267" s="51">
        <f ca="1">IF(ISERROR(INDIRECT(CONCATENATE("FIPs_codes!",ADDRESS((MATCH($D267,INDIRECT($C267),0)+MATCH($C267,FIPs_codes!$G$1:$G$3296,0)-1),COLUMN(FIPs_codes!C265))))),"",INDIRECT(CONCATENATE("FIPs_codes!",ADDRESS((MATCH($D267,INDIRECT($C267),0)+MATCH($C267,FIPs_codes!$G$1:$G$3296,0)-1),COLUMN(FIPs_codes!C265)))))</f>
        <v>6</v>
      </c>
      <c r="G267" s="51" t="s">
        <v>216</v>
      </c>
      <c r="H267" s="51" t="s">
        <v>217</v>
      </c>
      <c r="I267" s="53" t="s">
        <v>389</v>
      </c>
      <c r="J267" s="55" t="s">
        <v>268</v>
      </c>
      <c r="K267" s="49" t="s">
        <v>78</v>
      </c>
      <c r="L267" s="49" t="s">
        <v>269</v>
      </c>
      <c r="M267" s="49" t="s">
        <v>57</v>
      </c>
      <c r="N267" s="57" t="s">
        <v>390</v>
      </c>
      <c r="O267" s="57">
        <v>1981</v>
      </c>
      <c r="P267" s="57" t="s">
        <v>252</v>
      </c>
      <c r="Q267" s="128">
        <v>1478</v>
      </c>
      <c r="R267" s="49" t="s">
        <v>244</v>
      </c>
      <c r="S267" s="59" t="s">
        <v>60</v>
      </c>
      <c r="T267" s="47" t="s">
        <v>306</v>
      </c>
      <c r="U267" s="49" t="s">
        <v>134</v>
      </c>
      <c r="V267" s="57" t="s">
        <v>308</v>
      </c>
      <c r="W267" s="61" t="s">
        <v>225</v>
      </c>
      <c r="X267" s="61" t="s">
        <v>65</v>
      </c>
      <c r="Y267" s="152">
        <v>40862</v>
      </c>
      <c r="Z267" s="49">
        <v>81</v>
      </c>
      <c r="AA267" s="128">
        <v>1150</v>
      </c>
      <c r="AB267" s="49" t="s">
        <v>66</v>
      </c>
      <c r="AC267" s="128">
        <v>88768</v>
      </c>
      <c r="AD267" s="49" t="s">
        <v>309</v>
      </c>
      <c r="AE267" s="57" t="s">
        <v>255</v>
      </c>
      <c r="AF267" s="57" t="s">
        <v>236</v>
      </c>
      <c r="AG267" s="49" t="s">
        <v>229</v>
      </c>
      <c r="AH267" s="49">
        <v>0</v>
      </c>
      <c r="AI267" s="49">
        <v>490.4</v>
      </c>
      <c r="AJ267" s="49">
        <v>490.4</v>
      </c>
      <c r="AK267" s="57">
        <v>0</v>
      </c>
      <c r="AL267" s="25">
        <v>0</v>
      </c>
      <c r="AM267" s="55" t="s">
        <v>230</v>
      </c>
      <c r="AN267" s="49" t="s">
        <v>231</v>
      </c>
      <c r="AO267" s="49" t="s">
        <v>232</v>
      </c>
      <c r="AP267" s="63" t="s">
        <v>16963</v>
      </c>
      <c r="AQ267" s="27" t="str">
        <f t="shared" si="9"/>
        <v>Record Complete</v>
      </c>
      <c r="AR267" s="53"/>
      <c r="AS267" s="5" t="str">
        <f t="shared" si="10"/>
        <v/>
      </c>
      <c r="AT267" t="s">
        <v>17200</v>
      </c>
    </row>
    <row r="268" spans="1:46" ht="15.75" thickBot="1" x14ac:dyDescent="0.3">
      <c r="A268" s="29" t="s">
        <v>391</v>
      </c>
      <c r="B268" s="31">
        <v>6946</v>
      </c>
      <c r="C268" s="31" t="s">
        <v>213</v>
      </c>
      <c r="D268" s="31" t="s">
        <v>300</v>
      </c>
      <c r="E268" s="51" t="str">
        <f ca="1">IF(ISERROR(INDIRECT(CONCATENATE("FIPs_codes!",ADDRESS((MATCH($D268,INDIRECT($C268),0)+MATCH($C268,FIPs_codes!$G$1:$G$3296,0)-1),COLUMN(FIPs_codes!A266))))),"",INDIRECT(CONCATENATE("FIPs_codes!",ADDRESS((MATCH($D268,INDIRECT($C268),0)+MATCH($C268,FIPs_codes!$G$1:$G$3296,0)-1),COLUMN(FIPs_codes!A266)))))</f>
        <v>40009</v>
      </c>
      <c r="F268" s="51">
        <f ca="1">IF(ISERROR(INDIRECT(CONCATENATE("FIPs_codes!",ADDRESS((MATCH($D268,INDIRECT($C268),0)+MATCH($C268,FIPs_codes!$G$1:$G$3296,0)-1),COLUMN(FIPs_codes!C266))))),"",INDIRECT(CONCATENATE("FIPs_codes!",ADDRESS((MATCH($D268,INDIRECT($C268),0)+MATCH($C268,FIPs_codes!$G$1:$G$3296,0)-1),COLUMN(FIPs_codes!C266)))))</f>
        <v>6</v>
      </c>
      <c r="G268" s="33" t="s">
        <v>216</v>
      </c>
      <c r="H268" s="33" t="s">
        <v>217</v>
      </c>
      <c r="I268" s="35" t="s">
        <v>389</v>
      </c>
      <c r="J268" s="37" t="s">
        <v>268</v>
      </c>
      <c r="K268" s="31" t="s">
        <v>78</v>
      </c>
      <c r="L268" s="31" t="s">
        <v>269</v>
      </c>
      <c r="M268" s="31" t="s">
        <v>57</v>
      </c>
      <c r="N268" s="39" t="s">
        <v>390</v>
      </c>
      <c r="O268" s="39">
        <v>1981</v>
      </c>
      <c r="P268" s="39" t="s">
        <v>252</v>
      </c>
      <c r="Q268" s="240">
        <v>1478</v>
      </c>
      <c r="R268" s="31" t="s">
        <v>244</v>
      </c>
      <c r="S268" s="41" t="s">
        <v>60</v>
      </c>
      <c r="T268" s="29" t="s">
        <v>306</v>
      </c>
      <c r="U268" s="31" t="s">
        <v>134</v>
      </c>
      <c r="V268" s="39" t="s">
        <v>308</v>
      </c>
      <c r="W268" s="43" t="s">
        <v>225</v>
      </c>
      <c r="X268" s="43" t="s">
        <v>65</v>
      </c>
      <c r="Y268" s="43">
        <v>40946</v>
      </c>
      <c r="Z268" s="31">
        <v>74</v>
      </c>
      <c r="AA268" s="240">
        <v>1150</v>
      </c>
      <c r="AB268" s="31" t="s">
        <v>66</v>
      </c>
      <c r="AC268" s="240">
        <v>83571.199999999997</v>
      </c>
      <c r="AD268" s="31" t="s">
        <v>309</v>
      </c>
      <c r="AE268" s="39" t="s">
        <v>255</v>
      </c>
      <c r="AF268" s="39" t="s">
        <v>236</v>
      </c>
      <c r="AG268" s="31" t="s">
        <v>229</v>
      </c>
      <c r="AH268" s="31">
        <v>0.1</v>
      </c>
      <c r="AI268" s="31">
        <v>192.1</v>
      </c>
      <c r="AJ268" s="31">
        <v>192.2</v>
      </c>
      <c r="AK268" s="39">
        <v>0</v>
      </c>
      <c r="AL268" s="26">
        <v>5.2029136316337154E-4</v>
      </c>
      <c r="AM268" s="37" t="s">
        <v>230</v>
      </c>
      <c r="AN268" s="31" t="s">
        <v>231</v>
      </c>
      <c r="AO268" s="31" t="s">
        <v>232</v>
      </c>
      <c r="AP268" s="45" t="s">
        <v>16963</v>
      </c>
      <c r="AQ268" s="27" t="str">
        <f t="shared" si="9"/>
        <v>Record Complete</v>
      </c>
      <c r="AR268" s="35"/>
      <c r="AS268" s="5" t="str">
        <f t="shared" si="10"/>
        <v/>
      </c>
      <c r="AT268" t="s">
        <v>17200</v>
      </c>
    </row>
    <row r="269" spans="1:46" ht="15.75" thickBot="1" x14ac:dyDescent="0.3">
      <c r="A269" s="30" t="s">
        <v>391</v>
      </c>
      <c r="B269" s="32">
        <v>6946</v>
      </c>
      <c r="C269" s="32" t="s">
        <v>213</v>
      </c>
      <c r="D269" s="32" t="s">
        <v>300</v>
      </c>
      <c r="E269" s="51" t="str">
        <f ca="1">IF(ISERROR(INDIRECT(CONCATENATE("FIPs_codes!",ADDRESS((MATCH($D269,INDIRECT($C269),0)+MATCH($C269,FIPs_codes!$G$1:$G$3296,0)-1),COLUMN(FIPs_codes!A267))))),"",INDIRECT(CONCATENATE("FIPs_codes!",ADDRESS((MATCH($D269,INDIRECT($C269),0)+MATCH($C269,FIPs_codes!$G$1:$G$3296,0)-1),COLUMN(FIPs_codes!A267)))))</f>
        <v>40009</v>
      </c>
      <c r="F269" s="51">
        <f ca="1">IF(ISERROR(INDIRECT(CONCATENATE("FIPs_codes!",ADDRESS((MATCH($D269,INDIRECT($C269),0)+MATCH($C269,FIPs_codes!$G$1:$G$3296,0)-1),COLUMN(FIPs_codes!C267))))),"",INDIRECT(CONCATENATE("FIPs_codes!",ADDRESS((MATCH($D269,INDIRECT($C269),0)+MATCH($C269,FIPs_codes!$G$1:$G$3296,0)-1),COLUMN(FIPs_codes!C267)))))</f>
        <v>6</v>
      </c>
      <c r="G269" s="34" t="s">
        <v>216</v>
      </c>
      <c r="H269" s="34" t="s">
        <v>217</v>
      </c>
      <c r="I269" s="36" t="s">
        <v>389</v>
      </c>
      <c r="J269" s="38" t="s">
        <v>268</v>
      </c>
      <c r="K269" s="32" t="s">
        <v>78</v>
      </c>
      <c r="L269" s="32" t="s">
        <v>269</v>
      </c>
      <c r="M269" s="32" t="s">
        <v>57</v>
      </c>
      <c r="N269" s="40" t="s">
        <v>390</v>
      </c>
      <c r="O269" s="40">
        <v>1981</v>
      </c>
      <c r="P269" s="40" t="s">
        <v>252</v>
      </c>
      <c r="Q269" s="125">
        <v>1478</v>
      </c>
      <c r="R269" s="32" t="s">
        <v>244</v>
      </c>
      <c r="S269" s="42" t="s">
        <v>60</v>
      </c>
      <c r="T269" s="30" t="s">
        <v>306</v>
      </c>
      <c r="U269" s="32" t="s">
        <v>134</v>
      </c>
      <c r="V269" s="40" t="s">
        <v>308</v>
      </c>
      <c r="W269" s="44" t="s">
        <v>225</v>
      </c>
      <c r="X269" s="44" t="s">
        <v>65</v>
      </c>
      <c r="Y269" s="44">
        <v>40946</v>
      </c>
      <c r="Z269" s="32">
        <v>74</v>
      </c>
      <c r="AA269" s="125">
        <v>1150</v>
      </c>
      <c r="AB269" s="32" t="s">
        <v>66</v>
      </c>
      <c r="AC269" s="125">
        <v>83571.199999999997</v>
      </c>
      <c r="AD269" s="32" t="s">
        <v>309</v>
      </c>
      <c r="AE269" s="40" t="s">
        <v>255</v>
      </c>
      <c r="AF269" s="40" t="s">
        <v>236</v>
      </c>
      <c r="AG269" s="32" t="s">
        <v>229</v>
      </c>
      <c r="AH269" s="32">
        <v>0</v>
      </c>
      <c r="AI269" s="32">
        <v>217.3</v>
      </c>
      <c r="AJ269" s="32">
        <v>217.3</v>
      </c>
      <c r="AK269" s="40">
        <v>0</v>
      </c>
      <c r="AL269" s="25">
        <v>0</v>
      </c>
      <c r="AM269" s="38" t="s">
        <v>230</v>
      </c>
      <c r="AN269" s="32" t="s">
        <v>231</v>
      </c>
      <c r="AO269" s="32" t="s">
        <v>232</v>
      </c>
      <c r="AP269" s="63" t="s">
        <v>16963</v>
      </c>
      <c r="AQ269" s="27" t="str">
        <f t="shared" si="9"/>
        <v>Record Complete</v>
      </c>
      <c r="AR269" s="36"/>
      <c r="AS269" s="5" t="str">
        <f t="shared" si="10"/>
        <v/>
      </c>
      <c r="AT269" t="s">
        <v>17200</v>
      </c>
    </row>
    <row r="270" spans="1:46" ht="15.75" thickBot="1" x14ac:dyDescent="0.3">
      <c r="A270" s="48" t="s">
        <v>391</v>
      </c>
      <c r="B270" s="50">
        <v>6946</v>
      </c>
      <c r="C270" s="50" t="s">
        <v>213</v>
      </c>
      <c r="D270" s="50" t="s">
        <v>300</v>
      </c>
      <c r="E270" s="51" t="str">
        <f ca="1">IF(ISERROR(INDIRECT(CONCATENATE("FIPs_codes!",ADDRESS((MATCH($D270,INDIRECT($C270),0)+MATCH($C270,FIPs_codes!$G$1:$G$3296,0)-1),COLUMN(FIPs_codes!A268))))),"",INDIRECT(CONCATENATE("FIPs_codes!",ADDRESS((MATCH($D270,INDIRECT($C270),0)+MATCH($C270,FIPs_codes!$G$1:$G$3296,0)-1),COLUMN(FIPs_codes!A268)))))</f>
        <v>40009</v>
      </c>
      <c r="F270" s="51">
        <f ca="1">IF(ISERROR(INDIRECT(CONCATENATE("FIPs_codes!",ADDRESS((MATCH($D270,INDIRECT($C270),0)+MATCH($C270,FIPs_codes!$G$1:$G$3296,0)-1),COLUMN(FIPs_codes!C268))))),"",INDIRECT(CONCATENATE("FIPs_codes!",ADDRESS((MATCH($D270,INDIRECT($C270),0)+MATCH($C270,FIPs_codes!$G$1:$G$3296,0)-1),COLUMN(FIPs_codes!C268)))))</f>
        <v>6</v>
      </c>
      <c r="G270" s="52" t="s">
        <v>216</v>
      </c>
      <c r="H270" s="52" t="s">
        <v>217</v>
      </c>
      <c r="I270" s="54" t="s">
        <v>389</v>
      </c>
      <c r="J270" s="56" t="s">
        <v>268</v>
      </c>
      <c r="K270" s="50" t="s">
        <v>78</v>
      </c>
      <c r="L270" s="50" t="s">
        <v>269</v>
      </c>
      <c r="M270" s="50" t="s">
        <v>57</v>
      </c>
      <c r="N270" s="58" t="s">
        <v>390</v>
      </c>
      <c r="O270" s="58">
        <v>1981</v>
      </c>
      <c r="P270" s="58" t="s">
        <v>252</v>
      </c>
      <c r="Q270" s="126">
        <v>1478</v>
      </c>
      <c r="R270" s="50" t="s">
        <v>244</v>
      </c>
      <c r="S270" s="60" t="s">
        <v>60</v>
      </c>
      <c r="T270" s="48" t="s">
        <v>306</v>
      </c>
      <c r="U270" s="50" t="s">
        <v>134</v>
      </c>
      <c r="V270" s="58" t="s">
        <v>308</v>
      </c>
      <c r="W270" s="62" t="s">
        <v>225</v>
      </c>
      <c r="X270" s="62" t="s">
        <v>65</v>
      </c>
      <c r="Y270" s="62">
        <v>40946</v>
      </c>
      <c r="Z270" s="50">
        <v>74</v>
      </c>
      <c r="AA270" s="126">
        <v>1150</v>
      </c>
      <c r="AB270" s="50" t="s">
        <v>66</v>
      </c>
      <c r="AC270" s="126">
        <v>83571.199999999997</v>
      </c>
      <c r="AD270" s="50" t="s">
        <v>309</v>
      </c>
      <c r="AE270" s="58" t="s">
        <v>255</v>
      </c>
      <c r="AF270" s="58" t="s">
        <v>236</v>
      </c>
      <c r="AG270" s="50" t="s">
        <v>229</v>
      </c>
      <c r="AH270" s="50">
        <v>0</v>
      </c>
      <c r="AI270" s="50">
        <v>218.5</v>
      </c>
      <c r="AJ270" s="50">
        <v>218.5</v>
      </c>
      <c r="AK270" s="58">
        <v>0</v>
      </c>
      <c r="AL270" s="26">
        <v>0</v>
      </c>
      <c r="AM270" s="56" t="s">
        <v>230</v>
      </c>
      <c r="AN270" s="50" t="s">
        <v>231</v>
      </c>
      <c r="AO270" s="50" t="s">
        <v>232</v>
      </c>
      <c r="AP270" s="45" t="s">
        <v>16963</v>
      </c>
      <c r="AQ270" s="27" t="str">
        <f t="shared" si="9"/>
        <v>Record Complete</v>
      </c>
      <c r="AR270" s="54"/>
      <c r="AS270" s="5" t="str">
        <f t="shared" si="10"/>
        <v/>
      </c>
      <c r="AT270" t="s">
        <v>17200</v>
      </c>
    </row>
    <row r="271" spans="1:46" ht="15.75" thickBot="1" x14ac:dyDescent="0.3">
      <c r="A271" s="30" t="s">
        <v>392</v>
      </c>
      <c r="B271" s="32">
        <v>8607</v>
      </c>
      <c r="C271" s="32" t="s">
        <v>213</v>
      </c>
      <c r="D271" s="32" t="s">
        <v>290</v>
      </c>
      <c r="E271" s="51" t="str">
        <f ca="1">IF(ISERROR(INDIRECT(CONCATENATE("FIPs_codes!",ADDRESS((MATCH($D271,INDIRECT($C271),0)+MATCH($C271,FIPs_codes!$G$1:$G$3296,0)-1),COLUMN(FIPs_codes!A269))))),"",INDIRECT(CONCATENATE("FIPs_codes!",ADDRESS((MATCH($D271,INDIRECT($C271),0)+MATCH($C271,FIPs_codes!$G$1:$G$3296,0)-1),COLUMN(FIPs_codes!A269)))))</f>
        <v>40151</v>
      </c>
      <c r="F271" s="51">
        <f ca="1">IF(ISERROR(INDIRECT(CONCATENATE("FIPs_codes!",ADDRESS((MATCH($D271,INDIRECT($C271),0)+MATCH($C271,FIPs_codes!$G$1:$G$3296,0)-1),COLUMN(FIPs_codes!C269))))),"",INDIRECT(CONCATENATE("FIPs_codes!",ADDRESS((MATCH($D271,INDIRECT($C271),0)+MATCH($C271,FIPs_codes!$G$1:$G$3296,0)-1),COLUMN(FIPs_codes!C269)))))</f>
        <v>6</v>
      </c>
      <c r="G271" s="34" t="s">
        <v>329</v>
      </c>
      <c r="H271" s="34" t="s">
        <v>217</v>
      </c>
      <c r="I271" s="36" t="s">
        <v>393</v>
      </c>
      <c r="J271" s="38" t="s">
        <v>268</v>
      </c>
      <c r="K271" s="32" t="s">
        <v>78</v>
      </c>
      <c r="L271" s="32" t="s">
        <v>269</v>
      </c>
      <c r="M271" s="32" t="s">
        <v>57</v>
      </c>
      <c r="N271" s="40" t="s">
        <v>342</v>
      </c>
      <c r="O271" s="40">
        <v>2011</v>
      </c>
      <c r="P271" s="40" t="s">
        <v>394</v>
      </c>
      <c r="Q271" s="125">
        <v>215</v>
      </c>
      <c r="R271" s="32" t="s">
        <v>244</v>
      </c>
      <c r="S271" s="42" t="s">
        <v>395</v>
      </c>
      <c r="T271" s="30" t="s">
        <v>223</v>
      </c>
      <c r="U271" s="32" t="s">
        <v>134</v>
      </c>
      <c r="V271" s="40" t="s">
        <v>224</v>
      </c>
      <c r="W271" s="44" t="s">
        <v>225</v>
      </c>
      <c r="X271" s="44" t="s">
        <v>226</v>
      </c>
      <c r="Y271" s="44">
        <v>41051</v>
      </c>
      <c r="Z271" s="32">
        <v>76</v>
      </c>
      <c r="AA271" s="125">
        <v>896</v>
      </c>
      <c r="AB271" s="32" t="s">
        <v>66</v>
      </c>
      <c r="AC271" s="125">
        <v>1047</v>
      </c>
      <c r="AD271" s="32" t="s">
        <v>227</v>
      </c>
      <c r="AE271" s="40" t="s">
        <v>235</v>
      </c>
      <c r="AF271" s="40" t="s">
        <v>236</v>
      </c>
      <c r="AG271" s="32" t="s">
        <v>229</v>
      </c>
      <c r="AH271" s="32">
        <v>0</v>
      </c>
      <c r="AI271" s="32">
        <v>2.5</v>
      </c>
      <c r="AJ271" s="32">
        <v>2.5</v>
      </c>
      <c r="AK271" s="40">
        <v>0</v>
      </c>
      <c r="AL271" s="25">
        <v>0</v>
      </c>
      <c r="AM271" s="38" t="s">
        <v>230</v>
      </c>
      <c r="AN271" s="32" t="s">
        <v>231</v>
      </c>
      <c r="AO271" s="32" t="s">
        <v>232</v>
      </c>
      <c r="AP271" s="63" t="s">
        <v>16963</v>
      </c>
      <c r="AQ271" s="27" t="str">
        <f t="shared" si="9"/>
        <v>Record Complete</v>
      </c>
      <c r="AR271" s="36"/>
      <c r="AS271" s="5" t="str">
        <f t="shared" si="10"/>
        <v/>
      </c>
      <c r="AT271" t="s">
        <v>17200</v>
      </c>
    </row>
    <row r="272" spans="1:46" ht="15.75" thickBot="1" x14ac:dyDescent="0.3">
      <c r="A272" s="29" t="s">
        <v>392</v>
      </c>
      <c r="B272" s="31">
        <v>8607</v>
      </c>
      <c r="C272" s="31" t="s">
        <v>213</v>
      </c>
      <c r="D272" s="31" t="s">
        <v>290</v>
      </c>
      <c r="E272" s="51" t="str">
        <f ca="1">IF(ISERROR(INDIRECT(CONCATENATE("FIPs_codes!",ADDRESS((MATCH($D272,INDIRECT($C272),0)+MATCH($C272,FIPs_codes!$G$1:$G$3296,0)-1),COLUMN(FIPs_codes!A270))))),"",INDIRECT(CONCATENATE("FIPs_codes!",ADDRESS((MATCH($D272,INDIRECT($C272),0)+MATCH($C272,FIPs_codes!$G$1:$G$3296,0)-1),COLUMN(FIPs_codes!A270)))))</f>
        <v>40151</v>
      </c>
      <c r="F272" s="51">
        <f ca="1">IF(ISERROR(INDIRECT(CONCATENATE("FIPs_codes!",ADDRESS((MATCH($D272,INDIRECT($C272),0)+MATCH($C272,FIPs_codes!$G$1:$G$3296,0)-1),COLUMN(FIPs_codes!C270))))),"",INDIRECT(CONCATENATE("FIPs_codes!",ADDRESS((MATCH($D272,INDIRECT($C272),0)+MATCH($C272,FIPs_codes!$G$1:$G$3296,0)-1),COLUMN(FIPs_codes!C270)))))</f>
        <v>6</v>
      </c>
      <c r="G272" s="33" t="s">
        <v>329</v>
      </c>
      <c r="H272" s="33" t="s">
        <v>217</v>
      </c>
      <c r="I272" s="35" t="s">
        <v>393</v>
      </c>
      <c r="J272" s="37" t="s">
        <v>268</v>
      </c>
      <c r="K272" s="31" t="s">
        <v>78</v>
      </c>
      <c r="L272" s="31" t="s">
        <v>269</v>
      </c>
      <c r="M272" s="31" t="s">
        <v>57</v>
      </c>
      <c r="N272" s="39" t="s">
        <v>342</v>
      </c>
      <c r="O272" s="39">
        <v>2011</v>
      </c>
      <c r="P272" s="39" t="s">
        <v>394</v>
      </c>
      <c r="Q272" s="240">
        <v>215</v>
      </c>
      <c r="R272" s="31" t="s">
        <v>244</v>
      </c>
      <c r="S272" s="41" t="s">
        <v>395</v>
      </c>
      <c r="T272" s="29" t="s">
        <v>223</v>
      </c>
      <c r="U272" s="31" t="s">
        <v>134</v>
      </c>
      <c r="V272" s="39" t="s">
        <v>224</v>
      </c>
      <c r="W272" s="43" t="s">
        <v>225</v>
      </c>
      <c r="X272" s="43" t="s">
        <v>226</v>
      </c>
      <c r="Y272" s="43">
        <v>41051</v>
      </c>
      <c r="Z272" s="31">
        <v>76</v>
      </c>
      <c r="AA272" s="240">
        <v>896</v>
      </c>
      <c r="AB272" s="31" t="s">
        <v>66</v>
      </c>
      <c r="AC272" s="240">
        <v>1047</v>
      </c>
      <c r="AD272" s="31" t="s">
        <v>227</v>
      </c>
      <c r="AE272" s="39" t="s">
        <v>235</v>
      </c>
      <c r="AF272" s="39" t="s">
        <v>236</v>
      </c>
      <c r="AG272" s="31" t="s">
        <v>229</v>
      </c>
      <c r="AH272" s="31">
        <v>0.9</v>
      </c>
      <c r="AI272" s="31">
        <v>2.6</v>
      </c>
      <c r="AJ272" s="31">
        <v>3.5</v>
      </c>
      <c r="AK272" s="39">
        <v>0</v>
      </c>
      <c r="AL272" s="26">
        <v>0.25714285714285717</v>
      </c>
      <c r="AM272" s="37" t="s">
        <v>230</v>
      </c>
      <c r="AN272" s="31" t="s">
        <v>231</v>
      </c>
      <c r="AO272" s="31" t="s">
        <v>232</v>
      </c>
      <c r="AP272" s="45" t="s">
        <v>16963</v>
      </c>
      <c r="AQ272" s="27" t="str">
        <f t="shared" si="9"/>
        <v>Record Complete</v>
      </c>
      <c r="AR272" s="35"/>
      <c r="AS272" s="5" t="str">
        <f t="shared" si="10"/>
        <v/>
      </c>
      <c r="AT272" t="s">
        <v>17200</v>
      </c>
    </row>
    <row r="273" spans="1:46" ht="15.75" thickBot="1" x14ac:dyDescent="0.3">
      <c r="A273" s="47" t="s">
        <v>396</v>
      </c>
      <c r="B273" s="49">
        <v>6647</v>
      </c>
      <c r="C273" s="49" t="s">
        <v>213</v>
      </c>
      <c r="D273" s="49" t="s">
        <v>290</v>
      </c>
      <c r="E273" s="51" t="str">
        <f ca="1">IF(ISERROR(INDIRECT(CONCATENATE("FIPs_codes!",ADDRESS((MATCH($D273,INDIRECT($C273),0)+MATCH($C273,FIPs_codes!$G$1:$G$3296,0)-1),COLUMN(FIPs_codes!A271))))),"",INDIRECT(CONCATENATE("FIPs_codes!",ADDRESS((MATCH($D273,INDIRECT($C273),0)+MATCH($C273,FIPs_codes!$G$1:$G$3296,0)-1),COLUMN(FIPs_codes!A271)))))</f>
        <v>40151</v>
      </c>
      <c r="F273" s="51">
        <f ca="1">IF(ISERROR(INDIRECT(CONCATENATE("FIPs_codes!",ADDRESS((MATCH($D273,INDIRECT($C273),0)+MATCH($C273,FIPs_codes!$G$1:$G$3296,0)-1),COLUMN(FIPs_codes!C271))))),"",INDIRECT(CONCATENATE("FIPs_codes!",ADDRESS((MATCH($D273,INDIRECT($C273),0)+MATCH($C273,FIPs_codes!$G$1:$G$3296,0)-1),COLUMN(FIPs_codes!C271)))))</f>
        <v>6</v>
      </c>
      <c r="G273" s="49" t="s">
        <v>249</v>
      </c>
      <c r="H273" s="49" t="s">
        <v>217</v>
      </c>
      <c r="I273" s="53" t="s">
        <v>397</v>
      </c>
      <c r="J273" s="55" t="s">
        <v>219</v>
      </c>
      <c r="K273" s="49" t="s">
        <v>78</v>
      </c>
      <c r="L273" s="49" t="s">
        <v>220</v>
      </c>
      <c r="M273" s="49" t="s">
        <v>57</v>
      </c>
      <c r="N273" s="57" t="s">
        <v>261</v>
      </c>
      <c r="O273" s="57">
        <v>2009</v>
      </c>
      <c r="P273" s="57" t="s">
        <v>286</v>
      </c>
      <c r="Q273" s="49">
        <v>1340</v>
      </c>
      <c r="R273" s="49" t="s">
        <v>245</v>
      </c>
      <c r="S273" s="59" t="s">
        <v>60</v>
      </c>
      <c r="T273" s="47" t="s">
        <v>253</v>
      </c>
      <c r="U273" s="49" t="s">
        <v>134</v>
      </c>
      <c r="V273" s="57" t="s">
        <v>254</v>
      </c>
      <c r="W273" s="61" t="s">
        <v>225</v>
      </c>
      <c r="X273" s="61" t="s">
        <v>65</v>
      </c>
      <c r="Y273" s="61">
        <v>40191</v>
      </c>
      <c r="Z273" s="49">
        <v>97</v>
      </c>
      <c r="AA273" s="49">
        <v>904</v>
      </c>
      <c r="AB273" s="49" t="s">
        <v>66</v>
      </c>
      <c r="AC273" s="49">
        <v>156969</v>
      </c>
      <c r="AD273" s="49" t="s">
        <v>262</v>
      </c>
      <c r="AE273" s="57" t="s">
        <v>255</v>
      </c>
      <c r="AF273" s="57" t="s">
        <v>256</v>
      </c>
      <c r="AG273" s="49" t="s">
        <v>229</v>
      </c>
      <c r="AH273" s="49">
        <v>29.28</v>
      </c>
      <c r="AI273" s="49">
        <v>160.38999999999999</v>
      </c>
      <c r="AJ273" s="49">
        <v>189.67</v>
      </c>
      <c r="AK273" s="57">
        <v>8.84</v>
      </c>
      <c r="AL273" s="25">
        <v>0.15437338535350875</v>
      </c>
      <c r="AM273" s="55" t="s">
        <v>230</v>
      </c>
      <c r="AN273" s="49" t="s">
        <v>257</v>
      </c>
      <c r="AO273" s="49" t="s">
        <v>258</v>
      </c>
      <c r="AP273" s="63" t="s">
        <v>259</v>
      </c>
      <c r="AQ273" s="27" t="str">
        <f t="shared" si="9"/>
        <v>Record Complete</v>
      </c>
      <c r="AR273" s="53" t="s">
        <v>234</v>
      </c>
      <c r="AS273" s="5" t="str">
        <f t="shared" si="10"/>
        <v/>
      </c>
      <c r="AT273" t="s">
        <v>17200</v>
      </c>
    </row>
    <row r="274" spans="1:46" ht="15.75" thickBot="1" x14ac:dyDescent="0.3">
      <c r="A274" s="29" t="s">
        <v>396</v>
      </c>
      <c r="B274" s="31">
        <v>6647</v>
      </c>
      <c r="C274" s="31" t="s">
        <v>213</v>
      </c>
      <c r="D274" s="31" t="s">
        <v>290</v>
      </c>
      <c r="E274" s="51" t="str">
        <f ca="1">IF(ISERROR(INDIRECT(CONCATENATE("FIPs_codes!",ADDRESS((MATCH($D274,INDIRECT($C274),0)+MATCH($C274,FIPs_codes!$G$1:$G$3296,0)-1),COLUMN(FIPs_codes!A272))))),"",INDIRECT(CONCATENATE("FIPs_codes!",ADDRESS((MATCH($D274,INDIRECT($C274),0)+MATCH($C274,FIPs_codes!$G$1:$G$3296,0)-1),COLUMN(FIPs_codes!A272)))))</f>
        <v>40151</v>
      </c>
      <c r="F274" s="51">
        <f ca="1">IF(ISERROR(INDIRECT(CONCATENATE("FIPs_codes!",ADDRESS((MATCH($D274,INDIRECT($C274),0)+MATCH($C274,FIPs_codes!$G$1:$G$3296,0)-1),COLUMN(FIPs_codes!C272))))),"",INDIRECT(CONCATENATE("FIPs_codes!",ADDRESS((MATCH($D274,INDIRECT($C274),0)+MATCH($C274,FIPs_codes!$G$1:$G$3296,0)-1),COLUMN(FIPs_codes!C272)))))</f>
        <v>6</v>
      </c>
      <c r="G274" s="31" t="s">
        <v>249</v>
      </c>
      <c r="H274" s="31" t="s">
        <v>217</v>
      </c>
      <c r="I274" s="35" t="s">
        <v>397</v>
      </c>
      <c r="J274" s="37" t="s">
        <v>219</v>
      </c>
      <c r="K274" s="31" t="s">
        <v>78</v>
      </c>
      <c r="L274" s="31" t="s">
        <v>220</v>
      </c>
      <c r="M274" s="31" t="s">
        <v>57</v>
      </c>
      <c r="N274" s="39" t="s">
        <v>261</v>
      </c>
      <c r="O274" s="39">
        <v>2009</v>
      </c>
      <c r="P274" s="39" t="s">
        <v>286</v>
      </c>
      <c r="Q274" s="31">
        <v>1340</v>
      </c>
      <c r="R274" s="31" t="s">
        <v>245</v>
      </c>
      <c r="S274" s="41" t="s">
        <v>60</v>
      </c>
      <c r="T274" s="29" t="s">
        <v>253</v>
      </c>
      <c r="U274" s="31" t="s">
        <v>134</v>
      </c>
      <c r="V274" s="39" t="s">
        <v>254</v>
      </c>
      <c r="W274" s="43" t="s">
        <v>225</v>
      </c>
      <c r="X274" s="43" t="s">
        <v>65</v>
      </c>
      <c r="Y274" s="43">
        <v>40191</v>
      </c>
      <c r="Z274" s="31">
        <v>97</v>
      </c>
      <c r="AA274" s="31">
        <v>904</v>
      </c>
      <c r="AB274" s="31" t="s">
        <v>66</v>
      </c>
      <c r="AC274" s="31">
        <v>156969</v>
      </c>
      <c r="AD274" s="31" t="s">
        <v>262</v>
      </c>
      <c r="AE274" s="39" t="s">
        <v>255</v>
      </c>
      <c r="AF274" s="39" t="s">
        <v>256</v>
      </c>
      <c r="AG274" s="31" t="s">
        <v>229</v>
      </c>
      <c r="AH274" s="31">
        <v>45.66</v>
      </c>
      <c r="AI274" s="31">
        <v>185.64</v>
      </c>
      <c r="AJ274" s="31">
        <v>231.3</v>
      </c>
      <c r="AK274" s="39">
        <v>8.4</v>
      </c>
      <c r="AL274" s="26">
        <v>0.1974059662775616</v>
      </c>
      <c r="AM274" s="37" t="s">
        <v>230</v>
      </c>
      <c r="AN274" s="31" t="s">
        <v>257</v>
      </c>
      <c r="AO274" s="31" t="s">
        <v>258</v>
      </c>
      <c r="AP274" s="45" t="s">
        <v>259</v>
      </c>
      <c r="AQ274" s="27" t="str">
        <f t="shared" si="9"/>
        <v>Record Complete</v>
      </c>
      <c r="AR274" s="35" t="s">
        <v>234</v>
      </c>
      <c r="AS274" s="5" t="str">
        <f t="shared" si="10"/>
        <v/>
      </c>
      <c r="AT274" t="s">
        <v>17200</v>
      </c>
    </row>
    <row r="275" spans="1:46" ht="15.75" thickBot="1" x14ac:dyDescent="0.3">
      <c r="A275" s="30" t="s">
        <v>396</v>
      </c>
      <c r="B275" s="32">
        <v>6647</v>
      </c>
      <c r="C275" s="32" t="s">
        <v>213</v>
      </c>
      <c r="D275" s="32" t="s">
        <v>290</v>
      </c>
      <c r="E275" s="51" t="str">
        <f ca="1">IF(ISERROR(INDIRECT(CONCATENATE("FIPs_codes!",ADDRESS((MATCH($D275,INDIRECT($C275),0)+MATCH($C275,FIPs_codes!$G$1:$G$3296,0)-1),COLUMN(FIPs_codes!A273))))),"",INDIRECT(CONCATENATE("FIPs_codes!",ADDRESS((MATCH($D275,INDIRECT($C275),0)+MATCH($C275,FIPs_codes!$G$1:$G$3296,0)-1),COLUMN(FIPs_codes!A273)))))</f>
        <v>40151</v>
      </c>
      <c r="F275" s="51">
        <f ca="1">IF(ISERROR(INDIRECT(CONCATENATE("FIPs_codes!",ADDRESS((MATCH($D275,INDIRECT($C275),0)+MATCH($C275,FIPs_codes!$G$1:$G$3296,0)-1),COLUMN(FIPs_codes!C273))))),"",INDIRECT(CONCATENATE("FIPs_codes!",ADDRESS((MATCH($D275,INDIRECT($C275),0)+MATCH($C275,FIPs_codes!$G$1:$G$3296,0)-1),COLUMN(FIPs_codes!C273)))))</f>
        <v>6</v>
      </c>
      <c r="G275" s="32" t="s">
        <v>249</v>
      </c>
      <c r="H275" s="32" t="s">
        <v>217</v>
      </c>
      <c r="I275" s="36" t="s">
        <v>397</v>
      </c>
      <c r="J275" s="38" t="s">
        <v>219</v>
      </c>
      <c r="K275" s="32" t="s">
        <v>78</v>
      </c>
      <c r="L275" s="32" t="s">
        <v>220</v>
      </c>
      <c r="M275" s="32" t="s">
        <v>57</v>
      </c>
      <c r="N275" s="40" t="s">
        <v>261</v>
      </c>
      <c r="O275" s="40">
        <v>2009</v>
      </c>
      <c r="P275" s="40" t="s">
        <v>286</v>
      </c>
      <c r="Q275" s="32">
        <v>1340</v>
      </c>
      <c r="R275" s="32" t="s">
        <v>245</v>
      </c>
      <c r="S275" s="42" t="s">
        <v>60</v>
      </c>
      <c r="T275" s="30" t="s">
        <v>253</v>
      </c>
      <c r="U275" s="32" t="s">
        <v>134</v>
      </c>
      <c r="V275" s="40" t="s">
        <v>254</v>
      </c>
      <c r="W275" s="44" t="s">
        <v>225</v>
      </c>
      <c r="X275" s="44" t="s">
        <v>65</v>
      </c>
      <c r="Y275" s="44">
        <v>40191</v>
      </c>
      <c r="Z275" s="32">
        <v>97</v>
      </c>
      <c r="AA275" s="32">
        <v>904</v>
      </c>
      <c r="AB275" s="32" t="s">
        <v>66</v>
      </c>
      <c r="AC275" s="32">
        <v>156969</v>
      </c>
      <c r="AD275" s="32" t="s">
        <v>262</v>
      </c>
      <c r="AE275" s="40" t="s">
        <v>255</v>
      </c>
      <c r="AF275" s="40" t="s">
        <v>256</v>
      </c>
      <c r="AG275" s="32" t="s">
        <v>229</v>
      </c>
      <c r="AH275" s="32">
        <v>45.71</v>
      </c>
      <c r="AI275" s="32">
        <v>186.73</v>
      </c>
      <c r="AJ275" s="32">
        <v>232.44</v>
      </c>
      <c r="AK275" s="40">
        <v>8.3800000000000008</v>
      </c>
      <c r="AL275" s="25">
        <v>0.1966528996730339</v>
      </c>
      <c r="AM275" s="38" t="s">
        <v>230</v>
      </c>
      <c r="AN275" s="32" t="s">
        <v>257</v>
      </c>
      <c r="AO275" s="32" t="s">
        <v>258</v>
      </c>
      <c r="AP275" s="63" t="s">
        <v>259</v>
      </c>
      <c r="AQ275" s="27" t="str">
        <f t="shared" si="9"/>
        <v>Record Complete</v>
      </c>
      <c r="AR275" s="36" t="s">
        <v>234</v>
      </c>
      <c r="AS275" s="5" t="str">
        <f t="shared" si="10"/>
        <v/>
      </c>
      <c r="AT275" t="s">
        <v>17200</v>
      </c>
    </row>
    <row r="276" spans="1:46" ht="15.75" thickBot="1" x14ac:dyDescent="0.3">
      <c r="A276" s="48" t="s">
        <v>398</v>
      </c>
      <c r="B276" s="50">
        <v>6647</v>
      </c>
      <c r="C276" s="50" t="s">
        <v>213</v>
      </c>
      <c r="D276" s="50" t="s">
        <v>290</v>
      </c>
      <c r="E276" s="51" t="str">
        <f ca="1">IF(ISERROR(INDIRECT(CONCATENATE("FIPs_codes!",ADDRESS((MATCH($D276,INDIRECT($C276),0)+MATCH($C276,FIPs_codes!$G$1:$G$3296,0)-1),COLUMN(FIPs_codes!A274))))),"",INDIRECT(CONCATENATE("FIPs_codes!",ADDRESS((MATCH($D276,INDIRECT($C276),0)+MATCH($C276,FIPs_codes!$G$1:$G$3296,0)-1),COLUMN(FIPs_codes!A274)))))</f>
        <v>40151</v>
      </c>
      <c r="F276" s="51">
        <f ca="1">IF(ISERROR(INDIRECT(CONCATENATE("FIPs_codes!",ADDRESS((MATCH($D276,INDIRECT($C276),0)+MATCH($C276,FIPs_codes!$G$1:$G$3296,0)-1),COLUMN(FIPs_codes!C274))))),"",INDIRECT(CONCATENATE("FIPs_codes!",ADDRESS((MATCH($D276,INDIRECT($C276),0)+MATCH($C276,FIPs_codes!$G$1:$G$3296,0)-1),COLUMN(FIPs_codes!C274)))))</f>
        <v>6</v>
      </c>
      <c r="G276" s="52" t="s">
        <v>216</v>
      </c>
      <c r="H276" s="52" t="s">
        <v>217</v>
      </c>
      <c r="I276" s="54" t="s">
        <v>397</v>
      </c>
      <c r="J276" s="56" t="s">
        <v>219</v>
      </c>
      <c r="K276" s="50" t="s">
        <v>78</v>
      </c>
      <c r="L276" s="50" t="s">
        <v>220</v>
      </c>
      <c r="M276" s="50" t="s">
        <v>57</v>
      </c>
      <c r="N276" s="58" t="s">
        <v>399</v>
      </c>
      <c r="O276" s="58">
        <v>2008</v>
      </c>
      <c r="P276" s="58" t="s">
        <v>252</v>
      </c>
      <c r="Q276" s="126">
        <v>1775</v>
      </c>
      <c r="R276" s="50" t="s">
        <v>245</v>
      </c>
      <c r="S276" s="60" t="s">
        <v>60</v>
      </c>
      <c r="T276" s="48" t="s">
        <v>263</v>
      </c>
      <c r="U276" s="50" t="s">
        <v>134</v>
      </c>
      <c r="V276" s="58" t="s">
        <v>254</v>
      </c>
      <c r="W276" s="62" t="s">
        <v>225</v>
      </c>
      <c r="X276" s="62" t="s">
        <v>65</v>
      </c>
      <c r="Y276" s="62">
        <v>40268</v>
      </c>
      <c r="Z276" s="50">
        <v>91</v>
      </c>
      <c r="AA276" s="126">
        <v>867</v>
      </c>
      <c r="AB276" s="50" t="s">
        <v>66</v>
      </c>
      <c r="AC276" s="126">
        <v>260306</v>
      </c>
      <c r="AD276" s="50" t="s">
        <v>262</v>
      </c>
      <c r="AE276" s="58" t="s">
        <v>255</v>
      </c>
      <c r="AF276" s="58" t="s">
        <v>236</v>
      </c>
      <c r="AG276" s="50" t="s">
        <v>229</v>
      </c>
      <c r="AH276" s="50">
        <v>36.03</v>
      </c>
      <c r="AI276" s="50">
        <v>0</v>
      </c>
      <c r="AJ276" s="50">
        <v>36.03</v>
      </c>
      <c r="AK276" s="58">
        <v>12.71</v>
      </c>
      <c r="AL276" s="26">
        <v>1</v>
      </c>
      <c r="AM276" s="56" t="s">
        <v>230</v>
      </c>
      <c r="AN276" s="50" t="s">
        <v>231</v>
      </c>
      <c r="AO276" s="50" t="s">
        <v>232</v>
      </c>
      <c r="AP276" s="45" t="s">
        <v>16963</v>
      </c>
      <c r="AQ276" s="27" t="str">
        <f t="shared" si="9"/>
        <v>Record Complete</v>
      </c>
      <c r="AR276" s="54"/>
      <c r="AS276" s="5" t="str">
        <f t="shared" si="10"/>
        <v/>
      </c>
      <c r="AT276" t="s">
        <v>17200</v>
      </c>
    </row>
    <row r="277" spans="1:46" ht="15.75" thickBot="1" x14ac:dyDescent="0.3">
      <c r="A277" s="47" t="s">
        <v>398</v>
      </c>
      <c r="B277" s="49">
        <v>6647</v>
      </c>
      <c r="C277" s="49" t="s">
        <v>213</v>
      </c>
      <c r="D277" s="49" t="s">
        <v>290</v>
      </c>
      <c r="E277" s="51" t="str">
        <f ca="1">IF(ISERROR(INDIRECT(CONCATENATE("FIPs_codes!",ADDRESS((MATCH($D277,INDIRECT($C277),0)+MATCH($C277,FIPs_codes!$G$1:$G$3296,0)-1),COLUMN(FIPs_codes!A275))))),"",INDIRECT(CONCATENATE("FIPs_codes!",ADDRESS((MATCH($D277,INDIRECT($C277),0)+MATCH($C277,FIPs_codes!$G$1:$G$3296,0)-1),COLUMN(FIPs_codes!A275)))))</f>
        <v>40151</v>
      </c>
      <c r="F277" s="51">
        <f ca="1">IF(ISERROR(INDIRECT(CONCATENATE("FIPs_codes!",ADDRESS((MATCH($D277,INDIRECT($C277),0)+MATCH($C277,FIPs_codes!$G$1:$G$3296,0)-1),COLUMN(FIPs_codes!C275))))),"",INDIRECT(CONCATENATE("FIPs_codes!",ADDRESS((MATCH($D277,INDIRECT($C277),0)+MATCH($C277,FIPs_codes!$G$1:$G$3296,0)-1),COLUMN(FIPs_codes!C275)))))</f>
        <v>6</v>
      </c>
      <c r="G277" s="51" t="s">
        <v>216</v>
      </c>
      <c r="H277" s="51" t="s">
        <v>217</v>
      </c>
      <c r="I277" s="53" t="s">
        <v>397</v>
      </c>
      <c r="J277" s="55" t="s">
        <v>219</v>
      </c>
      <c r="K277" s="49" t="s">
        <v>78</v>
      </c>
      <c r="L277" s="49" t="s">
        <v>220</v>
      </c>
      <c r="M277" s="49" t="s">
        <v>57</v>
      </c>
      <c r="N277" s="57" t="s">
        <v>399</v>
      </c>
      <c r="O277" s="57">
        <v>2008</v>
      </c>
      <c r="P277" s="57" t="s">
        <v>252</v>
      </c>
      <c r="Q277" s="128">
        <v>1775</v>
      </c>
      <c r="R277" s="49" t="s">
        <v>245</v>
      </c>
      <c r="S277" s="59" t="s">
        <v>60</v>
      </c>
      <c r="T277" s="47" t="s">
        <v>263</v>
      </c>
      <c r="U277" s="49" t="s">
        <v>134</v>
      </c>
      <c r="V277" s="57" t="s">
        <v>254</v>
      </c>
      <c r="W277" s="61" t="s">
        <v>225</v>
      </c>
      <c r="X277" s="61" t="s">
        <v>65</v>
      </c>
      <c r="Y277" s="61">
        <v>40268</v>
      </c>
      <c r="Z277" s="49">
        <v>91</v>
      </c>
      <c r="AA277" s="128">
        <v>867</v>
      </c>
      <c r="AB277" s="49" t="s">
        <v>66</v>
      </c>
      <c r="AC277" s="128">
        <v>260306</v>
      </c>
      <c r="AD277" s="49" t="s">
        <v>262</v>
      </c>
      <c r="AE277" s="57" t="s">
        <v>255</v>
      </c>
      <c r="AF277" s="57" t="s">
        <v>236</v>
      </c>
      <c r="AG277" s="49" t="s">
        <v>229</v>
      </c>
      <c r="AH277" s="49">
        <v>36.68</v>
      </c>
      <c r="AI277" s="49">
        <v>0</v>
      </c>
      <c r="AJ277" s="49">
        <v>36.68</v>
      </c>
      <c r="AK277" s="57">
        <v>13.13</v>
      </c>
      <c r="AL277" s="25">
        <v>1</v>
      </c>
      <c r="AM277" s="55" t="s">
        <v>230</v>
      </c>
      <c r="AN277" s="49" t="s">
        <v>231</v>
      </c>
      <c r="AO277" s="49" t="s">
        <v>232</v>
      </c>
      <c r="AP277" s="63" t="s">
        <v>16963</v>
      </c>
      <c r="AQ277" s="27" t="str">
        <f t="shared" si="9"/>
        <v>Record Complete</v>
      </c>
      <c r="AR277" s="53"/>
      <c r="AS277" s="5" t="str">
        <f t="shared" si="10"/>
        <v/>
      </c>
      <c r="AT277" t="s">
        <v>17200</v>
      </c>
    </row>
    <row r="278" spans="1:46" ht="15.75" thickBot="1" x14ac:dyDescent="0.3">
      <c r="A278" s="29" t="s">
        <v>398</v>
      </c>
      <c r="B278" s="31">
        <v>6647</v>
      </c>
      <c r="C278" s="31" t="s">
        <v>213</v>
      </c>
      <c r="D278" s="31" t="s">
        <v>290</v>
      </c>
      <c r="E278" s="51" t="str">
        <f ca="1">IF(ISERROR(INDIRECT(CONCATENATE("FIPs_codes!",ADDRESS((MATCH($D278,INDIRECT($C278),0)+MATCH($C278,FIPs_codes!$G$1:$G$3296,0)-1),COLUMN(FIPs_codes!A276))))),"",INDIRECT(CONCATENATE("FIPs_codes!",ADDRESS((MATCH($D278,INDIRECT($C278),0)+MATCH($C278,FIPs_codes!$G$1:$G$3296,0)-1),COLUMN(FIPs_codes!A276)))))</f>
        <v>40151</v>
      </c>
      <c r="F278" s="51">
        <f ca="1">IF(ISERROR(INDIRECT(CONCATENATE("FIPs_codes!",ADDRESS((MATCH($D278,INDIRECT($C278),0)+MATCH($C278,FIPs_codes!$G$1:$G$3296,0)-1),COLUMN(FIPs_codes!C276))))),"",INDIRECT(CONCATENATE("FIPs_codes!",ADDRESS((MATCH($D278,INDIRECT($C278),0)+MATCH($C278,FIPs_codes!$G$1:$G$3296,0)-1),COLUMN(FIPs_codes!C276)))))</f>
        <v>6</v>
      </c>
      <c r="G278" s="33" t="s">
        <v>216</v>
      </c>
      <c r="H278" s="33" t="s">
        <v>217</v>
      </c>
      <c r="I278" s="35" t="s">
        <v>397</v>
      </c>
      <c r="J278" s="37" t="s">
        <v>219</v>
      </c>
      <c r="K278" s="31" t="s">
        <v>78</v>
      </c>
      <c r="L278" s="31" t="s">
        <v>220</v>
      </c>
      <c r="M278" s="31" t="s">
        <v>57</v>
      </c>
      <c r="N278" s="39" t="s">
        <v>399</v>
      </c>
      <c r="O278" s="39">
        <v>2008</v>
      </c>
      <c r="P278" s="39" t="s">
        <v>252</v>
      </c>
      <c r="Q278" s="240">
        <v>1775</v>
      </c>
      <c r="R278" s="31" t="s">
        <v>245</v>
      </c>
      <c r="S278" s="41" t="s">
        <v>60</v>
      </c>
      <c r="T278" s="29" t="s">
        <v>263</v>
      </c>
      <c r="U278" s="31" t="s">
        <v>134</v>
      </c>
      <c r="V278" s="39" t="s">
        <v>254</v>
      </c>
      <c r="W278" s="43" t="s">
        <v>225</v>
      </c>
      <c r="X278" s="43" t="s">
        <v>65</v>
      </c>
      <c r="Y278" s="43">
        <v>40268</v>
      </c>
      <c r="Z278" s="31">
        <v>91</v>
      </c>
      <c r="AA278" s="240">
        <v>867</v>
      </c>
      <c r="AB278" s="31" t="s">
        <v>66</v>
      </c>
      <c r="AC278" s="240">
        <v>260306</v>
      </c>
      <c r="AD278" s="31" t="s">
        <v>262</v>
      </c>
      <c r="AE278" s="39" t="s">
        <v>255</v>
      </c>
      <c r="AF278" s="39" t="s">
        <v>236</v>
      </c>
      <c r="AG278" s="31" t="s">
        <v>229</v>
      </c>
      <c r="AH278" s="31">
        <v>35.28</v>
      </c>
      <c r="AI278" s="31">
        <v>8.51</v>
      </c>
      <c r="AJ278" s="31">
        <v>43.79</v>
      </c>
      <c r="AK278" s="39">
        <v>13.2</v>
      </c>
      <c r="AL278" s="26">
        <v>0.80566339346882854</v>
      </c>
      <c r="AM278" s="37" t="s">
        <v>230</v>
      </c>
      <c r="AN278" s="31" t="s">
        <v>231</v>
      </c>
      <c r="AO278" s="31" t="s">
        <v>232</v>
      </c>
      <c r="AP278" s="45" t="s">
        <v>16963</v>
      </c>
      <c r="AQ278" s="27" t="str">
        <f t="shared" si="9"/>
        <v>Record Complete</v>
      </c>
      <c r="AR278" s="35"/>
      <c r="AS278" s="5" t="str">
        <f t="shared" si="10"/>
        <v/>
      </c>
      <c r="AT278" t="s">
        <v>17200</v>
      </c>
    </row>
    <row r="279" spans="1:46" ht="15.75" thickBot="1" x14ac:dyDescent="0.3">
      <c r="A279" s="47" t="s">
        <v>398</v>
      </c>
      <c r="B279" s="49">
        <v>6647</v>
      </c>
      <c r="C279" s="49" t="s">
        <v>213</v>
      </c>
      <c r="D279" s="49" t="s">
        <v>290</v>
      </c>
      <c r="E279" s="51" t="str">
        <f ca="1">IF(ISERROR(INDIRECT(CONCATENATE("FIPs_codes!",ADDRESS((MATCH($D279,INDIRECT($C279),0)+MATCH($C279,FIPs_codes!$G$1:$G$3296,0)-1),COLUMN(FIPs_codes!A277))))),"",INDIRECT(CONCATENATE("FIPs_codes!",ADDRESS((MATCH($D279,INDIRECT($C279),0)+MATCH($C279,FIPs_codes!$G$1:$G$3296,0)-1),COLUMN(FIPs_codes!A277)))))</f>
        <v>40151</v>
      </c>
      <c r="F279" s="51">
        <f ca="1">IF(ISERROR(INDIRECT(CONCATENATE("FIPs_codes!",ADDRESS((MATCH($D279,INDIRECT($C279),0)+MATCH($C279,FIPs_codes!$G$1:$G$3296,0)-1),COLUMN(FIPs_codes!C277))))),"",INDIRECT(CONCATENATE("FIPs_codes!",ADDRESS((MATCH($D279,INDIRECT($C279),0)+MATCH($C279,FIPs_codes!$G$1:$G$3296,0)-1),COLUMN(FIPs_codes!C277)))))</f>
        <v>6</v>
      </c>
      <c r="G279" s="51" t="s">
        <v>216</v>
      </c>
      <c r="H279" s="51" t="s">
        <v>217</v>
      </c>
      <c r="I279" s="53" t="s">
        <v>397</v>
      </c>
      <c r="J279" s="55" t="s">
        <v>219</v>
      </c>
      <c r="K279" s="49" t="s">
        <v>78</v>
      </c>
      <c r="L279" s="49" t="s">
        <v>220</v>
      </c>
      <c r="M279" s="49" t="s">
        <v>57</v>
      </c>
      <c r="N279" s="57" t="s">
        <v>399</v>
      </c>
      <c r="O279" s="57">
        <v>2008</v>
      </c>
      <c r="P279" s="57" t="s">
        <v>288</v>
      </c>
      <c r="Q279" s="128">
        <v>1775</v>
      </c>
      <c r="R279" s="49" t="s">
        <v>245</v>
      </c>
      <c r="S279" s="59" t="s">
        <v>60</v>
      </c>
      <c r="T279" s="47" t="s">
        <v>263</v>
      </c>
      <c r="U279" s="49" t="s">
        <v>134</v>
      </c>
      <c r="V279" s="57" t="s">
        <v>254</v>
      </c>
      <c r="W279" s="61" t="s">
        <v>225</v>
      </c>
      <c r="X279" s="61" t="s">
        <v>65</v>
      </c>
      <c r="Y279" s="61">
        <v>40505</v>
      </c>
      <c r="Z279" s="49">
        <v>90</v>
      </c>
      <c r="AA279" s="128">
        <v>867</v>
      </c>
      <c r="AB279" s="49" t="s">
        <v>66</v>
      </c>
      <c r="AC279" s="128">
        <v>251434</v>
      </c>
      <c r="AD279" s="49" t="s">
        <v>262</v>
      </c>
      <c r="AE279" s="57" t="s">
        <v>255</v>
      </c>
      <c r="AF279" s="57" t="s">
        <v>236</v>
      </c>
      <c r="AG279" s="49" t="s">
        <v>229</v>
      </c>
      <c r="AH279" s="49">
        <v>15</v>
      </c>
      <c r="AI279" s="49">
        <v>36.57</v>
      </c>
      <c r="AJ279" s="49">
        <v>51.57</v>
      </c>
      <c r="AK279" s="57">
        <v>12.99</v>
      </c>
      <c r="AL279" s="25">
        <v>0.29086678301337987</v>
      </c>
      <c r="AM279" s="55" t="s">
        <v>230</v>
      </c>
      <c r="AN279" s="49" t="s">
        <v>231</v>
      </c>
      <c r="AO279" s="49" t="s">
        <v>232</v>
      </c>
      <c r="AP279" s="63" t="s">
        <v>16963</v>
      </c>
      <c r="AQ279" s="27" t="str">
        <f t="shared" si="9"/>
        <v>Record Complete</v>
      </c>
      <c r="AR279" s="53"/>
      <c r="AS279" s="5" t="str">
        <f t="shared" si="10"/>
        <v/>
      </c>
      <c r="AT279" t="s">
        <v>17200</v>
      </c>
    </row>
    <row r="280" spans="1:46" ht="15.75" thickBot="1" x14ac:dyDescent="0.3">
      <c r="A280" s="48" t="s">
        <v>398</v>
      </c>
      <c r="B280" s="50">
        <v>6647</v>
      </c>
      <c r="C280" s="50" t="s">
        <v>213</v>
      </c>
      <c r="D280" s="50" t="s">
        <v>290</v>
      </c>
      <c r="E280" s="51" t="str">
        <f ca="1">IF(ISERROR(INDIRECT(CONCATENATE("FIPs_codes!",ADDRESS((MATCH($D280,INDIRECT($C280),0)+MATCH($C280,FIPs_codes!$G$1:$G$3296,0)-1),COLUMN(FIPs_codes!A278))))),"",INDIRECT(CONCATENATE("FIPs_codes!",ADDRESS((MATCH($D280,INDIRECT($C280),0)+MATCH($C280,FIPs_codes!$G$1:$G$3296,0)-1),COLUMN(FIPs_codes!A278)))))</f>
        <v>40151</v>
      </c>
      <c r="F280" s="51">
        <f ca="1">IF(ISERROR(INDIRECT(CONCATENATE("FIPs_codes!",ADDRESS((MATCH($D280,INDIRECT($C280),0)+MATCH($C280,FIPs_codes!$G$1:$G$3296,0)-1),COLUMN(FIPs_codes!C278))))),"",INDIRECT(CONCATENATE("FIPs_codes!",ADDRESS((MATCH($D280,INDIRECT($C280),0)+MATCH($C280,FIPs_codes!$G$1:$G$3296,0)-1),COLUMN(FIPs_codes!C278)))))</f>
        <v>6</v>
      </c>
      <c r="G280" s="52" t="s">
        <v>216</v>
      </c>
      <c r="H280" s="52" t="s">
        <v>217</v>
      </c>
      <c r="I280" s="54" t="s">
        <v>397</v>
      </c>
      <c r="J280" s="56" t="s">
        <v>219</v>
      </c>
      <c r="K280" s="50" t="s">
        <v>78</v>
      </c>
      <c r="L280" s="50" t="s">
        <v>220</v>
      </c>
      <c r="M280" s="50" t="s">
        <v>57</v>
      </c>
      <c r="N280" s="58" t="s">
        <v>399</v>
      </c>
      <c r="O280" s="58">
        <v>2008</v>
      </c>
      <c r="P280" s="58" t="s">
        <v>288</v>
      </c>
      <c r="Q280" s="126">
        <v>1775</v>
      </c>
      <c r="R280" s="50" t="s">
        <v>245</v>
      </c>
      <c r="S280" s="60" t="s">
        <v>60</v>
      </c>
      <c r="T280" s="48" t="s">
        <v>263</v>
      </c>
      <c r="U280" s="50" t="s">
        <v>134</v>
      </c>
      <c r="V280" s="58" t="s">
        <v>254</v>
      </c>
      <c r="W280" s="62" t="s">
        <v>225</v>
      </c>
      <c r="X280" s="62" t="s">
        <v>65</v>
      </c>
      <c r="Y280" s="62">
        <v>40505</v>
      </c>
      <c r="Z280" s="50">
        <v>90</v>
      </c>
      <c r="AA280" s="126">
        <v>867</v>
      </c>
      <c r="AB280" s="50" t="s">
        <v>66</v>
      </c>
      <c r="AC280" s="126">
        <v>251434</v>
      </c>
      <c r="AD280" s="50" t="s">
        <v>262</v>
      </c>
      <c r="AE280" s="58" t="s">
        <v>255</v>
      </c>
      <c r="AF280" s="58" t="s">
        <v>236</v>
      </c>
      <c r="AG280" s="50" t="s">
        <v>229</v>
      </c>
      <c r="AH280" s="50">
        <v>13.17</v>
      </c>
      <c r="AI280" s="50">
        <v>39.74</v>
      </c>
      <c r="AJ280" s="50">
        <v>52.910000000000004</v>
      </c>
      <c r="AK280" s="58">
        <v>12.99</v>
      </c>
      <c r="AL280" s="26">
        <v>0.2489132489132489</v>
      </c>
      <c r="AM280" s="56" t="s">
        <v>230</v>
      </c>
      <c r="AN280" s="50" t="s">
        <v>231</v>
      </c>
      <c r="AO280" s="50" t="s">
        <v>232</v>
      </c>
      <c r="AP280" s="45" t="s">
        <v>16963</v>
      </c>
      <c r="AQ280" s="27" t="str">
        <f t="shared" si="9"/>
        <v>Record Complete</v>
      </c>
      <c r="AR280" s="54"/>
      <c r="AS280" s="5" t="str">
        <f t="shared" si="10"/>
        <v/>
      </c>
      <c r="AT280" t="s">
        <v>17200</v>
      </c>
    </row>
    <row r="281" spans="1:46" ht="15.75" thickBot="1" x14ac:dyDescent="0.3">
      <c r="A281" s="47" t="s">
        <v>398</v>
      </c>
      <c r="B281" s="49">
        <v>6647</v>
      </c>
      <c r="C281" s="49" t="s">
        <v>213</v>
      </c>
      <c r="D281" s="49" t="s">
        <v>290</v>
      </c>
      <c r="E281" s="51" t="str">
        <f ca="1">IF(ISERROR(INDIRECT(CONCATENATE("FIPs_codes!",ADDRESS((MATCH($D281,INDIRECT($C281),0)+MATCH($C281,FIPs_codes!$G$1:$G$3296,0)-1),COLUMN(FIPs_codes!A279))))),"",INDIRECT(CONCATENATE("FIPs_codes!",ADDRESS((MATCH($D281,INDIRECT($C281),0)+MATCH($C281,FIPs_codes!$G$1:$G$3296,0)-1),COLUMN(FIPs_codes!A279)))))</f>
        <v>40151</v>
      </c>
      <c r="F281" s="51">
        <f ca="1">IF(ISERROR(INDIRECT(CONCATENATE("FIPs_codes!",ADDRESS((MATCH($D281,INDIRECT($C281),0)+MATCH($C281,FIPs_codes!$G$1:$G$3296,0)-1),COLUMN(FIPs_codes!C279))))),"",INDIRECT(CONCATENATE("FIPs_codes!",ADDRESS((MATCH($D281,INDIRECT($C281),0)+MATCH($C281,FIPs_codes!$G$1:$G$3296,0)-1),COLUMN(FIPs_codes!C279)))))</f>
        <v>6</v>
      </c>
      <c r="G281" s="51" t="s">
        <v>216</v>
      </c>
      <c r="H281" s="51" t="s">
        <v>217</v>
      </c>
      <c r="I281" s="53" t="s">
        <v>397</v>
      </c>
      <c r="J281" s="55" t="s">
        <v>219</v>
      </c>
      <c r="K281" s="49" t="s">
        <v>78</v>
      </c>
      <c r="L281" s="49" t="s">
        <v>220</v>
      </c>
      <c r="M281" s="49" t="s">
        <v>57</v>
      </c>
      <c r="N281" s="57" t="s">
        <v>399</v>
      </c>
      <c r="O281" s="57">
        <v>2008</v>
      </c>
      <c r="P281" s="57" t="s">
        <v>288</v>
      </c>
      <c r="Q281" s="128">
        <v>1775</v>
      </c>
      <c r="R281" s="49" t="s">
        <v>245</v>
      </c>
      <c r="S281" s="59" t="s">
        <v>60</v>
      </c>
      <c r="T281" s="47" t="s">
        <v>263</v>
      </c>
      <c r="U281" s="49" t="s">
        <v>134</v>
      </c>
      <c r="V281" s="57" t="s">
        <v>254</v>
      </c>
      <c r="W281" s="61" t="s">
        <v>225</v>
      </c>
      <c r="X281" s="61" t="s">
        <v>65</v>
      </c>
      <c r="Y281" s="61">
        <v>40505</v>
      </c>
      <c r="Z281" s="49">
        <v>90</v>
      </c>
      <c r="AA281" s="128">
        <v>867</v>
      </c>
      <c r="AB281" s="49" t="s">
        <v>66</v>
      </c>
      <c r="AC281" s="128">
        <v>251434</v>
      </c>
      <c r="AD281" s="49" t="s">
        <v>262</v>
      </c>
      <c r="AE281" s="57" t="s">
        <v>255</v>
      </c>
      <c r="AF281" s="57" t="s">
        <v>236</v>
      </c>
      <c r="AG281" s="49" t="s">
        <v>229</v>
      </c>
      <c r="AH281" s="49">
        <v>14.36</v>
      </c>
      <c r="AI281" s="49">
        <v>39.31</v>
      </c>
      <c r="AJ281" s="49">
        <v>53.67</v>
      </c>
      <c r="AK281" s="57">
        <v>12.83</v>
      </c>
      <c r="AL281" s="25">
        <v>0.26756102105459284</v>
      </c>
      <c r="AM281" s="55" t="s">
        <v>230</v>
      </c>
      <c r="AN281" s="49" t="s">
        <v>231</v>
      </c>
      <c r="AO281" s="49" t="s">
        <v>232</v>
      </c>
      <c r="AP281" s="63" t="s">
        <v>16963</v>
      </c>
      <c r="AQ281" s="27" t="str">
        <f t="shared" si="9"/>
        <v>Record Complete</v>
      </c>
      <c r="AR281" s="53"/>
      <c r="AS281" s="5" t="str">
        <f t="shared" si="10"/>
        <v/>
      </c>
      <c r="AT281" t="s">
        <v>17200</v>
      </c>
    </row>
    <row r="282" spans="1:46" ht="15.75" thickBot="1" x14ac:dyDescent="0.3">
      <c r="A282" s="48" t="s">
        <v>398</v>
      </c>
      <c r="B282" s="50">
        <v>6647</v>
      </c>
      <c r="C282" s="50" t="s">
        <v>213</v>
      </c>
      <c r="D282" s="50" t="s">
        <v>290</v>
      </c>
      <c r="E282" s="51" t="str">
        <f ca="1">IF(ISERROR(INDIRECT(CONCATENATE("FIPs_codes!",ADDRESS((MATCH($D282,INDIRECT($C282),0)+MATCH($C282,FIPs_codes!$G$1:$G$3296,0)-1),COLUMN(FIPs_codes!A280))))),"",INDIRECT(CONCATENATE("FIPs_codes!",ADDRESS((MATCH($D282,INDIRECT($C282),0)+MATCH($C282,FIPs_codes!$G$1:$G$3296,0)-1),COLUMN(FIPs_codes!A280)))))</f>
        <v>40151</v>
      </c>
      <c r="F282" s="51">
        <f ca="1">IF(ISERROR(INDIRECT(CONCATENATE("FIPs_codes!",ADDRESS((MATCH($D282,INDIRECT($C282),0)+MATCH($C282,FIPs_codes!$G$1:$G$3296,0)-1),COLUMN(FIPs_codes!C280))))),"",INDIRECT(CONCATENATE("FIPs_codes!",ADDRESS((MATCH($D282,INDIRECT($C282),0)+MATCH($C282,FIPs_codes!$G$1:$G$3296,0)-1),COLUMN(FIPs_codes!C280)))))</f>
        <v>6</v>
      </c>
      <c r="G282" s="52" t="s">
        <v>216</v>
      </c>
      <c r="H282" s="52" t="s">
        <v>217</v>
      </c>
      <c r="I282" s="54" t="s">
        <v>397</v>
      </c>
      <c r="J282" s="56" t="s">
        <v>219</v>
      </c>
      <c r="K282" s="50" t="s">
        <v>78</v>
      </c>
      <c r="L282" s="50" t="s">
        <v>220</v>
      </c>
      <c r="M282" s="50" t="s">
        <v>57</v>
      </c>
      <c r="N282" s="58" t="s">
        <v>251</v>
      </c>
      <c r="O282" s="58">
        <v>2009</v>
      </c>
      <c r="P282" s="58" t="s">
        <v>286</v>
      </c>
      <c r="Q282" s="126">
        <v>1340</v>
      </c>
      <c r="R282" s="50" t="s">
        <v>245</v>
      </c>
      <c r="S282" s="60" t="s">
        <v>60</v>
      </c>
      <c r="T282" s="48" t="s">
        <v>263</v>
      </c>
      <c r="U282" s="50" t="s">
        <v>134</v>
      </c>
      <c r="V282" s="58" t="s">
        <v>254</v>
      </c>
      <c r="W282" s="62" t="s">
        <v>225</v>
      </c>
      <c r="X282" s="62" t="s">
        <v>65</v>
      </c>
      <c r="Y282" s="62">
        <v>40505</v>
      </c>
      <c r="Z282" s="50">
        <v>76</v>
      </c>
      <c r="AA282" s="126">
        <v>875</v>
      </c>
      <c r="AB282" s="50" t="s">
        <v>66</v>
      </c>
      <c r="AC282" s="126">
        <v>106745</v>
      </c>
      <c r="AD282" s="50" t="s">
        <v>262</v>
      </c>
      <c r="AE282" s="58" t="s">
        <v>255</v>
      </c>
      <c r="AF282" s="58" t="s">
        <v>236</v>
      </c>
      <c r="AG282" s="50" t="s">
        <v>229</v>
      </c>
      <c r="AH282" s="50">
        <v>55.43</v>
      </c>
      <c r="AI282" s="50">
        <v>191.68</v>
      </c>
      <c r="AJ282" s="50">
        <v>247.11</v>
      </c>
      <c r="AK282" s="58">
        <v>8.82</v>
      </c>
      <c r="AL282" s="26">
        <v>0.22431305896159603</v>
      </c>
      <c r="AM282" s="56" t="s">
        <v>230</v>
      </c>
      <c r="AN282" s="50" t="s">
        <v>231</v>
      </c>
      <c r="AO282" s="50" t="s">
        <v>232</v>
      </c>
      <c r="AP282" s="45" t="s">
        <v>16963</v>
      </c>
      <c r="AQ282" s="27" t="str">
        <f t="shared" si="9"/>
        <v>Record Complete</v>
      </c>
      <c r="AR282" s="54"/>
      <c r="AS282" s="5" t="str">
        <f t="shared" si="10"/>
        <v/>
      </c>
      <c r="AT282" t="s">
        <v>17200</v>
      </c>
    </row>
    <row r="283" spans="1:46" ht="15.75" thickBot="1" x14ac:dyDescent="0.3">
      <c r="A283" s="47" t="s">
        <v>398</v>
      </c>
      <c r="B283" s="49">
        <v>6647</v>
      </c>
      <c r="C283" s="49" t="s">
        <v>213</v>
      </c>
      <c r="D283" s="49" t="s">
        <v>290</v>
      </c>
      <c r="E283" s="51" t="str">
        <f ca="1">IF(ISERROR(INDIRECT(CONCATENATE("FIPs_codes!",ADDRESS((MATCH($D283,INDIRECT($C283),0)+MATCH($C283,FIPs_codes!$G$1:$G$3296,0)-1),COLUMN(FIPs_codes!A281))))),"",INDIRECT(CONCATENATE("FIPs_codes!",ADDRESS((MATCH($D283,INDIRECT($C283),0)+MATCH($C283,FIPs_codes!$G$1:$G$3296,0)-1),COLUMN(FIPs_codes!A281)))))</f>
        <v>40151</v>
      </c>
      <c r="F283" s="51">
        <f ca="1">IF(ISERROR(INDIRECT(CONCATENATE("FIPs_codes!",ADDRESS((MATCH($D283,INDIRECT($C283),0)+MATCH($C283,FIPs_codes!$G$1:$G$3296,0)-1),COLUMN(FIPs_codes!C281))))),"",INDIRECT(CONCATENATE("FIPs_codes!",ADDRESS((MATCH($D283,INDIRECT($C283),0)+MATCH($C283,FIPs_codes!$G$1:$G$3296,0)-1),COLUMN(FIPs_codes!C281)))))</f>
        <v>6</v>
      </c>
      <c r="G283" s="51" t="s">
        <v>216</v>
      </c>
      <c r="H283" s="51" t="s">
        <v>217</v>
      </c>
      <c r="I283" s="53" t="s">
        <v>397</v>
      </c>
      <c r="J283" s="55" t="s">
        <v>219</v>
      </c>
      <c r="K283" s="49" t="s">
        <v>78</v>
      </c>
      <c r="L283" s="49" t="s">
        <v>220</v>
      </c>
      <c r="M283" s="49" t="s">
        <v>57</v>
      </c>
      <c r="N283" s="57" t="s">
        <v>251</v>
      </c>
      <c r="O283" s="57">
        <v>2009</v>
      </c>
      <c r="P283" s="57" t="s">
        <v>286</v>
      </c>
      <c r="Q283" s="128">
        <v>1340</v>
      </c>
      <c r="R283" s="49" t="s">
        <v>245</v>
      </c>
      <c r="S283" s="59" t="s">
        <v>60</v>
      </c>
      <c r="T283" s="47" t="s">
        <v>263</v>
      </c>
      <c r="U283" s="49" t="s">
        <v>134</v>
      </c>
      <c r="V283" s="57" t="s">
        <v>254</v>
      </c>
      <c r="W283" s="61" t="s">
        <v>225</v>
      </c>
      <c r="X283" s="61" t="s">
        <v>65</v>
      </c>
      <c r="Y283" s="61">
        <v>40505</v>
      </c>
      <c r="Z283" s="49">
        <v>76</v>
      </c>
      <c r="AA283" s="128">
        <v>875</v>
      </c>
      <c r="AB283" s="49" t="s">
        <v>66</v>
      </c>
      <c r="AC283" s="128">
        <v>106745</v>
      </c>
      <c r="AD283" s="49" t="s">
        <v>262</v>
      </c>
      <c r="AE283" s="57" t="s">
        <v>255</v>
      </c>
      <c r="AF283" s="57" t="s">
        <v>236</v>
      </c>
      <c r="AG283" s="49" t="s">
        <v>229</v>
      </c>
      <c r="AH283" s="49">
        <v>55.95</v>
      </c>
      <c r="AI283" s="49">
        <v>194.21</v>
      </c>
      <c r="AJ283" s="49">
        <v>250.16000000000003</v>
      </c>
      <c r="AK283" s="57">
        <v>8.89</v>
      </c>
      <c r="AL283" s="25">
        <v>0.22365685960984968</v>
      </c>
      <c r="AM283" s="55" t="s">
        <v>230</v>
      </c>
      <c r="AN283" s="49" t="s">
        <v>231</v>
      </c>
      <c r="AO283" s="49" t="s">
        <v>232</v>
      </c>
      <c r="AP283" s="63" t="s">
        <v>16963</v>
      </c>
      <c r="AQ283" s="27" t="str">
        <f t="shared" si="9"/>
        <v>Record Complete</v>
      </c>
      <c r="AR283" s="53"/>
      <c r="AS283" s="5" t="str">
        <f t="shared" si="10"/>
        <v/>
      </c>
      <c r="AT283" t="s">
        <v>17200</v>
      </c>
    </row>
    <row r="284" spans="1:46" ht="15.75" thickBot="1" x14ac:dyDescent="0.3">
      <c r="A284" s="48" t="s">
        <v>398</v>
      </c>
      <c r="B284" s="50">
        <v>6647</v>
      </c>
      <c r="C284" s="50" t="s">
        <v>213</v>
      </c>
      <c r="D284" s="50" t="s">
        <v>290</v>
      </c>
      <c r="E284" s="51" t="str">
        <f ca="1">IF(ISERROR(INDIRECT(CONCATENATE("FIPs_codes!",ADDRESS((MATCH($D284,INDIRECT($C284),0)+MATCH($C284,FIPs_codes!$G$1:$G$3296,0)-1),COLUMN(FIPs_codes!A282))))),"",INDIRECT(CONCATENATE("FIPs_codes!",ADDRESS((MATCH($D284,INDIRECT($C284),0)+MATCH($C284,FIPs_codes!$G$1:$G$3296,0)-1),COLUMN(FIPs_codes!A282)))))</f>
        <v>40151</v>
      </c>
      <c r="F284" s="51">
        <f ca="1">IF(ISERROR(INDIRECT(CONCATENATE("FIPs_codes!",ADDRESS((MATCH($D284,INDIRECT($C284),0)+MATCH($C284,FIPs_codes!$G$1:$G$3296,0)-1),COLUMN(FIPs_codes!C282))))),"",INDIRECT(CONCATENATE("FIPs_codes!",ADDRESS((MATCH($D284,INDIRECT($C284),0)+MATCH($C284,FIPs_codes!$G$1:$G$3296,0)-1),COLUMN(FIPs_codes!C282)))))</f>
        <v>6</v>
      </c>
      <c r="G284" s="52" t="s">
        <v>216</v>
      </c>
      <c r="H284" s="52" t="s">
        <v>217</v>
      </c>
      <c r="I284" s="54" t="s">
        <v>397</v>
      </c>
      <c r="J284" s="56" t="s">
        <v>219</v>
      </c>
      <c r="K284" s="50" t="s">
        <v>78</v>
      </c>
      <c r="L284" s="50" t="s">
        <v>220</v>
      </c>
      <c r="M284" s="50" t="s">
        <v>57</v>
      </c>
      <c r="N284" s="58" t="s">
        <v>251</v>
      </c>
      <c r="O284" s="58">
        <v>2009</v>
      </c>
      <c r="P284" s="58" t="s">
        <v>286</v>
      </c>
      <c r="Q284" s="126">
        <v>1340</v>
      </c>
      <c r="R284" s="50" t="s">
        <v>245</v>
      </c>
      <c r="S284" s="60" t="s">
        <v>60</v>
      </c>
      <c r="T284" s="48" t="s">
        <v>263</v>
      </c>
      <c r="U284" s="50" t="s">
        <v>134</v>
      </c>
      <c r="V284" s="58" t="s">
        <v>254</v>
      </c>
      <c r="W284" s="62" t="s">
        <v>225</v>
      </c>
      <c r="X284" s="62" t="s">
        <v>65</v>
      </c>
      <c r="Y284" s="62">
        <v>40505</v>
      </c>
      <c r="Z284" s="50">
        <v>76</v>
      </c>
      <c r="AA284" s="126">
        <v>875</v>
      </c>
      <c r="AB284" s="50" t="s">
        <v>66</v>
      </c>
      <c r="AC284" s="126">
        <v>106745</v>
      </c>
      <c r="AD284" s="50" t="s">
        <v>262</v>
      </c>
      <c r="AE284" s="58" t="s">
        <v>255</v>
      </c>
      <c r="AF284" s="58" t="s">
        <v>236</v>
      </c>
      <c r="AG284" s="50" t="s">
        <v>229</v>
      </c>
      <c r="AH284" s="50">
        <v>55.78</v>
      </c>
      <c r="AI284" s="50">
        <v>197.11</v>
      </c>
      <c r="AJ284" s="50">
        <v>252.89000000000001</v>
      </c>
      <c r="AK284" s="58">
        <v>8.9</v>
      </c>
      <c r="AL284" s="26">
        <v>0.22057020839100003</v>
      </c>
      <c r="AM284" s="56" t="s">
        <v>230</v>
      </c>
      <c r="AN284" s="50" t="s">
        <v>231</v>
      </c>
      <c r="AO284" s="50" t="s">
        <v>232</v>
      </c>
      <c r="AP284" s="45" t="s">
        <v>16963</v>
      </c>
      <c r="AQ284" s="27" t="str">
        <f t="shared" si="9"/>
        <v>Record Complete</v>
      </c>
      <c r="AR284" s="54"/>
      <c r="AS284" s="5" t="str">
        <f t="shared" si="10"/>
        <v/>
      </c>
      <c r="AT284" t="s">
        <v>17200</v>
      </c>
    </row>
    <row r="285" spans="1:46" ht="15.75" thickBot="1" x14ac:dyDescent="0.3">
      <c r="A285" s="30" t="s">
        <v>17195</v>
      </c>
      <c r="B285" s="32">
        <v>9544</v>
      </c>
      <c r="C285" s="32" t="s">
        <v>278</v>
      </c>
      <c r="D285" s="32" t="s">
        <v>247</v>
      </c>
      <c r="E285" s="51" t="str">
        <f ca="1">IF(ISERROR(INDIRECT(CONCATENATE("FIPs_codes!",ADDRESS((MATCH($D285,INDIRECT($C285),0)+MATCH($C285,FIPs_codes!$G$1:$G$3296,0)-1),COLUMN(FIPs_codes!A283))))),"",INDIRECT(CONCATENATE("FIPs_codes!",ADDRESS((MATCH($D285,INDIRECT($C285),0)+MATCH($C285,FIPs_codes!$G$1:$G$3296,0)-1),COLUMN(FIPs_codes!A283)))))</f>
        <v>40003</v>
      </c>
      <c r="F285" s="51">
        <f ca="1">IF(ISERROR(INDIRECT(CONCATENATE("FIPs_codes!",ADDRESS((MATCH($D285,INDIRECT($C285),0)+MATCH($C285,FIPs_codes!$G$1:$G$3296,0)-1),COLUMN(FIPs_codes!C283))))),"",INDIRECT(CONCATENATE("FIPs_codes!",ADDRESS((MATCH($D285,INDIRECT($C285),0)+MATCH($C285,FIPs_codes!$G$1:$G$3296,0)-1),COLUMN(FIPs_codes!C283)))))</f>
        <v>6</v>
      </c>
      <c r="G285" s="32" t="s">
        <v>216</v>
      </c>
      <c r="H285" s="32" t="s">
        <v>217</v>
      </c>
      <c r="I285" s="36" t="s">
        <v>17196</v>
      </c>
      <c r="J285" s="38" t="s">
        <v>268</v>
      </c>
      <c r="K285" s="32" t="s">
        <v>78</v>
      </c>
      <c r="L285" s="32" t="s">
        <v>269</v>
      </c>
      <c r="M285" s="32" t="s">
        <v>57</v>
      </c>
      <c r="N285" s="40" t="s">
        <v>17194</v>
      </c>
      <c r="O285" s="40">
        <v>2011</v>
      </c>
      <c r="P285" s="40" t="s">
        <v>17197</v>
      </c>
      <c r="Q285" s="125">
        <v>236</v>
      </c>
      <c r="R285" s="32" t="s">
        <v>244</v>
      </c>
      <c r="S285" s="42" t="s">
        <v>60</v>
      </c>
      <c r="T285" s="30" t="s">
        <v>17168</v>
      </c>
      <c r="U285" s="32" t="s">
        <v>62</v>
      </c>
      <c r="V285" s="40" t="s">
        <v>17169</v>
      </c>
      <c r="W285" s="44" t="s">
        <v>225</v>
      </c>
      <c r="X285" s="44" t="s">
        <v>226</v>
      </c>
      <c r="Y285" s="44">
        <v>41346</v>
      </c>
      <c r="Z285" s="32">
        <v>81</v>
      </c>
      <c r="AA285" s="125">
        <v>1382</v>
      </c>
      <c r="AB285" s="32" t="s">
        <v>66</v>
      </c>
      <c r="AC285" s="125">
        <v>14098</v>
      </c>
      <c r="AD285" s="32" t="s">
        <v>499</v>
      </c>
      <c r="AE285" s="40" t="s">
        <v>255</v>
      </c>
      <c r="AF285" s="40" t="s">
        <v>236</v>
      </c>
      <c r="AG285" s="32" t="s">
        <v>229</v>
      </c>
      <c r="AH285" s="32">
        <v>-0.03</v>
      </c>
      <c r="AI285" s="32">
        <v>0.36</v>
      </c>
      <c r="AJ285" s="32">
        <v>0.33</v>
      </c>
      <c r="AK285" s="40">
        <v>0</v>
      </c>
      <c r="AL285" s="25">
        <f>IF(ISERROR(IF(ISBLANK(AH285),(AJ285-AI285)/AJ285,IF(ISBLANK(AI285),(AH285/AJ285),AH285/(AH285+AI285)))),"0",IF(ISBLANK(AH285),(AJ285-AI285)/AJ285,IF(ISBLANK(AI285),(AH285/AJ285),AH285/(AH285+AI285))))</f>
        <v>-9.0909090909090912E-2</v>
      </c>
      <c r="AM285" s="38" t="s">
        <v>230</v>
      </c>
      <c r="AN285" s="32" t="s">
        <v>231</v>
      </c>
      <c r="AO285" s="32" t="s">
        <v>232</v>
      </c>
      <c r="AP285" s="46" t="s">
        <v>16963</v>
      </c>
      <c r="AQ285" s="27" t="str">
        <f t="shared" si="9"/>
        <v>Record Complete</v>
      </c>
      <c r="AR285" s="36"/>
      <c r="AS285" s="5" t="str">
        <f t="shared" si="10"/>
        <v/>
      </c>
      <c r="AT285" t="s">
        <v>17200</v>
      </c>
    </row>
    <row r="286" spans="1:46" ht="15.75" thickBot="1" x14ac:dyDescent="0.3">
      <c r="A286" s="29" t="s">
        <v>17195</v>
      </c>
      <c r="B286" s="31">
        <v>9544</v>
      </c>
      <c r="C286" s="31" t="s">
        <v>278</v>
      </c>
      <c r="D286" s="31" t="s">
        <v>247</v>
      </c>
      <c r="E286" s="51" t="str">
        <f ca="1">IF(ISERROR(INDIRECT(CONCATENATE("FIPs_codes!",ADDRESS((MATCH($D286,INDIRECT($C286),0)+MATCH($C286,FIPs_codes!$G$1:$G$3296,0)-1),COLUMN(FIPs_codes!A284))))),"",INDIRECT(CONCATENATE("FIPs_codes!",ADDRESS((MATCH($D286,INDIRECT($C286),0)+MATCH($C286,FIPs_codes!$G$1:$G$3296,0)-1),COLUMN(FIPs_codes!A284)))))</f>
        <v>40003</v>
      </c>
      <c r="F286" s="51">
        <f ca="1">IF(ISERROR(INDIRECT(CONCATENATE("FIPs_codes!",ADDRESS((MATCH($D286,INDIRECT($C286),0)+MATCH($C286,FIPs_codes!$G$1:$G$3296,0)-1),COLUMN(FIPs_codes!C284))))),"",INDIRECT(CONCATENATE("FIPs_codes!",ADDRESS((MATCH($D286,INDIRECT($C286),0)+MATCH($C286,FIPs_codes!$G$1:$G$3296,0)-1),COLUMN(FIPs_codes!C284)))))</f>
        <v>6</v>
      </c>
      <c r="G286" s="31" t="s">
        <v>216</v>
      </c>
      <c r="H286" s="31" t="s">
        <v>217</v>
      </c>
      <c r="I286" s="35" t="s">
        <v>17196</v>
      </c>
      <c r="J286" s="37" t="s">
        <v>268</v>
      </c>
      <c r="K286" s="31" t="s">
        <v>78</v>
      </c>
      <c r="L286" s="31" t="s">
        <v>269</v>
      </c>
      <c r="M286" s="31" t="s">
        <v>57</v>
      </c>
      <c r="N286" s="39" t="s">
        <v>17194</v>
      </c>
      <c r="O286" s="39">
        <v>2011</v>
      </c>
      <c r="P286" s="39" t="s">
        <v>17197</v>
      </c>
      <c r="Q286" s="240">
        <v>236</v>
      </c>
      <c r="R286" s="31" t="s">
        <v>244</v>
      </c>
      <c r="S286" s="41" t="s">
        <v>60</v>
      </c>
      <c r="T286" s="29" t="s">
        <v>17168</v>
      </c>
      <c r="U286" s="31" t="s">
        <v>62</v>
      </c>
      <c r="V286" s="39" t="s">
        <v>17169</v>
      </c>
      <c r="W286" s="43" t="s">
        <v>225</v>
      </c>
      <c r="X286" s="43" t="s">
        <v>226</v>
      </c>
      <c r="Y286" s="43">
        <v>41346</v>
      </c>
      <c r="Z286" s="31">
        <v>81</v>
      </c>
      <c r="AA286" s="240">
        <v>1382</v>
      </c>
      <c r="AB286" s="31" t="s">
        <v>66</v>
      </c>
      <c r="AC286" s="240">
        <v>14038</v>
      </c>
      <c r="AD286" s="31" t="s">
        <v>499</v>
      </c>
      <c r="AE286" s="39" t="s">
        <v>255</v>
      </c>
      <c r="AF286" s="39" t="s">
        <v>236</v>
      </c>
      <c r="AG286" s="31" t="s">
        <v>229</v>
      </c>
      <c r="AH286" s="31">
        <v>-0.1</v>
      </c>
      <c r="AI286" s="31">
        <v>1.33</v>
      </c>
      <c r="AJ286" s="31">
        <v>1.23</v>
      </c>
      <c r="AK286" s="39">
        <v>0</v>
      </c>
      <c r="AL286" s="26">
        <f>IF(ISERROR(IF(ISBLANK(AH286),(AJ286-AI286)/AJ286,IF(ISBLANK(AI286),(AH286/AJ286),AH286/(AH286+AI286)))),"0",IF(ISBLANK(AH286),(AJ286-AI286)/AJ286,IF(ISBLANK(AI286),(AH286/AJ286),AH286/(AH286+AI286))))</f>
        <v>-8.1300813008130093E-2</v>
      </c>
      <c r="AM286" s="37" t="s">
        <v>230</v>
      </c>
      <c r="AN286" s="31" t="s">
        <v>231</v>
      </c>
      <c r="AO286" s="31" t="s">
        <v>232</v>
      </c>
      <c r="AP286" s="45" t="s">
        <v>233</v>
      </c>
      <c r="AQ286" s="27" t="str">
        <f t="shared" si="9"/>
        <v>Record Complete</v>
      </c>
      <c r="AR286" s="35"/>
      <c r="AS286" s="5" t="str">
        <f t="shared" si="10"/>
        <v/>
      </c>
      <c r="AT286" t="s">
        <v>17200</v>
      </c>
    </row>
    <row r="287" spans="1:46" ht="15.75" thickBot="1" x14ac:dyDescent="0.3">
      <c r="A287" s="30" t="s">
        <v>17195</v>
      </c>
      <c r="B287" s="32">
        <v>9544</v>
      </c>
      <c r="C287" s="32" t="s">
        <v>278</v>
      </c>
      <c r="D287" s="32" t="s">
        <v>247</v>
      </c>
      <c r="E287" s="51" t="str">
        <f ca="1">IF(ISERROR(INDIRECT(CONCATENATE("FIPs_codes!",ADDRESS((MATCH($D287,INDIRECT($C287),0)+MATCH($C287,FIPs_codes!$G$1:$G$3296,0)-1),COLUMN(FIPs_codes!A285))))),"",INDIRECT(CONCATENATE("FIPs_codes!",ADDRESS((MATCH($D287,INDIRECT($C287),0)+MATCH($C287,FIPs_codes!$G$1:$G$3296,0)-1),COLUMN(FIPs_codes!A285)))))</f>
        <v>40003</v>
      </c>
      <c r="F287" s="51">
        <f ca="1">IF(ISERROR(INDIRECT(CONCATENATE("FIPs_codes!",ADDRESS((MATCH($D287,INDIRECT($C287),0)+MATCH($C287,FIPs_codes!$G$1:$G$3296,0)-1),COLUMN(FIPs_codes!C285))))),"",INDIRECT(CONCATENATE("FIPs_codes!",ADDRESS((MATCH($D287,INDIRECT($C287),0)+MATCH($C287,FIPs_codes!$G$1:$G$3296,0)-1),COLUMN(FIPs_codes!C285)))))</f>
        <v>6</v>
      </c>
      <c r="G287" s="32" t="s">
        <v>216</v>
      </c>
      <c r="H287" s="32" t="s">
        <v>217</v>
      </c>
      <c r="I287" s="36" t="s">
        <v>17196</v>
      </c>
      <c r="J287" s="38" t="s">
        <v>268</v>
      </c>
      <c r="K287" s="32" t="s">
        <v>78</v>
      </c>
      <c r="L287" s="32" t="s">
        <v>269</v>
      </c>
      <c r="M287" s="32" t="s">
        <v>57</v>
      </c>
      <c r="N287" s="40" t="s">
        <v>17194</v>
      </c>
      <c r="O287" s="40">
        <v>2011</v>
      </c>
      <c r="P287" s="40" t="s">
        <v>17197</v>
      </c>
      <c r="Q287" s="125">
        <v>236</v>
      </c>
      <c r="R287" s="32" t="s">
        <v>244</v>
      </c>
      <c r="S287" s="42" t="s">
        <v>60</v>
      </c>
      <c r="T287" s="30" t="s">
        <v>17168</v>
      </c>
      <c r="U287" s="32" t="s">
        <v>62</v>
      </c>
      <c r="V287" s="40" t="s">
        <v>17169</v>
      </c>
      <c r="W287" s="44" t="s">
        <v>225</v>
      </c>
      <c r="X287" s="44" t="s">
        <v>226</v>
      </c>
      <c r="Y287" s="44">
        <v>41346</v>
      </c>
      <c r="Z287" s="32">
        <v>81</v>
      </c>
      <c r="AA287" s="125">
        <v>1382</v>
      </c>
      <c r="AB287" s="32" t="s">
        <v>66</v>
      </c>
      <c r="AC287" s="125">
        <v>13998</v>
      </c>
      <c r="AD287" s="32" t="s">
        <v>499</v>
      </c>
      <c r="AE287" s="40" t="s">
        <v>255</v>
      </c>
      <c r="AF287" s="40" t="s">
        <v>236</v>
      </c>
      <c r="AG287" s="32" t="s">
        <v>229</v>
      </c>
      <c r="AH287" s="32">
        <v>-3.43</v>
      </c>
      <c r="AI287" s="32">
        <v>7</v>
      </c>
      <c r="AJ287" s="32">
        <v>3.57</v>
      </c>
      <c r="AK287" s="40">
        <v>0</v>
      </c>
      <c r="AL287" s="25">
        <f>IF(ISERROR(IF(ISBLANK(AH287),(AJ287-AI287)/AJ287,IF(ISBLANK(AI287),(AH287/AJ287),AH287/(AH287+AI287)))),"0",IF(ISBLANK(AH287),(AJ287-AI287)/AJ287,IF(ISBLANK(AI287),(AH287/AJ287),AH287/(AH287+AI287))))</f>
        <v>-0.96078431372549034</v>
      </c>
      <c r="AM287" s="38" t="s">
        <v>230</v>
      </c>
      <c r="AN287" s="32" t="s">
        <v>231</v>
      </c>
      <c r="AO287" s="32" t="s">
        <v>232</v>
      </c>
      <c r="AP287" s="46" t="s">
        <v>16963</v>
      </c>
      <c r="AQ287" s="27" t="str">
        <f t="shared" si="9"/>
        <v>Record Complete</v>
      </c>
      <c r="AR287" s="36"/>
      <c r="AS287" s="5" t="str">
        <f t="shared" si="10"/>
        <v/>
      </c>
      <c r="AT287" t="s">
        <v>17200</v>
      </c>
    </row>
    <row r="288" spans="1:46" ht="15.75" thickBot="1" x14ac:dyDescent="0.3">
      <c r="A288" s="48" t="s">
        <v>400</v>
      </c>
      <c r="B288" s="50">
        <v>8878</v>
      </c>
      <c r="C288" s="50" t="s">
        <v>213</v>
      </c>
      <c r="D288" s="50" t="s">
        <v>214</v>
      </c>
      <c r="E288" s="51" t="str">
        <f ca="1">IF(ISERROR(INDIRECT(CONCATENATE("FIPs_codes!",ADDRESS((MATCH($D288,INDIRECT($C288),0)+MATCH($C288,FIPs_codes!$G$1:$G$3296,0)-1),COLUMN(FIPs_codes!A286))))),"",INDIRECT(CONCATENATE("FIPs_codes!",ADDRESS((MATCH($D288,INDIRECT($C288),0)+MATCH($C288,FIPs_codes!$G$1:$G$3296,0)-1),COLUMN(FIPs_codes!A286)))))</f>
        <v>40129</v>
      </c>
      <c r="F288" s="51">
        <f ca="1">IF(ISERROR(INDIRECT(CONCATENATE("FIPs_codes!",ADDRESS((MATCH($D288,INDIRECT($C288),0)+MATCH($C288,FIPs_codes!$G$1:$G$3296,0)-1),COLUMN(FIPs_codes!C286))))),"",INDIRECT(CONCATENATE("FIPs_codes!",ADDRESS((MATCH($D288,INDIRECT($C288),0)+MATCH($C288,FIPs_codes!$G$1:$G$3296,0)-1),COLUMN(FIPs_codes!C286)))))</f>
        <v>6</v>
      </c>
      <c r="G288" s="50" t="s">
        <v>266</v>
      </c>
      <c r="H288" s="50" t="s">
        <v>217</v>
      </c>
      <c r="I288" s="54" t="s">
        <v>401</v>
      </c>
      <c r="J288" s="56" t="s">
        <v>268</v>
      </c>
      <c r="K288" s="50" t="s">
        <v>78</v>
      </c>
      <c r="L288" s="50" t="s">
        <v>269</v>
      </c>
      <c r="M288" s="50" t="s">
        <v>57</v>
      </c>
      <c r="N288" s="58" t="s">
        <v>402</v>
      </c>
      <c r="O288" s="58">
        <v>1987</v>
      </c>
      <c r="P288" s="58" t="s">
        <v>252</v>
      </c>
      <c r="Q288" s="50">
        <v>68</v>
      </c>
      <c r="R288" s="50" t="s">
        <v>60</v>
      </c>
      <c r="S288" s="60" t="s">
        <v>60</v>
      </c>
      <c r="T288" s="48" t="s">
        <v>271</v>
      </c>
      <c r="U288" s="50" t="s">
        <v>134</v>
      </c>
      <c r="V288" s="58" t="s">
        <v>254</v>
      </c>
      <c r="W288" s="62" t="s">
        <v>225</v>
      </c>
      <c r="X288" s="62" t="s">
        <v>65</v>
      </c>
      <c r="Y288" s="62">
        <v>40989</v>
      </c>
      <c r="Z288" s="50">
        <v>99</v>
      </c>
      <c r="AA288" s="50">
        <v>1035</v>
      </c>
      <c r="AB288" s="50" t="s">
        <v>66</v>
      </c>
      <c r="AC288" s="50">
        <v>4185</v>
      </c>
      <c r="AD288" s="50" t="s">
        <v>272</v>
      </c>
      <c r="AE288" s="58" t="s">
        <v>255</v>
      </c>
      <c r="AF288" s="58" t="s">
        <v>256</v>
      </c>
      <c r="AG288" s="50" t="s">
        <v>229</v>
      </c>
      <c r="AH288" s="50">
        <v>0</v>
      </c>
      <c r="AI288" s="50">
        <v>1430.4</v>
      </c>
      <c r="AJ288" s="50">
        <v>1430.4</v>
      </c>
      <c r="AK288" s="58">
        <v>2.7</v>
      </c>
      <c r="AL288" s="26">
        <v>0</v>
      </c>
      <c r="AM288" s="56" t="s">
        <v>230</v>
      </c>
      <c r="AN288" s="50" t="s">
        <v>257</v>
      </c>
      <c r="AO288" s="50" t="s">
        <v>258</v>
      </c>
      <c r="AP288" s="45" t="s">
        <v>259</v>
      </c>
      <c r="AQ288" s="27" t="str">
        <f t="shared" si="9"/>
        <v>Record Complete</v>
      </c>
      <c r="AR288" s="54" t="s">
        <v>234</v>
      </c>
      <c r="AS288" s="5" t="str">
        <f t="shared" si="10"/>
        <v/>
      </c>
      <c r="AT288" t="s">
        <v>17200</v>
      </c>
    </row>
    <row r="289" spans="1:46" ht="15.75" thickBot="1" x14ac:dyDescent="0.3">
      <c r="A289" s="47" t="s">
        <v>400</v>
      </c>
      <c r="B289" s="49">
        <v>8878</v>
      </c>
      <c r="C289" s="49" t="s">
        <v>213</v>
      </c>
      <c r="D289" s="49" t="s">
        <v>214</v>
      </c>
      <c r="E289" s="51" t="str">
        <f ca="1">IF(ISERROR(INDIRECT(CONCATENATE("FIPs_codes!",ADDRESS((MATCH($D289,INDIRECT($C289),0)+MATCH($C289,FIPs_codes!$G$1:$G$3296,0)-1),COLUMN(FIPs_codes!A287))))),"",INDIRECT(CONCATENATE("FIPs_codes!",ADDRESS((MATCH($D289,INDIRECT($C289),0)+MATCH($C289,FIPs_codes!$G$1:$G$3296,0)-1),COLUMN(FIPs_codes!A287)))))</f>
        <v>40129</v>
      </c>
      <c r="F289" s="51">
        <f ca="1">IF(ISERROR(INDIRECT(CONCATENATE("FIPs_codes!",ADDRESS((MATCH($D289,INDIRECT($C289),0)+MATCH($C289,FIPs_codes!$G$1:$G$3296,0)-1),COLUMN(FIPs_codes!C287))))),"",INDIRECT(CONCATENATE("FIPs_codes!",ADDRESS((MATCH($D289,INDIRECT($C289),0)+MATCH($C289,FIPs_codes!$G$1:$G$3296,0)-1),COLUMN(FIPs_codes!C287)))))</f>
        <v>6</v>
      </c>
      <c r="G289" s="49" t="s">
        <v>266</v>
      </c>
      <c r="H289" s="49" t="s">
        <v>217</v>
      </c>
      <c r="I289" s="53" t="s">
        <v>401</v>
      </c>
      <c r="J289" s="55" t="s">
        <v>268</v>
      </c>
      <c r="K289" s="49" t="s">
        <v>78</v>
      </c>
      <c r="L289" s="49" t="s">
        <v>269</v>
      </c>
      <c r="M289" s="49" t="s">
        <v>57</v>
      </c>
      <c r="N289" s="57" t="s">
        <v>402</v>
      </c>
      <c r="O289" s="57">
        <v>1987</v>
      </c>
      <c r="P289" s="57" t="s">
        <v>252</v>
      </c>
      <c r="Q289" s="49">
        <v>68</v>
      </c>
      <c r="R289" s="49" t="s">
        <v>60</v>
      </c>
      <c r="S289" s="59" t="s">
        <v>60</v>
      </c>
      <c r="T289" s="47" t="s">
        <v>271</v>
      </c>
      <c r="U289" s="49" t="s">
        <v>134</v>
      </c>
      <c r="V289" s="57" t="s">
        <v>254</v>
      </c>
      <c r="W289" s="61" t="s">
        <v>225</v>
      </c>
      <c r="X289" s="61" t="s">
        <v>65</v>
      </c>
      <c r="Y289" s="61">
        <v>40989</v>
      </c>
      <c r="Z289" s="49">
        <v>99</v>
      </c>
      <c r="AA289" s="49">
        <v>1035</v>
      </c>
      <c r="AB289" s="49" t="s">
        <v>66</v>
      </c>
      <c r="AC289" s="49">
        <v>4185</v>
      </c>
      <c r="AD289" s="49" t="s">
        <v>272</v>
      </c>
      <c r="AE289" s="57" t="s">
        <v>255</v>
      </c>
      <c r="AF289" s="57" t="s">
        <v>256</v>
      </c>
      <c r="AG289" s="49" t="s">
        <v>229</v>
      </c>
      <c r="AH289" s="49">
        <v>0</v>
      </c>
      <c r="AI289" s="49">
        <v>1531.9</v>
      </c>
      <c r="AJ289" s="49">
        <v>1531.9</v>
      </c>
      <c r="AK289" s="57">
        <v>2.5</v>
      </c>
      <c r="AL289" s="25">
        <v>0</v>
      </c>
      <c r="AM289" s="55" t="s">
        <v>230</v>
      </c>
      <c r="AN289" s="49" t="s">
        <v>257</v>
      </c>
      <c r="AO289" s="49" t="s">
        <v>258</v>
      </c>
      <c r="AP289" s="63" t="s">
        <v>259</v>
      </c>
      <c r="AQ289" s="27" t="str">
        <f t="shared" si="9"/>
        <v>Record Complete</v>
      </c>
      <c r="AR289" s="53" t="s">
        <v>234</v>
      </c>
      <c r="AS289" s="5" t="str">
        <f t="shared" si="10"/>
        <v/>
      </c>
      <c r="AT289" t="s">
        <v>17200</v>
      </c>
    </row>
    <row r="290" spans="1:46" ht="15.75" thickBot="1" x14ac:dyDescent="0.3">
      <c r="A290" s="29" t="s">
        <v>400</v>
      </c>
      <c r="B290" s="31">
        <v>8878</v>
      </c>
      <c r="C290" s="31" t="s">
        <v>213</v>
      </c>
      <c r="D290" s="31" t="s">
        <v>214</v>
      </c>
      <c r="E290" s="51" t="str">
        <f ca="1">IF(ISERROR(INDIRECT(CONCATENATE("FIPs_codes!",ADDRESS((MATCH($D290,INDIRECT($C290),0)+MATCH($C290,FIPs_codes!$G$1:$G$3296,0)-1),COLUMN(FIPs_codes!A288))))),"",INDIRECT(CONCATENATE("FIPs_codes!",ADDRESS((MATCH($D290,INDIRECT($C290),0)+MATCH($C290,FIPs_codes!$G$1:$G$3296,0)-1),COLUMN(FIPs_codes!A288)))))</f>
        <v>40129</v>
      </c>
      <c r="F290" s="51">
        <f ca="1">IF(ISERROR(INDIRECT(CONCATENATE("FIPs_codes!",ADDRESS((MATCH($D290,INDIRECT($C290),0)+MATCH($C290,FIPs_codes!$G$1:$G$3296,0)-1),COLUMN(FIPs_codes!C288))))),"",INDIRECT(CONCATENATE("FIPs_codes!",ADDRESS((MATCH($D290,INDIRECT($C290),0)+MATCH($C290,FIPs_codes!$G$1:$G$3296,0)-1),COLUMN(FIPs_codes!C288)))))</f>
        <v>6</v>
      </c>
      <c r="G290" s="31" t="s">
        <v>266</v>
      </c>
      <c r="H290" s="31" t="s">
        <v>217</v>
      </c>
      <c r="I290" s="35" t="s">
        <v>401</v>
      </c>
      <c r="J290" s="37" t="s">
        <v>268</v>
      </c>
      <c r="K290" s="31" t="s">
        <v>78</v>
      </c>
      <c r="L290" s="31" t="s">
        <v>269</v>
      </c>
      <c r="M290" s="31" t="s">
        <v>57</v>
      </c>
      <c r="N290" s="39" t="s">
        <v>402</v>
      </c>
      <c r="O290" s="39">
        <v>1987</v>
      </c>
      <c r="P290" s="39" t="s">
        <v>252</v>
      </c>
      <c r="Q290" s="31">
        <v>68</v>
      </c>
      <c r="R290" s="31" t="s">
        <v>60</v>
      </c>
      <c r="S290" s="41" t="s">
        <v>60</v>
      </c>
      <c r="T290" s="29" t="s">
        <v>271</v>
      </c>
      <c r="U290" s="31" t="s">
        <v>134</v>
      </c>
      <c r="V290" s="39" t="s">
        <v>254</v>
      </c>
      <c r="W290" s="43" t="s">
        <v>225</v>
      </c>
      <c r="X290" s="43" t="s">
        <v>65</v>
      </c>
      <c r="Y290" s="43">
        <v>40989</v>
      </c>
      <c r="Z290" s="31">
        <v>99</v>
      </c>
      <c r="AA290" s="31">
        <v>1035</v>
      </c>
      <c r="AB290" s="31" t="s">
        <v>66</v>
      </c>
      <c r="AC290" s="31">
        <v>4185</v>
      </c>
      <c r="AD290" s="31" t="s">
        <v>272</v>
      </c>
      <c r="AE290" s="39" t="s">
        <v>255</v>
      </c>
      <c r="AF290" s="39" t="s">
        <v>256</v>
      </c>
      <c r="AG290" s="31" t="s">
        <v>229</v>
      </c>
      <c r="AH290" s="31">
        <v>0.1</v>
      </c>
      <c r="AI290" s="31">
        <v>1586.4</v>
      </c>
      <c r="AJ290" s="31">
        <v>1586.4</v>
      </c>
      <c r="AK290" s="39">
        <v>2.5</v>
      </c>
      <c r="AL290" s="26">
        <v>6.3031831074692721E-5</v>
      </c>
      <c r="AM290" s="37" t="s">
        <v>230</v>
      </c>
      <c r="AN290" s="31" t="s">
        <v>257</v>
      </c>
      <c r="AO290" s="31" t="s">
        <v>258</v>
      </c>
      <c r="AP290" s="45" t="s">
        <v>259</v>
      </c>
      <c r="AQ290" s="27" t="str">
        <f t="shared" si="9"/>
        <v>Record Complete</v>
      </c>
      <c r="AR290" s="35" t="s">
        <v>234</v>
      </c>
      <c r="AS290" s="5" t="str">
        <f t="shared" si="10"/>
        <v/>
      </c>
      <c r="AT290" t="s">
        <v>17200</v>
      </c>
    </row>
    <row r="291" spans="1:46" ht="15.75" thickBot="1" x14ac:dyDescent="0.3">
      <c r="A291" s="47" t="s">
        <v>403</v>
      </c>
      <c r="B291" s="49">
        <v>6506</v>
      </c>
      <c r="C291" s="49" t="s">
        <v>213</v>
      </c>
      <c r="D291" s="49" t="s">
        <v>300</v>
      </c>
      <c r="E291" s="51" t="str">
        <f ca="1">IF(ISERROR(INDIRECT(CONCATENATE("FIPs_codes!",ADDRESS((MATCH($D291,INDIRECT($C291),0)+MATCH($C291,FIPs_codes!$G$1:$G$3296,0)-1),COLUMN(FIPs_codes!A289))))),"",INDIRECT(CONCATENATE("FIPs_codes!",ADDRESS((MATCH($D291,INDIRECT($C291),0)+MATCH($C291,FIPs_codes!$G$1:$G$3296,0)-1),COLUMN(FIPs_codes!A289)))))</f>
        <v>40009</v>
      </c>
      <c r="F291" s="51">
        <f ca="1">IF(ISERROR(INDIRECT(CONCATENATE("FIPs_codes!",ADDRESS((MATCH($D291,INDIRECT($C291),0)+MATCH($C291,FIPs_codes!$G$1:$G$3296,0)-1),COLUMN(FIPs_codes!C289))))),"",INDIRECT(CONCATENATE("FIPs_codes!",ADDRESS((MATCH($D291,INDIRECT($C291),0)+MATCH($C291,FIPs_codes!$G$1:$G$3296,0)-1),COLUMN(FIPs_codes!C289)))))</f>
        <v>6</v>
      </c>
      <c r="G291" s="51" t="s">
        <v>216</v>
      </c>
      <c r="H291" s="51" t="s">
        <v>217</v>
      </c>
      <c r="I291" s="53" t="s">
        <v>404</v>
      </c>
      <c r="J291" s="55" t="s">
        <v>219</v>
      </c>
      <c r="K291" s="49" t="s">
        <v>78</v>
      </c>
      <c r="L291" s="49" t="s">
        <v>220</v>
      </c>
      <c r="M291" s="49" t="s">
        <v>57</v>
      </c>
      <c r="N291" s="57" t="s">
        <v>242</v>
      </c>
      <c r="O291" s="57">
        <v>2007</v>
      </c>
      <c r="P291" s="57" t="s">
        <v>408</v>
      </c>
      <c r="Q291" s="128">
        <v>1340</v>
      </c>
      <c r="R291" s="49" t="s">
        <v>245</v>
      </c>
      <c r="S291" s="59" t="s">
        <v>60</v>
      </c>
      <c r="T291" s="47" t="s">
        <v>223</v>
      </c>
      <c r="U291" s="49" t="s">
        <v>134</v>
      </c>
      <c r="V291" s="57" t="s">
        <v>308</v>
      </c>
      <c r="W291" s="61" t="s">
        <v>225</v>
      </c>
      <c r="X291" s="61" t="s">
        <v>226</v>
      </c>
      <c r="Y291" s="61">
        <v>41032</v>
      </c>
      <c r="Z291" s="49">
        <v>94</v>
      </c>
      <c r="AA291" s="128">
        <v>880</v>
      </c>
      <c r="AB291" s="49" t="s">
        <v>66</v>
      </c>
      <c r="AC291" s="128">
        <v>7685</v>
      </c>
      <c r="AD291" s="49" t="s">
        <v>227</v>
      </c>
      <c r="AE291" s="57" t="s">
        <v>235</v>
      </c>
      <c r="AF291" s="57" t="s">
        <v>236</v>
      </c>
      <c r="AG291" s="49" t="s">
        <v>229</v>
      </c>
      <c r="AH291" s="49">
        <v>25.2</v>
      </c>
      <c r="AI291" s="49">
        <v>125.5</v>
      </c>
      <c r="AJ291" s="49">
        <v>150.69999999999999</v>
      </c>
      <c r="AK291" s="57">
        <v>8</v>
      </c>
      <c r="AL291" s="25">
        <v>0.16721964167219641</v>
      </c>
      <c r="AM291" s="55" t="s">
        <v>230</v>
      </c>
      <c r="AN291" s="49" t="s">
        <v>231</v>
      </c>
      <c r="AO291" s="49" t="s">
        <v>232</v>
      </c>
      <c r="AP291" s="63" t="s">
        <v>16963</v>
      </c>
      <c r="AQ291" s="27" t="str">
        <f t="shared" si="9"/>
        <v>Record Complete</v>
      </c>
      <c r="AR291" s="53" t="s">
        <v>234</v>
      </c>
      <c r="AS291" s="5" t="str">
        <f t="shared" si="10"/>
        <v/>
      </c>
      <c r="AT291" t="s">
        <v>17200</v>
      </c>
    </row>
    <row r="292" spans="1:46" ht="15.75" thickBot="1" x14ac:dyDescent="0.3">
      <c r="A292" s="48" t="s">
        <v>403</v>
      </c>
      <c r="B292" s="50">
        <v>6506</v>
      </c>
      <c r="C292" s="50" t="s">
        <v>213</v>
      </c>
      <c r="D292" s="50" t="s">
        <v>300</v>
      </c>
      <c r="E292" s="51" t="str">
        <f ca="1">IF(ISERROR(INDIRECT(CONCATENATE("FIPs_codes!",ADDRESS((MATCH($D292,INDIRECT($C292),0)+MATCH($C292,FIPs_codes!$G$1:$G$3296,0)-1),COLUMN(FIPs_codes!A290))))),"",INDIRECT(CONCATENATE("FIPs_codes!",ADDRESS((MATCH($D292,INDIRECT($C292),0)+MATCH($C292,FIPs_codes!$G$1:$G$3296,0)-1),COLUMN(FIPs_codes!A290)))))</f>
        <v>40009</v>
      </c>
      <c r="F292" s="51">
        <f ca="1">IF(ISERROR(INDIRECT(CONCATENATE("FIPs_codes!",ADDRESS((MATCH($D292,INDIRECT($C292),0)+MATCH($C292,FIPs_codes!$G$1:$G$3296,0)-1),COLUMN(FIPs_codes!C290))))),"",INDIRECT(CONCATENATE("FIPs_codes!",ADDRESS((MATCH($D292,INDIRECT($C292),0)+MATCH($C292,FIPs_codes!$G$1:$G$3296,0)-1),COLUMN(FIPs_codes!C290)))))</f>
        <v>6</v>
      </c>
      <c r="G292" s="52" t="s">
        <v>216</v>
      </c>
      <c r="H292" s="52" t="s">
        <v>217</v>
      </c>
      <c r="I292" s="54" t="s">
        <v>404</v>
      </c>
      <c r="J292" s="56" t="s">
        <v>219</v>
      </c>
      <c r="K292" s="50" t="s">
        <v>78</v>
      </c>
      <c r="L292" s="50" t="s">
        <v>220</v>
      </c>
      <c r="M292" s="50" t="s">
        <v>57</v>
      </c>
      <c r="N292" s="58" t="s">
        <v>242</v>
      </c>
      <c r="O292" s="58">
        <v>2007</v>
      </c>
      <c r="P292" s="58" t="s">
        <v>408</v>
      </c>
      <c r="Q292" s="126">
        <v>1340</v>
      </c>
      <c r="R292" s="50" t="s">
        <v>245</v>
      </c>
      <c r="S292" s="60" t="s">
        <v>60</v>
      </c>
      <c r="T292" s="48" t="s">
        <v>223</v>
      </c>
      <c r="U292" s="50" t="s">
        <v>134</v>
      </c>
      <c r="V292" s="58" t="s">
        <v>308</v>
      </c>
      <c r="W292" s="62" t="s">
        <v>225</v>
      </c>
      <c r="X292" s="62" t="s">
        <v>226</v>
      </c>
      <c r="Y292" s="62">
        <v>41032</v>
      </c>
      <c r="Z292" s="50">
        <v>94</v>
      </c>
      <c r="AA292" s="126">
        <v>880</v>
      </c>
      <c r="AB292" s="50" t="s">
        <v>66</v>
      </c>
      <c r="AC292" s="126">
        <v>7685</v>
      </c>
      <c r="AD292" s="50" t="s">
        <v>227</v>
      </c>
      <c r="AE292" s="58" t="s">
        <v>235</v>
      </c>
      <c r="AF292" s="58" t="s">
        <v>236</v>
      </c>
      <c r="AG292" s="50" t="s">
        <v>229</v>
      </c>
      <c r="AH292" s="50">
        <v>25.4</v>
      </c>
      <c r="AI292" s="50">
        <v>126.9</v>
      </c>
      <c r="AJ292" s="50">
        <v>152.5</v>
      </c>
      <c r="AK292" s="58">
        <v>8</v>
      </c>
      <c r="AL292" s="26">
        <v>0.16677609980302033</v>
      </c>
      <c r="AM292" s="56" t="s">
        <v>230</v>
      </c>
      <c r="AN292" s="50" t="s">
        <v>231</v>
      </c>
      <c r="AO292" s="50" t="s">
        <v>232</v>
      </c>
      <c r="AP292" s="45" t="s">
        <v>16963</v>
      </c>
      <c r="AQ292" s="27" t="str">
        <f t="shared" si="9"/>
        <v>Record Complete</v>
      </c>
      <c r="AR292" s="54" t="s">
        <v>234</v>
      </c>
      <c r="AS292" s="5" t="str">
        <f t="shared" si="10"/>
        <v/>
      </c>
      <c r="AT292" t="s">
        <v>17200</v>
      </c>
    </row>
    <row r="293" spans="1:46" ht="15.75" thickBot="1" x14ac:dyDescent="0.3">
      <c r="A293" s="47" t="s">
        <v>403</v>
      </c>
      <c r="B293" s="49">
        <v>6506</v>
      </c>
      <c r="C293" s="49" t="s">
        <v>213</v>
      </c>
      <c r="D293" s="49" t="s">
        <v>300</v>
      </c>
      <c r="E293" s="51" t="str">
        <f ca="1">IF(ISERROR(INDIRECT(CONCATENATE("FIPs_codes!",ADDRESS((MATCH($D293,INDIRECT($C293),0)+MATCH($C293,FIPs_codes!$G$1:$G$3296,0)-1),COLUMN(FIPs_codes!A291))))),"",INDIRECT(CONCATENATE("FIPs_codes!",ADDRESS((MATCH($D293,INDIRECT($C293),0)+MATCH($C293,FIPs_codes!$G$1:$G$3296,0)-1),COLUMN(FIPs_codes!A291)))))</f>
        <v>40009</v>
      </c>
      <c r="F293" s="51">
        <f ca="1">IF(ISERROR(INDIRECT(CONCATENATE("FIPs_codes!",ADDRESS((MATCH($D293,INDIRECT($C293),0)+MATCH($C293,FIPs_codes!$G$1:$G$3296,0)-1),COLUMN(FIPs_codes!C291))))),"",INDIRECT(CONCATENATE("FIPs_codes!",ADDRESS((MATCH($D293,INDIRECT($C293),0)+MATCH($C293,FIPs_codes!$G$1:$G$3296,0)-1),COLUMN(FIPs_codes!C291)))))</f>
        <v>6</v>
      </c>
      <c r="G293" s="51" t="s">
        <v>216</v>
      </c>
      <c r="H293" s="51" t="s">
        <v>217</v>
      </c>
      <c r="I293" s="53" t="s">
        <v>404</v>
      </c>
      <c r="J293" s="55" t="s">
        <v>219</v>
      </c>
      <c r="K293" s="49" t="s">
        <v>78</v>
      </c>
      <c r="L293" s="49" t="s">
        <v>220</v>
      </c>
      <c r="M293" s="49" t="s">
        <v>57</v>
      </c>
      <c r="N293" s="57" t="s">
        <v>242</v>
      </c>
      <c r="O293" s="57">
        <v>2007</v>
      </c>
      <c r="P293" s="57" t="s">
        <v>408</v>
      </c>
      <c r="Q293" s="128">
        <v>1340</v>
      </c>
      <c r="R293" s="49" t="s">
        <v>245</v>
      </c>
      <c r="S293" s="59" t="s">
        <v>60</v>
      </c>
      <c r="T293" s="47" t="s">
        <v>223</v>
      </c>
      <c r="U293" s="49" t="s">
        <v>134</v>
      </c>
      <c r="V293" s="57" t="s">
        <v>308</v>
      </c>
      <c r="W293" s="61" t="s">
        <v>225</v>
      </c>
      <c r="X293" s="61" t="s">
        <v>226</v>
      </c>
      <c r="Y293" s="61">
        <v>41032</v>
      </c>
      <c r="Z293" s="49">
        <v>94</v>
      </c>
      <c r="AA293" s="128">
        <v>880</v>
      </c>
      <c r="AB293" s="49" t="s">
        <v>66</v>
      </c>
      <c r="AC293" s="128">
        <v>7685</v>
      </c>
      <c r="AD293" s="49" t="s">
        <v>227</v>
      </c>
      <c r="AE293" s="57" t="s">
        <v>333</v>
      </c>
      <c r="AF293" s="57" t="s">
        <v>236</v>
      </c>
      <c r="AG293" s="49" t="s">
        <v>229</v>
      </c>
      <c r="AH293" s="49">
        <v>26.2</v>
      </c>
      <c r="AI293" s="49">
        <v>133.4</v>
      </c>
      <c r="AJ293" s="49">
        <v>159.5</v>
      </c>
      <c r="AK293" s="57">
        <v>8</v>
      </c>
      <c r="AL293" s="25">
        <v>0.16416040100250626</v>
      </c>
      <c r="AM293" s="55" t="s">
        <v>230</v>
      </c>
      <c r="AN293" s="49" t="s">
        <v>231</v>
      </c>
      <c r="AO293" s="49" t="s">
        <v>232</v>
      </c>
      <c r="AP293" s="63" t="s">
        <v>16963</v>
      </c>
      <c r="AQ293" s="27" t="str">
        <f t="shared" si="9"/>
        <v>Record Complete</v>
      </c>
      <c r="AR293" s="53" t="s">
        <v>234</v>
      </c>
      <c r="AS293" s="5" t="str">
        <f t="shared" si="10"/>
        <v/>
      </c>
      <c r="AT293" t="s">
        <v>17200</v>
      </c>
    </row>
    <row r="294" spans="1:46" ht="15.75" thickBot="1" x14ac:dyDescent="0.3">
      <c r="A294" s="48" t="s">
        <v>403</v>
      </c>
      <c r="B294" s="50">
        <v>6506</v>
      </c>
      <c r="C294" s="50" t="s">
        <v>213</v>
      </c>
      <c r="D294" s="50" t="s">
        <v>300</v>
      </c>
      <c r="E294" s="51" t="str">
        <f ca="1">IF(ISERROR(INDIRECT(CONCATENATE("FIPs_codes!",ADDRESS((MATCH($D294,INDIRECT($C294),0)+MATCH($C294,FIPs_codes!$G$1:$G$3296,0)-1),COLUMN(FIPs_codes!A292))))),"",INDIRECT(CONCATENATE("FIPs_codes!",ADDRESS((MATCH($D294,INDIRECT($C294),0)+MATCH($C294,FIPs_codes!$G$1:$G$3296,0)-1),COLUMN(FIPs_codes!A292)))))</f>
        <v>40009</v>
      </c>
      <c r="F294" s="51">
        <f ca="1">IF(ISERROR(INDIRECT(CONCATENATE("FIPs_codes!",ADDRESS((MATCH($D294,INDIRECT($C294),0)+MATCH($C294,FIPs_codes!$G$1:$G$3296,0)-1),COLUMN(FIPs_codes!C292))))),"",INDIRECT(CONCATENATE("FIPs_codes!",ADDRESS((MATCH($D294,INDIRECT($C294),0)+MATCH($C294,FIPs_codes!$G$1:$G$3296,0)-1),COLUMN(FIPs_codes!C292)))))</f>
        <v>6</v>
      </c>
      <c r="G294" s="52" t="s">
        <v>216</v>
      </c>
      <c r="H294" s="52" t="s">
        <v>217</v>
      </c>
      <c r="I294" s="54" t="s">
        <v>404</v>
      </c>
      <c r="J294" s="56" t="s">
        <v>219</v>
      </c>
      <c r="K294" s="50" t="s">
        <v>78</v>
      </c>
      <c r="L294" s="50" t="s">
        <v>220</v>
      </c>
      <c r="M294" s="50" t="s">
        <v>57</v>
      </c>
      <c r="N294" s="58" t="s">
        <v>242</v>
      </c>
      <c r="O294" s="58">
        <v>2007</v>
      </c>
      <c r="P294" s="58" t="s">
        <v>407</v>
      </c>
      <c r="Q294" s="126">
        <v>1340</v>
      </c>
      <c r="R294" s="50" t="s">
        <v>245</v>
      </c>
      <c r="S294" s="60" t="s">
        <v>60</v>
      </c>
      <c r="T294" s="48" t="s">
        <v>223</v>
      </c>
      <c r="U294" s="50" t="s">
        <v>134</v>
      </c>
      <c r="V294" s="58" t="s">
        <v>224</v>
      </c>
      <c r="W294" s="62" t="s">
        <v>225</v>
      </c>
      <c r="X294" s="62" t="s">
        <v>226</v>
      </c>
      <c r="Y294" s="62">
        <v>41032</v>
      </c>
      <c r="Z294" s="50">
        <v>94</v>
      </c>
      <c r="AA294" s="126">
        <v>870</v>
      </c>
      <c r="AB294" s="50" t="s">
        <v>66</v>
      </c>
      <c r="AC294" s="126">
        <v>7685</v>
      </c>
      <c r="AD294" s="50" t="s">
        <v>227</v>
      </c>
      <c r="AE294" s="58" t="s">
        <v>406</v>
      </c>
      <c r="AF294" s="58" t="s">
        <v>236</v>
      </c>
      <c r="AG294" s="50" t="s">
        <v>229</v>
      </c>
      <c r="AH294" s="50">
        <v>40.5</v>
      </c>
      <c r="AI294" s="50">
        <v>180.9</v>
      </c>
      <c r="AJ294" s="50">
        <v>221.4</v>
      </c>
      <c r="AK294" s="58">
        <v>7.7</v>
      </c>
      <c r="AL294" s="26">
        <v>0.18292682926829268</v>
      </c>
      <c r="AM294" s="56" t="s">
        <v>230</v>
      </c>
      <c r="AN294" s="50" t="s">
        <v>231</v>
      </c>
      <c r="AO294" s="50" t="s">
        <v>232</v>
      </c>
      <c r="AP294" s="45" t="s">
        <v>16963</v>
      </c>
      <c r="AQ294" s="27" t="str">
        <f t="shared" si="9"/>
        <v>Record Complete</v>
      </c>
      <c r="AR294" s="54" t="s">
        <v>234</v>
      </c>
      <c r="AS294" s="5" t="str">
        <f t="shared" si="10"/>
        <v/>
      </c>
      <c r="AT294" t="s">
        <v>17200</v>
      </c>
    </row>
    <row r="295" spans="1:46" ht="15.75" thickBot="1" x14ac:dyDescent="0.3">
      <c r="A295" s="30" t="s">
        <v>403</v>
      </c>
      <c r="B295" s="32">
        <v>6506</v>
      </c>
      <c r="C295" s="32" t="s">
        <v>213</v>
      </c>
      <c r="D295" s="32" t="s">
        <v>300</v>
      </c>
      <c r="E295" s="51" t="str">
        <f ca="1">IF(ISERROR(INDIRECT(CONCATENATE("FIPs_codes!",ADDRESS((MATCH($D295,INDIRECT($C295),0)+MATCH($C295,FIPs_codes!$G$1:$G$3296,0)-1),COLUMN(FIPs_codes!A293))))),"",INDIRECT(CONCATENATE("FIPs_codes!",ADDRESS((MATCH($D295,INDIRECT($C295),0)+MATCH($C295,FIPs_codes!$G$1:$G$3296,0)-1),COLUMN(FIPs_codes!A293)))))</f>
        <v>40009</v>
      </c>
      <c r="F295" s="51">
        <f ca="1">IF(ISERROR(INDIRECT(CONCATENATE("FIPs_codes!",ADDRESS((MATCH($D295,INDIRECT($C295),0)+MATCH($C295,FIPs_codes!$G$1:$G$3296,0)-1),COLUMN(FIPs_codes!C293))))),"",INDIRECT(CONCATENATE("FIPs_codes!",ADDRESS((MATCH($D295,INDIRECT($C295),0)+MATCH($C295,FIPs_codes!$G$1:$G$3296,0)-1),COLUMN(FIPs_codes!C293)))))</f>
        <v>6</v>
      </c>
      <c r="G295" s="34" t="s">
        <v>216</v>
      </c>
      <c r="H295" s="34" t="s">
        <v>217</v>
      </c>
      <c r="I295" s="36" t="s">
        <v>404</v>
      </c>
      <c r="J295" s="38" t="s">
        <v>219</v>
      </c>
      <c r="K295" s="32" t="s">
        <v>78</v>
      </c>
      <c r="L295" s="32" t="s">
        <v>220</v>
      </c>
      <c r="M295" s="32" t="s">
        <v>57</v>
      </c>
      <c r="N295" s="40" t="s">
        <v>242</v>
      </c>
      <c r="O295" s="40">
        <v>2007</v>
      </c>
      <c r="P295" s="40" t="s">
        <v>405</v>
      </c>
      <c r="Q295" s="125">
        <v>1340</v>
      </c>
      <c r="R295" s="32" t="s">
        <v>245</v>
      </c>
      <c r="S295" s="42" t="s">
        <v>60</v>
      </c>
      <c r="T295" s="30" t="s">
        <v>223</v>
      </c>
      <c r="U295" s="32" t="s">
        <v>134</v>
      </c>
      <c r="V295" s="40" t="s">
        <v>308</v>
      </c>
      <c r="W295" s="44" t="s">
        <v>225</v>
      </c>
      <c r="X295" s="44" t="s">
        <v>226</v>
      </c>
      <c r="Y295" s="44">
        <v>41032</v>
      </c>
      <c r="Z295" s="32">
        <v>94</v>
      </c>
      <c r="AA295" s="125">
        <v>875</v>
      </c>
      <c r="AB295" s="32" t="s">
        <v>66</v>
      </c>
      <c r="AC295" s="125">
        <v>7685</v>
      </c>
      <c r="AD295" s="32" t="s">
        <v>227</v>
      </c>
      <c r="AE295" s="40" t="s">
        <v>406</v>
      </c>
      <c r="AF295" s="40" t="s">
        <v>236</v>
      </c>
      <c r="AG295" s="32" t="s">
        <v>229</v>
      </c>
      <c r="AH295" s="32">
        <v>40.200000000000003</v>
      </c>
      <c r="AI295" s="32">
        <v>190</v>
      </c>
      <c r="AJ295" s="32">
        <v>230.3</v>
      </c>
      <c r="AK295" s="40">
        <v>7.6</v>
      </c>
      <c r="AL295" s="25">
        <v>0.17463075586446569</v>
      </c>
      <c r="AM295" s="38" t="s">
        <v>230</v>
      </c>
      <c r="AN295" s="32" t="s">
        <v>231</v>
      </c>
      <c r="AO295" s="32" t="s">
        <v>232</v>
      </c>
      <c r="AP295" s="63" t="s">
        <v>16963</v>
      </c>
      <c r="AQ295" s="27" t="str">
        <f t="shared" si="9"/>
        <v>Record Complete</v>
      </c>
      <c r="AR295" s="36" t="s">
        <v>234</v>
      </c>
      <c r="AS295" s="5" t="str">
        <f t="shared" si="10"/>
        <v/>
      </c>
      <c r="AT295" t="s">
        <v>17200</v>
      </c>
    </row>
    <row r="296" spans="1:46" ht="15.75" thickBot="1" x14ac:dyDescent="0.3">
      <c r="A296" s="29" t="s">
        <v>403</v>
      </c>
      <c r="B296" s="31">
        <v>6506</v>
      </c>
      <c r="C296" s="31" t="s">
        <v>213</v>
      </c>
      <c r="D296" s="31" t="s">
        <v>300</v>
      </c>
      <c r="E296" s="51" t="str">
        <f ca="1">IF(ISERROR(INDIRECT(CONCATENATE("FIPs_codes!",ADDRESS((MATCH($D296,INDIRECT($C296),0)+MATCH($C296,FIPs_codes!$G$1:$G$3296,0)-1),COLUMN(FIPs_codes!A294))))),"",INDIRECT(CONCATENATE("FIPs_codes!",ADDRESS((MATCH($D296,INDIRECT($C296),0)+MATCH($C296,FIPs_codes!$G$1:$G$3296,0)-1),COLUMN(FIPs_codes!A294)))))</f>
        <v>40009</v>
      </c>
      <c r="F296" s="51">
        <f ca="1">IF(ISERROR(INDIRECT(CONCATENATE("FIPs_codes!",ADDRESS((MATCH($D296,INDIRECT($C296),0)+MATCH($C296,FIPs_codes!$G$1:$G$3296,0)-1),COLUMN(FIPs_codes!C294))))),"",INDIRECT(CONCATENATE("FIPs_codes!",ADDRESS((MATCH($D296,INDIRECT($C296),0)+MATCH($C296,FIPs_codes!$G$1:$G$3296,0)-1),COLUMN(FIPs_codes!C294)))))</f>
        <v>6</v>
      </c>
      <c r="G296" s="33" t="s">
        <v>216</v>
      </c>
      <c r="H296" s="33" t="s">
        <v>217</v>
      </c>
      <c r="I296" s="35" t="s">
        <v>404</v>
      </c>
      <c r="J296" s="37" t="s">
        <v>219</v>
      </c>
      <c r="K296" s="31" t="s">
        <v>78</v>
      </c>
      <c r="L296" s="31" t="s">
        <v>220</v>
      </c>
      <c r="M296" s="31" t="s">
        <v>57</v>
      </c>
      <c r="N296" s="39" t="s">
        <v>242</v>
      </c>
      <c r="O296" s="39">
        <v>2007</v>
      </c>
      <c r="P296" s="39" t="s">
        <v>405</v>
      </c>
      <c r="Q296" s="240">
        <v>1340</v>
      </c>
      <c r="R296" s="31" t="s">
        <v>245</v>
      </c>
      <c r="S296" s="41" t="s">
        <v>60</v>
      </c>
      <c r="T296" s="29" t="s">
        <v>223</v>
      </c>
      <c r="U296" s="31" t="s">
        <v>134</v>
      </c>
      <c r="V296" s="39" t="s">
        <v>308</v>
      </c>
      <c r="W296" s="43" t="s">
        <v>225</v>
      </c>
      <c r="X296" s="43" t="s">
        <v>226</v>
      </c>
      <c r="Y296" s="43">
        <v>41032</v>
      </c>
      <c r="Z296" s="31">
        <v>94</v>
      </c>
      <c r="AA296" s="240">
        <v>875</v>
      </c>
      <c r="AB296" s="31" t="s">
        <v>66</v>
      </c>
      <c r="AC296" s="240">
        <v>7685</v>
      </c>
      <c r="AD296" s="31" t="s">
        <v>227</v>
      </c>
      <c r="AE296" s="39" t="s">
        <v>235</v>
      </c>
      <c r="AF296" s="39" t="s">
        <v>236</v>
      </c>
      <c r="AG296" s="31" t="s">
        <v>229</v>
      </c>
      <c r="AH296" s="31">
        <v>41.4</v>
      </c>
      <c r="AI296" s="31">
        <v>190.8</v>
      </c>
      <c r="AJ296" s="31">
        <v>232.2</v>
      </c>
      <c r="AK296" s="39">
        <v>7.7</v>
      </c>
      <c r="AL296" s="26">
        <v>0.17829457364341084</v>
      </c>
      <c r="AM296" s="37" t="s">
        <v>230</v>
      </c>
      <c r="AN296" s="31" t="s">
        <v>231</v>
      </c>
      <c r="AO296" s="31" t="s">
        <v>232</v>
      </c>
      <c r="AP296" s="45" t="s">
        <v>16963</v>
      </c>
      <c r="AQ296" s="27" t="str">
        <f t="shared" si="9"/>
        <v>Record Complete</v>
      </c>
      <c r="AR296" s="35" t="s">
        <v>234</v>
      </c>
      <c r="AS296" s="5" t="str">
        <f t="shared" si="10"/>
        <v/>
      </c>
      <c r="AT296" t="s">
        <v>17200</v>
      </c>
    </row>
    <row r="297" spans="1:46" ht="15.75" thickBot="1" x14ac:dyDescent="0.3">
      <c r="A297" s="30" t="s">
        <v>403</v>
      </c>
      <c r="B297" s="32">
        <v>6506</v>
      </c>
      <c r="C297" s="32" t="s">
        <v>213</v>
      </c>
      <c r="D297" s="32" t="s">
        <v>300</v>
      </c>
      <c r="E297" s="51" t="str">
        <f ca="1">IF(ISERROR(INDIRECT(CONCATENATE("FIPs_codes!",ADDRESS((MATCH($D297,INDIRECT($C297),0)+MATCH($C297,FIPs_codes!$G$1:$G$3296,0)-1),COLUMN(FIPs_codes!A295))))),"",INDIRECT(CONCATENATE("FIPs_codes!",ADDRESS((MATCH($D297,INDIRECT($C297),0)+MATCH($C297,FIPs_codes!$G$1:$G$3296,0)-1),COLUMN(FIPs_codes!A295)))))</f>
        <v>40009</v>
      </c>
      <c r="F297" s="51">
        <f ca="1">IF(ISERROR(INDIRECT(CONCATENATE("FIPs_codes!",ADDRESS((MATCH($D297,INDIRECT($C297),0)+MATCH($C297,FIPs_codes!$G$1:$G$3296,0)-1),COLUMN(FIPs_codes!C295))))),"",INDIRECT(CONCATENATE("FIPs_codes!",ADDRESS((MATCH($D297,INDIRECT($C297),0)+MATCH($C297,FIPs_codes!$G$1:$G$3296,0)-1),COLUMN(FIPs_codes!C295)))))</f>
        <v>6</v>
      </c>
      <c r="G297" s="34" t="s">
        <v>216</v>
      </c>
      <c r="H297" s="34" t="s">
        <v>217</v>
      </c>
      <c r="I297" s="36" t="s">
        <v>404</v>
      </c>
      <c r="J297" s="38" t="s">
        <v>219</v>
      </c>
      <c r="K297" s="32" t="s">
        <v>78</v>
      </c>
      <c r="L297" s="32" t="s">
        <v>220</v>
      </c>
      <c r="M297" s="32" t="s">
        <v>57</v>
      </c>
      <c r="N297" s="40" t="s">
        <v>242</v>
      </c>
      <c r="O297" s="40">
        <v>2007</v>
      </c>
      <c r="P297" s="40" t="s">
        <v>405</v>
      </c>
      <c r="Q297" s="125">
        <v>1340</v>
      </c>
      <c r="R297" s="32" t="s">
        <v>245</v>
      </c>
      <c r="S297" s="42" t="s">
        <v>60</v>
      </c>
      <c r="T297" s="30" t="s">
        <v>223</v>
      </c>
      <c r="U297" s="32" t="s">
        <v>134</v>
      </c>
      <c r="V297" s="40" t="s">
        <v>308</v>
      </c>
      <c r="W297" s="44" t="s">
        <v>225</v>
      </c>
      <c r="X297" s="44" t="s">
        <v>226</v>
      </c>
      <c r="Y297" s="44">
        <v>41032</v>
      </c>
      <c r="Z297" s="32">
        <v>94</v>
      </c>
      <c r="AA297" s="125">
        <v>875</v>
      </c>
      <c r="AB297" s="32" t="s">
        <v>66</v>
      </c>
      <c r="AC297" s="125">
        <v>7685</v>
      </c>
      <c r="AD297" s="32" t="s">
        <v>227</v>
      </c>
      <c r="AE297" s="40" t="s">
        <v>235</v>
      </c>
      <c r="AF297" s="40" t="s">
        <v>236</v>
      </c>
      <c r="AG297" s="32" t="s">
        <v>229</v>
      </c>
      <c r="AH297" s="32">
        <v>42.5</v>
      </c>
      <c r="AI297" s="32">
        <v>191.2</v>
      </c>
      <c r="AJ297" s="32">
        <v>233.7</v>
      </c>
      <c r="AK297" s="40">
        <v>7.8</v>
      </c>
      <c r="AL297" s="25">
        <v>0.18185708172871204</v>
      </c>
      <c r="AM297" s="38" t="s">
        <v>230</v>
      </c>
      <c r="AN297" s="32" t="s">
        <v>231</v>
      </c>
      <c r="AO297" s="32" t="s">
        <v>232</v>
      </c>
      <c r="AP297" s="63" t="s">
        <v>16963</v>
      </c>
      <c r="AQ297" s="27" t="str">
        <f t="shared" si="9"/>
        <v>Record Complete</v>
      </c>
      <c r="AR297" s="36" t="s">
        <v>234</v>
      </c>
      <c r="AS297" s="5" t="str">
        <f t="shared" si="10"/>
        <v/>
      </c>
      <c r="AT297" t="s">
        <v>17200</v>
      </c>
    </row>
    <row r="298" spans="1:46" ht="15.75" thickBot="1" x14ac:dyDescent="0.3">
      <c r="A298" s="29" t="s">
        <v>403</v>
      </c>
      <c r="B298" s="31">
        <v>6506</v>
      </c>
      <c r="C298" s="31" t="s">
        <v>213</v>
      </c>
      <c r="D298" s="31" t="s">
        <v>300</v>
      </c>
      <c r="E298" s="51" t="str">
        <f ca="1">IF(ISERROR(INDIRECT(CONCATENATE("FIPs_codes!",ADDRESS((MATCH($D298,INDIRECT($C298),0)+MATCH($C298,FIPs_codes!$G$1:$G$3296,0)-1),COLUMN(FIPs_codes!A296))))),"",INDIRECT(CONCATENATE("FIPs_codes!",ADDRESS((MATCH($D298,INDIRECT($C298),0)+MATCH($C298,FIPs_codes!$G$1:$G$3296,0)-1),COLUMN(FIPs_codes!A296)))))</f>
        <v>40009</v>
      </c>
      <c r="F298" s="51">
        <f ca="1">IF(ISERROR(INDIRECT(CONCATENATE("FIPs_codes!",ADDRESS((MATCH($D298,INDIRECT($C298),0)+MATCH($C298,FIPs_codes!$G$1:$G$3296,0)-1),COLUMN(FIPs_codes!C296))))),"",INDIRECT(CONCATENATE("FIPs_codes!",ADDRESS((MATCH($D298,INDIRECT($C298),0)+MATCH($C298,FIPs_codes!$G$1:$G$3296,0)-1),COLUMN(FIPs_codes!C296)))))</f>
        <v>6</v>
      </c>
      <c r="G298" s="33" t="s">
        <v>216</v>
      </c>
      <c r="H298" s="33" t="s">
        <v>217</v>
      </c>
      <c r="I298" s="35" t="s">
        <v>404</v>
      </c>
      <c r="J298" s="37" t="s">
        <v>219</v>
      </c>
      <c r="K298" s="31" t="s">
        <v>78</v>
      </c>
      <c r="L298" s="31" t="s">
        <v>220</v>
      </c>
      <c r="M298" s="31" t="s">
        <v>57</v>
      </c>
      <c r="N298" s="39" t="s">
        <v>242</v>
      </c>
      <c r="O298" s="39">
        <v>2007</v>
      </c>
      <c r="P298" s="39" t="s">
        <v>407</v>
      </c>
      <c r="Q298" s="240">
        <v>1340</v>
      </c>
      <c r="R298" s="31" t="s">
        <v>245</v>
      </c>
      <c r="S298" s="41" t="s">
        <v>60</v>
      </c>
      <c r="T298" s="29" t="s">
        <v>223</v>
      </c>
      <c r="U298" s="31" t="s">
        <v>134</v>
      </c>
      <c r="V298" s="39" t="s">
        <v>224</v>
      </c>
      <c r="W298" s="43" t="s">
        <v>225</v>
      </c>
      <c r="X298" s="43" t="s">
        <v>226</v>
      </c>
      <c r="Y298" s="43">
        <v>41032</v>
      </c>
      <c r="Z298" s="31">
        <v>94</v>
      </c>
      <c r="AA298" s="240">
        <v>870</v>
      </c>
      <c r="AB298" s="31" t="s">
        <v>66</v>
      </c>
      <c r="AC298" s="240">
        <v>7685</v>
      </c>
      <c r="AD298" s="31" t="s">
        <v>227</v>
      </c>
      <c r="AE298" s="39" t="s">
        <v>235</v>
      </c>
      <c r="AF298" s="39" t="s">
        <v>236</v>
      </c>
      <c r="AG298" s="31" t="s">
        <v>229</v>
      </c>
      <c r="AH298" s="31">
        <v>40.5</v>
      </c>
      <c r="AI298" s="31">
        <v>193.9</v>
      </c>
      <c r="AJ298" s="31">
        <v>234.4</v>
      </c>
      <c r="AK298" s="39">
        <v>7.7</v>
      </c>
      <c r="AL298" s="26">
        <v>0.1727815699658703</v>
      </c>
      <c r="AM298" s="37" t="s">
        <v>230</v>
      </c>
      <c r="AN298" s="31" t="s">
        <v>231</v>
      </c>
      <c r="AO298" s="31" t="s">
        <v>232</v>
      </c>
      <c r="AP298" s="45" t="s">
        <v>16963</v>
      </c>
      <c r="AQ298" s="27" t="str">
        <f t="shared" si="9"/>
        <v>Record Complete</v>
      </c>
      <c r="AR298" s="35" t="s">
        <v>234</v>
      </c>
      <c r="AS298" s="5" t="str">
        <f t="shared" si="10"/>
        <v/>
      </c>
      <c r="AT298" t="s">
        <v>17200</v>
      </c>
    </row>
    <row r="299" spans="1:46" ht="15.75" thickBot="1" x14ac:dyDescent="0.3">
      <c r="A299" s="30" t="s">
        <v>403</v>
      </c>
      <c r="B299" s="32">
        <v>6506</v>
      </c>
      <c r="C299" s="32" t="s">
        <v>213</v>
      </c>
      <c r="D299" s="32" t="s">
        <v>300</v>
      </c>
      <c r="E299" s="51" t="str">
        <f ca="1">IF(ISERROR(INDIRECT(CONCATENATE("FIPs_codes!",ADDRESS((MATCH($D299,INDIRECT($C299),0)+MATCH($C299,FIPs_codes!$G$1:$G$3296,0)-1),COLUMN(FIPs_codes!A297))))),"",INDIRECT(CONCATENATE("FIPs_codes!",ADDRESS((MATCH($D299,INDIRECT($C299),0)+MATCH($C299,FIPs_codes!$G$1:$G$3296,0)-1),COLUMN(FIPs_codes!A297)))))</f>
        <v>40009</v>
      </c>
      <c r="F299" s="51">
        <f ca="1">IF(ISERROR(INDIRECT(CONCATENATE("FIPs_codes!",ADDRESS((MATCH($D299,INDIRECT($C299),0)+MATCH($C299,FIPs_codes!$G$1:$G$3296,0)-1),COLUMN(FIPs_codes!C297))))),"",INDIRECT(CONCATENATE("FIPs_codes!",ADDRESS((MATCH($D299,INDIRECT($C299),0)+MATCH($C299,FIPs_codes!$G$1:$G$3296,0)-1),COLUMN(FIPs_codes!C297)))))</f>
        <v>6</v>
      </c>
      <c r="G299" s="34" t="s">
        <v>216</v>
      </c>
      <c r="H299" s="34" t="s">
        <v>217</v>
      </c>
      <c r="I299" s="36" t="s">
        <v>404</v>
      </c>
      <c r="J299" s="38" t="s">
        <v>219</v>
      </c>
      <c r="K299" s="32" t="s">
        <v>78</v>
      </c>
      <c r="L299" s="32" t="s">
        <v>220</v>
      </c>
      <c r="M299" s="32" t="s">
        <v>57</v>
      </c>
      <c r="N299" s="40" t="s">
        <v>242</v>
      </c>
      <c r="O299" s="40">
        <v>2007</v>
      </c>
      <c r="P299" s="40" t="s">
        <v>407</v>
      </c>
      <c r="Q299" s="125">
        <v>1340</v>
      </c>
      <c r="R299" s="32" t="s">
        <v>245</v>
      </c>
      <c r="S299" s="42" t="s">
        <v>60</v>
      </c>
      <c r="T299" s="30" t="s">
        <v>223</v>
      </c>
      <c r="U299" s="32" t="s">
        <v>134</v>
      </c>
      <c r="V299" s="40" t="s">
        <v>224</v>
      </c>
      <c r="W299" s="44" t="s">
        <v>225</v>
      </c>
      <c r="X299" s="44" t="s">
        <v>226</v>
      </c>
      <c r="Y299" s="44">
        <v>41032</v>
      </c>
      <c r="Z299" s="32">
        <v>94</v>
      </c>
      <c r="AA299" s="125">
        <v>870</v>
      </c>
      <c r="AB299" s="32" t="s">
        <v>66</v>
      </c>
      <c r="AC299" s="125">
        <v>7685</v>
      </c>
      <c r="AD299" s="32" t="s">
        <v>227</v>
      </c>
      <c r="AE299" s="40" t="s">
        <v>235</v>
      </c>
      <c r="AF299" s="40" t="s">
        <v>236</v>
      </c>
      <c r="AG299" s="32" t="s">
        <v>229</v>
      </c>
      <c r="AH299" s="32">
        <v>42.4</v>
      </c>
      <c r="AI299" s="32">
        <v>211.1</v>
      </c>
      <c r="AJ299" s="32">
        <v>253.5</v>
      </c>
      <c r="AK299" s="40">
        <v>7.7</v>
      </c>
      <c r="AL299" s="25">
        <v>0.16725838264299803</v>
      </c>
      <c r="AM299" s="38" t="s">
        <v>230</v>
      </c>
      <c r="AN299" s="32" t="s">
        <v>231</v>
      </c>
      <c r="AO299" s="32" t="s">
        <v>232</v>
      </c>
      <c r="AP299" s="63" t="s">
        <v>16963</v>
      </c>
      <c r="AQ299" s="27" t="str">
        <f t="shared" si="9"/>
        <v>Record Complete</v>
      </c>
      <c r="AR299" s="54" t="s">
        <v>234</v>
      </c>
      <c r="AS299" s="5" t="str">
        <f t="shared" si="10"/>
        <v/>
      </c>
      <c r="AT299" t="s">
        <v>17200</v>
      </c>
    </row>
    <row r="300" spans="1:46" ht="15.75" thickBot="1" x14ac:dyDescent="0.3">
      <c r="A300" s="48" t="s">
        <v>403</v>
      </c>
      <c r="B300" s="50">
        <v>6506</v>
      </c>
      <c r="C300" s="50" t="s">
        <v>434</v>
      </c>
      <c r="D300" s="50" t="s">
        <v>17165</v>
      </c>
      <c r="E300" s="51" t="str">
        <f ca="1">IF(ISERROR(INDIRECT(CONCATENATE("FIPs_codes!",ADDRESS((MATCH($D300,INDIRECT($C300),0)+MATCH($C300,FIPs_codes!$G$1:$G$3296,0)-1),COLUMN(FIPs_codes!A298))))),"",INDIRECT(CONCATENATE("FIPs_codes!",ADDRESS((MATCH($D300,INDIRECT($C300),0)+MATCH($C300,FIPs_codes!$G$1:$G$3296,0)-1),COLUMN(FIPs_codes!A298)))))</f>
        <v>40151</v>
      </c>
      <c r="F300" s="51">
        <f ca="1">IF(ISERROR(INDIRECT(CONCATENATE("FIPs_codes!",ADDRESS((MATCH($D300,INDIRECT($C300),0)+MATCH($C300,FIPs_codes!$G$1:$G$3296,0)-1),COLUMN(FIPs_codes!C298))))),"",INDIRECT(CONCATENATE("FIPs_codes!",ADDRESS((MATCH($D300,INDIRECT($C300),0)+MATCH($C300,FIPs_codes!$G$1:$G$3296,0)-1),COLUMN(FIPs_codes!C298)))))</f>
        <v>6</v>
      </c>
      <c r="G300" s="50" t="s">
        <v>216</v>
      </c>
      <c r="H300" s="50" t="s">
        <v>217</v>
      </c>
      <c r="I300" s="54" t="s">
        <v>404</v>
      </c>
      <c r="J300" s="56" t="s">
        <v>219</v>
      </c>
      <c r="K300" s="50" t="s">
        <v>78</v>
      </c>
      <c r="L300" s="50" t="s">
        <v>220</v>
      </c>
      <c r="M300" s="50" t="s">
        <v>57</v>
      </c>
      <c r="N300" s="58" t="s">
        <v>17166</v>
      </c>
      <c r="O300" s="58">
        <v>2012</v>
      </c>
      <c r="P300" s="58" t="s">
        <v>17167</v>
      </c>
      <c r="Q300" s="126">
        <v>1380</v>
      </c>
      <c r="R300" s="50" t="s">
        <v>60</v>
      </c>
      <c r="S300" s="60" t="s">
        <v>60</v>
      </c>
      <c r="T300" s="48" t="s">
        <v>17168</v>
      </c>
      <c r="U300" s="50" t="s">
        <v>62</v>
      </c>
      <c r="V300" s="58" t="s">
        <v>17169</v>
      </c>
      <c r="W300" s="62" t="s">
        <v>225</v>
      </c>
      <c r="X300" s="62" t="s">
        <v>226</v>
      </c>
      <c r="Y300" s="62">
        <v>41218</v>
      </c>
      <c r="Z300" s="50">
        <v>100</v>
      </c>
      <c r="AA300" s="126">
        <v>1003</v>
      </c>
      <c r="AB300" s="50" t="s">
        <v>66</v>
      </c>
      <c r="AC300" s="126">
        <v>178704</v>
      </c>
      <c r="AD300" s="50" t="s">
        <v>499</v>
      </c>
      <c r="AE300" s="58" t="s">
        <v>255</v>
      </c>
      <c r="AF300" s="58" t="s">
        <v>236</v>
      </c>
      <c r="AG300" s="50" t="s">
        <v>229</v>
      </c>
      <c r="AH300" s="50">
        <v>9.44</v>
      </c>
      <c r="AI300" s="50">
        <v>36.770000000000003</v>
      </c>
      <c r="AJ300" s="50">
        <v>46.21</v>
      </c>
      <c r="AK300" s="58">
        <v>9.51</v>
      </c>
      <c r="AL300" s="26">
        <f t="shared" ref="AL300:AL312" si="11">IF(ISERROR(IF(ISBLANK(AH300),(AJ300-AI300)/AJ300,IF(ISBLANK(AI300),(AH300/AJ300),AH300/(AH300+AI300)))),"0",IF(ISBLANK(AH300),(AJ300-AI300)/AJ300,IF(ISBLANK(AI300),(AH300/AJ300),AH300/(AH300+AI300))))</f>
        <v>0.20428478684267473</v>
      </c>
      <c r="AM300" s="56" t="s">
        <v>230</v>
      </c>
      <c r="AN300" s="50" t="s">
        <v>231</v>
      </c>
      <c r="AO300" s="50" t="s">
        <v>232</v>
      </c>
      <c r="AP300" s="64" t="s">
        <v>16963</v>
      </c>
      <c r="AQ300" s="27" t="str">
        <f t="shared" si="9"/>
        <v>Record Complete</v>
      </c>
      <c r="AR300" s="54"/>
      <c r="AS300" s="5" t="str">
        <f t="shared" si="10"/>
        <v/>
      </c>
      <c r="AT300" t="s">
        <v>17200</v>
      </c>
    </row>
    <row r="301" spans="1:46" ht="15.75" thickBot="1" x14ac:dyDescent="0.3">
      <c r="A301" s="67" t="s">
        <v>403</v>
      </c>
      <c r="B301" s="68">
        <v>6506</v>
      </c>
      <c r="C301" s="69" t="s">
        <v>434</v>
      </c>
      <c r="D301" s="69" t="s">
        <v>17165</v>
      </c>
      <c r="E301" s="51" t="str">
        <f ca="1">IF(ISERROR(INDIRECT(CONCATENATE("FIPs_codes!",ADDRESS((MATCH($D301,INDIRECT($C301),0)+MATCH($C301,FIPs_codes!$G$1:$G$3296,0)-1),COLUMN(FIPs_codes!A299))))),"",INDIRECT(CONCATENATE("FIPs_codes!",ADDRESS((MATCH($D301,INDIRECT($C301),0)+MATCH($C301,FIPs_codes!$G$1:$G$3296,0)-1),COLUMN(FIPs_codes!A299)))))</f>
        <v>40151</v>
      </c>
      <c r="F301" s="51">
        <f ca="1">IF(ISERROR(INDIRECT(CONCATENATE("FIPs_codes!",ADDRESS((MATCH($D301,INDIRECT($C301),0)+MATCH($C301,FIPs_codes!$G$1:$G$3296,0)-1),COLUMN(FIPs_codes!C299))))),"",INDIRECT(CONCATENATE("FIPs_codes!",ADDRESS((MATCH($D301,INDIRECT($C301),0)+MATCH($C301,FIPs_codes!$G$1:$G$3296,0)-1),COLUMN(FIPs_codes!C299)))))</f>
        <v>6</v>
      </c>
      <c r="G301" s="69" t="s">
        <v>216</v>
      </c>
      <c r="H301" s="70" t="s">
        <v>217</v>
      </c>
      <c r="I301" s="67" t="s">
        <v>404</v>
      </c>
      <c r="J301" s="55" t="s">
        <v>219</v>
      </c>
      <c r="K301" s="49" t="s">
        <v>78</v>
      </c>
      <c r="L301" s="49" t="s">
        <v>220</v>
      </c>
      <c r="M301" s="71" t="s">
        <v>57</v>
      </c>
      <c r="N301" s="47" t="s">
        <v>17166</v>
      </c>
      <c r="O301" s="57">
        <v>2012</v>
      </c>
      <c r="P301" s="53" t="s">
        <v>17167</v>
      </c>
      <c r="Q301" s="244">
        <v>1380</v>
      </c>
      <c r="R301" s="49" t="s">
        <v>60</v>
      </c>
      <c r="S301" s="71" t="s">
        <v>60</v>
      </c>
      <c r="T301" s="72" t="s">
        <v>17168</v>
      </c>
      <c r="U301" s="73" t="s">
        <v>62</v>
      </c>
      <c r="V301" s="72" t="s">
        <v>17169</v>
      </c>
      <c r="W301" s="74" t="s">
        <v>225</v>
      </c>
      <c r="X301" s="61" t="s">
        <v>226</v>
      </c>
      <c r="Y301" s="61">
        <v>41218</v>
      </c>
      <c r="Z301" s="49">
        <v>100</v>
      </c>
      <c r="AA301" s="128">
        <v>1003</v>
      </c>
      <c r="AB301" s="49" t="s">
        <v>66</v>
      </c>
      <c r="AC301" s="128">
        <v>183299</v>
      </c>
      <c r="AD301" s="71" t="s">
        <v>499</v>
      </c>
      <c r="AE301" s="47" t="s">
        <v>255</v>
      </c>
      <c r="AF301" s="53" t="s">
        <v>236</v>
      </c>
      <c r="AG301" s="55" t="s">
        <v>229</v>
      </c>
      <c r="AH301" s="49">
        <v>8.09</v>
      </c>
      <c r="AI301" s="49">
        <v>39.799999999999997</v>
      </c>
      <c r="AJ301" s="59">
        <v>47.89</v>
      </c>
      <c r="AK301" s="72">
        <v>9.49</v>
      </c>
      <c r="AL301" s="75">
        <f t="shared" si="11"/>
        <v>0.16892879515556483</v>
      </c>
      <c r="AM301" s="55"/>
      <c r="AN301" s="49" t="s">
        <v>231</v>
      </c>
      <c r="AO301" s="49" t="s">
        <v>232</v>
      </c>
      <c r="AP301" s="76" t="s">
        <v>233</v>
      </c>
      <c r="AQ301" s="27" t="str">
        <f t="shared" si="9"/>
        <v>Record incomplete</v>
      </c>
      <c r="AR301" s="72"/>
      <c r="AS301" s="5" t="str">
        <f t="shared" si="10"/>
        <v/>
      </c>
      <c r="AT301" t="s">
        <v>17200</v>
      </c>
    </row>
    <row r="302" spans="1:46" ht="15.75" thickBot="1" x14ac:dyDescent="0.3">
      <c r="A302" s="90" t="s">
        <v>403</v>
      </c>
      <c r="B302" s="91">
        <v>6506</v>
      </c>
      <c r="C302" s="92" t="s">
        <v>434</v>
      </c>
      <c r="D302" s="92" t="s">
        <v>17165</v>
      </c>
      <c r="E302" s="51" t="str">
        <f ca="1">IF(ISERROR(INDIRECT(CONCATENATE("FIPs_codes!",ADDRESS((MATCH($D302,INDIRECT($C302),0)+MATCH($C302,FIPs_codes!$G$1:$G$3296,0)-1),COLUMN(FIPs_codes!A300))))),"",INDIRECT(CONCATENATE("FIPs_codes!",ADDRESS((MATCH($D302,INDIRECT($C302),0)+MATCH($C302,FIPs_codes!$G$1:$G$3296,0)-1),COLUMN(FIPs_codes!A300)))))</f>
        <v>40151</v>
      </c>
      <c r="F302" s="51">
        <f ca="1">IF(ISERROR(INDIRECT(CONCATENATE("FIPs_codes!",ADDRESS((MATCH($D302,INDIRECT($C302),0)+MATCH($C302,FIPs_codes!$G$1:$G$3296,0)-1),COLUMN(FIPs_codes!C300))))),"",INDIRECT(CONCATENATE("FIPs_codes!",ADDRESS((MATCH($D302,INDIRECT($C302),0)+MATCH($C302,FIPs_codes!$G$1:$G$3296,0)-1),COLUMN(FIPs_codes!C300)))))</f>
        <v>6</v>
      </c>
      <c r="G302" s="92" t="s">
        <v>216</v>
      </c>
      <c r="H302" s="93" t="s">
        <v>217</v>
      </c>
      <c r="I302" s="90" t="s">
        <v>404</v>
      </c>
      <c r="J302" s="91" t="s">
        <v>219</v>
      </c>
      <c r="K302" s="92" t="s">
        <v>78</v>
      </c>
      <c r="L302" s="92" t="s">
        <v>220</v>
      </c>
      <c r="M302" s="94" t="s">
        <v>57</v>
      </c>
      <c r="N302" s="95" t="s">
        <v>17166</v>
      </c>
      <c r="O302" s="96">
        <v>2012</v>
      </c>
      <c r="P302" s="97" t="s">
        <v>17167</v>
      </c>
      <c r="Q302" s="241">
        <v>1380</v>
      </c>
      <c r="R302" s="92" t="s">
        <v>60</v>
      </c>
      <c r="S302" s="94" t="s">
        <v>60</v>
      </c>
      <c r="T302" s="90" t="s">
        <v>17168</v>
      </c>
      <c r="U302" s="98" t="s">
        <v>62</v>
      </c>
      <c r="V302" s="90" t="s">
        <v>17169</v>
      </c>
      <c r="W302" s="99" t="s">
        <v>225</v>
      </c>
      <c r="X302" s="100" t="s">
        <v>226</v>
      </c>
      <c r="Y302" s="100">
        <v>41218</v>
      </c>
      <c r="Z302" s="92">
        <v>100</v>
      </c>
      <c r="AA302" s="278">
        <v>1003</v>
      </c>
      <c r="AB302" s="92" t="s">
        <v>66</v>
      </c>
      <c r="AC302" s="278">
        <v>178726</v>
      </c>
      <c r="AD302" s="94" t="s">
        <v>499</v>
      </c>
      <c r="AE302" s="95" t="s">
        <v>255</v>
      </c>
      <c r="AF302" s="97" t="s">
        <v>236</v>
      </c>
      <c r="AG302" s="91" t="s">
        <v>229</v>
      </c>
      <c r="AH302" s="92">
        <v>9.64</v>
      </c>
      <c r="AI302" s="92">
        <v>36.270000000000003</v>
      </c>
      <c r="AJ302" s="93">
        <v>54.91</v>
      </c>
      <c r="AK302" s="90">
        <v>9.49</v>
      </c>
      <c r="AL302" s="89">
        <f t="shared" si="11"/>
        <v>0.20997604007841428</v>
      </c>
      <c r="AM302" s="91" t="s">
        <v>230</v>
      </c>
      <c r="AN302" s="92" t="s">
        <v>231</v>
      </c>
      <c r="AO302" s="92" t="s">
        <v>232</v>
      </c>
      <c r="AP302" s="76" t="s">
        <v>233</v>
      </c>
      <c r="AQ302" s="27" t="str">
        <f t="shared" si="9"/>
        <v>Record Complete</v>
      </c>
      <c r="AR302" s="90"/>
      <c r="AS302" s="5" t="str">
        <f t="shared" si="10"/>
        <v/>
      </c>
      <c r="AT302" t="s">
        <v>17200</v>
      </c>
    </row>
    <row r="303" spans="1:46" ht="15.75" thickBot="1" x14ac:dyDescent="0.3">
      <c r="A303" s="90" t="s">
        <v>17058</v>
      </c>
      <c r="B303" s="91">
        <v>5375</v>
      </c>
      <c r="C303" s="92" t="s">
        <v>213</v>
      </c>
      <c r="D303" s="92" t="s">
        <v>12341</v>
      </c>
      <c r="E303" s="51" t="str">
        <f ca="1">IF(ISERROR(INDIRECT(CONCATENATE("FIPs_codes!",ADDRESS((MATCH($D303,INDIRECT($C303),0)+MATCH($C303,FIPs_codes!$G$1:$G$3296,0)-1),COLUMN(FIPs_codes!A301))))),"",INDIRECT(CONCATENATE("FIPs_codes!",ADDRESS((MATCH($D303,INDIRECT($C303),0)+MATCH($C303,FIPs_codes!$G$1:$G$3296,0)-1),COLUMN(FIPs_codes!A301)))))</f>
        <v>40013</v>
      </c>
      <c r="F303" s="51">
        <f ca="1">IF(ISERROR(INDIRECT(CONCATENATE("FIPs_codes!",ADDRESS((MATCH($D303,INDIRECT($C303),0)+MATCH($C303,FIPs_codes!$G$1:$G$3296,0)-1),COLUMN(FIPs_codes!C301))))),"",INDIRECT(CONCATENATE("FIPs_codes!",ADDRESS((MATCH($D303,INDIRECT($C303),0)+MATCH($C303,FIPs_codes!$G$1:$G$3296,0)-1),COLUMN(FIPs_codes!C301)))))</f>
        <v>6</v>
      </c>
      <c r="G303" s="92" t="s">
        <v>6224</v>
      </c>
      <c r="H303" s="93" t="s">
        <v>217</v>
      </c>
      <c r="I303" s="90" t="s">
        <v>17059</v>
      </c>
      <c r="J303" s="91" t="s">
        <v>6188</v>
      </c>
      <c r="K303" s="92" t="s">
        <v>11231</v>
      </c>
      <c r="L303" s="92" t="s">
        <v>17060</v>
      </c>
      <c r="M303" s="94" t="s">
        <v>57</v>
      </c>
      <c r="N303" s="95" t="s">
        <v>17061</v>
      </c>
      <c r="O303" s="96">
        <v>2003</v>
      </c>
      <c r="P303" s="97">
        <v>22259</v>
      </c>
      <c r="Q303" s="91">
        <v>215</v>
      </c>
      <c r="R303" s="92" t="s">
        <v>11328</v>
      </c>
      <c r="S303" s="94" t="s">
        <v>60</v>
      </c>
      <c r="T303" s="90" t="s">
        <v>17062</v>
      </c>
      <c r="U303" s="98" t="s">
        <v>62</v>
      </c>
      <c r="V303" s="90" t="s">
        <v>17063</v>
      </c>
      <c r="W303" s="99" t="s">
        <v>1048</v>
      </c>
      <c r="X303" s="100" t="s">
        <v>714</v>
      </c>
      <c r="Y303" s="100">
        <v>41892</v>
      </c>
      <c r="Z303" s="92">
        <v>93</v>
      </c>
      <c r="AA303" s="92">
        <v>657</v>
      </c>
      <c r="AB303" s="92" t="s">
        <v>66</v>
      </c>
      <c r="AC303" s="92">
        <v>66769</v>
      </c>
      <c r="AD303" s="94" t="s">
        <v>17029</v>
      </c>
      <c r="AE303" s="95">
        <v>30</v>
      </c>
      <c r="AF303" s="97" t="s">
        <v>68</v>
      </c>
      <c r="AG303" s="91" t="s">
        <v>229</v>
      </c>
      <c r="AH303" s="92">
        <f t="shared" ref="AH303:AH312" si="12">AJ303-AI303</f>
        <v>10.600000000000023</v>
      </c>
      <c r="AI303" s="92">
        <v>386.9</v>
      </c>
      <c r="AJ303" s="93">
        <v>397.5</v>
      </c>
      <c r="AK303" s="90">
        <v>11.412000000000001</v>
      </c>
      <c r="AL303" s="89">
        <f t="shared" si="11"/>
        <v>2.6666666666666724E-2</v>
      </c>
      <c r="AM303" s="91" t="s">
        <v>230</v>
      </c>
      <c r="AN303" s="92" t="s">
        <v>16971</v>
      </c>
      <c r="AO303" s="92" t="s">
        <v>258</v>
      </c>
      <c r="AP303" s="76" t="s">
        <v>16972</v>
      </c>
      <c r="AQ303" s="27" t="str">
        <f t="shared" si="9"/>
        <v>Record Complete</v>
      </c>
      <c r="AR303" s="90"/>
      <c r="AS303" s="5" t="str">
        <f t="shared" si="10"/>
        <v/>
      </c>
      <c r="AT303" t="s">
        <v>17200</v>
      </c>
    </row>
    <row r="304" spans="1:46" ht="15.75" thickBot="1" x14ac:dyDescent="0.3">
      <c r="A304" s="77" t="s">
        <v>17058</v>
      </c>
      <c r="B304" s="78">
        <v>5375</v>
      </c>
      <c r="C304" s="79" t="s">
        <v>213</v>
      </c>
      <c r="D304" s="79" t="s">
        <v>12341</v>
      </c>
      <c r="E304" s="51" t="str">
        <f ca="1">IF(ISERROR(INDIRECT(CONCATENATE("FIPs_codes!",ADDRESS((MATCH($D304,INDIRECT($C304),0)+MATCH($C304,FIPs_codes!$G$1:$G$3296,0)-1),COLUMN(FIPs_codes!A302))))),"",INDIRECT(CONCATENATE("FIPs_codes!",ADDRESS((MATCH($D304,INDIRECT($C304),0)+MATCH($C304,FIPs_codes!$G$1:$G$3296,0)-1),COLUMN(FIPs_codes!A302)))))</f>
        <v>40013</v>
      </c>
      <c r="F304" s="51">
        <f ca="1">IF(ISERROR(INDIRECT(CONCATENATE("FIPs_codes!",ADDRESS((MATCH($D304,INDIRECT($C304),0)+MATCH($C304,FIPs_codes!$G$1:$G$3296,0)-1),COLUMN(FIPs_codes!C302))))),"",INDIRECT(CONCATENATE("FIPs_codes!",ADDRESS((MATCH($D304,INDIRECT($C304),0)+MATCH($C304,FIPs_codes!$G$1:$G$3296,0)-1),COLUMN(FIPs_codes!C302)))))</f>
        <v>6</v>
      </c>
      <c r="G304" s="79" t="s">
        <v>6224</v>
      </c>
      <c r="H304" s="81" t="s">
        <v>217</v>
      </c>
      <c r="I304" s="77" t="s">
        <v>17059</v>
      </c>
      <c r="J304" s="78" t="s">
        <v>6188</v>
      </c>
      <c r="K304" s="79" t="s">
        <v>11231</v>
      </c>
      <c r="L304" s="79" t="s">
        <v>17060</v>
      </c>
      <c r="M304" s="82" t="s">
        <v>57</v>
      </c>
      <c r="N304" s="83" t="s">
        <v>17061</v>
      </c>
      <c r="O304" s="84">
        <v>2003</v>
      </c>
      <c r="P304" s="85">
        <v>22259</v>
      </c>
      <c r="Q304" s="78">
        <v>215</v>
      </c>
      <c r="R304" s="79" t="s">
        <v>11328</v>
      </c>
      <c r="S304" s="82" t="s">
        <v>60</v>
      </c>
      <c r="T304" s="77" t="s">
        <v>17062</v>
      </c>
      <c r="U304" s="86" t="s">
        <v>62</v>
      </c>
      <c r="V304" s="77" t="s">
        <v>17063</v>
      </c>
      <c r="W304" s="87" t="s">
        <v>1048</v>
      </c>
      <c r="X304" s="88" t="s">
        <v>714</v>
      </c>
      <c r="Y304" s="88">
        <v>41892</v>
      </c>
      <c r="Z304" s="79">
        <v>93</v>
      </c>
      <c r="AA304" s="79">
        <v>668</v>
      </c>
      <c r="AB304" s="79" t="s">
        <v>66</v>
      </c>
      <c r="AC304" s="79">
        <v>71030</v>
      </c>
      <c r="AD304" s="82" t="s">
        <v>17029</v>
      </c>
      <c r="AE304" s="83">
        <v>30</v>
      </c>
      <c r="AF304" s="85" t="s">
        <v>68</v>
      </c>
      <c r="AG304" s="78" t="s">
        <v>229</v>
      </c>
      <c r="AH304" s="79">
        <f t="shared" si="12"/>
        <v>5</v>
      </c>
      <c r="AI304" s="79">
        <v>397.1</v>
      </c>
      <c r="AJ304" s="81">
        <v>402.1</v>
      </c>
      <c r="AK304" s="77">
        <v>11.599</v>
      </c>
      <c r="AL304" s="89">
        <f t="shared" si="11"/>
        <v>1.2434717731907486E-2</v>
      </c>
      <c r="AM304" s="78" t="s">
        <v>230</v>
      </c>
      <c r="AN304" s="79" t="s">
        <v>16971</v>
      </c>
      <c r="AO304" s="79" t="s">
        <v>258</v>
      </c>
      <c r="AP304" s="292" t="s">
        <v>17045</v>
      </c>
      <c r="AQ304" s="27" t="str">
        <f t="shared" si="9"/>
        <v>Record Complete</v>
      </c>
      <c r="AR304" s="77"/>
      <c r="AS304" s="5" t="str">
        <f t="shared" si="10"/>
        <v/>
      </c>
      <c r="AT304" t="s">
        <v>17200</v>
      </c>
    </row>
    <row r="305" spans="1:46" ht="15.75" thickBot="1" x14ac:dyDescent="0.3">
      <c r="A305" s="77" t="s">
        <v>17058</v>
      </c>
      <c r="B305" s="78">
        <v>5375</v>
      </c>
      <c r="C305" s="79" t="s">
        <v>213</v>
      </c>
      <c r="D305" s="79" t="s">
        <v>12341</v>
      </c>
      <c r="E305" s="51" t="str">
        <f ca="1">IF(ISERROR(INDIRECT(CONCATENATE("FIPs_codes!",ADDRESS((MATCH($D305,INDIRECT($C305),0)+MATCH($C305,FIPs_codes!$G$1:$G$3296,0)-1),COLUMN(FIPs_codes!A303))))),"",INDIRECT(CONCATENATE("FIPs_codes!",ADDRESS((MATCH($D305,INDIRECT($C305),0)+MATCH($C305,FIPs_codes!$G$1:$G$3296,0)-1),COLUMN(FIPs_codes!A303)))))</f>
        <v>40013</v>
      </c>
      <c r="F305" s="51">
        <f ca="1">IF(ISERROR(INDIRECT(CONCATENATE("FIPs_codes!",ADDRESS((MATCH($D305,INDIRECT($C305),0)+MATCH($C305,FIPs_codes!$G$1:$G$3296,0)-1),COLUMN(FIPs_codes!C303))))),"",INDIRECT(CONCATENATE("FIPs_codes!",ADDRESS((MATCH($D305,INDIRECT($C305),0)+MATCH($C305,FIPs_codes!$G$1:$G$3296,0)-1),COLUMN(FIPs_codes!C303)))))</f>
        <v>6</v>
      </c>
      <c r="G305" s="79" t="s">
        <v>6224</v>
      </c>
      <c r="H305" s="81" t="s">
        <v>217</v>
      </c>
      <c r="I305" s="77" t="s">
        <v>17059</v>
      </c>
      <c r="J305" s="78" t="s">
        <v>6188</v>
      </c>
      <c r="K305" s="79" t="s">
        <v>11231</v>
      </c>
      <c r="L305" s="79" t="s">
        <v>17060</v>
      </c>
      <c r="M305" s="82" t="s">
        <v>57</v>
      </c>
      <c r="N305" s="83" t="s">
        <v>17061</v>
      </c>
      <c r="O305" s="84">
        <v>2003</v>
      </c>
      <c r="P305" s="85">
        <v>22259</v>
      </c>
      <c r="Q305" s="78">
        <v>215</v>
      </c>
      <c r="R305" s="79" t="s">
        <v>11328</v>
      </c>
      <c r="S305" s="82" t="s">
        <v>60</v>
      </c>
      <c r="T305" s="77" t="s">
        <v>17062</v>
      </c>
      <c r="U305" s="86" t="s">
        <v>62</v>
      </c>
      <c r="V305" s="77" t="s">
        <v>17063</v>
      </c>
      <c r="W305" s="87" t="s">
        <v>1048</v>
      </c>
      <c r="X305" s="88" t="s">
        <v>714</v>
      </c>
      <c r="Y305" s="88">
        <v>41892</v>
      </c>
      <c r="Z305" s="79">
        <v>93</v>
      </c>
      <c r="AA305" s="79">
        <v>669</v>
      </c>
      <c r="AB305" s="79" t="s">
        <v>66</v>
      </c>
      <c r="AC305" s="79">
        <v>66175</v>
      </c>
      <c r="AD305" s="82" t="s">
        <v>17029</v>
      </c>
      <c r="AE305" s="83">
        <v>30</v>
      </c>
      <c r="AF305" s="85" t="s">
        <v>68</v>
      </c>
      <c r="AG305" s="78" t="s">
        <v>229</v>
      </c>
      <c r="AH305" s="79">
        <f t="shared" si="12"/>
        <v>11.300000000000011</v>
      </c>
      <c r="AI305" s="79">
        <v>392</v>
      </c>
      <c r="AJ305" s="81">
        <v>403.3</v>
      </c>
      <c r="AK305" s="77">
        <v>11.282</v>
      </c>
      <c r="AL305" s="89">
        <f t="shared" si="11"/>
        <v>2.8018844532606026E-2</v>
      </c>
      <c r="AM305" s="78" t="s">
        <v>230</v>
      </c>
      <c r="AN305" s="79" t="s">
        <v>16971</v>
      </c>
      <c r="AO305" s="79" t="s">
        <v>258</v>
      </c>
      <c r="AP305" s="292" t="s">
        <v>17045</v>
      </c>
      <c r="AQ305" s="27" t="str">
        <f t="shared" si="9"/>
        <v>Record Complete</v>
      </c>
      <c r="AR305" s="77"/>
      <c r="AS305" s="5" t="str">
        <f t="shared" si="10"/>
        <v/>
      </c>
      <c r="AT305" t="s">
        <v>17200</v>
      </c>
    </row>
    <row r="306" spans="1:46" ht="15.75" thickBot="1" x14ac:dyDescent="0.3">
      <c r="A306" s="90" t="s">
        <v>17058</v>
      </c>
      <c r="B306" s="91">
        <v>5375</v>
      </c>
      <c r="C306" s="92" t="s">
        <v>213</v>
      </c>
      <c r="D306" s="92" t="s">
        <v>12341</v>
      </c>
      <c r="E306" s="51" t="str">
        <f ca="1">IF(ISERROR(INDIRECT(CONCATENATE("FIPs_codes!",ADDRESS((MATCH($D306,INDIRECT($C306),0)+MATCH($C306,FIPs_codes!$G$1:$G$3296,0)-1),COLUMN(FIPs_codes!A304))))),"",INDIRECT(CONCATENATE("FIPs_codes!",ADDRESS((MATCH($D306,INDIRECT($C306),0)+MATCH($C306,FIPs_codes!$G$1:$G$3296,0)-1),COLUMN(FIPs_codes!A304)))))</f>
        <v>40013</v>
      </c>
      <c r="F306" s="51">
        <f ca="1">IF(ISERROR(INDIRECT(CONCATENATE("FIPs_codes!",ADDRESS((MATCH($D306,INDIRECT($C306),0)+MATCH($C306,FIPs_codes!$G$1:$G$3296,0)-1),COLUMN(FIPs_codes!C304))))),"",INDIRECT(CONCATENATE("FIPs_codes!",ADDRESS((MATCH($D306,INDIRECT($C306),0)+MATCH($C306,FIPs_codes!$G$1:$G$3296,0)-1),COLUMN(FIPs_codes!C304)))))</f>
        <v>6</v>
      </c>
      <c r="G306" s="92" t="s">
        <v>6224</v>
      </c>
      <c r="H306" s="93" t="s">
        <v>217</v>
      </c>
      <c r="I306" s="90" t="s">
        <v>17059</v>
      </c>
      <c r="J306" s="91" t="s">
        <v>6188</v>
      </c>
      <c r="K306" s="92" t="s">
        <v>11231</v>
      </c>
      <c r="L306" s="92" t="s">
        <v>17060</v>
      </c>
      <c r="M306" s="94" t="s">
        <v>57</v>
      </c>
      <c r="N306" s="95" t="s">
        <v>17061</v>
      </c>
      <c r="O306" s="96">
        <v>2003</v>
      </c>
      <c r="P306" s="97">
        <v>22259</v>
      </c>
      <c r="Q306" s="91">
        <v>215</v>
      </c>
      <c r="R306" s="92" t="s">
        <v>11328</v>
      </c>
      <c r="S306" s="94" t="s">
        <v>60</v>
      </c>
      <c r="T306" s="90" t="s">
        <v>17062</v>
      </c>
      <c r="U306" s="98" t="s">
        <v>62</v>
      </c>
      <c r="V306" s="90" t="s">
        <v>17063</v>
      </c>
      <c r="W306" s="99" t="s">
        <v>1048</v>
      </c>
      <c r="X306" s="100" t="s">
        <v>714</v>
      </c>
      <c r="Y306" s="100">
        <v>41892</v>
      </c>
      <c r="Z306" s="92">
        <v>93</v>
      </c>
      <c r="AA306" s="92">
        <v>674</v>
      </c>
      <c r="AB306" s="92" t="s">
        <v>66</v>
      </c>
      <c r="AC306" s="92">
        <v>69281</v>
      </c>
      <c r="AD306" s="94" t="s">
        <v>17029</v>
      </c>
      <c r="AE306" s="95">
        <v>30</v>
      </c>
      <c r="AF306" s="97" t="s">
        <v>68</v>
      </c>
      <c r="AG306" s="91" t="s">
        <v>229</v>
      </c>
      <c r="AH306" s="92">
        <f t="shared" si="12"/>
        <v>5.5999999999999659</v>
      </c>
      <c r="AI306" s="92">
        <v>402.8</v>
      </c>
      <c r="AJ306" s="93">
        <v>408.4</v>
      </c>
      <c r="AK306" s="90">
        <v>11.55</v>
      </c>
      <c r="AL306" s="89">
        <f t="shared" si="11"/>
        <v>1.3712047012732532E-2</v>
      </c>
      <c r="AM306" s="91" t="s">
        <v>230</v>
      </c>
      <c r="AN306" s="92" t="s">
        <v>16971</v>
      </c>
      <c r="AO306" s="92" t="s">
        <v>258</v>
      </c>
      <c r="AP306" s="76" t="s">
        <v>16972</v>
      </c>
      <c r="AQ306" s="27" t="str">
        <f t="shared" si="9"/>
        <v>Record Complete</v>
      </c>
      <c r="AR306" s="90"/>
      <c r="AS306" s="5" t="str">
        <f t="shared" si="10"/>
        <v/>
      </c>
      <c r="AT306" t="s">
        <v>17200</v>
      </c>
    </row>
    <row r="307" spans="1:46" ht="15.75" thickBot="1" x14ac:dyDescent="0.3">
      <c r="A307" s="90" t="s">
        <v>17058</v>
      </c>
      <c r="B307" s="91">
        <v>5375</v>
      </c>
      <c r="C307" s="92" t="s">
        <v>213</v>
      </c>
      <c r="D307" s="92" t="s">
        <v>12341</v>
      </c>
      <c r="E307" s="51" t="str">
        <f ca="1">IF(ISERROR(INDIRECT(CONCATENATE("FIPs_codes!",ADDRESS((MATCH($D307,INDIRECT($C307),0)+MATCH($C307,FIPs_codes!$G$1:$G$3296,0)-1),COLUMN(FIPs_codes!A305))))),"",INDIRECT(CONCATENATE("FIPs_codes!",ADDRESS((MATCH($D307,INDIRECT($C307),0)+MATCH($C307,FIPs_codes!$G$1:$G$3296,0)-1),COLUMN(FIPs_codes!A305)))))</f>
        <v>40013</v>
      </c>
      <c r="F307" s="51">
        <f ca="1">IF(ISERROR(INDIRECT(CONCATENATE("FIPs_codes!",ADDRESS((MATCH($D307,INDIRECT($C307),0)+MATCH($C307,FIPs_codes!$G$1:$G$3296,0)-1),COLUMN(FIPs_codes!C305))))),"",INDIRECT(CONCATENATE("FIPs_codes!",ADDRESS((MATCH($D307,INDIRECT($C307),0)+MATCH($C307,FIPs_codes!$G$1:$G$3296,0)-1),COLUMN(FIPs_codes!C305)))))</f>
        <v>6</v>
      </c>
      <c r="G307" s="92" t="s">
        <v>6224</v>
      </c>
      <c r="H307" s="93" t="s">
        <v>217</v>
      </c>
      <c r="I307" s="90" t="s">
        <v>17059</v>
      </c>
      <c r="J307" s="91" t="s">
        <v>6188</v>
      </c>
      <c r="K307" s="92" t="s">
        <v>11231</v>
      </c>
      <c r="L307" s="92" t="s">
        <v>17060</v>
      </c>
      <c r="M307" s="94" t="s">
        <v>57</v>
      </c>
      <c r="N307" s="95" t="s">
        <v>17061</v>
      </c>
      <c r="O307" s="96">
        <v>2003</v>
      </c>
      <c r="P307" s="97">
        <v>22259</v>
      </c>
      <c r="Q307" s="91">
        <v>215</v>
      </c>
      <c r="R307" s="92" t="s">
        <v>11328</v>
      </c>
      <c r="S307" s="94" t="s">
        <v>60</v>
      </c>
      <c r="T307" s="90" t="s">
        <v>17062</v>
      </c>
      <c r="U307" s="98" t="s">
        <v>62</v>
      </c>
      <c r="V307" s="90" t="s">
        <v>17063</v>
      </c>
      <c r="W307" s="99" t="s">
        <v>1048</v>
      </c>
      <c r="X307" s="100" t="s">
        <v>714</v>
      </c>
      <c r="Y307" s="100">
        <v>41892</v>
      </c>
      <c r="Z307" s="92">
        <v>93</v>
      </c>
      <c r="AA307" s="92">
        <v>669</v>
      </c>
      <c r="AB307" s="92" t="s">
        <v>66</v>
      </c>
      <c r="AC307" s="92">
        <v>72164</v>
      </c>
      <c r="AD307" s="94" t="s">
        <v>17029</v>
      </c>
      <c r="AE307" s="95">
        <v>30</v>
      </c>
      <c r="AF307" s="97" t="s">
        <v>68</v>
      </c>
      <c r="AG307" s="91" t="s">
        <v>229</v>
      </c>
      <c r="AH307" s="92">
        <f t="shared" si="12"/>
        <v>13.699999999999989</v>
      </c>
      <c r="AI307" s="92">
        <v>399.1</v>
      </c>
      <c r="AJ307" s="93">
        <v>412.8</v>
      </c>
      <c r="AK307" s="90">
        <v>11.837</v>
      </c>
      <c r="AL307" s="89">
        <f t="shared" si="11"/>
        <v>3.3187984496124E-2</v>
      </c>
      <c r="AM307" s="91" t="s">
        <v>230</v>
      </c>
      <c r="AN307" s="92" t="s">
        <v>16971</v>
      </c>
      <c r="AO307" s="92" t="s">
        <v>258</v>
      </c>
      <c r="AP307" s="76" t="s">
        <v>16972</v>
      </c>
      <c r="AQ307" s="27" t="str">
        <f t="shared" si="9"/>
        <v>Record Complete</v>
      </c>
      <c r="AR307" s="90"/>
      <c r="AS307" s="5" t="str">
        <f t="shared" si="10"/>
        <v/>
      </c>
      <c r="AT307" t="s">
        <v>17200</v>
      </c>
    </row>
    <row r="308" spans="1:46" ht="15.75" thickBot="1" x14ac:dyDescent="0.3">
      <c r="A308" s="77" t="s">
        <v>17058</v>
      </c>
      <c r="B308" s="78">
        <v>5375</v>
      </c>
      <c r="C308" s="79" t="s">
        <v>213</v>
      </c>
      <c r="D308" s="79" t="s">
        <v>12341</v>
      </c>
      <c r="E308" s="51" t="str">
        <f ca="1">IF(ISERROR(INDIRECT(CONCATENATE("FIPs_codes!",ADDRESS((MATCH($D308,INDIRECT($C308),0)+MATCH($C308,FIPs_codes!$G$1:$G$3296,0)-1),COLUMN(FIPs_codes!A306))))),"",INDIRECT(CONCATENATE("FIPs_codes!",ADDRESS((MATCH($D308,INDIRECT($C308),0)+MATCH($C308,FIPs_codes!$G$1:$G$3296,0)-1),COLUMN(FIPs_codes!A306)))))</f>
        <v>40013</v>
      </c>
      <c r="F308" s="51">
        <f ca="1">IF(ISERROR(INDIRECT(CONCATENATE("FIPs_codes!",ADDRESS((MATCH($D308,INDIRECT($C308),0)+MATCH($C308,FIPs_codes!$G$1:$G$3296,0)-1),COLUMN(FIPs_codes!C306))))),"",INDIRECT(CONCATENATE("FIPs_codes!",ADDRESS((MATCH($D308,INDIRECT($C308),0)+MATCH($C308,FIPs_codes!$G$1:$G$3296,0)-1),COLUMN(FIPs_codes!C306)))))</f>
        <v>6</v>
      </c>
      <c r="G308" s="79" t="s">
        <v>6224</v>
      </c>
      <c r="H308" s="81" t="s">
        <v>217</v>
      </c>
      <c r="I308" s="77" t="s">
        <v>17059</v>
      </c>
      <c r="J308" s="78" t="s">
        <v>6188</v>
      </c>
      <c r="K308" s="79" t="s">
        <v>11231</v>
      </c>
      <c r="L308" s="79" t="s">
        <v>17060</v>
      </c>
      <c r="M308" s="82" t="s">
        <v>57</v>
      </c>
      <c r="N308" s="83" t="s">
        <v>17061</v>
      </c>
      <c r="O308" s="84">
        <v>2003</v>
      </c>
      <c r="P308" s="85">
        <v>22259</v>
      </c>
      <c r="Q308" s="78">
        <v>215</v>
      </c>
      <c r="R308" s="79" t="s">
        <v>11328</v>
      </c>
      <c r="S308" s="82" t="s">
        <v>60</v>
      </c>
      <c r="T308" s="77" t="s">
        <v>17062</v>
      </c>
      <c r="U308" s="86" t="s">
        <v>62</v>
      </c>
      <c r="V308" s="77" t="s">
        <v>17063</v>
      </c>
      <c r="W308" s="87" t="s">
        <v>1048</v>
      </c>
      <c r="X308" s="88" t="s">
        <v>714</v>
      </c>
      <c r="Y308" s="88">
        <v>41892</v>
      </c>
      <c r="Z308" s="79">
        <v>93</v>
      </c>
      <c r="AA308" s="79">
        <v>673</v>
      </c>
      <c r="AB308" s="79" t="s">
        <v>66</v>
      </c>
      <c r="AC308" s="79">
        <v>68169</v>
      </c>
      <c r="AD308" s="82" t="s">
        <v>17029</v>
      </c>
      <c r="AE308" s="83">
        <v>30</v>
      </c>
      <c r="AF308" s="85" t="s">
        <v>68</v>
      </c>
      <c r="AG308" s="78" t="s">
        <v>229</v>
      </c>
      <c r="AH308" s="79">
        <f t="shared" si="12"/>
        <v>7.5</v>
      </c>
      <c r="AI308" s="79">
        <v>409.5</v>
      </c>
      <c r="AJ308" s="81">
        <v>417</v>
      </c>
      <c r="AK308" s="77">
        <v>11.305</v>
      </c>
      <c r="AL308" s="89">
        <f t="shared" si="11"/>
        <v>1.7985611510791366E-2</v>
      </c>
      <c r="AM308" s="78" t="s">
        <v>230</v>
      </c>
      <c r="AN308" s="79" t="s">
        <v>16971</v>
      </c>
      <c r="AO308" s="79" t="s">
        <v>258</v>
      </c>
      <c r="AP308" s="292" t="s">
        <v>17045</v>
      </c>
      <c r="AQ308" s="27" t="str">
        <f t="shared" si="9"/>
        <v>Record Complete</v>
      </c>
      <c r="AR308" s="77"/>
      <c r="AS308" s="5" t="str">
        <f t="shared" si="10"/>
        <v/>
      </c>
      <c r="AT308" t="s">
        <v>17200</v>
      </c>
    </row>
    <row r="309" spans="1:46" ht="15.75" thickBot="1" x14ac:dyDescent="0.3">
      <c r="A309" s="77" t="s">
        <v>17058</v>
      </c>
      <c r="B309" s="78">
        <v>5375</v>
      </c>
      <c r="C309" s="79" t="s">
        <v>213</v>
      </c>
      <c r="D309" s="79" t="s">
        <v>12341</v>
      </c>
      <c r="E309" s="51" t="str">
        <f ca="1">IF(ISERROR(INDIRECT(CONCATENATE("FIPs_codes!",ADDRESS((MATCH($D309,INDIRECT($C309),0)+MATCH($C309,FIPs_codes!$G$1:$G$3296,0)-1),COLUMN(FIPs_codes!A307))))),"",INDIRECT(CONCATENATE("FIPs_codes!",ADDRESS((MATCH($D309,INDIRECT($C309),0)+MATCH($C309,FIPs_codes!$G$1:$G$3296,0)-1),COLUMN(FIPs_codes!A307)))))</f>
        <v>40013</v>
      </c>
      <c r="F309" s="51">
        <f ca="1">IF(ISERROR(INDIRECT(CONCATENATE("FIPs_codes!",ADDRESS((MATCH($D309,INDIRECT($C309),0)+MATCH($C309,FIPs_codes!$G$1:$G$3296,0)-1),COLUMN(FIPs_codes!C307))))),"",INDIRECT(CONCATENATE("FIPs_codes!",ADDRESS((MATCH($D309,INDIRECT($C309),0)+MATCH($C309,FIPs_codes!$G$1:$G$3296,0)-1),COLUMN(FIPs_codes!C307)))))</f>
        <v>6</v>
      </c>
      <c r="G309" s="79" t="s">
        <v>6224</v>
      </c>
      <c r="H309" s="81" t="s">
        <v>217</v>
      </c>
      <c r="I309" s="77" t="s">
        <v>17059</v>
      </c>
      <c r="J309" s="78" t="s">
        <v>6188</v>
      </c>
      <c r="K309" s="79" t="s">
        <v>11231</v>
      </c>
      <c r="L309" s="79" t="s">
        <v>17060</v>
      </c>
      <c r="M309" s="82" t="s">
        <v>57</v>
      </c>
      <c r="N309" s="83" t="s">
        <v>17061</v>
      </c>
      <c r="O309" s="84">
        <v>2003</v>
      </c>
      <c r="P309" s="85">
        <v>22259</v>
      </c>
      <c r="Q309" s="78">
        <v>215</v>
      </c>
      <c r="R309" s="79" t="s">
        <v>11328</v>
      </c>
      <c r="S309" s="82" t="s">
        <v>60</v>
      </c>
      <c r="T309" s="77" t="s">
        <v>17062</v>
      </c>
      <c r="U309" s="86" t="s">
        <v>62</v>
      </c>
      <c r="V309" s="77" t="s">
        <v>17063</v>
      </c>
      <c r="W309" s="87" t="s">
        <v>1048</v>
      </c>
      <c r="X309" s="88" t="s">
        <v>714</v>
      </c>
      <c r="Y309" s="88">
        <v>41892</v>
      </c>
      <c r="Z309" s="79">
        <v>93</v>
      </c>
      <c r="AA309" s="79">
        <v>674</v>
      </c>
      <c r="AB309" s="79" t="s">
        <v>66</v>
      </c>
      <c r="AC309" s="79">
        <v>72729</v>
      </c>
      <c r="AD309" s="82" t="s">
        <v>17029</v>
      </c>
      <c r="AE309" s="83">
        <v>30</v>
      </c>
      <c r="AF309" s="85" t="s">
        <v>68</v>
      </c>
      <c r="AG309" s="78" t="s">
        <v>229</v>
      </c>
      <c r="AH309" s="79">
        <f t="shared" si="12"/>
        <v>11.5</v>
      </c>
      <c r="AI309" s="79">
        <v>405.8</v>
      </c>
      <c r="AJ309" s="81">
        <v>417.3</v>
      </c>
      <c r="AK309" s="77">
        <v>11.843</v>
      </c>
      <c r="AL309" s="89">
        <f t="shared" si="11"/>
        <v>2.7558111670261204E-2</v>
      </c>
      <c r="AM309" s="78" t="s">
        <v>230</v>
      </c>
      <c r="AN309" s="79" t="s">
        <v>16971</v>
      </c>
      <c r="AO309" s="79" t="s">
        <v>258</v>
      </c>
      <c r="AP309" s="292" t="s">
        <v>17045</v>
      </c>
      <c r="AQ309" s="27" t="str">
        <f t="shared" si="9"/>
        <v>Record Complete</v>
      </c>
      <c r="AR309" s="77"/>
      <c r="AS309" s="5" t="str">
        <f t="shared" si="10"/>
        <v/>
      </c>
      <c r="AT309" t="s">
        <v>17200</v>
      </c>
    </row>
    <row r="310" spans="1:46" ht="15.75" thickBot="1" x14ac:dyDescent="0.3">
      <c r="A310" s="101" t="s">
        <v>17058</v>
      </c>
      <c r="B310" s="102">
        <v>5375</v>
      </c>
      <c r="C310" s="103" t="s">
        <v>213</v>
      </c>
      <c r="D310" s="103" t="s">
        <v>12341</v>
      </c>
      <c r="E310" s="51" t="str">
        <f ca="1">IF(ISERROR(INDIRECT(CONCATENATE("FIPs_codes!",ADDRESS((MATCH($D310,INDIRECT($C310),0)+MATCH($C310,FIPs_codes!$G$1:$G$3296,0)-1),COLUMN(FIPs_codes!A308))))),"",INDIRECT(CONCATENATE("FIPs_codes!",ADDRESS((MATCH($D310,INDIRECT($C310),0)+MATCH($C310,FIPs_codes!$G$1:$G$3296,0)-1),COLUMN(FIPs_codes!A308)))))</f>
        <v>40013</v>
      </c>
      <c r="F310" s="51">
        <f ca="1">IF(ISERROR(INDIRECT(CONCATENATE("FIPs_codes!",ADDRESS((MATCH($D310,INDIRECT($C310),0)+MATCH($C310,FIPs_codes!$G$1:$G$3296,0)-1),COLUMN(FIPs_codes!C308))))),"",INDIRECT(CONCATENATE("FIPs_codes!",ADDRESS((MATCH($D310,INDIRECT($C310),0)+MATCH($C310,FIPs_codes!$G$1:$G$3296,0)-1),COLUMN(FIPs_codes!C308)))))</f>
        <v>6</v>
      </c>
      <c r="G310" s="103" t="s">
        <v>6224</v>
      </c>
      <c r="H310" s="104" t="s">
        <v>217</v>
      </c>
      <c r="I310" s="101" t="s">
        <v>17059</v>
      </c>
      <c r="J310" s="56" t="s">
        <v>6188</v>
      </c>
      <c r="K310" s="50" t="s">
        <v>11231</v>
      </c>
      <c r="L310" s="50" t="s">
        <v>17060</v>
      </c>
      <c r="M310" s="105" t="s">
        <v>57</v>
      </c>
      <c r="N310" s="48" t="s">
        <v>17061</v>
      </c>
      <c r="O310" s="58">
        <v>2003</v>
      </c>
      <c r="P310" s="54">
        <v>22259</v>
      </c>
      <c r="Q310" s="56">
        <v>215</v>
      </c>
      <c r="R310" s="50" t="s">
        <v>11328</v>
      </c>
      <c r="S310" s="105" t="s">
        <v>60</v>
      </c>
      <c r="T310" s="101" t="s">
        <v>17062</v>
      </c>
      <c r="U310" s="106" t="s">
        <v>62</v>
      </c>
      <c r="V310" s="101" t="s">
        <v>17063</v>
      </c>
      <c r="W310" s="107" t="s">
        <v>1048</v>
      </c>
      <c r="X310" s="62" t="s">
        <v>714</v>
      </c>
      <c r="Y310" s="62">
        <v>41892</v>
      </c>
      <c r="Z310" s="50">
        <v>93</v>
      </c>
      <c r="AA310" s="50">
        <v>664</v>
      </c>
      <c r="AB310" s="50" t="s">
        <v>66</v>
      </c>
      <c r="AC310" s="50">
        <v>70527</v>
      </c>
      <c r="AD310" s="105" t="s">
        <v>17029</v>
      </c>
      <c r="AE310" s="48">
        <v>30</v>
      </c>
      <c r="AF310" s="54" t="s">
        <v>68</v>
      </c>
      <c r="AG310" s="56" t="s">
        <v>229</v>
      </c>
      <c r="AH310" s="50">
        <f t="shared" si="12"/>
        <v>10.300000000000011</v>
      </c>
      <c r="AI310" s="50">
        <v>413.5</v>
      </c>
      <c r="AJ310" s="60">
        <v>423.8</v>
      </c>
      <c r="AK310" s="101">
        <v>12.27</v>
      </c>
      <c r="AL310" s="108">
        <f t="shared" si="11"/>
        <v>2.4303916941953777E-2</v>
      </c>
      <c r="AM310" s="56" t="s">
        <v>230</v>
      </c>
      <c r="AN310" s="50" t="s">
        <v>16971</v>
      </c>
      <c r="AO310" s="50" t="s">
        <v>258</v>
      </c>
      <c r="AP310" s="292" t="s">
        <v>17045</v>
      </c>
      <c r="AQ310" s="27" t="str">
        <f t="shared" si="9"/>
        <v>Record Complete</v>
      </c>
      <c r="AR310" s="101"/>
      <c r="AS310" s="5" t="str">
        <f t="shared" si="10"/>
        <v/>
      </c>
      <c r="AT310" t="s">
        <v>17200</v>
      </c>
    </row>
    <row r="311" spans="1:46" ht="15.75" thickBot="1" x14ac:dyDescent="0.3">
      <c r="A311" s="72" t="s">
        <v>17058</v>
      </c>
      <c r="B311" s="55">
        <v>5375</v>
      </c>
      <c r="C311" s="49" t="s">
        <v>213</v>
      </c>
      <c r="D311" s="49" t="s">
        <v>12341</v>
      </c>
      <c r="E311" s="51" t="str">
        <f ca="1">IF(ISERROR(INDIRECT(CONCATENATE("FIPs_codes!",ADDRESS((MATCH($D311,INDIRECT($C311),0)+MATCH($C311,FIPs_codes!$G$1:$G$3296,0)-1),COLUMN(FIPs_codes!A309))))),"",INDIRECT(CONCATENATE("FIPs_codes!",ADDRESS((MATCH($D311,INDIRECT($C311),0)+MATCH($C311,FIPs_codes!$G$1:$G$3296,0)-1),COLUMN(FIPs_codes!A309)))))</f>
        <v>40013</v>
      </c>
      <c r="F311" s="51">
        <f ca="1">IF(ISERROR(INDIRECT(CONCATENATE("FIPs_codes!",ADDRESS((MATCH($D311,INDIRECT($C311),0)+MATCH($C311,FIPs_codes!$G$1:$G$3296,0)-1),COLUMN(FIPs_codes!C309))))),"",INDIRECT(CONCATENATE("FIPs_codes!",ADDRESS((MATCH($D311,INDIRECT($C311),0)+MATCH($C311,FIPs_codes!$G$1:$G$3296,0)-1),COLUMN(FIPs_codes!C309)))))</f>
        <v>6</v>
      </c>
      <c r="G311" s="49" t="s">
        <v>6224</v>
      </c>
      <c r="H311" s="59" t="s">
        <v>217</v>
      </c>
      <c r="I311" s="72" t="s">
        <v>17059</v>
      </c>
      <c r="J311" s="55" t="s">
        <v>6188</v>
      </c>
      <c r="K311" s="49" t="s">
        <v>11231</v>
      </c>
      <c r="L311" s="49" t="s">
        <v>17060</v>
      </c>
      <c r="M311" s="71" t="s">
        <v>57</v>
      </c>
      <c r="N311" s="47" t="s">
        <v>17061</v>
      </c>
      <c r="O311" s="57">
        <v>2003</v>
      </c>
      <c r="P311" s="53">
        <v>22259</v>
      </c>
      <c r="Q311" s="55">
        <v>215</v>
      </c>
      <c r="R311" s="49" t="s">
        <v>11328</v>
      </c>
      <c r="S311" s="71" t="s">
        <v>60</v>
      </c>
      <c r="T311" s="72" t="s">
        <v>17062</v>
      </c>
      <c r="U311" s="73" t="s">
        <v>62</v>
      </c>
      <c r="V311" s="72" t="s">
        <v>17063</v>
      </c>
      <c r="W311" s="74" t="s">
        <v>1048</v>
      </c>
      <c r="X311" s="61" t="s">
        <v>714</v>
      </c>
      <c r="Y311" s="61">
        <v>41892</v>
      </c>
      <c r="Z311" s="49">
        <v>93</v>
      </c>
      <c r="AA311" s="49">
        <v>669</v>
      </c>
      <c r="AB311" s="49" t="s">
        <v>66</v>
      </c>
      <c r="AC311" s="49">
        <v>66967</v>
      </c>
      <c r="AD311" s="71" t="s">
        <v>17029</v>
      </c>
      <c r="AE311" s="47">
        <v>30</v>
      </c>
      <c r="AF311" s="53" t="s">
        <v>68</v>
      </c>
      <c r="AG311" s="55" t="s">
        <v>229</v>
      </c>
      <c r="AH311" s="49">
        <f t="shared" si="12"/>
        <v>10.100000000000023</v>
      </c>
      <c r="AI311" s="49">
        <v>418.9</v>
      </c>
      <c r="AJ311" s="59">
        <v>429</v>
      </c>
      <c r="AK311" s="72">
        <v>11.167999999999999</v>
      </c>
      <c r="AL311" s="75">
        <f t="shared" si="11"/>
        <v>2.3543123543123597E-2</v>
      </c>
      <c r="AM311" s="55" t="s">
        <v>230</v>
      </c>
      <c r="AN311" s="49" t="s">
        <v>16971</v>
      </c>
      <c r="AO311" s="49" t="s">
        <v>258</v>
      </c>
      <c r="AP311" s="76" t="s">
        <v>16972</v>
      </c>
      <c r="AQ311" s="27" t="str">
        <f t="shared" si="9"/>
        <v>Record Complete</v>
      </c>
      <c r="AR311" s="72"/>
      <c r="AS311" s="5" t="str">
        <f t="shared" si="10"/>
        <v/>
      </c>
      <c r="AT311" t="s">
        <v>17200</v>
      </c>
    </row>
    <row r="312" spans="1:46" ht="15.75" thickBot="1" x14ac:dyDescent="0.3">
      <c r="A312" s="90" t="s">
        <v>17058</v>
      </c>
      <c r="B312" s="91">
        <v>5375</v>
      </c>
      <c r="C312" s="92" t="s">
        <v>213</v>
      </c>
      <c r="D312" s="92" t="s">
        <v>12341</v>
      </c>
      <c r="E312" s="51" t="str">
        <f ca="1">IF(ISERROR(INDIRECT(CONCATENATE("FIPs_codes!",ADDRESS((MATCH($D312,INDIRECT($C312),0)+MATCH($C312,FIPs_codes!$G$1:$G$3296,0)-1),COLUMN(FIPs_codes!A310))))),"",INDIRECT(CONCATENATE("FIPs_codes!",ADDRESS((MATCH($D312,INDIRECT($C312),0)+MATCH($C312,FIPs_codes!$G$1:$G$3296,0)-1),COLUMN(FIPs_codes!A310)))))</f>
        <v>40013</v>
      </c>
      <c r="F312" s="51">
        <f ca="1">IF(ISERROR(INDIRECT(CONCATENATE("FIPs_codes!",ADDRESS((MATCH($D312,INDIRECT($C312),0)+MATCH($C312,FIPs_codes!$G$1:$G$3296,0)-1),COLUMN(FIPs_codes!C310))))),"",INDIRECT(CONCATENATE("FIPs_codes!",ADDRESS((MATCH($D312,INDIRECT($C312),0)+MATCH($C312,FIPs_codes!$G$1:$G$3296,0)-1),COLUMN(FIPs_codes!C310)))))</f>
        <v>6</v>
      </c>
      <c r="G312" s="92" t="s">
        <v>6224</v>
      </c>
      <c r="H312" s="93" t="s">
        <v>217</v>
      </c>
      <c r="I312" s="90" t="s">
        <v>17059</v>
      </c>
      <c r="J312" s="91" t="s">
        <v>6188</v>
      </c>
      <c r="K312" s="92" t="s">
        <v>11231</v>
      </c>
      <c r="L312" s="92" t="s">
        <v>17060</v>
      </c>
      <c r="M312" s="94" t="s">
        <v>57</v>
      </c>
      <c r="N312" s="95" t="s">
        <v>17061</v>
      </c>
      <c r="O312" s="96">
        <v>2003</v>
      </c>
      <c r="P312" s="97">
        <v>22259</v>
      </c>
      <c r="Q312" s="91">
        <v>215</v>
      </c>
      <c r="R312" s="92" t="s">
        <v>11328</v>
      </c>
      <c r="S312" s="94" t="s">
        <v>60</v>
      </c>
      <c r="T312" s="90" t="s">
        <v>17062</v>
      </c>
      <c r="U312" s="98" t="s">
        <v>62</v>
      </c>
      <c r="V312" s="90" t="s">
        <v>17063</v>
      </c>
      <c r="W312" s="99" t="s">
        <v>1048</v>
      </c>
      <c r="X312" s="100" t="s">
        <v>714</v>
      </c>
      <c r="Y312" s="100">
        <v>41892</v>
      </c>
      <c r="Z312" s="92">
        <v>93</v>
      </c>
      <c r="AA312" s="92">
        <v>645</v>
      </c>
      <c r="AB312" s="92" t="s">
        <v>66</v>
      </c>
      <c r="AC312" s="92">
        <v>69472</v>
      </c>
      <c r="AD312" s="94" t="s">
        <v>17029</v>
      </c>
      <c r="AE312" s="95">
        <v>30</v>
      </c>
      <c r="AF312" s="97" t="s">
        <v>68</v>
      </c>
      <c r="AG312" s="91" t="s">
        <v>229</v>
      </c>
      <c r="AH312" s="92">
        <f t="shared" si="12"/>
        <v>5.7999999999999545</v>
      </c>
      <c r="AI312" s="92">
        <v>424.6</v>
      </c>
      <c r="AJ312" s="93">
        <v>430.4</v>
      </c>
      <c r="AK312" s="90">
        <v>11.62</v>
      </c>
      <c r="AL312" s="89">
        <f t="shared" si="11"/>
        <v>1.347583643122666E-2</v>
      </c>
      <c r="AM312" s="91" t="s">
        <v>230</v>
      </c>
      <c r="AN312" s="92" t="s">
        <v>16971</v>
      </c>
      <c r="AO312" s="92" t="s">
        <v>258</v>
      </c>
      <c r="AP312" s="76" t="s">
        <v>16972</v>
      </c>
      <c r="AQ312" s="27" t="str">
        <f t="shared" si="9"/>
        <v>Record Complete</v>
      </c>
      <c r="AR312" s="90"/>
      <c r="AS312" s="5" t="str">
        <f t="shared" si="10"/>
        <v/>
      </c>
      <c r="AT312" t="s">
        <v>17200</v>
      </c>
    </row>
    <row r="313" spans="1:46" ht="15.75" thickBot="1" x14ac:dyDescent="0.3">
      <c r="A313" s="77" t="s">
        <v>411</v>
      </c>
      <c r="B313" s="78">
        <v>8882</v>
      </c>
      <c r="C313" s="79" t="s">
        <v>213</v>
      </c>
      <c r="D313" s="79" t="s">
        <v>214</v>
      </c>
      <c r="E313" s="51" t="str">
        <f ca="1">IF(ISERROR(INDIRECT(CONCATENATE("FIPs_codes!",ADDRESS((MATCH($D313,INDIRECT($C313),0)+MATCH($C313,FIPs_codes!$G$1:$G$3296,0)-1),COLUMN(FIPs_codes!A311))))),"",INDIRECT(CONCATENATE("FIPs_codes!",ADDRESS((MATCH($D313,INDIRECT($C313),0)+MATCH($C313,FIPs_codes!$G$1:$G$3296,0)-1),COLUMN(FIPs_codes!A311)))))</f>
        <v>40129</v>
      </c>
      <c r="F313" s="51">
        <f ca="1">IF(ISERROR(INDIRECT(CONCATENATE("FIPs_codes!",ADDRESS((MATCH($D313,INDIRECT($C313),0)+MATCH($C313,FIPs_codes!$G$1:$G$3296,0)-1),COLUMN(FIPs_codes!C311))))),"",INDIRECT(CONCATENATE("FIPs_codes!",ADDRESS((MATCH($D313,INDIRECT($C313),0)+MATCH($C313,FIPs_codes!$G$1:$G$3296,0)-1),COLUMN(FIPs_codes!C311)))))</f>
        <v>6</v>
      </c>
      <c r="G313" s="79" t="s">
        <v>266</v>
      </c>
      <c r="H313" s="81" t="s">
        <v>217</v>
      </c>
      <c r="I313" s="77" t="s">
        <v>412</v>
      </c>
      <c r="J313" s="78" t="s">
        <v>268</v>
      </c>
      <c r="K313" s="79" t="s">
        <v>78</v>
      </c>
      <c r="L313" s="79" t="s">
        <v>269</v>
      </c>
      <c r="M313" s="82" t="s">
        <v>57</v>
      </c>
      <c r="N313" s="83" t="s">
        <v>270</v>
      </c>
      <c r="O313" s="84">
        <v>1990</v>
      </c>
      <c r="P313" s="85" t="s">
        <v>252</v>
      </c>
      <c r="Q313" s="78">
        <v>203</v>
      </c>
      <c r="R313" s="79" t="s">
        <v>60</v>
      </c>
      <c r="S313" s="82" t="s">
        <v>60</v>
      </c>
      <c r="T313" s="77" t="s">
        <v>271</v>
      </c>
      <c r="U313" s="86" t="s">
        <v>134</v>
      </c>
      <c r="V313" s="77" t="s">
        <v>254</v>
      </c>
      <c r="W313" s="87" t="s">
        <v>225</v>
      </c>
      <c r="X313" s="88" t="s">
        <v>65</v>
      </c>
      <c r="Y313" s="88">
        <v>40989</v>
      </c>
      <c r="Z313" s="79">
        <v>48</v>
      </c>
      <c r="AA313" s="79">
        <v>1096</v>
      </c>
      <c r="AB313" s="79" t="s">
        <v>66</v>
      </c>
      <c r="AC313" s="79">
        <v>12792</v>
      </c>
      <c r="AD313" s="82" t="s">
        <v>272</v>
      </c>
      <c r="AE313" s="83" t="s">
        <v>255</v>
      </c>
      <c r="AF313" s="85" t="s">
        <v>256</v>
      </c>
      <c r="AG313" s="78" t="s">
        <v>229</v>
      </c>
      <c r="AH313" s="79">
        <v>0</v>
      </c>
      <c r="AI313" s="79">
        <v>4035.3</v>
      </c>
      <c r="AJ313" s="81">
        <v>4035.3</v>
      </c>
      <c r="AK313" s="77">
        <v>1.5</v>
      </c>
      <c r="AL313" s="89">
        <v>0</v>
      </c>
      <c r="AM313" s="78" t="s">
        <v>230</v>
      </c>
      <c r="AN313" s="79" t="s">
        <v>257</v>
      </c>
      <c r="AO313" s="79" t="s">
        <v>258</v>
      </c>
      <c r="AP313" s="76" t="s">
        <v>259</v>
      </c>
      <c r="AQ313" s="27" t="str">
        <f t="shared" si="9"/>
        <v>Record Complete</v>
      </c>
      <c r="AR313" s="77" t="s">
        <v>234</v>
      </c>
      <c r="AS313" s="5" t="str">
        <f t="shared" si="10"/>
        <v/>
      </c>
      <c r="AT313" t="s">
        <v>17200</v>
      </c>
    </row>
    <row r="314" spans="1:46" ht="15.75" thickBot="1" x14ac:dyDescent="0.3">
      <c r="A314" s="90" t="s">
        <v>411</v>
      </c>
      <c r="B314" s="91">
        <v>8882</v>
      </c>
      <c r="C314" s="92" t="s">
        <v>213</v>
      </c>
      <c r="D314" s="92" t="s">
        <v>214</v>
      </c>
      <c r="E314" s="51" t="str">
        <f ca="1">IF(ISERROR(INDIRECT(CONCATENATE("FIPs_codes!",ADDRESS((MATCH($D314,INDIRECT($C314),0)+MATCH($C314,FIPs_codes!$G$1:$G$3296,0)-1),COLUMN(FIPs_codes!A312))))),"",INDIRECT(CONCATENATE("FIPs_codes!",ADDRESS((MATCH($D314,INDIRECT($C314),0)+MATCH($C314,FIPs_codes!$G$1:$G$3296,0)-1),COLUMN(FIPs_codes!A312)))))</f>
        <v>40129</v>
      </c>
      <c r="F314" s="51">
        <f ca="1">IF(ISERROR(INDIRECT(CONCATENATE("FIPs_codes!",ADDRESS((MATCH($D314,INDIRECT($C314),0)+MATCH($C314,FIPs_codes!$G$1:$G$3296,0)-1),COLUMN(FIPs_codes!C312))))),"",INDIRECT(CONCATENATE("FIPs_codes!",ADDRESS((MATCH($D314,INDIRECT($C314),0)+MATCH($C314,FIPs_codes!$G$1:$G$3296,0)-1),COLUMN(FIPs_codes!C312)))))</f>
        <v>6</v>
      </c>
      <c r="G314" s="92" t="s">
        <v>266</v>
      </c>
      <c r="H314" s="93" t="s">
        <v>217</v>
      </c>
      <c r="I314" s="90" t="s">
        <v>412</v>
      </c>
      <c r="J314" s="91" t="s">
        <v>268</v>
      </c>
      <c r="K314" s="92" t="s">
        <v>78</v>
      </c>
      <c r="L314" s="92" t="s">
        <v>269</v>
      </c>
      <c r="M314" s="94" t="s">
        <v>57</v>
      </c>
      <c r="N314" s="95" t="s">
        <v>270</v>
      </c>
      <c r="O314" s="96">
        <v>1990</v>
      </c>
      <c r="P314" s="97" t="s">
        <v>252</v>
      </c>
      <c r="Q314" s="91">
        <v>203</v>
      </c>
      <c r="R314" s="92" t="s">
        <v>60</v>
      </c>
      <c r="S314" s="94" t="s">
        <v>60</v>
      </c>
      <c r="T314" s="90" t="s">
        <v>271</v>
      </c>
      <c r="U314" s="98" t="s">
        <v>134</v>
      </c>
      <c r="V314" s="90" t="s">
        <v>254</v>
      </c>
      <c r="W314" s="99" t="s">
        <v>225</v>
      </c>
      <c r="X314" s="100" t="s">
        <v>65</v>
      </c>
      <c r="Y314" s="100">
        <v>40989</v>
      </c>
      <c r="Z314" s="92">
        <v>48</v>
      </c>
      <c r="AA314" s="92">
        <v>1096</v>
      </c>
      <c r="AB314" s="92" t="s">
        <v>66</v>
      </c>
      <c r="AC314" s="92">
        <v>12792</v>
      </c>
      <c r="AD314" s="94" t="s">
        <v>272</v>
      </c>
      <c r="AE314" s="95" t="s">
        <v>255</v>
      </c>
      <c r="AF314" s="97" t="s">
        <v>256</v>
      </c>
      <c r="AG314" s="91" t="s">
        <v>229</v>
      </c>
      <c r="AH314" s="92">
        <v>0</v>
      </c>
      <c r="AI314" s="92">
        <v>4346.5</v>
      </c>
      <c r="AJ314" s="93">
        <v>4346.5</v>
      </c>
      <c r="AK314" s="90">
        <v>1.6</v>
      </c>
      <c r="AL314" s="89">
        <v>0</v>
      </c>
      <c r="AM314" s="91" t="s">
        <v>230</v>
      </c>
      <c r="AN314" s="92" t="s">
        <v>257</v>
      </c>
      <c r="AO314" s="92" t="s">
        <v>258</v>
      </c>
      <c r="AP314" s="76" t="s">
        <v>259</v>
      </c>
      <c r="AQ314" s="27" t="str">
        <f t="shared" si="9"/>
        <v>Record Complete</v>
      </c>
      <c r="AR314" s="90" t="s">
        <v>234</v>
      </c>
      <c r="AS314" s="5" t="str">
        <f t="shared" si="10"/>
        <v/>
      </c>
      <c r="AT314" t="s">
        <v>17200</v>
      </c>
    </row>
    <row r="315" spans="1:46" ht="15.75" thickBot="1" x14ac:dyDescent="0.3">
      <c r="A315" s="77" t="s">
        <v>411</v>
      </c>
      <c r="B315" s="78">
        <v>8882</v>
      </c>
      <c r="C315" s="79" t="s">
        <v>213</v>
      </c>
      <c r="D315" s="79" t="s">
        <v>214</v>
      </c>
      <c r="E315" s="51" t="str">
        <f ca="1">IF(ISERROR(INDIRECT(CONCATENATE("FIPs_codes!",ADDRESS((MATCH($D315,INDIRECT($C315),0)+MATCH($C315,FIPs_codes!$G$1:$G$3296,0)-1),COLUMN(FIPs_codes!A313))))),"",INDIRECT(CONCATENATE("FIPs_codes!",ADDRESS((MATCH($D315,INDIRECT($C315),0)+MATCH($C315,FIPs_codes!$G$1:$G$3296,0)-1),COLUMN(FIPs_codes!A313)))))</f>
        <v>40129</v>
      </c>
      <c r="F315" s="51">
        <f ca="1">IF(ISERROR(INDIRECT(CONCATENATE("FIPs_codes!",ADDRESS((MATCH($D315,INDIRECT($C315),0)+MATCH($C315,FIPs_codes!$G$1:$G$3296,0)-1),COLUMN(FIPs_codes!C313))))),"",INDIRECT(CONCATENATE("FIPs_codes!",ADDRESS((MATCH($D315,INDIRECT($C315),0)+MATCH($C315,FIPs_codes!$G$1:$G$3296,0)-1),COLUMN(FIPs_codes!C313)))))</f>
        <v>6</v>
      </c>
      <c r="G315" s="79" t="s">
        <v>266</v>
      </c>
      <c r="H315" s="81" t="s">
        <v>217</v>
      </c>
      <c r="I315" s="77" t="s">
        <v>412</v>
      </c>
      <c r="J315" s="78" t="s">
        <v>268</v>
      </c>
      <c r="K315" s="79" t="s">
        <v>78</v>
      </c>
      <c r="L315" s="79" t="s">
        <v>269</v>
      </c>
      <c r="M315" s="82" t="s">
        <v>57</v>
      </c>
      <c r="N315" s="83" t="s">
        <v>270</v>
      </c>
      <c r="O315" s="84">
        <v>1990</v>
      </c>
      <c r="P315" s="85" t="s">
        <v>252</v>
      </c>
      <c r="Q315" s="78">
        <v>203</v>
      </c>
      <c r="R315" s="79" t="s">
        <v>60</v>
      </c>
      <c r="S315" s="82" t="s">
        <v>60</v>
      </c>
      <c r="T315" s="77" t="s">
        <v>271</v>
      </c>
      <c r="U315" s="86" t="s">
        <v>134</v>
      </c>
      <c r="V315" s="77" t="s">
        <v>254</v>
      </c>
      <c r="W315" s="87" t="s">
        <v>225</v>
      </c>
      <c r="X315" s="88" t="s">
        <v>65</v>
      </c>
      <c r="Y315" s="88">
        <v>40989</v>
      </c>
      <c r="Z315" s="79">
        <v>48</v>
      </c>
      <c r="AA315" s="79">
        <v>1096</v>
      </c>
      <c r="AB315" s="79" t="s">
        <v>66</v>
      </c>
      <c r="AC315" s="79">
        <v>12792</v>
      </c>
      <c r="AD315" s="82" t="s">
        <v>272</v>
      </c>
      <c r="AE315" s="83" t="s">
        <v>255</v>
      </c>
      <c r="AF315" s="85" t="s">
        <v>256</v>
      </c>
      <c r="AG315" s="78" t="s">
        <v>229</v>
      </c>
      <c r="AH315" s="79">
        <v>0</v>
      </c>
      <c r="AI315" s="79">
        <v>4409.6000000000004</v>
      </c>
      <c r="AJ315" s="81">
        <v>4409.6000000000004</v>
      </c>
      <c r="AK315" s="77">
        <v>1.4</v>
      </c>
      <c r="AL315" s="89">
        <v>0</v>
      </c>
      <c r="AM315" s="78" t="s">
        <v>230</v>
      </c>
      <c r="AN315" s="79" t="s">
        <v>257</v>
      </c>
      <c r="AO315" s="79" t="s">
        <v>258</v>
      </c>
      <c r="AP315" s="76" t="s">
        <v>259</v>
      </c>
      <c r="AQ315" s="27" t="str">
        <f t="shared" si="9"/>
        <v>Record Complete</v>
      </c>
      <c r="AR315" s="77" t="s">
        <v>234</v>
      </c>
      <c r="AS315" s="5" t="str">
        <f t="shared" si="10"/>
        <v/>
      </c>
      <c r="AT315" t="s">
        <v>17200</v>
      </c>
    </row>
    <row r="316" spans="1:46" ht="15.75" thickBot="1" x14ac:dyDescent="0.3">
      <c r="A316" s="77" t="s">
        <v>413</v>
      </c>
      <c r="B316" s="78">
        <v>1708</v>
      </c>
      <c r="C316" s="79" t="s">
        <v>213</v>
      </c>
      <c r="D316" s="79" t="s">
        <v>414</v>
      </c>
      <c r="E316" s="51" t="str">
        <f ca="1">IF(ISERROR(INDIRECT(CONCATENATE("FIPs_codes!",ADDRESS((MATCH($D316,INDIRECT($C316),0)+MATCH($C316,FIPs_codes!$G$1:$G$3296,0)-1),COLUMN(FIPs_codes!A314))))),"",INDIRECT(CONCATENATE("FIPs_codes!",ADDRESS((MATCH($D316,INDIRECT($C316),0)+MATCH($C316,FIPs_codes!$G$1:$G$3296,0)-1),COLUMN(FIPs_codes!A314)))))</f>
        <v>40047</v>
      </c>
      <c r="F316" s="51">
        <f ca="1">IF(ISERROR(INDIRECT(CONCATENATE("FIPs_codes!",ADDRESS((MATCH($D316,INDIRECT($C316),0)+MATCH($C316,FIPs_codes!$G$1:$G$3296,0)-1),COLUMN(FIPs_codes!C314))))),"",INDIRECT(CONCATENATE("FIPs_codes!",ADDRESS((MATCH($D316,INDIRECT($C316),0)+MATCH($C316,FIPs_codes!$G$1:$G$3296,0)-1),COLUMN(FIPs_codes!C314)))))</f>
        <v>6</v>
      </c>
      <c r="G316" s="79" t="s">
        <v>249</v>
      </c>
      <c r="H316" s="81" t="s">
        <v>217</v>
      </c>
      <c r="I316" s="77" t="s">
        <v>416</v>
      </c>
      <c r="J316" s="78" t="s">
        <v>268</v>
      </c>
      <c r="K316" s="79" t="s">
        <v>78</v>
      </c>
      <c r="L316" s="79" t="s">
        <v>220</v>
      </c>
      <c r="M316" s="82" t="s">
        <v>57</v>
      </c>
      <c r="N316" s="83" t="s">
        <v>261</v>
      </c>
      <c r="O316" s="84">
        <v>2008</v>
      </c>
      <c r="P316" s="85" t="s">
        <v>417</v>
      </c>
      <c r="Q316" s="78">
        <v>1340</v>
      </c>
      <c r="R316" s="79" t="s">
        <v>245</v>
      </c>
      <c r="S316" s="82" t="s">
        <v>60</v>
      </c>
      <c r="T316" s="77" t="s">
        <v>253</v>
      </c>
      <c r="U316" s="86" t="s">
        <v>134</v>
      </c>
      <c r="V316" s="77" t="s">
        <v>254</v>
      </c>
      <c r="W316" s="87" t="s">
        <v>225</v>
      </c>
      <c r="X316" s="88" t="s">
        <v>65</v>
      </c>
      <c r="Y316" s="88">
        <v>40189</v>
      </c>
      <c r="Z316" s="79">
        <v>86</v>
      </c>
      <c r="AA316" s="79">
        <v>933</v>
      </c>
      <c r="AB316" s="79" t="s">
        <v>66</v>
      </c>
      <c r="AC316" s="79">
        <v>89112</v>
      </c>
      <c r="AD316" s="82" t="s">
        <v>262</v>
      </c>
      <c r="AE316" s="83" t="s">
        <v>255</v>
      </c>
      <c r="AF316" s="85" t="s">
        <v>256</v>
      </c>
      <c r="AG316" s="78" t="s">
        <v>229</v>
      </c>
      <c r="AH316" s="79">
        <v>0</v>
      </c>
      <c r="AI316" s="79">
        <v>234.38</v>
      </c>
      <c r="AJ316" s="81">
        <v>134.38</v>
      </c>
      <c r="AK316" s="77">
        <v>8.51</v>
      </c>
      <c r="AL316" s="89">
        <v>0</v>
      </c>
      <c r="AM316" s="78" t="s">
        <v>230</v>
      </c>
      <c r="AN316" s="79" t="s">
        <v>257</v>
      </c>
      <c r="AO316" s="79" t="s">
        <v>258</v>
      </c>
      <c r="AP316" s="76" t="s">
        <v>259</v>
      </c>
      <c r="AQ316" s="27" t="str">
        <f t="shared" si="9"/>
        <v>Record Complete</v>
      </c>
      <c r="AR316" s="77" t="s">
        <v>234</v>
      </c>
      <c r="AS316" s="5" t="str">
        <f t="shared" si="10"/>
        <v/>
      </c>
      <c r="AT316" t="s">
        <v>17200</v>
      </c>
    </row>
    <row r="317" spans="1:46" ht="15.75" thickBot="1" x14ac:dyDescent="0.3">
      <c r="A317" s="90" t="s">
        <v>413</v>
      </c>
      <c r="B317" s="91">
        <v>1708</v>
      </c>
      <c r="C317" s="92" t="s">
        <v>213</v>
      </c>
      <c r="D317" s="92" t="s">
        <v>414</v>
      </c>
      <c r="E317" s="51" t="str">
        <f ca="1">IF(ISERROR(INDIRECT(CONCATENATE("FIPs_codes!",ADDRESS((MATCH($D317,INDIRECT($C317),0)+MATCH($C317,FIPs_codes!$G$1:$G$3296,0)-1),COLUMN(FIPs_codes!A315))))),"",INDIRECT(CONCATENATE("FIPs_codes!",ADDRESS((MATCH($D317,INDIRECT($C317),0)+MATCH($C317,FIPs_codes!$G$1:$G$3296,0)-1),COLUMN(FIPs_codes!A315)))))</f>
        <v>40047</v>
      </c>
      <c r="F317" s="51">
        <f ca="1">IF(ISERROR(INDIRECT(CONCATENATE("FIPs_codes!",ADDRESS((MATCH($D317,INDIRECT($C317),0)+MATCH($C317,FIPs_codes!$G$1:$G$3296,0)-1),COLUMN(FIPs_codes!C315))))),"",INDIRECT(CONCATENATE("FIPs_codes!",ADDRESS((MATCH($D317,INDIRECT($C317),0)+MATCH($C317,FIPs_codes!$G$1:$G$3296,0)-1),COLUMN(FIPs_codes!C315)))))</f>
        <v>6</v>
      </c>
      <c r="G317" s="92" t="s">
        <v>249</v>
      </c>
      <c r="H317" s="93" t="s">
        <v>217</v>
      </c>
      <c r="I317" s="90" t="s">
        <v>416</v>
      </c>
      <c r="J317" s="91" t="s">
        <v>268</v>
      </c>
      <c r="K317" s="92" t="s">
        <v>78</v>
      </c>
      <c r="L317" s="92" t="s">
        <v>220</v>
      </c>
      <c r="M317" s="94" t="s">
        <v>57</v>
      </c>
      <c r="N317" s="95" t="s">
        <v>261</v>
      </c>
      <c r="O317" s="96">
        <v>2008</v>
      </c>
      <c r="P317" s="97" t="s">
        <v>417</v>
      </c>
      <c r="Q317" s="91">
        <v>1340</v>
      </c>
      <c r="R317" s="92" t="s">
        <v>245</v>
      </c>
      <c r="S317" s="94" t="s">
        <v>60</v>
      </c>
      <c r="T317" s="90" t="s">
        <v>253</v>
      </c>
      <c r="U317" s="98" t="s">
        <v>134</v>
      </c>
      <c r="V317" s="90" t="s">
        <v>254</v>
      </c>
      <c r="W317" s="99" t="s">
        <v>225</v>
      </c>
      <c r="X317" s="100" t="s">
        <v>65</v>
      </c>
      <c r="Y317" s="100">
        <v>40189</v>
      </c>
      <c r="Z317" s="92">
        <v>86</v>
      </c>
      <c r="AA317" s="92">
        <v>933</v>
      </c>
      <c r="AB317" s="92" t="s">
        <v>66</v>
      </c>
      <c r="AC317" s="92">
        <v>89112</v>
      </c>
      <c r="AD317" s="94" t="s">
        <v>262</v>
      </c>
      <c r="AE317" s="95" t="s">
        <v>255</v>
      </c>
      <c r="AF317" s="97" t="s">
        <v>256</v>
      </c>
      <c r="AG317" s="91" t="s">
        <v>229</v>
      </c>
      <c r="AH317" s="92">
        <v>0</v>
      </c>
      <c r="AI317" s="92">
        <v>233.67</v>
      </c>
      <c r="AJ317" s="93">
        <v>233.68</v>
      </c>
      <c r="AK317" s="90">
        <v>8.5399999999999991</v>
      </c>
      <c r="AL317" s="89">
        <v>0</v>
      </c>
      <c r="AM317" s="91" t="s">
        <v>230</v>
      </c>
      <c r="AN317" s="92" t="s">
        <v>257</v>
      </c>
      <c r="AO317" s="92" t="s">
        <v>258</v>
      </c>
      <c r="AP317" s="76" t="s">
        <v>259</v>
      </c>
      <c r="AQ317" s="27" t="str">
        <f t="shared" si="9"/>
        <v>Record Complete</v>
      </c>
      <c r="AR317" s="90" t="s">
        <v>234</v>
      </c>
      <c r="AS317" s="5" t="str">
        <f t="shared" si="10"/>
        <v/>
      </c>
      <c r="AT317" t="s">
        <v>17200</v>
      </c>
    </row>
    <row r="318" spans="1:46" ht="15.75" thickBot="1" x14ac:dyDescent="0.3">
      <c r="A318" s="77" t="s">
        <v>413</v>
      </c>
      <c r="B318" s="78">
        <v>1708</v>
      </c>
      <c r="C318" s="79" t="s">
        <v>213</v>
      </c>
      <c r="D318" s="79" t="s">
        <v>414</v>
      </c>
      <c r="E318" s="51" t="str">
        <f ca="1">IF(ISERROR(INDIRECT(CONCATENATE("FIPs_codes!",ADDRESS((MATCH($D318,INDIRECT($C318),0)+MATCH($C318,FIPs_codes!$G$1:$G$3296,0)-1),COLUMN(FIPs_codes!A316))))),"",INDIRECT(CONCATENATE("FIPs_codes!",ADDRESS((MATCH($D318,INDIRECT($C318),0)+MATCH($C318,FIPs_codes!$G$1:$G$3296,0)-1),COLUMN(FIPs_codes!A316)))))</f>
        <v>40047</v>
      </c>
      <c r="F318" s="51">
        <f ca="1">IF(ISERROR(INDIRECT(CONCATENATE("FIPs_codes!",ADDRESS((MATCH($D318,INDIRECT($C318),0)+MATCH($C318,FIPs_codes!$G$1:$G$3296,0)-1),COLUMN(FIPs_codes!C316))))),"",INDIRECT(CONCATENATE("FIPs_codes!",ADDRESS((MATCH($D318,INDIRECT($C318),0)+MATCH($C318,FIPs_codes!$G$1:$G$3296,0)-1),COLUMN(FIPs_codes!C316)))))</f>
        <v>6</v>
      </c>
      <c r="G318" s="79" t="s">
        <v>249</v>
      </c>
      <c r="H318" s="81" t="s">
        <v>217</v>
      </c>
      <c r="I318" s="77" t="s">
        <v>416</v>
      </c>
      <c r="J318" s="78" t="s">
        <v>268</v>
      </c>
      <c r="K318" s="79" t="s">
        <v>78</v>
      </c>
      <c r="L318" s="79" t="s">
        <v>220</v>
      </c>
      <c r="M318" s="82" t="s">
        <v>57</v>
      </c>
      <c r="N318" s="83" t="s">
        <v>261</v>
      </c>
      <c r="O318" s="84">
        <v>2008</v>
      </c>
      <c r="P318" s="85" t="s">
        <v>417</v>
      </c>
      <c r="Q318" s="78">
        <v>1340</v>
      </c>
      <c r="R318" s="79" t="s">
        <v>245</v>
      </c>
      <c r="S318" s="82" t="s">
        <v>60</v>
      </c>
      <c r="T318" s="77" t="s">
        <v>253</v>
      </c>
      <c r="U318" s="86" t="s">
        <v>134</v>
      </c>
      <c r="V318" s="77" t="s">
        <v>254</v>
      </c>
      <c r="W318" s="87" t="s">
        <v>225</v>
      </c>
      <c r="X318" s="88" t="s">
        <v>65</v>
      </c>
      <c r="Y318" s="88">
        <v>40189</v>
      </c>
      <c r="Z318" s="79">
        <v>86</v>
      </c>
      <c r="AA318" s="79">
        <v>933</v>
      </c>
      <c r="AB318" s="79" t="s">
        <v>66</v>
      </c>
      <c r="AC318" s="79">
        <v>89112</v>
      </c>
      <c r="AD318" s="82" t="s">
        <v>262</v>
      </c>
      <c r="AE318" s="83" t="s">
        <v>255</v>
      </c>
      <c r="AF318" s="85" t="s">
        <v>256</v>
      </c>
      <c r="AG318" s="78" t="s">
        <v>229</v>
      </c>
      <c r="AH318" s="79">
        <v>0</v>
      </c>
      <c r="AI318" s="79">
        <v>234.16</v>
      </c>
      <c r="AJ318" s="81">
        <v>234.16</v>
      </c>
      <c r="AK318" s="77">
        <v>8.52</v>
      </c>
      <c r="AL318" s="89">
        <v>0</v>
      </c>
      <c r="AM318" s="78" t="s">
        <v>230</v>
      </c>
      <c r="AN318" s="79" t="s">
        <v>257</v>
      </c>
      <c r="AO318" s="79" t="s">
        <v>258</v>
      </c>
      <c r="AP318" s="76" t="s">
        <v>259</v>
      </c>
      <c r="AQ318" s="27" t="str">
        <f t="shared" si="9"/>
        <v>Record Complete</v>
      </c>
      <c r="AR318" s="77" t="s">
        <v>234</v>
      </c>
      <c r="AS318" s="5" t="str">
        <f t="shared" si="10"/>
        <v/>
      </c>
      <c r="AT318" t="s">
        <v>17200</v>
      </c>
    </row>
    <row r="319" spans="1:46" ht="15.75" thickBot="1" x14ac:dyDescent="0.3">
      <c r="A319" s="90" t="s">
        <v>413</v>
      </c>
      <c r="B319" s="91">
        <v>1708</v>
      </c>
      <c r="C319" s="92" t="s">
        <v>213</v>
      </c>
      <c r="D319" s="92" t="s">
        <v>414</v>
      </c>
      <c r="E319" s="51" t="str">
        <f ca="1">IF(ISERROR(INDIRECT(CONCATENATE("FIPs_codes!",ADDRESS((MATCH($D319,INDIRECT($C319),0)+MATCH($C319,FIPs_codes!$G$1:$G$3296,0)-1),COLUMN(FIPs_codes!A317))))),"",INDIRECT(CONCATENATE("FIPs_codes!",ADDRESS((MATCH($D319,INDIRECT($C319),0)+MATCH($C319,FIPs_codes!$G$1:$G$3296,0)-1),COLUMN(FIPs_codes!A317)))))</f>
        <v>40047</v>
      </c>
      <c r="F319" s="51">
        <f ca="1">IF(ISERROR(INDIRECT(CONCATENATE("FIPs_codes!",ADDRESS((MATCH($D319,INDIRECT($C319),0)+MATCH($C319,FIPs_codes!$G$1:$G$3296,0)-1),COLUMN(FIPs_codes!C317))))),"",INDIRECT(CONCATENATE("FIPs_codes!",ADDRESS((MATCH($D319,INDIRECT($C319),0)+MATCH($C319,FIPs_codes!$G$1:$G$3296,0)-1),COLUMN(FIPs_codes!C317)))))</f>
        <v>6</v>
      </c>
      <c r="G319" s="92" t="s">
        <v>249</v>
      </c>
      <c r="H319" s="93" t="s">
        <v>217</v>
      </c>
      <c r="I319" s="90" t="s">
        <v>418</v>
      </c>
      <c r="J319" s="91" t="s">
        <v>268</v>
      </c>
      <c r="K319" s="92" t="s">
        <v>78</v>
      </c>
      <c r="L319" s="92" t="s">
        <v>220</v>
      </c>
      <c r="M319" s="94" t="s">
        <v>57</v>
      </c>
      <c r="N319" s="95" t="s">
        <v>261</v>
      </c>
      <c r="O319" s="96">
        <v>1996</v>
      </c>
      <c r="P319" s="97" t="s">
        <v>419</v>
      </c>
      <c r="Q319" s="91">
        <v>1085</v>
      </c>
      <c r="R319" s="92" t="s">
        <v>245</v>
      </c>
      <c r="S319" s="94" t="s">
        <v>60</v>
      </c>
      <c r="T319" s="90" t="s">
        <v>253</v>
      </c>
      <c r="U319" s="98" t="s">
        <v>134</v>
      </c>
      <c r="V319" s="90" t="s">
        <v>254</v>
      </c>
      <c r="W319" s="99" t="s">
        <v>225</v>
      </c>
      <c r="X319" s="100" t="s">
        <v>65</v>
      </c>
      <c r="Y319" s="100">
        <v>40197</v>
      </c>
      <c r="Z319" s="92">
        <v>78</v>
      </c>
      <c r="AA319" s="92">
        <v>918</v>
      </c>
      <c r="AB319" s="92" t="s">
        <v>66</v>
      </c>
      <c r="AC319" s="92">
        <v>81522</v>
      </c>
      <c r="AD319" s="94" t="s">
        <v>262</v>
      </c>
      <c r="AE319" s="95" t="s">
        <v>255</v>
      </c>
      <c r="AF319" s="97" t="s">
        <v>256</v>
      </c>
      <c r="AG319" s="91" t="s">
        <v>229</v>
      </c>
      <c r="AH319" s="92">
        <v>82.39</v>
      </c>
      <c r="AI319" s="92">
        <v>178.65</v>
      </c>
      <c r="AJ319" s="93">
        <v>261.04000000000002</v>
      </c>
      <c r="AK319" s="90">
        <v>8.5</v>
      </c>
      <c r="AL319" s="89">
        <v>0.31562212687710695</v>
      </c>
      <c r="AM319" s="91" t="s">
        <v>230</v>
      </c>
      <c r="AN319" s="92" t="s">
        <v>257</v>
      </c>
      <c r="AO319" s="92" t="s">
        <v>258</v>
      </c>
      <c r="AP319" s="76" t="s">
        <v>259</v>
      </c>
      <c r="AQ319" s="27" t="str">
        <f t="shared" si="9"/>
        <v>Record Complete</v>
      </c>
      <c r="AR319" s="90" t="s">
        <v>234</v>
      </c>
      <c r="AS319" s="5" t="str">
        <f t="shared" si="10"/>
        <v/>
      </c>
      <c r="AT319" t="s">
        <v>17200</v>
      </c>
    </row>
    <row r="320" spans="1:46" ht="15.75" thickBot="1" x14ac:dyDescent="0.3">
      <c r="A320" s="101" t="s">
        <v>413</v>
      </c>
      <c r="B320" s="56">
        <v>1708</v>
      </c>
      <c r="C320" s="50" t="s">
        <v>213</v>
      </c>
      <c r="D320" s="50" t="s">
        <v>414</v>
      </c>
      <c r="E320" s="51" t="str">
        <f ca="1">IF(ISERROR(INDIRECT(CONCATENATE("FIPs_codes!",ADDRESS((MATCH($D320,INDIRECT($C320),0)+MATCH($C320,FIPs_codes!$G$1:$G$3296,0)-1),COLUMN(FIPs_codes!A318))))),"",INDIRECT(CONCATENATE("FIPs_codes!",ADDRESS((MATCH($D320,INDIRECT($C320),0)+MATCH($C320,FIPs_codes!$G$1:$G$3296,0)-1),COLUMN(FIPs_codes!A318)))))</f>
        <v>40047</v>
      </c>
      <c r="F320" s="51">
        <f ca="1">IF(ISERROR(INDIRECT(CONCATENATE("FIPs_codes!",ADDRESS((MATCH($D320,INDIRECT($C320),0)+MATCH($C320,FIPs_codes!$G$1:$G$3296,0)-1),COLUMN(FIPs_codes!C318))))),"",INDIRECT(CONCATENATE("FIPs_codes!",ADDRESS((MATCH($D320,INDIRECT($C320),0)+MATCH($C320,FIPs_codes!$G$1:$G$3296,0)-1),COLUMN(FIPs_codes!C318)))))</f>
        <v>6</v>
      </c>
      <c r="G320" s="50" t="s">
        <v>249</v>
      </c>
      <c r="H320" s="60" t="s">
        <v>217</v>
      </c>
      <c r="I320" s="101" t="s">
        <v>418</v>
      </c>
      <c r="J320" s="56" t="s">
        <v>268</v>
      </c>
      <c r="K320" s="50" t="s">
        <v>78</v>
      </c>
      <c r="L320" s="50" t="s">
        <v>220</v>
      </c>
      <c r="M320" s="105" t="s">
        <v>57</v>
      </c>
      <c r="N320" s="48" t="s">
        <v>261</v>
      </c>
      <c r="O320" s="58">
        <v>1996</v>
      </c>
      <c r="P320" s="54" t="s">
        <v>419</v>
      </c>
      <c r="Q320" s="56">
        <v>1085</v>
      </c>
      <c r="R320" s="50" t="s">
        <v>245</v>
      </c>
      <c r="S320" s="105" t="s">
        <v>60</v>
      </c>
      <c r="T320" s="101" t="s">
        <v>253</v>
      </c>
      <c r="U320" s="106" t="s">
        <v>134</v>
      </c>
      <c r="V320" s="101" t="s">
        <v>254</v>
      </c>
      <c r="W320" s="107" t="s">
        <v>225</v>
      </c>
      <c r="X320" s="62" t="s">
        <v>65</v>
      </c>
      <c r="Y320" s="62">
        <v>40197</v>
      </c>
      <c r="Z320" s="50">
        <v>78</v>
      </c>
      <c r="AA320" s="50">
        <v>918</v>
      </c>
      <c r="AB320" s="50" t="s">
        <v>66</v>
      </c>
      <c r="AC320" s="50">
        <v>81522</v>
      </c>
      <c r="AD320" s="105" t="s">
        <v>262</v>
      </c>
      <c r="AE320" s="48" t="s">
        <v>255</v>
      </c>
      <c r="AF320" s="54" t="s">
        <v>256</v>
      </c>
      <c r="AG320" s="56" t="s">
        <v>229</v>
      </c>
      <c r="AH320" s="50">
        <v>89.42</v>
      </c>
      <c r="AI320" s="50">
        <v>183</v>
      </c>
      <c r="AJ320" s="60">
        <v>272.42</v>
      </c>
      <c r="AK320" s="101">
        <v>8.49</v>
      </c>
      <c r="AL320" s="108">
        <v>0.32824315395345421</v>
      </c>
      <c r="AM320" s="56" t="s">
        <v>230</v>
      </c>
      <c r="AN320" s="50" t="s">
        <v>257</v>
      </c>
      <c r="AO320" s="50" t="s">
        <v>258</v>
      </c>
      <c r="AP320" s="76" t="s">
        <v>259</v>
      </c>
      <c r="AQ320" s="27" t="str">
        <f t="shared" si="9"/>
        <v>Record Complete</v>
      </c>
      <c r="AR320" s="101" t="s">
        <v>234</v>
      </c>
      <c r="AS320" s="5" t="str">
        <f t="shared" si="10"/>
        <v/>
      </c>
      <c r="AT320" t="s">
        <v>17200</v>
      </c>
    </row>
    <row r="321" spans="1:46" ht="15.75" thickBot="1" x14ac:dyDescent="0.3">
      <c r="A321" s="188" t="s">
        <v>413</v>
      </c>
      <c r="B321" s="38">
        <v>1708</v>
      </c>
      <c r="C321" s="32" t="s">
        <v>213</v>
      </c>
      <c r="D321" s="32" t="s">
        <v>414</v>
      </c>
      <c r="E321" s="51" t="str">
        <f ca="1">IF(ISERROR(INDIRECT(CONCATENATE("FIPs_codes!",ADDRESS((MATCH($D321,INDIRECT($C321),0)+MATCH($C321,FIPs_codes!$G$1:$G$3296,0)-1),COLUMN(FIPs_codes!A319))))),"",INDIRECT(CONCATENATE("FIPs_codes!",ADDRESS((MATCH($D321,INDIRECT($C321),0)+MATCH($C321,FIPs_codes!$G$1:$G$3296,0)-1),COLUMN(FIPs_codes!A319)))))</f>
        <v>40047</v>
      </c>
      <c r="F321" s="51">
        <f ca="1">IF(ISERROR(INDIRECT(CONCATENATE("FIPs_codes!",ADDRESS((MATCH($D321,INDIRECT($C321),0)+MATCH($C321,FIPs_codes!$G$1:$G$3296,0)-1),COLUMN(FIPs_codes!C319))))),"",INDIRECT(CONCATENATE("FIPs_codes!",ADDRESS((MATCH($D321,INDIRECT($C321),0)+MATCH($C321,FIPs_codes!$G$1:$G$3296,0)-1),COLUMN(FIPs_codes!C319)))))</f>
        <v>6</v>
      </c>
      <c r="G321" s="32" t="s">
        <v>249</v>
      </c>
      <c r="H321" s="42" t="s">
        <v>217</v>
      </c>
      <c r="I321" s="188" t="s">
        <v>418</v>
      </c>
      <c r="J321" s="38" t="s">
        <v>268</v>
      </c>
      <c r="K321" s="32" t="s">
        <v>78</v>
      </c>
      <c r="L321" s="32" t="s">
        <v>220</v>
      </c>
      <c r="M321" s="221" t="s">
        <v>57</v>
      </c>
      <c r="N321" s="30" t="s">
        <v>261</v>
      </c>
      <c r="O321" s="40">
        <v>1996</v>
      </c>
      <c r="P321" s="36" t="s">
        <v>419</v>
      </c>
      <c r="Q321" s="38">
        <v>1085</v>
      </c>
      <c r="R321" s="32" t="s">
        <v>245</v>
      </c>
      <c r="S321" s="221" t="s">
        <v>60</v>
      </c>
      <c r="T321" s="188" t="s">
        <v>253</v>
      </c>
      <c r="U321" s="257" t="s">
        <v>134</v>
      </c>
      <c r="V321" s="188" t="s">
        <v>254</v>
      </c>
      <c r="W321" s="264" t="s">
        <v>225</v>
      </c>
      <c r="X321" s="44" t="s">
        <v>65</v>
      </c>
      <c r="Y321" s="44">
        <v>40197</v>
      </c>
      <c r="Z321" s="32">
        <v>78</v>
      </c>
      <c r="AA321" s="32">
        <v>918</v>
      </c>
      <c r="AB321" s="32" t="s">
        <v>66</v>
      </c>
      <c r="AC321" s="32">
        <v>81522</v>
      </c>
      <c r="AD321" s="221" t="s">
        <v>262</v>
      </c>
      <c r="AE321" s="30" t="s">
        <v>255</v>
      </c>
      <c r="AF321" s="36" t="s">
        <v>256</v>
      </c>
      <c r="AG321" s="38" t="s">
        <v>229</v>
      </c>
      <c r="AH321" s="32">
        <v>82.05</v>
      </c>
      <c r="AI321" s="32">
        <v>220.86</v>
      </c>
      <c r="AJ321" s="42">
        <v>302.91000000000003</v>
      </c>
      <c r="AK321" s="188">
        <v>8.3699999999999992</v>
      </c>
      <c r="AL321" s="75">
        <v>0.27087253639694958</v>
      </c>
      <c r="AM321" s="38" t="s">
        <v>230</v>
      </c>
      <c r="AN321" s="32" t="s">
        <v>257</v>
      </c>
      <c r="AO321" s="32" t="s">
        <v>258</v>
      </c>
      <c r="AP321" s="76" t="s">
        <v>259</v>
      </c>
      <c r="AQ321" s="27" t="str">
        <f t="shared" si="9"/>
        <v>Record Complete</v>
      </c>
      <c r="AR321" s="188" t="s">
        <v>234</v>
      </c>
      <c r="AS321" s="5" t="str">
        <f t="shared" si="10"/>
        <v/>
      </c>
      <c r="AT321" t="s">
        <v>17200</v>
      </c>
    </row>
    <row r="322" spans="1:46" ht="15.75" thickBot="1" x14ac:dyDescent="0.3">
      <c r="A322" s="77" t="s">
        <v>413</v>
      </c>
      <c r="B322" s="78">
        <v>1708</v>
      </c>
      <c r="C322" s="79" t="s">
        <v>213</v>
      </c>
      <c r="D322" s="79" t="s">
        <v>414</v>
      </c>
      <c r="E322" s="51" t="str">
        <f ca="1">IF(ISERROR(INDIRECT(CONCATENATE("FIPs_codes!",ADDRESS((MATCH($D322,INDIRECT($C322),0)+MATCH($C322,FIPs_codes!$G$1:$G$3296,0)-1),COLUMN(FIPs_codes!A320))))),"",INDIRECT(CONCATENATE("FIPs_codes!",ADDRESS((MATCH($D322,INDIRECT($C322),0)+MATCH($C322,FIPs_codes!$G$1:$G$3296,0)-1),COLUMN(FIPs_codes!A320)))))</f>
        <v>40047</v>
      </c>
      <c r="F322" s="51">
        <f ca="1">IF(ISERROR(INDIRECT(CONCATENATE("FIPs_codes!",ADDRESS((MATCH($D322,INDIRECT($C322),0)+MATCH($C322,FIPs_codes!$G$1:$G$3296,0)-1),COLUMN(FIPs_codes!C320))))),"",INDIRECT(CONCATENATE("FIPs_codes!",ADDRESS((MATCH($D322,INDIRECT($C322),0)+MATCH($C322,FIPs_codes!$G$1:$G$3296,0)-1),COLUMN(FIPs_codes!C320)))))</f>
        <v>6</v>
      </c>
      <c r="G322" s="79" t="s">
        <v>249</v>
      </c>
      <c r="H322" s="81" t="s">
        <v>217</v>
      </c>
      <c r="I322" s="77" t="s">
        <v>418</v>
      </c>
      <c r="J322" s="78" t="s">
        <v>219</v>
      </c>
      <c r="K322" s="79" t="s">
        <v>78</v>
      </c>
      <c r="L322" s="79" t="s">
        <v>220</v>
      </c>
      <c r="M322" s="82" t="s">
        <v>57</v>
      </c>
      <c r="N322" s="83" t="s">
        <v>251</v>
      </c>
      <c r="O322" s="84">
        <v>1996</v>
      </c>
      <c r="P322" s="85" t="s">
        <v>419</v>
      </c>
      <c r="Q322" s="78">
        <v>1085</v>
      </c>
      <c r="R322" s="79" t="s">
        <v>245</v>
      </c>
      <c r="S322" s="82" t="s">
        <v>60</v>
      </c>
      <c r="T322" s="77" t="s">
        <v>253</v>
      </c>
      <c r="U322" s="86" t="s">
        <v>134</v>
      </c>
      <c r="V322" s="77" t="s">
        <v>254</v>
      </c>
      <c r="W322" s="87" t="s">
        <v>225</v>
      </c>
      <c r="X322" s="88" t="s">
        <v>65</v>
      </c>
      <c r="Y322" s="88">
        <v>40308</v>
      </c>
      <c r="Z322" s="79">
        <v>97</v>
      </c>
      <c r="AA322" s="79">
        <v>918</v>
      </c>
      <c r="AB322" s="79" t="s">
        <v>66</v>
      </c>
      <c r="AC322" s="79">
        <v>6355</v>
      </c>
      <c r="AD322" s="82" t="s">
        <v>227</v>
      </c>
      <c r="AE322" s="83" t="s">
        <v>255</v>
      </c>
      <c r="AF322" s="85" t="s">
        <v>256</v>
      </c>
      <c r="AG322" s="78" t="s">
        <v>229</v>
      </c>
      <c r="AH322" s="79">
        <v>0</v>
      </c>
      <c r="AI322" s="79">
        <v>103.9</v>
      </c>
      <c r="AJ322" s="81">
        <v>103.95</v>
      </c>
      <c r="AK322" s="77">
        <v>8.85</v>
      </c>
      <c r="AL322" s="89">
        <v>0</v>
      </c>
      <c r="AM322" s="78" t="s">
        <v>230</v>
      </c>
      <c r="AN322" s="79" t="s">
        <v>257</v>
      </c>
      <c r="AO322" s="79" t="s">
        <v>258</v>
      </c>
      <c r="AP322" s="76" t="s">
        <v>259</v>
      </c>
      <c r="AQ322" s="27" t="str">
        <f t="shared" si="9"/>
        <v>Record Complete</v>
      </c>
      <c r="AR322" s="77" t="s">
        <v>234</v>
      </c>
      <c r="AS322" s="5" t="str">
        <f t="shared" si="10"/>
        <v/>
      </c>
      <c r="AT322" t="s">
        <v>17200</v>
      </c>
    </row>
    <row r="323" spans="1:46" ht="15.75" thickBot="1" x14ac:dyDescent="0.3">
      <c r="A323" s="90" t="s">
        <v>413</v>
      </c>
      <c r="B323" s="91">
        <v>1708</v>
      </c>
      <c r="C323" s="92" t="s">
        <v>213</v>
      </c>
      <c r="D323" s="92" t="s">
        <v>414</v>
      </c>
      <c r="E323" s="51" t="str">
        <f ca="1">IF(ISERROR(INDIRECT(CONCATENATE("FIPs_codes!",ADDRESS((MATCH($D323,INDIRECT($C323),0)+MATCH($C323,FIPs_codes!$G$1:$G$3296,0)-1),COLUMN(FIPs_codes!A321))))),"",INDIRECT(CONCATENATE("FIPs_codes!",ADDRESS((MATCH($D323,INDIRECT($C323),0)+MATCH($C323,FIPs_codes!$G$1:$G$3296,0)-1),COLUMN(FIPs_codes!A321)))))</f>
        <v>40047</v>
      </c>
      <c r="F323" s="51">
        <f ca="1">IF(ISERROR(INDIRECT(CONCATENATE("FIPs_codes!",ADDRESS((MATCH($D323,INDIRECT($C323),0)+MATCH($C323,FIPs_codes!$G$1:$G$3296,0)-1),COLUMN(FIPs_codes!C321))))),"",INDIRECT(CONCATENATE("FIPs_codes!",ADDRESS((MATCH($D323,INDIRECT($C323),0)+MATCH($C323,FIPs_codes!$G$1:$G$3296,0)-1),COLUMN(FIPs_codes!C321)))))</f>
        <v>6</v>
      </c>
      <c r="G323" s="92" t="s">
        <v>249</v>
      </c>
      <c r="H323" s="93" t="s">
        <v>217</v>
      </c>
      <c r="I323" s="90" t="s">
        <v>418</v>
      </c>
      <c r="J323" s="91" t="s">
        <v>219</v>
      </c>
      <c r="K323" s="92" t="s">
        <v>78</v>
      </c>
      <c r="L323" s="92" t="s">
        <v>220</v>
      </c>
      <c r="M323" s="94" t="s">
        <v>57</v>
      </c>
      <c r="N323" s="95" t="s">
        <v>251</v>
      </c>
      <c r="O323" s="96">
        <v>1996</v>
      </c>
      <c r="P323" s="97" t="s">
        <v>419</v>
      </c>
      <c r="Q323" s="91">
        <v>1085</v>
      </c>
      <c r="R323" s="92" t="s">
        <v>245</v>
      </c>
      <c r="S323" s="94" t="s">
        <v>60</v>
      </c>
      <c r="T323" s="90" t="s">
        <v>253</v>
      </c>
      <c r="U323" s="98" t="s">
        <v>134</v>
      </c>
      <c r="V323" s="90" t="s">
        <v>254</v>
      </c>
      <c r="W323" s="99" t="s">
        <v>225</v>
      </c>
      <c r="X323" s="100" t="s">
        <v>65</v>
      </c>
      <c r="Y323" s="100">
        <v>40308</v>
      </c>
      <c r="Z323" s="92">
        <v>97</v>
      </c>
      <c r="AA323" s="92">
        <v>918</v>
      </c>
      <c r="AB323" s="92" t="s">
        <v>66</v>
      </c>
      <c r="AC323" s="92">
        <v>6355</v>
      </c>
      <c r="AD323" s="94" t="s">
        <v>227</v>
      </c>
      <c r="AE323" s="95" t="s">
        <v>255</v>
      </c>
      <c r="AF323" s="97" t="s">
        <v>256</v>
      </c>
      <c r="AG323" s="91" t="s">
        <v>229</v>
      </c>
      <c r="AH323" s="92">
        <v>0</v>
      </c>
      <c r="AI323" s="92">
        <v>116.46</v>
      </c>
      <c r="AJ323" s="93">
        <v>116.5</v>
      </c>
      <c r="AK323" s="90">
        <v>8.89</v>
      </c>
      <c r="AL323" s="89">
        <v>0</v>
      </c>
      <c r="AM323" s="91" t="s">
        <v>230</v>
      </c>
      <c r="AN323" s="92" t="s">
        <v>257</v>
      </c>
      <c r="AO323" s="92" t="s">
        <v>258</v>
      </c>
      <c r="AP323" s="76" t="s">
        <v>259</v>
      </c>
      <c r="AQ323" s="27" t="str">
        <f t="shared" si="9"/>
        <v>Record Complete</v>
      </c>
      <c r="AR323" s="90" t="s">
        <v>234</v>
      </c>
      <c r="AS323" s="5" t="str">
        <f t="shared" si="10"/>
        <v/>
      </c>
      <c r="AT323" t="s">
        <v>17200</v>
      </c>
    </row>
    <row r="324" spans="1:46" ht="15.75" thickBot="1" x14ac:dyDescent="0.3">
      <c r="A324" s="77" t="s">
        <v>413</v>
      </c>
      <c r="B324" s="78">
        <v>1708</v>
      </c>
      <c r="C324" s="79" t="s">
        <v>213</v>
      </c>
      <c r="D324" s="79" t="s">
        <v>414</v>
      </c>
      <c r="E324" s="51" t="str">
        <f ca="1">IF(ISERROR(INDIRECT(CONCATENATE("FIPs_codes!",ADDRESS((MATCH($D324,INDIRECT($C324),0)+MATCH($C324,FIPs_codes!$G$1:$G$3296,0)-1),COLUMN(FIPs_codes!A322))))),"",INDIRECT(CONCATENATE("FIPs_codes!",ADDRESS((MATCH($D324,INDIRECT($C324),0)+MATCH($C324,FIPs_codes!$G$1:$G$3296,0)-1),COLUMN(FIPs_codes!A322)))))</f>
        <v>40047</v>
      </c>
      <c r="F324" s="51">
        <f ca="1">IF(ISERROR(INDIRECT(CONCATENATE("FIPs_codes!",ADDRESS((MATCH($D324,INDIRECT($C324),0)+MATCH($C324,FIPs_codes!$G$1:$G$3296,0)-1),COLUMN(FIPs_codes!C322))))),"",INDIRECT(CONCATENATE("FIPs_codes!",ADDRESS((MATCH($D324,INDIRECT($C324),0)+MATCH($C324,FIPs_codes!$G$1:$G$3296,0)-1),COLUMN(FIPs_codes!C322)))))</f>
        <v>6</v>
      </c>
      <c r="G324" s="79" t="s">
        <v>249</v>
      </c>
      <c r="H324" s="81" t="s">
        <v>217</v>
      </c>
      <c r="I324" s="77" t="s">
        <v>418</v>
      </c>
      <c r="J324" s="78" t="s">
        <v>219</v>
      </c>
      <c r="K324" s="79" t="s">
        <v>78</v>
      </c>
      <c r="L324" s="79" t="s">
        <v>220</v>
      </c>
      <c r="M324" s="82" t="s">
        <v>57</v>
      </c>
      <c r="N324" s="83" t="s">
        <v>251</v>
      </c>
      <c r="O324" s="84">
        <v>1996</v>
      </c>
      <c r="P324" s="85" t="s">
        <v>419</v>
      </c>
      <c r="Q324" s="78">
        <v>1085</v>
      </c>
      <c r="R324" s="79" t="s">
        <v>245</v>
      </c>
      <c r="S324" s="82" t="s">
        <v>60</v>
      </c>
      <c r="T324" s="77" t="s">
        <v>253</v>
      </c>
      <c r="U324" s="86" t="s">
        <v>134</v>
      </c>
      <c r="V324" s="77" t="s">
        <v>254</v>
      </c>
      <c r="W324" s="87" t="s">
        <v>225</v>
      </c>
      <c r="X324" s="88" t="s">
        <v>65</v>
      </c>
      <c r="Y324" s="88">
        <v>40308</v>
      </c>
      <c r="Z324" s="79">
        <v>97</v>
      </c>
      <c r="AA324" s="79">
        <v>918</v>
      </c>
      <c r="AB324" s="79" t="s">
        <v>66</v>
      </c>
      <c r="AC324" s="79">
        <v>6355</v>
      </c>
      <c r="AD324" s="82" t="s">
        <v>227</v>
      </c>
      <c r="AE324" s="83" t="s">
        <v>255</v>
      </c>
      <c r="AF324" s="85" t="s">
        <v>256</v>
      </c>
      <c r="AG324" s="78" t="s">
        <v>229</v>
      </c>
      <c r="AH324" s="79">
        <v>0</v>
      </c>
      <c r="AI324" s="79">
        <v>148.44</v>
      </c>
      <c r="AJ324" s="81">
        <v>148.44999999999999</v>
      </c>
      <c r="AK324" s="77">
        <v>8.85</v>
      </c>
      <c r="AL324" s="89">
        <v>0</v>
      </c>
      <c r="AM324" s="78" t="s">
        <v>230</v>
      </c>
      <c r="AN324" s="79" t="s">
        <v>257</v>
      </c>
      <c r="AO324" s="79" t="s">
        <v>258</v>
      </c>
      <c r="AP324" s="76" t="s">
        <v>259</v>
      </c>
      <c r="AQ324" s="27" t="str">
        <f t="shared" ref="AQ324:AQ387" si="13">IF(OR(ISBLANK(B324),ISBLANK(C324),ISBLANK(D324),ISBLANK(G324),ISBLANK(H324),NOT(OR(NOT(ISBLANK(J324)),AND(NOT(ISBLANK(K324)),NOT(ISBLANK(L324))))),ISBLANK(M324),ISBLANK(Q324),ISBLANK(R324),ISBLANK(U324),ISBLANK(W324),ISBLANK(X324),ISBLANK(Y324),ISBLANK(Z324),ISBLANK(AA324),ISBLANK(AB324),ISBLANK(AC324),ISBLANK(AD324),ISBLANK(AM324),ISBLANK(AN324),AND(ISBLANK(AO324),ISBLANK(AP324))),"Record incomplete","Record Complete")</f>
        <v>Record Complete</v>
      </c>
      <c r="AR324" s="77" t="s">
        <v>234</v>
      </c>
      <c r="AS324" s="5" t="str">
        <f t="shared" ref="AS324:AS387" si="14">IF(AND(A323=A323,K324=K323,L324=L323,N324=N323,Y324=Y323,Z324=Z323,AJ324=AJ323,AI324=AI323),"DUP","")</f>
        <v/>
      </c>
      <c r="AT324" t="s">
        <v>17200</v>
      </c>
    </row>
    <row r="325" spans="1:46" ht="15.75" thickBot="1" x14ac:dyDescent="0.3">
      <c r="A325" s="90" t="s">
        <v>413</v>
      </c>
      <c r="B325" s="91">
        <v>1708</v>
      </c>
      <c r="C325" s="92" t="s">
        <v>213</v>
      </c>
      <c r="D325" s="92" t="s">
        <v>414</v>
      </c>
      <c r="E325" s="51" t="str">
        <f ca="1">IF(ISERROR(INDIRECT(CONCATENATE("FIPs_codes!",ADDRESS((MATCH($D325,INDIRECT($C325),0)+MATCH($C325,FIPs_codes!$G$1:$G$3296,0)-1),COLUMN(FIPs_codes!A323))))),"",INDIRECT(CONCATENATE("FIPs_codes!",ADDRESS((MATCH($D325,INDIRECT($C325),0)+MATCH($C325,FIPs_codes!$G$1:$G$3296,0)-1),COLUMN(FIPs_codes!A323)))))</f>
        <v>40047</v>
      </c>
      <c r="F325" s="51">
        <f ca="1">IF(ISERROR(INDIRECT(CONCATENATE("FIPs_codes!",ADDRESS((MATCH($D325,INDIRECT($C325),0)+MATCH($C325,FIPs_codes!$G$1:$G$3296,0)-1),COLUMN(FIPs_codes!C323))))),"",INDIRECT(CONCATENATE("FIPs_codes!",ADDRESS((MATCH($D325,INDIRECT($C325),0)+MATCH($C325,FIPs_codes!$G$1:$G$3296,0)-1),COLUMN(FIPs_codes!C323)))))</f>
        <v>6</v>
      </c>
      <c r="G325" s="92" t="s">
        <v>249</v>
      </c>
      <c r="H325" s="93" t="s">
        <v>217</v>
      </c>
      <c r="I325" s="90" t="s">
        <v>418</v>
      </c>
      <c r="J325" s="91" t="s">
        <v>219</v>
      </c>
      <c r="K325" s="92" t="s">
        <v>78</v>
      </c>
      <c r="L325" s="92" t="s">
        <v>220</v>
      </c>
      <c r="M325" s="94" t="s">
        <v>57</v>
      </c>
      <c r="N325" s="95" t="s">
        <v>251</v>
      </c>
      <c r="O325" s="96">
        <v>2009</v>
      </c>
      <c r="P325" s="97" t="s">
        <v>417</v>
      </c>
      <c r="Q325" s="91">
        <v>1340</v>
      </c>
      <c r="R325" s="92" t="s">
        <v>245</v>
      </c>
      <c r="S325" s="94" t="s">
        <v>60</v>
      </c>
      <c r="T325" s="90" t="s">
        <v>253</v>
      </c>
      <c r="U325" s="98" t="s">
        <v>134</v>
      </c>
      <c r="V325" s="90" t="s">
        <v>254</v>
      </c>
      <c r="W325" s="99" t="s">
        <v>225</v>
      </c>
      <c r="X325" s="100" t="s">
        <v>65</v>
      </c>
      <c r="Y325" s="100">
        <v>40308</v>
      </c>
      <c r="Z325" s="92">
        <v>86</v>
      </c>
      <c r="AA325" s="92">
        <v>933</v>
      </c>
      <c r="AB325" s="92" t="s">
        <v>66</v>
      </c>
      <c r="AC325" s="92">
        <v>8051</v>
      </c>
      <c r="AD325" s="94" t="s">
        <v>227</v>
      </c>
      <c r="AE325" s="95" t="s">
        <v>255</v>
      </c>
      <c r="AF325" s="97" t="s">
        <v>256</v>
      </c>
      <c r="AG325" s="91" t="s">
        <v>229</v>
      </c>
      <c r="AH325" s="92">
        <v>0</v>
      </c>
      <c r="AI325" s="92">
        <v>220.98</v>
      </c>
      <c r="AJ325" s="93">
        <v>221</v>
      </c>
      <c r="AK325" s="90">
        <v>8.5</v>
      </c>
      <c r="AL325" s="89">
        <v>0</v>
      </c>
      <c r="AM325" s="91" t="s">
        <v>230</v>
      </c>
      <c r="AN325" s="92" t="s">
        <v>257</v>
      </c>
      <c r="AO325" s="92" t="s">
        <v>258</v>
      </c>
      <c r="AP325" s="76" t="s">
        <v>259</v>
      </c>
      <c r="AQ325" s="27" t="str">
        <f t="shared" si="13"/>
        <v>Record Complete</v>
      </c>
      <c r="AR325" s="90" t="s">
        <v>234</v>
      </c>
      <c r="AS325" s="5" t="str">
        <f t="shared" si="14"/>
        <v/>
      </c>
      <c r="AT325" t="s">
        <v>17200</v>
      </c>
    </row>
    <row r="326" spans="1:46" ht="15.75" thickBot="1" x14ac:dyDescent="0.3">
      <c r="A326" s="77" t="s">
        <v>413</v>
      </c>
      <c r="B326" s="78">
        <v>1708</v>
      </c>
      <c r="C326" s="79" t="s">
        <v>213</v>
      </c>
      <c r="D326" s="79" t="s">
        <v>414</v>
      </c>
      <c r="E326" s="51" t="str">
        <f ca="1">IF(ISERROR(INDIRECT(CONCATENATE("FIPs_codes!",ADDRESS((MATCH($D326,INDIRECT($C326),0)+MATCH($C326,FIPs_codes!$G$1:$G$3296,0)-1),COLUMN(FIPs_codes!A324))))),"",INDIRECT(CONCATENATE("FIPs_codes!",ADDRESS((MATCH($D326,INDIRECT($C326),0)+MATCH($C326,FIPs_codes!$G$1:$G$3296,0)-1),COLUMN(FIPs_codes!A324)))))</f>
        <v>40047</v>
      </c>
      <c r="F326" s="51">
        <f ca="1">IF(ISERROR(INDIRECT(CONCATENATE("FIPs_codes!",ADDRESS((MATCH($D326,INDIRECT($C326),0)+MATCH($C326,FIPs_codes!$G$1:$G$3296,0)-1),COLUMN(FIPs_codes!C324))))),"",INDIRECT(CONCATENATE("FIPs_codes!",ADDRESS((MATCH($D326,INDIRECT($C326),0)+MATCH($C326,FIPs_codes!$G$1:$G$3296,0)-1),COLUMN(FIPs_codes!C324)))))</f>
        <v>6</v>
      </c>
      <c r="G326" s="79" t="s">
        <v>249</v>
      </c>
      <c r="H326" s="81" t="s">
        <v>217</v>
      </c>
      <c r="I326" s="77" t="s">
        <v>418</v>
      </c>
      <c r="J326" s="78" t="s">
        <v>219</v>
      </c>
      <c r="K326" s="79" t="s">
        <v>78</v>
      </c>
      <c r="L326" s="79" t="s">
        <v>220</v>
      </c>
      <c r="M326" s="82" t="s">
        <v>57</v>
      </c>
      <c r="N326" s="83" t="s">
        <v>251</v>
      </c>
      <c r="O326" s="84">
        <v>2009</v>
      </c>
      <c r="P326" s="85" t="s">
        <v>417</v>
      </c>
      <c r="Q326" s="78">
        <v>1340</v>
      </c>
      <c r="R326" s="79" t="s">
        <v>245</v>
      </c>
      <c r="S326" s="82" t="s">
        <v>60</v>
      </c>
      <c r="T326" s="77" t="s">
        <v>253</v>
      </c>
      <c r="U326" s="86" t="s">
        <v>134</v>
      </c>
      <c r="V326" s="77" t="s">
        <v>254</v>
      </c>
      <c r="W326" s="87" t="s">
        <v>225</v>
      </c>
      <c r="X326" s="88" t="s">
        <v>65</v>
      </c>
      <c r="Y326" s="88">
        <v>40308</v>
      </c>
      <c r="Z326" s="79">
        <v>86</v>
      </c>
      <c r="AA326" s="79">
        <v>933</v>
      </c>
      <c r="AB326" s="79" t="s">
        <v>66</v>
      </c>
      <c r="AC326" s="79">
        <v>8051</v>
      </c>
      <c r="AD326" s="82" t="s">
        <v>227</v>
      </c>
      <c r="AE326" s="83" t="s">
        <v>255</v>
      </c>
      <c r="AF326" s="85" t="s">
        <v>256</v>
      </c>
      <c r="AG326" s="78" t="s">
        <v>229</v>
      </c>
      <c r="AH326" s="79">
        <v>0</v>
      </c>
      <c r="AI326" s="79">
        <v>224.4</v>
      </c>
      <c r="AJ326" s="81">
        <v>224.42</v>
      </c>
      <c r="AK326" s="77">
        <v>8.4600000000000009</v>
      </c>
      <c r="AL326" s="89">
        <v>0</v>
      </c>
      <c r="AM326" s="78" t="s">
        <v>230</v>
      </c>
      <c r="AN326" s="79" t="s">
        <v>257</v>
      </c>
      <c r="AO326" s="79" t="s">
        <v>258</v>
      </c>
      <c r="AP326" s="76" t="s">
        <v>259</v>
      </c>
      <c r="AQ326" s="27" t="str">
        <f t="shared" si="13"/>
        <v>Record Complete</v>
      </c>
      <c r="AR326" s="77" t="s">
        <v>234</v>
      </c>
      <c r="AS326" s="5" t="str">
        <f t="shared" si="14"/>
        <v/>
      </c>
      <c r="AT326" t="s">
        <v>17200</v>
      </c>
    </row>
    <row r="327" spans="1:46" ht="15.75" thickBot="1" x14ac:dyDescent="0.3">
      <c r="A327" s="77" t="s">
        <v>413</v>
      </c>
      <c r="B327" s="78">
        <v>1708</v>
      </c>
      <c r="C327" s="79" t="s">
        <v>213</v>
      </c>
      <c r="D327" s="79" t="s">
        <v>414</v>
      </c>
      <c r="E327" s="51" t="str">
        <f ca="1">IF(ISERROR(INDIRECT(CONCATENATE("FIPs_codes!",ADDRESS((MATCH($D327,INDIRECT($C327),0)+MATCH($C327,FIPs_codes!$G$1:$G$3296,0)-1),COLUMN(FIPs_codes!A325))))),"",INDIRECT(CONCATENATE("FIPs_codes!",ADDRESS((MATCH($D327,INDIRECT($C327),0)+MATCH($C327,FIPs_codes!$G$1:$G$3296,0)-1),COLUMN(FIPs_codes!A325)))))</f>
        <v>40047</v>
      </c>
      <c r="F327" s="51">
        <f ca="1">IF(ISERROR(INDIRECT(CONCATENATE("FIPs_codes!",ADDRESS((MATCH($D327,INDIRECT($C327),0)+MATCH($C327,FIPs_codes!$G$1:$G$3296,0)-1),COLUMN(FIPs_codes!C325))))),"",INDIRECT(CONCATENATE("FIPs_codes!",ADDRESS((MATCH($D327,INDIRECT($C327),0)+MATCH($C327,FIPs_codes!$G$1:$G$3296,0)-1),COLUMN(FIPs_codes!C325)))))</f>
        <v>6</v>
      </c>
      <c r="G327" s="79" t="s">
        <v>249</v>
      </c>
      <c r="H327" s="81" t="s">
        <v>217</v>
      </c>
      <c r="I327" s="77" t="s">
        <v>418</v>
      </c>
      <c r="J327" s="78" t="s">
        <v>219</v>
      </c>
      <c r="K327" s="79" t="s">
        <v>78</v>
      </c>
      <c r="L327" s="79" t="s">
        <v>220</v>
      </c>
      <c r="M327" s="82" t="s">
        <v>57</v>
      </c>
      <c r="N327" s="83" t="s">
        <v>251</v>
      </c>
      <c r="O327" s="84">
        <v>2009</v>
      </c>
      <c r="P327" s="85" t="s">
        <v>417</v>
      </c>
      <c r="Q327" s="78">
        <v>1340</v>
      </c>
      <c r="R327" s="79" t="s">
        <v>245</v>
      </c>
      <c r="S327" s="82" t="s">
        <v>60</v>
      </c>
      <c r="T327" s="77" t="s">
        <v>253</v>
      </c>
      <c r="U327" s="86" t="s">
        <v>134</v>
      </c>
      <c r="V327" s="77" t="s">
        <v>254</v>
      </c>
      <c r="W327" s="87" t="s">
        <v>225</v>
      </c>
      <c r="X327" s="88" t="s">
        <v>65</v>
      </c>
      <c r="Y327" s="88">
        <v>40308</v>
      </c>
      <c r="Z327" s="79">
        <v>86</v>
      </c>
      <c r="AA327" s="79">
        <v>933</v>
      </c>
      <c r="AB327" s="79" t="s">
        <v>66</v>
      </c>
      <c r="AC327" s="79">
        <v>8051</v>
      </c>
      <c r="AD327" s="82" t="s">
        <v>227</v>
      </c>
      <c r="AE327" s="83" t="s">
        <v>255</v>
      </c>
      <c r="AF327" s="85" t="s">
        <v>256</v>
      </c>
      <c r="AG327" s="78" t="s">
        <v>229</v>
      </c>
      <c r="AH327" s="79">
        <v>0</v>
      </c>
      <c r="AI327" s="79">
        <v>227.98</v>
      </c>
      <c r="AJ327" s="81">
        <v>228</v>
      </c>
      <c r="AK327" s="77">
        <v>8.56</v>
      </c>
      <c r="AL327" s="89">
        <v>0</v>
      </c>
      <c r="AM327" s="78" t="s">
        <v>230</v>
      </c>
      <c r="AN327" s="79" t="s">
        <v>257</v>
      </c>
      <c r="AO327" s="79" t="s">
        <v>258</v>
      </c>
      <c r="AP327" s="76" t="s">
        <v>259</v>
      </c>
      <c r="AQ327" s="27" t="str">
        <f t="shared" si="13"/>
        <v>Record Complete</v>
      </c>
      <c r="AR327" s="77" t="s">
        <v>234</v>
      </c>
      <c r="AS327" s="5" t="str">
        <f t="shared" si="14"/>
        <v/>
      </c>
      <c r="AT327" t="s">
        <v>17200</v>
      </c>
    </row>
    <row r="328" spans="1:46" ht="15.75" thickBot="1" x14ac:dyDescent="0.3">
      <c r="A328" s="77" t="s">
        <v>421</v>
      </c>
      <c r="B328" s="78">
        <v>1708</v>
      </c>
      <c r="C328" s="79" t="s">
        <v>213</v>
      </c>
      <c r="D328" s="79" t="s">
        <v>414</v>
      </c>
      <c r="E328" s="51" t="str">
        <f ca="1">IF(ISERROR(INDIRECT(CONCATENATE("FIPs_codes!",ADDRESS((MATCH($D328,INDIRECT($C328),0)+MATCH($C328,FIPs_codes!$G$1:$G$3296,0)-1),COLUMN(FIPs_codes!A326))))),"",INDIRECT(CONCATENATE("FIPs_codes!",ADDRESS((MATCH($D328,INDIRECT($C328),0)+MATCH($C328,FIPs_codes!$G$1:$G$3296,0)-1),COLUMN(FIPs_codes!A326)))))</f>
        <v>40047</v>
      </c>
      <c r="F328" s="51">
        <f ca="1">IF(ISERROR(INDIRECT(CONCATENATE("FIPs_codes!",ADDRESS((MATCH($D328,INDIRECT($C328),0)+MATCH($C328,FIPs_codes!$G$1:$G$3296,0)-1),COLUMN(FIPs_codes!C326))))),"",INDIRECT(CONCATENATE("FIPs_codes!",ADDRESS((MATCH($D328,INDIRECT($C328),0)+MATCH($C328,FIPs_codes!$G$1:$G$3296,0)-1),COLUMN(FIPs_codes!C326)))))</f>
        <v>6</v>
      </c>
      <c r="G328" s="80" t="s">
        <v>216</v>
      </c>
      <c r="H328" s="206" t="s">
        <v>217</v>
      </c>
      <c r="I328" s="77" t="s">
        <v>418</v>
      </c>
      <c r="J328" s="78" t="s">
        <v>219</v>
      </c>
      <c r="K328" s="79" t="s">
        <v>78</v>
      </c>
      <c r="L328" s="79" t="s">
        <v>220</v>
      </c>
      <c r="M328" s="82" t="s">
        <v>57</v>
      </c>
      <c r="N328" s="83" t="s">
        <v>297</v>
      </c>
      <c r="O328" s="84">
        <v>1996</v>
      </c>
      <c r="P328" s="85" t="s">
        <v>419</v>
      </c>
      <c r="Q328" s="243">
        <v>1340</v>
      </c>
      <c r="R328" s="79" t="s">
        <v>245</v>
      </c>
      <c r="S328" s="82" t="s">
        <v>60</v>
      </c>
      <c r="T328" s="77" t="s">
        <v>263</v>
      </c>
      <c r="U328" s="86" t="s">
        <v>134</v>
      </c>
      <c r="V328" s="77" t="s">
        <v>254</v>
      </c>
      <c r="W328" s="87" t="s">
        <v>225</v>
      </c>
      <c r="X328" s="88" t="s">
        <v>65</v>
      </c>
      <c r="Y328" s="88">
        <v>40406</v>
      </c>
      <c r="Z328" s="79">
        <v>91</v>
      </c>
      <c r="AA328" s="279">
        <v>875</v>
      </c>
      <c r="AB328" s="79" t="s">
        <v>66</v>
      </c>
      <c r="AC328" s="279">
        <v>90552</v>
      </c>
      <c r="AD328" s="82" t="s">
        <v>262</v>
      </c>
      <c r="AE328" s="83" t="s">
        <v>255</v>
      </c>
      <c r="AF328" s="85" t="s">
        <v>236</v>
      </c>
      <c r="AG328" s="78" t="s">
        <v>229</v>
      </c>
      <c r="AH328" s="79">
        <v>93.95</v>
      </c>
      <c r="AI328" s="79">
        <v>133.04</v>
      </c>
      <c r="AJ328" s="81">
        <v>226.99</v>
      </c>
      <c r="AK328" s="77">
        <v>8.65</v>
      </c>
      <c r="AL328" s="89">
        <v>0.41389488523723511</v>
      </c>
      <c r="AM328" s="78" t="s">
        <v>230</v>
      </c>
      <c r="AN328" s="79" t="s">
        <v>231</v>
      </c>
      <c r="AO328" s="79" t="s">
        <v>232</v>
      </c>
      <c r="AP328" s="76" t="s">
        <v>16963</v>
      </c>
      <c r="AQ328" s="27" t="str">
        <f t="shared" si="13"/>
        <v>Record Complete</v>
      </c>
      <c r="AR328" s="77"/>
      <c r="AS328" s="5" t="str">
        <f t="shared" si="14"/>
        <v/>
      </c>
      <c r="AT328" t="s">
        <v>17200</v>
      </c>
    </row>
    <row r="329" spans="1:46" ht="15.75" thickBot="1" x14ac:dyDescent="0.3">
      <c r="A329" s="77" t="s">
        <v>421</v>
      </c>
      <c r="B329" s="78">
        <v>1708</v>
      </c>
      <c r="C329" s="79" t="s">
        <v>213</v>
      </c>
      <c r="D329" s="79" t="s">
        <v>414</v>
      </c>
      <c r="E329" s="51" t="str">
        <f ca="1">IF(ISERROR(INDIRECT(CONCATENATE("FIPs_codes!",ADDRESS((MATCH($D329,INDIRECT($C329),0)+MATCH($C329,FIPs_codes!$G$1:$G$3296,0)-1),COLUMN(FIPs_codes!A327))))),"",INDIRECT(CONCATENATE("FIPs_codes!",ADDRESS((MATCH($D329,INDIRECT($C329),0)+MATCH($C329,FIPs_codes!$G$1:$G$3296,0)-1),COLUMN(FIPs_codes!A327)))))</f>
        <v>40047</v>
      </c>
      <c r="F329" s="51">
        <f ca="1">IF(ISERROR(INDIRECT(CONCATENATE("FIPs_codes!",ADDRESS((MATCH($D329,INDIRECT($C329),0)+MATCH($C329,FIPs_codes!$G$1:$G$3296,0)-1),COLUMN(FIPs_codes!C327))))),"",INDIRECT(CONCATENATE("FIPs_codes!",ADDRESS((MATCH($D329,INDIRECT($C329),0)+MATCH($C329,FIPs_codes!$G$1:$G$3296,0)-1),COLUMN(FIPs_codes!C327)))))</f>
        <v>6</v>
      </c>
      <c r="G329" s="80" t="s">
        <v>216</v>
      </c>
      <c r="H329" s="206" t="s">
        <v>217</v>
      </c>
      <c r="I329" s="77" t="s">
        <v>418</v>
      </c>
      <c r="J329" s="78" t="s">
        <v>219</v>
      </c>
      <c r="K329" s="79" t="s">
        <v>78</v>
      </c>
      <c r="L329" s="79" t="s">
        <v>220</v>
      </c>
      <c r="M329" s="82" t="s">
        <v>57</v>
      </c>
      <c r="N329" s="83" t="s">
        <v>297</v>
      </c>
      <c r="O329" s="84">
        <v>1996</v>
      </c>
      <c r="P329" s="85" t="s">
        <v>419</v>
      </c>
      <c r="Q329" s="243">
        <v>1340</v>
      </c>
      <c r="R329" s="79" t="s">
        <v>245</v>
      </c>
      <c r="S329" s="82" t="s">
        <v>60</v>
      </c>
      <c r="T329" s="77" t="s">
        <v>263</v>
      </c>
      <c r="U329" s="86" t="s">
        <v>134</v>
      </c>
      <c r="V329" s="77" t="s">
        <v>254</v>
      </c>
      <c r="W329" s="87" t="s">
        <v>225</v>
      </c>
      <c r="X329" s="88" t="s">
        <v>65</v>
      </c>
      <c r="Y329" s="88">
        <v>40406</v>
      </c>
      <c r="Z329" s="79">
        <v>91</v>
      </c>
      <c r="AA329" s="279">
        <v>875</v>
      </c>
      <c r="AB329" s="79" t="s">
        <v>66</v>
      </c>
      <c r="AC329" s="279">
        <v>90552</v>
      </c>
      <c r="AD329" s="82" t="s">
        <v>262</v>
      </c>
      <c r="AE329" s="83" t="s">
        <v>255</v>
      </c>
      <c r="AF329" s="85" t="s">
        <v>236</v>
      </c>
      <c r="AG329" s="78" t="s">
        <v>229</v>
      </c>
      <c r="AH329" s="79">
        <v>99.01</v>
      </c>
      <c r="AI329" s="79">
        <v>139.9</v>
      </c>
      <c r="AJ329" s="81">
        <v>238.91000000000003</v>
      </c>
      <c r="AK329" s="77">
        <v>8.67</v>
      </c>
      <c r="AL329" s="89">
        <v>0.41442384161399687</v>
      </c>
      <c r="AM329" s="78" t="s">
        <v>230</v>
      </c>
      <c r="AN329" s="79" t="s">
        <v>231</v>
      </c>
      <c r="AO329" s="79" t="s">
        <v>232</v>
      </c>
      <c r="AP329" s="76" t="s">
        <v>16963</v>
      </c>
      <c r="AQ329" s="27" t="str">
        <f t="shared" si="13"/>
        <v>Record Complete</v>
      </c>
      <c r="AR329" s="77"/>
      <c r="AS329" s="5" t="str">
        <f t="shared" si="14"/>
        <v/>
      </c>
      <c r="AT329" t="s">
        <v>17200</v>
      </c>
    </row>
    <row r="330" spans="1:46" ht="15.75" thickBot="1" x14ac:dyDescent="0.3">
      <c r="A330" s="189" t="s">
        <v>421</v>
      </c>
      <c r="B330" s="182">
        <v>1708</v>
      </c>
      <c r="C330" s="197" t="s">
        <v>213</v>
      </c>
      <c r="D330" s="197" t="s">
        <v>414</v>
      </c>
      <c r="E330" s="51" t="str">
        <f ca="1">IF(ISERROR(INDIRECT(CONCATENATE("FIPs_codes!",ADDRESS((MATCH($D330,INDIRECT($C330),0)+MATCH($C330,FIPs_codes!$G$1:$G$3296,0)-1),COLUMN(FIPs_codes!A328))))),"",INDIRECT(CONCATENATE("FIPs_codes!",ADDRESS((MATCH($D330,INDIRECT($C330),0)+MATCH($C330,FIPs_codes!$G$1:$G$3296,0)-1),COLUMN(FIPs_codes!A328)))))</f>
        <v>40047</v>
      </c>
      <c r="F330" s="51">
        <f ca="1">IF(ISERROR(INDIRECT(CONCATENATE("FIPs_codes!",ADDRESS((MATCH($D330,INDIRECT($C330),0)+MATCH($C330,FIPs_codes!$G$1:$G$3296,0)-1),COLUMN(FIPs_codes!C328))))),"",INDIRECT(CONCATENATE("FIPs_codes!",ADDRESS((MATCH($D330,INDIRECT($C330),0)+MATCH($C330,FIPs_codes!$G$1:$G$3296,0)-1),COLUMN(FIPs_codes!C328)))))</f>
        <v>6</v>
      </c>
      <c r="G330" s="199" t="s">
        <v>216</v>
      </c>
      <c r="H330" s="208" t="s">
        <v>217</v>
      </c>
      <c r="I330" s="189" t="s">
        <v>418</v>
      </c>
      <c r="J330" s="182" t="s">
        <v>219</v>
      </c>
      <c r="K330" s="197" t="s">
        <v>78</v>
      </c>
      <c r="L330" s="197" t="s">
        <v>220</v>
      </c>
      <c r="M330" s="284" t="s">
        <v>57</v>
      </c>
      <c r="N330" s="224" t="s">
        <v>297</v>
      </c>
      <c r="O330" s="233">
        <v>1996</v>
      </c>
      <c r="P330" s="237" t="s">
        <v>419</v>
      </c>
      <c r="Q330" s="298">
        <v>1340</v>
      </c>
      <c r="R330" s="197" t="s">
        <v>245</v>
      </c>
      <c r="S330" s="284" t="s">
        <v>60</v>
      </c>
      <c r="T330" s="186" t="s">
        <v>263</v>
      </c>
      <c r="U330" s="256" t="s">
        <v>134</v>
      </c>
      <c r="V330" s="186" t="s">
        <v>254</v>
      </c>
      <c r="W330" s="262" t="s">
        <v>225</v>
      </c>
      <c r="X330" s="43" t="s">
        <v>65</v>
      </c>
      <c r="Y330" s="43">
        <v>40406</v>
      </c>
      <c r="Z330" s="31">
        <v>91</v>
      </c>
      <c r="AA330" s="240">
        <v>875</v>
      </c>
      <c r="AB330" s="31" t="s">
        <v>66</v>
      </c>
      <c r="AC330" s="240">
        <v>90552</v>
      </c>
      <c r="AD330" s="203" t="s">
        <v>262</v>
      </c>
      <c r="AE330" s="29" t="s">
        <v>255</v>
      </c>
      <c r="AF330" s="35" t="s">
        <v>236</v>
      </c>
      <c r="AG330" s="37" t="s">
        <v>229</v>
      </c>
      <c r="AH330" s="31">
        <v>103.18</v>
      </c>
      <c r="AI330" s="31">
        <v>152.41999999999999</v>
      </c>
      <c r="AJ330" s="41">
        <v>255.6</v>
      </c>
      <c r="AK330" s="186">
        <v>8.64</v>
      </c>
      <c r="AL330" s="108">
        <v>0.40367762128325513</v>
      </c>
      <c r="AM330" s="37" t="s">
        <v>230</v>
      </c>
      <c r="AN330" s="31" t="s">
        <v>231</v>
      </c>
      <c r="AO330" s="31" t="s">
        <v>232</v>
      </c>
      <c r="AP330" s="76" t="s">
        <v>16963</v>
      </c>
      <c r="AQ330" s="27" t="str">
        <f t="shared" si="13"/>
        <v>Record Complete</v>
      </c>
      <c r="AR330" s="186"/>
      <c r="AS330" s="5" t="str">
        <f t="shared" si="14"/>
        <v/>
      </c>
      <c r="AT330" t="s">
        <v>17200</v>
      </c>
    </row>
    <row r="331" spans="1:46" ht="15.75" thickBot="1" x14ac:dyDescent="0.3">
      <c r="A331" s="72" t="s">
        <v>421</v>
      </c>
      <c r="B331" s="55">
        <v>1708</v>
      </c>
      <c r="C331" s="49" t="s">
        <v>213</v>
      </c>
      <c r="D331" s="49" t="s">
        <v>414</v>
      </c>
      <c r="E331" s="51" t="str">
        <f ca="1">IF(ISERROR(INDIRECT(CONCATENATE("FIPs_codes!",ADDRESS((MATCH($D331,INDIRECT($C331),0)+MATCH($C331,FIPs_codes!$G$1:$G$3296,0)-1),COLUMN(FIPs_codes!A329))))),"",INDIRECT(CONCATENATE("FIPs_codes!",ADDRESS((MATCH($D331,INDIRECT($C331),0)+MATCH($C331,FIPs_codes!$G$1:$G$3296,0)-1),COLUMN(FIPs_codes!A329)))))</f>
        <v>40047</v>
      </c>
      <c r="F331" s="51">
        <f ca="1">IF(ISERROR(INDIRECT(CONCATENATE("FIPs_codes!",ADDRESS((MATCH($D331,INDIRECT($C331),0)+MATCH($C331,FIPs_codes!$G$1:$G$3296,0)-1),COLUMN(FIPs_codes!C329))))),"",INDIRECT(CONCATENATE("FIPs_codes!",ADDRESS((MATCH($D331,INDIRECT($C331),0)+MATCH($C331,FIPs_codes!$G$1:$G$3296,0)-1),COLUMN(FIPs_codes!C329)))))</f>
        <v>6</v>
      </c>
      <c r="G331" s="51" t="s">
        <v>216</v>
      </c>
      <c r="H331" s="207" t="s">
        <v>217</v>
      </c>
      <c r="I331" s="72" t="s">
        <v>418</v>
      </c>
      <c r="J331" s="55" t="s">
        <v>219</v>
      </c>
      <c r="K331" s="49" t="s">
        <v>78</v>
      </c>
      <c r="L331" s="49" t="s">
        <v>220</v>
      </c>
      <c r="M331" s="71" t="s">
        <v>57</v>
      </c>
      <c r="N331" s="47" t="s">
        <v>297</v>
      </c>
      <c r="O331" s="57">
        <v>2008</v>
      </c>
      <c r="P331" s="53" t="s">
        <v>417</v>
      </c>
      <c r="Q331" s="244">
        <v>1340</v>
      </c>
      <c r="R331" s="49" t="s">
        <v>245</v>
      </c>
      <c r="S331" s="71" t="s">
        <v>60</v>
      </c>
      <c r="T331" s="72" t="s">
        <v>263</v>
      </c>
      <c r="U331" s="73" t="s">
        <v>134</v>
      </c>
      <c r="V331" s="72" t="s">
        <v>254</v>
      </c>
      <c r="W331" s="74" t="s">
        <v>225</v>
      </c>
      <c r="X331" s="61" t="s">
        <v>65</v>
      </c>
      <c r="Y331" s="61">
        <v>40406</v>
      </c>
      <c r="Z331" s="49">
        <v>100</v>
      </c>
      <c r="AA331" s="128">
        <v>875</v>
      </c>
      <c r="AB331" s="49" t="s">
        <v>66</v>
      </c>
      <c r="AC331" s="128">
        <v>136671</v>
      </c>
      <c r="AD331" s="71" t="s">
        <v>262</v>
      </c>
      <c r="AE331" s="47" t="s">
        <v>255</v>
      </c>
      <c r="AF331" s="53" t="s">
        <v>236</v>
      </c>
      <c r="AG331" s="55" t="s">
        <v>229</v>
      </c>
      <c r="AH331" s="49">
        <v>52.67</v>
      </c>
      <c r="AI331" s="49">
        <v>297.39999999999998</v>
      </c>
      <c r="AJ331" s="59">
        <v>350.07</v>
      </c>
      <c r="AK331" s="72">
        <v>8.2899999999999991</v>
      </c>
      <c r="AL331" s="75">
        <v>0.15045562316108207</v>
      </c>
      <c r="AM331" s="55" t="s">
        <v>230</v>
      </c>
      <c r="AN331" s="49" t="s">
        <v>231</v>
      </c>
      <c r="AO331" s="49" t="s">
        <v>232</v>
      </c>
      <c r="AP331" s="76" t="s">
        <v>16963</v>
      </c>
      <c r="AQ331" s="27" t="str">
        <f t="shared" si="13"/>
        <v>Record Complete</v>
      </c>
      <c r="AR331" s="72"/>
      <c r="AS331" s="5" t="str">
        <f t="shared" si="14"/>
        <v/>
      </c>
      <c r="AT331" t="s">
        <v>17200</v>
      </c>
    </row>
    <row r="332" spans="1:46" ht="15.75" thickBot="1" x14ac:dyDescent="0.3">
      <c r="A332" s="77" t="s">
        <v>421</v>
      </c>
      <c r="B332" s="78">
        <v>1708</v>
      </c>
      <c r="C332" s="79" t="s">
        <v>213</v>
      </c>
      <c r="D332" s="79" t="s">
        <v>414</v>
      </c>
      <c r="E332" s="51" t="str">
        <f ca="1">IF(ISERROR(INDIRECT(CONCATENATE("FIPs_codes!",ADDRESS((MATCH($D332,INDIRECT($C332),0)+MATCH($C332,FIPs_codes!$G$1:$G$3296,0)-1),COLUMN(FIPs_codes!A330))))),"",INDIRECT(CONCATENATE("FIPs_codes!",ADDRESS((MATCH($D332,INDIRECT($C332),0)+MATCH($C332,FIPs_codes!$G$1:$G$3296,0)-1),COLUMN(FIPs_codes!A330)))))</f>
        <v>40047</v>
      </c>
      <c r="F332" s="51">
        <f ca="1">IF(ISERROR(INDIRECT(CONCATENATE("FIPs_codes!",ADDRESS((MATCH($D332,INDIRECT($C332),0)+MATCH($C332,FIPs_codes!$G$1:$G$3296,0)-1),COLUMN(FIPs_codes!C330))))),"",INDIRECT(CONCATENATE("FIPs_codes!",ADDRESS((MATCH($D332,INDIRECT($C332),0)+MATCH($C332,FIPs_codes!$G$1:$G$3296,0)-1),COLUMN(FIPs_codes!C330)))))</f>
        <v>6</v>
      </c>
      <c r="G332" s="80" t="s">
        <v>216</v>
      </c>
      <c r="H332" s="206" t="s">
        <v>217</v>
      </c>
      <c r="I332" s="77" t="s">
        <v>418</v>
      </c>
      <c r="J332" s="78" t="s">
        <v>219</v>
      </c>
      <c r="K332" s="79" t="s">
        <v>78</v>
      </c>
      <c r="L332" s="79" t="s">
        <v>220</v>
      </c>
      <c r="M332" s="82" t="s">
        <v>57</v>
      </c>
      <c r="N332" s="83" t="s">
        <v>297</v>
      </c>
      <c r="O332" s="84">
        <v>2008</v>
      </c>
      <c r="P332" s="85" t="s">
        <v>417</v>
      </c>
      <c r="Q332" s="243">
        <v>1340</v>
      </c>
      <c r="R332" s="79" t="s">
        <v>245</v>
      </c>
      <c r="S332" s="82" t="s">
        <v>60</v>
      </c>
      <c r="T332" s="77" t="s">
        <v>263</v>
      </c>
      <c r="U332" s="86" t="s">
        <v>134</v>
      </c>
      <c r="V332" s="77" t="s">
        <v>254</v>
      </c>
      <c r="W332" s="87" t="s">
        <v>225</v>
      </c>
      <c r="X332" s="88" t="s">
        <v>65</v>
      </c>
      <c r="Y332" s="88">
        <v>40406</v>
      </c>
      <c r="Z332" s="79">
        <v>100</v>
      </c>
      <c r="AA332" s="279">
        <v>875</v>
      </c>
      <c r="AB332" s="79" t="s">
        <v>66</v>
      </c>
      <c r="AC332" s="279">
        <v>136671</v>
      </c>
      <c r="AD332" s="82" t="s">
        <v>262</v>
      </c>
      <c r="AE332" s="83" t="s">
        <v>255</v>
      </c>
      <c r="AF332" s="85" t="s">
        <v>236</v>
      </c>
      <c r="AG332" s="78" t="s">
        <v>229</v>
      </c>
      <c r="AH332" s="79">
        <v>53.67</v>
      </c>
      <c r="AI332" s="79">
        <v>297.93</v>
      </c>
      <c r="AJ332" s="81">
        <v>351.6</v>
      </c>
      <c r="AK332" s="77">
        <v>8.3000000000000007</v>
      </c>
      <c r="AL332" s="89">
        <v>0.15264505119453925</v>
      </c>
      <c r="AM332" s="78" t="s">
        <v>230</v>
      </c>
      <c r="AN332" s="79" t="s">
        <v>231</v>
      </c>
      <c r="AO332" s="79" t="s">
        <v>232</v>
      </c>
      <c r="AP332" s="76" t="s">
        <v>16963</v>
      </c>
      <c r="AQ332" s="27" t="str">
        <f t="shared" si="13"/>
        <v>Record Complete</v>
      </c>
      <c r="AR332" s="77"/>
      <c r="AS332" s="5" t="str">
        <f t="shared" si="14"/>
        <v/>
      </c>
      <c r="AT332" t="s">
        <v>17200</v>
      </c>
    </row>
    <row r="333" spans="1:46" ht="15.75" thickBot="1" x14ac:dyDescent="0.3">
      <c r="A333" s="77" t="s">
        <v>421</v>
      </c>
      <c r="B333" s="78">
        <v>1708</v>
      </c>
      <c r="C333" s="79" t="s">
        <v>213</v>
      </c>
      <c r="D333" s="79" t="s">
        <v>414</v>
      </c>
      <c r="E333" s="51" t="str">
        <f ca="1">IF(ISERROR(INDIRECT(CONCATENATE("FIPs_codes!",ADDRESS((MATCH($D333,INDIRECT($C333),0)+MATCH($C333,FIPs_codes!$G$1:$G$3296,0)-1),COLUMN(FIPs_codes!A331))))),"",INDIRECT(CONCATENATE("FIPs_codes!",ADDRESS((MATCH($D333,INDIRECT($C333),0)+MATCH($C333,FIPs_codes!$G$1:$G$3296,0)-1),COLUMN(FIPs_codes!A331)))))</f>
        <v>40047</v>
      </c>
      <c r="F333" s="51">
        <f ca="1">IF(ISERROR(INDIRECT(CONCATENATE("FIPs_codes!",ADDRESS((MATCH($D333,INDIRECT($C333),0)+MATCH($C333,FIPs_codes!$G$1:$G$3296,0)-1),COLUMN(FIPs_codes!C331))))),"",INDIRECT(CONCATENATE("FIPs_codes!",ADDRESS((MATCH($D333,INDIRECT($C333),0)+MATCH($C333,FIPs_codes!$G$1:$G$3296,0)-1),COLUMN(FIPs_codes!C331)))))</f>
        <v>6</v>
      </c>
      <c r="G333" s="80" t="s">
        <v>216</v>
      </c>
      <c r="H333" s="206" t="s">
        <v>217</v>
      </c>
      <c r="I333" s="77" t="s">
        <v>418</v>
      </c>
      <c r="J333" s="78" t="s">
        <v>219</v>
      </c>
      <c r="K333" s="79" t="s">
        <v>78</v>
      </c>
      <c r="L333" s="79" t="s">
        <v>220</v>
      </c>
      <c r="M333" s="82" t="s">
        <v>57</v>
      </c>
      <c r="N333" s="83" t="s">
        <v>297</v>
      </c>
      <c r="O333" s="84">
        <v>2008</v>
      </c>
      <c r="P333" s="85" t="s">
        <v>417</v>
      </c>
      <c r="Q333" s="243">
        <v>1340</v>
      </c>
      <c r="R333" s="79" t="s">
        <v>245</v>
      </c>
      <c r="S333" s="82" t="s">
        <v>60</v>
      </c>
      <c r="T333" s="77" t="s">
        <v>263</v>
      </c>
      <c r="U333" s="86" t="s">
        <v>134</v>
      </c>
      <c r="V333" s="77" t="s">
        <v>254</v>
      </c>
      <c r="W333" s="87" t="s">
        <v>225</v>
      </c>
      <c r="X333" s="88" t="s">
        <v>65</v>
      </c>
      <c r="Y333" s="88">
        <v>40406</v>
      </c>
      <c r="Z333" s="79">
        <v>100</v>
      </c>
      <c r="AA333" s="279">
        <v>875</v>
      </c>
      <c r="AB333" s="79" t="s">
        <v>66</v>
      </c>
      <c r="AC333" s="279">
        <v>136671</v>
      </c>
      <c r="AD333" s="82" t="s">
        <v>262</v>
      </c>
      <c r="AE333" s="83" t="s">
        <v>255</v>
      </c>
      <c r="AF333" s="85" t="s">
        <v>236</v>
      </c>
      <c r="AG333" s="78" t="s">
        <v>229</v>
      </c>
      <c r="AH333" s="79">
        <v>56.89</v>
      </c>
      <c r="AI333" s="79">
        <v>298.27</v>
      </c>
      <c r="AJ333" s="81">
        <v>355.15999999999997</v>
      </c>
      <c r="AK333" s="77">
        <v>8.41</v>
      </c>
      <c r="AL333" s="89">
        <v>0.16018132672598268</v>
      </c>
      <c r="AM333" s="78" t="s">
        <v>230</v>
      </c>
      <c r="AN333" s="79" t="s">
        <v>231</v>
      </c>
      <c r="AO333" s="79" t="s">
        <v>232</v>
      </c>
      <c r="AP333" s="76" t="s">
        <v>16963</v>
      </c>
      <c r="AQ333" s="27" t="str">
        <f t="shared" si="13"/>
        <v>Record Complete</v>
      </c>
      <c r="AR333" s="77"/>
      <c r="AS333" s="5" t="str">
        <f t="shared" si="14"/>
        <v/>
      </c>
      <c r="AT333" t="s">
        <v>17200</v>
      </c>
    </row>
    <row r="334" spans="1:46" ht="15.75" thickBot="1" x14ac:dyDescent="0.3">
      <c r="A334" s="90" t="s">
        <v>421</v>
      </c>
      <c r="B334" s="91">
        <v>1708</v>
      </c>
      <c r="C334" s="92" t="s">
        <v>213</v>
      </c>
      <c r="D334" s="92" t="s">
        <v>414</v>
      </c>
      <c r="E334" s="51" t="str">
        <f ca="1">IF(ISERROR(INDIRECT(CONCATENATE("FIPs_codes!",ADDRESS((MATCH($D334,INDIRECT($C334),0)+MATCH($C334,FIPs_codes!$G$1:$G$3296,0)-1),COLUMN(FIPs_codes!A332))))),"",INDIRECT(CONCATENATE("FIPs_codes!",ADDRESS((MATCH($D334,INDIRECT($C334),0)+MATCH($C334,FIPs_codes!$G$1:$G$3296,0)-1),COLUMN(FIPs_codes!A332)))))</f>
        <v>40047</v>
      </c>
      <c r="F334" s="51">
        <f ca="1">IF(ISERROR(INDIRECT(CONCATENATE("FIPs_codes!",ADDRESS((MATCH($D334,INDIRECT($C334),0)+MATCH($C334,FIPs_codes!$G$1:$G$3296,0)-1),COLUMN(FIPs_codes!C332))))),"",INDIRECT(CONCATENATE("FIPs_codes!",ADDRESS((MATCH($D334,INDIRECT($C334),0)+MATCH($C334,FIPs_codes!$G$1:$G$3296,0)-1),COLUMN(FIPs_codes!C332)))))</f>
        <v>6</v>
      </c>
      <c r="G334" s="110" t="s">
        <v>216</v>
      </c>
      <c r="H334" s="204" t="s">
        <v>217</v>
      </c>
      <c r="I334" s="90" t="s">
        <v>418</v>
      </c>
      <c r="J334" s="91" t="s">
        <v>268</v>
      </c>
      <c r="K334" s="92" t="s">
        <v>78</v>
      </c>
      <c r="L334" s="92" t="s">
        <v>269</v>
      </c>
      <c r="M334" s="94" t="s">
        <v>57</v>
      </c>
      <c r="N334" s="95" t="s">
        <v>422</v>
      </c>
      <c r="O334" s="96">
        <v>1978</v>
      </c>
      <c r="P334" s="97" t="s">
        <v>420</v>
      </c>
      <c r="Q334" s="241">
        <v>1232</v>
      </c>
      <c r="R334" s="92" t="s">
        <v>244</v>
      </c>
      <c r="S334" s="94" t="s">
        <v>60</v>
      </c>
      <c r="T334" s="90" t="s">
        <v>263</v>
      </c>
      <c r="U334" s="98" t="s">
        <v>134</v>
      </c>
      <c r="V334" s="90" t="s">
        <v>254</v>
      </c>
      <c r="W334" s="99" t="s">
        <v>225</v>
      </c>
      <c r="X334" s="100" t="s">
        <v>65</v>
      </c>
      <c r="Y334" s="100">
        <v>40423</v>
      </c>
      <c r="Z334" s="92">
        <v>93</v>
      </c>
      <c r="AA334" s="278">
        <v>1055</v>
      </c>
      <c r="AB334" s="92" t="s">
        <v>66</v>
      </c>
      <c r="AC334" s="278">
        <v>69657</v>
      </c>
      <c r="AD334" s="94" t="s">
        <v>262</v>
      </c>
      <c r="AE334" s="95" t="s">
        <v>255</v>
      </c>
      <c r="AF334" s="97" t="s">
        <v>236</v>
      </c>
      <c r="AG334" s="91" t="s">
        <v>229</v>
      </c>
      <c r="AH334" s="92">
        <v>0</v>
      </c>
      <c r="AI334" s="92">
        <v>21.83</v>
      </c>
      <c r="AJ334" s="93">
        <v>21.83</v>
      </c>
      <c r="AK334" s="90">
        <v>0</v>
      </c>
      <c r="AL334" s="89">
        <v>0</v>
      </c>
      <c r="AM334" s="91" t="s">
        <v>230</v>
      </c>
      <c r="AN334" s="92" t="s">
        <v>231</v>
      </c>
      <c r="AO334" s="92" t="s">
        <v>232</v>
      </c>
      <c r="AP334" s="76" t="s">
        <v>16963</v>
      </c>
      <c r="AQ334" s="27" t="str">
        <f t="shared" si="13"/>
        <v>Record Complete</v>
      </c>
      <c r="AR334" s="90"/>
      <c r="AS334" s="5" t="str">
        <f t="shared" si="14"/>
        <v/>
      </c>
      <c r="AT334" t="s">
        <v>17200</v>
      </c>
    </row>
    <row r="335" spans="1:46" ht="15.75" thickBot="1" x14ac:dyDescent="0.3">
      <c r="A335" s="77" t="s">
        <v>421</v>
      </c>
      <c r="B335" s="78">
        <v>1708</v>
      </c>
      <c r="C335" s="79" t="s">
        <v>213</v>
      </c>
      <c r="D335" s="79" t="s">
        <v>414</v>
      </c>
      <c r="E335" s="51" t="str">
        <f ca="1">IF(ISERROR(INDIRECT(CONCATENATE("FIPs_codes!",ADDRESS((MATCH($D335,INDIRECT($C335),0)+MATCH($C335,FIPs_codes!$G$1:$G$3296,0)-1),COLUMN(FIPs_codes!A333))))),"",INDIRECT(CONCATENATE("FIPs_codes!",ADDRESS((MATCH($D335,INDIRECT($C335),0)+MATCH($C335,FIPs_codes!$G$1:$G$3296,0)-1),COLUMN(FIPs_codes!A333)))))</f>
        <v>40047</v>
      </c>
      <c r="F335" s="51">
        <f ca="1">IF(ISERROR(INDIRECT(CONCATENATE("FIPs_codes!",ADDRESS((MATCH($D335,INDIRECT($C335),0)+MATCH($C335,FIPs_codes!$G$1:$G$3296,0)-1),COLUMN(FIPs_codes!C333))))),"",INDIRECT(CONCATENATE("FIPs_codes!",ADDRESS((MATCH($D335,INDIRECT($C335),0)+MATCH($C335,FIPs_codes!$G$1:$G$3296,0)-1),COLUMN(FIPs_codes!C333)))))</f>
        <v>6</v>
      </c>
      <c r="G335" s="80" t="s">
        <v>216</v>
      </c>
      <c r="H335" s="206" t="s">
        <v>217</v>
      </c>
      <c r="I335" s="77" t="s">
        <v>418</v>
      </c>
      <c r="J335" s="78" t="s">
        <v>268</v>
      </c>
      <c r="K335" s="79" t="s">
        <v>78</v>
      </c>
      <c r="L335" s="79" t="s">
        <v>269</v>
      </c>
      <c r="M335" s="82" t="s">
        <v>57</v>
      </c>
      <c r="N335" s="83" t="s">
        <v>422</v>
      </c>
      <c r="O335" s="84">
        <v>1978</v>
      </c>
      <c r="P335" s="85" t="s">
        <v>420</v>
      </c>
      <c r="Q335" s="243">
        <v>1232</v>
      </c>
      <c r="R335" s="79" t="s">
        <v>244</v>
      </c>
      <c r="S335" s="82" t="s">
        <v>60</v>
      </c>
      <c r="T335" s="77" t="s">
        <v>263</v>
      </c>
      <c r="U335" s="86" t="s">
        <v>134</v>
      </c>
      <c r="V335" s="77" t="s">
        <v>254</v>
      </c>
      <c r="W335" s="87" t="s">
        <v>225</v>
      </c>
      <c r="X335" s="88" t="s">
        <v>65</v>
      </c>
      <c r="Y335" s="88">
        <v>40423</v>
      </c>
      <c r="Z335" s="79">
        <v>93</v>
      </c>
      <c r="AA335" s="279">
        <v>1055</v>
      </c>
      <c r="AB335" s="79" t="s">
        <v>66</v>
      </c>
      <c r="AC335" s="279">
        <v>69657</v>
      </c>
      <c r="AD335" s="82" t="s">
        <v>262</v>
      </c>
      <c r="AE335" s="83" t="s">
        <v>255</v>
      </c>
      <c r="AF335" s="85" t="s">
        <v>236</v>
      </c>
      <c r="AG335" s="78" t="s">
        <v>229</v>
      </c>
      <c r="AH335" s="79">
        <v>0</v>
      </c>
      <c r="AI335" s="79">
        <v>23.83</v>
      </c>
      <c r="AJ335" s="81">
        <v>23.83</v>
      </c>
      <c r="AK335" s="77">
        <v>0</v>
      </c>
      <c r="AL335" s="89">
        <v>0</v>
      </c>
      <c r="AM335" s="78" t="s">
        <v>230</v>
      </c>
      <c r="AN335" s="79" t="s">
        <v>231</v>
      </c>
      <c r="AO335" s="79" t="s">
        <v>232</v>
      </c>
      <c r="AP335" s="76" t="s">
        <v>16963</v>
      </c>
      <c r="AQ335" s="27" t="str">
        <f t="shared" si="13"/>
        <v>Record Complete</v>
      </c>
      <c r="AR335" s="77"/>
      <c r="AS335" s="5" t="str">
        <f t="shared" si="14"/>
        <v/>
      </c>
      <c r="AT335" t="s">
        <v>17200</v>
      </c>
    </row>
    <row r="336" spans="1:46" ht="15.75" thickBot="1" x14ac:dyDescent="0.3">
      <c r="A336" s="90" t="s">
        <v>421</v>
      </c>
      <c r="B336" s="91">
        <v>1708</v>
      </c>
      <c r="C336" s="92" t="s">
        <v>213</v>
      </c>
      <c r="D336" s="92" t="s">
        <v>414</v>
      </c>
      <c r="E336" s="51" t="str">
        <f ca="1">IF(ISERROR(INDIRECT(CONCATENATE("FIPs_codes!",ADDRESS((MATCH($D336,INDIRECT($C336),0)+MATCH($C336,FIPs_codes!$G$1:$G$3296,0)-1),COLUMN(FIPs_codes!A334))))),"",INDIRECT(CONCATENATE("FIPs_codes!",ADDRESS((MATCH($D336,INDIRECT($C336),0)+MATCH($C336,FIPs_codes!$G$1:$G$3296,0)-1),COLUMN(FIPs_codes!A334)))))</f>
        <v>40047</v>
      </c>
      <c r="F336" s="51">
        <f ca="1">IF(ISERROR(INDIRECT(CONCATENATE("FIPs_codes!",ADDRESS((MATCH($D336,INDIRECT($C336),0)+MATCH($C336,FIPs_codes!$G$1:$G$3296,0)-1),COLUMN(FIPs_codes!C334))))),"",INDIRECT(CONCATENATE("FIPs_codes!",ADDRESS((MATCH($D336,INDIRECT($C336),0)+MATCH($C336,FIPs_codes!$G$1:$G$3296,0)-1),COLUMN(FIPs_codes!C334)))))</f>
        <v>6</v>
      </c>
      <c r="G336" s="110" t="s">
        <v>216</v>
      </c>
      <c r="H336" s="204" t="s">
        <v>217</v>
      </c>
      <c r="I336" s="90" t="s">
        <v>418</v>
      </c>
      <c r="J336" s="91" t="s">
        <v>268</v>
      </c>
      <c r="K336" s="92" t="s">
        <v>78</v>
      </c>
      <c r="L336" s="92" t="s">
        <v>269</v>
      </c>
      <c r="M336" s="94" t="s">
        <v>57</v>
      </c>
      <c r="N336" s="95" t="s">
        <v>422</v>
      </c>
      <c r="O336" s="96">
        <v>1978</v>
      </c>
      <c r="P336" s="97" t="s">
        <v>420</v>
      </c>
      <c r="Q336" s="241">
        <v>1232</v>
      </c>
      <c r="R336" s="92" t="s">
        <v>244</v>
      </c>
      <c r="S336" s="94" t="s">
        <v>60</v>
      </c>
      <c r="T336" s="90" t="s">
        <v>263</v>
      </c>
      <c r="U336" s="98" t="s">
        <v>134</v>
      </c>
      <c r="V336" s="90" t="s">
        <v>254</v>
      </c>
      <c r="W336" s="99" t="s">
        <v>225</v>
      </c>
      <c r="X336" s="100" t="s">
        <v>65</v>
      </c>
      <c r="Y336" s="100">
        <v>40423</v>
      </c>
      <c r="Z336" s="92">
        <v>93</v>
      </c>
      <c r="AA336" s="278">
        <v>1055</v>
      </c>
      <c r="AB336" s="92" t="s">
        <v>66</v>
      </c>
      <c r="AC336" s="278">
        <v>69657</v>
      </c>
      <c r="AD336" s="94" t="s">
        <v>262</v>
      </c>
      <c r="AE336" s="95" t="s">
        <v>255</v>
      </c>
      <c r="AF336" s="97" t="s">
        <v>236</v>
      </c>
      <c r="AG336" s="91" t="s">
        <v>229</v>
      </c>
      <c r="AH336" s="92">
        <v>0</v>
      </c>
      <c r="AI336" s="92">
        <v>32.67</v>
      </c>
      <c r="AJ336" s="93">
        <v>32.67</v>
      </c>
      <c r="AK336" s="90">
        <v>0</v>
      </c>
      <c r="AL336" s="89">
        <v>0</v>
      </c>
      <c r="AM336" s="91" t="s">
        <v>230</v>
      </c>
      <c r="AN336" s="92" t="s">
        <v>231</v>
      </c>
      <c r="AO336" s="92" t="s">
        <v>232</v>
      </c>
      <c r="AP336" s="76" t="s">
        <v>16963</v>
      </c>
      <c r="AQ336" s="27" t="str">
        <f t="shared" si="13"/>
        <v>Record Complete</v>
      </c>
      <c r="AR336" s="90"/>
      <c r="AS336" s="5" t="str">
        <f t="shared" si="14"/>
        <v/>
      </c>
      <c r="AT336" t="s">
        <v>17200</v>
      </c>
    </row>
    <row r="337" spans="1:46" ht="15.75" thickBot="1" x14ac:dyDescent="0.3">
      <c r="A337" s="90" t="s">
        <v>421</v>
      </c>
      <c r="B337" s="91">
        <v>1708</v>
      </c>
      <c r="C337" s="92" t="s">
        <v>213</v>
      </c>
      <c r="D337" s="92" t="s">
        <v>414</v>
      </c>
      <c r="E337" s="51" t="str">
        <f ca="1">IF(ISERROR(INDIRECT(CONCATENATE("FIPs_codes!",ADDRESS((MATCH($D337,INDIRECT($C337),0)+MATCH($C337,FIPs_codes!$G$1:$G$3296,0)-1),COLUMN(FIPs_codes!A335))))),"",INDIRECT(CONCATENATE("FIPs_codes!",ADDRESS((MATCH($D337,INDIRECT($C337),0)+MATCH($C337,FIPs_codes!$G$1:$G$3296,0)-1),COLUMN(FIPs_codes!A335)))))</f>
        <v>40047</v>
      </c>
      <c r="F337" s="51">
        <f ca="1">IF(ISERROR(INDIRECT(CONCATENATE("FIPs_codes!",ADDRESS((MATCH($D337,INDIRECT($C337),0)+MATCH($C337,FIPs_codes!$G$1:$G$3296,0)-1),COLUMN(FIPs_codes!C335))))),"",INDIRECT(CONCATENATE("FIPs_codes!",ADDRESS((MATCH($D337,INDIRECT($C337),0)+MATCH($C337,FIPs_codes!$G$1:$G$3296,0)-1),COLUMN(FIPs_codes!C335)))))</f>
        <v>6</v>
      </c>
      <c r="G337" s="110" t="s">
        <v>216</v>
      </c>
      <c r="H337" s="204" t="s">
        <v>217</v>
      </c>
      <c r="I337" s="90" t="s">
        <v>418</v>
      </c>
      <c r="J337" s="91" t="s">
        <v>268</v>
      </c>
      <c r="K337" s="92" t="s">
        <v>78</v>
      </c>
      <c r="L337" s="92" t="s">
        <v>269</v>
      </c>
      <c r="M337" s="94" t="s">
        <v>57</v>
      </c>
      <c r="N337" s="95" t="s">
        <v>422</v>
      </c>
      <c r="O337" s="96">
        <v>1978</v>
      </c>
      <c r="P337" s="97" t="s">
        <v>420</v>
      </c>
      <c r="Q337" s="241">
        <v>1232</v>
      </c>
      <c r="R337" s="92" t="s">
        <v>244</v>
      </c>
      <c r="S337" s="94" t="s">
        <v>60</v>
      </c>
      <c r="T337" s="90" t="s">
        <v>263</v>
      </c>
      <c r="U337" s="98" t="s">
        <v>134</v>
      </c>
      <c r="V337" s="90" t="s">
        <v>254</v>
      </c>
      <c r="W337" s="99" t="s">
        <v>225</v>
      </c>
      <c r="X337" s="100" t="s">
        <v>65</v>
      </c>
      <c r="Y337" s="100">
        <v>40471</v>
      </c>
      <c r="Z337" s="92">
        <v>86</v>
      </c>
      <c r="AA337" s="278">
        <v>1055</v>
      </c>
      <c r="AB337" s="92" t="s">
        <v>66</v>
      </c>
      <c r="AC337" s="278">
        <v>44327</v>
      </c>
      <c r="AD337" s="94" t="s">
        <v>262</v>
      </c>
      <c r="AE337" s="95" t="s">
        <v>255</v>
      </c>
      <c r="AF337" s="97" t="s">
        <v>236</v>
      </c>
      <c r="AG337" s="91" t="s">
        <v>229</v>
      </c>
      <c r="AH337" s="92">
        <v>0</v>
      </c>
      <c r="AI337" s="92">
        <v>8.4499999999999993</v>
      </c>
      <c r="AJ337" s="93">
        <v>8.4499999999999993</v>
      </c>
      <c r="AK337" s="90">
        <v>0</v>
      </c>
      <c r="AL337" s="89">
        <v>0</v>
      </c>
      <c r="AM337" s="91" t="s">
        <v>230</v>
      </c>
      <c r="AN337" s="92" t="s">
        <v>231</v>
      </c>
      <c r="AO337" s="92" t="s">
        <v>232</v>
      </c>
      <c r="AP337" s="76" t="s">
        <v>16963</v>
      </c>
      <c r="AQ337" s="27" t="str">
        <f t="shared" si="13"/>
        <v>Record Complete</v>
      </c>
      <c r="AR337" s="90"/>
      <c r="AS337" s="5" t="str">
        <f t="shared" si="14"/>
        <v/>
      </c>
      <c r="AT337" t="s">
        <v>17200</v>
      </c>
    </row>
    <row r="338" spans="1:46" ht="15.75" thickBot="1" x14ac:dyDescent="0.3">
      <c r="A338" s="77" t="s">
        <v>421</v>
      </c>
      <c r="B338" s="78">
        <v>1708</v>
      </c>
      <c r="C338" s="79" t="s">
        <v>213</v>
      </c>
      <c r="D338" s="79" t="s">
        <v>414</v>
      </c>
      <c r="E338" s="51" t="str">
        <f ca="1">IF(ISERROR(INDIRECT(CONCATENATE("FIPs_codes!",ADDRESS((MATCH($D338,INDIRECT($C338),0)+MATCH($C338,FIPs_codes!$G$1:$G$3296,0)-1),COLUMN(FIPs_codes!A336))))),"",INDIRECT(CONCATENATE("FIPs_codes!",ADDRESS((MATCH($D338,INDIRECT($C338),0)+MATCH($C338,FIPs_codes!$G$1:$G$3296,0)-1),COLUMN(FIPs_codes!A336)))))</f>
        <v>40047</v>
      </c>
      <c r="F338" s="51">
        <f ca="1">IF(ISERROR(INDIRECT(CONCATENATE("FIPs_codes!",ADDRESS((MATCH($D338,INDIRECT($C338),0)+MATCH($C338,FIPs_codes!$G$1:$G$3296,0)-1),COLUMN(FIPs_codes!C336))))),"",INDIRECT(CONCATENATE("FIPs_codes!",ADDRESS((MATCH($D338,INDIRECT($C338),0)+MATCH($C338,FIPs_codes!$G$1:$G$3296,0)-1),COLUMN(FIPs_codes!C336)))))</f>
        <v>6</v>
      </c>
      <c r="G338" s="80" t="s">
        <v>216</v>
      </c>
      <c r="H338" s="206" t="s">
        <v>217</v>
      </c>
      <c r="I338" s="77" t="s">
        <v>418</v>
      </c>
      <c r="J338" s="78" t="s">
        <v>268</v>
      </c>
      <c r="K338" s="79" t="s">
        <v>78</v>
      </c>
      <c r="L338" s="79" t="s">
        <v>269</v>
      </c>
      <c r="M338" s="82" t="s">
        <v>57</v>
      </c>
      <c r="N338" s="83" t="s">
        <v>422</v>
      </c>
      <c r="O338" s="84">
        <v>1978</v>
      </c>
      <c r="P338" s="85" t="s">
        <v>420</v>
      </c>
      <c r="Q338" s="243">
        <v>1232</v>
      </c>
      <c r="R338" s="79" t="s">
        <v>244</v>
      </c>
      <c r="S338" s="82" t="s">
        <v>60</v>
      </c>
      <c r="T338" s="77" t="s">
        <v>263</v>
      </c>
      <c r="U338" s="86" t="s">
        <v>134</v>
      </c>
      <c r="V338" s="77" t="s">
        <v>254</v>
      </c>
      <c r="W338" s="87" t="s">
        <v>225</v>
      </c>
      <c r="X338" s="88" t="s">
        <v>65</v>
      </c>
      <c r="Y338" s="88">
        <v>40471</v>
      </c>
      <c r="Z338" s="79">
        <v>86</v>
      </c>
      <c r="AA338" s="279">
        <v>1055</v>
      </c>
      <c r="AB338" s="79" t="s">
        <v>66</v>
      </c>
      <c r="AC338" s="279">
        <v>44327</v>
      </c>
      <c r="AD338" s="82" t="s">
        <v>262</v>
      </c>
      <c r="AE338" s="83" t="s">
        <v>255</v>
      </c>
      <c r="AF338" s="85" t="s">
        <v>236</v>
      </c>
      <c r="AG338" s="78" t="s">
        <v>229</v>
      </c>
      <c r="AH338" s="79">
        <v>0</v>
      </c>
      <c r="AI338" s="79">
        <v>10.039999999999999</v>
      </c>
      <c r="AJ338" s="81">
        <v>10.039999999999999</v>
      </c>
      <c r="AK338" s="77">
        <v>0</v>
      </c>
      <c r="AL338" s="89">
        <v>0</v>
      </c>
      <c r="AM338" s="78" t="s">
        <v>230</v>
      </c>
      <c r="AN338" s="79" t="s">
        <v>231</v>
      </c>
      <c r="AO338" s="79" t="s">
        <v>232</v>
      </c>
      <c r="AP338" s="76" t="s">
        <v>16963</v>
      </c>
      <c r="AQ338" s="27" t="str">
        <f t="shared" si="13"/>
        <v>Record Complete</v>
      </c>
      <c r="AR338" s="77"/>
      <c r="AS338" s="5" t="str">
        <f t="shared" si="14"/>
        <v/>
      </c>
      <c r="AT338" t="s">
        <v>17200</v>
      </c>
    </row>
    <row r="339" spans="1:46" ht="15.75" thickBot="1" x14ac:dyDescent="0.3">
      <c r="A339" s="90" t="s">
        <v>421</v>
      </c>
      <c r="B339" s="91">
        <v>1708</v>
      </c>
      <c r="C339" s="92" t="s">
        <v>213</v>
      </c>
      <c r="D339" s="92" t="s">
        <v>414</v>
      </c>
      <c r="E339" s="51" t="str">
        <f ca="1">IF(ISERROR(INDIRECT(CONCATENATE("FIPs_codes!",ADDRESS((MATCH($D339,INDIRECT($C339),0)+MATCH($C339,FIPs_codes!$G$1:$G$3296,0)-1),COLUMN(FIPs_codes!A337))))),"",INDIRECT(CONCATENATE("FIPs_codes!",ADDRESS((MATCH($D339,INDIRECT($C339),0)+MATCH($C339,FIPs_codes!$G$1:$G$3296,0)-1),COLUMN(FIPs_codes!A337)))))</f>
        <v>40047</v>
      </c>
      <c r="F339" s="51">
        <f ca="1">IF(ISERROR(INDIRECT(CONCATENATE("FIPs_codes!",ADDRESS((MATCH($D339,INDIRECT($C339),0)+MATCH($C339,FIPs_codes!$G$1:$G$3296,0)-1),COLUMN(FIPs_codes!C337))))),"",INDIRECT(CONCATENATE("FIPs_codes!",ADDRESS((MATCH($D339,INDIRECT($C339),0)+MATCH($C339,FIPs_codes!$G$1:$G$3296,0)-1),COLUMN(FIPs_codes!C337)))))</f>
        <v>6</v>
      </c>
      <c r="G339" s="110" t="s">
        <v>216</v>
      </c>
      <c r="H339" s="204" t="s">
        <v>217</v>
      </c>
      <c r="I339" s="90" t="s">
        <v>418</v>
      </c>
      <c r="J339" s="91" t="s">
        <v>268</v>
      </c>
      <c r="K339" s="92" t="s">
        <v>78</v>
      </c>
      <c r="L339" s="92" t="s">
        <v>269</v>
      </c>
      <c r="M339" s="94" t="s">
        <v>57</v>
      </c>
      <c r="N339" s="95" t="s">
        <v>422</v>
      </c>
      <c r="O339" s="96">
        <v>1978</v>
      </c>
      <c r="P339" s="97" t="s">
        <v>420</v>
      </c>
      <c r="Q339" s="241">
        <v>1232</v>
      </c>
      <c r="R339" s="92" t="s">
        <v>244</v>
      </c>
      <c r="S339" s="94" t="s">
        <v>60</v>
      </c>
      <c r="T339" s="90" t="s">
        <v>263</v>
      </c>
      <c r="U339" s="98" t="s">
        <v>134</v>
      </c>
      <c r="V339" s="90" t="s">
        <v>254</v>
      </c>
      <c r="W339" s="99" t="s">
        <v>225</v>
      </c>
      <c r="X339" s="100" t="s">
        <v>65</v>
      </c>
      <c r="Y339" s="100">
        <v>40471</v>
      </c>
      <c r="Z339" s="92">
        <v>86</v>
      </c>
      <c r="AA339" s="278">
        <v>1055</v>
      </c>
      <c r="AB339" s="92" t="s">
        <v>66</v>
      </c>
      <c r="AC339" s="278">
        <v>44327</v>
      </c>
      <c r="AD339" s="94" t="s">
        <v>262</v>
      </c>
      <c r="AE339" s="95" t="s">
        <v>255</v>
      </c>
      <c r="AF339" s="97" t="s">
        <v>236</v>
      </c>
      <c r="AG339" s="91" t="s">
        <v>229</v>
      </c>
      <c r="AH339" s="92">
        <v>0</v>
      </c>
      <c r="AI339" s="92">
        <v>15.65</v>
      </c>
      <c r="AJ339" s="93">
        <v>15.65</v>
      </c>
      <c r="AK339" s="90">
        <v>0</v>
      </c>
      <c r="AL339" s="89">
        <v>0</v>
      </c>
      <c r="AM339" s="91" t="s">
        <v>230</v>
      </c>
      <c r="AN339" s="92" t="s">
        <v>231</v>
      </c>
      <c r="AO339" s="92" t="s">
        <v>232</v>
      </c>
      <c r="AP339" s="76" t="s">
        <v>16963</v>
      </c>
      <c r="AQ339" s="27" t="str">
        <f t="shared" si="13"/>
        <v>Record Complete</v>
      </c>
      <c r="AR339" s="90"/>
      <c r="AS339" s="5" t="str">
        <f t="shared" si="14"/>
        <v/>
      </c>
      <c r="AT339" t="s">
        <v>17200</v>
      </c>
    </row>
    <row r="340" spans="1:46" ht="15.75" thickBot="1" x14ac:dyDescent="0.3">
      <c r="A340" s="101" t="s">
        <v>421</v>
      </c>
      <c r="B340" s="56">
        <v>1708</v>
      </c>
      <c r="C340" s="50" t="s">
        <v>213</v>
      </c>
      <c r="D340" s="50" t="s">
        <v>414</v>
      </c>
      <c r="E340" s="51" t="str">
        <f ca="1">IF(ISERROR(INDIRECT(CONCATENATE("FIPs_codes!",ADDRESS((MATCH($D340,INDIRECT($C340),0)+MATCH($C340,FIPs_codes!$G$1:$G$3296,0)-1),COLUMN(FIPs_codes!A338))))),"",INDIRECT(CONCATENATE("FIPs_codes!",ADDRESS((MATCH($D340,INDIRECT($C340),0)+MATCH($C340,FIPs_codes!$G$1:$G$3296,0)-1),COLUMN(FIPs_codes!A338)))))</f>
        <v>40047</v>
      </c>
      <c r="F340" s="51">
        <f ca="1">IF(ISERROR(INDIRECT(CONCATENATE("FIPs_codes!",ADDRESS((MATCH($D340,INDIRECT($C340),0)+MATCH($C340,FIPs_codes!$G$1:$G$3296,0)-1),COLUMN(FIPs_codes!C338))))),"",INDIRECT(CONCATENATE("FIPs_codes!",ADDRESS((MATCH($D340,INDIRECT($C340),0)+MATCH($C340,FIPs_codes!$G$1:$G$3296,0)-1),COLUMN(FIPs_codes!C338)))))</f>
        <v>6</v>
      </c>
      <c r="G340" s="52" t="s">
        <v>216</v>
      </c>
      <c r="H340" s="211" t="s">
        <v>217</v>
      </c>
      <c r="I340" s="101" t="s">
        <v>418</v>
      </c>
      <c r="J340" s="56" t="s">
        <v>219</v>
      </c>
      <c r="K340" s="50" t="s">
        <v>78</v>
      </c>
      <c r="L340" s="50" t="s">
        <v>220</v>
      </c>
      <c r="M340" s="105" t="s">
        <v>57</v>
      </c>
      <c r="N340" s="48" t="s">
        <v>297</v>
      </c>
      <c r="O340" s="58">
        <v>1996</v>
      </c>
      <c r="P340" s="54" t="s">
        <v>419</v>
      </c>
      <c r="Q340" s="249">
        <v>1340</v>
      </c>
      <c r="R340" s="50" t="s">
        <v>245</v>
      </c>
      <c r="S340" s="105" t="s">
        <v>60</v>
      </c>
      <c r="T340" s="101" t="s">
        <v>263</v>
      </c>
      <c r="U340" s="106" t="s">
        <v>134</v>
      </c>
      <c r="V340" s="101" t="s">
        <v>254</v>
      </c>
      <c r="W340" s="107" t="s">
        <v>225</v>
      </c>
      <c r="X340" s="62" t="s">
        <v>65</v>
      </c>
      <c r="Y340" s="62">
        <v>40471</v>
      </c>
      <c r="Z340" s="50">
        <v>96</v>
      </c>
      <c r="AA340" s="126">
        <v>875</v>
      </c>
      <c r="AB340" s="50" t="s">
        <v>66</v>
      </c>
      <c r="AC340" s="126">
        <v>95037</v>
      </c>
      <c r="AD340" s="105" t="s">
        <v>262</v>
      </c>
      <c r="AE340" s="48" t="s">
        <v>255</v>
      </c>
      <c r="AF340" s="54" t="s">
        <v>236</v>
      </c>
      <c r="AG340" s="56" t="s">
        <v>229</v>
      </c>
      <c r="AH340" s="50">
        <v>137.07</v>
      </c>
      <c r="AI340" s="50">
        <v>142.25</v>
      </c>
      <c r="AJ340" s="60">
        <v>279.32</v>
      </c>
      <c r="AK340" s="101">
        <v>8.9700000000000006</v>
      </c>
      <c r="AL340" s="108">
        <v>0.49072748102534725</v>
      </c>
      <c r="AM340" s="56" t="s">
        <v>230</v>
      </c>
      <c r="AN340" s="50" t="s">
        <v>231</v>
      </c>
      <c r="AO340" s="50" t="s">
        <v>232</v>
      </c>
      <c r="AP340" s="76" t="s">
        <v>16963</v>
      </c>
      <c r="AQ340" s="27" t="str">
        <f t="shared" si="13"/>
        <v>Record Complete</v>
      </c>
      <c r="AR340" s="101"/>
      <c r="AS340" s="5" t="str">
        <f t="shared" si="14"/>
        <v/>
      </c>
      <c r="AT340" t="s">
        <v>17200</v>
      </c>
    </row>
    <row r="341" spans="1:46" ht="15.75" thickBot="1" x14ac:dyDescent="0.3">
      <c r="A341" s="188" t="s">
        <v>421</v>
      </c>
      <c r="B341" s="38">
        <v>1708</v>
      </c>
      <c r="C341" s="32" t="s">
        <v>213</v>
      </c>
      <c r="D341" s="32" t="s">
        <v>414</v>
      </c>
      <c r="E341" s="51" t="str">
        <f ca="1">IF(ISERROR(INDIRECT(CONCATENATE("FIPs_codes!",ADDRESS((MATCH($D341,INDIRECT($C341),0)+MATCH($C341,FIPs_codes!$G$1:$G$3296,0)-1),COLUMN(FIPs_codes!A339))))),"",INDIRECT(CONCATENATE("FIPs_codes!",ADDRESS((MATCH($D341,INDIRECT($C341),0)+MATCH($C341,FIPs_codes!$G$1:$G$3296,0)-1),COLUMN(FIPs_codes!A339)))))</f>
        <v>40047</v>
      </c>
      <c r="F341" s="51">
        <f ca="1">IF(ISERROR(INDIRECT(CONCATENATE("FIPs_codes!",ADDRESS((MATCH($D341,INDIRECT($C341),0)+MATCH($C341,FIPs_codes!$G$1:$G$3296,0)-1),COLUMN(FIPs_codes!C339))))),"",INDIRECT(CONCATENATE("FIPs_codes!",ADDRESS((MATCH($D341,INDIRECT($C341),0)+MATCH($C341,FIPs_codes!$G$1:$G$3296,0)-1),COLUMN(FIPs_codes!C339)))))</f>
        <v>6</v>
      </c>
      <c r="G341" s="34" t="s">
        <v>216</v>
      </c>
      <c r="H341" s="210" t="s">
        <v>217</v>
      </c>
      <c r="I341" s="188" t="s">
        <v>418</v>
      </c>
      <c r="J341" s="38" t="s">
        <v>219</v>
      </c>
      <c r="K341" s="32" t="s">
        <v>78</v>
      </c>
      <c r="L341" s="32" t="s">
        <v>220</v>
      </c>
      <c r="M341" s="221" t="s">
        <v>57</v>
      </c>
      <c r="N341" s="30" t="s">
        <v>297</v>
      </c>
      <c r="O341" s="40">
        <v>1996</v>
      </c>
      <c r="P341" s="36" t="s">
        <v>419</v>
      </c>
      <c r="Q341" s="247">
        <v>1340</v>
      </c>
      <c r="R341" s="32" t="s">
        <v>245</v>
      </c>
      <c r="S341" s="221" t="s">
        <v>60</v>
      </c>
      <c r="T341" s="188" t="s">
        <v>263</v>
      </c>
      <c r="U341" s="257" t="s">
        <v>134</v>
      </c>
      <c r="V341" s="188" t="s">
        <v>254</v>
      </c>
      <c r="W341" s="264" t="s">
        <v>225</v>
      </c>
      <c r="X341" s="44" t="s">
        <v>65</v>
      </c>
      <c r="Y341" s="44">
        <v>40471</v>
      </c>
      <c r="Z341" s="32">
        <v>96</v>
      </c>
      <c r="AA341" s="125">
        <v>875</v>
      </c>
      <c r="AB341" s="32" t="s">
        <v>66</v>
      </c>
      <c r="AC341" s="125">
        <v>95037</v>
      </c>
      <c r="AD341" s="221" t="s">
        <v>262</v>
      </c>
      <c r="AE341" s="30" t="s">
        <v>255</v>
      </c>
      <c r="AF341" s="36" t="s">
        <v>236</v>
      </c>
      <c r="AG341" s="38" t="s">
        <v>229</v>
      </c>
      <c r="AH341" s="32">
        <v>162.80000000000001</v>
      </c>
      <c r="AI341" s="32">
        <v>191.61</v>
      </c>
      <c r="AJ341" s="42">
        <v>354.41</v>
      </c>
      <c r="AK341" s="188">
        <v>8.9499999999999993</v>
      </c>
      <c r="AL341" s="75">
        <v>0.45935498434017097</v>
      </c>
      <c r="AM341" s="38" t="s">
        <v>230</v>
      </c>
      <c r="AN341" s="32" t="s">
        <v>231</v>
      </c>
      <c r="AO341" s="32" t="s">
        <v>232</v>
      </c>
      <c r="AP341" s="76" t="s">
        <v>16963</v>
      </c>
      <c r="AQ341" s="27" t="str">
        <f t="shared" si="13"/>
        <v>Record Complete</v>
      </c>
      <c r="AR341" s="188"/>
      <c r="AS341" s="5" t="str">
        <f t="shared" si="14"/>
        <v/>
      </c>
      <c r="AT341" t="s">
        <v>17200</v>
      </c>
    </row>
    <row r="342" spans="1:46" ht="15.75" thickBot="1" x14ac:dyDescent="0.3">
      <c r="A342" s="90" t="s">
        <v>421</v>
      </c>
      <c r="B342" s="91">
        <v>1708</v>
      </c>
      <c r="C342" s="92" t="s">
        <v>213</v>
      </c>
      <c r="D342" s="92" t="s">
        <v>414</v>
      </c>
      <c r="E342" s="51" t="str">
        <f ca="1">IF(ISERROR(INDIRECT(CONCATENATE("FIPs_codes!",ADDRESS((MATCH($D342,INDIRECT($C342),0)+MATCH($C342,FIPs_codes!$G$1:$G$3296,0)-1),COLUMN(FIPs_codes!A340))))),"",INDIRECT(CONCATENATE("FIPs_codes!",ADDRESS((MATCH($D342,INDIRECT($C342),0)+MATCH($C342,FIPs_codes!$G$1:$G$3296,0)-1),COLUMN(FIPs_codes!A340)))))</f>
        <v>40047</v>
      </c>
      <c r="F342" s="51">
        <f ca="1">IF(ISERROR(INDIRECT(CONCATENATE("FIPs_codes!",ADDRESS((MATCH($D342,INDIRECT($C342),0)+MATCH($C342,FIPs_codes!$G$1:$G$3296,0)-1),COLUMN(FIPs_codes!C340))))),"",INDIRECT(CONCATENATE("FIPs_codes!",ADDRESS((MATCH($D342,INDIRECT($C342),0)+MATCH($C342,FIPs_codes!$G$1:$G$3296,0)-1),COLUMN(FIPs_codes!C340)))))</f>
        <v>6</v>
      </c>
      <c r="G342" s="110" t="s">
        <v>216</v>
      </c>
      <c r="H342" s="204" t="s">
        <v>217</v>
      </c>
      <c r="I342" s="90" t="s">
        <v>418</v>
      </c>
      <c r="J342" s="91" t="s">
        <v>219</v>
      </c>
      <c r="K342" s="92" t="s">
        <v>78</v>
      </c>
      <c r="L342" s="92" t="s">
        <v>220</v>
      </c>
      <c r="M342" s="94" t="s">
        <v>57</v>
      </c>
      <c r="N342" s="95" t="s">
        <v>297</v>
      </c>
      <c r="O342" s="96">
        <v>1996</v>
      </c>
      <c r="P342" s="97" t="s">
        <v>419</v>
      </c>
      <c r="Q342" s="241">
        <v>1340</v>
      </c>
      <c r="R342" s="92" t="s">
        <v>245</v>
      </c>
      <c r="S342" s="94" t="s">
        <v>60</v>
      </c>
      <c r="T342" s="90" t="s">
        <v>263</v>
      </c>
      <c r="U342" s="98" t="s">
        <v>134</v>
      </c>
      <c r="V342" s="90" t="s">
        <v>254</v>
      </c>
      <c r="W342" s="99" t="s">
        <v>225</v>
      </c>
      <c r="X342" s="100" t="s">
        <v>65</v>
      </c>
      <c r="Y342" s="100">
        <v>40471</v>
      </c>
      <c r="Z342" s="92">
        <v>96</v>
      </c>
      <c r="AA342" s="278">
        <v>875</v>
      </c>
      <c r="AB342" s="92" t="s">
        <v>66</v>
      </c>
      <c r="AC342" s="278">
        <v>95037</v>
      </c>
      <c r="AD342" s="94" t="s">
        <v>262</v>
      </c>
      <c r="AE342" s="95" t="s">
        <v>255</v>
      </c>
      <c r="AF342" s="97" t="s">
        <v>236</v>
      </c>
      <c r="AG342" s="91" t="s">
        <v>229</v>
      </c>
      <c r="AH342" s="92">
        <v>157.65</v>
      </c>
      <c r="AI342" s="92">
        <v>197.71</v>
      </c>
      <c r="AJ342" s="93">
        <v>355.36</v>
      </c>
      <c r="AK342" s="90">
        <v>8.92</v>
      </c>
      <c r="AL342" s="89">
        <v>0.44363462404322379</v>
      </c>
      <c r="AM342" s="91" t="s">
        <v>230</v>
      </c>
      <c r="AN342" s="92" t="s">
        <v>231</v>
      </c>
      <c r="AO342" s="92" t="s">
        <v>232</v>
      </c>
      <c r="AP342" s="76" t="s">
        <v>16963</v>
      </c>
      <c r="AQ342" s="27" t="str">
        <f t="shared" si="13"/>
        <v>Record Complete</v>
      </c>
      <c r="AR342" s="90"/>
      <c r="AS342" s="5" t="str">
        <f t="shared" si="14"/>
        <v/>
      </c>
      <c r="AT342" t="s">
        <v>17200</v>
      </c>
    </row>
    <row r="343" spans="1:46" ht="15.75" thickBot="1" x14ac:dyDescent="0.3">
      <c r="A343" s="77" t="s">
        <v>421</v>
      </c>
      <c r="B343" s="78">
        <v>1708</v>
      </c>
      <c r="C343" s="79" t="s">
        <v>213</v>
      </c>
      <c r="D343" s="79" t="s">
        <v>414</v>
      </c>
      <c r="E343" s="51" t="str">
        <f ca="1">IF(ISERROR(INDIRECT(CONCATENATE("FIPs_codes!",ADDRESS((MATCH($D343,INDIRECT($C343),0)+MATCH($C343,FIPs_codes!$G$1:$G$3296,0)-1),COLUMN(FIPs_codes!A341))))),"",INDIRECT(CONCATENATE("FIPs_codes!",ADDRESS((MATCH($D343,INDIRECT($C343),0)+MATCH($C343,FIPs_codes!$G$1:$G$3296,0)-1),COLUMN(FIPs_codes!A341)))))</f>
        <v>40047</v>
      </c>
      <c r="F343" s="51">
        <f ca="1">IF(ISERROR(INDIRECT(CONCATENATE("FIPs_codes!",ADDRESS((MATCH($D343,INDIRECT($C343),0)+MATCH($C343,FIPs_codes!$G$1:$G$3296,0)-1),COLUMN(FIPs_codes!C341))))),"",INDIRECT(CONCATENATE("FIPs_codes!",ADDRESS((MATCH($D343,INDIRECT($C343),0)+MATCH($C343,FIPs_codes!$G$1:$G$3296,0)-1),COLUMN(FIPs_codes!C341)))))</f>
        <v>6</v>
      </c>
      <c r="G343" s="80" t="s">
        <v>216</v>
      </c>
      <c r="H343" s="206" t="s">
        <v>217</v>
      </c>
      <c r="I343" s="77" t="s">
        <v>418</v>
      </c>
      <c r="J343" s="78" t="s">
        <v>219</v>
      </c>
      <c r="K343" s="79" t="s">
        <v>78</v>
      </c>
      <c r="L343" s="79" t="s">
        <v>220</v>
      </c>
      <c r="M343" s="82" t="s">
        <v>57</v>
      </c>
      <c r="N343" s="83" t="s">
        <v>297</v>
      </c>
      <c r="O343" s="84">
        <v>2008</v>
      </c>
      <c r="P343" s="85" t="s">
        <v>417</v>
      </c>
      <c r="Q343" s="243">
        <v>1340</v>
      </c>
      <c r="R343" s="79" t="s">
        <v>245</v>
      </c>
      <c r="S343" s="82" t="s">
        <v>60</v>
      </c>
      <c r="T343" s="77" t="s">
        <v>263</v>
      </c>
      <c r="U343" s="86" t="s">
        <v>134</v>
      </c>
      <c r="V343" s="77" t="s">
        <v>254</v>
      </c>
      <c r="W343" s="87" t="s">
        <v>225</v>
      </c>
      <c r="X343" s="88" t="s">
        <v>65</v>
      </c>
      <c r="Y343" s="88">
        <v>40472</v>
      </c>
      <c r="Z343" s="79">
        <v>100</v>
      </c>
      <c r="AA343" s="279">
        <v>875</v>
      </c>
      <c r="AB343" s="79" t="s">
        <v>66</v>
      </c>
      <c r="AC343" s="279">
        <v>138873</v>
      </c>
      <c r="AD343" s="82" t="s">
        <v>262</v>
      </c>
      <c r="AE343" s="83" t="s">
        <v>255</v>
      </c>
      <c r="AF343" s="85" t="s">
        <v>236</v>
      </c>
      <c r="AG343" s="78" t="s">
        <v>229</v>
      </c>
      <c r="AH343" s="79">
        <v>41.96</v>
      </c>
      <c r="AI343" s="79">
        <v>257.04000000000002</v>
      </c>
      <c r="AJ343" s="81">
        <v>299</v>
      </c>
      <c r="AK343" s="77">
        <v>8.61</v>
      </c>
      <c r="AL343" s="89">
        <v>0.14033444816053511</v>
      </c>
      <c r="AM343" s="78" t="s">
        <v>230</v>
      </c>
      <c r="AN343" s="79" t="s">
        <v>231</v>
      </c>
      <c r="AO343" s="79" t="s">
        <v>232</v>
      </c>
      <c r="AP343" s="76" t="s">
        <v>16963</v>
      </c>
      <c r="AQ343" s="27" t="str">
        <f t="shared" si="13"/>
        <v>Record Complete</v>
      </c>
      <c r="AR343" s="77"/>
      <c r="AS343" s="5" t="str">
        <f t="shared" si="14"/>
        <v/>
      </c>
      <c r="AT343" t="s">
        <v>17200</v>
      </c>
    </row>
    <row r="344" spans="1:46" ht="15.75" thickBot="1" x14ac:dyDescent="0.3">
      <c r="A344" s="90" t="s">
        <v>421</v>
      </c>
      <c r="B344" s="91">
        <v>1708</v>
      </c>
      <c r="C344" s="92" t="s">
        <v>213</v>
      </c>
      <c r="D344" s="92" t="s">
        <v>414</v>
      </c>
      <c r="E344" s="51" t="str">
        <f ca="1">IF(ISERROR(INDIRECT(CONCATENATE("FIPs_codes!",ADDRESS((MATCH($D344,INDIRECT($C344),0)+MATCH($C344,FIPs_codes!$G$1:$G$3296,0)-1),COLUMN(FIPs_codes!A342))))),"",INDIRECT(CONCATENATE("FIPs_codes!",ADDRESS((MATCH($D344,INDIRECT($C344),0)+MATCH($C344,FIPs_codes!$G$1:$G$3296,0)-1),COLUMN(FIPs_codes!A342)))))</f>
        <v>40047</v>
      </c>
      <c r="F344" s="51">
        <f ca="1">IF(ISERROR(INDIRECT(CONCATENATE("FIPs_codes!",ADDRESS((MATCH($D344,INDIRECT($C344),0)+MATCH($C344,FIPs_codes!$G$1:$G$3296,0)-1),COLUMN(FIPs_codes!C342))))),"",INDIRECT(CONCATENATE("FIPs_codes!",ADDRESS((MATCH($D344,INDIRECT($C344),0)+MATCH($C344,FIPs_codes!$G$1:$G$3296,0)-1),COLUMN(FIPs_codes!C342)))))</f>
        <v>6</v>
      </c>
      <c r="G344" s="110" t="s">
        <v>216</v>
      </c>
      <c r="H344" s="204" t="s">
        <v>217</v>
      </c>
      <c r="I344" s="90" t="s">
        <v>418</v>
      </c>
      <c r="J344" s="91" t="s">
        <v>219</v>
      </c>
      <c r="K344" s="92" t="s">
        <v>78</v>
      </c>
      <c r="L344" s="92" t="s">
        <v>220</v>
      </c>
      <c r="M344" s="94" t="s">
        <v>57</v>
      </c>
      <c r="N344" s="95" t="s">
        <v>297</v>
      </c>
      <c r="O344" s="96">
        <v>2008</v>
      </c>
      <c r="P344" s="97" t="s">
        <v>417</v>
      </c>
      <c r="Q344" s="241">
        <v>1340</v>
      </c>
      <c r="R344" s="92" t="s">
        <v>245</v>
      </c>
      <c r="S344" s="94" t="s">
        <v>60</v>
      </c>
      <c r="T344" s="90" t="s">
        <v>263</v>
      </c>
      <c r="U344" s="98" t="s">
        <v>134</v>
      </c>
      <c r="V344" s="90" t="s">
        <v>254</v>
      </c>
      <c r="W344" s="99" t="s">
        <v>225</v>
      </c>
      <c r="X344" s="100" t="s">
        <v>65</v>
      </c>
      <c r="Y344" s="100">
        <v>40472</v>
      </c>
      <c r="Z344" s="92">
        <v>100</v>
      </c>
      <c r="AA344" s="278">
        <v>875</v>
      </c>
      <c r="AB344" s="92" t="s">
        <v>66</v>
      </c>
      <c r="AC344" s="278">
        <v>138873</v>
      </c>
      <c r="AD344" s="94" t="s">
        <v>262</v>
      </c>
      <c r="AE344" s="95" t="s">
        <v>255</v>
      </c>
      <c r="AF344" s="97" t="s">
        <v>236</v>
      </c>
      <c r="AG344" s="91" t="s">
        <v>229</v>
      </c>
      <c r="AH344" s="92">
        <v>43.82</v>
      </c>
      <c r="AI344" s="92">
        <v>270.67</v>
      </c>
      <c r="AJ344" s="93">
        <v>314.49</v>
      </c>
      <c r="AK344" s="90">
        <v>8.4</v>
      </c>
      <c r="AL344" s="89">
        <v>0.13933670386975738</v>
      </c>
      <c r="AM344" s="91" t="s">
        <v>230</v>
      </c>
      <c r="AN344" s="92" t="s">
        <v>231</v>
      </c>
      <c r="AO344" s="92" t="s">
        <v>232</v>
      </c>
      <c r="AP344" s="76" t="s">
        <v>16963</v>
      </c>
      <c r="AQ344" s="27" t="str">
        <f t="shared" si="13"/>
        <v>Record Complete</v>
      </c>
      <c r="AR344" s="90"/>
      <c r="AS344" s="5" t="str">
        <f t="shared" si="14"/>
        <v/>
      </c>
      <c r="AT344" t="s">
        <v>17200</v>
      </c>
    </row>
    <row r="345" spans="1:46" ht="15.75" thickBot="1" x14ac:dyDescent="0.3">
      <c r="A345" s="77" t="s">
        <v>421</v>
      </c>
      <c r="B345" s="78">
        <v>1708</v>
      </c>
      <c r="C345" s="79" t="s">
        <v>213</v>
      </c>
      <c r="D345" s="79" t="s">
        <v>414</v>
      </c>
      <c r="E345" s="51" t="str">
        <f ca="1">IF(ISERROR(INDIRECT(CONCATENATE("FIPs_codes!",ADDRESS((MATCH($D345,INDIRECT($C345),0)+MATCH($C345,FIPs_codes!$G$1:$G$3296,0)-1),COLUMN(FIPs_codes!A343))))),"",INDIRECT(CONCATENATE("FIPs_codes!",ADDRESS((MATCH($D345,INDIRECT($C345),0)+MATCH($C345,FIPs_codes!$G$1:$G$3296,0)-1),COLUMN(FIPs_codes!A343)))))</f>
        <v>40047</v>
      </c>
      <c r="F345" s="51">
        <f ca="1">IF(ISERROR(INDIRECT(CONCATENATE("FIPs_codes!",ADDRESS((MATCH($D345,INDIRECT($C345),0)+MATCH($C345,FIPs_codes!$G$1:$G$3296,0)-1),COLUMN(FIPs_codes!C343))))),"",INDIRECT(CONCATENATE("FIPs_codes!",ADDRESS((MATCH($D345,INDIRECT($C345),0)+MATCH($C345,FIPs_codes!$G$1:$G$3296,0)-1),COLUMN(FIPs_codes!C343)))))</f>
        <v>6</v>
      </c>
      <c r="G345" s="80" t="s">
        <v>216</v>
      </c>
      <c r="H345" s="206" t="s">
        <v>217</v>
      </c>
      <c r="I345" s="77" t="s">
        <v>418</v>
      </c>
      <c r="J345" s="78" t="s">
        <v>219</v>
      </c>
      <c r="K345" s="79" t="s">
        <v>78</v>
      </c>
      <c r="L345" s="79" t="s">
        <v>220</v>
      </c>
      <c r="M345" s="82" t="s">
        <v>57</v>
      </c>
      <c r="N345" s="83" t="s">
        <v>297</v>
      </c>
      <c r="O345" s="84">
        <v>2008</v>
      </c>
      <c r="P345" s="85" t="s">
        <v>417</v>
      </c>
      <c r="Q345" s="243">
        <v>1340</v>
      </c>
      <c r="R345" s="79" t="s">
        <v>245</v>
      </c>
      <c r="S345" s="82" t="s">
        <v>60</v>
      </c>
      <c r="T345" s="77" t="s">
        <v>263</v>
      </c>
      <c r="U345" s="86" t="s">
        <v>134</v>
      </c>
      <c r="V345" s="77" t="s">
        <v>254</v>
      </c>
      <c r="W345" s="87" t="s">
        <v>225</v>
      </c>
      <c r="X345" s="88" t="s">
        <v>65</v>
      </c>
      <c r="Y345" s="88">
        <v>40472</v>
      </c>
      <c r="Z345" s="79">
        <v>100</v>
      </c>
      <c r="AA345" s="279">
        <v>875</v>
      </c>
      <c r="AB345" s="79" t="s">
        <v>66</v>
      </c>
      <c r="AC345" s="279">
        <v>138873</v>
      </c>
      <c r="AD345" s="82" t="s">
        <v>262</v>
      </c>
      <c r="AE345" s="83" t="s">
        <v>255</v>
      </c>
      <c r="AF345" s="85" t="s">
        <v>236</v>
      </c>
      <c r="AG345" s="78" t="s">
        <v>229</v>
      </c>
      <c r="AH345" s="79">
        <v>46.75</v>
      </c>
      <c r="AI345" s="79">
        <v>279.98</v>
      </c>
      <c r="AJ345" s="81">
        <v>326.73</v>
      </c>
      <c r="AK345" s="77">
        <v>8.1</v>
      </c>
      <c r="AL345" s="89">
        <v>0.14308450402472989</v>
      </c>
      <c r="AM345" s="78" t="s">
        <v>230</v>
      </c>
      <c r="AN345" s="79" t="s">
        <v>231</v>
      </c>
      <c r="AO345" s="79" t="s">
        <v>232</v>
      </c>
      <c r="AP345" s="76" t="s">
        <v>16963</v>
      </c>
      <c r="AQ345" s="27" t="str">
        <f t="shared" si="13"/>
        <v>Record Complete</v>
      </c>
      <c r="AR345" s="77"/>
      <c r="AS345" s="5" t="str">
        <f t="shared" si="14"/>
        <v/>
      </c>
      <c r="AT345" t="s">
        <v>17200</v>
      </c>
    </row>
    <row r="346" spans="1:46" ht="15.75" thickBot="1" x14ac:dyDescent="0.3">
      <c r="A346" s="90" t="s">
        <v>423</v>
      </c>
      <c r="B346" s="91">
        <v>6681</v>
      </c>
      <c r="C346" s="92" t="s">
        <v>213</v>
      </c>
      <c r="D346" s="92" t="s">
        <v>327</v>
      </c>
      <c r="E346" s="51" t="str">
        <f ca="1">IF(ISERROR(INDIRECT(CONCATENATE("FIPs_codes!",ADDRESS((MATCH($D346,INDIRECT($C346),0)+MATCH($C346,FIPs_codes!$G$1:$G$3296,0)-1),COLUMN(FIPs_codes!A344))))),"",INDIRECT(CONCATENATE("FIPs_codes!",ADDRESS((MATCH($D346,INDIRECT($C346),0)+MATCH($C346,FIPs_codes!$G$1:$G$3296,0)-1),COLUMN(FIPs_codes!A344)))))</f>
        <v>40149</v>
      </c>
      <c r="F346" s="51">
        <f ca="1">IF(ISERROR(INDIRECT(CONCATENATE("FIPs_codes!",ADDRESS((MATCH($D346,INDIRECT($C346),0)+MATCH($C346,FIPs_codes!$G$1:$G$3296,0)-1),COLUMN(FIPs_codes!C344))))),"",INDIRECT(CONCATENATE("FIPs_codes!",ADDRESS((MATCH($D346,INDIRECT($C346),0)+MATCH($C346,FIPs_codes!$G$1:$G$3296,0)-1),COLUMN(FIPs_codes!C344)))))</f>
        <v>6</v>
      </c>
      <c r="G346" s="110" t="s">
        <v>216</v>
      </c>
      <c r="H346" s="204" t="s">
        <v>217</v>
      </c>
      <c r="I346" s="90" t="s">
        <v>424</v>
      </c>
      <c r="J346" s="91" t="s">
        <v>219</v>
      </c>
      <c r="K346" s="92" t="s">
        <v>78</v>
      </c>
      <c r="L346" s="92" t="s">
        <v>269</v>
      </c>
      <c r="M346" s="94" t="s">
        <v>57</v>
      </c>
      <c r="N346" s="95" t="s">
        <v>425</v>
      </c>
      <c r="O346" s="96">
        <v>2008</v>
      </c>
      <c r="P346" s="97" t="s">
        <v>426</v>
      </c>
      <c r="Q346" s="241">
        <v>1380</v>
      </c>
      <c r="R346" s="92" t="s">
        <v>244</v>
      </c>
      <c r="S346" s="94" t="s">
        <v>60</v>
      </c>
      <c r="T346" s="90" t="s">
        <v>223</v>
      </c>
      <c r="U346" s="98" t="s">
        <v>134</v>
      </c>
      <c r="V346" s="90" t="s">
        <v>224</v>
      </c>
      <c r="W346" s="99" t="s">
        <v>225</v>
      </c>
      <c r="X346" s="100" t="s">
        <v>226</v>
      </c>
      <c r="Y346" s="100">
        <v>41045</v>
      </c>
      <c r="Z346" s="92">
        <v>91</v>
      </c>
      <c r="AA346" s="278">
        <v>966</v>
      </c>
      <c r="AB346" s="92" t="s">
        <v>66</v>
      </c>
      <c r="AC346" s="278">
        <v>6525</v>
      </c>
      <c r="AD346" s="94" t="s">
        <v>227</v>
      </c>
      <c r="AE346" s="95" t="s">
        <v>235</v>
      </c>
      <c r="AF346" s="97" t="s">
        <v>68</v>
      </c>
      <c r="AG346" s="91" t="s">
        <v>229</v>
      </c>
      <c r="AH346" s="92">
        <v>1</v>
      </c>
      <c r="AI346" s="92">
        <v>5.7</v>
      </c>
      <c r="AJ346" s="93">
        <v>6.7</v>
      </c>
      <c r="AK346" s="90">
        <v>0</v>
      </c>
      <c r="AL346" s="89">
        <v>0.14925373134328357</v>
      </c>
      <c r="AM346" s="91" t="s">
        <v>230</v>
      </c>
      <c r="AN346" s="92" t="s">
        <v>231</v>
      </c>
      <c r="AO346" s="92" t="s">
        <v>232</v>
      </c>
      <c r="AP346" s="76" t="s">
        <v>16963</v>
      </c>
      <c r="AQ346" s="27" t="str">
        <f t="shared" si="13"/>
        <v>Record Complete</v>
      </c>
      <c r="AR346" s="90" t="s">
        <v>234</v>
      </c>
      <c r="AS346" s="5" t="str">
        <f t="shared" si="14"/>
        <v/>
      </c>
      <c r="AT346" t="s">
        <v>17200</v>
      </c>
    </row>
    <row r="347" spans="1:46" ht="15.75" thickBot="1" x14ac:dyDescent="0.3">
      <c r="A347" s="90" t="s">
        <v>423</v>
      </c>
      <c r="B347" s="91">
        <v>6681</v>
      </c>
      <c r="C347" s="92" t="s">
        <v>213</v>
      </c>
      <c r="D347" s="92" t="s">
        <v>327</v>
      </c>
      <c r="E347" s="51" t="str">
        <f ca="1">IF(ISERROR(INDIRECT(CONCATENATE("FIPs_codes!",ADDRESS((MATCH($D347,INDIRECT($C347),0)+MATCH($C347,FIPs_codes!$G$1:$G$3296,0)-1),COLUMN(FIPs_codes!A345))))),"",INDIRECT(CONCATENATE("FIPs_codes!",ADDRESS((MATCH($D347,INDIRECT($C347),0)+MATCH($C347,FIPs_codes!$G$1:$G$3296,0)-1),COLUMN(FIPs_codes!A345)))))</f>
        <v>40149</v>
      </c>
      <c r="F347" s="51">
        <f ca="1">IF(ISERROR(INDIRECT(CONCATENATE("FIPs_codes!",ADDRESS((MATCH($D347,INDIRECT($C347),0)+MATCH($C347,FIPs_codes!$G$1:$G$3296,0)-1),COLUMN(FIPs_codes!C345))))),"",INDIRECT(CONCATENATE("FIPs_codes!",ADDRESS((MATCH($D347,INDIRECT($C347),0)+MATCH($C347,FIPs_codes!$G$1:$G$3296,0)-1),COLUMN(FIPs_codes!C345)))))</f>
        <v>6</v>
      </c>
      <c r="G347" s="110" t="s">
        <v>216</v>
      </c>
      <c r="H347" s="204" t="s">
        <v>217</v>
      </c>
      <c r="I347" s="90" t="s">
        <v>424</v>
      </c>
      <c r="J347" s="91" t="s">
        <v>219</v>
      </c>
      <c r="K347" s="92" t="s">
        <v>78</v>
      </c>
      <c r="L347" s="92" t="s">
        <v>269</v>
      </c>
      <c r="M347" s="94" t="s">
        <v>57</v>
      </c>
      <c r="N347" s="95" t="s">
        <v>425</v>
      </c>
      <c r="O347" s="96">
        <v>2008</v>
      </c>
      <c r="P347" s="97" t="s">
        <v>426</v>
      </c>
      <c r="Q347" s="241">
        <v>1380</v>
      </c>
      <c r="R347" s="92" t="s">
        <v>244</v>
      </c>
      <c r="S347" s="94" t="s">
        <v>60</v>
      </c>
      <c r="T347" s="90" t="s">
        <v>223</v>
      </c>
      <c r="U347" s="98" t="s">
        <v>134</v>
      </c>
      <c r="V347" s="90" t="s">
        <v>224</v>
      </c>
      <c r="W347" s="99" t="s">
        <v>225</v>
      </c>
      <c r="X347" s="100" t="s">
        <v>226</v>
      </c>
      <c r="Y347" s="100">
        <v>41045</v>
      </c>
      <c r="Z347" s="92">
        <v>91</v>
      </c>
      <c r="AA347" s="278">
        <v>966</v>
      </c>
      <c r="AB347" s="92" t="s">
        <v>66</v>
      </c>
      <c r="AC347" s="278">
        <v>6525</v>
      </c>
      <c r="AD347" s="94" t="s">
        <v>227</v>
      </c>
      <c r="AE347" s="95" t="s">
        <v>235</v>
      </c>
      <c r="AF347" s="97" t="s">
        <v>68</v>
      </c>
      <c r="AG347" s="91" t="s">
        <v>229</v>
      </c>
      <c r="AH347" s="92">
        <v>1.1000000000000001</v>
      </c>
      <c r="AI347" s="92">
        <v>5.9</v>
      </c>
      <c r="AJ347" s="93">
        <v>7</v>
      </c>
      <c r="AK347" s="90">
        <v>0</v>
      </c>
      <c r="AL347" s="89">
        <v>0.15714285714285717</v>
      </c>
      <c r="AM347" s="91" t="s">
        <v>230</v>
      </c>
      <c r="AN347" s="92" t="s">
        <v>231</v>
      </c>
      <c r="AO347" s="92" t="s">
        <v>232</v>
      </c>
      <c r="AP347" s="76" t="s">
        <v>16963</v>
      </c>
      <c r="AQ347" s="27" t="str">
        <f t="shared" si="13"/>
        <v>Record Complete</v>
      </c>
      <c r="AR347" s="90" t="s">
        <v>234</v>
      </c>
      <c r="AS347" s="5" t="str">
        <f t="shared" si="14"/>
        <v/>
      </c>
      <c r="AT347" t="s">
        <v>17200</v>
      </c>
    </row>
    <row r="348" spans="1:46" ht="15.75" thickBot="1" x14ac:dyDescent="0.3">
      <c r="A348" s="77" t="s">
        <v>423</v>
      </c>
      <c r="B348" s="78">
        <v>6681</v>
      </c>
      <c r="C348" s="79" t="s">
        <v>213</v>
      </c>
      <c r="D348" s="79" t="s">
        <v>327</v>
      </c>
      <c r="E348" s="51" t="str">
        <f ca="1">IF(ISERROR(INDIRECT(CONCATENATE("FIPs_codes!",ADDRESS((MATCH($D348,INDIRECT($C348),0)+MATCH($C348,FIPs_codes!$G$1:$G$3296,0)-1),COLUMN(FIPs_codes!A346))))),"",INDIRECT(CONCATENATE("FIPs_codes!",ADDRESS((MATCH($D348,INDIRECT($C348),0)+MATCH($C348,FIPs_codes!$G$1:$G$3296,0)-1),COLUMN(FIPs_codes!A346)))))</f>
        <v>40149</v>
      </c>
      <c r="F348" s="51">
        <f ca="1">IF(ISERROR(INDIRECT(CONCATENATE("FIPs_codes!",ADDRESS((MATCH($D348,INDIRECT($C348),0)+MATCH($C348,FIPs_codes!$G$1:$G$3296,0)-1),COLUMN(FIPs_codes!C346))))),"",INDIRECT(CONCATENATE("FIPs_codes!",ADDRESS((MATCH($D348,INDIRECT($C348),0)+MATCH($C348,FIPs_codes!$G$1:$G$3296,0)-1),COLUMN(FIPs_codes!C346)))))</f>
        <v>6</v>
      </c>
      <c r="G348" s="80" t="s">
        <v>216</v>
      </c>
      <c r="H348" s="206" t="s">
        <v>217</v>
      </c>
      <c r="I348" s="77" t="s">
        <v>424</v>
      </c>
      <c r="J348" s="78" t="s">
        <v>219</v>
      </c>
      <c r="K348" s="79" t="s">
        <v>78</v>
      </c>
      <c r="L348" s="79" t="s">
        <v>269</v>
      </c>
      <c r="M348" s="82" t="s">
        <v>57</v>
      </c>
      <c r="N348" s="83" t="s">
        <v>425</v>
      </c>
      <c r="O348" s="84">
        <v>2008</v>
      </c>
      <c r="P348" s="85" t="s">
        <v>426</v>
      </c>
      <c r="Q348" s="243">
        <v>1380</v>
      </c>
      <c r="R348" s="79" t="s">
        <v>244</v>
      </c>
      <c r="S348" s="82" t="s">
        <v>60</v>
      </c>
      <c r="T348" s="77" t="s">
        <v>223</v>
      </c>
      <c r="U348" s="86" t="s">
        <v>134</v>
      </c>
      <c r="V348" s="77" t="s">
        <v>224</v>
      </c>
      <c r="W348" s="87" t="s">
        <v>225</v>
      </c>
      <c r="X348" s="88" t="s">
        <v>226</v>
      </c>
      <c r="Y348" s="88">
        <v>41045</v>
      </c>
      <c r="Z348" s="79">
        <v>91</v>
      </c>
      <c r="AA348" s="279">
        <v>966</v>
      </c>
      <c r="AB348" s="79" t="s">
        <v>66</v>
      </c>
      <c r="AC348" s="279">
        <v>6525</v>
      </c>
      <c r="AD348" s="82" t="s">
        <v>227</v>
      </c>
      <c r="AE348" s="83" t="s">
        <v>333</v>
      </c>
      <c r="AF348" s="85" t="s">
        <v>68</v>
      </c>
      <c r="AG348" s="78" t="s">
        <v>229</v>
      </c>
      <c r="AH348" s="79">
        <v>1</v>
      </c>
      <c r="AI348" s="79">
        <v>6.4</v>
      </c>
      <c r="AJ348" s="81">
        <v>7.5</v>
      </c>
      <c r="AK348" s="77">
        <v>0</v>
      </c>
      <c r="AL348" s="89">
        <v>0.13513513513513511</v>
      </c>
      <c r="AM348" s="78" t="s">
        <v>230</v>
      </c>
      <c r="AN348" s="79" t="s">
        <v>231</v>
      </c>
      <c r="AO348" s="79" t="s">
        <v>232</v>
      </c>
      <c r="AP348" s="76" t="s">
        <v>16963</v>
      </c>
      <c r="AQ348" s="27" t="str">
        <f t="shared" si="13"/>
        <v>Record Complete</v>
      </c>
      <c r="AR348" s="77" t="s">
        <v>234</v>
      </c>
      <c r="AS348" s="5" t="str">
        <f t="shared" si="14"/>
        <v/>
      </c>
      <c r="AT348" t="s">
        <v>17200</v>
      </c>
    </row>
    <row r="349" spans="1:46" ht="15.75" thickBot="1" x14ac:dyDescent="0.3">
      <c r="A349" s="90" t="s">
        <v>423</v>
      </c>
      <c r="B349" s="91">
        <v>6681</v>
      </c>
      <c r="C349" s="92" t="s">
        <v>213</v>
      </c>
      <c r="D349" s="92" t="s">
        <v>327</v>
      </c>
      <c r="E349" s="51" t="str">
        <f ca="1">IF(ISERROR(INDIRECT(CONCATENATE("FIPs_codes!",ADDRESS((MATCH($D349,INDIRECT($C349),0)+MATCH($C349,FIPs_codes!$G$1:$G$3296,0)-1),COLUMN(FIPs_codes!A347))))),"",INDIRECT(CONCATENATE("FIPs_codes!",ADDRESS((MATCH($D349,INDIRECT($C349),0)+MATCH($C349,FIPs_codes!$G$1:$G$3296,0)-1),COLUMN(FIPs_codes!A347)))))</f>
        <v>40149</v>
      </c>
      <c r="F349" s="51">
        <f ca="1">IF(ISERROR(INDIRECT(CONCATENATE("FIPs_codes!",ADDRESS((MATCH($D349,INDIRECT($C349),0)+MATCH($C349,FIPs_codes!$G$1:$G$3296,0)-1),COLUMN(FIPs_codes!C347))))),"",INDIRECT(CONCATENATE("FIPs_codes!",ADDRESS((MATCH($D349,INDIRECT($C349),0)+MATCH($C349,FIPs_codes!$G$1:$G$3296,0)-1),COLUMN(FIPs_codes!C347)))))</f>
        <v>6</v>
      </c>
      <c r="G349" s="110" t="s">
        <v>216</v>
      </c>
      <c r="H349" s="204" t="s">
        <v>217</v>
      </c>
      <c r="I349" s="90" t="s">
        <v>424</v>
      </c>
      <c r="J349" s="91" t="s">
        <v>219</v>
      </c>
      <c r="K349" s="92" t="s">
        <v>78</v>
      </c>
      <c r="L349" s="92" t="s">
        <v>269</v>
      </c>
      <c r="M349" s="94" t="s">
        <v>57</v>
      </c>
      <c r="N349" s="95" t="s">
        <v>425</v>
      </c>
      <c r="O349" s="96">
        <v>2008</v>
      </c>
      <c r="P349" s="97" t="s">
        <v>427</v>
      </c>
      <c r="Q349" s="241">
        <v>1380</v>
      </c>
      <c r="R349" s="92" t="s">
        <v>244</v>
      </c>
      <c r="S349" s="94" t="s">
        <v>60</v>
      </c>
      <c r="T349" s="90" t="s">
        <v>223</v>
      </c>
      <c r="U349" s="98" t="s">
        <v>134</v>
      </c>
      <c r="V349" s="90" t="s">
        <v>224</v>
      </c>
      <c r="W349" s="99" t="s">
        <v>225</v>
      </c>
      <c r="X349" s="100" t="s">
        <v>226</v>
      </c>
      <c r="Y349" s="100">
        <v>41045</v>
      </c>
      <c r="Z349" s="92">
        <v>92</v>
      </c>
      <c r="AA349" s="278">
        <v>828</v>
      </c>
      <c r="AB349" s="92" t="s">
        <v>66</v>
      </c>
      <c r="AC349" s="278">
        <v>6525</v>
      </c>
      <c r="AD349" s="94" t="s">
        <v>227</v>
      </c>
      <c r="AE349" s="95" t="s">
        <v>333</v>
      </c>
      <c r="AF349" s="97" t="s">
        <v>236</v>
      </c>
      <c r="AG349" s="91" t="s">
        <v>229</v>
      </c>
      <c r="AH349" s="92">
        <v>1</v>
      </c>
      <c r="AI349" s="92">
        <v>34.1</v>
      </c>
      <c r="AJ349" s="93">
        <v>35.1</v>
      </c>
      <c r="AK349" s="90">
        <v>0</v>
      </c>
      <c r="AL349" s="89">
        <v>2.8490028490028491E-2</v>
      </c>
      <c r="AM349" s="91" t="s">
        <v>230</v>
      </c>
      <c r="AN349" s="92" t="s">
        <v>231</v>
      </c>
      <c r="AO349" s="92" t="s">
        <v>232</v>
      </c>
      <c r="AP349" s="76" t="s">
        <v>16963</v>
      </c>
      <c r="AQ349" s="27" t="str">
        <f t="shared" si="13"/>
        <v>Record Complete</v>
      </c>
      <c r="AR349" s="90" t="s">
        <v>234</v>
      </c>
      <c r="AS349" s="5" t="str">
        <f t="shared" si="14"/>
        <v/>
      </c>
      <c r="AT349" t="s">
        <v>17200</v>
      </c>
    </row>
    <row r="350" spans="1:46" ht="15.75" thickBot="1" x14ac:dyDescent="0.3">
      <c r="A350" s="101" t="s">
        <v>423</v>
      </c>
      <c r="B350" s="56">
        <v>6681</v>
      </c>
      <c r="C350" s="50" t="s">
        <v>213</v>
      </c>
      <c r="D350" s="50" t="s">
        <v>327</v>
      </c>
      <c r="E350" s="51" t="str">
        <f ca="1">IF(ISERROR(INDIRECT(CONCATENATE("FIPs_codes!",ADDRESS((MATCH($D350,INDIRECT($C350),0)+MATCH($C350,FIPs_codes!$G$1:$G$3296,0)-1),COLUMN(FIPs_codes!A348))))),"",INDIRECT(CONCATENATE("FIPs_codes!",ADDRESS((MATCH($D350,INDIRECT($C350),0)+MATCH($C350,FIPs_codes!$G$1:$G$3296,0)-1),COLUMN(FIPs_codes!A348)))))</f>
        <v>40149</v>
      </c>
      <c r="F350" s="51">
        <f ca="1">IF(ISERROR(INDIRECT(CONCATENATE("FIPs_codes!",ADDRESS((MATCH($D350,INDIRECT($C350),0)+MATCH($C350,FIPs_codes!$G$1:$G$3296,0)-1),COLUMN(FIPs_codes!C348))))),"",INDIRECT(CONCATENATE("FIPs_codes!",ADDRESS((MATCH($D350,INDIRECT($C350),0)+MATCH($C350,FIPs_codes!$G$1:$G$3296,0)-1),COLUMN(FIPs_codes!C348)))))</f>
        <v>6</v>
      </c>
      <c r="G350" s="52" t="s">
        <v>216</v>
      </c>
      <c r="H350" s="211" t="s">
        <v>217</v>
      </c>
      <c r="I350" s="101" t="s">
        <v>424</v>
      </c>
      <c r="J350" s="56" t="s">
        <v>219</v>
      </c>
      <c r="K350" s="50" t="s">
        <v>78</v>
      </c>
      <c r="L350" s="50" t="s">
        <v>269</v>
      </c>
      <c r="M350" s="105" t="s">
        <v>57</v>
      </c>
      <c r="N350" s="48" t="s">
        <v>425</v>
      </c>
      <c r="O350" s="58">
        <v>2008</v>
      </c>
      <c r="P350" s="54" t="s">
        <v>427</v>
      </c>
      <c r="Q350" s="249">
        <v>1380</v>
      </c>
      <c r="R350" s="50" t="s">
        <v>244</v>
      </c>
      <c r="S350" s="105" t="s">
        <v>60</v>
      </c>
      <c r="T350" s="101" t="s">
        <v>223</v>
      </c>
      <c r="U350" s="106" t="s">
        <v>134</v>
      </c>
      <c r="V350" s="101" t="s">
        <v>224</v>
      </c>
      <c r="W350" s="107" t="s">
        <v>225</v>
      </c>
      <c r="X350" s="62" t="s">
        <v>226</v>
      </c>
      <c r="Y350" s="62">
        <v>41045</v>
      </c>
      <c r="Z350" s="50">
        <v>92</v>
      </c>
      <c r="AA350" s="126">
        <v>828</v>
      </c>
      <c r="AB350" s="50" t="s">
        <v>66</v>
      </c>
      <c r="AC350" s="126">
        <v>6525</v>
      </c>
      <c r="AD350" s="105" t="s">
        <v>227</v>
      </c>
      <c r="AE350" s="48" t="s">
        <v>235</v>
      </c>
      <c r="AF350" s="54" t="s">
        <v>236</v>
      </c>
      <c r="AG350" s="56" t="s">
        <v>229</v>
      </c>
      <c r="AH350" s="50">
        <v>1.3</v>
      </c>
      <c r="AI350" s="50">
        <v>35.200000000000003</v>
      </c>
      <c r="AJ350" s="60">
        <v>36.6</v>
      </c>
      <c r="AK350" s="101">
        <v>0</v>
      </c>
      <c r="AL350" s="108">
        <v>3.5616438356164383E-2</v>
      </c>
      <c r="AM350" s="56" t="s">
        <v>230</v>
      </c>
      <c r="AN350" s="50" t="s">
        <v>231</v>
      </c>
      <c r="AO350" s="50" t="s">
        <v>232</v>
      </c>
      <c r="AP350" s="76" t="s">
        <v>16963</v>
      </c>
      <c r="AQ350" s="27" t="str">
        <f t="shared" si="13"/>
        <v>Record Complete</v>
      </c>
      <c r="AR350" s="101" t="s">
        <v>234</v>
      </c>
      <c r="AS350" s="5" t="str">
        <f t="shared" si="14"/>
        <v/>
      </c>
      <c r="AT350" t="s">
        <v>17200</v>
      </c>
    </row>
    <row r="351" spans="1:46" ht="15.75" thickBot="1" x14ac:dyDescent="0.3">
      <c r="A351" s="188" t="s">
        <v>423</v>
      </c>
      <c r="B351" s="290">
        <v>6681</v>
      </c>
      <c r="C351" s="32" t="s">
        <v>213</v>
      </c>
      <c r="D351" s="32" t="s">
        <v>327</v>
      </c>
      <c r="E351" s="51" t="str">
        <f ca="1">IF(ISERROR(INDIRECT(CONCATENATE("FIPs_codes!",ADDRESS((MATCH($D351,INDIRECT($C351),0)+MATCH($C351,FIPs_codes!$G$1:$G$3296,0)-1),COLUMN(FIPs_codes!A349))))),"",INDIRECT(CONCATENATE("FIPs_codes!",ADDRESS((MATCH($D351,INDIRECT($C351),0)+MATCH($C351,FIPs_codes!$G$1:$G$3296,0)-1),COLUMN(FIPs_codes!A349)))))</f>
        <v>40149</v>
      </c>
      <c r="F351" s="51">
        <f ca="1">IF(ISERROR(INDIRECT(CONCATENATE("FIPs_codes!",ADDRESS((MATCH($D351,INDIRECT($C351),0)+MATCH($C351,FIPs_codes!$G$1:$G$3296,0)-1),COLUMN(FIPs_codes!C349))))),"",INDIRECT(CONCATENATE("FIPs_codes!",ADDRESS((MATCH($D351,INDIRECT($C351),0)+MATCH($C351,FIPs_codes!$G$1:$G$3296,0)-1),COLUMN(FIPs_codes!C349)))))</f>
        <v>6</v>
      </c>
      <c r="G351" s="34" t="s">
        <v>216</v>
      </c>
      <c r="H351" s="210" t="s">
        <v>217</v>
      </c>
      <c r="I351" s="188" t="s">
        <v>424</v>
      </c>
      <c r="J351" s="38" t="s">
        <v>219</v>
      </c>
      <c r="K351" s="32" t="s">
        <v>78</v>
      </c>
      <c r="L351" s="32" t="s">
        <v>269</v>
      </c>
      <c r="M351" s="221" t="s">
        <v>57</v>
      </c>
      <c r="N351" s="30" t="s">
        <v>425</v>
      </c>
      <c r="O351" s="40">
        <v>2008</v>
      </c>
      <c r="P351" s="36" t="s">
        <v>427</v>
      </c>
      <c r="Q351" s="247">
        <v>1380</v>
      </c>
      <c r="R351" s="32" t="s">
        <v>244</v>
      </c>
      <c r="S351" s="221" t="s">
        <v>60</v>
      </c>
      <c r="T351" s="188" t="s">
        <v>223</v>
      </c>
      <c r="U351" s="257" t="s">
        <v>134</v>
      </c>
      <c r="V351" s="188" t="s">
        <v>224</v>
      </c>
      <c r="W351" s="264" t="s">
        <v>225</v>
      </c>
      <c r="X351" s="44" t="s">
        <v>226</v>
      </c>
      <c r="Y351" s="44">
        <v>41045</v>
      </c>
      <c r="Z351" s="32">
        <v>92</v>
      </c>
      <c r="AA351" s="125">
        <v>828</v>
      </c>
      <c r="AB351" s="32" t="s">
        <v>66</v>
      </c>
      <c r="AC351" s="125">
        <v>6525</v>
      </c>
      <c r="AD351" s="221" t="s">
        <v>227</v>
      </c>
      <c r="AE351" s="30" t="s">
        <v>235</v>
      </c>
      <c r="AF351" s="36" t="s">
        <v>236</v>
      </c>
      <c r="AG351" s="38" t="s">
        <v>229</v>
      </c>
      <c r="AH351" s="32">
        <v>1.2</v>
      </c>
      <c r="AI351" s="32">
        <v>57.7</v>
      </c>
      <c r="AJ351" s="42">
        <v>59</v>
      </c>
      <c r="AK351" s="188">
        <v>0</v>
      </c>
      <c r="AL351" s="75">
        <v>2.0373514431239387E-2</v>
      </c>
      <c r="AM351" s="38" t="s">
        <v>230</v>
      </c>
      <c r="AN351" s="32" t="s">
        <v>231</v>
      </c>
      <c r="AO351" s="32" t="s">
        <v>232</v>
      </c>
      <c r="AP351" s="76" t="s">
        <v>16963</v>
      </c>
      <c r="AQ351" s="27" t="str">
        <f t="shared" si="13"/>
        <v>Record Complete</v>
      </c>
      <c r="AR351" s="188" t="s">
        <v>234</v>
      </c>
      <c r="AS351" s="5" t="str">
        <f t="shared" si="14"/>
        <v/>
      </c>
      <c r="AT351" t="s">
        <v>17200</v>
      </c>
    </row>
    <row r="352" spans="1:46" ht="15.75" thickBot="1" x14ac:dyDescent="0.3">
      <c r="A352" s="77" t="s">
        <v>423</v>
      </c>
      <c r="B352" s="113">
        <v>6681</v>
      </c>
      <c r="C352" s="79" t="s">
        <v>213</v>
      </c>
      <c r="D352" s="79" t="s">
        <v>327</v>
      </c>
      <c r="E352" s="51" t="str">
        <f ca="1">IF(ISERROR(INDIRECT(CONCATENATE("FIPs_codes!",ADDRESS((MATCH($D352,INDIRECT($C352),0)+MATCH($C352,FIPs_codes!$G$1:$G$3296,0)-1),COLUMN(FIPs_codes!A350))))),"",INDIRECT(CONCATENATE("FIPs_codes!",ADDRESS((MATCH($D352,INDIRECT($C352),0)+MATCH($C352,FIPs_codes!$G$1:$G$3296,0)-1),COLUMN(FIPs_codes!A350)))))</f>
        <v>40149</v>
      </c>
      <c r="F352" s="51">
        <f ca="1">IF(ISERROR(INDIRECT(CONCATENATE("FIPs_codes!",ADDRESS((MATCH($D352,INDIRECT($C352),0)+MATCH($C352,FIPs_codes!$G$1:$G$3296,0)-1),COLUMN(FIPs_codes!C350))))),"",INDIRECT(CONCATENATE("FIPs_codes!",ADDRESS((MATCH($D352,INDIRECT($C352),0)+MATCH($C352,FIPs_codes!$G$1:$G$3296,0)-1),COLUMN(FIPs_codes!C350)))))</f>
        <v>6</v>
      </c>
      <c r="G352" s="80" t="s">
        <v>216</v>
      </c>
      <c r="H352" s="206" t="s">
        <v>217</v>
      </c>
      <c r="I352" s="77" t="s">
        <v>424</v>
      </c>
      <c r="J352" s="78" t="s">
        <v>219</v>
      </c>
      <c r="K352" s="79" t="s">
        <v>78</v>
      </c>
      <c r="L352" s="79" t="s">
        <v>269</v>
      </c>
      <c r="M352" s="82" t="s">
        <v>57</v>
      </c>
      <c r="N352" s="83" t="s">
        <v>425</v>
      </c>
      <c r="O352" s="84">
        <v>2008</v>
      </c>
      <c r="P352" s="85" t="s">
        <v>433</v>
      </c>
      <c r="Q352" s="243">
        <v>1380</v>
      </c>
      <c r="R352" s="79" t="s">
        <v>244</v>
      </c>
      <c r="S352" s="82" t="s">
        <v>60</v>
      </c>
      <c r="T352" s="77" t="s">
        <v>223</v>
      </c>
      <c r="U352" s="86" t="s">
        <v>134</v>
      </c>
      <c r="V352" s="77" t="s">
        <v>224</v>
      </c>
      <c r="W352" s="87" t="s">
        <v>225</v>
      </c>
      <c r="X352" s="88" t="s">
        <v>226</v>
      </c>
      <c r="Y352" s="88">
        <v>41099</v>
      </c>
      <c r="Z352" s="79">
        <v>91</v>
      </c>
      <c r="AA352" s="279">
        <v>868</v>
      </c>
      <c r="AB352" s="79" t="s">
        <v>66</v>
      </c>
      <c r="AC352" s="279">
        <v>6525</v>
      </c>
      <c r="AD352" s="82" t="s">
        <v>227</v>
      </c>
      <c r="AE352" s="83" t="s">
        <v>235</v>
      </c>
      <c r="AF352" s="85" t="s">
        <v>236</v>
      </c>
      <c r="AG352" s="78" t="s">
        <v>229</v>
      </c>
      <c r="AH352" s="79">
        <v>1</v>
      </c>
      <c r="AI352" s="79">
        <v>0.7</v>
      </c>
      <c r="AJ352" s="81">
        <v>1.7</v>
      </c>
      <c r="AK352" s="77">
        <v>0</v>
      </c>
      <c r="AL352" s="89">
        <v>0.58823529411764708</v>
      </c>
      <c r="AM352" s="78" t="s">
        <v>230</v>
      </c>
      <c r="AN352" s="79" t="s">
        <v>231</v>
      </c>
      <c r="AO352" s="79" t="s">
        <v>232</v>
      </c>
      <c r="AP352" s="76" t="s">
        <v>16963</v>
      </c>
      <c r="AQ352" s="27" t="str">
        <f t="shared" si="13"/>
        <v>Record Complete</v>
      </c>
      <c r="AR352" s="77" t="s">
        <v>234</v>
      </c>
      <c r="AS352" s="5" t="str">
        <f t="shared" si="14"/>
        <v/>
      </c>
      <c r="AT352" t="s">
        <v>17200</v>
      </c>
    </row>
    <row r="353" spans="1:46" ht="15.75" thickBot="1" x14ac:dyDescent="0.3">
      <c r="A353" s="77" t="s">
        <v>423</v>
      </c>
      <c r="B353" s="113">
        <v>6681</v>
      </c>
      <c r="C353" s="79" t="s">
        <v>213</v>
      </c>
      <c r="D353" s="79" t="s">
        <v>327</v>
      </c>
      <c r="E353" s="51" t="str">
        <f ca="1">IF(ISERROR(INDIRECT(CONCATENATE("FIPs_codes!",ADDRESS((MATCH($D353,INDIRECT($C353),0)+MATCH($C353,FIPs_codes!$G$1:$G$3296,0)-1),COLUMN(FIPs_codes!A351))))),"",INDIRECT(CONCATENATE("FIPs_codes!",ADDRESS((MATCH($D353,INDIRECT($C353),0)+MATCH($C353,FIPs_codes!$G$1:$G$3296,0)-1),COLUMN(FIPs_codes!A351)))))</f>
        <v>40149</v>
      </c>
      <c r="F353" s="51">
        <f ca="1">IF(ISERROR(INDIRECT(CONCATENATE("FIPs_codes!",ADDRESS((MATCH($D353,INDIRECT($C353),0)+MATCH($C353,FIPs_codes!$G$1:$G$3296,0)-1),COLUMN(FIPs_codes!C351))))),"",INDIRECT(CONCATENATE("FIPs_codes!",ADDRESS((MATCH($D353,INDIRECT($C353),0)+MATCH($C353,FIPs_codes!$G$1:$G$3296,0)-1),COLUMN(FIPs_codes!C351)))))</f>
        <v>6</v>
      </c>
      <c r="G353" s="80" t="s">
        <v>216</v>
      </c>
      <c r="H353" s="206" t="s">
        <v>217</v>
      </c>
      <c r="I353" s="77" t="s">
        <v>424</v>
      </c>
      <c r="J353" s="78" t="s">
        <v>219</v>
      </c>
      <c r="K353" s="79" t="s">
        <v>78</v>
      </c>
      <c r="L353" s="79" t="s">
        <v>269</v>
      </c>
      <c r="M353" s="82" t="s">
        <v>57</v>
      </c>
      <c r="N353" s="83" t="s">
        <v>425</v>
      </c>
      <c r="O353" s="84">
        <v>2008</v>
      </c>
      <c r="P353" s="85" t="s">
        <v>433</v>
      </c>
      <c r="Q353" s="243">
        <v>1380</v>
      </c>
      <c r="R353" s="79" t="s">
        <v>244</v>
      </c>
      <c r="S353" s="82" t="s">
        <v>60</v>
      </c>
      <c r="T353" s="77" t="s">
        <v>223</v>
      </c>
      <c r="U353" s="86" t="s">
        <v>134</v>
      </c>
      <c r="V353" s="77" t="s">
        <v>224</v>
      </c>
      <c r="W353" s="87" t="s">
        <v>225</v>
      </c>
      <c r="X353" s="88" t="s">
        <v>226</v>
      </c>
      <c r="Y353" s="88">
        <v>41099</v>
      </c>
      <c r="Z353" s="79">
        <v>91</v>
      </c>
      <c r="AA353" s="279">
        <v>868</v>
      </c>
      <c r="AB353" s="79" t="s">
        <v>66</v>
      </c>
      <c r="AC353" s="279">
        <v>6525</v>
      </c>
      <c r="AD353" s="82" t="s">
        <v>227</v>
      </c>
      <c r="AE353" s="83" t="s">
        <v>235</v>
      </c>
      <c r="AF353" s="85" t="s">
        <v>236</v>
      </c>
      <c r="AG353" s="78" t="s">
        <v>229</v>
      </c>
      <c r="AH353" s="79">
        <v>0.9</v>
      </c>
      <c r="AI353" s="79">
        <v>3.3</v>
      </c>
      <c r="AJ353" s="81">
        <v>4.2</v>
      </c>
      <c r="AK353" s="77">
        <v>0</v>
      </c>
      <c r="AL353" s="89">
        <v>0.21428571428571427</v>
      </c>
      <c r="AM353" s="78" t="s">
        <v>230</v>
      </c>
      <c r="AN353" s="79" t="s">
        <v>231</v>
      </c>
      <c r="AO353" s="79" t="s">
        <v>232</v>
      </c>
      <c r="AP353" s="76" t="s">
        <v>16963</v>
      </c>
      <c r="AQ353" s="27" t="str">
        <f t="shared" si="13"/>
        <v>Record Complete</v>
      </c>
      <c r="AR353" s="77" t="s">
        <v>234</v>
      </c>
      <c r="AS353" s="5" t="str">
        <f t="shared" si="14"/>
        <v/>
      </c>
      <c r="AT353" t="s">
        <v>17200</v>
      </c>
    </row>
    <row r="354" spans="1:46" ht="15.75" thickBot="1" x14ac:dyDescent="0.3">
      <c r="A354" s="77" t="s">
        <v>423</v>
      </c>
      <c r="B354" s="113">
        <v>6681</v>
      </c>
      <c r="C354" s="79" t="s">
        <v>213</v>
      </c>
      <c r="D354" s="79" t="s">
        <v>327</v>
      </c>
      <c r="E354" s="51" t="str">
        <f ca="1">IF(ISERROR(INDIRECT(CONCATENATE("FIPs_codes!",ADDRESS((MATCH($D354,INDIRECT($C354),0)+MATCH($C354,FIPs_codes!$G$1:$G$3296,0)-1),COLUMN(FIPs_codes!A352))))),"",INDIRECT(CONCATENATE("FIPs_codes!",ADDRESS((MATCH($D354,INDIRECT($C354),0)+MATCH($C354,FIPs_codes!$G$1:$G$3296,0)-1),COLUMN(FIPs_codes!A352)))))</f>
        <v>40149</v>
      </c>
      <c r="F354" s="51">
        <f ca="1">IF(ISERROR(INDIRECT(CONCATENATE("FIPs_codes!",ADDRESS((MATCH($D354,INDIRECT($C354),0)+MATCH($C354,FIPs_codes!$G$1:$G$3296,0)-1),COLUMN(FIPs_codes!C352))))),"",INDIRECT(CONCATENATE("FIPs_codes!",ADDRESS((MATCH($D354,INDIRECT($C354),0)+MATCH($C354,FIPs_codes!$G$1:$G$3296,0)-1),COLUMN(FIPs_codes!C352)))))</f>
        <v>6</v>
      </c>
      <c r="G354" s="80" t="s">
        <v>216</v>
      </c>
      <c r="H354" s="206" t="s">
        <v>217</v>
      </c>
      <c r="I354" s="77" t="s">
        <v>424</v>
      </c>
      <c r="J354" s="78" t="s">
        <v>219</v>
      </c>
      <c r="K354" s="79" t="s">
        <v>78</v>
      </c>
      <c r="L354" s="79" t="s">
        <v>269</v>
      </c>
      <c r="M354" s="82" t="s">
        <v>57</v>
      </c>
      <c r="N354" s="83" t="s">
        <v>425</v>
      </c>
      <c r="O354" s="84">
        <v>2008</v>
      </c>
      <c r="P354" s="85" t="s">
        <v>426</v>
      </c>
      <c r="Q354" s="243">
        <v>1380</v>
      </c>
      <c r="R354" s="79" t="s">
        <v>244</v>
      </c>
      <c r="S354" s="82" t="s">
        <v>60</v>
      </c>
      <c r="T354" s="77" t="s">
        <v>223</v>
      </c>
      <c r="U354" s="86" t="s">
        <v>134</v>
      </c>
      <c r="V354" s="77" t="s">
        <v>224</v>
      </c>
      <c r="W354" s="87" t="s">
        <v>225</v>
      </c>
      <c r="X354" s="88" t="s">
        <v>226</v>
      </c>
      <c r="Y354" s="88">
        <v>41099</v>
      </c>
      <c r="Z354" s="79">
        <v>89</v>
      </c>
      <c r="AA354" s="279">
        <v>941</v>
      </c>
      <c r="AB354" s="79" t="s">
        <v>66</v>
      </c>
      <c r="AC354" s="279">
        <v>6525</v>
      </c>
      <c r="AD354" s="82" t="s">
        <v>227</v>
      </c>
      <c r="AE354" s="83" t="s">
        <v>235</v>
      </c>
      <c r="AF354" s="85" t="s">
        <v>68</v>
      </c>
      <c r="AG354" s="78" t="s">
        <v>229</v>
      </c>
      <c r="AH354" s="79">
        <v>0.3</v>
      </c>
      <c r="AI354" s="79">
        <v>4.2</v>
      </c>
      <c r="AJ354" s="81">
        <v>4.5999999999999996</v>
      </c>
      <c r="AK354" s="77">
        <v>0</v>
      </c>
      <c r="AL354" s="89">
        <v>6.6666666666666666E-2</v>
      </c>
      <c r="AM354" s="78" t="s">
        <v>230</v>
      </c>
      <c r="AN354" s="79" t="s">
        <v>231</v>
      </c>
      <c r="AO354" s="79" t="s">
        <v>232</v>
      </c>
      <c r="AP354" s="76" t="s">
        <v>16963</v>
      </c>
      <c r="AQ354" s="27" t="str">
        <f t="shared" si="13"/>
        <v>Record Complete</v>
      </c>
      <c r="AR354" s="77" t="s">
        <v>234</v>
      </c>
      <c r="AS354" s="5" t="str">
        <f t="shared" si="14"/>
        <v/>
      </c>
      <c r="AT354" t="s">
        <v>17200</v>
      </c>
    </row>
    <row r="355" spans="1:46" ht="15.75" thickBot="1" x14ac:dyDescent="0.3">
      <c r="A355" s="72" t="s">
        <v>423</v>
      </c>
      <c r="B355" s="55">
        <v>6681</v>
      </c>
      <c r="C355" s="49" t="s">
        <v>213</v>
      </c>
      <c r="D355" s="49" t="s">
        <v>327</v>
      </c>
      <c r="E355" s="51" t="str">
        <f ca="1">IF(ISERROR(INDIRECT(CONCATENATE("FIPs_codes!",ADDRESS((MATCH($D355,INDIRECT($C355),0)+MATCH($C355,FIPs_codes!$G$1:$G$3296,0)-1),COLUMN(FIPs_codes!A353))))),"",INDIRECT(CONCATENATE("FIPs_codes!",ADDRESS((MATCH($D355,INDIRECT($C355),0)+MATCH($C355,FIPs_codes!$G$1:$G$3296,0)-1),COLUMN(FIPs_codes!A353)))))</f>
        <v>40149</v>
      </c>
      <c r="F355" s="51">
        <f ca="1">IF(ISERROR(INDIRECT(CONCATENATE("FIPs_codes!",ADDRESS((MATCH($D355,INDIRECT($C355),0)+MATCH($C355,FIPs_codes!$G$1:$G$3296,0)-1),COLUMN(FIPs_codes!C353))))),"",INDIRECT(CONCATENATE("FIPs_codes!",ADDRESS((MATCH($D355,INDIRECT($C355),0)+MATCH($C355,FIPs_codes!$G$1:$G$3296,0)-1),COLUMN(FIPs_codes!C353)))))</f>
        <v>6</v>
      </c>
      <c r="G355" s="51" t="s">
        <v>216</v>
      </c>
      <c r="H355" s="207" t="s">
        <v>217</v>
      </c>
      <c r="I355" s="72" t="s">
        <v>424</v>
      </c>
      <c r="J355" s="55" t="s">
        <v>219</v>
      </c>
      <c r="K355" s="49" t="s">
        <v>78</v>
      </c>
      <c r="L355" s="49" t="s">
        <v>269</v>
      </c>
      <c r="M355" s="71" t="s">
        <v>57</v>
      </c>
      <c r="N355" s="47" t="s">
        <v>425</v>
      </c>
      <c r="O355" s="57">
        <v>2008</v>
      </c>
      <c r="P355" s="53" t="s">
        <v>433</v>
      </c>
      <c r="Q355" s="244">
        <v>1380</v>
      </c>
      <c r="R355" s="49" t="s">
        <v>244</v>
      </c>
      <c r="S355" s="71" t="s">
        <v>60</v>
      </c>
      <c r="T355" s="72" t="s">
        <v>223</v>
      </c>
      <c r="U355" s="73" t="s">
        <v>134</v>
      </c>
      <c r="V355" s="72" t="s">
        <v>224</v>
      </c>
      <c r="W355" s="74" t="s">
        <v>225</v>
      </c>
      <c r="X355" s="61" t="s">
        <v>226</v>
      </c>
      <c r="Y355" s="61">
        <v>41099</v>
      </c>
      <c r="Z355" s="49">
        <v>91</v>
      </c>
      <c r="AA355" s="128">
        <v>868</v>
      </c>
      <c r="AB355" s="49" t="s">
        <v>66</v>
      </c>
      <c r="AC355" s="128">
        <v>6525</v>
      </c>
      <c r="AD355" s="71" t="s">
        <v>227</v>
      </c>
      <c r="AE355" s="47" t="s">
        <v>235</v>
      </c>
      <c r="AF355" s="53" t="s">
        <v>236</v>
      </c>
      <c r="AG355" s="55" t="s">
        <v>229</v>
      </c>
      <c r="AH355" s="49">
        <v>0.8</v>
      </c>
      <c r="AI355" s="49">
        <v>3.9</v>
      </c>
      <c r="AJ355" s="59">
        <v>4.5999999999999996</v>
      </c>
      <c r="AK355" s="72">
        <v>0</v>
      </c>
      <c r="AL355" s="75">
        <v>0.1702127659574468</v>
      </c>
      <c r="AM355" s="55" t="s">
        <v>230</v>
      </c>
      <c r="AN355" s="49" t="s">
        <v>231</v>
      </c>
      <c r="AO355" s="49" t="s">
        <v>232</v>
      </c>
      <c r="AP355" s="76" t="s">
        <v>16963</v>
      </c>
      <c r="AQ355" s="27" t="str">
        <f t="shared" si="13"/>
        <v>Record Complete</v>
      </c>
      <c r="AR355" s="72" t="s">
        <v>234</v>
      </c>
      <c r="AS355" s="5" t="str">
        <f t="shared" si="14"/>
        <v/>
      </c>
      <c r="AT355" t="s">
        <v>17200</v>
      </c>
    </row>
    <row r="356" spans="1:46" ht="15.75" thickBot="1" x14ac:dyDescent="0.3">
      <c r="A356" s="90" t="s">
        <v>423</v>
      </c>
      <c r="B356" s="91">
        <v>6681</v>
      </c>
      <c r="C356" s="92" t="s">
        <v>213</v>
      </c>
      <c r="D356" s="92" t="s">
        <v>327</v>
      </c>
      <c r="E356" s="51" t="str">
        <f ca="1">IF(ISERROR(INDIRECT(CONCATENATE("FIPs_codes!",ADDRESS((MATCH($D356,INDIRECT($C356),0)+MATCH($C356,FIPs_codes!$G$1:$G$3296,0)-1),COLUMN(FIPs_codes!A354))))),"",INDIRECT(CONCATENATE("FIPs_codes!",ADDRESS((MATCH($D356,INDIRECT($C356),0)+MATCH($C356,FIPs_codes!$G$1:$G$3296,0)-1),COLUMN(FIPs_codes!A354)))))</f>
        <v>40149</v>
      </c>
      <c r="F356" s="51">
        <f ca="1">IF(ISERROR(INDIRECT(CONCATENATE("FIPs_codes!",ADDRESS((MATCH($D356,INDIRECT($C356),0)+MATCH($C356,FIPs_codes!$G$1:$G$3296,0)-1),COLUMN(FIPs_codes!C354))))),"",INDIRECT(CONCATENATE("FIPs_codes!",ADDRESS((MATCH($D356,INDIRECT($C356),0)+MATCH($C356,FIPs_codes!$G$1:$G$3296,0)-1),COLUMN(FIPs_codes!C354)))))</f>
        <v>6</v>
      </c>
      <c r="G356" s="110" t="s">
        <v>216</v>
      </c>
      <c r="H356" s="204" t="s">
        <v>217</v>
      </c>
      <c r="I356" s="90" t="s">
        <v>424</v>
      </c>
      <c r="J356" s="91" t="s">
        <v>219</v>
      </c>
      <c r="K356" s="92" t="s">
        <v>78</v>
      </c>
      <c r="L356" s="92" t="s">
        <v>269</v>
      </c>
      <c r="M356" s="94" t="s">
        <v>57</v>
      </c>
      <c r="N356" s="95" t="s">
        <v>425</v>
      </c>
      <c r="O356" s="96">
        <v>2008</v>
      </c>
      <c r="P356" s="97" t="s">
        <v>426</v>
      </c>
      <c r="Q356" s="241">
        <v>1380</v>
      </c>
      <c r="R356" s="92" t="s">
        <v>244</v>
      </c>
      <c r="S356" s="94" t="s">
        <v>60</v>
      </c>
      <c r="T356" s="90" t="s">
        <v>223</v>
      </c>
      <c r="U356" s="98" t="s">
        <v>134</v>
      </c>
      <c r="V356" s="90" t="s">
        <v>224</v>
      </c>
      <c r="W356" s="99" t="s">
        <v>225</v>
      </c>
      <c r="X356" s="100" t="s">
        <v>226</v>
      </c>
      <c r="Y356" s="100">
        <v>41099</v>
      </c>
      <c r="Z356" s="92">
        <v>89</v>
      </c>
      <c r="AA356" s="278">
        <v>941</v>
      </c>
      <c r="AB356" s="92" t="s">
        <v>66</v>
      </c>
      <c r="AC356" s="278">
        <v>6525</v>
      </c>
      <c r="AD356" s="94" t="s">
        <v>227</v>
      </c>
      <c r="AE356" s="95" t="s">
        <v>235</v>
      </c>
      <c r="AF356" s="97" t="s">
        <v>68</v>
      </c>
      <c r="AG356" s="91" t="s">
        <v>229</v>
      </c>
      <c r="AH356" s="92">
        <v>0.7</v>
      </c>
      <c r="AI356" s="92">
        <v>4.0999999999999996</v>
      </c>
      <c r="AJ356" s="93">
        <v>4.8</v>
      </c>
      <c r="AK356" s="90">
        <v>0</v>
      </c>
      <c r="AL356" s="89">
        <v>0.14583333333333334</v>
      </c>
      <c r="AM356" s="91" t="s">
        <v>230</v>
      </c>
      <c r="AN356" s="92" t="s">
        <v>231</v>
      </c>
      <c r="AO356" s="92" t="s">
        <v>232</v>
      </c>
      <c r="AP356" s="76" t="s">
        <v>16963</v>
      </c>
      <c r="AQ356" s="27" t="str">
        <f t="shared" si="13"/>
        <v>Record Complete</v>
      </c>
      <c r="AR356" s="90" t="s">
        <v>234</v>
      </c>
      <c r="AS356" s="5" t="str">
        <f t="shared" si="14"/>
        <v/>
      </c>
      <c r="AT356" t="s">
        <v>17200</v>
      </c>
    </row>
    <row r="357" spans="1:46" ht="15.75" thickBot="1" x14ac:dyDescent="0.3">
      <c r="A357" s="77" t="s">
        <v>423</v>
      </c>
      <c r="B357" s="78">
        <v>6681</v>
      </c>
      <c r="C357" s="79" t="s">
        <v>213</v>
      </c>
      <c r="D357" s="79" t="s">
        <v>327</v>
      </c>
      <c r="E357" s="51" t="str">
        <f ca="1">IF(ISERROR(INDIRECT(CONCATENATE("FIPs_codes!",ADDRESS((MATCH($D357,INDIRECT($C357),0)+MATCH($C357,FIPs_codes!$G$1:$G$3296,0)-1),COLUMN(FIPs_codes!A355))))),"",INDIRECT(CONCATENATE("FIPs_codes!",ADDRESS((MATCH($D357,INDIRECT($C357),0)+MATCH($C357,FIPs_codes!$G$1:$G$3296,0)-1),COLUMN(FIPs_codes!A355)))))</f>
        <v>40149</v>
      </c>
      <c r="F357" s="51">
        <f ca="1">IF(ISERROR(INDIRECT(CONCATENATE("FIPs_codes!",ADDRESS((MATCH($D357,INDIRECT($C357),0)+MATCH($C357,FIPs_codes!$G$1:$G$3296,0)-1),COLUMN(FIPs_codes!C355))))),"",INDIRECT(CONCATENATE("FIPs_codes!",ADDRESS((MATCH($D357,INDIRECT($C357),0)+MATCH($C357,FIPs_codes!$G$1:$G$3296,0)-1),COLUMN(FIPs_codes!C355)))))</f>
        <v>6</v>
      </c>
      <c r="G357" s="80" t="s">
        <v>216</v>
      </c>
      <c r="H357" s="206" t="s">
        <v>217</v>
      </c>
      <c r="I357" s="77" t="s">
        <v>424</v>
      </c>
      <c r="J357" s="78" t="s">
        <v>219</v>
      </c>
      <c r="K357" s="79" t="s">
        <v>78</v>
      </c>
      <c r="L357" s="79" t="s">
        <v>269</v>
      </c>
      <c r="M357" s="82" t="s">
        <v>57</v>
      </c>
      <c r="N357" s="83" t="s">
        <v>425</v>
      </c>
      <c r="O357" s="84">
        <v>2008</v>
      </c>
      <c r="P357" s="85" t="s">
        <v>426</v>
      </c>
      <c r="Q357" s="243">
        <v>1380</v>
      </c>
      <c r="R357" s="79" t="s">
        <v>244</v>
      </c>
      <c r="S357" s="82" t="s">
        <v>60</v>
      </c>
      <c r="T357" s="77" t="s">
        <v>223</v>
      </c>
      <c r="U357" s="86" t="s">
        <v>134</v>
      </c>
      <c r="V357" s="77" t="s">
        <v>224</v>
      </c>
      <c r="W357" s="87" t="s">
        <v>225</v>
      </c>
      <c r="X357" s="88" t="s">
        <v>226</v>
      </c>
      <c r="Y357" s="88">
        <v>41099</v>
      </c>
      <c r="Z357" s="79">
        <v>89</v>
      </c>
      <c r="AA357" s="279">
        <v>941</v>
      </c>
      <c r="AB357" s="79" t="s">
        <v>66</v>
      </c>
      <c r="AC357" s="279">
        <v>6525</v>
      </c>
      <c r="AD357" s="82" t="s">
        <v>227</v>
      </c>
      <c r="AE357" s="83" t="s">
        <v>235</v>
      </c>
      <c r="AF357" s="85" t="s">
        <v>68</v>
      </c>
      <c r="AG357" s="78" t="s">
        <v>229</v>
      </c>
      <c r="AH357" s="79">
        <v>0.9</v>
      </c>
      <c r="AI357" s="79">
        <v>4.0999999999999996</v>
      </c>
      <c r="AJ357" s="81">
        <v>5</v>
      </c>
      <c r="AK357" s="77">
        <v>0</v>
      </c>
      <c r="AL357" s="89">
        <v>0.18</v>
      </c>
      <c r="AM357" s="78" t="s">
        <v>230</v>
      </c>
      <c r="AN357" s="79" t="s">
        <v>231</v>
      </c>
      <c r="AO357" s="79" t="s">
        <v>232</v>
      </c>
      <c r="AP357" s="76" t="s">
        <v>16963</v>
      </c>
      <c r="AQ357" s="27" t="str">
        <f t="shared" si="13"/>
        <v>Record Complete</v>
      </c>
      <c r="AR357" s="77" t="s">
        <v>234</v>
      </c>
      <c r="AS357" s="5" t="str">
        <f t="shared" si="14"/>
        <v/>
      </c>
      <c r="AT357" t="s">
        <v>17200</v>
      </c>
    </row>
    <row r="358" spans="1:46" ht="15.75" thickBot="1" x14ac:dyDescent="0.3">
      <c r="A358" s="90" t="s">
        <v>423</v>
      </c>
      <c r="B358" s="91">
        <v>6681</v>
      </c>
      <c r="C358" s="92" t="s">
        <v>213</v>
      </c>
      <c r="D358" s="92" t="s">
        <v>327</v>
      </c>
      <c r="E358" s="51" t="str">
        <f ca="1">IF(ISERROR(INDIRECT(CONCATENATE("FIPs_codes!",ADDRESS((MATCH($D358,INDIRECT($C358),0)+MATCH($C358,FIPs_codes!$G$1:$G$3296,0)-1),COLUMN(FIPs_codes!A356))))),"",INDIRECT(CONCATENATE("FIPs_codes!",ADDRESS((MATCH($D358,INDIRECT($C358),0)+MATCH($C358,FIPs_codes!$G$1:$G$3296,0)-1),COLUMN(FIPs_codes!A356)))))</f>
        <v>40149</v>
      </c>
      <c r="F358" s="51">
        <f ca="1">IF(ISERROR(INDIRECT(CONCATENATE("FIPs_codes!",ADDRESS((MATCH($D358,INDIRECT($C358),0)+MATCH($C358,FIPs_codes!$G$1:$G$3296,0)-1),COLUMN(FIPs_codes!C356))))),"",INDIRECT(CONCATENATE("FIPs_codes!",ADDRESS((MATCH($D358,INDIRECT($C358),0)+MATCH($C358,FIPs_codes!$G$1:$G$3296,0)-1),COLUMN(FIPs_codes!C356)))))</f>
        <v>6</v>
      </c>
      <c r="G358" s="110" t="s">
        <v>216</v>
      </c>
      <c r="H358" s="204" t="s">
        <v>217</v>
      </c>
      <c r="I358" s="90" t="s">
        <v>424</v>
      </c>
      <c r="J358" s="91" t="s">
        <v>219</v>
      </c>
      <c r="K358" s="92" t="s">
        <v>78</v>
      </c>
      <c r="L358" s="92" t="s">
        <v>712</v>
      </c>
      <c r="M358" s="94" t="s">
        <v>57</v>
      </c>
      <c r="N358" s="95" t="s">
        <v>428</v>
      </c>
      <c r="O358" s="96">
        <v>2007</v>
      </c>
      <c r="P358" s="97" t="s">
        <v>429</v>
      </c>
      <c r="Q358" s="241">
        <v>385</v>
      </c>
      <c r="R358" s="92" t="s">
        <v>60</v>
      </c>
      <c r="S358" s="94" t="s">
        <v>60</v>
      </c>
      <c r="T358" s="90" t="s">
        <v>223</v>
      </c>
      <c r="U358" s="98" t="s">
        <v>134</v>
      </c>
      <c r="V358" s="90" t="s">
        <v>308</v>
      </c>
      <c r="W358" s="99" t="s">
        <v>225</v>
      </c>
      <c r="X358" s="100" t="s">
        <v>226</v>
      </c>
      <c r="Y358" s="100">
        <v>41099</v>
      </c>
      <c r="Z358" s="92">
        <v>85</v>
      </c>
      <c r="AA358" s="278">
        <v>580</v>
      </c>
      <c r="AB358" s="92" t="s">
        <v>66</v>
      </c>
      <c r="AC358" s="278">
        <v>3000</v>
      </c>
      <c r="AD358" s="94" t="s">
        <v>227</v>
      </c>
      <c r="AE358" s="95" t="s">
        <v>235</v>
      </c>
      <c r="AF358" s="97" t="s">
        <v>68</v>
      </c>
      <c r="AG358" s="91" t="s">
        <v>229</v>
      </c>
      <c r="AH358" s="92">
        <v>3.6</v>
      </c>
      <c r="AI358" s="92">
        <v>7.4</v>
      </c>
      <c r="AJ358" s="93">
        <v>11</v>
      </c>
      <c r="AK358" s="90">
        <v>16.2</v>
      </c>
      <c r="AL358" s="89">
        <v>0.32727272727272727</v>
      </c>
      <c r="AM358" s="91" t="s">
        <v>230</v>
      </c>
      <c r="AN358" s="92" t="s">
        <v>231</v>
      </c>
      <c r="AO358" s="92" t="s">
        <v>232</v>
      </c>
      <c r="AP358" s="76" t="s">
        <v>16963</v>
      </c>
      <c r="AQ358" s="27" t="str">
        <f t="shared" si="13"/>
        <v>Record Complete</v>
      </c>
      <c r="AR358" s="90" t="s">
        <v>234</v>
      </c>
      <c r="AS358" s="5" t="str">
        <f t="shared" si="14"/>
        <v/>
      </c>
      <c r="AT358" t="s">
        <v>17200</v>
      </c>
    </row>
    <row r="359" spans="1:46" ht="15.75" thickBot="1" x14ac:dyDescent="0.3">
      <c r="A359" s="77" t="s">
        <v>423</v>
      </c>
      <c r="B359" s="78">
        <v>6681</v>
      </c>
      <c r="C359" s="79" t="s">
        <v>213</v>
      </c>
      <c r="D359" s="79" t="s">
        <v>327</v>
      </c>
      <c r="E359" s="51" t="str">
        <f ca="1">IF(ISERROR(INDIRECT(CONCATENATE("FIPs_codes!",ADDRESS((MATCH($D359,INDIRECT($C359),0)+MATCH($C359,FIPs_codes!$G$1:$G$3296,0)-1),COLUMN(FIPs_codes!A357))))),"",INDIRECT(CONCATENATE("FIPs_codes!",ADDRESS((MATCH($D359,INDIRECT($C359),0)+MATCH($C359,FIPs_codes!$G$1:$G$3296,0)-1),COLUMN(FIPs_codes!A357)))))</f>
        <v>40149</v>
      </c>
      <c r="F359" s="51">
        <f ca="1">IF(ISERROR(INDIRECT(CONCATENATE("FIPs_codes!",ADDRESS((MATCH($D359,INDIRECT($C359),0)+MATCH($C359,FIPs_codes!$G$1:$G$3296,0)-1),COLUMN(FIPs_codes!C357))))),"",INDIRECT(CONCATENATE("FIPs_codes!",ADDRESS((MATCH($D359,INDIRECT($C359),0)+MATCH($C359,FIPs_codes!$G$1:$G$3296,0)-1),COLUMN(FIPs_codes!C357)))))</f>
        <v>6</v>
      </c>
      <c r="G359" s="80" t="s">
        <v>216</v>
      </c>
      <c r="H359" s="206" t="s">
        <v>217</v>
      </c>
      <c r="I359" s="77" t="s">
        <v>424</v>
      </c>
      <c r="J359" s="78" t="s">
        <v>219</v>
      </c>
      <c r="K359" s="79" t="s">
        <v>78</v>
      </c>
      <c r="L359" s="79" t="s">
        <v>712</v>
      </c>
      <c r="M359" s="82" t="s">
        <v>57</v>
      </c>
      <c r="N359" s="83" t="s">
        <v>428</v>
      </c>
      <c r="O359" s="84">
        <v>2007</v>
      </c>
      <c r="P359" s="85" t="s">
        <v>429</v>
      </c>
      <c r="Q359" s="243">
        <v>385</v>
      </c>
      <c r="R359" s="79" t="s">
        <v>60</v>
      </c>
      <c r="S359" s="82" t="s">
        <v>60</v>
      </c>
      <c r="T359" s="77" t="s">
        <v>223</v>
      </c>
      <c r="U359" s="86" t="s">
        <v>134</v>
      </c>
      <c r="V359" s="77" t="s">
        <v>308</v>
      </c>
      <c r="W359" s="87" t="s">
        <v>225</v>
      </c>
      <c r="X359" s="88" t="s">
        <v>226</v>
      </c>
      <c r="Y359" s="88">
        <v>41099</v>
      </c>
      <c r="Z359" s="79">
        <v>85</v>
      </c>
      <c r="AA359" s="279">
        <v>580</v>
      </c>
      <c r="AB359" s="79" t="s">
        <v>66</v>
      </c>
      <c r="AC359" s="279">
        <v>3000</v>
      </c>
      <c r="AD359" s="82" t="s">
        <v>227</v>
      </c>
      <c r="AE359" s="83" t="s">
        <v>235</v>
      </c>
      <c r="AF359" s="85" t="s">
        <v>68</v>
      </c>
      <c r="AG359" s="78" t="s">
        <v>229</v>
      </c>
      <c r="AH359" s="79">
        <v>3.5</v>
      </c>
      <c r="AI359" s="79">
        <v>7.9</v>
      </c>
      <c r="AJ359" s="81">
        <v>11.4</v>
      </c>
      <c r="AK359" s="77">
        <v>16.100000000000001</v>
      </c>
      <c r="AL359" s="89">
        <v>0.30701754385964913</v>
      </c>
      <c r="AM359" s="78" t="s">
        <v>230</v>
      </c>
      <c r="AN359" s="79" t="s">
        <v>231</v>
      </c>
      <c r="AO359" s="79" t="s">
        <v>232</v>
      </c>
      <c r="AP359" s="76" t="s">
        <v>16963</v>
      </c>
      <c r="AQ359" s="27" t="str">
        <f t="shared" si="13"/>
        <v>Record Complete</v>
      </c>
      <c r="AR359" s="77" t="s">
        <v>234</v>
      </c>
      <c r="AS359" s="5" t="str">
        <f t="shared" si="14"/>
        <v/>
      </c>
      <c r="AT359" t="s">
        <v>17200</v>
      </c>
    </row>
    <row r="360" spans="1:46" ht="15.75" thickBot="1" x14ac:dyDescent="0.3">
      <c r="A360" s="90" t="s">
        <v>423</v>
      </c>
      <c r="B360" s="91">
        <v>6681</v>
      </c>
      <c r="C360" s="92" t="s">
        <v>213</v>
      </c>
      <c r="D360" s="92" t="s">
        <v>327</v>
      </c>
      <c r="E360" s="51" t="str">
        <f ca="1">IF(ISERROR(INDIRECT(CONCATENATE("FIPs_codes!",ADDRESS((MATCH($D360,INDIRECT($C360),0)+MATCH($C360,FIPs_codes!$G$1:$G$3296,0)-1),COLUMN(FIPs_codes!A358))))),"",INDIRECT(CONCATENATE("FIPs_codes!",ADDRESS((MATCH($D360,INDIRECT($C360),0)+MATCH($C360,FIPs_codes!$G$1:$G$3296,0)-1),COLUMN(FIPs_codes!A358)))))</f>
        <v>40149</v>
      </c>
      <c r="F360" s="51">
        <f ca="1">IF(ISERROR(INDIRECT(CONCATENATE("FIPs_codes!",ADDRESS((MATCH($D360,INDIRECT($C360),0)+MATCH($C360,FIPs_codes!$G$1:$G$3296,0)-1),COLUMN(FIPs_codes!C358))))),"",INDIRECT(CONCATENATE("FIPs_codes!",ADDRESS((MATCH($D360,INDIRECT($C360),0)+MATCH($C360,FIPs_codes!$G$1:$G$3296,0)-1),COLUMN(FIPs_codes!C358)))))</f>
        <v>6</v>
      </c>
      <c r="G360" s="110" t="s">
        <v>216</v>
      </c>
      <c r="H360" s="204" t="s">
        <v>217</v>
      </c>
      <c r="I360" s="90" t="s">
        <v>424</v>
      </c>
      <c r="J360" s="91" t="s">
        <v>219</v>
      </c>
      <c r="K360" s="92" t="s">
        <v>78</v>
      </c>
      <c r="L360" s="92" t="s">
        <v>712</v>
      </c>
      <c r="M360" s="94" t="s">
        <v>57</v>
      </c>
      <c r="N360" s="95" t="s">
        <v>428</v>
      </c>
      <c r="O360" s="96">
        <v>2007</v>
      </c>
      <c r="P360" s="97" t="s">
        <v>429</v>
      </c>
      <c r="Q360" s="241">
        <v>385</v>
      </c>
      <c r="R360" s="92" t="s">
        <v>60</v>
      </c>
      <c r="S360" s="94" t="s">
        <v>60</v>
      </c>
      <c r="T360" s="90" t="s">
        <v>223</v>
      </c>
      <c r="U360" s="98" t="s">
        <v>134</v>
      </c>
      <c r="V360" s="90" t="s">
        <v>308</v>
      </c>
      <c r="W360" s="99" t="s">
        <v>225</v>
      </c>
      <c r="X360" s="100" t="s">
        <v>226</v>
      </c>
      <c r="Y360" s="100">
        <v>41099</v>
      </c>
      <c r="Z360" s="92">
        <v>85</v>
      </c>
      <c r="AA360" s="278">
        <v>580</v>
      </c>
      <c r="AB360" s="92" t="s">
        <v>66</v>
      </c>
      <c r="AC360" s="278">
        <v>3000</v>
      </c>
      <c r="AD360" s="94" t="s">
        <v>227</v>
      </c>
      <c r="AE360" s="95" t="s">
        <v>235</v>
      </c>
      <c r="AF360" s="97" t="s">
        <v>68</v>
      </c>
      <c r="AG360" s="91" t="s">
        <v>229</v>
      </c>
      <c r="AH360" s="92">
        <v>3.9</v>
      </c>
      <c r="AI360" s="92">
        <v>8.1</v>
      </c>
      <c r="AJ360" s="93">
        <v>12</v>
      </c>
      <c r="AK360" s="90">
        <v>16.100000000000001</v>
      </c>
      <c r="AL360" s="89">
        <v>0.32500000000000001</v>
      </c>
      <c r="AM360" s="91" t="s">
        <v>230</v>
      </c>
      <c r="AN360" s="92" t="s">
        <v>231</v>
      </c>
      <c r="AO360" s="92" t="s">
        <v>232</v>
      </c>
      <c r="AP360" s="76" t="s">
        <v>16963</v>
      </c>
      <c r="AQ360" s="27" t="str">
        <f t="shared" si="13"/>
        <v>Record Complete</v>
      </c>
      <c r="AR360" s="90" t="s">
        <v>234</v>
      </c>
      <c r="AS360" s="5" t="str">
        <f t="shared" si="14"/>
        <v/>
      </c>
      <c r="AT360" t="s">
        <v>17200</v>
      </c>
    </row>
    <row r="361" spans="1:46" ht="15.75" thickBot="1" x14ac:dyDescent="0.3">
      <c r="A361" s="90" t="s">
        <v>423</v>
      </c>
      <c r="B361" s="91">
        <v>6681</v>
      </c>
      <c r="C361" s="92" t="s">
        <v>213</v>
      </c>
      <c r="D361" s="92" t="s">
        <v>327</v>
      </c>
      <c r="E361" s="51" t="str">
        <f ca="1">IF(ISERROR(INDIRECT(CONCATENATE("FIPs_codes!",ADDRESS((MATCH($D361,INDIRECT($C361),0)+MATCH($C361,FIPs_codes!$G$1:$G$3296,0)-1),COLUMN(FIPs_codes!A359))))),"",INDIRECT(CONCATENATE("FIPs_codes!",ADDRESS((MATCH($D361,INDIRECT($C361),0)+MATCH($C361,FIPs_codes!$G$1:$G$3296,0)-1),COLUMN(FIPs_codes!A359)))))</f>
        <v>40149</v>
      </c>
      <c r="F361" s="51">
        <f ca="1">IF(ISERROR(INDIRECT(CONCATENATE("FIPs_codes!",ADDRESS((MATCH($D361,INDIRECT($C361),0)+MATCH($C361,FIPs_codes!$G$1:$G$3296,0)-1),COLUMN(FIPs_codes!C359))))),"",INDIRECT(CONCATENATE("FIPs_codes!",ADDRESS((MATCH($D361,INDIRECT($C361),0)+MATCH($C361,FIPs_codes!$G$1:$G$3296,0)-1),COLUMN(FIPs_codes!C359)))))</f>
        <v>6</v>
      </c>
      <c r="G361" s="110" t="s">
        <v>216</v>
      </c>
      <c r="H361" s="204" t="s">
        <v>217</v>
      </c>
      <c r="I361" s="90" t="s">
        <v>424</v>
      </c>
      <c r="J361" s="91" t="s">
        <v>219</v>
      </c>
      <c r="K361" s="92" t="s">
        <v>78</v>
      </c>
      <c r="L361" s="92" t="s">
        <v>269</v>
      </c>
      <c r="M361" s="94" t="s">
        <v>57</v>
      </c>
      <c r="N361" s="95" t="s">
        <v>425</v>
      </c>
      <c r="O361" s="96">
        <v>2008</v>
      </c>
      <c r="P361" s="97" t="s">
        <v>427</v>
      </c>
      <c r="Q361" s="241">
        <v>1380</v>
      </c>
      <c r="R361" s="92" t="s">
        <v>244</v>
      </c>
      <c r="S361" s="94" t="s">
        <v>60</v>
      </c>
      <c r="T361" s="90" t="s">
        <v>223</v>
      </c>
      <c r="U361" s="98" t="s">
        <v>134</v>
      </c>
      <c r="V361" s="90" t="s">
        <v>308</v>
      </c>
      <c r="W361" s="99" t="s">
        <v>225</v>
      </c>
      <c r="X361" s="100" t="s">
        <v>226</v>
      </c>
      <c r="Y361" s="100">
        <v>41099</v>
      </c>
      <c r="Z361" s="92">
        <v>91</v>
      </c>
      <c r="AA361" s="278">
        <v>823</v>
      </c>
      <c r="AB361" s="92" t="s">
        <v>66</v>
      </c>
      <c r="AC361" s="278">
        <v>6525</v>
      </c>
      <c r="AD361" s="94" t="s">
        <v>227</v>
      </c>
      <c r="AE361" s="95" t="s">
        <v>235</v>
      </c>
      <c r="AF361" s="97" t="s">
        <v>236</v>
      </c>
      <c r="AG361" s="91" t="s">
        <v>229</v>
      </c>
      <c r="AH361" s="92">
        <v>0</v>
      </c>
      <c r="AI361" s="92">
        <v>39.299999999999997</v>
      </c>
      <c r="AJ361" s="93">
        <v>39.299999999999997</v>
      </c>
      <c r="AK361" s="90">
        <v>0</v>
      </c>
      <c r="AL361" s="89">
        <v>0</v>
      </c>
      <c r="AM361" s="91" t="s">
        <v>230</v>
      </c>
      <c r="AN361" s="92" t="s">
        <v>231</v>
      </c>
      <c r="AO361" s="92" t="s">
        <v>232</v>
      </c>
      <c r="AP361" s="76" t="s">
        <v>16963</v>
      </c>
      <c r="AQ361" s="27" t="str">
        <f t="shared" si="13"/>
        <v>Record Complete</v>
      </c>
      <c r="AR361" s="90" t="s">
        <v>234</v>
      </c>
      <c r="AS361" s="5" t="str">
        <f t="shared" si="14"/>
        <v/>
      </c>
      <c r="AT361" t="s">
        <v>17200</v>
      </c>
    </row>
    <row r="362" spans="1:46" ht="15.75" thickBot="1" x14ac:dyDescent="0.3">
      <c r="A362" s="77" t="s">
        <v>423</v>
      </c>
      <c r="B362" s="78">
        <v>6681</v>
      </c>
      <c r="C362" s="79" t="s">
        <v>213</v>
      </c>
      <c r="D362" s="79" t="s">
        <v>327</v>
      </c>
      <c r="E362" s="51" t="str">
        <f ca="1">IF(ISERROR(INDIRECT(CONCATENATE("FIPs_codes!",ADDRESS((MATCH($D362,INDIRECT($C362),0)+MATCH($C362,FIPs_codes!$G$1:$G$3296,0)-1),COLUMN(FIPs_codes!A360))))),"",INDIRECT(CONCATENATE("FIPs_codes!",ADDRESS((MATCH($D362,INDIRECT($C362),0)+MATCH($C362,FIPs_codes!$G$1:$G$3296,0)-1),COLUMN(FIPs_codes!A360)))))</f>
        <v>40149</v>
      </c>
      <c r="F362" s="51">
        <f ca="1">IF(ISERROR(INDIRECT(CONCATENATE("FIPs_codes!",ADDRESS((MATCH($D362,INDIRECT($C362),0)+MATCH($C362,FIPs_codes!$G$1:$G$3296,0)-1),COLUMN(FIPs_codes!C360))))),"",INDIRECT(CONCATENATE("FIPs_codes!",ADDRESS((MATCH($D362,INDIRECT($C362),0)+MATCH($C362,FIPs_codes!$G$1:$G$3296,0)-1),COLUMN(FIPs_codes!C360)))))</f>
        <v>6</v>
      </c>
      <c r="G362" s="80" t="s">
        <v>216</v>
      </c>
      <c r="H362" s="206" t="s">
        <v>217</v>
      </c>
      <c r="I362" s="77" t="s">
        <v>424</v>
      </c>
      <c r="J362" s="78" t="s">
        <v>219</v>
      </c>
      <c r="K362" s="79" t="s">
        <v>78</v>
      </c>
      <c r="L362" s="79" t="s">
        <v>269</v>
      </c>
      <c r="M362" s="82" t="s">
        <v>57</v>
      </c>
      <c r="N362" s="83" t="s">
        <v>425</v>
      </c>
      <c r="O362" s="84">
        <v>2008</v>
      </c>
      <c r="P362" s="85" t="s">
        <v>427</v>
      </c>
      <c r="Q362" s="243">
        <v>1380</v>
      </c>
      <c r="R362" s="79" t="s">
        <v>244</v>
      </c>
      <c r="S362" s="82" t="s">
        <v>60</v>
      </c>
      <c r="T362" s="77" t="s">
        <v>223</v>
      </c>
      <c r="U362" s="86" t="s">
        <v>134</v>
      </c>
      <c r="V362" s="77" t="s">
        <v>308</v>
      </c>
      <c r="W362" s="87" t="s">
        <v>225</v>
      </c>
      <c r="X362" s="88" t="s">
        <v>226</v>
      </c>
      <c r="Y362" s="88">
        <v>41099</v>
      </c>
      <c r="Z362" s="79">
        <v>91</v>
      </c>
      <c r="AA362" s="279">
        <v>823</v>
      </c>
      <c r="AB362" s="79" t="s">
        <v>66</v>
      </c>
      <c r="AC362" s="279">
        <v>6525</v>
      </c>
      <c r="AD362" s="82" t="s">
        <v>227</v>
      </c>
      <c r="AE362" s="83" t="s">
        <v>235</v>
      </c>
      <c r="AF362" s="85" t="s">
        <v>236</v>
      </c>
      <c r="AG362" s="78" t="s">
        <v>229</v>
      </c>
      <c r="AH362" s="79">
        <v>0</v>
      </c>
      <c r="AI362" s="79">
        <v>40</v>
      </c>
      <c r="AJ362" s="81">
        <v>40</v>
      </c>
      <c r="AK362" s="77">
        <v>0</v>
      </c>
      <c r="AL362" s="89">
        <v>0</v>
      </c>
      <c r="AM362" s="78" t="s">
        <v>230</v>
      </c>
      <c r="AN362" s="79" t="s">
        <v>231</v>
      </c>
      <c r="AO362" s="79" t="s">
        <v>232</v>
      </c>
      <c r="AP362" s="76" t="s">
        <v>16963</v>
      </c>
      <c r="AQ362" s="27" t="str">
        <f t="shared" si="13"/>
        <v>Record Complete</v>
      </c>
      <c r="AR362" s="77" t="s">
        <v>234</v>
      </c>
      <c r="AS362" s="5" t="str">
        <f t="shared" si="14"/>
        <v/>
      </c>
      <c r="AT362" t="s">
        <v>17200</v>
      </c>
    </row>
    <row r="363" spans="1:46" ht="15.75" thickBot="1" x14ac:dyDescent="0.3">
      <c r="A363" s="77" t="s">
        <v>423</v>
      </c>
      <c r="B363" s="78">
        <v>6681</v>
      </c>
      <c r="C363" s="79" t="s">
        <v>213</v>
      </c>
      <c r="D363" s="79" t="s">
        <v>327</v>
      </c>
      <c r="E363" s="51" t="str">
        <f ca="1">IF(ISERROR(INDIRECT(CONCATENATE("FIPs_codes!",ADDRESS((MATCH($D363,INDIRECT($C363),0)+MATCH($C363,FIPs_codes!$G$1:$G$3296,0)-1),COLUMN(FIPs_codes!A361))))),"",INDIRECT(CONCATENATE("FIPs_codes!",ADDRESS((MATCH($D363,INDIRECT($C363),0)+MATCH($C363,FIPs_codes!$G$1:$G$3296,0)-1),COLUMN(FIPs_codes!A361)))))</f>
        <v>40149</v>
      </c>
      <c r="F363" s="51">
        <f ca="1">IF(ISERROR(INDIRECT(CONCATENATE("FIPs_codes!",ADDRESS((MATCH($D363,INDIRECT($C363),0)+MATCH($C363,FIPs_codes!$G$1:$G$3296,0)-1),COLUMN(FIPs_codes!C361))))),"",INDIRECT(CONCATENATE("FIPs_codes!",ADDRESS((MATCH($D363,INDIRECT($C363),0)+MATCH($C363,FIPs_codes!$G$1:$G$3296,0)-1),COLUMN(FIPs_codes!C361)))))</f>
        <v>6</v>
      </c>
      <c r="G363" s="80" t="s">
        <v>216</v>
      </c>
      <c r="H363" s="206" t="s">
        <v>217</v>
      </c>
      <c r="I363" s="77" t="s">
        <v>424</v>
      </c>
      <c r="J363" s="78" t="s">
        <v>219</v>
      </c>
      <c r="K363" s="79" t="s">
        <v>78</v>
      </c>
      <c r="L363" s="79" t="s">
        <v>220</v>
      </c>
      <c r="M363" s="82" t="s">
        <v>57</v>
      </c>
      <c r="N363" s="83" t="s">
        <v>431</v>
      </c>
      <c r="O363" s="84">
        <v>2010</v>
      </c>
      <c r="P363" s="85" t="s">
        <v>432</v>
      </c>
      <c r="Q363" s="243">
        <v>1380</v>
      </c>
      <c r="R363" s="79" t="s">
        <v>245</v>
      </c>
      <c r="S363" s="82" t="s">
        <v>60</v>
      </c>
      <c r="T363" s="77" t="s">
        <v>223</v>
      </c>
      <c r="U363" s="86" t="s">
        <v>134</v>
      </c>
      <c r="V363" s="77" t="s">
        <v>224</v>
      </c>
      <c r="W363" s="87" t="s">
        <v>225</v>
      </c>
      <c r="X363" s="88" t="s">
        <v>226</v>
      </c>
      <c r="Y363" s="88">
        <v>41099</v>
      </c>
      <c r="Z363" s="79">
        <v>92</v>
      </c>
      <c r="AA363" s="279">
        <v>986</v>
      </c>
      <c r="AB363" s="79" t="s">
        <v>66</v>
      </c>
      <c r="AC363" s="279">
        <v>8743</v>
      </c>
      <c r="AD363" s="82" t="s">
        <v>227</v>
      </c>
      <c r="AE363" s="83" t="s">
        <v>235</v>
      </c>
      <c r="AF363" s="85" t="s">
        <v>236</v>
      </c>
      <c r="AG363" s="78" t="s">
        <v>229</v>
      </c>
      <c r="AH363" s="79">
        <v>6.6</v>
      </c>
      <c r="AI363" s="79">
        <v>36.5</v>
      </c>
      <c r="AJ363" s="81">
        <v>43.1</v>
      </c>
      <c r="AK363" s="77">
        <v>8.9</v>
      </c>
      <c r="AL363" s="89">
        <v>0.1531322505800464</v>
      </c>
      <c r="AM363" s="78" t="s">
        <v>230</v>
      </c>
      <c r="AN363" s="79" t="s">
        <v>231</v>
      </c>
      <c r="AO363" s="79" t="s">
        <v>232</v>
      </c>
      <c r="AP363" s="76" t="s">
        <v>16963</v>
      </c>
      <c r="AQ363" s="27" t="str">
        <f t="shared" si="13"/>
        <v>Record Complete</v>
      </c>
      <c r="AR363" s="77" t="s">
        <v>234</v>
      </c>
      <c r="AS363" s="5" t="str">
        <f t="shared" si="14"/>
        <v/>
      </c>
      <c r="AT363" t="s">
        <v>17200</v>
      </c>
    </row>
    <row r="364" spans="1:46" ht="15.75" thickBot="1" x14ac:dyDescent="0.3">
      <c r="A364" s="101" t="s">
        <v>423</v>
      </c>
      <c r="B364" s="56">
        <v>6681</v>
      </c>
      <c r="C364" s="50" t="s">
        <v>213</v>
      </c>
      <c r="D364" s="50" t="s">
        <v>327</v>
      </c>
      <c r="E364" s="51" t="str">
        <f ca="1">IF(ISERROR(INDIRECT(CONCATENATE("FIPs_codes!",ADDRESS((MATCH($D364,INDIRECT($C364),0)+MATCH($C364,FIPs_codes!$G$1:$G$3296,0)-1),COLUMN(FIPs_codes!A362))))),"",INDIRECT(CONCATENATE("FIPs_codes!",ADDRESS((MATCH($D364,INDIRECT($C364),0)+MATCH($C364,FIPs_codes!$G$1:$G$3296,0)-1),COLUMN(FIPs_codes!A362)))))</f>
        <v>40149</v>
      </c>
      <c r="F364" s="51">
        <f ca="1">IF(ISERROR(INDIRECT(CONCATENATE("FIPs_codes!",ADDRESS((MATCH($D364,INDIRECT($C364),0)+MATCH($C364,FIPs_codes!$G$1:$G$3296,0)-1),COLUMN(FIPs_codes!C362))))),"",INDIRECT(CONCATENATE("FIPs_codes!",ADDRESS((MATCH($D364,INDIRECT($C364),0)+MATCH($C364,FIPs_codes!$G$1:$G$3296,0)-1),COLUMN(FIPs_codes!C362)))))</f>
        <v>6</v>
      </c>
      <c r="G364" s="52" t="s">
        <v>216</v>
      </c>
      <c r="H364" s="211" t="s">
        <v>217</v>
      </c>
      <c r="I364" s="101" t="s">
        <v>424</v>
      </c>
      <c r="J364" s="56" t="s">
        <v>219</v>
      </c>
      <c r="K364" s="50" t="s">
        <v>78</v>
      </c>
      <c r="L364" s="50" t="s">
        <v>220</v>
      </c>
      <c r="M364" s="105" t="s">
        <v>57</v>
      </c>
      <c r="N364" s="48" t="s">
        <v>431</v>
      </c>
      <c r="O364" s="58">
        <v>2010</v>
      </c>
      <c r="P364" s="54" t="s">
        <v>432</v>
      </c>
      <c r="Q364" s="249">
        <v>1380</v>
      </c>
      <c r="R364" s="50" t="s">
        <v>245</v>
      </c>
      <c r="S364" s="105" t="s">
        <v>60</v>
      </c>
      <c r="T364" s="101" t="s">
        <v>223</v>
      </c>
      <c r="U364" s="106" t="s">
        <v>134</v>
      </c>
      <c r="V364" s="101" t="s">
        <v>224</v>
      </c>
      <c r="W364" s="107" t="s">
        <v>225</v>
      </c>
      <c r="X364" s="62" t="s">
        <v>226</v>
      </c>
      <c r="Y364" s="62">
        <v>41099</v>
      </c>
      <c r="Z364" s="50">
        <v>92</v>
      </c>
      <c r="AA364" s="126">
        <v>986</v>
      </c>
      <c r="AB364" s="50" t="s">
        <v>66</v>
      </c>
      <c r="AC364" s="126">
        <v>8743</v>
      </c>
      <c r="AD364" s="105" t="s">
        <v>227</v>
      </c>
      <c r="AE364" s="48" t="s">
        <v>235</v>
      </c>
      <c r="AF364" s="54" t="s">
        <v>236</v>
      </c>
      <c r="AG364" s="56" t="s">
        <v>229</v>
      </c>
      <c r="AH364" s="50">
        <v>8.5</v>
      </c>
      <c r="AI364" s="50">
        <v>35.6</v>
      </c>
      <c r="AJ364" s="60">
        <v>44.1</v>
      </c>
      <c r="AK364" s="101">
        <v>9</v>
      </c>
      <c r="AL364" s="108">
        <v>0.1927437641723356</v>
      </c>
      <c r="AM364" s="56" t="s">
        <v>230</v>
      </c>
      <c r="AN364" s="50" t="s">
        <v>231</v>
      </c>
      <c r="AO364" s="50" t="s">
        <v>232</v>
      </c>
      <c r="AP364" s="76" t="s">
        <v>16963</v>
      </c>
      <c r="AQ364" s="27" t="str">
        <f t="shared" si="13"/>
        <v>Record Complete</v>
      </c>
      <c r="AR364" s="101" t="s">
        <v>234</v>
      </c>
      <c r="AS364" s="5" t="str">
        <f t="shared" si="14"/>
        <v/>
      </c>
      <c r="AT364" t="s">
        <v>17200</v>
      </c>
    </row>
    <row r="365" spans="1:46" ht="15.75" thickBot="1" x14ac:dyDescent="0.3">
      <c r="A365" s="72" t="s">
        <v>423</v>
      </c>
      <c r="B365" s="55">
        <v>6681</v>
      </c>
      <c r="C365" s="49" t="s">
        <v>213</v>
      </c>
      <c r="D365" s="49" t="s">
        <v>327</v>
      </c>
      <c r="E365" s="51" t="str">
        <f ca="1">IF(ISERROR(INDIRECT(CONCATENATE("FIPs_codes!",ADDRESS((MATCH($D365,INDIRECT($C365),0)+MATCH($C365,FIPs_codes!$G$1:$G$3296,0)-1),COLUMN(FIPs_codes!A363))))),"",INDIRECT(CONCATENATE("FIPs_codes!",ADDRESS((MATCH($D365,INDIRECT($C365),0)+MATCH($C365,FIPs_codes!$G$1:$G$3296,0)-1),COLUMN(FIPs_codes!A363)))))</f>
        <v>40149</v>
      </c>
      <c r="F365" s="51">
        <f ca="1">IF(ISERROR(INDIRECT(CONCATENATE("FIPs_codes!",ADDRESS((MATCH($D365,INDIRECT($C365),0)+MATCH($C365,FIPs_codes!$G$1:$G$3296,0)-1),COLUMN(FIPs_codes!C363))))),"",INDIRECT(CONCATENATE("FIPs_codes!",ADDRESS((MATCH($D365,INDIRECT($C365),0)+MATCH($C365,FIPs_codes!$G$1:$G$3296,0)-1),COLUMN(FIPs_codes!C363)))))</f>
        <v>6</v>
      </c>
      <c r="G365" s="51" t="s">
        <v>216</v>
      </c>
      <c r="H365" s="207" t="s">
        <v>217</v>
      </c>
      <c r="I365" s="72" t="s">
        <v>424</v>
      </c>
      <c r="J365" s="55" t="s">
        <v>219</v>
      </c>
      <c r="K365" s="49" t="s">
        <v>78</v>
      </c>
      <c r="L365" s="49" t="s">
        <v>220</v>
      </c>
      <c r="M365" s="59" t="s">
        <v>57</v>
      </c>
      <c r="N365" s="47" t="s">
        <v>431</v>
      </c>
      <c r="O365" s="57">
        <v>2010</v>
      </c>
      <c r="P365" s="53" t="s">
        <v>432</v>
      </c>
      <c r="Q365" s="244">
        <v>1380</v>
      </c>
      <c r="R365" s="49" t="s">
        <v>245</v>
      </c>
      <c r="S365" s="59" t="s">
        <v>60</v>
      </c>
      <c r="T365" s="114" t="s">
        <v>223</v>
      </c>
      <c r="U365" s="73" t="s">
        <v>134</v>
      </c>
      <c r="V365" s="72" t="s">
        <v>224</v>
      </c>
      <c r="W365" s="74" t="s">
        <v>225</v>
      </c>
      <c r="X365" s="61" t="s">
        <v>226</v>
      </c>
      <c r="Y365" s="61">
        <v>41099</v>
      </c>
      <c r="Z365" s="49">
        <v>92</v>
      </c>
      <c r="AA365" s="128">
        <v>986</v>
      </c>
      <c r="AB365" s="49" t="s">
        <v>66</v>
      </c>
      <c r="AC365" s="128">
        <v>8743</v>
      </c>
      <c r="AD365" s="71" t="s">
        <v>227</v>
      </c>
      <c r="AE365" s="47" t="s">
        <v>235</v>
      </c>
      <c r="AF365" s="53" t="s">
        <v>236</v>
      </c>
      <c r="AG365" s="55" t="s">
        <v>229</v>
      </c>
      <c r="AH365" s="49">
        <v>7.5</v>
      </c>
      <c r="AI365" s="49">
        <v>36.6</v>
      </c>
      <c r="AJ365" s="59">
        <v>44.2</v>
      </c>
      <c r="AK365" s="72">
        <v>9</v>
      </c>
      <c r="AL365" s="75">
        <v>0.17006802721088435</v>
      </c>
      <c r="AM365" s="55" t="s">
        <v>230</v>
      </c>
      <c r="AN365" s="49" t="s">
        <v>231</v>
      </c>
      <c r="AO365" s="49" t="s">
        <v>232</v>
      </c>
      <c r="AP365" s="76" t="s">
        <v>16963</v>
      </c>
      <c r="AQ365" s="27" t="str">
        <f t="shared" si="13"/>
        <v>Record Complete</v>
      </c>
      <c r="AR365" s="72" t="s">
        <v>234</v>
      </c>
      <c r="AS365" s="5" t="str">
        <f t="shared" si="14"/>
        <v/>
      </c>
      <c r="AT365" t="s">
        <v>17200</v>
      </c>
    </row>
    <row r="366" spans="1:46" ht="15.75" thickBot="1" x14ac:dyDescent="0.3">
      <c r="A366" s="90" t="s">
        <v>423</v>
      </c>
      <c r="B366" s="91">
        <v>6681</v>
      </c>
      <c r="C366" s="92" t="s">
        <v>213</v>
      </c>
      <c r="D366" s="92" t="s">
        <v>327</v>
      </c>
      <c r="E366" s="51" t="str">
        <f ca="1">IF(ISERROR(INDIRECT(CONCATENATE("FIPs_codes!",ADDRESS((MATCH($D366,INDIRECT($C366),0)+MATCH($C366,FIPs_codes!$G$1:$G$3296,0)-1),COLUMN(FIPs_codes!A364))))),"",INDIRECT(CONCATENATE("FIPs_codes!",ADDRESS((MATCH($D366,INDIRECT($C366),0)+MATCH($C366,FIPs_codes!$G$1:$G$3296,0)-1),COLUMN(FIPs_codes!A364)))))</f>
        <v>40149</v>
      </c>
      <c r="F366" s="51">
        <f ca="1">IF(ISERROR(INDIRECT(CONCATENATE("FIPs_codes!",ADDRESS((MATCH($D366,INDIRECT($C366),0)+MATCH($C366,FIPs_codes!$G$1:$G$3296,0)-1),COLUMN(FIPs_codes!C364))))),"",INDIRECT(CONCATENATE("FIPs_codes!",ADDRESS((MATCH($D366,INDIRECT($C366),0)+MATCH($C366,FIPs_codes!$G$1:$G$3296,0)-1),COLUMN(FIPs_codes!C364)))))</f>
        <v>6</v>
      </c>
      <c r="G366" s="110" t="s">
        <v>216</v>
      </c>
      <c r="H366" s="204" t="s">
        <v>217</v>
      </c>
      <c r="I366" s="90" t="s">
        <v>424</v>
      </c>
      <c r="J366" s="91" t="s">
        <v>219</v>
      </c>
      <c r="K366" s="92" t="s">
        <v>78</v>
      </c>
      <c r="L366" s="92" t="s">
        <v>269</v>
      </c>
      <c r="M366" s="93" t="s">
        <v>57</v>
      </c>
      <c r="N366" s="95" t="s">
        <v>425</v>
      </c>
      <c r="O366" s="96">
        <v>2008</v>
      </c>
      <c r="P366" s="97" t="s">
        <v>427</v>
      </c>
      <c r="Q366" s="241">
        <v>1380</v>
      </c>
      <c r="R366" s="92" t="s">
        <v>244</v>
      </c>
      <c r="S366" s="93" t="s">
        <v>60</v>
      </c>
      <c r="T366" s="116" t="s">
        <v>223</v>
      </c>
      <c r="U366" s="98" t="s">
        <v>134</v>
      </c>
      <c r="V366" s="90" t="s">
        <v>308</v>
      </c>
      <c r="W366" s="99" t="s">
        <v>225</v>
      </c>
      <c r="X366" s="100" t="s">
        <v>226</v>
      </c>
      <c r="Y366" s="100">
        <v>41099</v>
      </c>
      <c r="Z366" s="92">
        <v>91</v>
      </c>
      <c r="AA366" s="278">
        <v>823</v>
      </c>
      <c r="AB366" s="92" t="s">
        <v>66</v>
      </c>
      <c r="AC366" s="278">
        <v>6525</v>
      </c>
      <c r="AD366" s="94" t="s">
        <v>227</v>
      </c>
      <c r="AE366" s="95" t="s">
        <v>235</v>
      </c>
      <c r="AF366" s="97" t="s">
        <v>236</v>
      </c>
      <c r="AG366" s="91" t="s">
        <v>229</v>
      </c>
      <c r="AH366" s="92">
        <v>0</v>
      </c>
      <c r="AI366" s="92">
        <v>44.3</v>
      </c>
      <c r="AJ366" s="93">
        <v>44.3</v>
      </c>
      <c r="AK366" s="90">
        <v>0</v>
      </c>
      <c r="AL366" s="89">
        <v>0</v>
      </c>
      <c r="AM366" s="91" t="s">
        <v>230</v>
      </c>
      <c r="AN366" s="92" t="s">
        <v>231</v>
      </c>
      <c r="AO366" s="92" t="s">
        <v>232</v>
      </c>
      <c r="AP366" s="76" t="s">
        <v>16963</v>
      </c>
      <c r="AQ366" s="27" t="str">
        <f t="shared" si="13"/>
        <v>Record Complete</v>
      </c>
      <c r="AR366" s="90" t="s">
        <v>234</v>
      </c>
      <c r="AS366" s="5" t="str">
        <f t="shared" si="14"/>
        <v/>
      </c>
      <c r="AT366" t="s">
        <v>17200</v>
      </c>
    </row>
    <row r="367" spans="1:46" ht="15.75" thickBot="1" x14ac:dyDescent="0.3">
      <c r="A367" s="90" t="s">
        <v>423</v>
      </c>
      <c r="B367" s="91">
        <v>6681</v>
      </c>
      <c r="C367" s="92" t="s">
        <v>213</v>
      </c>
      <c r="D367" s="92" t="s">
        <v>327</v>
      </c>
      <c r="E367" s="51" t="str">
        <f ca="1">IF(ISERROR(INDIRECT(CONCATENATE("FIPs_codes!",ADDRESS((MATCH($D367,INDIRECT($C367),0)+MATCH($C367,FIPs_codes!$G$1:$G$3296,0)-1),COLUMN(FIPs_codes!A365))))),"",INDIRECT(CONCATENATE("FIPs_codes!",ADDRESS((MATCH($D367,INDIRECT($C367),0)+MATCH($C367,FIPs_codes!$G$1:$G$3296,0)-1),COLUMN(FIPs_codes!A365)))))</f>
        <v>40149</v>
      </c>
      <c r="F367" s="51">
        <f ca="1">IF(ISERROR(INDIRECT(CONCATENATE("FIPs_codes!",ADDRESS((MATCH($D367,INDIRECT($C367),0)+MATCH($C367,FIPs_codes!$G$1:$G$3296,0)-1),COLUMN(FIPs_codes!C365))))),"",INDIRECT(CONCATENATE("FIPs_codes!",ADDRESS((MATCH($D367,INDIRECT($C367),0)+MATCH($C367,FIPs_codes!$G$1:$G$3296,0)-1),COLUMN(FIPs_codes!C365)))))</f>
        <v>6</v>
      </c>
      <c r="G367" s="110" t="s">
        <v>216</v>
      </c>
      <c r="H367" s="204" t="s">
        <v>217</v>
      </c>
      <c r="I367" s="90" t="s">
        <v>424</v>
      </c>
      <c r="J367" s="91" t="s">
        <v>219</v>
      </c>
      <c r="K367" s="92" t="s">
        <v>78</v>
      </c>
      <c r="L367" s="92" t="s">
        <v>269</v>
      </c>
      <c r="M367" s="93" t="s">
        <v>57</v>
      </c>
      <c r="N367" s="95" t="s">
        <v>425</v>
      </c>
      <c r="O367" s="96">
        <v>2009</v>
      </c>
      <c r="P367" s="97" t="s">
        <v>430</v>
      </c>
      <c r="Q367" s="241">
        <v>1380</v>
      </c>
      <c r="R367" s="92" t="s">
        <v>244</v>
      </c>
      <c r="S367" s="93" t="s">
        <v>60</v>
      </c>
      <c r="T367" s="116" t="s">
        <v>223</v>
      </c>
      <c r="U367" s="98" t="s">
        <v>134</v>
      </c>
      <c r="V367" s="90" t="s">
        <v>308</v>
      </c>
      <c r="W367" s="99" t="s">
        <v>225</v>
      </c>
      <c r="X367" s="100" t="s">
        <v>226</v>
      </c>
      <c r="Y367" s="100">
        <v>41099</v>
      </c>
      <c r="Z367" s="92">
        <v>89</v>
      </c>
      <c r="AA367" s="278">
        <v>865</v>
      </c>
      <c r="AB367" s="92" t="s">
        <v>66</v>
      </c>
      <c r="AC367" s="278">
        <v>6525</v>
      </c>
      <c r="AD367" s="94" t="s">
        <v>227</v>
      </c>
      <c r="AE367" s="95" t="s">
        <v>235</v>
      </c>
      <c r="AF367" s="97" t="s">
        <v>68</v>
      </c>
      <c r="AG367" s="91" t="s">
        <v>229</v>
      </c>
      <c r="AH367" s="92">
        <v>0.1</v>
      </c>
      <c r="AI367" s="92">
        <v>60.4</v>
      </c>
      <c r="AJ367" s="93">
        <v>60.6</v>
      </c>
      <c r="AK367" s="90">
        <v>0</v>
      </c>
      <c r="AL367" s="89">
        <v>1.6528925619834713E-3</v>
      </c>
      <c r="AM367" s="91" t="s">
        <v>230</v>
      </c>
      <c r="AN367" s="92" t="s">
        <v>231</v>
      </c>
      <c r="AO367" s="92" t="s">
        <v>232</v>
      </c>
      <c r="AP367" s="76" t="s">
        <v>16963</v>
      </c>
      <c r="AQ367" s="27" t="str">
        <f t="shared" si="13"/>
        <v>Record Complete</v>
      </c>
      <c r="AR367" s="90" t="s">
        <v>234</v>
      </c>
      <c r="AS367" s="5" t="str">
        <f t="shared" si="14"/>
        <v/>
      </c>
      <c r="AT367" t="s">
        <v>17200</v>
      </c>
    </row>
    <row r="368" spans="1:46" ht="15.75" thickBot="1" x14ac:dyDescent="0.3">
      <c r="A368" s="77" t="s">
        <v>423</v>
      </c>
      <c r="B368" s="78">
        <v>6681</v>
      </c>
      <c r="C368" s="79" t="s">
        <v>213</v>
      </c>
      <c r="D368" s="79" t="s">
        <v>327</v>
      </c>
      <c r="E368" s="51" t="str">
        <f ca="1">IF(ISERROR(INDIRECT(CONCATENATE("FIPs_codes!",ADDRESS((MATCH($D368,INDIRECT($C368),0)+MATCH($C368,FIPs_codes!$G$1:$G$3296,0)-1),COLUMN(FIPs_codes!A366))))),"",INDIRECT(CONCATENATE("FIPs_codes!",ADDRESS((MATCH($D368,INDIRECT($C368),0)+MATCH($C368,FIPs_codes!$G$1:$G$3296,0)-1),COLUMN(FIPs_codes!A366)))))</f>
        <v>40149</v>
      </c>
      <c r="F368" s="51">
        <f ca="1">IF(ISERROR(INDIRECT(CONCATENATE("FIPs_codes!",ADDRESS((MATCH($D368,INDIRECT($C368),0)+MATCH($C368,FIPs_codes!$G$1:$G$3296,0)-1),COLUMN(FIPs_codes!C366))))),"",INDIRECT(CONCATENATE("FIPs_codes!",ADDRESS((MATCH($D368,INDIRECT($C368),0)+MATCH($C368,FIPs_codes!$G$1:$G$3296,0)-1),COLUMN(FIPs_codes!C366)))))</f>
        <v>6</v>
      </c>
      <c r="G368" s="80" t="s">
        <v>216</v>
      </c>
      <c r="H368" s="206" t="s">
        <v>217</v>
      </c>
      <c r="I368" s="77" t="s">
        <v>424</v>
      </c>
      <c r="J368" s="78" t="s">
        <v>219</v>
      </c>
      <c r="K368" s="79" t="s">
        <v>78</v>
      </c>
      <c r="L368" s="79" t="s">
        <v>269</v>
      </c>
      <c r="M368" s="81" t="s">
        <v>57</v>
      </c>
      <c r="N368" s="83" t="s">
        <v>425</v>
      </c>
      <c r="O368" s="84">
        <v>2009</v>
      </c>
      <c r="P368" s="85" t="s">
        <v>430</v>
      </c>
      <c r="Q368" s="243">
        <v>1380</v>
      </c>
      <c r="R368" s="79" t="s">
        <v>244</v>
      </c>
      <c r="S368" s="81" t="s">
        <v>60</v>
      </c>
      <c r="T368" s="115" t="s">
        <v>223</v>
      </c>
      <c r="U368" s="86" t="s">
        <v>134</v>
      </c>
      <c r="V368" s="77" t="s">
        <v>308</v>
      </c>
      <c r="W368" s="87" t="s">
        <v>225</v>
      </c>
      <c r="X368" s="88" t="s">
        <v>226</v>
      </c>
      <c r="Y368" s="88">
        <v>41099</v>
      </c>
      <c r="Z368" s="79">
        <v>89</v>
      </c>
      <c r="AA368" s="279">
        <v>865</v>
      </c>
      <c r="AB368" s="79" t="s">
        <v>66</v>
      </c>
      <c r="AC368" s="279">
        <v>6525</v>
      </c>
      <c r="AD368" s="82" t="s">
        <v>227</v>
      </c>
      <c r="AE368" s="83" t="s">
        <v>235</v>
      </c>
      <c r="AF368" s="85" t="s">
        <v>68</v>
      </c>
      <c r="AG368" s="78" t="s">
        <v>229</v>
      </c>
      <c r="AH368" s="79">
        <v>0</v>
      </c>
      <c r="AI368" s="79">
        <v>64.900000000000006</v>
      </c>
      <c r="AJ368" s="81">
        <v>64.900000000000006</v>
      </c>
      <c r="AK368" s="77">
        <v>0</v>
      </c>
      <c r="AL368" s="89">
        <v>0</v>
      </c>
      <c r="AM368" s="78" t="s">
        <v>230</v>
      </c>
      <c r="AN368" s="79" t="s">
        <v>231</v>
      </c>
      <c r="AO368" s="79" t="s">
        <v>232</v>
      </c>
      <c r="AP368" s="76" t="s">
        <v>16963</v>
      </c>
      <c r="AQ368" s="27" t="str">
        <f t="shared" si="13"/>
        <v>Record Complete</v>
      </c>
      <c r="AR368" s="77" t="s">
        <v>234</v>
      </c>
      <c r="AS368" s="5" t="str">
        <f t="shared" si="14"/>
        <v/>
      </c>
      <c r="AT368" t="s">
        <v>17200</v>
      </c>
    </row>
    <row r="369" spans="1:46" ht="15.75" thickBot="1" x14ac:dyDescent="0.3">
      <c r="A369" s="90" t="s">
        <v>423</v>
      </c>
      <c r="B369" s="91">
        <v>6681</v>
      </c>
      <c r="C369" s="92" t="s">
        <v>213</v>
      </c>
      <c r="D369" s="92" t="s">
        <v>327</v>
      </c>
      <c r="E369" s="51" t="str">
        <f ca="1">IF(ISERROR(INDIRECT(CONCATENATE("FIPs_codes!",ADDRESS((MATCH($D369,INDIRECT($C369),0)+MATCH($C369,FIPs_codes!$G$1:$G$3296,0)-1),COLUMN(FIPs_codes!A367))))),"",INDIRECT(CONCATENATE("FIPs_codes!",ADDRESS((MATCH($D369,INDIRECT($C369),0)+MATCH($C369,FIPs_codes!$G$1:$G$3296,0)-1),COLUMN(FIPs_codes!A367)))))</f>
        <v>40149</v>
      </c>
      <c r="F369" s="51">
        <f ca="1">IF(ISERROR(INDIRECT(CONCATENATE("FIPs_codes!",ADDRESS((MATCH($D369,INDIRECT($C369),0)+MATCH($C369,FIPs_codes!$G$1:$G$3296,0)-1),COLUMN(FIPs_codes!C367))))),"",INDIRECT(CONCATENATE("FIPs_codes!",ADDRESS((MATCH($D369,INDIRECT($C369),0)+MATCH($C369,FIPs_codes!$G$1:$G$3296,0)-1),COLUMN(FIPs_codes!C367)))))</f>
        <v>6</v>
      </c>
      <c r="G369" s="110" t="s">
        <v>216</v>
      </c>
      <c r="H369" s="204" t="s">
        <v>217</v>
      </c>
      <c r="I369" s="90" t="s">
        <v>424</v>
      </c>
      <c r="J369" s="91" t="s">
        <v>219</v>
      </c>
      <c r="K369" s="92" t="s">
        <v>78</v>
      </c>
      <c r="L369" s="92" t="s">
        <v>269</v>
      </c>
      <c r="M369" s="93" t="s">
        <v>57</v>
      </c>
      <c r="N369" s="95" t="s">
        <v>425</v>
      </c>
      <c r="O369" s="96">
        <v>2009</v>
      </c>
      <c r="P369" s="97" t="s">
        <v>430</v>
      </c>
      <c r="Q369" s="241">
        <v>1380</v>
      </c>
      <c r="R369" s="92" t="s">
        <v>244</v>
      </c>
      <c r="S369" s="93" t="s">
        <v>60</v>
      </c>
      <c r="T369" s="116" t="s">
        <v>223</v>
      </c>
      <c r="U369" s="98" t="s">
        <v>134</v>
      </c>
      <c r="V369" s="90" t="s">
        <v>308</v>
      </c>
      <c r="W369" s="99" t="s">
        <v>225</v>
      </c>
      <c r="X369" s="100" t="s">
        <v>226</v>
      </c>
      <c r="Y369" s="100">
        <v>41099</v>
      </c>
      <c r="Z369" s="92">
        <v>89</v>
      </c>
      <c r="AA369" s="278">
        <v>865</v>
      </c>
      <c r="AB369" s="92" t="s">
        <v>66</v>
      </c>
      <c r="AC369" s="278">
        <v>6525</v>
      </c>
      <c r="AD369" s="94" t="s">
        <v>227</v>
      </c>
      <c r="AE369" s="95" t="s">
        <v>235</v>
      </c>
      <c r="AF369" s="97" t="s">
        <v>68</v>
      </c>
      <c r="AG369" s="91" t="s">
        <v>229</v>
      </c>
      <c r="AH369" s="92">
        <v>0</v>
      </c>
      <c r="AI369" s="92">
        <v>72</v>
      </c>
      <c r="AJ369" s="93">
        <v>72</v>
      </c>
      <c r="AK369" s="90">
        <v>0</v>
      </c>
      <c r="AL369" s="89">
        <v>0</v>
      </c>
      <c r="AM369" s="91" t="s">
        <v>230</v>
      </c>
      <c r="AN369" s="92" t="s">
        <v>231</v>
      </c>
      <c r="AO369" s="92" t="s">
        <v>232</v>
      </c>
      <c r="AP369" s="76" t="s">
        <v>16963</v>
      </c>
      <c r="AQ369" s="27" t="str">
        <f t="shared" si="13"/>
        <v>Record Complete</v>
      </c>
      <c r="AR369" s="90" t="s">
        <v>234</v>
      </c>
      <c r="AS369" s="5" t="str">
        <f t="shared" si="14"/>
        <v/>
      </c>
      <c r="AT369" t="s">
        <v>17200</v>
      </c>
    </row>
    <row r="370" spans="1:46" ht="15.75" thickBot="1" x14ac:dyDescent="0.3">
      <c r="A370" s="90" t="s">
        <v>439</v>
      </c>
      <c r="B370" s="91">
        <v>1709</v>
      </c>
      <c r="C370" s="92" t="s">
        <v>213</v>
      </c>
      <c r="D370" s="92" t="s">
        <v>310</v>
      </c>
      <c r="E370" s="51" t="str">
        <f ca="1">IF(ISERROR(INDIRECT(CONCATENATE("FIPs_codes!",ADDRESS((MATCH($D370,INDIRECT($C370),0)+MATCH($C370,FIPs_codes!$G$1:$G$3296,0)-1),COLUMN(FIPs_codes!A368))))),"",INDIRECT(CONCATENATE("FIPs_codes!",ADDRESS((MATCH($D370,INDIRECT($C370),0)+MATCH($C370,FIPs_codes!$G$1:$G$3296,0)-1),COLUMN(FIPs_codes!A368)))))</f>
        <v>40093</v>
      </c>
      <c r="F370" s="51">
        <f ca="1">IF(ISERROR(INDIRECT(CONCATENATE("FIPs_codes!",ADDRESS((MATCH($D370,INDIRECT($C370),0)+MATCH($C370,FIPs_codes!$G$1:$G$3296,0)-1),COLUMN(FIPs_codes!C368))))),"",INDIRECT(CONCATENATE("FIPs_codes!",ADDRESS((MATCH($D370,INDIRECT($C370),0)+MATCH($C370,FIPs_codes!$G$1:$G$3296,0)-1),COLUMN(FIPs_codes!C368)))))</f>
        <v>6</v>
      </c>
      <c r="G370" s="92" t="s">
        <v>266</v>
      </c>
      <c r="H370" s="93" t="s">
        <v>217</v>
      </c>
      <c r="I370" s="90" t="s">
        <v>440</v>
      </c>
      <c r="J370" s="91" t="s">
        <v>268</v>
      </c>
      <c r="K370" s="92" t="s">
        <v>78</v>
      </c>
      <c r="L370" s="92" t="s">
        <v>269</v>
      </c>
      <c r="M370" s="93" t="s">
        <v>57</v>
      </c>
      <c r="N370" s="95" t="s">
        <v>376</v>
      </c>
      <c r="O370" s="96">
        <v>1978</v>
      </c>
      <c r="P370" s="97" t="s">
        <v>441</v>
      </c>
      <c r="Q370" s="91">
        <v>1478</v>
      </c>
      <c r="R370" s="92" t="s">
        <v>244</v>
      </c>
      <c r="S370" s="93" t="s">
        <v>60</v>
      </c>
      <c r="T370" s="116" t="s">
        <v>253</v>
      </c>
      <c r="U370" s="98" t="s">
        <v>134</v>
      </c>
      <c r="V370" s="90" t="s">
        <v>254</v>
      </c>
      <c r="W370" s="99" t="s">
        <v>225</v>
      </c>
      <c r="X370" s="100" t="s">
        <v>65</v>
      </c>
      <c r="Y370" s="100">
        <v>40183</v>
      </c>
      <c r="Z370" s="92">
        <v>84</v>
      </c>
      <c r="AA370" s="92">
        <v>1125</v>
      </c>
      <c r="AB370" s="92" t="s">
        <v>66</v>
      </c>
      <c r="AC370" s="92">
        <v>59979</v>
      </c>
      <c r="AD370" s="94" t="s">
        <v>262</v>
      </c>
      <c r="AE370" s="95" t="s">
        <v>255</v>
      </c>
      <c r="AF370" s="97" t="s">
        <v>256</v>
      </c>
      <c r="AG370" s="91" t="s">
        <v>229</v>
      </c>
      <c r="AH370" s="92">
        <v>1.9</v>
      </c>
      <c r="AI370" s="92">
        <v>125.11</v>
      </c>
      <c r="AJ370" s="93">
        <v>127.01</v>
      </c>
      <c r="AK370" s="90">
        <v>0.02</v>
      </c>
      <c r="AL370" s="89">
        <v>1.4959452011652625E-2</v>
      </c>
      <c r="AM370" s="91" t="s">
        <v>230</v>
      </c>
      <c r="AN370" s="92" t="s">
        <v>257</v>
      </c>
      <c r="AO370" s="92" t="s">
        <v>258</v>
      </c>
      <c r="AP370" s="76" t="s">
        <v>259</v>
      </c>
      <c r="AQ370" s="27" t="str">
        <f t="shared" si="13"/>
        <v>Record Complete</v>
      </c>
      <c r="AR370" s="90" t="s">
        <v>234</v>
      </c>
      <c r="AS370" s="5" t="str">
        <f t="shared" si="14"/>
        <v/>
      </c>
      <c r="AT370" t="s">
        <v>17200</v>
      </c>
    </row>
    <row r="371" spans="1:46" ht="15.75" thickBot="1" x14ac:dyDescent="0.3">
      <c r="A371" s="189" t="s">
        <v>439</v>
      </c>
      <c r="B371" s="182">
        <v>1709</v>
      </c>
      <c r="C371" s="197" t="s">
        <v>213</v>
      </c>
      <c r="D371" s="197" t="s">
        <v>310</v>
      </c>
      <c r="E371" s="51" t="str">
        <f ca="1">IF(ISERROR(INDIRECT(CONCATENATE("FIPs_codes!",ADDRESS((MATCH($D371,INDIRECT($C371),0)+MATCH($C371,FIPs_codes!$G$1:$G$3296,0)-1),COLUMN(FIPs_codes!A369))))),"",INDIRECT(CONCATENATE("FIPs_codes!",ADDRESS((MATCH($D371,INDIRECT($C371),0)+MATCH($C371,FIPs_codes!$G$1:$G$3296,0)-1),COLUMN(FIPs_codes!A369)))))</f>
        <v>40093</v>
      </c>
      <c r="F371" s="51">
        <f ca="1">IF(ISERROR(INDIRECT(CONCATENATE("FIPs_codes!",ADDRESS((MATCH($D371,INDIRECT($C371),0)+MATCH($C371,FIPs_codes!$G$1:$G$3296,0)-1),COLUMN(FIPs_codes!C369))))),"",INDIRECT(CONCATENATE("FIPs_codes!",ADDRESS((MATCH($D371,INDIRECT($C371),0)+MATCH($C371,FIPs_codes!$G$1:$G$3296,0)-1),COLUMN(FIPs_codes!C369)))))</f>
        <v>6</v>
      </c>
      <c r="G371" s="197" t="s">
        <v>266</v>
      </c>
      <c r="H371" s="209" t="s">
        <v>217</v>
      </c>
      <c r="I371" s="189" t="s">
        <v>440</v>
      </c>
      <c r="J371" s="182" t="s">
        <v>268</v>
      </c>
      <c r="K371" s="197" t="s">
        <v>78</v>
      </c>
      <c r="L371" s="197" t="s">
        <v>269</v>
      </c>
      <c r="M371" s="209" t="s">
        <v>57</v>
      </c>
      <c r="N371" s="224" t="s">
        <v>376</v>
      </c>
      <c r="O371" s="233">
        <v>1978</v>
      </c>
      <c r="P371" s="237" t="s">
        <v>441</v>
      </c>
      <c r="Q371" s="37">
        <v>1478</v>
      </c>
      <c r="R371" s="197" t="s">
        <v>244</v>
      </c>
      <c r="S371" s="209" t="s">
        <v>60</v>
      </c>
      <c r="T371" s="255" t="s">
        <v>253</v>
      </c>
      <c r="U371" s="258" t="s">
        <v>134</v>
      </c>
      <c r="V371" s="189" t="s">
        <v>254</v>
      </c>
      <c r="W371" s="265" t="s">
        <v>225</v>
      </c>
      <c r="X371" s="269" t="s">
        <v>65</v>
      </c>
      <c r="Y371" s="269">
        <v>40183</v>
      </c>
      <c r="Z371" s="197">
        <v>84</v>
      </c>
      <c r="AA371" s="197">
        <v>1125</v>
      </c>
      <c r="AB371" s="197" t="s">
        <v>66</v>
      </c>
      <c r="AC371" s="197">
        <v>59979</v>
      </c>
      <c r="AD371" s="284" t="s">
        <v>262</v>
      </c>
      <c r="AE371" s="224" t="s">
        <v>255</v>
      </c>
      <c r="AF371" s="237" t="s">
        <v>256</v>
      </c>
      <c r="AG371" s="182" t="s">
        <v>229</v>
      </c>
      <c r="AH371" s="197">
        <v>0</v>
      </c>
      <c r="AI371" s="197">
        <v>320.26</v>
      </c>
      <c r="AJ371" s="209">
        <v>320.26</v>
      </c>
      <c r="AK371" s="189">
        <v>0.6</v>
      </c>
      <c r="AL371" s="117">
        <v>0</v>
      </c>
      <c r="AM371" s="182" t="s">
        <v>230</v>
      </c>
      <c r="AN371" s="197" t="s">
        <v>257</v>
      </c>
      <c r="AO371" s="197" t="s">
        <v>258</v>
      </c>
      <c r="AP371" s="76" t="s">
        <v>259</v>
      </c>
      <c r="AQ371" s="27" t="str">
        <f t="shared" si="13"/>
        <v>Record Complete</v>
      </c>
      <c r="AR371" s="186" t="s">
        <v>234</v>
      </c>
      <c r="AS371" s="5" t="str">
        <f t="shared" si="14"/>
        <v/>
      </c>
      <c r="AT371" t="s">
        <v>17200</v>
      </c>
    </row>
    <row r="372" spans="1:46" ht="15.75" thickBot="1" x14ac:dyDescent="0.3">
      <c r="A372" s="188" t="s">
        <v>439</v>
      </c>
      <c r="B372" s="38">
        <v>1709</v>
      </c>
      <c r="C372" s="32" t="s">
        <v>213</v>
      </c>
      <c r="D372" s="32" t="s">
        <v>310</v>
      </c>
      <c r="E372" s="51" t="str">
        <f ca="1">IF(ISERROR(INDIRECT(CONCATENATE("FIPs_codes!",ADDRESS((MATCH($D372,INDIRECT($C372),0)+MATCH($C372,FIPs_codes!$G$1:$G$3296,0)-1),COLUMN(FIPs_codes!A370))))),"",INDIRECT(CONCATENATE("FIPs_codes!",ADDRESS((MATCH($D372,INDIRECT($C372),0)+MATCH($C372,FIPs_codes!$G$1:$G$3296,0)-1),COLUMN(FIPs_codes!A370)))))</f>
        <v>40093</v>
      </c>
      <c r="F372" s="51">
        <f ca="1">IF(ISERROR(INDIRECT(CONCATENATE("FIPs_codes!",ADDRESS((MATCH($D372,INDIRECT($C372),0)+MATCH($C372,FIPs_codes!$G$1:$G$3296,0)-1),COLUMN(FIPs_codes!C370))))),"",INDIRECT(CONCATENATE("FIPs_codes!",ADDRESS((MATCH($D372,INDIRECT($C372),0)+MATCH($C372,FIPs_codes!$G$1:$G$3296,0)-1),COLUMN(FIPs_codes!C370)))))</f>
        <v>6</v>
      </c>
      <c r="G372" s="32" t="s">
        <v>266</v>
      </c>
      <c r="H372" s="42" t="s">
        <v>217</v>
      </c>
      <c r="I372" s="215" t="s">
        <v>440</v>
      </c>
      <c r="J372" s="38" t="s">
        <v>268</v>
      </c>
      <c r="K372" s="32" t="s">
        <v>78</v>
      </c>
      <c r="L372" s="32" t="s">
        <v>269</v>
      </c>
      <c r="M372" s="42" t="s">
        <v>57</v>
      </c>
      <c r="N372" s="30" t="s">
        <v>376</v>
      </c>
      <c r="O372" s="40">
        <v>1978</v>
      </c>
      <c r="P372" s="36" t="s">
        <v>441</v>
      </c>
      <c r="Q372" s="38">
        <v>1478</v>
      </c>
      <c r="R372" s="32" t="s">
        <v>244</v>
      </c>
      <c r="S372" s="42" t="s">
        <v>60</v>
      </c>
      <c r="T372" s="188" t="s">
        <v>253</v>
      </c>
      <c r="U372" s="260" t="s">
        <v>134</v>
      </c>
      <c r="V372" s="188" t="s">
        <v>254</v>
      </c>
      <c r="W372" s="264" t="s">
        <v>225</v>
      </c>
      <c r="X372" s="44" t="s">
        <v>65</v>
      </c>
      <c r="Y372" s="44">
        <v>40183</v>
      </c>
      <c r="Z372" s="32">
        <v>84</v>
      </c>
      <c r="AA372" s="32">
        <v>1125</v>
      </c>
      <c r="AB372" s="32" t="s">
        <v>66</v>
      </c>
      <c r="AC372" s="32">
        <v>59979</v>
      </c>
      <c r="AD372" s="221" t="s">
        <v>262</v>
      </c>
      <c r="AE372" s="30" t="s">
        <v>255</v>
      </c>
      <c r="AF372" s="36" t="s">
        <v>256</v>
      </c>
      <c r="AG372" s="38" t="s">
        <v>229</v>
      </c>
      <c r="AH372" s="32">
        <v>2.38</v>
      </c>
      <c r="AI372" s="32">
        <v>361.91</v>
      </c>
      <c r="AJ372" s="42">
        <v>364.29</v>
      </c>
      <c r="AK372" s="188">
        <v>0.1</v>
      </c>
      <c r="AL372" s="75">
        <v>6.5332564714924912E-3</v>
      </c>
      <c r="AM372" s="38" t="s">
        <v>230</v>
      </c>
      <c r="AN372" s="32" t="s">
        <v>257</v>
      </c>
      <c r="AO372" s="32" t="s">
        <v>258</v>
      </c>
      <c r="AP372" s="76" t="s">
        <v>259</v>
      </c>
      <c r="AQ372" s="27" t="str">
        <f t="shared" si="13"/>
        <v>Record Complete</v>
      </c>
      <c r="AR372" s="188" t="s">
        <v>234</v>
      </c>
      <c r="AS372" s="5" t="str">
        <f t="shared" si="14"/>
        <v/>
      </c>
      <c r="AT372" t="s">
        <v>17200</v>
      </c>
    </row>
    <row r="373" spans="1:46" ht="15.75" thickBot="1" x14ac:dyDescent="0.3">
      <c r="A373" s="90" t="s">
        <v>439</v>
      </c>
      <c r="B373" s="91">
        <v>1709</v>
      </c>
      <c r="C373" s="92" t="s">
        <v>213</v>
      </c>
      <c r="D373" s="92" t="s">
        <v>310</v>
      </c>
      <c r="E373" s="51" t="str">
        <f ca="1">IF(ISERROR(INDIRECT(CONCATENATE("FIPs_codes!",ADDRESS((MATCH($D373,INDIRECT($C373),0)+MATCH($C373,FIPs_codes!$G$1:$G$3296,0)-1),COLUMN(FIPs_codes!A371))))),"",INDIRECT(CONCATENATE("FIPs_codes!",ADDRESS((MATCH($D373,INDIRECT($C373),0)+MATCH($C373,FIPs_codes!$G$1:$G$3296,0)-1),COLUMN(FIPs_codes!A371)))))</f>
        <v>40093</v>
      </c>
      <c r="F373" s="51">
        <f ca="1">IF(ISERROR(INDIRECT(CONCATENATE("FIPs_codes!",ADDRESS((MATCH($D373,INDIRECT($C373),0)+MATCH($C373,FIPs_codes!$G$1:$G$3296,0)-1),COLUMN(FIPs_codes!C371))))),"",INDIRECT(CONCATENATE("FIPs_codes!",ADDRESS((MATCH($D373,INDIRECT($C373),0)+MATCH($C373,FIPs_codes!$G$1:$G$3296,0)-1),COLUMN(FIPs_codes!C371)))))</f>
        <v>6</v>
      </c>
      <c r="G373" s="110" t="s">
        <v>216</v>
      </c>
      <c r="H373" s="204" t="s">
        <v>217</v>
      </c>
      <c r="I373" s="116" t="s">
        <v>440</v>
      </c>
      <c r="J373" s="91" t="s">
        <v>268</v>
      </c>
      <c r="K373" s="92" t="s">
        <v>78</v>
      </c>
      <c r="L373" s="92" t="s">
        <v>269</v>
      </c>
      <c r="M373" s="93" t="s">
        <v>57</v>
      </c>
      <c r="N373" s="95" t="s">
        <v>422</v>
      </c>
      <c r="O373" s="96">
        <v>1980</v>
      </c>
      <c r="P373" s="97" t="s">
        <v>442</v>
      </c>
      <c r="Q373" s="241">
        <v>1478</v>
      </c>
      <c r="R373" s="92" t="s">
        <v>244</v>
      </c>
      <c r="S373" s="93" t="s">
        <v>60</v>
      </c>
      <c r="T373" s="90" t="s">
        <v>263</v>
      </c>
      <c r="U373" s="119" t="s">
        <v>134</v>
      </c>
      <c r="V373" s="90" t="s">
        <v>254</v>
      </c>
      <c r="W373" s="99" t="s">
        <v>225</v>
      </c>
      <c r="X373" s="100" t="s">
        <v>65</v>
      </c>
      <c r="Y373" s="100">
        <v>40434</v>
      </c>
      <c r="Z373" s="92">
        <v>69</v>
      </c>
      <c r="AA373" s="278">
        <v>1125</v>
      </c>
      <c r="AB373" s="92" t="s">
        <v>66</v>
      </c>
      <c r="AC373" s="278">
        <v>49604</v>
      </c>
      <c r="AD373" s="94" t="s">
        <v>262</v>
      </c>
      <c r="AE373" s="95" t="s">
        <v>255</v>
      </c>
      <c r="AF373" s="97" t="s">
        <v>236</v>
      </c>
      <c r="AG373" s="91" t="s">
        <v>229</v>
      </c>
      <c r="AH373" s="92">
        <v>2.2400000000000002</v>
      </c>
      <c r="AI373" s="92">
        <v>317.83999999999997</v>
      </c>
      <c r="AJ373" s="93">
        <v>320.08</v>
      </c>
      <c r="AK373" s="90">
        <v>0</v>
      </c>
      <c r="AL373" s="89">
        <v>6.9982504373906533E-3</v>
      </c>
      <c r="AM373" s="91" t="s">
        <v>230</v>
      </c>
      <c r="AN373" s="92" t="s">
        <v>231</v>
      </c>
      <c r="AO373" s="92" t="s">
        <v>232</v>
      </c>
      <c r="AP373" s="76" t="s">
        <v>16963</v>
      </c>
      <c r="AQ373" s="27" t="str">
        <f t="shared" si="13"/>
        <v>Record Complete</v>
      </c>
      <c r="AR373" s="90"/>
      <c r="AS373" s="5" t="str">
        <f t="shared" si="14"/>
        <v/>
      </c>
      <c r="AT373" t="s">
        <v>17200</v>
      </c>
    </row>
    <row r="374" spans="1:46" ht="15.75" thickBot="1" x14ac:dyDescent="0.3">
      <c r="A374" s="77" t="s">
        <v>439</v>
      </c>
      <c r="B374" s="78">
        <v>1709</v>
      </c>
      <c r="C374" s="79" t="s">
        <v>213</v>
      </c>
      <c r="D374" s="79" t="s">
        <v>310</v>
      </c>
      <c r="E374" s="51" t="str">
        <f ca="1">IF(ISERROR(INDIRECT(CONCATENATE("FIPs_codes!",ADDRESS((MATCH($D374,INDIRECT($C374),0)+MATCH($C374,FIPs_codes!$G$1:$G$3296,0)-1),COLUMN(FIPs_codes!A372))))),"",INDIRECT(CONCATENATE("FIPs_codes!",ADDRESS((MATCH($D374,INDIRECT($C374),0)+MATCH($C374,FIPs_codes!$G$1:$G$3296,0)-1),COLUMN(FIPs_codes!A372)))))</f>
        <v>40093</v>
      </c>
      <c r="F374" s="51">
        <f ca="1">IF(ISERROR(INDIRECT(CONCATENATE("FIPs_codes!",ADDRESS((MATCH($D374,INDIRECT($C374),0)+MATCH($C374,FIPs_codes!$G$1:$G$3296,0)-1),COLUMN(FIPs_codes!C372))))),"",INDIRECT(CONCATENATE("FIPs_codes!",ADDRESS((MATCH($D374,INDIRECT($C374),0)+MATCH($C374,FIPs_codes!$G$1:$G$3296,0)-1),COLUMN(FIPs_codes!C372)))))</f>
        <v>6</v>
      </c>
      <c r="G374" s="80" t="s">
        <v>216</v>
      </c>
      <c r="H374" s="206" t="s">
        <v>217</v>
      </c>
      <c r="I374" s="115" t="s">
        <v>440</v>
      </c>
      <c r="J374" s="78" t="s">
        <v>268</v>
      </c>
      <c r="K374" s="79" t="s">
        <v>78</v>
      </c>
      <c r="L374" s="79" t="s">
        <v>269</v>
      </c>
      <c r="M374" s="81" t="s">
        <v>57</v>
      </c>
      <c r="N374" s="83" t="s">
        <v>422</v>
      </c>
      <c r="O374" s="84">
        <v>1980</v>
      </c>
      <c r="P374" s="85" t="s">
        <v>442</v>
      </c>
      <c r="Q374" s="243">
        <v>1478</v>
      </c>
      <c r="R374" s="79" t="s">
        <v>244</v>
      </c>
      <c r="S374" s="81" t="s">
        <v>60</v>
      </c>
      <c r="T374" s="77" t="s">
        <v>263</v>
      </c>
      <c r="U374" s="118" t="s">
        <v>134</v>
      </c>
      <c r="V374" s="77" t="s">
        <v>254</v>
      </c>
      <c r="W374" s="87" t="s">
        <v>225</v>
      </c>
      <c r="X374" s="88" t="s">
        <v>65</v>
      </c>
      <c r="Y374" s="88">
        <v>40434</v>
      </c>
      <c r="Z374" s="79">
        <v>69</v>
      </c>
      <c r="AA374" s="279">
        <v>1125</v>
      </c>
      <c r="AB374" s="79" t="s">
        <v>66</v>
      </c>
      <c r="AC374" s="279">
        <v>49604</v>
      </c>
      <c r="AD374" s="82" t="s">
        <v>262</v>
      </c>
      <c r="AE374" s="83" t="s">
        <v>255</v>
      </c>
      <c r="AF374" s="85" t="s">
        <v>236</v>
      </c>
      <c r="AG374" s="78" t="s">
        <v>229</v>
      </c>
      <c r="AH374" s="79">
        <v>26.25</v>
      </c>
      <c r="AI374" s="79">
        <v>368.13</v>
      </c>
      <c r="AJ374" s="81">
        <v>394.38</v>
      </c>
      <c r="AK374" s="77">
        <v>0</v>
      </c>
      <c r="AL374" s="89">
        <v>6.6560170394036208E-2</v>
      </c>
      <c r="AM374" s="78" t="s">
        <v>230</v>
      </c>
      <c r="AN374" s="79" t="s">
        <v>231</v>
      </c>
      <c r="AO374" s="79" t="s">
        <v>232</v>
      </c>
      <c r="AP374" s="76" t="s">
        <v>16963</v>
      </c>
      <c r="AQ374" s="27" t="str">
        <f t="shared" si="13"/>
        <v>Record Complete</v>
      </c>
      <c r="AR374" s="77"/>
      <c r="AS374" s="5" t="str">
        <f t="shared" si="14"/>
        <v/>
      </c>
      <c r="AT374" t="s">
        <v>17200</v>
      </c>
    </row>
    <row r="375" spans="1:46" ht="15.75" thickBot="1" x14ac:dyDescent="0.3">
      <c r="A375" s="101" t="s">
        <v>439</v>
      </c>
      <c r="B375" s="56">
        <v>1709</v>
      </c>
      <c r="C375" s="50" t="s">
        <v>213</v>
      </c>
      <c r="D375" s="50" t="s">
        <v>310</v>
      </c>
      <c r="E375" s="51" t="str">
        <f ca="1">IF(ISERROR(INDIRECT(CONCATENATE("FIPs_codes!",ADDRESS((MATCH($D375,INDIRECT($C375),0)+MATCH($C375,FIPs_codes!$G$1:$G$3296,0)-1),COLUMN(FIPs_codes!A373))))),"",INDIRECT(CONCATENATE("FIPs_codes!",ADDRESS((MATCH($D375,INDIRECT($C375),0)+MATCH($C375,FIPs_codes!$G$1:$G$3296,0)-1),COLUMN(FIPs_codes!A373)))))</f>
        <v>40093</v>
      </c>
      <c r="F375" s="51">
        <f ca="1">IF(ISERROR(INDIRECT(CONCATENATE("FIPs_codes!",ADDRESS((MATCH($D375,INDIRECT($C375),0)+MATCH($C375,FIPs_codes!$G$1:$G$3296,0)-1),COLUMN(FIPs_codes!C373))))),"",INDIRECT(CONCATENATE("FIPs_codes!",ADDRESS((MATCH($D375,INDIRECT($C375),0)+MATCH($C375,FIPs_codes!$G$1:$G$3296,0)-1),COLUMN(FIPs_codes!C373)))))</f>
        <v>6</v>
      </c>
      <c r="G375" s="52" t="s">
        <v>216</v>
      </c>
      <c r="H375" s="211" t="s">
        <v>217</v>
      </c>
      <c r="I375" s="120" t="s">
        <v>440</v>
      </c>
      <c r="J375" s="56" t="s">
        <v>268</v>
      </c>
      <c r="K375" s="50" t="s">
        <v>78</v>
      </c>
      <c r="L375" s="103" t="s">
        <v>269</v>
      </c>
      <c r="M375" s="60" t="s">
        <v>57</v>
      </c>
      <c r="N375" s="48" t="s">
        <v>422</v>
      </c>
      <c r="O375" s="58">
        <v>1980</v>
      </c>
      <c r="P375" s="54" t="s">
        <v>442</v>
      </c>
      <c r="Q375" s="249">
        <v>1478</v>
      </c>
      <c r="R375" s="50" t="s">
        <v>244</v>
      </c>
      <c r="S375" s="60" t="s">
        <v>60</v>
      </c>
      <c r="T375" s="109" t="s">
        <v>263</v>
      </c>
      <c r="U375" s="121" t="s">
        <v>134</v>
      </c>
      <c r="V375" s="101" t="s">
        <v>254</v>
      </c>
      <c r="W375" s="107" t="s">
        <v>225</v>
      </c>
      <c r="X375" s="62" t="s">
        <v>65</v>
      </c>
      <c r="Y375" s="62">
        <v>40434</v>
      </c>
      <c r="Z375" s="50">
        <v>69</v>
      </c>
      <c r="AA375" s="126">
        <v>1125</v>
      </c>
      <c r="AB375" s="50" t="s">
        <v>66</v>
      </c>
      <c r="AC375" s="126">
        <v>49604</v>
      </c>
      <c r="AD375" s="105" t="s">
        <v>262</v>
      </c>
      <c r="AE375" s="48" t="s">
        <v>255</v>
      </c>
      <c r="AF375" s="54" t="s">
        <v>236</v>
      </c>
      <c r="AG375" s="56" t="s">
        <v>229</v>
      </c>
      <c r="AH375" s="50">
        <v>5.64</v>
      </c>
      <c r="AI375" s="50">
        <v>467.15</v>
      </c>
      <c r="AJ375" s="60">
        <v>472.78999999999996</v>
      </c>
      <c r="AK375" s="101">
        <v>0</v>
      </c>
      <c r="AL375" s="108">
        <v>1.1929186319507604E-2</v>
      </c>
      <c r="AM375" s="56" t="s">
        <v>230</v>
      </c>
      <c r="AN375" s="50" t="s">
        <v>231</v>
      </c>
      <c r="AO375" s="50" t="s">
        <v>232</v>
      </c>
      <c r="AP375" s="76" t="s">
        <v>16963</v>
      </c>
      <c r="AQ375" s="27" t="str">
        <f t="shared" si="13"/>
        <v>Record Complete</v>
      </c>
      <c r="AR375" s="101"/>
      <c r="AS375" s="5" t="str">
        <f t="shared" si="14"/>
        <v/>
      </c>
      <c r="AT375" t="s">
        <v>17200</v>
      </c>
    </row>
    <row r="376" spans="1:46" ht="15.75" thickBot="1" x14ac:dyDescent="0.3">
      <c r="A376" s="72" t="s">
        <v>439</v>
      </c>
      <c r="B376" s="55">
        <v>1709</v>
      </c>
      <c r="C376" s="49" t="s">
        <v>213</v>
      </c>
      <c r="D376" s="49" t="s">
        <v>310</v>
      </c>
      <c r="E376" s="51" t="str">
        <f ca="1">IF(ISERROR(INDIRECT(CONCATENATE("FIPs_codes!",ADDRESS((MATCH($D376,INDIRECT($C376),0)+MATCH($C376,FIPs_codes!$G$1:$G$3296,0)-1),COLUMN(FIPs_codes!A374))))),"",INDIRECT(CONCATENATE("FIPs_codes!",ADDRESS((MATCH($D376,INDIRECT($C376),0)+MATCH($C376,FIPs_codes!$G$1:$G$3296,0)-1),COLUMN(FIPs_codes!A374)))))</f>
        <v>40093</v>
      </c>
      <c r="F376" s="51">
        <f ca="1">IF(ISERROR(INDIRECT(CONCATENATE("FIPs_codes!",ADDRESS((MATCH($D376,INDIRECT($C376),0)+MATCH($C376,FIPs_codes!$G$1:$G$3296,0)-1),COLUMN(FIPs_codes!C374))))),"",INDIRECT(CONCATENATE("FIPs_codes!",ADDRESS((MATCH($D376,INDIRECT($C376),0)+MATCH($C376,FIPs_codes!$G$1:$G$3296,0)-1),COLUMN(FIPs_codes!C374)))))</f>
        <v>6</v>
      </c>
      <c r="G376" s="51" t="s">
        <v>216</v>
      </c>
      <c r="H376" s="207" t="s">
        <v>217</v>
      </c>
      <c r="I376" s="72" t="s">
        <v>440</v>
      </c>
      <c r="J376" s="55" t="s">
        <v>268</v>
      </c>
      <c r="K376" s="49" t="s">
        <v>78</v>
      </c>
      <c r="L376" s="49" t="s">
        <v>269</v>
      </c>
      <c r="M376" s="59" t="s">
        <v>57</v>
      </c>
      <c r="N376" s="47" t="s">
        <v>422</v>
      </c>
      <c r="O376" s="57">
        <v>1978</v>
      </c>
      <c r="P376" s="53" t="s">
        <v>441</v>
      </c>
      <c r="Q376" s="244">
        <v>1478</v>
      </c>
      <c r="R376" s="49" t="s">
        <v>244</v>
      </c>
      <c r="S376" s="59" t="s">
        <v>60</v>
      </c>
      <c r="T376" s="72" t="s">
        <v>263</v>
      </c>
      <c r="U376" s="73" t="s">
        <v>134</v>
      </c>
      <c r="V376" s="72" t="s">
        <v>254</v>
      </c>
      <c r="W376" s="74" t="s">
        <v>225</v>
      </c>
      <c r="X376" s="61" t="s">
        <v>65</v>
      </c>
      <c r="Y376" s="61">
        <v>40449</v>
      </c>
      <c r="Z376" s="49">
        <v>73</v>
      </c>
      <c r="AA376" s="128">
        <v>1125</v>
      </c>
      <c r="AB376" s="49" t="s">
        <v>66</v>
      </c>
      <c r="AC376" s="128">
        <v>43272</v>
      </c>
      <c r="AD376" s="59" t="s">
        <v>262</v>
      </c>
      <c r="AE376" s="47" t="s">
        <v>255</v>
      </c>
      <c r="AF376" s="53" t="s">
        <v>236</v>
      </c>
      <c r="AG376" s="55" t="s">
        <v>229</v>
      </c>
      <c r="AH376" s="49">
        <v>0</v>
      </c>
      <c r="AI376" s="49">
        <v>14.19</v>
      </c>
      <c r="AJ376" s="59">
        <v>14.19</v>
      </c>
      <c r="AK376" s="72">
        <v>0</v>
      </c>
      <c r="AL376" s="75">
        <v>0</v>
      </c>
      <c r="AM376" s="55" t="s">
        <v>230</v>
      </c>
      <c r="AN376" s="49" t="s">
        <v>231</v>
      </c>
      <c r="AO376" s="49" t="s">
        <v>232</v>
      </c>
      <c r="AP376" s="76" t="s">
        <v>16963</v>
      </c>
      <c r="AQ376" s="27" t="str">
        <f t="shared" si="13"/>
        <v>Record Complete</v>
      </c>
      <c r="AR376" s="72"/>
      <c r="AS376" s="5" t="str">
        <f t="shared" si="14"/>
        <v/>
      </c>
      <c r="AT376" t="s">
        <v>17200</v>
      </c>
    </row>
    <row r="377" spans="1:46" ht="15.75" thickBot="1" x14ac:dyDescent="0.3">
      <c r="A377" s="90" t="s">
        <v>439</v>
      </c>
      <c r="B377" s="91">
        <v>1709</v>
      </c>
      <c r="C377" s="92" t="s">
        <v>213</v>
      </c>
      <c r="D377" s="92" t="s">
        <v>310</v>
      </c>
      <c r="E377" s="51" t="str">
        <f ca="1">IF(ISERROR(INDIRECT(CONCATENATE("FIPs_codes!",ADDRESS((MATCH($D377,INDIRECT($C377),0)+MATCH($C377,FIPs_codes!$G$1:$G$3296,0)-1),COLUMN(FIPs_codes!A375))))),"",INDIRECT(CONCATENATE("FIPs_codes!",ADDRESS((MATCH($D377,INDIRECT($C377),0)+MATCH($C377,FIPs_codes!$G$1:$G$3296,0)-1),COLUMN(FIPs_codes!A375)))))</f>
        <v>40093</v>
      </c>
      <c r="F377" s="51">
        <f ca="1">IF(ISERROR(INDIRECT(CONCATENATE("FIPs_codes!",ADDRESS((MATCH($D377,INDIRECT($C377),0)+MATCH($C377,FIPs_codes!$G$1:$G$3296,0)-1),COLUMN(FIPs_codes!C375))))),"",INDIRECT(CONCATENATE("FIPs_codes!",ADDRESS((MATCH($D377,INDIRECT($C377),0)+MATCH($C377,FIPs_codes!$G$1:$G$3296,0)-1),COLUMN(FIPs_codes!C375)))))</f>
        <v>6</v>
      </c>
      <c r="G377" s="110" t="s">
        <v>216</v>
      </c>
      <c r="H377" s="204" t="s">
        <v>217</v>
      </c>
      <c r="I377" s="90" t="s">
        <v>440</v>
      </c>
      <c r="J377" s="91" t="s">
        <v>268</v>
      </c>
      <c r="K377" s="92" t="s">
        <v>78</v>
      </c>
      <c r="L377" s="92" t="s">
        <v>269</v>
      </c>
      <c r="M377" s="93" t="s">
        <v>57</v>
      </c>
      <c r="N377" s="95" t="s">
        <v>422</v>
      </c>
      <c r="O377" s="96">
        <v>1978</v>
      </c>
      <c r="P377" s="97" t="s">
        <v>441</v>
      </c>
      <c r="Q377" s="241">
        <v>1478</v>
      </c>
      <c r="R377" s="92" t="s">
        <v>244</v>
      </c>
      <c r="S377" s="93" t="s">
        <v>60</v>
      </c>
      <c r="T377" s="90" t="s">
        <v>263</v>
      </c>
      <c r="U377" s="98" t="s">
        <v>134</v>
      </c>
      <c r="V377" s="90" t="s">
        <v>254</v>
      </c>
      <c r="W377" s="99" t="s">
        <v>225</v>
      </c>
      <c r="X377" s="100" t="s">
        <v>65</v>
      </c>
      <c r="Y377" s="100">
        <v>40449</v>
      </c>
      <c r="Z377" s="92">
        <v>73</v>
      </c>
      <c r="AA377" s="278">
        <v>1125</v>
      </c>
      <c r="AB377" s="92" t="s">
        <v>66</v>
      </c>
      <c r="AC377" s="278">
        <v>43272</v>
      </c>
      <c r="AD377" s="93" t="s">
        <v>262</v>
      </c>
      <c r="AE377" s="95" t="s">
        <v>255</v>
      </c>
      <c r="AF377" s="97" t="s">
        <v>236</v>
      </c>
      <c r="AG377" s="91" t="s">
        <v>229</v>
      </c>
      <c r="AH377" s="92">
        <v>0</v>
      </c>
      <c r="AI377" s="92">
        <v>14.37</v>
      </c>
      <c r="AJ377" s="93">
        <v>14.37</v>
      </c>
      <c r="AK377" s="90">
        <v>0</v>
      </c>
      <c r="AL377" s="89">
        <v>0</v>
      </c>
      <c r="AM377" s="91" t="s">
        <v>230</v>
      </c>
      <c r="AN377" s="92" t="s">
        <v>231</v>
      </c>
      <c r="AO377" s="92" t="s">
        <v>232</v>
      </c>
      <c r="AP377" s="76" t="s">
        <v>16963</v>
      </c>
      <c r="AQ377" s="27" t="str">
        <f t="shared" si="13"/>
        <v>Record Complete</v>
      </c>
      <c r="AR377" s="90"/>
      <c r="AS377" s="5" t="str">
        <f t="shared" si="14"/>
        <v/>
      </c>
      <c r="AT377" t="s">
        <v>17200</v>
      </c>
    </row>
    <row r="378" spans="1:46" ht="15.75" thickBot="1" x14ac:dyDescent="0.3">
      <c r="A378" s="77" t="s">
        <v>439</v>
      </c>
      <c r="B378" s="78">
        <v>1709</v>
      </c>
      <c r="C378" s="79" t="s">
        <v>213</v>
      </c>
      <c r="D378" s="79" t="s">
        <v>310</v>
      </c>
      <c r="E378" s="51" t="str">
        <f ca="1">IF(ISERROR(INDIRECT(CONCATENATE("FIPs_codes!",ADDRESS((MATCH($D378,INDIRECT($C378),0)+MATCH($C378,FIPs_codes!$G$1:$G$3296,0)-1),COLUMN(FIPs_codes!A376))))),"",INDIRECT(CONCATENATE("FIPs_codes!",ADDRESS((MATCH($D378,INDIRECT($C378),0)+MATCH($C378,FIPs_codes!$G$1:$G$3296,0)-1),COLUMN(FIPs_codes!A376)))))</f>
        <v>40093</v>
      </c>
      <c r="F378" s="51">
        <f ca="1">IF(ISERROR(INDIRECT(CONCATENATE("FIPs_codes!",ADDRESS((MATCH($D378,INDIRECT($C378),0)+MATCH($C378,FIPs_codes!$G$1:$G$3296,0)-1),COLUMN(FIPs_codes!C376))))),"",INDIRECT(CONCATENATE("FIPs_codes!",ADDRESS((MATCH($D378,INDIRECT($C378),0)+MATCH($C378,FIPs_codes!$G$1:$G$3296,0)-1),COLUMN(FIPs_codes!C376)))))</f>
        <v>6</v>
      </c>
      <c r="G378" s="80" t="s">
        <v>216</v>
      </c>
      <c r="H378" s="206" t="s">
        <v>217</v>
      </c>
      <c r="I378" s="77" t="s">
        <v>440</v>
      </c>
      <c r="J378" s="78" t="s">
        <v>268</v>
      </c>
      <c r="K378" s="79" t="s">
        <v>78</v>
      </c>
      <c r="L378" s="79" t="s">
        <v>269</v>
      </c>
      <c r="M378" s="81" t="s">
        <v>57</v>
      </c>
      <c r="N378" s="83" t="s">
        <v>422</v>
      </c>
      <c r="O378" s="84">
        <v>1978</v>
      </c>
      <c r="P378" s="85" t="s">
        <v>441</v>
      </c>
      <c r="Q378" s="243">
        <v>1478</v>
      </c>
      <c r="R378" s="79" t="s">
        <v>244</v>
      </c>
      <c r="S378" s="81" t="s">
        <v>60</v>
      </c>
      <c r="T378" s="77" t="s">
        <v>263</v>
      </c>
      <c r="U378" s="86" t="s">
        <v>134</v>
      </c>
      <c r="V378" s="77" t="s">
        <v>254</v>
      </c>
      <c r="W378" s="87" t="s">
        <v>225</v>
      </c>
      <c r="X378" s="88" t="s">
        <v>65</v>
      </c>
      <c r="Y378" s="88">
        <v>40449</v>
      </c>
      <c r="Z378" s="79">
        <v>73</v>
      </c>
      <c r="AA378" s="279">
        <v>1125</v>
      </c>
      <c r="AB378" s="79" t="s">
        <v>66</v>
      </c>
      <c r="AC378" s="279">
        <v>43272</v>
      </c>
      <c r="AD378" s="81" t="s">
        <v>262</v>
      </c>
      <c r="AE378" s="83" t="s">
        <v>255</v>
      </c>
      <c r="AF378" s="85" t="s">
        <v>236</v>
      </c>
      <c r="AG378" s="78" t="s">
        <v>229</v>
      </c>
      <c r="AH378" s="79">
        <v>0</v>
      </c>
      <c r="AI378" s="79">
        <v>41.82</v>
      </c>
      <c r="AJ378" s="81">
        <v>41.82</v>
      </c>
      <c r="AK378" s="77">
        <v>0</v>
      </c>
      <c r="AL378" s="89">
        <v>0</v>
      </c>
      <c r="AM378" s="78" t="s">
        <v>230</v>
      </c>
      <c r="AN378" s="79" t="s">
        <v>231</v>
      </c>
      <c r="AO378" s="79" t="s">
        <v>232</v>
      </c>
      <c r="AP378" s="76" t="s">
        <v>16963</v>
      </c>
      <c r="AQ378" s="27" t="str">
        <f t="shared" si="13"/>
        <v>Record Complete</v>
      </c>
      <c r="AR378" s="77"/>
      <c r="AS378" s="5" t="str">
        <f t="shared" si="14"/>
        <v/>
      </c>
      <c r="AT378" t="s">
        <v>17200</v>
      </c>
    </row>
    <row r="379" spans="1:46" ht="15.75" thickBot="1" x14ac:dyDescent="0.3">
      <c r="A379" s="90" t="s">
        <v>439</v>
      </c>
      <c r="B379" s="91">
        <v>1709</v>
      </c>
      <c r="C379" s="92" t="s">
        <v>213</v>
      </c>
      <c r="D379" s="92" t="s">
        <v>310</v>
      </c>
      <c r="E379" s="51" t="str">
        <f ca="1">IF(ISERROR(INDIRECT(CONCATENATE("FIPs_codes!",ADDRESS((MATCH($D379,INDIRECT($C379),0)+MATCH($C379,FIPs_codes!$G$1:$G$3296,0)-1),COLUMN(FIPs_codes!A377))))),"",INDIRECT(CONCATENATE("FIPs_codes!",ADDRESS((MATCH($D379,INDIRECT($C379),0)+MATCH($C379,FIPs_codes!$G$1:$G$3296,0)-1),COLUMN(FIPs_codes!A377)))))</f>
        <v>40093</v>
      </c>
      <c r="F379" s="51">
        <f ca="1">IF(ISERROR(INDIRECT(CONCATENATE("FIPs_codes!",ADDRESS((MATCH($D379,INDIRECT($C379),0)+MATCH($C379,FIPs_codes!$G$1:$G$3296,0)-1),COLUMN(FIPs_codes!C377))))),"",INDIRECT(CONCATENATE("FIPs_codes!",ADDRESS((MATCH($D379,INDIRECT($C379),0)+MATCH($C379,FIPs_codes!$G$1:$G$3296,0)-1),COLUMN(FIPs_codes!C377)))))</f>
        <v>6</v>
      </c>
      <c r="G379" s="110" t="s">
        <v>216</v>
      </c>
      <c r="H379" s="204" t="s">
        <v>217</v>
      </c>
      <c r="I379" s="90" t="s">
        <v>440</v>
      </c>
      <c r="J379" s="91" t="s">
        <v>268</v>
      </c>
      <c r="K379" s="92" t="s">
        <v>78</v>
      </c>
      <c r="L379" s="92" t="s">
        <v>269</v>
      </c>
      <c r="M379" s="93" t="s">
        <v>57</v>
      </c>
      <c r="N379" s="95" t="s">
        <v>422</v>
      </c>
      <c r="O379" s="96">
        <v>1978</v>
      </c>
      <c r="P379" s="97" t="s">
        <v>441</v>
      </c>
      <c r="Q379" s="241">
        <v>1478</v>
      </c>
      <c r="R379" s="92" t="s">
        <v>244</v>
      </c>
      <c r="S379" s="93" t="s">
        <v>60</v>
      </c>
      <c r="T379" s="90" t="s">
        <v>263</v>
      </c>
      <c r="U379" s="98" t="s">
        <v>134</v>
      </c>
      <c r="V379" s="90" t="s">
        <v>254</v>
      </c>
      <c r="W379" s="99" t="s">
        <v>225</v>
      </c>
      <c r="X379" s="100" t="s">
        <v>65</v>
      </c>
      <c r="Y379" s="100">
        <v>40498</v>
      </c>
      <c r="Z379" s="92">
        <v>81</v>
      </c>
      <c r="AA379" s="278">
        <v>1125</v>
      </c>
      <c r="AB379" s="92" t="s">
        <v>66</v>
      </c>
      <c r="AC379" s="278">
        <v>55585</v>
      </c>
      <c r="AD379" s="93" t="s">
        <v>262</v>
      </c>
      <c r="AE379" s="95" t="s">
        <v>255</v>
      </c>
      <c r="AF379" s="97" t="s">
        <v>236</v>
      </c>
      <c r="AG379" s="91" t="s">
        <v>229</v>
      </c>
      <c r="AH379" s="92">
        <v>0</v>
      </c>
      <c r="AI379" s="92">
        <v>19.54</v>
      </c>
      <c r="AJ379" s="93">
        <v>19.54</v>
      </c>
      <c r="AK379" s="90">
        <v>0</v>
      </c>
      <c r="AL379" s="89">
        <v>0</v>
      </c>
      <c r="AM379" s="91" t="s">
        <v>230</v>
      </c>
      <c r="AN379" s="92" t="s">
        <v>231</v>
      </c>
      <c r="AO379" s="92" t="s">
        <v>232</v>
      </c>
      <c r="AP379" s="76" t="s">
        <v>16963</v>
      </c>
      <c r="AQ379" s="27" t="str">
        <f t="shared" si="13"/>
        <v>Record Complete</v>
      </c>
      <c r="AR379" s="90"/>
      <c r="AS379" s="5" t="str">
        <f t="shared" si="14"/>
        <v/>
      </c>
      <c r="AT379" t="s">
        <v>17200</v>
      </c>
    </row>
    <row r="380" spans="1:46" ht="15.75" thickBot="1" x14ac:dyDescent="0.3">
      <c r="A380" s="77" t="s">
        <v>439</v>
      </c>
      <c r="B380" s="78">
        <v>1709</v>
      </c>
      <c r="C380" s="79" t="s">
        <v>213</v>
      </c>
      <c r="D380" s="79" t="s">
        <v>310</v>
      </c>
      <c r="E380" s="51" t="str">
        <f ca="1">IF(ISERROR(INDIRECT(CONCATENATE("FIPs_codes!",ADDRESS((MATCH($D380,INDIRECT($C380),0)+MATCH($C380,FIPs_codes!$G$1:$G$3296,0)-1),COLUMN(FIPs_codes!A378))))),"",INDIRECT(CONCATENATE("FIPs_codes!",ADDRESS((MATCH($D380,INDIRECT($C380),0)+MATCH($C380,FIPs_codes!$G$1:$G$3296,0)-1),COLUMN(FIPs_codes!A378)))))</f>
        <v>40093</v>
      </c>
      <c r="F380" s="51">
        <f ca="1">IF(ISERROR(INDIRECT(CONCATENATE("FIPs_codes!",ADDRESS((MATCH($D380,INDIRECT($C380),0)+MATCH($C380,FIPs_codes!$G$1:$G$3296,0)-1),COLUMN(FIPs_codes!C378))))),"",INDIRECT(CONCATENATE("FIPs_codes!",ADDRESS((MATCH($D380,INDIRECT($C380),0)+MATCH($C380,FIPs_codes!$G$1:$G$3296,0)-1),COLUMN(FIPs_codes!C378)))))</f>
        <v>6</v>
      </c>
      <c r="G380" s="80" t="s">
        <v>216</v>
      </c>
      <c r="H380" s="206" t="s">
        <v>217</v>
      </c>
      <c r="I380" s="77" t="s">
        <v>440</v>
      </c>
      <c r="J380" s="78" t="s">
        <v>268</v>
      </c>
      <c r="K380" s="79" t="s">
        <v>78</v>
      </c>
      <c r="L380" s="79" t="s">
        <v>269</v>
      </c>
      <c r="M380" s="81" t="s">
        <v>57</v>
      </c>
      <c r="N380" s="83" t="s">
        <v>422</v>
      </c>
      <c r="O380" s="84">
        <v>1978</v>
      </c>
      <c r="P380" s="85" t="s">
        <v>441</v>
      </c>
      <c r="Q380" s="243">
        <v>1478</v>
      </c>
      <c r="R380" s="79" t="s">
        <v>244</v>
      </c>
      <c r="S380" s="81" t="s">
        <v>60</v>
      </c>
      <c r="T380" s="77" t="s">
        <v>263</v>
      </c>
      <c r="U380" s="86" t="s">
        <v>134</v>
      </c>
      <c r="V380" s="77" t="s">
        <v>254</v>
      </c>
      <c r="W380" s="87" t="s">
        <v>225</v>
      </c>
      <c r="X380" s="88" t="s">
        <v>65</v>
      </c>
      <c r="Y380" s="88">
        <v>40498</v>
      </c>
      <c r="Z380" s="79">
        <v>81</v>
      </c>
      <c r="AA380" s="279">
        <v>1125</v>
      </c>
      <c r="AB380" s="79" t="s">
        <v>66</v>
      </c>
      <c r="AC380" s="279">
        <v>55585</v>
      </c>
      <c r="AD380" s="81" t="s">
        <v>262</v>
      </c>
      <c r="AE380" s="83" t="s">
        <v>255</v>
      </c>
      <c r="AF380" s="85" t="s">
        <v>236</v>
      </c>
      <c r="AG380" s="78" t="s">
        <v>229</v>
      </c>
      <c r="AH380" s="79">
        <v>0</v>
      </c>
      <c r="AI380" s="79">
        <v>42.42</v>
      </c>
      <c r="AJ380" s="81">
        <v>42.42</v>
      </c>
      <c r="AK380" s="77">
        <v>0</v>
      </c>
      <c r="AL380" s="89">
        <v>0</v>
      </c>
      <c r="AM380" s="78" t="s">
        <v>230</v>
      </c>
      <c r="AN380" s="79" t="s">
        <v>231</v>
      </c>
      <c r="AO380" s="79" t="s">
        <v>232</v>
      </c>
      <c r="AP380" s="76" t="s">
        <v>16963</v>
      </c>
      <c r="AQ380" s="27" t="str">
        <f t="shared" si="13"/>
        <v>Record Complete</v>
      </c>
      <c r="AR380" s="77"/>
      <c r="AS380" s="5" t="str">
        <f t="shared" si="14"/>
        <v/>
      </c>
      <c r="AT380" t="s">
        <v>17200</v>
      </c>
    </row>
    <row r="381" spans="1:46" ht="15.75" thickBot="1" x14ac:dyDescent="0.3">
      <c r="A381" s="90" t="s">
        <v>439</v>
      </c>
      <c r="B381" s="91">
        <v>1709</v>
      </c>
      <c r="C381" s="92" t="s">
        <v>213</v>
      </c>
      <c r="D381" s="92" t="s">
        <v>310</v>
      </c>
      <c r="E381" s="51" t="str">
        <f ca="1">IF(ISERROR(INDIRECT(CONCATENATE("FIPs_codes!",ADDRESS((MATCH($D381,INDIRECT($C381),0)+MATCH($C381,FIPs_codes!$G$1:$G$3296,0)-1),COLUMN(FIPs_codes!A379))))),"",INDIRECT(CONCATENATE("FIPs_codes!",ADDRESS((MATCH($D381,INDIRECT($C381),0)+MATCH($C381,FIPs_codes!$G$1:$G$3296,0)-1),COLUMN(FIPs_codes!A379)))))</f>
        <v>40093</v>
      </c>
      <c r="F381" s="51">
        <f ca="1">IF(ISERROR(INDIRECT(CONCATENATE("FIPs_codes!",ADDRESS((MATCH($D381,INDIRECT($C381),0)+MATCH($C381,FIPs_codes!$G$1:$G$3296,0)-1),COLUMN(FIPs_codes!C379))))),"",INDIRECT(CONCATENATE("FIPs_codes!",ADDRESS((MATCH($D381,INDIRECT($C381),0)+MATCH($C381,FIPs_codes!$G$1:$G$3296,0)-1),COLUMN(FIPs_codes!C379)))))</f>
        <v>6</v>
      </c>
      <c r="G381" s="110" t="s">
        <v>216</v>
      </c>
      <c r="H381" s="204" t="s">
        <v>217</v>
      </c>
      <c r="I381" s="90" t="s">
        <v>440</v>
      </c>
      <c r="J381" s="91" t="s">
        <v>268</v>
      </c>
      <c r="K381" s="92" t="s">
        <v>78</v>
      </c>
      <c r="L381" s="92" t="s">
        <v>269</v>
      </c>
      <c r="M381" s="93" t="s">
        <v>57</v>
      </c>
      <c r="N381" s="95" t="s">
        <v>422</v>
      </c>
      <c r="O381" s="96">
        <v>1978</v>
      </c>
      <c r="P381" s="97" t="s">
        <v>441</v>
      </c>
      <c r="Q381" s="241">
        <v>1478</v>
      </c>
      <c r="R381" s="92" t="s">
        <v>244</v>
      </c>
      <c r="S381" s="93" t="s">
        <v>60</v>
      </c>
      <c r="T381" s="90" t="s">
        <v>263</v>
      </c>
      <c r="U381" s="98" t="s">
        <v>134</v>
      </c>
      <c r="V381" s="90" t="s">
        <v>254</v>
      </c>
      <c r="W381" s="99" t="s">
        <v>225</v>
      </c>
      <c r="X381" s="100" t="s">
        <v>65</v>
      </c>
      <c r="Y381" s="100">
        <v>40498</v>
      </c>
      <c r="Z381" s="92">
        <v>81</v>
      </c>
      <c r="AA381" s="278">
        <v>1125</v>
      </c>
      <c r="AB381" s="92" t="s">
        <v>66</v>
      </c>
      <c r="AC381" s="278">
        <v>55585</v>
      </c>
      <c r="AD381" s="93" t="s">
        <v>262</v>
      </c>
      <c r="AE381" s="95" t="s">
        <v>255</v>
      </c>
      <c r="AF381" s="97" t="s">
        <v>236</v>
      </c>
      <c r="AG381" s="91" t="s">
        <v>229</v>
      </c>
      <c r="AH381" s="92">
        <v>0.19</v>
      </c>
      <c r="AI381" s="92">
        <v>83.43</v>
      </c>
      <c r="AJ381" s="93">
        <v>83.62</v>
      </c>
      <c r="AK381" s="90">
        <v>0</v>
      </c>
      <c r="AL381" s="89">
        <v>2.2721836881128914E-3</v>
      </c>
      <c r="AM381" s="91" t="s">
        <v>230</v>
      </c>
      <c r="AN381" s="92" t="s">
        <v>231</v>
      </c>
      <c r="AO381" s="92" t="s">
        <v>232</v>
      </c>
      <c r="AP381" s="76" t="s">
        <v>16963</v>
      </c>
      <c r="AQ381" s="27" t="str">
        <f t="shared" si="13"/>
        <v>Record Complete</v>
      </c>
      <c r="AR381" s="90"/>
      <c r="AS381" s="5" t="str">
        <f t="shared" si="14"/>
        <v/>
      </c>
      <c r="AT381" t="s">
        <v>17200</v>
      </c>
    </row>
    <row r="382" spans="1:46" ht="15.75" thickBot="1" x14ac:dyDescent="0.3">
      <c r="A382" s="77" t="s">
        <v>439</v>
      </c>
      <c r="B382" s="78">
        <v>1709</v>
      </c>
      <c r="C382" s="79" t="s">
        <v>213</v>
      </c>
      <c r="D382" s="79" t="s">
        <v>310</v>
      </c>
      <c r="E382" s="51" t="str">
        <f ca="1">IF(ISERROR(INDIRECT(CONCATENATE("FIPs_codes!",ADDRESS((MATCH($D382,INDIRECT($C382),0)+MATCH($C382,FIPs_codes!$G$1:$G$3296,0)-1),COLUMN(FIPs_codes!A380))))),"",INDIRECT(CONCATENATE("FIPs_codes!",ADDRESS((MATCH($D382,INDIRECT($C382),0)+MATCH($C382,FIPs_codes!$G$1:$G$3296,0)-1),COLUMN(FIPs_codes!A380)))))</f>
        <v>40093</v>
      </c>
      <c r="F382" s="51">
        <f ca="1">IF(ISERROR(INDIRECT(CONCATENATE("FIPs_codes!",ADDRESS((MATCH($D382,INDIRECT($C382),0)+MATCH($C382,FIPs_codes!$G$1:$G$3296,0)-1),COLUMN(FIPs_codes!C380))))),"",INDIRECT(CONCATENATE("FIPs_codes!",ADDRESS((MATCH($D382,INDIRECT($C382),0)+MATCH($C382,FIPs_codes!$G$1:$G$3296,0)-1),COLUMN(FIPs_codes!C380)))))</f>
        <v>6</v>
      </c>
      <c r="G382" s="80" t="s">
        <v>216</v>
      </c>
      <c r="H382" s="206" t="s">
        <v>217</v>
      </c>
      <c r="I382" s="77" t="s">
        <v>440</v>
      </c>
      <c r="J382" s="78" t="s">
        <v>268</v>
      </c>
      <c r="K382" s="79" t="s">
        <v>78</v>
      </c>
      <c r="L382" s="79" t="s">
        <v>269</v>
      </c>
      <c r="M382" s="81" t="s">
        <v>57</v>
      </c>
      <c r="N382" s="83" t="s">
        <v>422</v>
      </c>
      <c r="O382" s="84">
        <v>1980</v>
      </c>
      <c r="P382" s="85" t="s">
        <v>442</v>
      </c>
      <c r="Q382" s="243">
        <v>1478</v>
      </c>
      <c r="R382" s="79" t="s">
        <v>244</v>
      </c>
      <c r="S382" s="81" t="s">
        <v>60</v>
      </c>
      <c r="T382" s="77" t="s">
        <v>263</v>
      </c>
      <c r="U382" s="86" t="s">
        <v>134</v>
      </c>
      <c r="V382" s="77" t="s">
        <v>254</v>
      </c>
      <c r="W382" s="87" t="s">
        <v>225</v>
      </c>
      <c r="X382" s="88" t="s">
        <v>65</v>
      </c>
      <c r="Y382" s="88">
        <v>40519</v>
      </c>
      <c r="Z382" s="79">
        <v>70</v>
      </c>
      <c r="AA382" s="279">
        <v>1125</v>
      </c>
      <c r="AB382" s="79" t="s">
        <v>66</v>
      </c>
      <c r="AC382" s="279">
        <v>51012</v>
      </c>
      <c r="AD382" s="81" t="s">
        <v>262</v>
      </c>
      <c r="AE382" s="83" t="s">
        <v>255</v>
      </c>
      <c r="AF382" s="85" t="s">
        <v>236</v>
      </c>
      <c r="AG382" s="78" t="s">
        <v>229</v>
      </c>
      <c r="AH382" s="79">
        <v>4.29</v>
      </c>
      <c r="AI382" s="79">
        <v>189.01</v>
      </c>
      <c r="AJ382" s="81">
        <v>193.29999999999998</v>
      </c>
      <c r="AK382" s="77">
        <v>0</v>
      </c>
      <c r="AL382" s="89">
        <v>2.2193481634764617E-2</v>
      </c>
      <c r="AM382" s="78" t="s">
        <v>230</v>
      </c>
      <c r="AN382" s="79" t="s">
        <v>231</v>
      </c>
      <c r="AO382" s="79" t="s">
        <v>232</v>
      </c>
      <c r="AP382" s="76" t="s">
        <v>16963</v>
      </c>
      <c r="AQ382" s="27" t="str">
        <f t="shared" si="13"/>
        <v>Record Complete</v>
      </c>
      <c r="AR382" s="77"/>
      <c r="AS382" s="5" t="str">
        <f t="shared" si="14"/>
        <v/>
      </c>
      <c r="AT382" t="s">
        <v>17200</v>
      </c>
    </row>
    <row r="383" spans="1:46" ht="15.75" thickBot="1" x14ac:dyDescent="0.3">
      <c r="A383" s="90" t="s">
        <v>439</v>
      </c>
      <c r="B383" s="91">
        <v>1709</v>
      </c>
      <c r="C383" s="92" t="s">
        <v>213</v>
      </c>
      <c r="D383" s="92" t="s">
        <v>310</v>
      </c>
      <c r="E383" s="51" t="str">
        <f ca="1">IF(ISERROR(INDIRECT(CONCATENATE("FIPs_codes!",ADDRESS((MATCH($D383,INDIRECT($C383),0)+MATCH($C383,FIPs_codes!$G$1:$G$3296,0)-1),COLUMN(FIPs_codes!A381))))),"",INDIRECT(CONCATENATE("FIPs_codes!",ADDRESS((MATCH($D383,INDIRECT($C383),0)+MATCH($C383,FIPs_codes!$G$1:$G$3296,0)-1),COLUMN(FIPs_codes!A381)))))</f>
        <v>40093</v>
      </c>
      <c r="F383" s="51">
        <f ca="1">IF(ISERROR(INDIRECT(CONCATENATE("FIPs_codes!",ADDRESS((MATCH($D383,INDIRECT($C383),0)+MATCH($C383,FIPs_codes!$G$1:$G$3296,0)-1),COLUMN(FIPs_codes!C381))))),"",INDIRECT(CONCATENATE("FIPs_codes!",ADDRESS((MATCH($D383,INDIRECT($C383),0)+MATCH($C383,FIPs_codes!$G$1:$G$3296,0)-1),COLUMN(FIPs_codes!C381)))))</f>
        <v>6</v>
      </c>
      <c r="G383" s="110" t="s">
        <v>216</v>
      </c>
      <c r="H383" s="204" t="s">
        <v>217</v>
      </c>
      <c r="I383" s="90" t="s">
        <v>440</v>
      </c>
      <c r="J383" s="91" t="s">
        <v>268</v>
      </c>
      <c r="K383" s="92" t="s">
        <v>78</v>
      </c>
      <c r="L383" s="92" t="s">
        <v>269</v>
      </c>
      <c r="M383" s="93" t="s">
        <v>57</v>
      </c>
      <c r="N383" s="95" t="s">
        <v>422</v>
      </c>
      <c r="O383" s="96">
        <v>1980</v>
      </c>
      <c r="P383" s="97" t="s">
        <v>442</v>
      </c>
      <c r="Q383" s="241">
        <v>1478</v>
      </c>
      <c r="R383" s="92" t="s">
        <v>244</v>
      </c>
      <c r="S383" s="93" t="s">
        <v>60</v>
      </c>
      <c r="T383" s="90" t="s">
        <v>263</v>
      </c>
      <c r="U383" s="98" t="s">
        <v>134</v>
      </c>
      <c r="V383" s="90" t="s">
        <v>254</v>
      </c>
      <c r="W383" s="99" t="s">
        <v>225</v>
      </c>
      <c r="X383" s="100" t="s">
        <v>65</v>
      </c>
      <c r="Y383" s="100">
        <v>40519</v>
      </c>
      <c r="Z383" s="92">
        <v>70</v>
      </c>
      <c r="AA383" s="278">
        <v>1125</v>
      </c>
      <c r="AB383" s="92" t="s">
        <v>66</v>
      </c>
      <c r="AC383" s="278">
        <v>51012</v>
      </c>
      <c r="AD383" s="93" t="s">
        <v>262</v>
      </c>
      <c r="AE383" s="95" t="s">
        <v>255</v>
      </c>
      <c r="AF383" s="97" t="s">
        <v>236</v>
      </c>
      <c r="AG383" s="91" t="s">
        <v>229</v>
      </c>
      <c r="AH383" s="92">
        <v>2.39</v>
      </c>
      <c r="AI383" s="92">
        <v>446</v>
      </c>
      <c r="AJ383" s="93">
        <v>448.39</v>
      </c>
      <c r="AK383" s="90">
        <v>0</v>
      </c>
      <c r="AL383" s="89">
        <v>5.3301813153727789E-3</v>
      </c>
      <c r="AM383" s="91" t="s">
        <v>230</v>
      </c>
      <c r="AN383" s="92" t="s">
        <v>231</v>
      </c>
      <c r="AO383" s="92" t="s">
        <v>232</v>
      </c>
      <c r="AP383" s="76" t="s">
        <v>16963</v>
      </c>
      <c r="AQ383" s="27" t="str">
        <f t="shared" si="13"/>
        <v>Record Complete</v>
      </c>
      <c r="AR383" s="90"/>
      <c r="AS383" s="5" t="str">
        <f t="shared" si="14"/>
        <v/>
      </c>
      <c r="AT383" t="s">
        <v>17200</v>
      </c>
    </row>
    <row r="384" spans="1:46" ht="15.75" thickBot="1" x14ac:dyDescent="0.3">
      <c r="A384" s="77" t="s">
        <v>439</v>
      </c>
      <c r="B384" s="78">
        <v>1709</v>
      </c>
      <c r="C384" s="79" t="s">
        <v>213</v>
      </c>
      <c r="D384" s="79" t="s">
        <v>310</v>
      </c>
      <c r="E384" s="51" t="str">
        <f ca="1">IF(ISERROR(INDIRECT(CONCATENATE("FIPs_codes!",ADDRESS((MATCH($D384,INDIRECT($C384),0)+MATCH($C384,FIPs_codes!$G$1:$G$3296,0)-1),COLUMN(FIPs_codes!A382))))),"",INDIRECT(CONCATENATE("FIPs_codes!",ADDRESS((MATCH($D384,INDIRECT($C384),0)+MATCH($C384,FIPs_codes!$G$1:$G$3296,0)-1),COLUMN(FIPs_codes!A382)))))</f>
        <v>40093</v>
      </c>
      <c r="F384" s="51">
        <f ca="1">IF(ISERROR(INDIRECT(CONCATENATE("FIPs_codes!",ADDRESS((MATCH($D384,INDIRECT($C384),0)+MATCH($C384,FIPs_codes!$G$1:$G$3296,0)-1),COLUMN(FIPs_codes!C382))))),"",INDIRECT(CONCATENATE("FIPs_codes!",ADDRESS((MATCH($D384,INDIRECT($C384),0)+MATCH($C384,FIPs_codes!$G$1:$G$3296,0)-1),COLUMN(FIPs_codes!C382)))))</f>
        <v>6</v>
      </c>
      <c r="G384" s="80" t="s">
        <v>216</v>
      </c>
      <c r="H384" s="206" t="s">
        <v>217</v>
      </c>
      <c r="I384" s="77" t="s">
        <v>440</v>
      </c>
      <c r="J384" s="78" t="s">
        <v>268</v>
      </c>
      <c r="K384" s="79" t="s">
        <v>78</v>
      </c>
      <c r="L384" s="79" t="s">
        <v>269</v>
      </c>
      <c r="M384" s="81" t="s">
        <v>57</v>
      </c>
      <c r="N384" s="83" t="s">
        <v>422</v>
      </c>
      <c r="O384" s="84">
        <v>1980</v>
      </c>
      <c r="P384" s="85" t="s">
        <v>442</v>
      </c>
      <c r="Q384" s="243">
        <v>1478</v>
      </c>
      <c r="R384" s="79" t="s">
        <v>244</v>
      </c>
      <c r="S384" s="81" t="s">
        <v>60</v>
      </c>
      <c r="T384" s="77" t="s">
        <v>263</v>
      </c>
      <c r="U384" s="86" t="s">
        <v>134</v>
      </c>
      <c r="V384" s="77" t="s">
        <v>254</v>
      </c>
      <c r="W384" s="87" t="s">
        <v>225</v>
      </c>
      <c r="X384" s="88" t="s">
        <v>65</v>
      </c>
      <c r="Y384" s="88">
        <v>40519</v>
      </c>
      <c r="Z384" s="79">
        <v>70</v>
      </c>
      <c r="AA384" s="279">
        <v>1125</v>
      </c>
      <c r="AB384" s="79" t="s">
        <v>66</v>
      </c>
      <c r="AC384" s="279">
        <v>51012</v>
      </c>
      <c r="AD384" s="81" t="s">
        <v>262</v>
      </c>
      <c r="AE384" s="83" t="s">
        <v>255</v>
      </c>
      <c r="AF384" s="85" t="s">
        <v>236</v>
      </c>
      <c r="AG384" s="78" t="s">
        <v>229</v>
      </c>
      <c r="AH384" s="79">
        <v>7.72</v>
      </c>
      <c r="AI384" s="79">
        <v>843.7</v>
      </c>
      <c r="AJ384" s="81">
        <v>851.42000000000007</v>
      </c>
      <c r="AK384" s="77">
        <v>0</v>
      </c>
      <c r="AL384" s="89">
        <v>9.0672053745507498E-3</v>
      </c>
      <c r="AM384" s="78" t="s">
        <v>230</v>
      </c>
      <c r="AN384" s="79" t="s">
        <v>231</v>
      </c>
      <c r="AO384" s="79" t="s">
        <v>232</v>
      </c>
      <c r="AP384" s="76" t="s">
        <v>16963</v>
      </c>
      <c r="AQ384" s="27" t="str">
        <f t="shared" si="13"/>
        <v>Record Complete</v>
      </c>
      <c r="AR384" s="77"/>
      <c r="AS384" s="5" t="str">
        <f t="shared" si="14"/>
        <v/>
      </c>
      <c r="AT384" t="s">
        <v>17200</v>
      </c>
    </row>
    <row r="385" spans="1:46" ht="15.75" thickBot="1" x14ac:dyDescent="0.3">
      <c r="A385" s="186" t="s">
        <v>17187</v>
      </c>
      <c r="B385" s="37">
        <v>8528</v>
      </c>
      <c r="C385" s="31" t="s">
        <v>278</v>
      </c>
      <c r="D385" s="31" t="s">
        <v>247</v>
      </c>
      <c r="E385" s="51" t="str">
        <f ca="1">IF(ISERROR(INDIRECT(CONCATENATE("FIPs_codes!",ADDRESS((MATCH($D385,INDIRECT($C385),0)+MATCH($C385,FIPs_codes!$G$1:$G$3296,0)-1),COLUMN(FIPs_codes!A383))))),"",INDIRECT(CONCATENATE("FIPs_codes!",ADDRESS((MATCH($D385,INDIRECT($C385),0)+MATCH($C385,FIPs_codes!$G$1:$G$3296,0)-1),COLUMN(FIPs_codes!A383)))))</f>
        <v>40003</v>
      </c>
      <c r="F385" s="51">
        <f ca="1">IF(ISERROR(INDIRECT(CONCATENATE("FIPs_codes!",ADDRESS((MATCH($D385,INDIRECT($C385),0)+MATCH($C385,FIPs_codes!$G$1:$G$3296,0)-1),COLUMN(FIPs_codes!C383))))),"",INDIRECT(CONCATENATE("FIPs_codes!",ADDRESS((MATCH($D385,INDIRECT($C385),0)+MATCH($C385,FIPs_codes!$G$1:$G$3296,0)-1),COLUMN(FIPs_codes!C383)))))</f>
        <v>6</v>
      </c>
      <c r="G385" s="31" t="s">
        <v>216</v>
      </c>
      <c r="H385" s="41" t="s">
        <v>217</v>
      </c>
      <c r="I385" s="186" t="s">
        <v>650</v>
      </c>
      <c r="J385" s="37" t="s">
        <v>219</v>
      </c>
      <c r="K385" s="31" t="s">
        <v>78</v>
      </c>
      <c r="L385" s="31" t="s">
        <v>220</v>
      </c>
      <c r="M385" s="41" t="s">
        <v>57</v>
      </c>
      <c r="N385" s="29" t="s">
        <v>17188</v>
      </c>
      <c r="O385" s="39">
        <v>2012</v>
      </c>
      <c r="P385" s="35" t="s">
        <v>17189</v>
      </c>
      <c r="Q385" s="242">
        <v>1380</v>
      </c>
      <c r="R385" s="31" t="s">
        <v>245</v>
      </c>
      <c r="S385" s="41" t="s">
        <v>60</v>
      </c>
      <c r="T385" s="186" t="s">
        <v>17168</v>
      </c>
      <c r="U385" s="256" t="s">
        <v>62</v>
      </c>
      <c r="V385" s="186" t="s">
        <v>17169</v>
      </c>
      <c r="W385" s="262" t="s">
        <v>225</v>
      </c>
      <c r="X385" s="43" t="s">
        <v>226</v>
      </c>
      <c r="Y385" s="43">
        <v>41198</v>
      </c>
      <c r="Z385" s="31">
        <v>100</v>
      </c>
      <c r="AA385" s="240">
        <v>1011</v>
      </c>
      <c r="AB385" s="31" t="s">
        <v>66</v>
      </c>
      <c r="AC385" s="240">
        <v>192114</v>
      </c>
      <c r="AD385" s="41" t="s">
        <v>499</v>
      </c>
      <c r="AE385" s="29" t="s">
        <v>255</v>
      </c>
      <c r="AF385" s="35" t="s">
        <v>236</v>
      </c>
      <c r="AG385" s="37" t="s">
        <v>229</v>
      </c>
      <c r="AH385" s="31">
        <v>8.14</v>
      </c>
      <c r="AI385" s="31">
        <v>39.01</v>
      </c>
      <c r="AJ385" s="41">
        <v>47.15</v>
      </c>
      <c r="AK385" s="186">
        <v>9.27</v>
      </c>
      <c r="AL385" s="108">
        <f t="shared" ref="AL385:AL393" si="15">IF(ISERROR(IF(ISBLANK(AH385),(AJ385-AI385)/AJ385,IF(ISBLANK(AI385),(AH385/AJ385),AH385/(AH385+AI385)))),"0",IF(ISBLANK(AH385),(AJ385-AI385)/AJ385,IF(ISBLANK(AI385),(AH385/AJ385),AH385/(AH385+AI385))))</f>
        <v>0.1726405090137858</v>
      </c>
      <c r="AM385" s="37" t="s">
        <v>230</v>
      </c>
      <c r="AN385" s="31" t="s">
        <v>231</v>
      </c>
      <c r="AO385" s="31" t="s">
        <v>232</v>
      </c>
      <c r="AP385" s="76" t="s">
        <v>233</v>
      </c>
      <c r="AQ385" s="27" t="str">
        <f t="shared" si="13"/>
        <v>Record Complete</v>
      </c>
      <c r="AR385" s="186"/>
      <c r="AS385" s="5" t="str">
        <f t="shared" si="14"/>
        <v/>
      </c>
      <c r="AT385" t="s">
        <v>17200</v>
      </c>
    </row>
    <row r="386" spans="1:46" ht="15.75" thickBot="1" x14ac:dyDescent="0.3">
      <c r="A386" s="188" t="s">
        <v>17187</v>
      </c>
      <c r="B386" s="38">
        <v>8528</v>
      </c>
      <c r="C386" s="32" t="s">
        <v>278</v>
      </c>
      <c r="D386" s="32" t="s">
        <v>247</v>
      </c>
      <c r="E386" s="51" t="str">
        <f ca="1">IF(ISERROR(INDIRECT(CONCATENATE("FIPs_codes!",ADDRESS((MATCH($D386,INDIRECT($C386),0)+MATCH($C386,FIPs_codes!$G$1:$G$3296,0)-1),COLUMN(FIPs_codes!A384))))),"",INDIRECT(CONCATENATE("FIPs_codes!",ADDRESS((MATCH($D386,INDIRECT($C386),0)+MATCH($C386,FIPs_codes!$G$1:$G$3296,0)-1),COLUMN(FIPs_codes!A384)))))</f>
        <v>40003</v>
      </c>
      <c r="F386" s="51">
        <f ca="1">IF(ISERROR(INDIRECT(CONCATENATE("FIPs_codes!",ADDRESS((MATCH($D386,INDIRECT($C386),0)+MATCH($C386,FIPs_codes!$G$1:$G$3296,0)-1),COLUMN(FIPs_codes!C384))))),"",INDIRECT(CONCATENATE("FIPs_codes!",ADDRESS((MATCH($D386,INDIRECT($C386),0)+MATCH($C386,FIPs_codes!$G$1:$G$3296,0)-1),COLUMN(FIPs_codes!C384)))))</f>
        <v>6</v>
      </c>
      <c r="G386" s="32" t="s">
        <v>216</v>
      </c>
      <c r="H386" s="42" t="s">
        <v>217</v>
      </c>
      <c r="I386" s="215" t="s">
        <v>650</v>
      </c>
      <c r="J386" s="38" t="s">
        <v>219</v>
      </c>
      <c r="K386" s="32" t="s">
        <v>78</v>
      </c>
      <c r="L386" s="32" t="s">
        <v>220</v>
      </c>
      <c r="M386" s="42" t="s">
        <v>57</v>
      </c>
      <c r="N386" s="30" t="s">
        <v>17188</v>
      </c>
      <c r="O386" s="40">
        <v>2012</v>
      </c>
      <c r="P386" s="36" t="s">
        <v>17189</v>
      </c>
      <c r="Q386" s="247">
        <v>1380</v>
      </c>
      <c r="R386" s="32" t="s">
        <v>245</v>
      </c>
      <c r="S386" s="42" t="s">
        <v>60</v>
      </c>
      <c r="T386" s="188" t="s">
        <v>17168</v>
      </c>
      <c r="U386" s="257" t="s">
        <v>62</v>
      </c>
      <c r="V386" s="215" t="s">
        <v>17169</v>
      </c>
      <c r="W386" s="264" t="s">
        <v>225</v>
      </c>
      <c r="X386" s="44" t="s">
        <v>226</v>
      </c>
      <c r="Y386" s="44">
        <v>41198</v>
      </c>
      <c r="Z386" s="32">
        <v>100</v>
      </c>
      <c r="AA386" s="125">
        <v>1011</v>
      </c>
      <c r="AB386" s="32" t="s">
        <v>66</v>
      </c>
      <c r="AC386" s="125">
        <v>192174</v>
      </c>
      <c r="AD386" s="42" t="s">
        <v>499</v>
      </c>
      <c r="AE386" s="30" t="s">
        <v>255</v>
      </c>
      <c r="AF386" s="36" t="s">
        <v>236</v>
      </c>
      <c r="AG386" s="38" t="s">
        <v>229</v>
      </c>
      <c r="AH386" s="32">
        <v>8.4</v>
      </c>
      <c r="AI386" s="32">
        <v>38.869999999999997</v>
      </c>
      <c r="AJ386" s="42">
        <v>47.27</v>
      </c>
      <c r="AK386" s="188">
        <v>9.2799999999999994</v>
      </c>
      <c r="AL386" s="75">
        <f t="shared" si="15"/>
        <v>0.17770255976306329</v>
      </c>
      <c r="AM386" s="290" t="s">
        <v>230</v>
      </c>
      <c r="AN386" s="32" t="s">
        <v>231</v>
      </c>
      <c r="AO386" s="32" t="s">
        <v>232</v>
      </c>
      <c r="AP386" s="292" t="s">
        <v>16963</v>
      </c>
      <c r="AQ386" s="27" t="str">
        <f t="shared" si="13"/>
        <v>Record Complete</v>
      </c>
      <c r="AR386" s="188"/>
      <c r="AS386" s="5" t="str">
        <f t="shared" si="14"/>
        <v/>
      </c>
      <c r="AT386" t="s">
        <v>17200</v>
      </c>
    </row>
    <row r="387" spans="1:46" ht="15.75" thickBot="1" x14ac:dyDescent="0.3">
      <c r="A387" s="90" t="s">
        <v>17187</v>
      </c>
      <c r="B387" s="91">
        <v>8528</v>
      </c>
      <c r="C387" s="92" t="s">
        <v>278</v>
      </c>
      <c r="D387" s="92" t="s">
        <v>247</v>
      </c>
      <c r="E387" s="51" t="str">
        <f ca="1">IF(ISERROR(INDIRECT(CONCATENATE("FIPs_codes!",ADDRESS((MATCH($D387,INDIRECT($C387),0)+MATCH($C387,FIPs_codes!$G$1:$G$3296,0)-1),COLUMN(FIPs_codes!A385))))),"",INDIRECT(CONCATENATE("FIPs_codes!",ADDRESS((MATCH($D387,INDIRECT($C387),0)+MATCH($C387,FIPs_codes!$G$1:$G$3296,0)-1),COLUMN(FIPs_codes!A385)))))</f>
        <v>40003</v>
      </c>
      <c r="F387" s="51">
        <f ca="1">IF(ISERROR(INDIRECT(CONCATENATE("FIPs_codes!",ADDRESS((MATCH($D387,INDIRECT($C387),0)+MATCH($C387,FIPs_codes!$G$1:$G$3296,0)-1),COLUMN(FIPs_codes!C385))))),"",INDIRECT(CONCATENATE("FIPs_codes!",ADDRESS((MATCH($D387,INDIRECT($C387),0)+MATCH($C387,FIPs_codes!$G$1:$G$3296,0)-1),COLUMN(FIPs_codes!C385)))))</f>
        <v>6</v>
      </c>
      <c r="G387" s="92" t="s">
        <v>216</v>
      </c>
      <c r="H387" s="93" t="s">
        <v>217</v>
      </c>
      <c r="I387" s="116" t="s">
        <v>650</v>
      </c>
      <c r="J387" s="91" t="s">
        <v>219</v>
      </c>
      <c r="K387" s="92" t="s">
        <v>78</v>
      </c>
      <c r="L387" s="92" t="s">
        <v>220</v>
      </c>
      <c r="M387" s="93" t="s">
        <v>57</v>
      </c>
      <c r="N387" s="95" t="s">
        <v>17188</v>
      </c>
      <c r="O387" s="96">
        <v>2012</v>
      </c>
      <c r="P387" s="97" t="s">
        <v>17189</v>
      </c>
      <c r="Q387" s="241">
        <v>1380</v>
      </c>
      <c r="R387" s="92" t="s">
        <v>245</v>
      </c>
      <c r="S387" s="93" t="s">
        <v>60</v>
      </c>
      <c r="T387" s="90" t="s">
        <v>17168</v>
      </c>
      <c r="U387" s="98" t="s">
        <v>62</v>
      </c>
      <c r="V387" s="116" t="s">
        <v>17169</v>
      </c>
      <c r="W387" s="99" t="s">
        <v>225</v>
      </c>
      <c r="X387" s="100" t="s">
        <v>226</v>
      </c>
      <c r="Y387" s="100">
        <v>41198</v>
      </c>
      <c r="Z387" s="92">
        <v>100</v>
      </c>
      <c r="AA387" s="278">
        <v>1011</v>
      </c>
      <c r="AB387" s="92" t="s">
        <v>66</v>
      </c>
      <c r="AC387" s="278">
        <v>191354</v>
      </c>
      <c r="AD387" s="93" t="s">
        <v>499</v>
      </c>
      <c r="AE387" s="95" t="s">
        <v>255</v>
      </c>
      <c r="AF387" s="97" t="s">
        <v>236</v>
      </c>
      <c r="AG387" s="91" t="s">
        <v>229</v>
      </c>
      <c r="AH387" s="92">
        <v>9.07</v>
      </c>
      <c r="AI387" s="92">
        <v>39</v>
      </c>
      <c r="AJ387" s="93">
        <v>48.07</v>
      </c>
      <c r="AK387" s="90">
        <v>9.26</v>
      </c>
      <c r="AL387" s="89">
        <f t="shared" si="15"/>
        <v>0.18868317037653423</v>
      </c>
      <c r="AM387" s="112" t="s">
        <v>230</v>
      </c>
      <c r="AN387" s="92" t="s">
        <v>231</v>
      </c>
      <c r="AO387" s="92" t="s">
        <v>232</v>
      </c>
      <c r="AP387" s="76" t="s">
        <v>233</v>
      </c>
      <c r="AQ387" s="27" t="str">
        <f t="shared" si="13"/>
        <v>Record Complete</v>
      </c>
      <c r="AR387" s="90"/>
      <c r="AS387" s="5" t="str">
        <f t="shared" si="14"/>
        <v/>
      </c>
      <c r="AT387" t="s">
        <v>17200</v>
      </c>
    </row>
    <row r="388" spans="1:46" ht="15.75" thickBot="1" x14ac:dyDescent="0.3">
      <c r="A388" s="90" t="s">
        <v>17187</v>
      </c>
      <c r="B388" s="91">
        <v>8528</v>
      </c>
      <c r="C388" s="92" t="s">
        <v>278</v>
      </c>
      <c r="D388" s="92" t="s">
        <v>247</v>
      </c>
      <c r="E388" s="51" t="str">
        <f ca="1">IF(ISERROR(INDIRECT(CONCATENATE("FIPs_codes!",ADDRESS((MATCH($D388,INDIRECT($C388),0)+MATCH($C388,FIPs_codes!$G$1:$G$3296,0)-1),COLUMN(FIPs_codes!A386))))),"",INDIRECT(CONCATENATE("FIPs_codes!",ADDRESS((MATCH($D388,INDIRECT($C388),0)+MATCH($C388,FIPs_codes!$G$1:$G$3296,0)-1),COLUMN(FIPs_codes!A386)))))</f>
        <v>40003</v>
      </c>
      <c r="F388" s="51">
        <f ca="1">IF(ISERROR(INDIRECT(CONCATENATE("FIPs_codes!",ADDRESS((MATCH($D388,INDIRECT($C388),0)+MATCH($C388,FIPs_codes!$G$1:$G$3296,0)-1),COLUMN(FIPs_codes!C386))))),"",INDIRECT(CONCATENATE("FIPs_codes!",ADDRESS((MATCH($D388,INDIRECT($C388),0)+MATCH($C388,FIPs_codes!$G$1:$G$3296,0)-1),COLUMN(FIPs_codes!C386)))))</f>
        <v>6</v>
      </c>
      <c r="G388" s="92" t="s">
        <v>216</v>
      </c>
      <c r="H388" s="93" t="s">
        <v>217</v>
      </c>
      <c r="I388" s="116" t="s">
        <v>650</v>
      </c>
      <c r="J388" s="91" t="s">
        <v>219</v>
      </c>
      <c r="K388" s="92" t="s">
        <v>78</v>
      </c>
      <c r="L388" s="92" t="s">
        <v>220</v>
      </c>
      <c r="M388" s="93" t="s">
        <v>57</v>
      </c>
      <c r="N388" s="95" t="s">
        <v>17188</v>
      </c>
      <c r="O388" s="96">
        <v>2012</v>
      </c>
      <c r="P388" s="97" t="s">
        <v>17191</v>
      </c>
      <c r="Q388" s="241">
        <v>1380</v>
      </c>
      <c r="R388" s="92" t="s">
        <v>245</v>
      </c>
      <c r="S388" s="93" t="s">
        <v>60</v>
      </c>
      <c r="T388" s="90" t="s">
        <v>17168</v>
      </c>
      <c r="U388" s="98" t="s">
        <v>62</v>
      </c>
      <c r="V388" s="116" t="s">
        <v>17169</v>
      </c>
      <c r="W388" s="99" t="s">
        <v>225</v>
      </c>
      <c r="X388" s="100" t="s">
        <v>226</v>
      </c>
      <c r="Y388" s="100">
        <v>41198</v>
      </c>
      <c r="Z388" s="92">
        <v>100</v>
      </c>
      <c r="AA388" s="278">
        <v>1011</v>
      </c>
      <c r="AB388" s="92" t="s">
        <v>66</v>
      </c>
      <c r="AC388" s="278">
        <v>206242</v>
      </c>
      <c r="AD388" s="93" t="s">
        <v>499</v>
      </c>
      <c r="AE388" s="95" t="s">
        <v>255</v>
      </c>
      <c r="AF388" s="97" t="s">
        <v>236</v>
      </c>
      <c r="AG388" s="91" t="s">
        <v>229</v>
      </c>
      <c r="AH388" s="92">
        <v>7.5</v>
      </c>
      <c r="AI388" s="92">
        <v>42.93</v>
      </c>
      <c r="AJ388" s="93">
        <v>50.43</v>
      </c>
      <c r="AK388" s="90">
        <v>9.2799999999999994</v>
      </c>
      <c r="AL388" s="89">
        <f t="shared" si="15"/>
        <v>0.14872099940511602</v>
      </c>
      <c r="AM388" s="112" t="s">
        <v>230</v>
      </c>
      <c r="AN388" s="92" t="s">
        <v>231</v>
      </c>
      <c r="AO388" s="92" t="s">
        <v>232</v>
      </c>
      <c r="AP388" s="76" t="s">
        <v>233</v>
      </c>
      <c r="AQ388" s="27" t="str">
        <f t="shared" ref="AQ388:AQ451" si="16">IF(OR(ISBLANK(B388),ISBLANK(C388),ISBLANK(D388),ISBLANK(G388),ISBLANK(H388),NOT(OR(NOT(ISBLANK(J388)),AND(NOT(ISBLANK(K388)),NOT(ISBLANK(L388))))),ISBLANK(M388),ISBLANK(Q388),ISBLANK(R388),ISBLANK(U388),ISBLANK(W388),ISBLANK(X388),ISBLANK(Y388),ISBLANK(Z388),ISBLANK(AA388),ISBLANK(AB388),ISBLANK(AC388),ISBLANK(AD388),ISBLANK(AM388),ISBLANK(AN388),AND(ISBLANK(AO388),ISBLANK(AP388))),"Record incomplete","Record Complete")</f>
        <v>Record Complete</v>
      </c>
      <c r="AR388" s="90"/>
      <c r="AS388" s="5" t="str">
        <f t="shared" ref="AS388:AS451" si="17">IF(AND(A387=A387,K388=K387,L388=L387,N388=N387,Y388=Y387,Z388=Z387,AJ388=AJ387,AI388=AI387),"DUP","")</f>
        <v/>
      </c>
      <c r="AT388" t="s">
        <v>17200</v>
      </c>
    </row>
    <row r="389" spans="1:46" ht="15.75" thickBot="1" x14ac:dyDescent="0.3">
      <c r="A389" s="77" t="s">
        <v>17187</v>
      </c>
      <c r="B389" s="78">
        <v>8528</v>
      </c>
      <c r="C389" s="79" t="s">
        <v>278</v>
      </c>
      <c r="D389" s="79" t="s">
        <v>247</v>
      </c>
      <c r="E389" s="51" t="str">
        <f ca="1">IF(ISERROR(INDIRECT(CONCATENATE("FIPs_codes!",ADDRESS((MATCH($D389,INDIRECT($C389),0)+MATCH($C389,FIPs_codes!$G$1:$G$3296,0)-1),COLUMN(FIPs_codes!A387))))),"",INDIRECT(CONCATENATE("FIPs_codes!",ADDRESS((MATCH($D389,INDIRECT($C389),0)+MATCH($C389,FIPs_codes!$G$1:$G$3296,0)-1),COLUMN(FIPs_codes!A387)))))</f>
        <v>40003</v>
      </c>
      <c r="F389" s="51">
        <f ca="1">IF(ISERROR(INDIRECT(CONCATENATE("FIPs_codes!",ADDRESS((MATCH($D389,INDIRECT($C389),0)+MATCH($C389,FIPs_codes!$G$1:$G$3296,0)-1),COLUMN(FIPs_codes!C387))))),"",INDIRECT(CONCATENATE("FIPs_codes!",ADDRESS((MATCH($D389,INDIRECT($C389),0)+MATCH($C389,FIPs_codes!$G$1:$G$3296,0)-1),COLUMN(FIPs_codes!C387)))))</f>
        <v>6</v>
      </c>
      <c r="G389" s="79" t="s">
        <v>216</v>
      </c>
      <c r="H389" s="81" t="s">
        <v>217</v>
      </c>
      <c r="I389" s="115" t="s">
        <v>650</v>
      </c>
      <c r="J389" s="78" t="s">
        <v>219</v>
      </c>
      <c r="K389" s="79" t="s">
        <v>78</v>
      </c>
      <c r="L389" s="79" t="s">
        <v>220</v>
      </c>
      <c r="M389" s="81" t="s">
        <v>57</v>
      </c>
      <c r="N389" s="83" t="s">
        <v>17188</v>
      </c>
      <c r="O389" s="84">
        <v>2012</v>
      </c>
      <c r="P389" s="85" t="s">
        <v>17191</v>
      </c>
      <c r="Q389" s="243">
        <v>1380</v>
      </c>
      <c r="R389" s="79" t="s">
        <v>245</v>
      </c>
      <c r="S389" s="81" t="s">
        <v>60</v>
      </c>
      <c r="T389" s="77" t="s">
        <v>17168</v>
      </c>
      <c r="U389" s="86" t="s">
        <v>62</v>
      </c>
      <c r="V389" s="115" t="s">
        <v>17169</v>
      </c>
      <c r="W389" s="87" t="s">
        <v>225</v>
      </c>
      <c r="X389" s="88" t="s">
        <v>226</v>
      </c>
      <c r="Y389" s="88">
        <v>41198</v>
      </c>
      <c r="Z389" s="79">
        <v>100</v>
      </c>
      <c r="AA389" s="279">
        <v>1011</v>
      </c>
      <c r="AB389" s="79" t="s">
        <v>66</v>
      </c>
      <c r="AC389" s="279">
        <v>206242</v>
      </c>
      <c r="AD389" s="81" t="s">
        <v>499</v>
      </c>
      <c r="AE389" s="83" t="s">
        <v>255</v>
      </c>
      <c r="AF389" s="85" t="s">
        <v>236</v>
      </c>
      <c r="AG389" s="78" t="s">
        <v>229</v>
      </c>
      <c r="AH389" s="79">
        <v>9.39</v>
      </c>
      <c r="AI389" s="79">
        <v>42.63</v>
      </c>
      <c r="AJ389" s="81">
        <v>52.02</v>
      </c>
      <c r="AK389" s="77">
        <v>9.25</v>
      </c>
      <c r="AL389" s="89">
        <f t="shared" si="15"/>
        <v>0.18050749711649366</v>
      </c>
      <c r="AM389" s="113" t="s">
        <v>230</v>
      </c>
      <c r="AN389" s="79" t="s">
        <v>231</v>
      </c>
      <c r="AO389" s="79" t="s">
        <v>232</v>
      </c>
      <c r="AP389" s="292" t="s">
        <v>16963</v>
      </c>
      <c r="AQ389" s="27" t="str">
        <f t="shared" si="16"/>
        <v>Record Complete</v>
      </c>
      <c r="AR389" s="77"/>
      <c r="AS389" s="5" t="str">
        <f t="shared" si="17"/>
        <v/>
      </c>
      <c r="AT389" t="s">
        <v>17200</v>
      </c>
    </row>
    <row r="390" spans="1:46" ht="15.75" thickBot="1" x14ac:dyDescent="0.3">
      <c r="A390" s="90" t="s">
        <v>17187</v>
      </c>
      <c r="B390" s="91">
        <v>8528</v>
      </c>
      <c r="C390" s="92" t="s">
        <v>278</v>
      </c>
      <c r="D390" s="92" t="s">
        <v>247</v>
      </c>
      <c r="E390" s="51" t="str">
        <f ca="1">IF(ISERROR(INDIRECT(CONCATENATE("FIPs_codes!",ADDRESS((MATCH($D390,INDIRECT($C390),0)+MATCH($C390,FIPs_codes!$G$1:$G$3296,0)-1),COLUMN(FIPs_codes!A388))))),"",INDIRECT(CONCATENATE("FIPs_codes!",ADDRESS((MATCH($D390,INDIRECT($C390),0)+MATCH($C390,FIPs_codes!$G$1:$G$3296,0)-1),COLUMN(FIPs_codes!A388)))))</f>
        <v>40003</v>
      </c>
      <c r="F390" s="51">
        <f ca="1">IF(ISERROR(INDIRECT(CONCATENATE("FIPs_codes!",ADDRESS((MATCH($D390,INDIRECT($C390),0)+MATCH($C390,FIPs_codes!$G$1:$G$3296,0)-1),COLUMN(FIPs_codes!C388))))),"",INDIRECT(CONCATENATE("FIPs_codes!",ADDRESS((MATCH($D390,INDIRECT($C390),0)+MATCH($C390,FIPs_codes!$G$1:$G$3296,0)-1),COLUMN(FIPs_codes!C388)))))</f>
        <v>6</v>
      </c>
      <c r="G390" s="92" t="s">
        <v>216</v>
      </c>
      <c r="H390" s="93" t="s">
        <v>217</v>
      </c>
      <c r="I390" s="116" t="s">
        <v>650</v>
      </c>
      <c r="J390" s="91" t="s">
        <v>219</v>
      </c>
      <c r="K390" s="92" t="s">
        <v>78</v>
      </c>
      <c r="L390" s="92" t="s">
        <v>220</v>
      </c>
      <c r="M390" s="93" t="s">
        <v>57</v>
      </c>
      <c r="N390" s="95" t="s">
        <v>17188</v>
      </c>
      <c r="O390" s="96">
        <v>2012</v>
      </c>
      <c r="P390" s="97" t="s">
        <v>17191</v>
      </c>
      <c r="Q390" s="241">
        <v>1380</v>
      </c>
      <c r="R390" s="92" t="s">
        <v>245</v>
      </c>
      <c r="S390" s="93" t="s">
        <v>60</v>
      </c>
      <c r="T390" s="90" t="s">
        <v>17168</v>
      </c>
      <c r="U390" s="98" t="s">
        <v>62</v>
      </c>
      <c r="V390" s="116" t="s">
        <v>17169</v>
      </c>
      <c r="W390" s="99" t="s">
        <v>225</v>
      </c>
      <c r="X390" s="100" t="s">
        <v>226</v>
      </c>
      <c r="Y390" s="100">
        <v>41198</v>
      </c>
      <c r="Z390" s="92">
        <v>100</v>
      </c>
      <c r="AA390" s="278">
        <v>1011</v>
      </c>
      <c r="AB390" s="92" t="s">
        <v>66</v>
      </c>
      <c r="AC390" s="278">
        <v>206242</v>
      </c>
      <c r="AD390" s="93" t="s">
        <v>499</v>
      </c>
      <c r="AE390" s="95" t="s">
        <v>255</v>
      </c>
      <c r="AF390" s="97" t="s">
        <v>236</v>
      </c>
      <c r="AG390" s="91" t="s">
        <v>229</v>
      </c>
      <c r="AH390" s="92">
        <v>9.44</v>
      </c>
      <c r="AI390" s="92">
        <v>42.74</v>
      </c>
      <c r="AJ390" s="93">
        <v>52.18</v>
      </c>
      <c r="AK390" s="90">
        <v>9.24</v>
      </c>
      <c r="AL390" s="89">
        <f t="shared" si="15"/>
        <v>0.18091222690686085</v>
      </c>
      <c r="AM390" s="112" t="s">
        <v>230</v>
      </c>
      <c r="AN390" s="92" t="s">
        <v>231</v>
      </c>
      <c r="AO390" s="92" t="s">
        <v>232</v>
      </c>
      <c r="AP390" s="76" t="s">
        <v>233</v>
      </c>
      <c r="AQ390" s="27" t="str">
        <f t="shared" si="16"/>
        <v>Record Complete</v>
      </c>
      <c r="AR390" s="90"/>
      <c r="AS390" s="5" t="str">
        <f t="shared" si="17"/>
        <v/>
      </c>
      <c r="AT390" t="s">
        <v>17200</v>
      </c>
    </row>
    <row r="391" spans="1:46" ht="15.75" thickBot="1" x14ac:dyDescent="0.3">
      <c r="A391" s="77" t="s">
        <v>17187</v>
      </c>
      <c r="B391" s="78">
        <v>8528</v>
      </c>
      <c r="C391" s="79" t="s">
        <v>278</v>
      </c>
      <c r="D391" s="79" t="s">
        <v>247</v>
      </c>
      <c r="E391" s="51" t="str">
        <f ca="1">IF(ISERROR(INDIRECT(CONCATENATE("FIPs_codes!",ADDRESS((MATCH($D391,INDIRECT($C391),0)+MATCH($C391,FIPs_codes!$G$1:$G$3296,0)-1),COLUMN(FIPs_codes!A389))))),"",INDIRECT(CONCATENATE("FIPs_codes!",ADDRESS((MATCH($D391,INDIRECT($C391),0)+MATCH($C391,FIPs_codes!$G$1:$G$3296,0)-1),COLUMN(FIPs_codes!A389)))))</f>
        <v>40003</v>
      </c>
      <c r="F391" s="51">
        <f ca="1">IF(ISERROR(INDIRECT(CONCATENATE("FIPs_codes!",ADDRESS((MATCH($D391,INDIRECT($C391),0)+MATCH($C391,FIPs_codes!$G$1:$G$3296,0)-1),COLUMN(FIPs_codes!C389))))),"",INDIRECT(CONCATENATE("FIPs_codes!",ADDRESS((MATCH($D391,INDIRECT($C391),0)+MATCH($C391,FIPs_codes!$G$1:$G$3296,0)-1),COLUMN(FIPs_codes!C389)))))</f>
        <v>6</v>
      </c>
      <c r="G391" s="79" t="s">
        <v>216</v>
      </c>
      <c r="H391" s="81" t="s">
        <v>217</v>
      </c>
      <c r="I391" s="115" t="s">
        <v>650</v>
      </c>
      <c r="J391" s="78" t="s">
        <v>219</v>
      </c>
      <c r="K391" s="79" t="s">
        <v>78</v>
      </c>
      <c r="L391" s="79" t="s">
        <v>220</v>
      </c>
      <c r="M391" s="81" t="s">
        <v>57</v>
      </c>
      <c r="N391" s="83" t="s">
        <v>17188</v>
      </c>
      <c r="O391" s="84">
        <v>2012</v>
      </c>
      <c r="P391" s="85" t="s">
        <v>17190</v>
      </c>
      <c r="Q391" s="243">
        <v>1380</v>
      </c>
      <c r="R391" s="79" t="s">
        <v>245</v>
      </c>
      <c r="S391" s="81" t="s">
        <v>60</v>
      </c>
      <c r="T391" s="77" t="s">
        <v>17168</v>
      </c>
      <c r="U391" s="86" t="s">
        <v>62</v>
      </c>
      <c r="V391" s="115" t="s">
        <v>17169</v>
      </c>
      <c r="W391" s="87" t="s">
        <v>225</v>
      </c>
      <c r="X391" s="88" t="s">
        <v>226</v>
      </c>
      <c r="Y391" s="88">
        <v>41199</v>
      </c>
      <c r="Z391" s="79">
        <v>100</v>
      </c>
      <c r="AA391" s="279">
        <v>1011</v>
      </c>
      <c r="AB391" s="79" t="s">
        <v>66</v>
      </c>
      <c r="AC391" s="279">
        <v>190489</v>
      </c>
      <c r="AD391" s="81" t="s">
        <v>499</v>
      </c>
      <c r="AE391" s="83" t="s">
        <v>255</v>
      </c>
      <c r="AF391" s="85" t="s">
        <v>236</v>
      </c>
      <c r="AG391" s="78" t="s">
        <v>229</v>
      </c>
      <c r="AH391" s="79">
        <v>9.8699999999999992</v>
      </c>
      <c r="AI391" s="79">
        <v>42.91</v>
      </c>
      <c r="AJ391" s="81">
        <v>52.78</v>
      </c>
      <c r="AK391" s="77">
        <v>9</v>
      </c>
      <c r="AL391" s="89">
        <f t="shared" si="15"/>
        <v>0.1870026525198939</v>
      </c>
      <c r="AM391" s="113" t="s">
        <v>230</v>
      </c>
      <c r="AN391" s="79" t="s">
        <v>231</v>
      </c>
      <c r="AO391" s="79" t="s">
        <v>232</v>
      </c>
      <c r="AP391" s="292" t="s">
        <v>16963</v>
      </c>
      <c r="AQ391" s="27" t="str">
        <f t="shared" si="16"/>
        <v>Record Complete</v>
      </c>
      <c r="AR391" s="77"/>
      <c r="AS391" s="5" t="str">
        <f t="shared" si="17"/>
        <v/>
      </c>
      <c r="AT391" t="s">
        <v>17200</v>
      </c>
    </row>
    <row r="392" spans="1:46" ht="15.75" thickBot="1" x14ac:dyDescent="0.3">
      <c r="A392" s="90" t="s">
        <v>17187</v>
      </c>
      <c r="B392" s="91">
        <v>8528</v>
      </c>
      <c r="C392" s="92" t="s">
        <v>278</v>
      </c>
      <c r="D392" s="92" t="s">
        <v>247</v>
      </c>
      <c r="E392" s="51" t="str">
        <f ca="1">IF(ISERROR(INDIRECT(CONCATENATE("FIPs_codes!",ADDRESS((MATCH($D392,INDIRECT($C392),0)+MATCH($C392,FIPs_codes!$G$1:$G$3296,0)-1),COLUMN(FIPs_codes!A390))))),"",INDIRECT(CONCATENATE("FIPs_codes!",ADDRESS((MATCH($D392,INDIRECT($C392),0)+MATCH($C392,FIPs_codes!$G$1:$G$3296,0)-1),COLUMN(FIPs_codes!A390)))))</f>
        <v>40003</v>
      </c>
      <c r="F392" s="51">
        <f ca="1">IF(ISERROR(INDIRECT(CONCATENATE("FIPs_codes!",ADDRESS((MATCH($D392,INDIRECT($C392),0)+MATCH($C392,FIPs_codes!$G$1:$G$3296,0)-1),COLUMN(FIPs_codes!C390))))),"",INDIRECT(CONCATENATE("FIPs_codes!",ADDRESS((MATCH($D392,INDIRECT($C392),0)+MATCH($C392,FIPs_codes!$G$1:$G$3296,0)-1),COLUMN(FIPs_codes!C390)))))</f>
        <v>6</v>
      </c>
      <c r="G392" s="92" t="s">
        <v>216</v>
      </c>
      <c r="H392" s="93" t="s">
        <v>217</v>
      </c>
      <c r="I392" s="116" t="s">
        <v>650</v>
      </c>
      <c r="J392" s="91" t="s">
        <v>219</v>
      </c>
      <c r="K392" s="92" t="s">
        <v>78</v>
      </c>
      <c r="L392" s="92" t="s">
        <v>220</v>
      </c>
      <c r="M392" s="93" t="s">
        <v>57</v>
      </c>
      <c r="N392" s="95" t="s">
        <v>17188</v>
      </c>
      <c r="O392" s="96">
        <v>2012</v>
      </c>
      <c r="P392" s="97" t="s">
        <v>17190</v>
      </c>
      <c r="Q392" s="241">
        <v>1380</v>
      </c>
      <c r="R392" s="92" t="s">
        <v>245</v>
      </c>
      <c r="S392" s="93" t="s">
        <v>60</v>
      </c>
      <c r="T392" s="90" t="s">
        <v>17168</v>
      </c>
      <c r="U392" s="98" t="s">
        <v>62</v>
      </c>
      <c r="V392" s="116" t="s">
        <v>17169</v>
      </c>
      <c r="W392" s="99" t="s">
        <v>225</v>
      </c>
      <c r="X392" s="100" t="s">
        <v>226</v>
      </c>
      <c r="Y392" s="100">
        <v>41199</v>
      </c>
      <c r="Z392" s="92">
        <v>100</v>
      </c>
      <c r="AA392" s="278">
        <v>1011</v>
      </c>
      <c r="AB392" s="92" t="s">
        <v>66</v>
      </c>
      <c r="AC392" s="278">
        <v>193142</v>
      </c>
      <c r="AD392" s="93" t="s">
        <v>499</v>
      </c>
      <c r="AE392" s="95" t="s">
        <v>255</v>
      </c>
      <c r="AF392" s="97" t="s">
        <v>236</v>
      </c>
      <c r="AG392" s="91" t="s">
        <v>229</v>
      </c>
      <c r="AH392" s="92">
        <v>9.9</v>
      </c>
      <c r="AI392" s="92">
        <v>43.05</v>
      </c>
      <c r="AJ392" s="93">
        <v>52.95</v>
      </c>
      <c r="AK392" s="90">
        <v>9.1199999999999992</v>
      </c>
      <c r="AL392" s="89">
        <f t="shared" si="15"/>
        <v>0.18696883852691221</v>
      </c>
      <c r="AM392" s="112" t="s">
        <v>230</v>
      </c>
      <c r="AN392" s="92" t="s">
        <v>231</v>
      </c>
      <c r="AO392" s="92" t="s">
        <v>232</v>
      </c>
      <c r="AP392" s="76" t="s">
        <v>233</v>
      </c>
      <c r="AQ392" s="27" t="str">
        <f t="shared" si="16"/>
        <v>Record Complete</v>
      </c>
      <c r="AR392" s="90"/>
      <c r="AS392" s="5" t="str">
        <f t="shared" si="17"/>
        <v/>
      </c>
      <c r="AT392" t="s">
        <v>17200</v>
      </c>
    </row>
    <row r="393" spans="1:46" ht="15.75" thickBot="1" x14ac:dyDescent="0.3">
      <c r="A393" s="77" t="s">
        <v>17187</v>
      </c>
      <c r="B393" s="78">
        <v>8528</v>
      </c>
      <c r="C393" s="79" t="s">
        <v>278</v>
      </c>
      <c r="D393" s="79" t="s">
        <v>247</v>
      </c>
      <c r="E393" s="51" t="str">
        <f ca="1">IF(ISERROR(INDIRECT(CONCATENATE("FIPs_codes!",ADDRESS((MATCH($D393,INDIRECT($C393),0)+MATCH($C393,FIPs_codes!$G$1:$G$3296,0)-1),COLUMN(FIPs_codes!A391))))),"",INDIRECT(CONCATENATE("FIPs_codes!",ADDRESS((MATCH($D393,INDIRECT($C393),0)+MATCH($C393,FIPs_codes!$G$1:$G$3296,0)-1),COLUMN(FIPs_codes!A391)))))</f>
        <v>40003</v>
      </c>
      <c r="F393" s="51">
        <f ca="1">IF(ISERROR(INDIRECT(CONCATENATE("FIPs_codes!",ADDRESS((MATCH($D393,INDIRECT($C393),0)+MATCH($C393,FIPs_codes!$G$1:$G$3296,0)-1),COLUMN(FIPs_codes!C391))))),"",INDIRECT(CONCATENATE("FIPs_codes!",ADDRESS((MATCH($D393,INDIRECT($C393),0)+MATCH($C393,FIPs_codes!$G$1:$G$3296,0)-1),COLUMN(FIPs_codes!C391)))))</f>
        <v>6</v>
      </c>
      <c r="G393" s="79" t="s">
        <v>216</v>
      </c>
      <c r="H393" s="81" t="s">
        <v>217</v>
      </c>
      <c r="I393" s="115" t="s">
        <v>650</v>
      </c>
      <c r="J393" s="78" t="s">
        <v>219</v>
      </c>
      <c r="K393" s="79" t="s">
        <v>78</v>
      </c>
      <c r="L393" s="79" t="s">
        <v>220</v>
      </c>
      <c r="M393" s="81" t="s">
        <v>57</v>
      </c>
      <c r="N393" s="83" t="s">
        <v>17188</v>
      </c>
      <c r="O393" s="84">
        <v>2012</v>
      </c>
      <c r="P393" s="85" t="s">
        <v>17190</v>
      </c>
      <c r="Q393" s="243">
        <v>1380</v>
      </c>
      <c r="R393" s="79" t="s">
        <v>245</v>
      </c>
      <c r="S393" s="81" t="s">
        <v>60</v>
      </c>
      <c r="T393" s="77" t="s">
        <v>17168</v>
      </c>
      <c r="U393" s="86" t="s">
        <v>62</v>
      </c>
      <c r="V393" s="115" t="s">
        <v>17169</v>
      </c>
      <c r="W393" s="87" t="s">
        <v>225</v>
      </c>
      <c r="X393" s="88" t="s">
        <v>226</v>
      </c>
      <c r="Y393" s="88">
        <v>41199</v>
      </c>
      <c r="Z393" s="79">
        <v>100</v>
      </c>
      <c r="AA393" s="279">
        <v>1011</v>
      </c>
      <c r="AB393" s="79" t="s">
        <v>66</v>
      </c>
      <c r="AC393" s="279">
        <v>193007</v>
      </c>
      <c r="AD393" s="81" t="s">
        <v>499</v>
      </c>
      <c r="AE393" s="83" t="s">
        <v>255</v>
      </c>
      <c r="AF393" s="85" t="s">
        <v>236</v>
      </c>
      <c r="AG393" s="78" t="s">
        <v>229</v>
      </c>
      <c r="AH393" s="79">
        <v>10.35</v>
      </c>
      <c r="AI393" s="79">
        <v>43.55</v>
      </c>
      <c r="AJ393" s="81">
        <v>53.9</v>
      </c>
      <c r="AK393" s="77">
        <v>9.09</v>
      </c>
      <c r="AL393" s="89">
        <f t="shared" si="15"/>
        <v>0.19202226345083487</v>
      </c>
      <c r="AM393" s="113" t="s">
        <v>230</v>
      </c>
      <c r="AN393" s="79" t="s">
        <v>231</v>
      </c>
      <c r="AO393" s="79" t="s">
        <v>232</v>
      </c>
      <c r="AP393" s="292" t="s">
        <v>16963</v>
      </c>
      <c r="AQ393" s="27" t="str">
        <f t="shared" si="16"/>
        <v>Record Complete</v>
      </c>
      <c r="AR393" s="77"/>
      <c r="AS393" s="5" t="str">
        <f t="shared" si="17"/>
        <v/>
      </c>
      <c r="AT393" t="s">
        <v>17200</v>
      </c>
    </row>
    <row r="394" spans="1:46" ht="15.75" thickBot="1" x14ac:dyDescent="0.3">
      <c r="A394" s="77" t="s">
        <v>443</v>
      </c>
      <c r="B394" s="78">
        <v>1683</v>
      </c>
      <c r="C394" s="79" t="s">
        <v>213</v>
      </c>
      <c r="D394" s="79" t="s">
        <v>444</v>
      </c>
      <c r="E394" s="51" t="str">
        <f ca="1">IF(ISERROR(INDIRECT(CONCATENATE("FIPs_codes!",ADDRESS((MATCH($D394,INDIRECT($C394),0)+MATCH($C394,FIPs_codes!$G$1:$G$3296,0)-1),COLUMN(FIPs_codes!A392))))),"",INDIRECT(CONCATENATE("FIPs_codes!",ADDRESS((MATCH($D394,INDIRECT($C394),0)+MATCH($C394,FIPs_codes!$G$1:$G$3296,0)-1),COLUMN(FIPs_codes!A392)))))</f>
        <v>40153</v>
      </c>
      <c r="F394" s="51">
        <f ca="1">IF(ISERROR(INDIRECT(CONCATENATE("FIPs_codes!",ADDRESS((MATCH($D394,INDIRECT($C394),0)+MATCH($C394,FIPs_codes!$G$1:$G$3296,0)-1),COLUMN(FIPs_codes!C392))))),"",INDIRECT(CONCATENATE("FIPs_codes!",ADDRESS((MATCH($D394,INDIRECT($C394),0)+MATCH($C394,FIPs_codes!$G$1:$G$3296,0)-1),COLUMN(FIPs_codes!C392)))))</f>
        <v>6</v>
      </c>
      <c r="G394" s="80" t="s">
        <v>216</v>
      </c>
      <c r="H394" s="206" t="s">
        <v>217</v>
      </c>
      <c r="I394" s="115" t="s">
        <v>446</v>
      </c>
      <c r="J394" s="78" t="s">
        <v>268</v>
      </c>
      <c r="K394" s="79" t="s">
        <v>78</v>
      </c>
      <c r="L394" s="79" t="s">
        <v>269</v>
      </c>
      <c r="M394" s="81" t="s">
        <v>57</v>
      </c>
      <c r="N394" s="83" t="s">
        <v>422</v>
      </c>
      <c r="O394" s="84">
        <v>1985</v>
      </c>
      <c r="P394" s="85" t="s">
        <v>294</v>
      </c>
      <c r="Q394" s="243">
        <v>1232</v>
      </c>
      <c r="R394" s="79" t="s">
        <v>244</v>
      </c>
      <c r="S394" s="81" t="s">
        <v>60</v>
      </c>
      <c r="T394" s="77" t="s">
        <v>263</v>
      </c>
      <c r="U394" s="86" t="s">
        <v>134</v>
      </c>
      <c r="V394" s="115" t="s">
        <v>254</v>
      </c>
      <c r="W394" s="87" t="s">
        <v>225</v>
      </c>
      <c r="X394" s="88" t="s">
        <v>65</v>
      </c>
      <c r="Y394" s="88">
        <v>40381</v>
      </c>
      <c r="Z394" s="79">
        <v>84</v>
      </c>
      <c r="AA394" s="279">
        <v>1055</v>
      </c>
      <c r="AB394" s="79" t="s">
        <v>66</v>
      </c>
      <c r="AC394" s="279">
        <v>66023</v>
      </c>
      <c r="AD394" s="81" t="s">
        <v>262</v>
      </c>
      <c r="AE394" s="83" t="s">
        <v>255</v>
      </c>
      <c r="AF394" s="85" t="s">
        <v>236</v>
      </c>
      <c r="AG394" s="78" t="s">
        <v>229</v>
      </c>
      <c r="AH394" s="79">
        <v>0</v>
      </c>
      <c r="AI394" s="79">
        <v>0.27</v>
      </c>
      <c r="AJ394" s="81">
        <v>0.27</v>
      </c>
      <c r="AK394" s="77">
        <v>0</v>
      </c>
      <c r="AL394" s="89">
        <v>0</v>
      </c>
      <c r="AM394" s="113" t="s">
        <v>230</v>
      </c>
      <c r="AN394" s="79" t="s">
        <v>231</v>
      </c>
      <c r="AO394" s="79" t="s">
        <v>232</v>
      </c>
      <c r="AP394" s="76" t="s">
        <v>16963</v>
      </c>
      <c r="AQ394" s="27" t="str">
        <f t="shared" si="16"/>
        <v>Record Complete</v>
      </c>
      <c r="AR394" s="77"/>
      <c r="AS394" s="5" t="str">
        <f t="shared" si="17"/>
        <v/>
      </c>
      <c r="AT394" t="s">
        <v>17200</v>
      </c>
    </row>
    <row r="395" spans="1:46" ht="15.75" thickBot="1" x14ac:dyDescent="0.3">
      <c r="A395" s="189" t="s">
        <v>443</v>
      </c>
      <c r="B395" s="182">
        <v>1683</v>
      </c>
      <c r="C395" s="197" t="s">
        <v>213</v>
      </c>
      <c r="D395" s="197" t="s">
        <v>444</v>
      </c>
      <c r="E395" s="51" t="str">
        <f ca="1">IF(ISERROR(INDIRECT(CONCATENATE("FIPs_codes!",ADDRESS((MATCH($D395,INDIRECT($C395),0)+MATCH($C395,FIPs_codes!$G$1:$G$3296,0)-1),COLUMN(FIPs_codes!A393))))),"",INDIRECT(CONCATENATE("FIPs_codes!",ADDRESS((MATCH($D395,INDIRECT($C395),0)+MATCH($C395,FIPs_codes!$G$1:$G$3296,0)-1),COLUMN(FIPs_codes!A393)))))</f>
        <v>40153</v>
      </c>
      <c r="F395" s="51">
        <f ca="1">IF(ISERROR(INDIRECT(CONCATENATE("FIPs_codes!",ADDRESS((MATCH($D395,INDIRECT($C395),0)+MATCH($C395,FIPs_codes!$G$1:$G$3296,0)-1),COLUMN(FIPs_codes!C393))))),"",INDIRECT(CONCATENATE("FIPs_codes!",ADDRESS((MATCH($D395,INDIRECT($C395),0)+MATCH($C395,FIPs_codes!$G$1:$G$3296,0)-1),COLUMN(FIPs_codes!C393)))))</f>
        <v>6</v>
      </c>
      <c r="G395" s="199" t="s">
        <v>216</v>
      </c>
      <c r="H395" s="208" t="s">
        <v>217</v>
      </c>
      <c r="I395" s="255" t="s">
        <v>446</v>
      </c>
      <c r="J395" s="37" t="s">
        <v>268</v>
      </c>
      <c r="K395" s="197" t="s">
        <v>78</v>
      </c>
      <c r="L395" s="197" t="s">
        <v>269</v>
      </c>
      <c r="M395" s="209" t="s">
        <v>57</v>
      </c>
      <c r="N395" s="29" t="s">
        <v>422</v>
      </c>
      <c r="O395" s="233">
        <v>1985</v>
      </c>
      <c r="P395" s="237" t="s">
        <v>294</v>
      </c>
      <c r="Q395" s="298">
        <v>1232</v>
      </c>
      <c r="R395" s="197" t="s">
        <v>244</v>
      </c>
      <c r="S395" s="209" t="s">
        <v>60</v>
      </c>
      <c r="T395" s="189" t="s">
        <v>263</v>
      </c>
      <c r="U395" s="258" t="s">
        <v>134</v>
      </c>
      <c r="V395" s="255" t="s">
        <v>254</v>
      </c>
      <c r="W395" s="265" t="s">
        <v>225</v>
      </c>
      <c r="X395" s="269" t="s">
        <v>65</v>
      </c>
      <c r="Y395" s="269">
        <v>40381</v>
      </c>
      <c r="Z395" s="197">
        <v>84</v>
      </c>
      <c r="AA395" s="281">
        <v>1055</v>
      </c>
      <c r="AB395" s="197" t="s">
        <v>66</v>
      </c>
      <c r="AC395" s="281">
        <v>66023</v>
      </c>
      <c r="AD395" s="209" t="s">
        <v>262</v>
      </c>
      <c r="AE395" s="224" t="s">
        <v>255</v>
      </c>
      <c r="AF395" s="237" t="s">
        <v>236</v>
      </c>
      <c r="AG395" s="182" t="s">
        <v>229</v>
      </c>
      <c r="AH395" s="197">
        <v>1.84</v>
      </c>
      <c r="AI395" s="197">
        <v>18.8</v>
      </c>
      <c r="AJ395" s="209">
        <v>20.64</v>
      </c>
      <c r="AK395" s="189">
        <v>0</v>
      </c>
      <c r="AL395" s="117">
        <v>8.9147286821705432E-2</v>
      </c>
      <c r="AM395" s="289" t="s">
        <v>230</v>
      </c>
      <c r="AN395" s="197" t="s">
        <v>231</v>
      </c>
      <c r="AO395" s="197" t="s">
        <v>232</v>
      </c>
      <c r="AP395" s="76" t="s">
        <v>16963</v>
      </c>
      <c r="AQ395" s="27" t="str">
        <f t="shared" si="16"/>
        <v>Record Complete</v>
      </c>
      <c r="AR395" s="186"/>
      <c r="AS395" s="5" t="str">
        <f t="shared" si="17"/>
        <v/>
      </c>
      <c r="AT395" t="s">
        <v>17200</v>
      </c>
    </row>
    <row r="396" spans="1:46" ht="15.75" thickBot="1" x14ac:dyDescent="0.3">
      <c r="A396" s="188" t="s">
        <v>443</v>
      </c>
      <c r="B396" s="38">
        <v>1683</v>
      </c>
      <c r="C396" s="32" t="s">
        <v>213</v>
      </c>
      <c r="D396" s="32" t="s">
        <v>444</v>
      </c>
      <c r="E396" s="51" t="str">
        <f ca="1">IF(ISERROR(INDIRECT(CONCATENATE("FIPs_codes!",ADDRESS((MATCH($D396,INDIRECT($C396),0)+MATCH($C396,FIPs_codes!$G$1:$G$3296,0)-1),COLUMN(FIPs_codes!A394))))),"",INDIRECT(CONCATENATE("FIPs_codes!",ADDRESS((MATCH($D396,INDIRECT($C396),0)+MATCH($C396,FIPs_codes!$G$1:$G$3296,0)-1),COLUMN(FIPs_codes!A394)))))</f>
        <v>40153</v>
      </c>
      <c r="F396" s="51">
        <f ca="1">IF(ISERROR(INDIRECT(CONCATENATE("FIPs_codes!",ADDRESS((MATCH($D396,INDIRECT($C396),0)+MATCH($C396,FIPs_codes!$G$1:$G$3296,0)-1),COLUMN(FIPs_codes!C394))))),"",INDIRECT(CONCATENATE("FIPs_codes!",ADDRESS((MATCH($D396,INDIRECT($C396),0)+MATCH($C396,FIPs_codes!$G$1:$G$3296,0)-1),COLUMN(FIPs_codes!C394)))))</f>
        <v>6</v>
      </c>
      <c r="G396" s="34" t="s">
        <v>216</v>
      </c>
      <c r="H396" s="210" t="s">
        <v>217</v>
      </c>
      <c r="I396" s="188" t="s">
        <v>446</v>
      </c>
      <c r="J396" s="38" t="s">
        <v>268</v>
      </c>
      <c r="K396" s="32" t="s">
        <v>78</v>
      </c>
      <c r="L396" s="32" t="s">
        <v>269</v>
      </c>
      <c r="M396" s="42" t="s">
        <v>57</v>
      </c>
      <c r="N396" s="30" t="s">
        <v>422</v>
      </c>
      <c r="O396" s="40">
        <v>1985</v>
      </c>
      <c r="P396" s="297" t="s">
        <v>294</v>
      </c>
      <c r="Q396" s="247">
        <v>1232</v>
      </c>
      <c r="R396" s="32" t="s">
        <v>244</v>
      </c>
      <c r="S396" s="42" t="s">
        <v>60</v>
      </c>
      <c r="T396" s="188" t="s">
        <v>263</v>
      </c>
      <c r="U396" s="257" t="s">
        <v>134</v>
      </c>
      <c r="V396" s="188" t="s">
        <v>254</v>
      </c>
      <c r="W396" s="264" t="s">
        <v>225</v>
      </c>
      <c r="X396" s="44" t="s">
        <v>65</v>
      </c>
      <c r="Y396" s="44">
        <v>40381</v>
      </c>
      <c r="Z396" s="32">
        <v>84</v>
      </c>
      <c r="AA396" s="125">
        <v>1055</v>
      </c>
      <c r="AB396" s="32" t="s">
        <v>66</v>
      </c>
      <c r="AC396" s="125">
        <v>66023</v>
      </c>
      <c r="AD396" s="42" t="s">
        <v>262</v>
      </c>
      <c r="AE396" s="30" t="s">
        <v>255</v>
      </c>
      <c r="AF396" s="36" t="s">
        <v>236</v>
      </c>
      <c r="AG396" s="38" t="s">
        <v>229</v>
      </c>
      <c r="AH396" s="32">
        <v>2.2599999999999998</v>
      </c>
      <c r="AI396" s="32">
        <v>51.8</v>
      </c>
      <c r="AJ396" s="42">
        <v>54.059999999999995</v>
      </c>
      <c r="AK396" s="188">
        <v>0</v>
      </c>
      <c r="AL396" s="75">
        <v>4.1805401405845356E-2</v>
      </c>
      <c r="AM396" s="290" t="s">
        <v>230</v>
      </c>
      <c r="AN396" s="32" t="s">
        <v>231</v>
      </c>
      <c r="AO396" s="32" t="s">
        <v>232</v>
      </c>
      <c r="AP396" s="76" t="s">
        <v>16963</v>
      </c>
      <c r="AQ396" s="27" t="str">
        <f t="shared" si="16"/>
        <v>Record Complete</v>
      </c>
      <c r="AR396" s="188"/>
      <c r="AS396" s="5" t="str">
        <f t="shared" si="17"/>
        <v/>
      </c>
      <c r="AT396" t="s">
        <v>17200</v>
      </c>
    </row>
    <row r="397" spans="1:46" ht="15.75" thickBot="1" x14ac:dyDescent="0.3">
      <c r="A397" s="77" t="s">
        <v>443</v>
      </c>
      <c r="B397" s="78">
        <v>1683</v>
      </c>
      <c r="C397" s="79" t="s">
        <v>213</v>
      </c>
      <c r="D397" s="79" t="s">
        <v>444</v>
      </c>
      <c r="E397" s="51" t="str">
        <f ca="1">IF(ISERROR(INDIRECT(CONCATENATE("FIPs_codes!",ADDRESS((MATCH($D397,INDIRECT($C397),0)+MATCH($C397,FIPs_codes!$G$1:$G$3296,0)-1),COLUMN(FIPs_codes!A395))))),"",INDIRECT(CONCATENATE("FIPs_codes!",ADDRESS((MATCH($D397,INDIRECT($C397),0)+MATCH($C397,FIPs_codes!$G$1:$G$3296,0)-1),COLUMN(FIPs_codes!A395)))))</f>
        <v>40153</v>
      </c>
      <c r="F397" s="51">
        <f ca="1">IF(ISERROR(INDIRECT(CONCATENATE("FIPs_codes!",ADDRESS((MATCH($D397,INDIRECT($C397),0)+MATCH($C397,FIPs_codes!$G$1:$G$3296,0)-1),COLUMN(FIPs_codes!C395))))),"",INDIRECT(CONCATENATE("FIPs_codes!",ADDRESS((MATCH($D397,INDIRECT($C397),0)+MATCH($C397,FIPs_codes!$G$1:$G$3296,0)-1),COLUMN(FIPs_codes!C395)))))</f>
        <v>6</v>
      </c>
      <c r="G397" s="80" t="s">
        <v>216</v>
      </c>
      <c r="H397" s="206" t="s">
        <v>217</v>
      </c>
      <c r="I397" s="77" t="s">
        <v>446</v>
      </c>
      <c r="J397" s="78" t="s">
        <v>268</v>
      </c>
      <c r="K397" s="79" t="s">
        <v>78</v>
      </c>
      <c r="L397" s="79" t="s">
        <v>269</v>
      </c>
      <c r="M397" s="81" t="s">
        <v>57</v>
      </c>
      <c r="N397" s="83" t="s">
        <v>422</v>
      </c>
      <c r="O397" s="84">
        <v>2010</v>
      </c>
      <c r="P397" s="123" t="s">
        <v>447</v>
      </c>
      <c r="Q397" s="243">
        <v>1232</v>
      </c>
      <c r="R397" s="79" t="s">
        <v>244</v>
      </c>
      <c r="S397" s="81" t="s">
        <v>60</v>
      </c>
      <c r="T397" s="77" t="s">
        <v>263</v>
      </c>
      <c r="U397" s="86" t="s">
        <v>134</v>
      </c>
      <c r="V397" s="77" t="s">
        <v>254</v>
      </c>
      <c r="W397" s="87" t="s">
        <v>225</v>
      </c>
      <c r="X397" s="88" t="s">
        <v>65</v>
      </c>
      <c r="Y397" s="88">
        <v>40401</v>
      </c>
      <c r="Z397" s="79">
        <v>72</v>
      </c>
      <c r="AA397" s="279">
        <v>1055</v>
      </c>
      <c r="AB397" s="79" t="s">
        <v>66</v>
      </c>
      <c r="AC397" s="279">
        <v>68957</v>
      </c>
      <c r="AD397" s="81" t="s">
        <v>262</v>
      </c>
      <c r="AE397" s="83" t="s">
        <v>255</v>
      </c>
      <c r="AF397" s="85" t="s">
        <v>236</v>
      </c>
      <c r="AG397" s="78" t="s">
        <v>229</v>
      </c>
      <c r="AH397" s="79">
        <v>0.14000000000000001</v>
      </c>
      <c r="AI397" s="79">
        <v>139.37</v>
      </c>
      <c r="AJ397" s="81">
        <v>139.51</v>
      </c>
      <c r="AK397" s="77">
        <v>0</v>
      </c>
      <c r="AL397" s="89">
        <v>1.0035122930255897E-3</v>
      </c>
      <c r="AM397" s="113" t="s">
        <v>230</v>
      </c>
      <c r="AN397" s="79" t="s">
        <v>231</v>
      </c>
      <c r="AO397" s="79" t="s">
        <v>232</v>
      </c>
      <c r="AP397" s="76" t="s">
        <v>16963</v>
      </c>
      <c r="AQ397" s="27" t="str">
        <f t="shared" si="16"/>
        <v>Record Complete</v>
      </c>
      <c r="AR397" s="77"/>
      <c r="AS397" s="5" t="str">
        <f t="shared" si="17"/>
        <v/>
      </c>
      <c r="AT397" t="s">
        <v>17200</v>
      </c>
    </row>
    <row r="398" spans="1:46" ht="15.75" thickBot="1" x14ac:dyDescent="0.3">
      <c r="A398" s="77" t="s">
        <v>443</v>
      </c>
      <c r="B398" s="78">
        <v>1683</v>
      </c>
      <c r="C398" s="79" t="s">
        <v>213</v>
      </c>
      <c r="D398" s="79" t="s">
        <v>444</v>
      </c>
      <c r="E398" s="51" t="str">
        <f ca="1">IF(ISERROR(INDIRECT(CONCATENATE("FIPs_codes!",ADDRESS((MATCH($D398,INDIRECT($C398),0)+MATCH($C398,FIPs_codes!$G$1:$G$3296,0)-1),COLUMN(FIPs_codes!A396))))),"",INDIRECT(CONCATENATE("FIPs_codes!",ADDRESS((MATCH($D398,INDIRECT($C398),0)+MATCH($C398,FIPs_codes!$G$1:$G$3296,0)-1),COLUMN(FIPs_codes!A396)))))</f>
        <v>40153</v>
      </c>
      <c r="F398" s="51">
        <f ca="1">IF(ISERROR(INDIRECT(CONCATENATE("FIPs_codes!",ADDRESS((MATCH($D398,INDIRECT($C398),0)+MATCH($C398,FIPs_codes!$G$1:$G$3296,0)-1),COLUMN(FIPs_codes!C396))))),"",INDIRECT(CONCATENATE("FIPs_codes!",ADDRESS((MATCH($D398,INDIRECT($C398),0)+MATCH($C398,FIPs_codes!$G$1:$G$3296,0)-1),COLUMN(FIPs_codes!C396)))))</f>
        <v>6</v>
      </c>
      <c r="G398" s="80" t="s">
        <v>216</v>
      </c>
      <c r="H398" s="206" t="s">
        <v>217</v>
      </c>
      <c r="I398" s="77" t="s">
        <v>446</v>
      </c>
      <c r="J398" s="78" t="s">
        <v>268</v>
      </c>
      <c r="K398" s="79" t="s">
        <v>78</v>
      </c>
      <c r="L398" s="79" t="s">
        <v>269</v>
      </c>
      <c r="M398" s="81" t="s">
        <v>57</v>
      </c>
      <c r="N398" s="83" t="s">
        <v>422</v>
      </c>
      <c r="O398" s="84">
        <v>2010</v>
      </c>
      <c r="P398" s="123" t="s">
        <v>447</v>
      </c>
      <c r="Q398" s="243">
        <v>1232</v>
      </c>
      <c r="R398" s="79" t="s">
        <v>244</v>
      </c>
      <c r="S398" s="81" t="s">
        <v>60</v>
      </c>
      <c r="T398" s="77" t="s">
        <v>263</v>
      </c>
      <c r="U398" s="86" t="s">
        <v>134</v>
      </c>
      <c r="V398" s="77" t="s">
        <v>254</v>
      </c>
      <c r="W398" s="87" t="s">
        <v>225</v>
      </c>
      <c r="X398" s="88" t="s">
        <v>65</v>
      </c>
      <c r="Y398" s="88">
        <v>40401</v>
      </c>
      <c r="Z398" s="79">
        <v>72</v>
      </c>
      <c r="AA398" s="279">
        <v>1055</v>
      </c>
      <c r="AB398" s="79" t="s">
        <v>66</v>
      </c>
      <c r="AC398" s="279">
        <v>68958</v>
      </c>
      <c r="AD398" s="81" t="s">
        <v>262</v>
      </c>
      <c r="AE398" s="83" t="s">
        <v>255</v>
      </c>
      <c r="AF398" s="85" t="s">
        <v>236</v>
      </c>
      <c r="AG398" s="78" t="s">
        <v>229</v>
      </c>
      <c r="AH398" s="79">
        <v>0</v>
      </c>
      <c r="AI398" s="79">
        <v>162.71</v>
      </c>
      <c r="AJ398" s="81">
        <v>162.71</v>
      </c>
      <c r="AK398" s="77">
        <v>0</v>
      </c>
      <c r="AL398" s="89">
        <v>0</v>
      </c>
      <c r="AM398" s="113" t="s">
        <v>230</v>
      </c>
      <c r="AN398" s="79" t="s">
        <v>231</v>
      </c>
      <c r="AO398" s="79" t="s">
        <v>232</v>
      </c>
      <c r="AP398" s="76" t="s">
        <v>16963</v>
      </c>
      <c r="AQ398" s="27" t="str">
        <f t="shared" si="16"/>
        <v>Record Complete</v>
      </c>
      <c r="AR398" s="77"/>
      <c r="AS398" s="5" t="str">
        <f t="shared" si="17"/>
        <v/>
      </c>
      <c r="AT398" t="s">
        <v>17200</v>
      </c>
    </row>
    <row r="399" spans="1:46" ht="15.75" thickBot="1" x14ac:dyDescent="0.3">
      <c r="A399" s="90" t="s">
        <v>443</v>
      </c>
      <c r="B399" s="91">
        <v>1683</v>
      </c>
      <c r="C399" s="92" t="s">
        <v>213</v>
      </c>
      <c r="D399" s="92" t="s">
        <v>444</v>
      </c>
      <c r="E399" s="51" t="str">
        <f ca="1">IF(ISERROR(INDIRECT(CONCATENATE("FIPs_codes!",ADDRESS((MATCH($D399,INDIRECT($C399),0)+MATCH($C399,FIPs_codes!$G$1:$G$3296,0)-1),COLUMN(FIPs_codes!A397))))),"",INDIRECT(CONCATENATE("FIPs_codes!",ADDRESS((MATCH($D399,INDIRECT($C399),0)+MATCH($C399,FIPs_codes!$G$1:$G$3296,0)-1),COLUMN(FIPs_codes!A397)))))</f>
        <v>40153</v>
      </c>
      <c r="F399" s="51">
        <f ca="1">IF(ISERROR(INDIRECT(CONCATENATE("FIPs_codes!",ADDRESS((MATCH($D399,INDIRECT($C399),0)+MATCH($C399,FIPs_codes!$G$1:$G$3296,0)-1),COLUMN(FIPs_codes!C397))))),"",INDIRECT(CONCATENATE("FIPs_codes!",ADDRESS((MATCH($D399,INDIRECT($C399),0)+MATCH($C399,FIPs_codes!$G$1:$G$3296,0)-1),COLUMN(FIPs_codes!C397)))))</f>
        <v>6</v>
      </c>
      <c r="G399" s="110" t="s">
        <v>216</v>
      </c>
      <c r="H399" s="204" t="s">
        <v>217</v>
      </c>
      <c r="I399" s="90" t="s">
        <v>446</v>
      </c>
      <c r="J399" s="91" t="s">
        <v>268</v>
      </c>
      <c r="K399" s="92" t="s">
        <v>78</v>
      </c>
      <c r="L399" s="92" t="s">
        <v>269</v>
      </c>
      <c r="M399" s="93" t="s">
        <v>57</v>
      </c>
      <c r="N399" s="95" t="s">
        <v>422</v>
      </c>
      <c r="O399" s="96">
        <v>2010</v>
      </c>
      <c r="P399" s="124" t="s">
        <v>447</v>
      </c>
      <c r="Q399" s="241">
        <v>1232</v>
      </c>
      <c r="R399" s="92" t="s">
        <v>244</v>
      </c>
      <c r="S399" s="93" t="s">
        <v>60</v>
      </c>
      <c r="T399" s="90" t="s">
        <v>263</v>
      </c>
      <c r="U399" s="98" t="s">
        <v>134</v>
      </c>
      <c r="V399" s="90" t="s">
        <v>254</v>
      </c>
      <c r="W399" s="99" t="s">
        <v>225</v>
      </c>
      <c r="X399" s="100" t="s">
        <v>65</v>
      </c>
      <c r="Y399" s="100">
        <v>40401</v>
      </c>
      <c r="Z399" s="92">
        <v>72</v>
      </c>
      <c r="AA399" s="278">
        <v>1055</v>
      </c>
      <c r="AB399" s="92" t="s">
        <v>66</v>
      </c>
      <c r="AC399" s="278">
        <v>68958</v>
      </c>
      <c r="AD399" s="93" t="s">
        <v>262</v>
      </c>
      <c r="AE399" s="95" t="s">
        <v>255</v>
      </c>
      <c r="AF399" s="97" t="s">
        <v>236</v>
      </c>
      <c r="AG399" s="91" t="s">
        <v>229</v>
      </c>
      <c r="AH399" s="92">
        <v>0.46</v>
      </c>
      <c r="AI399" s="92">
        <v>239.11</v>
      </c>
      <c r="AJ399" s="93">
        <v>239.57000000000002</v>
      </c>
      <c r="AK399" s="90">
        <v>0</v>
      </c>
      <c r="AL399" s="89">
        <v>1.9201068581207997E-3</v>
      </c>
      <c r="AM399" s="112" t="s">
        <v>230</v>
      </c>
      <c r="AN399" s="92" t="s">
        <v>231</v>
      </c>
      <c r="AO399" s="92" t="s">
        <v>232</v>
      </c>
      <c r="AP399" s="76" t="s">
        <v>16963</v>
      </c>
      <c r="AQ399" s="27" t="str">
        <f t="shared" si="16"/>
        <v>Record Complete</v>
      </c>
      <c r="AR399" s="90"/>
      <c r="AS399" s="5" t="str">
        <f t="shared" si="17"/>
        <v/>
      </c>
      <c r="AT399" t="s">
        <v>17200</v>
      </c>
    </row>
    <row r="400" spans="1:46" ht="15.75" thickBot="1" x14ac:dyDescent="0.3">
      <c r="A400" s="77" t="s">
        <v>443</v>
      </c>
      <c r="B400" s="78">
        <v>1683</v>
      </c>
      <c r="C400" s="79" t="s">
        <v>213</v>
      </c>
      <c r="D400" s="79" t="s">
        <v>444</v>
      </c>
      <c r="E400" s="51" t="str">
        <f ca="1">IF(ISERROR(INDIRECT(CONCATENATE("FIPs_codes!",ADDRESS((MATCH($D400,INDIRECT($C400),0)+MATCH($C400,FIPs_codes!$G$1:$G$3296,0)-1),COLUMN(FIPs_codes!A398))))),"",INDIRECT(CONCATENATE("FIPs_codes!",ADDRESS((MATCH($D400,INDIRECT($C400),0)+MATCH($C400,FIPs_codes!$G$1:$G$3296,0)-1),COLUMN(FIPs_codes!A398)))))</f>
        <v>40153</v>
      </c>
      <c r="F400" s="51">
        <f ca="1">IF(ISERROR(INDIRECT(CONCATENATE("FIPs_codes!",ADDRESS((MATCH($D400,INDIRECT($C400),0)+MATCH($C400,FIPs_codes!$G$1:$G$3296,0)-1),COLUMN(FIPs_codes!C398))))),"",INDIRECT(CONCATENATE("FIPs_codes!",ADDRESS((MATCH($D400,INDIRECT($C400),0)+MATCH($C400,FIPs_codes!$G$1:$G$3296,0)-1),COLUMN(FIPs_codes!C398)))))</f>
        <v>6</v>
      </c>
      <c r="G400" s="80" t="s">
        <v>216</v>
      </c>
      <c r="H400" s="206" t="s">
        <v>217</v>
      </c>
      <c r="I400" s="77" t="s">
        <v>446</v>
      </c>
      <c r="J400" s="78" t="s">
        <v>268</v>
      </c>
      <c r="K400" s="79" t="s">
        <v>78</v>
      </c>
      <c r="L400" s="79" t="s">
        <v>269</v>
      </c>
      <c r="M400" s="81" t="s">
        <v>57</v>
      </c>
      <c r="N400" s="83" t="s">
        <v>422</v>
      </c>
      <c r="O400" s="84">
        <v>1984</v>
      </c>
      <c r="P400" s="123" t="s">
        <v>286</v>
      </c>
      <c r="Q400" s="243">
        <v>1232</v>
      </c>
      <c r="R400" s="79" t="s">
        <v>244</v>
      </c>
      <c r="S400" s="81" t="s">
        <v>60</v>
      </c>
      <c r="T400" s="77" t="s">
        <v>263</v>
      </c>
      <c r="U400" s="86" t="s">
        <v>134</v>
      </c>
      <c r="V400" s="77" t="s">
        <v>254</v>
      </c>
      <c r="W400" s="87" t="s">
        <v>225</v>
      </c>
      <c r="X400" s="88" t="s">
        <v>65</v>
      </c>
      <c r="Y400" s="88">
        <v>40431</v>
      </c>
      <c r="Z400" s="79">
        <v>98</v>
      </c>
      <c r="AA400" s="279">
        <v>1055</v>
      </c>
      <c r="AB400" s="79" t="s">
        <v>66</v>
      </c>
      <c r="AC400" s="279">
        <v>73359</v>
      </c>
      <c r="AD400" s="81" t="s">
        <v>262</v>
      </c>
      <c r="AE400" s="83" t="s">
        <v>255</v>
      </c>
      <c r="AF400" s="85" t="s">
        <v>236</v>
      </c>
      <c r="AG400" s="78" t="s">
        <v>229</v>
      </c>
      <c r="AH400" s="79">
        <v>0</v>
      </c>
      <c r="AI400" s="79">
        <v>60.95</v>
      </c>
      <c r="AJ400" s="81">
        <v>60.95</v>
      </c>
      <c r="AK400" s="77">
        <v>0</v>
      </c>
      <c r="AL400" s="89">
        <v>0</v>
      </c>
      <c r="AM400" s="113" t="s">
        <v>230</v>
      </c>
      <c r="AN400" s="79" t="s">
        <v>231</v>
      </c>
      <c r="AO400" s="79" t="s">
        <v>232</v>
      </c>
      <c r="AP400" s="76" t="s">
        <v>16963</v>
      </c>
      <c r="AQ400" s="27" t="str">
        <f t="shared" si="16"/>
        <v>Record Complete</v>
      </c>
      <c r="AR400" s="77"/>
      <c r="AS400" s="5" t="str">
        <f t="shared" si="17"/>
        <v/>
      </c>
      <c r="AT400" t="s">
        <v>17200</v>
      </c>
    </row>
    <row r="401" spans="1:46" ht="15.75" thickBot="1" x14ac:dyDescent="0.3">
      <c r="A401" s="90" t="s">
        <v>443</v>
      </c>
      <c r="B401" s="91">
        <v>1683</v>
      </c>
      <c r="C401" s="92" t="s">
        <v>213</v>
      </c>
      <c r="D401" s="92" t="s">
        <v>444</v>
      </c>
      <c r="E401" s="51" t="str">
        <f ca="1">IF(ISERROR(INDIRECT(CONCATENATE("FIPs_codes!",ADDRESS((MATCH($D401,INDIRECT($C401),0)+MATCH($C401,FIPs_codes!$G$1:$G$3296,0)-1),COLUMN(FIPs_codes!A399))))),"",INDIRECT(CONCATENATE("FIPs_codes!",ADDRESS((MATCH($D401,INDIRECT($C401),0)+MATCH($C401,FIPs_codes!$G$1:$G$3296,0)-1),COLUMN(FIPs_codes!A399)))))</f>
        <v>40153</v>
      </c>
      <c r="F401" s="51">
        <f ca="1">IF(ISERROR(INDIRECT(CONCATENATE("FIPs_codes!",ADDRESS((MATCH($D401,INDIRECT($C401),0)+MATCH($C401,FIPs_codes!$G$1:$G$3296,0)-1),COLUMN(FIPs_codes!C399))))),"",INDIRECT(CONCATENATE("FIPs_codes!",ADDRESS((MATCH($D401,INDIRECT($C401),0)+MATCH($C401,FIPs_codes!$G$1:$G$3296,0)-1),COLUMN(FIPs_codes!C399)))))</f>
        <v>6</v>
      </c>
      <c r="G401" s="110" t="s">
        <v>216</v>
      </c>
      <c r="H401" s="204" t="s">
        <v>217</v>
      </c>
      <c r="I401" s="90" t="s">
        <v>446</v>
      </c>
      <c r="J401" s="91" t="s">
        <v>268</v>
      </c>
      <c r="K401" s="92" t="s">
        <v>78</v>
      </c>
      <c r="L401" s="92" t="s">
        <v>269</v>
      </c>
      <c r="M401" s="93" t="s">
        <v>57</v>
      </c>
      <c r="N401" s="95" t="s">
        <v>422</v>
      </c>
      <c r="O401" s="96">
        <v>1984</v>
      </c>
      <c r="P401" s="124" t="s">
        <v>286</v>
      </c>
      <c r="Q401" s="241">
        <v>1232</v>
      </c>
      <c r="R401" s="92" t="s">
        <v>244</v>
      </c>
      <c r="S401" s="93" t="s">
        <v>60</v>
      </c>
      <c r="T401" s="90" t="s">
        <v>263</v>
      </c>
      <c r="U401" s="98" t="s">
        <v>134</v>
      </c>
      <c r="V401" s="90" t="s">
        <v>254</v>
      </c>
      <c r="W401" s="99" t="s">
        <v>225</v>
      </c>
      <c r="X401" s="100" t="s">
        <v>65</v>
      </c>
      <c r="Y401" s="100">
        <v>40431</v>
      </c>
      <c r="Z401" s="92">
        <v>98</v>
      </c>
      <c r="AA401" s="278">
        <v>1055</v>
      </c>
      <c r="AB401" s="92" t="s">
        <v>66</v>
      </c>
      <c r="AC401" s="278">
        <v>73359</v>
      </c>
      <c r="AD401" s="93" t="s">
        <v>262</v>
      </c>
      <c r="AE401" s="95" t="s">
        <v>255</v>
      </c>
      <c r="AF401" s="97" t="s">
        <v>236</v>
      </c>
      <c r="AG401" s="91" t="s">
        <v>229</v>
      </c>
      <c r="AH401" s="92">
        <v>0.43</v>
      </c>
      <c r="AI401" s="92">
        <v>100.77</v>
      </c>
      <c r="AJ401" s="93">
        <v>101.2</v>
      </c>
      <c r="AK401" s="90">
        <v>0</v>
      </c>
      <c r="AL401" s="89">
        <v>4.2490118577075096E-3</v>
      </c>
      <c r="AM401" s="112" t="s">
        <v>230</v>
      </c>
      <c r="AN401" s="92" t="s">
        <v>231</v>
      </c>
      <c r="AO401" s="92" t="s">
        <v>232</v>
      </c>
      <c r="AP401" s="76" t="s">
        <v>16963</v>
      </c>
      <c r="AQ401" s="27" t="str">
        <f t="shared" si="16"/>
        <v>Record Complete</v>
      </c>
      <c r="AR401" s="90"/>
      <c r="AS401" s="5" t="str">
        <f t="shared" si="17"/>
        <v/>
      </c>
      <c r="AT401" t="s">
        <v>17200</v>
      </c>
    </row>
    <row r="402" spans="1:46" ht="15.75" thickBot="1" x14ac:dyDescent="0.3">
      <c r="A402" s="90" t="s">
        <v>443</v>
      </c>
      <c r="B402" s="91">
        <v>1683</v>
      </c>
      <c r="C402" s="92" t="s">
        <v>213</v>
      </c>
      <c r="D402" s="92" t="s">
        <v>444</v>
      </c>
      <c r="E402" s="51" t="str">
        <f ca="1">IF(ISERROR(INDIRECT(CONCATENATE("FIPs_codes!",ADDRESS((MATCH($D402,INDIRECT($C402),0)+MATCH($C402,FIPs_codes!$G$1:$G$3296,0)-1),COLUMN(FIPs_codes!A400))))),"",INDIRECT(CONCATENATE("FIPs_codes!",ADDRESS((MATCH($D402,INDIRECT($C402),0)+MATCH($C402,FIPs_codes!$G$1:$G$3296,0)-1),COLUMN(FIPs_codes!A400)))))</f>
        <v>40153</v>
      </c>
      <c r="F402" s="51">
        <f ca="1">IF(ISERROR(INDIRECT(CONCATENATE("FIPs_codes!",ADDRESS((MATCH($D402,INDIRECT($C402),0)+MATCH($C402,FIPs_codes!$G$1:$G$3296,0)-1),COLUMN(FIPs_codes!C400))))),"",INDIRECT(CONCATENATE("FIPs_codes!",ADDRESS((MATCH($D402,INDIRECT($C402),0)+MATCH($C402,FIPs_codes!$G$1:$G$3296,0)-1),COLUMN(FIPs_codes!C400)))))</f>
        <v>6</v>
      </c>
      <c r="G402" s="110" t="s">
        <v>216</v>
      </c>
      <c r="H402" s="204" t="s">
        <v>217</v>
      </c>
      <c r="I402" s="90" t="s">
        <v>446</v>
      </c>
      <c r="J402" s="91" t="s">
        <v>268</v>
      </c>
      <c r="K402" s="92" t="s">
        <v>78</v>
      </c>
      <c r="L402" s="92" t="s">
        <v>269</v>
      </c>
      <c r="M402" s="93" t="s">
        <v>57</v>
      </c>
      <c r="N402" s="95" t="s">
        <v>422</v>
      </c>
      <c r="O402" s="96">
        <v>1984</v>
      </c>
      <c r="P402" s="124" t="s">
        <v>286</v>
      </c>
      <c r="Q402" s="241">
        <v>1232</v>
      </c>
      <c r="R402" s="92" t="s">
        <v>244</v>
      </c>
      <c r="S402" s="93" t="s">
        <v>60</v>
      </c>
      <c r="T402" s="90" t="s">
        <v>263</v>
      </c>
      <c r="U402" s="98" t="s">
        <v>134</v>
      </c>
      <c r="V402" s="90" t="s">
        <v>254</v>
      </c>
      <c r="W402" s="99" t="s">
        <v>225</v>
      </c>
      <c r="X402" s="100" t="s">
        <v>65</v>
      </c>
      <c r="Y402" s="100">
        <v>40431</v>
      </c>
      <c r="Z402" s="92">
        <v>98</v>
      </c>
      <c r="AA402" s="278">
        <v>1055</v>
      </c>
      <c r="AB402" s="92" t="s">
        <v>66</v>
      </c>
      <c r="AC402" s="278">
        <v>73359</v>
      </c>
      <c r="AD402" s="93" t="s">
        <v>262</v>
      </c>
      <c r="AE402" s="95" t="s">
        <v>255</v>
      </c>
      <c r="AF402" s="97" t="s">
        <v>236</v>
      </c>
      <c r="AG402" s="91" t="s">
        <v>229</v>
      </c>
      <c r="AH402" s="92">
        <v>0.74</v>
      </c>
      <c r="AI402" s="92">
        <v>187.18</v>
      </c>
      <c r="AJ402" s="93">
        <v>187.92000000000002</v>
      </c>
      <c r="AK402" s="90">
        <v>0</v>
      </c>
      <c r="AL402" s="89">
        <v>3.9378458918688797E-3</v>
      </c>
      <c r="AM402" s="112" t="s">
        <v>230</v>
      </c>
      <c r="AN402" s="92" t="s">
        <v>231</v>
      </c>
      <c r="AO402" s="92" t="s">
        <v>232</v>
      </c>
      <c r="AP402" s="76" t="s">
        <v>16963</v>
      </c>
      <c r="AQ402" s="27" t="str">
        <f t="shared" si="16"/>
        <v>Record Complete</v>
      </c>
      <c r="AR402" s="90"/>
      <c r="AS402" s="5" t="str">
        <f t="shared" si="17"/>
        <v/>
      </c>
      <c r="AT402" t="s">
        <v>17200</v>
      </c>
    </row>
    <row r="403" spans="1:46" ht="15.75" thickBot="1" x14ac:dyDescent="0.3">
      <c r="A403" s="90" t="s">
        <v>443</v>
      </c>
      <c r="B403" s="91">
        <v>1683</v>
      </c>
      <c r="C403" s="92" t="s">
        <v>213</v>
      </c>
      <c r="D403" s="92" t="s">
        <v>444</v>
      </c>
      <c r="E403" s="51" t="str">
        <f ca="1">IF(ISERROR(INDIRECT(CONCATENATE("FIPs_codes!",ADDRESS((MATCH($D403,INDIRECT($C403),0)+MATCH($C403,FIPs_codes!$G$1:$G$3296,0)-1),COLUMN(FIPs_codes!A401))))),"",INDIRECT(CONCATENATE("FIPs_codes!",ADDRESS((MATCH($D403,INDIRECT($C403),0)+MATCH($C403,FIPs_codes!$G$1:$G$3296,0)-1),COLUMN(FIPs_codes!A401)))))</f>
        <v>40153</v>
      </c>
      <c r="F403" s="51">
        <f ca="1">IF(ISERROR(INDIRECT(CONCATENATE("FIPs_codes!",ADDRESS((MATCH($D403,INDIRECT($C403),0)+MATCH($C403,FIPs_codes!$G$1:$G$3296,0)-1),COLUMN(FIPs_codes!C401))))),"",INDIRECT(CONCATENATE("FIPs_codes!",ADDRESS((MATCH($D403,INDIRECT($C403),0)+MATCH($C403,FIPs_codes!$G$1:$G$3296,0)-1),COLUMN(FIPs_codes!C401)))))</f>
        <v>6</v>
      </c>
      <c r="G403" s="110" t="s">
        <v>216</v>
      </c>
      <c r="H403" s="204" t="s">
        <v>217</v>
      </c>
      <c r="I403" s="90" t="s">
        <v>446</v>
      </c>
      <c r="J403" s="91" t="s">
        <v>268</v>
      </c>
      <c r="K403" s="92" t="s">
        <v>78</v>
      </c>
      <c r="L403" s="92" t="s">
        <v>269</v>
      </c>
      <c r="M403" s="93" t="s">
        <v>57</v>
      </c>
      <c r="N403" s="95" t="s">
        <v>422</v>
      </c>
      <c r="O403" s="96">
        <v>1984</v>
      </c>
      <c r="P403" s="124" t="s">
        <v>286</v>
      </c>
      <c r="Q403" s="241">
        <v>1232</v>
      </c>
      <c r="R403" s="92" t="s">
        <v>244</v>
      </c>
      <c r="S403" s="93" t="s">
        <v>60</v>
      </c>
      <c r="T403" s="90" t="s">
        <v>263</v>
      </c>
      <c r="U403" s="98" t="s">
        <v>134</v>
      </c>
      <c r="V403" s="90" t="s">
        <v>254</v>
      </c>
      <c r="W403" s="99" t="s">
        <v>225</v>
      </c>
      <c r="X403" s="100" t="s">
        <v>65</v>
      </c>
      <c r="Y403" s="100">
        <v>40486</v>
      </c>
      <c r="Z403" s="92">
        <v>89</v>
      </c>
      <c r="AA403" s="278">
        <v>1055</v>
      </c>
      <c r="AB403" s="92" t="s">
        <v>66</v>
      </c>
      <c r="AC403" s="278">
        <v>73359</v>
      </c>
      <c r="AD403" s="93" t="s">
        <v>262</v>
      </c>
      <c r="AE403" s="95" t="s">
        <v>255</v>
      </c>
      <c r="AF403" s="97" t="s">
        <v>236</v>
      </c>
      <c r="AG403" s="91" t="s">
        <v>229</v>
      </c>
      <c r="AH403" s="92">
        <v>0</v>
      </c>
      <c r="AI403" s="92">
        <v>60.54</v>
      </c>
      <c r="AJ403" s="93">
        <v>60.54</v>
      </c>
      <c r="AK403" s="90">
        <v>0</v>
      </c>
      <c r="AL403" s="89">
        <v>0</v>
      </c>
      <c r="AM403" s="112" t="s">
        <v>230</v>
      </c>
      <c r="AN403" s="92" t="s">
        <v>231</v>
      </c>
      <c r="AO403" s="92" t="s">
        <v>232</v>
      </c>
      <c r="AP403" s="76" t="s">
        <v>16963</v>
      </c>
      <c r="AQ403" s="27" t="str">
        <f t="shared" si="16"/>
        <v>Record Complete</v>
      </c>
      <c r="AR403" s="90"/>
      <c r="AS403" s="5" t="str">
        <f t="shared" si="17"/>
        <v/>
      </c>
      <c r="AT403" t="s">
        <v>17200</v>
      </c>
    </row>
    <row r="404" spans="1:46" ht="15.75" thickBot="1" x14ac:dyDescent="0.3">
      <c r="A404" s="77" t="s">
        <v>443</v>
      </c>
      <c r="B404" s="78">
        <v>1683</v>
      </c>
      <c r="C404" s="79" t="s">
        <v>213</v>
      </c>
      <c r="D404" s="79" t="s">
        <v>444</v>
      </c>
      <c r="E404" s="51" t="str">
        <f ca="1">IF(ISERROR(INDIRECT(CONCATENATE("FIPs_codes!",ADDRESS((MATCH($D404,INDIRECT($C404),0)+MATCH($C404,FIPs_codes!$G$1:$G$3296,0)-1),COLUMN(FIPs_codes!A402))))),"",INDIRECT(CONCATENATE("FIPs_codes!",ADDRESS((MATCH($D404,INDIRECT($C404),0)+MATCH($C404,FIPs_codes!$G$1:$G$3296,0)-1),COLUMN(FIPs_codes!A402)))))</f>
        <v>40153</v>
      </c>
      <c r="F404" s="51">
        <f ca="1">IF(ISERROR(INDIRECT(CONCATENATE("FIPs_codes!",ADDRESS((MATCH($D404,INDIRECT($C404),0)+MATCH($C404,FIPs_codes!$G$1:$G$3296,0)-1),COLUMN(FIPs_codes!C402))))),"",INDIRECT(CONCATENATE("FIPs_codes!",ADDRESS((MATCH($D404,INDIRECT($C404),0)+MATCH($C404,FIPs_codes!$G$1:$G$3296,0)-1),COLUMN(FIPs_codes!C402)))))</f>
        <v>6</v>
      </c>
      <c r="G404" s="80" t="s">
        <v>216</v>
      </c>
      <c r="H404" s="206" t="s">
        <v>217</v>
      </c>
      <c r="I404" s="77" t="s">
        <v>446</v>
      </c>
      <c r="J404" s="78" t="s">
        <v>268</v>
      </c>
      <c r="K404" s="79" t="s">
        <v>78</v>
      </c>
      <c r="L404" s="79" t="s">
        <v>269</v>
      </c>
      <c r="M404" s="81" t="s">
        <v>57</v>
      </c>
      <c r="N404" s="83" t="s">
        <v>422</v>
      </c>
      <c r="O404" s="84">
        <v>1984</v>
      </c>
      <c r="P404" s="123" t="s">
        <v>286</v>
      </c>
      <c r="Q404" s="243">
        <v>1232</v>
      </c>
      <c r="R404" s="79" t="s">
        <v>244</v>
      </c>
      <c r="S404" s="81" t="s">
        <v>60</v>
      </c>
      <c r="T404" s="77" t="s">
        <v>263</v>
      </c>
      <c r="U404" s="86" t="s">
        <v>134</v>
      </c>
      <c r="V404" s="77" t="s">
        <v>254</v>
      </c>
      <c r="W404" s="87" t="s">
        <v>225</v>
      </c>
      <c r="X404" s="88" t="s">
        <v>65</v>
      </c>
      <c r="Y404" s="88">
        <v>40486</v>
      </c>
      <c r="Z404" s="79">
        <v>89</v>
      </c>
      <c r="AA404" s="279">
        <v>1055</v>
      </c>
      <c r="AB404" s="79" t="s">
        <v>66</v>
      </c>
      <c r="AC404" s="279">
        <v>73359</v>
      </c>
      <c r="AD404" s="81" t="s">
        <v>262</v>
      </c>
      <c r="AE404" s="83" t="s">
        <v>255</v>
      </c>
      <c r="AF404" s="85" t="s">
        <v>236</v>
      </c>
      <c r="AG404" s="78" t="s">
        <v>229</v>
      </c>
      <c r="AH404" s="79">
        <v>0</v>
      </c>
      <c r="AI404" s="79">
        <v>73.349999999999994</v>
      </c>
      <c r="AJ404" s="81">
        <v>73.349999999999994</v>
      </c>
      <c r="AK404" s="77">
        <v>0</v>
      </c>
      <c r="AL404" s="89">
        <v>0</v>
      </c>
      <c r="AM404" s="113" t="s">
        <v>230</v>
      </c>
      <c r="AN404" s="79" t="s">
        <v>231</v>
      </c>
      <c r="AO404" s="79" t="s">
        <v>232</v>
      </c>
      <c r="AP404" s="76" t="s">
        <v>16963</v>
      </c>
      <c r="AQ404" s="27" t="str">
        <f t="shared" si="16"/>
        <v>Record Complete</v>
      </c>
      <c r="AR404" s="77"/>
      <c r="AS404" s="5" t="str">
        <f t="shared" si="17"/>
        <v/>
      </c>
      <c r="AT404" t="s">
        <v>17200</v>
      </c>
    </row>
    <row r="405" spans="1:46" ht="15.75" thickBot="1" x14ac:dyDescent="0.3">
      <c r="A405" s="186" t="s">
        <v>443</v>
      </c>
      <c r="B405" s="37">
        <v>1683</v>
      </c>
      <c r="C405" s="31" t="s">
        <v>213</v>
      </c>
      <c r="D405" s="31" t="s">
        <v>444</v>
      </c>
      <c r="E405" s="51" t="str">
        <f ca="1">IF(ISERROR(INDIRECT(CONCATENATE("FIPs_codes!",ADDRESS((MATCH($D405,INDIRECT($C405),0)+MATCH($C405,FIPs_codes!$G$1:$G$3296,0)-1),COLUMN(FIPs_codes!A403))))),"",INDIRECT(CONCATENATE("FIPs_codes!",ADDRESS((MATCH($D405,INDIRECT($C405),0)+MATCH($C405,FIPs_codes!$G$1:$G$3296,0)-1),COLUMN(FIPs_codes!A403)))))</f>
        <v>40153</v>
      </c>
      <c r="F405" s="51">
        <f ca="1">IF(ISERROR(INDIRECT(CONCATENATE("FIPs_codes!",ADDRESS((MATCH($D405,INDIRECT($C405),0)+MATCH($C405,FIPs_codes!$G$1:$G$3296,0)-1),COLUMN(FIPs_codes!C403))))),"",INDIRECT(CONCATENATE("FIPs_codes!",ADDRESS((MATCH($D405,INDIRECT($C405),0)+MATCH($C405,FIPs_codes!$G$1:$G$3296,0)-1),COLUMN(FIPs_codes!C403)))))</f>
        <v>6</v>
      </c>
      <c r="G405" s="33" t="s">
        <v>216</v>
      </c>
      <c r="H405" s="205" t="s">
        <v>217</v>
      </c>
      <c r="I405" s="186" t="s">
        <v>446</v>
      </c>
      <c r="J405" s="37" t="s">
        <v>268</v>
      </c>
      <c r="K405" s="31" t="s">
        <v>78</v>
      </c>
      <c r="L405" s="31" t="s">
        <v>269</v>
      </c>
      <c r="M405" s="41" t="s">
        <v>57</v>
      </c>
      <c r="N405" s="29" t="s">
        <v>422</v>
      </c>
      <c r="O405" s="39">
        <v>1984</v>
      </c>
      <c r="P405" s="238" t="s">
        <v>286</v>
      </c>
      <c r="Q405" s="242">
        <v>1232</v>
      </c>
      <c r="R405" s="31" t="s">
        <v>244</v>
      </c>
      <c r="S405" s="41" t="s">
        <v>60</v>
      </c>
      <c r="T405" s="186" t="s">
        <v>263</v>
      </c>
      <c r="U405" s="256" t="s">
        <v>134</v>
      </c>
      <c r="V405" s="186" t="s">
        <v>254</v>
      </c>
      <c r="W405" s="262" t="s">
        <v>225</v>
      </c>
      <c r="X405" s="43" t="s">
        <v>65</v>
      </c>
      <c r="Y405" s="43">
        <v>40486</v>
      </c>
      <c r="Z405" s="31">
        <v>89</v>
      </c>
      <c r="AA405" s="240">
        <v>1055</v>
      </c>
      <c r="AB405" s="31" t="s">
        <v>66</v>
      </c>
      <c r="AC405" s="240">
        <v>73359</v>
      </c>
      <c r="AD405" s="209" t="s">
        <v>262</v>
      </c>
      <c r="AE405" s="224" t="s">
        <v>255</v>
      </c>
      <c r="AF405" s="237" t="s">
        <v>236</v>
      </c>
      <c r="AG405" s="182" t="s">
        <v>229</v>
      </c>
      <c r="AH405" s="31">
        <v>0</v>
      </c>
      <c r="AI405" s="31">
        <v>90.68</v>
      </c>
      <c r="AJ405" s="41">
        <v>90.68</v>
      </c>
      <c r="AK405" s="186">
        <v>0</v>
      </c>
      <c r="AL405" s="108">
        <v>0</v>
      </c>
      <c r="AM405" s="289" t="s">
        <v>230</v>
      </c>
      <c r="AN405" s="197" t="s">
        <v>231</v>
      </c>
      <c r="AO405" s="197" t="s">
        <v>232</v>
      </c>
      <c r="AP405" s="76" t="s">
        <v>16963</v>
      </c>
      <c r="AQ405" s="27" t="str">
        <f t="shared" si="16"/>
        <v>Record Complete</v>
      </c>
      <c r="AR405" s="186"/>
      <c r="AS405" s="5" t="str">
        <f t="shared" si="17"/>
        <v/>
      </c>
      <c r="AT405" t="s">
        <v>17200</v>
      </c>
    </row>
    <row r="406" spans="1:46" ht="15.75" thickBot="1" x14ac:dyDescent="0.3">
      <c r="A406" s="188" t="s">
        <v>443</v>
      </c>
      <c r="B406" s="38">
        <v>1683</v>
      </c>
      <c r="C406" s="32" t="s">
        <v>213</v>
      </c>
      <c r="D406" s="32" t="s">
        <v>444</v>
      </c>
      <c r="E406" s="51" t="str">
        <f ca="1">IF(ISERROR(INDIRECT(CONCATENATE("FIPs_codes!",ADDRESS((MATCH($D406,INDIRECT($C406),0)+MATCH($C406,FIPs_codes!$G$1:$G$3296,0)-1),COLUMN(FIPs_codes!A404))))),"",INDIRECT(CONCATENATE("FIPs_codes!",ADDRESS((MATCH($D406,INDIRECT($C406),0)+MATCH($C406,FIPs_codes!$G$1:$G$3296,0)-1),COLUMN(FIPs_codes!A404)))))</f>
        <v>40153</v>
      </c>
      <c r="F406" s="51">
        <f ca="1">IF(ISERROR(INDIRECT(CONCATENATE("FIPs_codes!",ADDRESS((MATCH($D406,INDIRECT($C406),0)+MATCH($C406,FIPs_codes!$G$1:$G$3296,0)-1),COLUMN(FIPs_codes!C404))))),"",INDIRECT(CONCATENATE("FIPs_codes!",ADDRESS((MATCH($D406,INDIRECT($C406),0)+MATCH($C406,FIPs_codes!$G$1:$G$3296,0)-1),COLUMN(FIPs_codes!C404)))))</f>
        <v>6</v>
      </c>
      <c r="G406" s="34" t="s">
        <v>216</v>
      </c>
      <c r="H406" s="210" t="s">
        <v>217</v>
      </c>
      <c r="I406" s="188" t="s">
        <v>446</v>
      </c>
      <c r="J406" s="38" t="s">
        <v>268</v>
      </c>
      <c r="K406" s="32" t="s">
        <v>78</v>
      </c>
      <c r="L406" s="32" t="s">
        <v>269</v>
      </c>
      <c r="M406" s="42" t="s">
        <v>57</v>
      </c>
      <c r="N406" s="30" t="s">
        <v>422</v>
      </c>
      <c r="O406" s="40">
        <v>1987</v>
      </c>
      <c r="P406" s="297" t="s">
        <v>383</v>
      </c>
      <c r="Q406" s="247">
        <v>1232</v>
      </c>
      <c r="R406" s="32" t="s">
        <v>244</v>
      </c>
      <c r="S406" s="42" t="s">
        <v>60</v>
      </c>
      <c r="T406" s="188" t="s">
        <v>263</v>
      </c>
      <c r="U406" s="257" t="s">
        <v>134</v>
      </c>
      <c r="V406" s="188" t="s">
        <v>254</v>
      </c>
      <c r="W406" s="264" t="s">
        <v>225</v>
      </c>
      <c r="X406" s="44" t="s">
        <v>65</v>
      </c>
      <c r="Y406" s="44">
        <v>40486</v>
      </c>
      <c r="Z406" s="32">
        <v>76</v>
      </c>
      <c r="AA406" s="125">
        <v>1055</v>
      </c>
      <c r="AB406" s="32" t="s">
        <v>66</v>
      </c>
      <c r="AC406" s="125">
        <v>67868</v>
      </c>
      <c r="AD406" s="221" t="s">
        <v>262</v>
      </c>
      <c r="AE406" s="30" t="s">
        <v>255</v>
      </c>
      <c r="AF406" s="36" t="s">
        <v>236</v>
      </c>
      <c r="AG406" s="38" t="s">
        <v>229</v>
      </c>
      <c r="AH406" s="32">
        <v>0</v>
      </c>
      <c r="AI406" s="32">
        <v>178.22</v>
      </c>
      <c r="AJ406" s="42">
        <v>178.22</v>
      </c>
      <c r="AK406" s="188">
        <v>0</v>
      </c>
      <c r="AL406" s="75">
        <v>0</v>
      </c>
      <c r="AM406" s="290" t="s">
        <v>230</v>
      </c>
      <c r="AN406" s="32" t="s">
        <v>231</v>
      </c>
      <c r="AO406" s="32" t="s">
        <v>232</v>
      </c>
      <c r="AP406" s="76" t="s">
        <v>16963</v>
      </c>
      <c r="AQ406" s="27" t="str">
        <f t="shared" si="16"/>
        <v>Record Complete</v>
      </c>
      <c r="AR406" s="188"/>
      <c r="AS406" s="5" t="str">
        <f t="shared" si="17"/>
        <v/>
      </c>
      <c r="AT406" t="s">
        <v>17200</v>
      </c>
    </row>
    <row r="407" spans="1:46" ht="15.75" thickBot="1" x14ac:dyDescent="0.3">
      <c r="A407" s="77" t="s">
        <v>443</v>
      </c>
      <c r="B407" s="78">
        <v>1683</v>
      </c>
      <c r="C407" s="79" t="s">
        <v>213</v>
      </c>
      <c r="D407" s="79" t="s">
        <v>444</v>
      </c>
      <c r="E407" s="51" t="str">
        <f ca="1">IF(ISERROR(INDIRECT(CONCATENATE("FIPs_codes!",ADDRESS((MATCH($D407,INDIRECT($C407),0)+MATCH($C407,FIPs_codes!$G$1:$G$3296,0)-1),COLUMN(FIPs_codes!A405))))),"",INDIRECT(CONCATENATE("FIPs_codes!",ADDRESS((MATCH($D407,INDIRECT($C407),0)+MATCH($C407,FIPs_codes!$G$1:$G$3296,0)-1),COLUMN(FIPs_codes!A405)))))</f>
        <v>40153</v>
      </c>
      <c r="F407" s="51">
        <f ca="1">IF(ISERROR(INDIRECT(CONCATENATE("FIPs_codes!",ADDRESS((MATCH($D407,INDIRECT($C407),0)+MATCH($C407,FIPs_codes!$G$1:$G$3296,0)-1),COLUMN(FIPs_codes!C405))))),"",INDIRECT(CONCATENATE("FIPs_codes!",ADDRESS((MATCH($D407,INDIRECT($C407),0)+MATCH($C407,FIPs_codes!$G$1:$G$3296,0)-1),COLUMN(FIPs_codes!C405)))))</f>
        <v>6</v>
      </c>
      <c r="G407" s="80" t="s">
        <v>216</v>
      </c>
      <c r="H407" s="206" t="s">
        <v>217</v>
      </c>
      <c r="I407" s="77" t="s">
        <v>446</v>
      </c>
      <c r="J407" s="78" t="s">
        <v>268</v>
      </c>
      <c r="K407" s="79" t="s">
        <v>78</v>
      </c>
      <c r="L407" s="79" t="s">
        <v>269</v>
      </c>
      <c r="M407" s="81" t="s">
        <v>57</v>
      </c>
      <c r="N407" s="83" t="s">
        <v>422</v>
      </c>
      <c r="O407" s="84">
        <v>1985</v>
      </c>
      <c r="P407" s="123" t="s">
        <v>294</v>
      </c>
      <c r="Q407" s="243">
        <v>1232</v>
      </c>
      <c r="R407" s="79" t="s">
        <v>244</v>
      </c>
      <c r="S407" s="81" t="s">
        <v>60</v>
      </c>
      <c r="T407" s="77" t="s">
        <v>263</v>
      </c>
      <c r="U407" s="86" t="s">
        <v>134</v>
      </c>
      <c r="V407" s="77" t="s">
        <v>254</v>
      </c>
      <c r="W407" s="87" t="s">
        <v>225</v>
      </c>
      <c r="X407" s="88" t="s">
        <v>65</v>
      </c>
      <c r="Y407" s="88">
        <v>40486</v>
      </c>
      <c r="Z407" s="79">
        <v>97</v>
      </c>
      <c r="AA407" s="279">
        <v>1055</v>
      </c>
      <c r="AB407" s="79" t="s">
        <v>66</v>
      </c>
      <c r="AC407" s="279">
        <v>73359</v>
      </c>
      <c r="AD407" s="82" t="s">
        <v>262</v>
      </c>
      <c r="AE407" s="83" t="s">
        <v>255</v>
      </c>
      <c r="AF407" s="85" t="s">
        <v>236</v>
      </c>
      <c r="AG407" s="78" t="s">
        <v>229</v>
      </c>
      <c r="AH407" s="79">
        <v>0</v>
      </c>
      <c r="AI407" s="79">
        <v>329.4</v>
      </c>
      <c r="AJ407" s="81">
        <v>329.4</v>
      </c>
      <c r="AK407" s="77">
        <v>0</v>
      </c>
      <c r="AL407" s="89">
        <v>0</v>
      </c>
      <c r="AM407" s="113" t="s">
        <v>230</v>
      </c>
      <c r="AN407" s="79" t="s">
        <v>231</v>
      </c>
      <c r="AO407" s="79" t="s">
        <v>232</v>
      </c>
      <c r="AP407" s="76" t="s">
        <v>16963</v>
      </c>
      <c r="AQ407" s="27" t="str">
        <f t="shared" si="16"/>
        <v>Record Complete</v>
      </c>
      <c r="AR407" s="77"/>
      <c r="AS407" s="5" t="str">
        <f t="shared" si="17"/>
        <v/>
      </c>
      <c r="AT407" t="s">
        <v>17200</v>
      </c>
    </row>
    <row r="408" spans="1:46" ht="15.75" thickBot="1" x14ac:dyDescent="0.3">
      <c r="A408" s="90" t="s">
        <v>443</v>
      </c>
      <c r="B408" s="91">
        <v>1683</v>
      </c>
      <c r="C408" s="92" t="s">
        <v>213</v>
      </c>
      <c r="D408" s="92" t="s">
        <v>444</v>
      </c>
      <c r="E408" s="51" t="str">
        <f ca="1">IF(ISERROR(INDIRECT(CONCATENATE("FIPs_codes!",ADDRESS((MATCH($D408,INDIRECT($C408),0)+MATCH($C408,FIPs_codes!$G$1:$G$3296,0)-1),COLUMN(FIPs_codes!A406))))),"",INDIRECT(CONCATENATE("FIPs_codes!",ADDRESS((MATCH($D408,INDIRECT($C408),0)+MATCH($C408,FIPs_codes!$G$1:$G$3296,0)-1),COLUMN(FIPs_codes!A406)))))</f>
        <v>40153</v>
      </c>
      <c r="F408" s="51">
        <f ca="1">IF(ISERROR(INDIRECT(CONCATENATE("FIPs_codes!",ADDRESS((MATCH($D408,INDIRECT($C408),0)+MATCH($C408,FIPs_codes!$G$1:$G$3296,0)-1),COLUMN(FIPs_codes!C406))))),"",INDIRECT(CONCATENATE("FIPs_codes!",ADDRESS((MATCH($D408,INDIRECT($C408),0)+MATCH($C408,FIPs_codes!$G$1:$G$3296,0)-1),COLUMN(FIPs_codes!C406)))))</f>
        <v>6</v>
      </c>
      <c r="G408" s="110" t="s">
        <v>216</v>
      </c>
      <c r="H408" s="204" t="s">
        <v>217</v>
      </c>
      <c r="I408" s="90" t="s">
        <v>446</v>
      </c>
      <c r="J408" s="91" t="s">
        <v>268</v>
      </c>
      <c r="K408" s="92" t="s">
        <v>78</v>
      </c>
      <c r="L408" s="92" t="s">
        <v>269</v>
      </c>
      <c r="M408" s="93" t="s">
        <v>57</v>
      </c>
      <c r="N408" s="95" t="s">
        <v>422</v>
      </c>
      <c r="O408" s="96">
        <v>1987</v>
      </c>
      <c r="P408" s="124" t="s">
        <v>383</v>
      </c>
      <c r="Q408" s="241">
        <v>1232</v>
      </c>
      <c r="R408" s="92" t="s">
        <v>244</v>
      </c>
      <c r="S408" s="93" t="s">
        <v>60</v>
      </c>
      <c r="T408" s="90" t="s">
        <v>263</v>
      </c>
      <c r="U408" s="98" t="s">
        <v>134</v>
      </c>
      <c r="V408" s="90" t="s">
        <v>254</v>
      </c>
      <c r="W408" s="99" t="s">
        <v>225</v>
      </c>
      <c r="X408" s="100" t="s">
        <v>65</v>
      </c>
      <c r="Y408" s="100">
        <v>40486</v>
      </c>
      <c r="Z408" s="92">
        <v>76</v>
      </c>
      <c r="AA408" s="278">
        <v>1055</v>
      </c>
      <c r="AB408" s="92" t="s">
        <v>66</v>
      </c>
      <c r="AC408" s="278">
        <v>67868</v>
      </c>
      <c r="AD408" s="94" t="s">
        <v>262</v>
      </c>
      <c r="AE408" s="95" t="s">
        <v>255</v>
      </c>
      <c r="AF408" s="97" t="s">
        <v>236</v>
      </c>
      <c r="AG408" s="91" t="s">
        <v>229</v>
      </c>
      <c r="AH408" s="92">
        <v>1.45</v>
      </c>
      <c r="AI408" s="92">
        <v>337.67</v>
      </c>
      <c r="AJ408" s="93">
        <v>339.12</v>
      </c>
      <c r="AK408" s="90">
        <v>0</v>
      </c>
      <c r="AL408" s="89">
        <v>4.2757725878744988E-3</v>
      </c>
      <c r="AM408" s="112" t="s">
        <v>230</v>
      </c>
      <c r="AN408" s="92" t="s">
        <v>231</v>
      </c>
      <c r="AO408" s="92" t="s">
        <v>232</v>
      </c>
      <c r="AP408" s="76" t="s">
        <v>16963</v>
      </c>
      <c r="AQ408" s="27" t="str">
        <f t="shared" si="16"/>
        <v>Record Complete</v>
      </c>
      <c r="AR408" s="90"/>
      <c r="AS408" s="5" t="str">
        <f t="shared" si="17"/>
        <v/>
      </c>
      <c r="AT408" t="s">
        <v>17200</v>
      </c>
    </row>
    <row r="409" spans="1:46" ht="15.75" thickBot="1" x14ac:dyDescent="0.3">
      <c r="A409" s="90" t="s">
        <v>443</v>
      </c>
      <c r="B409" s="91">
        <v>1683</v>
      </c>
      <c r="C409" s="92" t="s">
        <v>213</v>
      </c>
      <c r="D409" s="92" t="s">
        <v>444</v>
      </c>
      <c r="E409" s="51" t="str">
        <f ca="1">IF(ISERROR(INDIRECT(CONCATENATE("FIPs_codes!",ADDRESS((MATCH($D409,INDIRECT($C409),0)+MATCH($C409,FIPs_codes!$G$1:$G$3296,0)-1),COLUMN(FIPs_codes!A407))))),"",INDIRECT(CONCATENATE("FIPs_codes!",ADDRESS((MATCH($D409,INDIRECT($C409),0)+MATCH($C409,FIPs_codes!$G$1:$G$3296,0)-1),COLUMN(FIPs_codes!A407)))))</f>
        <v>40153</v>
      </c>
      <c r="F409" s="51">
        <f ca="1">IF(ISERROR(INDIRECT(CONCATENATE("FIPs_codes!",ADDRESS((MATCH($D409,INDIRECT($C409),0)+MATCH($C409,FIPs_codes!$G$1:$G$3296,0)-1),COLUMN(FIPs_codes!C407))))),"",INDIRECT(CONCATENATE("FIPs_codes!",ADDRESS((MATCH($D409,INDIRECT($C409),0)+MATCH($C409,FIPs_codes!$G$1:$G$3296,0)-1),COLUMN(FIPs_codes!C407)))))</f>
        <v>6</v>
      </c>
      <c r="G409" s="110" t="s">
        <v>216</v>
      </c>
      <c r="H409" s="204" t="s">
        <v>217</v>
      </c>
      <c r="I409" s="90" t="s">
        <v>446</v>
      </c>
      <c r="J409" s="91" t="s">
        <v>268</v>
      </c>
      <c r="K409" s="92" t="s">
        <v>78</v>
      </c>
      <c r="L409" s="92" t="s">
        <v>269</v>
      </c>
      <c r="M409" s="93" t="s">
        <v>57</v>
      </c>
      <c r="N409" s="95" t="s">
        <v>422</v>
      </c>
      <c r="O409" s="96">
        <v>1987</v>
      </c>
      <c r="P409" s="124" t="s">
        <v>383</v>
      </c>
      <c r="Q409" s="241">
        <v>1232</v>
      </c>
      <c r="R409" s="92" t="s">
        <v>244</v>
      </c>
      <c r="S409" s="93" t="s">
        <v>60</v>
      </c>
      <c r="T409" s="90" t="s">
        <v>263</v>
      </c>
      <c r="U409" s="98" t="s">
        <v>134</v>
      </c>
      <c r="V409" s="90" t="s">
        <v>254</v>
      </c>
      <c r="W409" s="99" t="s">
        <v>225</v>
      </c>
      <c r="X409" s="100" t="s">
        <v>65</v>
      </c>
      <c r="Y409" s="100">
        <v>40486</v>
      </c>
      <c r="Z409" s="92">
        <v>76</v>
      </c>
      <c r="AA409" s="278">
        <v>1055</v>
      </c>
      <c r="AB409" s="92" t="s">
        <v>66</v>
      </c>
      <c r="AC409" s="278">
        <v>67868</v>
      </c>
      <c r="AD409" s="94" t="s">
        <v>262</v>
      </c>
      <c r="AE409" s="95" t="s">
        <v>255</v>
      </c>
      <c r="AF409" s="97" t="s">
        <v>236</v>
      </c>
      <c r="AG409" s="91" t="s">
        <v>229</v>
      </c>
      <c r="AH409" s="92">
        <v>1.73</v>
      </c>
      <c r="AI409" s="92">
        <v>355.54</v>
      </c>
      <c r="AJ409" s="93">
        <v>357.27000000000004</v>
      </c>
      <c r="AK409" s="90">
        <v>0</v>
      </c>
      <c r="AL409" s="89">
        <v>4.8422761496907099E-3</v>
      </c>
      <c r="AM409" s="112" t="s">
        <v>230</v>
      </c>
      <c r="AN409" s="92" t="s">
        <v>231</v>
      </c>
      <c r="AO409" s="92" t="s">
        <v>232</v>
      </c>
      <c r="AP409" s="76" t="s">
        <v>16963</v>
      </c>
      <c r="AQ409" s="27" t="str">
        <f t="shared" si="16"/>
        <v>Record Complete</v>
      </c>
      <c r="AR409" s="90"/>
      <c r="AS409" s="5" t="str">
        <f t="shared" si="17"/>
        <v/>
      </c>
      <c r="AT409" t="s">
        <v>17200</v>
      </c>
    </row>
    <row r="410" spans="1:46" ht="15.75" thickBot="1" x14ac:dyDescent="0.3">
      <c r="A410" s="90" t="s">
        <v>443</v>
      </c>
      <c r="B410" s="91">
        <v>1683</v>
      </c>
      <c r="C410" s="92" t="s">
        <v>213</v>
      </c>
      <c r="D410" s="92" t="s">
        <v>444</v>
      </c>
      <c r="E410" s="51" t="str">
        <f ca="1">IF(ISERROR(INDIRECT(CONCATENATE("FIPs_codes!",ADDRESS((MATCH($D410,INDIRECT($C410),0)+MATCH($C410,FIPs_codes!$G$1:$G$3296,0)-1),COLUMN(FIPs_codes!A408))))),"",INDIRECT(CONCATENATE("FIPs_codes!",ADDRESS((MATCH($D410,INDIRECT($C410),0)+MATCH($C410,FIPs_codes!$G$1:$G$3296,0)-1),COLUMN(FIPs_codes!A408)))))</f>
        <v>40153</v>
      </c>
      <c r="F410" s="51">
        <f ca="1">IF(ISERROR(INDIRECT(CONCATENATE("FIPs_codes!",ADDRESS((MATCH($D410,INDIRECT($C410),0)+MATCH($C410,FIPs_codes!$G$1:$G$3296,0)-1),COLUMN(FIPs_codes!C408))))),"",INDIRECT(CONCATENATE("FIPs_codes!",ADDRESS((MATCH($D410,INDIRECT($C410),0)+MATCH($C410,FIPs_codes!$G$1:$G$3296,0)-1),COLUMN(FIPs_codes!C408)))))</f>
        <v>6</v>
      </c>
      <c r="G410" s="110" t="s">
        <v>216</v>
      </c>
      <c r="H410" s="204" t="s">
        <v>217</v>
      </c>
      <c r="I410" s="90" t="s">
        <v>446</v>
      </c>
      <c r="J410" s="91" t="s">
        <v>268</v>
      </c>
      <c r="K410" s="92" t="s">
        <v>78</v>
      </c>
      <c r="L410" s="92" t="s">
        <v>269</v>
      </c>
      <c r="M410" s="93" t="s">
        <v>57</v>
      </c>
      <c r="N410" s="95" t="s">
        <v>422</v>
      </c>
      <c r="O410" s="96">
        <v>1985</v>
      </c>
      <c r="P410" s="124" t="s">
        <v>294</v>
      </c>
      <c r="Q410" s="241">
        <v>1232</v>
      </c>
      <c r="R410" s="92" t="s">
        <v>244</v>
      </c>
      <c r="S410" s="93" t="s">
        <v>60</v>
      </c>
      <c r="T410" s="90" t="s">
        <v>263</v>
      </c>
      <c r="U410" s="98" t="s">
        <v>134</v>
      </c>
      <c r="V410" s="90" t="s">
        <v>254</v>
      </c>
      <c r="W410" s="99" t="s">
        <v>225</v>
      </c>
      <c r="X410" s="100" t="s">
        <v>65</v>
      </c>
      <c r="Y410" s="100">
        <v>40486</v>
      </c>
      <c r="Z410" s="92">
        <v>97</v>
      </c>
      <c r="AA410" s="278">
        <v>1055</v>
      </c>
      <c r="AB410" s="92" t="s">
        <v>66</v>
      </c>
      <c r="AC410" s="278">
        <v>73359</v>
      </c>
      <c r="AD410" s="94" t="s">
        <v>262</v>
      </c>
      <c r="AE410" s="95" t="s">
        <v>255</v>
      </c>
      <c r="AF410" s="97" t="s">
        <v>236</v>
      </c>
      <c r="AG410" s="91" t="s">
        <v>229</v>
      </c>
      <c r="AH410" s="92">
        <v>2.35</v>
      </c>
      <c r="AI410" s="92">
        <v>414.89</v>
      </c>
      <c r="AJ410" s="93">
        <v>417.24</v>
      </c>
      <c r="AK410" s="90">
        <v>0</v>
      </c>
      <c r="AL410" s="89">
        <v>5.6322500239670212E-3</v>
      </c>
      <c r="AM410" s="112" t="s">
        <v>230</v>
      </c>
      <c r="AN410" s="92" t="s">
        <v>231</v>
      </c>
      <c r="AO410" s="92" t="s">
        <v>232</v>
      </c>
      <c r="AP410" s="76" t="s">
        <v>16963</v>
      </c>
      <c r="AQ410" s="27" t="str">
        <f t="shared" si="16"/>
        <v>Record Complete</v>
      </c>
      <c r="AR410" s="90"/>
      <c r="AS410" s="5" t="str">
        <f t="shared" si="17"/>
        <v/>
      </c>
      <c r="AT410" t="s">
        <v>17200</v>
      </c>
    </row>
    <row r="411" spans="1:46" ht="15.75" thickBot="1" x14ac:dyDescent="0.3">
      <c r="A411" s="77" t="s">
        <v>443</v>
      </c>
      <c r="B411" s="78">
        <v>1683</v>
      </c>
      <c r="C411" s="79" t="s">
        <v>213</v>
      </c>
      <c r="D411" s="79" t="s">
        <v>444</v>
      </c>
      <c r="E411" s="51" t="str">
        <f ca="1">IF(ISERROR(INDIRECT(CONCATENATE("FIPs_codes!",ADDRESS((MATCH($D411,INDIRECT($C411),0)+MATCH($C411,FIPs_codes!$G$1:$G$3296,0)-1),COLUMN(FIPs_codes!A409))))),"",INDIRECT(CONCATENATE("FIPs_codes!",ADDRESS((MATCH($D411,INDIRECT($C411),0)+MATCH($C411,FIPs_codes!$G$1:$G$3296,0)-1),COLUMN(FIPs_codes!A409)))))</f>
        <v>40153</v>
      </c>
      <c r="F411" s="51">
        <f ca="1">IF(ISERROR(INDIRECT(CONCATENATE("FIPs_codes!",ADDRESS((MATCH($D411,INDIRECT($C411),0)+MATCH($C411,FIPs_codes!$G$1:$G$3296,0)-1),COLUMN(FIPs_codes!C409))))),"",INDIRECT(CONCATENATE("FIPs_codes!",ADDRESS((MATCH($D411,INDIRECT($C411),0)+MATCH($C411,FIPs_codes!$G$1:$G$3296,0)-1),COLUMN(FIPs_codes!C409)))))</f>
        <v>6</v>
      </c>
      <c r="G411" s="80" t="s">
        <v>216</v>
      </c>
      <c r="H411" s="206" t="s">
        <v>217</v>
      </c>
      <c r="I411" s="77" t="s">
        <v>446</v>
      </c>
      <c r="J411" s="78" t="s">
        <v>268</v>
      </c>
      <c r="K411" s="79" t="s">
        <v>78</v>
      </c>
      <c r="L411" s="79" t="s">
        <v>269</v>
      </c>
      <c r="M411" s="81" t="s">
        <v>57</v>
      </c>
      <c r="N411" s="83" t="s">
        <v>422</v>
      </c>
      <c r="O411" s="84">
        <v>1985</v>
      </c>
      <c r="P411" s="123" t="s">
        <v>294</v>
      </c>
      <c r="Q411" s="243">
        <v>1232</v>
      </c>
      <c r="R411" s="79" t="s">
        <v>244</v>
      </c>
      <c r="S411" s="81" t="s">
        <v>60</v>
      </c>
      <c r="T411" s="77" t="s">
        <v>263</v>
      </c>
      <c r="U411" s="86" t="s">
        <v>134</v>
      </c>
      <c r="V411" s="77" t="s">
        <v>254</v>
      </c>
      <c r="W411" s="87" t="s">
        <v>225</v>
      </c>
      <c r="X411" s="88" t="s">
        <v>65</v>
      </c>
      <c r="Y411" s="88">
        <v>40486</v>
      </c>
      <c r="Z411" s="79">
        <v>97</v>
      </c>
      <c r="AA411" s="279">
        <v>1055</v>
      </c>
      <c r="AB411" s="79" t="s">
        <v>66</v>
      </c>
      <c r="AC411" s="279">
        <v>73359</v>
      </c>
      <c r="AD411" s="82" t="s">
        <v>262</v>
      </c>
      <c r="AE411" s="83" t="s">
        <v>255</v>
      </c>
      <c r="AF411" s="85" t="s">
        <v>236</v>
      </c>
      <c r="AG411" s="78" t="s">
        <v>229</v>
      </c>
      <c r="AH411" s="79">
        <v>3.81</v>
      </c>
      <c r="AI411" s="79">
        <v>501.59</v>
      </c>
      <c r="AJ411" s="81">
        <v>505.4</v>
      </c>
      <c r="AK411" s="77">
        <v>0</v>
      </c>
      <c r="AL411" s="89">
        <v>7.5385833003561538E-3</v>
      </c>
      <c r="AM411" s="113" t="s">
        <v>230</v>
      </c>
      <c r="AN411" s="79" t="s">
        <v>231</v>
      </c>
      <c r="AO411" s="79" t="s">
        <v>232</v>
      </c>
      <c r="AP411" s="76" t="s">
        <v>16963</v>
      </c>
      <c r="AQ411" s="27" t="str">
        <f t="shared" si="16"/>
        <v>Record Complete</v>
      </c>
      <c r="AR411" s="77"/>
      <c r="AS411" s="5" t="str">
        <f t="shared" si="17"/>
        <v/>
      </c>
      <c r="AT411" t="s">
        <v>17200</v>
      </c>
    </row>
    <row r="412" spans="1:46" ht="15.75" thickBot="1" x14ac:dyDescent="0.3">
      <c r="A412" s="90" t="s">
        <v>448</v>
      </c>
      <c r="B412" s="91">
        <v>1683</v>
      </c>
      <c r="C412" s="92" t="s">
        <v>213</v>
      </c>
      <c r="D412" s="92" t="s">
        <v>449</v>
      </c>
      <c r="E412" s="51" t="str">
        <f ca="1">IF(ISERROR(INDIRECT(CONCATENATE("FIPs_codes!",ADDRESS((MATCH($D412,INDIRECT($C412),0)+MATCH($C412,FIPs_codes!$G$1:$G$3296,0)-1),COLUMN(FIPs_codes!A410))))),"",INDIRECT(CONCATENATE("FIPs_codes!",ADDRESS((MATCH($D412,INDIRECT($C412),0)+MATCH($C412,FIPs_codes!$G$1:$G$3296,0)-1),COLUMN(FIPs_codes!A410)))))</f>
        <v>40153</v>
      </c>
      <c r="F412" s="51">
        <f ca="1">IF(ISERROR(INDIRECT(CONCATENATE("FIPs_codes!",ADDRESS((MATCH($D412,INDIRECT($C412),0)+MATCH($C412,FIPs_codes!$G$1:$G$3296,0)-1),COLUMN(FIPs_codes!C410))))),"",INDIRECT(CONCATENATE("FIPs_codes!",ADDRESS((MATCH($D412,INDIRECT($C412),0)+MATCH($C412,FIPs_codes!$G$1:$G$3296,0)-1),COLUMN(FIPs_codes!C410)))))</f>
        <v>6</v>
      </c>
      <c r="G412" s="92" t="s">
        <v>266</v>
      </c>
      <c r="H412" s="93" t="s">
        <v>217</v>
      </c>
      <c r="I412" s="90" t="s">
        <v>450</v>
      </c>
      <c r="J412" s="91" t="s">
        <v>268</v>
      </c>
      <c r="K412" s="92" t="s">
        <v>78</v>
      </c>
      <c r="L412" s="92" t="s">
        <v>220</v>
      </c>
      <c r="M412" s="93" t="s">
        <v>57</v>
      </c>
      <c r="N412" s="95" t="s">
        <v>376</v>
      </c>
      <c r="O412" s="96">
        <v>1987</v>
      </c>
      <c r="P412" s="124" t="s">
        <v>383</v>
      </c>
      <c r="Q412" s="91">
        <v>1232</v>
      </c>
      <c r="R412" s="92" t="s">
        <v>244</v>
      </c>
      <c r="S412" s="93" t="s">
        <v>60</v>
      </c>
      <c r="T412" s="90" t="s">
        <v>253</v>
      </c>
      <c r="U412" s="98" t="s">
        <v>134</v>
      </c>
      <c r="V412" s="90" t="s">
        <v>254</v>
      </c>
      <c r="W412" s="99" t="s">
        <v>225</v>
      </c>
      <c r="X412" s="100" t="s">
        <v>65</v>
      </c>
      <c r="Y412" s="100">
        <v>40246</v>
      </c>
      <c r="Z412" s="92">
        <v>76</v>
      </c>
      <c r="AA412" s="92">
        <v>1055</v>
      </c>
      <c r="AB412" s="92" t="s">
        <v>66</v>
      </c>
      <c r="AC412" s="92">
        <v>67124</v>
      </c>
      <c r="AD412" s="94" t="s">
        <v>262</v>
      </c>
      <c r="AE412" s="95" t="s">
        <v>255</v>
      </c>
      <c r="AF412" s="97" t="s">
        <v>256</v>
      </c>
      <c r="AG412" s="91" t="s">
        <v>229</v>
      </c>
      <c r="AH412" s="92">
        <v>0</v>
      </c>
      <c r="AI412" s="92">
        <v>221.5</v>
      </c>
      <c r="AJ412" s="93">
        <v>221.5</v>
      </c>
      <c r="AK412" s="90">
        <v>0</v>
      </c>
      <c r="AL412" s="89">
        <v>0</v>
      </c>
      <c r="AM412" s="112" t="s">
        <v>230</v>
      </c>
      <c r="AN412" s="92" t="s">
        <v>257</v>
      </c>
      <c r="AO412" s="92" t="s">
        <v>258</v>
      </c>
      <c r="AP412" s="76" t="s">
        <v>259</v>
      </c>
      <c r="AQ412" s="27" t="str">
        <f t="shared" si="16"/>
        <v>Record Complete</v>
      </c>
      <c r="AR412" s="90" t="s">
        <v>234</v>
      </c>
      <c r="AS412" s="5" t="str">
        <f t="shared" si="17"/>
        <v/>
      </c>
      <c r="AT412" t="s">
        <v>17200</v>
      </c>
    </row>
    <row r="413" spans="1:46" ht="15.75" thickBot="1" x14ac:dyDescent="0.3">
      <c r="A413" s="77" t="s">
        <v>448</v>
      </c>
      <c r="B413" s="78">
        <v>1683</v>
      </c>
      <c r="C413" s="79" t="s">
        <v>213</v>
      </c>
      <c r="D413" s="79" t="s">
        <v>449</v>
      </c>
      <c r="E413" s="51" t="str">
        <f ca="1">IF(ISERROR(INDIRECT(CONCATENATE("FIPs_codes!",ADDRESS((MATCH($D413,INDIRECT($C413),0)+MATCH($C413,FIPs_codes!$G$1:$G$3296,0)-1),COLUMN(FIPs_codes!A411))))),"",INDIRECT(CONCATENATE("FIPs_codes!",ADDRESS((MATCH($D413,INDIRECT($C413),0)+MATCH($C413,FIPs_codes!$G$1:$G$3296,0)-1),COLUMN(FIPs_codes!A411)))))</f>
        <v>40153</v>
      </c>
      <c r="F413" s="51">
        <f ca="1">IF(ISERROR(INDIRECT(CONCATENATE("FIPs_codes!",ADDRESS((MATCH($D413,INDIRECT($C413),0)+MATCH($C413,FIPs_codes!$G$1:$G$3296,0)-1),COLUMN(FIPs_codes!C411))))),"",INDIRECT(CONCATENATE("FIPs_codes!",ADDRESS((MATCH($D413,INDIRECT($C413),0)+MATCH($C413,FIPs_codes!$G$1:$G$3296,0)-1),COLUMN(FIPs_codes!C411)))))</f>
        <v>6</v>
      </c>
      <c r="G413" s="79" t="s">
        <v>266</v>
      </c>
      <c r="H413" s="81" t="s">
        <v>217</v>
      </c>
      <c r="I413" s="77" t="s">
        <v>450</v>
      </c>
      <c r="J413" s="78" t="s">
        <v>268</v>
      </c>
      <c r="K413" s="79" t="s">
        <v>78</v>
      </c>
      <c r="L413" s="79" t="s">
        <v>220</v>
      </c>
      <c r="M413" s="81" t="s">
        <v>57</v>
      </c>
      <c r="N413" s="83" t="s">
        <v>376</v>
      </c>
      <c r="O413" s="84">
        <v>1987</v>
      </c>
      <c r="P413" s="123" t="s">
        <v>383</v>
      </c>
      <c r="Q413" s="78">
        <v>1232</v>
      </c>
      <c r="R413" s="79" t="s">
        <v>244</v>
      </c>
      <c r="S413" s="81" t="s">
        <v>60</v>
      </c>
      <c r="T413" s="77" t="s">
        <v>253</v>
      </c>
      <c r="U413" s="86" t="s">
        <v>134</v>
      </c>
      <c r="V413" s="77" t="s">
        <v>254</v>
      </c>
      <c r="W413" s="87" t="s">
        <v>225</v>
      </c>
      <c r="X413" s="88" t="s">
        <v>65</v>
      </c>
      <c r="Y413" s="88">
        <v>40246</v>
      </c>
      <c r="Z413" s="79">
        <v>76</v>
      </c>
      <c r="AA413" s="79">
        <v>1055</v>
      </c>
      <c r="AB413" s="79" t="s">
        <v>66</v>
      </c>
      <c r="AC413" s="79">
        <v>67124</v>
      </c>
      <c r="AD413" s="82" t="s">
        <v>262</v>
      </c>
      <c r="AE413" s="83" t="s">
        <v>255</v>
      </c>
      <c r="AF413" s="85" t="s">
        <v>256</v>
      </c>
      <c r="AG413" s="78" t="s">
        <v>229</v>
      </c>
      <c r="AH413" s="79">
        <v>0</v>
      </c>
      <c r="AI413" s="79">
        <v>238.84</v>
      </c>
      <c r="AJ413" s="81">
        <v>238.84</v>
      </c>
      <c r="AK413" s="77">
        <v>0</v>
      </c>
      <c r="AL413" s="89">
        <v>0</v>
      </c>
      <c r="AM413" s="113" t="s">
        <v>230</v>
      </c>
      <c r="AN413" s="79" t="s">
        <v>257</v>
      </c>
      <c r="AO413" s="79" t="s">
        <v>258</v>
      </c>
      <c r="AP413" s="76" t="s">
        <v>259</v>
      </c>
      <c r="AQ413" s="27" t="str">
        <f t="shared" si="16"/>
        <v>Record Complete</v>
      </c>
      <c r="AR413" s="77" t="s">
        <v>234</v>
      </c>
      <c r="AS413" s="5" t="str">
        <f t="shared" si="17"/>
        <v/>
      </c>
      <c r="AT413" t="s">
        <v>17200</v>
      </c>
    </row>
    <row r="414" spans="1:46" ht="15.75" thickBot="1" x14ac:dyDescent="0.3">
      <c r="A414" s="90" t="s">
        <v>448</v>
      </c>
      <c r="B414" s="91">
        <v>1683</v>
      </c>
      <c r="C414" s="92" t="s">
        <v>213</v>
      </c>
      <c r="D414" s="92" t="s">
        <v>449</v>
      </c>
      <c r="E414" s="51" t="str">
        <f ca="1">IF(ISERROR(INDIRECT(CONCATENATE("FIPs_codes!",ADDRESS((MATCH($D414,INDIRECT($C414),0)+MATCH($C414,FIPs_codes!$G$1:$G$3296,0)-1),COLUMN(FIPs_codes!A412))))),"",INDIRECT(CONCATENATE("FIPs_codes!",ADDRESS((MATCH($D414,INDIRECT($C414),0)+MATCH($C414,FIPs_codes!$G$1:$G$3296,0)-1),COLUMN(FIPs_codes!A412)))))</f>
        <v>40153</v>
      </c>
      <c r="F414" s="51">
        <f ca="1">IF(ISERROR(INDIRECT(CONCATENATE("FIPs_codes!",ADDRESS((MATCH($D414,INDIRECT($C414),0)+MATCH($C414,FIPs_codes!$G$1:$G$3296,0)-1),COLUMN(FIPs_codes!C412))))),"",INDIRECT(CONCATENATE("FIPs_codes!",ADDRESS((MATCH($D414,INDIRECT($C414),0)+MATCH($C414,FIPs_codes!$G$1:$G$3296,0)-1),COLUMN(FIPs_codes!C412)))))</f>
        <v>6</v>
      </c>
      <c r="G414" s="92" t="s">
        <v>266</v>
      </c>
      <c r="H414" s="93" t="s">
        <v>217</v>
      </c>
      <c r="I414" s="90" t="s">
        <v>450</v>
      </c>
      <c r="J414" s="91" t="s">
        <v>268</v>
      </c>
      <c r="K414" s="92" t="s">
        <v>78</v>
      </c>
      <c r="L414" s="92" t="s">
        <v>269</v>
      </c>
      <c r="M414" s="93" t="s">
        <v>57</v>
      </c>
      <c r="N414" s="95" t="s">
        <v>376</v>
      </c>
      <c r="O414" s="96">
        <v>1987</v>
      </c>
      <c r="P414" s="124" t="s">
        <v>383</v>
      </c>
      <c r="Q414" s="91">
        <v>1232</v>
      </c>
      <c r="R414" s="92" t="s">
        <v>244</v>
      </c>
      <c r="S414" s="93" t="s">
        <v>60</v>
      </c>
      <c r="T414" s="90" t="s">
        <v>253</v>
      </c>
      <c r="U414" s="98" t="s">
        <v>134</v>
      </c>
      <c r="V414" s="90" t="s">
        <v>254</v>
      </c>
      <c r="W414" s="99" t="s">
        <v>225</v>
      </c>
      <c r="X414" s="100" t="s">
        <v>65</v>
      </c>
      <c r="Y414" s="100">
        <v>40246</v>
      </c>
      <c r="Z414" s="92">
        <v>76</v>
      </c>
      <c r="AA414" s="92">
        <v>1055</v>
      </c>
      <c r="AB414" s="92" t="s">
        <v>66</v>
      </c>
      <c r="AC414" s="92">
        <v>67124</v>
      </c>
      <c r="AD414" s="94" t="s">
        <v>262</v>
      </c>
      <c r="AE414" s="95" t="s">
        <v>255</v>
      </c>
      <c r="AF414" s="97" t="s">
        <v>256</v>
      </c>
      <c r="AG414" s="91" t="s">
        <v>229</v>
      </c>
      <c r="AH414" s="92">
        <v>0</v>
      </c>
      <c r="AI414" s="92">
        <v>239.85</v>
      </c>
      <c r="AJ414" s="93">
        <v>239.85</v>
      </c>
      <c r="AK414" s="90">
        <v>0</v>
      </c>
      <c r="AL414" s="89">
        <v>0</v>
      </c>
      <c r="AM414" s="112" t="s">
        <v>230</v>
      </c>
      <c r="AN414" s="92" t="s">
        <v>257</v>
      </c>
      <c r="AO414" s="92" t="s">
        <v>258</v>
      </c>
      <c r="AP414" s="76" t="s">
        <v>259</v>
      </c>
      <c r="AQ414" s="27" t="str">
        <f t="shared" si="16"/>
        <v>Record Complete</v>
      </c>
      <c r="AR414" s="90" t="s">
        <v>234</v>
      </c>
      <c r="AS414" s="5" t="str">
        <f t="shared" si="17"/>
        <v/>
      </c>
      <c r="AT414" t="s">
        <v>17200</v>
      </c>
    </row>
    <row r="415" spans="1:46" ht="15.75" thickBot="1" x14ac:dyDescent="0.3">
      <c r="A415" s="186" t="s">
        <v>448</v>
      </c>
      <c r="B415" s="37">
        <v>1683</v>
      </c>
      <c r="C415" s="31" t="s">
        <v>213</v>
      </c>
      <c r="D415" s="31" t="s">
        <v>449</v>
      </c>
      <c r="E415" s="51" t="str">
        <f ca="1">IF(ISERROR(INDIRECT(CONCATENATE("FIPs_codes!",ADDRESS((MATCH($D415,INDIRECT($C415),0)+MATCH($C415,FIPs_codes!$G$1:$G$3296,0)-1),COLUMN(FIPs_codes!A413))))),"",INDIRECT(CONCATENATE("FIPs_codes!",ADDRESS((MATCH($D415,INDIRECT($C415),0)+MATCH($C415,FIPs_codes!$G$1:$G$3296,0)-1),COLUMN(FIPs_codes!A413)))))</f>
        <v>40153</v>
      </c>
      <c r="F415" s="51">
        <f ca="1">IF(ISERROR(INDIRECT(CONCATENATE("FIPs_codes!",ADDRESS((MATCH($D415,INDIRECT($C415),0)+MATCH($C415,FIPs_codes!$G$1:$G$3296,0)-1),COLUMN(FIPs_codes!C413))))),"",INDIRECT(CONCATENATE("FIPs_codes!",ADDRESS((MATCH($D415,INDIRECT($C415),0)+MATCH($C415,FIPs_codes!$G$1:$G$3296,0)-1),COLUMN(FIPs_codes!C413)))))</f>
        <v>6</v>
      </c>
      <c r="G415" s="31" t="s">
        <v>266</v>
      </c>
      <c r="H415" s="41" t="s">
        <v>217</v>
      </c>
      <c r="I415" s="186" t="s">
        <v>450</v>
      </c>
      <c r="J415" s="37" t="s">
        <v>268</v>
      </c>
      <c r="K415" s="31" t="s">
        <v>78</v>
      </c>
      <c r="L415" s="31" t="s">
        <v>269</v>
      </c>
      <c r="M415" s="41" t="s">
        <v>57</v>
      </c>
      <c r="N415" s="29" t="s">
        <v>376</v>
      </c>
      <c r="O415" s="39">
        <v>1985</v>
      </c>
      <c r="P415" s="238" t="s">
        <v>294</v>
      </c>
      <c r="Q415" s="37">
        <v>1232</v>
      </c>
      <c r="R415" s="31" t="s">
        <v>244</v>
      </c>
      <c r="S415" s="41" t="s">
        <v>60</v>
      </c>
      <c r="T415" s="186" t="s">
        <v>253</v>
      </c>
      <c r="U415" s="256" t="s">
        <v>134</v>
      </c>
      <c r="V415" s="186" t="s">
        <v>254</v>
      </c>
      <c r="W415" s="262" t="s">
        <v>225</v>
      </c>
      <c r="X415" s="43" t="s">
        <v>65</v>
      </c>
      <c r="Y415" s="43">
        <v>40247</v>
      </c>
      <c r="Z415" s="31">
        <v>96</v>
      </c>
      <c r="AA415" s="31">
        <v>1055</v>
      </c>
      <c r="AB415" s="31" t="s">
        <v>66</v>
      </c>
      <c r="AC415" s="31">
        <v>68958</v>
      </c>
      <c r="AD415" s="203" t="s">
        <v>262</v>
      </c>
      <c r="AE415" s="29" t="s">
        <v>255</v>
      </c>
      <c r="AF415" s="35" t="s">
        <v>256</v>
      </c>
      <c r="AG415" s="37" t="s">
        <v>229</v>
      </c>
      <c r="AH415" s="31">
        <v>0</v>
      </c>
      <c r="AI415" s="31">
        <v>113.69</v>
      </c>
      <c r="AJ415" s="41">
        <v>113.7</v>
      </c>
      <c r="AK415" s="186">
        <v>0</v>
      </c>
      <c r="AL415" s="108">
        <v>0</v>
      </c>
      <c r="AM415" s="289" t="s">
        <v>230</v>
      </c>
      <c r="AN415" s="197" t="s">
        <v>257</v>
      </c>
      <c r="AO415" s="197" t="s">
        <v>258</v>
      </c>
      <c r="AP415" s="76" t="s">
        <v>259</v>
      </c>
      <c r="AQ415" s="27" t="str">
        <f t="shared" si="16"/>
        <v>Record Complete</v>
      </c>
      <c r="AR415" s="189" t="s">
        <v>234</v>
      </c>
      <c r="AS415" s="5" t="str">
        <f t="shared" si="17"/>
        <v/>
      </c>
      <c r="AT415" t="s">
        <v>17200</v>
      </c>
    </row>
    <row r="416" spans="1:46" ht="15.75" thickBot="1" x14ac:dyDescent="0.3">
      <c r="A416" s="188" t="s">
        <v>448</v>
      </c>
      <c r="B416" s="38">
        <v>1683</v>
      </c>
      <c r="C416" s="32" t="s">
        <v>213</v>
      </c>
      <c r="D416" s="32" t="s">
        <v>449</v>
      </c>
      <c r="E416" s="51" t="str">
        <f ca="1">IF(ISERROR(INDIRECT(CONCATENATE("FIPs_codes!",ADDRESS((MATCH($D416,INDIRECT($C416),0)+MATCH($C416,FIPs_codes!$G$1:$G$3296,0)-1),COLUMN(FIPs_codes!A414))))),"",INDIRECT(CONCATENATE("FIPs_codes!",ADDRESS((MATCH($D416,INDIRECT($C416),0)+MATCH($C416,FIPs_codes!$G$1:$G$3296,0)-1),COLUMN(FIPs_codes!A414)))))</f>
        <v>40153</v>
      </c>
      <c r="F416" s="51">
        <f ca="1">IF(ISERROR(INDIRECT(CONCATENATE("FIPs_codes!",ADDRESS((MATCH($D416,INDIRECT($C416),0)+MATCH($C416,FIPs_codes!$G$1:$G$3296,0)-1),COLUMN(FIPs_codes!C414))))),"",INDIRECT(CONCATENATE("FIPs_codes!",ADDRESS((MATCH($D416,INDIRECT($C416),0)+MATCH($C416,FIPs_codes!$G$1:$G$3296,0)-1),COLUMN(FIPs_codes!C414)))))</f>
        <v>6</v>
      </c>
      <c r="G416" s="32" t="s">
        <v>266</v>
      </c>
      <c r="H416" s="42" t="s">
        <v>217</v>
      </c>
      <c r="I416" s="188" t="s">
        <v>450</v>
      </c>
      <c r="J416" s="38" t="s">
        <v>268</v>
      </c>
      <c r="K416" s="32" t="s">
        <v>78</v>
      </c>
      <c r="L416" s="32" t="s">
        <v>220</v>
      </c>
      <c r="M416" s="42" t="s">
        <v>57</v>
      </c>
      <c r="N416" s="30" t="s">
        <v>376</v>
      </c>
      <c r="O416" s="40">
        <v>1985</v>
      </c>
      <c r="P416" s="36" t="s">
        <v>294</v>
      </c>
      <c r="Q416" s="38">
        <v>1232</v>
      </c>
      <c r="R416" s="32" t="s">
        <v>244</v>
      </c>
      <c r="S416" s="42" t="s">
        <v>60</v>
      </c>
      <c r="T416" s="188" t="s">
        <v>253</v>
      </c>
      <c r="U416" s="257" t="s">
        <v>134</v>
      </c>
      <c r="V416" s="215" t="s">
        <v>254</v>
      </c>
      <c r="W416" s="264" t="s">
        <v>225</v>
      </c>
      <c r="X416" s="44" t="s">
        <v>65</v>
      </c>
      <c r="Y416" s="44">
        <v>40247</v>
      </c>
      <c r="Z416" s="32">
        <v>96</v>
      </c>
      <c r="AA416" s="32">
        <v>1055</v>
      </c>
      <c r="AB416" s="32" t="s">
        <v>66</v>
      </c>
      <c r="AC416" s="32">
        <v>68958</v>
      </c>
      <c r="AD416" s="42" t="s">
        <v>262</v>
      </c>
      <c r="AE416" s="30" t="s">
        <v>255</v>
      </c>
      <c r="AF416" s="36" t="s">
        <v>256</v>
      </c>
      <c r="AG416" s="38" t="s">
        <v>229</v>
      </c>
      <c r="AH416" s="32">
        <v>0</v>
      </c>
      <c r="AI416" s="32">
        <v>134.47</v>
      </c>
      <c r="AJ416" s="42">
        <v>134.5</v>
      </c>
      <c r="AK416" s="188">
        <v>0</v>
      </c>
      <c r="AL416" s="75">
        <v>0</v>
      </c>
      <c r="AM416" s="290" t="s">
        <v>230</v>
      </c>
      <c r="AN416" s="32" t="s">
        <v>257</v>
      </c>
      <c r="AO416" s="32" t="s">
        <v>258</v>
      </c>
      <c r="AP416" s="76" t="s">
        <v>259</v>
      </c>
      <c r="AQ416" s="27" t="str">
        <f t="shared" si="16"/>
        <v>Record Complete</v>
      </c>
      <c r="AR416" s="188" t="s">
        <v>234</v>
      </c>
      <c r="AS416" s="5" t="str">
        <f t="shared" si="17"/>
        <v/>
      </c>
      <c r="AT416" t="s">
        <v>17200</v>
      </c>
    </row>
    <row r="417" spans="1:46" ht="15.75" thickBot="1" x14ac:dyDescent="0.3">
      <c r="A417" s="77" t="s">
        <v>448</v>
      </c>
      <c r="B417" s="78">
        <v>1683</v>
      </c>
      <c r="C417" s="79" t="s">
        <v>213</v>
      </c>
      <c r="D417" s="79" t="s">
        <v>449</v>
      </c>
      <c r="E417" s="51" t="str">
        <f ca="1">IF(ISERROR(INDIRECT(CONCATENATE("FIPs_codes!",ADDRESS((MATCH($D417,INDIRECT($C417),0)+MATCH($C417,FIPs_codes!$G$1:$G$3296,0)-1),COLUMN(FIPs_codes!A415))))),"",INDIRECT(CONCATENATE("FIPs_codes!",ADDRESS((MATCH($D417,INDIRECT($C417),0)+MATCH($C417,FIPs_codes!$G$1:$G$3296,0)-1),COLUMN(FIPs_codes!A415)))))</f>
        <v>40153</v>
      </c>
      <c r="F417" s="51">
        <f ca="1">IF(ISERROR(INDIRECT(CONCATENATE("FIPs_codes!",ADDRESS((MATCH($D417,INDIRECT($C417),0)+MATCH($C417,FIPs_codes!$G$1:$G$3296,0)-1),COLUMN(FIPs_codes!C415))))),"",INDIRECT(CONCATENATE("FIPs_codes!",ADDRESS((MATCH($D417,INDIRECT($C417),0)+MATCH($C417,FIPs_codes!$G$1:$G$3296,0)-1),COLUMN(FIPs_codes!C415)))))</f>
        <v>6</v>
      </c>
      <c r="G417" s="79" t="s">
        <v>266</v>
      </c>
      <c r="H417" s="81" t="s">
        <v>217</v>
      </c>
      <c r="I417" s="77" t="s">
        <v>450</v>
      </c>
      <c r="J417" s="78" t="s">
        <v>268</v>
      </c>
      <c r="K417" s="79" t="s">
        <v>78</v>
      </c>
      <c r="L417" s="79" t="s">
        <v>269</v>
      </c>
      <c r="M417" s="81" t="s">
        <v>57</v>
      </c>
      <c r="N417" s="83" t="s">
        <v>376</v>
      </c>
      <c r="O417" s="84">
        <v>1985</v>
      </c>
      <c r="P417" s="85" t="s">
        <v>294</v>
      </c>
      <c r="Q417" s="78">
        <v>1232</v>
      </c>
      <c r="R417" s="79" t="s">
        <v>244</v>
      </c>
      <c r="S417" s="81" t="s">
        <v>60</v>
      </c>
      <c r="T417" s="77" t="s">
        <v>253</v>
      </c>
      <c r="U417" s="86" t="s">
        <v>134</v>
      </c>
      <c r="V417" s="115" t="s">
        <v>254</v>
      </c>
      <c r="W417" s="87" t="s">
        <v>225</v>
      </c>
      <c r="X417" s="88" t="s">
        <v>65</v>
      </c>
      <c r="Y417" s="88">
        <v>40247</v>
      </c>
      <c r="Z417" s="79">
        <v>96</v>
      </c>
      <c r="AA417" s="79">
        <v>1055</v>
      </c>
      <c r="AB417" s="79" t="s">
        <v>66</v>
      </c>
      <c r="AC417" s="79">
        <v>68958</v>
      </c>
      <c r="AD417" s="81" t="s">
        <v>262</v>
      </c>
      <c r="AE417" s="83" t="s">
        <v>255</v>
      </c>
      <c r="AF417" s="85" t="s">
        <v>256</v>
      </c>
      <c r="AG417" s="78" t="s">
        <v>229</v>
      </c>
      <c r="AH417" s="79">
        <v>0</v>
      </c>
      <c r="AI417" s="79">
        <v>137.65</v>
      </c>
      <c r="AJ417" s="81">
        <v>137.69999999999999</v>
      </c>
      <c r="AK417" s="77">
        <v>0</v>
      </c>
      <c r="AL417" s="89">
        <v>0</v>
      </c>
      <c r="AM417" s="113" t="s">
        <v>230</v>
      </c>
      <c r="AN417" s="79" t="s">
        <v>257</v>
      </c>
      <c r="AO417" s="79" t="s">
        <v>258</v>
      </c>
      <c r="AP417" s="76" t="s">
        <v>259</v>
      </c>
      <c r="AQ417" s="27" t="str">
        <f t="shared" si="16"/>
        <v>Record Complete</v>
      </c>
      <c r="AR417" s="77" t="s">
        <v>234</v>
      </c>
      <c r="AS417" s="5" t="str">
        <f t="shared" si="17"/>
        <v/>
      </c>
      <c r="AT417" t="s">
        <v>17200</v>
      </c>
    </row>
    <row r="418" spans="1:46" ht="15.75" thickBot="1" x14ac:dyDescent="0.3">
      <c r="A418" s="90" t="s">
        <v>448</v>
      </c>
      <c r="B418" s="91">
        <v>1683</v>
      </c>
      <c r="C418" s="92" t="s">
        <v>213</v>
      </c>
      <c r="D418" s="92" t="s">
        <v>449</v>
      </c>
      <c r="E418" s="51" t="str">
        <f ca="1">IF(ISERROR(INDIRECT(CONCATENATE("FIPs_codes!",ADDRESS((MATCH($D418,INDIRECT($C418),0)+MATCH($C418,FIPs_codes!$G$1:$G$3296,0)-1),COLUMN(FIPs_codes!A416))))),"",INDIRECT(CONCATENATE("FIPs_codes!",ADDRESS((MATCH($D418,INDIRECT($C418),0)+MATCH($C418,FIPs_codes!$G$1:$G$3296,0)-1),COLUMN(FIPs_codes!A416)))))</f>
        <v>40153</v>
      </c>
      <c r="F418" s="51">
        <f ca="1">IF(ISERROR(INDIRECT(CONCATENATE("FIPs_codes!",ADDRESS((MATCH($D418,INDIRECT($C418),0)+MATCH($C418,FIPs_codes!$G$1:$G$3296,0)-1),COLUMN(FIPs_codes!C416))))),"",INDIRECT(CONCATENATE("FIPs_codes!",ADDRESS((MATCH($D418,INDIRECT($C418),0)+MATCH($C418,FIPs_codes!$G$1:$G$3296,0)-1),COLUMN(FIPs_codes!C416)))))</f>
        <v>6</v>
      </c>
      <c r="G418" s="92" t="s">
        <v>249</v>
      </c>
      <c r="H418" s="93" t="s">
        <v>217</v>
      </c>
      <c r="I418" s="90" t="s">
        <v>450</v>
      </c>
      <c r="J418" s="91" t="s">
        <v>268</v>
      </c>
      <c r="K418" s="92" t="s">
        <v>78</v>
      </c>
      <c r="L418" s="92" t="s">
        <v>269</v>
      </c>
      <c r="M418" s="93" t="s">
        <v>57</v>
      </c>
      <c r="N418" s="95" t="s">
        <v>376</v>
      </c>
      <c r="O418" s="96">
        <v>1985</v>
      </c>
      <c r="P418" s="97" t="s">
        <v>286</v>
      </c>
      <c r="Q418" s="91">
        <v>1232</v>
      </c>
      <c r="R418" s="92" t="s">
        <v>244</v>
      </c>
      <c r="S418" s="93" t="s">
        <v>60</v>
      </c>
      <c r="T418" s="90" t="s">
        <v>253</v>
      </c>
      <c r="U418" s="98" t="s">
        <v>134</v>
      </c>
      <c r="V418" s="116" t="s">
        <v>254</v>
      </c>
      <c r="W418" s="99" t="s">
        <v>225</v>
      </c>
      <c r="X418" s="100" t="s">
        <v>65</v>
      </c>
      <c r="Y418" s="100">
        <v>40302</v>
      </c>
      <c r="Z418" s="92">
        <v>95</v>
      </c>
      <c r="AA418" s="92">
        <v>1055</v>
      </c>
      <c r="AB418" s="92" t="s">
        <v>66</v>
      </c>
      <c r="AC418" s="92">
        <v>5380</v>
      </c>
      <c r="AD418" s="93" t="s">
        <v>227</v>
      </c>
      <c r="AE418" s="95" t="s">
        <v>255</v>
      </c>
      <c r="AF418" s="97" t="s">
        <v>256</v>
      </c>
      <c r="AG418" s="91" t="s">
        <v>229</v>
      </c>
      <c r="AH418" s="92">
        <v>0.19</v>
      </c>
      <c r="AI418" s="92">
        <v>55.94</v>
      </c>
      <c r="AJ418" s="93">
        <v>56.1</v>
      </c>
      <c r="AK418" s="90">
        <v>0</v>
      </c>
      <c r="AL418" s="89">
        <v>3.3849991092107612E-3</v>
      </c>
      <c r="AM418" s="112" t="s">
        <v>230</v>
      </c>
      <c r="AN418" s="92" t="s">
        <v>257</v>
      </c>
      <c r="AO418" s="92" t="s">
        <v>258</v>
      </c>
      <c r="AP418" s="76" t="s">
        <v>259</v>
      </c>
      <c r="AQ418" s="27" t="str">
        <f t="shared" si="16"/>
        <v>Record Complete</v>
      </c>
      <c r="AR418" s="90" t="s">
        <v>234</v>
      </c>
      <c r="AS418" s="5" t="str">
        <f t="shared" si="17"/>
        <v/>
      </c>
      <c r="AT418" t="s">
        <v>17200</v>
      </c>
    </row>
    <row r="419" spans="1:46" ht="15.75" thickBot="1" x14ac:dyDescent="0.3">
      <c r="A419" s="77" t="s">
        <v>448</v>
      </c>
      <c r="B419" s="78">
        <v>1683</v>
      </c>
      <c r="C419" s="79" t="s">
        <v>213</v>
      </c>
      <c r="D419" s="79" t="s">
        <v>449</v>
      </c>
      <c r="E419" s="51" t="str">
        <f ca="1">IF(ISERROR(INDIRECT(CONCATENATE("FIPs_codes!",ADDRESS((MATCH($D419,INDIRECT($C419),0)+MATCH($C419,FIPs_codes!$G$1:$G$3296,0)-1),COLUMN(FIPs_codes!A417))))),"",INDIRECT(CONCATENATE("FIPs_codes!",ADDRESS((MATCH($D419,INDIRECT($C419),0)+MATCH($C419,FIPs_codes!$G$1:$G$3296,0)-1),COLUMN(FIPs_codes!A417)))))</f>
        <v>40153</v>
      </c>
      <c r="F419" s="51">
        <f ca="1">IF(ISERROR(INDIRECT(CONCATENATE("FIPs_codes!",ADDRESS((MATCH($D419,INDIRECT($C419),0)+MATCH($C419,FIPs_codes!$G$1:$G$3296,0)-1),COLUMN(FIPs_codes!C417))))),"",INDIRECT(CONCATENATE("FIPs_codes!",ADDRESS((MATCH($D419,INDIRECT($C419),0)+MATCH($C419,FIPs_codes!$G$1:$G$3296,0)-1),COLUMN(FIPs_codes!C417)))))</f>
        <v>6</v>
      </c>
      <c r="G419" s="79" t="s">
        <v>249</v>
      </c>
      <c r="H419" s="81" t="s">
        <v>217</v>
      </c>
      <c r="I419" s="77" t="s">
        <v>450</v>
      </c>
      <c r="J419" s="78" t="s">
        <v>268</v>
      </c>
      <c r="K419" s="79" t="s">
        <v>78</v>
      </c>
      <c r="L419" s="79" t="s">
        <v>269</v>
      </c>
      <c r="M419" s="81" t="s">
        <v>57</v>
      </c>
      <c r="N419" s="83" t="s">
        <v>376</v>
      </c>
      <c r="O419" s="84">
        <v>1985</v>
      </c>
      <c r="P419" s="85" t="s">
        <v>286</v>
      </c>
      <c r="Q419" s="78">
        <v>1232</v>
      </c>
      <c r="R419" s="79" t="s">
        <v>244</v>
      </c>
      <c r="S419" s="81" t="s">
        <v>60</v>
      </c>
      <c r="T419" s="77" t="s">
        <v>253</v>
      </c>
      <c r="U419" s="86" t="s">
        <v>134</v>
      </c>
      <c r="V419" s="115" t="s">
        <v>254</v>
      </c>
      <c r="W419" s="87" t="s">
        <v>225</v>
      </c>
      <c r="X419" s="88" t="s">
        <v>65</v>
      </c>
      <c r="Y419" s="88">
        <v>40302</v>
      </c>
      <c r="Z419" s="79">
        <v>95</v>
      </c>
      <c r="AA419" s="79">
        <v>1055</v>
      </c>
      <c r="AB419" s="79" t="s">
        <v>66</v>
      </c>
      <c r="AC419" s="79">
        <v>5380</v>
      </c>
      <c r="AD419" s="81" t="s">
        <v>227</v>
      </c>
      <c r="AE419" s="83" t="s">
        <v>255</v>
      </c>
      <c r="AF419" s="85" t="s">
        <v>256</v>
      </c>
      <c r="AG419" s="78" t="s">
        <v>229</v>
      </c>
      <c r="AH419" s="79">
        <v>1.21</v>
      </c>
      <c r="AI419" s="79">
        <v>121.46</v>
      </c>
      <c r="AJ419" s="81">
        <v>122.7</v>
      </c>
      <c r="AK419" s="77">
        <v>0</v>
      </c>
      <c r="AL419" s="89">
        <v>9.8638623950436134E-3</v>
      </c>
      <c r="AM419" s="113" t="s">
        <v>230</v>
      </c>
      <c r="AN419" s="79" t="s">
        <v>257</v>
      </c>
      <c r="AO419" s="79" t="s">
        <v>258</v>
      </c>
      <c r="AP419" s="76" t="s">
        <v>259</v>
      </c>
      <c r="AQ419" s="27" t="str">
        <f t="shared" si="16"/>
        <v>Record Complete</v>
      </c>
      <c r="AR419" s="77" t="s">
        <v>234</v>
      </c>
      <c r="AS419" s="5" t="str">
        <f t="shared" si="17"/>
        <v/>
      </c>
      <c r="AT419" t="s">
        <v>17200</v>
      </c>
    </row>
    <row r="420" spans="1:46" ht="15.75" thickBot="1" x14ac:dyDescent="0.3">
      <c r="A420" s="90" t="s">
        <v>448</v>
      </c>
      <c r="B420" s="91">
        <v>1683</v>
      </c>
      <c r="C420" s="92" t="s">
        <v>213</v>
      </c>
      <c r="D420" s="92" t="s">
        <v>449</v>
      </c>
      <c r="E420" s="51" t="str">
        <f ca="1">IF(ISERROR(INDIRECT(CONCATENATE("FIPs_codes!",ADDRESS((MATCH($D420,INDIRECT($C420),0)+MATCH($C420,FIPs_codes!$G$1:$G$3296,0)-1),COLUMN(FIPs_codes!A418))))),"",INDIRECT(CONCATENATE("FIPs_codes!",ADDRESS((MATCH($D420,INDIRECT($C420),0)+MATCH($C420,FIPs_codes!$G$1:$G$3296,0)-1),COLUMN(FIPs_codes!A418)))))</f>
        <v>40153</v>
      </c>
      <c r="F420" s="51">
        <f ca="1">IF(ISERROR(INDIRECT(CONCATENATE("FIPs_codes!",ADDRESS((MATCH($D420,INDIRECT($C420),0)+MATCH($C420,FIPs_codes!$G$1:$G$3296,0)-1),COLUMN(FIPs_codes!C418))))),"",INDIRECT(CONCATENATE("FIPs_codes!",ADDRESS((MATCH($D420,INDIRECT($C420),0)+MATCH($C420,FIPs_codes!$G$1:$G$3296,0)-1),COLUMN(FIPs_codes!C418)))))</f>
        <v>6</v>
      </c>
      <c r="G420" s="92" t="s">
        <v>249</v>
      </c>
      <c r="H420" s="93" t="s">
        <v>217</v>
      </c>
      <c r="I420" s="90" t="s">
        <v>450</v>
      </c>
      <c r="J420" s="91" t="s">
        <v>268</v>
      </c>
      <c r="K420" s="92" t="s">
        <v>78</v>
      </c>
      <c r="L420" s="92" t="s">
        <v>269</v>
      </c>
      <c r="M420" s="93" t="s">
        <v>57</v>
      </c>
      <c r="N420" s="95" t="s">
        <v>376</v>
      </c>
      <c r="O420" s="96">
        <v>1985</v>
      </c>
      <c r="P420" s="97" t="s">
        <v>286</v>
      </c>
      <c r="Q420" s="91">
        <v>1232</v>
      </c>
      <c r="R420" s="92" t="s">
        <v>244</v>
      </c>
      <c r="S420" s="93" t="s">
        <v>60</v>
      </c>
      <c r="T420" s="90" t="s">
        <v>253</v>
      </c>
      <c r="U420" s="98" t="s">
        <v>134</v>
      </c>
      <c r="V420" s="116" t="s">
        <v>254</v>
      </c>
      <c r="W420" s="99" t="s">
        <v>225</v>
      </c>
      <c r="X420" s="100" t="s">
        <v>65</v>
      </c>
      <c r="Y420" s="100">
        <v>40302</v>
      </c>
      <c r="Z420" s="92">
        <v>95</v>
      </c>
      <c r="AA420" s="92">
        <v>1055</v>
      </c>
      <c r="AB420" s="92" t="s">
        <v>66</v>
      </c>
      <c r="AC420" s="92">
        <v>5380</v>
      </c>
      <c r="AD420" s="93" t="s">
        <v>227</v>
      </c>
      <c r="AE420" s="95" t="s">
        <v>255</v>
      </c>
      <c r="AF420" s="97" t="s">
        <v>256</v>
      </c>
      <c r="AG420" s="91" t="s">
        <v>229</v>
      </c>
      <c r="AH420" s="92">
        <v>0</v>
      </c>
      <c r="AI420" s="92">
        <v>133.29</v>
      </c>
      <c r="AJ420" s="93">
        <v>133.35</v>
      </c>
      <c r="AK420" s="90">
        <v>0</v>
      </c>
      <c r="AL420" s="89">
        <v>0</v>
      </c>
      <c r="AM420" s="112" t="s">
        <v>230</v>
      </c>
      <c r="AN420" s="92" t="s">
        <v>257</v>
      </c>
      <c r="AO420" s="92" t="s">
        <v>258</v>
      </c>
      <c r="AP420" s="76" t="s">
        <v>259</v>
      </c>
      <c r="AQ420" s="27" t="str">
        <f t="shared" si="16"/>
        <v>Record Complete</v>
      </c>
      <c r="AR420" s="90" t="s">
        <v>234</v>
      </c>
      <c r="AS420" s="5" t="str">
        <f t="shared" si="17"/>
        <v/>
      </c>
      <c r="AT420" t="s">
        <v>17200</v>
      </c>
    </row>
    <row r="421" spans="1:46" ht="15.75" thickBot="1" x14ac:dyDescent="0.3">
      <c r="A421" s="90" t="s">
        <v>448</v>
      </c>
      <c r="B421" s="91">
        <v>1683</v>
      </c>
      <c r="C421" s="92" t="s">
        <v>213</v>
      </c>
      <c r="D421" s="92" t="s">
        <v>449</v>
      </c>
      <c r="E421" s="51" t="str">
        <f ca="1">IF(ISERROR(INDIRECT(CONCATENATE("FIPs_codes!",ADDRESS((MATCH($D421,INDIRECT($C421),0)+MATCH($C421,FIPs_codes!$G$1:$G$3296,0)-1),COLUMN(FIPs_codes!A419))))),"",INDIRECT(CONCATENATE("FIPs_codes!",ADDRESS((MATCH($D421,INDIRECT($C421),0)+MATCH($C421,FIPs_codes!$G$1:$G$3296,0)-1),COLUMN(FIPs_codes!A419)))))</f>
        <v>40153</v>
      </c>
      <c r="F421" s="51">
        <f ca="1">IF(ISERROR(INDIRECT(CONCATENATE("FIPs_codes!",ADDRESS((MATCH($D421,INDIRECT($C421),0)+MATCH($C421,FIPs_codes!$G$1:$G$3296,0)-1),COLUMN(FIPs_codes!C419))))),"",INDIRECT(CONCATENATE("FIPs_codes!",ADDRESS((MATCH($D421,INDIRECT($C421),0)+MATCH($C421,FIPs_codes!$G$1:$G$3296,0)-1),COLUMN(FIPs_codes!C419)))))</f>
        <v>6</v>
      </c>
      <c r="G421" s="92" t="s">
        <v>249</v>
      </c>
      <c r="H421" s="93" t="s">
        <v>217</v>
      </c>
      <c r="I421" s="90" t="s">
        <v>450</v>
      </c>
      <c r="J421" s="91" t="s">
        <v>268</v>
      </c>
      <c r="K421" s="92" t="s">
        <v>78</v>
      </c>
      <c r="L421" s="92" t="s">
        <v>269</v>
      </c>
      <c r="M421" s="93" t="s">
        <v>57</v>
      </c>
      <c r="N421" s="95" t="s">
        <v>376</v>
      </c>
      <c r="O421" s="96">
        <v>1985</v>
      </c>
      <c r="P421" s="97" t="s">
        <v>294</v>
      </c>
      <c r="Q421" s="91">
        <v>1232</v>
      </c>
      <c r="R421" s="92" t="s">
        <v>244</v>
      </c>
      <c r="S421" s="93" t="s">
        <v>60</v>
      </c>
      <c r="T421" s="90" t="s">
        <v>253</v>
      </c>
      <c r="U421" s="98" t="s">
        <v>134</v>
      </c>
      <c r="V421" s="116" t="s">
        <v>254</v>
      </c>
      <c r="W421" s="99" t="s">
        <v>225</v>
      </c>
      <c r="X421" s="100" t="s">
        <v>65</v>
      </c>
      <c r="Y421" s="100">
        <v>40302</v>
      </c>
      <c r="Z421" s="92">
        <v>96</v>
      </c>
      <c r="AA421" s="92">
        <v>1055</v>
      </c>
      <c r="AB421" s="92" t="s">
        <v>66</v>
      </c>
      <c r="AC421" s="92">
        <v>5380</v>
      </c>
      <c r="AD421" s="93" t="s">
        <v>227</v>
      </c>
      <c r="AE421" s="95" t="s">
        <v>255</v>
      </c>
      <c r="AF421" s="97" t="s">
        <v>256</v>
      </c>
      <c r="AG421" s="91" t="s">
        <v>229</v>
      </c>
      <c r="AH421" s="92">
        <v>0</v>
      </c>
      <c r="AI421" s="92">
        <v>329.94</v>
      </c>
      <c r="AJ421" s="93">
        <v>230</v>
      </c>
      <c r="AK421" s="90">
        <v>0.19</v>
      </c>
      <c r="AL421" s="89">
        <v>0</v>
      </c>
      <c r="AM421" s="112" t="s">
        <v>230</v>
      </c>
      <c r="AN421" s="92" t="s">
        <v>257</v>
      </c>
      <c r="AO421" s="92" t="s">
        <v>258</v>
      </c>
      <c r="AP421" s="76" t="s">
        <v>259</v>
      </c>
      <c r="AQ421" s="27" t="str">
        <f t="shared" si="16"/>
        <v>Record Complete</v>
      </c>
      <c r="AR421" s="90" t="s">
        <v>234</v>
      </c>
      <c r="AS421" s="5" t="str">
        <f t="shared" si="17"/>
        <v/>
      </c>
      <c r="AT421" t="s">
        <v>17200</v>
      </c>
    </row>
    <row r="422" spans="1:46" ht="15.75" thickBot="1" x14ac:dyDescent="0.3">
      <c r="A422" s="77" t="s">
        <v>448</v>
      </c>
      <c r="B422" s="78">
        <v>1683</v>
      </c>
      <c r="C422" s="79" t="s">
        <v>213</v>
      </c>
      <c r="D422" s="79" t="s">
        <v>449</v>
      </c>
      <c r="E422" s="51" t="str">
        <f ca="1">IF(ISERROR(INDIRECT(CONCATENATE("FIPs_codes!",ADDRESS((MATCH($D422,INDIRECT($C422),0)+MATCH($C422,FIPs_codes!$G$1:$G$3296,0)-1),COLUMN(FIPs_codes!A420))))),"",INDIRECT(CONCATENATE("FIPs_codes!",ADDRESS((MATCH($D422,INDIRECT($C422),0)+MATCH($C422,FIPs_codes!$G$1:$G$3296,0)-1),COLUMN(FIPs_codes!A420)))))</f>
        <v>40153</v>
      </c>
      <c r="F422" s="51">
        <f ca="1">IF(ISERROR(INDIRECT(CONCATENATE("FIPs_codes!",ADDRESS((MATCH($D422,INDIRECT($C422),0)+MATCH($C422,FIPs_codes!$G$1:$G$3296,0)-1),COLUMN(FIPs_codes!C420))))),"",INDIRECT(CONCATENATE("FIPs_codes!",ADDRESS((MATCH($D422,INDIRECT($C422),0)+MATCH($C422,FIPs_codes!$G$1:$G$3296,0)-1),COLUMN(FIPs_codes!C420)))))</f>
        <v>6</v>
      </c>
      <c r="G422" s="79" t="s">
        <v>249</v>
      </c>
      <c r="H422" s="81" t="s">
        <v>217</v>
      </c>
      <c r="I422" s="77" t="s">
        <v>450</v>
      </c>
      <c r="J422" s="78" t="s">
        <v>268</v>
      </c>
      <c r="K422" s="79" t="s">
        <v>78</v>
      </c>
      <c r="L422" s="79" t="s">
        <v>269</v>
      </c>
      <c r="M422" s="81" t="s">
        <v>57</v>
      </c>
      <c r="N422" s="83" t="s">
        <v>376</v>
      </c>
      <c r="O422" s="84">
        <v>1985</v>
      </c>
      <c r="P422" s="85" t="s">
        <v>294</v>
      </c>
      <c r="Q422" s="78">
        <v>1232</v>
      </c>
      <c r="R422" s="79" t="s">
        <v>244</v>
      </c>
      <c r="S422" s="81" t="s">
        <v>60</v>
      </c>
      <c r="T422" s="77" t="s">
        <v>253</v>
      </c>
      <c r="U422" s="86" t="s">
        <v>134</v>
      </c>
      <c r="V422" s="115" t="s">
        <v>254</v>
      </c>
      <c r="W422" s="87" t="s">
        <v>225</v>
      </c>
      <c r="X422" s="88" t="s">
        <v>65</v>
      </c>
      <c r="Y422" s="88">
        <v>40302</v>
      </c>
      <c r="Z422" s="79">
        <v>96</v>
      </c>
      <c r="AA422" s="79">
        <v>1055</v>
      </c>
      <c r="AB422" s="79" t="s">
        <v>66</v>
      </c>
      <c r="AC422" s="79">
        <v>5380</v>
      </c>
      <c r="AD422" s="81" t="s">
        <v>227</v>
      </c>
      <c r="AE422" s="83" t="s">
        <v>255</v>
      </c>
      <c r="AF422" s="85" t="s">
        <v>256</v>
      </c>
      <c r="AG422" s="78" t="s">
        <v>229</v>
      </c>
      <c r="AH422" s="79">
        <v>0</v>
      </c>
      <c r="AI422" s="79">
        <v>288.35000000000002</v>
      </c>
      <c r="AJ422" s="81">
        <v>288.39999999999998</v>
      </c>
      <c r="AK422" s="77">
        <v>0.2</v>
      </c>
      <c r="AL422" s="89">
        <v>0</v>
      </c>
      <c r="AM422" s="113" t="s">
        <v>230</v>
      </c>
      <c r="AN422" s="79" t="s">
        <v>257</v>
      </c>
      <c r="AO422" s="79" t="s">
        <v>258</v>
      </c>
      <c r="AP422" s="76" t="s">
        <v>259</v>
      </c>
      <c r="AQ422" s="27" t="str">
        <f t="shared" si="16"/>
        <v>Record Complete</v>
      </c>
      <c r="AR422" s="77" t="s">
        <v>234</v>
      </c>
      <c r="AS422" s="5" t="str">
        <f t="shared" si="17"/>
        <v/>
      </c>
      <c r="AT422" t="s">
        <v>17200</v>
      </c>
    </row>
    <row r="423" spans="1:46" ht="15.75" thickBot="1" x14ac:dyDescent="0.3">
      <c r="A423" s="77" t="s">
        <v>448</v>
      </c>
      <c r="B423" s="78">
        <v>1683</v>
      </c>
      <c r="C423" s="79" t="s">
        <v>213</v>
      </c>
      <c r="D423" s="79" t="s">
        <v>449</v>
      </c>
      <c r="E423" s="51" t="str">
        <f ca="1">IF(ISERROR(INDIRECT(CONCATENATE("FIPs_codes!",ADDRESS((MATCH($D423,INDIRECT($C423),0)+MATCH($C423,FIPs_codes!$G$1:$G$3296,0)-1),COLUMN(FIPs_codes!A421))))),"",INDIRECT(CONCATENATE("FIPs_codes!",ADDRESS((MATCH($D423,INDIRECT($C423),0)+MATCH($C423,FIPs_codes!$G$1:$G$3296,0)-1),COLUMN(FIPs_codes!A421)))))</f>
        <v>40153</v>
      </c>
      <c r="F423" s="51">
        <f ca="1">IF(ISERROR(INDIRECT(CONCATENATE("FIPs_codes!",ADDRESS((MATCH($D423,INDIRECT($C423),0)+MATCH($C423,FIPs_codes!$G$1:$G$3296,0)-1),COLUMN(FIPs_codes!C421))))),"",INDIRECT(CONCATENATE("FIPs_codes!",ADDRESS((MATCH($D423,INDIRECT($C423),0)+MATCH($C423,FIPs_codes!$G$1:$G$3296,0)-1),COLUMN(FIPs_codes!C421)))))</f>
        <v>6</v>
      </c>
      <c r="G423" s="79" t="s">
        <v>249</v>
      </c>
      <c r="H423" s="81" t="s">
        <v>217</v>
      </c>
      <c r="I423" s="77" t="s">
        <v>450</v>
      </c>
      <c r="J423" s="78" t="s">
        <v>268</v>
      </c>
      <c r="K423" s="79" t="s">
        <v>78</v>
      </c>
      <c r="L423" s="79" t="s">
        <v>269</v>
      </c>
      <c r="M423" s="81" t="s">
        <v>57</v>
      </c>
      <c r="N423" s="83" t="s">
        <v>376</v>
      </c>
      <c r="O423" s="84">
        <v>1985</v>
      </c>
      <c r="P423" s="85" t="s">
        <v>294</v>
      </c>
      <c r="Q423" s="78">
        <v>1232</v>
      </c>
      <c r="R423" s="79" t="s">
        <v>244</v>
      </c>
      <c r="S423" s="81" t="s">
        <v>60</v>
      </c>
      <c r="T423" s="77" t="s">
        <v>253</v>
      </c>
      <c r="U423" s="86" t="s">
        <v>134</v>
      </c>
      <c r="V423" s="115" t="s">
        <v>254</v>
      </c>
      <c r="W423" s="87" t="s">
        <v>225</v>
      </c>
      <c r="X423" s="88" t="s">
        <v>65</v>
      </c>
      <c r="Y423" s="88">
        <v>40302</v>
      </c>
      <c r="Z423" s="79">
        <v>96</v>
      </c>
      <c r="AA423" s="79">
        <v>1055</v>
      </c>
      <c r="AB423" s="79" t="s">
        <v>66</v>
      </c>
      <c r="AC423" s="79">
        <v>5380</v>
      </c>
      <c r="AD423" s="81" t="s">
        <v>227</v>
      </c>
      <c r="AE423" s="83" t="s">
        <v>255</v>
      </c>
      <c r="AF423" s="85" t="s">
        <v>256</v>
      </c>
      <c r="AG423" s="78" t="s">
        <v>229</v>
      </c>
      <c r="AH423" s="79">
        <v>0</v>
      </c>
      <c r="AI423" s="79">
        <v>310.29000000000002</v>
      </c>
      <c r="AJ423" s="81">
        <v>310.3</v>
      </c>
      <c r="AK423" s="77">
        <v>0.1</v>
      </c>
      <c r="AL423" s="89">
        <v>0</v>
      </c>
      <c r="AM423" s="113" t="s">
        <v>230</v>
      </c>
      <c r="AN423" s="79" t="s">
        <v>257</v>
      </c>
      <c r="AO423" s="79" t="s">
        <v>258</v>
      </c>
      <c r="AP423" s="76" t="s">
        <v>259</v>
      </c>
      <c r="AQ423" s="27" t="str">
        <f t="shared" si="16"/>
        <v>Record Complete</v>
      </c>
      <c r="AR423" s="77" t="s">
        <v>234</v>
      </c>
      <c r="AS423" s="5" t="str">
        <f t="shared" si="17"/>
        <v/>
      </c>
      <c r="AT423" t="s">
        <v>17200</v>
      </c>
    </row>
    <row r="424" spans="1:46" ht="15.75" thickBot="1" x14ac:dyDescent="0.3">
      <c r="A424" s="90" t="s">
        <v>448</v>
      </c>
      <c r="B424" s="91">
        <v>1683</v>
      </c>
      <c r="C424" s="92" t="s">
        <v>213</v>
      </c>
      <c r="D424" s="92" t="s">
        <v>449</v>
      </c>
      <c r="E424" s="51" t="str">
        <f ca="1">IF(ISERROR(INDIRECT(CONCATENATE("FIPs_codes!",ADDRESS((MATCH($D424,INDIRECT($C424),0)+MATCH($C424,FIPs_codes!$G$1:$G$3296,0)-1),COLUMN(FIPs_codes!A422))))),"",INDIRECT(CONCATENATE("FIPs_codes!",ADDRESS((MATCH($D424,INDIRECT($C424),0)+MATCH($C424,FIPs_codes!$G$1:$G$3296,0)-1),COLUMN(FIPs_codes!A422)))))</f>
        <v>40153</v>
      </c>
      <c r="F424" s="51">
        <f ca="1">IF(ISERROR(INDIRECT(CONCATENATE("FIPs_codes!",ADDRESS((MATCH($D424,INDIRECT($C424),0)+MATCH($C424,FIPs_codes!$G$1:$G$3296,0)-1),COLUMN(FIPs_codes!C422))))),"",INDIRECT(CONCATENATE("FIPs_codes!",ADDRESS((MATCH($D424,INDIRECT($C424),0)+MATCH($C424,FIPs_codes!$G$1:$G$3296,0)-1),COLUMN(FIPs_codes!C422)))))</f>
        <v>6</v>
      </c>
      <c r="G424" s="92" t="s">
        <v>249</v>
      </c>
      <c r="H424" s="93" t="s">
        <v>217</v>
      </c>
      <c r="I424" s="90" t="s">
        <v>450</v>
      </c>
      <c r="J424" s="91" t="s">
        <v>268</v>
      </c>
      <c r="K424" s="92" t="s">
        <v>78</v>
      </c>
      <c r="L424" s="92" t="s">
        <v>269</v>
      </c>
      <c r="M424" s="93" t="s">
        <v>57</v>
      </c>
      <c r="N424" s="95" t="s">
        <v>376</v>
      </c>
      <c r="O424" s="96">
        <v>1987</v>
      </c>
      <c r="P424" s="97" t="s">
        <v>383</v>
      </c>
      <c r="Q424" s="91">
        <v>1232</v>
      </c>
      <c r="R424" s="92" t="s">
        <v>244</v>
      </c>
      <c r="S424" s="93" t="s">
        <v>60</v>
      </c>
      <c r="T424" s="90" t="s">
        <v>253</v>
      </c>
      <c r="U424" s="98" t="s">
        <v>134</v>
      </c>
      <c r="V424" s="116" t="s">
        <v>254</v>
      </c>
      <c r="W424" s="99" t="s">
        <v>225</v>
      </c>
      <c r="X424" s="100" t="s">
        <v>65</v>
      </c>
      <c r="Y424" s="100">
        <v>40331</v>
      </c>
      <c r="Z424" s="92">
        <v>71</v>
      </c>
      <c r="AA424" s="92">
        <v>1055</v>
      </c>
      <c r="AB424" s="92" t="s">
        <v>66</v>
      </c>
      <c r="AC424" s="92">
        <v>5380</v>
      </c>
      <c r="AD424" s="93" t="s">
        <v>227</v>
      </c>
      <c r="AE424" s="95" t="s">
        <v>255</v>
      </c>
      <c r="AF424" s="97" t="s">
        <v>256</v>
      </c>
      <c r="AG424" s="91" t="s">
        <v>229</v>
      </c>
      <c r="AH424" s="92">
        <v>0</v>
      </c>
      <c r="AI424" s="92">
        <v>34.700000000000003</v>
      </c>
      <c r="AJ424" s="93">
        <v>34.700000000000003</v>
      </c>
      <c r="AK424" s="90">
        <v>0</v>
      </c>
      <c r="AL424" s="89">
        <v>0</v>
      </c>
      <c r="AM424" s="112" t="s">
        <v>230</v>
      </c>
      <c r="AN424" s="92" t="s">
        <v>257</v>
      </c>
      <c r="AO424" s="92" t="s">
        <v>258</v>
      </c>
      <c r="AP424" s="76" t="s">
        <v>259</v>
      </c>
      <c r="AQ424" s="27" t="str">
        <f t="shared" si="16"/>
        <v>Record Complete</v>
      </c>
      <c r="AR424" s="90" t="s">
        <v>234</v>
      </c>
      <c r="AS424" s="5" t="str">
        <f t="shared" si="17"/>
        <v/>
      </c>
      <c r="AT424" t="s">
        <v>17200</v>
      </c>
    </row>
    <row r="425" spans="1:46" ht="15.75" thickBot="1" x14ac:dyDescent="0.3">
      <c r="A425" s="101" t="s">
        <v>448</v>
      </c>
      <c r="B425" s="56">
        <v>1683</v>
      </c>
      <c r="C425" s="50" t="s">
        <v>213</v>
      </c>
      <c r="D425" s="50" t="s">
        <v>449</v>
      </c>
      <c r="E425" s="51" t="str">
        <f ca="1">IF(ISERROR(INDIRECT(CONCATENATE("FIPs_codes!",ADDRESS((MATCH($D425,INDIRECT($C425),0)+MATCH($C425,FIPs_codes!$G$1:$G$3296,0)-1),COLUMN(FIPs_codes!A423))))),"",INDIRECT(CONCATENATE("FIPs_codes!",ADDRESS((MATCH($D425,INDIRECT($C425),0)+MATCH($C425,FIPs_codes!$G$1:$G$3296,0)-1),COLUMN(FIPs_codes!A423)))))</f>
        <v>40153</v>
      </c>
      <c r="F425" s="51">
        <f ca="1">IF(ISERROR(INDIRECT(CONCATENATE("FIPs_codes!",ADDRESS((MATCH($D425,INDIRECT($C425),0)+MATCH($C425,FIPs_codes!$G$1:$G$3296,0)-1),COLUMN(FIPs_codes!C423))))),"",INDIRECT(CONCATENATE("FIPs_codes!",ADDRESS((MATCH($D425,INDIRECT($C425),0)+MATCH($C425,FIPs_codes!$G$1:$G$3296,0)-1),COLUMN(FIPs_codes!C423)))))</f>
        <v>6</v>
      </c>
      <c r="G425" s="50" t="s">
        <v>249</v>
      </c>
      <c r="H425" s="60" t="s">
        <v>217</v>
      </c>
      <c r="I425" s="101" t="s">
        <v>450</v>
      </c>
      <c r="J425" s="56" t="s">
        <v>268</v>
      </c>
      <c r="K425" s="50" t="s">
        <v>78</v>
      </c>
      <c r="L425" s="50" t="s">
        <v>269</v>
      </c>
      <c r="M425" s="60" t="s">
        <v>57</v>
      </c>
      <c r="N425" s="48" t="s">
        <v>376</v>
      </c>
      <c r="O425" s="58">
        <v>1987</v>
      </c>
      <c r="P425" s="54" t="s">
        <v>383</v>
      </c>
      <c r="Q425" s="56">
        <v>1232</v>
      </c>
      <c r="R425" s="50" t="s">
        <v>244</v>
      </c>
      <c r="S425" s="60" t="s">
        <v>60</v>
      </c>
      <c r="T425" s="101" t="s">
        <v>253</v>
      </c>
      <c r="U425" s="106" t="s">
        <v>134</v>
      </c>
      <c r="V425" s="120" t="s">
        <v>254</v>
      </c>
      <c r="W425" s="107" t="s">
        <v>225</v>
      </c>
      <c r="X425" s="62" t="s">
        <v>65</v>
      </c>
      <c r="Y425" s="62">
        <v>40331</v>
      </c>
      <c r="Z425" s="50">
        <v>71</v>
      </c>
      <c r="AA425" s="50">
        <v>1055</v>
      </c>
      <c r="AB425" s="50" t="s">
        <v>66</v>
      </c>
      <c r="AC425" s="50">
        <v>5380</v>
      </c>
      <c r="AD425" s="60" t="s">
        <v>227</v>
      </c>
      <c r="AE425" s="48" t="s">
        <v>255</v>
      </c>
      <c r="AF425" s="54" t="s">
        <v>256</v>
      </c>
      <c r="AG425" s="56" t="s">
        <v>229</v>
      </c>
      <c r="AH425" s="50">
        <v>0</v>
      </c>
      <c r="AI425" s="50">
        <v>40.380000000000003</v>
      </c>
      <c r="AJ425" s="60">
        <v>40.4</v>
      </c>
      <c r="AK425" s="101">
        <v>0</v>
      </c>
      <c r="AL425" s="108">
        <v>0</v>
      </c>
      <c r="AM425" s="122" t="s">
        <v>230</v>
      </c>
      <c r="AN425" s="103" t="s">
        <v>257</v>
      </c>
      <c r="AO425" s="103" t="s">
        <v>258</v>
      </c>
      <c r="AP425" s="76" t="s">
        <v>259</v>
      </c>
      <c r="AQ425" s="27" t="str">
        <f t="shared" si="16"/>
        <v>Record Complete</v>
      </c>
      <c r="AR425" s="101" t="s">
        <v>234</v>
      </c>
      <c r="AS425" s="5" t="str">
        <f t="shared" si="17"/>
        <v/>
      </c>
      <c r="AT425" t="s">
        <v>17200</v>
      </c>
    </row>
    <row r="426" spans="1:46" ht="15.75" thickBot="1" x14ac:dyDescent="0.3">
      <c r="A426" s="72" t="s">
        <v>448</v>
      </c>
      <c r="B426" s="55">
        <v>1683</v>
      </c>
      <c r="C426" s="49" t="s">
        <v>213</v>
      </c>
      <c r="D426" s="49" t="s">
        <v>449</v>
      </c>
      <c r="E426" s="51" t="str">
        <f ca="1">IF(ISERROR(INDIRECT(CONCATENATE("FIPs_codes!",ADDRESS((MATCH($D426,INDIRECT($C426),0)+MATCH($C426,FIPs_codes!$G$1:$G$3296,0)-1),COLUMN(FIPs_codes!A424))))),"",INDIRECT(CONCATENATE("FIPs_codes!",ADDRESS((MATCH($D426,INDIRECT($C426),0)+MATCH($C426,FIPs_codes!$G$1:$G$3296,0)-1),COLUMN(FIPs_codes!A424)))))</f>
        <v>40153</v>
      </c>
      <c r="F426" s="51">
        <f ca="1">IF(ISERROR(INDIRECT(CONCATENATE("FIPs_codes!",ADDRESS((MATCH($D426,INDIRECT($C426),0)+MATCH($C426,FIPs_codes!$G$1:$G$3296,0)-1),COLUMN(FIPs_codes!C424))))),"",INDIRECT(CONCATENATE("FIPs_codes!",ADDRESS((MATCH($D426,INDIRECT($C426),0)+MATCH($C426,FIPs_codes!$G$1:$G$3296,0)-1),COLUMN(FIPs_codes!C424)))))</f>
        <v>6</v>
      </c>
      <c r="G426" s="49" t="s">
        <v>249</v>
      </c>
      <c r="H426" s="59" t="s">
        <v>217</v>
      </c>
      <c r="I426" s="72" t="s">
        <v>450</v>
      </c>
      <c r="J426" s="55" t="s">
        <v>268</v>
      </c>
      <c r="K426" s="49" t="s">
        <v>78</v>
      </c>
      <c r="L426" s="49" t="s">
        <v>269</v>
      </c>
      <c r="M426" s="59" t="s">
        <v>57</v>
      </c>
      <c r="N426" s="47" t="s">
        <v>376</v>
      </c>
      <c r="O426" s="57">
        <v>1987</v>
      </c>
      <c r="P426" s="53" t="s">
        <v>383</v>
      </c>
      <c r="Q426" s="55">
        <v>1232</v>
      </c>
      <c r="R426" s="49" t="s">
        <v>244</v>
      </c>
      <c r="S426" s="59" t="s">
        <v>60</v>
      </c>
      <c r="T426" s="72" t="s">
        <v>253</v>
      </c>
      <c r="U426" s="73" t="s">
        <v>134</v>
      </c>
      <c r="V426" s="114" t="s">
        <v>254</v>
      </c>
      <c r="W426" s="74" t="s">
        <v>225</v>
      </c>
      <c r="X426" s="61" t="s">
        <v>65</v>
      </c>
      <c r="Y426" s="61">
        <v>40331</v>
      </c>
      <c r="Z426" s="49">
        <v>71</v>
      </c>
      <c r="AA426" s="49">
        <v>1055</v>
      </c>
      <c r="AB426" s="49" t="s">
        <v>66</v>
      </c>
      <c r="AC426" s="49">
        <v>5380</v>
      </c>
      <c r="AD426" s="59" t="s">
        <v>227</v>
      </c>
      <c r="AE426" s="47" t="s">
        <v>255</v>
      </c>
      <c r="AF426" s="53" t="s">
        <v>256</v>
      </c>
      <c r="AG426" s="55" t="s">
        <v>229</v>
      </c>
      <c r="AH426" s="49">
        <v>0</v>
      </c>
      <c r="AI426" s="49">
        <v>45.87</v>
      </c>
      <c r="AJ426" s="59">
        <v>45.9</v>
      </c>
      <c r="AK426" s="72">
        <v>0</v>
      </c>
      <c r="AL426" s="75">
        <v>0</v>
      </c>
      <c r="AM426" s="111" t="s">
        <v>230</v>
      </c>
      <c r="AN426" s="49" t="s">
        <v>257</v>
      </c>
      <c r="AO426" s="49" t="s">
        <v>258</v>
      </c>
      <c r="AP426" s="76" t="s">
        <v>259</v>
      </c>
      <c r="AQ426" s="27" t="str">
        <f t="shared" si="16"/>
        <v>Record Complete</v>
      </c>
      <c r="AR426" s="72" t="s">
        <v>234</v>
      </c>
      <c r="AS426" s="5" t="str">
        <f t="shared" si="17"/>
        <v/>
      </c>
      <c r="AT426" t="s">
        <v>17200</v>
      </c>
    </row>
    <row r="427" spans="1:46" ht="15.75" thickBot="1" x14ac:dyDescent="0.3">
      <c r="A427" s="90" t="s">
        <v>451</v>
      </c>
      <c r="B427" s="91">
        <v>6004</v>
      </c>
      <c r="C427" s="92" t="s">
        <v>213</v>
      </c>
      <c r="D427" s="92" t="s">
        <v>449</v>
      </c>
      <c r="E427" s="51" t="str">
        <f ca="1">IF(ISERROR(INDIRECT(CONCATENATE("FIPs_codes!",ADDRESS((MATCH($D427,INDIRECT($C427),0)+MATCH($C427,FIPs_codes!$G$1:$G$3296,0)-1),COLUMN(FIPs_codes!A425))))),"",INDIRECT(CONCATENATE("FIPs_codes!",ADDRESS((MATCH($D427,INDIRECT($C427),0)+MATCH($C427,FIPs_codes!$G$1:$G$3296,0)-1),COLUMN(FIPs_codes!A425)))))</f>
        <v>40153</v>
      </c>
      <c r="F427" s="51">
        <f ca="1">IF(ISERROR(INDIRECT(CONCATENATE("FIPs_codes!",ADDRESS((MATCH($D427,INDIRECT($C427),0)+MATCH($C427,FIPs_codes!$G$1:$G$3296,0)-1),COLUMN(FIPs_codes!C425))))),"",INDIRECT(CONCATENATE("FIPs_codes!",ADDRESS((MATCH($D427,INDIRECT($C427),0)+MATCH($C427,FIPs_codes!$G$1:$G$3296,0)-1),COLUMN(FIPs_codes!C425)))))</f>
        <v>6</v>
      </c>
      <c r="G427" s="92" t="s">
        <v>249</v>
      </c>
      <c r="H427" s="93" t="s">
        <v>217</v>
      </c>
      <c r="I427" s="90" t="s">
        <v>452</v>
      </c>
      <c r="J427" s="91" t="s">
        <v>219</v>
      </c>
      <c r="K427" s="92" t="s">
        <v>78</v>
      </c>
      <c r="L427" s="92" t="s">
        <v>220</v>
      </c>
      <c r="M427" s="93" t="s">
        <v>57</v>
      </c>
      <c r="N427" s="95" t="s">
        <v>293</v>
      </c>
      <c r="O427" s="96">
        <v>2005</v>
      </c>
      <c r="P427" s="97" t="s">
        <v>286</v>
      </c>
      <c r="Q427" s="91">
        <v>1775</v>
      </c>
      <c r="R427" s="92" t="s">
        <v>245</v>
      </c>
      <c r="S427" s="93" t="s">
        <v>60</v>
      </c>
      <c r="T427" s="90" t="s">
        <v>253</v>
      </c>
      <c r="U427" s="98" t="s">
        <v>134</v>
      </c>
      <c r="V427" s="116" t="s">
        <v>254</v>
      </c>
      <c r="W427" s="99" t="s">
        <v>225</v>
      </c>
      <c r="X427" s="100" t="s">
        <v>65</v>
      </c>
      <c r="Y427" s="100">
        <v>40184</v>
      </c>
      <c r="Z427" s="92">
        <v>99</v>
      </c>
      <c r="AA427" s="92">
        <v>867</v>
      </c>
      <c r="AB427" s="92" t="s">
        <v>66</v>
      </c>
      <c r="AC427" s="92">
        <v>260192</v>
      </c>
      <c r="AD427" s="93" t="s">
        <v>262</v>
      </c>
      <c r="AE427" s="95" t="s">
        <v>255</v>
      </c>
      <c r="AF427" s="97" t="s">
        <v>256</v>
      </c>
      <c r="AG427" s="91" t="s">
        <v>229</v>
      </c>
      <c r="AH427" s="92">
        <v>0</v>
      </c>
      <c r="AI427" s="92">
        <v>57.67</v>
      </c>
      <c r="AJ427" s="93">
        <v>57.67</v>
      </c>
      <c r="AK427" s="90">
        <v>12.29</v>
      </c>
      <c r="AL427" s="89">
        <v>0</v>
      </c>
      <c r="AM427" s="112" t="s">
        <v>230</v>
      </c>
      <c r="AN427" s="92" t="s">
        <v>257</v>
      </c>
      <c r="AO427" s="92" t="s">
        <v>258</v>
      </c>
      <c r="AP427" s="76" t="s">
        <v>259</v>
      </c>
      <c r="AQ427" s="27" t="str">
        <f t="shared" si="16"/>
        <v>Record Complete</v>
      </c>
      <c r="AR427" s="90" t="s">
        <v>234</v>
      </c>
      <c r="AS427" s="5" t="str">
        <f t="shared" si="17"/>
        <v/>
      </c>
      <c r="AT427" t="s">
        <v>17200</v>
      </c>
    </row>
    <row r="428" spans="1:46" ht="15.75" thickBot="1" x14ac:dyDescent="0.3">
      <c r="A428" s="77" t="s">
        <v>451</v>
      </c>
      <c r="B428" s="78">
        <v>6004</v>
      </c>
      <c r="C428" s="79" t="s">
        <v>213</v>
      </c>
      <c r="D428" s="79" t="s">
        <v>449</v>
      </c>
      <c r="E428" s="51" t="str">
        <f ca="1">IF(ISERROR(INDIRECT(CONCATENATE("FIPs_codes!",ADDRESS((MATCH($D428,INDIRECT($C428),0)+MATCH($C428,FIPs_codes!$G$1:$G$3296,0)-1),COLUMN(FIPs_codes!A426))))),"",INDIRECT(CONCATENATE("FIPs_codes!",ADDRESS((MATCH($D428,INDIRECT($C428),0)+MATCH($C428,FIPs_codes!$G$1:$G$3296,0)-1),COLUMN(FIPs_codes!A426)))))</f>
        <v>40153</v>
      </c>
      <c r="F428" s="51">
        <f ca="1">IF(ISERROR(INDIRECT(CONCATENATE("FIPs_codes!",ADDRESS((MATCH($D428,INDIRECT($C428),0)+MATCH($C428,FIPs_codes!$G$1:$G$3296,0)-1),COLUMN(FIPs_codes!C426))))),"",INDIRECT(CONCATENATE("FIPs_codes!",ADDRESS((MATCH($D428,INDIRECT($C428),0)+MATCH($C428,FIPs_codes!$G$1:$G$3296,0)-1),COLUMN(FIPs_codes!C426)))))</f>
        <v>6</v>
      </c>
      <c r="G428" s="79" t="s">
        <v>249</v>
      </c>
      <c r="H428" s="81" t="s">
        <v>217</v>
      </c>
      <c r="I428" s="77" t="s">
        <v>452</v>
      </c>
      <c r="J428" s="78" t="s">
        <v>219</v>
      </c>
      <c r="K428" s="79" t="s">
        <v>78</v>
      </c>
      <c r="L428" s="79" t="s">
        <v>220</v>
      </c>
      <c r="M428" s="81" t="s">
        <v>57</v>
      </c>
      <c r="N428" s="83" t="s">
        <v>293</v>
      </c>
      <c r="O428" s="84">
        <v>2005</v>
      </c>
      <c r="P428" s="85" t="s">
        <v>286</v>
      </c>
      <c r="Q428" s="78">
        <v>1775</v>
      </c>
      <c r="R428" s="79" t="s">
        <v>245</v>
      </c>
      <c r="S428" s="81" t="s">
        <v>60</v>
      </c>
      <c r="T428" s="77" t="s">
        <v>253</v>
      </c>
      <c r="U428" s="86" t="s">
        <v>134</v>
      </c>
      <c r="V428" s="115" t="s">
        <v>254</v>
      </c>
      <c r="W428" s="87" t="s">
        <v>225</v>
      </c>
      <c r="X428" s="88" t="s">
        <v>65</v>
      </c>
      <c r="Y428" s="88">
        <v>40184</v>
      </c>
      <c r="Z428" s="79">
        <v>99</v>
      </c>
      <c r="AA428" s="79">
        <v>867</v>
      </c>
      <c r="AB428" s="79" t="s">
        <v>66</v>
      </c>
      <c r="AC428" s="79">
        <v>260192</v>
      </c>
      <c r="AD428" s="81" t="s">
        <v>262</v>
      </c>
      <c r="AE428" s="83" t="s">
        <v>255</v>
      </c>
      <c r="AF428" s="85" t="s">
        <v>256</v>
      </c>
      <c r="AG428" s="78" t="s">
        <v>229</v>
      </c>
      <c r="AH428" s="79">
        <v>0</v>
      </c>
      <c r="AI428" s="79">
        <v>58.65</v>
      </c>
      <c r="AJ428" s="81">
        <v>58.68</v>
      </c>
      <c r="AK428" s="77">
        <v>12.36</v>
      </c>
      <c r="AL428" s="89">
        <v>0</v>
      </c>
      <c r="AM428" s="113" t="s">
        <v>230</v>
      </c>
      <c r="AN428" s="79" t="s">
        <v>257</v>
      </c>
      <c r="AO428" s="79" t="s">
        <v>258</v>
      </c>
      <c r="AP428" s="76" t="s">
        <v>259</v>
      </c>
      <c r="AQ428" s="27" t="str">
        <f t="shared" si="16"/>
        <v>Record Complete</v>
      </c>
      <c r="AR428" s="77" t="s">
        <v>234</v>
      </c>
      <c r="AS428" s="5" t="str">
        <f t="shared" si="17"/>
        <v/>
      </c>
      <c r="AT428" t="s">
        <v>17200</v>
      </c>
    </row>
    <row r="429" spans="1:46" ht="15.75" thickBot="1" x14ac:dyDescent="0.3">
      <c r="A429" s="90" t="s">
        <v>451</v>
      </c>
      <c r="B429" s="91">
        <v>6004</v>
      </c>
      <c r="C429" s="92" t="s">
        <v>213</v>
      </c>
      <c r="D429" s="92" t="s">
        <v>449</v>
      </c>
      <c r="E429" s="51" t="str">
        <f ca="1">IF(ISERROR(INDIRECT(CONCATENATE("FIPs_codes!",ADDRESS((MATCH($D429,INDIRECT($C429),0)+MATCH($C429,FIPs_codes!$G$1:$G$3296,0)-1),COLUMN(FIPs_codes!A427))))),"",INDIRECT(CONCATENATE("FIPs_codes!",ADDRESS((MATCH($D429,INDIRECT($C429),0)+MATCH($C429,FIPs_codes!$G$1:$G$3296,0)-1),COLUMN(FIPs_codes!A427)))))</f>
        <v>40153</v>
      </c>
      <c r="F429" s="51">
        <f ca="1">IF(ISERROR(INDIRECT(CONCATENATE("FIPs_codes!",ADDRESS((MATCH($D429,INDIRECT($C429),0)+MATCH($C429,FIPs_codes!$G$1:$G$3296,0)-1),COLUMN(FIPs_codes!C427))))),"",INDIRECT(CONCATENATE("FIPs_codes!",ADDRESS((MATCH($D429,INDIRECT($C429),0)+MATCH($C429,FIPs_codes!$G$1:$G$3296,0)-1),COLUMN(FIPs_codes!C427)))))</f>
        <v>6</v>
      </c>
      <c r="G429" s="92" t="s">
        <v>249</v>
      </c>
      <c r="H429" s="93" t="s">
        <v>217</v>
      </c>
      <c r="I429" s="90" t="s">
        <v>452</v>
      </c>
      <c r="J429" s="91" t="s">
        <v>219</v>
      </c>
      <c r="K429" s="92" t="s">
        <v>78</v>
      </c>
      <c r="L429" s="92" t="s">
        <v>220</v>
      </c>
      <c r="M429" s="93" t="s">
        <v>57</v>
      </c>
      <c r="N429" s="95" t="s">
        <v>293</v>
      </c>
      <c r="O429" s="96">
        <v>2005</v>
      </c>
      <c r="P429" s="97" t="s">
        <v>286</v>
      </c>
      <c r="Q429" s="91">
        <v>1775</v>
      </c>
      <c r="R429" s="92" t="s">
        <v>245</v>
      </c>
      <c r="S429" s="93" t="s">
        <v>60</v>
      </c>
      <c r="T429" s="90" t="s">
        <v>253</v>
      </c>
      <c r="U429" s="98" t="s">
        <v>134</v>
      </c>
      <c r="V429" s="116" t="s">
        <v>254</v>
      </c>
      <c r="W429" s="99" t="s">
        <v>225</v>
      </c>
      <c r="X429" s="100" t="s">
        <v>65</v>
      </c>
      <c r="Y429" s="100">
        <v>40184</v>
      </c>
      <c r="Z429" s="92">
        <v>99</v>
      </c>
      <c r="AA429" s="92">
        <v>867</v>
      </c>
      <c r="AB429" s="92" t="s">
        <v>66</v>
      </c>
      <c r="AC429" s="92">
        <v>260192</v>
      </c>
      <c r="AD429" s="93" t="s">
        <v>262</v>
      </c>
      <c r="AE429" s="95" t="s">
        <v>255</v>
      </c>
      <c r="AF429" s="97" t="s">
        <v>256</v>
      </c>
      <c r="AG429" s="91" t="s">
        <v>229</v>
      </c>
      <c r="AH429" s="92">
        <v>0</v>
      </c>
      <c r="AI429" s="92">
        <v>58.99</v>
      </c>
      <c r="AJ429" s="93">
        <v>58.99</v>
      </c>
      <c r="AK429" s="90">
        <v>12.54</v>
      </c>
      <c r="AL429" s="89">
        <v>0</v>
      </c>
      <c r="AM429" s="112" t="s">
        <v>230</v>
      </c>
      <c r="AN429" s="92" t="s">
        <v>257</v>
      </c>
      <c r="AO429" s="92" t="s">
        <v>258</v>
      </c>
      <c r="AP429" s="76" t="s">
        <v>259</v>
      </c>
      <c r="AQ429" s="27" t="str">
        <f t="shared" si="16"/>
        <v>Record Complete</v>
      </c>
      <c r="AR429" s="90" t="s">
        <v>234</v>
      </c>
      <c r="AS429" s="5" t="str">
        <f t="shared" si="17"/>
        <v/>
      </c>
      <c r="AT429" t="s">
        <v>17200</v>
      </c>
    </row>
    <row r="430" spans="1:46" ht="15.75" thickBot="1" x14ac:dyDescent="0.3">
      <c r="A430" s="77" t="s">
        <v>451</v>
      </c>
      <c r="B430" s="78">
        <v>6004</v>
      </c>
      <c r="C430" s="79" t="s">
        <v>213</v>
      </c>
      <c r="D430" s="79" t="s">
        <v>449</v>
      </c>
      <c r="E430" s="51" t="str">
        <f ca="1">IF(ISERROR(INDIRECT(CONCATENATE("FIPs_codes!",ADDRESS((MATCH($D430,INDIRECT($C430),0)+MATCH($C430,FIPs_codes!$G$1:$G$3296,0)-1),COLUMN(FIPs_codes!A428))))),"",INDIRECT(CONCATENATE("FIPs_codes!",ADDRESS((MATCH($D430,INDIRECT($C430),0)+MATCH($C430,FIPs_codes!$G$1:$G$3296,0)-1),COLUMN(FIPs_codes!A428)))))</f>
        <v>40153</v>
      </c>
      <c r="F430" s="51">
        <f ca="1">IF(ISERROR(INDIRECT(CONCATENATE("FIPs_codes!",ADDRESS((MATCH($D430,INDIRECT($C430),0)+MATCH($C430,FIPs_codes!$G$1:$G$3296,0)-1),COLUMN(FIPs_codes!C428))))),"",INDIRECT(CONCATENATE("FIPs_codes!",ADDRESS((MATCH($D430,INDIRECT($C430),0)+MATCH($C430,FIPs_codes!$G$1:$G$3296,0)-1),COLUMN(FIPs_codes!C428)))))</f>
        <v>6</v>
      </c>
      <c r="G430" s="79" t="s">
        <v>249</v>
      </c>
      <c r="H430" s="81" t="s">
        <v>217</v>
      </c>
      <c r="I430" s="77" t="s">
        <v>452</v>
      </c>
      <c r="J430" s="78" t="s">
        <v>219</v>
      </c>
      <c r="K430" s="79" t="s">
        <v>78</v>
      </c>
      <c r="L430" s="79" t="s">
        <v>220</v>
      </c>
      <c r="M430" s="81" t="s">
        <v>57</v>
      </c>
      <c r="N430" s="83" t="s">
        <v>399</v>
      </c>
      <c r="O430" s="84">
        <v>2005</v>
      </c>
      <c r="P430" s="85" t="s">
        <v>286</v>
      </c>
      <c r="Q430" s="78">
        <v>1775</v>
      </c>
      <c r="R430" s="79" t="s">
        <v>245</v>
      </c>
      <c r="S430" s="81" t="s">
        <v>60</v>
      </c>
      <c r="T430" s="77" t="s">
        <v>253</v>
      </c>
      <c r="U430" s="86" t="s">
        <v>134</v>
      </c>
      <c r="V430" s="115" t="s">
        <v>254</v>
      </c>
      <c r="W430" s="87" t="s">
        <v>225</v>
      </c>
      <c r="X430" s="88" t="s">
        <v>65</v>
      </c>
      <c r="Y430" s="88">
        <v>40184</v>
      </c>
      <c r="Z430" s="79">
        <v>99</v>
      </c>
      <c r="AA430" s="79">
        <v>867</v>
      </c>
      <c r="AB430" s="79" t="s">
        <v>66</v>
      </c>
      <c r="AC430" s="79">
        <v>11969</v>
      </c>
      <c r="AD430" s="81" t="s">
        <v>227</v>
      </c>
      <c r="AE430" s="83" t="s">
        <v>255</v>
      </c>
      <c r="AF430" s="85" t="s">
        <v>256</v>
      </c>
      <c r="AG430" s="78" t="s">
        <v>229</v>
      </c>
      <c r="AH430" s="79">
        <v>13.74</v>
      </c>
      <c r="AI430" s="79">
        <v>49.06</v>
      </c>
      <c r="AJ430" s="81">
        <v>62.8</v>
      </c>
      <c r="AK430" s="77">
        <v>11.81</v>
      </c>
      <c r="AL430" s="89">
        <v>0.21878980891719743</v>
      </c>
      <c r="AM430" s="113" t="s">
        <v>230</v>
      </c>
      <c r="AN430" s="79" t="s">
        <v>257</v>
      </c>
      <c r="AO430" s="79" t="s">
        <v>258</v>
      </c>
      <c r="AP430" s="76" t="s">
        <v>259</v>
      </c>
      <c r="AQ430" s="27" t="str">
        <f t="shared" si="16"/>
        <v>Record Complete</v>
      </c>
      <c r="AR430" s="77" t="s">
        <v>234</v>
      </c>
      <c r="AS430" s="5" t="str">
        <f t="shared" si="17"/>
        <v/>
      </c>
      <c r="AT430" t="s">
        <v>17200</v>
      </c>
    </row>
    <row r="431" spans="1:46" ht="15.75" thickBot="1" x14ac:dyDescent="0.3">
      <c r="A431" s="90" t="s">
        <v>451</v>
      </c>
      <c r="B431" s="91">
        <v>6004</v>
      </c>
      <c r="C431" s="92" t="s">
        <v>213</v>
      </c>
      <c r="D431" s="92" t="s">
        <v>449</v>
      </c>
      <c r="E431" s="51" t="str">
        <f ca="1">IF(ISERROR(INDIRECT(CONCATENATE("FIPs_codes!",ADDRESS((MATCH($D431,INDIRECT($C431),0)+MATCH($C431,FIPs_codes!$G$1:$G$3296,0)-1),COLUMN(FIPs_codes!A429))))),"",INDIRECT(CONCATENATE("FIPs_codes!",ADDRESS((MATCH($D431,INDIRECT($C431),0)+MATCH($C431,FIPs_codes!$G$1:$G$3296,0)-1),COLUMN(FIPs_codes!A429)))))</f>
        <v>40153</v>
      </c>
      <c r="F431" s="51">
        <f ca="1">IF(ISERROR(INDIRECT(CONCATENATE("FIPs_codes!",ADDRESS((MATCH($D431,INDIRECT($C431),0)+MATCH($C431,FIPs_codes!$G$1:$G$3296,0)-1),COLUMN(FIPs_codes!C429))))),"",INDIRECT(CONCATENATE("FIPs_codes!",ADDRESS((MATCH($D431,INDIRECT($C431),0)+MATCH($C431,FIPs_codes!$G$1:$G$3296,0)-1),COLUMN(FIPs_codes!C429)))))</f>
        <v>6</v>
      </c>
      <c r="G431" s="92" t="s">
        <v>249</v>
      </c>
      <c r="H431" s="93" t="s">
        <v>217</v>
      </c>
      <c r="I431" s="90" t="s">
        <v>452</v>
      </c>
      <c r="J431" s="91" t="s">
        <v>219</v>
      </c>
      <c r="K431" s="92" t="s">
        <v>78</v>
      </c>
      <c r="L431" s="92" t="s">
        <v>220</v>
      </c>
      <c r="M431" s="93" t="s">
        <v>57</v>
      </c>
      <c r="N431" s="95" t="s">
        <v>399</v>
      </c>
      <c r="O431" s="96">
        <v>2005</v>
      </c>
      <c r="P431" s="97" t="s">
        <v>286</v>
      </c>
      <c r="Q431" s="91">
        <v>1775</v>
      </c>
      <c r="R431" s="92" t="s">
        <v>245</v>
      </c>
      <c r="S431" s="93" t="s">
        <v>60</v>
      </c>
      <c r="T431" s="90" t="s">
        <v>253</v>
      </c>
      <c r="U431" s="98" t="s">
        <v>134</v>
      </c>
      <c r="V431" s="116" t="s">
        <v>254</v>
      </c>
      <c r="W431" s="99" t="s">
        <v>225</v>
      </c>
      <c r="X431" s="100" t="s">
        <v>65</v>
      </c>
      <c r="Y431" s="100">
        <v>40184</v>
      </c>
      <c r="Z431" s="92">
        <v>99</v>
      </c>
      <c r="AA431" s="92">
        <v>867</v>
      </c>
      <c r="AB431" s="92" t="s">
        <v>66</v>
      </c>
      <c r="AC431" s="92">
        <v>11969</v>
      </c>
      <c r="AD431" s="93" t="s">
        <v>227</v>
      </c>
      <c r="AE431" s="95" t="s">
        <v>255</v>
      </c>
      <c r="AF431" s="97" t="s">
        <v>256</v>
      </c>
      <c r="AG431" s="91" t="s">
        <v>229</v>
      </c>
      <c r="AH431" s="92">
        <v>14</v>
      </c>
      <c r="AI431" s="92">
        <v>49.65</v>
      </c>
      <c r="AJ431" s="93">
        <v>64</v>
      </c>
      <c r="AK431" s="90">
        <v>11.67</v>
      </c>
      <c r="AL431" s="89">
        <v>0.21995286724273372</v>
      </c>
      <c r="AM431" s="112" t="s">
        <v>230</v>
      </c>
      <c r="AN431" s="92" t="s">
        <v>257</v>
      </c>
      <c r="AO431" s="92" t="s">
        <v>258</v>
      </c>
      <c r="AP431" s="76" t="s">
        <v>259</v>
      </c>
      <c r="AQ431" s="27" t="str">
        <f t="shared" si="16"/>
        <v>Record Complete</v>
      </c>
      <c r="AR431" s="90" t="s">
        <v>234</v>
      </c>
      <c r="AS431" s="5" t="str">
        <f t="shared" si="17"/>
        <v/>
      </c>
      <c r="AT431" t="s">
        <v>17200</v>
      </c>
    </row>
    <row r="432" spans="1:46" ht="15.75" thickBot="1" x14ac:dyDescent="0.3">
      <c r="A432" s="90" t="s">
        <v>451</v>
      </c>
      <c r="B432" s="91">
        <v>6004</v>
      </c>
      <c r="C432" s="92" t="s">
        <v>213</v>
      </c>
      <c r="D432" s="92" t="s">
        <v>449</v>
      </c>
      <c r="E432" s="51" t="str">
        <f ca="1">IF(ISERROR(INDIRECT(CONCATENATE("FIPs_codes!",ADDRESS((MATCH($D432,INDIRECT($C432),0)+MATCH($C432,FIPs_codes!$G$1:$G$3296,0)-1),COLUMN(FIPs_codes!A430))))),"",INDIRECT(CONCATENATE("FIPs_codes!",ADDRESS((MATCH($D432,INDIRECT($C432),0)+MATCH($C432,FIPs_codes!$G$1:$G$3296,0)-1),COLUMN(FIPs_codes!A430)))))</f>
        <v>40153</v>
      </c>
      <c r="F432" s="51">
        <f ca="1">IF(ISERROR(INDIRECT(CONCATENATE("FIPs_codes!",ADDRESS((MATCH($D432,INDIRECT($C432),0)+MATCH($C432,FIPs_codes!$G$1:$G$3296,0)-1),COLUMN(FIPs_codes!C430))))),"",INDIRECT(CONCATENATE("FIPs_codes!",ADDRESS((MATCH($D432,INDIRECT($C432),0)+MATCH($C432,FIPs_codes!$G$1:$G$3296,0)-1),COLUMN(FIPs_codes!C430)))))</f>
        <v>6</v>
      </c>
      <c r="G432" s="92" t="s">
        <v>249</v>
      </c>
      <c r="H432" s="93" t="s">
        <v>217</v>
      </c>
      <c r="I432" s="90" t="s">
        <v>452</v>
      </c>
      <c r="J432" s="91" t="s">
        <v>219</v>
      </c>
      <c r="K432" s="92" t="s">
        <v>78</v>
      </c>
      <c r="L432" s="92" t="s">
        <v>220</v>
      </c>
      <c r="M432" s="93" t="s">
        <v>57</v>
      </c>
      <c r="N432" s="95" t="s">
        <v>399</v>
      </c>
      <c r="O432" s="96">
        <v>2005</v>
      </c>
      <c r="P432" s="97" t="s">
        <v>286</v>
      </c>
      <c r="Q432" s="91">
        <v>1775</v>
      </c>
      <c r="R432" s="92" t="s">
        <v>245</v>
      </c>
      <c r="S432" s="93" t="s">
        <v>60</v>
      </c>
      <c r="T432" s="90" t="s">
        <v>253</v>
      </c>
      <c r="U432" s="98" t="s">
        <v>134</v>
      </c>
      <c r="V432" s="116" t="s">
        <v>254</v>
      </c>
      <c r="W432" s="99" t="s">
        <v>225</v>
      </c>
      <c r="X432" s="100" t="s">
        <v>65</v>
      </c>
      <c r="Y432" s="100">
        <v>40184</v>
      </c>
      <c r="Z432" s="92">
        <v>99</v>
      </c>
      <c r="AA432" s="92">
        <v>867</v>
      </c>
      <c r="AB432" s="92" t="s">
        <v>66</v>
      </c>
      <c r="AC432" s="92">
        <v>11969</v>
      </c>
      <c r="AD432" s="93" t="s">
        <v>227</v>
      </c>
      <c r="AE432" s="95" t="s">
        <v>255</v>
      </c>
      <c r="AF432" s="97" t="s">
        <v>256</v>
      </c>
      <c r="AG432" s="91" t="s">
        <v>229</v>
      </c>
      <c r="AH432" s="92">
        <v>15.12</v>
      </c>
      <c r="AI432" s="92">
        <v>49.17</v>
      </c>
      <c r="AJ432" s="93">
        <v>64.5</v>
      </c>
      <c r="AK432" s="90">
        <v>12.02</v>
      </c>
      <c r="AL432" s="89">
        <v>0.23518432104526363</v>
      </c>
      <c r="AM432" s="112" t="s">
        <v>230</v>
      </c>
      <c r="AN432" s="92" t="s">
        <v>257</v>
      </c>
      <c r="AO432" s="92" t="s">
        <v>258</v>
      </c>
      <c r="AP432" s="76" t="s">
        <v>259</v>
      </c>
      <c r="AQ432" s="27" t="str">
        <f t="shared" si="16"/>
        <v>Record Complete</v>
      </c>
      <c r="AR432" s="90" t="s">
        <v>234</v>
      </c>
      <c r="AS432" s="5" t="str">
        <f t="shared" si="17"/>
        <v/>
      </c>
      <c r="AT432" t="s">
        <v>17200</v>
      </c>
    </row>
    <row r="433" spans="1:46" ht="15.75" thickBot="1" x14ac:dyDescent="0.3">
      <c r="A433" s="77" t="s">
        <v>451</v>
      </c>
      <c r="B433" s="78">
        <v>6004</v>
      </c>
      <c r="C433" s="79" t="s">
        <v>213</v>
      </c>
      <c r="D433" s="79" t="s">
        <v>449</v>
      </c>
      <c r="E433" s="51" t="str">
        <f ca="1">IF(ISERROR(INDIRECT(CONCATENATE("FIPs_codes!",ADDRESS((MATCH($D433,INDIRECT($C433),0)+MATCH($C433,FIPs_codes!$G$1:$G$3296,0)-1),COLUMN(FIPs_codes!A431))))),"",INDIRECT(CONCATENATE("FIPs_codes!",ADDRESS((MATCH($D433,INDIRECT($C433),0)+MATCH($C433,FIPs_codes!$G$1:$G$3296,0)-1),COLUMN(FIPs_codes!A431)))))</f>
        <v>40153</v>
      </c>
      <c r="F433" s="51">
        <f ca="1">IF(ISERROR(INDIRECT(CONCATENATE("FIPs_codes!",ADDRESS((MATCH($D433,INDIRECT($C433),0)+MATCH($C433,FIPs_codes!$G$1:$G$3296,0)-1),COLUMN(FIPs_codes!C431))))),"",INDIRECT(CONCATENATE("FIPs_codes!",ADDRESS((MATCH($D433,INDIRECT($C433),0)+MATCH($C433,FIPs_codes!$G$1:$G$3296,0)-1),COLUMN(FIPs_codes!C431)))))</f>
        <v>6</v>
      </c>
      <c r="G433" s="79" t="s">
        <v>249</v>
      </c>
      <c r="H433" s="81" t="s">
        <v>217</v>
      </c>
      <c r="I433" s="77" t="s">
        <v>452</v>
      </c>
      <c r="J433" s="78" t="s">
        <v>219</v>
      </c>
      <c r="K433" s="79" t="s">
        <v>78</v>
      </c>
      <c r="L433" s="79" t="s">
        <v>220</v>
      </c>
      <c r="M433" s="81" t="s">
        <v>57</v>
      </c>
      <c r="N433" s="83" t="s">
        <v>261</v>
      </c>
      <c r="O433" s="84">
        <v>2005</v>
      </c>
      <c r="P433" s="85" t="s">
        <v>285</v>
      </c>
      <c r="Q433" s="78">
        <v>1340</v>
      </c>
      <c r="R433" s="79" t="s">
        <v>245</v>
      </c>
      <c r="S433" s="81" t="s">
        <v>60</v>
      </c>
      <c r="T433" s="77" t="s">
        <v>253</v>
      </c>
      <c r="U433" s="86" t="s">
        <v>134</v>
      </c>
      <c r="V433" s="115" t="s">
        <v>254</v>
      </c>
      <c r="W433" s="87" t="s">
        <v>225</v>
      </c>
      <c r="X433" s="88" t="s">
        <v>65</v>
      </c>
      <c r="Y433" s="88">
        <v>40184</v>
      </c>
      <c r="Z433" s="79">
        <v>100</v>
      </c>
      <c r="AA433" s="79">
        <v>891</v>
      </c>
      <c r="AB433" s="79" t="s">
        <v>66</v>
      </c>
      <c r="AC433" s="79">
        <v>163600</v>
      </c>
      <c r="AD433" s="81" t="s">
        <v>262</v>
      </c>
      <c r="AE433" s="83" t="s">
        <v>255</v>
      </c>
      <c r="AF433" s="85" t="s">
        <v>256</v>
      </c>
      <c r="AG433" s="78" t="s">
        <v>229</v>
      </c>
      <c r="AH433" s="79">
        <v>3.75</v>
      </c>
      <c r="AI433" s="79">
        <v>123.02</v>
      </c>
      <c r="AJ433" s="81">
        <v>127</v>
      </c>
      <c r="AK433" s="77">
        <v>9.6199999999999992</v>
      </c>
      <c r="AL433" s="89">
        <v>2.9581131182456418E-2</v>
      </c>
      <c r="AM433" s="113" t="s">
        <v>230</v>
      </c>
      <c r="AN433" s="79" t="s">
        <v>257</v>
      </c>
      <c r="AO433" s="79" t="s">
        <v>258</v>
      </c>
      <c r="AP433" s="76" t="s">
        <v>259</v>
      </c>
      <c r="AQ433" s="27" t="str">
        <f t="shared" si="16"/>
        <v>Record Complete</v>
      </c>
      <c r="AR433" s="77" t="s">
        <v>234</v>
      </c>
      <c r="AS433" s="5" t="str">
        <f t="shared" si="17"/>
        <v/>
      </c>
      <c r="AT433" t="s">
        <v>17200</v>
      </c>
    </row>
    <row r="434" spans="1:46" ht="15.75" thickBot="1" x14ac:dyDescent="0.3">
      <c r="A434" s="90" t="s">
        <v>451</v>
      </c>
      <c r="B434" s="91">
        <v>6004</v>
      </c>
      <c r="C434" s="92" t="s">
        <v>213</v>
      </c>
      <c r="D434" s="92" t="s">
        <v>449</v>
      </c>
      <c r="E434" s="51" t="str">
        <f ca="1">IF(ISERROR(INDIRECT(CONCATENATE("FIPs_codes!",ADDRESS((MATCH($D434,INDIRECT($C434),0)+MATCH($C434,FIPs_codes!$G$1:$G$3296,0)-1),COLUMN(FIPs_codes!A432))))),"",INDIRECT(CONCATENATE("FIPs_codes!",ADDRESS((MATCH($D434,INDIRECT($C434),0)+MATCH($C434,FIPs_codes!$G$1:$G$3296,0)-1),COLUMN(FIPs_codes!A432)))))</f>
        <v>40153</v>
      </c>
      <c r="F434" s="51">
        <f ca="1">IF(ISERROR(INDIRECT(CONCATENATE("FIPs_codes!",ADDRESS((MATCH($D434,INDIRECT($C434),0)+MATCH($C434,FIPs_codes!$G$1:$G$3296,0)-1),COLUMN(FIPs_codes!C432))))),"",INDIRECT(CONCATENATE("FIPs_codes!",ADDRESS((MATCH($D434,INDIRECT($C434),0)+MATCH($C434,FIPs_codes!$G$1:$G$3296,0)-1),COLUMN(FIPs_codes!C432)))))</f>
        <v>6</v>
      </c>
      <c r="G434" s="92" t="s">
        <v>249</v>
      </c>
      <c r="H434" s="93" t="s">
        <v>217</v>
      </c>
      <c r="I434" s="90" t="s">
        <v>452</v>
      </c>
      <c r="J434" s="91" t="s">
        <v>219</v>
      </c>
      <c r="K434" s="92" t="s">
        <v>78</v>
      </c>
      <c r="L434" s="92" t="s">
        <v>220</v>
      </c>
      <c r="M434" s="93" t="s">
        <v>57</v>
      </c>
      <c r="N434" s="95" t="s">
        <v>261</v>
      </c>
      <c r="O434" s="96">
        <v>2005</v>
      </c>
      <c r="P434" s="97" t="s">
        <v>285</v>
      </c>
      <c r="Q434" s="91">
        <v>1340</v>
      </c>
      <c r="R434" s="92" t="s">
        <v>245</v>
      </c>
      <c r="S434" s="93" t="s">
        <v>60</v>
      </c>
      <c r="T434" s="90" t="s">
        <v>253</v>
      </c>
      <c r="U434" s="98" t="s">
        <v>134</v>
      </c>
      <c r="V434" s="116" t="s">
        <v>254</v>
      </c>
      <c r="W434" s="99" t="s">
        <v>225</v>
      </c>
      <c r="X434" s="100" t="s">
        <v>65</v>
      </c>
      <c r="Y434" s="100">
        <v>40184</v>
      </c>
      <c r="Z434" s="92">
        <v>100</v>
      </c>
      <c r="AA434" s="92">
        <v>891</v>
      </c>
      <c r="AB434" s="92" t="s">
        <v>66</v>
      </c>
      <c r="AC434" s="92">
        <v>163600</v>
      </c>
      <c r="AD434" s="93" t="s">
        <v>262</v>
      </c>
      <c r="AE434" s="95" t="s">
        <v>255</v>
      </c>
      <c r="AF434" s="97" t="s">
        <v>256</v>
      </c>
      <c r="AG434" s="91" t="s">
        <v>229</v>
      </c>
      <c r="AH434" s="92">
        <v>0</v>
      </c>
      <c r="AI434" s="92">
        <v>135.16999999999999</v>
      </c>
      <c r="AJ434" s="93">
        <v>135.19999999999999</v>
      </c>
      <c r="AK434" s="90">
        <v>9.5</v>
      </c>
      <c r="AL434" s="89">
        <v>0</v>
      </c>
      <c r="AM434" s="112" t="s">
        <v>230</v>
      </c>
      <c r="AN434" s="92" t="s">
        <v>257</v>
      </c>
      <c r="AO434" s="92" t="s">
        <v>258</v>
      </c>
      <c r="AP434" s="76" t="s">
        <v>259</v>
      </c>
      <c r="AQ434" s="27" t="str">
        <f t="shared" si="16"/>
        <v>Record Complete</v>
      </c>
      <c r="AR434" s="90" t="s">
        <v>234</v>
      </c>
      <c r="AS434" s="5" t="str">
        <f t="shared" si="17"/>
        <v/>
      </c>
      <c r="AT434" t="s">
        <v>17200</v>
      </c>
    </row>
    <row r="435" spans="1:46" ht="15.75" thickBot="1" x14ac:dyDescent="0.3">
      <c r="A435" s="186" t="s">
        <v>451</v>
      </c>
      <c r="B435" s="37">
        <v>6004</v>
      </c>
      <c r="C435" s="31" t="s">
        <v>213</v>
      </c>
      <c r="D435" s="31" t="s">
        <v>449</v>
      </c>
      <c r="E435" s="51" t="str">
        <f ca="1">IF(ISERROR(INDIRECT(CONCATENATE("FIPs_codes!",ADDRESS((MATCH($D435,INDIRECT($C435),0)+MATCH($C435,FIPs_codes!$G$1:$G$3296,0)-1),COLUMN(FIPs_codes!A433))))),"",INDIRECT(CONCATENATE("FIPs_codes!",ADDRESS((MATCH($D435,INDIRECT($C435),0)+MATCH($C435,FIPs_codes!$G$1:$G$3296,0)-1),COLUMN(FIPs_codes!A433)))))</f>
        <v>40153</v>
      </c>
      <c r="F435" s="51">
        <f ca="1">IF(ISERROR(INDIRECT(CONCATENATE("FIPs_codes!",ADDRESS((MATCH($D435,INDIRECT($C435),0)+MATCH($C435,FIPs_codes!$G$1:$G$3296,0)-1),COLUMN(FIPs_codes!C433))))),"",INDIRECT(CONCATENATE("FIPs_codes!",ADDRESS((MATCH($D435,INDIRECT($C435),0)+MATCH($C435,FIPs_codes!$G$1:$G$3296,0)-1),COLUMN(FIPs_codes!C433)))))</f>
        <v>6</v>
      </c>
      <c r="G435" s="31" t="s">
        <v>249</v>
      </c>
      <c r="H435" s="41" t="s">
        <v>217</v>
      </c>
      <c r="I435" s="186" t="s">
        <v>452</v>
      </c>
      <c r="J435" s="37" t="s">
        <v>219</v>
      </c>
      <c r="K435" s="31" t="s">
        <v>78</v>
      </c>
      <c r="L435" s="31" t="s">
        <v>220</v>
      </c>
      <c r="M435" s="41" t="s">
        <v>57</v>
      </c>
      <c r="N435" s="29" t="s">
        <v>261</v>
      </c>
      <c r="O435" s="39">
        <v>2005</v>
      </c>
      <c r="P435" s="35" t="s">
        <v>285</v>
      </c>
      <c r="Q435" s="37">
        <v>1340</v>
      </c>
      <c r="R435" s="31" t="s">
        <v>245</v>
      </c>
      <c r="S435" s="41" t="s">
        <v>60</v>
      </c>
      <c r="T435" s="186" t="s">
        <v>253</v>
      </c>
      <c r="U435" s="256" t="s">
        <v>134</v>
      </c>
      <c r="V435" s="217" t="s">
        <v>254</v>
      </c>
      <c r="W435" s="262" t="s">
        <v>225</v>
      </c>
      <c r="X435" s="43" t="s">
        <v>65</v>
      </c>
      <c r="Y435" s="43">
        <v>40184</v>
      </c>
      <c r="Z435" s="31">
        <v>100</v>
      </c>
      <c r="AA435" s="31">
        <v>891</v>
      </c>
      <c r="AB435" s="31" t="s">
        <v>66</v>
      </c>
      <c r="AC435" s="31">
        <v>163600</v>
      </c>
      <c r="AD435" s="41" t="s">
        <v>262</v>
      </c>
      <c r="AE435" s="29" t="s">
        <v>255</v>
      </c>
      <c r="AF435" s="35" t="s">
        <v>256</v>
      </c>
      <c r="AG435" s="37" t="s">
        <v>229</v>
      </c>
      <c r="AH435" s="31">
        <v>0</v>
      </c>
      <c r="AI435" s="31">
        <v>142.99</v>
      </c>
      <c r="AJ435" s="41">
        <v>143</v>
      </c>
      <c r="AK435" s="186">
        <v>9.5</v>
      </c>
      <c r="AL435" s="108">
        <v>0</v>
      </c>
      <c r="AM435" s="289" t="s">
        <v>230</v>
      </c>
      <c r="AN435" s="197" t="s">
        <v>257</v>
      </c>
      <c r="AO435" s="197" t="s">
        <v>258</v>
      </c>
      <c r="AP435" s="76" t="s">
        <v>259</v>
      </c>
      <c r="AQ435" s="27" t="str">
        <f t="shared" si="16"/>
        <v>Record Complete</v>
      </c>
      <c r="AR435" s="186" t="s">
        <v>234</v>
      </c>
      <c r="AS435" s="5" t="str">
        <f t="shared" si="17"/>
        <v/>
      </c>
      <c r="AT435" t="s">
        <v>17200</v>
      </c>
    </row>
    <row r="436" spans="1:46" ht="15.75" thickBot="1" x14ac:dyDescent="0.3">
      <c r="A436" s="188" t="s">
        <v>451</v>
      </c>
      <c r="B436" s="38">
        <v>6004</v>
      </c>
      <c r="C436" s="32" t="s">
        <v>213</v>
      </c>
      <c r="D436" s="32" t="s">
        <v>449</v>
      </c>
      <c r="E436" s="51" t="str">
        <f ca="1">IF(ISERROR(INDIRECT(CONCATENATE("FIPs_codes!",ADDRESS((MATCH($D436,INDIRECT($C436),0)+MATCH($C436,FIPs_codes!$G$1:$G$3296,0)-1),COLUMN(FIPs_codes!A434))))),"",INDIRECT(CONCATENATE("FIPs_codes!",ADDRESS((MATCH($D436,INDIRECT($C436),0)+MATCH($C436,FIPs_codes!$G$1:$G$3296,0)-1),COLUMN(FIPs_codes!A434)))))</f>
        <v>40153</v>
      </c>
      <c r="F436" s="51">
        <f ca="1">IF(ISERROR(INDIRECT(CONCATENATE("FIPs_codes!",ADDRESS((MATCH($D436,INDIRECT($C436),0)+MATCH($C436,FIPs_codes!$G$1:$G$3296,0)-1),COLUMN(FIPs_codes!C434))))),"",INDIRECT(CONCATENATE("FIPs_codes!",ADDRESS((MATCH($D436,INDIRECT($C436),0)+MATCH($C436,FIPs_codes!$G$1:$G$3296,0)-1),COLUMN(FIPs_codes!C434)))))</f>
        <v>6</v>
      </c>
      <c r="G436" s="32" t="s">
        <v>249</v>
      </c>
      <c r="H436" s="42" t="s">
        <v>217</v>
      </c>
      <c r="I436" s="188" t="s">
        <v>452</v>
      </c>
      <c r="J436" s="38" t="s">
        <v>219</v>
      </c>
      <c r="K436" s="32" t="s">
        <v>78</v>
      </c>
      <c r="L436" s="32" t="s">
        <v>220</v>
      </c>
      <c r="M436" s="42" t="s">
        <v>57</v>
      </c>
      <c r="N436" s="30" t="s">
        <v>261</v>
      </c>
      <c r="O436" s="40">
        <v>2005</v>
      </c>
      <c r="P436" s="36" t="s">
        <v>252</v>
      </c>
      <c r="Q436" s="38">
        <v>1340</v>
      </c>
      <c r="R436" s="32" t="s">
        <v>245</v>
      </c>
      <c r="S436" s="42" t="s">
        <v>60</v>
      </c>
      <c r="T436" s="188" t="s">
        <v>253</v>
      </c>
      <c r="U436" s="257" t="s">
        <v>134</v>
      </c>
      <c r="V436" s="215" t="s">
        <v>254</v>
      </c>
      <c r="W436" s="264" t="s">
        <v>225</v>
      </c>
      <c r="X436" s="44" t="s">
        <v>65</v>
      </c>
      <c r="Y436" s="44">
        <v>40192</v>
      </c>
      <c r="Z436" s="32">
        <v>96</v>
      </c>
      <c r="AA436" s="32">
        <v>891</v>
      </c>
      <c r="AB436" s="32" t="s">
        <v>66</v>
      </c>
      <c r="AC436" s="32">
        <v>150976</v>
      </c>
      <c r="AD436" s="42" t="s">
        <v>262</v>
      </c>
      <c r="AE436" s="30" t="s">
        <v>255</v>
      </c>
      <c r="AF436" s="36" t="s">
        <v>256</v>
      </c>
      <c r="AG436" s="38" t="s">
        <v>229</v>
      </c>
      <c r="AH436" s="32">
        <v>18.489999999999998</v>
      </c>
      <c r="AI436" s="32">
        <v>165.4</v>
      </c>
      <c r="AJ436" s="42">
        <v>183.89</v>
      </c>
      <c r="AK436" s="188">
        <v>8.6999999999999993</v>
      </c>
      <c r="AL436" s="75">
        <v>0.1005492413943118</v>
      </c>
      <c r="AM436" s="290" t="s">
        <v>230</v>
      </c>
      <c r="AN436" s="32" t="s">
        <v>257</v>
      </c>
      <c r="AO436" s="32" t="s">
        <v>258</v>
      </c>
      <c r="AP436" s="76" t="s">
        <v>259</v>
      </c>
      <c r="AQ436" s="27" t="str">
        <f t="shared" si="16"/>
        <v>Record Complete</v>
      </c>
      <c r="AR436" s="188" t="s">
        <v>234</v>
      </c>
      <c r="AS436" s="5" t="str">
        <f t="shared" si="17"/>
        <v/>
      </c>
      <c r="AT436" t="s">
        <v>17200</v>
      </c>
    </row>
    <row r="437" spans="1:46" ht="15.75" thickBot="1" x14ac:dyDescent="0.3">
      <c r="A437" s="90" t="s">
        <v>451</v>
      </c>
      <c r="B437" s="91">
        <v>6004</v>
      </c>
      <c r="C437" s="92" t="s">
        <v>213</v>
      </c>
      <c r="D437" s="92" t="s">
        <v>449</v>
      </c>
      <c r="E437" s="51" t="str">
        <f ca="1">IF(ISERROR(INDIRECT(CONCATENATE("FIPs_codes!",ADDRESS((MATCH($D437,INDIRECT($C437),0)+MATCH($C437,FIPs_codes!$G$1:$G$3296,0)-1),COLUMN(FIPs_codes!A435))))),"",INDIRECT(CONCATENATE("FIPs_codes!",ADDRESS((MATCH($D437,INDIRECT($C437),0)+MATCH($C437,FIPs_codes!$G$1:$G$3296,0)-1),COLUMN(FIPs_codes!A435)))))</f>
        <v>40153</v>
      </c>
      <c r="F437" s="51">
        <f ca="1">IF(ISERROR(INDIRECT(CONCATENATE("FIPs_codes!",ADDRESS((MATCH($D437,INDIRECT($C437),0)+MATCH($C437,FIPs_codes!$G$1:$G$3296,0)-1),COLUMN(FIPs_codes!C435))))),"",INDIRECT(CONCATENATE("FIPs_codes!",ADDRESS((MATCH($D437,INDIRECT($C437),0)+MATCH($C437,FIPs_codes!$G$1:$G$3296,0)-1),COLUMN(FIPs_codes!C435)))))</f>
        <v>6</v>
      </c>
      <c r="G437" s="92" t="s">
        <v>249</v>
      </c>
      <c r="H437" s="93" t="s">
        <v>217</v>
      </c>
      <c r="I437" s="90" t="s">
        <v>452</v>
      </c>
      <c r="J437" s="91" t="s">
        <v>219</v>
      </c>
      <c r="K437" s="92" t="s">
        <v>78</v>
      </c>
      <c r="L437" s="92" t="s">
        <v>220</v>
      </c>
      <c r="M437" s="93" t="s">
        <v>57</v>
      </c>
      <c r="N437" s="95" t="s">
        <v>261</v>
      </c>
      <c r="O437" s="96">
        <v>2005</v>
      </c>
      <c r="P437" s="97" t="s">
        <v>252</v>
      </c>
      <c r="Q437" s="91">
        <v>1340</v>
      </c>
      <c r="R437" s="92" t="s">
        <v>245</v>
      </c>
      <c r="S437" s="93" t="s">
        <v>60</v>
      </c>
      <c r="T437" s="90" t="s">
        <v>253</v>
      </c>
      <c r="U437" s="98" t="s">
        <v>134</v>
      </c>
      <c r="V437" s="116" t="s">
        <v>254</v>
      </c>
      <c r="W437" s="99" t="s">
        <v>225</v>
      </c>
      <c r="X437" s="100" t="s">
        <v>65</v>
      </c>
      <c r="Y437" s="100">
        <v>40192</v>
      </c>
      <c r="Z437" s="92">
        <v>96</v>
      </c>
      <c r="AA437" s="92">
        <v>891</v>
      </c>
      <c r="AB437" s="92" t="s">
        <v>66</v>
      </c>
      <c r="AC437" s="92">
        <v>150976</v>
      </c>
      <c r="AD437" s="93" t="s">
        <v>262</v>
      </c>
      <c r="AE437" s="95" t="s">
        <v>255</v>
      </c>
      <c r="AF437" s="97" t="s">
        <v>256</v>
      </c>
      <c r="AG437" s="91" t="s">
        <v>229</v>
      </c>
      <c r="AH437" s="92">
        <v>15.03</v>
      </c>
      <c r="AI437" s="92">
        <v>169.32</v>
      </c>
      <c r="AJ437" s="93">
        <v>184.35</v>
      </c>
      <c r="AK437" s="90">
        <v>8.6999999999999993</v>
      </c>
      <c r="AL437" s="89">
        <v>8.1529698942229459E-2</v>
      </c>
      <c r="AM437" s="112" t="s">
        <v>230</v>
      </c>
      <c r="AN437" s="92" t="s">
        <v>257</v>
      </c>
      <c r="AO437" s="92" t="s">
        <v>258</v>
      </c>
      <c r="AP437" s="76" t="s">
        <v>259</v>
      </c>
      <c r="AQ437" s="27" t="str">
        <f t="shared" si="16"/>
        <v>Record Complete</v>
      </c>
      <c r="AR437" s="90" t="s">
        <v>234</v>
      </c>
      <c r="AS437" s="5" t="str">
        <f t="shared" si="17"/>
        <v/>
      </c>
      <c r="AT437" t="s">
        <v>17200</v>
      </c>
    </row>
    <row r="438" spans="1:46" ht="15.75" thickBot="1" x14ac:dyDescent="0.3">
      <c r="A438" s="77" t="s">
        <v>451</v>
      </c>
      <c r="B438" s="78">
        <v>6004</v>
      </c>
      <c r="C438" s="79" t="s">
        <v>213</v>
      </c>
      <c r="D438" s="79" t="s">
        <v>449</v>
      </c>
      <c r="E438" s="51" t="str">
        <f ca="1">IF(ISERROR(INDIRECT(CONCATENATE("FIPs_codes!",ADDRESS((MATCH($D438,INDIRECT($C438),0)+MATCH($C438,FIPs_codes!$G$1:$G$3296,0)-1),COLUMN(FIPs_codes!A436))))),"",INDIRECT(CONCATENATE("FIPs_codes!",ADDRESS((MATCH($D438,INDIRECT($C438),0)+MATCH($C438,FIPs_codes!$G$1:$G$3296,0)-1),COLUMN(FIPs_codes!A436)))))</f>
        <v>40153</v>
      </c>
      <c r="F438" s="51">
        <f ca="1">IF(ISERROR(INDIRECT(CONCATENATE("FIPs_codes!",ADDRESS((MATCH($D438,INDIRECT($C438),0)+MATCH($C438,FIPs_codes!$G$1:$G$3296,0)-1),COLUMN(FIPs_codes!C436))))),"",INDIRECT(CONCATENATE("FIPs_codes!",ADDRESS((MATCH($D438,INDIRECT($C438),0)+MATCH($C438,FIPs_codes!$G$1:$G$3296,0)-1),COLUMN(FIPs_codes!C436)))))</f>
        <v>6</v>
      </c>
      <c r="G438" s="79" t="s">
        <v>249</v>
      </c>
      <c r="H438" s="81" t="s">
        <v>217</v>
      </c>
      <c r="I438" s="77" t="s">
        <v>452</v>
      </c>
      <c r="J438" s="78" t="s">
        <v>219</v>
      </c>
      <c r="K438" s="79" t="s">
        <v>78</v>
      </c>
      <c r="L438" s="79" t="s">
        <v>220</v>
      </c>
      <c r="M438" s="81" t="s">
        <v>57</v>
      </c>
      <c r="N438" s="83" t="s">
        <v>261</v>
      </c>
      <c r="O438" s="84">
        <v>2005</v>
      </c>
      <c r="P438" s="85" t="s">
        <v>252</v>
      </c>
      <c r="Q438" s="78">
        <v>1340</v>
      </c>
      <c r="R438" s="79" t="s">
        <v>245</v>
      </c>
      <c r="S438" s="81" t="s">
        <v>60</v>
      </c>
      <c r="T438" s="77" t="s">
        <v>253</v>
      </c>
      <c r="U438" s="86" t="s">
        <v>134</v>
      </c>
      <c r="V438" s="115" t="s">
        <v>254</v>
      </c>
      <c r="W438" s="87" t="s">
        <v>225</v>
      </c>
      <c r="X438" s="88" t="s">
        <v>65</v>
      </c>
      <c r="Y438" s="88">
        <v>40192</v>
      </c>
      <c r="Z438" s="79">
        <v>96</v>
      </c>
      <c r="AA438" s="79">
        <v>891</v>
      </c>
      <c r="AB438" s="79" t="s">
        <v>66</v>
      </c>
      <c r="AC438" s="79">
        <v>150976</v>
      </c>
      <c r="AD438" s="81" t="s">
        <v>262</v>
      </c>
      <c r="AE438" s="83" t="s">
        <v>255</v>
      </c>
      <c r="AF438" s="85" t="s">
        <v>256</v>
      </c>
      <c r="AG438" s="78" t="s">
        <v>229</v>
      </c>
      <c r="AH438" s="79">
        <v>14.81</v>
      </c>
      <c r="AI438" s="79">
        <v>179.1</v>
      </c>
      <c r="AJ438" s="81">
        <v>193.91</v>
      </c>
      <c r="AK438" s="77">
        <v>8.69</v>
      </c>
      <c r="AL438" s="89">
        <v>7.6375638182662062E-2</v>
      </c>
      <c r="AM438" s="113" t="s">
        <v>230</v>
      </c>
      <c r="AN438" s="79" t="s">
        <v>257</v>
      </c>
      <c r="AO438" s="79" t="s">
        <v>258</v>
      </c>
      <c r="AP438" s="76" t="s">
        <v>259</v>
      </c>
      <c r="AQ438" s="27" t="str">
        <f t="shared" si="16"/>
        <v>Record Complete</v>
      </c>
      <c r="AR438" s="77" t="s">
        <v>234</v>
      </c>
      <c r="AS438" s="5" t="str">
        <f t="shared" si="17"/>
        <v/>
      </c>
      <c r="AT438" t="s">
        <v>17200</v>
      </c>
    </row>
    <row r="439" spans="1:46" ht="15.75" thickBot="1" x14ac:dyDescent="0.3">
      <c r="A439" s="77" t="s">
        <v>451</v>
      </c>
      <c r="B439" s="78">
        <v>6004</v>
      </c>
      <c r="C439" s="79" t="s">
        <v>213</v>
      </c>
      <c r="D439" s="79" t="s">
        <v>449</v>
      </c>
      <c r="E439" s="51" t="str">
        <f ca="1">IF(ISERROR(INDIRECT(CONCATENATE("FIPs_codes!",ADDRESS((MATCH($D439,INDIRECT($C439),0)+MATCH($C439,FIPs_codes!$G$1:$G$3296,0)-1),COLUMN(FIPs_codes!A437))))),"",INDIRECT(CONCATENATE("FIPs_codes!",ADDRESS((MATCH($D439,INDIRECT($C439),0)+MATCH($C439,FIPs_codes!$G$1:$G$3296,0)-1),COLUMN(FIPs_codes!A437)))))</f>
        <v>40153</v>
      </c>
      <c r="F439" s="51">
        <f ca="1">IF(ISERROR(INDIRECT(CONCATENATE("FIPs_codes!",ADDRESS((MATCH($D439,INDIRECT($C439),0)+MATCH($C439,FIPs_codes!$G$1:$G$3296,0)-1),COLUMN(FIPs_codes!C437))))),"",INDIRECT(CONCATENATE("FIPs_codes!",ADDRESS((MATCH($D439,INDIRECT($C439),0)+MATCH($C439,FIPs_codes!$G$1:$G$3296,0)-1),COLUMN(FIPs_codes!C437)))))</f>
        <v>6</v>
      </c>
      <c r="G439" s="79" t="s">
        <v>249</v>
      </c>
      <c r="H439" s="81" t="s">
        <v>217</v>
      </c>
      <c r="I439" s="77" t="s">
        <v>452</v>
      </c>
      <c r="J439" s="78" t="s">
        <v>219</v>
      </c>
      <c r="K439" s="79" t="s">
        <v>78</v>
      </c>
      <c r="L439" s="79" t="s">
        <v>220</v>
      </c>
      <c r="M439" s="81" t="s">
        <v>57</v>
      </c>
      <c r="N439" s="83" t="s">
        <v>293</v>
      </c>
      <c r="O439" s="84">
        <v>2005</v>
      </c>
      <c r="P439" s="85" t="s">
        <v>288</v>
      </c>
      <c r="Q439" s="78">
        <v>1775</v>
      </c>
      <c r="R439" s="79" t="s">
        <v>245</v>
      </c>
      <c r="S439" s="81" t="s">
        <v>60</v>
      </c>
      <c r="T439" s="77" t="s">
        <v>253</v>
      </c>
      <c r="U439" s="86" t="s">
        <v>134</v>
      </c>
      <c r="V439" s="115" t="s">
        <v>254</v>
      </c>
      <c r="W439" s="87" t="s">
        <v>225</v>
      </c>
      <c r="X439" s="88" t="s">
        <v>65</v>
      </c>
      <c r="Y439" s="88">
        <v>40253</v>
      </c>
      <c r="Z439" s="79">
        <v>96</v>
      </c>
      <c r="AA439" s="79">
        <v>867</v>
      </c>
      <c r="AB439" s="79" t="s">
        <v>66</v>
      </c>
      <c r="AC439" s="79">
        <v>212780</v>
      </c>
      <c r="AD439" s="81" t="s">
        <v>262</v>
      </c>
      <c r="AE439" s="83" t="s">
        <v>255</v>
      </c>
      <c r="AF439" s="85" t="s">
        <v>256</v>
      </c>
      <c r="AG439" s="78" t="s">
        <v>229</v>
      </c>
      <c r="AH439" s="79">
        <v>0</v>
      </c>
      <c r="AI439" s="79">
        <v>51.66</v>
      </c>
      <c r="AJ439" s="81">
        <v>51.66</v>
      </c>
      <c r="AK439" s="77">
        <v>12.1</v>
      </c>
      <c r="AL439" s="89">
        <v>0</v>
      </c>
      <c r="AM439" s="113" t="s">
        <v>230</v>
      </c>
      <c r="AN439" s="79" t="s">
        <v>257</v>
      </c>
      <c r="AO439" s="79" t="s">
        <v>258</v>
      </c>
      <c r="AP439" s="76" t="s">
        <v>259</v>
      </c>
      <c r="AQ439" s="27" t="str">
        <f t="shared" si="16"/>
        <v>Record Complete</v>
      </c>
      <c r="AR439" s="77" t="s">
        <v>234</v>
      </c>
      <c r="AS439" s="5" t="str">
        <f t="shared" si="17"/>
        <v/>
      </c>
      <c r="AT439" t="s">
        <v>17200</v>
      </c>
    </row>
    <row r="440" spans="1:46" ht="15.75" thickBot="1" x14ac:dyDescent="0.3">
      <c r="A440" s="90" t="s">
        <v>451</v>
      </c>
      <c r="B440" s="91">
        <v>6004</v>
      </c>
      <c r="C440" s="92" t="s">
        <v>213</v>
      </c>
      <c r="D440" s="92" t="s">
        <v>449</v>
      </c>
      <c r="E440" s="51" t="str">
        <f ca="1">IF(ISERROR(INDIRECT(CONCATENATE("FIPs_codes!",ADDRESS((MATCH($D440,INDIRECT($C440),0)+MATCH($C440,FIPs_codes!$G$1:$G$3296,0)-1),COLUMN(FIPs_codes!A438))))),"",INDIRECT(CONCATENATE("FIPs_codes!",ADDRESS((MATCH($D440,INDIRECT($C440),0)+MATCH($C440,FIPs_codes!$G$1:$G$3296,0)-1),COLUMN(FIPs_codes!A438)))))</f>
        <v>40153</v>
      </c>
      <c r="F440" s="51">
        <f ca="1">IF(ISERROR(INDIRECT(CONCATENATE("FIPs_codes!",ADDRESS((MATCH($D440,INDIRECT($C440),0)+MATCH($C440,FIPs_codes!$G$1:$G$3296,0)-1),COLUMN(FIPs_codes!C438))))),"",INDIRECT(CONCATENATE("FIPs_codes!",ADDRESS((MATCH($D440,INDIRECT($C440),0)+MATCH($C440,FIPs_codes!$G$1:$G$3296,0)-1),COLUMN(FIPs_codes!C438)))))</f>
        <v>6</v>
      </c>
      <c r="G440" s="92" t="s">
        <v>249</v>
      </c>
      <c r="H440" s="93" t="s">
        <v>217</v>
      </c>
      <c r="I440" s="90" t="s">
        <v>452</v>
      </c>
      <c r="J440" s="91" t="s">
        <v>219</v>
      </c>
      <c r="K440" s="92" t="s">
        <v>78</v>
      </c>
      <c r="L440" s="92" t="s">
        <v>220</v>
      </c>
      <c r="M440" s="93" t="s">
        <v>57</v>
      </c>
      <c r="N440" s="95" t="s">
        <v>293</v>
      </c>
      <c r="O440" s="96">
        <v>2005</v>
      </c>
      <c r="P440" s="97" t="s">
        <v>288</v>
      </c>
      <c r="Q440" s="91">
        <v>1775</v>
      </c>
      <c r="R440" s="92" t="s">
        <v>245</v>
      </c>
      <c r="S440" s="93" t="s">
        <v>60</v>
      </c>
      <c r="T440" s="90" t="s">
        <v>253</v>
      </c>
      <c r="U440" s="98" t="s">
        <v>134</v>
      </c>
      <c r="V440" s="116" t="s">
        <v>254</v>
      </c>
      <c r="W440" s="99" t="s">
        <v>225</v>
      </c>
      <c r="X440" s="100" t="s">
        <v>65</v>
      </c>
      <c r="Y440" s="100">
        <v>40253</v>
      </c>
      <c r="Z440" s="92">
        <v>96</v>
      </c>
      <c r="AA440" s="92">
        <v>867</v>
      </c>
      <c r="AB440" s="92" t="s">
        <v>66</v>
      </c>
      <c r="AC440" s="92">
        <v>212780</v>
      </c>
      <c r="AD440" s="93" t="s">
        <v>262</v>
      </c>
      <c r="AE440" s="95" t="s">
        <v>255</v>
      </c>
      <c r="AF440" s="97" t="s">
        <v>256</v>
      </c>
      <c r="AG440" s="91" t="s">
        <v>229</v>
      </c>
      <c r="AH440" s="92">
        <v>0</v>
      </c>
      <c r="AI440" s="92">
        <v>52.58</v>
      </c>
      <c r="AJ440" s="93">
        <v>52.6</v>
      </c>
      <c r="AK440" s="90">
        <v>12.09</v>
      </c>
      <c r="AL440" s="89">
        <v>0</v>
      </c>
      <c r="AM440" s="112" t="s">
        <v>230</v>
      </c>
      <c r="AN440" s="92" t="s">
        <v>257</v>
      </c>
      <c r="AO440" s="92" t="s">
        <v>258</v>
      </c>
      <c r="AP440" s="76" t="s">
        <v>259</v>
      </c>
      <c r="AQ440" s="27" t="str">
        <f t="shared" si="16"/>
        <v>Record Complete</v>
      </c>
      <c r="AR440" s="90" t="s">
        <v>234</v>
      </c>
      <c r="AS440" s="5" t="str">
        <f t="shared" si="17"/>
        <v/>
      </c>
      <c r="AT440" t="s">
        <v>17200</v>
      </c>
    </row>
    <row r="441" spans="1:46" ht="15.75" thickBot="1" x14ac:dyDescent="0.3">
      <c r="A441" s="77" t="s">
        <v>451</v>
      </c>
      <c r="B441" s="78">
        <v>6004</v>
      </c>
      <c r="C441" s="79" t="s">
        <v>213</v>
      </c>
      <c r="D441" s="79" t="s">
        <v>449</v>
      </c>
      <c r="E441" s="51" t="str">
        <f ca="1">IF(ISERROR(INDIRECT(CONCATENATE("FIPs_codes!",ADDRESS((MATCH($D441,INDIRECT($C441),0)+MATCH($C441,FIPs_codes!$G$1:$G$3296,0)-1),COLUMN(FIPs_codes!A439))))),"",INDIRECT(CONCATENATE("FIPs_codes!",ADDRESS((MATCH($D441,INDIRECT($C441),0)+MATCH($C441,FIPs_codes!$G$1:$G$3296,0)-1),COLUMN(FIPs_codes!A439)))))</f>
        <v>40153</v>
      </c>
      <c r="F441" s="51">
        <f ca="1">IF(ISERROR(INDIRECT(CONCATENATE("FIPs_codes!",ADDRESS((MATCH($D441,INDIRECT($C441),0)+MATCH($C441,FIPs_codes!$G$1:$G$3296,0)-1),COLUMN(FIPs_codes!C439))))),"",INDIRECT(CONCATENATE("FIPs_codes!",ADDRESS((MATCH($D441,INDIRECT($C441),0)+MATCH($C441,FIPs_codes!$G$1:$G$3296,0)-1),COLUMN(FIPs_codes!C439)))))</f>
        <v>6</v>
      </c>
      <c r="G441" s="79" t="s">
        <v>249</v>
      </c>
      <c r="H441" s="81" t="s">
        <v>217</v>
      </c>
      <c r="I441" s="77" t="s">
        <v>452</v>
      </c>
      <c r="J441" s="78" t="s">
        <v>219</v>
      </c>
      <c r="K441" s="79" t="s">
        <v>78</v>
      </c>
      <c r="L441" s="79" t="s">
        <v>220</v>
      </c>
      <c r="M441" s="81" t="s">
        <v>57</v>
      </c>
      <c r="N441" s="83" t="s">
        <v>293</v>
      </c>
      <c r="O441" s="84">
        <v>2005</v>
      </c>
      <c r="P441" s="85" t="s">
        <v>288</v>
      </c>
      <c r="Q441" s="78">
        <v>1775</v>
      </c>
      <c r="R441" s="79" t="s">
        <v>245</v>
      </c>
      <c r="S441" s="81" t="s">
        <v>60</v>
      </c>
      <c r="T441" s="77" t="s">
        <v>253</v>
      </c>
      <c r="U441" s="86" t="s">
        <v>134</v>
      </c>
      <c r="V441" s="115" t="s">
        <v>254</v>
      </c>
      <c r="W441" s="87" t="s">
        <v>225</v>
      </c>
      <c r="X441" s="88" t="s">
        <v>65</v>
      </c>
      <c r="Y441" s="88">
        <v>40253</v>
      </c>
      <c r="Z441" s="79">
        <v>96</v>
      </c>
      <c r="AA441" s="79">
        <v>867</v>
      </c>
      <c r="AB441" s="79" t="s">
        <v>66</v>
      </c>
      <c r="AC441" s="79">
        <v>212780</v>
      </c>
      <c r="AD441" s="81" t="s">
        <v>262</v>
      </c>
      <c r="AE441" s="83" t="s">
        <v>255</v>
      </c>
      <c r="AF441" s="85" t="s">
        <v>256</v>
      </c>
      <c r="AG441" s="78" t="s">
        <v>229</v>
      </c>
      <c r="AH441" s="79">
        <v>0</v>
      </c>
      <c r="AI441" s="79">
        <v>56.03</v>
      </c>
      <c r="AJ441" s="81">
        <v>56.05</v>
      </c>
      <c r="AK441" s="77">
        <v>12.08</v>
      </c>
      <c r="AL441" s="89">
        <v>0</v>
      </c>
      <c r="AM441" s="113" t="s">
        <v>230</v>
      </c>
      <c r="AN441" s="79" t="s">
        <v>257</v>
      </c>
      <c r="AO441" s="79" t="s">
        <v>258</v>
      </c>
      <c r="AP441" s="76" t="s">
        <v>259</v>
      </c>
      <c r="AQ441" s="27" t="str">
        <f t="shared" si="16"/>
        <v>Record Complete</v>
      </c>
      <c r="AR441" s="77" t="s">
        <v>234</v>
      </c>
      <c r="AS441" s="5" t="str">
        <f t="shared" si="17"/>
        <v/>
      </c>
      <c r="AT441" t="s">
        <v>17200</v>
      </c>
    </row>
    <row r="442" spans="1:46" ht="15.75" thickBot="1" x14ac:dyDescent="0.3">
      <c r="A442" s="90" t="s">
        <v>451</v>
      </c>
      <c r="B442" s="91">
        <v>6004</v>
      </c>
      <c r="C442" s="92" t="s">
        <v>213</v>
      </c>
      <c r="D442" s="92" t="s">
        <v>449</v>
      </c>
      <c r="E442" s="51" t="str">
        <f ca="1">IF(ISERROR(INDIRECT(CONCATENATE("FIPs_codes!",ADDRESS((MATCH($D442,INDIRECT($C442),0)+MATCH($C442,FIPs_codes!$G$1:$G$3296,0)-1),COLUMN(FIPs_codes!A440))))),"",INDIRECT(CONCATENATE("FIPs_codes!",ADDRESS((MATCH($D442,INDIRECT($C442),0)+MATCH($C442,FIPs_codes!$G$1:$G$3296,0)-1),COLUMN(FIPs_codes!A440)))))</f>
        <v>40153</v>
      </c>
      <c r="F442" s="51">
        <f ca="1">IF(ISERROR(INDIRECT(CONCATENATE("FIPs_codes!",ADDRESS((MATCH($D442,INDIRECT($C442),0)+MATCH($C442,FIPs_codes!$G$1:$G$3296,0)-1),COLUMN(FIPs_codes!C440))))),"",INDIRECT(CONCATENATE("FIPs_codes!",ADDRESS((MATCH($D442,INDIRECT($C442),0)+MATCH($C442,FIPs_codes!$G$1:$G$3296,0)-1),COLUMN(FIPs_codes!C440)))))</f>
        <v>6</v>
      </c>
      <c r="G442" s="92" t="s">
        <v>249</v>
      </c>
      <c r="H442" s="93" t="s">
        <v>217</v>
      </c>
      <c r="I442" s="90" t="s">
        <v>452</v>
      </c>
      <c r="J442" s="91" t="s">
        <v>219</v>
      </c>
      <c r="K442" s="92" t="s">
        <v>78</v>
      </c>
      <c r="L442" s="92" t="s">
        <v>220</v>
      </c>
      <c r="M442" s="93" t="s">
        <v>57</v>
      </c>
      <c r="N442" s="95" t="s">
        <v>261</v>
      </c>
      <c r="O442" s="96">
        <v>2008</v>
      </c>
      <c r="P442" s="97" t="s">
        <v>294</v>
      </c>
      <c r="Q442" s="91">
        <v>1340</v>
      </c>
      <c r="R442" s="92" t="s">
        <v>245</v>
      </c>
      <c r="S442" s="93" t="s">
        <v>60</v>
      </c>
      <c r="T442" s="90" t="s">
        <v>253</v>
      </c>
      <c r="U442" s="98" t="s">
        <v>134</v>
      </c>
      <c r="V442" s="116" t="s">
        <v>254</v>
      </c>
      <c r="W442" s="99" t="s">
        <v>225</v>
      </c>
      <c r="X442" s="100" t="s">
        <v>65</v>
      </c>
      <c r="Y442" s="100">
        <v>40254</v>
      </c>
      <c r="Z442" s="92">
        <v>100</v>
      </c>
      <c r="AA442" s="92">
        <v>891</v>
      </c>
      <c r="AB442" s="92" t="s">
        <v>66</v>
      </c>
      <c r="AC442" s="92">
        <v>157889</v>
      </c>
      <c r="AD442" s="93" t="s">
        <v>262</v>
      </c>
      <c r="AE442" s="95" t="s">
        <v>255</v>
      </c>
      <c r="AF442" s="97" t="s">
        <v>256</v>
      </c>
      <c r="AG442" s="91" t="s">
        <v>229</v>
      </c>
      <c r="AH442" s="92">
        <v>0</v>
      </c>
      <c r="AI442" s="92">
        <v>180.69</v>
      </c>
      <c r="AJ442" s="93">
        <v>180.7</v>
      </c>
      <c r="AK442" s="90">
        <v>9.18</v>
      </c>
      <c r="AL442" s="89">
        <v>0</v>
      </c>
      <c r="AM442" s="112" t="s">
        <v>230</v>
      </c>
      <c r="AN442" s="92" t="s">
        <v>257</v>
      </c>
      <c r="AO442" s="92" t="s">
        <v>258</v>
      </c>
      <c r="AP442" s="76" t="s">
        <v>259</v>
      </c>
      <c r="AQ442" s="27" t="str">
        <f t="shared" si="16"/>
        <v>Record Complete</v>
      </c>
      <c r="AR442" s="90" t="s">
        <v>234</v>
      </c>
      <c r="AS442" s="5" t="str">
        <f t="shared" si="17"/>
        <v/>
      </c>
      <c r="AT442" t="s">
        <v>17200</v>
      </c>
    </row>
    <row r="443" spans="1:46" ht="15.75" thickBot="1" x14ac:dyDescent="0.3">
      <c r="A443" s="77" t="s">
        <v>451</v>
      </c>
      <c r="B443" s="78">
        <v>6004</v>
      </c>
      <c r="C443" s="79" t="s">
        <v>213</v>
      </c>
      <c r="D443" s="79" t="s">
        <v>449</v>
      </c>
      <c r="E443" s="51" t="str">
        <f ca="1">IF(ISERROR(INDIRECT(CONCATENATE("FIPs_codes!",ADDRESS((MATCH($D443,INDIRECT($C443),0)+MATCH($C443,FIPs_codes!$G$1:$G$3296,0)-1),COLUMN(FIPs_codes!A441))))),"",INDIRECT(CONCATENATE("FIPs_codes!",ADDRESS((MATCH($D443,INDIRECT($C443),0)+MATCH($C443,FIPs_codes!$G$1:$G$3296,0)-1),COLUMN(FIPs_codes!A441)))))</f>
        <v>40153</v>
      </c>
      <c r="F443" s="51">
        <f ca="1">IF(ISERROR(INDIRECT(CONCATENATE("FIPs_codes!",ADDRESS((MATCH($D443,INDIRECT($C443),0)+MATCH($C443,FIPs_codes!$G$1:$G$3296,0)-1),COLUMN(FIPs_codes!C441))))),"",INDIRECT(CONCATENATE("FIPs_codes!",ADDRESS((MATCH($D443,INDIRECT($C443),0)+MATCH($C443,FIPs_codes!$G$1:$G$3296,0)-1),COLUMN(FIPs_codes!C441)))))</f>
        <v>6</v>
      </c>
      <c r="G443" s="79" t="s">
        <v>249</v>
      </c>
      <c r="H443" s="81" t="s">
        <v>217</v>
      </c>
      <c r="I443" s="77" t="s">
        <v>452</v>
      </c>
      <c r="J443" s="78" t="s">
        <v>219</v>
      </c>
      <c r="K443" s="79" t="s">
        <v>78</v>
      </c>
      <c r="L443" s="79" t="s">
        <v>220</v>
      </c>
      <c r="M443" s="81" t="s">
        <v>57</v>
      </c>
      <c r="N443" s="83" t="s">
        <v>261</v>
      </c>
      <c r="O443" s="84">
        <v>2008</v>
      </c>
      <c r="P443" s="85" t="s">
        <v>294</v>
      </c>
      <c r="Q443" s="78">
        <v>1340</v>
      </c>
      <c r="R443" s="79" t="s">
        <v>245</v>
      </c>
      <c r="S443" s="81" t="s">
        <v>60</v>
      </c>
      <c r="T443" s="77" t="s">
        <v>253</v>
      </c>
      <c r="U443" s="86" t="s">
        <v>134</v>
      </c>
      <c r="V443" s="115" t="s">
        <v>254</v>
      </c>
      <c r="W443" s="87" t="s">
        <v>225</v>
      </c>
      <c r="X443" s="88" t="s">
        <v>65</v>
      </c>
      <c r="Y443" s="88">
        <v>40254</v>
      </c>
      <c r="Z443" s="79">
        <v>100</v>
      </c>
      <c r="AA443" s="79">
        <v>891</v>
      </c>
      <c r="AB443" s="79" t="s">
        <v>66</v>
      </c>
      <c r="AC443" s="79">
        <v>157889</v>
      </c>
      <c r="AD443" s="81" t="s">
        <v>262</v>
      </c>
      <c r="AE443" s="83" t="s">
        <v>255</v>
      </c>
      <c r="AF443" s="85" t="s">
        <v>256</v>
      </c>
      <c r="AG443" s="78" t="s">
        <v>229</v>
      </c>
      <c r="AH443" s="79">
        <v>0</v>
      </c>
      <c r="AI443" s="79">
        <v>182.46</v>
      </c>
      <c r="AJ443" s="81">
        <v>182.46</v>
      </c>
      <c r="AK443" s="77">
        <v>9.16</v>
      </c>
      <c r="AL443" s="89">
        <v>0</v>
      </c>
      <c r="AM443" s="113" t="s">
        <v>230</v>
      </c>
      <c r="AN443" s="79" t="s">
        <v>257</v>
      </c>
      <c r="AO443" s="79" t="s">
        <v>258</v>
      </c>
      <c r="AP443" s="76" t="s">
        <v>259</v>
      </c>
      <c r="AQ443" s="27" t="str">
        <f t="shared" si="16"/>
        <v>Record Complete</v>
      </c>
      <c r="AR443" s="77" t="s">
        <v>234</v>
      </c>
      <c r="AS443" s="5" t="str">
        <f t="shared" si="17"/>
        <v/>
      </c>
      <c r="AT443" t="s">
        <v>17200</v>
      </c>
    </row>
    <row r="444" spans="1:46" ht="15.75" thickBot="1" x14ac:dyDescent="0.3">
      <c r="A444" s="77" t="s">
        <v>451</v>
      </c>
      <c r="B444" s="78">
        <v>6004</v>
      </c>
      <c r="C444" s="79" t="s">
        <v>213</v>
      </c>
      <c r="D444" s="79" t="s">
        <v>449</v>
      </c>
      <c r="E444" s="51" t="str">
        <f ca="1">IF(ISERROR(INDIRECT(CONCATENATE("FIPs_codes!",ADDRESS((MATCH($D444,INDIRECT($C444),0)+MATCH($C444,FIPs_codes!$G$1:$G$3296,0)-1),COLUMN(FIPs_codes!A442))))),"",INDIRECT(CONCATENATE("FIPs_codes!",ADDRESS((MATCH($D444,INDIRECT($C444),0)+MATCH($C444,FIPs_codes!$G$1:$G$3296,0)-1),COLUMN(FIPs_codes!A442)))))</f>
        <v>40153</v>
      </c>
      <c r="F444" s="51">
        <f ca="1">IF(ISERROR(INDIRECT(CONCATENATE("FIPs_codes!",ADDRESS((MATCH($D444,INDIRECT($C444),0)+MATCH($C444,FIPs_codes!$G$1:$G$3296,0)-1),COLUMN(FIPs_codes!C442))))),"",INDIRECT(CONCATENATE("FIPs_codes!",ADDRESS((MATCH($D444,INDIRECT($C444),0)+MATCH($C444,FIPs_codes!$G$1:$G$3296,0)-1),COLUMN(FIPs_codes!C442)))))</f>
        <v>6</v>
      </c>
      <c r="G444" s="79" t="s">
        <v>249</v>
      </c>
      <c r="H444" s="81" t="s">
        <v>217</v>
      </c>
      <c r="I444" s="77" t="s">
        <v>452</v>
      </c>
      <c r="J444" s="78" t="s">
        <v>219</v>
      </c>
      <c r="K444" s="79" t="s">
        <v>78</v>
      </c>
      <c r="L444" s="79" t="s">
        <v>220</v>
      </c>
      <c r="M444" s="81" t="s">
        <v>57</v>
      </c>
      <c r="N444" s="83" t="s">
        <v>261</v>
      </c>
      <c r="O444" s="84">
        <v>2008</v>
      </c>
      <c r="P444" s="85" t="s">
        <v>294</v>
      </c>
      <c r="Q444" s="78">
        <v>1340</v>
      </c>
      <c r="R444" s="79" t="s">
        <v>245</v>
      </c>
      <c r="S444" s="81" t="s">
        <v>60</v>
      </c>
      <c r="T444" s="77" t="s">
        <v>253</v>
      </c>
      <c r="U444" s="86" t="s">
        <v>134</v>
      </c>
      <c r="V444" s="115" t="s">
        <v>254</v>
      </c>
      <c r="W444" s="87" t="s">
        <v>225</v>
      </c>
      <c r="X444" s="88" t="s">
        <v>65</v>
      </c>
      <c r="Y444" s="88">
        <v>40254</v>
      </c>
      <c r="Z444" s="79">
        <v>100</v>
      </c>
      <c r="AA444" s="79">
        <v>891</v>
      </c>
      <c r="AB444" s="79" t="s">
        <v>66</v>
      </c>
      <c r="AC444" s="79">
        <v>157889</v>
      </c>
      <c r="AD444" s="81" t="s">
        <v>262</v>
      </c>
      <c r="AE444" s="83" t="s">
        <v>255</v>
      </c>
      <c r="AF444" s="85" t="s">
        <v>256</v>
      </c>
      <c r="AG444" s="78" t="s">
        <v>229</v>
      </c>
      <c r="AH444" s="79">
        <v>0</v>
      </c>
      <c r="AI444" s="79">
        <v>186.34</v>
      </c>
      <c r="AJ444" s="81">
        <v>186.34</v>
      </c>
      <c r="AK444" s="77">
        <v>8.1999999999999993</v>
      </c>
      <c r="AL444" s="89">
        <v>0</v>
      </c>
      <c r="AM444" s="113" t="s">
        <v>230</v>
      </c>
      <c r="AN444" s="79" t="s">
        <v>257</v>
      </c>
      <c r="AO444" s="79" t="s">
        <v>258</v>
      </c>
      <c r="AP444" s="76" t="s">
        <v>259</v>
      </c>
      <c r="AQ444" s="27" t="str">
        <f t="shared" si="16"/>
        <v>Record Complete</v>
      </c>
      <c r="AR444" s="77" t="s">
        <v>234</v>
      </c>
      <c r="AS444" s="5" t="str">
        <f t="shared" si="17"/>
        <v/>
      </c>
      <c r="AT444" t="s">
        <v>17200</v>
      </c>
    </row>
    <row r="445" spans="1:46" ht="15.75" thickBot="1" x14ac:dyDescent="0.3">
      <c r="A445" s="101" t="s">
        <v>451</v>
      </c>
      <c r="B445" s="56">
        <v>6004</v>
      </c>
      <c r="C445" s="50" t="s">
        <v>213</v>
      </c>
      <c r="D445" s="50" t="s">
        <v>449</v>
      </c>
      <c r="E445" s="51" t="str">
        <f ca="1">IF(ISERROR(INDIRECT(CONCATENATE("FIPs_codes!",ADDRESS((MATCH($D445,INDIRECT($C445),0)+MATCH($C445,FIPs_codes!$G$1:$G$3296,0)-1),COLUMN(FIPs_codes!A443))))),"",INDIRECT(CONCATENATE("FIPs_codes!",ADDRESS((MATCH($D445,INDIRECT($C445),0)+MATCH($C445,FIPs_codes!$G$1:$G$3296,0)-1),COLUMN(FIPs_codes!A443)))))</f>
        <v>40153</v>
      </c>
      <c r="F445" s="51">
        <f ca="1">IF(ISERROR(INDIRECT(CONCATENATE("FIPs_codes!",ADDRESS((MATCH($D445,INDIRECT($C445),0)+MATCH($C445,FIPs_codes!$G$1:$G$3296,0)-1),COLUMN(FIPs_codes!C443))))),"",INDIRECT(CONCATENATE("FIPs_codes!",ADDRESS((MATCH($D445,INDIRECT($C445),0)+MATCH($C445,FIPs_codes!$G$1:$G$3296,0)-1),COLUMN(FIPs_codes!C443)))))</f>
        <v>6</v>
      </c>
      <c r="G445" s="50" t="s">
        <v>249</v>
      </c>
      <c r="H445" s="60" t="s">
        <v>217</v>
      </c>
      <c r="I445" s="101" t="s">
        <v>452</v>
      </c>
      <c r="J445" s="56" t="s">
        <v>219</v>
      </c>
      <c r="K445" s="50" t="s">
        <v>78</v>
      </c>
      <c r="L445" s="50" t="s">
        <v>220</v>
      </c>
      <c r="M445" s="60" t="s">
        <v>57</v>
      </c>
      <c r="N445" s="48" t="s">
        <v>399</v>
      </c>
      <c r="O445" s="58">
        <v>2005</v>
      </c>
      <c r="P445" s="54" t="s">
        <v>288</v>
      </c>
      <c r="Q445" s="56">
        <v>1775</v>
      </c>
      <c r="R445" s="50" t="s">
        <v>245</v>
      </c>
      <c r="S445" s="60" t="s">
        <v>60</v>
      </c>
      <c r="T445" s="101" t="s">
        <v>253</v>
      </c>
      <c r="U445" s="106" t="s">
        <v>134</v>
      </c>
      <c r="V445" s="120" t="s">
        <v>254</v>
      </c>
      <c r="W445" s="107" t="s">
        <v>225</v>
      </c>
      <c r="X445" s="62" t="s">
        <v>65</v>
      </c>
      <c r="Y445" s="62">
        <v>40283</v>
      </c>
      <c r="Z445" s="50">
        <v>94</v>
      </c>
      <c r="AA445" s="50">
        <v>867</v>
      </c>
      <c r="AB445" s="50" t="s">
        <v>66</v>
      </c>
      <c r="AC445" s="50">
        <v>11969</v>
      </c>
      <c r="AD445" s="60" t="s">
        <v>227</v>
      </c>
      <c r="AE445" s="48" t="s">
        <v>255</v>
      </c>
      <c r="AF445" s="54" t="s">
        <v>256</v>
      </c>
      <c r="AG445" s="56" t="s">
        <v>229</v>
      </c>
      <c r="AH445" s="50">
        <v>0</v>
      </c>
      <c r="AI445" s="50">
        <v>57.08</v>
      </c>
      <c r="AJ445" s="60">
        <v>57.1</v>
      </c>
      <c r="AK445" s="101">
        <v>12.25</v>
      </c>
      <c r="AL445" s="108">
        <v>0</v>
      </c>
      <c r="AM445" s="122" t="s">
        <v>230</v>
      </c>
      <c r="AN445" s="103" t="s">
        <v>257</v>
      </c>
      <c r="AO445" s="103" t="s">
        <v>258</v>
      </c>
      <c r="AP445" s="76" t="s">
        <v>259</v>
      </c>
      <c r="AQ445" s="27" t="str">
        <f t="shared" si="16"/>
        <v>Record Complete</v>
      </c>
      <c r="AR445" s="101" t="s">
        <v>234</v>
      </c>
      <c r="AS445" s="5" t="str">
        <f t="shared" si="17"/>
        <v/>
      </c>
      <c r="AT445" t="s">
        <v>17200</v>
      </c>
    </row>
    <row r="446" spans="1:46" ht="15.75" thickBot="1" x14ac:dyDescent="0.3">
      <c r="A446" s="188" t="s">
        <v>451</v>
      </c>
      <c r="B446" s="38">
        <v>6004</v>
      </c>
      <c r="C446" s="32" t="s">
        <v>213</v>
      </c>
      <c r="D446" s="32" t="s">
        <v>449</v>
      </c>
      <c r="E446" s="51" t="str">
        <f ca="1">IF(ISERROR(INDIRECT(CONCATENATE("FIPs_codes!",ADDRESS((MATCH($D446,INDIRECT($C446),0)+MATCH($C446,FIPs_codes!$G$1:$G$3296,0)-1),COLUMN(FIPs_codes!A444))))),"",INDIRECT(CONCATENATE("FIPs_codes!",ADDRESS((MATCH($D446,INDIRECT($C446),0)+MATCH($C446,FIPs_codes!$G$1:$G$3296,0)-1),COLUMN(FIPs_codes!A444)))))</f>
        <v>40153</v>
      </c>
      <c r="F446" s="51">
        <f ca="1">IF(ISERROR(INDIRECT(CONCATENATE("FIPs_codes!",ADDRESS((MATCH($D446,INDIRECT($C446),0)+MATCH($C446,FIPs_codes!$G$1:$G$3296,0)-1),COLUMN(FIPs_codes!C444))))),"",INDIRECT(CONCATENATE("FIPs_codes!",ADDRESS((MATCH($D446,INDIRECT($C446),0)+MATCH($C446,FIPs_codes!$G$1:$G$3296,0)-1),COLUMN(FIPs_codes!C444)))))</f>
        <v>6</v>
      </c>
      <c r="G446" s="32" t="s">
        <v>249</v>
      </c>
      <c r="H446" s="42" t="s">
        <v>217</v>
      </c>
      <c r="I446" s="188" t="s">
        <v>452</v>
      </c>
      <c r="J446" s="38" t="s">
        <v>219</v>
      </c>
      <c r="K446" s="32" t="s">
        <v>78</v>
      </c>
      <c r="L446" s="32" t="s">
        <v>220</v>
      </c>
      <c r="M446" s="42" t="s">
        <v>57</v>
      </c>
      <c r="N446" s="30" t="s">
        <v>399</v>
      </c>
      <c r="O446" s="40">
        <v>2005</v>
      </c>
      <c r="P446" s="36" t="s">
        <v>288</v>
      </c>
      <c r="Q446" s="38">
        <v>1775</v>
      </c>
      <c r="R446" s="32" t="s">
        <v>245</v>
      </c>
      <c r="S446" s="42" t="s">
        <v>60</v>
      </c>
      <c r="T446" s="188" t="s">
        <v>253</v>
      </c>
      <c r="U446" s="257" t="s">
        <v>134</v>
      </c>
      <c r="V446" s="215" t="s">
        <v>254</v>
      </c>
      <c r="W446" s="264" t="s">
        <v>225</v>
      </c>
      <c r="X446" s="44" t="s">
        <v>65</v>
      </c>
      <c r="Y446" s="44">
        <v>40283</v>
      </c>
      <c r="Z446" s="32">
        <v>94</v>
      </c>
      <c r="AA446" s="32">
        <v>867</v>
      </c>
      <c r="AB446" s="32" t="s">
        <v>66</v>
      </c>
      <c r="AC446" s="32">
        <v>11969</v>
      </c>
      <c r="AD446" s="42" t="s">
        <v>227</v>
      </c>
      <c r="AE446" s="30" t="s">
        <v>255</v>
      </c>
      <c r="AF446" s="36" t="s">
        <v>256</v>
      </c>
      <c r="AG446" s="38" t="s">
        <v>229</v>
      </c>
      <c r="AH446" s="32">
        <v>0</v>
      </c>
      <c r="AI446" s="32">
        <v>58.45</v>
      </c>
      <c r="AJ446" s="42">
        <v>58.45</v>
      </c>
      <c r="AK446" s="188">
        <v>12.34</v>
      </c>
      <c r="AL446" s="75">
        <v>0</v>
      </c>
      <c r="AM446" s="290" t="s">
        <v>230</v>
      </c>
      <c r="AN446" s="32" t="s">
        <v>257</v>
      </c>
      <c r="AO446" s="32" t="s">
        <v>258</v>
      </c>
      <c r="AP446" s="76" t="s">
        <v>259</v>
      </c>
      <c r="AQ446" s="27" t="str">
        <f t="shared" si="16"/>
        <v>Record Complete</v>
      </c>
      <c r="AR446" s="188" t="s">
        <v>234</v>
      </c>
      <c r="AS446" s="5" t="str">
        <f t="shared" si="17"/>
        <v/>
      </c>
      <c r="AT446" t="s">
        <v>17200</v>
      </c>
    </row>
    <row r="447" spans="1:46" ht="15.75" thickBot="1" x14ac:dyDescent="0.3">
      <c r="A447" s="90" t="s">
        <v>451</v>
      </c>
      <c r="B447" s="91">
        <v>6004</v>
      </c>
      <c r="C447" s="92" t="s">
        <v>213</v>
      </c>
      <c r="D447" s="92" t="s">
        <v>449</v>
      </c>
      <c r="E447" s="51" t="str">
        <f ca="1">IF(ISERROR(INDIRECT(CONCATENATE("FIPs_codes!",ADDRESS((MATCH($D447,INDIRECT($C447),0)+MATCH($C447,FIPs_codes!$G$1:$G$3296,0)-1),COLUMN(FIPs_codes!A445))))),"",INDIRECT(CONCATENATE("FIPs_codes!",ADDRESS((MATCH($D447,INDIRECT($C447),0)+MATCH($C447,FIPs_codes!$G$1:$G$3296,0)-1),COLUMN(FIPs_codes!A445)))))</f>
        <v>40153</v>
      </c>
      <c r="F447" s="51">
        <f ca="1">IF(ISERROR(INDIRECT(CONCATENATE("FIPs_codes!",ADDRESS((MATCH($D447,INDIRECT($C447),0)+MATCH($C447,FIPs_codes!$G$1:$G$3296,0)-1),COLUMN(FIPs_codes!C445))))),"",INDIRECT(CONCATENATE("FIPs_codes!",ADDRESS((MATCH($D447,INDIRECT($C447),0)+MATCH($C447,FIPs_codes!$G$1:$G$3296,0)-1),COLUMN(FIPs_codes!C445)))))</f>
        <v>6</v>
      </c>
      <c r="G447" s="92" t="s">
        <v>249</v>
      </c>
      <c r="H447" s="93" t="s">
        <v>217</v>
      </c>
      <c r="I447" s="90" t="s">
        <v>452</v>
      </c>
      <c r="J447" s="91" t="s">
        <v>219</v>
      </c>
      <c r="K447" s="92" t="s">
        <v>78</v>
      </c>
      <c r="L447" s="92" t="s">
        <v>220</v>
      </c>
      <c r="M447" s="93" t="s">
        <v>57</v>
      </c>
      <c r="N447" s="95" t="s">
        <v>399</v>
      </c>
      <c r="O447" s="96">
        <v>2005</v>
      </c>
      <c r="P447" s="97" t="s">
        <v>288</v>
      </c>
      <c r="Q447" s="91">
        <v>1775</v>
      </c>
      <c r="R447" s="92" t="s">
        <v>245</v>
      </c>
      <c r="S447" s="93" t="s">
        <v>60</v>
      </c>
      <c r="T447" s="90" t="s">
        <v>253</v>
      </c>
      <c r="U447" s="98" t="s">
        <v>134</v>
      </c>
      <c r="V447" s="116" t="s">
        <v>254</v>
      </c>
      <c r="W447" s="99" t="s">
        <v>225</v>
      </c>
      <c r="X447" s="100" t="s">
        <v>65</v>
      </c>
      <c r="Y447" s="100">
        <v>40283</v>
      </c>
      <c r="Z447" s="92">
        <v>94</v>
      </c>
      <c r="AA447" s="92">
        <v>867</v>
      </c>
      <c r="AB447" s="92" t="s">
        <v>66</v>
      </c>
      <c r="AC447" s="92">
        <v>11969</v>
      </c>
      <c r="AD447" s="93" t="s">
        <v>227</v>
      </c>
      <c r="AE447" s="95" t="s">
        <v>255</v>
      </c>
      <c r="AF447" s="97" t="s">
        <v>256</v>
      </c>
      <c r="AG447" s="91" t="s">
        <v>229</v>
      </c>
      <c r="AH447" s="92">
        <v>0</v>
      </c>
      <c r="AI447" s="92">
        <v>59.16</v>
      </c>
      <c r="AJ447" s="93">
        <v>59.2</v>
      </c>
      <c r="AK447" s="90">
        <v>12.32</v>
      </c>
      <c r="AL447" s="89">
        <v>0</v>
      </c>
      <c r="AM447" s="112" t="s">
        <v>230</v>
      </c>
      <c r="AN447" s="92" t="s">
        <v>257</v>
      </c>
      <c r="AO447" s="92" t="s">
        <v>258</v>
      </c>
      <c r="AP447" s="76" t="s">
        <v>259</v>
      </c>
      <c r="AQ447" s="27" t="str">
        <f t="shared" si="16"/>
        <v>Record Complete</v>
      </c>
      <c r="AR447" s="90" t="s">
        <v>234</v>
      </c>
      <c r="AS447" s="5" t="str">
        <f t="shared" si="17"/>
        <v/>
      </c>
      <c r="AT447" t="s">
        <v>17200</v>
      </c>
    </row>
    <row r="448" spans="1:46" ht="15.75" thickBot="1" x14ac:dyDescent="0.3">
      <c r="A448" s="77" t="s">
        <v>451</v>
      </c>
      <c r="B448" s="78">
        <v>6004</v>
      </c>
      <c r="C448" s="79" t="s">
        <v>213</v>
      </c>
      <c r="D448" s="79" t="s">
        <v>449</v>
      </c>
      <c r="E448" s="51" t="str">
        <f ca="1">IF(ISERROR(INDIRECT(CONCATENATE("FIPs_codes!",ADDRESS((MATCH($D448,INDIRECT($C448),0)+MATCH($C448,FIPs_codes!$G$1:$G$3296,0)-1),COLUMN(FIPs_codes!A446))))),"",INDIRECT(CONCATENATE("FIPs_codes!",ADDRESS((MATCH($D448,INDIRECT($C448),0)+MATCH($C448,FIPs_codes!$G$1:$G$3296,0)-1),COLUMN(FIPs_codes!A446)))))</f>
        <v>40153</v>
      </c>
      <c r="F448" s="51">
        <f ca="1">IF(ISERROR(INDIRECT(CONCATENATE("FIPs_codes!",ADDRESS((MATCH($D448,INDIRECT($C448),0)+MATCH($C448,FIPs_codes!$G$1:$G$3296,0)-1),COLUMN(FIPs_codes!C446))))),"",INDIRECT(CONCATENATE("FIPs_codes!",ADDRESS((MATCH($D448,INDIRECT($C448),0)+MATCH($C448,FIPs_codes!$G$1:$G$3296,0)-1),COLUMN(FIPs_codes!C446)))))</f>
        <v>6</v>
      </c>
      <c r="G448" s="79" t="s">
        <v>249</v>
      </c>
      <c r="H448" s="81" t="s">
        <v>217</v>
      </c>
      <c r="I448" s="77" t="s">
        <v>452</v>
      </c>
      <c r="J448" s="78" t="s">
        <v>219</v>
      </c>
      <c r="K448" s="79" t="s">
        <v>78</v>
      </c>
      <c r="L448" s="79" t="s">
        <v>220</v>
      </c>
      <c r="M448" s="81" t="s">
        <v>57</v>
      </c>
      <c r="N448" s="83" t="s">
        <v>251</v>
      </c>
      <c r="O448" s="84">
        <v>2005</v>
      </c>
      <c r="P448" s="85" t="s">
        <v>252</v>
      </c>
      <c r="Q448" s="78">
        <v>1340</v>
      </c>
      <c r="R448" s="79" t="s">
        <v>245</v>
      </c>
      <c r="S448" s="81" t="s">
        <v>60</v>
      </c>
      <c r="T448" s="77" t="s">
        <v>253</v>
      </c>
      <c r="U448" s="86" t="s">
        <v>134</v>
      </c>
      <c r="V448" s="115" t="s">
        <v>254</v>
      </c>
      <c r="W448" s="87" t="s">
        <v>225</v>
      </c>
      <c r="X448" s="88" t="s">
        <v>65</v>
      </c>
      <c r="Y448" s="88">
        <v>40283</v>
      </c>
      <c r="Z448" s="79">
        <v>79</v>
      </c>
      <c r="AA448" s="79">
        <v>891</v>
      </c>
      <c r="AB448" s="79" t="s">
        <v>66</v>
      </c>
      <c r="AC448" s="79">
        <v>7852</v>
      </c>
      <c r="AD448" s="81" t="s">
        <v>227</v>
      </c>
      <c r="AE448" s="83" t="s">
        <v>255</v>
      </c>
      <c r="AF448" s="85" t="s">
        <v>256</v>
      </c>
      <c r="AG448" s="78" t="s">
        <v>229</v>
      </c>
      <c r="AH448" s="79">
        <v>0</v>
      </c>
      <c r="AI448" s="79">
        <v>67.63</v>
      </c>
      <c r="AJ448" s="81">
        <v>67.650000000000006</v>
      </c>
      <c r="AK448" s="77">
        <v>8.92</v>
      </c>
      <c r="AL448" s="89">
        <v>0</v>
      </c>
      <c r="AM448" s="113" t="s">
        <v>230</v>
      </c>
      <c r="AN448" s="79" t="s">
        <v>257</v>
      </c>
      <c r="AO448" s="79" t="s">
        <v>258</v>
      </c>
      <c r="AP448" s="76" t="s">
        <v>259</v>
      </c>
      <c r="AQ448" s="27" t="str">
        <f t="shared" si="16"/>
        <v>Record Complete</v>
      </c>
      <c r="AR448" s="77" t="s">
        <v>234</v>
      </c>
      <c r="AS448" s="5" t="str">
        <f t="shared" si="17"/>
        <v/>
      </c>
      <c r="AT448" t="s">
        <v>17200</v>
      </c>
    </row>
    <row r="449" spans="1:46" ht="15.75" thickBot="1" x14ac:dyDescent="0.3">
      <c r="A449" s="77" t="s">
        <v>451</v>
      </c>
      <c r="B449" s="78">
        <v>6004</v>
      </c>
      <c r="C449" s="79" t="s">
        <v>213</v>
      </c>
      <c r="D449" s="79" t="s">
        <v>449</v>
      </c>
      <c r="E449" s="51" t="str">
        <f ca="1">IF(ISERROR(INDIRECT(CONCATENATE("FIPs_codes!",ADDRESS((MATCH($D449,INDIRECT($C449),0)+MATCH($C449,FIPs_codes!$G$1:$G$3296,0)-1),COLUMN(FIPs_codes!A447))))),"",INDIRECT(CONCATENATE("FIPs_codes!",ADDRESS((MATCH($D449,INDIRECT($C449),0)+MATCH($C449,FIPs_codes!$G$1:$G$3296,0)-1),COLUMN(FIPs_codes!A447)))))</f>
        <v>40153</v>
      </c>
      <c r="F449" s="51">
        <f ca="1">IF(ISERROR(INDIRECT(CONCATENATE("FIPs_codes!",ADDRESS((MATCH($D449,INDIRECT($C449),0)+MATCH($C449,FIPs_codes!$G$1:$G$3296,0)-1),COLUMN(FIPs_codes!C447))))),"",INDIRECT(CONCATENATE("FIPs_codes!",ADDRESS((MATCH($D449,INDIRECT($C449),0)+MATCH($C449,FIPs_codes!$G$1:$G$3296,0)-1),COLUMN(FIPs_codes!C447)))))</f>
        <v>6</v>
      </c>
      <c r="G449" s="79" t="s">
        <v>249</v>
      </c>
      <c r="H449" s="81" t="s">
        <v>217</v>
      </c>
      <c r="I449" s="77" t="s">
        <v>452</v>
      </c>
      <c r="J449" s="78" t="s">
        <v>219</v>
      </c>
      <c r="K449" s="79" t="s">
        <v>78</v>
      </c>
      <c r="L449" s="79" t="s">
        <v>220</v>
      </c>
      <c r="M449" s="81" t="s">
        <v>57</v>
      </c>
      <c r="N449" s="83" t="s">
        <v>251</v>
      </c>
      <c r="O449" s="84">
        <v>2005</v>
      </c>
      <c r="P449" s="85" t="s">
        <v>252</v>
      </c>
      <c r="Q449" s="78">
        <v>1340</v>
      </c>
      <c r="R449" s="79" t="s">
        <v>245</v>
      </c>
      <c r="S449" s="81" t="s">
        <v>60</v>
      </c>
      <c r="T449" s="77" t="s">
        <v>253</v>
      </c>
      <c r="U449" s="86" t="s">
        <v>134</v>
      </c>
      <c r="V449" s="115" t="s">
        <v>254</v>
      </c>
      <c r="W449" s="87" t="s">
        <v>225</v>
      </c>
      <c r="X449" s="88" t="s">
        <v>65</v>
      </c>
      <c r="Y449" s="88">
        <v>40283</v>
      </c>
      <c r="Z449" s="79">
        <v>79</v>
      </c>
      <c r="AA449" s="79">
        <v>891</v>
      </c>
      <c r="AB449" s="79" t="s">
        <v>66</v>
      </c>
      <c r="AC449" s="79">
        <v>7852</v>
      </c>
      <c r="AD449" s="81" t="s">
        <v>227</v>
      </c>
      <c r="AE449" s="83" t="s">
        <v>255</v>
      </c>
      <c r="AF449" s="85" t="s">
        <v>256</v>
      </c>
      <c r="AG449" s="78" t="s">
        <v>229</v>
      </c>
      <c r="AH449" s="79">
        <v>0</v>
      </c>
      <c r="AI449" s="79">
        <v>70.760000000000005</v>
      </c>
      <c r="AJ449" s="81">
        <v>70.8</v>
      </c>
      <c r="AK449" s="77">
        <v>8.61</v>
      </c>
      <c r="AL449" s="89">
        <v>0</v>
      </c>
      <c r="AM449" s="113" t="s">
        <v>230</v>
      </c>
      <c r="AN449" s="79" t="s">
        <v>257</v>
      </c>
      <c r="AO449" s="79" t="s">
        <v>258</v>
      </c>
      <c r="AP449" s="76" t="s">
        <v>259</v>
      </c>
      <c r="AQ449" s="27" t="str">
        <f t="shared" si="16"/>
        <v>Record Complete</v>
      </c>
      <c r="AR449" s="77" t="s">
        <v>234</v>
      </c>
      <c r="AS449" s="5" t="str">
        <f t="shared" si="17"/>
        <v/>
      </c>
      <c r="AT449" t="s">
        <v>17200</v>
      </c>
    </row>
    <row r="450" spans="1:46" ht="15.75" thickBot="1" x14ac:dyDescent="0.3">
      <c r="A450" s="90" t="s">
        <v>451</v>
      </c>
      <c r="B450" s="91">
        <v>6004</v>
      </c>
      <c r="C450" s="92" t="s">
        <v>213</v>
      </c>
      <c r="D450" s="92" t="s">
        <v>449</v>
      </c>
      <c r="E450" s="51" t="str">
        <f ca="1">IF(ISERROR(INDIRECT(CONCATENATE("FIPs_codes!",ADDRESS((MATCH($D450,INDIRECT($C450),0)+MATCH($C450,FIPs_codes!$G$1:$G$3296,0)-1),COLUMN(FIPs_codes!A448))))),"",INDIRECT(CONCATENATE("FIPs_codes!",ADDRESS((MATCH($D450,INDIRECT($C450),0)+MATCH($C450,FIPs_codes!$G$1:$G$3296,0)-1),COLUMN(FIPs_codes!A448)))))</f>
        <v>40153</v>
      </c>
      <c r="F450" s="51">
        <f ca="1">IF(ISERROR(INDIRECT(CONCATENATE("FIPs_codes!",ADDRESS((MATCH($D450,INDIRECT($C450),0)+MATCH($C450,FIPs_codes!$G$1:$G$3296,0)-1),COLUMN(FIPs_codes!C448))))),"",INDIRECT(CONCATENATE("FIPs_codes!",ADDRESS((MATCH($D450,INDIRECT($C450),0)+MATCH($C450,FIPs_codes!$G$1:$G$3296,0)-1),COLUMN(FIPs_codes!C448)))))</f>
        <v>6</v>
      </c>
      <c r="G450" s="92" t="s">
        <v>249</v>
      </c>
      <c r="H450" s="93" t="s">
        <v>217</v>
      </c>
      <c r="I450" s="90" t="s">
        <v>452</v>
      </c>
      <c r="J450" s="91" t="s">
        <v>219</v>
      </c>
      <c r="K450" s="92" t="s">
        <v>78</v>
      </c>
      <c r="L450" s="92" t="s">
        <v>220</v>
      </c>
      <c r="M450" s="93" t="s">
        <v>57</v>
      </c>
      <c r="N450" s="95" t="s">
        <v>251</v>
      </c>
      <c r="O450" s="96">
        <v>2005</v>
      </c>
      <c r="P450" s="97" t="s">
        <v>252</v>
      </c>
      <c r="Q450" s="91">
        <v>1340</v>
      </c>
      <c r="R450" s="92" t="s">
        <v>245</v>
      </c>
      <c r="S450" s="93" t="s">
        <v>60</v>
      </c>
      <c r="T450" s="90" t="s">
        <v>253</v>
      </c>
      <c r="U450" s="98" t="s">
        <v>134</v>
      </c>
      <c r="V450" s="116" t="s">
        <v>254</v>
      </c>
      <c r="W450" s="99" t="s">
        <v>225</v>
      </c>
      <c r="X450" s="100" t="s">
        <v>65</v>
      </c>
      <c r="Y450" s="100">
        <v>40283</v>
      </c>
      <c r="Z450" s="92">
        <v>79</v>
      </c>
      <c r="AA450" s="92">
        <v>891</v>
      </c>
      <c r="AB450" s="92" t="s">
        <v>66</v>
      </c>
      <c r="AC450" s="92">
        <v>7852</v>
      </c>
      <c r="AD450" s="93" t="s">
        <v>227</v>
      </c>
      <c r="AE450" s="95" t="s">
        <v>255</v>
      </c>
      <c r="AF450" s="97" t="s">
        <v>256</v>
      </c>
      <c r="AG450" s="91" t="s">
        <v>229</v>
      </c>
      <c r="AH450" s="92">
        <v>0</v>
      </c>
      <c r="AI450" s="92">
        <v>71.22</v>
      </c>
      <c r="AJ450" s="93">
        <v>71.25</v>
      </c>
      <c r="AK450" s="90">
        <v>8.8000000000000007</v>
      </c>
      <c r="AL450" s="89">
        <v>0</v>
      </c>
      <c r="AM450" s="112" t="s">
        <v>230</v>
      </c>
      <c r="AN450" s="92" t="s">
        <v>257</v>
      </c>
      <c r="AO450" s="92" t="s">
        <v>258</v>
      </c>
      <c r="AP450" s="76" t="s">
        <v>259</v>
      </c>
      <c r="AQ450" s="27" t="str">
        <f t="shared" si="16"/>
        <v>Record Complete</v>
      </c>
      <c r="AR450" s="90" t="s">
        <v>234</v>
      </c>
      <c r="AS450" s="5" t="str">
        <f t="shared" si="17"/>
        <v/>
      </c>
      <c r="AT450" t="s">
        <v>17200</v>
      </c>
    </row>
    <row r="451" spans="1:46" ht="15.75" thickBot="1" x14ac:dyDescent="0.3">
      <c r="A451" s="77" t="s">
        <v>451</v>
      </c>
      <c r="B451" s="78">
        <v>6004</v>
      </c>
      <c r="C451" s="79" t="s">
        <v>213</v>
      </c>
      <c r="D451" s="79" t="s">
        <v>449</v>
      </c>
      <c r="E451" s="51" t="str">
        <f ca="1">IF(ISERROR(INDIRECT(CONCATENATE("FIPs_codes!",ADDRESS((MATCH($D451,INDIRECT($C451),0)+MATCH($C451,FIPs_codes!$G$1:$G$3296,0)-1),COLUMN(FIPs_codes!A449))))),"",INDIRECT(CONCATENATE("FIPs_codes!",ADDRESS((MATCH($D451,INDIRECT($C451),0)+MATCH($C451,FIPs_codes!$G$1:$G$3296,0)-1),COLUMN(FIPs_codes!A449)))))</f>
        <v>40153</v>
      </c>
      <c r="F451" s="51">
        <f ca="1">IF(ISERROR(INDIRECT(CONCATENATE("FIPs_codes!",ADDRESS((MATCH($D451,INDIRECT($C451),0)+MATCH($C451,FIPs_codes!$G$1:$G$3296,0)-1),COLUMN(FIPs_codes!C449))))),"",INDIRECT(CONCATENATE("FIPs_codes!",ADDRESS((MATCH($D451,INDIRECT($C451),0)+MATCH($C451,FIPs_codes!$G$1:$G$3296,0)-1),COLUMN(FIPs_codes!C449)))))</f>
        <v>6</v>
      </c>
      <c r="G451" s="79" t="s">
        <v>249</v>
      </c>
      <c r="H451" s="81" t="s">
        <v>217</v>
      </c>
      <c r="I451" s="77" t="s">
        <v>452</v>
      </c>
      <c r="J451" s="78" t="s">
        <v>219</v>
      </c>
      <c r="K451" s="79" t="s">
        <v>78</v>
      </c>
      <c r="L451" s="79" t="s">
        <v>220</v>
      </c>
      <c r="M451" s="81" t="s">
        <v>57</v>
      </c>
      <c r="N451" s="83" t="s">
        <v>251</v>
      </c>
      <c r="O451" s="84">
        <v>2008</v>
      </c>
      <c r="P451" s="85" t="s">
        <v>294</v>
      </c>
      <c r="Q451" s="78">
        <v>1340</v>
      </c>
      <c r="R451" s="79" t="s">
        <v>245</v>
      </c>
      <c r="S451" s="81" t="s">
        <v>60</v>
      </c>
      <c r="T451" s="77" t="s">
        <v>253</v>
      </c>
      <c r="U451" s="86" t="s">
        <v>134</v>
      </c>
      <c r="V451" s="115" t="s">
        <v>254</v>
      </c>
      <c r="W451" s="87" t="s">
        <v>225</v>
      </c>
      <c r="X451" s="88" t="s">
        <v>65</v>
      </c>
      <c r="Y451" s="88">
        <v>40283</v>
      </c>
      <c r="Z451" s="79">
        <v>79</v>
      </c>
      <c r="AA451" s="79">
        <v>891</v>
      </c>
      <c r="AB451" s="79" t="s">
        <v>66</v>
      </c>
      <c r="AC451" s="79">
        <v>7852</v>
      </c>
      <c r="AD451" s="81" t="s">
        <v>227</v>
      </c>
      <c r="AE451" s="83" t="s">
        <v>255</v>
      </c>
      <c r="AF451" s="85" t="s">
        <v>256</v>
      </c>
      <c r="AG451" s="78" t="s">
        <v>229</v>
      </c>
      <c r="AH451" s="79">
        <v>0</v>
      </c>
      <c r="AI451" s="79">
        <v>182.8</v>
      </c>
      <c r="AJ451" s="81">
        <v>182.8</v>
      </c>
      <c r="AK451" s="77">
        <v>8.9</v>
      </c>
      <c r="AL451" s="89">
        <v>0</v>
      </c>
      <c r="AM451" s="113" t="s">
        <v>230</v>
      </c>
      <c r="AN451" s="79" t="s">
        <v>257</v>
      </c>
      <c r="AO451" s="79" t="s">
        <v>258</v>
      </c>
      <c r="AP451" s="76" t="s">
        <v>259</v>
      </c>
      <c r="AQ451" s="27" t="str">
        <f t="shared" si="16"/>
        <v>Record Complete</v>
      </c>
      <c r="AR451" s="77" t="s">
        <v>234</v>
      </c>
      <c r="AS451" s="5" t="str">
        <f t="shared" si="17"/>
        <v/>
      </c>
      <c r="AT451" t="s">
        <v>17200</v>
      </c>
    </row>
    <row r="452" spans="1:46" ht="15.75" thickBot="1" x14ac:dyDescent="0.3">
      <c r="A452" s="101" t="s">
        <v>451</v>
      </c>
      <c r="B452" s="56">
        <v>6004</v>
      </c>
      <c r="C452" s="50" t="s">
        <v>213</v>
      </c>
      <c r="D452" s="50" t="s">
        <v>449</v>
      </c>
      <c r="E452" s="51" t="str">
        <f ca="1">IF(ISERROR(INDIRECT(CONCATENATE("FIPs_codes!",ADDRESS((MATCH($D452,INDIRECT($C452),0)+MATCH($C452,FIPs_codes!$G$1:$G$3296,0)-1),COLUMN(FIPs_codes!A450))))),"",INDIRECT(CONCATENATE("FIPs_codes!",ADDRESS((MATCH($D452,INDIRECT($C452),0)+MATCH($C452,FIPs_codes!$G$1:$G$3296,0)-1),COLUMN(FIPs_codes!A450)))))</f>
        <v>40153</v>
      </c>
      <c r="F452" s="51">
        <f ca="1">IF(ISERROR(INDIRECT(CONCATENATE("FIPs_codes!",ADDRESS((MATCH($D452,INDIRECT($C452),0)+MATCH($C452,FIPs_codes!$G$1:$G$3296,0)-1),COLUMN(FIPs_codes!C450))))),"",INDIRECT(CONCATENATE("FIPs_codes!",ADDRESS((MATCH($D452,INDIRECT($C452),0)+MATCH($C452,FIPs_codes!$G$1:$G$3296,0)-1),COLUMN(FIPs_codes!C450)))))</f>
        <v>6</v>
      </c>
      <c r="G452" s="50" t="s">
        <v>249</v>
      </c>
      <c r="H452" s="60" t="s">
        <v>217</v>
      </c>
      <c r="I452" s="101" t="s">
        <v>452</v>
      </c>
      <c r="J452" s="56" t="s">
        <v>219</v>
      </c>
      <c r="K452" s="50" t="s">
        <v>78</v>
      </c>
      <c r="L452" s="50" t="s">
        <v>220</v>
      </c>
      <c r="M452" s="60" t="s">
        <v>57</v>
      </c>
      <c r="N452" s="48" t="s">
        <v>251</v>
      </c>
      <c r="O452" s="58">
        <v>2008</v>
      </c>
      <c r="P452" s="54" t="s">
        <v>294</v>
      </c>
      <c r="Q452" s="56">
        <v>1340</v>
      </c>
      <c r="R452" s="50" t="s">
        <v>245</v>
      </c>
      <c r="S452" s="60" t="s">
        <v>60</v>
      </c>
      <c r="T452" s="101" t="s">
        <v>253</v>
      </c>
      <c r="U452" s="106" t="s">
        <v>134</v>
      </c>
      <c r="V452" s="120" t="s">
        <v>254</v>
      </c>
      <c r="W452" s="107" t="s">
        <v>225</v>
      </c>
      <c r="X452" s="62" t="s">
        <v>65</v>
      </c>
      <c r="Y452" s="62">
        <v>40283</v>
      </c>
      <c r="Z452" s="50">
        <v>79</v>
      </c>
      <c r="AA452" s="50">
        <v>891</v>
      </c>
      <c r="AB452" s="50" t="s">
        <v>66</v>
      </c>
      <c r="AC452" s="50">
        <v>7852</v>
      </c>
      <c r="AD452" s="60" t="s">
        <v>227</v>
      </c>
      <c r="AE452" s="48" t="s">
        <v>255</v>
      </c>
      <c r="AF452" s="54" t="s">
        <v>256</v>
      </c>
      <c r="AG452" s="56" t="s">
        <v>229</v>
      </c>
      <c r="AH452" s="50">
        <v>0</v>
      </c>
      <c r="AI452" s="50">
        <v>186.44</v>
      </c>
      <c r="AJ452" s="60">
        <v>186.45</v>
      </c>
      <c r="AK452" s="101">
        <v>8.86</v>
      </c>
      <c r="AL452" s="108">
        <v>0</v>
      </c>
      <c r="AM452" s="122" t="s">
        <v>230</v>
      </c>
      <c r="AN452" s="103" t="s">
        <v>257</v>
      </c>
      <c r="AO452" s="103" t="s">
        <v>258</v>
      </c>
      <c r="AP452" s="76" t="s">
        <v>259</v>
      </c>
      <c r="AQ452" s="27" t="str">
        <f t="shared" ref="AQ452:AQ515" si="18">IF(OR(ISBLANK(B452),ISBLANK(C452),ISBLANK(D452),ISBLANK(G452),ISBLANK(H452),NOT(OR(NOT(ISBLANK(J452)),AND(NOT(ISBLANK(K452)),NOT(ISBLANK(L452))))),ISBLANK(M452),ISBLANK(Q452),ISBLANK(R452),ISBLANK(U452),ISBLANK(W452),ISBLANK(X452),ISBLANK(Y452),ISBLANK(Z452),ISBLANK(AA452),ISBLANK(AB452),ISBLANK(AC452),ISBLANK(AD452),ISBLANK(AM452),ISBLANK(AN452),AND(ISBLANK(AO452),ISBLANK(AP452))),"Record incomplete","Record Complete")</f>
        <v>Record Complete</v>
      </c>
      <c r="AR452" s="101" t="s">
        <v>234</v>
      </c>
      <c r="AS452" s="5" t="str">
        <f t="shared" ref="AS452:AS515" si="19">IF(AND(A451=A451,K452=K451,L452=L451,N452=N451,Y452=Y451,Z452=Z451,AJ452=AJ451,AI452=AI451),"DUP","")</f>
        <v/>
      </c>
      <c r="AT452" t="s">
        <v>17200</v>
      </c>
    </row>
    <row r="453" spans="1:46" ht="15.75" thickBot="1" x14ac:dyDescent="0.3">
      <c r="A453" s="72" t="s">
        <v>451</v>
      </c>
      <c r="B453" s="55">
        <v>6004</v>
      </c>
      <c r="C453" s="49" t="s">
        <v>213</v>
      </c>
      <c r="D453" s="49" t="s">
        <v>449</v>
      </c>
      <c r="E453" s="51" t="str">
        <f ca="1">IF(ISERROR(INDIRECT(CONCATENATE("FIPs_codes!",ADDRESS((MATCH($D453,INDIRECT($C453),0)+MATCH($C453,FIPs_codes!$G$1:$G$3296,0)-1),COLUMN(FIPs_codes!A451))))),"",INDIRECT(CONCATENATE("FIPs_codes!",ADDRESS((MATCH($D453,INDIRECT($C453),0)+MATCH($C453,FIPs_codes!$G$1:$G$3296,0)-1),COLUMN(FIPs_codes!A451)))))</f>
        <v>40153</v>
      </c>
      <c r="F453" s="51">
        <f ca="1">IF(ISERROR(INDIRECT(CONCATENATE("FIPs_codes!",ADDRESS((MATCH($D453,INDIRECT($C453),0)+MATCH($C453,FIPs_codes!$G$1:$G$3296,0)-1),COLUMN(FIPs_codes!C451))))),"",INDIRECT(CONCATENATE("FIPs_codes!",ADDRESS((MATCH($D453,INDIRECT($C453),0)+MATCH($C453,FIPs_codes!$G$1:$G$3296,0)-1),COLUMN(FIPs_codes!C451)))))</f>
        <v>6</v>
      </c>
      <c r="G453" s="49" t="s">
        <v>249</v>
      </c>
      <c r="H453" s="59" t="s">
        <v>217</v>
      </c>
      <c r="I453" s="72" t="s">
        <v>452</v>
      </c>
      <c r="J453" s="55" t="s">
        <v>219</v>
      </c>
      <c r="K453" s="49" t="s">
        <v>78</v>
      </c>
      <c r="L453" s="49" t="s">
        <v>220</v>
      </c>
      <c r="M453" s="59" t="s">
        <v>57</v>
      </c>
      <c r="N453" s="47" t="s">
        <v>251</v>
      </c>
      <c r="O453" s="57">
        <v>2008</v>
      </c>
      <c r="P453" s="53" t="s">
        <v>294</v>
      </c>
      <c r="Q453" s="55">
        <v>1340</v>
      </c>
      <c r="R453" s="49" t="s">
        <v>245</v>
      </c>
      <c r="S453" s="59" t="s">
        <v>60</v>
      </c>
      <c r="T453" s="72" t="s">
        <v>253</v>
      </c>
      <c r="U453" s="73" t="s">
        <v>134</v>
      </c>
      <c r="V453" s="114" t="s">
        <v>254</v>
      </c>
      <c r="W453" s="74" t="s">
        <v>225</v>
      </c>
      <c r="X453" s="61" t="s">
        <v>65</v>
      </c>
      <c r="Y453" s="61">
        <v>40283</v>
      </c>
      <c r="Z453" s="49">
        <v>79</v>
      </c>
      <c r="AA453" s="49">
        <v>891</v>
      </c>
      <c r="AB453" s="49" t="s">
        <v>66</v>
      </c>
      <c r="AC453" s="49">
        <v>7852</v>
      </c>
      <c r="AD453" s="59" t="s">
        <v>227</v>
      </c>
      <c r="AE453" s="47" t="s">
        <v>255</v>
      </c>
      <c r="AF453" s="53" t="s">
        <v>256</v>
      </c>
      <c r="AG453" s="55" t="s">
        <v>229</v>
      </c>
      <c r="AH453" s="49">
        <v>0</v>
      </c>
      <c r="AI453" s="49">
        <v>188.28</v>
      </c>
      <c r="AJ453" s="59">
        <v>188.3</v>
      </c>
      <c r="AK453" s="72">
        <v>8.9</v>
      </c>
      <c r="AL453" s="75">
        <v>0</v>
      </c>
      <c r="AM453" s="111" t="s">
        <v>230</v>
      </c>
      <c r="AN453" s="49" t="s">
        <v>257</v>
      </c>
      <c r="AO453" s="49" t="s">
        <v>258</v>
      </c>
      <c r="AP453" s="76" t="s">
        <v>259</v>
      </c>
      <c r="AQ453" s="27" t="str">
        <f t="shared" si="18"/>
        <v>Record Complete</v>
      </c>
      <c r="AR453" s="72" t="s">
        <v>234</v>
      </c>
      <c r="AS453" s="5" t="str">
        <f t="shared" si="19"/>
        <v/>
      </c>
      <c r="AT453" t="s">
        <v>17200</v>
      </c>
    </row>
    <row r="454" spans="1:46" ht="15.75" thickBot="1" x14ac:dyDescent="0.3">
      <c r="A454" s="77" t="s">
        <v>451</v>
      </c>
      <c r="B454" s="78">
        <v>6004</v>
      </c>
      <c r="C454" s="79" t="s">
        <v>213</v>
      </c>
      <c r="D454" s="79" t="s">
        <v>449</v>
      </c>
      <c r="E454" s="51" t="str">
        <f ca="1">IF(ISERROR(INDIRECT(CONCATENATE("FIPs_codes!",ADDRESS((MATCH($D454,INDIRECT($C454),0)+MATCH($C454,FIPs_codes!$G$1:$G$3296,0)-1),COLUMN(FIPs_codes!A452))))),"",INDIRECT(CONCATENATE("FIPs_codes!",ADDRESS((MATCH($D454,INDIRECT($C454),0)+MATCH($C454,FIPs_codes!$G$1:$G$3296,0)-1),COLUMN(FIPs_codes!A452)))))</f>
        <v>40153</v>
      </c>
      <c r="F454" s="51">
        <f ca="1">IF(ISERROR(INDIRECT(CONCATENATE("FIPs_codes!",ADDRESS((MATCH($D454,INDIRECT($C454),0)+MATCH($C454,FIPs_codes!$G$1:$G$3296,0)-1),COLUMN(FIPs_codes!C452))))),"",INDIRECT(CONCATENATE("FIPs_codes!",ADDRESS((MATCH($D454,INDIRECT($C454),0)+MATCH($C454,FIPs_codes!$G$1:$G$3296,0)-1),COLUMN(FIPs_codes!C452)))))</f>
        <v>6</v>
      </c>
      <c r="G454" s="79" t="s">
        <v>249</v>
      </c>
      <c r="H454" s="81" t="s">
        <v>217</v>
      </c>
      <c r="I454" s="77" t="s">
        <v>452</v>
      </c>
      <c r="J454" s="78" t="s">
        <v>219</v>
      </c>
      <c r="K454" s="79" t="s">
        <v>78</v>
      </c>
      <c r="L454" s="79" t="s">
        <v>220</v>
      </c>
      <c r="M454" s="81" t="s">
        <v>57</v>
      </c>
      <c r="N454" s="83" t="s">
        <v>251</v>
      </c>
      <c r="O454" s="84">
        <v>2005</v>
      </c>
      <c r="P454" s="85" t="s">
        <v>285</v>
      </c>
      <c r="Q454" s="78">
        <v>1340</v>
      </c>
      <c r="R454" s="79" t="s">
        <v>245</v>
      </c>
      <c r="S454" s="81" t="s">
        <v>60</v>
      </c>
      <c r="T454" s="77" t="s">
        <v>253</v>
      </c>
      <c r="U454" s="86" t="s">
        <v>134</v>
      </c>
      <c r="V454" s="115" t="s">
        <v>254</v>
      </c>
      <c r="W454" s="87" t="s">
        <v>225</v>
      </c>
      <c r="X454" s="88" t="s">
        <v>65</v>
      </c>
      <c r="Y454" s="88">
        <v>40284</v>
      </c>
      <c r="Z454" s="79">
        <v>83</v>
      </c>
      <c r="AA454" s="79">
        <v>891</v>
      </c>
      <c r="AB454" s="79" t="s">
        <v>66</v>
      </c>
      <c r="AC454" s="79">
        <v>7852</v>
      </c>
      <c r="AD454" s="81" t="s">
        <v>227</v>
      </c>
      <c r="AE454" s="83" t="s">
        <v>255</v>
      </c>
      <c r="AF454" s="85" t="s">
        <v>256</v>
      </c>
      <c r="AG454" s="78" t="s">
        <v>229</v>
      </c>
      <c r="AH454" s="79">
        <v>0</v>
      </c>
      <c r="AI454" s="79">
        <v>85.57</v>
      </c>
      <c r="AJ454" s="81">
        <v>85.6</v>
      </c>
      <c r="AK454" s="77">
        <v>9.24</v>
      </c>
      <c r="AL454" s="89">
        <v>0</v>
      </c>
      <c r="AM454" s="113" t="s">
        <v>230</v>
      </c>
      <c r="AN454" s="79" t="s">
        <v>257</v>
      </c>
      <c r="AO454" s="79" t="s">
        <v>258</v>
      </c>
      <c r="AP454" s="76" t="s">
        <v>259</v>
      </c>
      <c r="AQ454" s="27" t="str">
        <f t="shared" si="18"/>
        <v>Record Complete</v>
      </c>
      <c r="AR454" s="77" t="s">
        <v>234</v>
      </c>
      <c r="AS454" s="5" t="str">
        <f t="shared" si="19"/>
        <v/>
      </c>
      <c r="AT454" t="s">
        <v>17200</v>
      </c>
    </row>
    <row r="455" spans="1:46" ht="15.75" thickBot="1" x14ac:dyDescent="0.3">
      <c r="A455" s="90" t="s">
        <v>451</v>
      </c>
      <c r="B455" s="91">
        <v>6004</v>
      </c>
      <c r="C455" s="92" t="s">
        <v>213</v>
      </c>
      <c r="D455" s="92" t="s">
        <v>449</v>
      </c>
      <c r="E455" s="51" t="str">
        <f ca="1">IF(ISERROR(INDIRECT(CONCATENATE("FIPs_codes!",ADDRESS((MATCH($D455,INDIRECT($C455),0)+MATCH($C455,FIPs_codes!$G$1:$G$3296,0)-1),COLUMN(FIPs_codes!A453))))),"",INDIRECT(CONCATENATE("FIPs_codes!",ADDRESS((MATCH($D455,INDIRECT($C455),0)+MATCH($C455,FIPs_codes!$G$1:$G$3296,0)-1),COLUMN(FIPs_codes!A453)))))</f>
        <v>40153</v>
      </c>
      <c r="F455" s="51">
        <f ca="1">IF(ISERROR(INDIRECT(CONCATENATE("FIPs_codes!",ADDRESS((MATCH($D455,INDIRECT($C455),0)+MATCH($C455,FIPs_codes!$G$1:$G$3296,0)-1),COLUMN(FIPs_codes!C453))))),"",INDIRECT(CONCATENATE("FIPs_codes!",ADDRESS((MATCH($D455,INDIRECT($C455),0)+MATCH($C455,FIPs_codes!$G$1:$G$3296,0)-1),COLUMN(FIPs_codes!C453)))))</f>
        <v>6</v>
      </c>
      <c r="G455" s="92" t="s">
        <v>249</v>
      </c>
      <c r="H455" s="93" t="s">
        <v>217</v>
      </c>
      <c r="I455" s="90" t="s">
        <v>452</v>
      </c>
      <c r="J455" s="91" t="s">
        <v>219</v>
      </c>
      <c r="K455" s="92" t="s">
        <v>78</v>
      </c>
      <c r="L455" s="92" t="s">
        <v>220</v>
      </c>
      <c r="M455" s="93" t="s">
        <v>57</v>
      </c>
      <c r="N455" s="95" t="s">
        <v>251</v>
      </c>
      <c r="O455" s="96">
        <v>2005</v>
      </c>
      <c r="P455" s="97" t="s">
        <v>285</v>
      </c>
      <c r="Q455" s="91">
        <v>1340</v>
      </c>
      <c r="R455" s="92" t="s">
        <v>245</v>
      </c>
      <c r="S455" s="93" t="s">
        <v>60</v>
      </c>
      <c r="T455" s="90" t="s">
        <v>253</v>
      </c>
      <c r="U455" s="98" t="s">
        <v>134</v>
      </c>
      <c r="V455" s="116" t="s">
        <v>254</v>
      </c>
      <c r="W455" s="99" t="s">
        <v>225</v>
      </c>
      <c r="X455" s="100" t="s">
        <v>65</v>
      </c>
      <c r="Y455" s="100">
        <v>40284</v>
      </c>
      <c r="Z455" s="92">
        <v>83</v>
      </c>
      <c r="AA455" s="92">
        <v>891</v>
      </c>
      <c r="AB455" s="92" t="s">
        <v>66</v>
      </c>
      <c r="AC455" s="92">
        <v>7852</v>
      </c>
      <c r="AD455" s="93" t="s">
        <v>227</v>
      </c>
      <c r="AE455" s="95" t="s">
        <v>255</v>
      </c>
      <c r="AF455" s="97" t="s">
        <v>256</v>
      </c>
      <c r="AG455" s="91" t="s">
        <v>229</v>
      </c>
      <c r="AH455" s="92">
        <v>0</v>
      </c>
      <c r="AI455" s="92">
        <v>95.7</v>
      </c>
      <c r="AJ455" s="93">
        <v>95.7</v>
      </c>
      <c r="AK455" s="90">
        <v>9.07</v>
      </c>
      <c r="AL455" s="89">
        <v>0</v>
      </c>
      <c r="AM455" s="112" t="s">
        <v>230</v>
      </c>
      <c r="AN455" s="92" t="s">
        <v>257</v>
      </c>
      <c r="AO455" s="92" t="s">
        <v>258</v>
      </c>
      <c r="AP455" s="76" t="s">
        <v>259</v>
      </c>
      <c r="AQ455" s="27" t="str">
        <f t="shared" si="18"/>
        <v>Record Complete</v>
      </c>
      <c r="AR455" s="90" t="s">
        <v>234</v>
      </c>
      <c r="AS455" s="5" t="str">
        <f t="shared" si="19"/>
        <v/>
      </c>
      <c r="AT455" t="s">
        <v>17200</v>
      </c>
    </row>
    <row r="456" spans="1:46" ht="15.75" thickBot="1" x14ac:dyDescent="0.3">
      <c r="A456" s="90" t="s">
        <v>451</v>
      </c>
      <c r="B456" s="91">
        <v>6004</v>
      </c>
      <c r="C456" s="92" t="s">
        <v>213</v>
      </c>
      <c r="D456" s="92" t="s">
        <v>449</v>
      </c>
      <c r="E456" s="51" t="str">
        <f ca="1">IF(ISERROR(INDIRECT(CONCATENATE("FIPs_codes!",ADDRESS((MATCH($D456,INDIRECT($C456),0)+MATCH($C456,FIPs_codes!$G$1:$G$3296,0)-1),COLUMN(FIPs_codes!A454))))),"",INDIRECT(CONCATENATE("FIPs_codes!",ADDRESS((MATCH($D456,INDIRECT($C456),0)+MATCH($C456,FIPs_codes!$G$1:$G$3296,0)-1),COLUMN(FIPs_codes!A454)))))</f>
        <v>40153</v>
      </c>
      <c r="F456" s="51">
        <f ca="1">IF(ISERROR(INDIRECT(CONCATENATE("FIPs_codes!",ADDRESS((MATCH($D456,INDIRECT($C456),0)+MATCH($C456,FIPs_codes!$G$1:$G$3296,0)-1),COLUMN(FIPs_codes!C454))))),"",INDIRECT(CONCATENATE("FIPs_codes!",ADDRESS((MATCH($D456,INDIRECT($C456),0)+MATCH($C456,FIPs_codes!$G$1:$G$3296,0)-1),COLUMN(FIPs_codes!C454)))))</f>
        <v>6</v>
      </c>
      <c r="G456" s="92" t="s">
        <v>249</v>
      </c>
      <c r="H456" s="93" t="s">
        <v>217</v>
      </c>
      <c r="I456" s="90" t="s">
        <v>452</v>
      </c>
      <c r="J456" s="91" t="s">
        <v>219</v>
      </c>
      <c r="K456" s="92" t="s">
        <v>78</v>
      </c>
      <c r="L456" s="92" t="s">
        <v>220</v>
      </c>
      <c r="M456" s="93" t="s">
        <v>57</v>
      </c>
      <c r="N456" s="95" t="s">
        <v>251</v>
      </c>
      <c r="O456" s="96">
        <v>2005</v>
      </c>
      <c r="P456" s="97" t="s">
        <v>285</v>
      </c>
      <c r="Q456" s="91">
        <v>1340</v>
      </c>
      <c r="R456" s="92" t="s">
        <v>245</v>
      </c>
      <c r="S456" s="93" t="s">
        <v>60</v>
      </c>
      <c r="T456" s="90" t="s">
        <v>253</v>
      </c>
      <c r="U456" s="98" t="s">
        <v>134</v>
      </c>
      <c r="V456" s="116" t="s">
        <v>254</v>
      </c>
      <c r="W456" s="99" t="s">
        <v>225</v>
      </c>
      <c r="X456" s="100" t="s">
        <v>65</v>
      </c>
      <c r="Y456" s="100">
        <v>40284</v>
      </c>
      <c r="Z456" s="92">
        <v>83</v>
      </c>
      <c r="AA456" s="92">
        <v>891</v>
      </c>
      <c r="AB456" s="92" t="s">
        <v>66</v>
      </c>
      <c r="AC456" s="92">
        <v>7852</v>
      </c>
      <c r="AD456" s="93" t="s">
        <v>227</v>
      </c>
      <c r="AE456" s="95" t="s">
        <v>255</v>
      </c>
      <c r="AF456" s="97" t="s">
        <v>256</v>
      </c>
      <c r="AG456" s="91" t="s">
        <v>229</v>
      </c>
      <c r="AH456" s="92">
        <v>0</v>
      </c>
      <c r="AI456" s="92">
        <v>104.96</v>
      </c>
      <c r="AJ456" s="93">
        <v>105</v>
      </c>
      <c r="AK456" s="90">
        <v>9.3000000000000007</v>
      </c>
      <c r="AL456" s="89">
        <v>0</v>
      </c>
      <c r="AM456" s="112" t="s">
        <v>230</v>
      </c>
      <c r="AN456" s="92" t="s">
        <v>257</v>
      </c>
      <c r="AO456" s="92" t="s">
        <v>258</v>
      </c>
      <c r="AP456" s="76" t="s">
        <v>259</v>
      </c>
      <c r="AQ456" s="27" t="str">
        <f t="shared" si="18"/>
        <v>Record Complete</v>
      </c>
      <c r="AR456" s="90" t="s">
        <v>234</v>
      </c>
      <c r="AS456" s="5" t="str">
        <f t="shared" si="19"/>
        <v/>
      </c>
      <c r="AT456" t="s">
        <v>17200</v>
      </c>
    </row>
    <row r="457" spans="1:46" ht="15.75" thickBot="1" x14ac:dyDescent="0.3">
      <c r="A457" s="77" t="s">
        <v>451</v>
      </c>
      <c r="B457" s="78">
        <v>6004</v>
      </c>
      <c r="C457" s="79" t="s">
        <v>278</v>
      </c>
      <c r="D457" s="79" t="s">
        <v>449</v>
      </c>
      <c r="E457" s="51" t="str">
        <f ca="1">IF(ISERROR(INDIRECT(CONCATENATE("FIPs_codes!",ADDRESS((MATCH($D457,INDIRECT($C457),0)+MATCH($C457,FIPs_codes!$G$1:$G$3296,0)-1),COLUMN(FIPs_codes!A455))))),"",INDIRECT(CONCATENATE("FIPs_codes!",ADDRESS((MATCH($D457,INDIRECT($C457),0)+MATCH($C457,FIPs_codes!$G$1:$G$3296,0)-1),COLUMN(FIPs_codes!A455)))))</f>
        <v>40153</v>
      </c>
      <c r="F457" s="51">
        <f ca="1">IF(ISERROR(INDIRECT(CONCATENATE("FIPs_codes!",ADDRESS((MATCH($D457,INDIRECT($C457),0)+MATCH($C457,FIPs_codes!$G$1:$G$3296,0)-1),COLUMN(FIPs_codes!C455))))),"",INDIRECT(CONCATENATE("FIPs_codes!",ADDRESS((MATCH($D457,INDIRECT($C457),0)+MATCH($C457,FIPs_codes!$G$1:$G$3296,0)-1),COLUMN(FIPs_codes!C455)))))</f>
        <v>6</v>
      </c>
      <c r="G457" s="80" t="s">
        <v>216</v>
      </c>
      <c r="H457" s="206" t="s">
        <v>217</v>
      </c>
      <c r="I457" s="77" t="s">
        <v>453</v>
      </c>
      <c r="J457" s="78" t="s">
        <v>219</v>
      </c>
      <c r="K457" s="79" t="s">
        <v>78</v>
      </c>
      <c r="L457" s="79" t="s">
        <v>220</v>
      </c>
      <c r="M457" s="81" t="s">
        <v>57</v>
      </c>
      <c r="N457" s="83" t="s">
        <v>251</v>
      </c>
      <c r="O457" s="84">
        <v>2005</v>
      </c>
      <c r="P457" s="85" t="s">
        <v>285</v>
      </c>
      <c r="Q457" s="243">
        <v>1340</v>
      </c>
      <c r="R457" s="79" t="s">
        <v>245</v>
      </c>
      <c r="S457" s="81" t="s">
        <v>60</v>
      </c>
      <c r="T457" s="77" t="s">
        <v>263</v>
      </c>
      <c r="U457" s="86" t="s">
        <v>134</v>
      </c>
      <c r="V457" s="115" t="s">
        <v>254</v>
      </c>
      <c r="W457" s="87" t="s">
        <v>225</v>
      </c>
      <c r="X457" s="88" t="s">
        <v>65</v>
      </c>
      <c r="Y457" s="88">
        <v>40366</v>
      </c>
      <c r="Z457" s="79">
        <v>94</v>
      </c>
      <c r="AA457" s="279">
        <v>875</v>
      </c>
      <c r="AB457" s="79" t="s">
        <v>66</v>
      </c>
      <c r="AC457" s="279">
        <v>116601</v>
      </c>
      <c r="AD457" s="81" t="s">
        <v>262</v>
      </c>
      <c r="AE457" s="83" t="s">
        <v>255</v>
      </c>
      <c r="AF457" s="85" t="s">
        <v>236</v>
      </c>
      <c r="AG457" s="78" t="s">
        <v>229</v>
      </c>
      <c r="AH457" s="79">
        <v>79.180000000000007</v>
      </c>
      <c r="AI457" s="79">
        <v>276.12</v>
      </c>
      <c r="AJ457" s="81">
        <v>355.3</v>
      </c>
      <c r="AK457" s="77">
        <v>8.5</v>
      </c>
      <c r="AL457" s="89">
        <v>0.22285392625949901</v>
      </c>
      <c r="AM457" s="113" t="s">
        <v>230</v>
      </c>
      <c r="AN457" s="79" t="s">
        <v>231</v>
      </c>
      <c r="AO457" s="79" t="s">
        <v>232</v>
      </c>
      <c r="AP457" s="76" t="s">
        <v>16963</v>
      </c>
      <c r="AQ457" s="27" t="str">
        <f t="shared" si="18"/>
        <v>Record Complete</v>
      </c>
      <c r="AR457" s="77"/>
      <c r="AS457" s="5" t="str">
        <f t="shared" si="19"/>
        <v/>
      </c>
      <c r="AT457" t="s">
        <v>17200</v>
      </c>
    </row>
    <row r="458" spans="1:46" ht="15.75" thickBot="1" x14ac:dyDescent="0.3">
      <c r="A458" s="90" t="s">
        <v>451</v>
      </c>
      <c r="B458" s="91">
        <v>6004</v>
      </c>
      <c r="C458" s="92" t="s">
        <v>278</v>
      </c>
      <c r="D458" s="92" t="s">
        <v>449</v>
      </c>
      <c r="E458" s="51" t="str">
        <f ca="1">IF(ISERROR(INDIRECT(CONCATENATE("FIPs_codes!",ADDRESS((MATCH($D458,INDIRECT($C458),0)+MATCH($C458,FIPs_codes!$G$1:$G$3296,0)-1),COLUMN(FIPs_codes!A456))))),"",INDIRECT(CONCATENATE("FIPs_codes!",ADDRESS((MATCH($D458,INDIRECT($C458),0)+MATCH($C458,FIPs_codes!$G$1:$G$3296,0)-1),COLUMN(FIPs_codes!A456)))))</f>
        <v>40153</v>
      </c>
      <c r="F458" s="51">
        <f ca="1">IF(ISERROR(INDIRECT(CONCATENATE("FIPs_codes!",ADDRESS((MATCH($D458,INDIRECT($C458),0)+MATCH($C458,FIPs_codes!$G$1:$G$3296,0)-1),COLUMN(FIPs_codes!C456))))),"",INDIRECT(CONCATENATE("FIPs_codes!",ADDRESS((MATCH($D458,INDIRECT($C458),0)+MATCH($C458,FIPs_codes!$G$1:$G$3296,0)-1),COLUMN(FIPs_codes!C456)))))</f>
        <v>6</v>
      </c>
      <c r="G458" s="110" t="s">
        <v>216</v>
      </c>
      <c r="H458" s="204" t="s">
        <v>217</v>
      </c>
      <c r="I458" s="90" t="s">
        <v>453</v>
      </c>
      <c r="J458" s="91" t="s">
        <v>219</v>
      </c>
      <c r="K458" s="92" t="s">
        <v>78</v>
      </c>
      <c r="L458" s="92" t="s">
        <v>220</v>
      </c>
      <c r="M458" s="93" t="s">
        <v>57</v>
      </c>
      <c r="N458" s="95" t="s">
        <v>251</v>
      </c>
      <c r="O458" s="96">
        <v>2005</v>
      </c>
      <c r="P458" s="97" t="s">
        <v>285</v>
      </c>
      <c r="Q458" s="241">
        <v>1340</v>
      </c>
      <c r="R458" s="92" t="s">
        <v>245</v>
      </c>
      <c r="S458" s="93" t="s">
        <v>60</v>
      </c>
      <c r="T458" s="90" t="s">
        <v>263</v>
      </c>
      <c r="U458" s="98" t="s">
        <v>134</v>
      </c>
      <c r="V458" s="116" t="s">
        <v>254</v>
      </c>
      <c r="W458" s="99" t="s">
        <v>225</v>
      </c>
      <c r="X458" s="100" t="s">
        <v>65</v>
      </c>
      <c r="Y458" s="100">
        <v>40366</v>
      </c>
      <c r="Z458" s="92">
        <v>94</v>
      </c>
      <c r="AA458" s="278">
        <v>875</v>
      </c>
      <c r="AB458" s="92" t="s">
        <v>66</v>
      </c>
      <c r="AC458" s="278">
        <v>116601</v>
      </c>
      <c r="AD458" s="93" t="s">
        <v>262</v>
      </c>
      <c r="AE458" s="95" t="s">
        <v>255</v>
      </c>
      <c r="AF458" s="97" t="s">
        <v>236</v>
      </c>
      <c r="AG458" s="91" t="s">
        <v>229</v>
      </c>
      <c r="AH458" s="92">
        <v>79.81</v>
      </c>
      <c r="AI458" s="92">
        <v>281.29000000000002</v>
      </c>
      <c r="AJ458" s="93">
        <v>361.1</v>
      </c>
      <c r="AK458" s="90">
        <v>8.5</v>
      </c>
      <c r="AL458" s="89">
        <v>0.22101910828025476</v>
      </c>
      <c r="AM458" s="112" t="s">
        <v>230</v>
      </c>
      <c r="AN458" s="92" t="s">
        <v>231</v>
      </c>
      <c r="AO458" s="92" t="s">
        <v>232</v>
      </c>
      <c r="AP458" s="76" t="s">
        <v>16963</v>
      </c>
      <c r="AQ458" s="27" t="str">
        <f t="shared" si="18"/>
        <v>Record Complete</v>
      </c>
      <c r="AR458" s="90"/>
      <c r="AS458" s="5" t="str">
        <f t="shared" si="19"/>
        <v/>
      </c>
      <c r="AT458" t="s">
        <v>17200</v>
      </c>
    </row>
    <row r="459" spans="1:46" ht="15.75" thickBot="1" x14ac:dyDescent="0.3">
      <c r="A459" s="77" t="s">
        <v>451</v>
      </c>
      <c r="B459" s="78">
        <v>6004</v>
      </c>
      <c r="C459" s="79" t="s">
        <v>278</v>
      </c>
      <c r="D459" s="79" t="s">
        <v>449</v>
      </c>
      <c r="E459" s="51" t="str">
        <f ca="1">IF(ISERROR(INDIRECT(CONCATENATE("FIPs_codes!",ADDRESS((MATCH($D459,INDIRECT($C459),0)+MATCH($C459,FIPs_codes!$G$1:$G$3296,0)-1),COLUMN(FIPs_codes!A457))))),"",INDIRECT(CONCATENATE("FIPs_codes!",ADDRESS((MATCH($D459,INDIRECT($C459),0)+MATCH($C459,FIPs_codes!$G$1:$G$3296,0)-1),COLUMN(FIPs_codes!A457)))))</f>
        <v>40153</v>
      </c>
      <c r="F459" s="51">
        <f ca="1">IF(ISERROR(INDIRECT(CONCATENATE("FIPs_codes!",ADDRESS((MATCH($D459,INDIRECT($C459),0)+MATCH($C459,FIPs_codes!$G$1:$G$3296,0)-1),COLUMN(FIPs_codes!C457))))),"",INDIRECT(CONCATENATE("FIPs_codes!",ADDRESS((MATCH($D459,INDIRECT($C459),0)+MATCH($C459,FIPs_codes!$G$1:$G$3296,0)-1),COLUMN(FIPs_codes!C457)))))</f>
        <v>6</v>
      </c>
      <c r="G459" s="80" t="s">
        <v>216</v>
      </c>
      <c r="H459" s="206" t="s">
        <v>217</v>
      </c>
      <c r="I459" s="77" t="s">
        <v>453</v>
      </c>
      <c r="J459" s="78" t="s">
        <v>219</v>
      </c>
      <c r="K459" s="79" t="s">
        <v>78</v>
      </c>
      <c r="L459" s="79" t="s">
        <v>220</v>
      </c>
      <c r="M459" s="81" t="s">
        <v>57</v>
      </c>
      <c r="N459" s="83" t="s">
        <v>251</v>
      </c>
      <c r="O459" s="84">
        <v>2005</v>
      </c>
      <c r="P459" s="85" t="s">
        <v>285</v>
      </c>
      <c r="Q459" s="243">
        <v>1340</v>
      </c>
      <c r="R459" s="79" t="s">
        <v>245</v>
      </c>
      <c r="S459" s="81" t="s">
        <v>60</v>
      </c>
      <c r="T459" s="77" t="s">
        <v>263</v>
      </c>
      <c r="U459" s="86" t="s">
        <v>134</v>
      </c>
      <c r="V459" s="115" t="s">
        <v>254</v>
      </c>
      <c r="W459" s="87" t="s">
        <v>225</v>
      </c>
      <c r="X459" s="88" t="s">
        <v>65</v>
      </c>
      <c r="Y459" s="88">
        <v>40366</v>
      </c>
      <c r="Z459" s="79">
        <v>94</v>
      </c>
      <c r="AA459" s="279">
        <v>875</v>
      </c>
      <c r="AB459" s="79" t="s">
        <v>66</v>
      </c>
      <c r="AC459" s="279">
        <v>116601</v>
      </c>
      <c r="AD459" s="81" t="s">
        <v>262</v>
      </c>
      <c r="AE459" s="83" t="s">
        <v>255</v>
      </c>
      <c r="AF459" s="85" t="s">
        <v>236</v>
      </c>
      <c r="AG459" s="78" t="s">
        <v>229</v>
      </c>
      <c r="AH459" s="79">
        <v>79.400000000000006</v>
      </c>
      <c r="AI459" s="79">
        <v>283.39</v>
      </c>
      <c r="AJ459" s="81">
        <v>362.78999999999996</v>
      </c>
      <c r="AK459" s="77">
        <v>8.44</v>
      </c>
      <c r="AL459" s="89">
        <v>0.21885939524242679</v>
      </c>
      <c r="AM459" s="113" t="s">
        <v>230</v>
      </c>
      <c r="AN459" s="79" t="s">
        <v>231</v>
      </c>
      <c r="AO459" s="79" t="s">
        <v>232</v>
      </c>
      <c r="AP459" s="76" t="s">
        <v>16963</v>
      </c>
      <c r="AQ459" s="27" t="str">
        <f t="shared" si="18"/>
        <v>Record Complete</v>
      </c>
      <c r="AR459" s="77"/>
      <c r="AS459" s="5" t="str">
        <f t="shared" si="19"/>
        <v/>
      </c>
      <c r="AT459" t="s">
        <v>17200</v>
      </c>
    </row>
    <row r="460" spans="1:46" ht="15.75" thickBot="1" x14ac:dyDescent="0.3">
      <c r="A460" s="188" t="s">
        <v>451</v>
      </c>
      <c r="B460" s="38">
        <v>6004</v>
      </c>
      <c r="C460" s="32" t="s">
        <v>278</v>
      </c>
      <c r="D460" s="32" t="s">
        <v>449</v>
      </c>
      <c r="E460" s="51" t="str">
        <f ca="1">IF(ISERROR(INDIRECT(CONCATENATE("FIPs_codes!",ADDRESS((MATCH($D460,INDIRECT($C460),0)+MATCH($C460,FIPs_codes!$G$1:$G$3296,0)-1),COLUMN(FIPs_codes!A458))))),"",INDIRECT(CONCATENATE("FIPs_codes!",ADDRESS((MATCH($D460,INDIRECT($C460),0)+MATCH($C460,FIPs_codes!$G$1:$G$3296,0)-1),COLUMN(FIPs_codes!A458)))))</f>
        <v>40153</v>
      </c>
      <c r="F460" s="51">
        <f ca="1">IF(ISERROR(INDIRECT(CONCATENATE("FIPs_codes!",ADDRESS((MATCH($D460,INDIRECT($C460),0)+MATCH($C460,FIPs_codes!$G$1:$G$3296,0)-1),COLUMN(FIPs_codes!C458))))),"",INDIRECT(CONCATENATE("FIPs_codes!",ADDRESS((MATCH($D460,INDIRECT($C460),0)+MATCH($C460,FIPs_codes!$G$1:$G$3296,0)-1),COLUMN(FIPs_codes!C458)))))</f>
        <v>6</v>
      </c>
      <c r="G460" s="34" t="s">
        <v>216</v>
      </c>
      <c r="H460" s="210" t="s">
        <v>217</v>
      </c>
      <c r="I460" s="188" t="s">
        <v>453</v>
      </c>
      <c r="J460" s="38" t="s">
        <v>219</v>
      </c>
      <c r="K460" s="32" t="s">
        <v>78</v>
      </c>
      <c r="L460" s="32" t="s">
        <v>220</v>
      </c>
      <c r="M460" s="42" t="s">
        <v>57</v>
      </c>
      <c r="N460" s="30" t="s">
        <v>399</v>
      </c>
      <c r="O460" s="40">
        <v>2005</v>
      </c>
      <c r="P460" s="36" t="s">
        <v>288</v>
      </c>
      <c r="Q460" s="247">
        <v>1775</v>
      </c>
      <c r="R460" s="32" t="s">
        <v>245</v>
      </c>
      <c r="S460" s="42" t="s">
        <v>60</v>
      </c>
      <c r="T460" s="188" t="s">
        <v>263</v>
      </c>
      <c r="U460" s="257" t="s">
        <v>134</v>
      </c>
      <c r="V460" s="215" t="s">
        <v>254</v>
      </c>
      <c r="W460" s="264" t="s">
        <v>225</v>
      </c>
      <c r="X460" s="44" t="s">
        <v>65</v>
      </c>
      <c r="Y460" s="44">
        <v>40374</v>
      </c>
      <c r="Z460" s="32">
        <v>92</v>
      </c>
      <c r="AA460" s="125">
        <v>867</v>
      </c>
      <c r="AB460" s="32" t="s">
        <v>66</v>
      </c>
      <c r="AC460" s="125">
        <v>182446</v>
      </c>
      <c r="AD460" s="42" t="s">
        <v>262</v>
      </c>
      <c r="AE460" s="30" t="s">
        <v>255</v>
      </c>
      <c r="AF460" s="36" t="s">
        <v>236</v>
      </c>
      <c r="AG460" s="38" t="s">
        <v>229</v>
      </c>
      <c r="AH460" s="32">
        <v>15.39</v>
      </c>
      <c r="AI460" s="32">
        <v>70.63</v>
      </c>
      <c r="AJ460" s="42">
        <v>86.02</v>
      </c>
      <c r="AK460" s="188">
        <v>11.29</v>
      </c>
      <c r="AL460" s="75">
        <v>0.17891188095791677</v>
      </c>
      <c r="AM460" s="290" t="s">
        <v>230</v>
      </c>
      <c r="AN460" s="32" t="s">
        <v>231</v>
      </c>
      <c r="AO460" s="32" t="s">
        <v>232</v>
      </c>
      <c r="AP460" s="76" t="s">
        <v>16963</v>
      </c>
      <c r="AQ460" s="27" t="str">
        <f t="shared" si="18"/>
        <v>Record Complete</v>
      </c>
      <c r="AR460" s="188"/>
      <c r="AS460" s="5" t="str">
        <f t="shared" si="19"/>
        <v/>
      </c>
      <c r="AT460" t="s">
        <v>17200</v>
      </c>
    </row>
    <row r="461" spans="1:46" ht="15.75" thickBot="1" x14ac:dyDescent="0.3">
      <c r="A461" s="90" t="s">
        <v>451</v>
      </c>
      <c r="B461" s="91">
        <v>6004</v>
      </c>
      <c r="C461" s="92" t="s">
        <v>278</v>
      </c>
      <c r="D461" s="92" t="s">
        <v>449</v>
      </c>
      <c r="E461" s="51" t="str">
        <f ca="1">IF(ISERROR(INDIRECT(CONCATENATE("FIPs_codes!",ADDRESS((MATCH($D461,INDIRECT($C461),0)+MATCH($C461,FIPs_codes!$G$1:$G$3296,0)-1),COLUMN(FIPs_codes!A459))))),"",INDIRECT(CONCATENATE("FIPs_codes!",ADDRESS((MATCH($D461,INDIRECT($C461),0)+MATCH($C461,FIPs_codes!$G$1:$G$3296,0)-1),COLUMN(FIPs_codes!A459)))))</f>
        <v>40153</v>
      </c>
      <c r="F461" s="51">
        <f ca="1">IF(ISERROR(INDIRECT(CONCATENATE("FIPs_codes!",ADDRESS((MATCH($D461,INDIRECT($C461),0)+MATCH($C461,FIPs_codes!$G$1:$G$3296,0)-1),COLUMN(FIPs_codes!C459))))),"",INDIRECT(CONCATENATE("FIPs_codes!",ADDRESS((MATCH($D461,INDIRECT($C461),0)+MATCH($C461,FIPs_codes!$G$1:$G$3296,0)-1),COLUMN(FIPs_codes!C459)))))</f>
        <v>6</v>
      </c>
      <c r="G461" s="110" t="s">
        <v>216</v>
      </c>
      <c r="H461" s="204" t="s">
        <v>217</v>
      </c>
      <c r="I461" s="90" t="s">
        <v>453</v>
      </c>
      <c r="J461" s="91" t="s">
        <v>219</v>
      </c>
      <c r="K461" s="92" t="s">
        <v>78</v>
      </c>
      <c r="L461" s="92" t="s">
        <v>220</v>
      </c>
      <c r="M461" s="93" t="s">
        <v>57</v>
      </c>
      <c r="N461" s="95" t="s">
        <v>399</v>
      </c>
      <c r="O461" s="96">
        <v>2005</v>
      </c>
      <c r="P461" s="97" t="s">
        <v>288</v>
      </c>
      <c r="Q461" s="241">
        <v>1775</v>
      </c>
      <c r="R461" s="92" t="s">
        <v>245</v>
      </c>
      <c r="S461" s="93" t="s">
        <v>60</v>
      </c>
      <c r="T461" s="90" t="s">
        <v>263</v>
      </c>
      <c r="U461" s="98" t="s">
        <v>134</v>
      </c>
      <c r="V461" s="116" t="s">
        <v>254</v>
      </c>
      <c r="W461" s="99" t="s">
        <v>225</v>
      </c>
      <c r="X461" s="100" t="s">
        <v>65</v>
      </c>
      <c r="Y461" s="100">
        <v>40374</v>
      </c>
      <c r="Z461" s="92">
        <v>92</v>
      </c>
      <c r="AA461" s="278">
        <v>867</v>
      </c>
      <c r="AB461" s="92" t="s">
        <v>66</v>
      </c>
      <c r="AC461" s="278">
        <v>182446</v>
      </c>
      <c r="AD461" s="93" t="s">
        <v>262</v>
      </c>
      <c r="AE461" s="95" t="s">
        <v>255</v>
      </c>
      <c r="AF461" s="97" t="s">
        <v>236</v>
      </c>
      <c r="AG461" s="91" t="s">
        <v>229</v>
      </c>
      <c r="AH461" s="92">
        <v>14.42</v>
      </c>
      <c r="AI461" s="92">
        <v>72.27</v>
      </c>
      <c r="AJ461" s="93">
        <v>86.69</v>
      </c>
      <c r="AK461" s="90">
        <v>11.24</v>
      </c>
      <c r="AL461" s="89">
        <v>0.16633983158380436</v>
      </c>
      <c r="AM461" s="112" t="s">
        <v>230</v>
      </c>
      <c r="AN461" s="92" t="s">
        <v>231</v>
      </c>
      <c r="AO461" s="92" t="s">
        <v>232</v>
      </c>
      <c r="AP461" s="76" t="s">
        <v>16963</v>
      </c>
      <c r="AQ461" s="27" t="str">
        <f t="shared" si="18"/>
        <v>Record Complete</v>
      </c>
      <c r="AR461" s="90"/>
      <c r="AS461" s="5" t="str">
        <f t="shared" si="19"/>
        <v/>
      </c>
      <c r="AT461" t="s">
        <v>17200</v>
      </c>
    </row>
    <row r="462" spans="1:46" ht="15.75" thickBot="1" x14ac:dyDescent="0.3">
      <c r="A462" s="90" t="s">
        <v>451</v>
      </c>
      <c r="B462" s="91">
        <v>6004</v>
      </c>
      <c r="C462" s="92" t="s">
        <v>278</v>
      </c>
      <c r="D462" s="92" t="s">
        <v>449</v>
      </c>
      <c r="E462" s="51" t="str">
        <f ca="1">IF(ISERROR(INDIRECT(CONCATENATE("FIPs_codes!",ADDRESS((MATCH($D462,INDIRECT($C462),0)+MATCH($C462,FIPs_codes!$G$1:$G$3296,0)-1),COLUMN(FIPs_codes!A460))))),"",INDIRECT(CONCATENATE("FIPs_codes!",ADDRESS((MATCH($D462,INDIRECT($C462),0)+MATCH($C462,FIPs_codes!$G$1:$G$3296,0)-1),COLUMN(FIPs_codes!A460)))))</f>
        <v>40153</v>
      </c>
      <c r="F462" s="51">
        <f ca="1">IF(ISERROR(INDIRECT(CONCATENATE("FIPs_codes!",ADDRESS((MATCH($D462,INDIRECT($C462),0)+MATCH($C462,FIPs_codes!$G$1:$G$3296,0)-1),COLUMN(FIPs_codes!C460))))),"",INDIRECT(CONCATENATE("FIPs_codes!",ADDRESS((MATCH($D462,INDIRECT($C462),0)+MATCH($C462,FIPs_codes!$G$1:$G$3296,0)-1),COLUMN(FIPs_codes!C460)))))</f>
        <v>6</v>
      </c>
      <c r="G462" s="110" t="s">
        <v>216</v>
      </c>
      <c r="H462" s="204" t="s">
        <v>217</v>
      </c>
      <c r="I462" s="90" t="s">
        <v>453</v>
      </c>
      <c r="J462" s="91" t="s">
        <v>219</v>
      </c>
      <c r="K462" s="92" t="s">
        <v>78</v>
      </c>
      <c r="L462" s="92" t="s">
        <v>220</v>
      </c>
      <c r="M462" s="93" t="s">
        <v>57</v>
      </c>
      <c r="N462" s="95" t="s">
        <v>399</v>
      </c>
      <c r="O462" s="96">
        <v>2005</v>
      </c>
      <c r="P462" s="97" t="s">
        <v>288</v>
      </c>
      <c r="Q462" s="241">
        <v>1775</v>
      </c>
      <c r="R462" s="92" t="s">
        <v>245</v>
      </c>
      <c r="S462" s="93" t="s">
        <v>60</v>
      </c>
      <c r="T462" s="90" t="s">
        <v>263</v>
      </c>
      <c r="U462" s="98" t="s">
        <v>134</v>
      </c>
      <c r="V462" s="116" t="s">
        <v>254</v>
      </c>
      <c r="W462" s="99" t="s">
        <v>225</v>
      </c>
      <c r="X462" s="100" t="s">
        <v>65</v>
      </c>
      <c r="Y462" s="100">
        <v>40374</v>
      </c>
      <c r="Z462" s="92">
        <v>92</v>
      </c>
      <c r="AA462" s="278">
        <v>867</v>
      </c>
      <c r="AB462" s="92" t="s">
        <v>298</v>
      </c>
      <c r="AC462" s="278">
        <v>182446</v>
      </c>
      <c r="AD462" s="93" t="s">
        <v>262</v>
      </c>
      <c r="AE462" s="95" t="s">
        <v>255</v>
      </c>
      <c r="AF462" s="97" t="s">
        <v>236</v>
      </c>
      <c r="AG462" s="91" t="s">
        <v>229</v>
      </c>
      <c r="AH462" s="92">
        <v>17.440000000000001</v>
      </c>
      <c r="AI462" s="92">
        <v>73.31</v>
      </c>
      <c r="AJ462" s="93">
        <v>90.75</v>
      </c>
      <c r="AK462" s="90">
        <v>11.33</v>
      </c>
      <c r="AL462" s="89">
        <v>0.19217630853994491</v>
      </c>
      <c r="AM462" s="112" t="s">
        <v>230</v>
      </c>
      <c r="AN462" s="92" t="s">
        <v>231</v>
      </c>
      <c r="AO462" s="92" t="s">
        <v>232</v>
      </c>
      <c r="AP462" s="76" t="s">
        <v>16963</v>
      </c>
      <c r="AQ462" s="27" t="str">
        <f t="shared" si="18"/>
        <v>Record Complete</v>
      </c>
      <c r="AR462" s="90"/>
      <c r="AS462" s="5" t="str">
        <f t="shared" si="19"/>
        <v/>
      </c>
      <c r="AT462" t="s">
        <v>17200</v>
      </c>
    </row>
    <row r="463" spans="1:46" ht="15.75" thickBot="1" x14ac:dyDescent="0.3">
      <c r="A463" s="90" t="s">
        <v>451</v>
      </c>
      <c r="B463" s="91">
        <v>6004</v>
      </c>
      <c r="C463" s="92" t="s">
        <v>278</v>
      </c>
      <c r="D463" s="92" t="s">
        <v>449</v>
      </c>
      <c r="E463" s="51" t="str">
        <f ca="1">IF(ISERROR(INDIRECT(CONCATENATE("FIPs_codes!",ADDRESS((MATCH($D463,INDIRECT($C463),0)+MATCH($C463,FIPs_codes!$G$1:$G$3296,0)-1),COLUMN(FIPs_codes!A461))))),"",INDIRECT(CONCATENATE("FIPs_codes!",ADDRESS((MATCH($D463,INDIRECT($C463),0)+MATCH($C463,FIPs_codes!$G$1:$G$3296,0)-1),COLUMN(FIPs_codes!A461)))))</f>
        <v>40153</v>
      </c>
      <c r="F463" s="51">
        <f ca="1">IF(ISERROR(INDIRECT(CONCATENATE("FIPs_codes!",ADDRESS((MATCH($D463,INDIRECT($C463),0)+MATCH($C463,FIPs_codes!$G$1:$G$3296,0)-1),COLUMN(FIPs_codes!C461))))),"",INDIRECT(CONCATENATE("FIPs_codes!",ADDRESS((MATCH($D463,INDIRECT($C463),0)+MATCH($C463,FIPs_codes!$G$1:$G$3296,0)-1),COLUMN(FIPs_codes!C461)))))</f>
        <v>6</v>
      </c>
      <c r="G463" s="110" t="s">
        <v>216</v>
      </c>
      <c r="H463" s="204" t="s">
        <v>217</v>
      </c>
      <c r="I463" s="90" t="s">
        <v>453</v>
      </c>
      <c r="J463" s="91" t="s">
        <v>219</v>
      </c>
      <c r="K463" s="92" t="s">
        <v>78</v>
      </c>
      <c r="L463" s="92" t="s">
        <v>220</v>
      </c>
      <c r="M463" s="93" t="s">
        <v>57</v>
      </c>
      <c r="N463" s="95" t="s">
        <v>251</v>
      </c>
      <c r="O463" s="96">
        <v>2005</v>
      </c>
      <c r="P463" s="97" t="s">
        <v>252</v>
      </c>
      <c r="Q463" s="241">
        <v>1340</v>
      </c>
      <c r="R463" s="92" t="s">
        <v>245</v>
      </c>
      <c r="S463" s="93" t="s">
        <v>60</v>
      </c>
      <c r="T463" s="90" t="s">
        <v>263</v>
      </c>
      <c r="U463" s="98" t="s">
        <v>134</v>
      </c>
      <c r="V463" s="116" t="s">
        <v>254</v>
      </c>
      <c r="W463" s="99" t="s">
        <v>225</v>
      </c>
      <c r="X463" s="100" t="s">
        <v>65</v>
      </c>
      <c r="Y463" s="100">
        <v>40374</v>
      </c>
      <c r="Z463" s="92">
        <v>97</v>
      </c>
      <c r="AA463" s="278">
        <v>875</v>
      </c>
      <c r="AB463" s="92" t="s">
        <v>66</v>
      </c>
      <c r="AC463" s="278">
        <v>143049</v>
      </c>
      <c r="AD463" s="93" t="s">
        <v>262</v>
      </c>
      <c r="AE463" s="95" t="s">
        <v>255</v>
      </c>
      <c r="AF463" s="97" t="s">
        <v>236</v>
      </c>
      <c r="AG463" s="91" t="s">
        <v>229</v>
      </c>
      <c r="AH463" s="92">
        <v>25.85</v>
      </c>
      <c r="AI463" s="92">
        <v>123.43</v>
      </c>
      <c r="AJ463" s="93">
        <v>149.28</v>
      </c>
      <c r="AK463" s="90">
        <v>8.11</v>
      </c>
      <c r="AL463" s="89">
        <v>0.17316452304394428</v>
      </c>
      <c r="AM463" s="112" t="s">
        <v>230</v>
      </c>
      <c r="AN463" s="92" t="s">
        <v>231</v>
      </c>
      <c r="AO463" s="92" t="s">
        <v>232</v>
      </c>
      <c r="AP463" s="76" t="s">
        <v>16963</v>
      </c>
      <c r="AQ463" s="27" t="str">
        <f t="shared" si="18"/>
        <v>Record Complete</v>
      </c>
      <c r="AR463" s="90"/>
      <c r="AS463" s="5" t="str">
        <f t="shared" si="19"/>
        <v/>
      </c>
      <c r="AT463" t="s">
        <v>17200</v>
      </c>
    </row>
    <row r="464" spans="1:46" ht="15.75" thickBot="1" x14ac:dyDescent="0.3">
      <c r="A464" s="77" t="s">
        <v>451</v>
      </c>
      <c r="B464" s="78">
        <v>6004</v>
      </c>
      <c r="C464" s="79" t="s">
        <v>278</v>
      </c>
      <c r="D464" s="79" t="s">
        <v>449</v>
      </c>
      <c r="E464" s="51" t="str">
        <f ca="1">IF(ISERROR(INDIRECT(CONCATENATE("FIPs_codes!",ADDRESS((MATCH($D464,INDIRECT($C464),0)+MATCH($C464,FIPs_codes!$G$1:$G$3296,0)-1),COLUMN(FIPs_codes!A462))))),"",INDIRECT(CONCATENATE("FIPs_codes!",ADDRESS((MATCH($D464,INDIRECT($C464),0)+MATCH($C464,FIPs_codes!$G$1:$G$3296,0)-1),COLUMN(FIPs_codes!A462)))))</f>
        <v>40153</v>
      </c>
      <c r="F464" s="51">
        <f ca="1">IF(ISERROR(INDIRECT(CONCATENATE("FIPs_codes!",ADDRESS((MATCH($D464,INDIRECT($C464),0)+MATCH($C464,FIPs_codes!$G$1:$G$3296,0)-1),COLUMN(FIPs_codes!C462))))),"",INDIRECT(CONCATENATE("FIPs_codes!",ADDRESS((MATCH($D464,INDIRECT($C464),0)+MATCH($C464,FIPs_codes!$G$1:$G$3296,0)-1),COLUMN(FIPs_codes!C462)))))</f>
        <v>6</v>
      </c>
      <c r="G464" s="80" t="s">
        <v>216</v>
      </c>
      <c r="H464" s="206" t="s">
        <v>217</v>
      </c>
      <c r="I464" s="77" t="s">
        <v>453</v>
      </c>
      <c r="J464" s="78" t="s">
        <v>219</v>
      </c>
      <c r="K464" s="79" t="s">
        <v>78</v>
      </c>
      <c r="L464" s="79" t="s">
        <v>220</v>
      </c>
      <c r="M464" s="81" t="s">
        <v>57</v>
      </c>
      <c r="N464" s="83" t="s">
        <v>251</v>
      </c>
      <c r="O464" s="84">
        <v>2005</v>
      </c>
      <c r="P464" s="85" t="s">
        <v>252</v>
      </c>
      <c r="Q464" s="243">
        <v>1340</v>
      </c>
      <c r="R464" s="79" t="s">
        <v>245</v>
      </c>
      <c r="S464" s="81" t="s">
        <v>60</v>
      </c>
      <c r="T464" s="77" t="s">
        <v>263</v>
      </c>
      <c r="U464" s="86" t="s">
        <v>134</v>
      </c>
      <c r="V464" s="115" t="s">
        <v>254</v>
      </c>
      <c r="W464" s="87" t="s">
        <v>225</v>
      </c>
      <c r="X464" s="88" t="s">
        <v>65</v>
      </c>
      <c r="Y464" s="88">
        <v>40374</v>
      </c>
      <c r="Z464" s="79">
        <v>97</v>
      </c>
      <c r="AA464" s="279">
        <v>875</v>
      </c>
      <c r="AB464" s="79" t="s">
        <v>66</v>
      </c>
      <c r="AC464" s="279">
        <v>143049</v>
      </c>
      <c r="AD464" s="81" t="s">
        <v>262</v>
      </c>
      <c r="AE464" s="83" t="s">
        <v>255</v>
      </c>
      <c r="AF464" s="85" t="s">
        <v>236</v>
      </c>
      <c r="AG464" s="78" t="s">
        <v>229</v>
      </c>
      <c r="AH464" s="79">
        <v>27.94</v>
      </c>
      <c r="AI464" s="79">
        <v>133.11000000000001</v>
      </c>
      <c r="AJ464" s="81">
        <v>161.05000000000001</v>
      </c>
      <c r="AK464" s="77">
        <v>8.08</v>
      </c>
      <c r="AL464" s="89">
        <v>0.17348649487736728</v>
      </c>
      <c r="AM464" s="113" t="s">
        <v>230</v>
      </c>
      <c r="AN464" s="79" t="s">
        <v>231</v>
      </c>
      <c r="AO464" s="79" t="s">
        <v>232</v>
      </c>
      <c r="AP464" s="76" t="s">
        <v>16963</v>
      </c>
      <c r="AQ464" s="27" t="str">
        <f t="shared" si="18"/>
        <v>Record Complete</v>
      </c>
      <c r="AR464" s="77"/>
      <c r="AS464" s="5" t="str">
        <f t="shared" si="19"/>
        <v/>
      </c>
      <c r="AT464" t="s">
        <v>17200</v>
      </c>
    </row>
    <row r="465" spans="1:46" ht="15.75" thickBot="1" x14ac:dyDescent="0.3">
      <c r="A465" s="90" t="s">
        <v>451</v>
      </c>
      <c r="B465" s="91">
        <v>6004</v>
      </c>
      <c r="C465" s="92" t="s">
        <v>278</v>
      </c>
      <c r="D465" s="92" t="s">
        <v>449</v>
      </c>
      <c r="E465" s="51" t="str">
        <f ca="1">IF(ISERROR(INDIRECT(CONCATENATE("FIPs_codes!",ADDRESS((MATCH($D465,INDIRECT($C465),0)+MATCH($C465,FIPs_codes!$G$1:$G$3296,0)-1),COLUMN(FIPs_codes!A463))))),"",INDIRECT(CONCATENATE("FIPs_codes!",ADDRESS((MATCH($D465,INDIRECT($C465),0)+MATCH($C465,FIPs_codes!$G$1:$G$3296,0)-1),COLUMN(FIPs_codes!A463)))))</f>
        <v>40153</v>
      </c>
      <c r="F465" s="51">
        <f ca="1">IF(ISERROR(INDIRECT(CONCATENATE("FIPs_codes!",ADDRESS((MATCH($D465,INDIRECT($C465),0)+MATCH($C465,FIPs_codes!$G$1:$G$3296,0)-1),COLUMN(FIPs_codes!C463))))),"",INDIRECT(CONCATENATE("FIPs_codes!",ADDRESS((MATCH($D465,INDIRECT($C465),0)+MATCH($C465,FIPs_codes!$G$1:$G$3296,0)-1),COLUMN(FIPs_codes!C463)))))</f>
        <v>6</v>
      </c>
      <c r="G465" s="110" t="s">
        <v>216</v>
      </c>
      <c r="H465" s="204" t="s">
        <v>217</v>
      </c>
      <c r="I465" s="90" t="s">
        <v>453</v>
      </c>
      <c r="J465" s="91" t="s">
        <v>219</v>
      </c>
      <c r="K465" s="92" t="s">
        <v>78</v>
      </c>
      <c r="L465" s="92" t="s">
        <v>220</v>
      </c>
      <c r="M465" s="93" t="s">
        <v>57</v>
      </c>
      <c r="N465" s="95" t="s">
        <v>251</v>
      </c>
      <c r="O465" s="96">
        <v>2005</v>
      </c>
      <c r="P465" s="97" t="s">
        <v>252</v>
      </c>
      <c r="Q465" s="241">
        <v>1340</v>
      </c>
      <c r="R465" s="92" t="s">
        <v>245</v>
      </c>
      <c r="S465" s="93" t="s">
        <v>60</v>
      </c>
      <c r="T465" s="90" t="s">
        <v>263</v>
      </c>
      <c r="U465" s="98" t="s">
        <v>134</v>
      </c>
      <c r="V465" s="116" t="s">
        <v>254</v>
      </c>
      <c r="W465" s="99" t="s">
        <v>225</v>
      </c>
      <c r="X465" s="100" t="s">
        <v>65</v>
      </c>
      <c r="Y465" s="100">
        <v>40374</v>
      </c>
      <c r="Z465" s="92">
        <v>97</v>
      </c>
      <c r="AA465" s="278">
        <v>875</v>
      </c>
      <c r="AB465" s="92" t="s">
        <v>66</v>
      </c>
      <c r="AC465" s="278">
        <v>143049</v>
      </c>
      <c r="AD465" s="93" t="s">
        <v>262</v>
      </c>
      <c r="AE465" s="95" t="s">
        <v>255</v>
      </c>
      <c r="AF465" s="97" t="s">
        <v>236</v>
      </c>
      <c r="AG465" s="91" t="s">
        <v>229</v>
      </c>
      <c r="AH465" s="92">
        <v>30.02</v>
      </c>
      <c r="AI465" s="92">
        <v>143.81</v>
      </c>
      <c r="AJ465" s="93">
        <v>173.83</v>
      </c>
      <c r="AK465" s="90">
        <v>8.0399999999999991</v>
      </c>
      <c r="AL465" s="89">
        <v>0.17269746303860092</v>
      </c>
      <c r="AM465" s="112" t="s">
        <v>230</v>
      </c>
      <c r="AN465" s="92" t="s">
        <v>231</v>
      </c>
      <c r="AO465" s="92" t="s">
        <v>232</v>
      </c>
      <c r="AP465" s="76" t="s">
        <v>16963</v>
      </c>
      <c r="AQ465" s="27" t="str">
        <f t="shared" si="18"/>
        <v>Record Complete</v>
      </c>
      <c r="AR465" s="90"/>
      <c r="AS465" s="5" t="str">
        <f t="shared" si="19"/>
        <v/>
      </c>
      <c r="AT465" t="s">
        <v>17200</v>
      </c>
    </row>
    <row r="466" spans="1:46" ht="15.75" thickBot="1" x14ac:dyDescent="0.3">
      <c r="A466" s="90" t="s">
        <v>451</v>
      </c>
      <c r="B466" s="91">
        <v>6004</v>
      </c>
      <c r="C466" s="92" t="s">
        <v>278</v>
      </c>
      <c r="D466" s="92" t="s">
        <v>449</v>
      </c>
      <c r="E466" s="51" t="str">
        <f ca="1">IF(ISERROR(INDIRECT(CONCATENATE("FIPs_codes!",ADDRESS((MATCH($D466,INDIRECT($C466),0)+MATCH($C466,FIPs_codes!$G$1:$G$3296,0)-1),COLUMN(FIPs_codes!A464))))),"",INDIRECT(CONCATENATE("FIPs_codes!",ADDRESS((MATCH($D466,INDIRECT($C466),0)+MATCH($C466,FIPs_codes!$G$1:$G$3296,0)-1),COLUMN(FIPs_codes!A464)))))</f>
        <v>40153</v>
      </c>
      <c r="F466" s="51">
        <f ca="1">IF(ISERROR(INDIRECT(CONCATENATE("FIPs_codes!",ADDRESS((MATCH($D466,INDIRECT($C466),0)+MATCH($C466,FIPs_codes!$G$1:$G$3296,0)-1),COLUMN(FIPs_codes!C464))))),"",INDIRECT(CONCATENATE("FIPs_codes!",ADDRESS((MATCH($D466,INDIRECT($C466),0)+MATCH($C466,FIPs_codes!$G$1:$G$3296,0)-1),COLUMN(FIPs_codes!C464)))))</f>
        <v>6</v>
      </c>
      <c r="G466" s="110" t="s">
        <v>216</v>
      </c>
      <c r="H466" s="204" t="s">
        <v>217</v>
      </c>
      <c r="I466" s="90" t="s">
        <v>453</v>
      </c>
      <c r="J466" s="91" t="s">
        <v>219</v>
      </c>
      <c r="K466" s="92" t="s">
        <v>78</v>
      </c>
      <c r="L466" s="92" t="s">
        <v>220</v>
      </c>
      <c r="M466" s="93" t="s">
        <v>57</v>
      </c>
      <c r="N466" s="95" t="s">
        <v>399</v>
      </c>
      <c r="O466" s="96">
        <v>2005</v>
      </c>
      <c r="P466" s="97" t="s">
        <v>286</v>
      </c>
      <c r="Q466" s="241">
        <v>1175</v>
      </c>
      <c r="R466" s="92" t="s">
        <v>245</v>
      </c>
      <c r="S466" s="93" t="s">
        <v>60</v>
      </c>
      <c r="T466" s="90" t="s">
        <v>263</v>
      </c>
      <c r="U466" s="98" t="s">
        <v>134</v>
      </c>
      <c r="V466" s="116" t="s">
        <v>254</v>
      </c>
      <c r="W466" s="99" t="s">
        <v>225</v>
      </c>
      <c r="X466" s="100" t="s">
        <v>65</v>
      </c>
      <c r="Y466" s="100">
        <v>40379</v>
      </c>
      <c r="Z466" s="92">
        <v>92</v>
      </c>
      <c r="AA466" s="278">
        <v>867</v>
      </c>
      <c r="AB466" s="92" t="s">
        <v>66</v>
      </c>
      <c r="AC466" s="278">
        <v>215251</v>
      </c>
      <c r="AD466" s="93" t="s">
        <v>262</v>
      </c>
      <c r="AE466" s="95" t="s">
        <v>255</v>
      </c>
      <c r="AF466" s="97" t="s">
        <v>236</v>
      </c>
      <c r="AG466" s="91" t="s">
        <v>229</v>
      </c>
      <c r="AH466" s="92">
        <v>16.87</v>
      </c>
      <c r="AI466" s="92">
        <v>52.65</v>
      </c>
      <c r="AJ466" s="93">
        <v>69.52</v>
      </c>
      <c r="AK466" s="90">
        <v>11.93</v>
      </c>
      <c r="AL466" s="89">
        <v>0.24266398158803226</v>
      </c>
      <c r="AM466" s="112" t="s">
        <v>230</v>
      </c>
      <c r="AN466" s="92" t="s">
        <v>231</v>
      </c>
      <c r="AO466" s="92" t="s">
        <v>232</v>
      </c>
      <c r="AP466" s="76" t="s">
        <v>16963</v>
      </c>
      <c r="AQ466" s="27" t="str">
        <f t="shared" si="18"/>
        <v>Record Complete</v>
      </c>
      <c r="AR466" s="90"/>
      <c r="AS466" s="5" t="str">
        <f t="shared" si="19"/>
        <v/>
      </c>
      <c r="AT466" t="s">
        <v>17200</v>
      </c>
    </row>
    <row r="467" spans="1:46" ht="15.75" thickBot="1" x14ac:dyDescent="0.3">
      <c r="A467" s="77" t="s">
        <v>451</v>
      </c>
      <c r="B467" s="78">
        <v>6004</v>
      </c>
      <c r="C467" s="79" t="s">
        <v>278</v>
      </c>
      <c r="D467" s="79" t="s">
        <v>449</v>
      </c>
      <c r="E467" s="51" t="str">
        <f ca="1">IF(ISERROR(INDIRECT(CONCATENATE("FIPs_codes!",ADDRESS((MATCH($D467,INDIRECT($C467),0)+MATCH($C467,FIPs_codes!$G$1:$G$3296,0)-1),COLUMN(FIPs_codes!A465))))),"",INDIRECT(CONCATENATE("FIPs_codes!",ADDRESS((MATCH($D467,INDIRECT($C467),0)+MATCH($C467,FIPs_codes!$G$1:$G$3296,0)-1),COLUMN(FIPs_codes!A465)))))</f>
        <v>40153</v>
      </c>
      <c r="F467" s="51">
        <f ca="1">IF(ISERROR(INDIRECT(CONCATENATE("FIPs_codes!",ADDRESS((MATCH($D467,INDIRECT($C467),0)+MATCH($C467,FIPs_codes!$G$1:$G$3296,0)-1),COLUMN(FIPs_codes!C465))))),"",INDIRECT(CONCATENATE("FIPs_codes!",ADDRESS((MATCH($D467,INDIRECT($C467),0)+MATCH($C467,FIPs_codes!$G$1:$G$3296,0)-1),COLUMN(FIPs_codes!C465)))))</f>
        <v>6</v>
      </c>
      <c r="G467" s="80" t="s">
        <v>216</v>
      </c>
      <c r="H467" s="206" t="s">
        <v>217</v>
      </c>
      <c r="I467" s="77" t="s">
        <v>453</v>
      </c>
      <c r="J467" s="78" t="s">
        <v>219</v>
      </c>
      <c r="K467" s="79" t="s">
        <v>78</v>
      </c>
      <c r="L467" s="79" t="s">
        <v>220</v>
      </c>
      <c r="M467" s="81" t="s">
        <v>57</v>
      </c>
      <c r="N467" s="83" t="s">
        <v>399</v>
      </c>
      <c r="O467" s="84">
        <v>2005</v>
      </c>
      <c r="P467" s="85" t="s">
        <v>286</v>
      </c>
      <c r="Q467" s="243">
        <v>1175</v>
      </c>
      <c r="R467" s="79" t="s">
        <v>245</v>
      </c>
      <c r="S467" s="81" t="s">
        <v>60</v>
      </c>
      <c r="T467" s="77" t="s">
        <v>263</v>
      </c>
      <c r="U467" s="86" t="s">
        <v>134</v>
      </c>
      <c r="V467" s="115" t="s">
        <v>254</v>
      </c>
      <c r="W467" s="87" t="s">
        <v>225</v>
      </c>
      <c r="X467" s="88" t="s">
        <v>65</v>
      </c>
      <c r="Y467" s="88">
        <v>40379</v>
      </c>
      <c r="Z467" s="79">
        <v>92</v>
      </c>
      <c r="AA467" s="279">
        <v>867</v>
      </c>
      <c r="AB467" s="79" t="s">
        <v>66</v>
      </c>
      <c r="AC467" s="279">
        <v>215251</v>
      </c>
      <c r="AD467" s="81" t="s">
        <v>262</v>
      </c>
      <c r="AE467" s="83" t="s">
        <v>255</v>
      </c>
      <c r="AF467" s="85" t="s">
        <v>236</v>
      </c>
      <c r="AG467" s="78" t="s">
        <v>229</v>
      </c>
      <c r="AH467" s="79">
        <v>16.71</v>
      </c>
      <c r="AI467" s="79">
        <v>53.46</v>
      </c>
      <c r="AJ467" s="81">
        <v>70.17</v>
      </c>
      <c r="AK467" s="77">
        <v>11.4</v>
      </c>
      <c r="AL467" s="89">
        <v>0.23813595553655409</v>
      </c>
      <c r="AM467" s="113" t="s">
        <v>230</v>
      </c>
      <c r="AN467" s="79" t="s">
        <v>231</v>
      </c>
      <c r="AO467" s="79" t="s">
        <v>232</v>
      </c>
      <c r="AP467" s="76" t="s">
        <v>16963</v>
      </c>
      <c r="AQ467" s="27" t="str">
        <f t="shared" si="18"/>
        <v>Record Complete</v>
      </c>
      <c r="AR467" s="77"/>
      <c r="AS467" s="5" t="str">
        <f t="shared" si="19"/>
        <v/>
      </c>
      <c r="AT467" t="s">
        <v>17200</v>
      </c>
    </row>
    <row r="468" spans="1:46" ht="15.75" thickBot="1" x14ac:dyDescent="0.3">
      <c r="A468" s="77" t="s">
        <v>451</v>
      </c>
      <c r="B468" s="78">
        <v>6004</v>
      </c>
      <c r="C468" s="79" t="s">
        <v>278</v>
      </c>
      <c r="D468" s="79" t="s">
        <v>449</v>
      </c>
      <c r="E468" s="51" t="str">
        <f ca="1">IF(ISERROR(INDIRECT(CONCATENATE("FIPs_codes!",ADDRESS((MATCH($D468,INDIRECT($C468),0)+MATCH($C468,FIPs_codes!$G$1:$G$3296,0)-1),COLUMN(FIPs_codes!A466))))),"",INDIRECT(CONCATENATE("FIPs_codes!",ADDRESS((MATCH($D468,INDIRECT($C468),0)+MATCH($C468,FIPs_codes!$G$1:$G$3296,0)-1),COLUMN(FIPs_codes!A466)))))</f>
        <v>40153</v>
      </c>
      <c r="F468" s="51">
        <f ca="1">IF(ISERROR(INDIRECT(CONCATENATE("FIPs_codes!",ADDRESS((MATCH($D468,INDIRECT($C468),0)+MATCH($C468,FIPs_codes!$G$1:$G$3296,0)-1),COLUMN(FIPs_codes!C466))))),"",INDIRECT(CONCATENATE("FIPs_codes!",ADDRESS((MATCH($D468,INDIRECT($C468),0)+MATCH($C468,FIPs_codes!$G$1:$G$3296,0)-1),COLUMN(FIPs_codes!C466)))))</f>
        <v>6</v>
      </c>
      <c r="G468" s="80" t="s">
        <v>216</v>
      </c>
      <c r="H468" s="206" t="s">
        <v>217</v>
      </c>
      <c r="I468" s="77" t="s">
        <v>453</v>
      </c>
      <c r="J468" s="78" t="s">
        <v>219</v>
      </c>
      <c r="K468" s="79" t="s">
        <v>78</v>
      </c>
      <c r="L468" s="79" t="s">
        <v>220</v>
      </c>
      <c r="M468" s="81" t="s">
        <v>57</v>
      </c>
      <c r="N468" s="83" t="s">
        <v>399</v>
      </c>
      <c r="O468" s="84">
        <v>2005</v>
      </c>
      <c r="P468" s="85" t="s">
        <v>286</v>
      </c>
      <c r="Q468" s="243">
        <v>1175</v>
      </c>
      <c r="R468" s="79" t="s">
        <v>245</v>
      </c>
      <c r="S468" s="81" t="s">
        <v>60</v>
      </c>
      <c r="T468" s="77" t="s">
        <v>263</v>
      </c>
      <c r="U468" s="86" t="s">
        <v>134</v>
      </c>
      <c r="V468" s="115" t="s">
        <v>254</v>
      </c>
      <c r="W468" s="87" t="s">
        <v>225</v>
      </c>
      <c r="X468" s="88" t="s">
        <v>65</v>
      </c>
      <c r="Y468" s="88">
        <v>40379</v>
      </c>
      <c r="Z468" s="79">
        <v>92</v>
      </c>
      <c r="AA468" s="279">
        <v>867</v>
      </c>
      <c r="AB468" s="79" t="s">
        <v>66</v>
      </c>
      <c r="AC468" s="279">
        <v>215251</v>
      </c>
      <c r="AD468" s="81" t="s">
        <v>262</v>
      </c>
      <c r="AE468" s="83" t="s">
        <v>255</v>
      </c>
      <c r="AF468" s="85" t="s">
        <v>236</v>
      </c>
      <c r="AG468" s="78" t="s">
        <v>229</v>
      </c>
      <c r="AH468" s="79">
        <v>18.739999999999998</v>
      </c>
      <c r="AI468" s="79">
        <v>55.28</v>
      </c>
      <c r="AJ468" s="81">
        <v>74.02</v>
      </c>
      <c r="AK468" s="77">
        <v>12.01</v>
      </c>
      <c r="AL468" s="89">
        <v>0.25317481761686028</v>
      </c>
      <c r="AM468" s="113" t="s">
        <v>230</v>
      </c>
      <c r="AN468" s="79" t="s">
        <v>231</v>
      </c>
      <c r="AO468" s="79" t="s">
        <v>232</v>
      </c>
      <c r="AP468" s="76" t="s">
        <v>16963</v>
      </c>
      <c r="AQ468" s="27" t="str">
        <f t="shared" si="18"/>
        <v>Record Complete</v>
      </c>
      <c r="AR468" s="77"/>
      <c r="AS468" s="5" t="str">
        <f t="shared" si="19"/>
        <v/>
      </c>
      <c r="AT468" t="s">
        <v>17200</v>
      </c>
    </row>
    <row r="469" spans="1:46" ht="15.75" thickBot="1" x14ac:dyDescent="0.3">
      <c r="A469" s="101" t="s">
        <v>451</v>
      </c>
      <c r="B469" s="56">
        <v>6004</v>
      </c>
      <c r="C469" s="50" t="s">
        <v>278</v>
      </c>
      <c r="D469" s="50" t="s">
        <v>449</v>
      </c>
      <c r="E469" s="51" t="str">
        <f ca="1">IF(ISERROR(INDIRECT(CONCATENATE("FIPs_codes!",ADDRESS((MATCH($D469,INDIRECT($C469),0)+MATCH($C469,FIPs_codes!$G$1:$G$3296,0)-1),COLUMN(FIPs_codes!A467))))),"",INDIRECT(CONCATENATE("FIPs_codes!",ADDRESS((MATCH($D469,INDIRECT($C469),0)+MATCH($C469,FIPs_codes!$G$1:$G$3296,0)-1),COLUMN(FIPs_codes!A467)))))</f>
        <v>40153</v>
      </c>
      <c r="F469" s="51">
        <f ca="1">IF(ISERROR(INDIRECT(CONCATENATE("FIPs_codes!",ADDRESS((MATCH($D469,INDIRECT($C469),0)+MATCH($C469,FIPs_codes!$G$1:$G$3296,0)-1),COLUMN(FIPs_codes!C467))))),"",INDIRECT(CONCATENATE("FIPs_codes!",ADDRESS((MATCH($D469,INDIRECT($C469),0)+MATCH($C469,FIPs_codes!$G$1:$G$3296,0)-1),COLUMN(FIPs_codes!C467)))))</f>
        <v>6</v>
      </c>
      <c r="G469" s="52" t="s">
        <v>216</v>
      </c>
      <c r="H469" s="211" t="s">
        <v>217</v>
      </c>
      <c r="I469" s="101" t="s">
        <v>453</v>
      </c>
      <c r="J469" s="56" t="s">
        <v>219</v>
      </c>
      <c r="K469" s="50" t="s">
        <v>78</v>
      </c>
      <c r="L469" s="50" t="s">
        <v>220</v>
      </c>
      <c r="M469" s="60" t="s">
        <v>57</v>
      </c>
      <c r="N469" s="48" t="s">
        <v>399</v>
      </c>
      <c r="O469" s="58">
        <v>2005</v>
      </c>
      <c r="P469" s="54" t="s">
        <v>288</v>
      </c>
      <c r="Q469" s="249">
        <v>1775</v>
      </c>
      <c r="R469" s="50" t="s">
        <v>245</v>
      </c>
      <c r="S469" s="60" t="s">
        <v>60</v>
      </c>
      <c r="T469" s="101" t="s">
        <v>263</v>
      </c>
      <c r="U469" s="106" t="s">
        <v>134</v>
      </c>
      <c r="V469" s="120" t="s">
        <v>254</v>
      </c>
      <c r="W469" s="107" t="s">
        <v>225</v>
      </c>
      <c r="X469" s="62" t="s">
        <v>65</v>
      </c>
      <c r="Y469" s="62">
        <v>40477</v>
      </c>
      <c r="Z469" s="50">
        <v>100</v>
      </c>
      <c r="AA469" s="126">
        <v>867</v>
      </c>
      <c r="AB469" s="50" t="s">
        <v>66</v>
      </c>
      <c r="AC469" s="126">
        <v>228549</v>
      </c>
      <c r="AD469" s="60" t="s">
        <v>262</v>
      </c>
      <c r="AE469" s="48" t="s">
        <v>255</v>
      </c>
      <c r="AF469" s="54" t="s">
        <v>236</v>
      </c>
      <c r="AG469" s="56" t="s">
        <v>229</v>
      </c>
      <c r="AH469" s="50">
        <v>12.02</v>
      </c>
      <c r="AI469" s="50">
        <v>48.89</v>
      </c>
      <c r="AJ469" s="60">
        <v>60.91</v>
      </c>
      <c r="AK469" s="101">
        <v>12.26</v>
      </c>
      <c r="AL469" s="108">
        <v>0.19734033820390739</v>
      </c>
      <c r="AM469" s="122" t="s">
        <v>230</v>
      </c>
      <c r="AN469" s="103" t="s">
        <v>231</v>
      </c>
      <c r="AO469" s="103" t="s">
        <v>232</v>
      </c>
      <c r="AP469" s="76" t="s">
        <v>16963</v>
      </c>
      <c r="AQ469" s="27" t="str">
        <f t="shared" si="18"/>
        <v>Record Complete</v>
      </c>
      <c r="AR469" s="101"/>
      <c r="AS469" s="5" t="str">
        <f t="shared" si="19"/>
        <v/>
      </c>
      <c r="AT469" t="s">
        <v>17200</v>
      </c>
    </row>
    <row r="470" spans="1:46" ht="15.75" thickBot="1" x14ac:dyDescent="0.3">
      <c r="A470" s="72" t="s">
        <v>451</v>
      </c>
      <c r="B470" s="55">
        <v>6004</v>
      </c>
      <c r="C470" s="49" t="s">
        <v>278</v>
      </c>
      <c r="D470" s="49" t="s">
        <v>449</v>
      </c>
      <c r="E470" s="51" t="str">
        <f ca="1">IF(ISERROR(INDIRECT(CONCATENATE("FIPs_codes!",ADDRESS((MATCH($D470,INDIRECT($C470),0)+MATCH($C470,FIPs_codes!$G$1:$G$3296,0)-1),COLUMN(FIPs_codes!A468))))),"",INDIRECT(CONCATENATE("FIPs_codes!",ADDRESS((MATCH($D470,INDIRECT($C470),0)+MATCH($C470,FIPs_codes!$G$1:$G$3296,0)-1),COLUMN(FIPs_codes!A468)))))</f>
        <v>40153</v>
      </c>
      <c r="F470" s="51">
        <f ca="1">IF(ISERROR(INDIRECT(CONCATENATE("FIPs_codes!",ADDRESS((MATCH($D470,INDIRECT($C470),0)+MATCH($C470,FIPs_codes!$G$1:$G$3296,0)-1),COLUMN(FIPs_codes!C468))))),"",INDIRECT(CONCATENATE("FIPs_codes!",ADDRESS((MATCH($D470,INDIRECT($C470),0)+MATCH($C470,FIPs_codes!$G$1:$G$3296,0)-1),COLUMN(FIPs_codes!C468)))))</f>
        <v>6</v>
      </c>
      <c r="G470" s="51" t="s">
        <v>216</v>
      </c>
      <c r="H470" s="207" t="s">
        <v>217</v>
      </c>
      <c r="I470" s="72" t="s">
        <v>453</v>
      </c>
      <c r="J470" s="55" t="s">
        <v>219</v>
      </c>
      <c r="K470" s="49" t="s">
        <v>78</v>
      </c>
      <c r="L470" s="49" t="s">
        <v>220</v>
      </c>
      <c r="M470" s="59" t="s">
        <v>57</v>
      </c>
      <c r="N470" s="47" t="s">
        <v>399</v>
      </c>
      <c r="O470" s="57">
        <v>2005</v>
      </c>
      <c r="P470" s="53" t="s">
        <v>288</v>
      </c>
      <c r="Q470" s="244">
        <v>1775</v>
      </c>
      <c r="R470" s="49" t="s">
        <v>245</v>
      </c>
      <c r="S470" s="59" t="s">
        <v>60</v>
      </c>
      <c r="T470" s="72" t="s">
        <v>263</v>
      </c>
      <c r="U470" s="73" t="s">
        <v>134</v>
      </c>
      <c r="V470" s="114" t="s">
        <v>254</v>
      </c>
      <c r="W470" s="74" t="s">
        <v>225</v>
      </c>
      <c r="X470" s="61" t="s">
        <v>65</v>
      </c>
      <c r="Y470" s="61">
        <v>40477</v>
      </c>
      <c r="Z470" s="49">
        <v>100</v>
      </c>
      <c r="AA470" s="128">
        <v>867</v>
      </c>
      <c r="AB470" s="49" t="s">
        <v>66</v>
      </c>
      <c r="AC470" s="128">
        <v>228549</v>
      </c>
      <c r="AD470" s="59" t="s">
        <v>262</v>
      </c>
      <c r="AE470" s="47" t="s">
        <v>255</v>
      </c>
      <c r="AF470" s="53" t="s">
        <v>236</v>
      </c>
      <c r="AG470" s="55" t="s">
        <v>229</v>
      </c>
      <c r="AH470" s="49">
        <v>11.77</v>
      </c>
      <c r="AI470" s="49">
        <v>49.82</v>
      </c>
      <c r="AJ470" s="59">
        <v>61.59</v>
      </c>
      <c r="AK470" s="72">
        <v>12.15</v>
      </c>
      <c r="AL470" s="75">
        <v>0.19110245169670401</v>
      </c>
      <c r="AM470" s="111" t="s">
        <v>230</v>
      </c>
      <c r="AN470" s="49" t="s">
        <v>231</v>
      </c>
      <c r="AO470" s="49" t="s">
        <v>232</v>
      </c>
      <c r="AP470" s="76" t="s">
        <v>16963</v>
      </c>
      <c r="AQ470" s="27" t="str">
        <f t="shared" si="18"/>
        <v>Record Complete</v>
      </c>
      <c r="AR470" s="72"/>
      <c r="AS470" s="5" t="str">
        <f t="shared" si="19"/>
        <v/>
      </c>
      <c r="AT470" t="s">
        <v>17200</v>
      </c>
    </row>
    <row r="471" spans="1:46" ht="15.75" thickBot="1" x14ac:dyDescent="0.3">
      <c r="A471" s="77" t="s">
        <v>451</v>
      </c>
      <c r="B471" s="78">
        <v>6004</v>
      </c>
      <c r="C471" s="79" t="s">
        <v>278</v>
      </c>
      <c r="D471" s="79" t="s">
        <v>449</v>
      </c>
      <c r="E471" s="51" t="str">
        <f ca="1">IF(ISERROR(INDIRECT(CONCATENATE("FIPs_codes!",ADDRESS((MATCH($D471,INDIRECT($C471),0)+MATCH($C471,FIPs_codes!$G$1:$G$3296,0)-1),COLUMN(FIPs_codes!A469))))),"",INDIRECT(CONCATENATE("FIPs_codes!",ADDRESS((MATCH($D471,INDIRECT($C471),0)+MATCH($C471,FIPs_codes!$G$1:$G$3296,0)-1),COLUMN(FIPs_codes!A469)))))</f>
        <v>40153</v>
      </c>
      <c r="F471" s="51">
        <f ca="1">IF(ISERROR(INDIRECT(CONCATENATE("FIPs_codes!",ADDRESS((MATCH($D471,INDIRECT($C471),0)+MATCH($C471,FIPs_codes!$G$1:$G$3296,0)-1),COLUMN(FIPs_codes!C469))))),"",INDIRECT(CONCATENATE("FIPs_codes!",ADDRESS((MATCH($D471,INDIRECT($C471),0)+MATCH($C471,FIPs_codes!$G$1:$G$3296,0)-1),COLUMN(FIPs_codes!C469)))))</f>
        <v>6</v>
      </c>
      <c r="G471" s="80" t="s">
        <v>216</v>
      </c>
      <c r="H471" s="206" t="s">
        <v>217</v>
      </c>
      <c r="I471" s="77" t="s">
        <v>453</v>
      </c>
      <c r="J471" s="78" t="s">
        <v>219</v>
      </c>
      <c r="K471" s="79" t="s">
        <v>78</v>
      </c>
      <c r="L471" s="79" t="s">
        <v>220</v>
      </c>
      <c r="M471" s="81" t="s">
        <v>57</v>
      </c>
      <c r="N471" s="83" t="s">
        <v>399</v>
      </c>
      <c r="O471" s="84">
        <v>2005</v>
      </c>
      <c r="P471" s="85" t="s">
        <v>288</v>
      </c>
      <c r="Q471" s="243">
        <v>1775</v>
      </c>
      <c r="R471" s="79" t="s">
        <v>245</v>
      </c>
      <c r="S471" s="81" t="s">
        <v>60</v>
      </c>
      <c r="T471" s="77" t="s">
        <v>263</v>
      </c>
      <c r="U471" s="86" t="s">
        <v>134</v>
      </c>
      <c r="V471" s="115" t="s">
        <v>254</v>
      </c>
      <c r="W471" s="87" t="s">
        <v>225</v>
      </c>
      <c r="X471" s="88" t="s">
        <v>65</v>
      </c>
      <c r="Y471" s="88">
        <v>40477</v>
      </c>
      <c r="Z471" s="79">
        <v>100</v>
      </c>
      <c r="AA471" s="279">
        <v>867</v>
      </c>
      <c r="AB471" s="79" t="s">
        <v>298</v>
      </c>
      <c r="AC471" s="279">
        <v>228549</v>
      </c>
      <c r="AD471" s="81" t="s">
        <v>262</v>
      </c>
      <c r="AE471" s="83" t="s">
        <v>255</v>
      </c>
      <c r="AF471" s="85" t="s">
        <v>236</v>
      </c>
      <c r="AG471" s="78" t="s">
        <v>229</v>
      </c>
      <c r="AH471" s="79">
        <v>11.93</v>
      </c>
      <c r="AI471" s="79">
        <v>58.2</v>
      </c>
      <c r="AJ471" s="81">
        <v>70.13</v>
      </c>
      <c r="AK471" s="77">
        <v>12.62</v>
      </c>
      <c r="AL471" s="89">
        <v>0.17011264793954087</v>
      </c>
      <c r="AM471" s="113" t="s">
        <v>230</v>
      </c>
      <c r="AN471" s="79" t="s">
        <v>231</v>
      </c>
      <c r="AO471" s="79" t="s">
        <v>232</v>
      </c>
      <c r="AP471" s="76" t="s">
        <v>16963</v>
      </c>
      <c r="AQ471" s="27" t="str">
        <f t="shared" si="18"/>
        <v>Record Complete</v>
      </c>
      <c r="AR471" s="77"/>
      <c r="AS471" s="5" t="str">
        <f t="shared" si="19"/>
        <v/>
      </c>
      <c r="AT471" t="s">
        <v>17200</v>
      </c>
    </row>
    <row r="472" spans="1:46" ht="15.75" thickBot="1" x14ac:dyDescent="0.3">
      <c r="A472" s="90" t="s">
        <v>451</v>
      </c>
      <c r="B472" s="91">
        <v>6004</v>
      </c>
      <c r="C472" s="92" t="s">
        <v>278</v>
      </c>
      <c r="D472" s="92" t="s">
        <v>449</v>
      </c>
      <c r="E472" s="51" t="str">
        <f ca="1">IF(ISERROR(INDIRECT(CONCATENATE("FIPs_codes!",ADDRESS((MATCH($D472,INDIRECT($C472),0)+MATCH($C472,FIPs_codes!$G$1:$G$3296,0)-1),COLUMN(FIPs_codes!A470))))),"",INDIRECT(CONCATENATE("FIPs_codes!",ADDRESS((MATCH($D472,INDIRECT($C472),0)+MATCH($C472,FIPs_codes!$G$1:$G$3296,0)-1),COLUMN(FIPs_codes!A470)))))</f>
        <v>40153</v>
      </c>
      <c r="F472" s="51">
        <f ca="1">IF(ISERROR(INDIRECT(CONCATENATE("FIPs_codes!",ADDRESS((MATCH($D472,INDIRECT($C472),0)+MATCH($C472,FIPs_codes!$G$1:$G$3296,0)-1),COLUMN(FIPs_codes!C470))))),"",INDIRECT(CONCATENATE("FIPs_codes!",ADDRESS((MATCH($D472,INDIRECT($C472),0)+MATCH($C472,FIPs_codes!$G$1:$G$3296,0)-1),COLUMN(FIPs_codes!C470)))))</f>
        <v>6</v>
      </c>
      <c r="G472" s="110" t="s">
        <v>216</v>
      </c>
      <c r="H472" s="204" t="s">
        <v>217</v>
      </c>
      <c r="I472" s="90" t="s">
        <v>453</v>
      </c>
      <c r="J472" s="91" t="s">
        <v>219</v>
      </c>
      <c r="K472" s="92" t="s">
        <v>78</v>
      </c>
      <c r="L472" s="92" t="s">
        <v>220</v>
      </c>
      <c r="M472" s="93" t="s">
        <v>57</v>
      </c>
      <c r="N472" s="95" t="s">
        <v>251</v>
      </c>
      <c r="O472" s="96">
        <v>2005</v>
      </c>
      <c r="P472" s="97" t="s">
        <v>252</v>
      </c>
      <c r="Q472" s="241">
        <v>1340</v>
      </c>
      <c r="R472" s="92" t="s">
        <v>245</v>
      </c>
      <c r="S472" s="93" t="s">
        <v>60</v>
      </c>
      <c r="T472" s="90" t="s">
        <v>263</v>
      </c>
      <c r="U472" s="98" t="s">
        <v>134</v>
      </c>
      <c r="V472" s="116" t="s">
        <v>254</v>
      </c>
      <c r="W472" s="99" t="s">
        <v>225</v>
      </c>
      <c r="X472" s="100" t="s">
        <v>65</v>
      </c>
      <c r="Y472" s="100">
        <v>40477</v>
      </c>
      <c r="Z472" s="92">
        <v>99</v>
      </c>
      <c r="AA472" s="278">
        <v>875</v>
      </c>
      <c r="AB472" s="92" t="s">
        <v>66</v>
      </c>
      <c r="AC472" s="278">
        <v>151603</v>
      </c>
      <c r="AD472" s="93" t="s">
        <v>262</v>
      </c>
      <c r="AE472" s="95" t="s">
        <v>255</v>
      </c>
      <c r="AF472" s="97" t="s">
        <v>236</v>
      </c>
      <c r="AG472" s="91" t="s">
        <v>229</v>
      </c>
      <c r="AH472" s="92">
        <v>27.19</v>
      </c>
      <c r="AI472" s="92">
        <v>206.95</v>
      </c>
      <c r="AJ472" s="93">
        <v>234.14</v>
      </c>
      <c r="AK472" s="90">
        <v>8.85</v>
      </c>
      <c r="AL472" s="89">
        <v>0.11612710344238492</v>
      </c>
      <c r="AM472" s="112" t="s">
        <v>230</v>
      </c>
      <c r="AN472" s="92" t="s">
        <v>231</v>
      </c>
      <c r="AO472" s="92" t="s">
        <v>232</v>
      </c>
      <c r="AP472" s="76" t="s">
        <v>16963</v>
      </c>
      <c r="AQ472" s="27" t="str">
        <f t="shared" si="18"/>
        <v>Record Complete</v>
      </c>
      <c r="AR472" s="90"/>
      <c r="AS472" s="5" t="str">
        <f t="shared" si="19"/>
        <v/>
      </c>
      <c r="AT472" t="s">
        <v>17200</v>
      </c>
    </row>
    <row r="473" spans="1:46" ht="15.75" thickBot="1" x14ac:dyDescent="0.3">
      <c r="A473" s="77" t="s">
        <v>451</v>
      </c>
      <c r="B473" s="78">
        <v>6004</v>
      </c>
      <c r="C473" s="79" t="s">
        <v>278</v>
      </c>
      <c r="D473" s="79" t="s">
        <v>449</v>
      </c>
      <c r="E473" s="51" t="str">
        <f ca="1">IF(ISERROR(INDIRECT(CONCATENATE("FIPs_codes!",ADDRESS((MATCH($D473,INDIRECT($C473),0)+MATCH($C473,FIPs_codes!$G$1:$G$3296,0)-1),COLUMN(FIPs_codes!A471))))),"",INDIRECT(CONCATENATE("FIPs_codes!",ADDRESS((MATCH($D473,INDIRECT($C473),0)+MATCH($C473,FIPs_codes!$G$1:$G$3296,0)-1),COLUMN(FIPs_codes!A471)))))</f>
        <v>40153</v>
      </c>
      <c r="F473" s="51">
        <f ca="1">IF(ISERROR(INDIRECT(CONCATENATE("FIPs_codes!",ADDRESS((MATCH($D473,INDIRECT($C473),0)+MATCH($C473,FIPs_codes!$G$1:$G$3296,0)-1),COLUMN(FIPs_codes!C471))))),"",INDIRECT(CONCATENATE("FIPs_codes!",ADDRESS((MATCH($D473,INDIRECT($C473),0)+MATCH($C473,FIPs_codes!$G$1:$G$3296,0)-1),COLUMN(FIPs_codes!C471)))))</f>
        <v>6</v>
      </c>
      <c r="G473" s="80" t="s">
        <v>216</v>
      </c>
      <c r="H473" s="206" t="s">
        <v>217</v>
      </c>
      <c r="I473" s="77" t="s">
        <v>453</v>
      </c>
      <c r="J473" s="78" t="s">
        <v>219</v>
      </c>
      <c r="K473" s="79" t="s">
        <v>78</v>
      </c>
      <c r="L473" s="79" t="s">
        <v>220</v>
      </c>
      <c r="M473" s="81" t="s">
        <v>57</v>
      </c>
      <c r="N473" s="83" t="s">
        <v>251</v>
      </c>
      <c r="O473" s="84">
        <v>2005</v>
      </c>
      <c r="P473" s="85" t="s">
        <v>252</v>
      </c>
      <c r="Q473" s="243">
        <v>1340</v>
      </c>
      <c r="R473" s="79" t="s">
        <v>245</v>
      </c>
      <c r="S473" s="81" t="s">
        <v>60</v>
      </c>
      <c r="T473" s="77" t="s">
        <v>263</v>
      </c>
      <c r="U473" s="86" t="s">
        <v>134</v>
      </c>
      <c r="V473" s="115" t="s">
        <v>254</v>
      </c>
      <c r="W473" s="87" t="s">
        <v>225</v>
      </c>
      <c r="X473" s="88" t="s">
        <v>65</v>
      </c>
      <c r="Y473" s="88">
        <v>40477</v>
      </c>
      <c r="Z473" s="79">
        <v>99</v>
      </c>
      <c r="AA473" s="279">
        <v>875</v>
      </c>
      <c r="AB473" s="79" t="s">
        <v>66</v>
      </c>
      <c r="AC473" s="279">
        <v>151603</v>
      </c>
      <c r="AD473" s="81" t="s">
        <v>262</v>
      </c>
      <c r="AE473" s="83" t="s">
        <v>255</v>
      </c>
      <c r="AF473" s="85" t="s">
        <v>236</v>
      </c>
      <c r="AG473" s="78" t="s">
        <v>229</v>
      </c>
      <c r="AH473" s="79">
        <v>27.39</v>
      </c>
      <c r="AI473" s="79">
        <v>208.88</v>
      </c>
      <c r="AJ473" s="81">
        <v>236.26999999999998</v>
      </c>
      <c r="AK473" s="77">
        <v>9.06</v>
      </c>
      <c r="AL473" s="89">
        <v>0.1159266940364837</v>
      </c>
      <c r="AM473" s="113" t="s">
        <v>230</v>
      </c>
      <c r="AN473" s="79" t="s">
        <v>231</v>
      </c>
      <c r="AO473" s="79" t="s">
        <v>232</v>
      </c>
      <c r="AP473" s="76" t="s">
        <v>16963</v>
      </c>
      <c r="AQ473" s="27" t="str">
        <f t="shared" si="18"/>
        <v>Record Complete</v>
      </c>
      <c r="AR473" s="77"/>
      <c r="AS473" s="5" t="str">
        <f t="shared" si="19"/>
        <v/>
      </c>
      <c r="AT473" t="s">
        <v>17200</v>
      </c>
    </row>
    <row r="474" spans="1:46" ht="15.75" thickBot="1" x14ac:dyDescent="0.3">
      <c r="A474" s="77" t="s">
        <v>451</v>
      </c>
      <c r="B474" s="78">
        <v>6004</v>
      </c>
      <c r="C474" s="79" t="s">
        <v>278</v>
      </c>
      <c r="D474" s="79" t="s">
        <v>449</v>
      </c>
      <c r="E474" s="51" t="str">
        <f ca="1">IF(ISERROR(INDIRECT(CONCATENATE("FIPs_codes!",ADDRESS((MATCH($D474,INDIRECT($C474),0)+MATCH($C474,FIPs_codes!$G$1:$G$3296,0)-1),COLUMN(FIPs_codes!A472))))),"",INDIRECT(CONCATENATE("FIPs_codes!",ADDRESS((MATCH($D474,INDIRECT($C474),0)+MATCH($C474,FIPs_codes!$G$1:$G$3296,0)-1),COLUMN(FIPs_codes!A472)))))</f>
        <v>40153</v>
      </c>
      <c r="F474" s="51">
        <f ca="1">IF(ISERROR(INDIRECT(CONCATENATE("FIPs_codes!",ADDRESS((MATCH($D474,INDIRECT($C474),0)+MATCH($C474,FIPs_codes!$G$1:$G$3296,0)-1),COLUMN(FIPs_codes!C472))))),"",INDIRECT(CONCATENATE("FIPs_codes!",ADDRESS((MATCH($D474,INDIRECT($C474),0)+MATCH($C474,FIPs_codes!$G$1:$G$3296,0)-1),COLUMN(FIPs_codes!C472)))))</f>
        <v>6</v>
      </c>
      <c r="G474" s="80" t="s">
        <v>216</v>
      </c>
      <c r="H474" s="206" t="s">
        <v>217</v>
      </c>
      <c r="I474" s="77" t="s">
        <v>453</v>
      </c>
      <c r="J474" s="78" t="s">
        <v>219</v>
      </c>
      <c r="K474" s="79" t="s">
        <v>78</v>
      </c>
      <c r="L474" s="79" t="s">
        <v>220</v>
      </c>
      <c r="M474" s="81" t="s">
        <v>57</v>
      </c>
      <c r="N474" s="83" t="s">
        <v>251</v>
      </c>
      <c r="O474" s="84">
        <v>2005</v>
      </c>
      <c r="P474" s="85" t="s">
        <v>252</v>
      </c>
      <c r="Q474" s="243">
        <v>1340</v>
      </c>
      <c r="R474" s="79" t="s">
        <v>245</v>
      </c>
      <c r="S474" s="81" t="s">
        <v>60</v>
      </c>
      <c r="T474" s="77" t="s">
        <v>263</v>
      </c>
      <c r="U474" s="86" t="s">
        <v>134</v>
      </c>
      <c r="V474" s="115" t="s">
        <v>254</v>
      </c>
      <c r="W474" s="87" t="s">
        <v>225</v>
      </c>
      <c r="X474" s="88" t="s">
        <v>65</v>
      </c>
      <c r="Y474" s="88">
        <v>40477</v>
      </c>
      <c r="Z474" s="79">
        <v>99</v>
      </c>
      <c r="AA474" s="279">
        <v>875</v>
      </c>
      <c r="AB474" s="79" t="s">
        <v>66</v>
      </c>
      <c r="AC474" s="279">
        <v>151603</v>
      </c>
      <c r="AD474" s="81" t="s">
        <v>262</v>
      </c>
      <c r="AE474" s="83" t="s">
        <v>255</v>
      </c>
      <c r="AF474" s="85" t="s">
        <v>236</v>
      </c>
      <c r="AG474" s="78" t="s">
        <v>229</v>
      </c>
      <c r="AH474" s="79">
        <v>28.08</v>
      </c>
      <c r="AI474" s="79">
        <v>208.33</v>
      </c>
      <c r="AJ474" s="81">
        <v>236.41000000000003</v>
      </c>
      <c r="AK474" s="77">
        <v>8.51</v>
      </c>
      <c r="AL474" s="89">
        <v>0.11877670149316863</v>
      </c>
      <c r="AM474" s="113" t="s">
        <v>230</v>
      </c>
      <c r="AN474" s="79" t="s">
        <v>231</v>
      </c>
      <c r="AO474" s="79" t="s">
        <v>232</v>
      </c>
      <c r="AP474" s="76" t="s">
        <v>16963</v>
      </c>
      <c r="AQ474" s="27" t="str">
        <f t="shared" si="18"/>
        <v>Record Complete</v>
      </c>
      <c r="AR474" s="77"/>
      <c r="AS474" s="5" t="str">
        <f t="shared" si="19"/>
        <v/>
      </c>
      <c r="AT474" t="s">
        <v>17200</v>
      </c>
    </row>
    <row r="475" spans="1:46" ht="15.75" thickBot="1" x14ac:dyDescent="0.3">
      <c r="A475" s="90" t="s">
        <v>451</v>
      </c>
      <c r="B475" s="91">
        <v>6004</v>
      </c>
      <c r="C475" s="92" t="s">
        <v>278</v>
      </c>
      <c r="D475" s="92" t="s">
        <v>449</v>
      </c>
      <c r="E475" s="51" t="str">
        <f ca="1">IF(ISERROR(INDIRECT(CONCATENATE("FIPs_codes!",ADDRESS((MATCH($D475,INDIRECT($C475),0)+MATCH($C475,FIPs_codes!$G$1:$G$3296,0)-1),COLUMN(FIPs_codes!A473))))),"",INDIRECT(CONCATENATE("FIPs_codes!",ADDRESS((MATCH($D475,INDIRECT($C475),0)+MATCH($C475,FIPs_codes!$G$1:$G$3296,0)-1),COLUMN(FIPs_codes!A473)))))</f>
        <v>40153</v>
      </c>
      <c r="F475" s="51">
        <f ca="1">IF(ISERROR(INDIRECT(CONCATENATE("FIPs_codes!",ADDRESS((MATCH($D475,INDIRECT($C475),0)+MATCH($C475,FIPs_codes!$G$1:$G$3296,0)-1),COLUMN(FIPs_codes!C473))))),"",INDIRECT(CONCATENATE("FIPs_codes!",ADDRESS((MATCH($D475,INDIRECT($C475),0)+MATCH($C475,FIPs_codes!$G$1:$G$3296,0)-1),COLUMN(FIPs_codes!C473)))))</f>
        <v>6</v>
      </c>
      <c r="G475" s="110" t="s">
        <v>216</v>
      </c>
      <c r="H475" s="204" t="s">
        <v>217</v>
      </c>
      <c r="I475" s="90" t="s">
        <v>453</v>
      </c>
      <c r="J475" s="91" t="s">
        <v>219</v>
      </c>
      <c r="K475" s="92" t="s">
        <v>78</v>
      </c>
      <c r="L475" s="92" t="s">
        <v>220</v>
      </c>
      <c r="M475" s="93" t="s">
        <v>57</v>
      </c>
      <c r="N475" s="95" t="s">
        <v>251</v>
      </c>
      <c r="O475" s="96">
        <v>2005</v>
      </c>
      <c r="P475" s="97" t="s">
        <v>285</v>
      </c>
      <c r="Q475" s="241">
        <v>1340</v>
      </c>
      <c r="R475" s="92" t="s">
        <v>245</v>
      </c>
      <c r="S475" s="93" t="s">
        <v>60</v>
      </c>
      <c r="T475" s="90" t="s">
        <v>263</v>
      </c>
      <c r="U475" s="98" t="s">
        <v>134</v>
      </c>
      <c r="V475" s="116" t="s">
        <v>254</v>
      </c>
      <c r="W475" s="99" t="s">
        <v>225</v>
      </c>
      <c r="X475" s="100" t="s">
        <v>65</v>
      </c>
      <c r="Y475" s="100">
        <v>40477</v>
      </c>
      <c r="Z475" s="92">
        <v>98</v>
      </c>
      <c r="AA475" s="278">
        <v>875</v>
      </c>
      <c r="AB475" s="92" t="s">
        <v>66</v>
      </c>
      <c r="AC475" s="278">
        <v>137896</v>
      </c>
      <c r="AD475" s="93" t="s">
        <v>262</v>
      </c>
      <c r="AE475" s="95" t="s">
        <v>255</v>
      </c>
      <c r="AF475" s="97" t="s">
        <v>236</v>
      </c>
      <c r="AG475" s="91" t="s">
        <v>229</v>
      </c>
      <c r="AH475" s="92">
        <v>71.180000000000007</v>
      </c>
      <c r="AI475" s="92">
        <v>219.72</v>
      </c>
      <c r="AJ475" s="93">
        <v>290.89999999999998</v>
      </c>
      <c r="AK475" s="90">
        <v>8.52</v>
      </c>
      <c r="AL475" s="89">
        <v>0.24468889652801654</v>
      </c>
      <c r="AM475" s="112" t="s">
        <v>230</v>
      </c>
      <c r="AN475" s="92" t="s">
        <v>231</v>
      </c>
      <c r="AO475" s="92" t="s">
        <v>232</v>
      </c>
      <c r="AP475" s="76" t="s">
        <v>16963</v>
      </c>
      <c r="AQ475" s="27" t="str">
        <f t="shared" si="18"/>
        <v>Record Complete</v>
      </c>
      <c r="AR475" s="90"/>
      <c r="AS475" s="5" t="str">
        <f t="shared" si="19"/>
        <v/>
      </c>
      <c r="AT475" t="s">
        <v>17200</v>
      </c>
    </row>
    <row r="476" spans="1:46" ht="15.75" thickBot="1" x14ac:dyDescent="0.3">
      <c r="A476" s="90" t="s">
        <v>451</v>
      </c>
      <c r="B476" s="91">
        <v>6004</v>
      </c>
      <c r="C476" s="92" t="s">
        <v>278</v>
      </c>
      <c r="D476" s="92" t="s">
        <v>449</v>
      </c>
      <c r="E476" s="51" t="str">
        <f ca="1">IF(ISERROR(INDIRECT(CONCATENATE("FIPs_codes!",ADDRESS((MATCH($D476,INDIRECT($C476),0)+MATCH($C476,FIPs_codes!$G$1:$G$3296,0)-1),COLUMN(FIPs_codes!A474))))),"",INDIRECT(CONCATENATE("FIPs_codes!",ADDRESS((MATCH($D476,INDIRECT($C476),0)+MATCH($C476,FIPs_codes!$G$1:$G$3296,0)-1),COLUMN(FIPs_codes!A474)))))</f>
        <v>40153</v>
      </c>
      <c r="F476" s="51">
        <f ca="1">IF(ISERROR(INDIRECT(CONCATENATE("FIPs_codes!",ADDRESS((MATCH($D476,INDIRECT($C476),0)+MATCH($C476,FIPs_codes!$G$1:$G$3296,0)-1),COLUMN(FIPs_codes!C474))))),"",INDIRECT(CONCATENATE("FIPs_codes!",ADDRESS((MATCH($D476,INDIRECT($C476),0)+MATCH($C476,FIPs_codes!$G$1:$G$3296,0)-1),COLUMN(FIPs_codes!C474)))))</f>
        <v>6</v>
      </c>
      <c r="G476" s="110" t="s">
        <v>216</v>
      </c>
      <c r="H476" s="204" t="s">
        <v>217</v>
      </c>
      <c r="I476" s="90" t="s">
        <v>453</v>
      </c>
      <c r="J476" s="91" t="s">
        <v>219</v>
      </c>
      <c r="K476" s="92" t="s">
        <v>78</v>
      </c>
      <c r="L476" s="92" t="s">
        <v>220</v>
      </c>
      <c r="M476" s="93" t="s">
        <v>57</v>
      </c>
      <c r="N476" s="95" t="s">
        <v>251</v>
      </c>
      <c r="O476" s="96">
        <v>2005</v>
      </c>
      <c r="P476" s="97" t="s">
        <v>285</v>
      </c>
      <c r="Q476" s="241">
        <v>1340</v>
      </c>
      <c r="R476" s="92" t="s">
        <v>245</v>
      </c>
      <c r="S476" s="93" t="s">
        <v>60</v>
      </c>
      <c r="T476" s="90" t="s">
        <v>263</v>
      </c>
      <c r="U476" s="98" t="s">
        <v>134</v>
      </c>
      <c r="V476" s="116" t="s">
        <v>254</v>
      </c>
      <c r="W476" s="99" t="s">
        <v>225</v>
      </c>
      <c r="X476" s="100" t="s">
        <v>65</v>
      </c>
      <c r="Y476" s="100">
        <v>40477</v>
      </c>
      <c r="Z476" s="92">
        <v>98</v>
      </c>
      <c r="AA476" s="278">
        <v>875</v>
      </c>
      <c r="AB476" s="92" t="s">
        <v>66</v>
      </c>
      <c r="AC476" s="278">
        <v>137896</v>
      </c>
      <c r="AD476" s="93" t="s">
        <v>262</v>
      </c>
      <c r="AE476" s="95" t="s">
        <v>255</v>
      </c>
      <c r="AF476" s="97" t="s">
        <v>236</v>
      </c>
      <c r="AG476" s="91" t="s">
        <v>229</v>
      </c>
      <c r="AH476" s="92">
        <v>75.27</v>
      </c>
      <c r="AI476" s="92">
        <v>229.68</v>
      </c>
      <c r="AJ476" s="93">
        <v>304.95</v>
      </c>
      <c r="AK476" s="90">
        <v>8.5500000000000007</v>
      </c>
      <c r="AL476" s="89">
        <v>0.24682734874569601</v>
      </c>
      <c r="AM476" s="112" t="s">
        <v>230</v>
      </c>
      <c r="AN476" s="92" t="s">
        <v>231</v>
      </c>
      <c r="AO476" s="92" t="s">
        <v>232</v>
      </c>
      <c r="AP476" s="76" t="s">
        <v>16963</v>
      </c>
      <c r="AQ476" s="27" t="str">
        <f t="shared" si="18"/>
        <v>Record Complete</v>
      </c>
      <c r="AR476" s="90"/>
      <c r="AS476" s="5" t="str">
        <f t="shared" si="19"/>
        <v/>
      </c>
      <c r="AT476" t="s">
        <v>17200</v>
      </c>
    </row>
    <row r="477" spans="1:46" ht="15.75" thickBot="1" x14ac:dyDescent="0.3">
      <c r="A477" s="77" t="s">
        <v>451</v>
      </c>
      <c r="B477" s="78">
        <v>6004</v>
      </c>
      <c r="C477" s="79" t="s">
        <v>278</v>
      </c>
      <c r="D477" s="79" t="s">
        <v>449</v>
      </c>
      <c r="E477" s="51" t="str">
        <f ca="1">IF(ISERROR(INDIRECT(CONCATENATE("FIPs_codes!",ADDRESS((MATCH($D477,INDIRECT($C477),0)+MATCH($C477,FIPs_codes!$G$1:$G$3296,0)-1),COLUMN(FIPs_codes!A475))))),"",INDIRECT(CONCATENATE("FIPs_codes!",ADDRESS((MATCH($D477,INDIRECT($C477),0)+MATCH($C477,FIPs_codes!$G$1:$G$3296,0)-1),COLUMN(FIPs_codes!A475)))))</f>
        <v>40153</v>
      </c>
      <c r="F477" s="51">
        <f ca="1">IF(ISERROR(INDIRECT(CONCATENATE("FIPs_codes!",ADDRESS((MATCH($D477,INDIRECT($C477),0)+MATCH($C477,FIPs_codes!$G$1:$G$3296,0)-1),COLUMN(FIPs_codes!C475))))),"",INDIRECT(CONCATENATE("FIPs_codes!",ADDRESS((MATCH($D477,INDIRECT($C477),0)+MATCH($C477,FIPs_codes!$G$1:$G$3296,0)-1),COLUMN(FIPs_codes!C475)))))</f>
        <v>6</v>
      </c>
      <c r="G477" s="80" t="s">
        <v>216</v>
      </c>
      <c r="H477" s="206" t="s">
        <v>217</v>
      </c>
      <c r="I477" s="77" t="s">
        <v>453</v>
      </c>
      <c r="J477" s="78" t="s">
        <v>219</v>
      </c>
      <c r="K477" s="79" t="s">
        <v>78</v>
      </c>
      <c r="L477" s="79" t="s">
        <v>220</v>
      </c>
      <c r="M477" s="81" t="s">
        <v>57</v>
      </c>
      <c r="N477" s="83" t="s">
        <v>251</v>
      </c>
      <c r="O477" s="84">
        <v>2005</v>
      </c>
      <c r="P477" s="85" t="s">
        <v>285</v>
      </c>
      <c r="Q477" s="243">
        <v>1340</v>
      </c>
      <c r="R477" s="79" t="s">
        <v>245</v>
      </c>
      <c r="S477" s="81" t="s">
        <v>60</v>
      </c>
      <c r="T477" s="77" t="s">
        <v>263</v>
      </c>
      <c r="U477" s="86" t="s">
        <v>134</v>
      </c>
      <c r="V477" s="115" t="s">
        <v>254</v>
      </c>
      <c r="W477" s="87" t="s">
        <v>225</v>
      </c>
      <c r="X477" s="88" t="s">
        <v>65</v>
      </c>
      <c r="Y477" s="88">
        <v>40477</v>
      </c>
      <c r="Z477" s="79">
        <v>98</v>
      </c>
      <c r="AA477" s="279">
        <v>875</v>
      </c>
      <c r="AB477" s="79" t="s">
        <v>66</v>
      </c>
      <c r="AC477" s="279">
        <v>137896</v>
      </c>
      <c r="AD477" s="81" t="s">
        <v>262</v>
      </c>
      <c r="AE477" s="83" t="s">
        <v>255</v>
      </c>
      <c r="AF477" s="85" t="s">
        <v>236</v>
      </c>
      <c r="AG477" s="78" t="s">
        <v>229</v>
      </c>
      <c r="AH477" s="79">
        <v>74.56</v>
      </c>
      <c r="AI477" s="79">
        <v>231.58</v>
      </c>
      <c r="AJ477" s="81">
        <v>306.14</v>
      </c>
      <c r="AK477" s="77">
        <v>8.59</v>
      </c>
      <c r="AL477" s="89">
        <v>0.24354870320768277</v>
      </c>
      <c r="AM477" s="113" t="s">
        <v>230</v>
      </c>
      <c r="AN477" s="79" t="s">
        <v>231</v>
      </c>
      <c r="AO477" s="79" t="s">
        <v>232</v>
      </c>
      <c r="AP477" s="76" t="s">
        <v>16963</v>
      </c>
      <c r="AQ477" s="27" t="str">
        <f t="shared" si="18"/>
        <v>Record Complete</v>
      </c>
      <c r="AR477" s="77"/>
      <c r="AS477" s="5" t="str">
        <f t="shared" si="19"/>
        <v/>
      </c>
      <c r="AT477" t="s">
        <v>17200</v>
      </c>
    </row>
    <row r="478" spans="1:46" ht="15.75" thickBot="1" x14ac:dyDescent="0.3">
      <c r="A478" s="90" t="s">
        <v>451</v>
      </c>
      <c r="B478" s="91">
        <v>6004</v>
      </c>
      <c r="C478" s="92" t="s">
        <v>278</v>
      </c>
      <c r="D478" s="92" t="s">
        <v>449</v>
      </c>
      <c r="E478" s="51" t="str">
        <f ca="1">IF(ISERROR(INDIRECT(CONCATENATE("FIPs_codes!",ADDRESS((MATCH($D478,INDIRECT($C478),0)+MATCH($C478,FIPs_codes!$G$1:$G$3296,0)-1),COLUMN(FIPs_codes!A476))))),"",INDIRECT(CONCATENATE("FIPs_codes!",ADDRESS((MATCH($D478,INDIRECT($C478),0)+MATCH($C478,FIPs_codes!$G$1:$G$3296,0)-1),COLUMN(FIPs_codes!A476)))))</f>
        <v>40153</v>
      </c>
      <c r="F478" s="51">
        <f ca="1">IF(ISERROR(INDIRECT(CONCATENATE("FIPs_codes!",ADDRESS((MATCH($D478,INDIRECT($C478),0)+MATCH($C478,FIPs_codes!$G$1:$G$3296,0)-1),COLUMN(FIPs_codes!C476))))),"",INDIRECT(CONCATENATE("FIPs_codes!",ADDRESS((MATCH($D478,INDIRECT($C478),0)+MATCH($C478,FIPs_codes!$G$1:$G$3296,0)-1),COLUMN(FIPs_codes!C476)))))</f>
        <v>6</v>
      </c>
      <c r="G478" s="110" t="s">
        <v>216</v>
      </c>
      <c r="H478" s="204" t="s">
        <v>217</v>
      </c>
      <c r="I478" s="90" t="s">
        <v>453</v>
      </c>
      <c r="J478" s="91" t="s">
        <v>219</v>
      </c>
      <c r="K478" s="92" t="s">
        <v>78</v>
      </c>
      <c r="L478" s="92" t="s">
        <v>220</v>
      </c>
      <c r="M478" s="93" t="s">
        <v>57</v>
      </c>
      <c r="N478" s="95" t="s">
        <v>399</v>
      </c>
      <c r="O478" s="96">
        <v>2005</v>
      </c>
      <c r="P478" s="97" t="s">
        <v>286</v>
      </c>
      <c r="Q478" s="241">
        <v>1175</v>
      </c>
      <c r="R478" s="92" t="s">
        <v>245</v>
      </c>
      <c r="S478" s="93" t="s">
        <v>60</v>
      </c>
      <c r="T478" s="90" t="s">
        <v>263</v>
      </c>
      <c r="U478" s="98" t="s">
        <v>134</v>
      </c>
      <c r="V478" s="116" t="s">
        <v>254</v>
      </c>
      <c r="W478" s="99" t="s">
        <v>225</v>
      </c>
      <c r="X478" s="100" t="s">
        <v>65</v>
      </c>
      <c r="Y478" s="100">
        <v>40506</v>
      </c>
      <c r="Z478" s="92">
        <v>98</v>
      </c>
      <c r="AA478" s="278">
        <v>867</v>
      </c>
      <c r="AB478" s="92" t="s">
        <v>66</v>
      </c>
      <c r="AC478" s="278">
        <v>246397</v>
      </c>
      <c r="AD478" s="93" t="s">
        <v>262</v>
      </c>
      <c r="AE478" s="95" t="s">
        <v>255</v>
      </c>
      <c r="AF478" s="97" t="s">
        <v>236</v>
      </c>
      <c r="AG478" s="91" t="s">
        <v>229</v>
      </c>
      <c r="AH478" s="92">
        <v>16.78</v>
      </c>
      <c r="AI478" s="92">
        <v>50.11</v>
      </c>
      <c r="AJ478" s="93">
        <v>66.89</v>
      </c>
      <c r="AK478" s="90">
        <v>12.18</v>
      </c>
      <c r="AL478" s="89">
        <v>0.25085962027208852</v>
      </c>
      <c r="AM478" s="112" t="s">
        <v>230</v>
      </c>
      <c r="AN478" s="92" t="s">
        <v>231</v>
      </c>
      <c r="AO478" s="92" t="s">
        <v>232</v>
      </c>
      <c r="AP478" s="76" t="s">
        <v>16963</v>
      </c>
      <c r="AQ478" s="27" t="str">
        <f t="shared" si="18"/>
        <v>Record Complete</v>
      </c>
      <c r="AR478" s="90"/>
      <c r="AS478" s="5" t="str">
        <f t="shared" si="19"/>
        <v/>
      </c>
      <c r="AT478" t="s">
        <v>17200</v>
      </c>
    </row>
    <row r="479" spans="1:46" ht="15.75" thickBot="1" x14ac:dyDescent="0.3">
      <c r="A479" s="101" t="s">
        <v>451</v>
      </c>
      <c r="B479" s="56">
        <v>6004</v>
      </c>
      <c r="C479" s="50" t="s">
        <v>278</v>
      </c>
      <c r="D479" s="50" t="s">
        <v>449</v>
      </c>
      <c r="E479" s="51" t="str">
        <f ca="1">IF(ISERROR(INDIRECT(CONCATENATE("FIPs_codes!",ADDRESS((MATCH($D479,INDIRECT($C479),0)+MATCH($C479,FIPs_codes!$G$1:$G$3296,0)-1),COLUMN(FIPs_codes!A477))))),"",INDIRECT(CONCATENATE("FIPs_codes!",ADDRESS((MATCH($D479,INDIRECT($C479),0)+MATCH($C479,FIPs_codes!$G$1:$G$3296,0)-1),COLUMN(FIPs_codes!A477)))))</f>
        <v>40153</v>
      </c>
      <c r="F479" s="51">
        <f ca="1">IF(ISERROR(INDIRECT(CONCATENATE("FIPs_codes!",ADDRESS((MATCH($D479,INDIRECT($C479),0)+MATCH($C479,FIPs_codes!$G$1:$G$3296,0)-1),COLUMN(FIPs_codes!C477))))),"",INDIRECT(CONCATENATE("FIPs_codes!",ADDRESS((MATCH($D479,INDIRECT($C479),0)+MATCH($C479,FIPs_codes!$G$1:$G$3296,0)-1),COLUMN(FIPs_codes!C477)))))</f>
        <v>6</v>
      </c>
      <c r="G479" s="52" t="s">
        <v>216</v>
      </c>
      <c r="H479" s="211" t="s">
        <v>217</v>
      </c>
      <c r="I479" s="101" t="s">
        <v>453</v>
      </c>
      <c r="J479" s="56" t="s">
        <v>219</v>
      </c>
      <c r="K479" s="50" t="s">
        <v>78</v>
      </c>
      <c r="L479" s="50" t="s">
        <v>220</v>
      </c>
      <c r="M479" s="60" t="s">
        <v>57</v>
      </c>
      <c r="N479" s="48" t="s">
        <v>399</v>
      </c>
      <c r="O479" s="58">
        <v>2005</v>
      </c>
      <c r="P479" s="54" t="s">
        <v>286</v>
      </c>
      <c r="Q479" s="249">
        <v>1175</v>
      </c>
      <c r="R479" s="50" t="s">
        <v>245</v>
      </c>
      <c r="S479" s="60" t="s">
        <v>60</v>
      </c>
      <c r="T479" s="101" t="s">
        <v>263</v>
      </c>
      <c r="U479" s="106" t="s">
        <v>134</v>
      </c>
      <c r="V479" s="120" t="s">
        <v>254</v>
      </c>
      <c r="W479" s="107" t="s">
        <v>225</v>
      </c>
      <c r="X479" s="62" t="s">
        <v>65</v>
      </c>
      <c r="Y479" s="62">
        <v>40506</v>
      </c>
      <c r="Z479" s="50">
        <v>98</v>
      </c>
      <c r="AA479" s="126">
        <v>867</v>
      </c>
      <c r="AB479" s="50" t="s">
        <v>66</v>
      </c>
      <c r="AC479" s="126">
        <v>246397</v>
      </c>
      <c r="AD479" s="60" t="s">
        <v>262</v>
      </c>
      <c r="AE479" s="48" t="s">
        <v>255</v>
      </c>
      <c r="AF479" s="54" t="s">
        <v>236</v>
      </c>
      <c r="AG479" s="56" t="s">
        <v>229</v>
      </c>
      <c r="AH479" s="50">
        <v>17.059999999999999</v>
      </c>
      <c r="AI479" s="50">
        <v>51.01</v>
      </c>
      <c r="AJ479" s="60">
        <v>68.069999999999993</v>
      </c>
      <c r="AK479" s="101">
        <v>12.18</v>
      </c>
      <c r="AL479" s="108">
        <v>0.25062435727927135</v>
      </c>
      <c r="AM479" s="122" t="s">
        <v>230</v>
      </c>
      <c r="AN479" s="103" t="s">
        <v>231</v>
      </c>
      <c r="AO479" s="103" t="s">
        <v>232</v>
      </c>
      <c r="AP479" s="76" t="s">
        <v>16963</v>
      </c>
      <c r="AQ479" s="27" t="str">
        <f t="shared" si="18"/>
        <v>Record Complete</v>
      </c>
      <c r="AR479" s="101"/>
      <c r="AS479" s="5" t="str">
        <f t="shared" si="19"/>
        <v/>
      </c>
      <c r="AT479" t="s">
        <v>17200</v>
      </c>
    </row>
    <row r="480" spans="1:46" ht="15.75" thickBot="1" x14ac:dyDescent="0.3">
      <c r="A480" s="72" t="s">
        <v>451</v>
      </c>
      <c r="B480" s="55">
        <v>6004</v>
      </c>
      <c r="C480" s="49" t="s">
        <v>278</v>
      </c>
      <c r="D480" s="49" t="s">
        <v>449</v>
      </c>
      <c r="E480" s="51" t="str">
        <f ca="1">IF(ISERROR(INDIRECT(CONCATENATE("FIPs_codes!",ADDRESS((MATCH($D480,INDIRECT($C480),0)+MATCH($C480,FIPs_codes!$G$1:$G$3296,0)-1),COLUMN(FIPs_codes!A478))))),"",INDIRECT(CONCATENATE("FIPs_codes!",ADDRESS((MATCH($D480,INDIRECT($C480),0)+MATCH($C480,FIPs_codes!$G$1:$G$3296,0)-1),COLUMN(FIPs_codes!A478)))))</f>
        <v>40153</v>
      </c>
      <c r="F480" s="51">
        <f ca="1">IF(ISERROR(INDIRECT(CONCATENATE("FIPs_codes!",ADDRESS((MATCH($D480,INDIRECT($C480),0)+MATCH($C480,FIPs_codes!$G$1:$G$3296,0)-1),COLUMN(FIPs_codes!C478))))),"",INDIRECT(CONCATENATE("FIPs_codes!",ADDRESS((MATCH($D480,INDIRECT($C480),0)+MATCH($C480,FIPs_codes!$G$1:$G$3296,0)-1),COLUMN(FIPs_codes!C478)))))</f>
        <v>6</v>
      </c>
      <c r="G480" s="51" t="s">
        <v>216</v>
      </c>
      <c r="H480" s="207" t="s">
        <v>217</v>
      </c>
      <c r="I480" s="72" t="s">
        <v>453</v>
      </c>
      <c r="J480" s="55" t="s">
        <v>219</v>
      </c>
      <c r="K480" s="49" t="s">
        <v>78</v>
      </c>
      <c r="L480" s="49" t="s">
        <v>220</v>
      </c>
      <c r="M480" s="59" t="s">
        <v>57</v>
      </c>
      <c r="N480" s="47" t="s">
        <v>399</v>
      </c>
      <c r="O480" s="57">
        <v>2005</v>
      </c>
      <c r="P480" s="53" t="s">
        <v>286</v>
      </c>
      <c r="Q480" s="244">
        <v>1175</v>
      </c>
      <c r="R480" s="49" t="s">
        <v>245</v>
      </c>
      <c r="S480" s="59" t="s">
        <v>60</v>
      </c>
      <c r="T480" s="72" t="s">
        <v>263</v>
      </c>
      <c r="U480" s="73" t="s">
        <v>134</v>
      </c>
      <c r="V480" s="114" t="s">
        <v>254</v>
      </c>
      <c r="W480" s="74" t="s">
        <v>225</v>
      </c>
      <c r="X480" s="61" t="s">
        <v>65</v>
      </c>
      <c r="Y480" s="61">
        <v>40506</v>
      </c>
      <c r="Z480" s="49">
        <v>98</v>
      </c>
      <c r="AA480" s="128">
        <v>867</v>
      </c>
      <c r="AB480" s="49" t="s">
        <v>66</v>
      </c>
      <c r="AC480" s="128">
        <v>246397</v>
      </c>
      <c r="AD480" s="59" t="s">
        <v>262</v>
      </c>
      <c r="AE480" s="47" t="s">
        <v>255</v>
      </c>
      <c r="AF480" s="53" t="s">
        <v>236</v>
      </c>
      <c r="AG480" s="55" t="s">
        <v>229</v>
      </c>
      <c r="AH480" s="49">
        <v>17.78</v>
      </c>
      <c r="AI480" s="49">
        <v>52.88</v>
      </c>
      <c r="AJ480" s="59">
        <v>70.66</v>
      </c>
      <c r="AK480" s="72">
        <v>11.95</v>
      </c>
      <c r="AL480" s="75">
        <v>0.25162751202943678</v>
      </c>
      <c r="AM480" s="111" t="s">
        <v>230</v>
      </c>
      <c r="AN480" s="49" t="s">
        <v>231</v>
      </c>
      <c r="AO480" s="49" t="s">
        <v>232</v>
      </c>
      <c r="AP480" s="76" t="s">
        <v>16963</v>
      </c>
      <c r="AQ480" s="27" t="str">
        <f t="shared" si="18"/>
        <v>Record Complete</v>
      </c>
      <c r="AR480" s="72"/>
      <c r="AS480" s="5" t="str">
        <f t="shared" si="19"/>
        <v/>
      </c>
      <c r="AT480" t="s">
        <v>17200</v>
      </c>
    </row>
    <row r="481" spans="1:46" ht="15.75" thickBot="1" x14ac:dyDescent="0.3">
      <c r="A481" s="77" t="s">
        <v>454</v>
      </c>
      <c r="B481" s="78">
        <v>1554</v>
      </c>
      <c r="C481" s="79" t="s">
        <v>213</v>
      </c>
      <c r="D481" s="79" t="s">
        <v>455</v>
      </c>
      <c r="E481" s="51" t="str">
        <f ca="1">IF(ISERROR(INDIRECT(CONCATENATE("FIPs_codes!",ADDRESS((MATCH($D481,INDIRECT($C481),0)+MATCH($C481,FIPs_codes!$G$1:$G$3296,0)-1),COLUMN(FIPs_codes!A479))))),"",INDIRECT(CONCATENATE("FIPs_codes!",ADDRESS((MATCH($D481,INDIRECT($C481),0)+MATCH($C481,FIPs_codes!$G$1:$G$3296,0)-1),COLUMN(FIPs_codes!A479)))))</f>
        <v>40005</v>
      </c>
      <c r="F481" s="51">
        <f ca="1">IF(ISERROR(INDIRECT(CONCATENATE("FIPs_codes!",ADDRESS((MATCH($D481,INDIRECT($C481),0)+MATCH($C481,FIPs_codes!$G$1:$G$3296,0)-1),COLUMN(FIPs_codes!C479))))),"",INDIRECT(CONCATENATE("FIPs_codes!",ADDRESS((MATCH($D481,INDIRECT($C481),0)+MATCH($C481,FIPs_codes!$G$1:$G$3296,0)-1),COLUMN(FIPs_codes!C479)))))</f>
        <v>6</v>
      </c>
      <c r="G481" s="79" t="s">
        <v>216</v>
      </c>
      <c r="H481" s="81" t="s">
        <v>217</v>
      </c>
      <c r="I481" s="77" t="s">
        <v>457</v>
      </c>
      <c r="J481" s="78" t="s">
        <v>219</v>
      </c>
      <c r="K481" s="79" t="s">
        <v>78</v>
      </c>
      <c r="L481" s="79" t="s">
        <v>220</v>
      </c>
      <c r="M481" s="81" t="s">
        <v>57</v>
      </c>
      <c r="N481" s="83" t="s">
        <v>242</v>
      </c>
      <c r="O481" s="84">
        <v>2007</v>
      </c>
      <c r="P481" s="85" t="s">
        <v>458</v>
      </c>
      <c r="Q481" s="243">
        <v>1340</v>
      </c>
      <c r="R481" s="79" t="s">
        <v>60</v>
      </c>
      <c r="S481" s="81" t="s">
        <v>60</v>
      </c>
      <c r="T481" s="77" t="s">
        <v>223</v>
      </c>
      <c r="U481" s="86" t="s">
        <v>134</v>
      </c>
      <c r="V481" s="115" t="s">
        <v>224</v>
      </c>
      <c r="W481" s="87" t="s">
        <v>225</v>
      </c>
      <c r="X481" s="88" t="s">
        <v>226</v>
      </c>
      <c r="Y481" s="88">
        <v>41003</v>
      </c>
      <c r="Z481" s="79">
        <v>90</v>
      </c>
      <c r="AA481" s="279">
        <v>855</v>
      </c>
      <c r="AB481" s="79" t="s">
        <v>66</v>
      </c>
      <c r="AC481" s="279">
        <v>7685</v>
      </c>
      <c r="AD481" s="81" t="s">
        <v>227</v>
      </c>
      <c r="AE481" s="83" t="s">
        <v>228</v>
      </c>
      <c r="AF481" s="85" t="s">
        <v>68</v>
      </c>
      <c r="AG481" s="78" t="s">
        <v>229</v>
      </c>
      <c r="AH481" s="79">
        <v>59.7</v>
      </c>
      <c r="AI481" s="79">
        <v>75.900000000000006</v>
      </c>
      <c r="AJ481" s="81">
        <v>135.6</v>
      </c>
      <c r="AK481" s="77">
        <v>8.4</v>
      </c>
      <c r="AL481" s="89">
        <v>0.44026548672566368</v>
      </c>
      <c r="AM481" s="113" t="s">
        <v>230</v>
      </c>
      <c r="AN481" s="79" t="s">
        <v>231</v>
      </c>
      <c r="AO481" s="79" t="s">
        <v>232</v>
      </c>
      <c r="AP481" s="76" t="s">
        <v>16963</v>
      </c>
      <c r="AQ481" s="27" t="str">
        <f t="shared" si="18"/>
        <v>Record Complete</v>
      </c>
      <c r="AR481" s="77" t="s">
        <v>234</v>
      </c>
      <c r="AS481" s="5" t="str">
        <f t="shared" si="19"/>
        <v/>
      </c>
      <c r="AT481" t="s">
        <v>17200</v>
      </c>
    </row>
    <row r="482" spans="1:46" ht="15.75" thickBot="1" x14ac:dyDescent="0.3">
      <c r="A482" s="90" t="s">
        <v>454</v>
      </c>
      <c r="B482" s="91">
        <v>1554</v>
      </c>
      <c r="C482" s="92" t="s">
        <v>213</v>
      </c>
      <c r="D482" s="92" t="s">
        <v>455</v>
      </c>
      <c r="E482" s="51" t="str">
        <f ca="1">IF(ISERROR(INDIRECT(CONCATENATE("FIPs_codes!",ADDRESS((MATCH($D482,INDIRECT($C482),0)+MATCH($C482,FIPs_codes!$G$1:$G$3296,0)-1),COLUMN(FIPs_codes!A480))))),"",INDIRECT(CONCATENATE("FIPs_codes!",ADDRESS((MATCH($D482,INDIRECT($C482),0)+MATCH($C482,FIPs_codes!$G$1:$G$3296,0)-1),COLUMN(FIPs_codes!A480)))))</f>
        <v>40005</v>
      </c>
      <c r="F482" s="51">
        <f ca="1">IF(ISERROR(INDIRECT(CONCATENATE("FIPs_codes!",ADDRESS((MATCH($D482,INDIRECT($C482),0)+MATCH($C482,FIPs_codes!$G$1:$G$3296,0)-1),COLUMN(FIPs_codes!C480))))),"",INDIRECT(CONCATENATE("FIPs_codes!",ADDRESS((MATCH($D482,INDIRECT($C482),0)+MATCH($C482,FIPs_codes!$G$1:$G$3296,0)-1),COLUMN(FIPs_codes!C480)))))</f>
        <v>6</v>
      </c>
      <c r="G482" s="92" t="s">
        <v>216</v>
      </c>
      <c r="H482" s="93" t="s">
        <v>217</v>
      </c>
      <c r="I482" s="90" t="s">
        <v>457</v>
      </c>
      <c r="J482" s="91" t="s">
        <v>219</v>
      </c>
      <c r="K482" s="92" t="s">
        <v>78</v>
      </c>
      <c r="L482" s="92" t="s">
        <v>220</v>
      </c>
      <c r="M482" s="93" t="s">
        <v>57</v>
      </c>
      <c r="N482" s="95" t="s">
        <v>242</v>
      </c>
      <c r="O482" s="96">
        <v>2007</v>
      </c>
      <c r="P482" s="97" t="s">
        <v>458</v>
      </c>
      <c r="Q482" s="241">
        <v>1340</v>
      </c>
      <c r="R482" s="92" t="s">
        <v>60</v>
      </c>
      <c r="S482" s="93" t="s">
        <v>60</v>
      </c>
      <c r="T482" s="90" t="s">
        <v>223</v>
      </c>
      <c r="U482" s="98" t="s">
        <v>134</v>
      </c>
      <c r="V482" s="116" t="s">
        <v>224</v>
      </c>
      <c r="W482" s="99" t="s">
        <v>225</v>
      </c>
      <c r="X482" s="100" t="s">
        <v>226</v>
      </c>
      <c r="Y482" s="100">
        <v>41003</v>
      </c>
      <c r="Z482" s="92">
        <v>90</v>
      </c>
      <c r="AA482" s="278">
        <v>855</v>
      </c>
      <c r="AB482" s="92" t="s">
        <v>66</v>
      </c>
      <c r="AC482" s="278">
        <v>7685</v>
      </c>
      <c r="AD482" s="93" t="s">
        <v>227</v>
      </c>
      <c r="AE482" s="95" t="s">
        <v>235</v>
      </c>
      <c r="AF482" s="97" t="s">
        <v>68</v>
      </c>
      <c r="AG482" s="91" t="s">
        <v>229</v>
      </c>
      <c r="AH482" s="92">
        <v>59.3</v>
      </c>
      <c r="AI482" s="92">
        <v>79</v>
      </c>
      <c r="AJ482" s="93">
        <v>138.19999999999999</v>
      </c>
      <c r="AK482" s="90">
        <v>8.5</v>
      </c>
      <c r="AL482" s="89">
        <v>0.42877801879971073</v>
      </c>
      <c r="AM482" s="112" t="s">
        <v>230</v>
      </c>
      <c r="AN482" s="92" t="s">
        <v>231</v>
      </c>
      <c r="AO482" s="92" t="s">
        <v>232</v>
      </c>
      <c r="AP482" s="76" t="s">
        <v>16963</v>
      </c>
      <c r="AQ482" s="27" t="str">
        <f t="shared" si="18"/>
        <v>Record Complete</v>
      </c>
      <c r="AR482" s="90" t="s">
        <v>234</v>
      </c>
      <c r="AS482" s="5" t="str">
        <f t="shared" si="19"/>
        <v/>
      </c>
      <c r="AT482" t="s">
        <v>17200</v>
      </c>
    </row>
    <row r="483" spans="1:46" ht="15.75" thickBot="1" x14ac:dyDescent="0.3">
      <c r="A483" s="90" t="s">
        <v>454</v>
      </c>
      <c r="B483" s="91">
        <v>1554</v>
      </c>
      <c r="C483" s="92" t="s">
        <v>213</v>
      </c>
      <c r="D483" s="92" t="s">
        <v>455</v>
      </c>
      <c r="E483" s="51" t="str">
        <f ca="1">IF(ISERROR(INDIRECT(CONCATENATE("FIPs_codes!",ADDRESS((MATCH($D483,INDIRECT($C483),0)+MATCH($C483,FIPs_codes!$G$1:$G$3296,0)-1),COLUMN(FIPs_codes!A481))))),"",INDIRECT(CONCATENATE("FIPs_codes!",ADDRESS((MATCH($D483,INDIRECT($C483),0)+MATCH($C483,FIPs_codes!$G$1:$G$3296,0)-1),COLUMN(FIPs_codes!A481)))))</f>
        <v>40005</v>
      </c>
      <c r="F483" s="51">
        <f ca="1">IF(ISERROR(INDIRECT(CONCATENATE("FIPs_codes!",ADDRESS((MATCH($D483,INDIRECT($C483),0)+MATCH($C483,FIPs_codes!$G$1:$G$3296,0)-1),COLUMN(FIPs_codes!C481))))),"",INDIRECT(CONCATENATE("FIPs_codes!",ADDRESS((MATCH($D483,INDIRECT($C483),0)+MATCH($C483,FIPs_codes!$G$1:$G$3296,0)-1),COLUMN(FIPs_codes!C481)))))</f>
        <v>6</v>
      </c>
      <c r="G483" s="92" t="s">
        <v>216</v>
      </c>
      <c r="H483" s="93" t="s">
        <v>217</v>
      </c>
      <c r="I483" s="90" t="s">
        <v>457</v>
      </c>
      <c r="J483" s="91" t="s">
        <v>219</v>
      </c>
      <c r="K483" s="92" t="s">
        <v>78</v>
      </c>
      <c r="L483" s="92" t="s">
        <v>220</v>
      </c>
      <c r="M483" s="93" t="s">
        <v>57</v>
      </c>
      <c r="N483" s="95" t="s">
        <v>242</v>
      </c>
      <c r="O483" s="96">
        <v>2007</v>
      </c>
      <c r="P483" s="97" t="s">
        <v>458</v>
      </c>
      <c r="Q483" s="241">
        <v>1340</v>
      </c>
      <c r="R483" s="92" t="s">
        <v>60</v>
      </c>
      <c r="S483" s="93" t="s">
        <v>60</v>
      </c>
      <c r="T483" s="90" t="s">
        <v>223</v>
      </c>
      <c r="U483" s="98" t="s">
        <v>134</v>
      </c>
      <c r="V483" s="116" t="s">
        <v>224</v>
      </c>
      <c r="W483" s="99" t="s">
        <v>225</v>
      </c>
      <c r="X483" s="100" t="s">
        <v>226</v>
      </c>
      <c r="Y483" s="100">
        <v>41003</v>
      </c>
      <c r="Z483" s="92">
        <v>90</v>
      </c>
      <c r="AA483" s="278">
        <v>855</v>
      </c>
      <c r="AB483" s="92" t="s">
        <v>66</v>
      </c>
      <c r="AC483" s="278">
        <v>7685</v>
      </c>
      <c r="AD483" s="93" t="s">
        <v>227</v>
      </c>
      <c r="AE483" s="95" t="s">
        <v>228</v>
      </c>
      <c r="AF483" s="97" t="s">
        <v>68</v>
      </c>
      <c r="AG483" s="91" t="s">
        <v>229</v>
      </c>
      <c r="AH483" s="92">
        <v>60.4</v>
      </c>
      <c r="AI483" s="92">
        <v>85.5</v>
      </c>
      <c r="AJ483" s="93">
        <v>144.9</v>
      </c>
      <c r="AK483" s="90">
        <v>8.4</v>
      </c>
      <c r="AL483" s="89">
        <v>0.4139821795750514</v>
      </c>
      <c r="AM483" s="112" t="s">
        <v>230</v>
      </c>
      <c r="AN483" s="92" t="s">
        <v>231</v>
      </c>
      <c r="AO483" s="92" t="s">
        <v>232</v>
      </c>
      <c r="AP483" s="76" t="s">
        <v>16963</v>
      </c>
      <c r="AQ483" s="27" t="str">
        <f t="shared" si="18"/>
        <v>Record Complete</v>
      </c>
      <c r="AR483" s="90" t="s">
        <v>234</v>
      </c>
      <c r="AS483" s="5" t="str">
        <f t="shared" si="19"/>
        <v/>
      </c>
      <c r="AT483" t="s">
        <v>17200</v>
      </c>
    </row>
    <row r="484" spans="1:46" ht="15.75" thickBot="1" x14ac:dyDescent="0.3">
      <c r="A484" s="90" t="s">
        <v>454</v>
      </c>
      <c r="B484" s="91">
        <v>1554</v>
      </c>
      <c r="C484" s="92" t="s">
        <v>213</v>
      </c>
      <c r="D484" s="92" t="s">
        <v>455</v>
      </c>
      <c r="E484" s="51" t="str">
        <f ca="1">IF(ISERROR(INDIRECT(CONCATENATE("FIPs_codes!",ADDRESS((MATCH($D484,INDIRECT($C484),0)+MATCH($C484,FIPs_codes!$G$1:$G$3296,0)-1),COLUMN(FIPs_codes!A482))))),"",INDIRECT(CONCATENATE("FIPs_codes!",ADDRESS((MATCH($D484,INDIRECT($C484),0)+MATCH($C484,FIPs_codes!$G$1:$G$3296,0)-1),COLUMN(FIPs_codes!A482)))))</f>
        <v>40005</v>
      </c>
      <c r="F484" s="51">
        <f ca="1">IF(ISERROR(INDIRECT(CONCATENATE("FIPs_codes!",ADDRESS((MATCH($D484,INDIRECT($C484),0)+MATCH($C484,FIPs_codes!$G$1:$G$3296,0)-1),COLUMN(FIPs_codes!C482))))),"",INDIRECT(CONCATENATE("FIPs_codes!",ADDRESS((MATCH($D484,INDIRECT($C484),0)+MATCH($C484,FIPs_codes!$G$1:$G$3296,0)-1),COLUMN(FIPs_codes!C482)))))</f>
        <v>6</v>
      </c>
      <c r="G484" s="110" t="s">
        <v>216</v>
      </c>
      <c r="H484" s="204" t="s">
        <v>217</v>
      </c>
      <c r="I484" s="90" t="s">
        <v>457</v>
      </c>
      <c r="J484" s="91" t="s">
        <v>219</v>
      </c>
      <c r="K484" s="92" t="s">
        <v>78</v>
      </c>
      <c r="L484" s="92" t="s">
        <v>220</v>
      </c>
      <c r="M484" s="93" t="s">
        <v>57</v>
      </c>
      <c r="N484" s="95" t="s">
        <v>242</v>
      </c>
      <c r="O484" s="96">
        <v>2007</v>
      </c>
      <c r="P484" s="97" t="s">
        <v>459</v>
      </c>
      <c r="Q484" s="241">
        <v>1340</v>
      </c>
      <c r="R484" s="92" t="s">
        <v>60</v>
      </c>
      <c r="S484" s="93" t="s">
        <v>60</v>
      </c>
      <c r="T484" s="90" t="s">
        <v>223</v>
      </c>
      <c r="U484" s="98" t="s">
        <v>134</v>
      </c>
      <c r="V484" s="116" t="s">
        <v>224</v>
      </c>
      <c r="W484" s="99" t="s">
        <v>225</v>
      </c>
      <c r="X484" s="100" t="s">
        <v>226</v>
      </c>
      <c r="Y484" s="100">
        <v>41003</v>
      </c>
      <c r="Z484" s="92">
        <v>89</v>
      </c>
      <c r="AA484" s="278">
        <v>870</v>
      </c>
      <c r="AB484" s="92" t="s">
        <v>66</v>
      </c>
      <c r="AC484" s="278">
        <v>7685</v>
      </c>
      <c r="AD484" s="93" t="s">
        <v>227</v>
      </c>
      <c r="AE484" s="95" t="s">
        <v>235</v>
      </c>
      <c r="AF484" s="97" t="s">
        <v>68</v>
      </c>
      <c r="AG484" s="91" t="s">
        <v>229</v>
      </c>
      <c r="AH484" s="92">
        <v>59.5</v>
      </c>
      <c r="AI484" s="92">
        <v>110.2</v>
      </c>
      <c r="AJ484" s="93">
        <v>169.7</v>
      </c>
      <c r="AK484" s="90">
        <v>8.3000000000000007</v>
      </c>
      <c r="AL484" s="89">
        <v>0.35061873895109019</v>
      </c>
      <c r="AM484" s="112" t="s">
        <v>230</v>
      </c>
      <c r="AN484" s="92" t="s">
        <v>231</v>
      </c>
      <c r="AO484" s="92" t="s">
        <v>232</v>
      </c>
      <c r="AP484" s="76" t="s">
        <v>16963</v>
      </c>
      <c r="AQ484" s="27" t="str">
        <f t="shared" si="18"/>
        <v>Record Complete</v>
      </c>
      <c r="AR484" s="90" t="s">
        <v>234</v>
      </c>
      <c r="AS484" s="5" t="str">
        <f t="shared" si="19"/>
        <v/>
      </c>
      <c r="AT484" t="s">
        <v>17200</v>
      </c>
    </row>
    <row r="485" spans="1:46" ht="15.75" thickBot="1" x14ac:dyDescent="0.3">
      <c r="A485" s="77" t="s">
        <v>454</v>
      </c>
      <c r="B485" s="78">
        <v>1554</v>
      </c>
      <c r="C485" s="79" t="s">
        <v>213</v>
      </c>
      <c r="D485" s="79" t="s">
        <v>455</v>
      </c>
      <c r="E485" s="51" t="str">
        <f ca="1">IF(ISERROR(INDIRECT(CONCATENATE("FIPs_codes!",ADDRESS((MATCH($D485,INDIRECT($C485),0)+MATCH($C485,FIPs_codes!$G$1:$G$3296,0)-1),COLUMN(FIPs_codes!A483))))),"",INDIRECT(CONCATENATE("FIPs_codes!",ADDRESS((MATCH($D485,INDIRECT($C485),0)+MATCH($C485,FIPs_codes!$G$1:$G$3296,0)-1),COLUMN(FIPs_codes!A483)))))</f>
        <v>40005</v>
      </c>
      <c r="F485" s="51">
        <f ca="1">IF(ISERROR(INDIRECT(CONCATENATE("FIPs_codes!",ADDRESS((MATCH($D485,INDIRECT($C485),0)+MATCH($C485,FIPs_codes!$G$1:$G$3296,0)-1),COLUMN(FIPs_codes!C483))))),"",INDIRECT(CONCATENATE("FIPs_codes!",ADDRESS((MATCH($D485,INDIRECT($C485),0)+MATCH($C485,FIPs_codes!$G$1:$G$3296,0)-1),COLUMN(FIPs_codes!C483)))))</f>
        <v>6</v>
      </c>
      <c r="G485" s="80" t="s">
        <v>216</v>
      </c>
      <c r="H485" s="206" t="s">
        <v>217</v>
      </c>
      <c r="I485" s="77" t="s">
        <v>457</v>
      </c>
      <c r="J485" s="78" t="s">
        <v>219</v>
      </c>
      <c r="K485" s="79" t="s">
        <v>78</v>
      </c>
      <c r="L485" s="79" t="s">
        <v>220</v>
      </c>
      <c r="M485" s="81" t="s">
        <v>57</v>
      </c>
      <c r="N485" s="83" t="s">
        <v>242</v>
      </c>
      <c r="O485" s="84">
        <v>2007</v>
      </c>
      <c r="P485" s="85" t="s">
        <v>459</v>
      </c>
      <c r="Q485" s="243">
        <v>1340</v>
      </c>
      <c r="R485" s="79" t="s">
        <v>60</v>
      </c>
      <c r="S485" s="81" t="s">
        <v>60</v>
      </c>
      <c r="T485" s="77" t="s">
        <v>223</v>
      </c>
      <c r="U485" s="86" t="s">
        <v>134</v>
      </c>
      <c r="V485" s="115" t="s">
        <v>224</v>
      </c>
      <c r="W485" s="87" t="s">
        <v>225</v>
      </c>
      <c r="X485" s="88" t="s">
        <v>226</v>
      </c>
      <c r="Y485" s="88">
        <v>41003</v>
      </c>
      <c r="Z485" s="79">
        <v>89</v>
      </c>
      <c r="AA485" s="279">
        <v>870</v>
      </c>
      <c r="AB485" s="79" t="s">
        <v>66</v>
      </c>
      <c r="AC485" s="279">
        <v>7685</v>
      </c>
      <c r="AD485" s="81" t="s">
        <v>227</v>
      </c>
      <c r="AE485" s="83" t="s">
        <v>235</v>
      </c>
      <c r="AF485" s="85" t="s">
        <v>68</v>
      </c>
      <c r="AG485" s="78" t="s">
        <v>229</v>
      </c>
      <c r="AH485" s="79">
        <v>62.1</v>
      </c>
      <c r="AI485" s="79">
        <v>115.2</v>
      </c>
      <c r="AJ485" s="81">
        <v>177.4</v>
      </c>
      <c r="AK485" s="77">
        <v>8.3000000000000007</v>
      </c>
      <c r="AL485" s="89">
        <v>0.35025380710659898</v>
      </c>
      <c r="AM485" s="113" t="s">
        <v>230</v>
      </c>
      <c r="AN485" s="79" t="s">
        <v>231</v>
      </c>
      <c r="AO485" s="79" t="s">
        <v>232</v>
      </c>
      <c r="AP485" s="76" t="s">
        <v>16963</v>
      </c>
      <c r="AQ485" s="27" t="str">
        <f t="shared" si="18"/>
        <v>Record Complete</v>
      </c>
      <c r="AR485" s="77" t="s">
        <v>234</v>
      </c>
      <c r="AS485" s="5" t="str">
        <f t="shared" si="19"/>
        <v/>
      </c>
      <c r="AT485" t="s">
        <v>17200</v>
      </c>
    </row>
    <row r="486" spans="1:46" ht="15.75" thickBot="1" x14ac:dyDescent="0.3">
      <c r="A486" s="90" t="s">
        <v>454</v>
      </c>
      <c r="B486" s="91">
        <v>1554</v>
      </c>
      <c r="C486" s="92" t="s">
        <v>213</v>
      </c>
      <c r="D486" s="92" t="s">
        <v>455</v>
      </c>
      <c r="E486" s="51" t="str">
        <f ca="1">IF(ISERROR(INDIRECT(CONCATENATE("FIPs_codes!",ADDRESS((MATCH($D486,INDIRECT($C486),0)+MATCH($C486,FIPs_codes!$G$1:$G$3296,0)-1),COLUMN(FIPs_codes!A484))))),"",INDIRECT(CONCATENATE("FIPs_codes!",ADDRESS((MATCH($D486,INDIRECT($C486),0)+MATCH($C486,FIPs_codes!$G$1:$G$3296,0)-1),COLUMN(FIPs_codes!A484)))))</f>
        <v>40005</v>
      </c>
      <c r="F486" s="51">
        <f ca="1">IF(ISERROR(INDIRECT(CONCATENATE("FIPs_codes!",ADDRESS((MATCH($D486,INDIRECT($C486),0)+MATCH($C486,FIPs_codes!$G$1:$G$3296,0)-1),COLUMN(FIPs_codes!C484))))),"",INDIRECT(CONCATENATE("FIPs_codes!",ADDRESS((MATCH($D486,INDIRECT($C486),0)+MATCH($C486,FIPs_codes!$G$1:$G$3296,0)-1),COLUMN(FIPs_codes!C484)))))</f>
        <v>6</v>
      </c>
      <c r="G486" s="110" t="s">
        <v>216</v>
      </c>
      <c r="H486" s="204" t="s">
        <v>217</v>
      </c>
      <c r="I486" s="90" t="s">
        <v>457</v>
      </c>
      <c r="J486" s="91" t="s">
        <v>219</v>
      </c>
      <c r="K486" s="92" t="s">
        <v>78</v>
      </c>
      <c r="L486" s="92" t="s">
        <v>220</v>
      </c>
      <c r="M486" s="93" t="s">
        <v>57</v>
      </c>
      <c r="N486" s="95" t="s">
        <v>242</v>
      </c>
      <c r="O486" s="96">
        <v>2007</v>
      </c>
      <c r="P486" s="97" t="s">
        <v>459</v>
      </c>
      <c r="Q486" s="241">
        <v>1340</v>
      </c>
      <c r="R486" s="92" t="s">
        <v>60</v>
      </c>
      <c r="S486" s="93" t="s">
        <v>60</v>
      </c>
      <c r="T486" s="90" t="s">
        <v>223</v>
      </c>
      <c r="U486" s="98" t="s">
        <v>134</v>
      </c>
      <c r="V486" s="116" t="s">
        <v>224</v>
      </c>
      <c r="W486" s="99" t="s">
        <v>225</v>
      </c>
      <c r="X486" s="100" t="s">
        <v>226</v>
      </c>
      <c r="Y486" s="100">
        <v>41003</v>
      </c>
      <c r="Z486" s="92">
        <v>89</v>
      </c>
      <c r="AA486" s="278">
        <v>870</v>
      </c>
      <c r="AB486" s="92" t="s">
        <v>66</v>
      </c>
      <c r="AC486" s="278">
        <v>7685</v>
      </c>
      <c r="AD486" s="93" t="s">
        <v>227</v>
      </c>
      <c r="AE486" s="95" t="s">
        <v>235</v>
      </c>
      <c r="AF486" s="97" t="s">
        <v>68</v>
      </c>
      <c r="AG486" s="91" t="s">
        <v>229</v>
      </c>
      <c r="AH486" s="92">
        <v>64.099999999999994</v>
      </c>
      <c r="AI486" s="92">
        <v>114.3</v>
      </c>
      <c r="AJ486" s="93">
        <v>178.4</v>
      </c>
      <c r="AK486" s="90">
        <v>8.3000000000000007</v>
      </c>
      <c r="AL486" s="89">
        <v>0.35930493273542602</v>
      </c>
      <c r="AM486" s="112" t="s">
        <v>230</v>
      </c>
      <c r="AN486" s="92" t="s">
        <v>231</v>
      </c>
      <c r="AO486" s="92" t="s">
        <v>232</v>
      </c>
      <c r="AP486" s="76" t="s">
        <v>16963</v>
      </c>
      <c r="AQ486" s="27" t="str">
        <f t="shared" si="18"/>
        <v>Record Complete</v>
      </c>
      <c r="AR486" s="90" t="s">
        <v>234</v>
      </c>
      <c r="AS486" s="5" t="str">
        <f t="shared" si="19"/>
        <v/>
      </c>
      <c r="AT486" t="s">
        <v>17200</v>
      </c>
    </row>
    <row r="487" spans="1:46" ht="15.75" thickBot="1" x14ac:dyDescent="0.3">
      <c r="A487" s="77" t="s">
        <v>454</v>
      </c>
      <c r="B487" s="78">
        <v>1554</v>
      </c>
      <c r="C487" s="79" t="s">
        <v>213</v>
      </c>
      <c r="D487" s="79" t="s">
        <v>455</v>
      </c>
      <c r="E487" s="51" t="str">
        <f ca="1">IF(ISERROR(INDIRECT(CONCATENATE("FIPs_codes!",ADDRESS((MATCH($D487,INDIRECT($C487),0)+MATCH($C487,FIPs_codes!$G$1:$G$3296,0)-1),COLUMN(FIPs_codes!A485))))),"",INDIRECT(CONCATENATE("FIPs_codes!",ADDRESS((MATCH($D487,INDIRECT($C487),0)+MATCH($C487,FIPs_codes!$G$1:$G$3296,0)-1),COLUMN(FIPs_codes!A485)))))</f>
        <v>40005</v>
      </c>
      <c r="F487" s="51">
        <f ca="1">IF(ISERROR(INDIRECT(CONCATENATE("FIPs_codes!",ADDRESS((MATCH($D487,INDIRECT($C487),0)+MATCH($C487,FIPs_codes!$G$1:$G$3296,0)-1),COLUMN(FIPs_codes!C485))))),"",INDIRECT(CONCATENATE("FIPs_codes!",ADDRESS((MATCH($D487,INDIRECT($C487),0)+MATCH($C487,FIPs_codes!$G$1:$G$3296,0)-1),COLUMN(FIPs_codes!C485)))))</f>
        <v>6</v>
      </c>
      <c r="G487" s="80" t="s">
        <v>216</v>
      </c>
      <c r="H487" s="206" t="s">
        <v>217</v>
      </c>
      <c r="I487" s="77" t="s">
        <v>457</v>
      </c>
      <c r="J487" s="78" t="s">
        <v>219</v>
      </c>
      <c r="K487" s="79" t="s">
        <v>78</v>
      </c>
      <c r="L487" s="79" t="s">
        <v>220</v>
      </c>
      <c r="M487" s="81" t="s">
        <v>57</v>
      </c>
      <c r="N487" s="83" t="s">
        <v>242</v>
      </c>
      <c r="O487" s="84">
        <v>2007</v>
      </c>
      <c r="P487" s="85" t="s">
        <v>459</v>
      </c>
      <c r="Q487" s="243">
        <v>1340</v>
      </c>
      <c r="R487" s="79" t="s">
        <v>60</v>
      </c>
      <c r="S487" s="81" t="s">
        <v>60</v>
      </c>
      <c r="T487" s="77" t="s">
        <v>223</v>
      </c>
      <c r="U487" s="86" t="s">
        <v>134</v>
      </c>
      <c r="V487" s="115" t="s">
        <v>224</v>
      </c>
      <c r="W487" s="87" t="s">
        <v>225</v>
      </c>
      <c r="X487" s="88" t="s">
        <v>226</v>
      </c>
      <c r="Y487" s="88">
        <v>41085</v>
      </c>
      <c r="Z487" s="79">
        <v>90</v>
      </c>
      <c r="AA487" s="279">
        <v>1120</v>
      </c>
      <c r="AB487" s="79" t="s">
        <v>66</v>
      </c>
      <c r="AC487" s="279">
        <v>7685</v>
      </c>
      <c r="AD487" s="81" t="s">
        <v>227</v>
      </c>
      <c r="AE487" s="83" t="s">
        <v>235</v>
      </c>
      <c r="AF487" s="85" t="s">
        <v>68</v>
      </c>
      <c r="AG487" s="78" t="s">
        <v>229</v>
      </c>
      <c r="AH487" s="79">
        <v>65.5</v>
      </c>
      <c r="AI487" s="79">
        <v>76.7</v>
      </c>
      <c r="AJ487" s="81">
        <v>142.19999999999999</v>
      </c>
      <c r="AK487" s="77">
        <v>8.3000000000000007</v>
      </c>
      <c r="AL487" s="89">
        <v>0.46061884669479608</v>
      </c>
      <c r="AM487" s="113" t="s">
        <v>230</v>
      </c>
      <c r="AN487" s="79" t="s">
        <v>231</v>
      </c>
      <c r="AO487" s="79" t="s">
        <v>232</v>
      </c>
      <c r="AP487" s="76" t="s">
        <v>16963</v>
      </c>
      <c r="AQ487" s="27" t="str">
        <f t="shared" si="18"/>
        <v>Record Complete</v>
      </c>
      <c r="AR487" s="77" t="s">
        <v>234</v>
      </c>
      <c r="AS487" s="5" t="str">
        <f t="shared" si="19"/>
        <v/>
      </c>
      <c r="AT487" t="s">
        <v>17200</v>
      </c>
    </row>
    <row r="488" spans="1:46" ht="15.75" thickBot="1" x14ac:dyDescent="0.3">
      <c r="A488" s="192" t="s">
        <v>454</v>
      </c>
      <c r="B488" s="196">
        <v>1554</v>
      </c>
      <c r="C488" s="198" t="s">
        <v>213</v>
      </c>
      <c r="D488" s="198" t="s">
        <v>455</v>
      </c>
      <c r="E488" s="51" t="str">
        <f ca="1">IF(ISERROR(INDIRECT(CONCATENATE("FIPs_codes!",ADDRESS((MATCH($D488,INDIRECT($C488),0)+MATCH($C488,FIPs_codes!$G$1:$G$3296,0)-1),COLUMN(FIPs_codes!A486))))),"",INDIRECT(CONCATENATE("FIPs_codes!",ADDRESS((MATCH($D488,INDIRECT($C488),0)+MATCH($C488,FIPs_codes!$G$1:$G$3296,0)-1),COLUMN(FIPs_codes!A486)))))</f>
        <v>40005</v>
      </c>
      <c r="F488" s="51">
        <f ca="1">IF(ISERROR(INDIRECT(CONCATENATE("FIPs_codes!",ADDRESS((MATCH($D488,INDIRECT($C488),0)+MATCH($C488,FIPs_codes!$G$1:$G$3296,0)-1),COLUMN(FIPs_codes!C486))))),"",INDIRECT(CONCATENATE("FIPs_codes!",ADDRESS((MATCH($D488,INDIRECT($C488),0)+MATCH($C488,FIPs_codes!$G$1:$G$3296,0)-1),COLUMN(FIPs_codes!C486)))))</f>
        <v>6</v>
      </c>
      <c r="G488" s="202" t="s">
        <v>216</v>
      </c>
      <c r="H488" s="212" t="s">
        <v>217</v>
      </c>
      <c r="I488" s="192" t="s">
        <v>457</v>
      </c>
      <c r="J488" s="196" t="s">
        <v>219</v>
      </c>
      <c r="K488" s="198" t="s">
        <v>78</v>
      </c>
      <c r="L488" s="198" t="s">
        <v>220</v>
      </c>
      <c r="M488" s="222" t="s">
        <v>57</v>
      </c>
      <c r="N488" s="227" t="s">
        <v>242</v>
      </c>
      <c r="O488" s="235">
        <v>2007</v>
      </c>
      <c r="P488" s="239" t="s">
        <v>459</v>
      </c>
      <c r="Q488" s="251">
        <v>1340</v>
      </c>
      <c r="R488" s="198" t="s">
        <v>60</v>
      </c>
      <c r="S488" s="222" t="s">
        <v>60</v>
      </c>
      <c r="T488" s="192" t="s">
        <v>223</v>
      </c>
      <c r="U488" s="259" t="s">
        <v>134</v>
      </c>
      <c r="V488" s="261" t="s">
        <v>224</v>
      </c>
      <c r="W488" s="268" t="s">
        <v>225</v>
      </c>
      <c r="X488" s="273" t="s">
        <v>226</v>
      </c>
      <c r="Y488" s="273">
        <v>41085</v>
      </c>
      <c r="Z488" s="198">
        <v>90</v>
      </c>
      <c r="AA488" s="282">
        <v>1120</v>
      </c>
      <c r="AB488" s="198" t="s">
        <v>66</v>
      </c>
      <c r="AC488" s="282">
        <v>7685</v>
      </c>
      <c r="AD488" s="222" t="s">
        <v>227</v>
      </c>
      <c r="AE488" s="227" t="s">
        <v>235</v>
      </c>
      <c r="AF488" s="239" t="s">
        <v>68</v>
      </c>
      <c r="AG488" s="196" t="s">
        <v>229</v>
      </c>
      <c r="AH488" s="198">
        <v>72.900000000000006</v>
      </c>
      <c r="AI488" s="198">
        <v>82.7</v>
      </c>
      <c r="AJ488" s="222">
        <v>155.6</v>
      </c>
      <c r="AK488" s="192">
        <v>8.3000000000000007</v>
      </c>
      <c r="AL488" s="288">
        <v>0.46850899742930591</v>
      </c>
      <c r="AM488" s="291" t="s">
        <v>230</v>
      </c>
      <c r="AN488" s="198" t="s">
        <v>231</v>
      </c>
      <c r="AO488" s="198" t="s">
        <v>232</v>
      </c>
      <c r="AP488" s="76" t="s">
        <v>16963</v>
      </c>
      <c r="AQ488" s="27" t="str">
        <f t="shared" si="18"/>
        <v>Record Complete</v>
      </c>
      <c r="AR488" s="192" t="s">
        <v>234</v>
      </c>
      <c r="AS488" s="5" t="str">
        <f t="shared" si="19"/>
        <v/>
      </c>
      <c r="AT488" t="s">
        <v>17200</v>
      </c>
    </row>
    <row r="489" spans="1:46" ht="15.75" thickBot="1" x14ac:dyDescent="0.3">
      <c r="A489" s="186" t="s">
        <v>454</v>
      </c>
      <c r="B489" s="37">
        <v>1554</v>
      </c>
      <c r="C489" s="31" t="s">
        <v>213</v>
      </c>
      <c r="D489" s="31" t="s">
        <v>455</v>
      </c>
      <c r="E489" s="51" t="str">
        <f ca="1">IF(ISERROR(INDIRECT(CONCATENATE("FIPs_codes!",ADDRESS((MATCH($D489,INDIRECT($C489),0)+MATCH($C489,FIPs_codes!$G$1:$G$3296,0)-1),COLUMN(FIPs_codes!A487))))),"",INDIRECT(CONCATENATE("FIPs_codes!",ADDRESS((MATCH($D489,INDIRECT($C489),0)+MATCH($C489,FIPs_codes!$G$1:$G$3296,0)-1),COLUMN(FIPs_codes!A487)))))</f>
        <v>40005</v>
      </c>
      <c r="F489" s="51">
        <f ca="1">IF(ISERROR(INDIRECT(CONCATENATE("FIPs_codes!",ADDRESS((MATCH($D489,INDIRECT($C489),0)+MATCH($C489,FIPs_codes!$G$1:$G$3296,0)-1),COLUMN(FIPs_codes!C487))))),"",INDIRECT(CONCATENATE("FIPs_codes!",ADDRESS((MATCH($D489,INDIRECT($C489),0)+MATCH($C489,FIPs_codes!$G$1:$G$3296,0)-1),COLUMN(FIPs_codes!C487)))))</f>
        <v>6</v>
      </c>
      <c r="G489" s="33" t="s">
        <v>216</v>
      </c>
      <c r="H489" s="205" t="s">
        <v>217</v>
      </c>
      <c r="I489" s="186" t="s">
        <v>457</v>
      </c>
      <c r="J489" s="37" t="s">
        <v>219</v>
      </c>
      <c r="K489" s="31" t="s">
        <v>78</v>
      </c>
      <c r="L489" s="31" t="s">
        <v>220</v>
      </c>
      <c r="M489" s="41" t="s">
        <v>57</v>
      </c>
      <c r="N489" s="29" t="s">
        <v>242</v>
      </c>
      <c r="O489" s="39">
        <v>2007</v>
      </c>
      <c r="P489" s="35" t="s">
        <v>459</v>
      </c>
      <c r="Q489" s="242">
        <v>1340</v>
      </c>
      <c r="R489" s="31" t="s">
        <v>60</v>
      </c>
      <c r="S489" s="41" t="s">
        <v>60</v>
      </c>
      <c r="T489" s="186" t="s">
        <v>223</v>
      </c>
      <c r="U489" s="256" t="s">
        <v>134</v>
      </c>
      <c r="V489" s="217" t="s">
        <v>224</v>
      </c>
      <c r="W489" s="262" t="s">
        <v>225</v>
      </c>
      <c r="X489" s="43" t="s">
        <v>226</v>
      </c>
      <c r="Y489" s="43">
        <v>41085</v>
      </c>
      <c r="Z489" s="31">
        <v>90</v>
      </c>
      <c r="AA489" s="240">
        <v>1120</v>
      </c>
      <c r="AB489" s="31" t="s">
        <v>66</v>
      </c>
      <c r="AC489" s="240">
        <v>7685</v>
      </c>
      <c r="AD489" s="41" t="s">
        <v>227</v>
      </c>
      <c r="AE489" s="29" t="s">
        <v>235</v>
      </c>
      <c r="AF489" s="35" t="s">
        <v>68</v>
      </c>
      <c r="AG489" s="37" t="s">
        <v>229</v>
      </c>
      <c r="AH489" s="31">
        <v>70.2</v>
      </c>
      <c r="AI489" s="31">
        <v>86.8</v>
      </c>
      <c r="AJ489" s="41">
        <v>157</v>
      </c>
      <c r="AK489" s="186">
        <v>8.3000000000000007</v>
      </c>
      <c r="AL489" s="108">
        <v>0.44713375796178345</v>
      </c>
      <c r="AM489" s="289" t="s">
        <v>230</v>
      </c>
      <c r="AN489" s="197" t="s">
        <v>231</v>
      </c>
      <c r="AO489" s="197" t="s">
        <v>232</v>
      </c>
      <c r="AP489" s="76" t="s">
        <v>16963</v>
      </c>
      <c r="AQ489" s="27" t="str">
        <f t="shared" si="18"/>
        <v>Record Complete</v>
      </c>
      <c r="AR489" s="186" t="s">
        <v>234</v>
      </c>
      <c r="AS489" s="5" t="str">
        <f t="shared" si="19"/>
        <v/>
      </c>
      <c r="AT489" t="s">
        <v>17200</v>
      </c>
    </row>
    <row r="490" spans="1:46" ht="15.75" thickBot="1" x14ac:dyDescent="0.3">
      <c r="A490" s="72" t="s">
        <v>460</v>
      </c>
      <c r="B490" s="55">
        <v>1711</v>
      </c>
      <c r="C490" s="49" t="s">
        <v>213</v>
      </c>
      <c r="D490" s="49" t="s">
        <v>461</v>
      </c>
      <c r="E490" s="51" t="str">
        <f ca="1">IF(ISERROR(INDIRECT(CONCATENATE("FIPs_codes!",ADDRESS((MATCH($D490,INDIRECT($C490),0)+MATCH($C490,FIPs_codes!$G$1:$G$3296,0)-1),COLUMN(FIPs_codes!A488))))),"",INDIRECT(CONCATENATE("FIPs_codes!",ADDRESS((MATCH($D490,INDIRECT($C490),0)+MATCH($C490,FIPs_codes!$G$1:$G$3296,0)-1),COLUMN(FIPs_codes!A488)))))</f>
        <v>40053</v>
      </c>
      <c r="F490" s="51">
        <f ca="1">IF(ISERROR(INDIRECT(CONCATENATE("FIPs_codes!",ADDRESS((MATCH($D490,INDIRECT($C490),0)+MATCH($C490,FIPs_codes!$G$1:$G$3296,0)-1),COLUMN(FIPs_codes!C488))))),"",INDIRECT(CONCATENATE("FIPs_codes!",ADDRESS((MATCH($D490,INDIRECT($C490),0)+MATCH($C490,FIPs_codes!$G$1:$G$3296,0)-1),COLUMN(FIPs_codes!C488)))))</f>
        <v>6</v>
      </c>
      <c r="G490" s="49" t="s">
        <v>249</v>
      </c>
      <c r="H490" s="59" t="s">
        <v>217</v>
      </c>
      <c r="I490" s="72" t="s">
        <v>463</v>
      </c>
      <c r="J490" s="55" t="s">
        <v>219</v>
      </c>
      <c r="K490" s="49" t="s">
        <v>78</v>
      </c>
      <c r="L490" s="49" t="s">
        <v>220</v>
      </c>
      <c r="M490" s="59" t="s">
        <v>57</v>
      </c>
      <c r="N490" s="47" t="s">
        <v>261</v>
      </c>
      <c r="O490" s="57">
        <v>2003</v>
      </c>
      <c r="P490" s="53" t="s">
        <v>286</v>
      </c>
      <c r="Q490" s="55">
        <v>1340</v>
      </c>
      <c r="R490" s="49" t="s">
        <v>245</v>
      </c>
      <c r="S490" s="59" t="s">
        <v>60</v>
      </c>
      <c r="T490" s="72" t="s">
        <v>253</v>
      </c>
      <c r="U490" s="73" t="s">
        <v>134</v>
      </c>
      <c r="V490" s="114" t="s">
        <v>254</v>
      </c>
      <c r="W490" s="74" t="s">
        <v>225</v>
      </c>
      <c r="X490" s="61" t="s">
        <v>65</v>
      </c>
      <c r="Y490" s="61">
        <v>40217</v>
      </c>
      <c r="Z490" s="49">
        <v>89</v>
      </c>
      <c r="AA490" s="49">
        <v>855</v>
      </c>
      <c r="AB490" s="49" t="s">
        <v>66</v>
      </c>
      <c r="AC490" s="49">
        <v>125297</v>
      </c>
      <c r="AD490" s="59" t="s">
        <v>262</v>
      </c>
      <c r="AE490" s="47" t="s">
        <v>255</v>
      </c>
      <c r="AF490" s="53" t="s">
        <v>256</v>
      </c>
      <c r="AG490" s="55" t="s">
        <v>229</v>
      </c>
      <c r="AH490" s="49">
        <v>25.03</v>
      </c>
      <c r="AI490" s="49">
        <v>296.66000000000003</v>
      </c>
      <c r="AJ490" s="59">
        <v>321.69</v>
      </c>
      <c r="AK490" s="72">
        <v>8.6</v>
      </c>
      <c r="AL490" s="75">
        <v>7.7807827411483094E-2</v>
      </c>
      <c r="AM490" s="111" t="s">
        <v>230</v>
      </c>
      <c r="AN490" s="49" t="s">
        <v>257</v>
      </c>
      <c r="AO490" s="49" t="s">
        <v>258</v>
      </c>
      <c r="AP490" s="76" t="s">
        <v>259</v>
      </c>
      <c r="AQ490" s="27" t="str">
        <f t="shared" si="18"/>
        <v>Record Complete</v>
      </c>
      <c r="AR490" s="72" t="s">
        <v>234</v>
      </c>
      <c r="AS490" s="5" t="str">
        <f t="shared" si="19"/>
        <v/>
      </c>
      <c r="AT490" t="s">
        <v>17200</v>
      </c>
    </row>
    <row r="491" spans="1:46" ht="15.75" thickBot="1" x14ac:dyDescent="0.3">
      <c r="A491" s="77" t="s">
        <v>460</v>
      </c>
      <c r="B491" s="78">
        <v>1711</v>
      </c>
      <c r="C491" s="79" t="s">
        <v>213</v>
      </c>
      <c r="D491" s="79" t="s">
        <v>461</v>
      </c>
      <c r="E491" s="51" t="str">
        <f ca="1">IF(ISERROR(INDIRECT(CONCATENATE("FIPs_codes!",ADDRESS((MATCH($D491,INDIRECT($C491),0)+MATCH($C491,FIPs_codes!$G$1:$G$3296,0)-1),COLUMN(FIPs_codes!A489))))),"",INDIRECT(CONCATENATE("FIPs_codes!",ADDRESS((MATCH($D491,INDIRECT($C491),0)+MATCH($C491,FIPs_codes!$G$1:$G$3296,0)-1),COLUMN(FIPs_codes!A489)))))</f>
        <v>40053</v>
      </c>
      <c r="F491" s="51">
        <f ca="1">IF(ISERROR(INDIRECT(CONCATENATE("FIPs_codes!",ADDRESS((MATCH($D491,INDIRECT($C491),0)+MATCH($C491,FIPs_codes!$G$1:$G$3296,0)-1),COLUMN(FIPs_codes!C489))))),"",INDIRECT(CONCATENATE("FIPs_codes!",ADDRESS((MATCH($D491,INDIRECT($C491),0)+MATCH($C491,FIPs_codes!$G$1:$G$3296,0)-1),COLUMN(FIPs_codes!C489)))))</f>
        <v>6</v>
      </c>
      <c r="G491" s="79" t="s">
        <v>249</v>
      </c>
      <c r="H491" s="81" t="s">
        <v>217</v>
      </c>
      <c r="I491" s="77" t="s">
        <v>463</v>
      </c>
      <c r="J491" s="78" t="s">
        <v>219</v>
      </c>
      <c r="K491" s="79" t="s">
        <v>78</v>
      </c>
      <c r="L491" s="79" t="s">
        <v>220</v>
      </c>
      <c r="M491" s="81" t="s">
        <v>57</v>
      </c>
      <c r="N491" s="83" t="s">
        <v>261</v>
      </c>
      <c r="O491" s="84">
        <v>2003</v>
      </c>
      <c r="P491" s="85" t="s">
        <v>286</v>
      </c>
      <c r="Q491" s="78">
        <v>1340</v>
      </c>
      <c r="R491" s="79" t="s">
        <v>245</v>
      </c>
      <c r="S491" s="81" t="s">
        <v>60</v>
      </c>
      <c r="T491" s="77" t="s">
        <v>253</v>
      </c>
      <c r="U491" s="86" t="s">
        <v>134</v>
      </c>
      <c r="V491" s="115" t="s">
        <v>254</v>
      </c>
      <c r="W491" s="87" t="s">
        <v>225</v>
      </c>
      <c r="X491" s="88" t="s">
        <v>65</v>
      </c>
      <c r="Y491" s="88">
        <v>40217</v>
      </c>
      <c r="Z491" s="79">
        <v>89</v>
      </c>
      <c r="AA491" s="79">
        <v>855</v>
      </c>
      <c r="AB491" s="79" t="s">
        <v>66</v>
      </c>
      <c r="AC491" s="79">
        <v>125297</v>
      </c>
      <c r="AD491" s="81" t="s">
        <v>262</v>
      </c>
      <c r="AE491" s="83" t="s">
        <v>255</v>
      </c>
      <c r="AF491" s="85" t="s">
        <v>256</v>
      </c>
      <c r="AG491" s="78" t="s">
        <v>229</v>
      </c>
      <c r="AH491" s="79">
        <v>25.88</v>
      </c>
      <c r="AI491" s="79">
        <v>318.17</v>
      </c>
      <c r="AJ491" s="81">
        <v>344.05</v>
      </c>
      <c r="AK491" s="77">
        <v>8.5399999999999991</v>
      </c>
      <c r="AL491" s="89">
        <v>7.5221624763842462E-2</v>
      </c>
      <c r="AM491" s="113" t="s">
        <v>230</v>
      </c>
      <c r="AN491" s="79" t="s">
        <v>257</v>
      </c>
      <c r="AO491" s="79" t="s">
        <v>258</v>
      </c>
      <c r="AP491" s="76" t="s">
        <v>259</v>
      </c>
      <c r="AQ491" s="27" t="str">
        <f t="shared" si="18"/>
        <v>Record Complete</v>
      </c>
      <c r="AR491" s="77" t="s">
        <v>234</v>
      </c>
      <c r="AS491" s="5" t="str">
        <f t="shared" si="19"/>
        <v/>
      </c>
      <c r="AT491" t="s">
        <v>17200</v>
      </c>
    </row>
    <row r="492" spans="1:46" ht="15.75" thickBot="1" x14ac:dyDescent="0.3">
      <c r="A492" s="77" t="s">
        <v>460</v>
      </c>
      <c r="B492" s="78">
        <v>1711</v>
      </c>
      <c r="C492" s="79" t="s">
        <v>213</v>
      </c>
      <c r="D492" s="79" t="s">
        <v>461</v>
      </c>
      <c r="E492" s="51" t="str">
        <f ca="1">IF(ISERROR(INDIRECT(CONCATENATE("FIPs_codes!",ADDRESS((MATCH($D492,INDIRECT($C492),0)+MATCH($C492,FIPs_codes!$G$1:$G$3296,0)-1),COLUMN(FIPs_codes!A490))))),"",INDIRECT(CONCATENATE("FIPs_codes!",ADDRESS((MATCH($D492,INDIRECT($C492),0)+MATCH($C492,FIPs_codes!$G$1:$G$3296,0)-1),COLUMN(FIPs_codes!A490)))))</f>
        <v>40053</v>
      </c>
      <c r="F492" s="51">
        <f ca="1">IF(ISERROR(INDIRECT(CONCATENATE("FIPs_codes!",ADDRESS((MATCH($D492,INDIRECT($C492),0)+MATCH($C492,FIPs_codes!$G$1:$G$3296,0)-1),COLUMN(FIPs_codes!C490))))),"",INDIRECT(CONCATENATE("FIPs_codes!",ADDRESS((MATCH($D492,INDIRECT($C492),0)+MATCH($C492,FIPs_codes!$G$1:$G$3296,0)-1),COLUMN(FIPs_codes!C490)))))</f>
        <v>6</v>
      </c>
      <c r="G492" s="79" t="s">
        <v>249</v>
      </c>
      <c r="H492" s="81" t="s">
        <v>217</v>
      </c>
      <c r="I492" s="77" t="s">
        <v>463</v>
      </c>
      <c r="J492" s="78" t="s">
        <v>219</v>
      </c>
      <c r="K492" s="79" t="s">
        <v>78</v>
      </c>
      <c r="L492" s="79" t="s">
        <v>220</v>
      </c>
      <c r="M492" s="81" t="s">
        <v>57</v>
      </c>
      <c r="N492" s="83" t="s">
        <v>261</v>
      </c>
      <c r="O492" s="84">
        <v>2003</v>
      </c>
      <c r="P492" s="85" t="s">
        <v>286</v>
      </c>
      <c r="Q492" s="78">
        <v>1340</v>
      </c>
      <c r="R492" s="79" t="s">
        <v>245</v>
      </c>
      <c r="S492" s="81" t="s">
        <v>60</v>
      </c>
      <c r="T492" s="77" t="s">
        <v>253</v>
      </c>
      <c r="U492" s="86" t="s">
        <v>134</v>
      </c>
      <c r="V492" s="115" t="s">
        <v>254</v>
      </c>
      <c r="W492" s="87" t="s">
        <v>225</v>
      </c>
      <c r="X492" s="88" t="s">
        <v>65</v>
      </c>
      <c r="Y492" s="88">
        <v>40217</v>
      </c>
      <c r="Z492" s="79">
        <v>89</v>
      </c>
      <c r="AA492" s="79">
        <v>855</v>
      </c>
      <c r="AB492" s="79" t="s">
        <v>66</v>
      </c>
      <c r="AC492" s="79">
        <v>125297</v>
      </c>
      <c r="AD492" s="81" t="s">
        <v>262</v>
      </c>
      <c r="AE492" s="83" t="s">
        <v>255</v>
      </c>
      <c r="AF492" s="85" t="s">
        <v>256</v>
      </c>
      <c r="AG492" s="78" t="s">
        <v>229</v>
      </c>
      <c r="AH492" s="79">
        <v>28.38</v>
      </c>
      <c r="AI492" s="79">
        <v>320.3</v>
      </c>
      <c r="AJ492" s="81">
        <v>348.68</v>
      </c>
      <c r="AK492" s="77">
        <v>8.57</v>
      </c>
      <c r="AL492" s="89">
        <v>8.1392680968223011E-2</v>
      </c>
      <c r="AM492" s="113" t="s">
        <v>230</v>
      </c>
      <c r="AN492" s="79" t="s">
        <v>257</v>
      </c>
      <c r="AO492" s="79" t="s">
        <v>258</v>
      </c>
      <c r="AP492" s="76" t="s">
        <v>259</v>
      </c>
      <c r="AQ492" s="27" t="str">
        <f t="shared" si="18"/>
        <v>Record Complete</v>
      </c>
      <c r="AR492" s="77" t="s">
        <v>234</v>
      </c>
      <c r="AS492" s="5" t="str">
        <f t="shared" si="19"/>
        <v/>
      </c>
      <c r="AT492" t="s">
        <v>17200</v>
      </c>
    </row>
    <row r="493" spans="1:46" ht="15.75" thickBot="1" x14ac:dyDescent="0.3">
      <c r="A493" s="101" t="s">
        <v>460</v>
      </c>
      <c r="B493" s="56">
        <v>1711</v>
      </c>
      <c r="C493" s="50" t="s">
        <v>213</v>
      </c>
      <c r="D493" s="50" t="s">
        <v>461</v>
      </c>
      <c r="E493" s="51" t="str">
        <f ca="1">IF(ISERROR(INDIRECT(CONCATENATE("FIPs_codes!",ADDRESS((MATCH($D493,INDIRECT($C493),0)+MATCH($C493,FIPs_codes!$G$1:$G$3296,0)-1),COLUMN(FIPs_codes!A491))))),"",INDIRECT(CONCATENATE("FIPs_codes!",ADDRESS((MATCH($D493,INDIRECT($C493),0)+MATCH($C493,FIPs_codes!$G$1:$G$3296,0)-1),COLUMN(FIPs_codes!A491)))))</f>
        <v>40053</v>
      </c>
      <c r="F493" s="51">
        <f ca="1">IF(ISERROR(INDIRECT(CONCATENATE("FIPs_codes!",ADDRESS((MATCH($D493,INDIRECT($C493),0)+MATCH($C493,FIPs_codes!$G$1:$G$3296,0)-1),COLUMN(FIPs_codes!C491))))),"",INDIRECT(CONCATENATE("FIPs_codes!",ADDRESS((MATCH($D493,INDIRECT($C493),0)+MATCH($C493,FIPs_codes!$G$1:$G$3296,0)-1),COLUMN(FIPs_codes!C491)))))</f>
        <v>6</v>
      </c>
      <c r="G493" s="50" t="s">
        <v>249</v>
      </c>
      <c r="H493" s="60" t="s">
        <v>217</v>
      </c>
      <c r="I493" s="101" t="s">
        <v>463</v>
      </c>
      <c r="J493" s="56" t="s">
        <v>268</v>
      </c>
      <c r="K493" s="50" t="s">
        <v>78</v>
      </c>
      <c r="L493" s="50" t="s">
        <v>269</v>
      </c>
      <c r="M493" s="60" t="s">
        <v>57</v>
      </c>
      <c r="N493" s="48" t="s">
        <v>376</v>
      </c>
      <c r="O493" s="58">
        <v>1984</v>
      </c>
      <c r="P493" s="54" t="s">
        <v>288</v>
      </c>
      <c r="Q493" s="56">
        <v>1232</v>
      </c>
      <c r="R493" s="50" t="s">
        <v>244</v>
      </c>
      <c r="S493" s="60" t="s">
        <v>60</v>
      </c>
      <c r="T493" s="101" t="s">
        <v>253</v>
      </c>
      <c r="U493" s="106" t="s">
        <v>134</v>
      </c>
      <c r="V493" s="120" t="s">
        <v>254</v>
      </c>
      <c r="W493" s="107" t="s">
        <v>225</v>
      </c>
      <c r="X493" s="62" t="s">
        <v>65</v>
      </c>
      <c r="Y493" s="62">
        <v>40219</v>
      </c>
      <c r="Z493" s="50">
        <v>82</v>
      </c>
      <c r="AA493" s="50">
        <v>1055</v>
      </c>
      <c r="AB493" s="50" t="s">
        <v>66</v>
      </c>
      <c r="AC493" s="50">
        <v>65749</v>
      </c>
      <c r="AD493" s="60" t="s">
        <v>262</v>
      </c>
      <c r="AE493" s="48" t="s">
        <v>255</v>
      </c>
      <c r="AF493" s="54" t="s">
        <v>256</v>
      </c>
      <c r="AG493" s="56" t="s">
        <v>229</v>
      </c>
      <c r="AH493" s="50">
        <v>0</v>
      </c>
      <c r="AI493" s="50">
        <v>243.93</v>
      </c>
      <c r="AJ493" s="60">
        <v>243.95</v>
      </c>
      <c r="AK493" s="101">
        <v>0</v>
      </c>
      <c r="AL493" s="108">
        <v>0</v>
      </c>
      <c r="AM493" s="122" t="s">
        <v>230</v>
      </c>
      <c r="AN493" s="103" t="s">
        <v>257</v>
      </c>
      <c r="AO493" s="103" t="s">
        <v>258</v>
      </c>
      <c r="AP493" s="76" t="s">
        <v>259</v>
      </c>
      <c r="AQ493" s="27" t="str">
        <f t="shared" si="18"/>
        <v>Record Complete</v>
      </c>
      <c r="AR493" s="101" t="s">
        <v>234</v>
      </c>
      <c r="AS493" s="5" t="str">
        <f t="shared" si="19"/>
        <v/>
      </c>
      <c r="AT493" t="s">
        <v>17200</v>
      </c>
    </row>
    <row r="494" spans="1:46" ht="15.75" thickBot="1" x14ac:dyDescent="0.3">
      <c r="A494" s="72" t="s">
        <v>460</v>
      </c>
      <c r="B494" s="55">
        <v>1711</v>
      </c>
      <c r="C494" s="49" t="s">
        <v>213</v>
      </c>
      <c r="D494" s="49" t="s">
        <v>461</v>
      </c>
      <c r="E494" s="51" t="str">
        <f ca="1">IF(ISERROR(INDIRECT(CONCATENATE("FIPs_codes!",ADDRESS((MATCH($D494,INDIRECT($C494),0)+MATCH($C494,FIPs_codes!$G$1:$G$3296,0)-1),COLUMN(FIPs_codes!A492))))),"",INDIRECT(CONCATENATE("FIPs_codes!",ADDRESS((MATCH($D494,INDIRECT($C494),0)+MATCH($C494,FIPs_codes!$G$1:$G$3296,0)-1),COLUMN(FIPs_codes!A492)))))</f>
        <v>40053</v>
      </c>
      <c r="F494" s="51">
        <f ca="1">IF(ISERROR(INDIRECT(CONCATENATE("FIPs_codes!",ADDRESS((MATCH($D494,INDIRECT($C494),0)+MATCH($C494,FIPs_codes!$G$1:$G$3296,0)-1),COLUMN(FIPs_codes!C492))))),"",INDIRECT(CONCATENATE("FIPs_codes!",ADDRESS((MATCH($D494,INDIRECT($C494),0)+MATCH($C494,FIPs_codes!$G$1:$G$3296,0)-1),COLUMN(FIPs_codes!C492)))))</f>
        <v>6</v>
      </c>
      <c r="G494" s="49" t="s">
        <v>249</v>
      </c>
      <c r="H494" s="59" t="s">
        <v>217</v>
      </c>
      <c r="I494" s="72" t="s">
        <v>463</v>
      </c>
      <c r="J494" s="55" t="s">
        <v>268</v>
      </c>
      <c r="K494" s="49" t="s">
        <v>78</v>
      </c>
      <c r="L494" s="49" t="s">
        <v>269</v>
      </c>
      <c r="M494" s="59" t="s">
        <v>57</v>
      </c>
      <c r="N494" s="47" t="s">
        <v>376</v>
      </c>
      <c r="O494" s="57">
        <v>1984</v>
      </c>
      <c r="P494" s="53" t="s">
        <v>288</v>
      </c>
      <c r="Q494" s="55">
        <v>1232</v>
      </c>
      <c r="R494" s="49" t="s">
        <v>244</v>
      </c>
      <c r="S494" s="59" t="s">
        <v>60</v>
      </c>
      <c r="T494" s="72" t="s">
        <v>253</v>
      </c>
      <c r="U494" s="73" t="s">
        <v>134</v>
      </c>
      <c r="V494" s="114" t="s">
        <v>254</v>
      </c>
      <c r="W494" s="74" t="s">
        <v>225</v>
      </c>
      <c r="X494" s="61" t="s">
        <v>65</v>
      </c>
      <c r="Y494" s="61">
        <v>40219</v>
      </c>
      <c r="Z494" s="49">
        <v>82</v>
      </c>
      <c r="AA494" s="49">
        <v>1055</v>
      </c>
      <c r="AB494" s="49" t="s">
        <v>66</v>
      </c>
      <c r="AC494" s="49">
        <v>65749</v>
      </c>
      <c r="AD494" s="59" t="s">
        <v>262</v>
      </c>
      <c r="AE494" s="47" t="s">
        <v>255</v>
      </c>
      <c r="AF494" s="53" t="s">
        <v>256</v>
      </c>
      <c r="AG494" s="55" t="s">
        <v>229</v>
      </c>
      <c r="AH494" s="49">
        <v>0</v>
      </c>
      <c r="AI494" s="49">
        <v>247.98</v>
      </c>
      <c r="AJ494" s="59">
        <v>248</v>
      </c>
      <c r="AK494" s="72">
        <v>0</v>
      </c>
      <c r="AL494" s="75">
        <v>0</v>
      </c>
      <c r="AM494" s="111" t="s">
        <v>230</v>
      </c>
      <c r="AN494" s="49" t="s">
        <v>257</v>
      </c>
      <c r="AO494" s="49" t="s">
        <v>258</v>
      </c>
      <c r="AP494" s="76" t="s">
        <v>259</v>
      </c>
      <c r="AQ494" s="27" t="str">
        <f t="shared" si="18"/>
        <v>Record Complete</v>
      </c>
      <c r="AR494" s="72" t="s">
        <v>234</v>
      </c>
      <c r="AS494" s="5" t="str">
        <f t="shared" si="19"/>
        <v/>
      </c>
      <c r="AT494" t="s">
        <v>17200</v>
      </c>
    </row>
    <row r="495" spans="1:46" ht="15.75" thickBot="1" x14ac:dyDescent="0.3">
      <c r="A495" s="90" t="s">
        <v>460</v>
      </c>
      <c r="B495" s="91">
        <v>1711</v>
      </c>
      <c r="C495" s="92" t="s">
        <v>213</v>
      </c>
      <c r="D495" s="92" t="s">
        <v>461</v>
      </c>
      <c r="E495" s="51" t="str">
        <f ca="1">IF(ISERROR(INDIRECT(CONCATENATE("FIPs_codes!",ADDRESS((MATCH($D495,INDIRECT($C495),0)+MATCH($C495,FIPs_codes!$G$1:$G$3296,0)-1),COLUMN(FIPs_codes!A493))))),"",INDIRECT(CONCATENATE("FIPs_codes!",ADDRESS((MATCH($D495,INDIRECT($C495),0)+MATCH($C495,FIPs_codes!$G$1:$G$3296,0)-1),COLUMN(FIPs_codes!A493)))))</f>
        <v>40053</v>
      </c>
      <c r="F495" s="51">
        <f ca="1">IF(ISERROR(INDIRECT(CONCATENATE("FIPs_codes!",ADDRESS((MATCH($D495,INDIRECT($C495),0)+MATCH($C495,FIPs_codes!$G$1:$G$3296,0)-1),COLUMN(FIPs_codes!C493))))),"",INDIRECT(CONCATENATE("FIPs_codes!",ADDRESS((MATCH($D495,INDIRECT($C495),0)+MATCH($C495,FIPs_codes!$G$1:$G$3296,0)-1),COLUMN(FIPs_codes!C493)))))</f>
        <v>6</v>
      </c>
      <c r="G495" s="92" t="s">
        <v>249</v>
      </c>
      <c r="H495" s="93" t="s">
        <v>217</v>
      </c>
      <c r="I495" s="90" t="s">
        <v>463</v>
      </c>
      <c r="J495" s="91" t="s">
        <v>268</v>
      </c>
      <c r="K495" s="92" t="s">
        <v>78</v>
      </c>
      <c r="L495" s="92" t="s">
        <v>269</v>
      </c>
      <c r="M495" s="93" t="s">
        <v>57</v>
      </c>
      <c r="N495" s="95" t="s">
        <v>376</v>
      </c>
      <c r="O495" s="96">
        <v>1984</v>
      </c>
      <c r="P495" s="97" t="s">
        <v>288</v>
      </c>
      <c r="Q495" s="91">
        <v>1232</v>
      </c>
      <c r="R495" s="92" t="s">
        <v>244</v>
      </c>
      <c r="S495" s="93" t="s">
        <v>60</v>
      </c>
      <c r="T495" s="90" t="s">
        <v>253</v>
      </c>
      <c r="U495" s="98" t="s">
        <v>134</v>
      </c>
      <c r="V495" s="116" t="s">
        <v>254</v>
      </c>
      <c r="W495" s="99" t="s">
        <v>225</v>
      </c>
      <c r="X495" s="100" t="s">
        <v>65</v>
      </c>
      <c r="Y495" s="100">
        <v>40219</v>
      </c>
      <c r="Z495" s="92">
        <v>82</v>
      </c>
      <c r="AA495" s="92">
        <v>1055</v>
      </c>
      <c r="AB495" s="92" t="s">
        <v>66</v>
      </c>
      <c r="AC495" s="92">
        <v>65749</v>
      </c>
      <c r="AD495" s="93" t="s">
        <v>262</v>
      </c>
      <c r="AE495" s="95" t="s">
        <v>255</v>
      </c>
      <c r="AF495" s="97" t="s">
        <v>256</v>
      </c>
      <c r="AG495" s="91" t="s">
        <v>229</v>
      </c>
      <c r="AH495" s="92">
        <v>0</v>
      </c>
      <c r="AI495" s="92">
        <v>300.18</v>
      </c>
      <c r="AJ495" s="93">
        <v>300.2</v>
      </c>
      <c r="AK495" s="90">
        <v>0</v>
      </c>
      <c r="AL495" s="89">
        <v>0</v>
      </c>
      <c r="AM495" s="112" t="s">
        <v>230</v>
      </c>
      <c r="AN495" s="92" t="s">
        <v>257</v>
      </c>
      <c r="AO495" s="92" t="s">
        <v>258</v>
      </c>
      <c r="AP495" s="76" t="s">
        <v>259</v>
      </c>
      <c r="AQ495" s="27" t="str">
        <f t="shared" si="18"/>
        <v>Record Complete</v>
      </c>
      <c r="AR495" s="90" t="s">
        <v>234</v>
      </c>
      <c r="AS495" s="5" t="str">
        <f t="shared" si="19"/>
        <v/>
      </c>
      <c r="AT495" t="s">
        <v>17200</v>
      </c>
    </row>
    <row r="496" spans="1:46" ht="15.75" thickBot="1" x14ac:dyDescent="0.3">
      <c r="A496" s="77" t="s">
        <v>460</v>
      </c>
      <c r="B496" s="78">
        <v>1711</v>
      </c>
      <c r="C496" s="79" t="s">
        <v>213</v>
      </c>
      <c r="D496" s="79" t="s">
        <v>461</v>
      </c>
      <c r="E496" s="51" t="str">
        <f ca="1">IF(ISERROR(INDIRECT(CONCATENATE("FIPs_codes!",ADDRESS((MATCH($D496,INDIRECT($C496),0)+MATCH($C496,FIPs_codes!$G$1:$G$3296,0)-1),COLUMN(FIPs_codes!A494))))),"",INDIRECT(CONCATENATE("FIPs_codes!",ADDRESS((MATCH($D496,INDIRECT($C496),0)+MATCH($C496,FIPs_codes!$G$1:$G$3296,0)-1),COLUMN(FIPs_codes!A494)))))</f>
        <v>40053</v>
      </c>
      <c r="F496" s="51">
        <f ca="1">IF(ISERROR(INDIRECT(CONCATENATE("FIPs_codes!",ADDRESS((MATCH($D496,INDIRECT($C496),0)+MATCH($C496,FIPs_codes!$G$1:$G$3296,0)-1),COLUMN(FIPs_codes!C494))))),"",INDIRECT(CONCATENATE("FIPs_codes!",ADDRESS((MATCH($D496,INDIRECT($C496),0)+MATCH($C496,FIPs_codes!$G$1:$G$3296,0)-1),COLUMN(FIPs_codes!C494)))))</f>
        <v>6</v>
      </c>
      <c r="G496" s="79" t="s">
        <v>249</v>
      </c>
      <c r="H496" s="81" t="s">
        <v>217</v>
      </c>
      <c r="I496" s="77" t="s">
        <v>463</v>
      </c>
      <c r="J496" s="78" t="s">
        <v>268</v>
      </c>
      <c r="K496" s="79" t="s">
        <v>78</v>
      </c>
      <c r="L496" s="79" t="s">
        <v>269</v>
      </c>
      <c r="M496" s="81" t="s">
        <v>57</v>
      </c>
      <c r="N496" s="83" t="s">
        <v>376</v>
      </c>
      <c r="O496" s="84">
        <v>1984</v>
      </c>
      <c r="P496" s="85" t="s">
        <v>252</v>
      </c>
      <c r="Q496" s="78">
        <v>1232</v>
      </c>
      <c r="R496" s="79" t="s">
        <v>244</v>
      </c>
      <c r="S496" s="81" t="s">
        <v>60</v>
      </c>
      <c r="T496" s="77" t="s">
        <v>253</v>
      </c>
      <c r="U496" s="86" t="s">
        <v>134</v>
      </c>
      <c r="V496" s="115" t="s">
        <v>254</v>
      </c>
      <c r="W496" s="87" t="s">
        <v>225</v>
      </c>
      <c r="X496" s="88" t="s">
        <v>65</v>
      </c>
      <c r="Y496" s="88">
        <v>40252</v>
      </c>
      <c r="Z496" s="79">
        <v>91</v>
      </c>
      <c r="AA496" s="79">
        <v>1055</v>
      </c>
      <c r="AB496" s="79" t="s">
        <v>66</v>
      </c>
      <c r="AC496" s="79">
        <v>79468</v>
      </c>
      <c r="AD496" s="81" t="s">
        <v>262</v>
      </c>
      <c r="AE496" s="83" t="s">
        <v>255</v>
      </c>
      <c r="AF496" s="85" t="s">
        <v>256</v>
      </c>
      <c r="AG496" s="78" t="s">
        <v>229</v>
      </c>
      <c r="AH496" s="79">
        <v>0</v>
      </c>
      <c r="AI496" s="79">
        <v>289.13</v>
      </c>
      <c r="AJ496" s="81">
        <v>289.2</v>
      </c>
      <c r="AK496" s="77">
        <v>0</v>
      </c>
      <c r="AL496" s="89">
        <v>0</v>
      </c>
      <c r="AM496" s="113" t="s">
        <v>230</v>
      </c>
      <c r="AN496" s="79" t="s">
        <v>257</v>
      </c>
      <c r="AO496" s="79" t="s">
        <v>258</v>
      </c>
      <c r="AP496" s="76" t="s">
        <v>259</v>
      </c>
      <c r="AQ496" s="27" t="str">
        <f t="shared" si="18"/>
        <v>Record Complete</v>
      </c>
      <c r="AR496" s="77" t="s">
        <v>234</v>
      </c>
      <c r="AS496" s="5" t="str">
        <f t="shared" si="19"/>
        <v/>
      </c>
      <c r="AT496" t="s">
        <v>17200</v>
      </c>
    </row>
    <row r="497" spans="1:46" ht="15.75" thickBot="1" x14ac:dyDescent="0.3">
      <c r="A497" s="90" t="s">
        <v>460</v>
      </c>
      <c r="B497" s="91">
        <v>1711</v>
      </c>
      <c r="C497" s="92" t="s">
        <v>213</v>
      </c>
      <c r="D497" s="92" t="s">
        <v>461</v>
      </c>
      <c r="E497" s="51" t="str">
        <f ca="1">IF(ISERROR(INDIRECT(CONCATENATE("FIPs_codes!",ADDRESS((MATCH($D497,INDIRECT($C497),0)+MATCH($C497,FIPs_codes!$G$1:$G$3296,0)-1),COLUMN(FIPs_codes!A495))))),"",INDIRECT(CONCATENATE("FIPs_codes!",ADDRESS((MATCH($D497,INDIRECT($C497),0)+MATCH($C497,FIPs_codes!$G$1:$G$3296,0)-1),COLUMN(FIPs_codes!A495)))))</f>
        <v>40053</v>
      </c>
      <c r="F497" s="51">
        <f ca="1">IF(ISERROR(INDIRECT(CONCATENATE("FIPs_codes!",ADDRESS((MATCH($D497,INDIRECT($C497),0)+MATCH($C497,FIPs_codes!$G$1:$G$3296,0)-1),COLUMN(FIPs_codes!C495))))),"",INDIRECT(CONCATENATE("FIPs_codes!",ADDRESS((MATCH($D497,INDIRECT($C497),0)+MATCH($C497,FIPs_codes!$G$1:$G$3296,0)-1),COLUMN(FIPs_codes!C495)))))</f>
        <v>6</v>
      </c>
      <c r="G497" s="92" t="s">
        <v>249</v>
      </c>
      <c r="H497" s="93" t="s">
        <v>217</v>
      </c>
      <c r="I497" s="90" t="s">
        <v>463</v>
      </c>
      <c r="J497" s="91" t="s">
        <v>268</v>
      </c>
      <c r="K497" s="92" t="s">
        <v>78</v>
      </c>
      <c r="L497" s="92" t="s">
        <v>269</v>
      </c>
      <c r="M497" s="93" t="s">
        <v>57</v>
      </c>
      <c r="N497" s="95" t="s">
        <v>376</v>
      </c>
      <c r="O497" s="96">
        <v>1984</v>
      </c>
      <c r="P497" s="97" t="s">
        <v>252</v>
      </c>
      <c r="Q497" s="91">
        <v>1232</v>
      </c>
      <c r="R497" s="92" t="s">
        <v>244</v>
      </c>
      <c r="S497" s="93" t="s">
        <v>60</v>
      </c>
      <c r="T497" s="90" t="s">
        <v>253</v>
      </c>
      <c r="U497" s="98" t="s">
        <v>134</v>
      </c>
      <c r="V497" s="116" t="s">
        <v>254</v>
      </c>
      <c r="W497" s="99" t="s">
        <v>225</v>
      </c>
      <c r="X497" s="100" t="s">
        <v>65</v>
      </c>
      <c r="Y497" s="100">
        <v>40252</v>
      </c>
      <c r="Z497" s="92">
        <v>91</v>
      </c>
      <c r="AA497" s="92">
        <v>1055</v>
      </c>
      <c r="AB497" s="92" t="s">
        <v>66</v>
      </c>
      <c r="AC497" s="92">
        <v>79468</v>
      </c>
      <c r="AD497" s="93" t="s">
        <v>262</v>
      </c>
      <c r="AE497" s="95" t="s">
        <v>255</v>
      </c>
      <c r="AF497" s="97" t="s">
        <v>256</v>
      </c>
      <c r="AG497" s="91" t="s">
        <v>229</v>
      </c>
      <c r="AH497" s="92">
        <v>0</v>
      </c>
      <c r="AI497" s="92">
        <v>328</v>
      </c>
      <c r="AJ497" s="93">
        <v>328</v>
      </c>
      <c r="AK497" s="90">
        <v>0.7</v>
      </c>
      <c r="AL497" s="89">
        <v>0</v>
      </c>
      <c r="AM497" s="112" t="s">
        <v>230</v>
      </c>
      <c r="AN497" s="92" t="s">
        <v>257</v>
      </c>
      <c r="AO497" s="92" t="s">
        <v>258</v>
      </c>
      <c r="AP497" s="76" t="s">
        <v>259</v>
      </c>
      <c r="AQ497" s="27" t="str">
        <f t="shared" si="18"/>
        <v>Record Complete</v>
      </c>
      <c r="AR497" s="90" t="s">
        <v>234</v>
      </c>
      <c r="AS497" s="5" t="str">
        <f t="shared" si="19"/>
        <v/>
      </c>
      <c r="AT497" t="s">
        <v>17200</v>
      </c>
    </row>
    <row r="498" spans="1:46" ht="15.75" thickBot="1" x14ac:dyDescent="0.3">
      <c r="A498" s="90" t="s">
        <v>460</v>
      </c>
      <c r="B498" s="91">
        <v>1711</v>
      </c>
      <c r="C498" s="92" t="s">
        <v>213</v>
      </c>
      <c r="D498" s="92" t="s">
        <v>461</v>
      </c>
      <c r="E498" s="51" t="str">
        <f ca="1">IF(ISERROR(INDIRECT(CONCATENATE("FIPs_codes!",ADDRESS((MATCH($D498,INDIRECT($C498),0)+MATCH($C498,FIPs_codes!$G$1:$G$3296,0)-1),COLUMN(FIPs_codes!A496))))),"",INDIRECT(CONCATENATE("FIPs_codes!",ADDRESS((MATCH($D498,INDIRECT($C498),0)+MATCH($C498,FIPs_codes!$G$1:$G$3296,0)-1),COLUMN(FIPs_codes!A496)))))</f>
        <v>40053</v>
      </c>
      <c r="F498" s="51">
        <f ca="1">IF(ISERROR(INDIRECT(CONCATENATE("FIPs_codes!",ADDRESS((MATCH($D498,INDIRECT($C498),0)+MATCH($C498,FIPs_codes!$G$1:$G$3296,0)-1),COLUMN(FIPs_codes!C496))))),"",INDIRECT(CONCATENATE("FIPs_codes!",ADDRESS((MATCH($D498,INDIRECT($C498),0)+MATCH($C498,FIPs_codes!$G$1:$G$3296,0)-1),COLUMN(FIPs_codes!C496)))))</f>
        <v>6</v>
      </c>
      <c r="G498" s="92" t="s">
        <v>249</v>
      </c>
      <c r="H498" s="93" t="s">
        <v>217</v>
      </c>
      <c r="I498" s="90" t="s">
        <v>463</v>
      </c>
      <c r="J498" s="91" t="s">
        <v>268</v>
      </c>
      <c r="K498" s="92" t="s">
        <v>78</v>
      </c>
      <c r="L498" s="92" t="s">
        <v>269</v>
      </c>
      <c r="M498" s="93" t="s">
        <v>57</v>
      </c>
      <c r="N498" s="95" t="s">
        <v>376</v>
      </c>
      <c r="O498" s="96">
        <v>1984</v>
      </c>
      <c r="P498" s="97" t="s">
        <v>252</v>
      </c>
      <c r="Q498" s="91">
        <v>1232</v>
      </c>
      <c r="R498" s="92" t="s">
        <v>244</v>
      </c>
      <c r="S498" s="93" t="s">
        <v>60</v>
      </c>
      <c r="T498" s="90" t="s">
        <v>253</v>
      </c>
      <c r="U498" s="98" t="s">
        <v>134</v>
      </c>
      <c r="V498" s="116" t="s">
        <v>254</v>
      </c>
      <c r="W498" s="99" t="s">
        <v>225</v>
      </c>
      <c r="X498" s="100" t="s">
        <v>65</v>
      </c>
      <c r="Y498" s="100">
        <v>40252</v>
      </c>
      <c r="Z498" s="92">
        <v>91</v>
      </c>
      <c r="AA498" s="92">
        <v>1055</v>
      </c>
      <c r="AB498" s="92" t="s">
        <v>66</v>
      </c>
      <c r="AC498" s="92">
        <v>79468</v>
      </c>
      <c r="AD498" s="93" t="s">
        <v>262</v>
      </c>
      <c r="AE498" s="95" t="s">
        <v>255</v>
      </c>
      <c r="AF498" s="97" t="s">
        <v>256</v>
      </c>
      <c r="AG498" s="91" t="s">
        <v>229</v>
      </c>
      <c r="AH498" s="92">
        <v>0</v>
      </c>
      <c r="AI498" s="92">
        <v>371.31</v>
      </c>
      <c r="AJ498" s="93">
        <v>371.35</v>
      </c>
      <c r="AK498" s="90">
        <v>0.01</v>
      </c>
      <c r="AL498" s="89">
        <v>0</v>
      </c>
      <c r="AM498" s="112" t="s">
        <v>230</v>
      </c>
      <c r="AN498" s="92" t="s">
        <v>257</v>
      </c>
      <c r="AO498" s="92" t="s">
        <v>258</v>
      </c>
      <c r="AP498" s="76" t="s">
        <v>259</v>
      </c>
      <c r="AQ498" s="27" t="str">
        <f t="shared" si="18"/>
        <v>Record Complete</v>
      </c>
      <c r="AR498" s="90" t="s">
        <v>234</v>
      </c>
      <c r="AS498" s="5" t="str">
        <f t="shared" si="19"/>
        <v/>
      </c>
      <c r="AT498" t="s">
        <v>17200</v>
      </c>
    </row>
    <row r="499" spans="1:46" ht="15.75" thickBot="1" x14ac:dyDescent="0.3">
      <c r="A499" s="77" t="s">
        <v>460</v>
      </c>
      <c r="B499" s="78">
        <v>1711</v>
      </c>
      <c r="C499" s="79" t="s">
        <v>213</v>
      </c>
      <c r="D499" s="79" t="s">
        <v>461</v>
      </c>
      <c r="E499" s="51" t="str">
        <f ca="1">IF(ISERROR(INDIRECT(CONCATENATE("FIPs_codes!",ADDRESS((MATCH($D499,INDIRECT($C499),0)+MATCH($C499,FIPs_codes!$G$1:$G$3296,0)-1),COLUMN(FIPs_codes!A497))))),"",INDIRECT(CONCATENATE("FIPs_codes!",ADDRESS((MATCH($D499,INDIRECT($C499),0)+MATCH($C499,FIPs_codes!$G$1:$G$3296,0)-1),COLUMN(FIPs_codes!A497)))))</f>
        <v>40053</v>
      </c>
      <c r="F499" s="51">
        <f ca="1">IF(ISERROR(INDIRECT(CONCATENATE("FIPs_codes!",ADDRESS((MATCH($D499,INDIRECT($C499),0)+MATCH($C499,FIPs_codes!$G$1:$G$3296,0)-1),COLUMN(FIPs_codes!C497))))),"",INDIRECT(CONCATENATE("FIPs_codes!",ADDRESS((MATCH($D499,INDIRECT($C499),0)+MATCH($C499,FIPs_codes!$G$1:$G$3296,0)-1),COLUMN(FIPs_codes!C497)))))</f>
        <v>6</v>
      </c>
      <c r="G499" s="79" t="s">
        <v>249</v>
      </c>
      <c r="H499" s="81" t="s">
        <v>217</v>
      </c>
      <c r="I499" s="77" t="s">
        <v>463</v>
      </c>
      <c r="J499" s="78" t="s">
        <v>268</v>
      </c>
      <c r="K499" s="79" t="s">
        <v>78</v>
      </c>
      <c r="L499" s="79" t="s">
        <v>269</v>
      </c>
      <c r="M499" s="81" t="s">
        <v>57</v>
      </c>
      <c r="N499" s="83" t="s">
        <v>376</v>
      </c>
      <c r="O499" s="84">
        <v>1984</v>
      </c>
      <c r="P499" s="85" t="s">
        <v>285</v>
      </c>
      <c r="Q499" s="78">
        <v>1232</v>
      </c>
      <c r="R499" s="79" t="s">
        <v>244</v>
      </c>
      <c r="S499" s="81" t="s">
        <v>60</v>
      </c>
      <c r="T499" s="77" t="s">
        <v>253</v>
      </c>
      <c r="U499" s="86" t="s">
        <v>134</v>
      </c>
      <c r="V499" s="115" t="s">
        <v>254</v>
      </c>
      <c r="W499" s="87" t="s">
        <v>225</v>
      </c>
      <c r="X499" s="88" t="s">
        <v>65</v>
      </c>
      <c r="Y499" s="88">
        <v>40255</v>
      </c>
      <c r="Z499" s="79">
        <v>83</v>
      </c>
      <c r="AA499" s="79">
        <v>1055</v>
      </c>
      <c r="AB499" s="79" t="s">
        <v>66</v>
      </c>
      <c r="AC499" s="79">
        <v>88718</v>
      </c>
      <c r="AD499" s="81" t="s">
        <v>262</v>
      </c>
      <c r="AE499" s="83" t="s">
        <v>255</v>
      </c>
      <c r="AF499" s="85" t="s">
        <v>256</v>
      </c>
      <c r="AG499" s="78" t="s">
        <v>229</v>
      </c>
      <c r="AH499" s="79">
        <v>0</v>
      </c>
      <c r="AI499" s="79">
        <v>174.57</v>
      </c>
      <c r="AJ499" s="81">
        <v>174.6</v>
      </c>
      <c r="AK499" s="77">
        <v>0.01</v>
      </c>
      <c r="AL499" s="89">
        <v>0</v>
      </c>
      <c r="AM499" s="113" t="s">
        <v>230</v>
      </c>
      <c r="AN499" s="79" t="s">
        <v>257</v>
      </c>
      <c r="AO499" s="79" t="s">
        <v>258</v>
      </c>
      <c r="AP499" s="76" t="s">
        <v>259</v>
      </c>
      <c r="AQ499" s="27" t="str">
        <f t="shared" si="18"/>
        <v>Record Complete</v>
      </c>
      <c r="AR499" s="77" t="s">
        <v>234</v>
      </c>
      <c r="AS499" s="5" t="str">
        <f t="shared" si="19"/>
        <v/>
      </c>
      <c r="AT499" t="s">
        <v>17200</v>
      </c>
    </row>
    <row r="500" spans="1:46" ht="15.75" thickBot="1" x14ac:dyDescent="0.3">
      <c r="A500" s="77" t="s">
        <v>460</v>
      </c>
      <c r="B500" s="78">
        <v>1711</v>
      </c>
      <c r="C500" s="79" t="s">
        <v>213</v>
      </c>
      <c r="D500" s="79" t="s">
        <v>461</v>
      </c>
      <c r="E500" s="51" t="str">
        <f ca="1">IF(ISERROR(INDIRECT(CONCATENATE("FIPs_codes!",ADDRESS((MATCH($D500,INDIRECT($C500),0)+MATCH($C500,FIPs_codes!$G$1:$G$3296,0)-1),COLUMN(FIPs_codes!A498))))),"",INDIRECT(CONCATENATE("FIPs_codes!",ADDRESS((MATCH($D500,INDIRECT($C500),0)+MATCH($C500,FIPs_codes!$G$1:$G$3296,0)-1),COLUMN(FIPs_codes!A498)))))</f>
        <v>40053</v>
      </c>
      <c r="F500" s="51">
        <f ca="1">IF(ISERROR(INDIRECT(CONCATENATE("FIPs_codes!",ADDRESS((MATCH($D500,INDIRECT($C500),0)+MATCH($C500,FIPs_codes!$G$1:$G$3296,0)-1),COLUMN(FIPs_codes!C498))))),"",INDIRECT(CONCATENATE("FIPs_codes!",ADDRESS((MATCH($D500,INDIRECT($C500),0)+MATCH($C500,FIPs_codes!$G$1:$G$3296,0)-1),COLUMN(FIPs_codes!C498)))))</f>
        <v>6</v>
      </c>
      <c r="G500" s="79" t="s">
        <v>249</v>
      </c>
      <c r="H500" s="81" t="s">
        <v>217</v>
      </c>
      <c r="I500" s="77" t="s">
        <v>463</v>
      </c>
      <c r="J500" s="78" t="s">
        <v>268</v>
      </c>
      <c r="K500" s="79" t="s">
        <v>78</v>
      </c>
      <c r="L500" s="79" t="s">
        <v>269</v>
      </c>
      <c r="M500" s="81" t="s">
        <v>57</v>
      </c>
      <c r="N500" s="83" t="s">
        <v>376</v>
      </c>
      <c r="O500" s="84">
        <v>1984</v>
      </c>
      <c r="P500" s="85" t="s">
        <v>285</v>
      </c>
      <c r="Q500" s="78">
        <v>1232</v>
      </c>
      <c r="R500" s="79" t="s">
        <v>244</v>
      </c>
      <c r="S500" s="81" t="s">
        <v>60</v>
      </c>
      <c r="T500" s="77" t="s">
        <v>253</v>
      </c>
      <c r="U500" s="86" t="s">
        <v>134</v>
      </c>
      <c r="V500" s="115" t="s">
        <v>254</v>
      </c>
      <c r="W500" s="87" t="s">
        <v>225</v>
      </c>
      <c r="X500" s="88" t="s">
        <v>65</v>
      </c>
      <c r="Y500" s="88">
        <v>40255</v>
      </c>
      <c r="Z500" s="79">
        <v>83</v>
      </c>
      <c r="AA500" s="79">
        <v>1055</v>
      </c>
      <c r="AB500" s="79" t="s">
        <v>66</v>
      </c>
      <c r="AC500" s="79">
        <v>88718</v>
      </c>
      <c r="AD500" s="81" t="s">
        <v>262</v>
      </c>
      <c r="AE500" s="83" t="s">
        <v>255</v>
      </c>
      <c r="AF500" s="85" t="s">
        <v>256</v>
      </c>
      <c r="AG500" s="78" t="s">
        <v>229</v>
      </c>
      <c r="AH500" s="79">
        <v>0</v>
      </c>
      <c r="AI500" s="79">
        <v>230.78</v>
      </c>
      <c r="AJ500" s="81">
        <v>230.8</v>
      </c>
      <c r="AK500" s="77">
        <v>0</v>
      </c>
      <c r="AL500" s="89">
        <v>0</v>
      </c>
      <c r="AM500" s="113" t="s">
        <v>230</v>
      </c>
      <c r="AN500" s="79" t="s">
        <v>257</v>
      </c>
      <c r="AO500" s="79" t="s">
        <v>258</v>
      </c>
      <c r="AP500" s="76" t="s">
        <v>259</v>
      </c>
      <c r="AQ500" s="27" t="str">
        <f t="shared" si="18"/>
        <v>Record Complete</v>
      </c>
      <c r="AR500" s="77" t="s">
        <v>234</v>
      </c>
      <c r="AS500" s="5" t="str">
        <f t="shared" si="19"/>
        <v/>
      </c>
      <c r="AT500" t="s">
        <v>17200</v>
      </c>
    </row>
    <row r="501" spans="1:46" ht="15.75" thickBot="1" x14ac:dyDescent="0.3">
      <c r="A501" s="90" t="s">
        <v>460</v>
      </c>
      <c r="B501" s="91">
        <v>1711</v>
      </c>
      <c r="C501" s="92" t="s">
        <v>213</v>
      </c>
      <c r="D501" s="92" t="s">
        <v>461</v>
      </c>
      <c r="E501" s="51" t="str">
        <f ca="1">IF(ISERROR(INDIRECT(CONCATENATE("FIPs_codes!",ADDRESS((MATCH($D501,INDIRECT($C501),0)+MATCH($C501,FIPs_codes!$G$1:$G$3296,0)-1),COLUMN(FIPs_codes!A499))))),"",INDIRECT(CONCATENATE("FIPs_codes!",ADDRESS((MATCH($D501,INDIRECT($C501),0)+MATCH($C501,FIPs_codes!$G$1:$G$3296,0)-1),COLUMN(FIPs_codes!A499)))))</f>
        <v>40053</v>
      </c>
      <c r="F501" s="51">
        <f ca="1">IF(ISERROR(INDIRECT(CONCATENATE("FIPs_codes!",ADDRESS((MATCH($D501,INDIRECT($C501),0)+MATCH($C501,FIPs_codes!$G$1:$G$3296,0)-1),COLUMN(FIPs_codes!C499))))),"",INDIRECT(CONCATENATE("FIPs_codes!",ADDRESS((MATCH($D501,INDIRECT($C501),0)+MATCH($C501,FIPs_codes!$G$1:$G$3296,0)-1),COLUMN(FIPs_codes!C499)))))</f>
        <v>6</v>
      </c>
      <c r="G501" s="92" t="s">
        <v>249</v>
      </c>
      <c r="H501" s="93" t="s">
        <v>217</v>
      </c>
      <c r="I501" s="90" t="s">
        <v>463</v>
      </c>
      <c r="J501" s="91" t="s">
        <v>268</v>
      </c>
      <c r="K501" s="92" t="s">
        <v>78</v>
      </c>
      <c r="L501" s="92" t="s">
        <v>269</v>
      </c>
      <c r="M501" s="93" t="s">
        <v>57</v>
      </c>
      <c r="N501" s="95" t="s">
        <v>376</v>
      </c>
      <c r="O501" s="96">
        <v>1984</v>
      </c>
      <c r="P501" s="97" t="s">
        <v>285</v>
      </c>
      <c r="Q501" s="91">
        <v>1232</v>
      </c>
      <c r="R501" s="92" t="s">
        <v>244</v>
      </c>
      <c r="S501" s="93" t="s">
        <v>60</v>
      </c>
      <c r="T501" s="90" t="s">
        <v>253</v>
      </c>
      <c r="U501" s="98" t="s">
        <v>134</v>
      </c>
      <c r="V501" s="116" t="s">
        <v>254</v>
      </c>
      <c r="W501" s="99" t="s">
        <v>225</v>
      </c>
      <c r="X501" s="100" t="s">
        <v>65</v>
      </c>
      <c r="Y501" s="100">
        <v>40255</v>
      </c>
      <c r="Z501" s="92">
        <v>83</v>
      </c>
      <c r="AA501" s="92">
        <v>1055</v>
      </c>
      <c r="AB501" s="92" t="s">
        <v>66</v>
      </c>
      <c r="AC501" s="92">
        <v>88718</v>
      </c>
      <c r="AD501" s="93" t="s">
        <v>262</v>
      </c>
      <c r="AE501" s="95" t="s">
        <v>255</v>
      </c>
      <c r="AF501" s="97" t="s">
        <v>256</v>
      </c>
      <c r="AG501" s="91" t="s">
        <v>229</v>
      </c>
      <c r="AH501" s="92">
        <v>0</v>
      </c>
      <c r="AI501" s="92">
        <v>232.83</v>
      </c>
      <c r="AJ501" s="93">
        <v>232.85</v>
      </c>
      <c r="AK501" s="90">
        <v>0</v>
      </c>
      <c r="AL501" s="89">
        <v>0</v>
      </c>
      <c r="AM501" s="112" t="s">
        <v>230</v>
      </c>
      <c r="AN501" s="92" t="s">
        <v>257</v>
      </c>
      <c r="AO501" s="92" t="s">
        <v>258</v>
      </c>
      <c r="AP501" s="76" t="s">
        <v>259</v>
      </c>
      <c r="AQ501" s="27" t="str">
        <f t="shared" si="18"/>
        <v>Record Complete</v>
      </c>
      <c r="AR501" s="90" t="s">
        <v>234</v>
      </c>
      <c r="AS501" s="5" t="str">
        <f t="shared" si="19"/>
        <v/>
      </c>
      <c r="AT501" t="s">
        <v>17200</v>
      </c>
    </row>
    <row r="502" spans="1:46" ht="15.75" thickBot="1" x14ac:dyDescent="0.3">
      <c r="A502" s="90" t="s">
        <v>460</v>
      </c>
      <c r="B502" s="91">
        <v>1711</v>
      </c>
      <c r="C502" s="92" t="s">
        <v>213</v>
      </c>
      <c r="D502" s="92" t="s">
        <v>461</v>
      </c>
      <c r="E502" s="51" t="str">
        <f ca="1">IF(ISERROR(INDIRECT(CONCATENATE("FIPs_codes!",ADDRESS((MATCH($D502,INDIRECT($C502),0)+MATCH($C502,FIPs_codes!$G$1:$G$3296,0)-1),COLUMN(FIPs_codes!A500))))),"",INDIRECT(CONCATENATE("FIPs_codes!",ADDRESS((MATCH($D502,INDIRECT($C502),0)+MATCH($C502,FIPs_codes!$G$1:$G$3296,0)-1),COLUMN(FIPs_codes!A500)))))</f>
        <v>40053</v>
      </c>
      <c r="F502" s="51">
        <f ca="1">IF(ISERROR(INDIRECT(CONCATENATE("FIPs_codes!",ADDRESS((MATCH($D502,INDIRECT($C502),0)+MATCH($C502,FIPs_codes!$G$1:$G$3296,0)-1),COLUMN(FIPs_codes!C500))))),"",INDIRECT(CONCATENATE("FIPs_codes!",ADDRESS((MATCH($D502,INDIRECT($C502),0)+MATCH($C502,FIPs_codes!$G$1:$G$3296,0)-1),COLUMN(FIPs_codes!C500)))))</f>
        <v>6</v>
      </c>
      <c r="G502" s="92" t="s">
        <v>249</v>
      </c>
      <c r="H502" s="93" t="s">
        <v>217</v>
      </c>
      <c r="I502" s="90" t="s">
        <v>463</v>
      </c>
      <c r="J502" s="91" t="s">
        <v>219</v>
      </c>
      <c r="K502" s="92" t="s">
        <v>78</v>
      </c>
      <c r="L502" s="92" t="s">
        <v>220</v>
      </c>
      <c r="M502" s="93" t="s">
        <v>57</v>
      </c>
      <c r="N502" s="95" t="s">
        <v>251</v>
      </c>
      <c r="O502" s="96">
        <v>2003</v>
      </c>
      <c r="P502" s="97" t="s">
        <v>286</v>
      </c>
      <c r="Q502" s="91">
        <v>1340</v>
      </c>
      <c r="R502" s="92" t="s">
        <v>245</v>
      </c>
      <c r="S502" s="93" t="s">
        <v>60</v>
      </c>
      <c r="T502" s="90" t="s">
        <v>253</v>
      </c>
      <c r="U502" s="98" t="s">
        <v>134</v>
      </c>
      <c r="V502" s="116" t="s">
        <v>254</v>
      </c>
      <c r="W502" s="99" t="s">
        <v>225</v>
      </c>
      <c r="X502" s="100" t="s">
        <v>65</v>
      </c>
      <c r="Y502" s="100">
        <v>40295</v>
      </c>
      <c r="Z502" s="92">
        <v>88</v>
      </c>
      <c r="AA502" s="92">
        <v>855</v>
      </c>
      <c r="AB502" s="92" t="s">
        <v>66</v>
      </c>
      <c r="AC502" s="92">
        <v>7685</v>
      </c>
      <c r="AD502" s="93" t="s">
        <v>227</v>
      </c>
      <c r="AE502" s="95" t="s">
        <v>255</v>
      </c>
      <c r="AF502" s="97" t="s">
        <v>256</v>
      </c>
      <c r="AG502" s="91" t="s">
        <v>229</v>
      </c>
      <c r="AH502" s="92">
        <v>0</v>
      </c>
      <c r="AI502" s="92">
        <v>134.80000000000001</v>
      </c>
      <c r="AJ502" s="93">
        <v>134.80000000000001</v>
      </c>
      <c r="AK502" s="90">
        <v>9.06</v>
      </c>
      <c r="AL502" s="89">
        <v>0</v>
      </c>
      <c r="AM502" s="112" t="s">
        <v>230</v>
      </c>
      <c r="AN502" s="92" t="s">
        <v>257</v>
      </c>
      <c r="AO502" s="92" t="s">
        <v>258</v>
      </c>
      <c r="AP502" s="76" t="s">
        <v>259</v>
      </c>
      <c r="AQ502" s="27" t="str">
        <f t="shared" si="18"/>
        <v>Record Complete</v>
      </c>
      <c r="AR502" s="90" t="s">
        <v>234</v>
      </c>
      <c r="AS502" s="5" t="str">
        <f t="shared" si="19"/>
        <v/>
      </c>
      <c r="AT502" t="s">
        <v>17200</v>
      </c>
    </row>
    <row r="503" spans="1:46" ht="15.75" thickBot="1" x14ac:dyDescent="0.3">
      <c r="A503" s="101" t="s">
        <v>460</v>
      </c>
      <c r="B503" s="56">
        <v>1711</v>
      </c>
      <c r="C503" s="50" t="s">
        <v>213</v>
      </c>
      <c r="D503" s="50" t="s">
        <v>461</v>
      </c>
      <c r="E503" s="51" t="str">
        <f ca="1">IF(ISERROR(INDIRECT(CONCATENATE("FIPs_codes!",ADDRESS((MATCH($D503,INDIRECT($C503),0)+MATCH($C503,FIPs_codes!$G$1:$G$3296,0)-1),COLUMN(FIPs_codes!A501))))),"",INDIRECT(CONCATENATE("FIPs_codes!",ADDRESS((MATCH($D503,INDIRECT($C503),0)+MATCH($C503,FIPs_codes!$G$1:$G$3296,0)-1),COLUMN(FIPs_codes!A501)))))</f>
        <v>40053</v>
      </c>
      <c r="F503" s="51">
        <f ca="1">IF(ISERROR(INDIRECT(CONCATENATE("FIPs_codes!",ADDRESS((MATCH($D503,INDIRECT($C503),0)+MATCH($C503,FIPs_codes!$G$1:$G$3296,0)-1),COLUMN(FIPs_codes!C501))))),"",INDIRECT(CONCATENATE("FIPs_codes!",ADDRESS((MATCH($D503,INDIRECT($C503),0)+MATCH($C503,FIPs_codes!$G$1:$G$3296,0)-1),COLUMN(FIPs_codes!C501)))))</f>
        <v>6</v>
      </c>
      <c r="G503" s="50" t="s">
        <v>249</v>
      </c>
      <c r="H503" s="60" t="s">
        <v>217</v>
      </c>
      <c r="I503" s="101" t="s">
        <v>463</v>
      </c>
      <c r="J503" s="56" t="s">
        <v>219</v>
      </c>
      <c r="K503" s="50" t="s">
        <v>78</v>
      </c>
      <c r="L503" s="50" t="s">
        <v>220</v>
      </c>
      <c r="M503" s="60" t="s">
        <v>57</v>
      </c>
      <c r="N503" s="48" t="s">
        <v>251</v>
      </c>
      <c r="O503" s="58">
        <v>2003</v>
      </c>
      <c r="P503" s="54" t="s">
        <v>286</v>
      </c>
      <c r="Q503" s="56">
        <v>1340</v>
      </c>
      <c r="R503" s="50" t="s">
        <v>245</v>
      </c>
      <c r="S503" s="60" t="s">
        <v>60</v>
      </c>
      <c r="T503" s="101" t="s">
        <v>253</v>
      </c>
      <c r="U503" s="106" t="s">
        <v>134</v>
      </c>
      <c r="V503" s="120" t="s">
        <v>254</v>
      </c>
      <c r="W503" s="107" t="s">
        <v>225</v>
      </c>
      <c r="X503" s="62" t="s">
        <v>65</v>
      </c>
      <c r="Y503" s="62">
        <v>40295</v>
      </c>
      <c r="Z503" s="50">
        <v>88</v>
      </c>
      <c r="AA503" s="50">
        <v>855</v>
      </c>
      <c r="AB503" s="50" t="s">
        <v>66</v>
      </c>
      <c r="AC503" s="50">
        <v>7685</v>
      </c>
      <c r="AD503" s="60" t="s">
        <v>227</v>
      </c>
      <c r="AE503" s="48" t="s">
        <v>255</v>
      </c>
      <c r="AF503" s="54" t="s">
        <v>256</v>
      </c>
      <c r="AG503" s="56" t="s">
        <v>229</v>
      </c>
      <c r="AH503" s="50">
        <v>0</v>
      </c>
      <c r="AI503" s="50">
        <v>138.54</v>
      </c>
      <c r="AJ503" s="60">
        <v>138.55000000000001</v>
      </c>
      <c r="AK503" s="101">
        <v>9.06</v>
      </c>
      <c r="AL503" s="108">
        <v>0</v>
      </c>
      <c r="AM503" s="122" t="s">
        <v>230</v>
      </c>
      <c r="AN503" s="103" t="s">
        <v>257</v>
      </c>
      <c r="AO503" s="103" t="s">
        <v>258</v>
      </c>
      <c r="AP503" s="76" t="s">
        <v>259</v>
      </c>
      <c r="AQ503" s="27" t="str">
        <f t="shared" si="18"/>
        <v>Record Complete</v>
      </c>
      <c r="AR503" s="101" t="s">
        <v>234</v>
      </c>
      <c r="AS503" s="5" t="str">
        <f t="shared" si="19"/>
        <v/>
      </c>
      <c r="AT503" t="s">
        <v>17200</v>
      </c>
    </row>
    <row r="504" spans="1:46" ht="15.75" thickBot="1" x14ac:dyDescent="0.3">
      <c r="A504" s="188" t="s">
        <v>460</v>
      </c>
      <c r="B504" s="38">
        <v>1711</v>
      </c>
      <c r="C504" s="32" t="s">
        <v>213</v>
      </c>
      <c r="D504" s="32" t="s">
        <v>461</v>
      </c>
      <c r="E504" s="51" t="str">
        <f ca="1">IF(ISERROR(INDIRECT(CONCATENATE("FIPs_codes!",ADDRESS((MATCH($D504,INDIRECT($C504),0)+MATCH($C504,FIPs_codes!$G$1:$G$3296,0)-1),COLUMN(FIPs_codes!A502))))),"",INDIRECT(CONCATENATE("FIPs_codes!",ADDRESS((MATCH($D504,INDIRECT($C504),0)+MATCH($C504,FIPs_codes!$G$1:$G$3296,0)-1),COLUMN(FIPs_codes!A502)))))</f>
        <v>40053</v>
      </c>
      <c r="F504" s="51">
        <f ca="1">IF(ISERROR(INDIRECT(CONCATENATE("FIPs_codes!",ADDRESS((MATCH($D504,INDIRECT($C504),0)+MATCH($C504,FIPs_codes!$G$1:$G$3296,0)-1),COLUMN(FIPs_codes!C502))))),"",INDIRECT(CONCATENATE("FIPs_codes!",ADDRESS((MATCH($D504,INDIRECT($C504),0)+MATCH($C504,FIPs_codes!$G$1:$G$3296,0)-1),COLUMN(FIPs_codes!C502)))))</f>
        <v>6</v>
      </c>
      <c r="G504" s="32" t="s">
        <v>249</v>
      </c>
      <c r="H504" s="42" t="s">
        <v>217</v>
      </c>
      <c r="I504" s="188" t="s">
        <v>463</v>
      </c>
      <c r="J504" s="38" t="s">
        <v>219</v>
      </c>
      <c r="K504" s="32" t="s">
        <v>78</v>
      </c>
      <c r="L504" s="32" t="s">
        <v>220</v>
      </c>
      <c r="M504" s="42" t="s">
        <v>57</v>
      </c>
      <c r="N504" s="30" t="s">
        <v>251</v>
      </c>
      <c r="O504" s="40">
        <v>2003</v>
      </c>
      <c r="P504" s="36" t="s">
        <v>286</v>
      </c>
      <c r="Q504" s="38">
        <v>1340</v>
      </c>
      <c r="R504" s="32" t="s">
        <v>245</v>
      </c>
      <c r="S504" s="42" t="s">
        <v>60</v>
      </c>
      <c r="T504" s="188" t="s">
        <v>253</v>
      </c>
      <c r="U504" s="257" t="s">
        <v>134</v>
      </c>
      <c r="V504" s="215" t="s">
        <v>254</v>
      </c>
      <c r="W504" s="264" t="s">
        <v>225</v>
      </c>
      <c r="X504" s="44" t="s">
        <v>65</v>
      </c>
      <c r="Y504" s="44">
        <v>40295</v>
      </c>
      <c r="Z504" s="32">
        <v>88</v>
      </c>
      <c r="AA504" s="32">
        <v>855</v>
      </c>
      <c r="AB504" s="32" t="s">
        <v>66</v>
      </c>
      <c r="AC504" s="32">
        <v>7685</v>
      </c>
      <c r="AD504" s="42" t="s">
        <v>227</v>
      </c>
      <c r="AE504" s="30" t="s">
        <v>255</v>
      </c>
      <c r="AF504" s="36" t="s">
        <v>256</v>
      </c>
      <c r="AG504" s="38" t="s">
        <v>229</v>
      </c>
      <c r="AH504" s="32">
        <v>0</v>
      </c>
      <c r="AI504" s="32">
        <v>148.6</v>
      </c>
      <c r="AJ504" s="42">
        <v>148.6</v>
      </c>
      <c r="AK504" s="188">
        <v>9</v>
      </c>
      <c r="AL504" s="75">
        <v>0</v>
      </c>
      <c r="AM504" s="290" t="s">
        <v>230</v>
      </c>
      <c r="AN504" s="32" t="s">
        <v>257</v>
      </c>
      <c r="AO504" s="32" t="s">
        <v>258</v>
      </c>
      <c r="AP504" s="76" t="s">
        <v>259</v>
      </c>
      <c r="AQ504" s="27" t="str">
        <f t="shared" si="18"/>
        <v>Record Complete</v>
      </c>
      <c r="AR504" s="188" t="s">
        <v>234</v>
      </c>
      <c r="AS504" s="5" t="str">
        <f t="shared" si="19"/>
        <v/>
      </c>
      <c r="AT504" t="s">
        <v>17200</v>
      </c>
    </row>
    <row r="505" spans="1:46" ht="15.75" thickBot="1" x14ac:dyDescent="0.3">
      <c r="A505" s="90" t="s">
        <v>460</v>
      </c>
      <c r="B505" s="91">
        <v>1711</v>
      </c>
      <c r="C505" s="92" t="s">
        <v>213</v>
      </c>
      <c r="D505" s="92" t="s">
        <v>461</v>
      </c>
      <c r="E505" s="51" t="str">
        <f ca="1">IF(ISERROR(INDIRECT(CONCATENATE("FIPs_codes!",ADDRESS((MATCH($D505,INDIRECT($C505),0)+MATCH($C505,FIPs_codes!$G$1:$G$3296,0)-1),COLUMN(FIPs_codes!A503))))),"",INDIRECT(CONCATENATE("FIPs_codes!",ADDRESS((MATCH($D505,INDIRECT($C505),0)+MATCH($C505,FIPs_codes!$G$1:$G$3296,0)-1),COLUMN(FIPs_codes!A503)))))</f>
        <v>40053</v>
      </c>
      <c r="F505" s="51">
        <f ca="1">IF(ISERROR(INDIRECT(CONCATENATE("FIPs_codes!",ADDRESS((MATCH($D505,INDIRECT($C505),0)+MATCH($C505,FIPs_codes!$G$1:$G$3296,0)-1),COLUMN(FIPs_codes!C503))))),"",INDIRECT(CONCATENATE("FIPs_codes!",ADDRESS((MATCH($D505,INDIRECT($C505),0)+MATCH($C505,FIPs_codes!$G$1:$G$3296,0)-1),COLUMN(FIPs_codes!C503)))))</f>
        <v>6</v>
      </c>
      <c r="G505" s="92" t="s">
        <v>249</v>
      </c>
      <c r="H505" s="93" t="s">
        <v>217</v>
      </c>
      <c r="I505" s="90" t="s">
        <v>463</v>
      </c>
      <c r="J505" s="91" t="s">
        <v>268</v>
      </c>
      <c r="K505" s="92" t="s">
        <v>78</v>
      </c>
      <c r="L505" s="92" t="s">
        <v>269</v>
      </c>
      <c r="M505" s="93" t="s">
        <v>57</v>
      </c>
      <c r="N505" s="95" t="s">
        <v>376</v>
      </c>
      <c r="O505" s="96">
        <v>2984</v>
      </c>
      <c r="P505" s="97" t="s">
        <v>252</v>
      </c>
      <c r="Q505" s="91">
        <v>1232</v>
      </c>
      <c r="R505" s="92" t="s">
        <v>244</v>
      </c>
      <c r="S505" s="93" t="s">
        <v>60</v>
      </c>
      <c r="T505" s="90" t="s">
        <v>253</v>
      </c>
      <c r="U505" s="98" t="s">
        <v>134</v>
      </c>
      <c r="V505" s="116" t="s">
        <v>254</v>
      </c>
      <c r="W505" s="99" t="s">
        <v>225</v>
      </c>
      <c r="X505" s="100" t="s">
        <v>65</v>
      </c>
      <c r="Y505" s="100">
        <v>40295</v>
      </c>
      <c r="Z505" s="92">
        <v>78</v>
      </c>
      <c r="AA505" s="92">
        <v>1055</v>
      </c>
      <c r="AB505" s="92" t="s">
        <v>66</v>
      </c>
      <c r="AC505" s="92">
        <v>5377</v>
      </c>
      <c r="AD505" s="93" t="s">
        <v>227</v>
      </c>
      <c r="AE505" s="95" t="s">
        <v>255</v>
      </c>
      <c r="AF505" s="97" t="s">
        <v>256</v>
      </c>
      <c r="AG505" s="91" t="s">
        <v>229</v>
      </c>
      <c r="AH505" s="92">
        <v>0</v>
      </c>
      <c r="AI505" s="92">
        <v>312.01</v>
      </c>
      <c r="AJ505" s="93">
        <v>312.01</v>
      </c>
      <c r="AK505" s="90">
        <v>0</v>
      </c>
      <c r="AL505" s="89">
        <v>0</v>
      </c>
      <c r="AM505" s="112" t="s">
        <v>230</v>
      </c>
      <c r="AN505" s="92" t="s">
        <v>257</v>
      </c>
      <c r="AO505" s="92" t="s">
        <v>258</v>
      </c>
      <c r="AP505" s="76" t="s">
        <v>259</v>
      </c>
      <c r="AQ505" s="27" t="str">
        <f t="shared" si="18"/>
        <v>Record Complete</v>
      </c>
      <c r="AR505" s="90" t="s">
        <v>234</v>
      </c>
      <c r="AS505" s="5" t="str">
        <f t="shared" si="19"/>
        <v/>
      </c>
      <c r="AT505" t="s">
        <v>17200</v>
      </c>
    </row>
    <row r="506" spans="1:46" ht="15.75" thickBot="1" x14ac:dyDescent="0.3">
      <c r="A506" s="77" t="s">
        <v>460</v>
      </c>
      <c r="B506" s="78">
        <v>1711</v>
      </c>
      <c r="C506" s="79" t="s">
        <v>213</v>
      </c>
      <c r="D506" s="79" t="s">
        <v>461</v>
      </c>
      <c r="E506" s="51" t="str">
        <f ca="1">IF(ISERROR(INDIRECT(CONCATENATE("FIPs_codes!",ADDRESS((MATCH($D506,INDIRECT($C506),0)+MATCH($C506,FIPs_codes!$G$1:$G$3296,0)-1),COLUMN(FIPs_codes!A504))))),"",INDIRECT(CONCATENATE("FIPs_codes!",ADDRESS((MATCH($D506,INDIRECT($C506),0)+MATCH($C506,FIPs_codes!$G$1:$G$3296,0)-1),COLUMN(FIPs_codes!A504)))))</f>
        <v>40053</v>
      </c>
      <c r="F506" s="51">
        <f ca="1">IF(ISERROR(INDIRECT(CONCATENATE("FIPs_codes!",ADDRESS((MATCH($D506,INDIRECT($C506),0)+MATCH($C506,FIPs_codes!$G$1:$G$3296,0)-1),COLUMN(FIPs_codes!C504))))),"",INDIRECT(CONCATENATE("FIPs_codes!",ADDRESS((MATCH($D506,INDIRECT($C506),0)+MATCH($C506,FIPs_codes!$G$1:$G$3296,0)-1),COLUMN(FIPs_codes!C504)))))</f>
        <v>6</v>
      </c>
      <c r="G506" s="79" t="s">
        <v>249</v>
      </c>
      <c r="H506" s="81" t="s">
        <v>217</v>
      </c>
      <c r="I506" s="77" t="s">
        <v>463</v>
      </c>
      <c r="J506" s="78" t="s">
        <v>268</v>
      </c>
      <c r="K506" s="79" t="s">
        <v>78</v>
      </c>
      <c r="L506" s="79" t="s">
        <v>269</v>
      </c>
      <c r="M506" s="81" t="s">
        <v>57</v>
      </c>
      <c r="N506" s="83" t="s">
        <v>376</v>
      </c>
      <c r="O506" s="84">
        <v>2984</v>
      </c>
      <c r="P506" s="85" t="s">
        <v>252</v>
      </c>
      <c r="Q506" s="78">
        <v>1232</v>
      </c>
      <c r="R506" s="79" t="s">
        <v>244</v>
      </c>
      <c r="S506" s="81" t="s">
        <v>60</v>
      </c>
      <c r="T506" s="77" t="s">
        <v>253</v>
      </c>
      <c r="U506" s="86" t="s">
        <v>134</v>
      </c>
      <c r="V506" s="115" t="s">
        <v>254</v>
      </c>
      <c r="W506" s="87" t="s">
        <v>225</v>
      </c>
      <c r="X506" s="88" t="s">
        <v>65</v>
      </c>
      <c r="Y506" s="88">
        <v>40295</v>
      </c>
      <c r="Z506" s="79">
        <v>78</v>
      </c>
      <c r="AA506" s="79">
        <v>1055</v>
      </c>
      <c r="AB506" s="79" t="s">
        <v>66</v>
      </c>
      <c r="AC506" s="79">
        <v>5377</v>
      </c>
      <c r="AD506" s="81" t="s">
        <v>227</v>
      </c>
      <c r="AE506" s="83" t="s">
        <v>255</v>
      </c>
      <c r="AF506" s="85" t="s">
        <v>256</v>
      </c>
      <c r="AG506" s="78" t="s">
        <v>229</v>
      </c>
      <c r="AH506" s="79">
        <v>0</v>
      </c>
      <c r="AI506" s="79">
        <v>428.16</v>
      </c>
      <c r="AJ506" s="81">
        <v>428.16</v>
      </c>
      <c r="AK506" s="77">
        <v>0</v>
      </c>
      <c r="AL506" s="89">
        <v>0</v>
      </c>
      <c r="AM506" s="113" t="s">
        <v>230</v>
      </c>
      <c r="AN506" s="79" t="s">
        <v>257</v>
      </c>
      <c r="AO506" s="79" t="s">
        <v>258</v>
      </c>
      <c r="AP506" s="76" t="s">
        <v>259</v>
      </c>
      <c r="AQ506" s="27" t="str">
        <f t="shared" si="18"/>
        <v>Record Complete</v>
      </c>
      <c r="AR506" s="77" t="s">
        <v>234</v>
      </c>
      <c r="AS506" s="5" t="str">
        <f t="shared" si="19"/>
        <v/>
      </c>
      <c r="AT506" t="s">
        <v>17200</v>
      </c>
    </row>
    <row r="507" spans="1:46" ht="15.75" thickBot="1" x14ac:dyDescent="0.3">
      <c r="A507" s="90" t="s">
        <v>460</v>
      </c>
      <c r="B507" s="91">
        <v>1711</v>
      </c>
      <c r="C507" s="92" t="s">
        <v>213</v>
      </c>
      <c r="D507" s="92" t="s">
        <v>461</v>
      </c>
      <c r="E507" s="51" t="str">
        <f ca="1">IF(ISERROR(INDIRECT(CONCATENATE("FIPs_codes!",ADDRESS((MATCH($D507,INDIRECT($C507),0)+MATCH($C507,FIPs_codes!$G$1:$G$3296,0)-1),COLUMN(FIPs_codes!A505))))),"",INDIRECT(CONCATENATE("FIPs_codes!",ADDRESS((MATCH($D507,INDIRECT($C507),0)+MATCH($C507,FIPs_codes!$G$1:$G$3296,0)-1),COLUMN(FIPs_codes!A505)))))</f>
        <v>40053</v>
      </c>
      <c r="F507" s="51">
        <f ca="1">IF(ISERROR(INDIRECT(CONCATENATE("FIPs_codes!",ADDRESS((MATCH($D507,INDIRECT($C507),0)+MATCH($C507,FIPs_codes!$G$1:$G$3296,0)-1),COLUMN(FIPs_codes!C505))))),"",INDIRECT(CONCATENATE("FIPs_codes!",ADDRESS((MATCH($D507,INDIRECT($C507),0)+MATCH($C507,FIPs_codes!$G$1:$G$3296,0)-1),COLUMN(FIPs_codes!C505)))))</f>
        <v>6</v>
      </c>
      <c r="G507" s="92" t="s">
        <v>249</v>
      </c>
      <c r="H507" s="93" t="s">
        <v>217</v>
      </c>
      <c r="I507" s="90" t="s">
        <v>463</v>
      </c>
      <c r="J507" s="91" t="s">
        <v>268</v>
      </c>
      <c r="K507" s="92" t="s">
        <v>78</v>
      </c>
      <c r="L507" s="92" t="s">
        <v>269</v>
      </c>
      <c r="M507" s="93" t="s">
        <v>57</v>
      </c>
      <c r="N507" s="95" t="s">
        <v>376</v>
      </c>
      <c r="O507" s="96">
        <v>1984</v>
      </c>
      <c r="P507" s="97" t="s">
        <v>252</v>
      </c>
      <c r="Q507" s="91">
        <v>1232</v>
      </c>
      <c r="R507" s="92" t="s">
        <v>244</v>
      </c>
      <c r="S507" s="93" t="s">
        <v>60</v>
      </c>
      <c r="T507" s="90" t="s">
        <v>253</v>
      </c>
      <c r="U507" s="98" t="s">
        <v>134</v>
      </c>
      <c r="V507" s="116" t="s">
        <v>254</v>
      </c>
      <c r="W507" s="99" t="s">
        <v>225</v>
      </c>
      <c r="X507" s="100" t="s">
        <v>65</v>
      </c>
      <c r="Y507" s="100">
        <v>40295</v>
      </c>
      <c r="Z507" s="92">
        <v>78</v>
      </c>
      <c r="AA507" s="92">
        <v>1055</v>
      </c>
      <c r="AB507" s="92" t="s">
        <v>66</v>
      </c>
      <c r="AC507" s="92">
        <v>5377</v>
      </c>
      <c r="AD507" s="93" t="s">
        <v>227</v>
      </c>
      <c r="AE507" s="95" t="s">
        <v>255</v>
      </c>
      <c r="AF507" s="97" t="s">
        <v>256</v>
      </c>
      <c r="AG507" s="91" t="s">
        <v>229</v>
      </c>
      <c r="AH507" s="92">
        <v>0</v>
      </c>
      <c r="AI507" s="92">
        <v>479.98</v>
      </c>
      <c r="AJ507" s="93">
        <v>479.98</v>
      </c>
      <c r="AK507" s="90">
        <v>0</v>
      </c>
      <c r="AL507" s="89">
        <v>0</v>
      </c>
      <c r="AM507" s="112" t="s">
        <v>230</v>
      </c>
      <c r="AN507" s="92" t="s">
        <v>257</v>
      </c>
      <c r="AO507" s="92" t="s">
        <v>258</v>
      </c>
      <c r="AP507" s="76" t="s">
        <v>259</v>
      </c>
      <c r="AQ507" s="27" t="str">
        <f t="shared" si="18"/>
        <v>Record Complete</v>
      </c>
      <c r="AR507" s="90" t="s">
        <v>234</v>
      </c>
      <c r="AS507" s="5" t="str">
        <f t="shared" si="19"/>
        <v/>
      </c>
      <c r="AT507" t="s">
        <v>17200</v>
      </c>
    </row>
    <row r="508" spans="1:46" ht="15.75" thickBot="1" x14ac:dyDescent="0.3">
      <c r="A508" s="90" t="s">
        <v>460</v>
      </c>
      <c r="B508" s="91">
        <v>1711</v>
      </c>
      <c r="C508" s="92" t="s">
        <v>213</v>
      </c>
      <c r="D508" s="92" t="s">
        <v>461</v>
      </c>
      <c r="E508" s="51" t="str">
        <f ca="1">IF(ISERROR(INDIRECT(CONCATENATE("FIPs_codes!",ADDRESS((MATCH($D508,INDIRECT($C508),0)+MATCH($C508,FIPs_codes!$G$1:$G$3296,0)-1),COLUMN(FIPs_codes!A506))))),"",INDIRECT(CONCATENATE("FIPs_codes!",ADDRESS((MATCH($D508,INDIRECT($C508),0)+MATCH($C508,FIPs_codes!$G$1:$G$3296,0)-1),COLUMN(FIPs_codes!A506)))))</f>
        <v>40053</v>
      </c>
      <c r="F508" s="51">
        <f ca="1">IF(ISERROR(INDIRECT(CONCATENATE("FIPs_codes!",ADDRESS((MATCH($D508,INDIRECT($C508),0)+MATCH($C508,FIPs_codes!$G$1:$G$3296,0)-1),COLUMN(FIPs_codes!C506))))),"",INDIRECT(CONCATENATE("FIPs_codes!",ADDRESS((MATCH($D508,INDIRECT($C508),0)+MATCH($C508,FIPs_codes!$G$1:$G$3296,0)-1),COLUMN(FIPs_codes!C506)))))</f>
        <v>6</v>
      </c>
      <c r="G508" s="92" t="s">
        <v>249</v>
      </c>
      <c r="H508" s="93" t="s">
        <v>217</v>
      </c>
      <c r="I508" s="90" t="s">
        <v>463</v>
      </c>
      <c r="J508" s="91" t="s">
        <v>268</v>
      </c>
      <c r="K508" s="92" t="s">
        <v>78</v>
      </c>
      <c r="L508" s="92" t="s">
        <v>269</v>
      </c>
      <c r="M508" s="93" t="s">
        <v>57</v>
      </c>
      <c r="N508" s="95" t="s">
        <v>376</v>
      </c>
      <c r="O508" s="96">
        <v>1984</v>
      </c>
      <c r="P508" s="97" t="s">
        <v>288</v>
      </c>
      <c r="Q508" s="91">
        <v>1232</v>
      </c>
      <c r="R508" s="92" t="s">
        <v>244</v>
      </c>
      <c r="S508" s="93" t="s">
        <v>60</v>
      </c>
      <c r="T508" s="90" t="s">
        <v>253</v>
      </c>
      <c r="U508" s="98" t="s">
        <v>134</v>
      </c>
      <c r="V508" s="116" t="s">
        <v>254</v>
      </c>
      <c r="W508" s="99" t="s">
        <v>225</v>
      </c>
      <c r="X508" s="100" t="s">
        <v>65</v>
      </c>
      <c r="Y508" s="100">
        <v>40298</v>
      </c>
      <c r="Z508" s="92">
        <v>76</v>
      </c>
      <c r="AA508" s="92">
        <v>1055</v>
      </c>
      <c r="AB508" s="92" t="s">
        <v>66</v>
      </c>
      <c r="AC508" s="92">
        <v>5377</v>
      </c>
      <c r="AD508" s="93" t="s">
        <v>227</v>
      </c>
      <c r="AE508" s="95" t="s">
        <v>255</v>
      </c>
      <c r="AF508" s="97" t="s">
        <v>256</v>
      </c>
      <c r="AG508" s="91" t="s">
        <v>229</v>
      </c>
      <c r="AH508" s="92">
        <v>0</v>
      </c>
      <c r="AI508" s="92">
        <v>231.58</v>
      </c>
      <c r="AJ508" s="93">
        <v>231.6</v>
      </c>
      <c r="AK508" s="90">
        <v>0</v>
      </c>
      <c r="AL508" s="89">
        <v>0</v>
      </c>
      <c r="AM508" s="112" t="s">
        <v>230</v>
      </c>
      <c r="AN508" s="92" t="s">
        <v>257</v>
      </c>
      <c r="AO508" s="92" t="s">
        <v>258</v>
      </c>
      <c r="AP508" s="76" t="s">
        <v>259</v>
      </c>
      <c r="AQ508" s="27" t="str">
        <f t="shared" si="18"/>
        <v>Record Complete</v>
      </c>
      <c r="AR508" s="90" t="s">
        <v>234</v>
      </c>
      <c r="AS508" s="5" t="str">
        <f t="shared" si="19"/>
        <v/>
      </c>
      <c r="AT508" t="s">
        <v>17200</v>
      </c>
    </row>
    <row r="509" spans="1:46" ht="15.75" thickBot="1" x14ac:dyDescent="0.3">
      <c r="A509" s="90" t="s">
        <v>460</v>
      </c>
      <c r="B509" s="91">
        <v>1711</v>
      </c>
      <c r="C509" s="92" t="s">
        <v>213</v>
      </c>
      <c r="D509" s="92" t="s">
        <v>461</v>
      </c>
      <c r="E509" s="51" t="str">
        <f ca="1">IF(ISERROR(INDIRECT(CONCATENATE("FIPs_codes!",ADDRESS((MATCH($D509,INDIRECT($C509),0)+MATCH($C509,FIPs_codes!$G$1:$G$3296,0)-1),COLUMN(FIPs_codes!A507))))),"",INDIRECT(CONCATENATE("FIPs_codes!",ADDRESS((MATCH($D509,INDIRECT($C509),0)+MATCH($C509,FIPs_codes!$G$1:$G$3296,0)-1),COLUMN(FIPs_codes!A507)))))</f>
        <v>40053</v>
      </c>
      <c r="F509" s="51">
        <f ca="1">IF(ISERROR(INDIRECT(CONCATENATE("FIPs_codes!",ADDRESS((MATCH($D509,INDIRECT($C509),0)+MATCH($C509,FIPs_codes!$G$1:$G$3296,0)-1),COLUMN(FIPs_codes!C507))))),"",INDIRECT(CONCATENATE("FIPs_codes!",ADDRESS((MATCH($D509,INDIRECT($C509),0)+MATCH($C509,FIPs_codes!$G$1:$G$3296,0)-1),COLUMN(FIPs_codes!C507)))))</f>
        <v>6</v>
      </c>
      <c r="G509" s="92" t="s">
        <v>249</v>
      </c>
      <c r="H509" s="93" t="s">
        <v>217</v>
      </c>
      <c r="I509" s="90" t="s">
        <v>463</v>
      </c>
      <c r="J509" s="91" t="s">
        <v>268</v>
      </c>
      <c r="K509" s="92" t="s">
        <v>78</v>
      </c>
      <c r="L509" s="92" t="s">
        <v>269</v>
      </c>
      <c r="M509" s="93" t="s">
        <v>57</v>
      </c>
      <c r="N509" s="95" t="s">
        <v>376</v>
      </c>
      <c r="O509" s="96">
        <v>1984</v>
      </c>
      <c r="P509" s="97" t="s">
        <v>288</v>
      </c>
      <c r="Q509" s="91">
        <v>1232</v>
      </c>
      <c r="R509" s="92" t="s">
        <v>244</v>
      </c>
      <c r="S509" s="93" t="s">
        <v>60</v>
      </c>
      <c r="T509" s="90" t="s">
        <v>253</v>
      </c>
      <c r="U509" s="98" t="s">
        <v>134</v>
      </c>
      <c r="V509" s="116" t="s">
        <v>254</v>
      </c>
      <c r="W509" s="99" t="s">
        <v>225</v>
      </c>
      <c r="X509" s="100" t="s">
        <v>65</v>
      </c>
      <c r="Y509" s="100">
        <v>40298</v>
      </c>
      <c r="Z509" s="92">
        <v>76</v>
      </c>
      <c r="AA509" s="92">
        <v>1055</v>
      </c>
      <c r="AB509" s="92" t="s">
        <v>66</v>
      </c>
      <c r="AC509" s="92">
        <v>5377</v>
      </c>
      <c r="AD509" s="93" t="s">
        <v>227</v>
      </c>
      <c r="AE509" s="95" t="s">
        <v>255</v>
      </c>
      <c r="AF509" s="97" t="s">
        <v>256</v>
      </c>
      <c r="AG509" s="91" t="s">
        <v>229</v>
      </c>
      <c r="AH509" s="92">
        <v>0</v>
      </c>
      <c r="AI509" s="92">
        <v>275.87</v>
      </c>
      <c r="AJ509" s="93">
        <v>275.89999999999998</v>
      </c>
      <c r="AK509" s="90">
        <v>0</v>
      </c>
      <c r="AL509" s="89">
        <v>0</v>
      </c>
      <c r="AM509" s="112" t="s">
        <v>230</v>
      </c>
      <c r="AN509" s="92" t="s">
        <v>257</v>
      </c>
      <c r="AO509" s="92" t="s">
        <v>258</v>
      </c>
      <c r="AP509" s="76" t="s">
        <v>259</v>
      </c>
      <c r="AQ509" s="27" t="str">
        <f t="shared" si="18"/>
        <v>Record Complete</v>
      </c>
      <c r="AR509" s="90" t="s">
        <v>234</v>
      </c>
      <c r="AS509" s="5" t="str">
        <f t="shared" si="19"/>
        <v/>
      </c>
      <c r="AT509" t="s">
        <v>17200</v>
      </c>
    </row>
    <row r="510" spans="1:46" ht="15.75" thickBot="1" x14ac:dyDescent="0.3">
      <c r="A510" s="101" t="s">
        <v>460</v>
      </c>
      <c r="B510" s="56">
        <v>1711</v>
      </c>
      <c r="C510" s="50" t="s">
        <v>213</v>
      </c>
      <c r="D510" s="50" t="s">
        <v>461</v>
      </c>
      <c r="E510" s="51" t="str">
        <f ca="1">IF(ISERROR(INDIRECT(CONCATENATE("FIPs_codes!",ADDRESS((MATCH($D510,INDIRECT($C510),0)+MATCH($C510,FIPs_codes!$G$1:$G$3296,0)-1),COLUMN(FIPs_codes!A508))))),"",INDIRECT(CONCATENATE("FIPs_codes!",ADDRESS((MATCH($D510,INDIRECT($C510),0)+MATCH($C510,FIPs_codes!$G$1:$G$3296,0)-1),COLUMN(FIPs_codes!A508)))))</f>
        <v>40053</v>
      </c>
      <c r="F510" s="51">
        <f ca="1">IF(ISERROR(INDIRECT(CONCATENATE("FIPs_codes!",ADDRESS((MATCH($D510,INDIRECT($C510),0)+MATCH($C510,FIPs_codes!$G$1:$G$3296,0)-1),COLUMN(FIPs_codes!C508))))),"",INDIRECT(CONCATENATE("FIPs_codes!",ADDRESS((MATCH($D510,INDIRECT($C510),0)+MATCH($C510,FIPs_codes!$G$1:$G$3296,0)-1),COLUMN(FIPs_codes!C508)))))</f>
        <v>6</v>
      </c>
      <c r="G510" s="50" t="s">
        <v>249</v>
      </c>
      <c r="H510" s="60" t="s">
        <v>217</v>
      </c>
      <c r="I510" s="101" t="s">
        <v>463</v>
      </c>
      <c r="J510" s="56" t="s">
        <v>268</v>
      </c>
      <c r="K510" s="50" t="s">
        <v>78</v>
      </c>
      <c r="L510" s="50" t="s">
        <v>269</v>
      </c>
      <c r="M510" s="60" t="s">
        <v>57</v>
      </c>
      <c r="N510" s="48" t="s">
        <v>376</v>
      </c>
      <c r="O510" s="58">
        <v>1984</v>
      </c>
      <c r="P510" s="54" t="s">
        <v>288</v>
      </c>
      <c r="Q510" s="56">
        <v>1232</v>
      </c>
      <c r="R510" s="50" t="s">
        <v>244</v>
      </c>
      <c r="S510" s="60" t="s">
        <v>60</v>
      </c>
      <c r="T510" s="101" t="s">
        <v>253</v>
      </c>
      <c r="U510" s="106" t="s">
        <v>134</v>
      </c>
      <c r="V510" s="120" t="s">
        <v>254</v>
      </c>
      <c r="W510" s="107" t="s">
        <v>225</v>
      </c>
      <c r="X510" s="62" t="s">
        <v>65</v>
      </c>
      <c r="Y510" s="62">
        <v>40298</v>
      </c>
      <c r="Z510" s="50">
        <v>76</v>
      </c>
      <c r="AA510" s="50">
        <v>1055</v>
      </c>
      <c r="AB510" s="50" t="s">
        <v>66</v>
      </c>
      <c r="AC510" s="50">
        <v>5377</v>
      </c>
      <c r="AD510" s="60" t="s">
        <v>227</v>
      </c>
      <c r="AE510" s="48" t="s">
        <v>255</v>
      </c>
      <c r="AF510" s="54" t="s">
        <v>256</v>
      </c>
      <c r="AG510" s="56" t="s">
        <v>229</v>
      </c>
      <c r="AH510" s="50">
        <v>0</v>
      </c>
      <c r="AI510" s="50">
        <v>277.05</v>
      </c>
      <c r="AJ510" s="60">
        <v>277.05</v>
      </c>
      <c r="AK510" s="101">
        <v>0</v>
      </c>
      <c r="AL510" s="108">
        <v>0</v>
      </c>
      <c r="AM510" s="122" t="s">
        <v>230</v>
      </c>
      <c r="AN510" s="103" t="s">
        <v>257</v>
      </c>
      <c r="AO510" s="103" t="s">
        <v>258</v>
      </c>
      <c r="AP510" s="76" t="s">
        <v>259</v>
      </c>
      <c r="AQ510" s="27" t="str">
        <f t="shared" si="18"/>
        <v>Record Complete</v>
      </c>
      <c r="AR510" s="101" t="s">
        <v>234</v>
      </c>
      <c r="AS510" s="5" t="str">
        <f t="shared" si="19"/>
        <v/>
      </c>
      <c r="AT510" t="s">
        <v>17200</v>
      </c>
    </row>
    <row r="511" spans="1:46" ht="15.75" thickBot="1" x14ac:dyDescent="0.3">
      <c r="A511" s="188" t="s">
        <v>464</v>
      </c>
      <c r="B511" s="38">
        <v>1711</v>
      </c>
      <c r="C511" s="32" t="s">
        <v>213</v>
      </c>
      <c r="D511" s="32" t="s">
        <v>461</v>
      </c>
      <c r="E511" s="51" t="str">
        <f ca="1">IF(ISERROR(INDIRECT(CONCATENATE("FIPs_codes!",ADDRESS((MATCH($D511,INDIRECT($C511),0)+MATCH($C511,FIPs_codes!$G$1:$G$3296,0)-1),COLUMN(FIPs_codes!A509))))),"",INDIRECT(CONCATENATE("FIPs_codes!",ADDRESS((MATCH($D511,INDIRECT($C511),0)+MATCH($C511,FIPs_codes!$G$1:$G$3296,0)-1),COLUMN(FIPs_codes!A509)))))</f>
        <v>40053</v>
      </c>
      <c r="F511" s="51">
        <f ca="1">IF(ISERROR(INDIRECT(CONCATENATE("FIPs_codes!",ADDRESS((MATCH($D511,INDIRECT($C511),0)+MATCH($C511,FIPs_codes!$G$1:$G$3296,0)-1),COLUMN(FIPs_codes!C509))))),"",INDIRECT(CONCATENATE("FIPs_codes!",ADDRESS((MATCH($D511,INDIRECT($C511),0)+MATCH($C511,FIPs_codes!$G$1:$G$3296,0)-1),COLUMN(FIPs_codes!C509)))))</f>
        <v>6</v>
      </c>
      <c r="G511" s="34" t="s">
        <v>216</v>
      </c>
      <c r="H511" s="210" t="s">
        <v>217</v>
      </c>
      <c r="I511" s="188" t="s">
        <v>463</v>
      </c>
      <c r="J511" s="38" t="s">
        <v>219</v>
      </c>
      <c r="K511" s="32" t="s">
        <v>78</v>
      </c>
      <c r="L511" s="32" t="s">
        <v>220</v>
      </c>
      <c r="M511" s="42" t="s">
        <v>57</v>
      </c>
      <c r="N511" s="30" t="s">
        <v>251</v>
      </c>
      <c r="O511" s="40">
        <v>2003</v>
      </c>
      <c r="P511" s="36" t="s">
        <v>286</v>
      </c>
      <c r="Q511" s="247">
        <v>1340</v>
      </c>
      <c r="R511" s="32" t="s">
        <v>245</v>
      </c>
      <c r="S511" s="42" t="s">
        <v>60</v>
      </c>
      <c r="T511" s="188" t="s">
        <v>263</v>
      </c>
      <c r="U511" s="257" t="s">
        <v>134</v>
      </c>
      <c r="V511" s="215" t="s">
        <v>254</v>
      </c>
      <c r="W511" s="264" t="s">
        <v>225</v>
      </c>
      <c r="X511" s="44" t="s">
        <v>65</v>
      </c>
      <c r="Y511" s="44">
        <v>40389</v>
      </c>
      <c r="Z511" s="32">
        <v>90</v>
      </c>
      <c r="AA511" s="125">
        <v>875</v>
      </c>
      <c r="AB511" s="32" t="s">
        <v>66</v>
      </c>
      <c r="AC511" s="125">
        <v>114215</v>
      </c>
      <c r="AD511" s="42" t="s">
        <v>262</v>
      </c>
      <c r="AE511" s="30" t="s">
        <v>255</v>
      </c>
      <c r="AF511" s="36" t="s">
        <v>236</v>
      </c>
      <c r="AG511" s="38" t="s">
        <v>229</v>
      </c>
      <c r="AH511" s="32">
        <v>32.119999999999997</v>
      </c>
      <c r="AI511" s="32">
        <v>289.73</v>
      </c>
      <c r="AJ511" s="42">
        <v>321.85000000000002</v>
      </c>
      <c r="AK511" s="188">
        <v>8.23</v>
      </c>
      <c r="AL511" s="75">
        <v>9.9798042566412906E-2</v>
      </c>
      <c r="AM511" s="290" t="s">
        <v>230</v>
      </c>
      <c r="AN511" s="32" t="s">
        <v>231</v>
      </c>
      <c r="AO511" s="32" t="s">
        <v>232</v>
      </c>
      <c r="AP511" s="76" t="s">
        <v>16963</v>
      </c>
      <c r="AQ511" s="27" t="str">
        <f t="shared" si="18"/>
        <v>Record Complete</v>
      </c>
      <c r="AR511" s="188"/>
      <c r="AS511" s="5" t="str">
        <f t="shared" si="19"/>
        <v/>
      </c>
      <c r="AT511" t="s">
        <v>17200</v>
      </c>
    </row>
    <row r="512" spans="1:46" ht="15.75" thickBot="1" x14ac:dyDescent="0.3">
      <c r="A512" s="90" t="s">
        <v>464</v>
      </c>
      <c r="B512" s="91">
        <v>1711</v>
      </c>
      <c r="C512" s="92" t="s">
        <v>213</v>
      </c>
      <c r="D512" s="92" t="s">
        <v>461</v>
      </c>
      <c r="E512" s="51" t="str">
        <f ca="1">IF(ISERROR(INDIRECT(CONCATENATE("FIPs_codes!",ADDRESS((MATCH($D512,INDIRECT($C512),0)+MATCH($C512,FIPs_codes!$G$1:$G$3296,0)-1),COLUMN(FIPs_codes!A510))))),"",INDIRECT(CONCATENATE("FIPs_codes!",ADDRESS((MATCH($D512,INDIRECT($C512),0)+MATCH($C512,FIPs_codes!$G$1:$G$3296,0)-1),COLUMN(FIPs_codes!A510)))))</f>
        <v>40053</v>
      </c>
      <c r="F512" s="51">
        <f ca="1">IF(ISERROR(INDIRECT(CONCATENATE("FIPs_codes!",ADDRESS((MATCH($D512,INDIRECT($C512),0)+MATCH($C512,FIPs_codes!$G$1:$G$3296,0)-1),COLUMN(FIPs_codes!C510))))),"",INDIRECT(CONCATENATE("FIPs_codes!",ADDRESS((MATCH($D512,INDIRECT($C512),0)+MATCH($C512,FIPs_codes!$G$1:$G$3296,0)-1),COLUMN(FIPs_codes!C510)))))</f>
        <v>6</v>
      </c>
      <c r="G512" s="110" t="s">
        <v>216</v>
      </c>
      <c r="H512" s="204" t="s">
        <v>217</v>
      </c>
      <c r="I512" s="90" t="s">
        <v>463</v>
      </c>
      <c r="J512" s="91" t="s">
        <v>219</v>
      </c>
      <c r="K512" s="92" t="s">
        <v>78</v>
      </c>
      <c r="L512" s="92" t="s">
        <v>220</v>
      </c>
      <c r="M512" s="93" t="s">
        <v>57</v>
      </c>
      <c r="N512" s="95" t="s">
        <v>251</v>
      </c>
      <c r="O512" s="96">
        <v>2003</v>
      </c>
      <c r="P512" s="97" t="s">
        <v>286</v>
      </c>
      <c r="Q512" s="241">
        <v>1340</v>
      </c>
      <c r="R512" s="92" t="s">
        <v>245</v>
      </c>
      <c r="S512" s="93" t="s">
        <v>60</v>
      </c>
      <c r="T512" s="90" t="s">
        <v>263</v>
      </c>
      <c r="U512" s="98" t="s">
        <v>134</v>
      </c>
      <c r="V512" s="116" t="s">
        <v>254</v>
      </c>
      <c r="W512" s="99" t="s">
        <v>225</v>
      </c>
      <c r="X512" s="100" t="s">
        <v>65</v>
      </c>
      <c r="Y512" s="100">
        <v>40389</v>
      </c>
      <c r="Z512" s="92">
        <v>90</v>
      </c>
      <c r="AA512" s="278">
        <v>875</v>
      </c>
      <c r="AB512" s="92" t="s">
        <v>66</v>
      </c>
      <c r="AC512" s="278">
        <v>114215</v>
      </c>
      <c r="AD512" s="93" t="s">
        <v>262</v>
      </c>
      <c r="AE512" s="95" t="s">
        <v>255</v>
      </c>
      <c r="AF512" s="97" t="s">
        <v>236</v>
      </c>
      <c r="AG512" s="91" t="s">
        <v>229</v>
      </c>
      <c r="AH512" s="92">
        <v>33.01</v>
      </c>
      <c r="AI512" s="92">
        <v>303.62</v>
      </c>
      <c r="AJ512" s="93">
        <v>336.63</v>
      </c>
      <c r="AK512" s="90">
        <v>8.15</v>
      </c>
      <c r="AL512" s="89">
        <v>9.8060184772598993E-2</v>
      </c>
      <c r="AM512" s="112" t="s">
        <v>230</v>
      </c>
      <c r="AN512" s="92" t="s">
        <v>231</v>
      </c>
      <c r="AO512" s="92" t="s">
        <v>232</v>
      </c>
      <c r="AP512" s="76" t="s">
        <v>16963</v>
      </c>
      <c r="AQ512" s="27" t="str">
        <f t="shared" si="18"/>
        <v>Record Complete</v>
      </c>
      <c r="AR512" s="90"/>
      <c r="AS512" s="5" t="str">
        <f t="shared" si="19"/>
        <v/>
      </c>
      <c r="AT512" t="s">
        <v>17200</v>
      </c>
    </row>
    <row r="513" spans="1:46" ht="15.75" thickBot="1" x14ac:dyDescent="0.3">
      <c r="A513" s="77" t="s">
        <v>464</v>
      </c>
      <c r="B513" s="78">
        <v>1711</v>
      </c>
      <c r="C513" s="79" t="s">
        <v>213</v>
      </c>
      <c r="D513" s="79" t="s">
        <v>461</v>
      </c>
      <c r="E513" s="51" t="str">
        <f ca="1">IF(ISERROR(INDIRECT(CONCATENATE("FIPs_codes!",ADDRESS((MATCH($D513,INDIRECT($C513),0)+MATCH($C513,FIPs_codes!$G$1:$G$3296,0)-1),COLUMN(FIPs_codes!A511))))),"",INDIRECT(CONCATENATE("FIPs_codes!",ADDRESS((MATCH($D513,INDIRECT($C513),0)+MATCH($C513,FIPs_codes!$G$1:$G$3296,0)-1),COLUMN(FIPs_codes!A511)))))</f>
        <v>40053</v>
      </c>
      <c r="F513" s="51">
        <f ca="1">IF(ISERROR(INDIRECT(CONCATENATE("FIPs_codes!",ADDRESS((MATCH($D513,INDIRECT($C513),0)+MATCH($C513,FIPs_codes!$G$1:$G$3296,0)-1),COLUMN(FIPs_codes!C511))))),"",INDIRECT(CONCATENATE("FIPs_codes!",ADDRESS((MATCH($D513,INDIRECT($C513),0)+MATCH($C513,FIPs_codes!$G$1:$G$3296,0)-1),COLUMN(FIPs_codes!C511)))))</f>
        <v>6</v>
      </c>
      <c r="G513" s="80" t="s">
        <v>216</v>
      </c>
      <c r="H513" s="206" t="s">
        <v>217</v>
      </c>
      <c r="I513" s="77" t="s">
        <v>463</v>
      </c>
      <c r="J513" s="78" t="s">
        <v>219</v>
      </c>
      <c r="K513" s="79" t="s">
        <v>78</v>
      </c>
      <c r="L513" s="79" t="s">
        <v>220</v>
      </c>
      <c r="M513" s="81" t="s">
        <v>57</v>
      </c>
      <c r="N513" s="83" t="s">
        <v>251</v>
      </c>
      <c r="O513" s="84">
        <v>2003</v>
      </c>
      <c r="P513" s="85" t="s">
        <v>286</v>
      </c>
      <c r="Q513" s="243">
        <v>1340</v>
      </c>
      <c r="R513" s="79" t="s">
        <v>245</v>
      </c>
      <c r="S513" s="81" t="s">
        <v>60</v>
      </c>
      <c r="T513" s="77" t="s">
        <v>263</v>
      </c>
      <c r="U513" s="86" t="s">
        <v>134</v>
      </c>
      <c r="V513" s="115" t="s">
        <v>254</v>
      </c>
      <c r="W513" s="87" t="s">
        <v>225</v>
      </c>
      <c r="X513" s="88" t="s">
        <v>65</v>
      </c>
      <c r="Y513" s="88">
        <v>40389</v>
      </c>
      <c r="Z513" s="79">
        <v>90</v>
      </c>
      <c r="AA513" s="279">
        <v>875</v>
      </c>
      <c r="AB513" s="79" t="s">
        <v>66</v>
      </c>
      <c r="AC513" s="279">
        <v>114215</v>
      </c>
      <c r="AD513" s="81" t="s">
        <v>262</v>
      </c>
      <c r="AE513" s="83" t="s">
        <v>255</v>
      </c>
      <c r="AF513" s="85" t="s">
        <v>236</v>
      </c>
      <c r="AG513" s="78" t="s">
        <v>229</v>
      </c>
      <c r="AH513" s="79">
        <v>32.520000000000003</v>
      </c>
      <c r="AI513" s="79">
        <v>309.08999999999997</v>
      </c>
      <c r="AJ513" s="81">
        <v>341.60999999999996</v>
      </c>
      <c r="AK513" s="77">
        <v>8.09</v>
      </c>
      <c r="AL513" s="89">
        <v>9.5196276455607298E-2</v>
      </c>
      <c r="AM513" s="113" t="s">
        <v>230</v>
      </c>
      <c r="AN513" s="79" t="s">
        <v>231</v>
      </c>
      <c r="AO513" s="79" t="s">
        <v>232</v>
      </c>
      <c r="AP513" s="76" t="s">
        <v>16963</v>
      </c>
      <c r="AQ513" s="27" t="str">
        <f t="shared" si="18"/>
        <v>Record Complete</v>
      </c>
      <c r="AR513" s="77"/>
      <c r="AS513" s="5" t="str">
        <f t="shared" si="19"/>
        <v/>
      </c>
      <c r="AT513" t="s">
        <v>17200</v>
      </c>
    </row>
    <row r="514" spans="1:46" ht="15.75" thickBot="1" x14ac:dyDescent="0.3">
      <c r="A514" s="77" t="s">
        <v>464</v>
      </c>
      <c r="B514" s="78">
        <v>1711</v>
      </c>
      <c r="C514" s="79" t="s">
        <v>213</v>
      </c>
      <c r="D514" s="79" t="s">
        <v>461</v>
      </c>
      <c r="E514" s="51" t="str">
        <f ca="1">IF(ISERROR(INDIRECT(CONCATENATE("FIPs_codes!",ADDRESS((MATCH($D514,INDIRECT($C514),0)+MATCH($C514,FIPs_codes!$G$1:$G$3296,0)-1),COLUMN(FIPs_codes!A512))))),"",INDIRECT(CONCATENATE("FIPs_codes!",ADDRESS((MATCH($D514,INDIRECT($C514),0)+MATCH($C514,FIPs_codes!$G$1:$G$3296,0)-1),COLUMN(FIPs_codes!A512)))))</f>
        <v>40053</v>
      </c>
      <c r="F514" s="51">
        <f ca="1">IF(ISERROR(INDIRECT(CONCATENATE("FIPs_codes!",ADDRESS((MATCH($D514,INDIRECT($C514),0)+MATCH($C514,FIPs_codes!$G$1:$G$3296,0)-1),COLUMN(FIPs_codes!C512))))),"",INDIRECT(CONCATENATE("FIPs_codes!",ADDRESS((MATCH($D514,INDIRECT($C514),0)+MATCH($C514,FIPs_codes!$G$1:$G$3296,0)-1),COLUMN(FIPs_codes!C512)))))</f>
        <v>6</v>
      </c>
      <c r="G514" s="80" t="s">
        <v>216</v>
      </c>
      <c r="H514" s="206" t="s">
        <v>217</v>
      </c>
      <c r="I514" s="77" t="s">
        <v>463</v>
      </c>
      <c r="J514" s="78" t="s">
        <v>268</v>
      </c>
      <c r="K514" s="79" t="s">
        <v>78</v>
      </c>
      <c r="L514" s="79" t="s">
        <v>269</v>
      </c>
      <c r="M514" s="81" t="s">
        <v>57</v>
      </c>
      <c r="N514" s="83" t="s">
        <v>422</v>
      </c>
      <c r="O514" s="84">
        <v>1984</v>
      </c>
      <c r="P514" s="85" t="s">
        <v>285</v>
      </c>
      <c r="Q514" s="243">
        <v>1232</v>
      </c>
      <c r="R514" s="79" t="s">
        <v>244</v>
      </c>
      <c r="S514" s="81" t="s">
        <v>60</v>
      </c>
      <c r="T514" s="77" t="s">
        <v>263</v>
      </c>
      <c r="U514" s="86" t="s">
        <v>134</v>
      </c>
      <c r="V514" s="115" t="s">
        <v>254</v>
      </c>
      <c r="W514" s="87" t="s">
        <v>225</v>
      </c>
      <c r="X514" s="88" t="s">
        <v>65</v>
      </c>
      <c r="Y514" s="88">
        <v>40417</v>
      </c>
      <c r="Z514" s="79">
        <v>73</v>
      </c>
      <c r="AA514" s="279">
        <v>1055</v>
      </c>
      <c r="AB514" s="79" t="s">
        <v>66</v>
      </c>
      <c r="AC514" s="279">
        <v>74309</v>
      </c>
      <c r="AD514" s="81" t="s">
        <v>262</v>
      </c>
      <c r="AE514" s="83" t="s">
        <v>255</v>
      </c>
      <c r="AF514" s="85" t="s">
        <v>236</v>
      </c>
      <c r="AG514" s="78" t="s">
        <v>229</v>
      </c>
      <c r="AH514" s="79">
        <v>0</v>
      </c>
      <c r="AI514" s="79">
        <v>108.81</v>
      </c>
      <c r="AJ514" s="81">
        <v>108.81</v>
      </c>
      <c r="AK514" s="77">
        <v>0</v>
      </c>
      <c r="AL514" s="89">
        <v>0</v>
      </c>
      <c r="AM514" s="113" t="s">
        <v>230</v>
      </c>
      <c r="AN514" s="79" t="s">
        <v>231</v>
      </c>
      <c r="AO514" s="79" t="s">
        <v>232</v>
      </c>
      <c r="AP514" s="76" t="s">
        <v>16963</v>
      </c>
      <c r="AQ514" s="27" t="str">
        <f t="shared" si="18"/>
        <v>Record Complete</v>
      </c>
      <c r="AR514" s="77"/>
      <c r="AS514" s="5" t="str">
        <f t="shared" si="19"/>
        <v/>
      </c>
      <c r="AT514" t="s">
        <v>17200</v>
      </c>
    </row>
    <row r="515" spans="1:46" ht="15.75" thickBot="1" x14ac:dyDescent="0.3">
      <c r="A515" s="77" t="s">
        <v>464</v>
      </c>
      <c r="B515" s="78">
        <v>1711</v>
      </c>
      <c r="C515" s="79" t="s">
        <v>213</v>
      </c>
      <c r="D515" s="79" t="s">
        <v>461</v>
      </c>
      <c r="E515" s="51" t="str">
        <f ca="1">IF(ISERROR(INDIRECT(CONCATENATE("FIPs_codes!",ADDRESS((MATCH($D515,INDIRECT($C515),0)+MATCH($C515,FIPs_codes!$G$1:$G$3296,0)-1),COLUMN(FIPs_codes!A513))))),"",INDIRECT(CONCATENATE("FIPs_codes!",ADDRESS((MATCH($D515,INDIRECT($C515),0)+MATCH($C515,FIPs_codes!$G$1:$G$3296,0)-1),COLUMN(FIPs_codes!A513)))))</f>
        <v>40053</v>
      </c>
      <c r="F515" s="51">
        <f ca="1">IF(ISERROR(INDIRECT(CONCATENATE("FIPs_codes!",ADDRESS((MATCH($D515,INDIRECT($C515),0)+MATCH($C515,FIPs_codes!$G$1:$G$3296,0)-1),COLUMN(FIPs_codes!C513))))),"",INDIRECT(CONCATENATE("FIPs_codes!",ADDRESS((MATCH($D515,INDIRECT($C515),0)+MATCH($C515,FIPs_codes!$G$1:$G$3296,0)-1),COLUMN(FIPs_codes!C513)))))</f>
        <v>6</v>
      </c>
      <c r="G515" s="80" t="s">
        <v>216</v>
      </c>
      <c r="H515" s="206" t="s">
        <v>217</v>
      </c>
      <c r="I515" s="77" t="s">
        <v>463</v>
      </c>
      <c r="J515" s="78" t="s">
        <v>268</v>
      </c>
      <c r="K515" s="79" t="s">
        <v>78</v>
      </c>
      <c r="L515" s="79" t="s">
        <v>269</v>
      </c>
      <c r="M515" s="81" t="s">
        <v>57</v>
      </c>
      <c r="N515" s="83" t="s">
        <v>422</v>
      </c>
      <c r="O515" s="84">
        <v>1984</v>
      </c>
      <c r="P515" s="85" t="s">
        <v>252</v>
      </c>
      <c r="Q515" s="243">
        <v>1232</v>
      </c>
      <c r="R515" s="79" t="s">
        <v>244</v>
      </c>
      <c r="S515" s="81" t="s">
        <v>60</v>
      </c>
      <c r="T515" s="77" t="s">
        <v>263</v>
      </c>
      <c r="U515" s="86" t="s">
        <v>134</v>
      </c>
      <c r="V515" s="115" t="s">
        <v>254</v>
      </c>
      <c r="W515" s="87" t="s">
        <v>225</v>
      </c>
      <c r="X515" s="88" t="s">
        <v>65</v>
      </c>
      <c r="Y515" s="88">
        <v>40417</v>
      </c>
      <c r="Z515" s="79">
        <v>79</v>
      </c>
      <c r="AA515" s="279">
        <v>1055</v>
      </c>
      <c r="AB515" s="79" t="s">
        <v>66</v>
      </c>
      <c r="AC515" s="279">
        <v>55245</v>
      </c>
      <c r="AD515" s="81" t="s">
        <v>262</v>
      </c>
      <c r="AE515" s="83" t="s">
        <v>255</v>
      </c>
      <c r="AF515" s="85" t="s">
        <v>236</v>
      </c>
      <c r="AG515" s="78" t="s">
        <v>229</v>
      </c>
      <c r="AH515" s="79">
        <v>0</v>
      </c>
      <c r="AI515" s="79">
        <v>163.95</v>
      </c>
      <c r="AJ515" s="81">
        <v>163.95</v>
      </c>
      <c r="AK515" s="77">
        <v>0</v>
      </c>
      <c r="AL515" s="89">
        <v>0</v>
      </c>
      <c r="AM515" s="113" t="s">
        <v>230</v>
      </c>
      <c r="AN515" s="79" t="s">
        <v>231</v>
      </c>
      <c r="AO515" s="79" t="s">
        <v>232</v>
      </c>
      <c r="AP515" s="76" t="s">
        <v>16963</v>
      </c>
      <c r="AQ515" s="27" t="str">
        <f t="shared" si="18"/>
        <v>Record Complete</v>
      </c>
      <c r="AR515" s="77"/>
      <c r="AS515" s="5" t="str">
        <f t="shared" si="19"/>
        <v/>
      </c>
      <c r="AT515" t="s">
        <v>17200</v>
      </c>
    </row>
    <row r="516" spans="1:46" ht="15.75" thickBot="1" x14ac:dyDescent="0.3">
      <c r="A516" s="90" t="s">
        <v>464</v>
      </c>
      <c r="B516" s="91">
        <v>1711</v>
      </c>
      <c r="C516" s="92" t="s">
        <v>213</v>
      </c>
      <c r="D516" s="92" t="s">
        <v>461</v>
      </c>
      <c r="E516" s="51" t="str">
        <f ca="1">IF(ISERROR(INDIRECT(CONCATENATE("FIPs_codes!",ADDRESS((MATCH($D516,INDIRECT($C516),0)+MATCH($C516,FIPs_codes!$G$1:$G$3296,0)-1),COLUMN(FIPs_codes!A514))))),"",INDIRECT(CONCATENATE("FIPs_codes!",ADDRESS((MATCH($D516,INDIRECT($C516),0)+MATCH($C516,FIPs_codes!$G$1:$G$3296,0)-1),COLUMN(FIPs_codes!A514)))))</f>
        <v>40053</v>
      </c>
      <c r="F516" s="51">
        <f ca="1">IF(ISERROR(INDIRECT(CONCATENATE("FIPs_codes!",ADDRESS((MATCH($D516,INDIRECT($C516),0)+MATCH($C516,FIPs_codes!$G$1:$G$3296,0)-1),COLUMN(FIPs_codes!C514))))),"",INDIRECT(CONCATENATE("FIPs_codes!",ADDRESS((MATCH($D516,INDIRECT($C516),0)+MATCH($C516,FIPs_codes!$G$1:$G$3296,0)-1),COLUMN(FIPs_codes!C514)))))</f>
        <v>6</v>
      </c>
      <c r="G516" s="110" t="s">
        <v>216</v>
      </c>
      <c r="H516" s="204" t="s">
        <v>217</v>
      </c>
      <c r="I516" s="90" t="s">
        <v>463</v>
      </c>
      <c r="J516" s="91" t="s">
        <v>268</v>
      </c>
      <c r="K516" s="92" t="s">
        <v>78</v>
      </c>
      <c r="L516" s="92" t="s">
        <v>269</v>
      </c>
      <c r="M516" s="93" t="s">
        <v>57</v>
      </c>
      <c r="N516" s="95" t="s">
        <v>422</v>
      </c>
      <c r="O516" s="96">
        <v>1984</v>
      </c>
      <c r="P516" s="97" t="s">
        <v>252</v>
      </c>
      <c r="Q516" s="241">
        <v>1232</v>
      </c>
      <c r="R516" s="92" t="s">
        <v>244</v>
      </c>
      <c r="S516" s="93" t="s">
        <v>60</v>
      </c>
      <c r="T516" s="90" t="s">
        <v>263</v>
      </c>
      <c r="U516" s="98" t="s">
        <v>134</v>
      </c>
      <c r="V516" s="116" t="s">
        <v>254</v>
      </c>
      <c r="W516" s="99" t="s">
        <v>225</v>
      </c>
      <c r="X516" s="100" t="s">
        <v>65</v>
      </c>
      <c r="Y516" s="100">
        <v>40417</v>
      </c>
      <c r="Z516" s="92">
        <v>79</v>
      </c>
      <c r="AA516" s="278">
        <v>1055</v>
      </c>
      <c r="AB516" s="92" t="s">
        <v>66</v>
      </c>
      <c r="AC516" s="278">
        <v>55245</v>
      </c>
      <c r="AD516" s="93" t="s">
        <v>262</v>
      </c>
      <c r="AE516" s="95" t="s">
        <v>255</v>
      </c>
      <c r="AF516" s="97" t="s">
        <v>236</v>
      </c>
      <c r="AG516" s="91" t="s">
        <v>229</v>
      </c>
      <c r="AH516" s="92">
        <v>0</v>
      </c>
      <c r="AI516" s="92">
        <v>209.93</v>
      </c>
      <c r="AJ516" s="93">
        <v>209.93</v>
      </c>
      <c r="AK516" s="90">
        <v>0</v>
      </c>
      <c r="AL516" s="89">
        <v>0</v>
      </c>
      <c r="AM516" s="112" t="s">
        <v>230</v>
      </c>
      <c r="AN516" s="92" t="s">
        <v>231</v>
      </c>
      <c r="AO516" s="92" t="s">
        <v>232</v>
      </c>
      <c r="AP516" s="76" t="s">
        <v>16963</v>
      </c>
      <c r="AQ516" s="27" t="str">
        <f t="shared" ref="AQ516:AQ579" si="20">IF(OR(ISBLANK(B516),ISBLANK(C516),ISBLANK(D516),ISBLANK(G516),ISBLANK(H516),NOT(OR(NOT(ISBLANK(J516)),AND(NOT(ISBLANK(K516)),NOT(ISBLANK(L516))))),ISBLANK(M516),ISBLANK(Q516),ISBLANK(R516),ISBLANK(U516),ISBLANK(W516),ISBLANK(X516),ISBLANK(Y516),ISBLANK(Z516),ISBLANK(AA516),ISBLANK(AB516),ISBLANK(AC516),ISBLANK(AD516),ISBLANK(AM516),ISBLANK(AN516),AND(ISBLANK(AO516),ISBLANK(AP516))),"Record incomplete","Record Complete")</f>
        <v>Record Complete</v>
      </c>
      <c r="AR516" s="90"/>
      <c r="AS516" s="5" t="str">
        <f t="shared" ref="AS516:AS579" si="21">IF(AND(A515=A515,K516=K515,L516=L515,N516=N515,Y516=Y515,Z516=Z515,AJ516=AJ515,AI516=AI515),"DUP","")</f>
        <v/>
      </c>
      <c r="AT516" t="s">
        <v>17200</v>
      </c>
    </row>
    <row r="517" spans="1:46" ht="15.75" thickBot="1" x14ac:dyDescent="0.3">
      <c r="A517" s="90" t="s">
        <v>464</v>
      </c>
      <c r="B517" s="91">
        <v>1711</v>
      </c>
      <c r="C517" s="92" t="s">
        <v>213</v>
      </c>
      <c r="D517" s="92" t="s">
        <v>461</v>
      </c>
      <c r="E517" s="51" t="str">
        <f ca="1">IF(ISERROR(INDIRECT(CONCATENATE("FIPs_codes!",ADDRESS((MATCH($D517,INDIRECT($C517),0)+MATCH($C517,FIPs_codes!$G$1:$G$3296,0)-1),COLUMN(FIPs_codes!A515))))),"",INDIRECT(CONCATENATE("FIPs_codes!",ADDRESS((MATCH($D517,INDIRECT($C517),0)+MATCH($C517,FIPs_codes!$G$1:$G$3296,0)-1),COLUMN(FIPs_codes!A515)))))</f>
        <v>40053</v>
      </c>
      <c r="F517" s="51">
        <f ca="1">IF(ISERROR(INDIRECT(CONCATENATE("FIPs_codes!",ADDRESS((MATCH($D517,INDIRECT($C517),0)+MATCH($C517,FIPs_codes!$G$1:$G$3296,0)-1),COLUMN(FIPs_codes!C515))))),"",INDIRECT(CONCATENATE("FIPs_codes!",ADDRESS((MATCH($D517,INDIRECT($C517),0)+MATCH($C517,FIPs_codes!$G$1:$G$3296,0)-1),COLUMN(FIPs_codes!C515)))))</f>
        <v>6</v>
      </c>
      <c r="G517" s="110" t="s">
        <v>216</v>
      </c>
      <c r="H517" s="204" t="s">
        <v>217</v>
      </c>
      <c r="I517" s="90" t="s">
        <v>463</v>
      </c>
      <c r="J517" s="91" t="s">
        <v>268</v>
      </c>
      <c r="K517" s="92" t="s">
        <v>78</v>
      </c>
      <c r="L517" s="92" t="s">
        <v>269</v>
      </c>
      <c r="M517" s="93" t="s">
        <v>57</v>
      </c>
      <c r="N517" s="95" t="s">
        <v>422</v>
      </c>
      <c r="O517" s="96">
        <v>1984</v>
      </c>
      <c r="P517" s="97" t="s">
        <v>285</v>
      </c>
      <c r="Q517" s="241">
        <v>1232</v>
      </c>
      <c r="R517" s="92" t="s">
        <v>244</v>
      </c>
      <c r="S517" s="93" t="s">
        <v>60</v>
      </c>
      <c r="T517" s="90" t="s">
        <v>263</v>
      </c>
      <c r="U517" s="98" t="s">
        <v>134</v>
      </c>
      <c r="V517" s="116" t="s">
        <v>254</v>
      </c>
      <c r="W517" s="99" t="s">
        <v>225</v>
      </c>
      <c r="X517" s="100" t="s">
        <v>65</v>
      </c>
      <c r="Y517" s="100">
        <v>40417</v>
      </c>
      <c r="Z517" s="92">
        <v>73</v>
      </c>
      <c r="AA517" s="278">
        <v>1055</v>
      </c>
      <c r="AB517" s="92" t="s">
        <v>66</v>
      </c>
      <c r="AC517" s="278">
        <v>74309</v>
      </c>
      <c r="AD517" s="93" t="s">
        <v>262</v>
      </c>
      <c r="AE517" s="95" t="s">
        <v>255</v>
      </c>
      <c r="AF517" s="97" t="s">
        <v>236</v>
      </c>
      <c r="AG517" s="91" t="s">
        <v>229</v>
      </c>
      <c r="AH517" s="92">
        <v>0.57999999999999996</v>
      </c>
      <c r="AI517" s="92">
        <v>289.61</v>
      </c>
      <c r="AJ517" s="93">
        <v>290.19</v>
      </c>
      <c r="AK517" s="90">
        <v>0</v>
      </c>
      <c r="AL517" s="89">
        <v>1.9986905131120988E-3</v>
      </c>
      <c r="AM517" s="112" t="s">
        <v>230</v>
      </c>
      <c r="AN517" s="92" t="s">
        <v>231</v>
      </c>
      <c r="AO517" s="92" t="s">
        <v>232</v>
      </c>
      <c r="AP517" s="76" t="s">
        <v>16963</v>
      </c>
      <c r="AQ517" s="27" t="str">
        <f t="shared" si="20"/>
        <v>Record Complete</v>
      </c>
      <c r="AR517" s="90"/>
      <c r="AS517" s="5" t="str">
        <f t="shared" si="21"/>
        <v/>
      </c>
      <c r="AT517" t="s">
        <v>17200</v>
      </c>
    </row>
    <row r="518" spans="1:46" ht="15.75" thickBot="1" x14ac:dyDescent="0.3">
      <c r="A518" s="90" t="s">
        <v>464</v>
      </c>
      <c r="B518" s="91">
        <v>1711</v>
      </c>
      <c r="C518" s="92" t="s">
        <v>213</v>
      </c>
      <c r="D518" s="92" t="s">
        <v>461</v>
      </c>
      <c r="E518" s="51" t="str">
        <f ca="1">IF(ISERROR(INDIRECT(CONCATENATE("FIPs_codes!",ADDRESS((MATCH($D518,INDIRECT($C518),0)+MATCH($C518,FIPs_codes!$G$1:$G$3296,0)-1),COLUMN(FIPs_codes!A516))))),"",INDIRECT(CONCATENATE("FIPs_codes!",ADDRESS((MATCH($D518,INDIRECT($C518),0)+MATCH($C518,FIPs_codes!$G$1:$G$3296,0)-1),COLUMN(FIPs_codes!A516)))))</f>
        <v>40053</v>
      </c>
      <c r="F518" s="51">
        <f ca="1">IF(ISERROR(INDIRECT(CONCATENATE("FIPs_codes!",ADDRESS((MATCH($D518,INDIRECT($C518),0)+MATCH($C518,FIPs_codes!$G$1:$G$3296,0)-1),COLUMN(FIPs_codes!C516))))),"",INDIRECT(CONCATENATE("FIPs_codes!",ADDRESS((MATCH($D518,INDIRECT($C518),0)+MATCH($C518,FIPs_codes!$G$1:$G$3296,0)-1),COLUMN(FIPs_codes!C516)))))</f>
        <v>6</v>
      </c>
      <c r="G518" s="110" t="s">
        <v>216</v>
      </c>
      <c r="H518" s="204" t="s">
        <v>217</v>
      </c>
      <c r="I518" s="90" t="s">
        <v>463</v>
      </c>
      <c r="J518" s="91" t="s">
        <v>268</v>
      </c>
      <c r="K518" s="92" t="s">
        <v>78</v>
      </c>
      <c r="L518" s="92" t="s">
        <v>269</v>
      </c>
      <c r="M518" s="93" t="s">
        <v>57</v>
      </c>
      <c r="N518" s="95" t="s">
        <v>422</v>
      </c>
      <c r="O518" s="96">
        <v>1984</v>
      </c>
      <c r="P518" s="97" t="s">
        <v>252</v>
      </c>
      <c r="Q518" s="241">
        <v>1232</v>
      </c>
      <c r="R518" s="92" t="s">
        <v>244</v>
      </c>
      <c r="S518" s="93" t="s">
        <v>60</v>
      </c>
      <c r="T518" s="90" t="s">
        <v>263</v>
      </c>
      <c r="U518" s="98" t="s">
        <v>134</v>
      </c>
      <c r="V518" s="116" t="s">
        <v>254</v>
      </c>
      <c r="W518" s="99" t="s">
        <v>225</v>
      </c>
      <c r="X518" s="100" t="s">
        <v>65</v>
      </c>
      <c r="Y518" s="100">
        <v>40417</v>
      </c>
      <c r="Z518" s="92">
        <v>79</v>
      </c>
      <c r="AA518" s="278">
        <v>1055</v>
      </c>
      <c r="AB518" s="92" t="s">
        <v>66</v>
      </c>
      <c r="AC518" s="278">
        <v>55245</v>
      </c>
      <c r="AD518" s="93" t="s">
        <v>262</v>
      </c>
      <c r="AE518" s="95" t="s">
        <v>255</v>
      </c>
      <c r="AF518" s="97" t="s">
        <v>236</v>
      </c>
      <c r="AG518" s="91" t="s">
        <v>229</v>
      </c>
      <c r="AH518" s="92">
        <v>0.98</v>
      </c>
      <c r="AI518" s="92">
        <v>355.55</v>
      </c>
      <c r="AJ518" s="93">
        <v>356.53000000000003</v>
      </c>
      <c r="AK518" s="90">
        <v>0</v>
      </c>
      <c r="AL518" s="89">
        <v>2.7487167980254114E-3</v>
      </c>
      <c r="AM518" s="112" t="s">
        <v>230</v>
      </c>
      <c r="AN518" s="92" t="s">
        <v>231</v>
      </c>
      <c r="AO518" s="92" t="s">
        <v>232</v>
      </c>
      <c r="AP518" s="76" t="s">
        <v>16963</v>
      </c>
      <c r="AQ518" s="27" t="str">
        <f t="shared" si="20"/>
        <v>Record Complete</v>
      </c>
      <c r="AR518" s="90"/>
      <c r="AS518" s="5" t="str">
        <f t="shared" si="21"/>
        <v/>
      </c>
      <c r="AT518" t="s">
        <v>17200</v>
      </c>
    </row>
    <row r="519" spans="1:46" ht="15.75" thickBot="1" x14ac:dyDescent="0.3">
      <c r="A519" s="77" t="s">
        <v>464</v>
      </c>
      <c r="B519" s="78">
        <v>1711</v>
      </c>
      <c r="C519" s="79" t="s">
        <v>213</v>
      </c>
      <c r="D519" s="79" t="s">
        <v>461</v>
      </c>
      <c r="E519" s="51" t="str">
        <f ca="1">IF(ISERROR(INDIRECT(CONCATENATE("FIPs_codes!",ADDRESS((MATCH($D519,INDIRECT($C519),0)+MATCH($C519,FIPs_codes!$G$1:$G$3296,0)-1),COLUMN(FIPs_codes!A517))))),"",INDIRECT(CONCATENATE("FIPs_codes!",ADDRESS((MATCH($D519,INDIRECT($C519),0)+MATCH($C519,FIPs_codes!$G$1:$G$3296,0)-1),COLUMN(FIPs_codes!A517)))))</f>
        <v>40053</v>
      </c>
      <c r="F519" s="51">
        <f ca="1">IF(ISERROR(INDIRECT(CONCATENATE("FIPs_codes!",ADDRESS((MATCH($D519,INDIRECT($C519),0)+MATCH($C519,FIPs_codes!$G$1:$G$3296,0)-1),COLUMN(FIPs_codes!C517))))),"",INDIRECT(CONCATENATE("FIPs_codes!",ADDRESS((MATCH($D519,INDIRECT($C519),0)+MATCH($C519,FIPs_codes!$G$1:$G$3296,0)-1),COLUMN(FIPs_codes!C517)))))</f>
        <v>6</v>
      </c>
      <c r="G519" s="80" t="s">
        <v>216</v>
      </c>
      <c r="H519" s="206" t="s">
        <v>217</v>
      </c>
      <c r="I519" s="77" t="s">
        <v>463</v>
      </c>
      <c r="J519" s="78" t="s">
        <v>268</v>
      </c>
      <c r="K519" s="79" t="s">
        <v>78</v>
      </c>
      <c r="L519" s="79" t="s">
        <v>269</v>
      </c>
      <c r="M519" s="81" t="s">
        <v>57</v>
      </c>
      <c r="N519" s="83" t="s">
        <v>422</v>
      </c>
      <c r="O519" s="84">
        <v>1984</v>
      </c>
      <c r="P519" s="85" t="s">
        <v>285</v>
      </c>
      <c r="Q519" s="243">
        <v>1232</v>
      </c>
      <c r="R519" s="79" t="s">
        <v>244</v>
      </c>
      <c r="S519" s="81" t="s">
        <v>60</v>
      </c>
      <c r="T519" s="77" t="s">
        <v>263</v>
      </c>
      <c r="U519" s="86" t="s">
        <v>134</v>
      </c>
      <c r="V519" s="115" t="s">
        <v>254</v>
      </c>
      <c r="W519" s="87" t="s">
        <v>225</v>
      </c>
      <c r="X519" s="88" t="s">
        <v>65</v>
      </c>
      <c r="Y519" s="88">
        <v>40417</v>
      </c>
      <c r="Z519" s="79">
        <v>73</v>
      </c>
      <c r="AA519" s="279">
        <v>1055</v>
      </c>
      <c r="AB519" s="79" t="s">
        <v>66</v>
      </c>
      <c r="AC519" s="279">
        <v>74309</v>
      </c>
      <c r="AD519" s="81" t="s">
        <v>262</v>
      </c>
      <c r="AE519" s="83" t="s">
        <v>255</v>
      </c>
      <c r="AF519" s="85" t="s">
        <v>236</v>
      </c>
      <c r="AG519" s="78" t="s">
        <v>229</v>
      </c>
      <c r="AH519" s="79">
        <v>2.48</v>
      </c>
      <c r="AI519" s="79">
        <v>453.46</v>
      </c>
      <c r="AJ519" s="81">
        <v>455.94</v>
      </c>
      <c r="AK519" s="77">
        <v>0</v>
      </c>
      <c r="AL519" s="89">
        <v>5.4393121902004647E-3</v>
      </c>
      <c r="AM519" s="113" t="s">
        <v>230</v>
      </c>
      <c r="AN519" s="79" t="s">
        <v>231</v>
      </c>
      <c r="AO519" s="79" t="s">
        <v>232</v>
      </c>
      <c r="AP519" s="76" t="s">
        <v>16963</v>
      </c>
      <c r="AQ519" s="27" t="str">
        <f t="shared" si="20"/>
        <v>Record Complete</v>
      </c>
      <c r="AR519" s="77"/>
      <c r="AS519" s="5" t="str">
        <f t="shared" si="21"/>
        <v/>
      </c>
      <c r="AT519" t="s">
        <v>17200</v>
      </c>
    </row>
    <row r="520" spans="1:46" ht="15.75" thickBot="1" x14ac:dyDescent="0.3">
      <c r="A520" s="186" t="s">
        <v>464</v>
      </c>
      <c r="B520" s="37">
        <v>1711</v>
      </c>
      <c r="C520" s="31" t="s">
        <v>213</v>
      </c>
      <c r="D520" s="31" t="s">
        <v>461</v>
      </c>
      <c r="E520" s="51" t="str">
        <f ca="1">IF(ISERROR(INDIRECT(CONCATENATE("FIPs_codes!",ADDRESS((MATCH($D520,INDIRECT($C520),0)+MATCH($C520,FIPs_codes!$G$1:$G$3296,0)-1),COLUMN(FIPs_codes!A518))))),"",INDIRECT(CONCATENATE("FIPs_codes!",ADDRESS((MATCH($D520,INDIRECT($C520),0)+MATCH($C520,FIPs_codes!$G$1:$G$3296,0)-1),COLUMN(FIPs_codes!A518)))))</f>
        <v>40053</v>
      </c>
      <c r="F520" s="51">
        <f ca="1">IF(ISERROR(INDIRECT(CONCATENATE("FIPs_codes!",ADDRESS((MATCH($D520,INDIRECT($C520),0)+MATCH($C520,FIPs_codes!$G$1:$G$3296,0)-1),COLUMN(FIPs_codes!C518))))),"",INDIRECT(CONCATENATE("FIPs_codes!",ADDRESS((MATCH($D520,INDIRECT($C520),0)+MATCH($C520,FIPs_codes!$G$1:$G$3296,0)-1),COLUMN(FIPs_codes!C518)))))</f>
        <v>6</v>
      </c>
      <c r="G520" s="33" t="s">
        <v>216</v>
      </c>
      <c r="H520" s="205" t="s">
        <v>217</v>
      </c>
      <c r="I520" s="186" t="s">
        <v>463</v>
      </c>
      <c r="J520" s="37" t="s">
        <v>268</v>
      </c>
      <c r="K520" s="31" t="s">
        <v>78</v>
      </c>
      <c r="L520" s="31" t="s">
        <v>269</v>
      </c>
      <c r="M520" s="41" t="s">
        <v>57</v>
      </c>
      <c r="N520" s="29" t="s">
        <v>422</v>
      </c>
      <c r="O520" s="39">
        <v>1984</v>
      </c>
      <c r="P520" s="35" t="s">
        <v>288</v>
      </c>
      <c r="Q520" s="242">
        <v>1232</v>
      </c>
      <c r="R520" s="31" t="s">
        <v>244</v>
      </c>
      <c r="S520" s="41" t="s">
        <v>60</v>
      </c>
      <c r="T520" s="186" t="s">
        <v>263</v>
      </c>
      <c r="U520" s="256" t="s">
        <v>134</v>
      </c>
      <c r="V520" s="217" t="s">
        <v>254</v>
      </c>
      <c r="W520" s="262" t="s">
        <v>225</v>
      </c>
      <c r="X520" s="43" t="s">
        <v>65</v>
      </c>
      <c r="Y520" s="43">
        <v>40421</v>
      </c>
      <c r="Z520" s="31">
        <v>83</v>
      </c>
      <c r="AA520" s="240">
        <v>1055</v>
      </c>
      <c r="AB520" s="31" t="s">
        <v>66</v>
      </c>
      <c r="AC520" s="240">
        <v>49798</v>
      </c>
      <c r="AD520" s="41" t="s">
        <v>262</v>
      </c>
      <c r="AE520" s="29" t="s">
        <v>255</v>
      </c>
      <c r="AF520" s="35" t="s">
        <v>236</v>
      </c>
      <c r="AG520" s="37" t="s">
        <v>229</v>
      </c>
      <c r="AH520" s="31">
        <v>0.18</v>
      </c>
      <c r="AI520" s="31">
        <v>289.01</v>
      </c>
      <c r="AJ520" s="41">
        <v>289.19</v>
      </c>
      <c r="AK520" s="186">
        <v>0</v>
      </c>
      <c r="AL520" s="108">
        <v>6.2242816141636981E-4</v>
      </c>
      <c r="AM520" s="289" t="s">
        <v>230</v>
      </c>
      <c r="AN520" s="197" t="s">
        <v>231</v>
      </c>
      <c r="AO520" s="197" t="s">
        <v>232</v>
      </c>
      <c r="AP520" s="76" t="s">
        <v>16963</v>
      </c>
      <c r="AQ520" s="27" t="str">
        <f t="shared" si="20"/>
        <v>Record Complete</v>
      </c>
      <c r="AR520" s="186"/>
      <c r="AS520" s="5" t="str">
        <f t="shared" si="21"/>
        <v/>
      </c>
      <c r="AT520" t="s">
        <v>17200</v>
      </c>
    </row>
    <row r="521" spans="1:46" ht="15.75" thickBot="1" x14ac:dyDescent="0.3">
      <c r="A521" s="72" t="s">
        <v>464</v>
      </c>
      <c r="B521" s="55">
        <v>1711</v>
      </c>
      <c r="C521" s="49" t="s">
        <v>213</v>
      </c>
      <c r="D521" s="49" t="s">
        <v>461</v>
      </c>
      <c r="E521" s="51" t="str">
        <f ca="1">IF(ISERROR(INDIRECT(CONCATENATE("FIPs_codes!",ADDRESS((MATCH($D521,INDIRECT($C521),0)+MATCH($C521,FIPs_codes!$G$1:$G$3296,0)-1),COLUMN(FIPs_codes!A519))))),"",INDIRECT(CONCATENATE("FIPs_codes!",ADDRESS((MATCH($D521,INDIRECT($C521),0)+MATCH($C521,FIPs_codes!$G$1:$G$3296,0)-1),COLUMN(FIPs_codes!A519)))))</f>
        <v>40053</v>
      </c>
      <c r="F521" s="51">
        <f ca="1">IF(ISERROR(INDIRECT(CONCATENATE("FIPs_codes!",ADDRESS((MATCH($D521,INDIRECT($C521),0)+MATCH($C521,FIPs_codes!$G$1:$G$3296,0)-1),COLUMN(FIPs_codes!C519))))),"",INDIRECT(CONCATENATE("FIPs_codes!",ADDRESS((MATCH($D521,INDIRECT($C521),0)+MATCH($C521,FIPs_codes!$G$1:$G$3296,0)-1),COLUMN(FIPs_codes!C519)))))</f>
        <v>6</v>
      </c>
      <c r="G521" s="51" t="s">
        <v>216</v>
      </c>
      <c r="H521" s="207" t="s">
        <v>217</v>
      </c>
      <c r="I521" s="72" t="s">
        <v>463</v>
      </c>
      <c r="J521" s="55" t="s">
        <v>268</v>
      </c>
      <c r="K521" s="49" t="s">
        <v>78</v>
      </c>
      <c r="L521" s="49" t="s">
        <v>269</v>
      </c>
      <c r="M521" s="59" t="s">
        <v>57</v>
      </c>
      <c r="N521" s="47" t="s">
        <v>422</v>
      </c>
      <c r="O521" s="57">
        <v>1984</v>
      </c>
      <c r="P521" s="53" t="s">
        <v>288</v>
      </c>
      <c r="Q521" s="244">
        <v>1232</v>
      </c>
      <c r="R521" s="49" t="s">
        <v>244</v>
      </c>
      <c r="S521" s="59" t="s">
        <v>60</v>
      </c>
      <c r="T521" s="72" t="s">
        <v>263</v>
      </c>
      <c r="U521" s="73" t="s">
        <v>134</v>
      </c>
      <c r="V521" s="114" t="s">
        <v>254</v>
      </c>
      <c r="W521" s="74" t="s">
        <v>225</v>
      </c>
      <c r="X521" s="61" t="s">
        <v>65</v>
      </c>
      <c r="Y521" s="61">
        <v>40421</v>
      </c>
      <c r="Z521" s="49">
        <v>83</v>
      </c>
      <c r="AA521" s="128">
        <v>1055</v>
      </c>
      <c r="AB521" s="49" t="s">
        <v>66</v>
      </c>
      <c r="AC521" s="128">
        <v>49798</v>
      </c>
      <c r="AD521" s="59" t="s">
        <v>262</v>
      </c>
      <c r="AE521" s="47" t="s">
        <v>255</v>
      </c>
      <c r="AF521" s="53" t="s">
        <v>236</v>
      </c>
      <c r="AG521" s="55" t="s">
        <v>229</v>
      </c>
      <c r="AH521" s="49">
        <v>4.57</v>
      </c>
      <c r="AI521" s="49">
        <v>392.61</v>
      </c>
      <c r="AJ521" s="59">
        <v>397.18</v>
      </c>
      <c r="AK521" s="72">
        <v>0</v>
      </c>
      <c r="AL521" s="75">
        <v>1.1506118132836498E-2</v>
      </c>
      <c r="AM521" s="111" t="s">
        <v>230</v>
      </c>
      <c r="AN521" s="49" t="s">
        <v>231</v>
      </c>
      <c r="AO521" s="49" t="s">
        <v>232</v>
      </c>
      <c r="AP521" s="76" t="s">
        <v>16963</v>
      </c>
      <c r="AQ521" s="27" t="str">
        <f t="shared" si="20"/>
        <v>Record Complete</v>
      </c>
      <c r="AR521" s="72"/>
      <c r="AS521" s="5" t="str">
        <f t="shared" si="21"/>
        <v/>
      </c>
      <c r="AT521" t="s">
        <v>17200</v>
      </c>
    </row>
    <row r="522" spans="1:46" ht="15.75" thickBot="1" x14ac:dyDescent="0.3">
      <c r="A522" s="77" t="s">
        <v>464</v>
      </c>
      <c r="B522" s="78">
        <v>1711</v>
      </c>
      <c r="C522" s="79" t="s">
        <v>213</v>
      </c>
      <c r="D522" s="79" t="s">
        <v>461</v>
      </c>
      <c r="E522" s="51" t="str">
        <f ca="1">IF(ISERROR(INDIRECT(CONCATENATE("FIPs_codes!",ADDRESS((MATCH($D522,INDIRECT($C522),0)+MATCH($C522,FIPs_codes!$G$1:$G$3296,0)-1),COLUMN(FIPs_codes!A520))))),"",INDIRECT(CONCATENATE("FIPs_codes!",ADDRESS((MATCH($D522,INDIRECT($C522),0)+MATCH($C522,FIPs_codes!$G$1:$G$3296,0)-1),COLUMN(FIPs_codes!A520)))))</f>
        <v>40053</v>
      </c>
      <c r="F522" s="51">
        <f ca="1">IF(ISERROR(INDIRECT(CONCATENATE("FIPs_codes!",ADDRESS((MATCH($D522,INDIRECT($C522),0)+MATCH($C522,FIPs_codes!$G$1:$G$3296,0)-1),COLUMN(FIPs_codes!C520))))),"",INDIRECT(CONCATENATE("FIPs_codes!",ADDRESS((MATCH($D522,INDIRECT($C522),0)+MATCH($C522,FIPs_codes!$G$1:$G$3296,0)-1),COLUMN(FIPs_codes!C520)))))</f>
        <v>6</v>
      </c>
      <c r="G522" s="80" t="s">
        <v>216</v>
      </c>
      <c r="H522" s="206" t="s">
        <v>217</v>
      </c>
      <c r="I522" s="77" t="s">
        <v>463</v>
      </c>
      <c r="J522" s="78" t="s">
        <v>268</v>
      </c>
      <c r="K522" s="79" t="s">
        <v>78</v>
      </c>
      <c r="L522" s="79" t="s">
        <v>269</v>
      </c>
      <c r="M522" s="81" t="s">
        <v>57</v>
      </c>
      <c r="N522" s="83" t="s">
        <v>422</v>
      </c>
      <c r="O522" s="84">
        <v>1984</v>
      </c>
      <c r="P522" s="85" t="s">
        <v>288</v>
      </c>
      <c r="Q522" s="243">
        <v>1232</v>
      </c>
      <c r="R522" s="79" t="s">
        <v>244</v>
      </c>
      <c r="S522" s="81" t="s">
        <v>60</v>
      </c>
      <c r="T522" s="77" t="s">
        <v>263</v>
      </c>
      <c r="U522" s="86" t="s">
        <v>134</v>
      </c>
      <c r="V522" s="115" t="s">
        <v>254</v>
      </c>
      <c r="W522" s="87" t="s">
        <v>225</v>
      </c>
      <c r="X522" s="88" t="s">
        <v>65</v>
      </c>
      <c r="Y522" s="88">
        <v>40421</v>
      </c>
      <c r="Z522" s="79">
        <v>83</v>
      </c>
      <c r="AA522" s="279">
        <v>1055</v>
      </c>
      <c r="AB522" s="79" t="s">
        <v>66</v>
      </c>
      <c r="AC522" s="279">
        <v>49798</v>
      </c>
      <c r="AD522" s="81" t="s">
        <v>262</v>
      </c>
      <c r="AE522" s="83" t="s">
        <v>255</v>
      </c>
      <c r="AF522" s="85" t="s">
        <v>236</v>
      </c>
      <c r="AG522" s="78" t="s">
        <v>229</v>
      </c>
      <c r="AH522" s="79">
        <v>8.6199999999999992</v>
      </c>
      <c r="AI522" s="79">
        <v>528.23</v>
      </c>
      <c r="AJ522" s="81">
        <v>536.85</v>
      </c>
      <c r="AK522" s="77">
        <v>0</v>
      </c>
      <c r="AL522" s="89">
        <v>1.6056626618236005E-2</v>
      </c>
      <c r="AM522" s="113" t="s">
        <v>230</v>
      </c>
      <c r="AN522" s="79" t="s">
        <v>231</v>
      </c>
      <c r="AO522" s="79" t="s">
        <v>232</v>
      </c>
      <c r="AP522" s="76" t="s">
        <v>16963</v>
      </c>
      <c r="AQ522" s="27" t="str">
        <f t="shared" si="20"/>
        <v>Record Complete</v>
      </c>
      <c r="AR522" s="77"/>
      <c r="AS522" s="5" t="str">
        <f t="shared" si="21"/>
        <v/>
      </c>
      <c r="AT522" t="s">
        <v>17200</v>
      </c>
    </row>
    <row r="523" spans="1:46" ht="15.75" thickBot="1" x14ac:dyDescent="0.3">
      <c r="A523" s="90" t="s">
        <v>464</v>
      </c>
      <c r="B523" s="91">
        <v>1711</v>
      </c>
      <c r="C523" s="92" t="s">
        <v>213</v>
      </c>
      <c r="D523" s="92" t="s">
        <v>461</v>
      </c>
      <c r="E523" s="51" t="str">
        <f ca="1">IF(ISERROR(INDIRECT(CONCATENATE("FIPs_codes!",ADDRESS((MATCH($D523,INDIRECT($C523),0)+MATCH($C523,FIPs_codes!$G$1:$G$3296,0)-1),COLUMN(FIPs_codes!A521))))),"",INDIRECT(CONCATENATE("FIPs_codes!",ADDRESS((MATCH($D523,INDIRECT($C523),0)+MATCH($C523,FIPs_codes!$G$1:$G$3296,0)-1),COLUMN(FIPs_codes!A521)))))</f>
        <v>40053</v>
      </c>
      <c r="F523" s="51">
        <f ca="1">IF(ISERROR(INDIRECT(CONCATENATE("FIPs_codes!",ADDRESS((MATCH($D523,INDIRECT($C523),0)+MATCH($C523,FIPs_codes!$G$1:$G$3296,0)-1),COLUMN(FIPs_codes!C521))))),"",INDIRECT(CONCATENATE("FIPs_codes!",ADDRESS((MATCH($D523,INDIRECT($C523),0)+MATCH($C523,FIPs_codes!$G$1:$G$3296,0)-1),COLUMN(FIPs_codes!C521)))))</f>
        <v>6</v>
      </c>
      <c r="G523" s="110" t="s">
        <v>216</v>
      </c>
      <c r="H523" s="204" t="s">
        <v>217</v>
      </c>
      <c r="I523" s="90" t="s">
        <v>463</v>
      </c>
      <c r="J523" s="91" t="s">
        <v>219</v>
      </c>
      <c r="K523" s="92" t="s">
        <v>78</v>
      </c>
      <c r="L523" s="92" t="s">
        <v>220</v>
      </c>
      <c r="M523" s="93" t="s">
        <v>57</v>
      </c>
      <c r="N523" s="95" t="s">
        <v>251</v>
      </c>
      <c r="O523" s="96">
        <v>2003</v>
      </c>
      <c r="P523" s="97" t="s">
        <v>286</v>
      </c>
      <c r="Q523" s="241">
        <v>1340</v>
      </c>
      <c r="R523" s="92" t="s">
        <v>245</v>
      </c>
      <c r="S523" s="93" t="s">
        <v>60</v>
      </c>
      <c r="T523" s="90" t="s">
        <v>263</v>
      </c>
      <c r="U523" s="98" t="s">
        <v>134</v>
      </c>
      <c r="V523" s="116" t="s">
        <v>254</v>
      </c>
      <c r="W523" s="99" t="s">
        <v>225</v>
      </c>
      <c r="X523" s="100" t="s">
        <v>65</v>
      </c>
      <c r="Y523" s="100">
        <v>40459</v>
      </c>
      <c r="Z523" s="92">
        <v>85</v>
      </c>
      <c r="AA523" s="278">
        <v>875</v>
      </c>
      <c r="AB523" s="92" t="s">
        <v>66</v>
      </c>
      <c r="AC523" s="278">
        <v>111242</v>
      </c>
      <c r="AD523" s="93" t="s">
        <v>262</v>
      </c>
      <c r="AE523" s="95" t="s">
        <v>255</v>
      </c>
      <c r="AF523" s="97" t="s">
        <v>236</v>
      </c>
      <c r="AG523" s="91" t="s">
        <v>229</v>
      </c>
      <c r="AH523" s="92">
        <v>15.16</v>
      </c>
      <c r="AI523" s="92">
        <v>323.47000000000003</v>
      </c>
      <c r="AJ523" s="93">
        <v>338.63000000000005</v>
      </c>
      <c r="AK523" s="90">
        <v>7.36</v>
      </c>
      <c r="AL523" s="89">
        <v>4.4768626524525283E-2</v>
      </c>
      <c r="AM523" s="112" t="s">
        <v>230</v>
      </c>
      <c r="AN523" s="92" t="s">
        <v>231</v>
      </c>
      <c r="AO523" s="92" t="s">
        <v>232</v>
      </c>
      <c r="AP523" s="76" t="s">
        <v>16963</v>
      </c>
      <c r="AQ523" s="27" t="str">
        <f t="shared" si="20"/>
        <v>Record Complete</v>
      </c>
      <c r="AR523" s="90"/>
      <c r="AS523" s="5" t="str">
        <f t="shared" si="21"/>
        <v/>
      </c>
      <c r="AT523" t="s">
        <v>17200</v>
      </c>
    </row>
    <row r="524" spans="1:46" ht="15.75" thickBot="1" x14ac:dyDescent="0.3">
      <c r="A524" s="90" t="s">
        <v>464</v>
      </c>
      <c r="B524" s="91">
        <v>1711</v>
      </c>
      <c r="C524" s="92" t="s">
        <v>213</v>
      </c>
      <c r="D524" s="92" t="s">
        <v>461</v>
      </c>
      <c r="E524" s="51" t="str">
        <f ca="1">IF(ISERROR(INDIRECT(CONCATENATE("FIPs_codes!",ADDRESS((MATCH($D524,INDIRECT($C524),0)+MATCH($C524,FIPs_codes!$G$1:$G$3296,0)-1),COLUMN(FIPs_codes!A522))))),"",INDIRECT(CONCATENATE("FIPs_codes!",ADDRESS((MATCH($D524,INDIRECT($C524),0)+MATCH($C524,FIPs_codes!$G$1:$G$3296,0)-1),COLUMN(FIPs_codes!A522)))))</f>
        <v>40053</v>
      </c>
      <c r="F524" s="51">
        <f ca="1">IF(ISERROR(INDIRECT(CONCATENATE("FIPs_codes!",ADDRESS((MATCH($D524,INDIRECT($C524),0)+MATCH($C524,FIPs_codes!$G$1:$G$3296,0)-1),COLUMN(FIPs_codes!C522))))),"",INDIRECT(CONCATENATE("FIPs_codes!",ADDRESS((MATCH($D524,INDIRECT($C524),0)+MATCH($C524,FIPs_codes!$G$1:$G$3296,0)-1),COLUMN(FIPs_codes!C522)))))</f>
        <v>6</v>
      </c>
      <c r="G524" s="110" t="s">
        <v>216</v>
      </c>
      <c r="H524" s="204" t="s">
        <v>217</v>
      </c>
      <c r="I524" s="90" t="s">
        <v>463</v>
      </c>
      <c r="J524" s="91" t="s">
        <v>219</v>
      </c>
      <c r="K524" s="92" t="s">
        <v>78</v>
      </c>
      <c r="L524" s="92" t="s">
        <v>220</v>
      </c>
      <c r="M524" s="93" t="s">
        <v>57</v>
      </c>
      <c r="N524" s="95" t="s">
        <v>251</v>
      </c>
      <c r="O524" s="96">
        <v>2003</v>
      </c>
      <c r="P524" s="97" t="s">
        <v>286</v>
      </c>
      <c r="Q524" s="241">
        <v>1340</v>
      </c>
      <c r="R524" s="92" t="s">
        <v>245</v>
      </c>
      <c r="S524" s="93" t="s">
        <v>60</v>
      </c>
      <c r="T524" s="90" t="s">
        <v>263</v>
      </c>
      <c r="U524" s="98" t="s">
        <v>134</v>
      </c>
      <c r="V524" s="116" t="s">
        <v>254</v>
      </c>
      <c r="W524" s="99" t="s">
        <v>225</v>
      </c>
      <c r="X524" s="100" t="s">
        <v>65</v>
      </c>
      <c r="Y524" s="100">
        <v>40459</v>
      </c>
      <c r="Z524" s="92">
        <v>85</v>
      </c>
      <c r="AA524" s="278">
        <v>875</v>
      </c>
      <c r="AB524" s="92" t="s">
        <v>66</v>
      </c>
      <c r="AC524" s="278">
        <v>111242</v>
      </c>
      <c r="AD524" s="93" t="s">
        <v>262</v>
      </c>
      <c r="AE524" s="95" t="s">
        <v>255</v>
      </c>
      <c r="AF524" s="97" t="s">
        <v>236</v>
      </c>
      <c r="AG524" s="91" t="s">
        <v>229</v>
      </c>
      <c r="AH524" s="92">
        <v>20.12</v>
      </c>
      <c r="AI524" s="92">
        <v>325.33</v>
      </c>
      <c r="AJ524" s="93">
        <v>345.45</v>
      </c>
      <c r="AK524" s="90">
        <v>8.09</v>
      </c>
      <c r="AL524" s="89">
        <v>5.8242871616731806E-2</v>
      </c>
      <c r="AM524" s="112" t="s">
        <v>230</v>
      </c>
      <c r="AN524" s="92" t="s">
        <v>231</v>
      </c>
      <c r="AO524" s="92" t="s">
        <v>232</v>
      </c>
      <c r="AP524" s="76" t="s">
        <v>16963</v>
      </c>
      <c r="AQ524" s="27" t="str">
        <f t="shared" si="20"/>
        <v>Record Complete</v>
      </c>
      <c r="AR524" s="90"/>
      <c r="AS524" s="5" t="str">
        <f t="shared" si="21"/>
        <v/>
      </c>
      <c r="AT524" t="s">
        <v>17200</v>
      </c>
    </row>
    <row r="525" spans="1:46" ht="15.75" thickBot="1" x14ac:dyDescent="0.3">
      <c r="A525" s="77" t="s">
        <v>464</v>
      </c>
      <c r="B525" s="78">
        <v>1711</v>
      </c>
      <c r="C525" s="79" t="s">
        <v>213</v>
      </c>
      <c r="D525" s="79" t="s">
        <v>461</v>
      </c>
      <c r="E525" s="51" t="str">
        <f ca="1">IF(ISERROR(INDIRECT(CONCATENATE("FIPs_codes!",ADDRESS((MATCH($D525,INDIRECT($C525),0)+MATCH($C525,FIPs_codes!$G$1:$G$3296,0)-1),COLUMN(FIPs_codes!A523))))),"",INDIRECT(CONCATENATE("FIPs_codes!",ADDRESS((MATCH($D525,INDIRECT($C525),0)+MATCH($C525,FIPs_codes!$G$1:$G$3296,0)-1),COLUMN(FIPs_codes!A523)))))</f>
        <v>40053</v>
      </c>
      <c r="F525" s="51">
        <f ca="1">IF(ISERROR(INDIRECT(CONCATENATE("FIPs_codes!",ADDRESS((MATCH($D525,INDIRECT($C525),0)+MATCH($C525,FIPs_codes!$G$1:$G$3296,0)-1),COLUMN(FIPs_codes!C523))))),"",INDIRECT(CONCATENATE("FIPs_codes!",ADDRESS((MATCH($D525,INDIRECT($C525),0)+MATCH($C525,FIPs_codes!$G$1:$G$3296,0)-1),COLUMN(FIPs_codes!C523)))))</f>
        <v>6</v>
      </c>
      <c r="G525" s="80" t="s">
        <v>216</v>
      </c>
      <c r="H525" s="206" t="s">
        <v>217</v>
      </c>
      <c r="I525" s="77" t="s">
        <v>463</v>
      </c>
      <c r="J525" s="78" t="s">
        <v>219</v>
      </c>
      <c r="K525" s="79" t="s">
        <v>78</v>
      </c>
      <c r="L525" s="79" t="s">
        <v>220</v>
      </c>
      <c r="M525" s="81" t="s">
        <v>57</v>
      </c>
      <c r="N525" s="83" t="s">
        <v>251</v>
      </c>
      <c r="O525" s="84">
        <v>2003</v>
      </c>
      <c r="P525" s="85" t="s">
        <v>286</v>
      </c>
      <c r="Q525" s="243">
        <v>1340</v>
      </c>
      <c r="R525" s="79" t="s">
        <v>245</v>
      </c>
      <c r="S525" s="81" t="s">
        <v>60</v>
      </c>
      <c r="T525" s="77" t="s">
        <v>263</v>
      </c>
      <c r="U525" s="86" t="s">
        <v>134</v>
      </c>
      <c r="V525" s="115" t="s">
        <v>254</v>
      </c>
      <c r="W525" s="87" t="s">
        <v>225</v>
      </c>
      <c r="X525" s="88" t="s">
        <v>65</v>
      </c>
      <c r="Y525" s="88">
        <v>40459</v>
      </c>
      <c r="Z525" s="79">
        <v>85</v>
      </c>
      <c r="AA525" s="279">
        <v>875</v>
      </c>
      <c r="AB525" s="79" t="s">
        <v>66</v>
      </c>
      <c r="AC525" s="279">
        <v>111242</v>
      </c>
      <c r="AD525" s="81" t="s">
        <v>262</v>
      </c>
      <c r="AE525" s="83" t="s">
        <v>255</v>
      </c>
      <c r="AF525" s="85" t="s">
        <v>236</v>
      </c>
      <c r="AG525" s="78" t="s">
        <v>229</v>
      </c>
      <c r="AH525" s="79">
        <v>34.909999999999997</v>
      </c>
      <c r="AI525" s="79">
        <v>320.89999999999998</v>
      </c>
      <c r="AJ525" s="81">
        <v>355.80999999999995</v>
      </c>
      <c r="AK525" s="77">
        <v>7.56</v>
      </c>
      <c r="AL525" s="89">
        <v>9.8114162052780979E-2</v>
      </c>
      <c r="AM525" s="113" t="s">
        <v>230</v>
      </c>
      <c r="AN525" s="79" t="s">
        <v>231</v>
      </c>
      <c r="AO525" s="79" t="s">
        <v>232</v>
      </c>
      <c r="AP525" s="76" t="s">
        <v>16963</v>
      </c>
      <c r="AQ525" s="27" t="str">
        <f t="shared" si="20"/>
        <v>Record Complete</v>
      </c>
      <c r="AR525" s="77"/>
      <c r="AS525" s="5" t="str">
        <f t="shared" si="21"/>
        <v/>
      </c>
      <c r="AT525" t="s">
        <v>17200</v>
      </c>
    </row>
    <row r="526" spans="1:46" ht="15.75" thickBot="1" x14ac:dyDescent="0.3">
      <c r="A526" s="90" t="s">
        <v>464</v>
      </c>
      <c r="B526" s="91">
        <v>1711</v>
      </c>
      <c r="C526" s="92" t="s">
        <v>213</v>
      </c>
      <c r="D526" s="92" t="s">
        <v>461</v>
      </c>
      <c r="E526" s="51" t="str">
        <f ca="1">IF(ISERROR(INDIRECT(CONCATENATE("FIPs_codes!",ADDRESS((MATCH($D526,INDIRECT($C526),0)+MATCH($C526,FIPs_codes!$G$1:$G$3296,0)-1),COLUMN(FIPs_codes!A524))))),"",INDIRECT(CONCATENATE("FIPs_codes!",ADDRESS((MATCH($D526,INDIRECT($C526),0)+MATCH($C526,FIPs_codes!$G$1:$G$3296,0)-1),COLUMN(FIPs_codes!A524)))))</f>
        <v>40053</v>
      </c>
      <c r="F526" s="51">
        <f ca="1">IF(ISERROR(INDIRECT(CONCATENATE("FIPs_codes!",ADDRESS((MATCH($D526,INDIRECT($C526),0)+MATCH($C526,FIPs_codes!$G$1:$G$3296,0)-1),COLUMN(FIPs_codes!C524))))),"",INDIRECT(CONCATENATE("FIPs_codes!",ADDRESS((MATCH($D526,INDIRECT($C526),0)+MATCH($C526,FIPs_codes!$G$1:$G$3296,0)-1),COLUMN(FIPs_codes!C524)))))</f>
        <v>6</v>
      </c>
      <c r="G526" s="110" t="s">
        <v>216</v>
      </c>
      <c r="H526" s="204" t="s">
        <v>217</v>
      </c>
      <c r="I526" s="90" t="s">
        <v>463</v>
      </c>
      <c r="J526" s="91" t="s">
        <v>268</v>
      </c>
      <c r="K526" s="92" t="s">
        <v>78</v>
      </c>
      <c r="L526" s="92" t="s">
        <v>269</v>
      </c>
      <c r="M526" s="93" t="s">
        <v>57</v>
      </c>
      <c r="N526" s="95" t="s">
        <v>422</v>
      </c>
      <c r="O526" s="96">
        <v>1984</v>
      </c>
      <c r="P526" s="97" t="s">
        <v>285</v>
      </c>
      <c r="Q526" s="241">
        <v>1232</v>
      </c>
      <c r="R526" s="92" t="s">
        <v>244</v>
      </c>
      <c r="S526" s="93" t="s">
        <v>60</v>
      </c>
      <c r="T526" s="90" t="s">
        <v>263</v>
      </c>
      <c r="U526" s="98" t="s">
        <v>134</v>
      </c>
      <c r="V526" s="116" t="s">
        <v>254</v>
      </c>
      <c r="W526" s="99" t="s">
        <v>225</v>
      </c>
      <c r="X526" s="100" t="s">
        <v>65</v>
      </c>
      <c r="Y526" s="100">
        <v>40491</v>
      </c>
      <c r="Z526" s="92">
        <v>75</v>
      </c>
      <c r="AA526" s="278">
        <v>1055</v>
      </c>
      <c r="AB526" s="92" t="s">
        <v>66</v>
      </c>
      <c r="AC526" s="278">
        <v>84035</v>
      </c>
      <c r="AD526" s="93" t="s">
        <v>262</v>
      </c>
      <c r="AE526" s="95" t="s">
        <v>255</v>
      </c>
      <c r="AF526" s="97" t="s">
        <v>236</v>
      </c>
      <c r="AG526" s="91" t="s">
        <v>229</v>
      </c>
      <c r="AH526" s="92">
        <v>0</v>
      </c>
      <c r="AI526" s="92">
        <v>167.53</v>
      </c>
      <c r="AJ526" s="93">
        <v>167.53</v>
      </c>
      <c r="AK526" s="90">
        <v>0</v>
      </c>
      <c r="AL526" s="89">
        <v>0</v>
      </c>
      <c r="AM526" s="112" t="s">
        <v>230</v>
      </c>
      <c r="AN526" s="92" t="s">
        <v>231</v>
      </c>
      <c r="AO526" s="92" t="s">
        <v>232</v>
      </c>
      <c r="AP526" s="76" t="s">
        <v>16963</v>
      </c>
      <c r="AQ526" s="27" t="str">
        <f t="shared" si="20"/>
        <v>Record Complete</v>
      </c>
      <c r="AR526" s="90"/>
      <c r="AS526" s="5" t="str">
        <f t="shared" si="21"/>
        <v/>
      </c>
      <c r="AT526" t="s">
        <v>17200</v>
      </c>
    </row>
    <row r="527" spans="1:46" ht="15.75" thickBot="1" x14ac:dyDescent="0.3">
      <c r="A527" s="186" t="s">
        <v>464</v>
      </c>
      <c r="B527" s="37">
        <v>1711</v>
      </c>
      <c r="C527" s="31" t="s">
        <v>213</v>
      </c>
      <c r="D527" s="31" t="s">
        <v>461</v>
      </c>
      <c r="E527" s="51" t="str">
        <f ca="1">IF(ISERROR(INDIRECT(CONCATENATE("FIPs_codes!",ADDRESS((MATCH($D527,INDIRECT($C527),0)+MATCH($C527,FIPs_codes!$G$1:$G$3296,0)-1),COLUMN(FIPs_codes!A525))))),"",INDIRECT(CONCATENATE("FIPs_codes!",ADDRESS((MATCH($D527,INDIRECT($C527),0)+MATCH($C527,FIPs_codes!$G$1:$G$3296,0)-1),COLUMN(FIPs_codes!A525)))))</f>
        <v>40053</v>
      </c>
      <c r="F527" s="51">
        <f ca="1">IF(ISERROR(INDIRECT(CONCATENATE("FIPs_codes!",ADDRESS((MATCH($D527,INDIRECT($C527),0)+MATCH($C527,FIPs_codes!$G$1:$G$3296,0)-1),COLUMN(FIPs_codes!C525))))),"",INDIRECT(CONCATENATE("FIPs_codes!",ADDRESS((MATCH($D527,INDIRECT($C527),0)+MATCH($C527,FIPs_codes!$G$1:$G$3296,0)-1),COLUMN(FIPs_codes!C525)))))</f>
        <v>6</v>
      </c>
      <c r="G527" s="33" t="s">
        <v>216</v>
      </c>
      <c r="H527" s="205" t="s">
        <v>217</v>
      </c>
      <c r="I527" s="186" t="s">
        <v>463</v>
      </c>
      <c r="J527" s="37" t="s">
        <v>268</v>
      </c>
      <c r="K527" s="31" t="s">
        <v>78</v>
      </c>
      <c r="L527" s="31" t="s">
        <v>269</v>
      </c>
      <c r="M527" s="41" t="s">
        <v>57</v>
      </c>
      <c r="N527" s="29" t="s">
        <v>422</v>
      </c>
      <c r="O527" s="39">
        <v>1984</v>
      </c>
      <c r="P527" s="35" t="s">
        <v>285</v>
      </c>
      <c r="Q527" s="242">
        <v>1232</v>
      </c>
      <c r="R527" s="31" t="s">
        <v>244</v>
      </c>
      <c r="S527" s="41" t="s">
        <v>60</v>
      </c>
      <c r="T527" s="186" t="s">
        <v>263</v>
      </c>
      <c r="U527" s="256" t="s">
        <v>134</v>
      </c>
      <c r="V527" s="217" t="s">
        <v>254</v>
      </c>
      <c r="W527" s="262" t="s">
        <v>225</v>
      </c>
      <c r="X527" s="43" t="s">
        <v>65</v>
      </c>
      <c r="Y527" s="43">
        <v>40491</v>
      </c>
      <c r="Z527" s="31">
        <v>75</v>
      </c>
      <c r="AA527" s="240">
        <v>1055</v>
      </c>
      <c r="AB527" s="31" t="s">
        <v>66</v>
      </c>
      <c r="AC527" s="240">
        <v>84035</v>
      </c>
      <c r="AD527" s="41" t="s">
        <v>262</v>
      </c>
      <c r="AE527" s="29" t="s">
        <v>255</v>
      </c>
      <c r="AF527" s="35" t="s">
        <v>236</v>
      </c>
      <c r="AG527" s="37" t="s">
        <v>229</v>
      </c>
      <c r="AH527" s="31">
        <v>0.24</v>
      </c>
      <c r="AI527" s="31">
        <v>179.66</v>
      </c>
      <c r="AJ527" s="41">
        <v>179.9</v>
      </c>
      <c r="AK527" s="186">
        <v>0</v>
      </c>
      <c r="AL527" s="108">
        <v>1.3340744858254584E-3</v>
      </c>
      <c r="AM527" s="289" t="s">
        <v>230</v>
      </c>
      <c r="AN527" s="197" t="s">
        <v>231</v>
      </c>
      <c r="AO527" s="197" t="s">
        <v>232</v>
      </c>
      <c r="AP527" s="76" t="s">
        <v>16963</v>
      </c>
      <c r="AQ527" s="27" t="str">
        <f t="shared" si="20"/>
        <v>Record Complete</v>
      </c>
      <c r="AR527" s="186"/>
      <c r="AS527" s="5" t="str">
        <f t="shared" si="21"/>
        <v/>
      </c>
      <c r="AT527" t="s">
        <v>17200</v>
      </c>
    </row>
    <row r="528" spans="1:46" ht="15.75" thickBot="1" x14ac:dyDescent="0.3">
      <c r="A528" s="188" t="s">
        <v>464</v>
      </c>
      <c r="B528" s="38">
        <v>1711</v>
      </c>
      <c r="C528" s="32" t="s">
        <v>213</v>
      </c>
      <c r="D528" s="32" t="s">
        <v>461</v>
      </c>
      <c r="E528" s="51" t="str">
        <f ca="1">IF(ISERROR(INDIRECT(CONCATENATE("FIPs_codes!",ADDRESS((MATCH($D528,INDIRECT($C528),0)+MATCH($C528,FIPs_codes!$G$1:$G$3296,0)-1),COLUMN(FIPs_codes!A526))))),"",INDIRECT(CONCATENATE("FIPs_codes!",ADDRESS((MATCH($D528,INDIRECT($C528),0)+MATCH($C528,FIPs_codes!$G$1:$G$3296,0)-1),COLUMN(FIPs_codes!A526)))))</f>
        <v>40053</v>
      </c>
      <c r="F528" s="51">
        <f ca="1">IF(ISERROR(INDIRECT(CONCATENATE("FIPs_codes!",ADDRESS((MATCH($D528,INDIRECT($C528),0)+MATCH($C528,FIPs_codes!$G$1:$G$3296,0)-1),COLUMN(FIPs_codes!C526))))),"",INDIRECT(CONCATENATE("FIPs_codes!",ADDRESS((MATCH($D528,INDIRECT($C528),0)+MATCH($C528,FIPs_codes!$G$1:$G$3296,0)-1),COLUMN(FIPs_codes!C526)))))</f>
        <v>6</v>
      </c>
      <c r="G528" s="34" t="s">
        <v>216</v>
      </c>
      <c r="H528" s="210" t="s">
        <v>217</v>
      </c>
      <c r="I528" s="188" t="s">
        <v>463</v>
      </c>
      <c r="J528" s="38" t="s">
        <v>268</v>
      </c>
      <c r="K528" s="32" t="s">
        <v>78</v>
      </c>
      <c r="L528" s="32" t="s">
        <v>269</v>
      </c>
      <c r="M528" s="42" t="s">
        <v>57</v>
      </c>
      <c r="N528" s="30" t="s">
        <v>422</v>
      </c>
      <c r="O528" s="40">
        <v>1984</v>
      </c>
      <c r="P528" s="36" t="s">
        <v>285</v>
      </c>
      <c r="Q528" s="247">
        <v>1232</v>
      </c>
      <c r="R528" s="32" t="s">
        <v>244</v>
      </c>
      <c r="S528" s="42" t="s">
        <v>60</v>
      </c>
      <c r="T528" s="188" t="s">
        <v>263</v>
      </c>
      <c r="U528" s="257" t="s">
        <v>134</v>
      </c>
      <c r="V528" s="215" t="s">
        <v>254</v>
      </c>
      <c r="W528" s="264" t="s">
        <v>225</v>
      </c>
      <c r="X528" s="44" t="s">
        <v>65</v>
      </c>
      <c r="Y528" s="44">
        <v>40491</v>
      </c>
      <c r="Z528" s="32">
        <v>75</v>
      </c>
      <c r="AA528" s="125">
        <v>1055</v>
      </c>
      <c r="AB528" s="32" t="s">
        <v>66</v>
      </c>
      <c r="AC528" s="125">
        <v>84035</v>
      </c>
      <c r="AD528" s="42" t="s">
        <v>262</v>
      </c>
      <c r="AE528" s="30" t="s">
        <v>255</v>
      </c>
      <c r="AF528" s="36" t="s">
        <v>236</v>
      </c>
      <c r="AG528" s="38" t="s">
        <v>229</v>
      </c>
      <c r="AH528" s="32">
        <v>0</v>
      </c>
      <c r="AI528" s="32">
        <v>180.71</v>
      </c>
      <c r="AJ528" s="42">
        <v>180.71</v>
      </c>
      <c r="AK528" s="188">
        <v>0</v>
      </c>
      <c r="AL528" s="75">
        <v>0</v>
      </c>
      <c r="AM528" s="38" t="s">
        <v>230</v>
      </c>
      <c r="AN528" s="32" t="s">
        <v>231</v>
      </c>
      <c r="AO528" s="32" t="s">
        <v>232</v>
      </c>
      <c r="AP528" s="76" t="s">
        <v>16963</v>
      </c>
      <c r="AQ528" s="27" t="str">
        <f t="shared" si="20"/>
        <v>Record Complete</v>
      </c>
      <c r="AR528" s="188"/>
      <c r="AS528" s="5" t="str">
        <f t="shared" si="21"/>
        <v/>
      </c>
      <c r="AT528" t="s">
        <v>17200</v>
      </c>
    </row>
    <row r="529" spans="1:46" ht="15.75" thickBot="1" x14ac:dyDescent="0.3">
      <c r="A529" s="90" t="s">
        <v>464</v>
      </c>
      <c r="B529" s="91">
        <v>1711</v>
      </c>
      <c r="C529" s="92" t="s">
        <v>213</v>
      </c>
      <c r="D529" s="92" t="s">
        <v>461</v>
      </c>
      <c r="E529" s="51" t="str">
        <f ca="1">IF(ISERROR(INDIRECT(CONCATENATE("FIPs_codes!",ADDRESS((MATCH($D529,INDIRECT($C529),0)+MATCH($C529,FIPs_codes!$G$1:$G$3296,0)-1),COLUMN(FIPs_codes!A527))))),"",INDIRECT(CONCATENATE("FIPs_codes!",ADDRESS((MATCH($D529,INDIRECT($C529),0)+MATCH($C529,FIPs_codes!$G$1:$G$3296,0)-1),COLUMN(FIPs_codes!A527)))))</f>
        <v>40053</v>
      </c>
      <c r="F529" s="51">
        <f ca="1">IF(ISERROR(INDIRECT(CONCATENATE("FIPs_codes!",ADDRESS((MATCH($D529,INDIRECT($C529),0)+MATCH($C529,FIPs_codes!$G$1:$G$3296,0)-1),COLUMN(FIPs_codes!C527))))),"",INDIRECT(CONCATENATE("FIPs_codes!",ADDRESS((MATCH($D529,INDIRECT($C529),0)+MATCH($C529,FIPs_codes!$G$1:$G$3296,0)-1),COLUMN(FIPs_codes!C527)))))</f>
        <v>6</v>
      </c>
      <c r="G529" s="110" t="s">
        <v>216</v>
      </c>
      <c r="H529" s="204" t="s">
        <v>217</v>
      </c>
      <c r="I529" s="90" t="s">
        <v>463</v>
      </c>
      <c r="J529" s="91" t="s">
        <v>219</v>
      </c>
      <c r="K529" s="92" t="s">
        <v>78</v>
      </c>
      <c r="L529" s="92" t="s">
        <v>220</v>
      </c>
      <c r="M529" s="93" t="s">
        <v>57</v>
      </c>
      <c r="N529" s="95" t="s">
        <v>251</v>
      </c>
      <c r="O529" s="96">
        <v>2010</v>
      </c>
      <c r="P529" s="97" t="s">
        <v>286</v>
      </c>
      <c r="Q529" s="241">
        <v>1340</v>
      </c>
      <c r="R529" s="92" t="s">
        <v>245</v>
      </c>
      <c r="S529" s="93" t="s">
        <v>60</v>
      </c>
      <c r="T529" s="90" t="s">
        <v>263</v>
      </c>
      <c r="U529" s="98" t="s">
        <v>134</v>
      </c>
      <c r="V529" s="116" t="s">
        <v>254</v>
      </c>
      <c r="W529" s="99" t="s">
        <v>225</v>
      </c>
      <c r="X529" s="100" t="s">
        <v>65</v>
      </c>
      <c r="Y529" s="100">
        <v>40491</v>
      </c>
      <c r="Z529" s="92">
        <v>93</v>
      </c>
      <c r="AA529" s="278">
        <v>875</v>
      </c>
      <c r="AB529" s="92" t="s">
        <v>66</v>
      </c>
      <c r="AC529" s="278">
        <v>129212</v>
      </c>
      <c r="AD529" s="93" t="s">
        <v>262</v>
      </c>
      <c r="AE529" s="95" t="s">
        <v>255</v>
      </c>
      <c r="AF529" s="97" t="s">
        <v>236</v>
      </c>
      <c r="AG529" s="91" t="s">
        <v>229</v>
      </c>
      <c r="AH529" s="92">
        <v>45.91</v>
      </c>
      <c r="AI529" s="92">
        <v>204.33</v>
      </c>
      <c r="AJ529" s="93">
        <v>250.24</v>
      </c>
      <c r="AK529" s="90">
        <v>7.98</v>
      </c>
      <c r="AL529" s="89">
        <v>0.18346387468030689</v>
      </c>
      <c r="AM529" s="91" t="s">
        <v>230</v>
      </c>
      <c r="AN529" s="92" t="s">
        <v>231</v>
      </c>
      <c r="AO529" s="92" t="s">
        <v>232</v>
      </c>
      <c r="AP529" s="76" t="s">
        <v>16963</v>
      </c>
      <c r="AQ529" s="27" t="str">
        <f t="shared" si="20"/>
        <v>Record Complete</v>
      </c>
      <c r="AR529" s="90"/>
      <c r="AS529" s="5" t="str">
        <f t="shared" si="21"/>
        <v/>
      </c>
      <c r="AT529" t="s">
        <v>17200</v>
      </c>
    </row>
    <row r="530" spans="1:46" ht="15.75" thickBot="1" x14ac:dyDescent="0.3">
      <c r="A530" s="77" t="s">
        <v>464</v>
      </c>
      <c r="B530" s="78">
        <v>1711</v>
      </c>
      <c r="C530" s="79" t="s">
        <v>213</v>
      </c>
      <c r="D530" s="79" t="s">
        <v>461</v>
      </c>
      <c r="E530" s="51" t="str">
        <f ca="1">IF(ISERROR(INDIRECT(CONCATENATE("FIPs_codes!",ADDRESS((MATCH($D530,INDIRECT($C530),0)+MATCH($C530,FIPs_codes!$G$1:$G$3296,0)-1),COLUMN(FIPs_codes!A528))))),"",INDIRECT(CONCATENATE("FIPs_codes!",ADDRESS((MATCH($D530,INDIRECT($C530),0)+MATCH($C530,FIPs_codes!$G$1:$G$3296,0)-1),COLUMN(FIPs_codes!A528)))))</f>
        <v>40053</v>
      </c>
      <c r="F530" s="51">
        <f ca="1">IF(ISERROR(INDIRECT(CONCATENATE("FIPs_codes!",ADDRESS((MATCH($D530,INDIRECT($C530),0)+MATCH($C530,FIPs_codes!$G$1:$G$3296,0)-1),COLUMN(FIPs_codes!C528))))),"",INDIRECT(CONCATENATE("FIPs_codes!",ADDRESS((MATCH($D530,INDIRECT($C530),0)+MATCH($C530,FIPs_codes!$G$1:$G$3296,0)-1),COLUMN(FIPs_codes!C528)))))</f>
        <v>6</v>
      </c>
      <c r="G530" s="80" t="s">
        <v>216</v>
      </c>
      <c r="H530" s="206" t="s">
        <v>217</v>
      </c>
      <c r="I530" s="77" t="s">
        <v>463</v>
      </c>
      <c r="J530" s="78" t="s">
        <v>219</v>
      </c>
      <c r="K530" s="79" t="s">
        <v>78</v>
      </c>
      <c r="L530" s="79" t="s">
        <v>220</v>
      </c>
      <c r="M530" s="81" t="s">
        <v>57</v>
      </c>
      <c r="N530" s="83" t="s">
        <v>251</v>
      </c>
      <c r="O530" s="84">
        <v>2010</v>
      </c>
      <c r="P530" s="85" t="s">
        <v>286</v>
      </c>
      <c r="Q530" s="243">
        <v>1340</v>
      </c>
      <c r="R530" s="79" t="s">
        <v>245</v>
      </c>
      <c r="S530" s="81" t="s">
        <v>60</v>
      </c>
      <c r="T530" s="77" t="s">
        <v>263</v>
      </c>
      <c r="U530" s="86" t="s">
        <v>134</v>
      </c>
      <c r="V530" s="115" t="s">
        <v>254</v>
      </c>
      <c r="W530" s="87" t="s">
        <v>225</v>
      </c>
      <c r="X530" s="88" t="s">
        <v>65</v>
      </c>
      <c r="Y530" s="88">
        <v>40491</v>
      </c>
      <c r="Z530" s="79">
        <v>93</v>
      </c>
      <c r="AA530" s="279">
        <v>875</v>
      </c>
      <c r="AB530" s="79" t="s">
        <v>66</v>
      </c>
      <c r="AC530" s="279">
        <v>129212</v>
      </c>
      <c r="AD530" s="81" t="s">
        <v>262</v>
      </c>
      <c r="AE530" s="83" t="s">
        <v>255</v>
      </c>
      <c r="AF530" s="85" t="s">
        <v>236</v>
      </c>
      <c r="AG530" s="78" t="s">
        <v>229</v>
      </c>
      <c r="AH530" s="79">
        <v>47.03</v>
      </c>
      <c r="AI530" s="79">
        <v>203.63</v>
      </c>
      <c r="AJ530" s="81">
        <v>250.66</v>
      </c>
      <c r="AK530" s="77">
        <v>7.56</v>
      </c>
      <c r="AL530" s="89">
        <v>0.18762467086890611</v>
      </c>
      <c r="AM530" s="78" t="s">
        <v>230</v>
      </c>
      <c r="AN530" s="79" t="s">
        <v>231</v>
      </c>
      <c r="AO530" s="79" t="s">
        <v>232</v>
      </c>
      <c r="AP530" s="76" t="s">
        <v>16963</v>
      </c>
      <c r="AQ530" s="27" t="str">
        <f t="shared" si="20"/>
        <v>Record Complete</v>
      </c>
      <c r="AR530" s="77"/>
      <c r="AS530" s="5" t="str">
        <f t="shared" si="21"/>
        <v/>
      </c>
      <c r="AT530" t="s">
        <v>17200</v>
      </c>
    </row>
    <row r="531" spans="1:46" ht="15.75" thickBot="1" x14ac:dyDescent="0.3">
      <c r="A531" s="77" t="s">
        <v>464</v>
      </c>
      <c r="B531" s="78">
        <v>1711</v>
      </c>
      <c r="C531" s="79" t="s">
        <v>213</v>
      </c>
      <c r="D531" s="79" t="s">
        <v>461</v>
      </c>
      <c r="E531" s="51" t="str">
        <f ca="1">IF(ISERROR(INDIRECT(CONCATENATE("FIPs_codes!",ADDRESS((MATCH($D531,INDIRECT($C531),0)+MATCH($C531,FIPs_codes!$G$1:$G$3296,0)-1),COLUMN(FIPs_codes!A529))))),"",INDIRECT(CONCATENATE("FIPs_codes!",ADDRESS((MATCH($D531,INDIRECT($C531),0)+MATCH($C531,FIPs_codes!$G$1:$G$3296,0)-1),COLUMN(FIPs_codes!A529)))))</f>
        <v>40053</v>
      </c>
      <c r="F531" s="51">
        <f ca="1">IF(ISERROR(INDIRECT(CONCATENATE("FIPs_codes!",ADDRESS((MATCH($D531,INDIRECT($C531),0)+MATCH($C531,FIPs_codes!$G$1:$G$3296,0)-1),COLUMN(FIPs_codes!C529))))),"",INDIRECT(CONCATENATE("FIPs_codes!",ADDRESS((MATCH($D531,INDIRECT($C531),0)+MATCH($C531,FIPs_codes!$G$1:$G$3296,0)-1),COLUMN(FIPs_codes!C529)))))</f>
        <v>6</v>
      </c>
      <c r="G531" s="80" t="s">
        <v>216</v>
      </c>
      <c r="H531" s="206" t="s">
        <v>217</v>
      </c>
      <c r="I531" s="77" t="s">
        <v>463</v>
      </c>
      <c r="J531" s="78" t="s">
        <v>219</v>
      </c>
      <c r="K531" s="79" t="s">
        <v>78</v>
      </c>
      <c r="L531" s="79" t="s">
        <v>220</v>
      </c>
      <c r="M531" s="81" t="s">
        <v>57</v>
      </c>
      <c r="N531" s="83" t="s">
        <v>251</v>
      </c>
      <c r="O531" s="84">
        <v>2010</v>
      </c>
      <c r="P531" s="85" t="s">
        <v>286</v>
      </c>
      <c r="Q531" s="243">
        <v>1340</v>
      </c>
      <c r="R531" s="79" t="s">
        <v>245</v>
      </c>
      <c r="S531" s="81" t="s">
        <v>60</v>
      </c>
      <c r="T531" s="77" t="s">
        <v>263</v>
      </c>
      <c r="U531" s="86" t="s">
        <v>134</v>
      </c>
      <c r="V531" s="115" t="s">
        <v>254</v>
      </c>
      <c r="W531" s="87" t="s">
        <v>225</v>
      </c>
      <c r="X531" s="88" t="s">
        <v>65</v>
      </c>
      <c r="Y531" s="88">
        <v>40491</v>
      </c>
      <c r="Z531" s="79">
        <v>93</v>
      </c>
      <c r="AA531" s="279">
        <v>875</v>
      </c>
      <c r="AB531" s="79" t="s">
        <v>66</v>
      </c>
      <c r="AC531" s="279">
        <v>129212</v>
      </c>
      <c r="AD531" s="81" t="s">
        <v>262</v>
      </c>
      <c r="AE531" s="83" t="s">
        <v>255</v>
      </c>
      <c r="AF531" s="85" t="s">
        <v>236</v>
      </c>
      <c r="AG531" s="78" t="s">
        <v>229</v>
      </c>
      <c r="AH531" s="79">
        <v>46.65</v>
      </c>
      <c r="AI531" s="79">
        <v>206.58</v>
      </c>
      <c r="AJ531" s="81">
        <v>253.23000000000002</v>
      </c>
      <c r="AK531" s="77">
        <v>8.27</v>
      </c>
      <c r="AL531" s="89">
        <v>0.1842198791612368</v>
      </c>
      <c r="AM531" s="78" t="s">
        <v>230</v>
      </c>
      <c r="AN531" s="79" t="s">
        <v>231</v>
      </c>
      <c r="AO531" s="79" t="s">
        <v>232</v>
      </c>
      <c r="AP531" s="76" t="s">
        <v>16963</v>
      </c>
      <c r="AQ531" s="27" t="str">
        <f t="shared" si="20"/>
        <v>Record Complete</v>
      </c>
      <c r="AR531" s="77"/>
      <c r="AS531" s="5" t="str">
        <f t="shared" si="21"/>
        <v/>
      </c>
      <c r="AT531" t="s">
        <v>17200</v>
      </c>
    </row>
    <row r="532" spans="1:46" ht="15.75" thickBot="1" x14ac:dyDescent="0.3">
      <c r="A532" s="90" t="s">
        <v>464</v>
      </c>
      <c r="B532" s="91">
        <v>1711</v>
      </c>
      <c r="C532" s="92" t="s">
        <v>213</v>
      </c>
      <c r="D532" s="92" t="s">
        <v>461</v>
      </c>
      <c r="E532" s="51" t="str">
        <f ca="1">IF(ISERROR(INDIRECT(CONCATENATE("FIPs_codes!",ADDRESS((MATCH($D532,INDIRECT($C532),0)+MATCH($C532,FIPs_codes!$G$1:$G$3296,0)-1),COLUMN(FIPs_codes!A530))))),"",INDIRECT(CONCATENATE("FIPs_codes!",ADDRESS((MATCH($D532,INDIRECT($C532),0)+MATCH($C532,FIPs_codes!$G$1:$G$3296,0)-1),COLUMN(FIPs_codes!A530)))))</f>
        <v>40053</v>
      </c>
      <c r="F532" s="51">
        <f ca="1">IF(ISERROR(INDIRECT(CONCATENATE("FIPs_codes!",ADDRESS((MATCH($D532,INDIRECT($C532),0)+MATCH($C532,FIPs_codes!$G$1:$G$3296,0)-1),COLUMN(FIPs_codes!C530))))),"",INDIRECT(CONCATENATE("FIPs_codes!",ADDRESS((MATCH($D532,INDIRECT($C532),0)+MATCH($C532,FIPs_codes!$G$1:$G$3296,0)-1),COLUMN(FIPs_codes!C530)))))</f>
        <v>6</v>
      </c>
      <c r="G532" s="110" t="s">
        <v>216</v>
      </c>
      <c r="H532" s="204" t="s">
        <v>217</v>
      </c>
      <c r="I532" s="90" t="s">
        <v>463</v>
      </c>
      <c r="J532" s="91" t="s">
        <v>268</v>
      </c>
      <c r="K532" s="92" t="s">
        <v>78</v>
      </c>
      <c r="L532" s="92" t="s">
        <v>269</v>
      </c>
      <c r="M532" s="93" t="s">
        <v>57</v>
      </c>
      <c r="N532" s="95" t="s">
        <v>422</v>
      </c>
      <c r="O532" s="96">
        <v>1984</v>
      </c>
      <c r="P532" s="97" t="s">
        <v>288</v>
      </c>
      <c r="Q532" s="241">
        <v>1232</v>
      </c>
      <c r="R532" s="92" t="s">
        <v>244</v>
      </c>
      <c r="S532" s="93" t="s">
        <v>60</v>
      </c>
      <c r="T532" s="90" t="s">
        <v>263</v>
      </c>
      <c r="U532" s="98" t="s">
        <v>134</v>
      </c>
      <c r="V532" s="116" t="s">
        <v>254</v>
      </c>
      <c r="W532" s="99" t="s">
        <v>225</v>
      </c>
      <c r="X532" s="100" t="s">
        <v>65</v>
      </c>
      <c r="Y532" s="100">
        <v>40491</v>
      </c>
      <c r="Z532" s="92">
        <v>93</v>
      </c>
      <c r="AA532" s="278">
        <v>1055</v>
      </c>
      <c r="AB532" s="92" t="s">
        <v>66</v>
      </c>
      <c r="AC532" s="278">
        <v>70807</v>
      </c>
      <c r="AD532" s="93" t="s">
        <v>262</v>
      </c>
      <c r="AE532" s="95" t="s">
        <v>255</v>
      </c>
      <c r="AF532" s="97" t="s">
        <v>236</v>
      </c>
      <c r="AG532" s="91" t="s">
        <v>229</v>
      </c>
      <c r="AH532" s="92">
        <v>0</v>
      </c>
      <c r="AI532" s="92">
        <v>384.28</v>
      </c>
      <c r="AJ532" s="93">
        <v>384.28</v>
      </c>
      <c r="AK532" s="90">
        <v>0</v>
      </c>
      <c r="AL532" s="89">
        <v>0</v>
      </c>
      <c r="AM532" s="91" t="s">
        <v>230</v>
      </c>
      <c r="AN532" s="92" t="s">
        <v>231</v>
      </c>
      <c r="AO532" s="92" t="s">
        <v>232</v>
      </c>
      <c r="AP532" s="76" t="s">
        <v>16963</v>
      </c>
      <c r="AQ532" s="27" t="str">
        <f t="shared" si="20"/>
        <v>Record Complete</v>
      </c>
      <c r="AR532" s="90"/>
      <c r="AS532" s="5" t="str">
        <f t="shared" si="21"/>
        <v/>
      </c>
      <c r="AT532" t="s">
        <v>17200</v>
      </c>
    </row>
    <row r="533" spans="1:46" ht="15.75" thickBot="1" x14ac:dyDescent="0.3">
      <c r="A533" s="77" t="s">
        <v>464</v>
      </c>
      <c r="B533" s="78">
        <v>1711</v>
      </c>
      <c r="C533" s="79" t="s">
        <v>213</v>
      </c>
      <c r="D533" s="79" t="s">
        <v>461</v>
      </c>
      <c r="E533" s="51" t="str">
        <f ca="1">IF(ISERROR(INDIRECT(CONCATENATE("FIPs_codes!",ADDRESS((MATCH($D533,INDIRECT($C533),0)+MATCH($C533,FIPs_codes!$G$1:$G$3296,0)-1),COLUMN(FIPs_codes!A531))))),"",INDIRECT(CONCATENATE("FIPs_codes!",ADDRESS((MATCH($D533,INDIRECT($C533),0)+MATCH($C533,FIPs_codes!$G$1:$G$3296,0)-1),COLUMN(FIPs_codes!A531)))))</f>
        <v>40053</v>
      </c>
      <c r="F533" s="51">
        <f ca="1">IF(ISERROR(INDIRECT(CONCATENATE("FIPs_codes!",ADDRESS((MATCH($D533,INDIRECT($C533),0)+MATCH($C533,FIPs_codes!$G$1:$G$3296,0)-1),COLUMN(FIPs_codes!C531))))),"",INDIRECT(CONCATENATE("FIPs_codes!",ADDRESS((MATCH($D533,INDIRECT($C533),0)+MATCH($C533,FIPs_codes!$G$1:$G$3296,0)-1),COLUMN(FIPs_codes!C531)))))</f>
        <v>6</v>
      </c>
      <c r="G533" s="80" t="s">
        <v>216</v>
      </c>
      <c r="H533" s="206" t="s">
        <v>217</v>
      </c>
      <c r="I533" s="77" t="s">
        <v>463</v>
      </c>
      <c r="J533" s="78" t="s">
        <v>268</v>
      </c>
      <c r="K533" s="79" t="s">
        <v>78</v>
      </c>
      <c r="L533" s="79" t="s">
        <v>269</v>
      </c>
      <c r="M533" s="81" t="s">
        <v>57</v>
      </c>
      <c r="N533" s="83" t="s">
        <v>422</v>
      </c>
      <c r="O533" s="84">
        <v>1984</v>
      </c>
      <c r="P533" s="85" t="s">
        <v>288</v>
      </c>
      <c r="Q533" s="243">
        <v>1232</v>
      </c>
      <c r="R533" s="79" t="s">
        <v>244</v>
      </c>
      <c r="S533" s="81" t="s">
        <v>60</v>
      </c>
      <c r="T533" s="77" t="s">
        <v>263</v>
      </c>
      <c r="U533" s="86" t="s">
        <v>134</v>
      </c>
      <c r="V533" s="115" t="s">
        <v>254</v>
      </c>
      <c r="W533" s="87" t="s">
        <v>225</v>
      </c>
      <c r="X533" s="88" t="s">
        <v>65</v>
      </c>
      <c r="Y533" s="88">
        <v>40491</v>
      </c>
      <c r="Z533" s="79">
        <v>93</v>
      </c>
      <c r="AA533" s="279">
        <v>1055</v>
      </c>
      <c r="AB533" s="79" t="s">
        <v>66</v>
      </c>
      <c r="AC533" s="279">
        <v>70807</v>
      </c>
      <c r="AD533" s="81" t="s">
        <v>262</v>
      </c>
      <c r="AE533" s="83" t="s">
        <v>255</v>
      </c>
      <c r="AF533" s="85" t="s">
        <v>236</v>
      </c>
      <c r="AG533" s="78" t="s">
        <v>229</v>
      </c>
      <c r="AH533" s="79">
        <v>0.81</v>
      </c>
      <c r="AI533" s="79">
        <v>415.98</v>
      </c>
      <c r="AJ533" s="81">
        <v>416.79</v>
      </c>
      <c r="AK533" s="77">
        <v>0</v>
      </c>
      <c r="AL533" s="89">
        <v>1.9434247462751025E-3</v>
      </c>
      <c r="AM533" s="78" t="s">
        <v>230</v>
      </c>
      <c r="AN533" s="79" t="s">
        <v>231</v>
      </c>
      <c r="AO533" s="79" t="s">
        <v>232</v>
      </c>
      <c r="AP533" s="76" t="s">
        <v>16963</v>
      </c>
      <c r="AQ533" s="27" t="str">
        <f t="shared" si="20"/>
        <v>Record Complete</v>
      </c>
      <c r="AR533" s="77"/>
      <c r="AS533" s="5" t="str">
        <f t="shared" si="21"/>
        <v/>
      </c>
      <c r="AT533" t="s">
        <v>17200</v>
      </c>
    </row>
    <row r="534" spans="1:46" ht="15.75" thickBot="1" x14ac:dyDescent="0.3">
      <c r="A534" s="77" t="s">
        <v>464</v>
      </c>
      <c r="B534" s="78">
        <v>1711</v>
      </c>
      <c r="C534" s="79" t="s">
        <v>213</v>
      </c>
      <c r="D534" s="79" t="s">
        <v>461</v>
      </c>
      <c r="E534" s="51" t="str">
        <f ca="1">IF(ISERROR(INDIRECT(CONCATENATE("FIPs_codes!",ADDRESS((MATCH($D534,INDIRECT($C534),0)+MATCH($C534,FIPs_codes!$G$1:$G$3296,0)-1),COLUMN(FIPs_codes!A532))))),"",INDIRECT(CONCATENATE("FIPs_codes!",ADDRESS((MATCH($D534,INDIRECT($C534),0)+MATCH($C534,FIPs_codes!$G$1:$G$3296,0)-1),COLUMN(FIPs_codes!A532)))))</f>
        <v>40053</v>
      </c>
      <c r="F534" s="51">
        <f ca="1">IF(ISERROR(INDIRECT(CONCATENATE("FIPs_codes!",ADDRESS((MATCH($D534,INDIRECT($C534),0)+MATCH($C534,FIPs_codes!$G$1:$G$3296,0)-1),COLUMN(FIPs_codes!C532))))),"",INDIRECT(CONCATENATE("FIPs_codes!",ADDRESS((MATCH($D534,INDIRECT($C534),0)+MATCH($C534,FIPs_codes!$G$1:$G$3296,0)-1),COLUMN(FIPs_codes!C532)))))</f>
        <v>6</v>
      </c>
      <c r="G534" s="80" t="s">
        <v>216</v>
      </c>
      <c r="H534" s="206" t="s">
        <v>217</v>
      </c>
      <c r="I534" s="77" t="s">
        <v>463</v>
      </c>
      <c r="J534" s="78" t="s">
        <v>268</v>
      </c>
      <c r="K534" s="79" t="s">
        <v>78</v>
      </c>
      <c r="L534" s="79" t="s">
        <v>269</v>
      </c>
      <c r="M534" s="81" t="s">
        <v>57</v>
      </c>
      <c r="N534" s="83" t="s">
        <v>422</v>
      </c>
      <c r="O534" s="84">
        <v>1984</v>
      </c>
      <c r="P534" s="85" t="s">
        <v>288</v>
      </c>
      <c r="Q534" s="243">
        <v>1232</v>
      </c>
      <c r="R534" s="79" t="s">
        <v>244</v>
      </c>
      <c r="S534" s="81" t="s">
        <v>60</v>
      </c>
      <c r="T534" s="77" t="s">
        <v>263</v>
      </c>
      <c r="U534" s="86" t="s">
        <v>134</v>
      </c>
      <c r="V534" s="115" t="s">
        <v>254</v>
      </c>
      <c r="W534" s="87" t="s">
        <v>225</v>
      </c>
      <c r="X534" s="88" t="s">
        <v>65</v>
      </c>
      <c r="Y534" s="88">
        <v>40491</v>
      </c>
      <c r="Z534" s="79">
        <v>93</v>
      </c>
      <c r="AA534" s="279">
        <v>1055</v>
      </c>
      <c r="AB534" s="79" t="s">
        <v>66</v>
      </c>
      <c r="AC534" s="279">
        <v>70807</v>
      </c>
      <c r="AD534" s="81" t="s">
        <v>262</v>
      </c>
      <c r="AE534" s="83" t="s">
        <v>255</v>
      </c>
      <c r="AF534" s="85" t="s">
        <v>236</v>
      </c>
      <c r="AG534" s="78" t="s">
        <v>229</v>
      </c>
      <c r="AH534" s="79">
        <v>0.18</v>
      </c>
      <c r="AI534" s="79">
        <v>517.20000000000005</v>
      </c>
      <c r="AJ534" s="81">
        <v>517.38</v>
      </c>
      <c r="AK534" s="77">
        <v>0</v>
      </c>
      <c r="AL534" s="89">
        <v>3.4790676098805522E-4</v>
      </c>
      <c r="AM534" s="78" t="s">
        <v>230</v>
      </c>
      <c r="AN534" s="79" t="s">
        <v>231</v>
      </c>
      <c r="AO534" s="79" t="s">
        <v>232</v>
      </c>
      <c r="AP534" s="76" t="s">
        <v>16963</v>
      </c>
      <c r="AQ534" s="27" t="str">
        <f t="shared" si="20"/>
        <v>Record Complete</v>
      </c>
      <c r="AR534" s="77"/>
      <c r="AS534" s="5" t="str">
        <f t="shared" si="21"/>
        <v/>
      </c>
      <c r="AT534" t="s">
        <v>17200</v>
      </c>
    </row>
    <row r="535" spans="1:46" ht="15.75" thickBot="1" x14ac:dyDescent="0.3">
      <c r="A535" s="77" t="s">
        <v>464</v>
      </c>
      <c r="B535" s="78">
        <v>1711</v>
      </c>
      <c r="C535" s="79" t="s">
        <v>213</v>
      </c>
      <c r="D535" s="79" t="s">
        <v>461</v>
      </c>
      <c r="E535" s="51" t="str">
        <f ca="1">IF(ISERROR(INDIRECT(CONCATENATE("FIPs_codes!",ADDRESS((MATCH($D535,INDIRECT($C535),0)+MATCH($C535,FIPs_codes!$G$1:$G$3296,0)-1),COLUMN(FIPs_codes!A533))))),"",INDIRECT(CONCATENATE("FIPs_codes!",ADDRESS((MATCH($D535,INDIRECT($C535),0)+MATCH($C535,FIPs_codes!$G$1:$G$3296,0)-1),COLUMN(FIPs_codes!A533)))))</f>
        <v>40053</v>
      </c>
      <c r="F535" s="51">
        <f ca="1">IF(ISERROR(INDIRECT(CONCATENATE("FIPs_codes!",ADDRESS((MATCH($D535,INDIRECT($C535),0)+MATCH($C535,FIPs_codes!$G$1:$G$3296,0)-1),COLUMN(FIPs_codes!C533))))),"",INDIRECT(CONCATENATE("FIPs_codes!",ADDRESS((MATCH($D535,INDIRECT($C535),0)+MATCH($C535,FIPs_codes!$G$1:$G$3296,0)-1),COLUMN(FIPs_codes!C533)))))</f>
        <v>6</v>
      </c>
      <c r="G535" s="80" t="s">
        <v>216</v>
      </c>
      <c r="H535" s="206" t="s">
        <v>217</v>
      </c>
      <c r="I535" s="77" t="s">
        <v>463</v>
      </c>
      <c r="J535" s="78" t="s">
        <v>268</v>
      </c>
      <c r="K535" s="79" t="s">
        <v>78</v>
      </c>
      <c r="L535" s="79" t="s">
        <v>269</v>
      </c>
      <c r="M535" s="81" t="s">
        <v>57</v>
      </c>
      <c r="N535" s="83" t="s">
        <v>422</v>
      </c>
      <c r="O535" s="84">
        <v>1984</v>
      </c>
      <c r="P535" s="85" t="s">
        <v>252</v>
      </c>
      <c r="Q535" s="243">
        <v>1232</v>
      </c>
      <c r="R535" s="79" t="s">
        <v>244</v>
      </c>
      <c r="S535" s="81" t="s">
        <v>60</v>
      </c>
      <c r="T535" s="77" t="s">
        <v>263</v>
      </c>
      <c r="U535" s="86" t="s">
        <v>134</v>
      </c>
      <c r="V535" s="115" t="s">
        <v>254</v>
      </c>
      <c r="W535" s="87" t="s">
        <v>225</v>
      </c>
      <c r="X535" s="88" t="s">
        <v>65</v>
      </c>
      <c r="Y535" s="88">
        <v>40497</v>
      </c>
      <c r="Z535" s="79">
        <v>92</v>
      </c>
      <c r="AA535" s="279">
        <v>1055</v>
      </c>
      <c r="AB535" s="79" t="s">
        <v>66</v>
      </c>
      <c r="AC535" s="279">
        <v>77810</v>
      </c>
      <c r="AD535" s="81" t="s">
        <v>262</v>
      </c>
      <c r="AE535" s="83" t="s">
        <v>255</v>
      </c>
      <c r="AF535" s="85" t="s">
        <v>236</v>
      </c>
      <c r="AG535" s="78" t="s">
        <v>229</v>
      </c>
      <c r="AH535" s="79">
        <v>0</v>
      </c>
      <c r="AI535" s="79">
        <v>143.76</v>
      </c>
      <c r="AJ535" s="81">
        <v>143.76</v>
      </c>
      <c r="AK535" s="77">
        <v>0</v>
      </c>
      <c r="AL535" s="89">
        <v>0</v>
      </c>
      <c r="AM535" s="78" t="s">
        <v>230</v>
      </c>
      <c r="AN535" s="79" t="s">
        <v>231</v>
      </c>
      <c r="AO535" s="79" t="s">
        <v>232</v>
      </c>
      <c r="AP535" s="76" t="s">
        <v>16963</v>
      </c>
      <c r="AQ535" s="27" t="str">
        <f t="shared" si="20"/>
        <v>Record Complete</v>
      </c>
      <c r="AR535" s="77"/>
      <c r="AS535" s="5" t="str">
        <f t="shared" si="21"/>
        <v/>
      </c>
      <c r="AT535" t="s">
        <v>17200</v>
      </c>
    </row>
    <row r="536" spans="1:46" ht="15.75" thickBot="1" x14ac:dyDescent="0.3">
      <c r="A536" s="90" t="s">
        <v>464</v>
      </c>
      <c r="B536" s="91">
        <v>1711</v>
      </c>
      <c r="C536" s="92" t="s">
        <v>213</v>
      </c>
      <c r="D536" s="92" t="s">
        <v>461</v>
      </c>
      <c r="E536" s="51" t="str">
        <f ca="1">IF(ISERROR(INDIRECT(CONCATENATE("FIPs_codes!",ADDRESS((MATCH($D536,INDIRECT($C536),0)+MATCH($C536,FIPs_codes!$G$1:$G$3296,0)-1),COLUMN(FIPs_codes!A534))))),"",INDIRECT(CONCATENATE("FIPs_codes!",ADDRESS((MATCH($D536,INDIRECT($C536),0)+MATCH($C536,FIPs_codes!$G$1:$G$3296,0)-1),COLUMN(FIPs_codes!A534)))))</f>
        <v>40053</v>
      </c>
      <c r="F536" s="51">
        <f ca="1">IF(ISERROR(INDIRECT(CONCATENATE("FIPs_codes!",ADDRESS((MATCH($D536,INDIRECT($C536),0)+MATCH($C536,FIPs_codes!$G$1:$G$3296,0)-1),COLUMN(FIPs_codes!C534))))),"",INDIRECT(CONCATENATE("FIPs_codes!",ADDRESS((MATCH($D536,INDIRECT($C536),0)+MATCH($C536,FIPs_codes!$G$1:$G$3296,0)-1),COLUMN(FIPs_codes!C534)))))</f>
        <v>6</v>
      </c>
      <c r="G536" s="110" t="s">
        <v>216</v>
      </c>
      <c r="H536" s="204" t="s">
        <v>217</v>
      </c>
      <c r="I536" s="90" t="s">
        <v>463</v>
      </c>
      <c r="J536" s="91" t="s">
        <v>268</v>
      </c>
      <c r="K536" s="92" t="s">
        <v>78</v>
      </c>
      <c r="L536" s="92" t="s">
        <v>269</v>
      </c>
      <c r="M536" s="93" t="s">
        <v>57</v>
      </c>
      <c r="N536" s="95" t="s">
        <v>422</v>
      </c>
      <c r="O536" s="96">
        <v>1984</v>
      </c>
      <c r="P536" s="97" t="s">
        <v>252</v>
      </c>
      <c r="Q536" s="241">
        <v>1232</v>
      </c>
      <c r="R536" s="92" t="s">
        <v>244</v>
      </c>
      <c r="S536" s="93" t="s">
        <v>60</v>
      </c>
      <c r="T536" s="90" t="s">
        <v>263</v>
      </c>
      <c r="U536" s="98" t="s">
        <v>134</v>
      </c>
      <c r="V536" s="116" t="s">
        <v>254</v>
      </c>
      <c r="W536" s="99" t="s">
        <v>225</v>
      </c>
      <c r="X536" s="100" t="s">
        <v>65</v>
      </c>
      <c r="Y536" s="100">
        <v>40497</v>
      </c>
      <c r="Z536" s="92">
        <v>92</v>
      </c>
      <c r="AA536" s="278">
        <v>1055</v>
      </c>
      <c r="AB536" s="92" t="s">
        <v>66</v>
      </c>
      <c r="AC536" s="278">
        <v>77810</v>
      </c>
      <c r="AD536" s="93" t="s">
        <v>262</v>
      </c>
      <c r="AE536" s="95" t="s">
        <v>255</v>
      </c>
      <c r="AF536" s="97" t="s">
        <v>236</v>
      </c>
      <c r="AG536" s="91" t="s">
        <v>229</v>
      </c>
      <c r="AH536" s="92">
        <v>0</v>
      </c>
      <c r="AI536" s="92">
        <v>162.83000000000001</v>
      </c>
      <c r="AJ536" s="93">
        <v>162.83000000000001</v>
      </c>
      <c r="AK536" s="90">
        <v>0</v>
      </c>
      <c r="AL536" s="89">
        <v>0</v>
      </c>
      <c r="AM536" s="91" t="s">
        <v>230</v>
      </c>
      <c r="AN536" s="92" t="s">
        <v>231</v>
      </c>
      <c r="AO536" s="92" t="s">
        <v>232</v>
      </c>
      <c r="AP536" s="76" t="s">
        <v>16963</v>
      </c>
      <c r="AQ536" s="27" t="str">
        <f t="shared" si="20"/>
        <v>Record Complete</v>
      </c>
      <c r="AR536" s="90"/>
      <c r="AS536" s="5" t="str">
        <f t="shared" si="21"/>
        <v/>
      </c>
      <c r="AT536" t="s">
        <v>17200</v>
      </c>
    </row>
    <row r="537" spans="1:46" ht="15.75" thickBot="1" x14ac:dyDescent="0.3">
      <c r="A537" s="101" t="s">
        <v>464</v>
      </c>
      <c r="B537" s="56">
        <v>1711</v>
      </c>
      <c r="C537" s="50" t="s">
        <v>213</v>
      </c>
      <c r="D537" s="50" t="s">
        <v>461</v>
      </c>
      <c r="E537" s="51" t="str">
        <f ca="1">IF(ISERROR(INDIRECT(CONCATENATE("FIPs_codes!",ADDRESS((MATCH($D537,INDIRECT($C537),0)+MATCH($C537,FIPs_codes!$G$1:$G$3296,0)-1),COLUMN(FIPs_codes!A535))))),"",INDIRECT(CONCATENATE("FIPs_codes!",ADDRESS((MATCH($D537,INDIRECT($C537),0)+MATCH($C537,FIPs_codes!$G$1:$G$3296,0)-1),COLUMN(FIPs_codes!A535)))))</f>
        <v>40053</v>
      </c>
      <c r="F537" s="51">
        <f ca="1">IF(ISERROR(INDIRECT(CONCATENATE("FIPs_codes!",ADDRESS((MATCH($D537,INDIRECT($C537),0)+MATCH($C537,FIPs_codes!$G$1:$G$3296,0)-1),COLUMN(FIPs_codes!C535))))),"",INDIRECT(CONCATENATE("FIPs_codes!",ADDRESS((MATCH($D537,INDIRECT($C537),0)+MATCH($C537,FIPs_codes!$G$1:$G$3296,0)-1),COLUMN(FIPs_codes!C535)))))</f>
        <v>6</v>
      </c>
      <c r="G537" s="52" t="s">
        <v>216</v>
      </c>
      <c r="H537" s="211" t="s">
        <v>217</v>
      </c>
      <c r="I537" s="101" t="s">
        <v>463</v>
      </c>
      <c r="J537" s="56" t="s">
        <v>268</v>
      </c>
      <c r="K537" s="50" t="s">
        <v>78</v>
      </c>
      <c r="L537" s="50" t="s">
        <v>269</v>
      </c>
      <c r="M537" s="60" t="s">
        <v>57</v>
      </c>
      <c r="N537" s="48" t="s">
        <v>422</v>
      </c>
      <c r="O537" s="58">
        <v>1984</v>
      </c>
      <c r="P537" s="54" t="s">
        <v>252</v>
      </c>
      <c r="Q537" s="249">
        <v>1232</v>
      </c>
      <c r="R537" s="50" t="s">
        <v>244</v>
      </c>
      <c r="S537" s="60" t="s">
        <v>60</v>
      </c>
      <c r="T537" s="101" t="s">
        <v>263</v>
      </c>
      <c r="U537" s="106" t="s">
        <v>134</v>
      </c>
      <c r="V537" s="120" t="s">
        <v>254</v>
      </c>
      <c r="W537" s="107" t="s">
        <v>225</v>
      </c>
      <c r="X537" s="62" t="s">
        <v>65</v>
      </c>
      <c r="Y537" s="62">
        <v>40497</v>
      </c>
      <c r="Z537" s="50">
        <v>92</v>
      </c>
      <c r="AA537" s="126">
        <v>1055</v>
      </c>
      <c r="AB537" s="50" t="s">
        <v>66</v>
      </c>
      <c r="AC537" s="126">
        <v>77810</v>
      </c>
      <c r="AD537" s="60" t="s">
        <v>262</v>
      </c>
      <c r="AE537" s="48" t="s">
        <v>255</v>
      </c>
      <c r="AF537" s="54" t="s">
        <v>236</v>
      </c>
      <c r="AG537" s="56" t="s">
        <v>229</v>
      </c>
      <c r="AH537" s="50">
        <v>0</v>
      </c>
      <c r="AI537" s="50">
        <v>164.59</v>
      </c>
      <c r="AJ537" s="60">
        <v>164.59</v>
      </c>
      <c r="AK537" s="101">
        <v>0</v>
      </c>
      <c r="AL537" s="108">
        <v>0</v>
      </c>
      <c r="AM537" s="56" t="s">
        <v>230</v>
      </c>
      <c r="AN537" s="50" t="s">
        <v>231</v>
      </c>
      <c r="AO537" s="50" t="s">
        <v>232</v>
      </c>
      <c r="AP537" s="76" t="s">
        <v>16963</v>
      </c>
      <c r="AQ537" s="27" t="str">
        <f t="shared" si="20"/>
        <v>Record Complete</v>
      </c>
      <c r="AR537" s="101"/>
      <c r="AS537" s="5" t="str">
        <f t="shared" si="21"/>
        <v/>
      </c>
      <c r="AT537" t="s">
        <v>17200</v>
      </c>
    </row>
    <row r="538" spans="1:46" ht="15.75" thickBot="1" x14ac:dyDescent="0.3">
      <c r="A538" s="90" t="s">
        <v>465</v>
      </c>
      <c r="B538" s="91">
        <v>7859</v>
      </c>
      <c r="C538" s="92" t="s">
        <v>213</v>
      </c>
      <c r="D538" s="92" t="s">
        <v>327</v>
      </c>
      <c r="E538" s="51" t="str">
        <f ca="1">IF(ISERROR(INDIRECT(CONCATENATE("FIPs_codes!",ADDRESS((MATCH($D538,INDIRECT($C538),0)+MATCH($C538,FIPs_codes!$G$1:$G$3296,0)-1),COLUMN(FIPs_codes!A536))))),"",INDIRECT(CONCATENATE("FIPs_codes!",ADDRESS((MATCH($D538,INDIRECT($C538),0)+MATCH($C538,FIPs_codes!$G$1:$G$3296,0)-1),COLUMN(FIPs_codes!A536)))))</f>
        <v>40149</v>
      </c>
      <c r="F538" s="51">
        <f ca="1">IF(ISERROR(INDIRECT(CONCATENATE("FIPs_codes!",ADDRESS((MATCH($D538,INDIRECT($C538),0)+MATCH($C538,FIPs_codes!$G$1:$G$3296,0)-1),COLUMN(FIPs_codes!C536))))),"",INDIRECT(CONCATENATE("FIPs_codes!",ADDRESS((MATCH($D538,INDIRECT($C538),0)+MATCH($C538,FIPs_codes!$G$1:$G$3296,0)-1),COLUMN(FIPs_codes!C536)))))</f>
        <v>6</v>
      </c>
      <c r="G538" s="92" t="s">
        <v>216</v>
      </c>
      <c r="H538" s="93" t="s">
        <v>217</v>
      </c>
      <c r="I538" s="90" t="s">
        <v>466</v>
      </c>
      <c r="J538" s="91" t="s">
        <v>268</v>
      </c>
      <c r="K538" s="92" t="s">
        <v>78</v>
      </c>
      <c r="L538" s="92" t="s">
        <v>269</v>
      </c>
      <c r="M538" s="93" t="s">
        <v>57</v>
      </c>
      <c r="N538" s="95" t="s">
        <v>338</v>
      </c>
      <c r="O538" s="96">
        <v>2005</v>
      </c>
      <c r="P538" s="97" t="s">
        <v>467</v>
      </c>
      <c r="Q538" s="241">
        <v>89</v>
      </c>
      <c r="R538" s="92" t="s">
        <v>60</v>
      </c>
      <c r="S538" s="93" t="s">
        <v>60</v>
      </c>
      <c r="T538" s="90" t="s">
        <v>223</v>
      </c>
      <c r="U538" s="98" t="s">
        <v>134</v>
      </c>
      <c r="V538" s="116" t="s">
        <v>224</v>
      </c>
      <c r="W538" s="99" t="s">
        <v>225</v>
      </c>
      <c r="X538" s="100" t="s">
        <v>226</v>
      </c>
      <c r="Y538" s="100">
        <v>40983</v>
      </c>
      <c r="Z538" s="92">
        <v>54</v>
      </c>
      <c r="AA538" s="278">
        <v>717</v>
      </c>
      <c r="AB538" s="92" t="s">
        <v>66</v>
      </c>
      <c r="AC538" s="278">
        <v>950</v>
      </c>
      <c r="AD538" s="93" t="s">
        <v>227</v>
      </c>
      <c r="AE538" s="95" t="s">
        <v>228</v>
      </c>
      <c r="AF538" s="97" t="s">
        <v>68</v>
      </c>
      <c r="AG538" s="91" t="s">
        <v>229</v>
      </c>
      <c r="AH538" s="92">
        <v>32.6</v>
      </c>
      <c r="AI538" s="92">
        <v>2138</v>
      </c>
      <c r="AJ538" s="93">
        <v>2170.6999999999998</v>
      </c>
      <c r="AK538" s="90">
        <v>0.2</v>
      </c>
      <c r="AL538" s="89">
        <v>1.5018888786510644E-2</v>
      </c>
      <c r="AM538" s="91" t="s">
        <v>230</v>
      </c>
      <c r="AN538" s="92" t="s">
        <v>231</v>
      </c>
      <c r="AO538" s="92" t="s">
        <v>232</v>
      </c>
      <c r="AP538" s="76" t="s">
        <v>16963</v>
      </c>
      <c r="AQ538" s="27" t="str">
        <f t="shared" si="20"/>
        <v>Record Complete</v>
      </c>
      <c r="AR538" s="90" t="s">
        <v>234</v>
      </c>
      <c r="AS538" s="5" t="str">
        <f t="shared" si="21"/>
        <v/>
      </c>
      <c r="AT538" t="s">
        <v>17200</v>
      </c>
    </row>
    <row r="539" spans="1:46" ht="15.75" thickBot="1" x14ac:dyDescent="0.3">
      <c r="A539" s="77" t="s">
        <v>465</v>
      </c>
      <c r="B539" s="78">
        <v>7859</v>
      </c>
      <c r="C539" s="79" t="s">
        <v>213</v>
      </c>
      <c r="D539" s="79" t="s">
        <v>327</v>
      </c>
      <c r="E539" s="51" t="str">
        <f ca="1">IF(ISERROR(INDIRECT(CONCATENATE("FIPs_codes!",ADDRESS((MATCH($D539,INDIRECT($C539),0)+MATCH($C539,FIPs_codes!$G$1:$G$3296,0)-1),COLUMN(FIPs_codes!A537))))),"",INDIRECT(CONCATENATE("FIPs_codes!",ADDRESS((MATCH($D539,INDIRECT($C539),0)+MATCH($C539,FIPs_codes!$G$1:$G$3296,0)-1),COLUMN(FIPs_codes!A537)))))</f>
        <v>40149</v>
      </c>
      <c r="F539" s="51">
        <f ca="1">IF(ISERROR(INDIRECT(CONCATENATE("FIPs_codes!",ADDRESS((MATCH($D539,INDIRECT($C539),0)+MATCH($C539,FIPs_codes!$G$1:$G$3296,0)-1),COLUMN(FIPs_codes!C537))))),"",INDIRECT(CONCATENATE("FIPs_codes!",ADDRESS((MATCH($D539,INDIRECT($C539),0)+MATCH($C539,FIPs_codes!$G$1:$G$3296,0)-1),COLUMN(FIPs_codes!C537)))))</f>
        <v>6</v>
      </c>
      <c r="G539" s="79" t="s">
        <v>216</v>
      </c>
      <c r="H539" s="81" t="s">
        <v>217</v>
      </c>
      <c r="I539" s="77" t="s">
        <v>466</v>
      </c>
      <c r="J539" s="78" t="s">
        <v>268</v>
      </c>
      <c r="K539" s="79" t="s">
        <v>78</v>
      </c>
      <c r="L539" s="79" t="s">
        <v>269</v>
      </c>
      <c r="M539" s="81" t="s">
        <v>57</v>
      </c>
      <c r="N539" s="83" t="s">
        <v>338</v>
      </c>
      <c r="O539" s="84">
        <v>2005</v>
      </c>
      <c r="P539" s="85" t="s">
        <v>467</v>
      </c>
      <c r="Q539" s="243">
        <v>89</v>
      </c>
      <c r="R539" s="79" t="s">
        <v>60</v>
      </c>
      <c r="S539" s="81" t="s">
        <v>60</v>
      </c>
      <c r="T539" s="77" t="s">
        <v>223</v>
      </c>
      <c r="U539" s="86" t="s">
        <v>134</v>
      </c>
      <c r="V539" s="115" t="s">
        <v>224</v>
      </c>
      <c r="W539" s="87" t="s">
        <v>225</v>
      </c>
      <c r="X539" s="88" t="s">
        <v>226</v>
      </c>
      <c r="Y539" s="88">
        <v>40983</v>
      </c>
      <c r="Z539" s="79">
        <v>54</v>
      </c>
      <c r="AA539" s="279">
        <v>717</v>
      </c>
      <c r="AB539" s="79" t="s">
        <v>66</v>
      </c>
      <c r="AC539" s="279">
        <v>950</v>
      </c>
      <c r="AD539" s="81" t="s">
        <v>227</v>
      </c>
      <c r="AE539" s="83" t="s">
        <v>228</v>
      </c>
      <c r="AF539" s="85" t="s">
        <v>68</v>
      </c>
      <c r="AG539" s="78" t="s">
        <v>229</v>
      </c>
      <c r="AH539" s="79">
        <v>28.3</v>
      </c>
      <c r="AI539" s="79">
        <v>2146.8000000000002</v>
      </c>
      <c r="AJ539" s="81">
        <v>2175.1999999999998</v>
      </c>
      <c r="AK539" s="77">
        <v>0.2</v>
      </c>
      <c r="AL539" s="89">
        <v>1.3010896050756286E-2</v>
      </c>
      <c r="AM539" s="78" t="s">
        <v>230</v>
      </c>
      <c r="AN539" s="79" t="s">
        <v>231</v>
      </c>
      <c r="AO539" s="79" t="s">
        <v>232</v>
      </c>
      <c r="AP539" s="76" t="s">
        <v>16963</v>
      </c>
      <c r="AQ539" s="27" t="str">
        <f t="shared" si="20"/>
        <v>Record Complete</v>
      </c>
      <c r="AR539" s="77" t="s">
        <v>234</v>
      </c>
      <c r="AS539" s="5" t="str">
        <f t="shared" si="21"/>
        <v/>
      </c>
      <c r="AT539" t="s">
        <v>17200</v>
      </c>
    </row>
    <row r="540" spans="1:46" ht="15.75" thickBot="1" x14ac:dyDescent="0.3">
      <c r="A540" s="77" t="s">
        <v>465</v>
      </c>
      <c r="B540" s="78">
        <v>7859</v>
      </c>
      <c r="C540" s="79" t="s">
        <v>213</v>
      </c>
      <c r="D540" s="79" t="s">
        <v>327</v>
      </c>
      <c r="E540" s="51" t="str">
        <f ca="1">IF(ISERROR(INDIRECT(CONCATENATE("FIPs_codes!",ADDRESS((MATCH($D540,INDIRECT($C540),0)+MATCH($C540,FIPs_codes!$G$1:$G$3296,0)-1),COLUMN(FIPs_codes!A538))))),"",INDIRECT(CONCATENATE("FIPs_codes!",ADDRESS((MATCH($D540,INDIRECT($C540),0)+MATCH($C540,FIPs_codes!$G$1:$G$3296,0)-1),COLUMN(FIPs_codes!A538)))))</f>
        <v>40149</v>
      </c>
      <c r="F540" s="51">
        <f ca="1">IF(ISERROR(INDIRECT(CONCATENATE("FIPs_codes!",ADDRESS((MATCH($D540,INDIRECT($C540),0)+MATCH($C540,FIPs_codes!$G$1:$G$3296,0)-1),COLUMN(FIPs_codes!C538))))),"",INDIRECT(CONCATENATE("FIPs_codes!",ADDRESS((MATCH($D540,INDIRECT($C540),0)+MATCH($C540,FIPs_codes!$G$1:$G$3296,0)-1),COLUMN(FIPs_codes!C538)))))</f>
        <v>6</v>
      </c>
      <c r="G540" s="79" t="s">
        <v>216</v>
      </c>
      <c r="H540" s="81" t="s">
        <v>217</v>
      </c>
      <c r="I540" s="77" t="s">
        <v>466</v>
      </c>
      <c r="J540" s="78" t="s">
        <v>268</v>
      </c>
      <c r="K540" s="79" t="s">
        <v>78</v>
      </c>
      <c r="L540" s="79" t="s">
        <v>269</v>
      </c>
      <c r="M540" s="81" t="s">
        <v>57</v>
      </c>
      <c r="N540" s="83" t="s">
        <v>338</v>
      </c>
      <c r="O540" s="84">
        <v>2005</v>
      </c>
      <c r="P540" s="85" t="s">
        <v>467</v>
      </c>
      <c r="Q540" s="243">
        <v>89</v>
      </c>
      <c r="R540" s="79" t="s">
        <v>60</v>
      </c>
      <c r="S540" s="81" t="s">
        <v>60</v>
      </c>
      <c r="T540" s="77" t="s">
        <v>223</v>
      </c>
      <c r="U540" s="86" t="s">
        <v>134</v>
      </c>
      <c r="V540" s="115" t="s">
        <v>224</v>
      </c>
      <c r="W540" s="87" t="s">
        <v>225</v>
      </c>
      <c r="X540" s="88" t="s">
        <v>226</v>
      </c>
      <c r="Y540" s="88">
        <v>40983</v>
      </c>
      <c r="Z540" s="79">
        <v>54</v>
      </c>
      <c r="AA540" s="279">
        <v>717</v>
      </c>
      <c r="AB540" s="79" t="s">
        <v>66</v>
      </c>
      <c r="AC540" s="279">
        <v>950</v>
      </c>
      <c r="AD540" s="81" t="s">
        <v>227</v>
      </c>
      <c r="AE540" s="83" t="s">
        <v>333</v>
      </c>
      <c r="AF540" s="85" t="s">
        <v>68</v>
      </c>
      <c r="AG540" s="78" t="s">
        <v>229</v>
      </c>
      <c r="AH540" s="79">
        <v>53.2</v>
      </c>
      <c r="AI540" s="79">
        <v>2388.6</v>
      </c>
      <c r="AJ540" s="81">
        <v>2442.1</v>
      </c>
      <c r="AK540" s="77">
        <v>0.2</v>
      </c>
      <c r="AL540" s="89">
        <v>2.1787206159390619E-2</v>
      </c>
      <c r="AM540" s="78" t="s">
        <v>230</v>
      </c>
      <c r="AN540" s="79" t="s">
        <v>231</v>
      </c>
      <c r="AO540" s="79" t="s">
        <v>232</v>
      </c>
      <c r="AP540" s="76" t="s">
        <v>16963</v>
      </c>
      <c r="AQ540" s="27" t="str">
        <f t="shared" si="20"/>
        <v>Record Complete</v>
      </c>
      <c r="AR540" s="77" t="s">
        <v>234</v>
      </c>
      <c r="AS540" s="5" t="str">
        <f t="shared" si="21"/>
        <v/>
      </c>
      <c r="AT540" t="s">
        <v>17200</v>
      </c>
    </row>
    <row r="541" spans="1:46" ht="15.75" thickBot="1" x14ac:dyDescent="0.3">
      <c r="A541" s="90" t="s">
        <v>465</v>
      </c>
      <c r="B541" s="91">
        <v>7859</v>
      </c>
      <c r="C541" s="92" t="s">
        <v>213</v>
      </c>
      <c r="D541" s="92" t="s">
        <v>327</v>
      </c>
      <c r="E541" s="51" t="str">
        <f ca="1">IF(ISERROR(INDIRECT(CONCATENATE("FIPs_codes!",ADDRESS((MATCH($D541,INDIRECT($C541),0)+MATCH($C541,FIPs_codes!$G$1:$G$3296,0)-1),COLUMN(FIPs_codes!A539))))),"",INDIRECT(CONCATENATE("FIPs_codes!",ADDRESS((MATCH($D541,INDIRECT($C541),0)+MATCH($C541,FIPs_codes!$G$1:$G$3296,0)-1),COLUMN(FIPs_codes!A539)))))</f>
        <v>40149</v>
      </c>
      <c r="F541" s="51">
        <f ca="1">IF(ISERROR(INDIRECT(CONCATENATE("FIPs_codes!",ADDRESS((MATCH($D541,INDIRECT($C541),0)+MATCH($C541,FIPs_codes!$G$1:$G$3296,0)-1),COLUMN(FIPs_codes!C539))))),"",INDIRECT(CONCATENATE("FIPs_codes!",ADDRESS((MATCH($D541,INDIRECT($C541),0)+MATCH($C541,FIPs_codes!$G$1:$G$3296,0)-1),COLUMN(FIPs_codes!C539)))))</f>
        <v>6</v>
      </c>
      <c r="G541" s="92" t="s">
        <v>216</v>
      </c>
      <c r="H541" s="93" t="s">
        <v>217</v>
      </c>
      <c r="I541" s="90" t="s">
        <v>466</v>
      </c>
      <c r="J541" s="91" t="s">
        <v>268</v>
      </c>
      <c r="K541" s="92" t="s">
        <v>78</v>
      </c>
      <c r="L541" s="92" t="s">
        <v>269</v>
      </c>
      <c r="M541" s="93" t="s">
        <v>57</v>
      </c>
      <c r="N541" s="95" t="s">
        <v>338</v>
      </c>
      <c r="O541" s="96">
        <v>2005</v>
      </c>
      <c r="P541" s="97" t="s">
        <v>467</v>
      </c>
      <c r="Q541" s="241">
        <v>89</v>
      </c>
      <c r="R541" s="92" t="s">
        <v>60</v>
      </c>
      <c r="S541" s="93" t="s">
        <v>60</v>
      </c>
      <c r="T541" s="90" t="s">
        <v>223</v>
      </c>
      <c r="U541" s="98" t="s">
        <v>134</v>
      </c>
      <c r="V541" s="116" t="s">
        <v>224</v>
      </c>
      <c r="W541" s="99" t="s">
        <v>225</v>
      </c>
      <c r="X541" s="100" t="s">
        <v>226</v>
      </c>
      <c r="Y541" s="100">
        <v>41030</v>
      </c>
      <c r="Z541" s="92">
        <v>85</v>
      </c>
      <c r="AA541" s="278">
        <v>1622</v>
      </c>
      <c r="AB541" s="92" t="s">
        <v>66</v>
      </c>
      <c r="AC541" s="278">
        <v>950</v>
      </c>
      <c r="AD541" s="93" t="s">
        <v>227</v>
      </c>
      <c r="AE541" s="95" t="s">
        <v>228</v>
      </c>
      <c r="AF541" s="97" t="s">
        <v>68</v>
      </c>
      <c r="AG541" s="91" t="s">
        <v>229</v>
      </c>
      <c r="AH541" s="92">
        <v>23.5</v>
      </c>
      <c r="AI541" s="92">
        <v>1677.2</v>
      </c>
      <c r="AJ541" s="93">
        <v>1700.7</v>
      </c>
      <c r="AK541" s="90">
        <v>0.3</v>
      </c>
      <c r="AL541" s="89">
        <v>1.3817839713059329E-2</v>
      </c>
      <c r="AM541" s="91" t="s">
        <v>230</v>
      </c>
      <c r="AN541" s="92" t="s">
        <v>231</v>
      </c>
      <c r="AO541" s="92" t="s">
        <v>232</v>
      </c>
      <c r="AP541" s="76" t="s">
        <v>16963</v>
      </c>
      <c r="AQ541" s="27" t="str">
        <f t="shared" si="20"/>
        <v>Record Complete</v>
      </c>
      <c r="AR541" s="90" t="s">
        <v>234</v>
      </c>
      <c r="AS541" s="5" t="str">
        <f t="shared" si="21"/>
        <v/>
      </c>
      <c r="AT541" t="s">
        <v>17200</v>
      </c>
    </row>
    <row r="542" spans="1:46" ht="15.75" thickBot="1" x14ac:dyDescent="0.3">
      <c r="A542" s="77" t="s">
        <v>465</v>
      </c>
      <c r="B542" s="78">
        <v>7859</v>
      </c>
      <c r="C542" s="79" t="s">
        <v>213</v>
      </c>
      <c r="D542" s="79" t="s">
        <v>327</v>
      </c>
      <c r="E542" s="51" t="str">
        <f ca="1">IF(ISERROR(INDIRECT(CONCATENATE("FIPs_codes!",ADDRESS((MATCH($D542,INDIRECT($C542),0)+MATCH($C542,FIPs_codes!$G$1:$G$3296,0)-1),COLUMN(FIPs_codes!A540))))),"",INDIRECT(CONCATENATE("FIPs_codes!",ADDRESS((MATCH($D542,INDIRECT($C542),0)+MATCH($C542,FIPs_codes!$G$1:$G$3296,0)-1),COLUMN(FIPs_codes!A540)))))</f>
        <v>40149</v>
      </c>
      <c r="F542" s="51">
        <f ca="1">IF(ISERROR(INDIRECT(CONCATENATE("FIPs_codes!",ADDRESS((MATCH($D542,INDIRECT($C542),0)+MATCH($C542,FIPs_codes!$G$1:$G$3296,0)-1),COLUMN(FIPs_codes!C540))))),"",INDIRECT(CONCATENATE("FIPs_codes!",ADDRESS((MATCH($D542,INDIRECT($C542),0)+MATCH($C542,FIPs_codes!$G$1:$G$3296,0)-1),COLUMN(FIPs_codes!C540)))))</f>
        <v>6</v>
      </c>
      <c r="G542" s="79" t="s">
        <v>216</v>
      </c>
      <c r="H542" s="81" t="s">
        <v>217</v>
      </c>
      <c r="I542" s="77" t="s">
        <v>466</v>
      </c>
      <c r="J542" s="78" t="s">
        <v>268</v>
      </c>
      <c r="K542" s="79" t="s">
        <v>78</v>
      </c>
      <c r="L542" s="79" t="s">
        <v>269</v>
      </c>
      <c r="M542" s="81" t="s">
        <v>57</v>
      </c>
      <c r="N542" s="83" t="s">
        <v>338</v>
      </c>
      <c r="O542" s="84">
        <v>2005</v>
      </c>
      <c r="P542" s="85" t="s">
        <v>467</v>
      </c>
      <c r="Q542" s="243">
        <v>89</v>
      </c>
      <c r="R542" s="79" t="s">
        <v>60</v>
      </c>
      <c r="S542" s="81" t="s">
        <v>60</v>
      </c>
      <c r="T542" s="77" t="s">
        <v>223</v>
      </c>
      <c r="U542" s="86" t="s">
        <v>134</v>
      </c>
      <c r="V542" s="115" t="s">
        <v>224</v>
      </c>
      <c r="W542" s="87" t="s">
        <v>225</v>
      </c>
      <c r="X542" s="88" t="s">
        <v>226</v>
      </c>
      <c r="Y542" s="88">
        <v>41030</v>
      </c>
      <c r="Z542" s="79">
        <v>85</v>
      </c>
      <c r="AA542" s="279">
        <v>1622</v>
      </c>
      <c r="AB542" s="79" t="s">
        <v>66</v>
      </c>
      <c r="AC542" s="279">
        <v>950</v>
      </c>
      <c r="AD542" s="81" t="s">
        <v>227</v>
      </c>
      <c r="AE542" s="83" t="s">
        <v>228</v>
      </c>
      <c r="AF542" s="85" t="s">
        <v>68</v>
      </c>
      <c r="AG542" s="78" t="s">
        <v>229</v>
      </c>
      <c r="AH542" s="79">
        <v>22.3</v>
      </c>
      <c r="AI542" s="79">
        <v>1693</v>
      </c>
      <c r="AJ542" s="81">
        <v>1715.2</v>
      </c>
      <c r="AK542" s="77">
        <v>0.2</v>
      </c>
      <c r="AL542" s="89">
        <v>1.3000641287238384E-2</v>
      </c>
      <c r="AM542" s="78" t="s">
        <v>230</v>
      </c>
      <c r="AN542" s="79" t="s">
        <v>231</v>
      </c>
      <c r="AO542" s="79" t="s">
        <v>232</v>
      </c>
      <c r="AP542" s="76" t="s">
        <v>16963</v>
      </c>
      <c r="AQ542" s="27" t="str">
        <f t="shared" si="20"/>
        <v>Record Complete</v>
      </c>
      <c r="AR542" s="77" t="s">
        <v>234</v>
      </c>
      <c r="AS542" s="5" t="str">
        <f t="shared" si="21"/>
        <v/>
      </c>
      <c r="AT542" t="s">
        <v>17200</v>
      </c>
    </row>
    <row r="543" spans="1:46" ht="15.75" thickBot="1" x14ac:dyDescent="0.3">
      <c r="A543" s="90" t="s">
        <v>465</v>
      </c>
      <c r="B543" s="91">
        <v>7859</v>
      </c>
      <c r="C543" s="92" t="s">
        <v>213</v>
      </c>
      <c r="D543" s="92" t="s">
        <v>327</v>
      </c>
      <c r="E543" s="51" t="str">
        <f ca="1">IF(ISERROR(INDIRECT(CONCATENATE("FIPs_codes!",ADDRESS((MATCH($D543,INDIRECT($C543),0)+MATCH($C543,FIPs_codes!$G$1:$G$3296,0)-1),COLUMN(FIPs_codes!A541))))),"",INDIRECT(CONCATENATE("FIPs_codes!",ADDRESS((MATCH($D543,INDIRECT($C543),0)+MATCH($C543,FIPs_codes!$G$1:$G$3296,0)-1),COLUMN(FIPs_codes!A541)))))</f>
        <v>40149</v>
      </c>
      <c r="F543" s="51">
        <f ca="1">IF(ISERROR(INDIRECT(CONCATENATE("FIPs_codes!",ADDRESS((MATCH($D543,INDIRECT($C543),0)+MATCH($C543,FIPs_codes!$G$1:$G$3296,0)-1),COLUMN(FIPs_codes!C541))))),"",INDIRECT(CONCATENATE("FIPs_codes!",ADDRESS((MATCH($D543,INDIRECT($C543),0)+MATCH($C543,FIPs_codes!$G$1:$G$3296,0)-1),COLUMN(FIPs_codes!C541)))))</f>
        <v>6</v>
      </c>
      <c r="G543" s="92" t="s">
        <v>216</v>
      </c>
      <c r="H543" s="93" t="s">
        <v>217</v>
      </c>
      <c r="I543" s="90" t="s">
        <v>466</v>
      </c>
      <c r="J543" s="91" t="s">
        <v>268</v>
      </c>
      <c r="K543" s="92" t="s">
        <v>78</v>
      </c>
      <c r="L543" s="92" t="s">
        <v>269</v>
      </c>
      <c r="M543" s="93" t="s">
        <v>57</v>
      </c>
      <c r="N543" s="95" t="s">
        <v>338</v>
      </c>
      <c r="O543" s="96">
        <v>2005</v>
      </c>
      <c r="P543" s="97" t="s">
        <v>467</v>
      </c>
      <c r="Q543" s="241">
        <v>89</v>
      </c>
      <c r="R543" s="92" t="s">
        <v>60</v>
      </c>
      <c r="S543" s="93" t="s">
        <v>60</v>
      </c>
      <c r="T543" s="90" t="s">
        <v>223</v>
      </c>
      <c r="U543" s="98" t="s">
        <v>134</v>
      </c>
      <c r="V543" s="116" t="s">
        <v>224</v>
      </c>
      <c r="W543" s="99" t="s">
        <v>225</v>
      </c>
      <c r="X543" s="100" t="s">
        <v>226</v>
      </c>
      <c r="Y543" s="100">
        <v>41030</v>
      </c>
      <c r="Z543" s="92">
        <v>85</v>
      </c>
      <c r="AA543" s="278">
        <v>1622</v>
      </c>
      <c r="AB543" s="92" t="s">
        <v>66</v>
      </c>
      <c r="AC543" s="278">
        <v>950</v>
      </c>
      <c r="AD543" s="93" t="s">
        <v>227</v>
      </c>
      <c r="AE543" s="95" t="s">
        <v>228</v>
      </c>
      <c r="AF543" s="97" t="s">
        <v>68</v>
      </c>
      <c r="AG543" s="91" t="s">
        <v>229</v>
      </c>
      <c r="AH543" s="92">
        <v>28.8</v>
      </c>
      <c r="AI543" s="92">
        <v>1807.8</v>
      </c>
      <c r="AJ543" s="93">
        <v>1836.6</v>
      </c>
      <c r="AK543" s="90">
        <v>0.3</v>
      </c>
      <c r="AL543" s="89">
        <v>1.5681149950996408E-2</v>
      </c>
      <c r="AM543" s="91" t="s">
        <v>230</v>
      </c>
      <c r="AN543" s="92" t="s">
        <v>231</v>
      </c>
      <c r="AO543" s="92" t="s">
        <v>232</v>
      </c>
      <c r="AP543" s="76" t="s">
        <v>16963</v>
      </c>
      <c r="AQ543" s="27" t="str">
        <f t="shared" si="20"/>
        <v>Record Complete</v>
      </c>
      <c r="AR543" s="90" t="s">
        <v>234</v>
      </c>
      <c r="AS543" s="5" t="str">
        <f t="shared" si="21"/>
        <v/>
      </c>
      <c r="AT543" t="s">
        <v>17200</v>
      </c>
    </row>
    <row r="544" spans="1:46" ht="15.75" thickBot="1" x14ac:dyDescent="0.3">
      <c r="A544" s="90" t="s">
        <v>468</v>
      </c>
      <c r="B544" s="91">
        <v>6779</v>
      </c>
      <c r="C544" s="92" t="s">
        <v>213</v>
      </c>
      <c r="D544" s="92" t="s">
        <v>290</v>
      </c>
      <c r="E544" s="51" t="str">
        <f ca="1">IF(ISERROR(INDIRECT(CONCATENATE("FIPs_codes!",ADDRESS((MATCH($D544,INDIRECT($C544),0)+MATCH($C544,FIPs_codes!$G$1:$G$3296,0)-1),COLUMN(FIPs_codes!A542))))),"",INDIRECT(CONCATENATE("FIPs_codes!",ADDRESS((MATCH($D544,INDIRECT($C544),0)+MATCH($C544,FIPs_codes!$G$1:$G$3296,0)-1),COLUMN(FIPs_codes!A542)))))</f>
        <v>40151</v>
      </c>
      <c r="F544" s="51">
        <f ca="1">IF(ISERROR(INDIRECT(CONCATENATE("FIPs_codes!",ADDRESS((MATCH($D544,INDIRECT($C544),0)+MATCH($C544,FIPs_codes!$G$1:$G$3296,0)-1),COLUMN(FIPs_codes!C542))))),"",INDIRECT(CONCATENATE("FIPs_codes!",ADDRESS((MATCH($D544,INDIRECT($C544),0)+MATCH($C544,FIPs_codes!$G$1:$G$3296,0)-1),COLUMN(FIPs_codes!C542)))))</f>
        <v>6</v>
      </c>
      <c r="G544" s="110" t="s">
        <v>329</v>
      </c>
      <c r="H544" s="204" t="s">
        <v>217</v>
      </c>
      <c r="I544" s="90" t="s">
        <v>469</v>
      </c>
      <c r="J544" s="91" t="s">
        <v>268</v>
      </c>
      <c r="K544" s="92" t="s">
        <v>78</v>
      </c>
      <c r="L544" s="92" t="s">
        <v>269</v>
      </c>
      <c r="M544" s="93" t="s">
        <v>57</v>
      </c>
      <c r="N544" s="95" t="s">
        <v>470</v>
      </c>
      <c r="O544" s="96">
        <v>2008</v>
      </c>
      <c r="P544" s="97" t="s">
        <v>471</v>
      </c>
      <c r="Q544" s="241">
        <v>68</v>
      </c>
      <c r="R544" s="92" t="s">
        <v>244</v>
      </c>
      <c r="S544" s="93" t="s">
        <v>60</v>
      </c>
      <c r="T544" s="90" t="s">
        <v>223</v>
      </c>
      <c r="U544" s="98" t="s">
        <v>134</v>
      </c>
      <c r="V544" s="116" t="s">
        <v>224</v>
      </c>
      <c r="W544" s="99" t="s">
        <v>225</v>
      </c>
      <c r="X544" s="100" t="s">
        <v>226</v>
      </c>
      <c r="Y544" s="100">
        <v>40808</v>
      </c>
      <c r="Z544" s="92">
        <v>84</v>
      </c>
      <c r="AA544" s="278">
        <v>552</v>
      </c>
      <c r="AB544" s="92" t="s">
        <v>66</v>
      </c>
      <c r="AC544" s="278">
        <v>520</v>
      </c>
      <c r="AD544" s="93" t="s">
        <v>227</v>
      </c>
      <c r="AE544" s="95" t="s">
        <v>235</v>
      </c>
      <c r="AF544" s="97" t="s">
        <v>236</v>
      </c>
      <c r="AG544" s="91" t="s">
        <v>229</v>
      </c>
      <c r="AH544" s="92">
        <v>4</v>
      </c>
      <c r="AI544" s="92">
        <v>269.2</v>
      </c>
      <c r="AJ544" s="93">
        <v>273.2</v>
      </c>
      <c r="AK544" s="90">
        <v>0</v>
      </c>
      <c r="AL544" s="89">
        <v>1.4641288433382138E-2</v>
      </c>
      <c r="AM544" s="91" t="s">
        <v>230</v>
      </c>
      <c r="AN544" s="92" t="s">
        <v>231</v>
      </c>
      <c r="AO544" s="92" t="s">
        <v>232</v>
      </c>
      <c r="AP544" s="76" t="s">
        <v>16963</v>
      </c>
      <c r="AQ544" s="27" t="str">
        <f t="shared" si="20"/>
        <v>Record Complete</v>
      </c>
      <c r="AR544" s="90"/>
      <c r="AS544" s="5" t="str">
        <f t="shared" si="21"/>
        <v/>
      </c>
      <c r="AT544" t="s">
        <v>17200</v>
      </c>
    </row>
    <row r="545" spans="1:46" ht="15.75" thickBot="1" x14ac:dyDescent="0.3">
      <c r="A545" s="77" t="s">
        <v>468</v>
      </c>
      <c r="B545" s="78">
        <v>6779</v>
      </c>
      <c r="C545" s="79" t="s">
        <v>213</v>
      </c>
      <c r="D545" s="79" t="s">
        <v>290</v>
      </c>
      <c r="E545" s="51" t="str">
        <f ca="1">IF(ISERROR(INDIRECT(CONCATENATE("FIPs_codes!",ADDRESS((MATCH($D545,INDIRECT($C545),0)+MATCH($C545,FIPs_codes!$G$1:$G$3296,0)-1),COLUMN(FIPs_codes!A543))))),"",INDIRECT(CONCATENATE("FIPs_codes!",ADDRESS((MATCH($D545,INDIRECT($C545),0)+MATCH($C545,FIPs_codes!$G$1:$G$3296,0)-1),COLUMN(FIPs_codes!A543)))))</f>
        <v>40151</v>
      </c>
      <c r="F545" s="51">
        <f ca="1">IF(ISERROR(INDIRECT(CONCATENATE("FIPs_codes!",ADDRESS((MATCH($D545,INDIRECT($C545),0)+MATCH($C545,FIPs_codes!$G$1:$G$3296,0)-1),COLUMN(FIPs_codes!C543))))),"",INDIRECT(CONCATENATE("FIPs_codes!",ADDRESS((MATCH($D545,INDIRECT($C545),0)+MATCH($C545,FIPs_codes!$G$1:$G$3296,0)-1),COLUMN(FIPs_codes!C543)))))</f>
        <v>6</v>
      </c>
      <c r="G545" s="80" t="s">
        <v>329</v>
      </c>
      <c r="H545" s="206" t="s">
        <v>217</v>
      </c>
      <c r="I545" s="77" t="s">
        <v>469</v>
      </c>
      <c r="J545" s="78" t="s">
        <v>268</v>
      </c>
      <c r="K545" s="79" t="s">
        <v>78</v>
      </c>
      <c r="L545" s="79" t="s">
        <v>269</v>
      </c>
      <c r="M545" s="81" t="s">
        <v>57</v>
      </c>
      <c r="N545" s="83" t="s">
        <v>470</v>
      </c>
      <c r="O545" s="84">
        <v>2008</v>
      </c>
      <c r="P545" s="85" t="s">
        <v>471</v>
      </c>
      <c r="Q545" s="243">
        <v>68</v>
      </c>
      <c r="R545" s="79" t="s">
        <v>244</v>
      </c>
      <c r="S545" s="81" t="s">
        <v>60</v>
      </c>
      <c r="T545" s="77" t="s">
        <v>223</v>
      </c>
      <c r="U545" s="86" t="s">
        <v>134</v>
      </c>
      <c r="V545" s="115" t="s">
        <v>224</v>
      </c>
      <c r="W545" s="87" t="s">
        <v>225</v>
      </c>
      <c r="X545" s="88" t="s">
        <v>226</v>
      </c>
      <c r="Y545" s="88">
        <v>40808</v>
      </c>
      <c r="Z545" s="79">
        <v>84</v>
      </c>
      <c r="AA545" s="279">
        <v>552</v>
      </c>
      <c r="AB545" s="79" t="s">
        <v>66</v>
      </c>
      <c r="AC545" s="279">
        <v>520</v>
      </c>
      <c r="AD545" s="81" t="s">
        <v>227</v>
      </c>
      <c r="AE545" s="83" t="s">
        <v>235</v>
      </c>
      <c r="AF545" s="85" t="s">
        <v>236</v>
      </c>
      <c r="AG545" s="78" t="s">
        <v>229</v>
      </c>
      <c r="AH545" s="79">
        <v>3.9</v>
      </c>
      <c r="AI545" s="79">
        <v>285.7</v>
      </c>
      <c r="AJ545" s="81">
        <v>289.60000000000002</v>
      </c>
      <c r="AK545" s="77">
        <v>0</v>
      </c>
      <c r="AL545" s="89">
        <v>1.3466850828729284E-2</v>
      </c>
      <c r="AM545" s="78" t="s">
        <v>230</v>
      </c>
      <c r="AN545" s="79" t="s">
        <v>231</v>
      </c>
      <c r="AO545" s="79" t="s">
        <v>232</v>
      </c>
      <c r="AP545" s="76" t="s">
        <v>16963</v>
      </c>
      <c r="AQ545" s="27" t="str">
        <f t="shared" si="20"/>
        <v>Record Complete</v>
      </c>
      <c r="AR545" s="77"/>
      <c r="AS545" s="5" t="str">
        <f t="shared" si="21"/>
        <v/>
      </c>
      <c r="AT545" t="s">
        <v>17200</v>
      </c>
    </row>
    <row r="546" spans="1:46" ht="15.75" thickBot="1" x14ac:dyDescent="0.3">
      <c r="A546" s="77" t="s">
        <v>468</v>
      </c>
      <c r="B546" s="78">
        <v>6779</v>
      </c>
      <c r="C546" s="79" t="s">
        <v>213</v>
      </c>
      <c r="D546" s="79" t="s">
        <v>290</v>
      </c>
      <c r="E546" s="51" t="str">
        <f ca="1">IF(ISERROR(INDIRECT(CONCATENATE("FIPs_codes!",ADDRESS((MATCH($D546,INDIRECT($C546),0)+MATCH($C546,FIPs_codes!$G$1:$G$3296,0)-1),COLUMN(FIPs_codes!A544))))),"",INDIRECT(CONCATENATE("FIPs_codes!",ADDRESS((MATCH($D546,INDIRECT($C546),0)+MATCH($C546,FIPs_codes!$G$1:$G$3296,0)-1),COLUMN(FIPs_codes!A544)))))</f>
        <v>40151</v>
      </c>
      <c r="F546" s="51">
        <f ca="1">IF(ISERROR(INDIRECT(CONCATENATE("FIPs_codes!",ADDRESS((MATCH($D546,INDIRECT($C546),0)+MATCH($C546,FIPs_codes!$G$1:$G$3296,0)-1),COLUMN(FIPs_codes!C544))))),"",INDIRECT(CONCATENATE("FIPs_codes!",ADDRESS((MATCH($D546,INDIRECT($C546),0)+MATCH($C546,FIPs_codes!$G$1:$G$3296,0)-1),COLUMN(FIPs_codes!C544)))))</f>
        <v>6</v>
      </c>
      <c r="G546" s="80" t="s">
        <v>329</v>
      </c>
      <c r="H546" s="206" t="s">
        <v>217</v>
      </c>
      <c r="I546" s="77" t="s">
        <v>469</v>
      </c>
      <c r="J546" s="78" t="s">
        <v>268</v>
      </c>
      <c r="K546" s="79" t="s">
        <v>78</v>
      </c>
      <c r="L546" s="79" t="s">
        <v>269</v>
      </c>
      <c r="M546" s="81" t="s">
        <v>57</v>
      </c>
      <c r="N546" s="83" t="s">
        <v>470</v>
      </c>
      <c r="O546" s="84">
        <v>2008</v>
      </c>
      <c r="P546" s="85" t="s">
        <v>471</v>
      </c>
      <c r="Q546" s="243">
        <v>68</v>
      </c>
      <c r="R546" s="79" t="s">
        <v>244</v>
      </c>
      <c r="S546" s="81" t="s">
        <v>60</v>
      </c>
      <c r="T546" s="77" t="s">
        <v>223</v>
      </c>
      <c r="U546" s="86" t="s">
        <v>134</v>
      </c>
      <c r="V546" s="115" t="s">
        <v>224</v>
      </c>
      <c r="W546" s="87" t="s">
        <v>225</v>
      </c>
      <c r="X546" s="88" t="s">
        <v>226</v>
      </c>
      <c r="Y546" s="88">
        <v>40808</v>
      </c>
      <c r="Z546" s="79">
        <v>84</v>
      </c>
      <c r="AA546" s="279">
        <v>552</v>
      </c>
      <c r="AB546" s="79" t="s">
        <v>66</v>
      </c>
      <c r="AC546" s="279">
        <v>520</v>
      </c>
      <c r="AD546" s="81" t="s">
        <v>227</v>
      </c>
      <c r="AE546" s="83" t="s">
        <v>235</v>
      </c>
      <c r="AF546" s="85" t="s">
        <v>236</v>
      </c>
      <c r="AG546" s="78" t="s">
        <v>229</v>
      </c>
      <c r="AH546" s="79">
        <v>8.5</v>
      </c>
      <c r="AI546" s="79">
        <v>394.6</v>
      </c>
      <c r="AJ546" s="81">
        <v>403</v>
      </c>
      <c r="AK546" s="77">
        <v>0.1</v>
      </c>
      <c r="AL546" s="89">
        <v>2.1086579012651947E-2</v>
      </c>
      <c r="AM546" s="78" t="s">
        <v>230</v>
      </c>
      <c r="AN546" s="79" t="s">
        <v>231</v>
      </c>
      <c r="AO546" s="79" t="s">
        <v>232</v>
      </c>
      <c r="AP546" s="76" t="s">
        <v>16963</v>
      </c>
      <c r="AQ546" s="27" t="str">
        <f t="shared" si="20"/>
        <v>Record Complete</v>
      </c>
      <c r="AR546" s="77"/>
      <c r="AS546" s="5" t="str">
        <f t="shared" si="21"/>
        <v/>
      </c>
      <c r="AT546" t="s">
        <v>17200</v>
      </c>
    </row>
    <row r="547" spans="1:46" ht="15.75" thickBot="1" x14ac:dyDescent="0.3">
      <c r="A547" s="90" t="s">
        <v>473</v>
      </c>
      <c r="B547" s="91">
        <v>7008</v>
      </c>
      <c r="C547" s="92" t="s">
        <v>213</v>
      </c>
      <c r="D547" s="92" t="s">
        <v>474</v>
      </c>
      <c r="E547" s="51" t="str">
        <f ca="1">IF(ISERROR(INDIRECT(CONCATENATE("FIPs_codes!",ADDRESS((MATCH($D547,INDIRECT($C547),0)+MATCH($C547,FIPs_codes!$G$1:$G$3296,0)-1),COLUMN(FIPs_codes!A545))))),"",INDIRECT(CONCATENATE("FIPs_codes!",ADDRESS((MATCH($D547,INDIRECT($C547),0)+MATCH($C547,FIPs_codes!$G$1:$G$3296,0)-1),COLUMN(FIPs_codes!A545)))))</f>
        <v>40015</v>
      </c>
      <c r="F547" s="51">
        <f ca="1">IF(ISERROR(INDIRECT(CONCATENATE("FIPs_codes!",ADDRESS((MATCH($D547,INDIRECT($C547),0)+MATCH($C547,FIPs_codes!$G$1:$G$3296,0)-1),COLUMN(FIPs_codes!C545))))),"",INDIRECT(CONCATENATE("FIPs_codes!",ADDRESS((MATCH($D547,INDIRECT($C547),0)+MATCH($C547,FIPs_codes!$G$1:$G$3296,0)-1),COLUMN(FIPs_codes!C545)))))</f>
        <v>6</v>
      </c>
      <c r="G547" s="110" t="s">
        <v>216</v>
      </c>
      <c r="H547" s="204" t="s">
        <v>217</v>
      </c>
      <c r="I547" s="90" t="s">
        <v>476</v>
      </c>
      <c r="J547" s="91" t="s">
        <v>219</v>
      </c>
      <c r="K547" s="92" t="s">
        <v>78</v>
      </c>
      <c r="L547" s="92" t="s">
        <v>269</v>
      </c>
      <c r="M547" s="93" t="s">
        <v>57</v>
      </c>
      <c r="N547" s="95" t="s">
        <v>425</v>
      </c>
      <c r="O547" s="96">
        <v>2007</v>
      </c>
      <c r="P547" s="97" t="s">
        <v>477</v>
      </c>
      <c r="Q547" s="241">
        <v>1380</v>
      </c>
      <c r="R547" s="92" t="s">
        <v>244</v>
      </c>
      <c r="S547" s="93" t="s">
        <v>60</v>
      </c>
      <c r="T547" s="90" t="s">
        <v>223</v>
      </c>
      <c r="U547" s="98" t="s">
        <v>134</v>
      </c>
      <c r="V547" s="116" t="s">
        <v>224</v>
      </c>
      <c r="W547" s="99" t="s">
        <v>225</v>
      </c>
      <c r="X547" s="100" t="s">
        <v>226</v>
      </c>
      <c r="Y547" s="100">
        <v>40918</v>
      </c>
      <c r="Z547" s="92">
        <v>81</v>
      </c>
      <c r="AA547" s="278">
        <v>833</v>
      </c>
      <c r="AB547" s="92" t="s">
        <v>66</v>
      </c>
      <c r="AC547" s="278">
        <v>6525</v>
      </c>
      <c r="AD547" s="93" t="s">
        <v>227</v>
      </c>
      <c r="AE547" s="95" t="s">
        <v>235</v>
      </c>
      <c r="AF547" s="97" t="s">
        <v>68</v>
      </c>
      <c r="AG547" s="91" t="s">
        <v>229</v>
      </c>
      <c r="AH547" s="92">
        <v>1</v>
      </c>
      <c r="AI547" s="92">
        <v>5.9</v>
      </c>
      <c r="AJ547" s="93">
        <v>6.9</v>
      </c>
      <c r="AK547" s="90">
        <v>0</v>
      </c>
      <c r="AL547" s="89">
        <v>0.14492753623188406</v>
      </c>
      <c r="AM547" s="91" t="s">
        <v>230</v>
      </c>
      <c r="AN547" s="92" t="s">
        <v>231</v>
      </c>
      <c r="AO547" s="92" t="s">
        <v>232</v>
      </c>
      <c r="AP547" s="76" t="s">
        <v>16963</v>
      </c>
      <c r="AQ547" s="27" t="str">
        <f t="shared" si="20"/>
        <v>Record Complete</v>
      </c>
      <c r="AR547" s="90" t="s">
        <v>234</v>
      </c>
      <c r="AS547" s="5" t="str">
        <f t="shared" si="21"/>
        <v/>
      </c>
      <c r="AT547" t="s">
        <v>17200</v>
      </c>
    </row>
    <row r="548" spans="1:46" ht="15.75" thickBot="1" x14ac:dyDescent="0.3">
      <c r="A548" s="186" t="s">
        <v>473</v>
      </c>
      <c r="B548" s="37">
        <v>7008</v>
      </c>
      <c r="C548" s="31" t="s">
        <v>213</v>
      </c>
      <c r="D548" s="31" t="s">
        <v>474</v>
      </c>
      <c r="E548" s="51" t="str">
        <f ca="1">IF(ISERROR(INDIRECT(CONCATENATE("FIPs_codes!",ADDRESS((MATCH($D548,INDIRECT($C548),0)+MATCH($C548,FIPs_codes!$G$1:$G$3296,0)-1),COLUMN(FIPs_codes!A546))))),"",INDIRECT(CONCATENATE("FIPs_codes!",ADDRESS((MATCH($D548,INDIRECT($C548),0)+MATCH($C548,FIPs_codes!$G$1:$G$3296,0)-1),COLUMN(FIPs_codes!A546)))))</f>
        <v>40015</v>
      </c>
      <c r="F548" s="51">
        <f ca="1">IF(ISERROR(INDIRECT(CONCATENATE("FIPs_codes!",ADDRESS((MATCH($D548,INDIRECT($C548),0)+MATCH($C548,FIPs_codes!$G$1:$G$3296,0)-1),COLUMN(FIPs_codes!C546))))),"",INDIRECT(CONCATENATE("FIPs_codes!",ADDRESS((MATCH($D548,INDIRECT($C548),0)+MATCH($C548,FIPs_codes!$G$1:$G$3296,0)-1),COLUMN(FIPs_codes!C546)))))</f>
        <v>6</v>
      </c>
      <c r="G548" s="33" t="s">
        <v>216</v>
      </c>
      <c r="H548" s="205" t="s">
        <v>217</v>
      </c>
      <c r="I548" s="186" t="s">
        <v>476</v>
      </c>
      <c r="J548" s="37" t="s">
        <v>219</v>
      </c>
      <c r="K548" s="31" t="s">
        <v>78</v>
      </c>
      <c r="L548" s="31" t="s">
        <v>269</v>
      </c>
      <c r="M548" s="41" t="s">
        <v>57</v>
      </c>
      <c r="N548" s="29" t="s">
        <v>425</v>
      </c>
      <c r="O548" s="39">
        <v>2007</v>
      </c>
      <c r="P548" s="35" t="s">
        <v>477</v>
      </c>
      <c r="Q548" s="242">
        <v>1380</v>
      </c>
      <c r="R548" s="31" t="s">
        <v>244</v>
      </c>
      <c r="S548" s="41" t="s">
        <v>60</v>
      </c>
      <c r="T548" s="186" t="s">
        <v>223</v>
      </c>
      <c r="U548" s="256" t="s">
        <v>134</v>
      </c>
      <c r="V548" s="217" t="s">
        <v>224</v>
      </c>
      <c r="W548" s="262" t="s">
        <v>225</v>
      </c>
      <c r="X548" s="43" t="s">
        <v>226</v>
      </c>
      <c r="Y548" s="43">
        <v>40918</v>
      </c>
      <c r="Z548" s="31">
        <v>81</v>
      </c>
      <c r="AA548" s="240">
        <v>833</v>
      </c>
      <c r="AB548" s="31" t="s">
        <v>66</v>
      </c>
      <c r="AC548" s="240">
        <v>6525</v>
      </c>
      <c r="AD548" s="41" t="s">
        <v>227</v>
      </c>
      <c r="AE548" s="29" t="s">
        <v>235</v>
      </c>
      <c r="AF548" s="35" t="s">
        <v>68</v>
      </c>
      <c r="AG548" s="37" t="s">
        <v>229</v>
      </c>
      <c r="AH548" s="31">
        <v>1</v>
      </c>
      <c r="AI548" s="31">
        <v>6.4</v>
      </c>
      <c r="AJ548" s="41">
        <v>7.4</v>
      </c>
      <c r="AK548" s="186">
        <v>0</v>
      </c>
      <c r="AL548" s="108">
        <v>0.13513513513513511</v>
      </c>
      <c r="AM548" s="37" t="s">
        <v>230</v>
      </c>
      <c r="AN548" s="31" t="s">
        <v>231</v>
      </c>
      <c r="AO548" s="31" t="s">
        <v>232</v>
      </c>
      <c r="AP548" s="76" t="s">
        <v>16963</v>
      </c>
      <c r="AQ548" s="27" t="str">
        <f t="shared" si="20"/>
        <v>Record Complete</v>
      </c>
      <c r="AR548" s="186" t="s">
        <v>234</v>
      </c>
      <c r="AS548" s="5" t="str">
        <f t="shared" si="21"/>
        <v/>
      </c>
      <c r="AT548" t="s">
        <v>17200</v>
      </c>
    </row>
    <row r="549" spans="1:46" ht="15.75" thickBot="1" x14ac:dyDescent="0.3">
      <c r="A549" s="188" t="s">
        <v>473</v>
      </c>
      <c r="B549" s="38">
        <v>7008</v>
      </c>
      <c r="C549" s="32" t="s">
        <v>213</v>
      </c>
      <c r="D549" s="32" t="s">
        <v>474</v>
      </c>
      <c r="E549" s="51" t="str">
        <f ca="1">IF(ISERROR(INDIRECT(CONCATENATE("FIPs_codes!",ADDRESS((MATCH($D549,INDIRECT($C549),0)+MATCH($C549,FIPs_codes!$G$1:$G$3296,0)-1),COLUMN(FIPs_codes!A547))))),"",INDIRECT(CONCATENATE("FIPs_codes!",ADDRESS((MATCH($D549,INDIRECT($C549),0)+MATCH($C549,FIPs_codes!$G$1:$G$3296,0)-1),COLUMN(FIPs_codes!A547)))))</f>
        <v>40015</v>
      </c>
      <c r="F549" s="51">
        <f ca="1">IF(ISERROR(INDIRECT(CONCATENATE("FIPs_codes!",ADDRESS((MATCH($D549,INDIRECT($C549),0)+MATCH($C549,FIPs_codes!$G$1:$G$3296,0)-1),COLUMN(FIPs_codes!C547))))),"",INDIRECT(CONCATENATE("FIPs_codes!",ADDRESS((MATCH($D549,INDIRECT($C549),0)+MATCH($C549,FIPs_codes!$G$1:$G$3296,0)-1),COLUMN(FIPs_codes!C547)))))</f>
        <v>6</v>
      </c>
      <c r="G549" s="34" t="s">
        <v>216</v>
      </c>
      <c r="H549" s="210" t="s">
        <v>217</v>
      </c>
      <c r="I549" s="188" t="s">
        <v>476</v>
      </c>
      <c r="J549" s="38" t="s">
        <v>219</v>
      </c>
      <c r="K549" s="32" t="s">
        <v>78</v>
      </c>
      <c r="L549" s="32" t="s">
        <v>269</v>
      </c>
      <c r="M549" s="42" t="s">
        <v>57</v>
      </c>
      <c r="N549" s="30" t="s">
        <v>425</v>
      </c>
      <c r="O549" s="40">
        <v>2007</v>
      </c>
      <c r="P549" s="36" t="s">
        <v>477</v>
      </c>
      <c r="Q549" s="247">
        <v>1380</v>
      </c>
      <c r="R549" s="32" t="s">
        <v>244</v>
      </c>
      <c r="S549" s="42" t="s">
        <v>60</v>
      </c>
      <c r="T549" s="188" t="s">
        <v>223</v>
      </c>
      <c r="U549" s="257" t="s">
        <v>134</v>
      </c>
      <c r="V549" s="215" t="s">
        <v>224</v>
      </c>
      <c r="W549" s="264" t="s">
        <v>225</v>
      </c>
      <c r="X549" s="44" t="s">
        <v>226</v>
      </c>
      <c r="Y549" s="44">
        <v>40918</v>
      </c>
      <c r="Z549" s="32">
        <v>81</v>
      </c>
      <c r="AA549" s="125">
        <v>833</v>
      </c>
      <c r="AB549" s="32" t="s">
        <v>66</v>
      </c>
      <c r="AC549" s="125">
        <v>6525</v>
      </c>
      <c r="AD549" s="42" t="s">
        <v>227</v>
      </c>
      <c r="AE549" s="30" t="s">
        <v>333</v>
      </c>
      <c r="AF549" s="36" t="s">
        <v>68</v>
      </c>
      <c r="AG549" s="38" t="s">
        <v>229</v>
      </c>
      <c r="AH549" s="32">
        <v>1</v>
      </c>
      <c r="AI549" s="32">
        <v>7.4</v>
      </c>
      <c r="AJ549" s="42">
        <v>8.3000000000000007</v>
      </c>
      <c r="AK549" s="188">
        <v>0</v>
      </c>
      <c r="AL549" s="75">
        <v>0.11904761904761904</v>
      </c>
      <c r="AM549" s="38" t="s">
        <v>230</v>
      </c>
      <c r="AN549" s="32" t="s">
        <v>231</v>
      </c>
      <c r="AO549" s="32" t="s">
        <v>232</v>
      </c>
      <c r="AP549" s="76" t="s">
        <v>16963</v>
      </c>
      <c r="AQ549" s="27" t="str">
        <f t="shared" si="20"/>
        <v>Record Complete</v>
      </c>
      <c r="AR549" s="188" t="s">
        <v>234</v>
      </c>
      <c r="AS549" s="5" t="str">
        <f t="shared" si="21"/>
        <v/>
      </c>
      <c r="AT549" t="s">
        <v>17200</v>
      </c>
    </row>
    <row r="550" spans="1:46" ht="15.75" thickBot="1" x14ac:dyDescent="0.3">
      <c r="A550" s="77" t="s">
        <v>473</v>
      </c>
      <c r="B550" s="78">
        <v>7008</v>
      </c>
      <c r="C550" s="79" t="s">
        <v>213</v>
      </c>
      <c r="D550" s="79" t="s">
        <v>474</v>
      </c>
      <c r="E550" s="51" t="str">
        <f ca="1">IF(ISERROR(INDIRECT(CONCATENATE("FIPs_codes!",ADDRESS((MATCH($D550,INDIRECT($C550),0)+MATCH($C550,FIPs_codes!$G$1:$G$3296,0)-1),COLUMN(FIPs_codes!A548))))),"",INDIRECT(CONCATENATE("FIPs_codes!",ADDRESS((MATCH($D550,INDIRECT($C550),0)+MATCH($C550,FIPs_codes!$G$1:$G$3296,0)-1),COLUMN(FIPs_codes!A548)))))</f>
        <v>40015</v>
      </c>
      <c r="F550" s="51">
        <f ca="1">IF(ISERROR(INDIRECT(CONCATENATE("FIPs_codes!",ADDRESS((MATCH($D550,INDIRECT($C550),0)+MATCH($C550,FIPs_codes!$G$1:$G$3296,0)-1),COLUMN(FIPs_codes!C548))))),"",INDIRECT(CONCATENATE("FIPs_codes!",ADDRESS((MATCH($D550,INDIRECT($C550),0)+MATCH($C550,FIPs_codes!$G$1:$G$3296,0)-1),COLUMN(FIPs_codes!C548)))))</f>
        <v>6</v>
      </c>
      <c r="G550" s="80" t="s">
        <v>216</v>
      </c>
      <c r="H550" s="206" t="s">
        <v>217</v>
      </c>
      <c r="I550" s="77" t="s">
        <v>476</v>
      </c>
      <c r="J550" s="78" t="s">
        <v>219</v>
      </c>
      <c r="K550" s="79" t="s">
        <v>78</v>
      </c>
      <c r="L550" s="79" t="s">
        <v>269</v>
      </c>
      <c r="M550" s="81" t="s">
        <v>57</v>
      </c>
      <c r="N550" s="83" t="s">
        <v>425</v>
      </c>
      <c r="O550" s="84">
        <v>2007</v>
      </c>
      <c r="P550" s="85" t="s">
        <v>477</v>
      </c>
      <c r="Q550" s="243">
        <v>1380</v>
      </c>
      <c r="R550" s="79" t="s">
        <v>244</v>
      </c>
      <c r="S550" s="81" t="s">
        <v>60</v>
      </c>
      <c r="T550" s="77" t="s">
        <v>223</v>
      </c>
      <c r="U550" s="86" t="s">
        <v>134</v>
      </c>
      <c r="V550" s="115" t="s">
        <v>224</v>
      </c>
      <c r="W550" s="87" t="s">
        <v>225</v>
      </c>
      <c r="X550" s="88" t="s">
        <v>226</v>
      </c>
      <c r="Y550" s="88">
        <v>41008</v>
      </c>
      <c r="Z550" s="79">
        <v>81</v>
      </c>
      <c r="AA550" s="279">
        <v>773</v>
      </c>
      <c r="AB550" s="79" t="s">
        <v>66</v>
      </c>
      <c r="AC550" s="279">
        <v>6525</v>
      </c>
      <c r="AD550" s="81" t="s">
        <v>227</v>
      </c>
      <c r="AE550" s="83" t="s">
        <v>235</v>
      </c>
      <c r="AF550" s="85" t="s">
        <v>68</v>
      </c>
      <c r="AG550" s="78" t="s">
        <v>229</v>
      </c>
      <c r="AH550" s="79">
        <v>1</v>
      </c>
      <c r="AI550" s="79">
        <v>3.5</v>
      </c>
      <c r="AJ550" s="81">
        <v>4.5</v>
      </c>
      <c r="AK550" s="77">
        <v>0</v>
      </c>
      <c r="AL550" s="89">
        <v>0.22222222222222221</v>
      </c>
      <c r="AM550" s="78" t="s">
        <v>230</v>
      </c>
      <c r="AN550" s="79" t="s">
        <v>231</v>
      </c>
      <c r="AO550" s="79" t="s">
        <v>232</v>
      </c>
      <c r="AP550" s="76" t="s">
        <v>16963</v>
      </c>
      <c r="AQ550" s="27" t="str">
        <f t="shared" si="20"/>
        <v>Record Complete</v>
      </c>
      <c r="AR550" s="77" t="s">
        <v>234</v>
      </c>
      <c r="AS550" s="5" t="str">
        <f t="shared" si="21"/>
        <v/>
      </c>
      <c r="AT550" t="s">
        <v>17200</v>
      </c>
    </row>
    <row r="551" spans="1:46" ht="15.75" thickBot="1" x14ac:dyDescent="0.3">
      <c r="A551" s="77" t="s">
        <v>473</v>
      </c>
      <c r="B551" s="78">
        <v>7008</v>
      </c>
      <c r="C551" s="79" t="s">
        <v>213</v>
      </c>
      <c r="D551" s="79" t="s">
        <v>474</v>
      </c>
      <c r="E551" s="51" t="str">
        <f ca="1">IF(ISERROR(INDIRECT(CONCATENATE("FIPs_codes!",ADDRESS((MATCH($D551,INDIRECT($C551),0)+MATCH($C551,FIPs_codes!$G$1:$G$3296,0)-1),COLUMN(FIPs_codes!A549))))),"",INDIRECT(CONCATENATE("FIPs_codes!",ADDRESS((MATCH($D551,INDIRECT($C551),0)+MATCH($C551,FIPs_codes!$G$1:$G$3296,0)-1),COLUMN(FIPs_codes!A549)))))</f>
        <v>40015</v>
      </c>
      <c r="F551" s="51">
        <f ca="1">IF(ISERROR(INDIRECT(CONCATENATE("FIPs_codes!",ADDRESS((MATCH($D551,INDIRECT($C551),0)+MATCH($C551,FIPs_codes!$G$1:$G$3296,0)-1),COLUMN(FIPs_codes!C549))))),"",INDIRECT(CONCATENATE("FIPs_codes!",ADDRESS((MATCH($D551,INDIRECT($C551),0)+MATCH($C551,FIPs_codes!$G$1:$G$3296,0)-1),COLUMN(FIPs_codes!C549)))))</f>
        <v>6</v>
      </c>
      <c r="G551" s="80" t="s">
        <v>216</v>
      </c>
      <c r="H551" s="206" t="s">
        <v>217</v>
      </c>
      <c r="I551" s="77" t="s">
        <v>476</v>
      </c>
      <c r="J551" s="78" t="s">
        <v>219</v>
      </c>
      <c r="K551" s="79" t="s">
        <v>78</v>
      </c>
      <c r="L551" s="79" t="s">
        <v>269</v>
      </c>
      <c r="M551" s="81" t="s">
        <v>57</v>
      </c>
      <c r="N551" s="83" t="s">
        <v>425</v>
      </c>
      <c r="O551" s="84">
        <v>2007</v>
      </c>
      <c r="P551" s="85" t="s">
        <v>477</v>
      </c>
      <c r="Q551" s="243">
        <v>1380</v>
      </c>
      <c r="R551" s="79" t="s">
        <v>244</v>
      </c>
      <c r="S551" s="81" t="s">
        <v>60</v>
      </c>
      <c r="T551" s="77" t="s">
        <v>223</v>
      </c>
      <c r="U551" s="86" t="s">
        <v>134</v>
      </c>
      <c r="V551" s="115" t="s">
        <v>224</v>
      </c>
      <c r="W551" s="87" t="s">
        <v>225</v>
      </c>
      <c r="X551" s="88" t="s">
        <v>226</v>
      </c>
      <c r="Y551" s="88">
        <v>41008</v>
      </c>
      <c r="Z551" s="79">
        <v>81</v>
      </c>
      <c r="AA551" s="279">
        <v>773</v>
      </c>
      <c r="AB551" s="79" t="s">
        <v>66</v>
      </c>
      <c r="AC551" s="279">
        <v>6525</v>
      </c>
      <c r="AD551" s="81" t="s">
        <v>227</v>
      </c>
      <c r="AE551" s="83" t="s">
        <v>235</v>
      </c>
      <c r="AF551" s="85" t="s">
        <v>68</v>
      </c>
      <c r="AG551" s="78" t="s">
        <v>229</v>
      </c>
      <c r="AH551" s="79">
        <v>1</v>
      </c>
      <c r="AI551" s="79">
        <v>4.5999999999999996</v>
      </c>
      <c r="AJ551" s="81">
        <v>5.6</v>
      </c>
      <c r="AK551" s="77">
        <v>0</v>
      </c>
      <c r="AL551" s="89">
        <v>0.17857142857142858</v>
      </c>
      <c r="AM551" s="78" t="s">
        <v>230</v>
      </c>
      <c r="AN551" s="79" t="s">
        <v>231</v>
      </c>
      <c r="AO551" s="79" t="s">
        <v>232</v>
      </c>
      <c r="AP551" s="76" t="s">
        <v>16963</v>
      </c>
      <c r="AQ551" s="27" t="str">
        <f t="shared" si="20"/>
        <v>Record Complete</v>
      </c>
      <c r="AR551" s="77" t="s">
        <v>234</v>
      </c>
      <c r="AS551" s="5" t="str">
        <f t="shared" si="21"/>
        <v/>
      </c>
      <c r="AT551" t="s">
        <v>17200</v>
      </c>
    </row>
    <row r="552" spans="1:46" ht="15.75" thickBot="1" x14ac:dyDescent="0.3">
      <c r="A552" s="90" t="s">
        <v>473</v>
      </c>
      <c r="B552" s="91">
        <v>7008</v>
      </c>
      <c r="C552" s="92" t="s">
        <v>213</v>
      </c>
      <c r="D552" s="92" t="s">
        <v>474</v>
      </c>
      <c r="E552" s="51" t="str">
        <f ca="1">IF(ISERROR(INDIRECT(CONCATENATE("FIPs_codes!",ADDRESS((MATCH($D552,INDIRECT($C552),0)+MATCH($C552,FIPs_codes!$G$1:$G$3296,0)-1),COLUMN(FIPs_codes!A550))))),"",INDIRECT(CONCATENATE("FIPs_codes!",ADDRESS((MATCH($D552,INDIRECT($C552),0)+MATCH($C552,FIPs_codes!$G$1:$G$3296,0)-1),COLUMN(FIPs_codes!A550)))))</f>
        <v>40015</v>
      </c>
      <c r="F552" s="51">
        <f ca="1">IF(ISERROR(INDIRECT(CONCATENATE("FIPs_codes!",ADDRESS((MATCH($D552,INDIRECT($C552),0)+MATCH($C552,FIPs_codes!$G$1:$G$3296,0)-1),COLUMN(FIPs_codes!C550))))),"",INDIRECT(CONCATENATE("FIPs_codes!",ADDRESS((MATCH($D552,INDIRECT($C552),0)+MATCH($C552,FIPs_codes!$G$1:$G$3296,0)-1),COLUMN(FIPs_codes!C550)))))</f>
        <v>6</v>
      </c>
      <c r="G552" s="110" t="s">
        <v>216</v>
      </c>
      <c r="H552" s="204" t="s">
        <v>217</v>
      </c>
      <c r="I552" s="90" t="s">
        <v>476</v>
      </c>
      <c r="J552" s="91" t="s">
        <v>219</v>
      </c>
      <c r="K552" s="92" t="s">
        <v>78</v>
      </c>
      <c r="L552" s="92" t="s">
        <v>269</v>
      </c>
      <c r="M552" s="93" t="s">
        <v>57</v>
      </c>
      <c r="N552" s="95" t="s">
        <v>425</v>
      </c>
      <c r="O552" s="96">
        <v>2007</v>
      </c>
      <c r="P552" s="97" t="s">
        <v>477</v>
      </c>
      <c r="Q552" s="241">
        <v>1380</v>
      </c>
      <c r="R552" s="92" t="s">
        <v>244</v>
      </c>
      <c r="S552" s="93" t="s">
        <v>60</v>
      </c>
      <c r="T552" s="90" t="s">
        <v>223</v>
      </c>
      <c r="U552" s="98" t="s">
        <v>134</v>
      </c>
      <c r="V552" s="116" t="s">
        <v>224</v>
      </c>
      <c r="W552" s="99" t="s">
        <v>225</v>
      </c>
      <c r="X552" s="100" t="s">
        <v>226</v>
      </c>
      <c r="Y552" s="100">
        <v>41008</v>
      </c>
      <c r="Z552" s="92">
        <v>81</v>
      </c>
      <c r="AA552" s="278">
        <v>773</v>
      </c>
      <c r="AB552" s="92" t="s">
        <v>66</v>
      </c>
      <c r="AC552" s="278">
        <v>6525</v>
      </c>
      <c r="AD552" s="93" t="s">
        <v>227</v>
      </c>
      <c r="AE552" s="95" t="s">
        <v>333</v>
      </c>
      <c r="AF552" s="97" t="s">
        <v>68</v>
      </c>
      <c r="AG552" s="91" t="s">
        <v>229</v>
      </c>
      <c r="AH552" s="92">
        <v>1</v>
      </c>
      <c r="AI552" s="92">
        <v>4.8</v>
      </c>
      <c r="AJ552" s="93">
        <v>5.8</v>
      </c>
      <c r="AK552" s="90">
        <v>0</v>
      </c>
      <c r="AL552" s="89">
        <v>0.17241379310344829</v>
      </c>
      <c r="AM552" s="91" t="s">
        <v>230</v>
      </c>
      <c r="AN552" s="92" t="s">
        <v>231</v>
      </c>
      <c r="AO552" s="92" t="s">
        <v>232</v>
      </c>
      <c r="AP552" s="76" t="s">
        <v>16963</v>
      </c>
      <c r="AQ552" s="27" t="str">
        <f t="shared" si="20"/>
        <v>Record Complete</v>
      </c>
      <c r="AR552" s="90" t="s">
        <v>234</v>
      </c>
      <c r="AS552" s="5" t="str">
        <f t="shared" si="21"/>
        <v/>
      </c>
      <c r="AT552" t="s">
        <v>17200</v>
      </c>
    </row>
    <row r="553" spans="1:46" ht="15.75" thickBot="1" x14ac:dyDescent="0.3">
      <c r="A553" s="77" t="s">
        <v>473</v>
      </c>
      <c r="B553" s="78">
        <v>7008</v>
      </c>
      <c r="C553" s="79" t="s">
        <v>213</v>
      </c>
      <c r="D553" s="79" t="s">
        <v>474</v>
      </c>
      <c r="E553" s="51" t="str">
        <f ca="1">IF(ISERROR(INDIRECT(CONCATENATE("FIPs_codes!",ADDRESS((MATCH($D553,INDIRECT($C553),0)+MATCH($C553,FIPs_codes!$G$1:$G$3296,0)-1),COLUMN(FIPs_codes!A551))))),"",INDIRECT(CONCATENATE("FIPs_codes!",ADDRESS((MATCH($D553,INDIRECT($C553),0)+MATCH($C553,FIPs_codes!$G$1:$G$3296,0)-1),COLUMN(FIPs_codes!A551)))))</f>
        <v>40015</v>
      </c>
      <c r="F553" s="51">
        <f ca="1">IF(ISERROR(INDIRECT(CONCATENATE("FIPs_codes!",ADDRESS((MATCH($D553,INDIRECT($C553),0)+MATCH($C553,FIPs_codes!$G$1:$G$3296,0)-1),COLUMN(FIPs_codes!C551))))),"",INDIRECT(CONCATENATE("FIPs_codes!",ADDRESS((MATCH($D553,INDIRECT($C553),0)+MATCH($C553,FIPs_codes!$G$1:$G$3296,0)-1),COLUMN(FIPs_codes!C551)))))</f>
        <v>6</v>
      </c>
      <c r="G553" s="80" t="s">
        <v>216</v>
      </c>
      <c r="H553" s="206" t="s">
        <v>217</v>
      </c>
      <c r="I553" s="77" t="s">
        <v>476</v>
      </c>
      <c r="J553" s="78" t="s">
        <v>219</v>
      </c>
      <c r="K553" s="79" t="s">
        <v>78</v>
      </c>
      <c r="L553" s="79" t="s">
        <v>269</v>
      </c>
      <c r="M553" s="81" t="s">
        <v>57</v>
      </c>
      <c r="N553" s="83" t="s">
        <v>425</v>
      </c>
      <c r="O553" s="84">
        <v>2007</v>
      </c>
      <c r="P553" s="85" t="s">
        <v>477</v>
      </c>
      <c r="Q553" s="243">
        <v>1380</v>
      </c>
      <c r="R553" s="79" t="s">
        <v>244</v>
      </c>
      <c r="S553" s="81" t="s">
        <v>60</v>
      </c>
      <c r="T553" s="77" t="s">
        <v>223</v>
      </c>
      <c r="U553" s="86" t="s">
        <v>134</v>
      </c>
      <c r="V553" s="115" t="s">
        <v>224</v>
      </c>
      <c r="W553" s="87" t="s">
        <v>225</v>
      </c>
      <c r="X553" s="88" t="s">
        <v>226</v>
      </c>
      <c r="Y553" s="88">
        <v>41100</v>
      </c>
      <c r="Z553" s="79">
        <v>79</v>
      </c>
      <c r="AA553" s="279">
        <v>741</v>
      </c>
      <c r="AB553" s="79" t="s">
        <v>66</v>
      </c>
      <c r="AC553" s="279">
        <v>6525</v>
      </c>
      <c r="AD553" s="81" t="s">
        <v>227</v>
      </c>
      <c r="AE553" s="83" t="s">
        <v>235</v>
      </c>
      <c r="AF553" s="85" t="s">
        <v>68</v>
      </c>
      <c r="AG553" s="78" t="s">
        <v>229</v>
      </c>
      <c r="AH553" s="79">
        <v>1</v>
      </c>
      <c r="AI553" s="79">
        <v>-0.4</v>
      </c>
      <c r="AJ553" s="81">
        <v>0.7</v>
      </c>
      <c r="AK553" s="77">
        <v>0</v>
      </c>
      <c r="AL553" s="89">
        <v>1.6666666666666667</v>
      </c>
      <c r="AM553" s="78" t="s">
        <v>230</v>
      </c>
      <c r="AN553" s="79" t="s">
        <v>231</v>
      </c>
      <c r="AO553" s="79" t="s">
        <v>232</v>
      </c>
      <c r="AP553" s="76" t="s">
        <v>16963</v>
      </c>
      <c r="AQ553" s="27" t="str">
        <f t="shared" si="20"/>
        <v>Record Complete</v>
      </c>
      <c r="AR553" s="77" t="s">
        <v>234</v>
      </c>
      <c r="AS553" s="5" t="str">
        <f t="shared" si="21"/>
        <v/>
      </c>
      <c r="AT553" t="s">
        <v>17200</v>
      </c>
    </row>
    <row r="554" spans="1:46" ht="15.75" thickBot="1" x14ac:dyDescent="0.3">
      <c r="A554" s="90" t="s">
        <v>473</v>
      </c>
      <c r="B554" s="91">
        <v>7008</v>
      </c>
      <c r="C554" s="92" t="s">
        <v>213</v>
      </c>
      <c r="D554" s="92" t="s">
        <v>474</v>
      </c>
      <c r="E554" s="51" t="str">
        <f ca="1">IF(ISERROR(INDIRECT(CONCATENATE("FIPs_codes!",ADDRESS((MATCH($D554,INDIRECT($C554),0)+MATCH($C554,FIPs_codes!$G$1:$G$3296,0)-1),COLUMN(FIPs_codes!A552))))),"",INDIRECT(CONCATENATE("FIPs_codes!",ADDRESS((MATCH($D554,INDIRECT($C554),0)+MATCH($C554,FIPs_codes!$G$1:$G$3296,0)-1),COLUMN(FIPs_codes!A552)))))</f>
        <v>40015</v>
      </c>
      <c r="F554" s="51">
        <f ca="1">IF(ISERROR(INDIRECT(CONCATENATE("FIPs_codes!",ADDRESS((MATCH($D554,INDIRECT($C554),0)+MATCH($C554,FIPs_codes!$G$1:$G$3296,0)-1),COLUMN(FIPs_codes!C552))))),"",INDIRECT(CONCATENATE("FIPs_codes!",ADDRESS((MATCH($D554,INDIRECT($C554),0)+MATCH($C554,FIPs_codes!$G$1:$G$3296,0)-1),COLUMN(FIPs_codes!C552)))))</f>
        <v>6</v>
      </c>
      <c r="G554" s="110" t="s">
        <v>216</v>
      </c>
      <c r="H554" s="204" t="s">
        <v>217</v>
      </c>
      <c r="I554" s="90" t="s">
        <v>476</v>
      </c>
      <c r="J554" s="91" t="s">
        <v>219</v>
      </c>
      <c r="K554" s="92" t="s">
        <v>78</v>
      </c>
      <c r="L554" s="92" t="s">
        <v>269</v>
      </c>
      <c r="M554" s="93" t="s">
        <v>57</v>
      </c>
      <c r="N554" s="95" t="s">
        <v>425</v>
      </c>
      <c r="O554" s="96">
        <v>2007</v>
      </c>
      <c r="P554" s="97" t="s">
        <v>477</v>
      </c>
      <c r="Q554" s="241">
        <v>1380</v>
      </c>
      <c r="R554" s="92" t="s">
        <v>244</v>
      </c>
      <c r="S554" s="93" t="s">
        <v>60</v>
      </c>
      <c r="T554" s="90" t="s">
        <v>223</v>
      </c>
      <c r="U554" s="98" t="s">
        <v>134</v>
      </c>
      <c r="V554" s="116" t="s">
        <v>224</v>
      </c>
      <c r="W554" s="99" t="s">
        <v>225</v>
      </c>
      <c r="X554" s="100" t="s">
        <v>226</v>
      </c>
      <c r="Y554" s="100">
        <v>41100</v>
      </c>
      <c r="Z554" s="92">
        <v>79</v>
      </c>
      <c r="AA554" s="278">
        <v>741</v>
      </c>
      <c r="AB554" s="92" t="s">
        <v>66</v>
      </c>
      <c r="AC554" s="278">
        <v>6525</v>
      </c>
      <c r="AD554" s="93" t="s">
        <v>227</v>
      </c>
      <c r="AE554" s="95" t="s">
        <v>235</v>
      </c>
      <c r="AF554" s="97" t="s">
        <v>68</v>
      </c>
      <c r="AG554" s="91" t="s">
        <v>229</v>
      </c>
      <c r="AH554" s="92">
        <v>1</v>
      </c>
      <c r="AI554" s="92">
        <v>1.6</v>
      </c>
      <c r="AJ554" s="93">
        <v>2.6</v>
      </c>
      <c r="AK554" s="90">
        <v>0</v>
      </c>
      <c r="AL554" s="89">
        <v>0.38461538461538458</v>
      </c>
      <c r="AM554" s="91" t="s">
        <v>230</v>
      </c>
      <c r="AN554" s="92" t="s">
        <v>231</v>
      </c>
      <c r="AO554" s="92" t="s">
        <v>232</v>
      </c>
      <c r="AP554" s="76" t="s">
        <v>16963</v>
      </c>
      <c r="AQ554" s="27" t="str">
        <f t="shared" si="20"/>
        <v>Record Complete</v>
      </c>
      <c r="AR554" s="90" t="s">
        <v>234</v>
      </c>
      <c r="AS554" s="5" t="str">
        <f t="shared" si="21"/>
        <v/>
      </c>
      <c r="AT554" t="s">
        <v>17200</v>
      </c>
    </row>
    <row r="555" spans="1:46" ht="15.75" thickBot="1" x14ac:dyDescent="0.3">
      <c r="A555" s="90" t="s">
        <v>473</v>
      </c>
      <c r="B555" s="91">
        <v>7008</v>
      </c>
      <c r="C555" s="92" t="s">
        <v>213</v>
      </c>
      <c r="D555" s="92" t="s">
        <v>474</v>
      </c>
      <c r="E555" s="51" t="str">
        <f ca="1">IF(ISERROR(INDIRECT(CONCATENATE("FIPs_codes!",ADDRESS((MATCH($D555,INDIRECT($C555),0)+MATCH($C555,FIPs_codes!$G$1:$G$3296,0)-1),COLUMN(FIPs_codes!A553))))),"",INDIRECT(CONCATENATE("FIPs_codes!",ADDRESS((MATCH($D555,INDIRECT($C555),0)+MATCH($C555,FIPs_codes!$G$1:$G$3296,0)-1),COLUMN(FIPs_codes!A553)))))</f>
        <v>40015</v>
      </c>
      <c r="F555" s="51">
        <f ca="1">IF(ISERROR(INDIRECT(CONCATENATE("FIPs_codes!",ADDRESS((MATCH($D555,INDIRECT($C555),0)+MATCH($C555,FIPs_codes!$G$1:$G$3296,0)-1),COLUMN(FIPs_codes!C553))))),"",INDIRECT(CONCATENATE("FIPs_codes!",ADDRESS((MATCH($D555,INDIRECT($C555),0)+MATCH($C555,FIPs_codes!$G$1:$G$3296,0)-1),COLUMN(FIPs_codes!C553)))))</f>
        <v>6</v>
      </c>
      <c r="G555" s="110" t="s">
        <v>216</v>
      </c>
      <c r="H555" s="204" t="s">
        <v>217</v>
      </c>
      <c r="I555" s="90" t="s">
        <v>476</v>
      </c>
      <c r="J555" s="91" t="s">
        <v>219</v>
      </c>
      <c r="K555" s="92" t="s">
        <v>78</v>
      </c>
      <c r="L555" s="92" t="s">
        <v>269</v>
      </c>
      <c r="M555" s="93" t="s">
        <v>57</v>
      </c>
      <c r="N555" s="95" t="s">
        <v>425</v>
      </c>
      <c r="O555" s="96">
        <v>2007</v>
      </c>
      <c r="P555" s="97" t="s">
        <v>477</v>
      </c>
      <c r="Q555" s="241">
        <v>1380</v>
      </c>
      <c r="R555" s="92" t="s">
        <v>244</v>
      </c>
      <c r="S555" s="93" t="s">
        <v>60</v>
      </c>
      <c r="T555" s="90" t="s">
        <v>223</v>
      </c>
      <c r="U555" s="98" t="s">
        <v>134</v>
      </c>
      <c r="V555" s="116" t="s">
        <v>224</v>
      </c>
      <c r="W555" s="99" t="s">
        <v>225</v>
      </c>
      <c r="X555" s="100" t="s">
        <v>226</v>
      </c>
      <c r="Y555" s="100">
        <v>41100</v>
      </c>
      <c r="Z555" s="92">
        <v>79</v>
      </c>
      <c r="AA555" s="278">
        <v>741</v>
      </c>
      <c r="AB555" s="92" t="s">
        <v>66</v>
      </c>
      <c r="AC555" s="278">
        <v>6525</v>
      </c>
      <c r="AD555" s="93" t="s">
        <v>227</v>
      </c>
      <c r="AE555" s="95" t="s">
        <v>235</v>
      </c>
      <c r="AF555" s="97" t="s">
        <v>68</v>
      </c>
      <c r="AG555" s="91" t="s">
        <v>229</v>
      </c>
      <c r="AH555" s="92">
        <v>1</v>
      </c>
      <c r="AI555" s="92">
        <v>2</v>
      </c>
      <c r="AJ555" s="93">
        <v>3</v>
      </c>
      <c r="AK555" s="90">
        <v>0</v>
      </c>
      <c r="AL555" s="89">
        <v>0.33333333333333331</v>
      </c>
      <c r="AM555" s="91" t="s">
        <v>230</v>
      </c>
      <c r="AN555" s="92" t="s">
        <v>231</v>
      </c>
      <c r="AO555" s="92" t="s">
        <v>232</v>
      </c>
      <c r="AP555" s="76" t="s">
        <v>16963</v>
      </c>
      <c r="AQ555" s="27" t="str">
        <f t="shared" si="20"/>
        <v>Record Complete</v>
      </c>
      <c r="AR555" s="90" t="s">
        <v>234</v>
      </c>
      <c r="AS555" s="5" t="str">
        <f t="shared" si="21"/>
        <v/>
      </c>
      <c r="AT555" t="s">
        <v>17200</v>
      </c>
    </row>
    <row r="556" spans="1:46" ht="15.75" thickBot="1" x14ac:dyDescent="0.3">
      <c r="A556" s="77" t="s">
        <v>473</v>
      </c>
      <c r="B556" s="78">
        <v>7008</v>
      </c>
      <c r="C556" s="79" t="s">
        <v>213</v>
      </c>
      <c r="D556" s="79" t="s">
        <v>474</v>
      </c>
      <c r="E556" s="51" t="str">
        <f ca="1">IF(ISERROR(INDIRECT(CONCATENATE("FIPs_codes!",ADDRESS((MATCH($D556,INDIRECT($C556),0)+MATCH($C556,FIPs_codes!$G$1:$G$3296,0)-1),COLUMN(FIPs_codes!A554))))),"",INDIRECT(CONCATENATE("FIPs_codes!",ADDRESS((MATCH($D556,INDIRECT($C556),0)+MATCH($C556,FIPs_codes!$G$1:$G$3296,0)-1),COLUMN(FIPs_codes!A554)))))</f>
        <v>40015</v>
      </c>
      <c r="F556" s="51">
        <f ca="1">IF(ISERROR(INDIRECT(CONCATENATE("FIPs_codes!",ADDRESS((MATCH($D556,INDIRECT($C556),0)+MATCH($C556,FIPs_codes!$G$1:$G$3296,0)-1),COLUMN(FIPs_codes!C554))))),"",INDIRECT(CONCATENATE("FIPs_codes!",ADDRESS((MATCH($D556,INDIRECT($C556),0)+MATCH($C556,FIPs_codes!$G$1:$G$3296,0)-1),COLUMN(FIPs_codes!C554)))))</f>
        <v>6</v>
      </c>
      <c r="G556" s="79" t="s">
        <v>216</v>
      </c>
      <c r="H556" s="81" t="s">
        <v>217</v>
      </c>
      <c r="I556" s="77" t="s">
        <v>17170</v>
      </c>
      <c r="J556" s="78" t="s">
        <v>219</v>
      </c>
      <c r="K556" s="79" t="s">
        <v>78</v>
      </c>
      <c r="L556" s="79" t="s">
        <v>269</v>
      </c>
      <c r="M556" s="81" t="s">
        <v>57</v>
      </c>
      <c r="N556" s="83" t="s">
        <v>17171</v>
      </c>
      <c r="O556" s="236">
        <v>39417</v>
      </c>
      <c r="P556" s="85" t="s">
        <v>477</v>
      </c>
      <c r="Q556" s="243">
        <v>1380</v>
      </c>
      <c r="R556" s="79" t="s">
        <v>244</v>
      </c>
      <c r="S556" s="81" t="s">
        <v>60</v>
      </c>
      <c r="T556" s="77" t="s">
        <v>17168</v>
      </c>
      <c r="U556" s="86" t="s">
        <v>62</v>
      </c>
      <c r="V556" s="115" t="s">
        <v>17169</v>
      </c>
      <c r="W556" s="87" t="s">
        <v>225</v>
      </c>
      <c r="X556" s="88" t="s">
        <v>226</v>
      </c>
      <c r="Y556" s="88">
        <v>41220</v>
      </c>
      <c r="Z556" s="79">
        <v>81</v>
      </c>
      <c r="AA556" s="279">
        <v>960</v>
      </c>
      <c r="AB556" s="79" t="s">
        <v>66</v>
      </c>
      <c r="AC556" s="279">
        <v>91104</v>
      </c>
      <c r="AD556" s="81" t="s">
        <v>499</v>
      </c>
      <c r="AE556" s="83" t="s">
        <v>255</v>
      </c>
      <c r="AF556" s="85" t="s">
        <v>236</v>
      </c>
      <c r="AG556" s="78" t="s">
        <v>229</v>
      </c>
      <c r="AH556" s="79">
        <v>-0.76</v>
      </c>
      <c r="AI556" s="79">
        <v>1.99</v>
      </c>
      <c r="AJ556" s="81">
        <v>1.23</v>
      </c>
      <c r="AK556" s="77">
        <v>0.27</v>
      </c>
      <c r="AL556" s="89">
        <f>IF(ISERROR(IF(ISBLANK(AH556),(AJ556-AI556)/AJ556,IF(ISBLANK(AI556),(AH556/AJ556),AH556/(AH556+AI556)))),"0",IF(ISBLANK(AH556),(AJ556-AI556)/AJ556,IF(ISBLANK(AI556),(AH556/AJ556),AH556/(AH556+AI556))))</f>
        <v>-0.61788617886178865</v>
      </c>
      <c r="AM556" s="78" t="s">
        <v>230</v>
      </c>
      <c r="AN556" s="79" t="s">
        <v>231</v>
      </c>
      <c r="AO556" s="79" t="s">
        <v>232</v>
      </c>
      <c r="AP556" s="292" t="s">
        <v>16963</v>
      </c>
      <c r="AQ556" s="27" t="str">
        <f t="shared" si="20"/>
        <v>Record Complete</v>
      </c>
      <c r="AR556" s="77"/>
      <c r="AS556" s="5" t="str">
        <f t="shared" si="21"/>
        <v/>
      </c>
      <c r="AT556" t="s">
        <v>17200</v>
      </c>
    </row>
    <row r="557" spans="1:46" ht="15.75" thickBot="1" x14ac:dyDescent="0.3">
      <c r="A557" s="90" t="s">
        <v>473</v>
      </c>
      <c r="B557" s="91">
        <v>7008</v>
      </c>
      <c r="C557" s="92" t="s">
        <v>213</v>
      </c>
      <c r="D557" s="92" t="s">
        <v>474</v>
      </c>
      <c r="E557" s="51" t="str">
        <f ca="1">IF(ISERROR(INDIRECT(CONCATENATE("FIPs_codes!",ADDRESS((MATCH($D557,INDIRECT($C557),0)+MATCH($C557,FIPs_codes!$G$1:$G$3296,0)-1),COLUMN(FIPs_codes!A555))))),"",INDIRECT(CONCATENATE("FIPs_codes!",ADDRESS((MATCH($D557,INDIRECT($C557),0)+MATCH($C557,FIPs_codes!$G$1:$G$3296,0)-1),COLUMN(FIPs_codes!A555)))))</f>
        <v>40015</v>
      </c>
      <c r="F557" s="51">
        <f ca="1">IF(ISERROR(INDIRECT(CONCATENATE("FIPs_codes!",ADDRESS((MATCH($D557,INDIRECT($C557),0)+MATCH($C557,FIPs_codes!$G$1:$G$3296,0)-1),COLUMN(FIPs_codes!C555))))),"",INDIRECT(CONCATENATE("FIPs_codes!",ADDRESS((MATCH($D557,INDIRECT($C557),0)+MATCH($C557,FIPs_codes!$G$1:$G$3296,0)-1),COLUMN(FIPs_codes!C555)))))</f>
        <v>6</v>
      </c>
      <c r="G557" s="92" t="s">
        <v>216</v>
      </c>
      <c r="H557" s="93" t="s">
        <v>217</v>
      </c>
      <c r="I557" s="90" t="s">
        <v>17170</v>
      </c>
      <c r="J557" s="91" t="s">
        <v>219</v>
      </c>
      <c r="K557" s="92" t="s">
        <v>78</v>
      </c>
      <c r="L557" s="92" t="s">
        <v>269</v>
      </c>
      <c r="M557" s="93" t="s">
        <v>57</v>
      </c>
      <c r="N557" s="95" t="s">
        <v>17171</v>
      </c>
      <c r="O557" s="234">
        <v>39417</v>
      </c>
      <c r="P557" s="97" t="s">
        <v>477</v>
      </c>
      <c r="Q557" s="241">
        <v>1380</v>
      </c>
      <c r="R557" s="92" t="s">
        <v>244</v>
      </c>
      <c r="S557" s="93" t="s">
        <v>60</v>
      </c>
      <c r="T557" s="90" t="s">
        <v>17168</v>
      </c>
      <c r="U557" s="98" t="s">
        <v>62</v>
      </c>
      <c r="V557" s="116" t="s">
        <v>17169</v>
      </c>
      <c r="W557" s="99" t="s">
        <v>225</v>
      </c>
      <c r="X557" s="100" t="s">
        <v>226</v>
      </c>
      <c r="Y557" s="100">
        <v>41220</v>
      </c>
      <c r="Z557" s="92">
        <v>81</v>
      </c>
      <c r="AA557" s="278">
        <v>957</v>
      </c>
      <c r="AB557" s="92" t="s">
        <v>66</v>
      </c>
      <c r="AC557" s="278">
        <v>90826</v>
      </c>
      <c r="AD557" s="93" t="s">
        <v>499</v>
      </c>
      <c r="AE557" s="95" t="s">
        <v>255</v>
      </c>
      <c r="AF557" s="97" t="s">
        <v>236</v>
      </c>
      <c r="AG557" s="91" t="s">
        <v>229</v>
      </c>
      <c r="AH557" s="92">
        <v>0.28999999999999998</v>
      </c>
      <c r="AI557" s="92">
        <v>1.76</v>
      </c>
      <c r="AJ557" s="93">
        <v>2.0499999999999998</v>
      </c>
      <c r="AK557" s="90">
        <v>0.25</v>
      </c>
      <c r="AL557" s="89">
        <f>IF(ISERROR(IF(ISBLANK(AH557),(AJ557-AI557)/AJ557,IF(ISBLANK(AI557),(AH557/AJ557),AH557/(AH557+AI557)))),"0",IF(ISBLANK(AH557),(AJ557-AI557)/AJ557,IF(ISBLANK(AI557),(AH557/AJ557),AH557/(AH557+AI557))))</f>
        <v>0.14146341463414636</v>
      </c>
      <c r="AM557" s="91" t="s">
        <v>230</v>
      </c>
      <c r="AN557" s="92" t="s">
        <v>231</v>
      </c>
      <c r="AO557" s="92" t="s">
        <v>232</v>
      </c>
      <c r="AP557" s="76" t="s">
        <v>233</v>
      </c>
      <c r="AQ557" s="27" t="str">
        <f t="shared" si="20"/>
        <v>Record Complete</v>
      </c>
      <c r="AR557" s="90"/>
      <c r="AS557" s="5" t="str">
        <f t="shared" si="21"/>
        <v/>
      </c>
      <c r="AT557" t="s">
        <v>17200</v>
      </c>
    </row>
    <row r="558" spans="1:46" ht="15.75" thickBot="1" x14ac:dyDescent="0.3">
      <c r="A558" s="101" t="s">
        <v>473</v>
      </c>
      <c r="B558" s="56">
        <v>7008</v>
      </c>
      <c r="C558" s="50" t="s">
        <v>213</v>
      </c>
      <c r="D558" s="50" t="s">
        <v>474</v>
      </c>
      <c r="E558" s="51" t="str">
        <f ca="1">IF(ISERROR(INDIRECT(CONCATENATE("FIPs_codes!",ADDRESS((MATCH($D558,INDIRECT($C558),0)+MATCH($C558,FIPs_codes!$G$1:$G$3296,0)-1),COLUMN(FIPs_codes!A556))))),"",INDIRECT(CONCATENATE("FIPs_codes!",ADDRESS((MATCH($D558,INDIRECT($C558),0)+MATCH($C558,FIPs_codes!$G$1:$G$3296,0)-1),COLUMN(FIPs_codes!A556)))))</f>
        <v>40015</v>
      </c>
      <c r="F558" s="51">
        <f ca="1">IF(ISERROR(INDIRECT(CONCATENATE("FIPs_codes!",ADDRESS((MATCH($D558,INDIRECT($C558),0)+MATCH($C558,FIPs_codes!$G$1:$G$3296,0)-1),COLUMN(FIPs_codes!C556))))),"",INDIRECT(CONCATENATE("FIPs_codes!",ADDRESS((MATCH($D558,INDIRECT($C558),0)+MATCH($C558,FIPs_codes!$G$1:$G$3296,0)-1),COLUMN(FIPs_codes!C556)))))</f>
        <v>6</v>
      </c>
      <c r="G558" s="50" t="s">
        <v>216</v>
      </c>
      <c r="H558" s="60" t="s">
        <v>217</v>
      </c>
      <c r="I558" s="101" t="s">
        <v>17170</v>
      </c>
      <c r="J558" s="56" t="s">
        <v>219</v>
      </c>
      <c r="K558" s="50" t="s">
        <v>78</v>
      </c>
      <c r="L558" s="50" t="s">
        <v>269</v>
      </c>
      <c r="M558" s="60" t="s">
        <v>57</v>
      </c>
      <c r="N558" s="48" t="s">
        <v>17171</v>
      </c>
      <c r="O558" s="155">
        <v>39417</v>
      </c>
      <c r="P558" s="54" t="s">
        <v>477</v>
      </c>
      <c r="Q558" s="249">
        <v>1380</v>
      </c>
      <c r="R558" s="50" t="s">
        <v>244</v>
      </c>
      <c r="S558" s="60" t="s">
        <v>60</v>
      </c>
      <c r="T558" s="101" t="s">
        <v>17168</v>
      </c>
      <c r="U558" s="106" t="s">
        <v>62</v>
      </c>
      <c r="V558" s="120" t="s">
        <v>17169</v>
      </c>
      <c r="W558" s="107" t="s">
        <v>225</v>
      </c>
      <c r="X558" s="62" t="s">
        <v>226</v>
      </c>
      <c r="Y558" s="62">
        <v>41220</v>
      </c>
      <c r="Z558" s="50">
        <v>81</v>
      </c>
      <c r="AA558" s="126">
        <v>960</v>
      </c>
      <c r="AB558" s="50" t="s">
        <v>66</v>
      </c>
      <c r="AC558" s="126">
        <v>90750</v>
      </c>
      <c r="AD558" s="60" t="s">
        <v>499</v>
      </c>
      <c r="AE558" s="48" t="s">
        <v>255</v>
      </c>
      <c r="AF558" s="54" t="s">
        <v>236</v>
      </c>
      <c r="AG558" s="56" t="s">
        <v>229</v>
      </c>
      <c r="AH558" s="50">
        <v>0.21</v>
      </c>
      <c r="AI558" s="50">
        <v>2.83</v>
      </c>
      <c r="AJ558" s="60">
        <v>3.04</v>
      </c>
      <c r="AK558" s="101">
        <v>0.27</v>
      </c>
      <c r="AL558" s="108">
        <f>IF(ISERROR(IF(ISBLANK(AH558),(AJ558-AI558)/AJ558,IF(ISBLANK(AI558),(AH558/AJ558),AH558/(AH558+AI558)))),"0",IF(ISBLANK(AH558),(AJ558-AI558)/AJ558,IF(ISBLANK(AI558),(AH558/AJ558),AH558/(AH558+AI558))))</f>
        <v>6.9078947368421045E-2</v>
      </c>
      <c r="AM558" s="56" t="s">
        <v>230</v>
      </c>
      <c r="AN558" s="50" t="s">
        <v>231</v>
      </c>
      <c r="AO558" s="50" t="s">
        <v>232</v>
      </c>
      <c r="AP558" s="292" t="s">
        <v>16963</v>
      </c>
      <c r="AQ558" s="27" t="str">
        <f t="shared" si="20"/>
        <v>Record Complete</v>
      </c>
      <c r="AR558" s="101"/>
      <c r="AS558" s="5" t="str">
        <f t="shared" si="21"/>
        <v/>
      </c>
      <c r="AT558" t="s">
        <v>17200</v>
      </c>
    </row>
    <row r="559" spans="1:46" ht="15.75" thickBot="1" x14ac:dyDescent="0.3">
      <c r="A559" s="72" t="s">
        <v>478</v>
      </c>
      <c r="B559" s="55">
        <v>7132</v>
      </c>
      <c r="C559" s="49" t="s">
        <v>213</v>
      </c>
      <c r="D559" s="49" t="s">
        <v>214</v>
      </c>
      <c r="E559" s="51" t="str">
        <f ca="1">IF(ISERROR(INDIRECT(CONCATENATE("FIPs_codes!",ADDRESS((MATCH($D559,INDIRECT($C559),0)+MATCH($C559,FIPs_codes!$G$1:$G$3296,0)-1),COLUMN(FIPs_codes!A557))))),"",INDIRECT(CONCATENATE("FIPs_codes!",ADDRESS((MATCH($D559,INDIRECT($C559),0)+MATCH($C559,FIPs_codes!$G$1:$G$3296,0)-1),COLUMN(FIPs_codes!A557)))))</f>
        <v>40129</v>
      </c>
      <c r="F559" s="51">
        <f ca="1">IF(ISERROR(INDIRECT(CONCATENATE("FIPs_codes!",ADDRESS((MATCH($D559,INDIRECT($C559),0)+MATCH($C559,FIPs_codes!$G$1:$G$3296,0)-1),COLUMN(FIPs_codes!C557))))),"",INDIRECT(CONCATENATE("FIPs_codes!",ADDRESS((MATCH($D559,INDIRECT($C559),0)+MATCH($C559,FIPs_codes!$G$1:$G$3296,0)-1),COLUMN(FIPs_codes!C557)))))</f>
        <v>6</v>
      </c>
      <c r="G559" s="49" t="s">
        <v>216</v>
      </c>
      <c r="H559" s="59" t="s">
        <v>217</v>
      </c>
      <c r="I559" s="72" t="s">
        <v>479</v>
      </c>
      <c r="J559" s="55" t="s">
        <v>219</v>
      </c>
      <c r="K559" s="49" t="s">
        <v>78</v>
      </c>
      <c r="L559" s="49" t="s">
        <v>220</v>
      </c>
      <c r="M559" s="59" t="s">
        <v>57</v>
      </c>
      <c r="N559" s="47" t="s">
        <v>251</v>
      </c>
      <c r="O559" s="57">
        <v>2009</v>
      </c>
      <c r="P559" s="53" t="s">
        <v>480</v>
      </c>
      <c r="Q559" s="55" t="s">
        <v>481</v>
      </c>
      <c r="R559" s="49" t="s">
        <v>245</v>
      </c>
      <c r="S559" s="59" t="s">
        <v>60</v>
      </c>
      <c r="T559" s="72" t="s">
        <v>482</v>
      </c>
      <c r="U559" s="73" t="s">
        <v>134</v>
      </c>
      <c r="V559" s="114" t="s">
        <v>483</v>
      </c>
      <c r="W559" s="74" t="s">
        <v>225</v>
      </c>
      <c r="X559" s="61" t="s">
        <v>484</v>
      </c>
      <c r="Y559" s="61">
        <v>40774</v>
      </c>
      <c r="Z559" s="49">
        <v>97</v>
      </c>
      <c r="AA559" s="49">
        <v>734.2</v>
      </c>
      <c r="AB559" s="49" t="s">
        <v>66</v>
      </c>
      <c r="AC559" s="49">
        <v>2512.6</v>
      </c>
      <c r="AD559" s="59" t="s">
        <v>437</v>
      </c>
      <c r="AE559" s="47" t="s">
        <v>485</v>
      </c>
      <c r="AF559" s="53" t="s">
        <v>68</v>
      </c>
      <c r="AG559" s="55" t="s">
        <v>229</v>
      </c>
      <c r="AH559" s="49">
        <v>117.557</v>
      </c>
      <c r="AI559" s="49">
        <v>112.852</v>
      </c>
      <c r="AJ559" s="59">
        <v>230.41</v>
      </c>
      <c r="AK559" s="72">
        <v>8.9700000000000006</v>
      </c>
      <c r="AL559" s="75">
        <v>0.51021010464000971</v>
      </c>
      <c r="AM559" s="55" t="s">
        <v>230</v>
      </c>
      <c r="AN559" s="49" t="s">
        <v>486</v>
      </c>
      <c r="AO559" s="49" t="s">
        <v>487</v>
      </c>
      <c r="AP559" s="76" t="s">
        <v>488</v>
      </c>
      <c r="AQ559" s="27" t="str">
        <f t="shared" si="20"/>
        <v>Record Complete</v>
      </c>
      <c r="AR559" s="72" t="s">
        <v>489</v>
      </c>
      <c r="AS559" s="5" t="str">
        <f t="shared" si="21"/>
        <v/>
      </c>
      <c r="AT559" t="s">
        <v>17200</v>
      </c>
    </row>
    <row r="560" spans="1:46" ht="15.75" thickBot="1" x14ac:dyDescent="0.3">
      <c r="A560" s="77" t="s">
        <v>478</v>
      </c>
      <c r="B560" s="78">
        <v>7132</v>
      </c>
      <c r="C560" s="79" t="s">
        <v>213</v>
      </c>
      <c r="D560" s="79" t="s">
        <v>214</v>
      </c>
      <c r="E560" s="51" t="str">
        <f ca="1">IF(ISERROR(INDIRECT(CONCATENATE("FIPs_codes!",ADDRESS((MATCH($D560,INDIRECT($C560),0)+MATCH($C560,FIPs_codes!$G$1:$G$3296,0)-1),COLUMN(FIPs_codes!A558))))),"",INDIRECT(CONCATENATE("FIPs_codes!",ADDRESS((MATCH($D560,INDIRECT($C560),0)+MATCH($C560,FIPs_codes!$G$1:$G$3296,0)-1),COLUMN(FIPs_codes!A558)))))</f>
        <v>40129</v>
      </c>
      <c r="F560" s="51">
        <f ca="1">IF(ISERROR(INDIRECT(CONCATENATE("FIPs_codes!",ADDRESS((MATCH($D560,INDIRECT($C560),0)+MATCH($C560,FIPs_codes!$G$1:$G$3296,0)-1),COLUMN(FIPs_codes!C558))))),"",INDIRECT(CONCATENATE("FIPs_codes!",ADDRESS((MATCH($D560,INDIRECT($C560),0)+MATCH($C560,FIPs_codes!$G$1:$G$3296,0)-1),COLUMN(FIPs_codes!C558)))))</f>
        <v>6</v>
      </c>
      <c r="G560" s="79" t="s">
        <v>216</v>
      </c>
      <c r="H560" s="81" t="s">
        <v>217</v>
      </c>
      <c r="I560" s="77" t="s">
        <v>479</v>
      </c>
      <c r="J560" s="78" t="s">
        <v>219</v>
      </c>
      <c r="K560" s="79" t="s">
        <v>78</v>
      </c>
      <c r="L560" s="79" t="s">
        <v>220</v>
      </c>
      <c r="M560" s="81" t="s">
        <v>57</v>
      </c>
      <c r="N560" s="83" t="s">
        <v>251</v>
      </c>
      <c r="O560" s="84">
        <v>2000</v>
      </c>
      <c r="P560" s="85" t="s">
        <v>491</v>
      </c>
      <c r="Q560" s="78" t="s">
        <v>481</v>
      </c>
      <c r="R560" s="79" t="s">
        <v>60</v>
      </c>
      <c r="S560" s="81" t="s">
        <v>60</v>
      </c>
      <c r="T560" s="77" t="s">
        <v>482</v>
      </c>
      <c r="U560" s="86" t="s">
        <v>134</v>
      </c>
      <c r="V560" s="115" t="s">
        <v>483</v>
      </c>
      <c r="W560" s="87" t="s">
        <v>225</v>
      </c>
      <c r="X560" s="88" t="s">
        <v>484</v>
      </c>
      <c r="Y560" s="88">
        <v>40774</v>
      </c>
      <c r="Z560" s="79">
        <v>98</v>
      </c>
      <c r="AA560" s="79">
        <v>1133.2</v>
      </c>
      <c r="AB560" s="79" t="s">
        <v>66</v>
      </c>
      <c r="AC560" s="79">
        <v>2657.5</v>
      </c>
      <c r="AD560" s="81" t="s">
        <v>437</v>
      </c>
      <c r="AE560" s="83" t="s">
        <v>490</v>
      </c>
      <c r="AF560" s="85" t="s">
        <v>68</v>
      </c>
      <c r="AG560" s="78" t="s">
        <v>229</v>
      </c>
      <c r="AH560" s="79">
        <v>36.984000000000002</v>
      </c>
      <c r="AI560" s="79">
        <v>195.131</v>
      </c>
      <c r="AJ560" s="81">
        <v>232.11500000000001</v>
      </c>
      <c r="AK560" s="77">
        <v>9.49</v>
      </c>
      <c r="AL560" s="89">
        <v>0.15933481248519052</v>
      </c>
      <c r="AM560" s="78" t="s">
        <v>230</v>
      </c>
      <c r="AN560" s="79" t="s">
        <v>486</v>
      </c>
      <c r="AO560" s="79" t="s">
        <v>487</v>
      </c>
      <c r="AP560" s="292" t="s">
        <v>488</v>
      </c>
      <c r="AQ560" s="27" t="str">
        <f t="shared" si="20"/>
        <v>Record Complete</v>
      </c>
      <c r="AR560" s="77" t="s">
        <v>489</v>
      </c>
      <c r="AS560" s="5" t="str">
        <f t="shared" si="21"/>
        <v/>
      </c>
      <c r="AT560" t="s">
        <v>17200</v>
      </c>
    </row>
    <row r="561" spans="1:46" ht="15.75" thickBot="1" x14ac:dyDescent="0.3">
      <c r="A561" s="77" t="s">
        <v>478</v>
      </c>
      <c r="B561" s="78">
        <v>7132</v>
      </c>
      <c r="C561" s="79" t="s">
        <v>213</v>
      </c>
      <c r="D561" s="79" t="s">
        <v>214</v>
      </c>
      <c r="E561" s="51" t="str">
        <f ca="1">IF(ISERROR(INDIRECT(CONCATENATE("FIPs_codes!",ADDRESS((MATCH($D561,INDIRECT($C561),0)+MATCH($C561,FIPs_codes!$G$1:$G$3296,0)-1),COLUMN(FIPs_codes!A559))))),"",INDIRECT(CONCATENATE("FIPs_codes!",ADDRESS((MATCH($D561,INDIRECT($C561),0)+MATCH($C561,FIPs_codes!$G$1:$G$3296,0)-1),COLUMN(FIPs_codes!A559)))))</f>
        <v>40129</v>
      </c>
      <c r="F561" s="51">
        <f ca="1">IF(ISERROR(INDIRECT(CONCATENATE("FIPs_codes!",ADDRESS((MATCH($D561,INDIRECT($C561),0)+MATCH($C561,FIPs_codes!$G$1:$G$3296,0)-1),COLUMN(FIPs_codes!C559))))),"",INDIRECT(CONCATENATE("FIPs_codes!",ADDRESS((MATCH($D561,INDIRECT($C561),0)+MATCH($C561,FIPs_codes!$G$1:$G$3296,0)-1),COLUMN(FIPs_codes!C559)))))</f>
        <v>6</v>
      </c>
      <c r="G561" s="79" t="s">
        <v>216</v>
      </c>
      <c r="H561" s="81" t="s">
        <v>217</v>
      </c>
      <c r="I561" s="77" t="s">
        <v>479</v>
      </c>
      <c r="J561" s="78" t="s">
        <v>219</v>
      </c>
      <c r="K561" s="79" t="s">
        <v>78</v>
      </c>
      <c r="L561" s="79" t="s">
        <v>220</v>
      </c>
      <c r="M561" s="81" t="s">
        <v>57</v>
      </c>
      <c r="N561" s="83" t="s">
        <v>251</v>
      </c>
      <c r="O561" s="84">
        <v>2000</v>
      </c>
      <c r="P561" s="85" t="s">
        <v>491</v>
      </c>
      <c r="Q561" s="78" t="s">
        <v>481</v>
      </c>
      <c r="R561" s="79" t="s">
        <v>60</v>
      </c>
      <c r="S561" s="81" t="s">
        <v>60</v>
      </c>
      <c r="T561" s="77" t="s">
        <v>482</v>
      </c>
      <c r="U561" s="86" t="s">
        <v>134</v>
      </c>
      <c r="V561" s="115" t="s">
        <v>483</v>
      </c>
      <c r="W561" s="87" t="s">
        <v>225</v>
      </c>
      <c r="X561" s="88" t="s">
        <v>484</v>
      </c>
      <c r="Y561" s="88">
        <v>40774</v>
      </c>
      <c r="Z561" s="79">
        <v>98</v>
      </c>
      <c r="AA561" s="79">
        <v>1129.4000000000001</v>
      </c>
      <c r="AB561" s="79" t="s">
        <v>66</v>
      </c>
      <c r="AC561" s="79">
        <v>2597.8000000000002</v>
      </c>
      <c r="AD561" s="81" t="s">
        <v>437</v>
      </c>
      <c r="AE561" s="83" t="s">
        <v>490</v>
      </c>
      <c r="AF561" s="85" t="s">
        <v>68</v>
      </c>
      <c r="AG561" s="78" t="s">
        <v>229</v>
      </c>
      <c r="AH561" s="79">
        <v>41.033000000000001</v>
      </c>
      <c r="AI561" s="79">
        <v>193.57400000000001</v>
      </c>
      <c r="AJ561" s="81">
        <v>234.607</v>
      </c>
      <c r="AK561" s="77">
        <v>9.2279999999999998</v>
      </c>
      <c r="AL561" s="89">
        <v>0.174901004658855</v>
      </c>
      <c r="AM561" s="78" t="s">
        <v>230</v>
      </c>
      <c r="AN561" s="79" t="s">
        <v>486</v>
      </c>
      <c r="AO561" s="79" t="s">
        <v>487</v>
      </c>
      <c r="AP561" s="292" t="s">
        <v>488</v>
      </c>
      <c r="AQ561" s="27" t="str">
        <f t="shared" si="20"/>
        <v>Record Complete</v>
      </c>
      <c r="AR561" s="77" t="s">
        <v>489</v>
      </c>
      <c r="AS561" s="5" t="str">
        <f t="shared" si="21"/>
        <v/>
      </c>
      <c r="AT561" t="s">
        <v>17200</v>
      </c>
    </row>
    <row r="562" spans="1:46" ht="15.75" thickBot="1" x14ac:dyDescent="0.3">
      <c r="A562" s="90" t="s">
        <v>478</v>
      </c>
      <c r="B562" s="91">
        <v>7132</v>
      </c>
      <c r="C562" s="92" t="s">
        <v>213</v>
      </c>
      <c r="D562" s="92" t="s">
        <v>214</v>
      </c>
      <c r="E562" s="51" t="str">
        <f ca="1">IF(ISERROR(INDIRECT(CONCATENATE("FIPs_codes!",ADDRESS((MATCH($D562,INDIRECT($C562),0)+MATCH($C562,FIPs_codes!$G$1:$G$3296,0)-1),COLUMN(FIPs_codes!A560))))),"",INDIRECT(CONCATENATE("FIPs_codes!",ADDRESS((MATCH($D562,INDIRECT($C562),0)+MATCH($C562,FIPs_codes!$G$1:$G$3296,0)-1),COLUMN(FIPs_codes!A560)))))</f>
        <v>40129</v>
      </c>
      <c r="F562" s="51">
        <f ca="1">IF(ISERROR(INDIRECT(CONCATENATE("FIPs_codes!",ADDRESS((MATCH($D562,INDIRECT($C562),0)+MATCH($C562,FIPs_codes!$G$1:$G$3296,0)-1),COLUMN(FIPs_codes!C560))))),"",INDIRECT(CONCATENATE("FIPs_codes!",ADDRESS((MATCH($D562,INDIRECT($C562),0)+MATCH($C562,FIPs_codes!$G$1:$G$3296,0)-1),COLUMN(FIPs_codes!C560)))))</f>
        <v>6</v>
      </c>
      <c r="G562" s="92" t="s">
        <v>216</v>
      </c>
      <c r="H562" s="93" t="s">
        <v>217</v>
      </c>
      <c r="I562" s="90" t="s">
        <v>479</v>
      </c>
      <c r="J562" s="91" t="s">
        <v>219</v>
      </c>
      <c r="K562" s="92" t="s">
        <v>78</v>
      </c>
      <c r="L562" s="92" t="s">
        <v>220</v>
      </c>
      <c r="M562" s="93" t="s">
        <v>57</v>
      </c>
      <c r="N562" s="95" t="s">
        <v>251</v>
      </c>
      <c r="O562" s="96">
        <v>2000</v>
      </c>
      <c r="P562" s="97" t="s">
        <v>491</v>
      </c>
      <c r="Q562" s="91" t="s">
        <v>481</v>
      </c>
      <c r="R562" s="92" t="s">
        <v>60</v>
      </c>
      <c r="S562" s="93" t="s">
        <v>60</v>
      </c>
      <c r="T562" s="90" t="s">
        <v>482</v>
      </c>
      <c r="U562" s="98" t="s">
        <v>134</v>
      </c>
      <c r="V562" s="116" t="s">
        <v>483</v>
      </c>
      <c r="W562" s="99" t="s">
        <v>225</v>
      </c>
      <c r="X562" s="100" t="s">
        <v>484</v>
      </c>
      <c r="Y562" s="100">
        <v>40774</v>
      </c>
      <c r="Z562" s="92">
        <v>98</v>
      </c>
      <c r="AA562" s="92">
        <v>1133.4000000000001</v>
      </c>
      <c r="AB562" s="92" t="s">
        <v>66</v>
      </c>
      <c r="AC562" s="92">
        <v>2635.1</v>
      </c>
      <c r="AD562" s="93" t="s">
        <v>437</v>
      </c>
      <c r="AE562" s="95" t="s">
        <v>490</v>
      </c>
      <c r="AF562" s="97" t="s">
        <v>68</v>
      </c>
      <c r="AG562" s="91" t="s">
        <v>229</v>
      </c>
      <c r="AH562" s="92">
        <v>40.18</v>
      </c>
      <c r="AI562" s="92">
        <v>194.88499999999999</v>
      </c>
      <c r="AJ562" s="93">
        <v>235.066</v>
      </c>
      <c r="AK562" s="90">
        <v>9.3930000000000007</v>
      </c>
      <c r="AL562" s="89">
        <v>0.1709314444940761</v>
      </c>
      <c r="AM562" s="91" t="s">
        <v>230</v>
      </c>
      <c r="AN562" s="92" t="s">
        <v>486</v>
      </c>
      <c r="AO562" s="92" t="s">
        <v>487</v>
      </c>
      <c r="AP562" s="76" t="s">
        <v>488</v>
      </c>
      <c r="AQ562" s="27" t="str">
        <f t="shared" si="20"/>
        <v>Record Complete</v>
      </c>
      <c r="AR562" s="90" t="s">
        <v>489</v>
      </c>
      <c r="AS562" s="5" t="str">
        <f t="shared" si="21"/>
        <v/>
      </c>
      <c r="AT562" t="s">
        <v>17200</v>
      </c>
    </row>
    <row r="563" spans="1:46" ht="15.75" thickBot="1" x14ac:dyDescent="0.3">
      <c r="A563" s="77" t="s">
        <v>478</v>
      </c>
      <c r="B563" s="78">
        <v>7132</v>
      </c>
      <c r="C563" s="79" t="s">
        <v>213</v>
      </c>
      <c r="D563" s="79" t="s">
        <v>214</v>
      </c>
      <c r="E563" s="51" t="str">
        <f ca="1">IF(ISERROR(INDIRECT(CONCATENATE("FIPs_codes!",ADDRESS((MATCH($D563,INDIRECT($C563),0)+MATCH($C563,FIPs_codes!$G$1:$G$3296,0)-1),COLUMN(FIPs_codes!A561))))),"",INDIRECT(CONCATENATE("FIPs_codes!",ADDRESS((MATCH($D563,INDIRECT($C563),0)+MATCH($C563,FIPs_codes!$G$1:$G$3296,0)-1),COLUMN(FIPs_codes!A561)))))</f>
        <v>40129</v>
      </c>
      <c r="F563" s="51">
        <f ca="1">IF(ISERROR(INDIRECT(CONCATENATE("FIPs_codes!",ADDRESS((MATCH($D563,INDIRECT($C563),0)+MATCH($C563,FIPs_codes!$G$1:$G$3296,0)-1),COLUMN(FIPs_codes!C561))))),"",INDIRECT(CONCATENATE("FIPs_codes!",ADDRESS((MATCH($D563,INDIRECT($C563),0)+MATCH($C563,FIPs_codes!$G$1:$G$3296,0)-1),COLUMN(FIPs_codes!C561)))))</f>
        <v>6</v>
      </c>
      <c r="G563" s="79" t="s">
        <v>216</v>
      </c>
      <c r="H563" s="81" t="s">
        <v>217</v>
      </c>
      <c r="I563" s="77" t="s">
        <v>479</v>
      </c>
      <c r="J563" s="78" t="s">
        <v>219</v>
      </c>
      <c r="K563" s="79" t="s">
        <v>78</v>
      </c>
      <c r="L563" s="79" t="s">
        <v>220</v>
      </c>
      <c r="M563" s="81" t="s">
        <v>57</v>
      </c>
      <c r="N563" s="83" t="s">
        <v>251</v>
      </c>
      <c r="O563" s="84">
        <v>2009</v>
      </c>
      <c r="P563" s="85" t="s">
        <v>480</v>
      </c>
      <c r="Q563" s="78" t="s">
        <v>481</v>
      </c>
      <c r="R563" s="79" t="s">
        <v>245</v>
      </c>
      <c r="S563" s="81" t="s">
        <v>60</v>
      </c>
      <c r="T563" s="77" t="s">
        <v>482</v>
      </c>
      <c r="U563" s="86" t="s">
        <v>134</v>
      </c>
      <c r="V563" s="115" t="s">
        <v>483</v>
      </c>
      <c r="W563" s="87" t="s">
        <v>225</v>
      </c>
      <c r="X563" s="88" t="s">
        <v>484</v>
      </c>
      <c r="Y563" s="88">
        <v>40774</v>
      </c>
      <c r="Z563" s="79">
        <v>97</v>
      </c>
      <c r="AA563" s="79">
        <v>737.2</v>
      </c>
      <c r="AB563" s="79" t="s">
        <v>66</v>
      </c>
      <c r="AC563" s="79">
        <v>2500.3000000000002</v>
      </c>
      <c r="AD563" s="81" t="s">
        <v>437</v>
      </c>
      <c r="AE563" s="83" t="s">
        <v>490</v>
      </c>
      <c r="AF563" s="85" t="s">
        <v>68</v>
      </c>
      <c r="AG563" s="78" t="s">
        <v>229</v>
      </c>
      <c r="AH563" s="79">
        <v>121.246</v>
      </c>
      <c r="AI563" s="79">
        <v>117.803</v>
      </c>
      <c r="AJ563" s="81">
        <v>239.04900000000001</v>
      </c>
      <c r="AK563" s="77">
        <v>8.9109999999999996</v>
      </c>
      <c r="AL563" s="89">
        <v>0.50720145242188841</v>
      </c>
      <c r="AM563" s="78" t="s">
        <v>230</v>
      </c>
      <c r="AN563" s="79" t="s">
        <v>486</v>
      </c>
      <c r="AO563" s="79" t="s">
        <v>487</v>
      </c>
      <c r="AP563" s="292" t="s">
        <v>488</v>
      </c>
      <c r="AQ563" s="27" t="str">
        <f t="shared" si="20"/>
        <v>Record Complete</v>
      </c>
      <c r="AR563" s="77" t="s">
        <v>489</v>
      </c>
      <c r="AS563" s="5" t="str">
        <f t="shared" si="21"/>
        <v/>
      </c>
      <c r="AT563" t="s">
        <v>17200</v>
      </c>
    </row>
    <row r="564" spans="1:46" ht="15.75" thickBot="1" x14ac:dyDescent="0.3">
      <c r="A564" s="90" t="s">
        <v>478</v>
      </c>
      <c r="B564" s="91">
        <v>7132</v>
      </c>
      <c r="C564" s="92" t="s">
        <v>213</v>
      </c>
      <c r="D564" s="92" t="s">
        <v>214</v>
      </c>
      <c r="E564" s="51" t="str">
        <f ca="1">IF(ISERROR(INDIRECT(CONCATENATE("FIPs_codes!",ADDRESS((MATCH($D564,INDIRECT($C564),0)+MATCH($C564,FIPs_codes!$G$1:$G$3296,0)-1),COLUMN(FIPs_codes!A562))))),"",INDIRECT(CONCATENATE("FIPs_codes!",ADDRESS((MATCH($D564,INDIRECT($C564),0)+MATCH($C564,FIPs_codes!$G$1:$G$3296,0)-1),COLUMN(FIPs_codes!A562)))))</f>
        <v>40129</v>
      </c>
      <c r="F564" s="51">
        <f ca="1">IF(ISERROR(INDIRECT(CONCATENATE("FIPs_codes!",ADDRESS((MATCH($D564,INDIRECT($C564),0)+MATCH($C564,FIPs_codes!$G$1:$G$3296,0)-1),COLUMN(FIPs_codes!C562))))),"",INDIRECT(CONCATENATE("FIPs_codes!",ADDRESS((MATCH($D564,INDIRECT($C564),0)+MATCH($C564,FIPs_codes!$G$1:$G$3296,0)-1),COLUMN(FIPs_codes!C562)))))</f>
        <v>6</v>
      </c>
      <c r="G564" s="92" t="s">
        <v>216</v>
      </c>
      <c r="H564" s="93" t="s">
        <v>217</v>
      </c>
      <c r="I564" s="90" t="s">
        <v>479</v>
      </c>
      <c r="J564" s="91" t="s">
        <v>219</v>
      </c>
      <c r="K564" s="92" t="s">
        <v>78</v>
      </c>
      <c r="L564" s="92" t="s">
        <v>220</v>
      </c>
      <c r="M564" s="93" t="s">
        <v>57</v>
      </c>
      <c r="N564" s="95" t="s">
        <v>251</v>
      </c>
      <c r="O564" s="96">
        <v>2009</v>
      </c>
      <c r="P564" s="97" t="s">
        <v>480</v>
      </c>
      <c r="Q564" s="91" t="s">
        <v>481</v>
      </c>
      <c r="R564" s="92" t="s">
        <v>245</v>
      </c>
      <c r="S564" s="93" t="s">
        <v>60</v>
      </c>
      <c r="T564" s="90" t="s">
        <v>482</v>
      </c>
      <c r="U564" s="98" t="s">
        <v>134</v>
      </c>
      <c r="V564" s="116" t="s">
        <v>483</v>
      </c>
      <c r="W564" s="99" t="s">
        <v>225</v>
      </c>
      <c r="X564" s="100" t="s">
        <v>484</v>
      </c>
      <c r="Y564" s="100">
        <v>40774</v>
      </c>
      <c r="Z564" s="92">
        <v>97</v>
      </c>
      <c r="AA564" s="92">
        <v>737.2</v>
      </c>
      <c r="AB564" s="92" t="s">
        <v>66</v>
      </c>
      <c r="AC564" s="92">
        <v>2493.8000000000002</v>
      </c>
      <c r="AD564" s="93" t="s">
        <v>437</v>
      </c>
      <c r="AE564" s="95" t="s">
        <v>490</v>
      </c>
      <c r="AF564" s="97" t="s">
        <v>68</v>
      </c>
      <c r="AG564" s="91" t="s">
        <v>229</v>
      </c>
      <c r="AH564" s="92">
        <v>123.426</v>
      </c>
      <c r="AI564" s="92">
        <v>124.869</v>
      </c>
      <c r="AJ564" s="93">
        <v>248.29499999999999</v>
      </c>
      <c r="AK564" s="90">
        <v>8.8800000000000008</v>
      </c>
      <c r="AL564" s="89">
        <v>0.49709418232344588</v>
      </c>
      <c r="AM564" s="91" t="s">
        <v>230</v>
      </c>
      <c r="AN564" s="92" t="s">
        <v>486</v>
      </c>
      <c r="AO564" s="92" t="s">
        <v>487</v>
      </c>
      <c r="AP564" s="76" t="s">
        <v>488</v>
      </c>
      <c r="AQ564" s="27" t="str">
        <f t="shared" si="20"/>
        <v>Record Complete</v>
      </c>
      <c r="AR564" s="90" t="s">
        <v>489</v>
      </c>
      <c r="AS564" s="5" t="str">
        <f t="shared" si="21"/>
        <v/>
      </c>
      <c r="AT564" t="s">
        <v>17200</v>
      </c>
    </row>
    <row r="565" spans="1:46" ht="15.75" thickBot="1" x14ac:dyDescent="0.3">
      <c r="A565" s="77" t="s">
        <v>492</v>
      </c>
      <c r="B565" s="78">
        <v>1566</v>
      </c>
      <c r="C565" s="79" t="s">
        <v>213</v>
      </c>
      <c r="D565" s="79" t="s">
        <v>493</v>
      </c>
      <c r="E565" s="51" t="str">
        <f ca="1">IF(ISERROR(INDIRECT(CONCATENATE("FIPs_codes!",ADDRESS((MATCH($D565,INDIRECT($C565),0)+MATCH($C565,FIPs_codes!$G$1:$G$3296,0)-1),COLUMN(FIPs_codes!A563))))),"",INDIRECT(CONCATENATE("FIPs_codes!",ADDRESS((MATCH($D565,INDIRECT($C565),0)+MATCH($C565,FIPs_codes!$G$1:$G$3296,0)-1),COLUMN(FIPs_codes!A563)))))</f>
        <v>40083</v>
      </c>
      <c r="F565" s="51">
        <f ca="1">IF(ISERROR(INDIRECT(CONCATENATE("FIPs_codes!",ADDRESS((MATCH($D565,INDIRECT($C565),0)+MATCH($C565,FIPs_codes!$G$1:$G$3296,0)-1),COLUMN(FIPs_codes!C563))))),"",INDIRECT(CONCATENATE("FIPs_codes!",ADDRESS((MATCH($D565,INDIRECT($C565),0)+MATCH($C565,FIPs_codes!$G$1:$G$3296,0)-1),COLUMN(FIPs_codes!C563)))))</f>
        <v>6</v>
      </c>
      <c r="G565" s="79" t="s">
        <v>266</v>
      </c>
      <c r="H565" s="81" t="s">
        <v>217</v>
      </c>
      <c r="I565" s="77" t="s">
        <v>495</v>
      </c>
      <c r="J565" s="78" t="s">
        <v>219</v>
      </c>
      <c r="K565" s="79" t="s">
        <v>78</v>
      </c>
      <c r="L565" s="79" t="s">
        <v>220</v>
      </c>
      <c r="M565" s="81" t="s">
        <v>57</v>
      </c>
      <c r="N565" s="83" t="s">
        <v>251</v>
      </c>
      <c r="O565" s="84">
        <v>2010</v>
      </c>
      <c r="P565" s="85" t="s">
        <v>496</v>
      </c>
      <c r="Q565" s="78" t="s">
        <v>481</v>
      </c>
      <c r="R565" s="79" t="s">
        <v>60</v>
      </c>
      <c r="S565" s="81" t="s">
        <v>60</v>
      </c>
      <c r="T565" s="77" t="s">
        <v>497</v>
      </c>
      <c r="U565" s="86" t="s">
        <v>134</v>
      </c>
      <c r="V565" s="115" t="s">
        <v>498</v>
      </c>
      <c r="W565" s="87" t="s">
        <v>225</v>
      </c>
      <c r="X565" s="88" t="s">
        <v>484</v>
      </c>
      <c r="Y565" s="88">
        <v>40858</v>
      </c>
      <c r="Z565" s="79">
        <v>92</v>
      </c>
      <c r="AA565" s="79">
        <v>907</v>
      </c>
      <c r="AB565" s="79" t="s">
        <v>66</v>
      </c>
      <c r="AC565" s="79" t="s">
        <v>502</v>
      </c>
      <c r="AD565" s="81" t="s">
        <v>499</v>
      </c>
      <c r="AE565" s="83" t="s">
        <v>485</v>
      </c>
      <c r="AF565" s="85" t="s">
        <v>68</v>
      </c>
      <c r="AG565" s="78" t="s">
        <v>500</v>
      </c>
      <c r="AH565" s="79">
        <v>67.63</v>
      </c>
      <c r="AI565" s="79">
        <v>140.55000000000001</v>
      </c>
      <c r="AJ565" s="81">
        <v>236.66</v>
      </c>
      <c r="AK565" s="77">
        <v>8.41</v>
      </c>
      <c r="AL565" s="89">
        <v>0.3248630992410414</v>
      </c>
      <c r="AM565" s="78" t="s">
        <v>230</v>
      </c>
      <c r="AN565" s="79" t="s">
        <v>486</v>
      </c>
      <c r="AO565" s="79" t="s">
        <v>487</v>
      </c>
      <c r="AP565" s="292" t="s">
        <v>488</v>
      </c>
      <c r="AQ565" s="27" t="str">
        <f t="shared" si="20"/>
        <v>Record Complete</v>
      </c>
      <c r="AR565" s="77" t="s">
        <v>501</v>
      </c>
      <c r="AS565" s="5" t="str">
        <f t="shared" si="21"/>
        <v/>
      </c>
      <c r="AT565" t="s">
        <v>17200</v>
      </c>
    </row>
    <row r="566" spans="1:46" ht="15.75" thickBot="1" x14ac:dyDescent="0.3">
      <c r="A566" s="90" t="s">
        <v>492</v>
      </c>
      <c r="B566" s="91">
        <v>1566</v>
      </c>
      <c r="C566" s="92" t="s">
        <v>213</v>
      </c>
      <c r="D566" s="92" t="s">
        <v>493</v>
      </c>
      <c r="E566" s="51" t="str">
        <f ca="1">IF(ISERROR(INDIRECT(CONCATENATE("FIPs_codes!",ADDRESS((MATCH($D566,INDIRECT($C566),0)+MATCH($C566,FIPs_codes!$G$1:$G$3296,0)-1),COLUMN(FIPs_codes!A564))))),"",INDIRECT(CONCATENATE("FIPs_codes!",ADDRESS((MATCH($D566,INDIRECT($C566),0)+MATCH($C566,FIPs_codes!$G$1:$G$3296,0)-1),COLUMN(FIPs_codes!A564)))))</f>
        <v>40083</v>
      </c>
      <c r="F566" s="51">
        <f ca="1">IF(ISERROR(INDIRECT(CONCATENATE("FIPs_codes!",ADDRESS((MATCH($D566,INDIRECT($C566),0)+MATCH($C566,FIPs_codes!$G$1:$G$3296,0)-1),COLUMN(FIPs_codes!C564))))),"",INDIRECT(CONCATENATE("FIPs_codes!",ADDRESS((MATCH($D566,INDIRECT($C566),0)+MATCH($C566,FIPs_codes!$G$1:$G$3296,0)-1),COLUMN(FIPs_codes!C564)))))</f>
        <v>6</v>
      </c>
      <c r="G566" s="92" t="s">
        <v>266</v>
      </c>
      <c r="H566" s="93" t="s">
        <v>217</v>
      </c>
      <c r="I566" s="90" t="s">
        <v>495</v>
      </c>
      <c r="J566" s="91" t="s">
        <v>219</v>
      </c>
      <c r="K566" s="92" t="s">
        <v>78</v>
      </c>
      <c r="L566" s="92" t="s">
        <v>220</v>
      </c>
      <c r="M566" s="93" t="s">
        <v>57</v>
      </c>
      <c r="N566" s="95" t="s">
        <v>251</v>
      </c>
      <c r="O566" s="96">
        <v>2010</v>
      </c>
      <c r="P566" s="97" t="s">
        <v>496</v>
      </c>
      <c r="Q566" s="91" t="s">
        <v>481</v>
      </c>
      <c r="R566" s="92" t="s">
        <v>60</v>
      </c>
      <c r="S566" s="93" t="s">
        <v>60</v>
      </c>
      <c r="T566" s="90" t="s">
        <v>497</v>
      </c>
      <c r="U566" s="98" t="s">
        <v>134</v>
      </c>
      <c r="V566" s="116" t="s">
        <v>498</v>
      </c>
      <c r="W566" s="99" t="s">
        <v>225</v>
      </c>
      <c r="X566" s="100" t="s">
        <v>484</v>
      </c>
      <c r="Y566" s="100">
        <v>40858</v>
      </c>
      <c r="Z566" s="92">
        <v>93</v>
      </c>
      <c r="AA566" s="92">
        <v>907</v>
      </c>
      <c r="AB566" s="92" t="s">
        <v>66</v>
      </c>
      <c r="AC566" s="92">
        <v>138038.1</v>
      </c>
      <c r="AD566" s="93" t="s">
        <v>499</v>
      </c>
      <c r="AE566" s="95" t="s">
        <v>485</v>
      </c>
      <c r="AF566" s="97" t="s">
        <v>68</v>
      </c>
      <c r="AG566" s="91" t="s">
        <v>500</v>
      </c>
      <c r="AH566" s="92">
        <v>62.15</v>
      </c>
      <c r="AI566" s="92">
        <v>139.91</v>
      </c>
      <c r="AJ566" s="92">
        <v>240.25</v>
      </c>
      <c r="AK566" s="90">
        <v>8.43</v>
      </c>
      <c r="AL566" s="89">
        <v>0.30758190636444621</v>
      </c>
      <c r="AM566" s="91" t="s">
        <v>230</v>
      </c>
      <c r="AN566" s="92" t="s">
        <v>486</v>
      </c>
      <c r="AO566" s="92" t="s">
        <v>487</v>
      </c>
      <c r="AP566" s="76" t="s">
        <v>488</v>
      </c>
      <c r="AQ566" s="27" t="str">
        <f t="shared" si="20"/>
        <v>Record Complete</v>
      </c>
      <c r="AR566" s="90" t="s">
        <v>501</v>
      </c>
      <c r="AS566" s="5" t="str">
        <f t="shared" si="21"/>
        <v/>
      </c>
      <c r="AT566" t="s">
        <v>17200</v>
      </c>
    </row>
    <row r="567" spans="1:46" ht="15.75" thickBot="1" x14ac:dyDescent="0.3">
      <c r="A567" s="90" t="s">
        <v>492</v>
      </c>
      <c r="B567" s="91">
        <v>1566</v>
      </c>
      <c r="C567" s="92" t="s">
        <v>213</v>
      </c>
      <c r="D567" s="92" t="s">
        <v>493</v>
      </c>
      <c r="E567" s="51" t="str">
        <f ca="1">IF(ISERROR(INDIRECT(CONCATENATE("FIPs_codes!",ADDRESS((MATCH($D567,INDIRECT($C567),0)+MATCH($C567,FIPs_codes!$G$1:$G$3296,0)-1),COLUMN(FIPs_codes!A565))))),"",INDIRECT(CONCATENATE("FIPs_codes!",ADDRESS((MATCH($D567,INDIRECT($C567),0)+MATCH($C567,FIPs_codes!$G$1:$G$3296,0)-1),COLUMN(FIPs_codes!A565)))))</f>
        <v>40083</v>
      </c>
      <c r="F567" s="51">
        <f ca="1">IF(ISERROR(INDIRECT(CONCATENATE("FIPs_codes!",ADDRESS((MATCH($D567,INDIRECT($C567),0)+MATCH($C567,FIPs_codes!$G$1:$G$3296,0)-1),COLUMN(FIPs_codes!C565))))),"",INDIRECT(CONCATENATE("FIPs_codes!",ADDRESS((MATCH($D567,INDIRECT($C567),0)+MATCH($C567,FIPs_codes!$G$1:$G$3296,0)-1),COLUMN(FIPs_codes!C565)))))</f>
        <v>6</v>
      </c>
      <c r="G567" s="92" t="s">
        <v>266</v>
      </c>
      <c r="H567" s="93" t="s">
        <v>217</v>
      </c>
      <c r="I567" s="90" t="s">
        <v>495</v>
      </c>
      <c r="J567" s="91" t="s">
        <v>219</v>
      </c>
      <c r="K567" s="92" t="s">
        <v>78</v>
      </c>
      <c r="L567" s="92" t="s">
        <v>220</v>
      </c>
      <c r="M567" s="93" t="s">
        <v>57</v>
      </c>
      <c r="N567" s="95" t="s">
        <v>251</v>
      </c>
      <c r="O567" s="96">
        <v>2010</v>
      </c>
      <c r="P567" s="97" t="s">
        <v>496</v>
      </c>
      <c r="Q567" s="91" t="s">
        <v>481</v>
      </c>
      <c r="R567" s="92" t="s">
        <v>60</v>
      </c>
      <c r="S567" s="93" t="s">
        <v>60</v>
      </c>
      <c r="T567" s="90" t="s">
        <v>497</v>
      </c>
      <c r="U567" s="98" t="s">
        <v>134</v>
      </c>
      <c r="V567" s="116" t="s">
        <v>498</v>
      </c>
      <c r="W567" s="99" t="s">
        <v>225</v>
      </c>
      <c r="X567" s="100" t="s">
        <v>484</v>
      </c>
      <c r="Y567" s="100">
        <v>40858</v>
      </c>
      <c r="Z567" s="92">
        <v>91</v>
      </c>
      <c r="AA567" s="92">
        <v>907</v>
      </c>
      <c r="AB567" s="92" t="s">
        <v>66</v>
      </c>
      <c r="AC567" s="92" t="s">
        <v>503</v>
      </c>
      <c r="AD567" s="93" t="s">
        <v>499</v>
      </c>
      <c r="AE567" s="95" t="s">
        <v>485</v>
      </c>
      <c r="AF567" s="97" t="s">
        <v>68</v>
      </c>
      <c r="AG567" s="91" t="s">
        <v>500</v>
      </c>
      <c r="AH567" s="92">
        <v>73.400000000000006</v>
      </c>
      <c r="AI567" s="92">
        <v>142.6</v>
      </c>
      <c r="AJ567" s="92">
        <v>243.86</v>
      </c>
      <c r="AK567" s="90">
        <v>8.3699999999999992</v>
      </c>
      <c r="AL567" s="89">
        <v>0.33981481481481485</v>
      </c>
      <c r="AM567" s="91" t="s">
        <v>230</v>
      </c>
      <c r="AN567" s="92" t="s">
        <v>486</v>
      </c>
      <c r="AO567" s="92" t="s">
        <v>487</v>
      </c>
      <c r="AP567" s="76" t="s">
        <v>488</v>
      </c>
      <c r="AQ567" s="27" t="str">
        <f t="shared" si="20"/>
        <v>Record Complete</v>
      </c>
      <c r="AR567" s="90" t="s">
        <v>501</v>
      </c>
      <c r="AS567" s="5" t="str">
        <f t="shared" si="21"/>
        <v/>
      </c>
      <c r="AT567" t="s">
        <v>17200</v>
      </c>
    </row>
    <row r="568" spans="1:46" ht="15.75" thickBot="1" x14ac:dyDescent="0.3">
      <c r="A568" s="90" t="s">
        <v>492</v>
      </c>
      <c r="B568" s="91">
        <v>1566</v>
      </c>
      <c r="C568" s="92" t="s">
        <v>213</v>
      </c>
      <c r="D568" s="92" t="s">
        <v>493</v>
      </c>
      <c r="E568" s="51" t="str">
        <f ca="1">IF(ISERROR(INDIRECT(CONCATENATE("FIPs_codes!",ADDRESS((MATCH($D568,INDIRECT($C568),0)+MATCH($C568,FIPs_codes!$G$1:$G$3296,0)-1),COLUMN(FIPs_codes!A566))))),"",INDIRECT(CONCATENATE("FIPs_codes!",ADDRESS((MATCH($D568,INDIRECT($C568),0)+MATCH($C568,FIPs_codes!$G$1:$G$3296,0)-1),COLUMN(FIPs_codes!A566)))))</f>
        <v>40083</v>
      </c>
      <c r="F568" s="51">
        <f ca="1">IF(ISERROR(INDIRECT(CONCATENATE("FIPs_codes!",ADDRESS((MATCH($D568,INDIRECT($C568),0)+MATCH($C568,FIPs_codes!$G$1:$G$3296,0)-1),COLUMN(FIPs_codes!C566))))),"",INDIRECT(CONCATENATE("FIPs_codes!",ADDRESS((MATCH($D568,INDIRECT($C568),0)+MATCH($C568,FIPs_codes!$G$1:$G$3296,0)-1),COLUMN(FIPs_codes!C566)))))</f>
        <v>6</v>
      </c>
      <c r="G568" s="110" t="s">
        <v>266</v>
      </c>
      <c r="H568" s="204" t="s">
        <v>217</v>
      </c>
      <c r="I568" s="90" t="s">
        <v>504</v>
      </c>
      <c r="J568" s="91" t="s">
        <v>219</v>
      </c>
      <c r="K568" s="92" t="s">
        <v>78</v>
      </c>
      <c r="L568" s="92" t="s">
        <v>220</v>
      </c>
      <c r="M568" s="93" t="s">
        <v>57</v>
      </c>
      <c r="N568" s="95" t="s">
        <v>506</v>
      </c>
      <c r="O568" s="96">
        <v>2011</v>
      </c>
      <c r="P568" s="97" t="s">
        <v>507</v>
      </c>
      <c r="Q568" s="241">
        <v>1380</v>
      </c>
      <c r="R568" s="92" t="s">
        <v>245</v>
      </c>
      <c r="S568" s="93" t="s">
        <v>60</v>
      </c>
      <c r="T568" s="90" t="s">
        <v>306</v>
      </c>
      <c r="U568" s="98" t="s">
        <v>134</v>
      </c>
      <c r="V568" s="116" t="s">
        <v>308</v>
      </c>
      <c r="W568" s="99" t="s">
        <v>225</v>
      </c>
      <c r="X568" s="100" t="s">
        <v>65</v>
      </c>
      <c r="Y568" s="100">
        <v>41127</v>
      </c>
      <c r="Z568" s="92">
        <v>71</v>
      </c>
      <c r="AA568" s="278">
        <v>993</v>
      </c>
      <c r="AB568" s="92" t="s">
        <v>66</v>
      </c>
      <c r="AC568" s="278">
        <v>117456.00173209309</v>
      </c>
      <c r="AD568" s="93" t="s">
        <v>309</v>
      </c>
      <c r="AE568" s="95" t="s">
        <v>255</v>
      </c>
      <c r="AF568" s="97" t="s">
        <v>236</v>
      </c>
      <c r="AG568" s="91" t="s">
        <v>229</v>
      </c>
      <c r="AH568" s="92">
        <v>3.9</v>
      </c>
      <c r="AI568" s="92">
        <v>66.3</v>
      </c>
      <c r="AJ568" s="92">
        <v>70.2</v>
      </c>
      <c r="AK568" s="90">
        <v>9.1999999999999993</v>
      </c>
      <c r="AL568" s="89">
        <v>5.5555555555555552E-2</v>
      </c>
      <c r="AM568" s="91" t="s">
        <v>230</v>
      </c>
      <c r="AN568" s="92" t="s">
        <v>231</v>
      </c>
      <c r="AO568" s="92" t="s">
        <v>232</v>
      </c>
      <c r="AP568" s="76" t="s">
        <v>16963</v>
      </c>
      <c r="AQ568" s="27" t="str">
        <f t="shared" si="20"/>
        <v>Record Complete</v>
      </c>
      <c r="AR568" s="90"/>
      <c r="AS568" s="5" t="str">
        <f t="shared" si="21"/>
        <v/>
      </c>
      <c r="AT568" t="s">
        <v>17200</v>
      </c>
    </row>
    <row r="569" spans="1:46" ht="15.75" thickBot="1" x14ac:dyDescent="0.3">
      <c r="A569" s="77" t="s">
        <v>492</v>
      </c>
      <c r="B569" s="78">
        <v>1566</v>
      </c>
      <c r="C569" s="79" t="s">
        <v>213</v>
      </c>
      <c r="D569" s="79" t="s">
        <v>493</v>
      </c>
      <c r="E569" s="51" t="str">
        <f ca="1">IF(ISERROR(INDIRECT(CONCATENATE("FIPs_codes!",ADDRESS((MATCH($D569,INDIRECT($C569),0)+MATCH($C569,FIPs_codes!$G$1:$G$3296,0)-1),COLUMN(FIPs_codes!A567))))),"",INDIRECT(CONCATENATE("FIPs_codes!",ADDRESS((MATCH($D569,INDIRECT($C569),0)+MATCH($C569,FIPs_codes!$G$1:$G$3296,0)-1),COLUMN(FIPs_codes!A567)))))</f>
        <v>40083</v>
      </c>
      <c r="F569" s="51">
        <f ca="1">IF(ISERROR(INDIRECT(CONCATENATE("FIPs_codes!",ADDRESS((MATCH($D569,INDIRECT($C569),0)+MATCH($C569,FIPs_codes!$G$1:$G$3296,0)-1),COLUMN(FIPs_codes!C567))))),"",INDIRECT(CONCATENATE("FIPs_codes!",ADDRESS((MATCH($D569,INDIRECT($C569),0)+MATCH($C569,FIPs_codes!$G$1:$G$3296,0)-1),COLUMN(FIPs_codes!C567)))))</f>
        <v>6</v>
      </c>
      <c r="G569" s="80" t="s">
        <v>266</v>
      </c>
      <c r="H569" s="206" t="s">
        <v>217</v>
      </c>
      <c r="I569" s="77" t="s">
        <v>504</v>
      </c>
      <c r="J569" s="78" t="s">
        <v>219</v>
      </c>
      <c r="K569" s="79" t="s">
        <v>78</v>
      </c>
      <c r="L569" s="79" t="s">
        <v>220</v>
      </c>
      <c r="M569" s="81" t="s">
        <v>57</v>
      </c>
      <c r="N569" s="83" t="s">
        <v>506</v>
      </c>
      <c r="O569" s="84">
        <v>2011</v>
      </c>
      <c r="P569" s="85" t="s">
        <v>507</v>
      </c>
      <c r="Q569" s="243">
        <v>1380</v>
      </c>
      <c r="R569" s="79" t="s">
        <v>245</v>
      </c>
      <c r="S569" s="81" t="s">
        <v>60</v>
      </c>
      <c r="T569" s="77" t="s">
        <v>306</v>
      </c>
      <c r="U569" s="86" t="s">
        <v>134</v>
      </c>
      <c r="V569" s="115" t="s">
        <v>308</v>
      </c>
      <c r="W569" s="87" t="s">
        <v>225</v>
      </c>
      <c r="X569" s="88" t="s">
        <v>65</v>
      </c>
      <c r="Y569" s="88">
        <v>41127</v>
      </c>
      <c r="Z569" s="79">
        <v>71</v>
      </c>
      <c r="AA569" s="279">
        <v>993</v>
      </c>
      <c r="AB569" s="79" t="s">
        <v>66</v>
      </c>
      <c r="AC569" s="279">
        <v>117456.00173209309</v>
      </c>
      <c r="AD569" s="81" t="s">
        <v>309</v>
      </c>
      <c r="AE569" s="83" t="s">
        <v>255</v>
      </c>
      <c r="AF569" s="85" t="s">
        <v>236</v>
      </c>
      <c r="AG569" s="78" t="s">
        <v>229</v>
      </c>
      <c r="AH569" s="79">
        <v>3.5</v>
      </c>
      <c r="AI569" s="79">
        <v>67.7</v>
      </c>
      <c r="AJ569" s="79">
        <v>71.2</v>
      </c>
      <c r="AK569" s="77">
        <v>9.1999999999999993</v>
      </c>
      <c r="AL569" s="89">
        <v>4.9157303370786512E-2</v>
      </c>
      <c r="AM569" s="78" t="s">
        <v>230</v>
      </c>
      <c r="AN569" s="79" t="s">
        <v>231</v>
      </c>
      <c r="AO569" s="79" t="s">
        <v>232</v>
      </c>
      <c r="AP569" s="76" t="s">
        <v>16963</v>
      </c>
      <c r="AQ569" s="27" t="str">
        <f t="shared" si="20"/>
        <v>Record Complete</v>
      </c>
      <c r="AR569" s="77"/>
      <c r="AS569" s="5" t="str">
        <f t="shared" si="21"/>
        <v/>
      </c>
      <c r="AT569" t="s">
        <v>17200</v>
      </c>
    </row>
    <row r="570" spans="1:46" ht="15.75" thickBot="1" x14ac:dyDescent="0.3">
      <c r="A570" s="90" t="s">
        <v>492</v>
      </c>
      <c r="B570" s="91">
        <v>1566</v>
      </c>
      <c r="C570" s="92" t="s">
        <v>213</v>
      </c>
      <c r="D570" s="92" t="s">
        <v>493</v>
      </c>
      <c r="E570" s="51" t="str">
        <f ca="1">IF(ISERROR(INDIRECT(CONCATENATE("FIPs_codes!",ADDRESS((MATCH($D570,INDIRECT($C570),0)+MATCH($C570,FIPs_codes!$G$1:$G$3296,0)-1),COLUMN(FIPs_codes!A568))))),"",INDIRECT(CONCATENATE("FIPs_codes!",ADDRESS((MATCH($D570,INDIRECT($C570),0)+MATCH($C570,FIPs_codes!$G$1:$G$3296,0)-1),COLUMN(FIPs_codes!A568)))))</f>
        <v>40083</v>
      </c>
      <c r="F570" s="51">
        <f ca="1">IF(ISERROR(INDIRECT(CONCATENATE("FIPs_codes!",ADDRESS((MATCH($D570,INDIRECT($C570),0)+MATCH($C570,FIPs_codes!$G$1:$G$3296,0)-1),COLUMN(FIPs_codes!C568))))),"",INDIRECT(CONCATENATE("FIPs_codes!",ADDRESS((MATCH($D570,INDIRECT($C570),0)+MATCH($C570,FIPs_codes!$G$1:$G$3296,0)-1),COLUMN(FIPs_codes!C568)))))</f>
        <v>6</v>
      </c>
      <c r="G570" s="110" t="s">
        <v>266</v>
      </c>
      <c r="H570" s="204" t="s">
        <v>217</v>
      </c>
      <c r="I570" s="90" t="s">
        <v>504</v>
      </c>
      <c r="J570" s="91" t="s">
        <v>219</v>
      </c>
      <c r="K570" s="92" t="s">
        <v>78</v>
      </c>
      <c r="L570" s="92" t="s">
        <v>220</v>
      </c>
      <c r="M570" s="93" t="s">
        <v>57</v>
      </c>
      <c r="N570" s="95" t="s">
        <v>506</v>
      </c>
      <c r="O570" s="96">
        <v>2011</v>
      </c>
      <c r="P570" s="97" t="s">
        <v>507</v>
      </c>
      <c r="Q570" s="241">
        <v>1380</v>
      </c>
      <c r="R570" s="92" t="s">
        <v>245</v>
      </c>
      <c r="S570" s="93" t="s">
        <v>60</v>
      </c>
      <c r="T570" s="90" t="s">
        <v>306</v>
      </c>
      <c r="U570" s="98" t="s">
        <v>134</v>
      </c>
      <c r="V570" s="116" t="s">
        <v>308</v>
      </c>
      <c r="W570" s="99" t="s">
        <v>225</v>
      </c>
      <c r="X570" s="100" t="s">
        <v>65</v>
      </c>
      <c r="Y570" s="100">
        <v>41127</v>
      </c>
      <c r="Z570" s="92">
        <v>71</v>
      </c>
      <c r="AA570" s="278">
        <v>993</v>
      </c>
      <c r="AB570" s="92" t="s">
        <v>66</v>
      </c>
      <c r="AC570" s="278">
        <v>117456.00173209309</v>
      </c>
      <c r="AD570" s="93" t="s">
        <v>309</v>
      </c>
      <c r="AE570" s="95" t="s">
        <v>255</v>
      </c>
      <c r="AF570" s="97" t="s">
        <v>236</v>
      </c>
      <c r="AG570" s="91" t="s">
        <v>229</v>
      </c>
      <c r="AH570" s="92">
        <v>3.9</v>
      </c>
      <c r="AI570" s="92">
        <v>68.900000000000006</v>
      </c>
      <c r="AJ570" s="92">
        <v>72.7</v>
      </c>
      <c r="AK570" s="90">
        <v>9.1999999999999993</v>
      </c>
      <c r="AL570" s="89">
        <v>5.3571428571428562E-2</v>
      </c>
      <c r="AM570" s="91" t="s">
        <v>230</v>
      </c>
      <c r="AN570" s="92" t="s">
        <v>231</v>
      </c>
      <c r="AO570" s="92" t="s">
        <v>232</v>
      </c>
      <c r="AP570" s="76" t="s">
        <v>16963</v>
      </c>
      <c r="AQ570" s="27" t="str">
        <f t="shared" si="20"/>
        <v>Record Complete</v>
      </c>
      <c r="AR570" s="90"/>
      <c r="AS570" s="5" t="str">
        <f t="shared" si="21"/>
        <v/>
      </c>
      <c r="AT570" t="s">
        <v>17200</v>
      </c>
    </row>
    <row r="571" spans="1:46" ht="15.75" thickBot="1" x14ac:dyDescent="0.3">
      <c r="A571" s="90" t="s">
        <v>492</v>
      </c>
      <c r="B571" s="91">
        <v>1566</v>
      </c>
      <c r="C571" s="92" t="s">
        <v>213</v>
      </c>
      <c r="D571" s="92" t="s">
        <v>493</v>
      </c>
      <c r="E571" s="51" t="str">
        <f ca="1">IF(ISERROR(INDIRECT(CONCATENATE("FIPs_codes!",ADDRESS((MATCH($D571,INDIRECT($C571),0)+MATCH($C571,FIPs_codes!$G$1:$G$3296,0)-1),COLUMN(FIPs_codes!A569))))),"",INDIRECT(CONCATENATE("FIPs_codes!",ADDRESS((MATCH($D571,INDIRECT($C571),0)+MATCH($C571,FIPs_codes!$G$1:$G$3296,0)-1),COLUMN(FIPs_codes!A569)))))</f>
        <v>40083</v>
      </c>
      <c r="F571" s="51">
        <f ca="1">IF(ISERROR(INDIRECT(CONCATENATE("FIPs_codes!",ADDRESS((MATCH($D571,INDIRECT($C571),0)+MATCH($C571,FIPs_codes!$G$1:$G$3296,0)-1),COLUMN(FIPs_codes!C569))))),"",INDIRECT(CONCATENATE("FIPs_codes!",ADDRESS((MATCH($D571,INDIRECT($C571),0)+MATCH($C571,FIPs_codes!$G$1:$G$3296,0)-1),COLUMN(FIPs_codes!C569)))))</f>
        <v>6</v>
      </c>
      <c r="G571" s="110" t="s">
        <v>266</v>
      </c>
      <c r="H571" s="204" t="s">
        <v>217</v>
      </c>
      <c r="I571" s="90" t="s">
        <v>504</v>
      </c>
      <c r="J571" s="91" t="s">
        <v>219</v>
      </c>
      <c r="K571" s="92" t="s">
        <v>78</v>
      </c>
      <c r="L571" s="92" t="s">
        <v>220</v>
      </c>
      <c r="M571" s="93" t="s">
        <v>57</v>
      </c>
      <c r="N571" s="95" t="s">
        <v>506</v>
      </c>
      <c r="O571" s="96">
        <v>2012</v>
      </c>
      <c r="P571" s="97" t="s">
        <v>508</v>
      </c>
      <c r="Q571" s="241">
        <v>1380</v>
      </c>
      <c r="R571" s="92" t="s">
        <v>245</v>
      </c>
      <c r="S571" s="93" t="s">
        <v>60</v>
      </c>
      <c r="T571" s="90" t="s">
        <v>306</v>
      </c>
      <c r="U571" s="98" t="s">
        <v>134</v>
      </c>
      <c r="V571" s="116" t="s">
        <v>308</v>
      </c>
      <c r="W571" s="99" t="s">
        <v>225</v>
      </c>
      <c r="X571" s="100" t="s">
        <v>65</v>
      </c>
      <c r="Y571" s="100">
        <v>41127</v>
      </c>
      <c r="Z571" s="92">
        <v>64</v>
      </c>
      <c r="AA571" s="278">
        <v>993</v>
      </c>
      <c r="AB571" s="92" t="s">
        <v>66</v>
      </c>
      <c r="AC571" s="278">
        <v>105011.34916701209</v>
      </c>
      <c r="AD571" s="93" t="s">
        <v>309</v>
      </c>
      <c r="AE571" s="95" t="s">
        <v>255</v>
      </c>
      <c r="AF571" s="97" t="s">
        <v>236</v>
      </c>
      <c r="AG571" s="91" t="s">
        <v>229</v>
      </c>
      <c r="AH571" s="92">
        <v>8</v>
      </c>
      <c r="AI571" s="92">
        <v>66.099999999999994</v>
      </c>
      <c r="AJ571" s="92">
        <v>74.099999999999994</v>
      </c>
      <c r="AK571" s="90">
        <v>9.1999999999999993</v>
      </c>
      <c r="AL571" s="89">
        <v>0.10796221322537113</v>
      </c>
      <c r="AM571" s="91" t="s">
        <v>230</v>
      </c>
      <c r="AN571" s="92" t="s">
        <v>231</v>
      </c>
      <c r="AO571" s="92" t="s">
        <v>232</v>
      </c>
      <c r="AP571" s="76" t="s">
        <v>16963</v>
      </c>
      <c r="AQ571" s="27" t="str">
        <f t="shared" si="20"/>
        <v>Record Complete</v>
      </c>
      <c r="AR571" s="90"/>
      <c r="AS571" s="5" t="str">
        <f t="shared" si="21"/>
        <v/>
      </c>
      <c r="AT571" t="s">
        <v>17200</v>
      </c>
    </row>
    <row r="572" spans="1:46" ht="15.75" thickBot="1" x14ac:dyDescent="0.3">
      <c r="A572" s="77" t="s">
        <v>492</v>
      </c>
      <c r="B572" s="78">
        <v>1566</v>
      </c>
      <c r="C572" s="79" t="s">
        <v>213</v>
      </c>
      <c r="D572" s="79" t="s">
        <v>493</v>
      </c>
      <c r="E572" s="51" t="str">
        <f ca="1">IF(ISERROR(INDIRECT(CONCATENATE("FIPs_codes!",ADDRESS((MATCH($D572,INDIRECT($C572),0)+MATCH($C572,FIPs_codes!$G$1:$G$3296,0)-1),COLUMN(FIPs_codes!A570))))),"",INDIRECT(CONCATENATE("FIPs_codes!",ADDRESS((MATCH($D572,INDIRECT($C572),0)+MATCH($C572,FIPs_codes!$G$1:$G$3296,0)-1),COLUMN(FIPs_codes!A570)))))</f>
        <v>40083</v>
      </c>
      <c r="F572" s="51">
        <f ca="1">IF(ISERROR(INDIRECT(CONCATENATE("FIPs_codes!",ADDRESS((MATCH($D572,INDIRECT($C572),0)+MATCH($C572,FIPs_codes!$G$1:$G$3296,0)-1),COLUMN(FIPs_codes!C570))))),"",INDIRECT(CONCATENATE("FIPs_codes!",ADDRESS((MATCH($D572,INDIRECT($C572),0)+MATCH($C572,FIPs_codes!$G$1:$G$3296,0)-1),COLUMN(FIPs_codes!C570)))))</f>
        <v>6</v>
      </c>
      <c r="G572" s="80" t="s">
        <v>266</v>
      </c>
      <c r="H572" s="206" t="s">
        <v>217</v>
      </c>
      <c r="I572" s="77" t="s">
        <v>504</v>
      </c>
      <c r="J572" s="78" t="s">
        <v>219</v>
      </c>
      <c r="K572" s="79" t="s">
        <v>78</v>
      </c>
      <c r="L572" s="79" t="s">
        <v>220</v>
      </c>
      <c r="M572" s="81" t="s">
        <v>57</v>
      </c>
      <c r="N572" s="83" t="s">
        <v>506</v>
      </c>
      <c r="O572" s="84">
        <v>2012</v>
      </c>
      <c r="P572" s="85" t="s">
        <v>508</v>
      </c>
      <c r="Q572" s="243">
        <v>1380</v>
      </c>
      <c r="R572" s="79" t="s">
        <v>245</v>
      </c>
      <c r="S572" s="81" t="s">
        <v>60</v>
      </c>
      <c r="T572" s="77" t="s">
        <v>306</v>
      </c>
      <c r="U572" s="86" t="s">
        <v>134</v>
      </c>
      <c r="V572" s="115" t="s">
        <v>308</v>
      </c>
      <c r="W572" s="87" t="s">
        <v>225</v>
      </c>
      <c r="X572" s="88" t="s">
        <v>65</v>
      </c>
      <c r="Y572" s="88">
        <v>41127</v>
      </c>
      <c r="Z572" s="79">
        <v>64</v>
      </c>
      <c r="AA572" s="279">
        <v>993</v>
      </c>
      <c r="AB572" s="79" t="s">
        <v>66</v>
      </c>
      <c r="AC572" s="279">
        <v>105011.34916701209</v>
      </c>
      <c r="AD572" s="81" t="s">
        <v>309</v>
      </c>
      <c r="AE572" s="83" t="s">
        <v>255</v>
      </c>
      <c r="AF572" s="85" t="s">
        <v>236</v>
      </c>
      <c r="AG572" s="78" t="s">
        <v>229</v>
      </c>
      <c r="AH572" s="79">
        <v>8</v>
      </c>
      <c r="AI572" s="79">
        <v>66.5</v>
      </c>
      <c r="AJ572" s="79">
        <v>74.599999999999994</v>
      </c>
      <c r="AK572" s="77">
        <v>9.1999999999999993</v>
      </c>
      <c r="AL572" s="89">
        <v>0.10738255033557047</v>
      </c>
      <c r="AM572" s="78" t="s">
        <v>230</v>
      </c>
      <c r="AN572" s="79" t="s">
        <v>231</v>
      </c>
      <c r="AO572" s="79" t="s">
        <v>232</v>
      </c>
      <c r="AP572" s="76" t="s">
        <v>16963</v>
      </c>
      <c r="AQ572" s="27" t="str">
        <f t="shared" si="20"/>
        <v>Record Complete</v>
      </c>
      <c r="AR572" s="77"/>
      <c r="AS572" s="5" t="str">
        <f t="shared" si="21"/>
        <v/>
      </c>
      <c r="AT572" t="s">
        <v>17200</v>
      </c>
    </row>
    <row r="573" spans="1:46" ht="15.75" thickBot="1" x14ac:dyDescent="0.3">
      <c r="A573" s="77" t="s">
        <v>492</v>
      </c>
      <c r="B573" s="78">
        <v>1566</v>
      </c>
      <c r="C573" s="79" t="s">
        <v>213</v>
      </c>
      <c r="D573" s="79" t="s">
        <v>493</v>
      </c>
      <c r="E573" s="51" t="str">
        <f ca="1">IF(ISERROR(INDIRECT(CONCATENATE("FIPs_codes!",ADDRESS((MATCH($D573,INDIRECT($C573),0)+MATCH($C573,FIPs_codes!$G$1:$G$3296,0)-1),COLUMN(FIPs_codes!A571))))),"",INDIRECT(CONCATENATE("FIPs_codes!",ADDRESS((MATCH($D573,INDIRECT($C573),0)+MATCH($C573,FIPs_codes!$G$1:$G$3296,0)-1),COLUMN(FIPs_codes!A571)))))</f>
        <v>40083</v>
      </c>
      <c r="F573" s="51">
        <f ca="1">IF(ISERROR(INDIRECT(CONCATENATE("FIPs_codes!",ADDRESS((MATCH($D573,INDIRECT($C573),0)+MATCH($C573,FIPs_codes!$G$1:$G$3296,0)-1),COLUMN(FIPs_codes!C571))))),"",INDIRECT(CONCATENATE("FIPs_codes!",ADDRESS((MATCH($D573,INDIRECT($C573),0)+MATCH($C573,FIPs_codes!$G$1:$G$3296,0)-1),COLUMN(FIPs_codes!C571)))))</f>
        <v>6</v>
      </c>
      <c r="G573" s="80" t="s">
        <v>266</v>
      </c>
      <c r="H573" s="206" t="s">
        <v>217</v>
      </c>
      <c r="I573" s="77" t="s">
        <v>504</v>
      </c>
      <c r="J573" s="78" t="s">
        <v>219</v>
      </c>
      <c r="K573" s="79" t="s">
        <v>78</v>
      </c>
      <c r="L573" s="79" t="s">
        <v>220</v>
      </c>
      <c r="M573" s="81" t="s">
        <v>57</v>
      </c>
      <c r="N573" s="83" t="s">
        <v>506</v>
      </c>
      <c r="O573" s="84">
        <v>2012</v>
      </c>
      <c r="P573" s="85" t="s">
        <v>508</v>
      </c>
      <c r="Q573" s="243">
        <v>1380</v>
      </c>
      <c r="R573" s="79" t="s">
        <v>245</v>
      </c>
      <c r="S573" s="81" t="s">
        <v>60</v>
      </c>
      <c r="T573" s="77" t="s">
        <v>306</v>
      </c>
      <c r="U573" s="86" t="s">
        <v>134</v>
      </c>
      <c r="V573" s="115" t="s">
        <v>308</v>
      </c>
      <c r="W573" s="87" t="s">
        <v>225</v>
      </c>
      <c r="X573" s="88" t="s">
        <v>65</v>
      </c>
      <c r="Y573" s="88">
        <v>41127</v>
      </c>
      <c r="Z573" s="79">
        <v>64</v>
      </c>
      <c r="AA573" s="279">
        <v>993</v>
      </c>
      <c r="AB573" s="79" t="s">
        <v>66</v>
      </c>
      <c r="AC573" s="279">
        <v>105011.34916701209</v>
      </c>
      <c r="AD573" s="81" t="s">
        <v>309</v>
      </c>
      <c r="AE573" s="83" t="s">
        <v>255</v>
      </c>
      <c r="AF573" s="85" t="s">
        <v>236</v>
      </c>
      <c r="AG573" s="78" t="s">
        <v>229</v>
      </c>
      <c r="AH573" s="79">
        <v>7.5</v>
      </c>
      <c r="AI573" s="79">
        <v>70.5</v>
      </c>
      <c r="AJ573" s="79">
        <v>78</v>
      </c>
      <c r="AK573" s="77">
        <v>9.1999999999999993</v>
      </c>
      <c r="AL573" s="89">
        <v>9.6153846153846159E-2</v>
      </c>
      <c r="AM573" s="78" t="s">
        <v>230</v>
      </c>
      <c r="AN573" s="79" t="s">
        <v>231</v>
      </c>
      <c r="AO573" s="79" t="s">
        <v>232</v>
      </c>
      <c r="AP573" s="76" t="s">
        <v>16963</v>
      </c>
      <c r="AQ573" s="27" t="str">
        <f t="shared" si="20"/>
        <v>Record Complete</v>
      </c>
      <c r="AR573" s="77"/>
      <c r="AS573" s="5" t="str">
        <f t="shared" si="21"/>
        <v/>
      </c>
      <c r="AT573" t="s">
        <v>17200</v>
      </c>
    </row>
    <row r="574" spans="1:46" ht="15.75" thickBot="1" x14ac:dyDescent="0.3">
      <c r="A574" s="90" t="s">
        <v>492</v>
      </c>
      <c r="B574" s="91">
        <v>1566</v>
      </c>
      <c r="C574" s="92" t="s">
        <v>213</v>
      </c>
      <c r="D574" s="92" t="s">
        <v>493</v>
      </c>
      <c r="E574" s="51" t="str">
        <f ca="1">IF(ISERROR(INDIRECT(CONCATENATE("FIPs_codes!",ADDRESS((MATCH($D574,INDIRECT($C574),0)+MATCH($C574,FIPs_codes!$G$1:$G$3296,0)-1),COLUMN(FIPs_codes!A572))))),"",INDIRECT(CONCATENATE("FIPs_codes!",ADDRESS((MATCH($D574,INDIRECT($C574),0)+MATCH($C574,FIPs_codes!$G$1:$G$3296,0)-1),COLUMN(FIPs_codes!A572)))))</f>
        <v>40083</v>
      </c>
      <c r="F574" s="51">
        <f ca="1">IF(ISERROR(INDIRECT(CONCATENATE("FIPs_codes!",ADDRESS((MATCH($D574,INDIRECT($C574),0)+MATCH($C574,FIPs_codes!$G$1:$G$3296,0)-1),COLUMN(FIPs_codes!C572))))),"",INDIRECT(CONCATENATE("FIPs_codes!",ADDRESS((MATCH($D574,INDIRECT($C574),0)+MATCH($C574,FIPs_codes!$G$1:$G$3296,0)-1),COLUMN(FIPs_codes!C572)))))</f>
        <v>6</v>
      </c>
      <c r="G574" s="110" t="s">
        <v>266</v>
      </c>
      <c r="H574" s="204" t="s">
        <v>217</v>
      </c>
      <c r="I574" s="90" t="s">
        <v>504</v>
      </c>
      <c r="J574" s="91" t="s">
        <v>268</v>
      </c>
      <c r="K574" s="92" t="s">
        <v>78</v>
      </c>
      <c r="L574" s="92" t="s">
        <v>269</v>
      </c>
      <c r="M574" s="93" t="s">
        <v>57</v>
      </c>
      <c r="N574" s="95" t="s">
        <v>512</v>
      </c>
      <c r="O574" s="96">
        <v>2003</v>
      </c>
      <c r="P574" s="97" t="s">
        <v>514</v>
      </c>
      <c r="Q574" s="241">
        <v>550</v>
      </c>
      <c r="R574" s="92" t="s">
        <v>244</v>
      </c>
      <c r="S574" s="93" t="s">
        <v>60</v>
      </c>
      <c r="T574" s="90" t="s">
        <v>306</v>
      </c>
      <c r="U574" s="98" t="s">
        <v>134</v>
      </c>
      <c r="V574" s="116" t="s">
        <v>308</v>
      </c>
      <c r="W574" s="99" t="s">
        <v>225</v>
      </c>
      <c r="X574" s="100" t="s">
        <v>65</v>
      </c>
      <c r="Y574" s="100">
        <v>41127</v>
      </c>
      <c r="Z574" s="92">
        <v>74</v>
      </c>
      <c r="AA574" s="278">
        <v>1058</v>
      </c>
      <c r="AB574" s="92" t="s">
        <v>66</v>
      </c>
      <c r="AC574" s="278">
        <v>32408.799999999999</v>
      </c>
      <c r="AD574" s="93" t="s">
        <v>309</v>
      </c>
      <c r="AE574" s="95" t="s">
        <v>255</v>
      </c>
      <c r="AF574" s="97" t="s">
        <v>236</v>
      </c>
      <c r="AG574" s="91" t="s">
        <v>229</v>
      </c>
      <c r="AH574" s="92">
        <v>0</v>
      </c>
      <c r="AI574" s="92">
        <v>131.80000000000001</v>
      </c>
      <c r="AJ574" s="92">
        <v>131.80000000000001</v>
      </c>
      <c r="AK574" s="90">
        <v>0.1</v>
      </c>
      <c r="AL574" s="89">
        <v>0</v>
      </c>
      <c r="AM574" s="91" t="s">
        <v>230</v>
      </c>
      <c r="AN574" s="92" t="s">
        <v>231</v>
      </c>
      <c r="AO574" s="92" t="s">
        <v>232</v>
      </c>
      <c r="AP574" s="76" t="s">
        <v>16963</v>
      </c>
      <c r="AQ574" s="27" t="str">
        <f t="shared" si="20"/>
        <v>Record Complete</v>
      </c>
      <c r="AR574" s="90"/>
      <c r="AS574" s="5" t="str">
        <f t="shared" si="21"/>
        <v/>
      </c>
      <c r="AT574" t="s">
        <v>17200</v>
      </c>
    </row>
    <row r="575" spans="1:46" ht="15.75" thickBot="1" x14ac:dyDescent="0.3">
      <c r="A575" s="101" t="s">
        <v>492</v>
      </c>
      <c r="B575" s="56">
        <v>1566</v>
      </c>
      <c r="C575" s="50" t="s">
        <v>213</v>
      </c>
      <c r="D575" s="50" t="s">
        <v>493</v>
      </c>
      <c r="E575" s="51" t="str">
        <f ca="1">IF(ISERROR(INDIRECT(CONCATENATE("FIPs_codes!",ADDRESS((MATCH($D575,INDIRECT($C575),0)+MATCH($C575,FIPs_codes!$G$1:$G$3296,0)-1),COLUMN(FIPs_codes!A573))))),"",INDIRECT(CONCATENATE("FIPs_codes!",ADDRESS((MATCH($D575,INDIRECT($C575),0)+MATCH($C575,FIPs_codes!$G$1:$G$3296,0)-1),COLUMN(FIPs_codes!A573)))))</f>
        <v>40083</v>
      </c>
      <c r="F575" s="51">
        <f ca="1">IF(ISERROR(INDIRECT(CONCATENATE("FIPs_codes!",ADDRESS((MATCH($D575,INDIRECT($C575),0)+MATCH($C575,FIPs_codes!$G$1:$G$3296,0)-1),COLUMN(FIPs_codes!C573))))),"",INDIRECT(CONCATENATE("FIPs_codes!",ADDRESS((MATCH($D575,INDIRECT($C575),0)+MATCH($C575,FIPs_codes!$G$1:$G$3296,0)-1),COLUMN(FIPs_codes!C573)))))</f>
        <v>6</v>
      </c>
      <c r="G575" s="52" t="s">
        <v>266</v>
      </c>
      <c r="H575" s="211" t="s">
        <v>217</v>
      </c>
      <c r="I575" s="101" t="s">
        <v>504</v>
      </c>
      <c r="J575" s="56" t="s">
        <v>268</v>
      </c>
      <c r="K575" s="50" t="s">
        <v>78</v>
      </c>
      <c r="L575" s="50" t="s">
        <v>269</v>
      </c>
      <c r="M575" s="60" t="s">
        <v>57</v>
      </c>
      <c r="N575" s="48" t="s">
        <v>512</v>
      </c>
      <c r="O575" s="58">
        <v>2003</v>
      </c>
      <c r="P575" s="54" t="s">
        <v>514</v>
      </c>
      <c r="Q575" s="249">
        <v>550</v>
      </c>
      <c r="R575" s="50" t="s">
        <v>244</v>
      </c>
      <c r="S575" s="60" t="s">
        <v>60</v>
      </c>
      <c r="T575" s="101" t="s">
        <v>306</v>
      </c>
      <c r="U575" s="106" t="s">
        <v>134</v>
      </c>
      <c r="V575" s="120" t="s">
        <v>308</v>
      </c>
      <c r="W575" s="107" t="s">
        <v>225</v>
      </c>
      <c r="X575" s="62" t="s">
        <v>65</v>
      </c>
      <c r="Y575" s="62">
        <v>41127</v>
      </c>
      <c r="Z575" s="50">
        <v>74</v>
      </c>
      <c r="AA575" s="126">
        <v>1058</v>
      </c>
      <c r="AB575" s="50" t="s">
        <v>66</v>
      </c>
      <c r="AC575" s="126">
        <v>32408.799999999999</v>
      </c>
      <c r="AD575" s="60" t="s">
        <v>309</v>
      </c>
      <c r="AE575" s="48" t="s">
        <v>255</v>
      </c>
      <c r="AF575" s="54" t="s">
        <v>236</v>
      </c>
      <c r="AG575" s="56" t="s">
        <v>229</v>
      </c>
      <c r="AH575" s="50">
        <v>0</v>
      </c>
      <c r="AI575" s="50">
        <v>133.30000000000001</v>
      </c>
      <c r="AJ575" s="50">
        <v>133.30000000000001</v>
      </c>
      <c r="AK575" s="101">
        <v>0.1</v>
      </c>
      <c r="AL575" s="108">
        <v>0</v>
      </c>
      <c r="AM575" s="56" t="s">
        <v>230</v>
      </c>
      <c r="AN575" s="50" t="s">
        <v>231</v>
      </c>
      <c r="AO575" s="50" t="s">
        <v>232</v>
      </c>
      <c r="AP575" s="76" t="s">
        <v>16963</v>
      </c>
      <c r="AQ575" s="27" t="str">
        <f t="shared" si="20"/>
        <v>Record Complete</v>
      </c>
      <c r="AR575" s="101"/>
      <c r="AS575" s="5" t="str">
        <f t="shared" si="21"/>
        <v/>
      </c>
      <c r="AT575" t="s">
        <v>17200</v>
      </c>
    </row>
    <row r="576" spans="1:46" ht="15.75" thickBot="1" x14ac:dyDescent="0.3">
      <c r="A576" s="188" t="s">
        <v>492</v>
      </c>
      <c r="B576" s="38">
        <v>1566</v>
      </c>
      <c r="C576" s="32" t="s">
        <v>213</v>
      </c>
      <c r="D576" s="32" t="s">
        <v>493</v>
      </c>
      <c r="E576" s="51" t="str">
        <f ca="1">IF(ISERROR(INDIRECT(CONCATENATE("FIPs_codes!",ADDRESS((MATCH($D576,INDIRECT($C576),0)+MATCH($C576,FIPs_codes!$G$1:$G$3296,0)-1),COLUMN(FIPs_codes!A574))))),"",INDIRECT(CONCATENATE("FIPs_codes!",ADDRESS((MATCH($D576,INDIRECT($C576),0)+MATCH($C576,FIPs_codes!$G$1:$G$3296,0)-1),COLUMN(FIPs_codes!A574)))))</f>
        <v>40083</v>
      </c>
      <c r="F576" s="51">
        <f ca="1">IF(ISERROR(INDIRECT(CONCATENATE("FIPs_codes!",ADDRESS((MATCH($D576,INDIRECT($C576),0)+MATCH($C576,FIPs_codes!$G$1:$G$3296,0)-1),COLUMN(FIPs_codes!C574))))),"",INDIRECT(CONCATENATE("FIPs_codes!",ADDRESS((MATCH($D576,INDIRECT($C576),0)+MATCH($C576,FIPs_codes!$G$1:$G$3296,0)-1),COLUMN(FIPs_codes!C574)))))</f>
        <v>6</v>
      </c>
      <c r="G576" s="34" t="s">
        <v>266</v>
      </c>
      <c r="H576" s="210" t="s">
        <v>217</v>
      </c>
      <c r="I576" s="188" t="s">
        <v>504</v>
      </c>
      <c r="J576" s="38" t="s">
        <v>268</v>
      </c>
      <c r="K576" s="32" t="s">
        <v>78</v>
      </c>
      <c r="L576" s="32" t="s">
        <v>269</v>
      </c>
      <c r="M576" s="42" t="s">
        <v>57</v>
      </c>
      <c r="N576" s="30" t="s">
        <v>512</v>
      </c>
      <c r="O576" s="40">
        <v>2003</v>
      </c>
      <c r="P576" s="36" t="s">
        <v>514</v>
      </c>
      <c r="Q576" s="247">
        <v>550</v>
      </c>
      <c r="R576" s="32" t="s">
        <v>244</v>
      </c>
      <c r="S576" s="42" t="s">
        <v>60</v>
      </c>
      <c r="T576" s="188" t="s">
        <v>306</v>
      </c>
      <c r="U576" s="257" t="s">
        <v>134</v>
      </c>
      <c r="V576" s="215" t="s">
        <v>308</v>
      </c>
      <c r="W576" s="264" t="s">
        <v>225</v>
      </c>
      <c r="X576" s="44" t="s">
        <v>65</v>
      </c>
      <c r="Y576" s="44">
        <v>41127</v>
      </c>
      <c r="Z576" s="32">
        <v>74</v>
      </c>
      <c r="AA576" s="125">
        <v>1058</v>
      </c>
      <c r="AB576" s="32" t="s">
        <v>298</v>
      </c>
      <c r="AC576" s="125">
        <v>32408.799999999999</v>
      </c>
      <c r="AD576" s="42" t="s">
        <v>309</v>
      </c>
      <c r="AE576" s="30" t="s">
        <v>255</v>
      </c>
      <c r="AF576" s="36" t="s">
        <v>236</v>
      </c>
      <c r="AG576" s="38" t="s">
        <v>229</v>
      </c>
      <c r="AH576" s="32">
        <v>0</v>
      </c>
      <c r="AI576" s="32">
        <v>134.9</v>
      </c>
      <c r="AJ576" s="32">
        <v>134.9</v>
      </c>
      <c r="AK576" s="188">
        <v>0.1</v>
      </c>
      <c r="AL576" s="75">
        <v>0</v>
      </c>
      <c r="AM576" s="38" t="s">
        <v>230</v>
      </c>
      <c r="AN576" s="32" t="s">
        <v>231</v>
      </c>
      <c r="AO576" s="32" t="s">
        <v>232</v>
      </c>
      <c r="AP576" s="76" t="s">
        <v>16963</v>
      </c>
      <c r="AQ576" s="27" t="str">
        <f t="shared" si="20"/>
        <v>Record Complete</v>
      </c>
      <c r="AR576" s="188"/>
      <c r="AS576" s="5" t="str">
        <f t="shared" si="21"/>
        <v/>
      </c>
      <c r="AT576" t="s">
        <v>17200</v>
      </c>
    </row>
    <row r="577" spans="1:46" ht="15.75" thickBot="1" x14ac:dyDescent="0.3">
      <c r="A577" s="77" t="s">
        <v>492</v>
      </c>
      <c r="B577" s="78">
        <v>1566</v>
      </c>
      <c r="C577" s="79" t="s">
        <v>213</v>
      </c>
      <c r="D577" s="79" t="s">
        <v>493</v>
      </c>
      <c r="E577" s="51" t="str">
        <f ca="1">IF(ISERROR(INDIRECT(CONCATENATE("FIPs_codes!",ADDRESS((MATCH($D577,INDIRECT($C577),0)+MATCH($C577,FIPs_codes!$G$1:$G$3296,0)-1),COLUMN(FIPs_codes!A575))))),"",INDIRECT(CONCATENATE("FIPs_codes!",ADDRESS((MATCH($D577,INDIRECT($C577),0)+MATCH($C577,FIPs_codes!$G$1:$G$3296,0)-1),COLUMN(FIPs_codes!A575)))))</f>
        <v>40083</v>
      </c>
      <c r="F577" s="51">
        <f ca="1">IF(ISERROR(INDIRECT(CONCATENATE("FIPs_codes!",ADDRESS((MATCH($D577,INDIRECT($C577),0)+MATCH($C577,FIPs_codes!$G$1:$G$3296,0)-1),COLUMN(FIPs_codes!C575))))),"",INDIRECT(CONCATENATE("FIPs_codes!",ADDRESS((MATCH($D577,INDIRECT($C577),0)+MATCH($C577,FIPs_codes!$G$1:$G$3296,0)-1),COLUMN(FIPs_codes!C575)))))</f>
        <v>6</v>
      </c>
      <c r="G577" s="80" t="s">
        <v>266</v>
      </c>
      <c r="H577" s="206" t="s">
        <v>217</v>
      </c>
      <c r="I577" s="77" t="s">
        <v>504</v>
      </c>
      <c r="J577" s="78" t="s">
        <v>219</v>
      </c>
      <c r="K577" s="79" t="s">
        <v>78</v>
      </c>
      <c r="L577" s="79" t="s">
        <v>220</v>
      </c>
      <c r="M577" s="81" t="s">
        <v>57</v>
      </c>
      <c r="N577" s="83" t="s">
        <v>242</v>
      </c>
      <c r="O577" s="84">
        <v>2010</v>
      </c>
      <c r="P577" s="85" t="s">
        <v>505</v>
      </c>
      <c r="Q577" s="243">
        <v>1340</v>
      </c>
      <c r="R577" s="79" t="s">
        <v>245</v>
      </c>
      <c r="S577" s="81" t="s">
        <v>60</v>
      </c>
      <c r="T577" s="77" t="s">
        <v>306</v>
      </c>
      <c r="U577" s="86" t="s">
        <v>134</v>
      </c>
      <c r="V577" s="115" t="s">
        <v>308</v>
      </c>
      <c r="W577" s="87" t="s">
        <v>225</v>
      </c>
      <c r="X577" s="88" t="s">
        <v>65</v>
      </c>
      <c r="Y577" s="88">
        <v>41127</v>
      </c>
      <c r="Z577" s="79">
        <v>79</v>
      </c>
      <c r="AA577" s="279">
        <v>907</v>
      </c>
      <c r="AB577" s="79" t="s">
        <v>66</v>
      </c>
      <c r="AC577" s="279">
        <v>127799.00086138467</v>
      </c>
      <c r="AD577" s="81" t="s">
        <v>309</v>
      </c>
      <c r="AE577" s="83" t="s">
        <v>255</v>
      </c>
      <c r="AF577" s="85" t="s">
        <v>236</v>
      </c>
      <c r="AG577" s="78" t="s">
        <v>229</v>
      </c>
      <c r="AH577" s="79">
        <v>12</v>
      </c>
      <c r="AI577" s="79">
        <v>272.5</v>
      </c>
      <c r="AJ577" s="79">
        <v>284.5</v>
      </c>
      <c r="AK577" s="77">
        <v>9.3000000000000007</v>
      </c>
      <c r="AL577" s="89">
        <v>4.21792618629174E-2</v>
      </c>
      <c r="AM577" s="78" t="s">
        <v>230</v>
      </c>
      <c r="AN577" s="79" t="s">
        <v>231</v>
      </c>
      <c r="AO577" s="79" t="s">
        <v>232</v>
      </c>
      <c r="AP577" s="76" t="s">
        <v>16963</v>
      </c>
      <c r="AQ577" s="27" t="str">
        <f t="shared" si="20"/>
        <v>Record Complete</v>
      </c>
      <c r="AR577" s="77"/>
      <c r="AS577" s="5" t="str">
        <f t="shared" si="21"/>
        <v/>
      </c>
      <c r="AT577" t="s">
        <v>17200</v>
      </c>
    </row>
    <row r="578" spans="1:46" ht="15.75" thickBot="1" x14ac:dyDescent="0.3">
      <c r="A578" s="77" t="s">
        <v>492</v>
      </c>
      <c r="B578" s="78">
        <v>1566</v>
      </c>
      <c r="C578" s="79" t="s">
        <v>213</v>
      </c>
      <c r="D578" s="79" t="s">
        <v>493</v>
      </c>
      <c r="E578" s="51" t="str">
        <f ca="1">IF(ISERROR(INDIRECT(CONCATENATE("FIPs_codes!",ADDRESS((MATCH($D578,INDIRECT($C578),0)+MATCH($C578,FIPs_codes!$G$1:$G$3296,0)-1),COLUMN(FIPs_codes!A576))))),"",INDIRECT(CONCATENATE("FIPs_codes!",ADDRESS((MATCH($D578,INDIRECT($C578),0)+MATCH($C578,FIPs_codes!$G$1:$G$3296,0)-1),COLUMN(FIPs_codes!A576)))))</f>
        <v>40083</v>
      </c>
      <c r="F578" s="51">
        <f ca="1">IF(ISERROR(INDIRECT(CONCATENATE("FIPs_codes!",ADDRESS((MATCH($D578,INDIRECT($C578),0)+MATCH($C578,FIPs_codes!$G$1:$G$3296,0)-1),COLUMN(FIPs_codes!C576))))),"",INDIRECT(CONCATENATE("FIPs_codes!",ADDRESS((MATCH($D578,INDIRECT($C578),0)+MATCH($C578,FIPs_codes!$G$1:$G$3296,0)-1),COLUMN(FIPs_codes!C576)))))</f>
        <v>6</v>
      </c>
      <c r="G578" s="80" t="s">
        <v>266</v>
      </c>
      <c r="H578" s="206" t="s">
        <v>217</v>
      </c>
      <c r="I578" s="77" t="s">
        <v>504</v>
      </c>
      <c r="J578" s="78" t="s">
        <v>219</v>
      </c>
      <c r="K578" s="79" t="s">
        <v>78</v>
      </c>
      <c r="L578" s="79" t="s">
        <v>220</v>
      </c>
      <c r="M578" s="81" t="s">
        <v>57</v>
      </c>
      <c r="N578" s="83" t="s">
        <v>242</v>
      </c>
      <c r="O578" s="84">
        <v>2010</v>
      </c>
      <c r="P578" s="85" t="s">
        <v>505</v>
      </c>
      <c r="Q578" s="243">
        <v>1340</v>
      </c>
      <c r="R578" s="79" t="s">
        <v>245</v>
      </c>
      <c r="S578" s="81" t="s">
        <v>60</v>
      </c>
      <c r="T578" s="77" t="s">
        <v>306</v>
      </c>
      <c r="U578" s="86" t="s">
        <v>134</v>
      </c>
      <c r="V578" s="115" t="s">
        <v>308</v>
      </c>
      <c r="W578" s="87" t="s">
        <v>225</v>
      </c>
      <c r="X578" s="88" t="s">
        <v>65</v>
      </c>
      <c r="Y578" s="88">
        <v>41127</v>
      </c>
      <c r="Z578" s="79">
        <v>79</v>
      </c>
      <c r="AA578" s="279">
        <v>907</v>
      </c>
      <c r="AB578" s="79" t="s">
        <v>66</v>
      </c>
      <c r="AC578" s="279">
        <v>127799.00086138467</v>
      </c>
      <c r="AD578" s="81" t="s">
        <v>309</v>
      </c>
      <c r="AE578" s="83" t="s">
        <v>255</v>
      </c>
      <c r="AF578" s="85" t="s">
        <v>236</v>
      </c>
      <c r="AG578" s="78" t="s">
        <v>229</v>
      </c>
      <c r="AH578" s="79">
        <v>14</v>
      </c>
      <c r="AI578" s="79">
        <v>272.7</v>
      </c>
      <c r="AJ578" s="79">
        <v>286.7</v>
      </c>
      <c r="AK578" s="77">
        <v>9.1999999999999993</v>
      </c>
      <c r="AL578" s="89">
        <v>4.8831531217300314E-2</v>
      </c>
      <c r="AM578" s="78" t="s">
        <v>230</v>
      </c>
      <c r="AN578" s="79" t="s">
        <v>231</v>
      </c>
      <c r="AO578" s="79" t="s">
        <v>232</v>
      </c>
      <c r="AP578" s="76" t="s">
        <v>16963</v>
      </c>
      <c r="AQ578" s="27" t="str">
        <f t="shared" si="20"/>
        <v>Record Complete</v>
      </c>
      <c r="AR578" s="77"/>
      <c r="AS578" s="5" t="str">
        <f t="shared" si="21"/>
        <v/>
      </c>
      <c r="AT578" t="s">
        <v>17200</v>
      </c>
    </row>
    <row r="579" spans="1:46" ht="15.75" thickBot="1" x14ac:dyDescent="0.3">
      <c r="A579" s="90" t="s">
        <v>492</v>
      </c>
      <c r="B579" s="91">
        <v>1566</v>
      </c>
      <c r="C579" s="92" t="s">
        <v>213</v>
      </c>
      <c r="D579" s="92" t="s">
        <v>493</v>
      </c>
      <c r="E579" s="51" t="str">
        <f ca="1">IF(ISERROR(INDIRECT(CONCATENATE("FIPs_codes!",ADDRESS((MATCH($D579,INDIRECT($C579),0)+MATCH($C579,FIPs_codes!$G$1:$G$3296,0)-1),COLUMN(FIPs_codes!A577))))),"",INDIRECT(CONCATENATE("FIPs_codes!",ADDRESS((MATCH($D579,INDIRECT($C579),0)+MATCH($C579,FIPs_codes!$G$1:$G$3296,0)-1),COLUMN(FIPs_codes!A577)))))</f>
        <v>40083</v>
      </c>
      <c r="F579" s="51">
        <f ca="1">IF(ISERROR(INDIRECT(CONCATENATE("FIPs_codes!",ADDRESS((MATCH($D579,INDIRECT($C579),0)+MATCH($C579,FIPs_codes!$G$1:$G$3296,0)-1),COLUMN(FIPs_codes!C577))))),"",INDIRECT(CONCATENATE("FIPs_codes!",ADDRESS((MATCH($D579,INDIRECT($C579),0)+MATCH($C579,FIPs_codes!$G$1:$G$3296,0)-1),COLUMN(FIPs_codes!C577)))))</f>
        <v>6</v>
      </c>
      <c r="G579" s="110" t="s">
        <v>266</v>
      </c>
      <c r="H579" s="204" t="s">
        <v>217</v>
      </c>
      <c r="I579" s="90" t="s">
        <v>504</v>
      </c>
      <c r="J579" s="91" t="s">
        <v>219</v>
      </c>
      <c r="K579" s="92" t="s">
        <v>78</v>
      </c>
      <c r="L579" s="92" t="s">
        <v>220</v>
      </c>
      <c r="M579" s="93" t="s">
        <v>57</v>
      </c>
      <c r="N579" s="95" t="s">
        <v>242</v>
      </c>
      <c r="O579" s="96">
        <v>2010</v>
      </c>
      <c r="P579" s="97" t="s">
        <v>505</v>
      </c>
      <c r="Q579" s="241">
        <v>1340</v>
      </c>
      <c r="R579" s="92" t="s">
        <v>245</v>
      </c>
      <c r="S579" s="93" t="s">
        <v>60</v>
      </c>
      <c r="T579" s="90" t="s">
        <v>306</v>
      </c>
      <c r="U579" s="98" t="s">
        <v>134</v>
      </c>
      <c r="V579" s="116" t="s">
        <v>308</v>
      </c>
      <c r="W579" s="99" t="s">
        <v>225</v>
      </c>
      <c r="X579" s="100" t="s">
        <v>65</v>
      </c>
      <c r="Y579" s="100">
        <v>41127</v>
      </c>
      <c r="Z579" s="92">
        <v>79</v>
      </c>
      <c r="AA579" s="278">
        <v>907</v>
      </c>
      <c r="AB579" s="92" t="s">
        <v>66</v>
      </c>
      <c r="AC579" s="278">
        <v>127799.00086138467</v>
      </c>
      <c r="AD579" s="93" t="s">
        <v>309</v>
      </c>
      <c r="AE579" s="95" t="s">
        <v>255</v>
      </c>
      <c r="AF579" s="97" t="s">
        <v>236</v>
      </c>
      <c r="AG579" s="91" t="s">
        <v>229</v>
      </c>
      <c r="AH579" s="92">
        <v>13</v>
      </c>
      <c r="AI579" s="92">
        <v>274.8</v>
      </c>
      <c r="AJ579" s="92">
        <v>287.8</v>
      </c>
      <c r="AK579" s="90">
        <v>9.3000000000000007</v>
      </c>
      <c r="AL579" s="89">
        <v>4.5170257123002086E-2</v>
      </c>
      <c r="AM579" s="91" t="s">
        <v>230</v>
      </c>
      <c r="AN579" s="92" t="s">
        <v>231</v>
      </c>
      <c r="AO579" s="92" t="s">
        <v>232</v>
      </c>
      <c r="AP579" s="76" t="s">
        <v>16963</v>
      </c>
      <c r="AQ579" s="27" t="str">
        <f t="shared" si="20"/>
        <v>Record Complete</v>
      </c>
      <c r="AR579" s="90"/>
      <c r="AS579" s="5" t="str">
        <f t="shared" si="21"/>
        <v/>
      </c>
      <c r="AT579" t="s">
        <v>17200</v>
      </c>
    </row>
    <row r="580" spans="1:46" ht="15.75" thickBot="1" x14ac:dyDescent="0.3">
      <c r="A580" s="47" t="s">
        <v>492</v>
      </c>
      <c r="B580" s="49">
        <v>1566</v>
      </c>
      <c r="C580" s="49" t="s">
        <v>213</v>
      </c>
      <c r="D580" s="49" t="s">
        <v>493</v>
      </c>
      <c r="E580" s="51" t="str">
        <f ca="1">IF(ISERROR(INDIRECT(CONCATENATE("FIPs_codes!",ADDRESS((MATCH($D580,INDIRECT($C580),0)+MATCH($C580,FIPs_codes!$G$1:$G$3296,0)-1),COLUMN(FIPs_codes!A578))))),"",INDIRECT(CONCATENATE("FIPs_codes!",ADDRESS((MATCH($D580,INDIRECT($C580),0)+MATCH($C580,FIPs_codes!$G$1:$G$3296,0)-1),COLUMN(FIPs_codes!A578)))))</f>
        <v>40083</v>
      </c>
      <c r="F580" s="51">
        <f ca="1">IF(ISERROR(INDIRECT(CONCATENATE("FIPs_codes!",ADDRESS((MATCH($D580,INDIRECT($C580),0)+MATCH($C580,FIPs_codes!$G$1:$G$3296,0)-1),COLUMN(FIPs_codes!C578))))),"",INDIRECT(CONCATENATE("FIPs_codes!",ADDRESS((MATCH($D580,INDIRECT($C580),0)+MATCH($C580,FIPs_codes!$G$1:$G$3296,0)-1),COLUMN(FIPs_codes!C578)))))</f>
        <v>6</v>
      </c>
      <c r="G580" s="51" t="s">
        <v>266</v>
      </c>
      <c r="H580" s="51" t="s">
        <v>217</v>
      </c>
      <c r="I580" s="53" t="s">
        <v>504</v>
      </c>
      <c r="J580" s="55" t="s">
        <v>268</v>
      </c>
      <c r="K580" s="49" t="s">
        <v>78</v>
      </c>
      <c r="L580" s="49" t="s">
        <v>269</v>
      </c>
      <c r="M580" s="49" t="s">
        <v>57</v>
      </c>
      <c r="N580" s="57" t="s">
        <v>519</v>
      </c>
      <c r="O580" s="57">
        <v>1981</v>
      </c>
      <c r="P580" s="57" t="s">
        <v>520</v>
      </c>
      <c r="Q580" s="128">
        <v>730</v>
      </c>
      <c r="R580" s="49" t="s">
        <v>244</v>
      </c>
      <c r="S580" s="59" t="s">
        <v>60</v>
      </c>
      <c r="T580" s="47" t="s">
        <v>306</v>
      </c>
      <c r="U580" s="49" t="s">
        <v>134</v>
      </c>
      <c r="V580" s="57" t="s">
        <v>308</v>
      </c>
      <c r="W580" s="61" t="s">
        <v>225</v>
      </c>
      <c r="X580" s="61" t="s">
        <v>65</v>
      </c>
      <c r="Y580" s="61">
        <v>41127</v>
      </c>
      <c r="Z580" s="49">
        <v>39</v>
      </c>
      <c r="AA580" s="128">
        <v>1083</v>
      </c>
      <c r="AB580" s="49" t="s">
        <v>66</v>
      </c>
      <c r="AC580" s="128">
        <v>23424.70782524272</v>
      </c>
      <c r="AD580" s="49" t="s">
        <v>309</v>
      </c>
      <c r="AE580" s="57" t="s">
        <v>255</v>
      </c>
      <c r="AF580" s="57" t="s">
        <v>236</v>
      </c>
      <c r="AG580" s="49" t="s">
        <v>229</v>
      </c>
      <c r="AH580" s="49">
        <v>0</v>
      </c>
      <c r="AI580" s="49">
        <v>464.2</v>
      </c>
      <c r="AJ580" s="49">
        <v>464.2</v>
      </c>
      <c r="AK580" s="57">
        <v>0.3</v>
      </c>
      <c r="AL580" s="25">
        <v>0</v>
      </c>
      <c r="AM580" s="55" t="s">
        <v>230</v>
      </c>
      <c r="AN580" s="49" t="s">
        <v>231</v>
      </c>
      <c r="AO580" s="49" t="s">
        <v>232</v>
      </c>
      <c r="AP580" s="63" t="s">
        <v>16963</v>
      </c>
      <c r="AQ580" s="27" t="str">
        <f t="shared" ref="AQ580:AQ643" si="22">IF(OR(ISBLANK(B580),ISBLANK(C580),ISBLANK(D580),ISBLANK(G580),ISBLANK(H580),NOT(OR(NOT(ISBLANK(J580)),AND(NOT(ISBLANK(K580)),NOT(ISBLANK(L580))))),ISBLANK(M580),ISBLANK(Q580),ISBLANK(R580),ISBLANK(U580),ISBLANK(W580),ISBLANK(X580),ISBLANK(Y580),ISBLANK(Z580),ISBLANK(AA580),ISBLANK(AB580),ISBLANK(AC580),ISBLANK(AD580),ISBLANK(AM580),ISBLANK(AN580),AND(ISBLANK(AO580),ISBLANK(AP580))),"Record incomplete","Record Complete")</f>
        <v>Record Complete</v>
      </c>
      <c r="AR580" s="53"/>
      <c r="AS580" s="5" t="str">
        <f t="shared" ref="AS580:AS643" si="23">IF(AND(A579=A579,K580=K579,L580=L579,N580=N579,Y580=Y579,Z580=Z579,AJ580=AJ579,AI580=AI579),"DUP","")</f>
        <v/>
      </c>
      <c r="AT580" t="s">
        <v>17200</v>
      </c>
    </row>
    <row r="581" spans="1:46" ht="15.75" thickBot="1" x14ac:dyDescent="0.3">
      <c r="A581" s="47" t="s">
        <v>492</v>
      </c>
      <c r="B581" s="49">
        <v>1566</v>
      </c>
      <c r="C581" s="49" t="s">
        <v>213</v>
      </c>
      <c r="D581" s="49" t="s">
        <v>493</v>
      </c>
      <c r="E581" s="51" t="str">
        <f ca="1">IF(ISERROR(INDIRECT(CONCATENATE("FIPs_codes!",ADDRESS((MATCH($D581,INDIRECT($C581),0)+MATCH($C581,FIPs_codes!$G$1:$G$3296,0)-1),COLUMN(FIPs_codes!A579))))),"",INDIRECT(CONCATENATE("FIPs_codes!",ADDRESS((MATCH($D581,INDIRECT($C581),0)+MATCH($C581,FIPs_codes!$G$1:$G$3296,0)-1),COLUMN(FIPs_codes!A579)))))</f>
        <v>40083</v>
      </c>
      <c r="F581" s="51">
        <f ca="1">IF(ISERROR(INDIRECT(CONCATENATE("FIPs_codes!",ADDRESS((MATCH($D581,INDIRECT($C581),0)+MATCH($C581,FIPs_codes!$G$1:$G$3296,0)-1),COLUMN(FIPs_codes!C579))))),"",INDIRECT(CONCATENATE("FIPs_codes!",ADDRESS((MATCH($D581,INDIRECT($C581),0)+MATCH($C581,FIPs_codes!$G$1:$G$3296,0)-1),COLUMN(FIPs_codes!C579)))))</f>
        <v>6</v>
      </c>
      <c r="G581" s="51" t="s">
        <v>266</v>
      </c>
      <c r="H581" s="51" t="s">
        <v>217</v>
      </c>
      <c r="I581" s="53" t="s">
        <v>504</v>
      </c>
      <c r="J581" s="55" t="s">
        <v>268</v>
      </c>
      <c r="K581" s="49" t="s">
        <v>78</v>
      </c>
      <c r="L581" s="49" t="s">
        <v>269</v>
      </c>
      <c r="M581" s="49" t="s">
        <v>57</v>
      </c>
      <c r="N581" s="57" t="s">
        <v>519</v>
      </c>
      <c r="O581" s="57">
        <v>1981</v>
      </c>
      <c r="P581" s="57" t="s">
        <v>520</v>
      </c>
      <c r="Q581" s="128">
        <v>730</v>
      </c>
      <c r="R581" s="49" t="s">
        <v>244</v>
      </c>
      <c r="S581" s="59" t="s">
        <v>60</v>
      </c>
      <c r="T581" s="47" t="s">
        <v>306</v>
      </c>
      <c r="U581" s="49" t="s">
        <v>134</v>
      </c>
      <c r="V581" s="57" t="s">
        <v>308</v>
      </c>
      <c r="W581" s="61" t="s">
        <v>225</v>
      </c>
      <c r="X581" s="61" t="s">
        <v>65</v>
      </c>
      <c r="Y581" s="61">
        <v>41127</v>
      </c>
      <c r="Z581" s="49">
        <v>39</v>
      </c>
      <c r="AA581" s="128">
        <v>1083</v>
      </c>
      <c r="AB581" s="49" t="s">
        <v>66</v>
      </c>
      <c r="AC581" s="128">
        <v>23424.70782524272</v>
      </c>
      <c r="AD581" s="49" t="s">
        <v>309</v>
      </c>
      <c r="AE581" s="57" t="s">
        <v>255</v>
      </c>
      <c r="AF581" s="57" t="s">
        <v>236</v>
      </c>
      <c r="AG581" s="49" t="s">
        <v>229</v>
      </c>
      <c r="AH581" s="49">
        <v>0</v>
      </c>
      <c r="AI581" s="49">
        <v>481.8</v>
      </c>
      <c r="AJ581" s="49">
        <v>481.8</v>
      </c>
      <c r="AK581" s="57">
        <v>0.3</v>
      </c>
      <c r="AL581" s="25">
        <v>0</v>
      </c>
      <c r="AM581" s="55" t="s">
        <v>230</v>
      </c>
      <c r="AN581" s="49" t="s">
        <v>231</v>
      </c>
      <c r="AO581" s="49" t="s">
        <v>232</v>
      </c>
      <c r="AP581" s="63" t="s">
        <v>16963</v>
      </c>
      <c r="AQ581" s="27" t="str">
        <f t="shared" si="22"/>
        <v>Record Complete</v>
      </c>
      <c r="AR581" s="53"/>
      <c r="AS581" s="5" t="str">
        <f t="shared" si="23"/>
        <v/>
      </c>
      <c r="AT581" t="s">
        <v>17200</v>
      </c>
    </row>
    <row r="582" spans="1:46" ht="15.75" thickBot="1" x14ac:dyDescent="0.3">
      <c r="A582" s="30" t="s">
        <v>492</v>
      </c>
      <c r="B582" s="32">
        <v>1566</v>
      </c>
      <c r="C582" s="32" t="s">
        <v>213</v>
      </c>
      <c r="D582" s="32" t="s">
        <v>493</v>
      </c>
      <c r="E582" s="51" t="str">
        <f ca="1">IF(ISERROR(INDIRECT(CONCATENATE("FIPs_codes!",ADDRESS((MATCH($D582,INDIRECT($C582),0)+MATCH($C582,FIPs_codes!$G$1:$G$3296,0)-1),COLUMN(FIPs_codes!A580))))),"",INDIRECT(CONCATENATE("FIPs_codes!",ADDRESS((MATCH($D582,INDIRECT($C582),0)+MATCH($C582,FIPs_codes!$G$1:$G$3296,0)-1),COLUMN(FIPs_codes!A580)))))</f>
        <v>40083</v>
      </c>
      <c r="F582" s="51">
        <f ca="1">IF(ISERROR(INDIRECT(CONCATENATE("FIPs_codes!",ADDRESS((MATCH($D582,INDIRECT($C582),0)+MATCH($C582,FIPs_codes!$G$1:$G$3296,0)-1),COLUMN(FIPs_codes!C580))))),"",INDIRECT(CONCATENATE("FIPs_codes!",ADDRESS((MATCH($D582,INDIRECT($C582),0)+MATCH($C582,FIPs_codes!$G$1:$G$3296,0)-1),COLUMN(FIPs_codes!C580)))))</f>
        <v>6</v>
      </c>
      <c r="G582" s="34" t="s">
        <v>266</v>
      </c>
      <c r="H582" s="34" t="s">
        <v>217</v>
      </c>
      <c r="I582" s="36" t="s">
        <v>504</v>
      </c>
      <c r="J582" s="38" t="s">
        <v>268</v>
      </c>
      <c r="K582" s="32" t="s">
        <v>78</v>
      </c>
      <c r="L582" s="32" t="s">
        <v>269</v>
      </c>
      <c r="M582" s="32" t="s">
        <v>57</v>
      </c>
      <c r="N582" s="40" t="s">
        <v>519</v>
      </c>
      <c r="O582" s="40">
        <v>1981</v>
      </c>
      <c r="P582" s="40" t="s">
        <v>520</v>
      </c>
      <c r="Q582" s="125">
        <v>730</v>
      </c>
      <c r="R582" s="32" t="s">
        <v>244</v>
      </c>
      <c r="S582" s="42" t="s">
        <v>60</v>
      </c>
      <c r="T582" s="30" t="s">
        <v>306</v>
      </c>
      <c r="U582" s="32" t="s">
        <v>134</v>
      </c>
      <c r="V582" s="40" t="s">
        <v>308</v>
      </c>
      <c r="W582" s="44" t="s">
        <v>225</v>
      </c>
      <c r="X582" s="44" t="s">
        <v>65</v>
      </c>
      <c r="Y582" s="44">
        <v>41127</v>
      </c>
      <c r="Z582" s="32">
        <v>39</v>
      </c>
      <c r="AA582" s="125">
        <v>1083</v>
      </c>
      <c r="AB582" s="32" t="s">
        <v>66</v>
      </c>
      <c r="AC582" s="125">
        <v>23424.70782524272</v>
      </c>
      <c r="AD582" s="32" t="s">
        <v>309</v>
      </c>
      <c r="AE582" s="40" t="s">
        <v>255</v>
      </c>
      <c r="AF582" s="40" t="s">
        <v>236</v>
      </c>
      <c r="AG582" s="32" t="s">
        <v>229</v>
      </c>
      <c r="AH582" s="32">
        <v>0</v>
      </c>
      <c r="AI582" s="32">
        <v>497.7</v>
      </c>
      <c r="AJ582" s="32">
        <v>497.7</v>
      </c>
      <c r="AK582" s="40">
        <v>0.3</v>
      </c>
      <c r="AL582" s="25">
        <v>0</v>
      </c>
      <c r="AM582" s="38" t="s">
        <v>230</v>
      </c>
      <c r="AN582" s="32" t="s">
        <v>231</v>
      </c>
      <c r="AO582" s="32" t="s">
        <v>232</v>
      </c>
      <c r="AP582" s="63" t="s">
        <v>16963</v>
      </c>
      <c r="AQ582" s="27" t="str">
        <f t="shared" si="22"/>
        <v>Record Complete</v>
      </c>
      <c r="AR582" s="36"/>
      <c r="AS582" s="5" t="str">
        <f t="shared" si="23"/>
        <v/>
      </c>
      <c r="AT582" t="s">
        <v>17200</v>
      </c>
    </row>
    <row r="583" spans="1:46" ht="15.75" thickBot="1" x14ac:dyDescent="0.3">
      <c r="A583" s="29" t="s">
        <v>492</v>
      </c>
      <c r="B583" s="31">
        <v>1566</v>
      </c>
      <c r="C583" s="31" t="s">
        <v>213</v>
      </c>
      <c r="D583" s="31" t="s">
        <v>493</v>
      </c>
      <c r="E583" s="51" t="str">
        <f ca="1">IF(ISERROR(INDIRECT(CONCATENATE("FIPs_codes!",ADDRESS((MATCH($D583,INDIRECT($C583),0)+MATCH($C583,FIPs_codes!$G$1:$G$3296,0)-1),COLUMN(FIPs_codes!A581))))),"",INDIRECT(CONCATENATE("FIPs_codes!",ADDRESS((MATCH($D583,INDIRECT($C583),0)+MATCH($C583,FIPs_codes!$G$1:$G$3296,0)-1),COLUMN(FIPs_codes!A581)))))</f>
        <v>40083</v>
      </c>
      <c r="F583" s="51">
        <f ca="1">IF(ISERROR(INDIRECT(CONCATENATE("FIPs_codes!",ADDRESS((MATCH($D583,INDIRECT($C583),0)+MATCH($C583,FIPs_codes!$G$1:$G$3296,0)-1),COLUMN(FIPs_codes!C581))))),"",INDIRECT(CONCATENATE("FIPs_codes!",ADDRESS((MATCH($D583,INDIRECT($C583),0)+MATCH($C583,FIPs_codes!$G$1:$G$3296,0)-1),COLUMN(FIPs_codes!C581)))))</f>
        <v>6</v>
      </c>
      <c r="G583" s="33" t="s">
        <v>266</v>
      </c>
      <c r="H583" s="33" t="s">
        <v>217</v>
      </c>
      <c r="I583" s="35" t="s">
        <v>504</v>
      </c>
      <c r="J583" s="55" t="s">
        <v>268</v>
      </c>
      <c r="K583" s="31" t="s">
        <v>78</v>
      </c>
      <c r="L583" s="31" t="s">
        <v>269</v>
      </c>
      <c r="M583" s="49" t="s">
        <v>57</v>
      </c>
      <c r="N583" s="39" t="s">
        <v>512</v>
      </c>
      <c r="O583" s="39">
        <v>2003</v>
      </c>
      <c r="P583" s="39" t="s">
        <v>513</v>
      </c>
      <c r="Q583" s="240">
        <v>550</v>
      </c>
      <c r="R583" s="31" t="s">
        <v>244</v>
      </c>
      <c r="S583" s="41" t="s">
        <v>60</v>
      </c>
      <c r="T583" s="29" t="s">
        <v>306</v>
      </c>
      <c r="U583" s="31" t="s">
        <v>134</v>
      </c>
      <c r="V583" s="57" t="s">
        <v>308</v>
      </c>
      <c r="W583" s="61" t="s">
        <v>225</v>
      </c>
      <c r="X583" s="271" t="s">
        <v>65</v>
      </c>
      <c r="Y583" s="43">
        <v>41127</v>
      </c>
      <c r="Z583" s="31">
        <v>74</v>
      </c>
      <c r="AA583" s="240">
        <v>1058</v>
      </c>
      <c r="AB583" s="31" t="s">
        <v>66</v>
      </c>
      <c r="AC583" s="240">
        <v>32408.799999999999</v>
      </c>
      <c r="AD583" s="31" t="s">
        <v>309</v>
      </c>
      <c r="AE583" s="39" t="s">
        <v>255</v>
      </c>
      <c r="AF583" s="39" t="s">
        <v>236</v>
      </c>
      <c r="AG583" s="31" t="s">
        <v>229</v>
      </c>
      <c r="AH583" s="31">
        <v>4.3</v>
      </c>
      <c r="AI583" s="31">
        <v>545.79999999999995</v>
      </c>
      <c r="AJ583" s="31">
        <v>550.20000000000005</v>
      </c>
      <c r="AK583" s="39">
        <v>0.1</v>
      </c>
      <c r="AL583" s="26">
        <v>7.8167605889838225E-3</v>
      </c>
      <c r="AM583" s="37" t="s">
        <v>230</v>
      </c>
      <c r="AN583" s="31" t="s">
        <v>231</v>
      </c>
      <c r="AO583" s="31" t="s">
        <v>232</v>
      </c>
      <c r="AP583" s="45" t="s">
        <v>16963</v>
      </c>
      <c r="AQ583" s="27" t="str">
        <f t="shared" si="22"/>
        <v>Record Complete</v>
      </c>
      <c r="AR583" s="35"/>
      <c r="AS583" s="5" t="str">
        <f t="shared" si="23"/>
        <v/>
      </c>
      <c r="AT583" t="s">
        <v>17200</v>
      </c>
    </row>
    <row r="584" spans="1:46" ht="15.75" thickBot="1" x14ac:dyDescent="0.3">
      <c r="A584" s="48" t="s">
        <v>492</v>
      </c>
      <c r="B584" s="50">
        <v>1566</v>
      </c>
      <c r="C584" s="50" t="s">
        <v>213</v>
      </c>
      <c r="D584" s="50" t="s">
        <v>493</v>
      </c>
      <c r="E584" s="51" t="str">
        <f ca="1">IF(ISERROR(INDIRECT(CONCATENATE("FIPs_codes!",ADDRESS((MATCH($D584,INDIRECT($C584),0)+MATCH($C584,FIPs_codes!$G$1:$G$3296,0)-1),COLUMN(FIPs_codes!A582))))),"",INDIRECT(CONCATENATE("FIPs_codes!",ADDRESS((MATCH($D584,INDIRECT($C584),0)+MATCH($C584,FIPs_codes!$G$1:$G$3296,0)-1),COLUMN(FIPs_codes!A582)))))</f>
        <v>40083</v>
      </c>
      <c r="F584" s="51">
        <f ca="1">IF(ISERROR(INDIRECT(CONCATENATE("FIPs_codes!",ADDRESS((MATCH($D584,INDIRECT($C584),0)+MATCH($C584,FIPs_codes!$G$1:$G$3296,0)-1),COLUMN(FIPs_codes!C582))))),"",INDIRECT(CONCATENATE("FIPs_codes!",ADDRESS((MATCH($D584,INDIRECT($C584),0)+MATCH($C584,FIPs_codes!$G$1:$G$3296,0)-1),COLUMN(FIPs_codes!C582)))))</f>
        <v>6</v>
      </c>
      <c r="G584" s="52" t="s">
        <v>266</v>
      </c>
      <c r="H584" s="52" t="s">
        <v>217</v>
      </c>
      <c r="I584" s="54" t="s">
        <v>504</v>
      </c>
      <c r="J584" s="38" t="s">
        <v>268</v>
      </c>
      <c r="K584" s="50" t="s">
        <v>78</v>
      </c>
      <c r="L584" s="50" t="s">
        <v>269</v>
      </c>
      <c r="M584" s="32" t="s">
        <v>57</v>
      </c>
      <c r="N584" s="58" t="s">
        <v>512</v>
      </c>
      <c r="O584" s="40">
        <v>2003</v>
      </c>
      <c r="P584" s="58" t="s">
        <v>513</v>
      </c>
      <c r="Q584" s="126">
        <v>550</v>
      </c>
      <c r="R584" s="50" t="s">
        <v>244</v>
      </c>
      <c r="S584" s="60" t="s">
        <v>60</v>
      </c>
      <c r="T584" s="48" t="s">
        <v>306</v>
      </c>
      <c r="U584" s="50" t="s">
        <v>134</v>
      </c>
      <c r="V584" s="40" t="s">
        <v>308</v>
      </c>
      <c r="W584" s="44" t="s">
        <v>225</v>
      </c>
      <c r="X584" s="44" t="s">
        <v>65</v>
      </c>
      <c r="Y584" s="62">
        <v>41127</v>
      </c>
      <c r="Z584" s="32">
        <v>74</v>
      </c>
      <c r="AA584" s="125">
        <v>1058</v>
      </c>
      <c r="AB584" s="32" t="s">
        <v>66</v>
      </c>
      <c r="AC584" s="126">
        <v>32408.799999999999</v>
      </c>
      <c r="AD584" s="50" t="s">
        <v>309</v>
      </c>
      <c r="AE584" s="40" t="s">
        <v>255</v>
      </c>
      <c r="AF584" s="40" t="s">
        <v>236</v>
      </c>
      <c r="AG584" s="32" t="s">
        <v>229</v>
      </c>
      <c r="AH584" s="32">
        <v>2.5</v>
      </c>
      <c r="AI584" s="32">
        <v>548.29999999999995</v>
      </c>
      <c r="AJ584" s="32">
        <v>550.79999999999995</v>
      </c>
      <c r="AK584" s="40">
        <v>0.1</v>
      </c>
      <c r="AL584" s="25">
        <v>4.5388525780682646E-3</v>
      </c>
      <c r="AM584" s="56" t="s">
        <v>230</v>
      </c>
      <c r="AN584" s="50" t="s">
        <v>231</v>
      </c>
      <c r="AO584" s="50" t="s">
        <v>232</v>
      </c>
      <c r="AP584" s="45" t="s">
        <v>16963</v>
      </c>
      <c r="AQ584" s="27" t="str">
        <f t="shared" si="22"/>
        <v>Record Complete</v>
      </c>
      <c r="AR584" s="54"/>
      <c r="AS584" s="5" t="str">
        <f t="shared" si="23"/>
        <v/>
      </c>
      <c r="AT584" t="s">
        <v>17200</v>
      </c>
    </row>
    <row r="585" spans="1:46" ht="15.75" thickBot="1" x14ac:dyDescent="0.3">
      <c r="A585" s="29" t="s">
        <v>492</v>
      </c>
      <c r="B585" s="31">
        <v>1566</v>
      </c>
      <c r="C585" s="31" t="s">
        <v>213</v>
      </c>
      <c r="D585" s="31" t="s">
        <v>493</v>
      </c>
      <c r="E585" s="51" t="str">
        <f ca="1">IF(ISERROR(INDIRECT(CONCATENATE("FIPs_codes!",ADDRESS((MATCH($D585,INDIRECT($C585),0)+MATCH($C585,FIPs_codes!$G$1:$G$3296,0)-1),COLUMN(FIPs_codes!A583))))),"",INDIRECT(CONCATENATE("FIPs_codes!",ADDRESS((MATCH($D585,INDIRECT($C585),0)+MATCH($C585,FIPs_codes!$G$1:$G$3296,0)-1),COLUMN(FIPs_codes!A583)))))</f>
        <v>40083</v>
      </c>
      <c r="F585" s="51">
        <f ca="1">IF(ISERROR(INDIRECT(CONCATENATE("FIPs_codes!",ADDRESS((MATCH($D585,INDIRECT($C585),0)+MATCH($C585,FIPs_codes!$G$1:$G$3296,0)-1),COLUMN(FIPs_codes!C583))))),"",INDIRECT(CONCATENATE("FIPs_codes!",ADDRESS((MATCH($D585,INDIRECT($C585),0)+MATCH($C585,FIPs_codes!$G$1:$G$3296,0)-1),COLUMN(FIPs_codes!C583)))))</f>
        <v>6</v>
      </c>
      <c r="G585" s="33" t="s">
        <v>266</v>
      </c>
      <c r="H585" s="33" t="s">
        <v>217</v>
      </c>
      <c r="I585" s="35" t="s">
        <v>504</v>
      </c>
      <c r="J585" s="55" t="s">
        <v>268</v>
      </c>
      <c r="K585" s="31" t="s">
        <v>78</v>
      </c>
      <c r="L585" s="31" t="s">
        <v>269</v>
      </c>
      <c r="M585" s="49" t="s">
        <v>57</v>
      </c>
      <c r="N585" s="39" t="s">
        <v>512</v>
      </c>
      <c r="O585" s="39">
        <v>2003</v>
      </c>
      <c r="P585" s="39" t="s">
        <v>513</v>
      </c>
      <c r="Q585" s="240">
        <v>550</v>
      </c>
      <c r="R585" s="31" t="s">
        <v>244</v>
      </c>
      <c r="S585" s="41" t="s">
        <v>60</v>
      </c>
      <c r="T585" s="29" t="s">
        <v>306</v>
      </c>
      <c r="U585" s="31" t="s">
        <v>134</v>
      </c>
      <c r="V585" s="57" t="s">
        <v>308</v>
      </c>
      <c r="W585" s="61" t="s">
        <v>225</v>
      </c>
      <c r="X585" s="43" t="s">
        <v>65</v>
      </c>
      <c r="Y585" s="43">
        <v>41127</v>
      </c>
      <c r="Z585" s="31">
        <v>74</v>
      </c>
      <c r="AA585" s="240">
        <v>1058</v>
      </c>
      <c r="AB585" s="31" t="s">
        <v>66</v>
      </c>
      <c r="AC585" s="240">
        <v>32408.799999999999</v>
      </c>
      <c r="AD585" s="31" t="s">
        <v>309</v>
      </c>
      <c r="AE585" s="39" t="s">
        <v>255</v>
      </c>
      <c r="AF585" s="39" t="s">
        <v>236</v>
      </c>
      <c r="AG585" s="31" t="s">
        <v>229</v>
      </c>
      <c r="AH585" s="31">
        <v>2</v>
      </c>
      <c r="AI585" s="31">
        <v>559.1</v>
      </c>
      <c r="AJ585" s="31">
        <v>561.1</v>
      </c>
      <c r="AK585" s="39">
        <v>0.1</v>
      </c>
      <c r="AL585" s="26">
        <v>3.5644270183567989E-3</v>
      </c>
      <c r="AM585" s="37" t="s">
        <v>230</v>
      </c>
      <c r="AN585" s="31" t="s">
        <v>231</v>
      </c>
      <c r="AO585" s="31" t="s">
        <v>232</v>
      </c>
      <c r="AP585" s="45" t="s">
        <v>16963</v>
      </c>
      <c r="AQ585" s="27" t="str">
        <f t="shared" si="22"/>
        <v>Record Complete</v>
      </c>
      <c r="AR585" s="35"/>
      <c r="AS585" s="5" t="str">
        <f t="shared" si="23"/>
        <v/>
      </c>
      <c r="AT585" t="s">
        <v>17200</v>
      </c>
    </row>
    <row r="586" spans="1:46" ht="15.75" thickBot="1" x14ac:dyDescent="0.3">
      <c r="A586" s="48" t="s">
        <v>492</v>
      </c>
      <c r="B586" s="50">
        <v>1566</v>
      </c>
      <c r="C586" s="50" t="s">
        <v>213</v>
      </c>
      <c r="D586" s="50" t="s">
        <v>493</v>
      </c>
      <c r="E586" s="51" t="str">
        <f ca="1">IF(ISERROR(INDIRECT(CONCATENATE("FIPs_codes!",ADDRESS((MATCH($D586,INDIRECT($C586),0)+MATCH($C586,FIPs_codes!$G$1:$G$3296,0)-1),COLUMN(FIPs_codes!A584))))),"",INDIRECT(CONCATENATE("FIPs_codes!",ADDRESS((MATCH($D586,INDIRECT($C586),0)+MATCH($C586,FIPs_codes!$G$1:$G$3296,0)-1),COLUMN(FIPs_codes!A584)))))</f>
        <v>40083</v>
      </c>
      <c r="F586" s="51">
        <f ca="1">IF(ISERROR(INDIRECT(CONCATENATE("FIPs_codes!",ADDRESS((MATCH($D586,INDIRECT($C586),0)+MATCH($C586,FIPs_codes!$G$1:$G$3296,0)-1),COLUMN(FIPs_codes!C584))))),"",INDIRECT(CONCATENATE("FIPs_codes!",ADDRESS((MATCH($D586,INDIRECT($C586),0)+MATCH($C586,FIPs_codes!$G$1:$G$3296,0)-1),COLUMN(FIPs_codes!C584)))))</f>
        <v>6</v>
      </c>
      <c r="G586" s="52" t="s">
        <v>266</v>
      </c>
      <c r="H586" s="52" t="s">
        <v>217</v>
      </c>
      <c r="I586" s="54" t="s">
        <v>504</v>
      </c>
      <c r="J586" s="38" t="s">
        <v>268</v>
      </c>
      <c r="K586" s="50" t="s">
        <v>78</v>
      </c>
      <c r="L586" s="50" t="s">
        <v>269</v>
      </c>
      <c r="M586" s="32" t="s">
        <v>57</v>
      </c>
      <c r="N586" s="58" t="s">
        <v>314</v>
      </c>
      <c r="O586" s="58">
        <v>1981</v>
      </c>
      <c r="P586" s="58" t="s">
        <v>518</v>
      </c>
      <c r="Q586" s="126">
        <v>800</v>
      </c>
      <c r="R586" s="50" t="s">
        <v>60</v>
      </c>
      <c r="S586" s="60" t="s">
        <v>60</v>
      </c>
      <c r="T586" s="48" t="s">
        <v>306</v>
      </c>
      <c r="U586" s="50" t="s">
        <v>134</v>
      </c>
      <c r="V586" s="40" t="s">
        <v>308</v>
      </c>
      <c r="W586" s="44" t="s">
        <v>225</v>
      </c>
      <c r="X586" s="272" t="s">
        <v>65</v>
      </c>
      <c r="Y586" s="62">
        <v>41127</v>
      </c>
      <c r="Z586" s="50">
        <v>80</v>
      </c>
      <c r="AA586" s="126">
        <v>1340</v>
      </c>
      <c r="AB586" s="50" t="s">
        <v>66</v>
      </c>
      <c r="AC586" s="126">
        <v>53512.339619166538</v>
      </c>
      <c r="AD586" s="50" t="s">
        <v>309</v>
      </c>
      <c r="AE586" s="58" t="s">
        <v>255</v>
      </c>
      <c r="AF586" s="58" t="s">
        <v>236</v>
      </c>
      <c r="AG586" s="50" t="s">
        <v>229</v>
      </c>
      <c r="AH586" s="50">
        <v>9.3000000000000007</v>
      </c>
      <c r="AI586" s="50">
        <v>1405.5</v>
      </c>
      <c r="AJ586" s="50">
        <v>1414.8</v>
      </c>
      <c r="AK586" s="58">
        <v>0.3</v>
      </c>
      <c r="AL586" s="26">
        <v>6.5733672603901618E-3</v>
      </c>
      <c r="AM586" s="56" t="s">
        <v>230</v>
      </c>
      <c r="AN586" s="50" t="s">
        <v>231</v>
      </c>
      <c r="AO586" s="50" t="s">
        <v>232</v>
      </c>
      <c r="AP586" s="45" t="s">
        <v>16963</v>
      </c>
      <c r="AQ586" s="27" t="str">
        <f t="shared" si="22"/>
        <v>Record Complete</v>
      </c>
      <c r="AR586" s="54"/>
      <c r="AS586" s="5" t="str">
        <f t="shared" si="23"/>
        <v/>
      </c>
      <c r="AT586" t="s">
        <v>17200</v>
      </c>
    </row>
    <row r="587" spans="1:46" ht="15.75" thickBot="1" x14ac:dyDescent="0.3">
      <c r="A587" s="29" t="s">
        <v>492</v>
      </c>
      <c r="B587" s="31">
        <v>1566</v>
      </c>
      <c r="C587" s="31" t="s">
        <v>213</v>
      </c>
      <c r="D587" s="31" t="s">
        <v>493</v>
      </c>
      <c r="E587" s="51" t="str">
        <f ca="1">IF(ISERROR(INDIRECT(CONCATENATE("FIPs_codes!",ADDRESS((MATCH($D587,INDIRECT($C587),0)+MATCH($C587,FIPs_codes!$G$1:$G$3296,0)-1),COLUMN(FIPs_codes!A585))))),"",INDIRECT(CONCATENATE("FIPs_codes!",ADDRESS((MATCH($D587,INDIRECT($C587),0)+MATCH($C587,FIPs_codes!$G$1:$G$3296,0)-1),COLUMN(FIPs_codes!A585)))))</f>
        <v>40083</v>
      </c>
      <c r="F587" s="51">
        <f ca="1">IF(ISERROR(INDIRECT(CONCATENATE("FIPs_codes!",ADDRESS((MATCH($D587,INDIRECT($C587),0)+MATCH($C587,FIPs_codes!$G$1:$G$3296,0)-1),COLUMN(FIPs_codes!C585))))),"",INDIRECT(CONCATENATE("FIPs_codes!",ADDRESS((MATCH($D587,INDIRECT($C587),0)+MATCH($C587,FIPs_codes!$G$1:$G$3296,0)-1),COLUMN(FIPs_codes!C585)))))</f>
        <v>6</v>
      </c>
      <c r="G587" s="33" t="s">
        <v>266</v>
      </c>
      <c r="H587" s="33" t="s">
        <v>217</v>
      </c>
      <c r="I587" s="35" t="s">
        <v>504</v>
      </c>
      <c r="J587" s="55" t="s">
        <v>268</v>
      </c>
      <c r="K587" s="31" t="s">
        <v>78</v>
      </c>
      <c r="L587" s="31" t="s">
        <v>269</v>
      </c>
      <c r="M587" s="49" t="s">
        <v>57</v>
      </c>
      <c r="N587" s="39" t="s">
        <v>314</v>
      </c>
      <c r="O587" s="57">
        <v>1981</v>
      </c>
      <c r="P587" s="39" t="s">
        <v>518</v>
      </c>
      <c r="Q587" s="240">
        <v>800</v>
      </c>
      <c r="R587" s="31" t="s">
        <v>60</v>
      </c>
      <c r="S587" s="41" t="s">
        <v>60</v>
      </c>
      <c r="T587" s="29" t="s">
        <v>306</v>
      </c>
      <c r="U587" s="31" t="s">
        <v>134</v>
      </c>
      <c r="V587" s="57" t="s">
        <v>308</v>
      </c>
      <c r="W587" s="61" t="s">
        <v>225</v>
      </c>
      <c r="X587" s="61" t="s">
        <v>65</v>
      </c>
      <c r="Y587" s="43">
        <v>41127</v>
      </c>
      <c r="Z587" s="49">
        <v>80</v>
      </c>
      <c r="AA587" s="128">
        <v>1340</v>
      </c>
      <c r="AB587" s="49" t="s">
        <v>66</v>
      </c>
      <c r="AC587" s="240">
        <v>53512.339619166538</v>
      </c>
      <c r="AD587" s="31" t="s">
        <v>309</v>
      </c>
      <c r="AE587" s="57" t="s">
        <v>255</v>
      </c>
      <c r="AF587" s="57" t="s">
        <v>236</v>
      </c>
      <c r="AG587" s="49" t="s">
        <v>229</v>
      </c>
      <c r="AH587" s="49">
        <v>13.2</v>
      </c>
      <c r="AI587" s="49">
        <v>1576.4</v>
      </c>
      <c r="AJ587" s="49">
        <v>1589.6</v>
      </c>
      <c r="AK587" s="57">
        <v>0.5</v>
      </c>
      <c r="AL587" s="25">
        <v>8.303975842979365E-3</v>
      </c>
      <c r="AM587" s="37" t="s">
        <v>230</v>
      </c>
      <c r="AN587" s="31" t="s">
        <v>231</v>
      </c>
      <c r="AO587" s="31" t="s">
        <v>232</v>
      </c>
      <c r="AP587" s="45" t="s">
        <v>16963</v>
      </c>
      <c r="AQ587" s="27" t="str">
        <f t="shared" si="22"/>
        <v>Record Complete</v>
      </c>
      <c r="AR587" s="35"/>
      <c r="AS587" s="5" t="str">
        <f t="shared" si="23"/>
        <v/>
      </c>
      <c r="AT587" t="s">
        <v>17200</v>
      </c>
    </row>
    <row r="588" spans="1:46" ht="15.75" thickBot="1" x14ac:dyDescent="0.3">
      <c r="A588" s="29" t="s">
        <v>492</v>
      </c>
      <c r="B588" s="31">
        <v>1566</v>
      </c>
      <c r="C588" s="31" t="s">
        <v>213</v>
      </c>
      <c r="D588" s="31" t="s">
        <v>493</v>
      </c>
      <c r="E588" s="51" t="str">
        <f ca="1">IF(ISERROR(INDIRECT(CONCATENATE("FIPs_codes!",ADDRESS((MATCH($D588,INDIRECT($C588),0)+MATCH($C588,FIPs_codes!$G$1:$G$3296,0)-1),COLUMN(FIPs_codes!A586))))),"",INDIRECT(CONCATENATE("FIPs_codes!",ADDRESS((MATCH($D588,INDIRECT($C588),0)+MATCH($C588,FIPs_codes!$G$1:$G$3296,0)-1),COLUMN(FIPs_codes!A586)))))</f>
        <v>40083</v>
      </c>
      <c r="F588" s="51">
        <f ca="1">IF(ISERROR(INDIRECT(CONCATENATE("FIPs_codes!",ADDRESS((MATCH($D588,INDIRECT($C588),0)+MATCH($C588,FIPs_codes!$G$1:$G$3296,0)-1),COLUMN(FIPs_codes!C586))))),"",INDIRECT(CONCATENATE("FIPs_codes!",ADDRESS((MATCH($D588,INDIRECT($C588),0)+MATCH($C588,FIPs_codes!$G$1:$G$3296,0)-1),COLUMN(FIPs_codes!C586)))))</f>
        <v>6</v>
      </c>
      <c r="G588" s="33" t="s">
        <v>266</v>
      </c>
      <c r="H588" s="33" t="s">
        <v>217</v>
      </c>
      <c r="I588" s="35" t="s">
        <v>504</v>
      </c>
      <c r="J588" s="55" t="s">
        <v>268</v>
      </c>
      <c r="K588" s="31" t="s">
        <v>78</v>
      </c>
      <c r="L588" s="31" t="s">
        <v>269</v>
      </c>
      <c r="M588" s="49" t="s">
        <v>57</v>
      </c>
      <c r="N588" s="39" t="s">
        <v>314</v>
      </c>
      <c r="O588" s="39">
        <v>1981</v>
      </c>
      <c r="P588" s="39" t="s">
        <v>517</v>
      </c>
      <c r="Q588" s="240">
        <v>800</v>
      </c>
      <c r="R588" s="31" t="s">
        <v>60</v>
      </c>
      <c r="S588" s="41" t="s">
        <v>60</v>
      </c>
      <c r="T588" s="29" t="s">
        <v>306</v>
      </c>
      <c r="U588" s="31" t="s">
        <v>307</v>
      </c>
      <c r="V588" s="57" t="s">
        <v>308</v>
      </c>
      <c r="W588" s="61" t="s">
        <v>225</v>
      </c>
      <c r="X588" s="43" t="s">
        <v>65</v>
      </c>
      <c r="Y588" s="43">
        <v>41127</v>
      </c>
      <c r="Z588" s="31">
        <v>87</v>
      </c>
      <c r="AA588" s="240">
        <v>1340</v>
      </c>
      <c r="AB588" s="31" t="s">
        <v>66</v>
      </c>
      <c r="AC588" s="240">
        <v>57470.525699922451</v>
      </c>
      <c r="AD588" s="31" t="s">
        <v>309</v>
      </c>
      <c r="AE588" s="39" t="s">
        <v>255</v>
      </c>
      <c r="AF588" s="39" t="s">
        <v>236</v>
      </c>
      <c r="AG588" s="31" t="s">
        <v>229</v>
      </c>
      <c r="AH588" s="31">
        <v>0</v>
      </c>
      <c r="AI588" s="31">
        <v>1666.5</v>
      </c>
      <c r="AJ588" s="31">
        <v>1665.5</v>
      </c>
      <c r="AK588" s="39">
        <v>0.1</v>
      </c>
      <c r="AL588" s="26">
        <v>0</v>
      </c>
      <c r="AM588" s="37" t="s">
        <v>230</v>
      </c>
      <c r="AN588" s="31" t="s">
        <v>231</v>
      </c>
      <c r="AO588" s="31" t="s">
        <v>232</v>
      </c>
      <c r="AP588" s="45" t="s">
        <v>16963</v>
      </c>
      <c r="AQ588" s="27" t="str">
        <f t="shared" si="22"/>
        <v>Record Complete</v>
      </c>
      <c r="AR588" s="35"/>
      <c r="AS588" s="5" t="str">
        <f t="shared" si="23"/>
        <v/>
      </c>
      <c r="AT588" t="s">
        <v>17200</v>
      </c>
    </row>
    <row r="589" spans="1:46" ht="15.75" thickBot="1" x14ac:dyDescent="0.3">
      <c r="A589" s="29" t="s">
        <v>492</v>
      </c>
      <c r="B589" s="31">
        <v>1566</v>
      </c>
      <c r="C589" s="31" t="s">
        <v>213</v>
      </c>
      <c r="D589" s="31" t="s">
        <v>493</v>
      </c>
      <c r="E589" s="51" t="str">
        <f ca="1">IF(ISERROR(INDIRECT(CONCATENATE("FIPs_codes!",ADDRESS((MATCH($D589,INDIRECT($C589),0)+MATCH($C589,FIPs_codes!$G$1:$G$3296,0)-1),COLUMN(FIPs_codes!A587))))),"",INDIRECT(CONCATENATE("FIPs_codes!",ADDRESS((MATCH($D589,INDIRECT($C589),0)+MATCH($C589,FIPs_codes!$G$1:$G$3296,0)-1),COLUMN(FIPs_codes!A587)))))</f>
        <v>40083</v>
      </c>
      <c r="F589" s="51">
        <f ca="1">IF(ISERROR(INDIRECT(CONCATENATE("FIPs_codes!",ADDRESS((MATCH($D589,INDIRECT($C589),0)+MATCH($C589,FIPs_codes!$G$1:$G$3296,0)-1),COLUMN(FIPs_codes!C587))))),"",INDIRECT(CONCATENATE("FIPs_codes!",ADDRESS((MATCH($D589,INDIRECT($C589),0)+MATCH($C589,FIPs_codes!$G$1:$G$3296,0)-1),COLUMN(FIPs_codes!C587)))))</f>
        <v>6</v>
      </c>
      <c r="G589" s="33" t="s">
        <v>266</v>
      </c>
      <c r="H589" s="33" t="s">
        <v>217</v>
      </c>
      <c r="I589" s="35" t="s">
        <v>504</v>
      </c>
      <c r="J589" s="55" t="s">
        <v>268</v>
      </c>
      <c r="K589" s="31" t="s">
        <v>78</v>
      </c>
      <c r="L589" s="31" t="s">
        <v>269</v>
      </c>
      <c r="M589" s="49" t="s">
        <v>57</v>
      </c>
      <c r="N589" s="39" t="s">
        <v>314</v>
      </c>
      <c r="O589" s="39">
        <v>1981</v>
      </c>
      <c r="P589" s="39" t="s">
        <v>517</v>
      </c>
      <c r="Q589" s="240">
        <v>800</v>
      </c>
      <c r="R589" s="31" t="s">
        <v>60</v>
      </c>
      <c r="S589" s="41" t="s">
        <v>60</v>
      </c>
      <c r="T589" s="29" t="s">
        <v>306</v>
      </c>
      <c r="U589" s="31" t="s">
        <v>307</v>
      </c>
      <c r="V589" s="57" t="s">
        <v>308</v>
      </c>
      <c r="W589" s="61" t="s">
        <v>225</v>
      </c>
      <c r="X589" s="271" t="s">
        <v>65</v>
      </c>
      <c r="Y589" s="43">
        <v>41127</v>
      </c>
      <c r="Z589" s="31">
        <v>87</v>
      </c>
      <c r="AA589" s="240">
        <v>1340</v>
      </c>
      <c r="AB589" s="31" t="s">
        <v>66</v>
      </c>
      <c r="AC589" s="240">
        <v>57470.525699922451</v>
      </c>
      <c r="AD589" s="31" t="s">
        <v>309</v>
      </c>
      <c r="AE589" s="39" t="s">
        <v>255</v>
      </c>
      <c r="AF589" s="39" t="s">
        <v>236</v>
      </c>
      <c r="AG589" s="31" t="s">
        <v>229</v>
      </c>
      <c r="AH589" s="31">
        <v>0</v>
      </c>
      <c r="AI589" s="31">
        <v>1668.5</v>
      </c>
      <c r="AJ589" s="31">
        <v>1668.5</v>
      </c>
      <c r="AK589" s="39">
        <v>0.1</v>
      </c>
      <c r="AL589" s="26">
        <v>0</v>
      </c>
      <c r="AM589" s="37" t="s">
        <v>230</v>
      </c>
      <c r="AN589" s="31" t="s">
        <v>231</v>
      </c>
      <c r="AO589" s="31" t="s">
        <v>232</v>
      </c>
      <c r="AP589" s="45" t="s">
        <v>16963</v>
      </c>
      <c r="AQ589" s="27" t="str">
        <f t="shared" si="22"/>
        <v>Record Complete</v>
      </c>
      <c r="AR589" s="35"/>
      <c r="AS589" s="5" t="str">
        <f t="shared" si="23"/>
        <v/>
      </c>
      <c r="AT589" t="s">
        <v>17200</v>
      </c>
    </row>
    <row r="590" spans="1:46" ht="15.75" thickBot="1" x14ac:dyDescent="0.3">
      <c r="A590" s="48" t="s">
        <v>492</v>
      </c>
      <c r="B590" s="50">
        <v>1566</v>
      </c>
      <c r="C590" s="50" t="s">
        <v>213</v>
      </c>
      <c r="D590" s="50" t="s">
        <v>493</v>
      </c>
      <c r="E590" s="51" t="str">
        <f ca="1">IF(ISERROR(INDIRECT(CONCATENATE("FIPs_codes!",ADDRESS((MATCH($D590,INDIRECT($C590),0)+MATCH($C590,FIPs_codes!$G$1:$G$3296,0)-1),COLUMN(FIPs_codes!A588))))),"",INDIRECT(CONCATENATE("FIPs_codes!",ADDRESS((MATCH($D590,INDIRECT($C590),0)+MATCH($C590,FIPs_codes!$G$1:$G$3296,0)-1),COLUMN(FIPs_codes!A588)))))</f>
        <v>40083</v>
      </c>
      <c r="F590" s="51">
        <f ca="1">IF(ISERROR(INDIRECT(CONCATENATE("FIPs_codes!",ADDRESS((MATCH($D590,INDIRECT($C590),0)+MATCH($C590,FIPs_codes!$G$1:$G$3296,0)-1),COLUMN(FIPs_codes!C588))))),"",INDIRECT(CONCATENATE("FIPs_codes!",ADDRESS((MATCH($D590,INDIRECT($C590),0)+MATCH($C590,FIPs_codes!$G$1:$G$3296,0)-1),COLUMN(FIPs_codes!C588)))))</f>
        <v>6</v>
      </c>
      <c r="G590" s="52" t="s">
        <v>266</v>
      </c>
      <c r="H590" s="52" t="s">
        <v>217</v>
      </c>
      <c r="I590" s="54" t="s">
        <v>504</v>
      </c>
      <c r="J590" s="38" t="s">
        <v>268</v>
      </c>
      <c r="K590" s="50" t="s">
        <v>78</v>
      </c>
      <c r="L590" s="50" t="s">
        <v>269</v>
      </c>
      <c r="M590" s="32" t="s">
        <v>57</v>
      </c>
      <c r="N590" s="58" t="s">
        <v>314</v>
      </c>
      <c r="O590" s="40">
        <v>1981</v>
      </c>
      <c r="P590" s="58" t="s">
        <v>517</v>
      </c>
      <c r="Q590" s="126">
        <v>800</v>
      </c>
      <c r="R590" s="50" t="s">
        <v>60</v>
      </c>
      <c r="S590" s="60" t="s">
        <v>60</v>
      </c>
      <c r="T590" s="48" t="s">
        <v>306</v>
      </c>
      <c r="U590" s="50" t="s">
        <v>307</v>
      </c>
      <c r="V590" s="40" t="s">
        <v>308</v>
      </c>
      <c r="W590" s="44" t="s">
        <v>225</v>
      </c>
      <c r="X590" s="44" t="s">
        <v>65</v>
      </c>
      <c r="Y590" s="62">
        <v>41127</v>
      </c>
      <c r="Z590" s="32">
        <v>87</v>
      </c>
      <c r="AA590" s="125">
        <v>1340</v>
      </c>
      <c r="AB590" s="32" t="s">
        <v>66</v>
      </c>
      <c r="AC590" s="126">
        <v>57470.525699922451</v>
      </c>
      <c r="AD590" s="50" t="s">
        <v>309</v>
      </c>
      <c r="AE590" s="40" t="s">
        <v>255</v>
      </c>
      <c r="AF590" s="40" t="s">
        <v>236</v>
      </c>
      <c r="AG590" s="32" t="s">
        <v>229</v>
      </c>
      <c r="AH590" s="32">
        <v>0</v>
      </c>
      <c r="AI590" s="32">
        <v>1704.2</v>
      </c>
      <c r="AJ590" s="32">
        <v>1704.2</v>
      </c>
      <c r="AK590" s="40">
        <v>0.1</v>
      </c>
      <c r="AL590" s="25">
        <v>0</v>
      </c>
      <c r="AM590" s="56" t="s">
        <v>230</v>
      </c>
      <c r="AN590" s="50" t="s">
        <v>231</v>
      </c>
      <c r="AO590" s="50" t="s">
        <v>232</v>
      </c>
      <c r="AP590" s="45" t="s">
        <v>16963</v>
      </c>
      <c r="AQ590" s="27" t="str">
        <f t="shared" si="22"/>
        <v>Record Complete</v>
      </c>
      <c r="AR590" s="54"/>
      <c r="AS590" s="5" t="str">
        <f t="shared" si="23"/>
        <v/>
      </c>
      <c r="AT590" t="s">
        <v>17200</v>
      </c>
    </row>
    <row r="591" spans="1:46" ht="15.75" thickBot="1" x14ac:dyDescent="0.3">
      <c r="A591" s="48" t="s">
        <v>492</v>
      </c>
      <c r="B591" s="50">
        <v>1566</v>
      </c>
      <c r="C591" s="50" t="s">
        <v>213</v>
      </c>
      <c r="D591" s="50" t="s">
        <v>493</v>
      </c>
      <c r="E591" s="51" t="str">
        <f ca="1">IF(ISERROR(INDIRECT(CONCATENATE("FIPs_codes!",ADDRESS((MATCH($D591,INDIRECT($C591),0)+MATCH($C591,FIPs_codes!$G$1:$G$3296,0)-1),COLUMN(FIPs_codes!A589))))),"",INDIRECT(CONCATENATE("FIPs_codes!",ADDRESS((MATCH($D591,INDIRECT($C591),0)+MATCH($C591,FIPs_codes!$G$1:$G$3296,0)-1),COLUMN(FIPs_codes!A589)))))</f>
        <v>40083</v>
      </c>
      <c r="F591" s="51">
        <f ca="1">IF(ISERROR(INDIRECT(CONCATENATE("FIPs_codes!",ADDRESS((MATCH($D591,INDIRECT($C591),0)+MATCH($C591,FIPs_codes!$G$1:$G$3296,0)-1),COLUMN(FIPs_codes!C589))))),"",INDIRECT(CONCATENATE("FIPs_codes!",ADDRESS((MATCH($D591,INDIRECT($C591),0)+MATCH($C591,FIPs_codes!$G$1:$G$3296,0)-1),COLUMN(FIPs_codes!C589)))))</f>
        <v>6</v>
      </c>
      <c r="G591" s="52" t="s">
        <v>266</v>
      </c>
      <c r="H591" s="52" t="s">
        <v>217</v>
      </c>
      <c r="I591" s="54" t="s">
        <v>504</v>
      </c>
      <c r="J591" s="38" t="s">
        <v>268</v>
      </c>
      <c r="K591" s="50" t="s">
        <v>78</v>
      </c>
      <c r="L591" s="50" t="s">
        <v>269</v>
      </c>
      <c r="M591" s="32" t="s">
        <v>57</v>
      </c>
      <c r="N591" s="58" t="s">
        <v>314</v>
      </c>
      <c r="O591" s="58">
        <v>1981</v>
      </c>
      <c r="P591" s="58" t="s">
        <v>518</v>
      </c>
      <c r="Q591" s="126">
        <v>800</v>
      </c>
      <c r="R591" s="50" t="s">
        <v>60</v>
      </c>
      <c r="S591" s="60" t="s">
        <v>60</v>
      </c>
      <c r="T591" s="48" t="s">
        <v>306</v>
      </c>
      <c r="U591" s="50" t="s">
        <v>134</v>
      </c>
      <c r="V591" s="40" t="s">
        <v>308</v>
      </c>
      <c r="W591" s="44" t="s">
        <v>225</v>
      </c>
      <c r="X591" s="62" t="s">
        <v>65</v>
      </c>
      <c r="Y591" s="62">
        <v>41127</v>
      </c>
      <c r="Z591" s="50">
        <v>80</v>
      </c>
      <c r="AA591" s="126">
        <v>1340</v>
      </c>
      <c r="AB591" s="50" t="s">
        <v>66</v>
      </c>
      <c r="AC591" s="126">
        <v>53512.339619166538</v>
      </c>
      <c r="AD591" s="50" t="s">
        <v>309</v>
      </c>
      <c r="AE591" s="58" t="s">
        <v>255</v>
      </c>
      <c r="AF591" s="58" t="s">
        <v>236</v>
      </c>
      <c r="AG591" s="50" t="s">
        <v>229</v>
      </c>
      <c r="AH591" s="50">
        <v>13.4</v>
      </c>
      <c r="AI591" s="50">
        <v>1695.7</v>
      </c>
      <c r="AJ591" s="50">
        <v>1709.1</v>
      </c>
      <c r="AK591" s="58">
        <v>0.5</v>
      </c>
      <c r="AL591" s="26">
        <v>7.8403838277455971E-3</v>
      </c>
      <c r="AM591" s="56" t="s">
        <v>230</v>
      </c>
      <c r="AN591" s="50" t="s">
        <v>231</v>
      </c>
      <c r="AO591" s="50" t="s">
        <v>232</v>
      </c>
      <c r="AP591" s="45" t="s">
        <v>16963</v>
      </c>
      <c r="AQ591" s="27" t="str">
        <f t="shared" si="22"/>
        <v>Record Complete</v>
      </c>
      <c r="AR591" s="54"/>
      <c r="AS591" s="5" t="str">
        <f t="shared" si="23"/>
        <v/>
      </c>
      <c r="AT591" t="s">
        <v>17200</v>
      </c>
    </row>
    <row r="592" spans="1:46" ht="15.75" thickBot="1" x14ac:dyDescent="0.3">
      <c r="A592" s="29" t="s">
        <v>492</v>
      </c>
      <c r="B592" s="31">
        <v>1566</v>
      </c>
      <c r="C592" s="31" t="s">
        <v>213</v>
      </c>
      <c r="D592" s="31" t="s">
        <v>493</v>
      </c>
      <c r="E592" s="51" t="str">
        <f ca="1">IF(ISERROR(INDIRECT(CONCATENATE("FIPs_codes!",ADDRESS((MATCH($D592,INDIRECT($C592),0)+MATCH($C592,FIPs_codes!$G$1:$G$3296,0)-1),COLUMN(FIPs_codes!A590))))),"",INDIRECT(CONCATENATE("FIPs_codes!",ADDRESS((MATCH($D592,INDIRECT($C592),0)+MATCH($C592,FIPs_codes!$G$1:$G$3296,0)-1),COLUMN(FIPs_codes!A590)))))</f>
        <v>40083</v>
      </c>
      <c r="F592" s="51">
        <f ca="1">IF(ISERROR(INDIRECT(CONCATENATE("FIPs_codes!",ADDRESS((MATCH($D592,INDIRECT($C592),0)+MATCH($C592,FIPs_codes!$G$1:$G$3296,0)-1),COLUMN(FIPs_codes!C590))))),"",INDIRECT(CONCATENATE("FIPs_codes!",ADDRESS((MATCH($D592,INDIRECT($C592),0)+MATCH($C592,FIPs_codes!$G$1:$G$3296,0)-1),COLUMN(FIPs_codes!C590)))))</f>
        <v>6</v>
      </c>
      <c r="G592" s="33" t="s">
        <v>266</v>
      </c>
      <c r="H592" s="33" t="s">
        <v>217</v>
      </c>
      <c r="I592" s="35" t="s">
        <v>504</v>
      </c>
      <c r="J592" s="55" t="s">
        <v>268</v>
      </c>
      <c r="K592" s="31" t="s">
        <v>78</v>
      </c>
      <c r="L592" s="31" t="s">
        <v>269</v>
      </c>
      <c r="M592" s="31" t="s">
        <v>57</v>
      </c>
      <c r="N592" s="39" t="s">
        <v>314</v>
      </c>
      <c r="O592" s="39">
        <v>1981</v>
      </c>
      <c r="P592" s="39" t="s">
        <v>515</v>
      </c>
      <c r="Q592" s="240">
        <v>800</v>
      </c>
      <c r="R592" s="31" t="s">
        <v>60</v>
      </c>
      <c r="S592" s="41" t="s">
        <v>60</v>
      </c>
      <c r="T592" s="29" t="s">
        <v>306</v>
      </c>
      <c r="U592" s="31" t="s">
        <v>134</v>
      </c>
      <c r="V592" s="57" t="s">
        <v>308</v>
      </c>
      <c r="W592" s="61" t="s">
        <v>225</v>
      </c>
      <c r="X592" s="43" t="s">
        <v>65</v>
      </c>
      <c r="Y592" s="43">
        <v>41127</v>
      </c>
      <c r="Z592" s="31">
        <v>80</v>
      </c>
      <c r="AA592" s="240">
        <v>1340</v>
      </c>
      <c r="AB592" s="31" t="s">
        <v>66</v>
      </c>
      <c r="AC592" s="240">
        <v>61831.9</v>
      </c>
      <c r="AD592" s="31" t="s">
        <v>309</v>
      </c>
      <c r="AE592" s="39" t="s">
        <v>255</v>
      </c>
      <c r="AF592" s="39" t="s">
        <v>236</v>
      </c>
      <c r="AG592" s="31" t="s">
        <v>229</v>
      </c>
      <c r="AH592" s="31">
        <v>82.5</v>
      </c>
      <c r="AI592" s="31">
        <v>1912.2</v>
      </c>
      <c r="AJ592" s="31">
        <v>1994.6</v>
      </c>
      <c r="AK592" s="39">
        <v>3.3</v>
      </c>
      <c r="AL592" s="26">
        <v>4.1359602947811699E-2</v>
      </c>
      <c r="AM592" s="37" t="s">
        <v>230</v>
      </c>
      <c r="AN592" s="31" t="s">
        <v>231</v>
      </c>
      <c r="AO592" s="31" t="s">
        <v>232</v>
      </c>
      <c r="AP592" s="45" t="s">
        <v>16963</v>
      </c>
      <c r="AQ592" s="27" t="str">
        <f t="shared" si="22"/>
        <v>Record Complete</v>
      </c>
      <c r="AR592" s="35"/>
      <c r="AS592" s="5" t="str">
        <f t="shared" si="23"/>
        <v/>
      </c>
      <c r="AT592" t="s">
        <v>17200</v>
      </c>
    </row>
    <row r="593" spans="1:46" ht="15.75" thickBot="1" x14ac:dyDescent="0.3">
      <c r="A593" s="48" t="s">
        <v>492</v>
      </c>
      <c r="B593" s="50">
        <v>1566</v>
      </c>
      <c r="C593" s="50" t="s">
        <v>213</v>
      </c>
      <c r="D593" s="50" t="s">
        <v>493</v>
      </c>
      <c r="E593" s="51" t="str">
        <f ca="1">IF(ISERROR(INDIRECT(CONCATENATE("FIPs_codes!",ADDRESS((MATCH($D593,INDIRECT($C593),0)+MATCH($C593,FIPs_codes!$G$1:$G$3296,0)-1),COLUMN(FIPs_codes!A591))))),"",INDIRECT(CONCATENATE("FIPs_codes!",ADDRESS((MATCH($D593,INDIRECT($C593),0)+MATCH($C593,FIPs_codes!$G$1:$G$3296,0)-1),COLUMN(FIPs_codes!A591)))))</f>
        <v>40083</v>
      </c>
      <c r="F593" s="51">
        <f ca="1">IF(ISERROR(INDIRECT(CONCATENATE("FIPs_codes!",ADDRESS((MATCH($D593,INDIRECT($C593),0)+MATCH($C593,FIPs_codes!$G$1:$G$3296,0)-1),COLUMN(FIPs_codes!C591))))),"",INDIRECT(CONCATENATE("FIPs_codes!",ADDRESS((MATCH($D593,INDIRECT($C593),0)+MATCH($C593,FIPs_codes!$G$1:$G$3296,0)-1),COLUMN(FIPs_codes!C591)))))</f>
        <v>6</v>
      </c>
      <c r="G593" s="52" t="s">
        <v>266</v>
      </c>
      <c r="H593" s="52" t="s">
        <v>217</v>
      </c>
      <c r="I593" s="54" t="s">
        <v>504</v>
      </c>
      <c r="J593" s="38" t="s">
        <v>268</v>
      </c>
      <c r="K593" s="50" t="s">
        <v>78</v>
      </c>
      <c r="L593" s="50" t="s">
        <v>269</v>
      </c>
      <c r="M593" s="50" t="s">
        <v>57</v>
      </c>
      <c r="N593" s="58" t="s">
        <v>314</v>
      </c>
      <c r="O593" s="58">
        <v>1981</v>
      </c>
      <c r="P593" s="58" t="s">
        <v>510</v>
      </c>
      <c r="Q593" s="126">
        <v>800</v>
      </c>
      <c r="R593" s="50" t="s">
        <v>60</v>
      </c>
      <c r="S593" s="60" t="s">
        <v>60</v>
      </c>
      <c r="T593" s="48" t="s">
        <v>306</v>
      </c>
      <c r="U593" s="50" t="s">
        <v>307</v>
      </c>
      <c r="V593" s="40" t="s">
        <v>308</v>
      </c>
      <c r="W593" s="44" t="s">
        <v>225</v>
      </c>
      <c r="X593" s="62" t="s">
        <v>65</v>
      </c>
      <c r="Y593" s="62">
        <v>41127</v>
      </c>
      <c r="Z593" s="50">
        <v>95</v>
      </c>
      <c r="AA593" s="126">
        <v>1340</v>
      </c>
      <c r="AB593" s="50" t="s">
        <v>66</v>
      </c>
      <c r="AC593" s="126">
        <v>62713.8</v>
      </c>
      <c r="AD593" s="50" t="s">
        <v>309</v>
      </c>
      <c r="AE593" s="58" t="s">
        <v>255</v>
      </c>
      <c r="AF593" s="58" t="s">
        <v>236</v>
      </c>
      <c r="AG593" s="50" t="s">
        <v>229</v>
      </c>
      <c r="AH593" s="50">
        <v>18</v>
      </c>
      <c r="AI593" s="50">
        <v>1985.4</v>
      </c>
      <c r="AJ593" s="50">
        <v>2003.4</v>
      </c>
      <c r="AK593" s="58">
        <v>0.2</v>
      </c>
      <c r="AL593" s="26">
        <v>8.9847259658580401E-3</v>
      </c>
      <c r="AM593" s="56" t="s">
        <v>230</v>
      </c>
      <c r="AN593" s="50" t="s">
        <v>231</v>
      </c>
      <c r="AO593" s="50" t="s">
        <v>232</v>
      </c>
      <c r="AP593" s="45" t="s">
        <v>16963</v>
      </c>
      <c r="AQ593" s="27" t="str">
        <f t="shared" si="22"/>
        <v>Record Complete</v>
      </c>
      <c r="AR593" s="54"/>
      <c r="AS593" s="5" t="str">
        <f t="shared" si="23"/>
        <v/>
      </c>
      <c r="AT593" t="s">
        <v>17200</v>
      </c>
    </row>
    <row r="594" spans="1:46" ht="15.75" thickBot="1" x14ac:dyDescent="0.3">
      <c r="A594" s="29" t="s">
        <v>492</v>
      </c>
      <c r="B594" s="31">
        <v>1566</v>
      </c>
      <c r="C594" s="31" t="s">
        <v>213</v>
      </c>
      <c r="D594" s="31" t="s">
        <v>493</v>
      </c>
      <c r="E594" s="51" t="str">
        <f ca="1">IF(ISERROR(INDIRECT(CONCATENATE("FIPs_codes!",ADDRESS((MATCH($D594,INDIRECT($C594),0)+MATCH($C594,FIPs_codes!$G$1:$G$3296,0)-1),COLUMN(FIPs_codes!A592))))),"",INDIRECT(CONCATENATE("FIPs_codes!",ADDRESS((MATCH($D594,INDIRECT($C594),0)+MATCH($C594,FIPs_codes!$G$1:$G$3296,0)-1),COLUMN(FIPs_codes!A592)))))</f>
        <v>40083</v>
      </c>
      <c r="F594" s="51">
        <f ca="1">IF(ISERROR(INDIRECT(CONCATENATE("FIPs_codes!",ADDRESS((MATCH($D594,INDIRECT($C594),0)+MATCH($C594,FIPs_codes!$G$1:$G$3296,0)-1),COLUMN(FIPs_codes!C592))))),"",INDIRECT(CONCATENATE("FIPs_codes!",ADDRESS((MATCH($D594,INDIRECT($C594),0)+MATCH($C594,FIPs_codes!$G$1:$G$3296,0)-1),COLUMN(FIPs_codes!C592)))))</f>
        <v>6</v>
      </c>
      <c r="G594" s="33" t="s">
        <v>266</v>
      </c>
      <c r="H594" s="33" t="s">
        <v>217</v>
      </c>
      <c r="I594" s="35" t="s">
        <v>504</v>
      </c>
      <c r="J594" s="55" t="s">
        <v>268</v>
      </c>
      <c r="K594" s="31" t="s">
        <v>78</v>
      </c>
      <c r="L594" s="31" t="s">
        <v>269</v>
      </c>
      <c r="M594" s="31" t="s">
        <v>57</v>
      </c>
      <c r="N594" s="39" t="s">
        <v>314</v>
      </c>
      <c r="O594" s="39">
        <v>1981</v>
      </c>
      <c r="P594" s="39" t="s">
        <v>510</v>
      </c>
      <c r="Q594" s="240">
        <v>800</v>
      </c>
      <c r="R594" s="31" t="s">
        <v>60</v>
      </c>
      <c r="S594" s="41" t="s">
        <v>60</v>
      </c>
      <c r="T594" s="29" t="s">
        <v>306</v>
      </c>
      <c r="U594" s="31" t="s">
        <v>134</v>
      </c>
      <c r="V594" s="57" t="s">
        <v>308</v>
      </c>
      <c r="W594" s="61" t="s">
        <v>225</v>
      </c>
      <c r="X594" s="43" t="s">
        <v>65</v>
      </c>
      <c r="Y594" s="43">
        <v>41127</v>
      </c>
      <c r="Z594" s="31">
        <v>95</v>
      </c>
      <c r="AA594" s="240">
        <v>1340</v>
      </c>
      <c r="AB594" s="31" t="s">
        <v>66</v>
      </c>
      <c r="AC594" s="240">
        <v>62713.8</v>
      </c>
      <c r="AD594" s="31" t="s">
        <v>309</v>
      </c>
      <c r="AE594" s="39" t="s">
        <v>255</v>
      </c>
      <c r="AF594" s="39" t="s">
        <v>236</v>
      </c>
      <c r="AG594" s="31" t="s">
        <v>229</v>
      </c>
      <c r="AH594" s="31">
        <v>17.5</v>
      </c>
      <c r="AI594" s="31">
        <v>1991.9</v>
      </c>
      <c r="AJ594" s="31">
        <v>2009.4</v>
      </c>
      <c r="AK594" s="39">
        <v>0.2</v>
      </c>
      <c r="AL594" s="26">
        <v>8.7090673832984963E-3</v>
      </c>
      <c r="AM594" s="37" t="s">
        <v>230</v>
      </c>
      <c r="AN594" s="31" t="s">
        <v>231</v>
      </c>
      <c r="AO594" s="31" t="s">
        <v>232</v>
      </c>
      <c r="AP594" s="45" t="s">
        <v>16963</v>
      </c>
      <c r="AQ594" s="27" t="str">
        <f t="shared" si="22"/>
        <v>Record Complete</v>
      </c>
      <c r="AR594" s="35"/>
      <c r="AS594" s="5" t="str">
        <f t="shared" si="23"/>
        <v/>
      </c>
      <c r="AT594" t="s">
        <v>17200</v>
      </c>
    </row>
    <row r="595" spans="1:46" ht="15.75" thickBot="1" x14ac:dyDescent="0.3">
      <c r="A595" s="48" t="s">
        <v>492</v>
      </c>
      <c r="B595" s="50">
        <v>1566</v>
      </c>
      <c r="C595" s="50" t="s">
        <v>213</v>
      </c>
      <c r="D595" s="50" t="s">
        <v>493</v>
      </c>
      <c r="E595" s="51" t="str">
        <f ca="1">IF(ISERROR(INDIRECT(CONCATENATE("FIPs_codes!",ADDRESS((MATCH($D595,INDIRECT($C595),0)+MATCH($C595,FIPs_codes!$G$1:$G$3296,0)-1),COLUMN(FIPs_codes!A593))))),"",INDIRECT(CONCATENATE("FIPs_codes!",ADDRESS((MATCH($D595,INDIRECT($C595),0)+MATCH($C595,FIPs_codes!$G$1:$G$3296,0)-1),COLUMN(FIPs_codes!A593)))))</f>
        <v>40083</v>
      </c>
      <c r="F595" s="51">
        <f ca="1">IF(ISERROR(INDIRECT(CONCATENATE("FIPs_codes!",ADDRESS((MATCH($D595,INDIRECT($C595),0)+MATCH($C595,FIPs_codes!$G$1:$G$3296,0)-1),COLUMN(FIPs_codes!C593))))),"",INDIRECT(CONCATENATE("FIPs_codes!",ADDRESS((MATCH($D595,INDIRECT($C595),0)+MATCH($C595,FIPs_codes!$G$1:$G$3296,0)-1),COLUMN(FIPs_codes!C593)))))</f>
        <v>6</v>
      </c>
      <c r="G595" s="52" t="s">
        <v>266</v>
      </c>
      <c r="H595" s="52" t="s">
        <v>217</v>
      </c>
      <c r="I595" s="54" t="s">
        <v>504</v>
      </c>
      <c r="J595" s="38" t="s">
        <v>268</v>
      </c>
      <c r="K595" s="50" t="s">
        <v>78</v>
      </c>
      <c r="L595" s="50" t="s">
        <v>269</v>
      </c>
      <c r="M595" s="50" t="s">
        <v>57</v>
      </c>
      <c r="N595" s="58" t="s">
        <v>314</v>
      </c>
      <c r="O595" s="58">
        <v>1972</v>
      </c>
      <c r="P595" s="58" t="s">
        <v>509</v>
      </c>
      <c r="Q595" s="126">
        <v>800</v>
      </c>
      <c r="R595" s="50" t="s">
        <v>60</v>
      </c>
      <c r="S595" s="60" t="s">
        <v>60</v>
      </c>
      <c r="T595" s="48" t="s">
        <v>306</v>
      </c>
      <c r="U595" s="50" t="s">
        <v>134</v>
      </c>
      <c r="V595" s="40" t="s">
        <v>308</v>
      </c>
      <c r="W595" s="44" t="s">
        <v>225</v>
      </c>
      <c r="X595" s="62" t="s">
        <v>65</v>
      </c>
      <c r="Y595" s="62">
        <v>41127</v>
      </c>
      <c r="Z595" s="50">
        <v>93</v>
      </c>
      <c r="AA595" s="126">
        <v>1340</v>
      </c>
      <c r="AB595" s="50" t="s">
        <v>66</v>
      </c>
      <c r="AC595" s="126">
        <v>62075.7</v>
      </c>
      <c r="AD595" s="50" t="s">
        <v>309</v>
      </c>
      <c r="AE595" s="58" t="s">
        <v>255</v>
      </c>
      <c r="AF595" s="58" t="s">
        <v>236</v>
      </c>
      <c r="AG595" s="50" t="s">
        <v>229</v>
      </c>
      <c r="AH595" s="50">
        <v>34</v>
      </c>
      <c r="AI595" s="50">
        <v>1980.2</v>
      </c>
      <c r="AJ595" s="50">
        <v>2014.2</v>
      </c>
      <c r="AK595" s="58">
        <v>0.4</v>
      </c>
      <c r="AL595" s="26">
        <v>1.6880150928408302E-2</v>
      </c>
      <c r="AM595" s="56" t="s">
        <v>230</v>
      </c>
      <c r="AN595" s="50" t="s">
        <v>231</v>
      </c>
      <c r="AO595" s="50" t="s">
        <v>232</v>
      </c>
      <c r="AP595" s="45" t="s">
        <v>16963</v>
      </c>
      <c r="AQ595" s="27" t="str">
        <f t="shared" si="22"/>
        <v>Record Complete</v>
      </c>
      <c r="AR595" s="54"/>
      <c r="AS595" s="5" t="str">
        <f t="shared" si="23"/>
        <v/>
      </c>
      <c r="AT595" t="s">
        <v>17200</v>
      </c>
    </row>
    <row r="596" spans="1:46" ht="15.75" thickBot="1" x14ac:dyDescent="0.3">
      <c r="A596" s="48" t="s">
        <v>492</v>
      </c>
      <c r="B596" s="50">
        <v>1566</v>
      </c>
      <c r="C596" s="50" t="s">
        <v>213</v>
      </c>
      <c r="D596" s="50" t="s">
        <v>493</v>
      </c>
      <c r="E596" s="51" t="str">
        <f ca="1">IF(ISERROR(INDIRECT(CONCATENATE("FIPs_codes!",ADDRESS((MATCH($D596,INDIRECT($C596),0)+MATCH($C596,FIPs_codes!$G$1:$G$3296,0)-1),COLUMN(FIPs_codes!A594))))),"",INDIRECT(CONCATENATE("FIPs_codes!",ADDRESS((MATCH($D596,INDIRECT($C596),0)+MATCH($C596,FIPs_codes!$G$1:$G$3296,0)-1),COLUMN(FIPs_codes!A594)))))</f>
        <v>40083</v>
      </c>
      <c r="F596" s="51">
        <f ca="1">IF(ISERROR(INDIRECT(CONCATENATE("FIPs_codes!",ADDRESS((MATCH($D596,INDIRECT($C596),0)+MATCH($C596,FIPs_codes!$G$1:$G$3296,0)-1),COLUMN(FIPs_codes!C594))))),"",INDIRECT(CONCATENATE("FIPs_codes!",ADDRESS((MATCH($D596,INDIRECT($C596),0)+MATCH($C596,FIPs_codes!$G$1:$G$3296,0)-1),COLUMN(FIPs_codes!C594)))))</f>
        <v>6</v>
      </c>
      <c r="G596" s="52" t="s">
        <v>266</v>
      </c>
      <c r="H596" s="52" t="s">
        <v>217</v>
      </c>
      <c r="I596" s="54" t="s">
        <v>504</v>
      </c>
      <c r="J596" s="38" t="s">
        <v>268</v>
      </c>
      <c r="K596" s="50" t="s">
        <v>78</v>
      </c>
      <c r="L596" s="50" t="s">
        <v>269</v>
      </c>
      <c r="M596" s="50" t="s">
        <v>57</v>
      </c>
      <c r="N596" s="58" t="s">
        <v>314</v>
      </c>
      <c r="O596" s="58">
        <v>1981</v>
      </c>
      <c r="P596" s="58" t="s">
        <v>515</v>
      </c>
      <c r="Q596" s="126">
        <v>800</v>
      </c>
      <c r="R596" s="50" t="s">
        <v>60</v>
      </c>
      <c r="S596" s="60" t="s">
        <v>60</v>
      </c>
      <c r="T596" s="48" t="s">
        <v>306</v>
      </c>
      <c r="U596" s="50" t="s">
        <v>134</v>
      </c>
      <c r="V596" s="40" t="s">
        <v>308</v>
      </c>
      <c r="W596" s="44" t="s">
        <v>225</v>
      </c>
      <c r="X596" s="62" t="s">
        <v>65</v>
      </c>
      <c r="Y596" s="62">
        <v>41127</v>
      </c>
      <c r="Z596" s="50">
        <v>80</v>
      </c>
      <c r="AA596" s="126">
        <v>1340</v>
      </c>
      <c r="AB596" s="50" t="s">
        <v>66</v>
      </c>
      <c r="AC596" s="126">
        <v>61831.9</v>
      </c>
      <c r="AD596" s="50" t="s">
        <v>309</v>
      </c>
      <c r="AE596" s="58" t="s">
        <v>255</v>
      </c>
      <c r="AF596" s="58" t="s">
        <v>236</v>
      </c>
      <c r="AG596" s="50" t="s">
        <v>229</v>
      </c>
      <c r="AH596" s="50">
        <v>57.9</v>
      </c>
      <c r="AI596" s="50">
        <v>1971.7</v>
      </c>
      <c r="AJ596" s="50">
        <v>2029.6</v>
      </c>
      <c r="AK596" s="58">
        <v>3.1</v>
      </c>
      <c r="AL596" s="26">
        <v>2.8527788726842727E-2</v>
      </c>
      <c r="AM596" s="56" t="s">
        <v>230</v>
      </c>
      <c r="AN596" s="50" t="s">
        <v>231</v>
      </c>
      <c r="AO596" s="50" t="s">
        <v>232</v>
      </c>
      <c r="AP596" s="45" t="s">
        <v>16963</v>
      </c>
      <c r="AQ596" s="27" t="str">
        <f t="shared" si="22"/>
        <v>Record Complete</v>
      </c>
      <c r="AR596" s="54"/>
      <c r="AS596" s="5" t="str">
        <f t="shared" si="23"/>
        <v/>
      </c>
      <c r="AT596" t="s">
        <v>17200</v>
      </c>
    </row>
    <row r="597" spans="1:46" ht="15.75" thickBot="1" x14ac:dyDescent="0.3">
      <c r="A597" s="29" t="s">
        <v>492</v>
      </c>
      <c r="B597" s="31">
        <v>1566</v>
      </c>
      <c r="C597" s="31" t="s">
        <v>213</v>
      </c>
      <c r="D597" s="31" t="s">
        <v>493</v>
      </c>
      <c r="E597" s="51" t="str">
        <f ca="1">IF(ISERROR(INDIRECT(CONCATENATE("FIPs_codes!",ADDRESS((MATCH($D597,INDIRECT($C597),0)+MATCH($C597,FIPs_codes!$G$1:$G$3296,0)-1),COLUMN(FIPs_codes!A595))))),"",INDIRECT(CONCATENATE("FIPs_codes!",ADDRESS((MATCH($D597,INDIRECT($C597),0)+MATCH($C597,FIPs_codes!$G$1:$G$3296,0)-1),COLUMN(FIPs_codes!A595)))))</f>
        <v>40083</v>
      </c>
      <c r="F597" s="51">
        <f ca="1">IF(ISERROR(INDIRECT(CONCATENATE("FIPs_codes!",ADDRESS((MATCH($D597,INDIRECT($C597),0)+MATCH($C597,FIPs_codes!$G$1:$G$3296,0)-1),COLUMN(FIPs_codes!C595))))),"",INDIRECT(CONCATENATE("FIPs_codes!",ADDRESS((MATCH($D597,INDIRECT($C597),0)+MATCH($C597,FIPs_codes!$G$1:$G$3296,0)-1),COLUMN(FIPs_codes!C595)))))</f>
        <v>6</v>
      </c>
      <c r="G597" s="33" t="s">
        <v>266</v>
      </c>
      <c r="H597" s="33" t="s">
        <v>217</v>
      </c>
      <c r="I597" s="35" t="s">
        <v>504</v>
      </c>
      <c r="J597" s="55" t="s">
        <v>268</v>
      </c>
      <c r="K597" s="31" t="s">
        <v>78</v>
      </c>
      <c r="L597" s="31" t="s">
        <v>269</v>
      </c>
      <c r="M597" s="31" t="s">
        <v>57</v>
      </c>
      <c r="N597" s="39" t="s">
        <v>314</v>
      </c>
      <c r="O597" s="39">
        <v>1981</v>
      </c>
      <c r="P597" s="39" t="s">
        <v>515</v>
      </c>
      <c r="Q597" s="240">
        <v>800</v>
      </c>
      <c r="R597" s="31" t="s">
        <v>60</v>
      </c>
      <c r="S597" s="41" t="s">
        <v>60</v>
      </c>
      <c r="T597" s="29" t="s">
        <v>306</v>
      </c>
      <c r="U597" s="31" t="s">
        <v>134</v>
      </c>
      <c r="V597" s="57" t="s">
        <v>308</v>
      </c>
      <c r="W597" s="61" t="s">
        <v>225</v>
      </c>
      <c r="X597" s="43" t="s">
        <v>65</v>
      </c>
      <c r="Y597" s="43">
        <v>41127</v>
      </c>
      <c r="Z597" s="31">
        <v>80</v>
      </c>
      <c r="AA597" s="240">
        <v>1340</v>
      </c>
      <c r="AB597" s="31" t="s">
        <v>66</v>
      </c>
      <c r="AC597" s="240">
        <v>61831.9</v>
      </c>
      <c r="AD597" s="31" t="s">
        <v>309</v>
      </c>
      <c r="AE597" s="39" t="s">
        <v>255</v>
      </c>
      <c r="AF597" s="39" t="s">
        <v>236</v>
      </c>
      <c r="AG597" s="31" t="s">
        <v>229</v>
      </c>
      <c r="AH597" s="31">
        <v>40.200000000000003</v>
      </c>
      <c r="AI597" s="31">
        <v>1999.3</v>
      </c>
      <c r="AJ597" s="31">
        <v>2039.5</v>
      </c>
      <c r="AK597" s="39">
        <v>3.1</v>
      </c>
      <c r="AL597" s="26">
        <v>1.9710713410149548E-2</v>
      </c>
      <c r="AM597" s="37" t="s">
        <v>230</v>
      </c>
      <c r="AN597" s="31" t="s">
        <v>231</v>
      </c>
      <c r="AO597" s="31" t="s">
        <v>232</v>
      </c>
      <c r="AP597" s="45" t="s">
        <v>16963</v>
      </c>
      <c r="AQ597" s="27" t="str">
        <f t="shared" si="22"/>
        <v>Record Complete</v>
      </c>
      <c r="AR597" s="35"/>
      <c r="AS597" s="5" t="str">
        <f t="shared" si="23"/>
        <v/>
      </c>
      <c r="AT597" t="s">
        <v>17200</v>
      </c>
    </row>
    <row r="598" spans="1:46" ht="15.75" thickBot="1" x14ac:dyDescent="0.3">
      <c r="A598" s="29" t="s">
        <v>492</v>
      </c>
      <c r="B598" s="31">
        <v>1566</v>
      </c>
      <c r="C598" s="31" t="s">
        <v>213</v>
      </c>
      <c r="D598" s="31" t="s">
        <v>493</v>
      </c>
      <c r="E598" s="51" t="str">
        <f ca="1">IF(ISERROR(INDIRECT(CONCATENATE("FIPs_codes!",ADDRESS((MATCH($D598,INDIRECT($C598),0)+MATCH($C598,FIPs_codes!$G$1:$G$3296,0)-1),COLUMN(FIPs_codes!A596))))),"",INDIRECT(CONCATENATE("FIPs_codes!",ADDRESS((MATCH($D598,INDIRECT($C598),0)+MATCH($C598,FIPs_codes!$G$1:$G$3296,0)-1),COLUMN(FIPs_codes!A596)))))</f>
        <v>40083</v>
      </c>
      <c r="F598" s="51">
        <f ca="1">IF(ISERROR(INDIRECT(CONCATENATE("FIPs_codes!",ADDRESS((MATCH($D598,INDIRECT($C598),0)+MATCH($C598,FIPs_codes!$G$1:$G$3296,0)-1),COLUMN(FIPs_codes!C596))))),"",INDIRECT(CONCATENATE("FIPs_codes!",ADDRESS((MATCH($D598,INDIRECT($C598),0)+MATCH($C598,FIPs_codes!$G$1:$G$3296,0)-1),COLUMN(FIPs_codes!C596)))))</f>
        <v>6</v>
      </c>
      <c r="G598" s="33" t="s">
        <v>266</v>
      </c>
      <c r="H598" s="33" t="s">
        <v>217</v>
      </c>
      <c r="I598" s="35" t="s">
        <v>504</v>
      </c>
      <c r="J598" s="55" t="s">
        <v>268</v>
      </c>
      <c r="K598" s="31" t="s">
        <v>78</v>
      </c>
      <c r="L598" s="31" t="s">
        <v>269</v>
      </c>
      <c r="M598" s="31" t="s">
        <v>57</v>
      </c>
      <c r="N598" s="39" t="s">
        <v>314</v>
      </c>
      <c r="O598" s="39">
        <v>1981</v>
      </c>
      <c r="P598" s="39" t="s">
        <v>510</v>
      </c>
      <c r="Q598" s="240">
        <v>800</v>
      </c>
      <c r="R598" s="31" t="s">
        <v>60</v>
      </c>
      <c r="S598" s="41" t="s">
        <v>60</v>
      </c>
      <c r="T598" s="29" t="s">
        <v>306</v>
      </c>
      <c r="U598" s="31" t="s">
        <v>307</v>
      </c>
      <c r="V598" s="39" t="s">
        <v>308</v>
      </c>
      <c r="W598" s="43" t="s">
        <v>225</v>
      </c>
      <c r="X598" s="43" t="s">
        <v>65</v>
      </c>
      <c r="Y598" s="43">
        <v>41127</v>
      </c>
      <c r="Z598" s="31">
        <v>95</v>
      </c>
      <c r="AA598" s="240">
        <v>1340</v>
      </c>
      <c r="AB598" s="31" t="s">
        <v>66</v>
      </c>
      <c r="AC598" s="240">
        <v>62713.8</v>
      </c>
      <c r="AD598" s="31" t="s">
        <v>309</v>
      </c>
      <c r="AE598" s="39" t="s">
        <v>255</v>
      </c>
      <c r="AF598" s="39" t="s">
        <v>236</v>
      </c>
      <c r="AG598" s="31" t="s">
        <v>229</v>
      </c>
      <c r="AH598" s="31">
        <v>17.7</v>
      </c>
      <c r="AI598" s="31">
        <v>2025.6</v>
      </c>
      <c r="AJ598" s="31">
        <v>2043.3</v>
      </c>
      <c r="AK598" s="39">
        <v>0.2</v>
      </c>
      <c r="AL598" s="26">
        <v>8.6624577888709444E-3</v>
      </c>
      <c r="AM598" s="37" t="s">
        <v>230</v>
      </c>
      <c r="AN598" s="31" t="s">
        <v>231</v>
      </c>
      <c r="AO598" s="31" t="s">
        <v>232</v>
      </c>
      <c r="AP598" s="45" t="s">
        <v>16963</v>
      </c>
      <c r="AQ598" s="27" t="str">
        <f t="shared" si="22"/>
        <v>Record Complete</v>
      </c>
      <c r="AR598" s="35"/>
      <c r="AS598" s="5" t="str">
        <f t="shared" si="23"/>
        <v/>
      </c>
      <c r="AT598" t="s">
        <v>17200</v>
      </c>
    </row>
    <row r="599" spans="1:46" ht="15.75" thickBot="1" x14ac:dyDescent="0.3">
      <c r="A599" s="29" t="s">
        <v>492</v>
      </c>
      <c r="B599" s="31">
        <v>1566</v>
      </c>
      <c r="C599" s="31" t="s">
        <v>213</v>
      </c>
      <c r="D599" s="31" t="s">
        <v>493</v>
      </c>
      <c r="E599" s="51" t="str">
        <f ca="1">IF(ISERROR(INDIRECT(CONCATENATE("FIPs_codes!",ADDRESS((MATCH($D599,INDIRECT($C599),0)+MATCH($C599,FIPs_codes!$G$1:$G$3296,0)-1),COLUMN(FIPs_codes!A597))))),"",INDIRECT(CONCATENATE("FIPs_codes!",ADDRESS((MATCH($D599,INDIRECT($C599),0)+MATCH($C599,FIPs_codes!$G$1:$G$3296,0)-1),COLUMN(FIPs_codes!A597)))))</f>
        <v>40083</v>
      </c>
      <c r="F599" s="51">
        <f ca="1">IF(ISERROR(INDIRECT(CONCATENATE("FIPs_codes!",ADDRESS((MATCH($D599,INDIRECT($C599),0)+MATCH($C599,FIPs_codes!$G$1:$G$3296,0)-1),COLUMN(FIPs_codes!C597))))),"",INDIRECT(CONCATENATE("FIPs_codes!",ADDRESS((MATCH($D599,INDIRECT($C599),0)+MATCH($C599,FIPs_codes!$G$1:$G$3296,0)-1),COLUMN(FIPs_codes!C597)))))</f>
        <v>6</v>
      </c>
      <c r="G599" s="33" t="s">
        <v>266</v>
      </c>
      <c r="H599" s="33" t="s">
        <v>217</v>
      </c>
      <c r="I599" s="35" t="s">
        <v>504</v>
      </c>
      <c r="J599" s="55" t="s">
        <v>268</v>
      </c>
      <c r="K599" s="31" t="s">
        <v>78</v>
      </c>
      <c r="L599" s="31" t="s">
        <v>269</v>
      </c>
      <c r="M599" s="31" t="s">
        <v>57</v>
      </c>
      <c r="N599" s="39" t="s">
        <v>314</v>
      </c>
      <c r="O599" s="39">
        <v>1972</v>
      </c>
      <c r="P599" s="39" t="s">
        <v>509</v>
      </c>
      <c r="Q599" s="240">
        <v>800</v>
      </c>
      <c r="R599" s="31" t="s">
        <v>60</v>
      </c>
      <c r="S599" s="41" t="s">
        <v>60</v>
      </c>
      <c r="T599" s="29" t="s">
        <v>306</v>
      </c>
      <c r="U599" s="31" t="s">
        <v>134</v>
      </c>
      <c r="V599" s="39" t="s">
        <v>308</v>
      </c>
      <c r="W599" s="43" t="s">
        <v>225</v>
      </c>
      <c r="X599" s="43" t="s">
        <v>65</v>
      </c>
      <c r="Y599" s="43">
        <v>41127</v>
      </c>
      <c r="Z599" s="31">
        <v>93</v>
      </c>
      <c r="AA599" s="240">
        <v>1340</v>
      </c>
      <c r="AB599" s="31" t="s">
        <v>66</v>
      </c>
      <c r="AC599" s="240">
        <v>62075.7</v>
      </c>
      <c r="AD599" s="31" t="s">
        <v>309</v>
      </c>
      <c r="AE599" s="39" t="s">
        <v>255</v>
      </c>
      <c r="AF599" s="39" t="s">
        <v>236</v>
      </c>
      <c r="AG599" s="31" t="s">
        <v>229</v>
      </c>
      <c r="AH599" s="31">
        <v>36.5</v>
      </c>
      <c r="AI599" s="31">
        <v>2072.6999999999998</v>
      </c>
      <c r="AJ599" s="31">
        <v>2109.1</v>
      </c>
      <c r="AK599" s="39">
        <v>0.4</v>
      </c>
      <c r="AL599" s="26">
        <v>1.7305139389341931E-2</v>
      </c>
      <c r="AM599" s="37" t="s">
        <v>230</v>
      </c>
      <c r="AN599" s="31" t="s">
        <v>231</v>
      </c>
      <c r="AO599" s="31" t="s">
        <v>232</v>
      </c>
      <c r="AP599" s="45" t="s">
        <v>16963</v>
      </c>
      <c r="AQ599" s="27" t="str">
        <f t="shared" si="22"/>
        <v>Record Complete</v>
      </c>
      <c r="AR599" s="35"/>
      <c r="AS599" s="5" t="str">
        <f t="shared" si="23"/>
        <v/>
      </c>
      <c r="AT599" t="s">
        <v>17200</v>
      </c>
    </row>
    <row r="600" spans="1:46" ht="15.75" thickBot="1" x14ac:dyDescent="0.3">
      <c r="A600" s="48" t="s">
        <v>492</v>
      </c>
      <c r="B600" s="50">
        <v>1566</v>
      </c>
      <c r="C600" s="50" t="s">
        <v>213</v>
      </c>
      <c r="D600" s="50" t="s">
        <v>493</v>
      </c>
      <c r="E600" s="51" t="str">
        <f ca="1">IF(ISERROR(INDIRECT(CONCATENATE("FIPs_codes!",ADDRESS((MATCH($D600,INDIRECT($C600),0)+MATCH($C600,FIPs_codes!$G$1:$G$3296,0)-1),COLUMN(FIPs_codes!A598))))),"",INDIRECT(CONCATENATE("FIPs_codes!",ADDRESS((MATCH($D600,INDIRECT($C600),0)+MATCH($C600,FIPs_codes!$G$1:$G$3296,0)-1),COLUMN(FIPs_codes!A598)))))</f>
        <v>40083</v>
      </c>
      <c r="F600" s="51">
        <f ca="1">IF(ISERROR(INDIRECT(CONCATENATE("FIPs_codes!",ADDRESS((MATCH($D600,INDIRECT($C600),0)+MATCH($C600,FIPs_codes!$G$1:$G$3296,0)-1),COLUMN(FIPs_codes!C598))))),"",INDIRECT(CONCATENATE("FIPs_codes!",ADDRESS((MATCH($D600,INDIRECT($C600),0)+MATCH($C600,FIPs_codes!$G$1:$G$3296,0)-1),COLUMN(FIPs_codes!C598)))))</f>
        <v>6</v>
      </c>
      <c r="G600" s="52" t="s">
        <v>266</v>
      </c>
      <c r="H600" s="52" t="s">
        <v>217</v>
      </c>
      <c r="I600" s="54" t="s">
        <v>504</v>
      </c>
      <c r="J600" s="38" t="s">
        <v>268</v>
      </c>
      <c r="K600" s="50" t="s">
        <v>78</v>
      </c>
      <c r="L600" s="50" t="s">
        <v>269</v>
      </c>
      <c r="M600" s="50" t="s">
        <v>57</v>
      </c>
      <c r="N600" s="58" t="s">
        <v>314</v>
      </c>
      <c r="O600" s="58">
        <v>1972</v>
      </c>
      <c r="P600" s="58" t="s">
        <v>509</v>
      </c>
      <c r="Q600" s="126">
        <v>800</v>
      </c>
      <c r="R600" s="50" t="s">
        <v>60</v>
      </c>
      <c r="S600" s="60" t="s">
        <v>60</v>
      </c>
      <c r="T600" s="48" t="s">
        <v>306</v>
      </c>
      <c r="U600" s="50" t="s">
        <v>134</v>
      </c>
      <c r="V600" s="58" t="s">
        <v>308</v>
      </c>
      <c r="W600" s="62" t="s">
        <v>225</v>
      </c>
      <c r="X600" s="62" t="s">
        <v>65</v>
      </c>
      <c r="Y600" s="62">
        <v>41127</v>
      </c>
      <c r="Z600" s="50">
        <v>93</v>
      </c>
      <c r="AA600" s="126">
        <v>1340</v>
      </c>
      <c r="AB600" s="50" t="s">
        <v>66</v>
      </c>
      <c r="AC600" s="126">
        <v>62075.7</v>
      </c>
      <c r="AD600" s="50" t="s">
        <v>309</v>
      </c>
      <c r="AE600" s="58" t="s">
        <v>255</v>
      </c>
      <c r="AF600" s="58" t="s">
        <v>236</v>
      </c>
      <c r="AG600" s="50" t="s">
        <v>229</v>
      </c>
      <c r="AH600" s="50">
        <v>40.299999999999997</v>
      </c>
      <c r="AI600" s="50">
        <v>2162.1</v>
      </c>
      <c r="AJ600" s="50">
        <v>2202.5</v>
      </c>
      <c r="AK600" s="58">
        <v>0.5</v>
      </c>
      <c r="AL600" s="26">
        <v>1.8298220123501633E-2</v>
      </c>
      <c r="AM600" s="56" t="s">
        <v>230</v>
      </c>
      <c r="AN600" s="50" t="s">
        <v>231</v>
      </c>
      <c r="AO600" s="50" t="s">
        <v>232</v>
      </c>
      <c r="AP600" s="45" t="s">
        <v>16963</v>
      </c>
      <c r="AQ600" s="27" t="str">
        <f t="shared" si="22"/>
        <v>Record Complete</v>
      </c>
      <c r="AR600" s="54"/>
      <c r="AS600" s="5" t="str">
        <f t="shared" si="23"/>
        <v/>
      </c>
      <c r="AT600" t="s">
        <v>17200</v>
      </c>
    </row>
    <row r="601" spans="1:46" ht="15.75" thickBot="1" x14ac:dyDescent="0.3">
      <c r="A601" s="30" t="s">
        <v>492</v>
      </c>
      <c r="B601" s="32">
        <v>1566</v>
      </c>
      <c r="C601" s="32" t="s">
        <v>213</v>
      </c>
      <c r="D601" s="32" t="s">
        <v>493</v>
      </c>
      <c r="E601" s="51" t="str">
        <f ca="1">IF(ISERROR(INDIRECT(CONCATENATE("FIPs_codes!",ADDRESS((MATCH($D601,INDIRECT($C601),0)+MATCH($C601,FIPs_codes!$G$1:$G$3296,0)-1),COLUMN(FIPs_codes!A599))))),"",INDIRECT(CONCATENATE("FIPs_codes!",ADDRESS((MATCH($D601,INDIRECT($C601),0)+MATCH($C601,FIPs_codes!$G$1:$G$3296,0)-1),COLUMN(FIPs_codes!A599)))))</f>
        <v>40083</v>
      </c>
      <c r="F601" s="51">
        <f ca="1">IF(ISERROR(INDIRECT(CONCATENATE("FIPs_codes!",ADDRESS((MATCH($D601,INDIRECT($C601),0)+MATCH($C601,FIPs_codes!$G$1:$G$3296,0)-1),COLUMN(FIPs_codes!C599))))),"",INDIRECT(CONCATENATE("FIPs_codes!",ADDRESS((MATCH($D601,INDIRECT($C601),0)+MATCH($C601,FIPs_codes!$G$1:$G$3296,0)-1),COLUMN(FIPs_codes!C599)))))</f>
        <v>6</v>
      </c>
      <c r="G601" s="34" t="s">
        <v>266</v>
      </c>
      <c r="H601" s="34" t="s">
        <v>217</v>
      </c>
      <c r="I601" s="36" t="s">
        <v>504</v>
      </c>
      <c r="J601" s="38" t="s">
        <v>268</v>
      </c>
      <c r="K601" s="50" t="s">
        <v>78</v>
      </c>
      <c r="L601" s="50" t="s">
        <v>269</v>
      </c>
      <c r="M601" s="50" t="s">
        <v>57</v>
      </c>
      <c r="N601" s="40" t="s">
        <v>314</v>
      </c>
      <c r="O601" s="40">
        <v>1981</v>
      </c>
      <c r="P601" s="40" t="s">
        <v>516</v>
      </c>
      <c r="Q601" s="125">
        <v>800</v>
      </c>
      <c r="R601" s="32" t="s">
        <v>60</v>
      </c>
      <c r="S601" s="42" t="s">
        <v>60</v>
      </c>
      <c r="T601" s="30" t="s">
        <v>306</v>
      </c>
      <c r="U601" s="32" t="s">
        <v>134</v>
      </c>
      <c r="V601" s="40" t="s">
        <v>308</v>
      </c>
      <c r="W601" s="44" t="s">
        <v>225</v>
      </c>
      <c r="X601" s="44" t="s">
        <v>65</v>
      </c>
      <c r="Y601" s="44">
        <v>41127</v>
      </c>
      <c r="Z601" s="32">
        <v>64</v>
      </c>
      <c r="AA601" s="125">
        <v>1340</v>
      </c>
      <c r="AB601" s="32" t="s">
        <v>66</v>
      </c>
      <c r="AC601" s="125">
        <v>42567.197204512326</v>
      </c>
      <c r="AD601" s="32" t="s">
        <v>309</v>
      </c>
      <c r="AE601" s="40" t="s">
        <v>255</v>
      </c>
      <c r="AF601" s="40" t="s">
        <v>236</v>
      </c>
      <c r="AG601" s="32" t="s">
        <v>229</v>
      </c>
      <c r="AH601" s="32">
        <v>0</v>
      </c>
      <c r="AI601" s="32">
        <v>2380.1</v>
      </c>
      <c r="AJ601" s="32">
        <v>2380.1</v>
      </c>
      <c r="AK601" s="40">
        <v>0.3</v>
      </c>
      <c r="AL601" s="26">
        <v>0</v>
      </c>
      <c r="AM601" s="56" t="s">
        <v>230</v>
      </c>
      <c r="AN601" s="50" t="s">
        <v>231</v>
      </c>
      <c r="AO601" s="50" t="s">
        <v>232</v>
      </c>
      <c r="AP601" s="45" t="s">
        <v>16963</v>
      </c>
      <c r="AQ601" s="27" t="str">
        <f t="shared" si="22"/>
        <v>Record Complete</v>
      </c>
      <c r="AR601" s="54"/>
      <c r="AS601" s="5" t="str">
        <f t="shared" si="23"/>
        <v/>
      </c>
      <c r="AT601" t="s">
        <v>17200</v>
      </c>
    </row>
    <row r="602" spans="1:46" ht="15.75" thickBot="1" x14ac:dyDescent="0.3">
      <c r="A602" s="30" t="s">
        <v>492</v>
      </c>
      <c r="B602" s="32">
        <v>1566</v>
      </c>
      <c r="C602" s="32" t="s">
        <v>213</v>
      </c>
      <c r="D602" s="32" t="s">
        <v>493</v>
      </c>
      <c r="E602" s="51" t="str">
        <f ca="1">IF(ISERROR(INDIRECT(CONCATENATE("FIPs_codes!",ADDRESS((MATCH($D602,INDIRECT($C602),0)+MATCH($C602,FIPs_codes!$G$1:$G$3296,0)-1),COLUMN(FIPs_codes!A600))))),"",INDIRECT(CONCATENATE("FIPs_codes!",ADDRESS((MATCH($D602,INDIRECT($C602),0)+MATCH($C602,FIPs_codes!$G$1:$G$3296,0)-1),COLUMN(FIPs_codes!A600)))))</f>
        <v>40083</v>
      </c>
      <c r="F602" s="51">
        <f ca="1">IF(ISERROR(INDIRECT(CONCATENATE("FIPs_codes!",ADDRESS((MATCH($D602,INDIRECT($C602),0)+MATCH($C602,FIPs_codes!$G$1:$G$3296,0)-1),COLUMN(FIPs_codes!C600))))),"",INDIRECT(CONCATENATE("FIPs_codes!",ADDRESS((MATCH($D602,INDIRECT($C602),0)+MATCH($C602,FIPs_codes!$G$1:$G$3296,0)-1),COLUMN(FIPs_codes!C600)))))</f>
        <v>6</v>
      </c>
      <c r="G602" s="34" t="s">
        <v>266</v>
      </c>
      <c r="H602" s="34" t="s">
        <v>217</v>
      </c>
      <c r="I602" s="36" t="s">
        <v>504</v>
      </c>
      <c r="J602" s="38" t="s">
        <v>268</v>
      </c>
      <c r="K602" s="50" t="s">
        <v>78</v>
      </c>
      <c r="L602" s="50" t="s">
        <v>269</v>
      </c>
      <c r="M602" s="50" t="s">
        <v>57</v>
      </c>
      <c r="N602" s="40" t="s">
        <v>314</v>
      </c>
      <c r="O602" s="40">
        <v>1981</v>
      </c>
      <c r="P602" s="40" t="s">
        <v>511</v>
      </c>
      <c r="Q602" s="125">
        <v>800</v>
      </c>
      <c r="R602" s="32" t="s">
        <v>60</v>
      </c>
      <c r="S602" s="42" t="s">
        <v>60</v>
      </c>
      <c r="T602" s="30" t="s">
        <v>306</v>
      </c>
      <c r="U602" s="32" t="s">
        <v>134</v>
      </c>
      <c r="V602" s="40" t="s">
        <v>308</v>
      </c>
      <c r="W602" s="44" t="s">
        <v>225</v>
      </c>
      <c r="X602" s="44" t="s">
        <v>65</v>
      </c>
      <c r="Y602" s="44">
        <v>41127</v>
      </c>
      <c r="Z602" s="32">
        <v>65</v>
      </c>
      <c r="AA602" s="125">
        <v>1340</v>
      </c>
      <c r="AB602" s="32" t="s">
        <v>66</v>
      </c>
      <c r="AC602" s="125">
        <v>43068.7</v>
      </c>
      <c r="AD602" s="32" t="s">
        <v>309</v>
      </c>
      <c r="AE602" s="40" t="s">
        <v>255</v>
      </c>
      <c r="AF602" s="40" t="s">
        <v>236</v>
      </c>
      <c r="AG602" s="32" t="s">
        <v>229</v>
      </c>
      <c r="AH602" s="32">
        <v>23.7</v>
      </c>
      <c r="AI602" s="32">
        <v>2415.3000000000002</v>
      </c>
      <c r="AJ602" s="32">
        <v>2439</v>
      </c>
      <c r="AK602" s="40">
        <v>0.2</v>
      </c>
      <c r="AL602" s="26">
        <v>9.7170971709717099E-3</v>
      </c>
      <c r="AM602" s="56" t="s">
        <v>230</v>
      </c>
      <c r="AN602" s="50" t="s">
        <v>231</v>
      </c>
      <c r="AO602" s="50" t="s">
        <v>232</v>
      </c>
      <c r="AP602" s="45" t="s">
        <v>16963</v>
      </c>
      <c r="AQ602" s="27" t="str">
        <f t="shared" si="22"/>
        <v>Record Complete</v>
      </c>
      <c r="AR602" s="54"/>
      <c r="AS602" s="5" t="str">
        <f t="shared" si="23"/>
        <v/>
      </c>
      <c r="AT602" t="s">
        <v>17200</v>
      </c>
    </row>
    <row r="603" spans="1:46" ht="15.75" thickBot="1" x14ac:dyDescent="0.3">
      <c r="A603" s="47" t="s">
        <v>492</v>
      </c>
      <c r="B603" s="49">
        <v>1566</v>
      </c>
      <c r="C603" s="49" t="s">
        <v>213</v>
      </c>
      <c r="D603" s="49" t="s">
        <v>493</v>
      </c>
      <c r="E603" s="51" t="str">
        <f ca="1">IF(ISERROR(INDIRECT(CONCATENATE("FIPs_codes!",ADDRESS((MATCH($D603,INDIRECT($C603),0)+MATCH($C603,FIPs_codes!$G$1:$G$3296,0)-1),COLUMN(FIPs_codes!A601))))),"",INDIRECT(CONCATENATE("FIPs_codes!",ADDRESS((MATCH($D603,INDIRECT($C603),0)+MATCH($C603,FIPs_codes!$G$1:$G$3296,0)-1),COLUMN(FIPs_codes!A601)))))</f>
        <v>40083</v>
      </c>
      <c r="F603" s="51">
        <f ca="1">IF(ISERROR(INDIRECT(CONCATENATE("FIPs_codes!",ADDRESS((MATCH($D603,INDIRECT($C603),0)+MATCH($C603,FIPs_codes!$G$1:$G$3296,0)-1),COLUMN(FIPs_codes!C601))))),"",INDIRECT(CONCATENATE("FIPs_codes!",ADDRESS((MATCH($D603,INDIRECT($C603),0)+MATCH($C603,FIPs_codes!$G$1:$G$3296,0)-1),COLUMN(FIPs_codes!C601)))))</f>
        <v>6</v>
      </c>
      <c r="G603" s="51" t="s">
        <v>266</v>
      </c>
      <c r="H603" s="51" t="s">
        <v>217</v>
      </c>
      <c r="I603" s="53" t="s">
        <v>504</v>
      </c>
      <c r="J603" s="55" t="s">
        <v>268</v>
      </c>
      <c r="K603" s="31" t="s">
        <v>78</v>
      </c>
      <c r="L603" s="31" t="s">
        <v>269</v>
      </c>
      <c r="M603" s="31" t="s">
        <v>57</v>
      </c>
      <c r="N603" s="57" t="s">
        <v>314</v>
      </c>
      <c r="O603" s="57">
        <v>1981</v>
      </c>
      <c r="P603" s="57" t="s">
        <v>511</v>
      </c>
      <c r="Q603" s="128">
        <v>800</v>
      </c>
      <c r="R603" s="49" t="s">
        <v>60</v>
      </c>
      <c r="S603" s="59" t="s">
        <v>60</v>
      </c>
      <c r="T603" s="47" t="s">
        <v>306</v>
      </c>
      <c r="U603" s="49" t="s">
        <v>134</v>
      </c>
      <c r="V603" s="57" t="s">
        <v>308</v>
      </c>
      <c r="W603" s="61" t="s">
        <v>225</v>
      </c>
      <c r="X603" s="61" t="s">
        <v>65</v>
      </c>
      <c r="Y603" s="61">
        <v>41127</v>
      </c>
      <c r="Z603" s="49">
        <v>65</v>
      </c>
      <c r="AA603" s="128">
        <v>1340</v>
      </c>
      <c r="AB603" s="49" t="s">
        <v>66</v>
      </c>
      <c r="AC603" s="128">
        <v>43068.7</v>
      </c>
      <c r="AD603" s="49" t="s">
        <v>309</v>
      </c>
      <c r="AE603" s="57" t="s">
        <v>255</v>
      </c>
      <c r="AF603" s="57" t="s">
        <v>236</v>
      </c>
      <c r="AG603" s="49" t="s">
        <v>229</v>
      </c>
      <c r="AH603" s="49">
        <v>20</v>
      </c>
      <c r="AI603" s="49">
        <v>2440.3000000000002</v>
      </c>
      <c r="AJ603" s="49">
        <v>2460.3000000000002</v>
      </c>
      <c r="AK603" s="57">
        <v>0.2</v>
      </c>
      <c r="AL603" s="26">
        <v>8.1290899483802779E-3</v>
      </c>
      <c r="AM603" s="37" t="s">
        <v>230</v>
      </c>
      <c r="AN603" s="31" t="s">
        <v>231</v>
      </c>
      <c r="AO603" s="31" t="s">
        <v>232</v>
      </c>
      <c r="AP603" s="45" t="s">
        <v>16963</v>
      </c>
      <c r="AQ603" s="27" t="str">
        <f t="shared" si="22"/>
        <v>Record Complete</v>
      </c>
      <c r="AR603" s="35"/>
      <c r="AS603" s="5" t="str">
        <f t="shared" si="23"/>
        <v/>
      </c>
      <c r="AT603" t="s">
        <v>17200</v>
      </c>
    </row>
    <row r="604" spans="1:46" ht="15.75" thickBot="1" x14ac:dyDescent="0.3">
      <c r="A604" s="30" t="s">
        <v>492</v>
      </c>
      <c r="B604" s="32">
        <v>1566</v>
      </c>
      <c r="C604" s="32" t="s">
        <v>213</v>
      </c>
      <c r="D604" s="32" t="s">
        <v>493</v>
      </c>
      <c r="E604" s="51" t="str">
        <f ca="1">IF(ISERROR(INDIRECT(CONCATENATE("FIPs_codes!",ADDRESS((MATCH($D604,INDIRECT($C604),0)+MATCH($C604,FIPs_codes!$G$1:$G$3296,0)-1),COLUMN(FIPs_codes!A602))))),"",INDIRECT(CONCATENATE("FIPs_codes!",ADDRESS((MATCH($D604,INDIRECT($C604),0)+MATCH($C604,FIPs_codes!$G$1:$G$3296,0)-1),COLUMN(FIPs_codes!A602)))))</f>
        <v>40083</v>
      </c>
      <c r="F604" s="51">
        <f ca="1">IF(ISERROR(INDIRECT(CONCATENATE("FIPs_codes!",ADDRESS((MATCH($D604,INDIRECT($C604),0)+MATCH($C604,FIPs_codes!$G$1:$G$3296,0)-1),COLUMN(FIPs_codes!C602))))),"",INDIRECT(CONCATENATE("FIPs_codes!",ADDRESS((MATCH($D604,INDIRECT($C604),0)+MATCH($C604,FIPs_codes!$G$1:$G$3296,0)-1),COLUMN(FIPs_codes!C602)))))</f>
        <v>6</v>
      </c>
      <c r="G604" s="34" t="s">
        <v>266</v>
      </c>
      <c r="H604" s="34" t="s">
        <v>217</v>
      </c>
      <c r="I604" s="36" t="s">
        <v>504</v>
      </c>
      <c r="J604" s="38" t="s">
        <v>268</v>
      </c>
      <c r="K604" s="50" t="s">
        <v>78</v>
      </c>
      <c r="L604" s="50" t="s">
        <v>269</v>
      </c>
      <c r="M604" s="50" t="s">
        <v>57</v>
      </c>
      <c r="N604" s="40" t="s">
        <v>314</v>
      </c>
      <c r="O604" s="40">
        <v>1981</v>
      </c>
      <c r="P604" s="40" t="s">
        <v>511</v>
      </c>
      <c r="Q604" s="125">
        <v>800</v>
      </c>
      <c r="R604" s="32" t="s">
        <v>60</v>
      </c>
      <c r="S604" s="42" t="s">
        <v>60</v>
      </c>
      <c r="T604" s="48" t="s">
        <v>306</v>
      </c>
      <c r="U604" s="32" t="s">
        <v>134</v>
      </c>
      <c r="V604" s="40" t="s">
        <v>308</v>
      </c>
      <c r="W604" s="44" t="s">
        <v>225</v>
      </c>
      <c r="X604" s="44" t="s">
        <v>65</v>
      </c>
      <c r="Y604" s="44">
        <v>41127</v>
      </c>
      <c r="Z604" s="32">
        <v>65</v>
      </c>
      <c r="AA604" s="125">
        <v>1340</v>
      </c>
      <c r="AB604" s="32" t="s">
        <v>66</v>
      </c>
      <c r="AC604" s="125">
        <v>43068.7</v>
      </c>
      <c r="AD604" s="32" t="s">
        <v>309</v>
      </c>
      <c r="AE604" s="40" t="s">
        <v>255</v>
      </c>
      <c r="AF604" s="40" t="s">
        <v>236</v>
      </c>
      <c r="AG604" s="32" t="s">
        <v>229</v>
      </c>
      <c r="AH604" s="32">
        <v>14.4</v>
      </c>
      <c r="AI604" s="32">
        <v>2462.5</v>
      </c>
      <c r="AJ604" s="32">
        <v>2476.8000000000002</v>
      </c>
      <c r="AK604" s="40">
        <v>0.2</v>
      </c>
      <c r="AL604" s="26">
        <v>5.8137187613549191E-3</v>
      </c>
      <c r="AM604" s="56" t="s">
        <v>230</v>
      </c>
      <c r="AN604" s="50" t="s">
        <v>231</v>
      </c>
      <c r="AO604" s="50" t="s">
        <v>232</v>
      </c>
      <c r="AP604" s="45" t="s">
        <v>16963</v>
      </c>
      <c r="AQ604" s="27" t="str">
        <f t="shared" si="22"/>
        <v>Record Complete</v>
      </c>
      <c r="AR604" s="54"/>
      <c r="AS604" s="5" t="str">
        <f t="shared" si="23"/>
        <v/>
      </c>
      <c r="AT604" t="s">
        <v>17200</v>
      </c>
    </row>
    <row r="605" spans="1:46" ht="15.75" thickBot="1" x14ac:dyDescent="0.3">
      <c r="A605" s="47" t="s">
        <v>492</v>
      </c>
      <c r="B605" s="49">
        <v>1566</v>
      </c>
      <c r="C605" s="49" t="s">
        <v>213</v>
      </c>
      <c r="D605" s="49" t="s">
        <v>493</v>
      </c>
      <c r="E605" s="51" t="str">
        <f ca="1">IF(ISERROR(INDIRECT(CONCATENATE("FIPs_codes!",ADDRESS((MATCH($D605,INDIRECT($C605),0)+MATCH($C605,FIPs_codes!$G$1:$G$3296,0)-1),COLUMN(FIPs_codes!A603))))),"",INDIRECT(CONCATENATE("FIPs_codes!",ADDRESS((MATCH($D605,INDIRECT($C605),0)+MATCH($C605,FIPs_codes!$G$1:$G$3296,0)-1),COLUMN(FIPs_codes!A603)))))</f>
        <v>40083</v>
      </c>
      <c r="F605" s="51">
        <f ca="1">IF(ISERROR(INDIRECT(CONCATENATE("FIPs_codes!",ADDRESS((MATCH($D605,INDIRECT($C605),0)+MATCH($C605,FIPs_codes!$G$1:$G$3296,0)-1),COLUMN(FIPs_codes!C603))))),"",INDIRECT(CONCATENATE("FIPs_codes!",ADDRESS((MATCH($D605,INDIRECT($C605),0)+MATCH($C605,FIPs_codes!$G$1:$G$3296,0)-1),COLUMN(FIPs_codes!C603)))))</f>
        <v>6</v>
      </c>
      <c r="G605" s="51" t="s">
        <v>266</v>
      </c>
      <c r="H605" s="51" t="s">
        <v>217</v>
      </c>
      <c r="I605" s="53" t="s">
        <v>504</v>
      </c>
      <c r="J605" s="55" t="s">
        <v>268</v>
      </c>
      <c r="K605" s="31" t="s">
        <v>78</v>
      </c>
      <c r="L605" s="31" t="s">
        <v>269</v>
      </c>
      <c r="M605" s="31" t="s">
        <v>57</v>
      </c>
      <c r="N605" s="57" t="s">
        <v>314</v>
      </c>
      <c r="O605" s="57">
        <v>1981</v>
      </c>
      <c r="P605" s="57" t="s">
        <v>516</v>
      </c>
      <c r="Q605" s="128">
        <v>800</v>
      </c>
      <c r="R605" s="49" t="s">
        <v>60</v>
      </c>
      <c r="S605" s="59" t="s">
        <v>60</v>
      </c>
      <c r="T605" s="29" t="s">
        <v>306</v>
      </c>
      <c r="U605" s="49" t="s">
        <v>134</v>
      </c>
      <c r="V605" s="57" t="s">
        <v>308</v>
      </c>
      <c r="W605" s="61" t="s">
        <v>225</v>
      </c>
      <c r="X605" s="61" t="s">
        <v>65</v>
      </c>
      <c r="Y605" s="61">
        <v>41127</v>
      </c>
      <c r="Z605" s="49">
        <v>64</v>
      </c>
      <c r="AA605" s="128">
        <v>1340</v>
      </c>
      <c r="AB605" s="49" t="s">
        <v>66</v>
      </c>
      <c r="AC605" s="128">
        <v>42567.197204512326</v>
      </c>
      <c r="AD605" s="49" t="s">
        <v>309</v>
      </c>
      <c r="AE605" s="57" t="s">
        <v>255</v>
      </c>
      <c r="AF605" s="57" t="s">
        <v>236</v>
      </c>
      <c r="AG605" s="49" t="s">
        <v>229</v>
      </c>
      <c r="AH605" s="49">
        <v>0</v>
      </c>
      <c r="AI605" s="49">
        <v>2496.1</v>
      </c>
      <c r="AJ605" s="49">
        <v>2496.1</v>
      </c>
      <c r="AK605" s="57">
        <v>0.3</v>
      </c>
      <c r="AL605" s="26">
        <v>0</v>
      </c>
      <c r="AM605" s="37" t="s">
        <v>230</v>
      </c>
      <c r="AN605" s="31" t="s">
        <v>231</v>
      </c>
      <c r="AO605" s="31" t="s">
        <v>232</v>
      </c>
      <c r="AP605" s="45" t="s">
        <v>16963</v>
      </c>
      <c r="AQ605" s="27" t="str">
        <f t="shared" si="22"/>
        <v>Record Complete</v>
      </c>
      <c r="AR605" s="35"/>
      <c r="AS605" s="5" t="str">
        <f t="shared" si="23"/>
        <v/>
      </c>
      <c r="AT605" t="s">
        <v>17200</v>
      </c>
    </row>
    <row r="606" spans="1:46" ht="15.75" thickBot="1" x14ac:dyDescent="0.3">
      <c r="A606" s="30" t="s">
        <v>492</v>
      </c>
      <c r="B606" s="32">
        <v>1566</v>
      </c>
      <c r="C606" s="32" t="s">
        <v>213</v>
      </c>
      <c r="D606" s="32" t="s">
        <v>493</v>
      </c>
      <c r="E606" s="51" t="str">
        <f ca="1">IF(ISERROR(INDIRECT(CONCATENATE("FIPs_codes!",ADDRESS((MATCH($D606,INDIRECT($C606),0)+MATCH($C606,FIPs_codes!$G$1:$G$3296,0)-1),COLUMN(FIPs_codes!A604))))),"",INDIRECT(CONCATENATE("FIPs_codes!",ADDRESS((MATCH($D606,INDIRECT($C606),0)+MATCH($C606,FIPs_codes!$G$1:$G$3296,0)-1),COLUMN(FIPs_codes!A604)))))</f>
        <v>40083</v>
      </c>
      <c r="F606" s="51">
        <f ca="1">IF(ISERROR(INDIRECT(CONCATENATE("FIPs_codes!",ADDRESS((MATCH($D606,INDIRECT($C606),0)+MATCH($C606,FIPs_codes!$G$1:$G$3296,0)-1),COLUMN(FIPs_codes!C604))))),"",INDIRECT(CONCATENATE("FIPs_codes!",ADDRESS((MATCH($D606,INDIRECT($C606),0)+MATCH($C606,FIPs_codes!$G$1:$G$3296,0)-1),COLUMN(FIPs_codes!C604)))))</f>
        <v>6</v>
      </c>
      <c r="G606" s="34" t="s">
        <v>266</v>
      </c>
      <c r="H606" s="34" t="s">
        <v>217</v>
      </c>
      <c r="I606" s="36" t="s">
        <v>504</v>
      </c>
      <c r="J606" s="38" t="s">
        <v>268</v>
      </c>
      <c r="K606" s="50" t="s">
        <v>78</v>
      </c>
      <c r="L606" s="50" t="s">
        <v>269</v>
      </c>
      <c r="M606" s="50" t="s">
        <v>57</v>
      </c>
      <c r="N606" s="40" t="s">
        <v>314</v>
      </c>
      <c r="O606" s="40">
        <v>1981</v>
      </c>
      <c r="P606" s="40" t="s">
        <v>516</v>
      </c>
      <c r="Q606" s="125">
        <v>800</v>
      </c>
      <c r="R606" s="32" t="s">
        <v>60</v>
      </c>
      <c r="S606" s="42" t="s">
        <v>60</v>
      </c>
      <c r="T606" s="48" t="s">
        <v>306</v>
      </c>
      <c r="U606" s="32" t="s">
        <v>134</v>
      </c>
      <c r="V606" s="40" t="s">
        <v>308</v>
      </c>
      <c r="W606" s="44" t="s">
        <v>225</v>
      </c>
      <c r="X606" s="44" t="s">
        <v>65</v>
      </c>
      <c r="Y606" s="44">
        <v>41127</v>
      </c>
      <c r="Z606" s="32">
        <v>64</v>
      </c>
      <c r="AA606" s="125">
        <v>1340</v>
      </c>
      <c r="AB606" s="32" t="s">
        <v>66</v>
      </c>
      <c r="AC606" s="125">
        <v>42567.197204512326</v>
      </c>
      <c r="AD606" s="32" t="s">
        <v>309</v>
      </c>
      <c r="AE606" s="40" t="s">
        <v>255</v>
      </c>
      <c r="AF606" s="40" t="s">
        <v>236</v>
      </c>
      <c r="AG606" s="32" t="s">
        <v>229</v>
      </c>
      <c r="AH606" s="32">
        <v>0</v>
      </c>
      <c r="AI606" s="32">
        <v>2510.6</v>
      </c>
      <c r="AJ606" s="32">
        <v>2510.6</v>
      </c>
      <c r="AK606" s="40">
        <v>0.4</v>
      </c>
      <c r="AL606" s="26">
        <v>0</v>
      </c>
      <c r="AM606" s="56" t="s">
        <v>230</v>
      </c>
      <c r="AN606" s="50" t="s">
        <v>231</v>
      </c>
      <c r="AO606" s="50" t="s">
        <v>232</v>
      </c>
      <c r="AP606" s="45" t="s">
        <v>16963</v>
      </c>
      <c r="AQ606" s="27" t="str">
        <f t="shared" si="22"/>
        <v>Record Complete</v>
      </c>
      <c r="AR606" s="54"/>
      <c r="AS606" s="5" t="str">
        <f t="shared" si="23"/>
        <v/>
      </c>
      <c r="AT606" t="s">
        <v>17200</v>
      </c>
    </row>
    <row r="607" spans="1:46" ht="15.75" thickBot="1" x14ac:dyDescent="0.3">
      <c r="A607" s="47" t="s">
        <v>492</v>
      </c>
      <c r="B607" s="49">
        <v>1566</v>
      </c>
      <c r="C607" s="49" t="s">
        <v>213</v>
      </c>
      <c r="D607" s="49" t="s">
        <v>493</v>
      </c>
      <c r="E607" s="51" t="str">
        <f ca="1">IF(ISERROR(INDIRECT(CONCATENATE("FIPs_codes!",ADDRESS((MATCH($D607,INDIRECT($C607),0)+MATCH($C607,FIPs_codes!$G$1:$G$3296,0)-1),COLUMN(FIPs_codes!A605))))),"",INDIRECT(CONCATENATE("FIPs_codes!",ADDRESS((MATCH($D607,INDIRECT($C607),0)+MATCH($C607,FIPs_codes!$G$1:$G$3296,0)-1),COLUMN(FIPs_codes!A605)))))</f>
        <v>40083</v>
      </c>
      <c r="F607" s="51">
        <f ca="1">IF(ISERROR(INDIRECT(CONCATENATE("FIPs_codes!",ADDRESS((MATCH($D607,INDIRECT($C607),0)+MATCH($C607,FIPs_codes!$G$1:$G$3296,0)-1),COLUMN(FIPs_codes!C605))))),"",INDIRECT(CONCATENATE("FIPs_codes!",ADDRESS((MATCH($D607,INDIRECT($C607),0)+MATCH($C607,FIPs_codes!$G$1:$G$3296,0)-1),COLUMN(FIPs_codes!C605)))))</f>
        <v>6</v>
      </c>
      <c r="G607" s="51" t="s">
        <v>266</v>
      </c>
      <c r="H607" s="51" t="s">
        <v>217</v>
      </c>
      <c r="I607" s="53" t="s">
        <v>504</v>
      </c>
      <c r="J607" s="55" t="s">
        <v>268</v>
      </c>
      <c r="K607" s="31" t="s">
        <v>78</v>
      </c>
      <c r="L607" s="31" t="s">
        <v>269</v>
      </c>
      <c r="M607" s="31" t="s">
        <v>57</v>
      </c>
      <c r="N607" s="57" t="s">
        <v>314</v>
      </c>
      <c r="O607" s="57">
        <v>1977</v>
      </c>
      <c r="P607" s="57" t="s">
        <v>521</v>
      </c>
      <c r="Q607" s="128">
        <v>800</v>
      </c>
      <c r="R607" s="49" t="s">
        <v>244</v>
      </c>
      <c r="S607" s="59" t="s">
        <v>60</v>
      </c>
      <c r="T607" s="29" t="s">
        <v>306</v>
      </c>
      <c r="U607" s="49" t="s">
        <v>134</v>
      </c>
      <c r="V607" s="57" t="s">
        <v>308</v>
      </c>
      <c r="W607" s="61" t="s">
        <v>225</v>
      </c>
      <c r="X607" s="61" t="s">
        <v>65</v>
      </c>
      <c r="Y607" s="61">
        <v>41170</v>
      </c>
      <c r="Z607" s="49">
        <v>85</v>
      </c>
      <c r="AA607" s="128">
        <v>1340</v>
      </c>
      <c r="AB607" s="49" t="s">
        <v>66</v>
      </c>
      <c r="AC607" s="128">
        <v>55509</v>
      </c>
      <c r="AD607" s="49" t="s">
        <v>309</v>
      </c>
      <c r="AE607" s="57" t="s">
        <v>255</v>
      </c>
      <c r="AF607" s="57" t="s">
        <v>236</v>
      </c>
      <c r="AG607" s="49" t="s">
        <v>229</v>
      </c>
      <c r="AH607" s="49">
        <v>0</v>
      </c>
      <c r="AI607" s="49">
        <v>150</v>
      </c>
      <c r="AJ607" s="49">
        <v>150</v>
      </c>
      <c r="AK607" s="57">
        <v>0</v>
      </c>
      <c r="AL607" s="26">
        <v>0</v>
      </c>
      <c r="AM607" s="37" t="s">
        <v>230</v>
      </c>
      <c r="AN607" s="31" t="s">
        <v>231</v>
      </c>
      <c r="AO607" s="31" t="s">
        <v>232</v>
      </c>
      <c r="AP607" s="45" t="s">
        <v>16963</v>
      </c>
      <c r="AQ607" s="27" t="str">
        <f t="shared" si="22"/>
        <v>Record Complete</v>
      </c>
      <c r="AR607" s="35"/>
      <c r="AS607" s="5" t="str">
        <f t="shared" si="23"/>
        <v/>
      </c>
      <c r="AT607" t="s">
        <v>17200</v>
      </c>
    </row>
    <row r="608" spans="1:46" ht="15.75" thickBot="1" x14ac:dyDescent="0.3">
      <c r="A608" s="30" t="s">
        <v>492</v>
      </c>
      <c r="B608" s="32">
        <v>1566</v>
      </c>
      <c r="C608" s="32" t="s">
        <v>213</v>
      </c>
      <c r="D608" s="32" t="s">
        <v>493</v>
      </c>
      <c r="E608" s="51" t="str">
        <f ca="1">IF(ISERROR(INDIRECT(CONCATENATE("FIPs_codes!",ADDRESS((MATCH($D608,INDIRECT($C608),0)+MATCH($C608,FIPs_codes!$G$1:$G$3296,0)-1),COLUMN(FIPs_codes!A606))))),"",INDIRECT(CONCATENATE("FIPs_codes!",ADDRESS((MATCH($D608,INDIRECT($C608),0)+MATCH($C608,FIPs_codes!$G$1:$G$3296,0)-1),COLUMN(FIPs_codes!A606)))))</f>
        <v>40083</v>
      </c>
      <c r="F608" s="51">
        <f ca="1">IF(ISERROR(INDIRECT(CONCATENATE("FIPs_codes!",ADDRESS((MATCH($D608,INDIRECT($C608),0)+MATCH($C608,FIPs_codes!$G$1:$G$3296,0)-1),COLUMN(FIPs_codes!C606))))),"",INDIRECT(CONCATENATE("FIPs_codes!",ADDRESS((MATCH($D608,INDIRECT($C608),0)+MATCH($C608,FIPs_codes!$G$1:$G$3296,0)-1),COLUMN(FIPs_codes!C606)))))</f>
        <v>6</v>
      </c>
      <c r="G608" s="34" t="s">
        <v>266</v>
      </c>
      <c r="H608" s="34" t="s">
        <v>217</v>
      </c>
      <c r="I608" s="36" t="s">
        <v>504</v>
      </c>
      <c r="J608" s="38" t="s">
        <v>268</v>
      </c>
      <c r="K608" s="50" t="s">
        <v>78</v>
      </c>
      <c r="L608" s="50" t="s">
        <v>269</v>
      </c>
      <c r="M608" s="50" t="s">
        <v>57</v>
      </c>
      <c r="N608" s="40" t="s">
        <v>314</v>
      </c>
      <c r="O608" s="40">
        <v>1977</v>
      </c>
      <c r="P608" s="40" t="s">
        <v>521</v>
      </c>
      <c r="Q608" s="125">
        <v>800</v>
      </c>
      <c r="R608" s="32" t="s">
        <v>244</v>
      </c>
      <c r="S608" s="42" t="s">
        <v>60</v>
      </c>
      <c r="T608" s="48" t="s">
        <v>306</v>
      </c>
      <c r="U608" s="32" t="s">
        <v>134</v>
      </c>
      <c r="V608" s="40" t="s">
        <v>308</v>
      </c>
      <c r="W608" s="44" t="s">
        <v>225</v>
      </c>
      <c r="X608" s="44" t="s">
        <v>65</v>
      </c>
      <c r="Y608" s="44">
        <v>41170</v>
      </c>
      <c r="Z608" s="32">
        <v>85</v>
      </c>
      <c r="AA608" s="125">
        <v>1340</v>
      </c>
      <c r="AB608" s="32" t="s">
        <v>66</v>
      </c>
      <c r="AC608" s="125">
        <v>55509</v>
      </c>
      <c r="AD608" s="32" t="s">
        <v>309</v>
      </c>
      <c r="AE608" s="40" t="s">
        <v>255</v>
      </c>
      <c r="AF608" s="40" t="s">
        <v>236</v>
      </c>
      <c r="AG608" s="32" t="s">
        <v>229</v>
      </c>
      <c r="AH608" s="32">
        <v>0</v>
      </c>
      <c r="AI608" s="32">
        <v>153.30000000000001</v>
      </c>
      <c r="AJ608" s="32">
        <v>153.30000000000001</v>
      </c>
      <c r="AK608" s="40">
        <v>0</v>
      </c>
      <c r="AL608" s="26">
        <v>0</v>
      </c>
      <c r="AM608" s="56" t="s">
        <v>230</v>
      </c>
      <c r="AN608" s="50" t="s">
        <v>231</v>
      </c>
      <c r="AO608" s="50" t="s">
        <v>232</v>
      </c>
      <c r="AP608" s="45" t="s">
        <v>16963</v>
      </c>
      <c r="AQ608" s="27" t="str">
        <f t="shared" si="22"/>
        <v>Record Complete</v>
      </c>
      <c r="AR608" s="54"/>
      <c r="AS608" s="5" t="str">
        <f t="shared" si="23"/>
        <v/>
      </c>
      <c r="AT608" t="s">
        <v>17200</v>
      </c>
    </row>
    <row r="609" spans="1:46" ht="15.75" thickBot="1" x14ac:dyDescent="0.3">
      <c r="A609" s="47" t="s">
        <v>492</v>
      </c>
      <c r="B609" s="49">
        <v>1566</v>
      </c>
      <c r="C609" s="49" t="s">
        <v>213</v>
      </c>
      <c r="D609" s="49" t="s">
        <v>493</v>
      </c>
      <c r="E609" s="51" t="str">
        <f ca="1">IF(ISERROR(INDIRECT(CONCATENATE("FIPs_codes!",ADDRESS((MATCH($D609,INDIRECT($C609),0)+MATCH($C609,FIPs_codes!$G$1:$G$3296,0)-1),COLUMN(FIPs_codes!A607))))),"",INDIRECT(CONCATENATE("FIPs_codes!",ADDRESS((MATCH($D609,INDIRECT($C609),0)+MATCH($C609,FIPs_codes!$G$1:$G$3296,0)-1),COLUMN(FIPs_codes!A607)))))</f>
        <v>40083</v>
      </c>
      <c r="F609" s="51">
        <f ca="1">IF(ISERROR(INDIRECT(CONCATENATE("FIPs_codes!",ADDRESS((MATCH($D609,INDIRECT($C609),0)+MATCH($C609,FIPs_codes!$G$1:$G$3296,0)-1),COLUMN(FIPs_codes!C607))))),"",INDIRECT(CONCATENATE("FIPs_codes!",ADDRESS((MATCH($D609,INDIRECT($C609),0)+MATCH($C609,FIPs_codes!$G$1:$G$3296,0)-1),COLUMN(FIPs_codes!C607)))))</f>
        <v>6</v>
      </c>
      <c r="G609" s="51" t="s">
        <v>266</v>
      </c>
      <c r="H609" s="51" t="s">
        <v>217</v>
      </c>
      <c r="I609" s="53" t="s">
        <v>504</v>
      </c>
      <c r="J609" s="55" t="s">
        <v>268</v>
      </c>
      <c r="K609" s="31" t="s">
        <v>78</v>
      </c>
      <c r="L609" s="31" t="s">
        <v>269</v>
      </c>
      <c r="M609" s="31" t="s">
        <v>57</v>
      </c>
      <c r="N609" s="57" t="s">
        <v>314</v>
      </c>
      <c r="O609" s="57">
        <v>1977</v>
      </c>
      <c r="P609" s="57" t="s">
        <v>521</v>
      </c>
      <c r="Q609" s="128">
        <v>800</v>
      </c>
      <c r="R609" s="49" t="s">
        <v>244</v>
      </c>
      <c r="S609" s="59" t="s">
        <v>60</v>
      </c>
      <c r="T609" s="29" t="s">
        <v>306</v>
      </c>
      <c r="U609" s="49" t="s">
        <v>134</v>
      </c>
      <c r="V609" s="57" t="s">
        <v>308</v>
      </c>
      <c r="W609" s="61" t="s">
        <v>225</v>
      </c>
      <c r="X609" s="61" t="s">
        <v>65</v>
      </c>
      <c r="Y609" s="61">
        <v>41170</v>
      </c>
      <c r="Z609" s="49">
        <v>85</v>
      </c>
      <c r="AA609" s="128">
        <v>1340</v>
      </c>
      <c r="AB609" s="49" t="s">
        <v>66</v>
      </c>
      <c r="AC609" s="128">
        <v>55509.1</v>
      </c>
      <c r="AD609" s="49" t="s">
        <v>309</v>
      </c>
      <c r="AE609" s="57" t="s">
        <v>255</v>
      </c>
      <c r="AF609" s="57" t="s">
        <v>236</v>
      </c>
      <c r="AG609" s="49" t="s">
        <v>229</v>
      </c>
      <c r="AH609" s="49">
        <v>0</v>
      </c>
      <c r="AI609" s="49">
        <v>158.1</v>
      </c>
      <c r="AJ609" s="49">
        <v>158.1</v>
      </c>
      <c r="AK609" s="57">
        <v>0</v>
      </c>
      <c r="AL609" s="26">
        <v>0</v>
      </c>
      <c r="AM609" s="37" t="s">
        <v>230</v>
      </c>
      <c r="AN609" s="31" t="s">
        <v>231</v>
      </c>
      <c r="AO609" s="31" t="s">
        <v>232</v>
      </c>
      <c r="AP609" s="45" t="s">
        <v>16963</v>
      </c>
      <c r="AQ609" s="27" t="str">
        <f t="shared" si="22"/>
        <v>Record Complete</v>
      </c>
      <c r="AR609" s="35"/>
      <c r="AS609" s="5" t="str">
        <f t="shared" si="23"/>
        <v/>
      </c>
      <c r="AT609" t="s">
        <v>17200</v>
      </c>
    </row>
    <row r="610" spans="1:46" ht="15.75" thickBot="1" x14ac:dyDescent="0.3">
      <c r="A610" s="30" t="s">
        <v>523</v>
      </c>
      <c r="B610" s="32">
        <v>8825</v>
      </c>
      <c r="C610" s="32" t="s">
        <v>213</v>
      </c>
      <c r="D610" s="32" t="s">
        <v>290</v>
      </c>
      <c r="E610" s="51" t="str">
        <f ca="1">IF(ISERROR(INDIRECT(CONCATENATE("FIPs_codes!",ADDRESS((MATCH($D610,INDIRECT($C610),0)+MATCH($C610,FIPs_codes!$G$1:$G$3296,0)-1),COLUMN(FIPs_codes!A608))))),"",INDIRECT(CONCATENATE("FIPs_codes!",ADDRESS((MATCH($D610,INDIRECT($C610),0)+MATCH($C610,FIPs_codes!$G$1:$G$3296,0)-1),COLUMN(FIPs_codes!A608)))))</f>
        <v>40151</v>
      </c>
      <c r="F610" s="51">
        <f ca="1">IF(ISERROR(INDIRECT(CONCATENATE("FIPs_codes!",ADDRESS((MATCH($D610,INDIRECT($C610),0)+MATCH($C610,FIPs_codes!$G$1:$G$3296,0)-1),COLUMN(FIPs_codes!C608))))),"",INDIRECT(CONCATENATE("FIPs_codes!",ADDRESS((MATCH($D610,INDIRECT($C610),0)+MATCH($C610,FIPs_codes!$G$1:$G$3296,0)-1),COLUMN(FIPs_codes!C608)))))</f>
        <v>6</v>
      </c>
      <c r="G610" s="34" t="s">
        <v>329</v>
      </c>
      <c r="H610" s="34" t="s">
        <v>217</v>
      </c>
      <c r="I610" s="36" t="s">
        <v>362</v>
      </c>
      <c r="J610" s="38" t="s">
        <v>268</v>
      </c>
      <c r="K610" s="50" t="s">
        <v>78</v>
      </c>
      <c r="L610" s="50" t="s">
        <v>269</v>
      </c>
      <c r="M610" s="50" t="s">
        <v>57</v>
      </c>
      <c r="N610" s="40" t="s">
        <v>363</v>
      </c>
      <c r="O610" s="40">
        <v>2011</v>
      </c>
      <c r="P610" s="40" t="s">
        <v>524</v>
      </c>
      <c r="Q610" s="125">
        <v>145</v>
      </c>
      <c r="R610" s="32" t="s">
        <v>244</v>
      </c>
      <c r="S610" s="42" t="s">
        <v>60</v>
      </c>
      <c r="T610" s="48" t="s">
        <v>223</v>
      </c>
      <c r="U610" s="32" t="s">
        <v>134</v>
      </c>
      <c r="V610" s="40" t="s">
        <v>224</v>
      </c>
      <c r="W610" s="44" t="s">
        <v>225</v>
      </c>
      <c r="X610" s="44" t="s">
        <v>226</v>
      </c>
      <c r="Y610" s="44">
        <v>41051</v>
      </c>
      <c r="Z610" s="32">
        <v>83</v>
      </c>
      <c r="AA610" s="125">
        <v>851</v>
      </c>
      <c r="AB610" s="32" t="s">
        <v>66</v>
      </c>
      <c r="AC610" s="125">
        <v>678</v>
      </c>
      <c r="AD610" s="32" t="s">
        <v>227</v>
      </c>
      <c r="AE610" s="40" t="s">
        <v>235</v>
      </c>
      <c r="AF610" s="40" t="s">
        <v>236</v>
      </c>
      <c r="AG610" s="32" t="s">
        <v>229</v>
      </c>
      <c r="AH610" s="32">
        <v>0</v>
      </c>
      <c r="AI610" s="32">
        <v>19.3</v>
      </c>
      <c r="AJ610" s="32">
        <v>19.3</v>
      </c>
      <c r="AK610" s="40">
        <v>0</v>
      </c>
      <c r="AL610" s="26">
        <v>0</v>
      </c>
      <c r="AM610" s="56" t="s">
        <v>230</v>
      </c>
      <c r="AN610" s="50" t="s">
        <v>231</v>
      </c>
      <c r="AO610" s="50" t="s">
        <v>232</v>
      </c>
      <c r="AP610" s="45" t="s">
        <v>16963</v>
      </c>
      <c r="AQ610" s="27" t="str">
        <f t="shared" si="22"/>
        <v>Record Complete</v>
      </c>
      <c r="AR610" s="54"/>
      <c r="AS610" s="5" t="str">
        <f t="shared" si="23"/>
        <v/>
      </c>
      <c r="AT610" t="s">
        <v>17200</v>
      </c>
    </row>
    <row r="611" spans="1:46" ht="15.75" thickBot="1" x14ac:dyDescent="0.3">
      <c r="A611" s="47" t="s">
        <v>523</v>
      </c>
      <c r="B611" s="49">
        <v>8825</v>
      </c>
      <c r="C611" s="49" t="s">
        <v>213</v>
      </c>
      <c r="D611" s="49" t="s">
        <v>290</v>
      </c>
      <c r="E611" s="51" t="str">
        <f ca="1">IF(ISERROR(INDIRECT(CONCATENATE("FIPs_codes!",ADDRESS((MATCH($D611,INDIRECT($C611),0)+MATCH($C611,FIPs_codes!$G$1:$G$3296,0)-1),COLUMN(FIPs_codes!A609))))),"",INDIRECT(CONCATENATE("FIPs_codes!",ADDRESS((MATCH($D611,INDIRECT($C611),0)+MATCH($C611,FIPs_codes!$G$1:$G$3296,0)-1),COLUMN(FIPs_codes!A609)))))</f>
        <v>40151</v>
      </c>
      <c r="F611" s="51">
        <f ca="1">IF(ISERROR(INDIRECT(CONCATENATE("FIPs_codes!",ADDRESS((MATCH($D611,INDIRECT($C611),0)+MATCH($C611,FIPs_codes!$G$1:$G$3296,0)-1),COLUMN(FIPs_codes!C609))))),"",INDIRECT(CONCATENATE("FIPs_codes!",ADDRESS((MATCH($D611,INDIRECT($C611),0)+MATCH($C611,FIPs_codes!$G$1:$G$3296,0)-1),COLUMN(FIPs_codes!C609)))))</f>
        <v>6</v>
      </c>
      <c r="G611" s="51" t="s">
        <v>329</v>
      </c>
      <c r="H611" s="51" t="s">
        <v>217</v>
      </c>
      <c r="I611" s="53" t="s">
        <v>362</v>
      </c>
      <c r="J611" s="55" t="s">
        <v>268</v>
      </c>
      <c r="K611" s="31" t="s">
        <v>78</v>
      </c>
      <c r="L611" s="31" t="s">
        <v>269</v>
      </c>
      <c r="M611" s="31" t="s">
        <v>57</v>
      </c>
      <c r="N611" s="57" t="s">
        <v>363</v>
      </c>
      <c r="O611" s="57">
        <v>2011</v>
      </c>
      <c r="P611" s="57" t="s">
        <v>524</v>
      </c>
      <c r="Q611" s="128">
        <v>145</v>
      </c>
      <c r="R611" s="49" t="s">
        <v>244</v>
      </c>
      <c r="S611" s="59" t="s">
        <v>60</v>
      </c>
      <c r="T611" s="29" t="s">
        <v>223</v>
      </c>
      <c r="U611" s="49" t="s">
        <v>134</v>
      </c>
      <c r="V611" s="57" t="s">
        <v>224</v>
      </c>
      <c r="W611" s="61" t="s">
        <v>225</v>
      </c>
      <c r="X611" s="61" t="s">
        <v>226</v>
      </c>
      <c r="Y611" s="61">
        <v>41051</v>
      </c>
      <c r="Z611" s="49">
        <v>83</v>
      </c>
      <c r="AA611" s="128">
        <v>851</v>
      </c>
      <c r="AB611" s="49" t="s">
        <v>66</v>
      </c>
      <c r="AC611" s="128">
        <v>678</v>
      </c>
      <c r="AD611" s="49" t="s">
        <v>227</v>
      </c>
      <c r="AE611" s="57" t="s">
        <v>333</v>
      </c>
      <c r="AF611" s="57" t="s">
        <v>236</v>
      </c>
      <c r="AG611" s="49" t="s">
        <v>229</v>
      </c>
      <c r="AH611" s="49">
        <v>0</v>
      </c>
      <c r="AI611" s="49">
        <v>24.5</v>
      </c>
      <c r="AJ611" s="49">
        <v>24.5</v>
      </c>
      <c r="AK611" s="57">
        <v>0</v>
      </c>
      <c r="AL611" s="26">
        <v>0</v>
      </c>
      <c r="AM611" s="37" t="s">
        <v>230</v>
      </c>
      <c r="AN611" s="31" t="s">
        <v>231</v>
      </c>
      <c r="AO611" s="31" t="s">
        <v>232</v>
      </c>
      <c r="AP611" s="45" t="s">
        <v>16963</v>
      </c>
      <c r="AQ611" s="27" t="str">
        <f t="shared" si="22"/>
        <v>Record Complete</v>
      </c>
      <c r="AR611" s="35"/>
      <c r="AS611" s="5" t="str">
        <f t="shared" si="23"/>
        <v/>
      </c>
      <c r="AT611" t="s">
        <v>17200</v>
      </c>
    </row>
    <row r="612" spans="1:46" ht="15.75" thickBot="1" x14ac:dyDescent="0.3">
      <c r="A612" s="30" t="s">
        <v>523</v>
      </c>
      <c r="B612" s="32">
        <v>8825</v>
      </c>
      <c r="C612" s="32" t="s">
        <v>213</v>
      </c>
      <c r="D612" s="32" t="s">
        <v>290</v>
      </c>
      <c r="E612" s="51" t="str">
        <f ca="1">IF(ISERROR(INDIRECT(CONCATENATE("FIPs_codes!",ADDRESS((MATCH($D612,INDIRECT($C612),0)+MATCH($C612,FIPs_codes!$G$1:$G$3296,0)-1),COLUMN(FIPs_codes!A610))))),"",INDIRECT(CONCATENATE("FIPs_codes!",ADDRESS((MATCH($D612,INDIRECT($C612),0)+MATCH($C612,FIPs_codes!$G$1:$G$3296,0)-1),COLUMN(FIPs_codes!A610)))))</f>
        <v>40151</v>
      </c>
      <c r="F612" s="51">
        <f ca="1">IF(ISERROR(INDIRECT(CONCATENATE("FIPs_codes!",ADDRESS((MATCH($D612,INDIRECT($C612),0)+MATCH($C612,FIPs_codes!$G$1:$G$3296,0)-1),COLUMN(FIPs_codes!C610))))),"",INDIRECT(CONCATENATE("FIPs_codes!",ADDRESS((MATCH($D612,INDIRECT($C612),0)+MATCH($C612,FIPs_codes!$G$1:$G$3296,0)-1),COLUMN(FIPs_codes!C610)))))</f>
        <v>6</v>
      </c>
      <c r="G612" s="34" t="s">
        <v>329</v>
      </c>
      <c r="H612" s="34" t="s">
        <v>217</v>
      </c>
      <c r="I612" s="36" t="s">
        <v>362</v>
      </c>
      <c r="J612" s="38" t="s">
        <v>268</v>
      </c>
      <c r="K612" s="50" t="s">
        <v>78</v>
      </c>
      <c r="L612" s="50" t="s">
        <v>269</v>
      </c>
      <c r="M612" s="50" t="s">
        <v>57</v>
      </c>
      <c r="N612" s="40" t="s">
        <v>363</v>
      </c>
      <c r="O612" s="40">
        <v>2011</v>
      </c>
      <c r="P612" s="40" t="s">
        <v>524</v>
      </c>
      <c r="Q612" s="125">
        <v>145</v>
      </c>
      <c r="R612" s="32" t="s">
        <v>244</v>
      </c>
      <c r="S612" s="42" t="s">
        <v>60</v>
      </c>
      <c r="T612" s="48" t="s">
        <v>223</v>
      </c>
      <c r="U612" s="32" t="s">
        <v>134</v>
      </c>
      <c r="V612" s="40" t="s">
        <v>224</v>
      </c>
      <c r="W612" s="44" t="s">
        <v>225</v>
      </c>
      <c r="X612" s="44" t="s">
        <v>226</v>
      </c>
      <c r="Y612" s="44">
        <v>41051</v>
      </c>
      <c r="Z612" s="32">
        <v>83</v>
      </c>
      <c r="AA612" s="125">
        <v>851</v>
      </c>
      <c r="AB612" s="32" t="s">
        <v>66</v>
      </c>
      <c r="AC612" s="125">
        <v>678</v>
      </c>
      <c r="AD612" s="32" t="s">
        <v>227</v>
      </c>
      <c r="AE612" s="40" t="s">
        <v>235</v>
      </c>
      <c r="AF612" s="40" t="s">
        <v>236</v>
      </c>
      <c r="AG612" s="32" t="s">
        <v>229</v>
      </c>
      <c r="AH612" s="32">
        <v>0.8</v>
      </c>
      <c r="AI612" s="32">
        <v>28.3</v>
      </c>
      <c r="AJ612" s="32">
        <v>28.1</v>
      </c>
      <c r="AK612" s="40">
        <v>0</v>
      </c>
      <c r="AL612" s="26">
        <v>2.7491408934707903E-2</v>
      </c>
      <c r="AM612" s="56" t="s">
        <v>230</v>
      </c>
      <c r="AN612" s="50" t="s">
        <v>231</v>
      </c>
      <c r="AO612" s="50" t="s">
        <v>232</v>
      </c>
      <c r="AP612" s="45" t="s">
        <v>16963</v>
      </c>
      <c r="AQ612" s="27" t="str">
        <f t="shared" si="22"/>
        <v>Record Complete</v>
      </c>
      <c r="AR612" s="54"/>
      <c r="AS612" s="5" t="str">
        <f t="shared" si="23"/>
        <v/>
      </c>
      <c r="AT612" t="s">
        <v>17200</v>
      </c>
    </row>
    <row r="613" spans="1:46" ht="15.75" thickBot="1" x14ac:dyDescent="0.3">
      <c r="A613" s="30" t="s">
        <v>525</v>
      </c>
      <c r="B613" s="32">
        <v>6511</v>
      </c>
      <c r="C613" s="32" t="s">
        <v>213</v>
      </c>
      <c r="D613" s="32" t="s">
        <v>526</v>
      </c>
      <c r="E613" s="51" t="str">
        <f ca="1">IF(ISERROR(INDIRECT(CONCATENATE("FIPs_codes!",ADDRESS((MATCH($D613,INDIRECT($C613),0)+MATCH($C613,FIPs_codes!$G$1:$G$3296,0)-1),COLUMN(FIPs_codes!A611))))),"",INDIRECT(CONCATENATE("FIPs_codes!",ADDRESS((MATCH($D613,INDIRECT($C613),0)+MATCH($C613,FIPs_codes!$G$1:$G$3296,0)-1),COLUMN(FIPs_codes!A611)))))</f>
        <v>40069</v>
      </c>
      <c r="F613" s="51">
        <f ca="1">IF(ISERROR(INDIRECT(CONCATENATE("FIPs_codes!",ADDRESS((MATCH($D613,INDIRECT($C613),0)+MATCH($C613,FIPs_codes!$G$1:$G$3296,0)-1),COLUMN(FIPs_codes!C611))))),"",INDIRECT(CONCATENATE("FIPs_codes!",ADDRESS((MATCH($D613,INDIRECT($C613),0)+MATCH($C613,FIPs_codes!$G$1:$G$3296,0)-1),COLUMN(FIPs_codes!C611)))))</f>
        <v>6</v>
      </c>
      <c r="G613" s="34" t="s">
        <v>216</v>
      </c>
      <c r="H613" s="34" t="s">
        <v>217</v>
      </c>
      <c r="I613" s="36" t="s">
        <v>528</v>
      </c>
      <c r="J613" s="38" t="s">
        <v>219</v>
      </c>
      <c r="K613" s="50" t="s">
        <v>78</v>
      </c>
      <c r="L613" s="50" t="s">
        <v>220</v>
      </c>
      <c r="M613" s="50" t="s">
        <v>57</v>
      </c>
      <c r="N613" s="40" t="s">
        <v>221</v>
      </c>
      <c r="O613" s="40">
        <v>2007</v>
      </c>
      <c r="P613" s="40" t="s">
        <v>529</v>
      </c>
      <c r="Q613" s="125">
        <v>630</v>
      </c>
      <c r="R613" s="32" t="s">
        <v>60</v>
      </c>
      <c r="S613" s="42" t="s">
        <v>60</v>
      </c>
      <c r="T613" s="48" t="s">
        <v>223</v>
      </c>
      <c r="U613" s="32" t="s">
        <v>134</v>
      </c>
      <c r="V613" s="40" t="s">
        <v>224</v>
      </c>
      <c r="W613" s="44" t="s">
        <v>225</v>
      </c>
      <c r="X613" s="44" t="s">
        <v>226</v>
      </c>
      <c r="Y613" s="44">
        <v>41003</v>
      </c>
      <c r="Z613" s="32">
        <v>92</v>
      </c>
      <c r="AA613" s="125">
        <v>1083</v>
      </c>
      <c r="AB613" s="32" t="s">
        <v>66</v>
      </c>
      <c r="AC613" s="125">
        <v>4086</v>
      </c>
      <c r="AD613" s="32" t="s">
        <v>227</v>
      </c>
      <c r="AE613" s="40" t="s">
        <v>235</v>
      </c>
      <c r="AF613" s="40" t="s">
        <v>68</v>
      </c>
      <c r="AG613" s="32" t="s">
        <v>229</v>
      </c>
      <c r="AH613" s="32">
        <v>52.8</v>
      </c>
      <c r="AI613" s="32">
        <v>85.4</v>
      </c>
      <c r="AJ613" s="32">
        <v>138.19999999999999</v>
      </c>
      <c r="AK613" s="40">
        <v>8.4</v>
      </c>
      <c r="AL613" s="26">
        <v>0.38205499276410998</v>
      </c>
      <c r="AM613" s="56" t="s">
        <v>230</v>
      </c>
      <c r="AN613" s="50" t="s">
        <v>231</v>
      </c>
      <c r="AO613" s="50" t="s">
        <v>232</v>
      </c>
      <c r="AP613" s="45" t="s">
        <v>16963</v>
      </c>
      <c r="AQ613" s="27" t="str">
        <f t="shared" si="22"/>
        <v>Record Complete</v>
      </c>
      <c r="AR613" s="54" t="s">
        <v>234</v>
      </c>
      <c r="AS613" s="5" t="str">
        <f t="shared" si="23"/>
        <v/>
      </c>
      <c r="AT613" t="s">
        <v>17200</v>
      </c>
    </row>
    <row r="614" spans="1:46" ht="15.75" thickBot="1" x14ac:dyDescent="0.3">
      <c r="A614" s="47" t="s">
        <v>525</v>
      </c>
      <c r="B614" s="49">
        <v>6511</v>
      </c>
      <c r="C614" s="49" t="s">
        <v>213</v>
      </c>
      <c r="D614" s="49" t="s">
        <v>526</v>
      </c>
      <c r="E614" s="51" t="str">
        <f ca="1">IF(ISERROR(INDIRECT(CONCATENATE("FIPs_codes!",ADDRESS((MATCH($D614,INDIRECT($C614),0)+MATCH($C614,FIPs_codes!$G$1:$G$3296,0)-1),COLUMN(FIPs_codes!A612))))),"",INDIRECT(CONCATENATE("FIPs_codes!",ADDRESS((MATCH($D614,INDIRECT($C614),0)+MATCH($C614,FIPs_codes!$G$1:$G$3296,0)-1),COLUMN(FIPs_codes!A612)))))</f>
        <v>40069</v>
      </c>
      <c r="F614" s="51">
        <f ca="1">IF(ISERROR(INDIRECT(CONCATENATE("FIPs_codes!",ADDRESS((MATCH($D614,INDIRECT($C614),0)+MATCH($C614,FIPs_codes!$G$1:$G$3296,0)-1),COLUMN(FIPs_codes!C612))))),"",INDIRECT(CONCATENATE("FIPs_codes!",ADDRESS((MATCH($D614,INDIRECT($C614),0)+MATCH($C614,FIPs_codes!$G$1:$G$3296,0)-1),COLUMN(FIPs_codes!C612)))))</f>
        <v>6</v>
      </c>
      <c r="G614" s="51" t="s">
        <v>216</v>
      </c>
      <c r="H614" s="51" t="s">
        <v>217</v>
      </c>
      <c r="I614" s="53" t="s">
        <v>528</v>
      </c>
      <c r="J614" s="55" t="s">
        <v>219</v>
      </c>
      <c r="K614" s="31" t="s">
        <v>78</v>
      </c>
      <c r="L614" s="31" t="s">
        <v>220</v>
      </c>
      <c r="M614" s="31" t="s">
        <v>57</v>
      </c>
      <c r="N614" s="57" t="s">
        <v>221</v>
      </c>
      <c r="O614" s="57">
        <v>2007</v>
      </c>
      <c r="P614" s="57" t="s">
        <v>529</v>
      </c>
      <c r="Q614" s="128">
        <v>630</v>
      </c>
      <c r="R614" s="49" t="s">
        <v>60</v>
      </c>
      <c r="S614" s="59" t="s">
        <v>60</v>
      </c>
      <c r="T614" s="29" t="s">
        <v>223</v>
      </c>
      <c r="U614" s="49" t="s">
        <v>134</v>
      </c>
      <c r="V614" s="57" t="s">
        <v>224</v>
      </c>
      <c r="W614" s="61" t="s">
        <v>225</v>
      </c>
      <c r="X614" s="61" t="s">
        <v>226</v>
      </c>
      <c r="Y614" s="61">
        <v>41003</v>
      </c>
      <c r="Z614" s="49">
        <v>92</v>
      </c>
      <c r="AA614" s="128">
        <v>1083</v>
      </c>
      <c r="AB614" s="49" t="s">
        <v>66</v>
      </c>
      <c r="AC614" s="128">
        <v>4086</v>
      </c>
      <c r="AD614" s="49" t="s">
        <v>227</v>
      </c>
      <c r="AE614" s="57" t="s">
        <v>235</v>
      </c>
      <c r="AF614" s="57" t="s">
        <v>68</v>
      </c>
      <c r="AG614" s="49" t="s">
        <v>229</v>
      </c>
      <c r="AH614" s="49">
        <v>54.7</v>
      </c>
      <c r="AI614" s="49">
        <v>85.4</v>
      </c>
      <c r="AJ614" s="49">
        <v>140.1</v>
      </c>
      <c r="AK614" s="57">
        <v>8.4</v>
      </c>
      <c r="AL614" s="26">
        <v>0.39043540328336895</v>
      </c>
      <c r="AM614" s="37" t="s">
        <v>230</v>
      </c>
      <c r="AN614" s="31" t="s">
        <v>231</v>
      </c>
      <c r="AO614" s="31" t="s">
        <v>232</v>
      </c>
      <c r="AP614" s="45" t="s">
        <v>16963</v>
      </c>
      <c r="AQ614" s="27" t="str">
        <f t="shared" si="22"/>
        <v>Record Complete</v>
      </c>
      <c r="AR614" s="35" t="s">
        <v>234</v>
      </c>
      <c r="AS614" s="5" t="str">
        <f t="shared" si="23"/>
        <v/>
      </c>
      <c r="AT614" t="s">
        <v>17200</v>
      </c>
    </row>
    <row r="615" spans="1:46" ht="15.75" thickBot="1" x14ac:dyDescent="0.3">
      <c r="A615" s="30" t="s">
        <v>525</v>
      </c>
      <c r="B615" s="32">
        <v>6511</v>
      </c>
      <c r="C615" s="32" t="s">
        <v>213</v>
      </c>
      <c r="D615" s="32" t="s">
        <v>526</v>
      </c>
      <c r="E615" s="51" t="str">
        <f ca="1">IF(ISERROR(INDIRECT(CONCATENATE("FIPs_codes!",ADDRESS((MATCH($D615,INDIRECT($C615),0)+MATCH($C615,FIPs_codes!$G$1:$G$3296,0)-1),COLUMN(FIPs_codes!A613))))),"",INDIRECT(CONCATENATE("FIPs_codes!",ADDRESS((MATCH($D615,INDIRECT($C615),0)+MATCH($C615,FIPs_codes!$G$1:$G$3296,0)-1),COLUMN(FIPs_codes!A613)))))</f>
        <v>40069</v>
      </c>
      <c r="F615" s="51">
        <f ca="1">IF(ISERROR(INDIRECT(CONCATENATE("FIPs_codes!",ADDRESS((MATCH($D615,INDIRECT($C615),0)+MATCH($C615,FIPs_codes!$G$1:$G$3296,0)-1),COLUMN(FIPs_codes!C613))))),"",INDIRECT(CONCATENATE("FIPs_codes!",ADDRESS((MATCH($D615,INDIRECT($C615),0)+MATCH($C615,FIPs_codes!$G$1:$G$3296,0)-1),COLUMN(FIPs_codes!C613)))))</f>
        <v>6</v>
      </c>
      <c r="G615" s="34" t="s">
        <v>216</v>
      </c>
      <c r="H615" s="34" t="s">
        <v>217</v>
      </c>
      <c r="I615" s="36" t="s">
        <v>528</v>
      </c>
      <c r="J615" s="38" t="s">
        <v>219</v>
      </c>
      <c r="K615" s="50" t="s">
        <v>78</v>
      </c>
      <c r="L615" s="50" t="s">
        <v>220</v>
      </c>
      <c r="M615" s="50" t="s">
        <v>57</v>
      </c>
      <c r="N615" s="40" t="s">
        <v>221</v>
      </c>
      <c r="O615" s="40">
        <v>2007</v>
      </c>
      <c r="P615" s="40" t="s">
        <v>529</v>
      </c>
      <c r="Q615" s="125">
        <v>630</v>
      </c>
      <c r="R615" s="32" t="s">
        <v>60</v>
      </c>
      <c r="S615" s="42" t="s">
        <v>60</v>
      </c>
      <c r="T615" s="48" t="s">
        <v>223</v>
      </c>
      <c r="U615" s="32" t="s">
        <v>134</v>
      </c>
      <c r="V615" s="40" t="s">
        <v>224</v>
      </c>
      <c r="W615" s="44" t="s">
        <v>225</v>
      </c>
      <c r="X615" s="44" t="s">
        <v>226</v>
      </c>
      <c r="Y615" s="44">
        <v>41003</v>
      </c>
      <c r="Z615" s="32">
        <v>92</v>
      </c>
      <c r="AA615" s="125">
        <v>1083</v>
      </c>
      <c r="AB615" s="32" t="s">
        <v>66</v>
      </c>
      <c r="AC615" s="125">
        <v>4086</v>
      </c>
      <c r="AD615" s="32" t="s">
        <v>227</v>
      </c>
      <c r="AE615" s="40" t="s">
        <v>235</v>
      </c>
      <c r="AF615" s="40" t="s">
        <v>68</v>
      </c>
      <c r="AG615" s="32" t="s">
        <v>229</v>
      </c>
      <c r="AH615" s="32">
        <v>49.3</v>
      </c>
      <c r="AI615" s="32">
        <v>105</v>
      </c>
      <c r="AJ615" s="32">
        <v>154.4</v>
      </c>
      <c r="AK615" s="40">
        <v>8.3000000000000007</v>
      </c>
      <c r="AL615" s="26">
        <v>0.31950745301360983</v>
      </c>
      <c r="AM615" s="56" t="s">
        <v>230</v>
      </c>
      <c r="AN615" s="50" t="s">
        <v>231</v>
      </c>
      <c r="AO615" s="50" t="s">
        <v>232</v>
      </c>
      <c r="AP615" s="45" t="s">
        <v>16963</v>
      </c>
      <c r="AQ615" s="27" t="str">
        <f t="shared" si="22"/>
        <v>Record Complete</v>
      </c>
      <c r="AR615" s="54" t="s">
        <v>234</v>
      </c>
      <c r="AS615" s="5" t="str">
        <f t="shared" si="23"/>
        <v/>
      </c>
      <c r="AT615" t="s">
        <v>17200</v>
      </c>
    </row>
    <row r="616" spans="1:46" ht="15.75" thickBot="1" x14ac:dyDescent="0.3">
      <c r="A616" s="29" t="s">
        <v>97</v>
      </c>
      <c r="B616" s="31">
        <v>214</v>
      </c>
      <c r="C616" s="31" t="s">
        <v>49</v>
      </c>
      <c r="D616" s="31" t="s">
        <v>98</v>
      </c>
      <c r="E616" s="51" t="str">
        <f ca="1">IF(ISERROR(INDIRECT(CONCATENATE("FIPs_codes!",ADDRESS((MATCH($D616,INDIRECT($C616),0)+MATCH($C616,FIPs_codes!$G$1:$G$3296,0)-1),COLUMN(FIPs_codes!A614))))),"",INDIRECT(CONCATENATE("FIPs_codes!",ADDRESS((MATCH($D616,INDIRECT($C616),0)+MATCH($C616,FIPs_codes!$G$1:$G$3296,0)-1),COLUMN(FIPs_codes!A614)))))</f>
        <v>02070</v>
      </c>
      <c r="F616" s="51">
        <f ca="1">IF(ISERROR(INDIRECT(CONCATENATE("FIPs_codes!",ADDRESS((MATCH($D616,INDIRECT($C616),0)+MATCH($C616,FIPs_codes!$G$1:$G$3296,0)-1),COLUMN(FIPs_codes!C614))))),"",INDIRECT(CONCATENATE("FIPs_codes!",ADDRESS((MATCH($D616,INDIRECT($C616),0)+MATCH($C616,FIPs_codes!$G$1:$G$3296,0)-1),COLUMN(FIPs_codes!C614)))))</f>
        <v>10</v>
      </c>
      <c r="G616" s="31" t="s">
        <v>100</v>
      </c>
      <c r="H616" s="31" t="s">
        <v>53</v>
      </c>
      <c r="I616" s="35" t="s">
        <v>101</v>
      </c>
      <c r="J616" s="55"/>
      <c r="K616" s="31" t="s">
        <v>78</v>
      </c>
      <c r="L616" s="31" t="s">
        <v>102</v>
      </c>
      <c r="M616" s="31" t="s">
        <v>103</v>
      </c>
      <c r="N616" s="39" t="s">
        <v>102</v>
      </c>
      <c r="O616" s="39"/>
      <c r="P616" s="39">
        <v>12</v>
      </c>
      <c r="Q616" s="31" t="s">
        <v>104</v>
      </c>
      <c r="R616" s="31" t="s">
        <v>60</v>
      </c>
      <c r="S616" s="41" t="s">
        <v>60</v>
      </c>
      <c r="T616" s="29" t="s">
        <v>61</v>
      </c>
      <c r="U616" s="49" t="s">
        <v>62</v>
      </c>
      <c r="V616" s="57" t="s">
        <v>63</v>
      </c>
      <c r="W616" s="61" t="s">
        <v>64</v>
      </c>
      <c r="X616" s="43" t="s">
        <v>65</v>
      </c>
      <c r="Y616" s="43">
        <v>41184</v>
      </c>
      <c r="Z616" s="31">
        <v>100</v>
      </c>
      <c r="AA616" s="31">
        <v>744</v>
      </c>
      <c r="AB616" s="31" t="s">
        <v>66</v>
      </c>
      <c r="AC616" s="31">
        <v>3361</v>
      </c>
      <c r="AD616" s="31" t="s">
        <v>105</v>
      </c>
      <c r="AE616" s="39"/>
      <c r="AF616" s="39" t="s">
        <v>68</v>
      </c>
      <c r="AG616" s="31" t="s">
        <v>69</v>
      </c>
      <c r="AH616" s="31">
        <v>66.900000000000006</v>
      </c>
      <c r="AI616" s="31"/>
      <c r="AJ616" s="31">
        <v>1056</v>
      </c>
      <c r="AK616" s="39"/>
      <c r="AL616" s="26">
        <v>6.3352272727272729E-2</v>
      </c>
      <c r="AM616" s="37" t="s">
        <v>53</v>
      </c>
      <c r="AN616" s="31" t="s">
        <v>70</v>
      </c>
      <c r="AO616" s="31"/>
      <c r="AP616" s="45" t="s">
        <v>71</v>
      </c>
      <c r="AQ616" s="27" t="str">
        <f t="shared" si="22"/>
        <v>Record Complete</v>
      </c>
      <c r="AR616" s="35"/>
      <c r="AS616" s="5" t="str">
        <f t="shared" si="23"/>
        <v/>
      </c>
      <c r="AT616" t="s">
        <v>17200</v>
      </c>
    </row>
    <row r="617" spans="1:46" ht="15.75" thickBot="1" x14ac:dyDescent="0.3">
      <c r="A617" s="48" t="s">
        <v>97</v>
      </c>
      <c r="B617" s="50">
        <v>214</v>
      </c>
      <c r="C617" s="50" t="s">
        <v>49</v>
      </c>
      <c r="D617" s="50" t="s">
        <v>98</v>
      </c>
      <c r="E617" s="51" t="str">
        <f ca="1">IF(ISERROR(INDIRECT(CONCATENATE("FIPs_codes!",ADDRESS((MATCH($D617,INDIRECT($C617),0)+MATCH($C617,FIPs_codes!$G$1:$G$3296,0)-1),COLUMN(FIPs_codes!A615))))),"",INDIRECT(CONCATENATE("FIPs_codes!",ADDRESS((MATCH($D617,INDIRECT($C617),0)+MATCH($C617,FIPs_codes!$G$1:$G$3296,0)-1),COLUMN(FIPs_codes!A615)))))</f>
        <v>02070</v>
      </c>
      <c r="F617" s="51">
        <f ca="1">IF(ISERROR(INDIRECT(CONCATENATE("FIPs_codes!",ADDRESS((MATCH($D617,INDIRECT($C617),0)+MATCH($C617,FIPs_codes!$G$1:$G$3296,0)-1),COLUMN(FIPs_codes!C615))))),"",INDIRECT(CONCATENATE("FIPs_codes!",ADDRESS((MATCH($D617,INDIRECT($C617),0)+MATCH($C617,FIPs_codes!$G$1:$G$3296,0)-1),COLUMN(FIPs_codes!C615)))))</f>
        <v>10</v>
      </c>
      <c r="G617" s="50" t="s">
        <v>100</v>
      </c>
      <c r="H617" s="50" t="s">
        <v>53</v>
      </c>
      <c r="I617" s="54" t="s">
        <v>101</v>
      </c>
      <c r="J617" s="38"/>
      <c r="K617" s="50" t="s">
        <v>78</v>
      </c>
      <c r="L617" s="50" t="s">
        <v>102</v>
      </c>
      <c r="M617" s="50" t="s">
        <v>103</v>
      </c>
      <c r="N617" s="58" t="s">
        <v>102</v>
      </c>
      <c r="O617" s="58"/>
      <c r="P617" s="58">
        <v>13</v>
      </c>
      <c r="Q617" s="50" t="s">
        <v>104</v>
      </c>
      <c r="R617" s="50" t="s">
        <v>60</v>
      </c>
      <c r="S617" s="60" t="s">
        <v>60</v>
      </c>
      <c r="T617" s="48" t="s">
        <v>61</v>
      </c>
      <c r="U617" s="32" t="s">
        <v>62</v>
      </c>
      <c r="V617" s="40" t="s">
        <v>63</v>
      </c>
      <c r="W617" s="44" t="s">
        <v>64</v>
      </c>
      <c r="X617" s="62" t="s">
        <v>65</v>
      </c>
      <c r="Y617" s="62">
        <v>41185</v>
      </c>
      <c r="Z617" s="50">
        <v>25</v>
      </c>
      <c r="AA617" s="50">
        <v>498</v>
      </c>
      <c r="AB617" s="50" t="s">
        <v>66</v>
      </c>
      <c r="AC617" s="50">
        <v>1719</v>
      </c>
      <c r="AD617" s="50" t="s">
        <v>105</v>
      </c>
      <c r="AE617" s="58"/>
      <c r="AF617" s="58" t="s">
        <v>68</v>
      </c>
      <c r="AG617" s="50" t="s">
        <v>69</v>
      </c>
      <c r="AH617" s="50">
        <v>28.1</v>
      </c>
      <c r="AI617" s="50"/>
      <c r="AJ617" s="50">
        <v>571</v>
      </c>
      <c r="AK617" s="58"/>
      <c r="AL617" s="26">
        <v>4.9211908931698779E-2</v>
      </c>
      <c r="AM617" s="56" t="s">
        <v>53</v>
      </c>
      <c r="AN617" s="50" t="s">
        <v>70</v>
      </c>
      <c r="AO617" s="50"/>
      <c r="AP617" s="64" t="s">
        <v>71</v>
      </c>
      <c r="AQ617" s="27" t="str">
        <f t="shared" si="22"/>
        <v>Record Complete</v>
      </c>
      <c r="AR617" s="54"/>
      <c r="AS617" s="5" t="str">
        <f t="shared" si="23"/>
        <v/>
      </c>
      <c r="AT617" t="s">
        <v>17200</v>
      </c>
    </row>
    <row r="618" spans="1:46" ht="15.75" thickBot="1" x14ac:dyDescent="0.3">
      <c r="A618" s="29" t="s">
        <v>97</v>
      </c>
      <c r="B618" s="31">
        <v>214</v>
      </c>
      <c r="C618" s="31" t="s">
        <v>49</v>
      </c>
      <c r="D618" s="31" t="s">
        <v>98</v>
      </c>
      <c r="E618" s="51" t="str">
        <f ca="1">IF(ISERROR(INDIRECT(CONCATENATE("FIPs_codes!",ADDRESS((MATCH($D618,INDIRECT($C618),0)+MATCH($C618,FIPs_codes!$G$1:$G$3296,0)-1),COLUMN(FIPs_codes!A616))))),"",INDIRECT(CONCATENATE("FIPs_codes!",ADDRESS((MATCH($D618,INDIRECT($C618),0)+MATCH($C618,FIPs_codes!$G$1:$G$3296,0)-1),COLUMN(FIPs_codes!A616)))))</f>
        <v>02070</v>
      </c>
      <c r="F618" s="51">
        <f ca="1">IF(ISERROR(INDIRECT(CONCATENATE("FIPs_codes!",ADDRESS((MATCH($D618,INDIRECT($C618),0)+MATCH($C618,FIPs_codes!$G$1:$G$3296,0)-1),COLUMN(FIPs_codes!C616))))),"",INDIRECT(CONCATENATE("FIPs_codes!",ADDRESS((MATCH($D618,INDIRECT($C618),0)+MATCH($C618,FIPs_codes!$G$1:$G$3296,0)-1),COLUMN(FIPs_codes!C616)))))</f>
        <v>10</v>
      </c>
      <c r="G618" s="31" t="s">
        <v>100</v>
      </c>
      <c r="H618" s="31" t="s">
        <v>53</v>
      </c>
      <c r="I618" s="35" t="s">
        <v>101</v>
      </c>
      <c r="J618" s="55"/>
      <c r="K618" s="31" t="s">
        <v>78</v>
      </c>
      <c r="L618" s="31" t="s">
        <v>102</v>
      </c>
      <c r="M618" s="31" t="s">
        <v>103</v>
      </c>
      <c r="N618" s="39" t="s">
        <v>102</v>
      </c>
      <c r="O618" s="39"/>
      <c r="P618" s="39">
        <v>13</v>
      </c>
      <c r="Q618" s="31" t="s">
        <v>104</v>
      </c>
      <c r="R618" s="31" t="s">
        <v>60</v>
      </c>
      <c r="S618" s="41" t="s">
        <v>60</v>
      </c>
      <c r="T618" s="29" t="s">
        <v>61</v>
      </c>
      <c r="U618" s="49" t="s">
        <v>62</v>
      </c>
      <c r="V618" s="57" t="s">
        <v>63</v>
      </c>
      <c r="W618" s="61" t="s">
        <v>64</v>
      </c>
      <c r="X618" s="43" t="s">
        <v>65</v>
      </c>
      <c r="Y618" s="43">
        <v>41185</v>
      </c>
      <c r="Z618" s="31">
        <v>50</v>
      </c>
      <c r="AA618" s="31">
        <v>604</v>
      </c>
      <c r="AB618" s="31" t="s">
        <v>66</v>
      </c>
      <c r="AC618" s="31">
        <v>2537</v>
      </c>
      <c r="AD618" s="31" t="s">
        <v>105</v>
      </c>
      <c r="AE618" s="39"/>
      <c r="AF618" s="39" t="s">
        <v>68</v>
      </c>
      <c r="AG618" s="31" t="s">
        <v>69</v>
      </c>
      <c r="AH618" s="31">
        <v>22.5</v>
      </c>
      <c r="AI618" s="31"/>
      <c r="AJ618" s="31">
        <v>666</v>
      </c>
      <c r="AK618" s="39"/>
      <c r="AL618" s="26">
        <v>3.3783783783783786E-2</v>
      </c>
      <c r="AM618" s="37" t="s">
        <v>53</v>
      </c>
      <c r="AN618" s="31" t="s">
        <v>70</v>
      </c>
      <c r="AO618" s="31"/>
      <c r="AP618" s="45" t="s">
        <v>71</v>
      </c>
      <c r="AQ618" s="27" t="str">
        <f t="shared" si="22"/>
        <v>Record Complete</v>
      </c>
      <c r="AR618" s="35"/>
      <c r="AS618" s="5" t="str">
        <f t="shared" si="23"/>
        <v/>
      </c>
      <c r="AT618" t="s">
        <v>17200</v>
      </c>
    </row>
    <row r="619" spans="1:46" ht="15.75" thickBot="1" x14ac:dyDescent="0.3">
      <c r="A619" s="48" t="s">
        <v>97</v>
      </c>
      <c r="B619" s="50">
        <v>214</v>
      </c>
      <c r="C619" s="50" t="s">
        <v>49</v>
      </c>
      <c r="D619" s="50" t="s">
        <v>98</v>
      </c>
      <c r="E619" s="51" t="str">
        <f ca="1">IF(ISERROR(INDIRECT(CONCATENATE("FIPs_codes!",ADDRESS((MATCH($D619,INDIRECT($C619),0)+MATCH($C619,FIPs_codes!$G$1:$G$3296,0)-1),COLUMN(FIPs_codes!A617))))),"",INDIRECT(CONCATENATE("FIPs_codes!",ADDRESS((MATCH($D619,INDIRECT($C619),0)+MATCH($C619,FIPs_codes!$G$1:$G$3296,0)-1),COLUMN(FIPs_codes!A617)))))</f>
        <v>02070</v>
      </c>
      <c r="F619" s="51">
        <f ca="1">IF(ISERROR(INDIRECT(CONCATENATE("FIPs_codes!",ADDRESS((MATCH($D619,INDIRECT($C619),0)+MATCH($C619,FIPs_codes!$G$1:$G$3296,0)-1),COLUMN(FIPs_codes!C617))))),"",INDIRECT(CONCATENATE("FIPs_codes!",ADDRESS((MATCH($D619,INDIRECT($C619),0)+MATCH($C619,FIPs_codes!$G$1:$G$3296,0)-1),COLUMN(FIPs_codes!C617)))))</f>
        <v>10</v>
      </c>
      <c r="G619" s="50" t="s">
        <v>100</v>
      </c>
      <c r="H619" s="50" t="s">
        <v>53</v>
      </c>
      <c r="I619" s="54" t="s">
        <v>101</v>
      </c>
      <c r="J619" s="38"/>
      <c r="K619" s="50" t="s">
        <v>78</v>
      </c>
      <c r="L619" s="50" t="s">
        <v>102</v>
      </c>
      <c r="M619" s="50" t="s">
        <v>103</v>
      </c>
      <c r="N619" s="58" t="s">
        <v>102</v>
      </c>
      <c r="O619" s="58"/>
      <c r="P619" s="58">
        <v>13</v>
      </c>
      <c r="Q619" s="50" t="s">
        <v>104</v>
      </c>
      <c r="R619" s="50" t="s">
        <v>60</v>
      </c>
      <c r="S619" s="60" t="s">
        <v>60</v>
      </c>
      <c r="T619" s="48" t="s">
        <v>61</v>
      </c>
      <c r="U619" s="32" t="s">
        <v>62</v>
      </c>
      <c r="V619" s="40" t="s">
        <v>63</v>
      </c>
      <c r="W619" s="44" t="s">
        <v>64</v>
      </c>
      <c r="X619" s="62" t="s">
        <v>65</v>
      </c>
      <c r="Y619" s="62">
        <v>41186</v>
      </c>
      <c r="Z619" s="50">
        <v>75</v>
      </c>
      <c r="AA619" s="50">
        <v>648</v>
      </c>
      <c r="AB619" s="50" t="s">
        <v>66</v>
      </c>
      <c r="AC619" s="50">
        <v>3037</v>
      </c>
      <c r="AD619" s="50" t="s">
        <v>105</v>
      </c>
      <c r="AE619" s="58"/>
      <c r="AF619" s="58" t="s">
        <v>68</v>
      </c>
      <c r="AG619" s="50" t="s">
        <v>69</v>
      </c>
      <c r="AH619" s="50">
        <v>37.700000000000003</v>
      </c>
      <c r="AI619" s="50"/>
      <c r="AJ619" s="50">
        <v>834</v>
      </c>
      <c r="AK619" s="58"/>
      <c r="AL619" s="26">
        <v>4.520383693045564E-2</v>
      </c>
      <c r="AM619" s="56" t="s">
        <v>53</v>
      </c>
      <c r="AN619" s="50" t="s">
        <v>70</v>
      </c>
      <c r="AO619" s="50"/>
      <c r="AP619" s="64" t="s">
        <v>71</v>
      </c>
      <c r="AQ619" s="27" t="str">
        <f t="shared" si="22"/>
        <v>Record Complete</v>
      </c>
      <c r="AR619" s="54"/>
      <c r="AS619" s="5" t="str">
        <f t="shared" si="23"/>
        <v/>
      </c>
      <c r="AT619" t="s">
        <v>17200</v>
      </c>
    </row>
    <row r="620" spans="1:46" ht="15.75" thickBot="1" x14ac:dyDescent="0.3">
      <c r="A620" s="29" t="s">
        <v>97</v>
      </c>
      <c r="B620" s="31">
        <v>214</v>
      </c>
      <c r="C620" s="31" t="s">
        <v>49</v>
      </c>
      <c r="D620" s="31" t="s">
        <v>98</v>
      </c>
      <c r="E620" s="51" t="str">
        <f ca="1">IF(ISERROR(INDIRECT(CONCATENATE("FIPs_codes!",ADDRESS((MATCH($D620,INDIRECT($C620),0)+MATCH($C620,FIPs_codes!$G$1:$G$3296,0)-1),COLUMN(FIPs_codes!A618))))),"",INDIRECT(CONCATENATE("FIPs_codes!",ADDRESS((MATCH($D620,INDIRECT($C620),0)+MATCH($C620,FIPs_codes!$G$1:$G$3296,0)-1),COLUMN(FIPs_codes!A618)))))</f>
        <v>02070</v>
      </c>
      <c r="F620" s="51">
        <f ca="1">IF(ISERROR(INDIRECT(CONCATENATE("FIPs_codes!",ADDRESS((MATCH($D620,INDIRECT($C620),0)+MATCH($C620,FIPs_codes!$G$1:$G$3296,0)-1),COLUMN(FIPs_codes!C618))))),"",INDIRECT(CONCATENATE("FIPs_codes!",ADDRESS((MATCH($D620,INDIRECT($C620),0)+MATCH($C620,FIPs_codes!$G$1:$G$3296,0)-1),COLUMN(FIPs_codes!C618)))))</f>
        <v>10</v>
      </c>
      <c r="G620" s="31" t="s">
        <v>100</v>
      </c>
      <c r="H620" s="31" t="s">
        <v>53</v>
      </c>
      <c r="I620" s="35" t="s">
        <v>101</v>
      </c>
      <c r="J620" s="55"/>
      <c r="K620" s="31" t="s">
        <v>78</v>
      </c>
      <c r="L620" s="31" t="s">
        <v>102</v>
      </c>
      <c r="M620" s="31" t="s">
        <v>103</v>
      </c>
      <c r="N620" s="39" t="s">
        <v>102</v>
      </c>
      <c r="O620" s="39"/>
      <c r="P620" s="39">
        <v>13</v>
      </c>
      <c r="Q620" s="31" t="s">
        <v>106</v>
      </c>
      <c r="R620" s="31" t="s">
        <v>60</v>
      </c>
      <c r="S620" s="41" t="s">
        <v>60</v>
      </c>
      <c r="T620" s="29" t="s">
        <v>61</v>
      </c>
      <c r="U620" s="49" t="s">
        <v>62</v>
      </c>
      <c r="V620" s="57" t="s">
        <v>63</v>
      </c>
      <c r="W620" s="61" t="s">
        <v>64</v>
      </c>
      <c r="X620" s="43" t="s">
        <v>65</v>
      </c>
      <c r="Y620" s="43">
        <v>41186</v>
      </c>
      <c r="Z620" s="31">
        <v>100</v>
      </c>
      <c r="AA620" s="31">
        <v>721</v>
      </c>
      <c r="AB620" s="31" t="s">
        <v>66</v>
      </c>
      <c r="AC620" s="31">
        <v>3458</v>
      </c>
      <c r="AD620" s="31" t="s">
        <v>105</v>
      </c>
      <c r="AE620" s="39"/>
      <c r="AF620" s="39" t="s">
        <v>68</v>
      </c>
      <c r="AG620" s="31" t="s">
        <v>69</v>
      </c>
      <c r="AH620" s="31">
        <v>59.3</v>
      </c>
      <c r="AI620" s="31"/>
      <c r="AJ620" s="31">
        <v>1003</v>
      </c>
      <c r="AK620" s="39"/>
      <c r="AL620" s="26">
        <v>5.9122632103688934E-2</v>
      </c>
      <c r="AM620" s="37" t="s">
        <v>53</v>
      </c>
      <c r="AN620" s="31" t="s">
        <v>70</v>
      </c>
      <c r="AO620" s="31"/>
      <c r="AP620" s="45" t="s">
        <v>71</v>
      </c>
      <c r="AQ620" s="27" t="str">
        <f t="shared" si="22"/>
        <v>Record Complete</v>
      </c>
      <c r="AR620" s="35"/>
      <c r="AS620" s="5" t="str">
        <f t="shared" si="23"/>
        <v/>
      </c>
      <c r="AT620" t="s">
        <v>17200</v>
      </c>
    </row>
    <row r="621" spans="1:46" ht="15.75" thickBot="1" x14ac:dyDescent="0.3">
      <c r="A621" s="48" t="s">
        <v>530</v>
      </c>
      <c r="B621" s="50">
        <v>5602</v>
      </c>
      <c r="C621" s="50" t="s">
        <v>213</v>
      </c>
      <c r="D621" s="50" t="s">
        <v>449</v>
      </c>
      <c r="E621" s="51" t="str">
        <f ca="1">IF(ISERROR(INDIRECT(CONCATENATE("FIPs_codes!",ADDRESS((MATCH($D621,INDIRECT($C621),0)+MATCH($C621,FIPs_codes!$G$1:$G$3296,0)-1),COLUMN(FIPs_codes!A619))))),"",INDIRECT(CONCATENATE("FIPs_codes!",ADDRESS((MATCH($D621,INDIRECT($C621),0)+MATCH($C621,FIPs_codes!$G$1:$G$3296,0)-1),COLUMN(FIPs_codes!A619)))))</f>
        <v>40153</v>
      </c>
      <c r="F621" s="51">
        <f ca="1">IF(ISERROR(INDIRECT(CONCATENATE("FIPs_codes!",ADDRESS((MATCH($D621,INDIRECT($C621),0)+MATCH($C621,FIPs_codes!$G$1:$G$3296,0)-1),COLUMN(FIPs_codes!C619))))),"",INDIRECT(CONCATENATE("FIPs_codes!",ADDRESS((MATCH($D621,INDIRECT($C621),0)+MATCH($C621,FIPs_codes!$G$1:$G$3296,0)-1),COLUMN(FIPs_codes!C619)))))</f>
        <v>6</v>
      </c>
      <c r="G621" s="50" t="s">
        <v>249</v>
      </c>
      <c r="H621" s="50" t="s">
        <v>217</v>
      </c>
      <c r="I621" s="54" t="s">
        <v>531</v>
      </c>
      <c r="J621" s="38" t="s">
        <v>219</v>
      </c>
      <c r="K621" s="50" t="s">
        <v>78</v>
      </c>
      <c r="L621" s="50" t="s">
        <v>220</v>
      </c>
      <c r="M621" s="50" t="s">
        <v>57</v>
      </c>
      <c r="N621" s="58" t="s">
        <v>261</v>
      </c>
      <c r="O621" s="58">
        <v>2004</v>
      </c>
      <c r="P621" s="58" t="s">
        <v>288</v>
      </c>
      <c r="Q621" s="50">
        <v>1340</v>
      </c>
      <c r="R621" s="50" t="s">
        <v>245</v>
      </c>
      <c r="S621" s="60" t="s">
        <v>60</v>
      </c>
      <c r="T621" s="48" t="s">
        <v>253</v>
      </c>
      <c r="U621" s="32" t="s">
        <v>134</v>
      </c>
      <c r="V621" s="40" t="s">
        <v>254</v>
      </c>
      <c r="W621" s="44" t="s">
        <v>225</v>
      </c>
      <c r="X621" s="62" t="s">
        <v>65</v>
      </c>
      <c r="Y621" s="62">
        <v>40192</v>
      </c>
      <c r="Z621" s="50">
        <v>100</v>
      </c>
      <c r="AA621" s="50">
        <v>855</v>
      </c>
      <c r="AB621" s="50" t="s">
        <v>66</v>
      </c>
      <c r="AC621" s="50">
        <v>185151</v>
      </c>
      <c r="AD621" s="50" t="s">
        <v>262</v>
      </c>
      <c r="AE621" s="58" t="s">
        <v>255</v>
      </c>
      <c r="AF621" s="58" t="s">
        <v>256</v>
      </c>
      <c r="AG621" s="50" t="s">
        <v>229</v>
      </c>
      <c r="AH621" s="50">
        <v>18.61</v>
      </c>
      <c r="AI621" s="50">
        <v>76.67</v>
      </c>
      <c r="AJ621" s="50">
        <v>95.28</v>
      </c>
      <c r="AK621" s="58">
        <v>8.89</v>
      </c>
      <c r="AL621" s="26">
        <v>0.19531905961376994</v>
      </c>
      <c r="AM621" s="56" t="s">
        <v>230</v>
      </c>
      <c r="AN621" s="50" t="s">
        <v>257</v>
      </c>
      <c r="AO621" s="50" t="s">
        <v>258</v>
      </c>
      <c r="AP621" s="45" t="s">
        <v>259</v>
      </c>
      <c r="AQ621" s="27" t="str">
        <f t="shared" si="22"/>
        <v>Record Complete</v>
      </c>
      <c r="AR621" s="54" t="s">
        <v>234</v>
      </c>
      <c r="AS621" s="5" t="str">
        <f t="shared" si="23"/>
        <v/>
      </c>
      <c r="AT621" t="s">
        <v>17200</v>
      </c>
    </row>
    <row r="622" spans="1:46" ht="15.75" thickBot="1" x14ac:dyDescent="0.3">
      <c r="A622" s="29" t="s">
        <v>530</v>
      </c>
      <c r="B622" s="31">
        <v>5602</v>
      </c>
      <c r="C622" s="31" t="s">
        <v>213</v>
      </c>
      <c r="D622" s="31" t="s">
        <v>449</v>
      </c>
      <c r="E622" s="51" t="str">
        <f ca="1">IF(ISERROR(INDIRECT(CONCATENATE("FIPs_codes!",ADDRESS((MATCH($D622,INDIRECT($C622),0)+MATCH($C622,FIPs_codes!$G$1:$G$3296,0)-1),COLUMN(FIPs_codes!A620))))),"",INDIRECT(CONCATENATE("FIPs_codes!",ADDRESS((MATCH($D622,INDIRECT($C622),0)+MATCH($C622,FIPs_codes!$G$1:$G$3296,0)-1),COLUMN(FIPs_codes!A620)))))</f>
        <v>40153</v>
      </c>
      <c r="F622" s="51">
        <f ca="1">IF(ISERROR(INDIRECT(CONCATENATE("FIPs_codes!",ADDRESS((MATCH($D622,INDIRECT($C622),0)+MATCH($C622,FIPs_codes!$G$1:$G$3296,0)-1),COLUMN(FIPs_codes!C620))))),"",INDIRECT(CONCATENATE("FIPs_codes!",ADDRESS((MATCH($D622,INDIRECT($C622),0)+MATCH($C622,FIPs_codes!$G$1:$G$3296,0)-1),COLUMN(FIPs_codes!C620)))))</f>
        <v>6</v>
      </c>
      <c r="G622" s="31" t="s">
        <v>249</v>
      </c>
      <c r="H622" s="31" t="s">
        <v>217</v>
      </c>
      <c r="I622" s="35" t="s">
        <v>531</v>
      </c>
      <c r="J622" s="55" t="s">
        <v>219</v>
      </c>
      <c r="K622" s="31" t="s">
        <v>78</v>
      </c>
      <c r="L622" s="31" t="s">
        <v>220</v>
      </c>
      <c r="M622" s="31" t="s">
        <v>57</v>
      </c>
      <c r="N622" s="39" t="s">
        <v>261</v>
      </c>
      <c r="O622" s="39">
        <v>2004</v>
      </c>
      <c r="P622" s="39" t="s">
        <v>288</v>
      </c>
      <c r="Q622" s="31">
        <v>1340</v>
      </c>
      <c r="R622" s="31" t="s">
        <v>245</v>
      </c>
      <c r="S622" s="41" t="s">
        <v>60</v>
      </c>
      <c r="T622" s="29" t="s">
        <v>253</v>
      </c>
      <c r="U622" s="49" t="s">
        <v>134</v>
      </c>
      <c r="V622" s="57" t="s">
        <v>254</v>
      </c>
      <c r="W622" s="61" t="s">
        <v>225</v>
      </c>
      <c r="X622" s="43" t="s">
        <v>65</v>
      </c>
      <c r="Y622" s="43">
        <v>40192</v>
      </c>
      <c r="Z622" s="31">
        <v>100</v>
      </c>
      <c r="AA622" s="31">
        <v>855</v>
      </c>
      <c r="AB622" s="31" t="s">
        <v>66</v>
      </c>
      <c r="AC622" s="31">
        <v>185151</v>
      </c>
      <c r="AD622" s="31" t="s">
        <v>262</v>
      </c>
      <c r="AE622" s="39" t="s">
        <v>255</v>
      </c>
      <c r="AF622" s="39" t="s">
        <v>256</v>
      </c>
      <c r="AG622" s="31" t="s">
        <v>229</v>
      </c>
      <c r="AH622" s="31">
        <v>19</v>
      </c>
      <c r="AI622" s="31">
        <v>76.959999999999994</v>
      </c>
      <c r="AJ622" s="31">
        <v>95.96</v>
      </c>
      <c r="AK622" s="39" t="s">
        <v>532</v>
      </c>
      <c r="AL622" s="26">
        <v>0.19799916631929973</v>
      </c>
      <c r="AM622" s="37" t="s">
        <v>230</v>
      </c>
      <c r="AN622" s="31" t="s">
        <v>257</v>
      </c>
      <c r="AO622" s="31" t="s">
        <v>258</v>
      </c>
      <c r="AP622" s="45" t="s">
        <v>259</v>
      </c>
      <c r="AQ622" s="27" t="str">
        <f t="shared" si="22"/>
        <v>Record Complete</v>
      </c>
      <c r="AR622" s="35" t="s">
        <v>234</v>
      </c>
      <c r="AS622" s="5" t="str">
        <f t="shared" si="23"/>
        <v/>
      </c>
      <c r="AT622" t="s">
        <v>17200</v>
      </c>
    </row>
    <row r="623" spans="1:46" ht="15.75" thickBot="1" x14ac:dyDescent="0.3">
      <c r="A623" s="29" t="s">
        <v>530</v>
      </c>
      <c r="B623" s="31">
        <v>5602</v>
      </c>
      <c r="C623" s="31" t="s">
        <v>213</v>
      </c>
      <c r="D623" s="31" t="s">
        <v>449</v>
      </c>
      <c r="E623" s="51" t="str">
        <f ca="1">IF(ISERROR(INDIRECT(CONCATENATE("FIPs_codes!",ADDRESS((MATCH($D623,INDIRECT($C623),0)+MATCH($C623,FIPs_codes!$G$1:$G$3296,0)-1),COLUMN(FIPs_codes!A621))))),"",INDIRECT(CONCATENATE("FIPs_codes!",ADDRESS((MATCH($D623,INDIRECT($C623),0)+MATCH($C623,FIPs_codes!$G$1:$G$3296,0)-1),COLUMN(FIPs_codes!A621)))))</f>
        <v>40153</v>
      </c>
      <c r="F623" s="51">
        <f ca="1">IF(ISERROR(INDIRECT(CONCATENATE("FIPs_codes!",ADDRESS((MATCH($D623,INDIRECT($C623),0)+MATCH($C623,FIPs_codes!$G$1:$G$3296,0)-1),COLUMN(FIPs_codes!C621))))),"",INDIRECT(CONCATENATE("FIPs_codes!",ADDRESS((MATCH($D623,INDIRECT($C623),0)+MATCH($C623,FIPs_codes!$G$1:$G$3296,0)-1),COLUMN(FIPs_codes!C621)))))</f>
        <v>6</v>
      </c>
      <c r="G623" s="31" t="s">
        <v>249</v>
      </c>
      <c r="H623" s="31" t="s">
        <v>217</v>
      </c>
      <c r="I623" s="35" t="s">
        <v>531</v>
      </c>
      <c r="J623" s="55" t="s">
        <v>219</v>
      </c>
      <c r="K623" s="31" t="s">
        <v>78</v>
      </c>
      <c r="L623" s="31" t="s">
        <v>220</v>
      </c>
      <c r="M623" s="31" t="s">
        <v>57</v>
      </c>
      <c r="N623" s="39" t="s">
        <v>261</v>
      </c>
      <c r="O623" s="39">
        <v>2004</v>
      </c>
      <c r="P623" s="39" t="s">
        <v>288</v>
      </c>
      <c r="Q623" s="31">
        <v>1340</v>
      </c>
      <c r="R623" s="31" t="s">
        <v>245</v>
      </c>
      <c r="S623" s="41" t="s">
        <v>60</v>
      </c>
      <c r="T623" s="29" t="s">
        <v>253</v>
      </c>
      <c r="U623" s="49" t="s">
        <v>134</v>
      </c>
      <c r="V623" s="57" t="s">
        <v>254</v>
      </c>
      <c r="W623" s="61" t="s">
        <v>225</v>
      </c>
      <c r="X623" s="43" t="s">
        <v>65</v>
      </c>
      <c r="Y623" s="43">
        <v>40192</v>
      </c>
      <c r="Z623" s="31">
        <v>100</v>
      </c>
      <c r="AA623" s="31">
        <v>855</v>
      </c>
      <c r="AB623" s="31" t="s">
        <v>66</v>
      </c>
      <c r="AC623" s="31">
        <v>185151</v>
      </c>
      <c r="AD623" s="31" t="s">
        <v>262</v>
      </c>
      <c r="AE623" s="39" t="s">
        <v>255</v>
      </c>
      <c r="AF623" s="39" t="s">
        <v>256</v>
      </c>
      <c r="AG623" s="31" t="s">
        <v>229</v>
      </c>
      <c r="AH623" s="31">
        <v>19.010000000000002</v>
      </c>
      <c r="AI623" s="31">
        <v>77.97</v>
      </c>
      <c r="AJ623" s="31">
        <v>96.98</v>
      </c>
      <c r="AK623" s="39">
        <v>8.89</v>
      </c>
      <c r="AL623" s="26">
        <v>0.1960197978964735</v>
      </c>
      <c r="AM623" s="37" t="s">
        <v>230</v>
      </c>
      <c r="AN623" s="31" t="s">
        <v>257</v>
      </c>
      <c r="AO623" s="31" t="s">
        <v>258</v>
      </c>
      <c r="AP623" s="45" t="s">
        <v>259</v>
      </c>
      <c r="AQ623" s="27" t="str">
        <f t="shared" si="22"/>
        <v>Record Complete</v>
      </c>
      <c r="AR623" s="35" t="s">
        <v>234</v>
      </c>
      <c r="AS623" s="5" t="str">
        <f t="shared" si="23"/>
        <v/>
      </c>
      <c r="AT623" t="s">
        <v>17200</v>
      </c>
    </row>
    <row r="624" spans="1:46" ht="15.75" thickBot="1" x14ac:dyDescent="0.3">
      <c r="A624" s="29" t="s">
        <v>530</v>
      </c>
      <c r="B624" s="31">
        <v>5602</v>
      </c>
      <c r="C624" s="31" t="s">
        <v>213</v>
      </c>
      <c r="D624" s="31" t="s">
        <v>449</v>
      </c>
      <c r="E624" s="51" t="str">
        <f ca="1">IF(ISERROR(INDIRECT(CONCATENATE("FIPs_codes!",ADDRESS((MATCH($D624,INDIRECT($C624),0)+MATCH($C624,FIPs_codes!$G$1:$G$3296,0)-1),COLUMN(FIPs_codes!A622))))),"",INDIRECT(CONCATENATE("FIPs_codes!",ADDRESS((MATCH($D624,INDIRECT($C624),0)+MATCH($C624,FIPs_codes!$G$1:$G$3296,0)-1),COLUMN(FIPs_codes!A622)))))</f>
        <v>40153</v>
      </c>
      <c r="F624" s="51">
        <f ca="1">IF(ISERROR(INDIRECT(CONCATENATE("FIPs_codes!",ADDRESS((MATCH($D624,INDIRECT($C624),0)+MATCH($C624,FIPs_codes!$G$1:$G$3296,0)-1),COLUMN(FIPs_codes!C622))))),"",INDIRECT(CONCATENATE("FIPs_codes!",ADDRESS((MATCH($D624,INDIRECT($C624),0)+MATCH($C624,FIPs_codes!$G$1:$G$3296,0)-1),COLUMN(FIPs_codes!C622)))))</f>
        <v>6</v>
      </c>
      <c r="G624" s="31" t="s">
        <v>249</v>
      </c>
      <c r="H624" s="31" t="s">
        <v>217</v>
      </c>
      <c r="I624" s="35" t="s">
        <v>531</v>
      </c>
      <c r="J624" s="55" t="s">
        <v>219</v>
      </c>
      <c r="K624" s="31" t="s">
        <v>78</v>
      </c>
      <c r="L624" s="31" t="s">
        <v>220</v>
      </c>
      <c r="M624" s="31" t="s">
        <v>57</v>
      </c>
      <c r="N624" s="39" t="s">
        <v>261</v>
      </c>
      <c r="O624" s="39">
        <v>2003</v>
      </c>
      <c r="P624" s="39" t="s">
        <v>252</v>
      </c>
      <c r="Q624" s="31">
        <v>1340</v>
      </c>
      <c r="R624" s="31" t="s">
        <v>245</v>
      </c>
      <c r="S624" s="41" t="s">
        <v>60</v>
      </c>
      <c r="T624" s="29" t="s">
        <v>253</v>
      </c>
      <c r="U624" s="49" t="s">
        <v>134</v>
      </c>
      <c r="V624" s="57" t="s">
        <v>254</v>
      </c>
      <c r="W624" s="61" t="s">
        <v>225</v>
      </c>
      <c r="X624" s="43" t="s">
        <v>65</v>
      </c>
      <c r="Y624" s="43">
        <v>40192</v>
      </c>
      <c r="Z624" s="31">
        <v>100</v>
      </c>
      <c r="AA624" s="31">
        <v>855</v>
      </c>
      <c r="AB624" s="31" t="s">
        <v>66</v>
      </c>
      <c r="AC624" s="31">
        <v>160461</v>
      </c>
      <c r="AD624" s="31" t="s">
        <v>262</v>
      </c>
      <c r="AE624" s="39" t="s">
        <v>255</v>
      </c>
      <c r="AF624" s="39" t="s">
        <v>256</v>
      </c>
      <c r="AG624" s="31" t="s">
        <v>229</v>
      </c>
      <c r="AH624" s="31">
        <v>27.29</v>
      </c>
      <c r="AI624" s="31">
        <v>137.97</v>
      </c>
      <c r="AJ624" s="31">
        <v>165.26</v>
      </c>
      <c r="AK624" s="39">
        <v>9.1</v>
      </c>
      <c r="AL624" s="26">
        <v>0.16513372866997458</v>
      </c>
      <c r="AM624" s="37" t="s">
        <v>230</v>
      </c>
      <c r="AN624" s="31" t="s">
        <v>257</v>
      </c>
      <c r="AO624" s="31" t="s">
        <v>258</v>
      </c>
      <c r="AP624" s="45" t="s">
        <v>259</v>
      </c>
      <c r="AQ624" s="27" t="str">
        <f t="shared" si="22"/>
        <v>Record Complete</v>
      </c>
      <c r="AR624" s="35" t="s">
        <v>234</v>
      </c>
      <c r="AS624" s="5" t="str">
        <f t="shared" si="23"/>
        <v/>
      </c>
      <c r="AT624" t="s">
        <v>17200</v>
      </c>
    </row>
    <row r="625" spans="1:46" ht="15.75" thickBot="1" x14ac:dyDescent="0.3">
      <c r="A625" s="48" t="s">
        <v>530</v>
      </c>
      <c r="B625" s="50">
        <v>5602</v>
      </c>
      <c r="C625" s="50" t="s">
        <v>213</v>
      </c>
      <c r="D625" s="50" t="s">
        <v>449</v>
      </c>
      <c r="E625" s="51" t="str">
        <f ca="1">IF(ISERROR(INDIRECT(CONCATENATE("FIPs_codes!",ADDRESS((MATCH($D625,INDIRECT($C625),0)+MATCH($C625,FIPs_codes!$G$1:$G$3296,0)-1),COLUMN(FIPs_codes!A623))))),"",INDIRECT(CONCATENATE("FIPs_codes!",ADDRESS((MATCH($D625,INDIRECT($C625),0)+MATCH($C625,FIPs_codes!$G$1:$G$3296,0)-1),COLUMN(FIPs_codes!A623)))))</f>
        <v>40153</v>
      </c>
      <c r="F625" s="51">
        <f ca="1">IF(ISERROR(INDIRECT(CONCATENATE("FIPs_codes!",ADDRESS((MATCH($D625,INDIRECT($C625),0)+MATCH($C625,FIPs_codes!$G$1:$G$3296,0)-1),COLUMN(FIPs_codes!C623))))),"",INDIRECT(CONCATENATE("FIPs_codes!",ADDRESS((MATCH($D625,INDIRECT($C625),0)+MATCH($C625,FIPs_codes!$G$1:$G$3296,0)-1),COLUMN(FIPs_codes!C623)))))</f>
        <v>6</v>
      </c>
      <c r="G625" s="50" t="s">
        <v>249</v>
      </c>
      <c r="H625" s="50" t="s">
        <v>217</v>
      </c>
      <c r="I625" s="54" t="s">
        <v>531</v>
      </c>
      <c r="J625" s="38" t="s">
        <v>219</v>
      </c>
      <c r="K625" s="50" t="s">
        <v>78</v>
      </c>
      <c r="L625" s="50" t="s">
        <v>220</v>
      </c>
      <c r="M625" s="50" t="s">
        <v>57</v>
      </c>
      <c r="N625" s="58" t="s">
        <v>261</v>
      </c>
      <c r="O625" s="58">
        <v>2003</v>
      </c>
      <c r="P625" s="58" t="s">
        <v>252</v>
      </c>
      <c r="Q625" s="50">
        <v>1340</v>
      </c>
      <c r="R625" s="50" t="s">
        <v>245</v>
      </c>
      <c r="S625" s="60" t="s">
        <v>60</v>
      </c>
      <c r="T625" s="48" t="s">
        <v>253</v>
      </c>
      <c r="U625" s="32" t="s">
        <v>134</v>
      </c>
      <c r="V625" s="40" t="s">
        <v>254</v>
      </c>
      <c r="W625" s="44" t="s">
        <v>225</v>
      </c>
      <c r="X625" s="62" t="s">
        <v>65</v>
      </c>
      <c r="Y625" s="62">
        <v>40192</v>
      </c>
      <c r="Z625" s="50">
        <v>100</v>
      </c>
      <c r="AA625" s="50">
        <v>855</v>
      </c>
      <c r="AB625" s="50" t="s">
        <v>66</v>
      </c>
      <c r="AC625" s="50">
        <v>160461</v>
      </c>
      <c r="AD625" s="50" t="s">
        <v>262</v>
      </c>
      <c r="AE625" s="58" t="s">
        <v>255</v>
      </c>
      <c r="AF625" s="58" t="s">
        <v>256</v>
      </c>
      <c r="AG625" s="50" t="s">
        <v>229</v>
      </c>
      <c r="AH625" s="50">
        <v>27.41</v>
      </c>
      <c r="AI625" s="50">
        <v>139.30000000000001</v>
      </c>
      <c r="AJ625" s="50">
        <v>166.71</v>
      </c>
      <c r="AK625" s="58">
        <v>9.09</v>
      </c>
      <c r="AL625" s="26">
        <v>0.16441725151460621</v>
      </c>
      <c r="AM625" s="56" t="s">
        <v>230</v>
      </c>
      <c r="AN625" s="50" t="s">
        <v>257</v>
      </c>
      <c r="AO625" s="50" t="s">
        <v>258</v>
      </c>
      <c r="AP625" s="45" t="s">
        <v>259</v>
      </c>
      <c r="AQ625" s="27" t="str">
        <f t="shared" si="22"/>
        <v>Record Complete</v>
      </c>
      <c r="AR625" s="54" t="s">
        <v>234</v>
      </c>
      <c r="AS625" s="5" t="str">
        <f t="shared" si="23"/>
        <v/>
      </c>
      <c r="AT625" t="s">
        <v>17200</v>
      </c>
    </row>
    <row r="626" spans="1:46" ht="15.75" thickBot="1" x14ac:dyDescent="0.3">
      <c r="A626" s="29" t="s">
        <v>530</v>
      </c>
      <c r="B626" s="31">
        <v>5602</v>
      </c>
      <c r="C626" s="31" t="s">
        <v>213</v>
      </c>
      <c r="D626" s="31" t="s">
        <v>449</v>
      </c>
      <c r="E626" s="51" t="str">
        <f ca="1">IF(ISERROR(INDIRECT(CONCATENATE("FIPs_codes!",ADDRESS((MATCH($D626,INDIRECT($C626),0)+MATCH($C626,FIPs_codes!$G$1:$G$3296,0)-1),COLUMN(FIPs_codes!A624))))),"",INDIRECT(CONCATENATE("FIPs_codes!",ADDRESS((MATCH($D626,INDIRECT($C626),0)+MATCH($C626,FIPs_codes!$G$1:$G$3296,0)-1),COLUMN(FIPs_codes!A624)))))</f>
        <v>40153</v>
      </c>
      <c r="F626" s="51">
        <f ca="1">IF(ISERROR(INDIRECT(CONCATENATE("FIPs_codes!",ADDRESS((MATCH($D626,INDIRECT($C626),0)+MATCH($C626,FIPs_codes!$G$1:$G$3296,0)-1),COLUMN(FIPs_codes!C624))))),"",INDIRECT(CONCATENATE("FIPs_codes!",ADDRESS((MATCH($D626,INDIRECT($C626),0)+MATCH($C626,FIPs_codes!$G$1:$G$3296,0)-1),COLUMN(FIPs_codes!C624)))))</f>
        <v>6</v>
      </c>
      <c r="G626" s="31" t="s">
        <v>249</v>
      </c>
      <c r="H626" s="31" t="s">
        <v>217</v>
      </c>
      <c r="I626" s="35" t="s">
        <v>531</v>
      </c>
      <c r="J626" s="55" t="s">
        <v>219</v>
      </c>
      <c r="K626" s="31" t="s">
        <v>78</v>
      </c>
      <c r="L626" s="31" t="s">
        <v>220</v>
      </c>
      <c r="M626" s="31" t="s">
        <v>57</v>
      </c>
      <c r="N626" s="39" t="s">
        <v>261</v>
      </c>
      <c r="O626" s="39">
        <v>2003</v>
      </c>
      <c r="P626" s="39" t="s">
        <v>252</v>
      </c>
      <c r="Q626" s="31">
        <v>1340</v>
      </c>
      <c r="R626" s="31" t="s">
        <v>245</v>
      </c>
      <c r="S626" s="41" t="s">
        <v>60</v>
      </c>
      <c r="T626" s="29" t="s">
        <v>253</v>
      </c>
      <c r="U626" s="49" t="s">
        <v>134</v>
      </c>
      <c r="V626" s="57" t="s">
        <v>254</v>
      </c>
      <c r="W626" s="61" t="s">
        <v>225</v>
      </c>
      <c r="X626" s="43" t="s">
        <v>65</v>
      </c>
      <c r="Y626" s="43">
        <v>40192</v>
      </c>
      <c r="Z626" s="31">
        <v>100</v>
      </c>
      <c r="AA626" s="31">
        <v>855</v>
      </c>
      <c r="AB626" s="31" t="s">
        <v>66</v>
      </c>
      <c r="AC626" s="31">
        <v>160461</v>
      </c>
      <c r="AD626" s="31" t="s">
        <v>262</v>
      </c>
      <c r="AE626" s="39" t="s">
        <v>255</v>
      </c>
      <c r="AF626" s="39" t="s">
        <v>256</v>
      </c>
      <c r="AG626" s="31" t="s">
        <v>229</v>
      </c>
      <c r="AH626" s="31">
        <v>29.3</v>
      </c>
      <c r="AI626" s="31">
        <v>149.61000000000001</v>
      </c>
      <c r="AJ626" s="31">
        <v>178.91</v>
      </c>
      <c r="AK626" s="39">
        <v>9.07</v>
      </c>
      <c r="AL626" s="26">
        <v>0.16376949304119387</v>
      </c>
      <c r="AM626" s="37" t="s">
        <v>230</v>
      </c>
      <c r="AN626" s="31" t="s">
        <v>257</v>
      </c>
      <c r="AO626" s="31" t="s">
        <v>258</v>
      </c>
      <c r="AP626" s="45" t="s">
        <v>259</v>
      </c>
      <c r="AQ626" s="27" t="str">
        <f t="shared" si="22"/>
        <v>Record Complete</v>
      </c>
      <c r="AR626" s="35" t="s">
        <v>234</v>
      </c>
      <c r="AS626" s="5" t="str">
        <f t="shared" si="23"/>
        <v/>
      </c>
      <c r="AT626" t="s">
        <v>17200</v>
      </c>
    </row>
    <row r="627" spans="1:46" ht="15.75" thickBot="1" x14ac:dyDescent="0.3">
      <c r="A627" s="48" t="s">
        <v>530</v>
      </c>
      <c r="B627" s="50">
        <v>5602</v>
      </c>
      <c r="C627" s="50" t="s">
        <v>213</v>
      </c>
      <c r="D627" s="50" t="s">
        <v>449</v>
      </c>
      <c r="E627" s="51" t="str">
        <f ca="1">IF(ISERROR(INDIRECT(CONCATENATE("FIPs_codes!",ADDRESS((MATCH($D627,INDIRECT($C627),0)+MATCH($C627,FIPs_codes!$G$1:$G$3296,0)-1),COLUMN(FIPs_codes!A625))))),"",INDIRECT(CONCATENATE("FIPs_codes!",ADDRESS((MATCH($D627,INDIRECT($C627),0)+MATCH($C627,FIPs_codes!$G$1:$G$3296,0)-1),COLUMN(FIPs_codes!A625)))))</f>
        <v>40153</v>
      </c>
      <c r="F627" s="51">
        <f ca="1">IF(ISERROR(INDIRECT(CONCATENATE("FIPs_codes!",ADDRESS((MATCH($D627,INDIRECT($C627),0)+MATCH($C627,FIPs_codes!$G$1:$G$3296,0)-1),COLUMN(FIPs_codes!C625))))),"",INDIRECT(CONCATENATE("FIPs_codes!",ADDRESS((MATCH($D627,INDIRECT($C627),0)+MATCH($C627,FIPs_codes!$G$1:$G$3296,0)-1),COLUMN(FIPs_codes!C625)))))</f>
        <v>6</v>
      </c>
      <c r="G627" s="50" t="s">
        <v>249</v>
      </c>
      <c r="H627" s="50" t="s">
        <v>217</v>
      </c>
      <c r="I627" s="54" t="s">
        <v>531</v>
      </c>
      <c r="J627" s="38" t="s">
        <v>219</v>
      </c>
      <c r="K627" s="50" t="s">
        <v>78</v>
      </c>
      <c r="L627" s="50" t="s">
        <v>220</v>
      </c>
      <c r="M627" s="50" t="s">
        <v>57</v>
      </c>
      <c r="N627" s="58" t="s">
        <v>261</v>
      </c>
      <c r="O627" s="58">
        <v>2003</v>
      </c>
      <c r="P627" s="58" t="s">
        <v>285</v>
      </c>
      <c r="Q627" s="50">
        <v>1340</v>
      </c>
      <c r="R627" s="50" t="s">
        <v>245</v>
      </c>
      <c r="S627" s="60" t="s">
        <v>60</v>
      </c>
      <c r="T627" s="48" t="s">
        <v>253</v>
      </c>
      <c r="U627" s="32" t="s">
        <v>134</v>
      </c>
      <c r="V627" s="40" t="s">
        <v>254</v>
      </c>
      <c r="W627" s="44" t="s">
        <v>225</v>
      </c>
      <c r="X627" s="62" t="s">
        <v>65</v>
      </c>
      <c r="Y627" s="62">
        <v>40193</v>
      </c>
      <c r="Z627" s="50">
        <v>100</v>
      </c>
      <c r="AA627" s="50">
        <v>855</v>
      </c>
      <c r="AB627" s="50" t="s">
        <v>66</v>
      </c>
      <c r="AC627" s="50">
        <v>141475</v>
      </c>
      <c r="AD627" s="50" t="s">
        <v>262</v>
      </c>
      <c r="AE627" s="58" t="s">
        <v>255</v>
      </c>
      <c r="AF627" s="58" t="s">
        <v>256</v>
      </c>
      <c r="AG627" s="50" t="s">
        <v>229</v>
      </c>
      <c r="AH627" s="50">
        <v>34.229999999999997</v>
      </c>
      <c r="AI627" s="50">
        <v>179.1</v>
      </c>
      <c r="AJ627" s="50">
        <v>213.33</v>
      </c>
      <c r="AK627" s="58">
        <v>8.59</v>
      </c>
      <c r="AL627" s="26">
        <v>0.16045563211925187</v>
      </c>
      <c r="AM627" s="56" t="s">
        <v>230</v>
      </c>
      <c r="AN627" s="50" t="s">
        <v>257</v>
      </c>
      <c r="AO627" s="50" t="s">
        <v>258</v>
      </c>
      <c r="AP627" s="45" t="s">
        <v>259</v>
      </c>
      <c r="AQ627" s="27" t="str">
        <f t="shared" si="22"/>
        <v>Record Complete</v>
      </c>
      <c r="AR627" s="54" t="s">
        <v>234</v>
      </c>
      <c r="AS627" s="5" t="str">
        <f t="shared" si="23"/>
        <v/>
      </c>
      <c r="AT627" t="s">
        <v>17200</v>
      </c>
    </row>
    <row r="628" spans="1:46" ht="15.75" thickBot="1" x14ac:dyDescent="0.3">
      <c r="A628" s="48" t="s">
        <v>530</v>
      </c>
      <c r="B628" s="50">
        <v>5602</v>
      </c>
      <c r="C628" s="50" t="s">
        <v>213</v>
      </c>
      <c r="D628" s="50" t="s">
        <v>449</v>
      </c>
      <c r="E628" s="51" t="str">
        <f ca="1">IF(ISERROR(INDIRECT(CONCATENATE("FIPs_codes!",ADDRESS((MATCH($D628,INDIRECT($C628),0)+MATCH($C628,FIPs_codes!$G$1:$G$3296,0)-1),COLUMN(FIPs_codes!A626))))),"",INDIRECT(CONCATENATE("FIPs_codes!",ADDRESS((MATCH($D628,INDIRECT($C628),0)+MATCH($C628,FIPs_codes!$G$1:$G$3296,0)-1),COLUMN(FIPs_codes!A626)))))</f>
        <v>40153</v>
      </c>
      <c r="F628" s="51">
        <f ca="1">IF(ISERROR(INDIRECT(CONCATENATE("FIPs_codes!",ADDRESS((MATCH($D628,INDIRECT($C628),0)+MATCH($C628,FIPs_codes!$G$1:$G$3296,0)-1),COLUMN(FIPs_codes!C626))))),"",INDIRECT(CONCATENATE("FIPs_codes!",ADDRESS((MATCH($D628,INDIRECT($C628),0)+MATCH($C628,FIPs_codes!$G$1:$G$3296,0)-1),COLUMN(FIPs_codes!C626)))))</f>
        <v>6</v>
      </c>
      <c r="G628" s="50" t="s">
        <v>249</v>
      </c>
      <c r="H628" s="50" t="s">
        <v>217</v>
      </c>
      <c r="I628" s="54" t="s">
        <v>531</v>
      </c>
      <c r="J628" s="38" t="s">
        <v>219</v>
      </c>
      <c r="K628" s="50" t="s">
        <v>78</v>
      </c>
      <c r="L628" s="50" t="s">
        <v>220</v>
      </c>
      <c r="M628" s="50" t="s">
        <v>57</v>
      </c>
      <c r="N628" s="58" t="s">
        <v>261</v>
      </c>
      <c r="O628" s="58">
        <v>2003</v>
      </c>
      <c r="P628" s="58" t="s">
        <v>285</v>
      </c>
      <c r="Q628" s="50">
        <v>1340</v>
      </c>
      <c r="R628" s="50" t="s">
        <v>245</v>
      </c>
      <c r="S628" s="60" t="s">
        <v>60</v>
      </c>
      <c r="T628" s="48" t="s">
        <v>253</v>
      </c>
      <c r="U628" s="32" t="s">
        <v>134</v>
      </c>
      <c r="V628" s="40" t="s">
        <v>254</v>
      </c>
      <c r="W628" s="44" t="s">
        <v>225</v>
      </c>
      <c r="X628" s="62" t="s">
        <v>65</v>
      </c>
      <c r="Y628" s="62">
        <v>40193</v>
      </c>
      <c r="Z628" s="50">
        <v>100</v>
      </c>
      <c r="AA628" s="50">
        <v>855</v>
      </c>
      <c r="AB628" s="50" t="s">
        <v>66</v>
      </c>
      <c r="AC628" s="50">
        <v>141475</v>
      </c>
      <c r="AD628" s="50" t="s">
        <v>262</v>
      </c>
      <c r="AE628" s="58" t="s">
        <v>255</v>
      </c>
      <c r="AF628" s="58" t="s">
        <v>256</v>
      </c>
      <c r="AG628" s="50" t="s">
        <v>229</v>
      </c>
      <c r="AH628" s="50">
        <v>36.799999999999997</v>
      </c>
      <c r="AI628" s="50">
        <v>179.88</v>
      </c>
      <c r="AJ628" s="50">
        <v>216.68</v>
      </c>
      <c r="AK628" s="58">
        <v>8.57</v>
      </c>
      <c r="AL628" s="26">
        <v>0.1698357024183127</v>
      </c>
      <c r="AM628" s="56" t="s">
        <v>230</v>
      </c>
      <c r="AN628" s="50" t="s">
        <v>257</v>
      </c>
      <c r="AO628" s="50" t="s">
        <v>258</v>
      </c>
      <c r="AP628" s="45" t="s">
        <v>259</v>
      </c>
      <c r="AQ628" s="27" t="str">
        <f t="shared" si="22"/>
        <v>Record Complete</v>
      </c>
      <c r="AR628" s="54" t="s">
        <v>234</v>
      </c>
      <c r="AS628" s="5" t="str">
        <f t="shared" si="23"/>
        <v/>
      </c>
      <c r="AT628" t="s">
        <v>17200</v>
      </c>
    </row>
    <row r="629" spans="1:46" ht="15.75" thickBot="1" x14ac:dyDescent="0.3">
      <c r="A629" s="29" t="s">
        <v>530</v>
      </c>
      <c r="B629" s="31">
        <v>5602</v>
      </c>
      <c r="C629" s="31" t="s">
        <v>213</v>
      </c>
      <c r="D629" s="31" t="s">
        <v>449</v>
      </c>
      <c r="E629" s="51" t="str">
        <f ca="1">IF(ISERROR(INDIRECT(CONCATENATE("FIPs_codes!",ADDRESS((MATCH($D629,INDIRECT($C629),0)+MATCH($C629,FIPs_codes!$G$1:$G$3296,0)-1),COLUMN(FIPs_codes!A627))))),"",INDIRECT(CONCATENATE("FIPs_codes!",ADDRESS((MATCH($D629,INDIRECT($C629),0)+MATCH($C629,FIPs_codes!$G$1:$G$3296,0)-1),COLUMN(FIPs_codes!A627)))))</f>
        <v>40153</v>
      </c>
      <c r="F629" s="51">
        <f ca="1">IF(ISERROR(INDIRECT(CONCATENATE("FIPs_codes!",ADDRESS((MATCH($D629,INDIRECT($C629),0)+MATCH($C629,FIPs_codes!$G$1:$G$3296,0)-1),COLUMN(FIPs_codes!C627))))),"",INDIRECT(CONCATENATE("FIPs_codes!",ADDRESS((MATCH($D629,INDIRECT($C629),0)+MATCH($C629,FIPs_codes!$G$1:$G$3296,0)-1),COLUMN(FIPs_codes!C627)))))</f>
        <v>6</v>
      </c>
      <c r="G629" s="31" t="s">
        <v>249</v>
      </c>
      <c r="H629" s="31" t="s">
        <v>217</v>
      </c>
      <c r="I629" s="35" t="s">
        <v>531</v>
      </c>
      <c r="J629" s="55" t="s">
        <v>219</v>
      </c>
      <c r="K629" s="31" t="s">
        <v>78</v>
      </c>
      <c r="L629" s="31" t="s">
        <v>220</v>
      </c>
      <c r="M629" s="31" t="s">
        <v>57</v>
      </c>
      <c r="N629" s="39" t="s">
        <v>261</v>
      </c>
      <c r="O629" s="39">
        <v>2003</v>
      </c>
      <c r="P629" s="39" t="s">
        <v>285</v>
      </c>
      <c r="Q629" s="31">
        <v>1340</v>
      </c>
      <c r="R629" s="31" t="s">
        <v>245</v>
      </c>
      <c r="S629" s="41" t="s">
        <v>60</v>
      </c>
      <c r="T629" s="29" t="s">
        <v>253</v>
      </c>
      <c r="U629" s="49" t="s">
        <v>134</v>
      </c>
      <c r="V629" s="57" t="s">
        <v>254</v>
      </c>
      <c r="W629" s="61" t="s">
        <v>225</v>
      </c>
      <c r="X629" s="43" t="s">
        <v>65</v>
      </c>
      <c r="Y629" s="43">
        <v>40193</v>
      </c>
      <c r="Z629" s="31">
        <v>100</v>
      </c>
      <c r="AA629" s="31">
        <v>855</v>
      </c>
      <c r="AB629" s="31" t="s">
        <v>66</v>
      </c>
      <c r="AC629" s="31">
        <v>141475</v>
      </c>
      <c r="AD629" s="31" t="s">
        <v>262</v>
      </c>
      <c r="AE629" s="39" t="s">
        <v>255</v>
      </c>
      <c r="AF629" s="39" t="s">
        <v>256</v>
      </c>
      <c r="AG629" s="31" t="s">
        <v>229</v>
      </c>
      <c r="AH629" s="31">
        <v>36.14</v>
      </c>
      <c r="AI629" s="31">
        <v>192.91</v>
      </c>
      <c r="AJ629" s="31">
        <v>229.05</v>
      </c>
      <c r="AK629" s="39">
        <v>8.58</v>
      </c>
      <c r="AL629" s="26">
        <v>0.15778214363676052</v>
      </c>
      <c r="AM629" s="37" t="s">
        <v>230</v>
      </c>
      <c r="AN629" s="31" t="s">
        <v>257</v>
      </c>
      <c r="AO629" s="31" t="s">
        <v>258</v>
      </c>
      <c r="AP629" s="45" t="s">
        <v>259</v>
      </c>
      <c r="AQ629" s="27" t="str">
        <f t="shared" si="22"/>
        <v>Record Complete</v>
      </c>
      <c r="AR629" s="35" t="s">
        <v>234</v>
      </c>
      <c r="AS629" s="5" t="str">
        <f t="shared" si="23"/>
        <v/>
      </c>
      <c r="AT629" t="s">
        <v>17200</v>
      </c>
    </row>
    <row r="630" spans="1:46" ht="15.75" thickBot="1" x14ac:dyDescent="0.3">
      <c r="A630" s="29" t="s">
        <v>530</v>
      </c>
      <c r="B630" s="31">
        <v>5602</v>
      </c>
      <c r="C630" s="31" t="s">
        <v>213</v>
      </c>
      <c r="D630" s="31" t="s">
        <v>449</v>
      </c>
      <c r="E630" s="51" t="str">
        <f ca="1">IF(ISERROR(INDIRECT(CONCATENATE("FIPs_codes!",ADDRESS((MATCH($D630,INDIRECT($C630),0)+MATCH($C630,FIPs_codes!$G$1:$G$3296,0)-1),COLUMN(FIPs_codes!A628))))),"",INDIRECT(CONCATENATE("FIPs_codes!",ADDRESS((MATCH($D630,INDIRECT($C630),0)+MATCH($C630,FIPs_codes!$G$1:$G$3296,0)-1),COLUMN(FIPs_codes!A628)))))</f>
        <v>40153</v>
      </c>
      <c r="F630" s="51">
        <f ca="1">IF(ISERROR(INDIRECT(CONCATENATE("FIPs_codes!",ADDRESS((MATCH($D630,INDIRECT($C630),0)+MATCH($C630,FIPs_codes!$G$1:$G$3296,0)-1),COLUMN(FIPs_codes!C628))))),"",INDIRECT(CONCATENATE("FIPs_codes!",ADDRESS((MATCH($D630,INDIRECT($C630),0)+MATCH($C630,FIPs_codes!$G$1:$G$3296,0)-1),COLUMN(FIPs_codes!C628)))))</f>
        <v>6</v>
      </c>
      <c r="G630" s="31" t="s">
        <v>249</v>
      </c>
      <c r="H630" s="31" t="s">
        <v>217</v>
      </c>
      <c r="I630" s="35" t="s">
        <v>531</v>
      </c>
      <c r="J630" s="55" t="s">
        <v>219</v>
      </c>
      <c r="K630" s="31" t="s">
        <v>78</v>
      </c>
      <c r="L630" s="31" t="s">
        <v>220</v>
      </c>
      <c r="M630" s="31" t="s">
        <v>57</v>
      </c>
      <c r="N630" s="39" t="s">
        <v>251</v>
      </c>
      <c r="O630" s="39">
        <v>2003</v>
      </c>
      <c r="P630" s="39" t="s">
        <v>252</v>
      </c>
      <c r="Q630" s="31">
        <v>1340</v>
      </c>
      <c r="R630" s="31" t="s">
        <v>245</v>
      </c>
      <c r="S630" s="41" t="s">
        <v>60</v>
      </c>
      <c r="T630" s="29" t="s">
        <v>253</v>
      </c>
      <c r="U630" s="49" t="s">
        <v>134</v>
      </c>
      <c r="V630" s="57" t="s">
        <v>254</v>
      </c>
      <c r="W630" s="61" t="s">
        <v>225</v>
      </c>
      <c r="X630" s="43" t="s">
        <v>65</v>
      </c>
      <c r="Y630" s="43">
        <v>40282</v>
      </c>
      <c r="Z630" s="31">
        <v>100</v>
      </c>
      <c r="AA630" s="31">
        <v>855</v>
      </c>
      <c r="AB630" s="31" t="s">
        <v>66</v>
      </c>
      <c r="AC630" s="31">
        <v>7685</v>
      </c>
      <c r="AD630" s="31" t="s">
        <v>227</v>
      </c>
      <c r="AE630" s="39" t="s">
        <v>255</v>
      </c>
      <c r="AF630" s="39" t="s">
        <v>256</v>
      </c>
      <c r="AG630" s="31" t="s">
        <v>229</v>
      </c>
      <c r="AH630" s="31">
        <v>0</v>
      </c>
      <c r="AI630" s="31">
        <v>161.57</v>
      </c>
      <c r="AJ630" s="31">
        <v>161.6</v>
      </c>
      <c r="AK630" s="39">
        <v>8.6199999999999992</v>
      </c>
      <c r="AL630" s="26">
        <v>0</v>
      </c>
      <c r="AM630" s="37" t="s">
        <v>230</v>
      </c>
      <c r="AN630" s="31" t="s">
        <v>257</v>
      </c>
      <c r="AO630" s="31" t="s">
        <v>258</v>
      </c>
      <c r="AP630" s="45" t="s">
        <v>259</v>
      </c>
      <c r="AQ630" s="27" t="str">
        <f t="shared" si="22"/>
        <v>Record Complete</v>
      </c>
      <c r="AR630" s="35" t="s">
        <v>234</v>
      </c>
      <c r="AS630" s="5" t="str">
        <f t="shared" si="23"/>
        <v/>
      </c>
      <c r="AT630" t="s">
        <v>17200</v>
      </c>
    </row>
    <row r="631" spans="1:46" ht="15.75" thickBot="1" x14ac:dyDescent="0.3">
      <c r="A631" s="48" t="s">
        <v>530</v>
      </c>
      <c r="B631" s="50">
        <v>5602</v>
      </c>
      <c r="C631" s="50" t="s">
        <v>213</v>
      </c>
      <c r="D631" s="50" t="s">
        <v>449</v>
      </c>
      <c r="E631" s="51" t="str">
        <f ca="1">IF(ISERROR(INDIRECT(CONCATENATE("FIPs_codes!",ADDRESS((MATCH($D631,INDIRECT($C631),0)+MATCH($C631,FIPs_codes!$G$1:$G$3296,0)-1),COLUMN(FIPs_codes!A629))))),"",INDIRECT(CONCATENATE("FIPs_codes!",ADDRESS((MATCH($D631,INDIRECT($C631),0)+MATCH($C631,FIPs_codes!$G$1:$G$3296,0)-1),COLUMN(FIPs_codes!A629)))))</f>
        <v>40153</v>
      </c>
      <c r="F631" s="51">
        <f ca="1">IF(ISERROR(INDIRECT(CONCATENATE("FIPs_codes!",ADDRESS((MATCH($D631,INDIRECT($C631),0)+MATCH($C631,FIPs_codes!$G$1:$G$3296,0)-1),COLUMN(FIPs_codes!C629))))),"",INDIRECT(CONCATENATE("FIPs_codes!",ADDRESS((MATCH($D631,INDIRECT($C631),0)+MATCH($C631,FIPs_codes!$G$1:$G$3296,0)-1),COLUMN(FIPs_codes!C629)))))</f>
        <v>6</v>
      </c>
      <c r="G631" s="50" t="s">
        <v>249</v>
      </c>
      <c r="H631" s="50" t="s">
        <v>217</v>
      </c>
      <c r="I631" s="54" t="s">
        <v>531</v>
      </c>
      <c r="J631" s="38" t="s">
        <v>219</v>
      </c>
      <c r="K631" s="50" t="s">
        <v>78</v>
      </c>
      <c r="L631" s="50" t="s">
        <v>220</v>
      </c>
      <c r="M631" s="50" t="s">
        <v>57</v>
      </c>
      <c r="N631" s="58" t="s">
        <v>251</v>
      </c>
      <c r="O631" s="58">
        <v>2003</v>
      </c>
      <c r="P631" s="58" t="s">
        <v>252</v>
      </c>
      <c r="Q631" s="50">
        <v>1340</v>
      </c>
      <c r="R631" s="50" t="s">
        <v>245</v>
      </c>
      <c r="S631" s="60" t="s">
        <v>60</v>
      </c>
      <c r="T631" s="48" t="s">
        <v>253</v>
      </c>
      <c r="U631" s="32" t="s">
        <v>134</v>
      </c>
      <c r="V631" s="40" t="s">
        <v>254</v>
      </c>
      <c r="W631" s="44" t="s">
        <v>225</v>
      </c>
      <c r="X631" s="62" t="s">
        <v>65</v>
      </c>
      <c r="Y631" s="62">
        <v>40282</v>
      </c>
      <c r="Z631" s="50">
        <v>100</v>
      </c>
      <c r="AA631" s="50">
        <v>855</v>
      </c>
      <c r="AB631" s="50" t="s">
        <v>66</v>
      </c>
      <c r="AC631" s="50">
        <v>7685</v>
      </c>
      <c r="AD631" s="50" t="s">
        <v>227</v>
      </c>
      <c r="AE631" s="58" t="s">
        <v>255</v>
      </c>
      <c r="AF631" s="58" t="s">
        <v>256</v>
      </c>
      <c r="AG631" s="50" t="s">
        <v>229</v>
      </c>
      <c r="AH631" s="50">
        <v>0</v>
      </c>
      <c r="AI631" s="50">
        <v>177.09</v>
      </c>
      <c r="AJ631" s="50">
        <v>177.1</v>
      </c>
      <c r="AK631" s="58">
        <v>8.6300000000000008</v>
      </c>
      <c r="AL631" s="26">
        <v>0</v>
      </c>
      <c r="AM631" s="56" t="s">
        <v>230</v>
      </c>
      <c r="AN631" s="50" t="s">
        <v>257</v>
      </c>
      <c r="AO631" s="50" t="s">
        <v>258</v>
      </c>
      <c r="AP631" s="45" t="s">
        <v>259</v>
      </c>
      <c r="AQ631" s="27" t="str">
        <f t="shared" si="22"/>
        <v>Record Complete</v>
      </c>
      <c r="AR631" s="54" t="s">
        <v>234</v>
      </c>
      <c r="AS631" s="5" t="str">
        <f t="shared" si="23"/>
        <v/>
      </c>
      <c r="AT631" t="s">
        <v>17200</v>
      </c>
    </row>
    <row r="632" spans="1:46" ht="15.75" thickBot="1" x14ac:dyDescent="0.3">
      <c r="A632" s="29" t="s">
        <v>530</v>
      </c>
      <c r="B632" s="31">
        <v>5602</v>
      </c>
      <c r="C632" s="31" t="s">
        <v>213</v>
      </c>
      <c r="D632" s="31" t="s">
        <v>449</v>
      </c>
      <c r="E632" s="51" t="str">
        <f ca="1">IF(ISERROR(INDIRECT(CONCATENATE("FIPs_codes!",ADDRESS((MATCH($D632,INDIRECT($C632),0)+MATCH($C632,FIPs_codes!$G$1:$G$3296,0)-1),COLUMN(FIPs_codes!A630))))),"",INDIRECT(CONCATENATE("FIPs_codes!",ADDRESS((MATCH($D632,INDIRECT($C632),0)+MATCH($C632,FIPs_codes!$G$1:$G$3296,0)-1),COLUMN(FIPs_codes!A630)))))</f>
        <v>40153</v>
      </c>
      <c r="F632" s="51">
        <f ca="1">IF(ISERROR(INDIRECT(CONCATENATE("FIPs_codes!",ADDRESS((MATCH($D632,INDIRECT($C632),0)+MATCH($C632,FIPs_codes!$G$1:$G$3296,0)-1),COLUMN(FIPs_codes!C630))))),"",INDIRECT(CONCATENATE("FIPs_codes!",ADDRESS((MATCH($D632,INDIRECT($C632),0)+MATCH($C632,FIPs_codes!$G$1:$G$3296,0)-1),COLUMN(FIPs_codes!C630)))))</f>
        <v>6</v>
      </c>
      <c r="G632" s="31" t="s">
        <v>249</v>
      </c>
      <c r="H632" s="31" t="s">
        <v>217</v>
      </c>
      <c r="I632" s="35" t="s">
        <v>531</v>
      </c>
      <c r="J632" s="55" t="s">
        <v>219</v>
      </c>
      <c r="K632" s="31" t="s">
        <v>78</v>
      </c>
      <c r="L632" s="31" t="s">
        <v>220</v>
      </c>
      <c r="M632" s="31" t="s">
        <v>57</v>
      </c>
      <c r="N632" s="39" t="s">
        <v>251</v>
      </c>
      <c r="O632" s="39">
        <v>2003</v>
      </c>
      <c r="P632" s="39" t="s">
        <v>252</v>
      </c>
      <c r="Q632" s="31">
        <v>1340</v>
      </c>
      <c r="R632" s="31" t="s">
        <v>245</v>
      </c>
      <c r="S632" s="41" t="s">
        <v>60</v>
      </c>
      <c r="T632" s="29" t="s">
        <v>253</v>
      </c>
      <c r="U632" s="49" t="s">
        <v>134</v>
      </c>
      <c r="V632" s="57" t="s">
        <v>254</v>
      </c>
      <c r="W632" s="61" t="s">
        <v>225</v>
      </c>
      <c r="X632" s="43" t="s">
        <v>65</v>
      </c>
      <c r="Y632" s="43">
        <v>40282</v>
      </c>
      <c r="Z632" s="31">
        <v>100</v>
      </c>
      <c r="AA632" s="31">
        <v>855</v>
      </c>
      <c r="AB632" s="31" t="s">
        <v>66</v>
      </c>
      <c r="AC632" s="31">
        <v>7685</v>
      </c>
      <c r="AD632" s="31" t="s">
        <v>227</v>
      </c>
      <c r="AE632" s="39" t="s">
        <v>255</v>
      </c>
      <c r="AF632" s="39" t="s">
        <v>256</v>
      </c>
      <c r="AG632" s="31" t="s">
        <v>229</v>
      </c>
      <c r="AH632" s="31">
        <v>0</v>
      </c>
      <c r="AI632" s="31">
        <v>180.24</v>
      </c>
      <c r="AJ632" s="31">
        <v>180.25</v>
      </c>
      <c r="AK632" s="39">
        <v>8.8000000000000007</v>
      </c>
      <c r="AL632" s="26">
        <v>0</v>
      </c>
      <c r="AM632" s="37" t="s">
        <v>230</v>
      </c>
      <c r="AN632" s="31" t="s">
        <v>257</v>
      </c>
      <c r="AO632" s="31" t="s">
        <v>258</v>
      </c>
      <c r="AP632" s="45" t="s">
        <v>259</v>
      </c>
      <c r="AQ632" s="27" t="str">
        <f t="shared" si="22"/>
        <v>Record Complete</v>
      </c>
      <c r="AR632" s="35" t="s">
        <v>234</v>
      </c>
      <c r="AS632" s="5" t="str">
        <f t="shared" si="23"/>
        <v/>
      </c>
      <c r="AT632" t="s">
        <v>17200</v>
      </c>
    </row>
    <row r="633" spans="1:46" ht="15.75" thickBot="1" x14ac:dyDescent="0.3">
      <c r="A633" s="29" t="s">
        <v>530</v>
      </c>
      <c r="B633" s="31">
        <v>5602</v>
      </c>
      <c r="C633" s="31" t="s">
        <v>213</v>
      </c>
      <c r="D633" s="31" t="s">
        <v>449</v>
      </c>
      <c r="E633" s="51" t="str">
        <f ca="1">IF(ISERROR(INDIRECT(CONCATENATE("FIPs_codes!",ADDRESS((MATCH($D633,INDIRECT($C633),0)+MATCH($C633,FIPs_codes!$G$1:$G$3296,0)-1),COLUMN(FIPs_codes!A631))))),"",INDIRECT(CONCATENATE("FIPs_codes!",ADDRESS((MATCH($D633,INDIRECT($C633),0)+MATCH($C633,FIPs_codes!$G$1:$G$3296,0)-1),COLUMN(FIPs_codes!A631)))))</f>
        <v>40153</v>
      </c>
      <c r="F633" s="51">
        <f ca="1">IF(ISERROR(INDIRECT(CONCATENATE("FIPs_codes!",ADDRESS((MATCH($D633,INDIRECT($C633),0)+MATCH($C633,FIPs_codes!$G$1:$G$3296,0)-1),COLUMN(FIPs_codes!C631))))),"",INDIRECT(CONCATENATE("FIPs_codes!",ADDRESS((MATCH($D633,INDIRECT($C633),0)+MATCH($C633,FIPs_codes!$G$1:$G$3296,0)-1),COLUMN(FIPs_codes!C631)))))</f>
        <v>6</v>
      </c>
      <c r="G633" s="31" t="s">
        <v>249</v>
      </c>
      <c r="H633" s="31" t="s">
        <v>217</v>
      </c>
      <c r="I633" s="35" t="s">
        <v>531</v>
      </c>
      <c r="J633" s="55" t="s">
        <v>219</v>
      </c>
      <c r="K633" s="31" t="s">
        <v>78</v>
      </c>
      <c r="L633" s="31" t="s">
        <v>220</v>
      </c>
      <c r="M633" s="31" t="s">
        <v>57</v>
      </c>
      <c r="N633" s="39" t="s">
        <v>251</v>
      </c>
      <c r="O633" s="39">
        <v>2004</v>
      </c>
      <c r="P633" s="39" t="s">
        <v>288</v>
      </c>
      <c r="Q633" s="31">
        <v>1340</v>
      </c>
      <c r="R633" s="31" t="s">
        <v>245</v>
      </c>
      <c r="S633" s="41" t="s">
        <v>60</v>
      </c>
      <c r="T633" s="29" t="s">
        <v>253</v>
      </c>
      <c r="U633" s="49" t="s">
        <v>134</v>
      </c>
      <c r="V633" s="57" t="s">
        <v>254</v>
      </c>
      <c r="W633" s="61" t="s">
        <v>225</v>
      </c>
      <c r="X633" s="43" t="s">
        <v>65</v>
      </c>
      <c r="Y633" s="43">
        <v>40282</v>
      </c>
      <c r="Z633" s="31">
        <v>100</v>
      </c>
      <c r="AA633" s="31">
        <v>855</v>
      </c>
      <c r="AB633" s="31" t="s">
        <v>66</v>
      </c>
      <c r="AC633" s="31">
        <v>7685</v>
      </c>
      <c r="AD633" s="31" t="s">
        <v>227</v>
      </c>
      <c r="AE633" s="39" t="s">
        <v>255</v>
      </c>
      <c r="AF633" s="39" t="s">
        <v>256</v>
      </c>
      <c r="AG633" s="31" t="s">
        <v>229</v>
      </c>
      <c r="AH633" s="31">
        <v>0</v>
      </c>
      <c r="AI633" s="31">
        <v>207.72</v>
      </c>
      <c r="AJ633" s="31">
        <v>207.75</v>
      </c>
      <c r="AK633" s="39">
        <v>8.6</v>
      </c>
      <c r="AL633" s="26">
        <v>0</v>
      </c>
      <c r="AM633" s="37" t="s">
        <v>230</v>
      </c>
      <c r="AN633" s="31" t="s">
        <v>257</v>
      </c>
      <c r="AO633" s="31" t="s">
        <v>258</v>
      </c>
      <c r="AP633" s="45" t="s">
        <v>259</v>
      </c>
      <c r="AQ633" s="27" t="str">
        <f t="shared" si="22"/>
        <v>Record Complete</v>
      </c>
      <c r="AR633" s="35" t="s">
        <v>234</v>
      </c>
      <c r="AS633" s="5" t="str">
        <f t="shared" si="23"/>
        <v/>
      </c>
      <c r="AT633" t="s">
        <v>17200</v>
      </c>
    </row>
    <row r="634" spans="1:46" ht="15.75" thickBot="1" x14ac:dyDescent="0.3">
      <c r="A634" s="48" t="s">
        <v>530</v>
      </c>
      <c r="B634" s="50">
        <v>5602</v>
      </c>
      <c r="C634" s="50" t="s">
        <v>213</v>
      </c>
      <c r="D634" s="50" t="s">
        <v>449</v>
      </c>
      <c r="E634" s="51" t="str">
        <f ca="1">IF(ISERROR(INDIRECT(CONCATENATE("FIPs_codes!",ADDRESS((MATCH($D634,INDIRECT($C634),0)+MATCH($C634,FIPs_codes!$G$1:$G$3296,0)-1),COLUMN(FIPs_codes!A632))))),"",INDIRECT(CONCATENATE("FIPs_codes!",ADDRESS((MATCH($D634,INDIRECT($C634),0)+MATCH($C634,FIPs_codes!$G$1:$G$3296,0)-1),COLUMN(FIPs_codes!A632)))))</f>
        <v>40153</v>
      </c>
      <c r="F634" s="51">
        <f ca="1">IF(ISERROR(INDIRECT(CONCATENATE("FIPs_codes!",ADDRESS((MATCH($D634,INDIRECT($C634),0)+MATCH($C634,FIPs_codes!$G$1:$G$3296,0)-1),COLUMN(FIPs_codes!C632))))),"",INDIRECT(CONCATENATE("FIPs_codes!",ADDRESS((MATCH($D634,INDIRECT($C634),0)+MATCH($C634,FIPs_codes!$G$1:$G$3296,0)-1),COLUMN(FIPs_codes!C632)))))</f>
        <v>6</v>
      </c>
      <c r="G634" s="50" t="s">
        <v>249</v>
      </c>
      <c r="H634" s="50" t="s">
        <v>217</v>
      </c>
      <c r="I634" s="54" t="s">
        <v>531</v>
      </c>
      <c r="J634" s="38" t="s">
        <v>219</v>
      </c>
      <c r="K634" s="50" t="s">
        <v>78</v>
      </c>
      <c r="L634" s="50" t="s">
        <v>220</v>
      </c>
      <c r="M634" s="50" t="s">
        <v>57</v>
      </c>
      <c r="N634" s="58" t="s">
        <v>251</v>
      </c>
      <c r="O634" s="58">
        <v>2004</v>
      </c>
      <c r="P634" s="58" t="s">
        <v>288</v>
      </c>
      <c r="Q634" s="50">
        <v>1340</v>
      </c>
      <c r="R634" s="50" t="s">
        <v>245</v>
      </c>
      <c r="S634" s="60" t="s">
        <v>60</v>
      </c>
      <c r="T634" s="48" t="s">
        <v>253</v>
      </c>
      <c r="U634" s="32" t="s">
        <v>134</v>
      </c>
      <c r="V634" s="40" t="s">
        <v>254</v>
      </c>
      <c r="W634" s="44" t="s">
        <v>225</v>
      </c>
      <c r="X634" s="62" t="s">
        <v>65</v>
      </c>
      <c r="Y634" s="62">
        <v>40282</v>
      </c>
      <c r="Z634" s="50">
        <v>100</v>
      </c>
      <c r="AA634" s="50">
        <v>855</v>
      </c>
      <c r="AB634" s="50" t="s">
        <v>66</v>
      </c>
      <c r="AC634" s="50">
        <v>7685</v>
      </c>
      <c r="AD634" s="50" t="s">
        <v>227</v>
      </c>
      <c r="AE634" s="58" t="s">
        <v>255</v>
      </c>
      <c r="AF634" s="58" t="s">
        <v>256</v>
      </c>
      <c r="AG634" s="50" t="s">
        <v>229</v>
      </c>
      <c r="AH634" s="50">
        <v>0</v>
      </c>
      <c r="AI634" s="50">
        <v>208.73</v>
      </c>
      <c r="AJ634" s="50">
        <v>208.75</v>
      </c>
      <c r="AK634" s="58">
        <v>8.68</v>
      </c>
      <c r="AL634" s="26">
        <v>0</v>
      </c>
      <c r="AM634" s="56" t="s">
        <v>230</v>
      </c>
      <c r="AN634" s="50" t="s">
        <v>257</v>
      </c>
      <c r="AO634" s="50" t="s">
        <v>258</v>
      </c>
      <c r="AP634" s="45" t="s">
        <v>259</v>
      </c>
      <c r="AQ634" s="27" t="str">
        <f t="shared" si="22"/>
        <v>Record Complete</v>
      </c>
      <c r="AR634" s="54" t="s">
        <v>234</v>
      </c>
      <c r="AS634" s="5" t="str">
        <f t="shared" si="23"/>
        <v/>
      </c>
      <c r="AT634" t="s">
        <v>17200</v>
      </c>
    </row>
    <row r="635" spans="1:46" ht="15.75" thickBot="1" x14ac:dyDescent="0.3">
      <c r="A635" s="29" t="s">
        <v>530</v>
      </c>
      <c r="B635" s="31">
        <v>5602</v>
      </c>
      <c r="C635" s="31" t="s">
        <v>213</v>
      </c>
      <c r="D635" s="31" t="s">
        <v>449</v>
      </c>
      <c r="E635" s="51" t="str">
        <f ca="1">IF(ISERROR(INDIRECT(CONCATENATE("FIPs_codes!",ADDRESS((MATCH($D635,INDIRECT($C635),0)+MATCH($C635,FIPs_codes!$G$1:$G$3296,0)-1),COLUMN(FIPs_codes!A633))))),"",INDIRECT(CONCATENATE("FIPs_codes!",ADDRESS((MATCH($D635,INDIRECT($C635),0)+MATCH($C635,FIPs_codes!$G$1:$G$3296,0)-1),COLUMN(FIPs_codes!A633)))))</f>
        <v>40153</v>
      </c>
      <c r="F635" s="51">
        <f ca="1">IF(ISERROR(INDIRECT(CONCATENATE("FIPs_codes!",ADDRESS((MATCH($D635,INDIRECT($C635),0)+MATCH($C635,FIPs_codes!$G$1:$G$3296,0)-1),COLUMN(FIPs_codes!C633))))),"",INDIRECT(CONCATENATE("FIPs_codes!",ADDRESS((MATCH($D635,INDIRECT($C635),0)+MATCH($C635,FIPs_codes!$G$1:$G$3296,0)-1),COLUMN(FIPs_codes!C633)))))</f>
        <v>6</v>
      </c>
      <c r="G635" s="31" t="s">
        <v>249</v>
      </c>
      <c r="H635" s="31" t="s">
        <v>217</v>
      </c>
      <c r="I635" s="35" t="s">
        <v>531</v>
      </c>
      <c r="J635" s="55" t="s">
        <v>219</v>
      </c>
      <c r="K635" s="31" t="s">
        <v>78</v>
      </c>
      <c r="L635" s="31" t="s">
        <v>220</v>
      </c>
      <c r="M635" s="31" t="s">
        <v>57</v>
      </c>
      <c r="N635" s="39" t="s">
        <v>251</v>
      </c>
      <c r="O635" s="39">
        <v>2004</v>
      </c>
      <c r="P635" s="39" t="s">
        <v>288</v>
      </c>
      <c r="Q635" s="31">
        <v>1340</v>
      </c>
      <c r="R635" s="31" t="s">
        <v>245</v>
      </c>
      <c r="S635" s="41" t="s">
        <v>60</v>
      </c>
      <c r="T635" s="29" t="s">
        <v>253</v>
      </c>
      <c r="U635" s="49" t="s">
        <v>134</v>
      </c>
      <c r="V635" s="57" t="s">
        <v>254</v>
      </c>
      <c r="W635" s="61" t="s">
        <v>225</v>
      </c>
      <c r="X635" s="43" t="s">
        <v>65</v>
      </c>
      <c r="Y635" s="43">
        <v>40282</v>
      </c>
      <c r="Z635" s="31">
        <v>100</v>
      </c>
      <c r="AA635" s="31">
        <v>855</v>
      </c>
      <c r="AB635" s="31" t="s">
        <v>66</v>
      </c>
      <c r="AC635" s="31">
        <v>7685</v>
      </c>
      <c r="AD635" s="31" t="s">
        <v>227</v>
      </c>
      <c r="AE635" s="39" t="s">
        <v>255</v>
      </c>
      <c r="AF635" s="39" t="s">
        <v>256</v>
      </c>
      <c r="AG635" s="31" t="s">
        <v>229</v>
      </c>
      <c r="AH635" s="31">
        <v>0</v>
      </c>
      <c r="AI635" s="31">
        <v>209.68</v>
      </c>
      <c r="AJ635" s="31">
        <v>209.7</v>
      </c>
      <c r="AK635" s="39">
        <v>8.69</v>
      </c>
      <c r="AL635" s="26">
        <v>0</v>
      </c>
      <c r="AM635" s="37" t="s">
        <v>230</v>
      </c>
      <c r="AN635" s="31" t="s">
        <v>257</v>
      </c>
      <c r="AO635" s="31" t="s">
        <v>258</v>
      </c>
      <c r="AP635" s="45" t="s">
        <v>259</v>
      </c>
      <c r="AQ635" s="27" t="str">
        <f t="shared" si="22"/>
        <v>Record Complete</v>
      </c>
      <c r="AR635" s="35" t="s">
        <v>234</v>
      </c>
      <c r="AS635" s="5" t="str">
        <f t="shared" si="23"/>
        <v/>
      </c>
      <c r="AT635" t="s">
        <v>17200</v>
      </c>
    </row>
    <row r="636" spans="1:46" ht="15.75" thickBot="1" x14ac:dyDescent="0.3">
      <c r="A636" s="48" t="s">
        <v>533</v>
      </c>
      <c r="B636" s="50">
        <v>5602</v>
      </c>
      <c r="C636" s="50" t="s">
        <v>213</v>
      </c>
      <c r="D636" s="50" t="s">
        <v>449</v>
      </c>
      <c r="E636" s="51" t="str">
        <f ca="1">IF(ISERROR(INDIRECT(CONCATENATE("FIPs_codes!",ADDRESS((MATCH($D636,INDIRECT($C636),0)+MATCH($C636,FIPs_codes!$G$1:$G$3296,0)-1),COLUMN(FIPs_codes!A634))))),"",INDIRECT(CONCATENATE("FIPs_codes!",ADDRESS((MATCH($D636,INDIRECT($C636),0)+MATCH($C636,FIPs_codes!$G$1:$G$3296,0)-1),COLUMN(FIPs_codes!A634)))))</f>
        <v>40153</v>
      </c>
      <c r="F636" s="51">
        <f ca="1">IF(ISERROR(INDIRECT(CONCATENATE("FIPs_codes!",ADDRESS((MATCH($D636,INDIRECT($C636),0)+MATCH($C636,FIPs_codes!$G$1:$G$3296,0)-1),COLUMN(FIPs_codes!C634))))),"",INDIRECT(CONCATENATE("FIPs_codes!",ADDRESS((MATCH($D636,INDIRECT($C636),0)+MATCH($C636,FIPs_codes!$G$1:$G$3296,0)-1),COLUMN(FIPs_codes!C634)))))</f>
        <v>6</v>
      </c>
      <c r="G636" s="52" t="s">
        <v>216</v>
      </c>
      <c r="H636" s="52" t="s">
        <v>217</v>
      </c>
      <c r="I636" s="54" t="s">
        <v>531</v>
      </c>
      <c r="J636" s="38" t="s">
        <v>219</v>
      </c>
      <c r="K636" s="50" t="s">
        <v>78</v>
      </c>
      <c r="L636" s="50" t="s">
        <v>220</v>
      </c>
      <c r="M636" s="50" t="s">
        <v>57</v>
      </c>
      <c r="N636" s="58" t="s">
        <v>251</v>
      </c>
      <c r="O636" s="58">
        <v>2006</v>
      </c>
      <c r="P636" s="58" t="s">
        <v>252</v>
      </c>
      <c r="Q636" s="126">
        <v>1340</v>
      </c>
      <c r="R636" s="50" t="s">
        <v>60</v>
      </c>
      <c r="S636" s="60" t="s">
        <v>60</v>
      </c>
      <c r="T636" s="48" t="s">
        <v>263</v>
      </c>
      <c r="U636" s="32" t="s">
        <v>134</v>
      </c>
      <c r="V636" s="40" t="s">
        <v>254</v>
      </c>
      <c r="W636" s="44" t="s">
        <v>225</v>
      </c>
      <c r="X636" s="62" t="s">
        <v>65</v>
      </c>
      <c r="Y636" s="62">
        <v>40490</v>
      </c>
      <c r="Z636" s="50">
        <v>90</v>
      </c>
      <c r="AA636" s="126">
        <v>875</v>
      </c>
      <c r="AB636" s="50" t="s">
        <v>66</v>
      </c>
      <c r="AC636" s="126">
        <v>83580</v>
      </c>
      <c r="AD636" s="50" t="s">
        <v>262</v>
      </c>
      <c r="AE636" s="58" t="s">
        <v>255</v>
      </c>
      <c r="AF636" s="58" t="s">
        <v>236</v>
      </c>
      <c r="AG636" s="50" t="s">
        <v>229</v>
      </c>
      <c r="AH636" s="50">
        <v>29.38</v>
      </c>
      <c r="AI636" s="50">
        <v>226.43</v>
      </c>
      <c r="AJ636" s="50">
        <v>255.81</v>
      </c>
      <c r="AK636" s="58">
        <v>7.77</v>
      </c>
      <c r="AL636" s="26">
        <v>0.11485086587701809</v>
      </c>
      <c r="AM636" s="56" t="s">
        <v>230</v>
      </c>
      <c r="AN636" s="50" t="s">
        <v>231</v>
      </c>
      <c r="AO636" s="50" t="s">
        <v>232</v>
      </c>
      <c r="AP636" s="45" t="s">
        <v>16963</v>
      </c>
      <c r="AQ636" s="27" t="str">
        <f t="shared" si="22"/>
        <v>Record Complete</v>
      </c>
      <c r="AR636" s="54"/>
      <c r="AS636" s="5" t="str">
        <f t="shared" si="23"/>
        <v/>
      </c>
      <c r="AT636" t="s">
        <v>17200</v>
      </c>
    </row>
    <row r="637" spans="1:46" ht="15.75" thickBot="1" x14ac:dyDescent="0.3">
      <c r="A637" s="29" t="s">
        <v>533</v>
      </c>
      <c r="B637" s="31">
        <v>5602</v>
      </c>
      <c r="C637" s="31" t="s">
        <v>213</v>
      </c>
      <c r="D637" s="31" t="s">
        <v>449</v>
      </c>
      <c r="E637" s="51" t="str">
        <f ca="1">IF(ISERROR(INDIRECT(CONCATENATE("FIPs_codes!",ADDRESS((MATCH($D637,INDIRECT($C637),0)+MATCH($C637,FIPs_codes!$G$1:$G$3296,0)-1),COLUMN(FIPs_codes!A635))))),"",INDIRECT(CONCATENATE("FIPs_codes!",ADDRESS((MATCH($D637,INDIRECT($C637),0)+MATCH($C637,FIPs_codes!$G$1:$G$3296,0)-1),COLUMN(FIPs_codes!A635)))))</f>
        <v>40153</v>
      </c>
      <c r="F637" s="51">
        <f ca="1">IF(ISERROR(INDIRECT(CONCATENATE("FIPs_codes!",ADDRESS((MATCH($D637,INDIRECT($C637),0)+MATCH($C637,FIPs_codes!$G$1:$G$3296,0)-1),COLUMN(FIPs_codes!C635))))),"",INDIRECT(CONCATENATE("FIPs_codes!",ADDRESS((MATCH($D637,INDIRECT($C637),0)+MATCH($C637,FIPs_codes!$G$1:$G$3296,0)-1),COLUMN(FIPs_codes!C635)))))</f>
        <v>6</v>
      </c>
      <c r="G637" s="33" t="s">
        <v>216</v>
      </c>
      <c r="H637" s="33" t="s">
        <v>217</v>
      </c>
      <c r="I637" s="35" t="s">
        <v>531</v>
      </c>
      <c r="J637" s="55" t="s">
        <v>219</v>
      </c>
      <c r="K637" s="31" t="s">
        <v>78</v>
      </c>
      <c r="L637" s="31" t="s">
        <v>220</v>
      </c>
      <c r="M637" s="31" t="s">
        <v>57</v>
      </c>
      <c r="N637" s="39" t="s">
        <v>251</v>
      </c>
      <c r="O637" s="39">
        <v>2006</v>
      </c>
      <c r="P637" s="39" t="s">
        <v>252</v>
      </c>
      <c r="Q637" s="240">
        <v>1340</v>
      </c>
      <c r="R637" s="31" t="s">
        <v>60</v>
      </c>
      <c r="S637" s="41" t="s">
        <v>60</v>
      </c>
      <c r="T637" s="29" t="s">
        <v>263</v>
      </c>
      <c r="U637" s="49" t="s">
        <v>134</v>
      </c>
      <c r="V637" s="57" t="s">
        <v>254</v>
      </c>
      <c r="W637" s="61" t="s">
        <v>225</v>
      </c>
      <c r="X637" s="43" t="s">
        <v>65</v>
      </c>
      <c r="Y637" s="43">
        <v>40490</v>
      </c>
      <c r="Z637" s="31">
        <v>90</v>
      </c>
      <c r="AA637" s="240">
        <v>875</v>
      </c>
      <c r="AB637" s="31" t="s">
        <v>66</v>
      </c>
      <c r="AC637" s="240">
        <v>83580</v>
      </c>
      <c r="AD637" s="31" t="s">
        <v>262</v>
      </c>
      <c r="AE637" s="39" t="s">
        <v>255</v>
      </c>
      <c r="AF637" s="39" t="s">
        <v>236</v>
      </c>
      <c r="AG637" s="31" t="s">
        <v>229</v>
      </c>
      <c r="AH637" s="31">
        <v>29.51</v>
      </c>
      <c r="AI637" s="31">
        <v>228.84</v>
      </c>
      <c r="AJ637" s="31">
        <v>258.35000000000002</v>
      </c>
      <c r="AK637" s="39">
        <v>7.91</v>
      </c>
      <c r="AL637" s="26">
        <v>0.11422488871685697</v>
      </c>
      <c r="AM637" s="37" t="s">
        <v>230</v>
      </c>
      <c r="AN637" s="31" t="s">
        <v>231</v>
      </c>
      <c r="AO637" s="31" t="s">
        <v>232</v>
      </c>
      <c r="AP637" s="45" t="s">
        <v>16963</v>
      </c>
      <c r="AQ637" s="27" t="str">
        <f t="shared" si="22"/>
        <v>Record Complete</v>
      </c>
      <c r="AR637" s="35"/>
      <c r="AS637" s="5" t="str">
        <f t="shared" si="23"/>
        <v/>
      </c>
      <c r="AT637" t="s">
        <v>17200</v>
      </c>
    </row>
    <row r="638" spans="1:46" ht="15.75" thickBot="1" x14ac:dyDescent="0.3">
      <c r="A638" s="29" t="s">
        <v>533</v>
      </c>
      <c r="B638" s="31">
        <v>5602</v>
      </c>
      <c r="C638" s="31" t="s">
        <v>213</v>
      </c>
      <c r="D638" s="31" t="s">
        <v>449</v>
      </c>
      <c r="E638" s="51" t="str">
        <f ca="1">IF(ISERROR(INDIRECT(CONCATENATE("FIPs_codes!",ADDRESS((MATCH($D638,INDIRECT($C638),0)+MATCH($C638,FIPs_codes!$G$1:$G$3296,0)-1),COLUMN(FIPs_codes!A636))))),"",INDIRECT(CONCATENATE("FIPs_codes!",ADDRESS((MATCH($D638,INDIRECT($C638),0)+MATCH($C638,FIPs_codes!$G$1:$G$3296,0)-1),COLUMN(FIPs_codes!A636)))))</f>
        <v>40153</v>
      </c>
      <c r="F638" s="51">
        <f ca="1">IF(ISERROR(INDIRECT(CONCATENATE("FIPs_codes!",ADDRESS((MATCH($D638,INDIRECT($C638),0)+MATCH($C638,FIPs_codes!$G$1:$G$3296,0)-1),COLUMN(FIPs_codes!C636))))),"",INDIRECT(CONCATENATE("FIPs_codes!",ADDRESS((MATCH($D638,INDIRECT($C638),0)+MATCH($C638,FIPs_codes!$G$1:$G$3296,0)-1),COLUMN(FIPs_codes!C636)))))</f>
        <v>6</v>
      </c>
      <c r="G638" s="33" t="s">
        <v>216</v>
      </c>
      <c r="H638" s="33" t="s">
        <v>217</v>
      </c>
      <c r="I638" s="35" t="s">
        <v>531</v>
      </c>
      <c r="J638" s="55" t="s">
        <v>219</v>
      </c>
      <c r="K638" s="31" t="s">
        <v>78</v>
      </c>
      <c r="L638" s="31" t="s">
        <v>220</v>
      </c>
      <c r="M638" s="31" t="s">
        <v>57</v>
      </c>
      <c r="N638" s="39" t="s">
        <v>251</v>
      </c>
      <c r="O638" s="39">
        <v>2006</v>
      </c>
      <c r="P638" s="39" t="s">
        <v>252</v>
      </c>
      <c r="Q638" s="240">
        <v>1340</v>
      </c>
      <c r="R638" s="31" t="s">
        <v>60</v>
      </c>
      <c r="S638" s="41" t="s">
        <v>60</v>
      </c>
      <c r="T638" s="29" t="s">
        <v>263</v>
      </c>
      <c r="U638" s="49" t="s">
        <v>134</v>
      </c>
      <c r="V638" s="57" t="s">
        <v>254</v>
      </c>
      <c r="W638" s="61" t="s">
        <v>225</v>
      </c>
      <c r="X638" s="43" t="s">
        <v>65</v>
      </c>
      <c r="Y638" s="43">
        <v>40490</v>
      </c>
      <c r="Z638" s="31">
        <v>90</v>
      </c>
      <c r="AA638" s="240">
        <v>875</v>
      </c>
      <c r="AB638" s="31" t="s">
        <v>66</v>
      </c>
      <c r="AC638" s="240">
        <v>83580</v>
      </c>
      <c r="AD638" s="31" t="s">
        <v>262</v>
      </c>
      <c r="AE638" s="39" t="s">
        <v>255</v>
      </c>
      <c r="AF638" s="39" t="s">
        <v>236</v>
      </c>
      <c r="AG638" s="31" t="s">
        <v>229</v>
      </c>
      <c r="AH638" s="31">
        <v>31</v>
      </c>
      <c r="AI638" s="31">
        <v>231.26</v>
      </c>
      <c r="AJ638" s="31">
        <v>262.26</v>
      </c>
      <c r="AK638" s="39">
        <v>7.52</v>
      </c>
      <c r="AL638" s="26">
        <v>0.1182033096926714</v>
      </c>
      <c r="AM638" s="37" t="s">
        <v>230</v>
      </c>
      <c r="AN638" s="31" t="s">
        <v>231</v>
      </c>
      <c r="AO638" s="31" t="s">
        <v>232</v>
      </c>
      <c r="AP638" s="45" t="s">
        <v>16963</v>
      </c>
      <c r="AQ638" s="27" t="str">
        <f t="shared" si="22"/>
        <v>Record Complete</v>
      </c>
      <c r="AR638" s="35"/>
      <c r="AS638" s="5" t="str">
        <f t="shared" si="23"/>
        <v/>
      </c>
      <c r="AT638" t="s">
        <v>17200</v>
      </c>
    </row>
    <row r="639" spans="1:46" ht="15.75" thickBot="1" x14ac:dyDescent="0.3">
      <c r="A639" s="29" t="s">
        <v>534</v>
      </c>
      <c r="B639" s="31">
        <v>5602</v>
      </c>
      <c r="C639" s="31" t="s">
        <v>213</v>
      </c>
      <c r="D639" s="31" t="s">
        <v>449</v>
      </c>
      <c r="E639" s="51" t="str">
        <f ca="1">IF(ISERROR(INDIRECT(CONCATENATE("FIPs_codes!",ADDRESS((MATCH($D639,INDIRECT($C639),0)+MATCH($C639,FIPs_codes!$G$1:$G$3296,0)-1),COLUMN(FIPs_codes!A637))))),"",INDIRECT(CONCATENATE("FIPs_codes!",ADDRESS((MATCH($D639,INDIRECT($C639),0)+MATCH($C639,FIPs_codes!$G$1:$G$3296,0)-1),COLUMN(FIPs_codes!A637)))))</f>
        <v>40153</v>
      </c>
      <c r="F639" s="51">
        <f ca="1">IF(ISERROR(INDIRECT(CONCATENATE("FIPs_codes!",ADDRESS((MATCH($D639,INDIRECT($C639),0)+MATCH($C639,FIPs_codes!$G$1:$G$3296,0)-1),COLUMN(FIPs_codes!C637))))),"",INDIRECT(CONCATENATE("FIPs_codes!",ADDRESS((MATCH($D639,INDIRECT($C639),0)+MATCH($C639,FIPs_codes!$G$1:$G$3296,0)-1),COLUMN(FIPs_codes!C637)))))</f>
        <v>6</v>
      </c>
      <c r="G639" s="33" t="s">
        <v>216</v>
      </c>
      <c r="H639" s="33" t="s">
        <v>217</v>
      </c>
      <c r="I639" s="35" t="s">
        <v>531</v>
      </c>
      <c r="J639" s="55" t="s">
        <v>219</v>
      </c>
      <c r="K639" s="31" t="s">
        <v>78</v>
      </c>
      <c r="L639" s="31" t="s">
        <v>220</v>
      </c>
      <c r="M639" s="31" t="s">
        <v>57</v>
      </c>
      <c r="N639" s="39" t="s">
        <v>251</v>
      </c>
      <c r="O639" s="39">
        <v>2003</v>
      </c>
      <c r="P639" s="39" t="s">
        <v>252</v>
      </c>
      <c r="Q639" s="240">
        <v>1340</v>
      </c>
      <c r="R639" s="31" t="s">
        <v>245</v>
      </c>
      <c r="S639" s="41" t="s">
        <v>60</v>
      </c>
      <c r="T639" s="29" t="s">
        <v>263</v>
      </c>
      <c r="U639" s="49" t="s">
        <v>134</v>
      </c>
      <c r="V639" s="57" t="s">
        <v>254</v>
      </c>
      <c r="W639" s="61" t="s">
        <v>225</v>
      </c>
      <c r="X639" s="43" t="s">
        <v>65</v>
      </c>
      <c r="Y639" s="43">
        <v>40374</v>
      </c>
      <c r="Z639" s="31">
        <v>93</v>
      </c>
      <c r="AA639" s="240">
        <v>875</v>
      </c>
      <c r="AB639" s="31" t="s">
        <v>66</v>
      </c>
      <c r="AC639" s="240">
        <v>128146</v>
      </c>
      <c r="AD639" s="31" t="s">
        <v>262</v>
      </c>
      <c r="AE639" s="39" t="s">
        <v>255</v>
      </c>
      <c r="AF639" s="39" t="s">
        <v>236</v>
      </c>
      <c r="AG639" s="31" t="s">
        <v>229</v>
      </c>
      <c r="AH639" s="31">
        <v>20.149999999999999</v>
      </c>
      <c r="AI639" s="31">
        <v>147.51</v>
      </c>
      <c r="AJ639" s="31">
        <v>167.66</v>
      </c>
      <c r="AK639" s="39">
        <v>8.08</v>
      </c>
      <c r="AL639" s="26">
        <v>0.12018370511749969</v>
      </c>
      <c r="AM639" s="37" t="s">
        <v>230</v>
      </c>
      <c r="AN639" s="31" t="s">
        <v>231</v>
      </c>
      <c r="AO639" s="31" t="s">
        <v>232</v>
      </c>
      <c r="AP639" s="45" t="s">
        <v>16963</v>
      </c>
      <c r="AQ639" s="27" t="str">
        <f t="shared" si="22"/>
        <v>Record Complete</v>
      </c>
      <c r="AR639" s="35"/>
      <c r="AS639" s="5" t="str">
        <f t="shared" si="23"/>
        <v/>
      </c>
      <c r="AT639" t="s">
        <v>17200</v>
      </c>
    </row>
    <row r="640" spans="1:46" ht="15.75" thickBot="1" x14ac:dyDescent="0.3">
      <c r="A640" s="29" t="s">
        <v>534</v>
      </c>
      <c r="B640" s="31">
        <v>5602</v>
      </c>
      <c r="C640" s="31" t="s">
        <v>213</v>
      </c>
      <c r="D640" s="31" t="s">
        <v>449</v>
      </c>
      <c r="E640" s="51" t="str">
        <f ca="1">IF(ISERROR(INDIRECT(CONCATENATE("FIPs_codes!",ADDRESS((MATCH($D640,INDIRECT($C640),0)+MATCH($C640,FIPs_codes!$G$1:$G$3296,0)-1),COLUMN(FIPs_codes!A638))))),"",INDIRECT(CONCATENATE("FIPs_codes!",ADDRESS((MATCH($D640,INDIRECT($C640),0)+MATCH($C640,FIPs_codes!$G$1:$G$3296,0)-1),COLUMN(FIPs_codes!A638)))))</f>
        <v>40153</v>
      </c>
      <c r="F640" s="51">
        <f ca="1">IF(ISERROR(INDIRECT(CONCATENATE("FIPs_codes!",ADDRESS((MATCH($D640,INDIRECT($C640),0)+MATCH($C640,FIPs_codes!$G$1:$G$3296,0)-1),COLUMN(FIPs_codes!C638))))),"",INDIRECT(CONCATENATE("FIPs_codes!",ADDRESS((MATCH($D640,INDIRECT($C640),0)+MATCH($C640,FIPs_codes!$G$1:$G$3296,0)-1),COLUMN(FIPs_codes!C638)))))</f>
        <v>6</v>
      </c>
      <c r="G640" s="33" t="s">
        <v>216</v>
      </c>
      <c r="H640" s="33" t="s">
        <v>217</v>
      </c>
      <c r="I640" s="35" t="s">
        <v>531</v>
      </c>
      <c r="J640" s="55" t="s">
        <v>219</v>
      </c>
      <c r="K640" s="31" t="s">
        <v>78</v>
      </c>
      <c r="L640" s="31" t="s">
        <v>220</v>
      </c>
      <c r="M640" s="31" t="s">
        <v>57</v>
      </c>
      <c r="N640" s="39" t="s">
        <v>251</v>
      </c>
      <c r="O640" s="39">
        <v>2004</v>
      </c>
      <c r="P640" s="39" t="s">
        <v>288</v>
      </c>
      <c r="Q640" s="240">
        <v>1340</v>
      </c>
      <c r="R640" s="31" t="s">
        <v>245</v>
      </c>
      <c r="S640" s="41" t="s">
        <v>60</v>
      </c>
      <c r="T640" s="29" t="s">
        <v>263</v>
      </c>
      <c r="U640" s="49" t="s">
        <v>134</v>
      </c>
      <c r="V640" s="57" t="s">
        <v>254</v>
      </c>
      <c r="W640" s="61" t="s">
        <v>225</v>
      </c>
      <c r="X640" s="43" t="s">
        <v>65</v>
      </c>
      <c r="Y640" s="43">
        <v>40374</v>
      </c>
      <c r="Z640" s="31">
        <v>95</v>
      </c>
      <c r="AA640" s="240">
        <v>875</v>
      </c>
      <c r="AB640" s="31" t="s">
        <v>66</v>
      </c>
      <c r="AC640" s="240">
        <v>143208</v>
      </c>
      <c r="AD640" s="31" t="s">
        <v>262</v>
      </c>
      <c r="AE640" s="39" t="s">
        <v>255</v>
      </c>
      <c r="AF640" s="39" t="s">
        <v>236</v>
      </c>
      <c r="AG640" s="31" t="s">
        <v>229</v>
      </c>
      <c r="AH640" s="31">
        <v>31.18</v>
      </c>
      <c r="AI640" s="31">
        <v>146.93</v>
      </c>
      <c r="AJ640" s="31">
        <v>178.11</v>
      </c>
      <c r="AK640" s="39">
        <v>8.0299999999999994</v>
      </c>
      <c r="AL640" s="26">
        <v>0.1750603559598001</v>
      </c>
      <c r="AM640" s="37" t="s">
        <v>230</v>
      </c>
      <c r="AN640" s="31" t="s">
        <v>231</v>
      </c>
      <c r="AO640" s="31" t="s">
        <v>232</v>
      </c>
      <c r="AP640" s="45" t="s">
        <v>16963</v>
      </c>
      <c r="AQ640" s="27" t="str">
        <f t="shared" si="22"/>
        <v>Record Complete</v>
      </c>
      <c r="AR640" s="35"/>
      <c r="AS640" s="5" t="str">
        <f t="shared" si="23"/>
        <v/>
      </c>
      <c r="AT640" t="s">
        <v>17200</v>
      </c>
    </row>
    <row r="641" spans="1:46" ht="15.75" thickBot="1" x14ac:dyDescent="0.3">
      <c r="A641" s="29" t="s">
        <v>534</v>
      </c>
      <c r="B641" s="31">
        <v>5602</v>
      </c>
      <c r="C641" s="31" t="s">
        <v>213</v>
      </c>
      <c r="D641" s="31" t="s">
        <v>449</v>
      </c>
      <c r="E641" s="51" t="str">
        <f ca="1">IF(ISERROR(INDIRECT(CONCATENATE("FIPs_codes!",ADDRESS((MATCH($D641,INDIRECT($C641),0)+MATCH($C641,FIPs_codes!$G$1:$G$3296,0)-1),COLUMN(FIPs_codes!A639))))),"",INDIRECT(CONCATENATE("FIPs_codes!",ADDRESS((MATCH($D641,INDIRECT($C641),0)+MATCH($C641,FIPs_codes!$G$1:$G$3296,0)-1),COLUMN(FIPs_codes!A639)))))</f>
        <v>40153</v>
      </c>
      <c r="F641" s="51">
        <f ca="1">IF(ISERROR(INDIRECT(CONCATENATE("FIPs_codes!",ADDRESS((MATCH($D641,INDIRECT($C641),0)+MATCH($C641,FIPs_codes!$G$1:$G$3296,0)-1),COLUMN(FIPs_codes!C639))))),"",INDIRECT(CONCATENATE("FIPs_codes!",ADDRESS((MATCH($D641,INDIRECT($C641),0)+MATCH($C641,FIPs_codes!$G$1:$G$3296,0)-1),COLUMN(FIPs_codes!C639)))))</f>
        <v>6</v>
      </c>
      <c r="G641" s="33" t="s">
        <v>216</v>
      </c>
      <c r="H641" s="33" t="s">
        <v>217</v>
      </c>
      <c r="I641" s="35" t="s">
        <v>531</v>
      </c>
      <c r="J641" s="55" t="s">
        <v>219</v>
      </c>
      <c r="K641" s="31" t="s">
        <v>78</v>
      </c>
      <c r="L641" s="31" t="s">
        <v>220</v>
      </c>
      <c r="M641" s="31" t="s">
        <v>57</v>
      </c>
      <c r="N641" s="39" t="s">
        <v>251</v>
      </c>
      <c r="O641" s="39">
        <v>2004</v>
      </c>
      <c r="P641" s="39" t="s">
        <v>288</v>
      </c>
      <c r="Q641" s="240">
        <v>1340</v>
      </c>
      <c r="R641" s="31" t="s">
        <v>245</v>
      </c>
      <c r="S641" s="41" t="s">
        <v>60</v>
      </c>
      <c r="T641" s="29" t="s">
        <v>263</v>
      </c>
      <c r="U641" s="49" t="s">
        <v>134</v>
      </c>
      <c r="V641" s="57" t="s">
        <v>254</v>
      </c>
      <c r="W641" s="61" t="s">
        <v>225</v>
      </c>
      <c r="X641" s="43" t="s">
        <v>65</v>
      </c>
      <c r="Y641" s="43">
        <v>40374</v>
      </c>
      <c r="Z641" s="31">
        <v>95</v>
      </c>
      <c r="AA641" s="240">
        <v>875</v>
      </c>
      <c r="AB641" s="31" t="s">
        <v>66</v>
      </c>
      <c r="AC641" s="240">
        <v>143208</v>
      </c>
      <c r="AD641" s="31" t="s">
        <v>262</v>
      </c>
      <c r="AE641" s="39" t="s">
        <v>255</v>
      </c>
      <c r="AF641" s="39" t="s">
        <v>236</v>
      </c>
      <c r="AG641" s="31" t="s">
        <v>229</v>
      </c>
      <c r="AH641" s="31">
        <v>31.37</v>
      </c>
      <c r="AI641" s="31">
        <v>162.13999999999999</v>
      </c>
      <c r="AJ641" s="31">
        <v>193.51</v>
      </c>
      <c r="AK641" s="39">
        <v>7.97</v>
      </c>
      <c r="AL641" s="26">
        <v>0.16211048524624053</v>
      </c>
      <c r="AM641" s="37" t="s">
        <v>230</v>
      </c>
      <c r="AN641" s="31" t="s">
        <v>231</v>
      </c>
      <c r="AO641" s="31" t="s">
        <v>232</v>
      </c>
      <c r="AP641" s="45" t="s">
        <v>16963</v>
      </c>
      <c r="AQ641" s="27" t="str">
        <f t="shared" si="22"/>
        <v>Record Complete</v>
      </c>
      <c r="AR641" s="35"/>
      <c r="AS641" s="5" t="str">
        <f t="shared" si="23"/>
        <v/>
      </c>
      <c r="AT641" t="s">
        <v>17200</v>
      </c>
    </row>
    <row r="642" spans="1:46" ht="15.75" thickBot="1" x14ac:dyDescent="0.3">
      <c r="A642" s="48" t="s">
        <v>534</v>
      </c>
      <c r="B642" s="50">
        <v>5602</v>
      </c>
      <c r="C642" s="50" t="s">
        <v>213</v>
      </c>
      <c r="D642" s="50" t="s">
        <v>449</v>
      </c>
      <c r="E642" s="51" t="str">
        <f ca="1">IF(ISERROR(INDIRECT(CONCATENATE("FIPs_codes!",ADDRESS((MATCH($D642,INDIRECT($C642),0)+MATCH($C642,FIPs_codes!$G$1:$G$3296,0)-1),COLUMN(FIPs_codes!A640))))),"",INDIRECT(CONCATENATE("FIPs_codes!",ADDRESS((MATCH($D642,INDIRECT($C642),0)+MATCH($C642,FIPs_codes!$G$1:$G$3296,0)-1),COLUMN(FIPs_codes!A640)))))</f>
        <v>40153</v>
      </c>
      <c r="F642" s="51">
        <f ca="1">IF(ISERROR(INDIRECT(CONCATENATE("FIPs_codes!",ADDRESS((MATCH($D642,INDIRECT($C642),0)+MATCH($C642,FIPs_codes!$G$1:$G$3296,0)-1),COLUMN(FIPs_codes!C640))))),"",INDIRECT(CONCATENATE("FIPs_codes!",ADDRESS((MATCH($D642,INDIRECT($C642),0)+MATCH($C642,FIPs_codes!$G$1:$G$3296,0)-1),COLUMN(FIPs_codes!C640)))))</f>
        <v>6</v>
      </c>
      <c r="G642" s="52" t="s">
        <v>216</v>
      </c>
      <c r="H642" s="52" t="s">
        <v>217</v>
      </c>
      <c r="I642" s="54" t="s">
        <v>531</v>
      </c>
      <c r="J642" s="38" t="s">
        <v>219</v>
      </c>
      <c r="K642" s="50" t="s">
        <v>78</v>
      </c>
      <c r="L642" s="50" t="s">
        <v>220</v>
      </c>
      <c r="M642" s="50" t="s">
        <v>57</v>
      </c>
      <c r="N642" s="58" t="s">
        <v>251</v>
      </c>
      <c r="O642" s="58">
        <v>2003</v>
      </c>
      <c r="P642" s="58" t="s">
        <v>252</v>
      </c>
      <c r="Q642" s="126">
        <v>1340</v>
      </c>
      <c r="R642" s="50" t="s">
        <v>245</v>
      </c>
      <c r="S642" s="60" t="s">
        <v>60</v>
      </c>
      <c r="T642" s="48" t="s">
        <v>263</v>
      </c>
      <c r="U642" s="32" t="s">
        <v>134</v>
      </c>
      <c r="V642" s="40" t="s">
        <v>254</v>
      </c>
      <c r="W642" s="44" t="s">
        <v>225</v>
      </c>
      <c r="X642" s="62" t="s">
        <v>65</v>
      </c>
      <c r="Y642" s="62">
        <v>40374</v>
      </c>
      <c r="Z642" s="50">
        <v>93</v>
      </c>
      <c r="AA642" s="126">
        <v>875</v>
      </c>
      <c r="AB642" s="50" t="s">
        <v>66</v>
      </c>
      <c r="AC642" s="126">
        <v>128146</v>
      </c>
      <c r="AD642" s="50" t="s">
        <v>262</v>
      </c>
      <c r="AE642" s="58" t="s">
        <v>255</v>
      </c>
      <c r="AF642" s="58" t="s">
        <v>236</v>
      </c>
      <c r="AG642" s="50" t="s">
        <v>229</v>
      </c>
      <c r="AH642" s="50">
        <v>40.85</v>
      </c>
      <c r="AI642" s="50">
        <v>154.30000000000001</v>
      </c>
      <c r="AJ642" s="50">
        <v>195.15</v>
      </c>
      <c r="AK642" s="58">
        <v>8.1300000000000008</v>
      </c>
      <c r="AL642" s="26">
        <v>0.20932615936459134</v>
      </c>
      <c r="AM642" s="56" t="s">
        <v>230</v>
      </c>
      <c r="AN642" s="50" t="s">
        <v>231</v>
      </c>
      <c r="AO642" s="50" t="s">
        <v>232</v>
      </c>
      <c r="AP642" s="45" t="s">
        <v>16963</v>
      </c>
      <c r="AQ642" s="27" t="str">
        <f t="shared" si="22"/>
        <v>Record Complete</v>
      </c>
      <c r="AR642" s="54"/>
      <c r="AS642" s="5" t="str">
        <f t="shared" si="23"/>
        <v/>
      </c>
      <c r="AT642" t="s">
        <v>17200</v>
      </c>
    </row>
    <row r="643" spans="1:46" ht="15.75" thickBot="1" x14ac:dyDescent="0.3">
      <c r="A643" s="48" t="s">
        <v>534</v>
      </c>
      <c r="B643" s="50">
        <v>5602</v>
      </c>
      <c r="C643" s="50" t="s">
        <v>213</v>
      </c>
      <c r="D643" s="50" t="s">
        <v>449</v>
      </c>
      <c r="E643" s="51" t="str">
        <f ca="1">IF(ISERROR(INDIRECT(CONCATENATE("FIPs_codes!",ADDRESS((MATCH($D643,INDIRECT($C643),0)+MATCH($C643,FIPs_codes!$G$1:$G$3296,0)-1),COLUMN(FIPs_codes!A641))))),"",INDIRECT(CONCATENATE("FIPs_codes!",ADDRESS((MATCH($D643,INDIRECT($C643),0)+MATCH($C643,FIPs_codes!$G$1:$G$3296,0)-1),COLUMN(FIPs_codes!A641)))))</f>
        <v>40153</v>
      </c>
      <c r="F643" s="51">
        <f ca="1">IF(ISERROR(INDIRECT(CONCATENATE("FIPs_codes!",ADDRESS((MATCH($D643,INDIRECT($C643),0)+MATCH($C643,FIPs_codes!$G$1:$G$3296,0)-1),COLUMN(FIPs_codes!C641))))),"",INDIRECT(CONCATENATE("FIPs_codes!",ADDRESS((MATCH($D643,INDIRECT($C643),0)+MATCH($C643,FIPs_codes!$G$1:$G$3296,0)-1),COLUMN(FIPs_codes!C641)))))</f>
        <v>6</v>
      </c>
      <c r="G643" s="52" t="s">
        <v>216</v>
      </c>
      <c r="H643" s="52" t="s">
        <v>217</v>
      </c>
      <c r="I643" s="54" t="s">
        <v>531</v>
      </c>
      <c r="J643" s="38" t="s">
        <v>219</v>
      </c>
      <c r="K643" s="50" t="s">
        <v>78</v>
      </c>
      <c r="L643" s="50" t="s">
        <v>220</v>
      </c>
      <c r="M643" s="50" t="s">
        <v>57</v>
      </c>
      <c r="N643" s="58" t="s">
        <v>251</v>
      </c>
      <c r="O643" s="58">
        <v>2004</v>
      </c>
      <c r="P643" s="58" t="s">
        <v>288</v>
      </c>
      <c r="Q643" s="126">
        <v>1340</v>
      </c>
      <c r="R643" s="50" t="s">
        <v>245</v>
      </c>
      <c r="S643" s="60" t="s">
        <v>60</v>
      </c>
      <c r="T643" s="48" t="s">
        <v>263</v>
      </c>
      <c r="U643" s="32" t="s">
        <v>134</v>
      </c>
      <c r="V643" s="40" t="s">
        <v>254</v>
      </c>
      <c r="W643" s="44" t="s">
        <v>225</v>
      </c>
      <c r="X643" s="62" t="s">
        <v>65</v>
      </c>
      <c r="Y643" s="62">
        <v>40374</v>
      </c>
      <c r="Z643" s="50">
        <v>95</v>
      </c>
      <c r="AA643" s="126">
        <v>875</v>
      </c>
      <c r="AB643" s="50" t="s">
        <v>66</v>
      </c>
      <c r="AC643" s="126">
        <v>143208</v>
      </c>
      <c r="AD643" s="50" t="s">
        <v>262</v>
      </c>
      <c r="AE643" s="58" t="s">
        <v>255</v>
      </c>
      <c r="AF643" s="58" t="s">
        <v>236</v>
      </c>
      <c r="AG643" s="50" t="s">
        <v>229</v>
      </c>
      <c r="AH643" s="50">
        <v>51.67</v>
      </c>
      <c r="AI643" s="50">
        <v>145.47</v>
      </c>
      <c r="AJ643" s="50">
        <v>197.14</v>
      </c>
      <c r="AK643" s="58">
        <v>8</v>
      </c>
      <c r="AL643" s="26">
        <v>0.26209800142031048</v>
      </c>
      <c r="AM643" s="56" t="s">
        <v>230</v>
      </c>
      <c r="AN643" s="50" t="s">
        <v>231</v>
      </c>
      <c r="AO643" s="50" t="s">
        <v>232</v>
      </c>
      <c r="AP643" s="45" t="s">
        <v>16963</v>
      </c>
      <c r="AQ643" s="27" t="str">
        <f t="shared" si="22"/>
        <v>Record Complete</v>
      </c>
      <c r="AR643" s="54"/>
      <c r="AS643" s="5" t="str">
        <f t="shared" si="23"/>
        <v/>
      </c>
      <c r="AT643" t="s">
        <v>17200</v>
      </c>
    </row>
    <row r="644" spans="1:46" ht="15.75" thickBot="1" x14ac:dyDescent="0.3">
      <c r="A644" s="29" t="s">
        <v>534</v>
      </c>
      <c r="B644" s="31">
        <v>5602</v>
      </c>
      <c r="C644" s="31" t="s">
        <v>213</v>
      </c>
      <c r="D644" s="31" t="s">
        <v>449</v>
      </c>
      <c r="E644" s="51" t="str">
        <f ca="1">IF(ISERROR(INDIRECT(CONCATENATE("FIPs_codes!",ADDRESS((MATCH($D644,INDIRECT($C644),0)+MATCH($C644,FIPs_codes!$G$1:$G$3296,0)-1),COLUMN(FIPs_codes!A642))))),"",INDIRECT(CONCATENATE("FIPs_codes!",ADDRESS((MATCH($D644,INDIRECT($C644),0)+MATCH($C644,FIPs_codes!$G$1:$G$3296,0)-1),COLUMN(FIPs_codes!A642)))))</f>
        <v>40153</v>
      </c>
      <c r="F644" s="51">
        <f ca="1">IF(ISERROR(INDIRECT(CONCATENATE("FIPs_codes!",ADDRESS((MATCH($D644,INDIRECT($C644),0)+MATCH($C644,FIPs_codes!$G$1:$G$3296,0)-1),COLUMN(FIPs_codes!C642))))),"",INDIRECT(CONCATENATE("FIPs_codes!",ADDRESS((MATCH($D644,INDIRECT($C644),0)+MATCH($C644,FIPs_codes!$G$1:$G$3296,0)-1),COLUMN(FIPs_codes!C642)))))</f>
        <v>6</v>
      </c>
      <c r="G644" s="33" t="s">
        <v>216</v>
      </c>
      <c r="H644" s="33" t="s">
        <v>217</v>
      </c>
      <c r="I644" s="35" t="s">
        <v>531</v>
      </c>
      <c r="J644" s="55" t="s">
        <v>219</v>
      </c>
      <c r="K644" s="31" t="s">
        <v>78</v>
      </c>
      <c r="L644" s="31" t="s">
        <v>220</v>
      </c>
      <c r="M644" s="31" t="s">
        <v>57</v>
      </c>
      <c r="N644" s="39" t="s">
        <v>251</v>
      </c>
      <c r="O644" s="39">
        <v>2003</v>
      </c>
      <c r="P644" s="39" t="s">
        <v>252</v>
      </c>
      <c r="Q644" s="240">
        <v>1340</v>
      </c>
      <c r="R644" s="31" t="s">
        <v>245</v>
      </c>
      <c r="S644" s="41" t="s">
        <v>60</v>
      </c>
      <c r="T644" s="29" t="s">
        <v>263</v>
      </c>
      <c r="U644" s="49" t="s">
        <v>134</v>
      </c>
      <c r="V644" s="57" t="s">
        <v>254</v>
      </c>
      <c r="W644" s="61" t="s">
        <v>225</v>
      </c>
      <c r="X644" s="43" t="s">
        <v>65</v>
      </c>
      <c r="Y644" s="43">
        <v>40374</v>
      </c>
      <c r="Z644" s="31">
        <v>93</v>
      </c>
      <c r="AA644" s="240">
        <v>875</v>
      </c>
      <c r="AB644" s="31" t="s">
        <v>66</v>
      </c>
      <c r="AC644" s="240">
        <v>128146</v>
      </c>
      <c r="AD644" s="31" t="s">
        <v>262</v>
      </c>
      <c r="AE644" s="39" t="s">
        <v>255</v>
      </c>
      <c r="AF644" s="39" t="s">
        <v>236</v>
      </c>
      <c r="AG644" s="31" t="s">
        <v>229</v>
      </c>
      <c r="AH644" s="31">
        <v>47.22</v>
      </c>
      <c r="AI644" s="31">
        <v>160.19999999999999</v>
      </c>
      <c r="AJ644" s="31">
        <v>207.42</v>
      </c>
      <c r="AK644" s="39">
        <v>8.1300000000000008</v>
      </c>
      <c r="AL644" s="26">
        <v>0.22765403529071451</v>
      </c>
      <c r="AM644" s="37" t="s">
        <v>230</v>
      </c>
      <c r="AN644" s="31" t="s">
        <v>231</v>
      </c>
      <c r="AO644" s="31" t="s">
        <v>232</v>
      </c>
      <c r="AP644" s="45" t="s">
        <v>16963</v>
      </c>
      <c r="AQ644" s="27" t="str">
        <f t="shared" ref="AQ644:AQ707" si="24">IF(OR(ISBLANK(B644),ISBLANK(C644),ISBLANK(D644),ISBLANK(G644),ISBLANK(H644),NOT(OR(NOT(ISBLANK(J644)),AND(NOT(ISBLANK(K644)),NOT(ISBLANK(L644))))),ISBLANK(M644),ISBLANK(Q644),ISBLANK(R644),ISBLANK(U644),ISBLANK(W644),ISBLANK(X644),ISBLANK(Y644),ISBLANK(Z644),ISBLANK(AA644),ISBLANK(AB644),ISBLANK(AC644),ISBLANK(AD644),ISBLANK(AM644),ISBLANK(AN644),AND(ISBLANK(AO644),ISBLANK(AP644))),"Record incomplete","Record Complete")</f>
        <v>Record Complete</v>
      </c>
      <c r="AR644" s="35"/>
      <c r="AS644" s="5" t="str">
        <f t="shared" ref="AS644:AS707" si="25">IF(AND(A643=A643,K644=K643,L644=L643,N644=N643,Y644=Y643,Z644=Z643,AJ644=AJ643,AI644=AI643),"DUP","")</f>
        <v/>
      </c>
      <c r="AT644" t="s">
        <v>17200</v>
      </c>
    </row>
    <row r="645" spans="1:46" ht="15.75" thickBot="1" x14ac:dyDescent="0.3">
      <c r="A645" s="29" t="s">
        <v>534</v>
      </c>
      <c r="B645" s="31">
        <v>5602</v>
      </c>
      <c r="C645" s="31" t="s">
        <v>213</v>
      </c>
      <c r="D645" s="31" t="s">
        <v>449</v>
      </c>
      <c r="E645" s="51" t="str">
        <f ca="1">IF(ISERROR(INDIRECT(CONCATENATE("FIPs_codes!",ADDRESS((MATCH($D645,INDIRECT($C645),0)+MATCH($C645,FIPs_codes!$G$1:$G$3296,0)-1),COLUMN(FIPs_codes!A643))))),"",INDIRECT(CONCATENATE("FIPs_codes!",ADDRESS((MATCH($D645,INDIRECT($C645),0)+MATCH($C645,FIPs_codes!$G$1:$G$3296,0)-1),COLUMN(FIPs_codes!A643)))))</f>
        <v>40153</v>
      </c>
      <c r="F645" s="51">
        <f ca="1">IF(ISERROR(INDIRECT(CONCATENATE("FIPs_codes!",ADDRESS((MATCH($D645,INDIRECT($C645),0)+MATCH($C645,FIPs_codes!$G$1:$G$3296,0)-1),COLUMN(FIPs_codes!C643))))),"",INDIRECT(CONCATENATE("FIPs_codes!",ADDRESS((MATCH($D645,INDIRECT($C645),0)+MATCH($C645,FIPs_codes!$G$1:$G$3296,0)-1),COLUMN(FIPs_codes!C643)))))</f>
        <v>6</v>
      </c>
      <c r="G645" s="33" t="s">
        <v>216</v>
      </c>
      <c r="H645" s="33" t="s">
        <v>217</v>
      </c>
      <c r="I645" s="35" t="s">
        <v>531</v>
      </c>
      <c r="J645" s="55" t="s">
        <v>219</v>
      </c>
      <c r="K645" s="31" t="s">
        <v>78</v>
      </c>
      <c r="L645" s="31" t="s">
        <v>220</v>
      </c>
      <c r="M645" s="31" t="s">
        <v>57</v>
      </c>
      <c r="N645" s="39" t="s">
        <v>251</v>
      </c>
      <c r="O645" s="39">
        <v>2003</v>
      </c>
      <c r="P645" s="39" t="s">
        <v>285</v>
      </c>
      <c r="Q645" s="240">
        <v>1340</v>
      </c>
      <c r="R645" s="31" t="s">
        <v>245</v>
      </c>
      <c r="S645" s="41" t="s">
        <v>60</v>
      </c>
      <c r="T645" s="29" t="s">
        <v>263</v>
      </c>
      <c r="U645" s="49" t="s">
        <v>134</v>
      </c>
      <c r="V645" s="57" t="s">
        <v>254</v>
      </c>
      <c r="W645" s="61" t="s">
        <v>225</v>
      </c>
      <c r="X645" s="43" t="s">
        <v>65</v>
      </c>
      <c r="Y645" s="43">
        <v>40374</v>
      </c>
      <c r="Z645" s="31">
        <v>98</v>
      </c>
      <c r="AA645" s="240">
        <v>875</v>
      </c>
      <c r="AB645" s="31" t="s">
        <v>66</v>
      </c>
      <c r="AC645" s="240">
        <v>146490</v>
      </c>
      <c r="AD645" s="31" t="s">
        <v>262</v>
      </c>
      <c r="AE645" s="39" t="s">
        <v>255</v>
      </c>
      <c r="AF645" s="39" t="s">
        <v>236</v>
      </c>
      <c r="AG645" s="31" t="s">
        <v>229</v>
      </c>
      <c r="AH645" s="31">
        <v>42.34</v>
      </c>
      <c r="AI645" s="31">
        <v>188.61</v>
      </c>
      <c r="AJ645" s="31">
        <v>230.95000000000002</v>
      </c>
      <c r="AK645" s="39">
        <v>7.97</v>
      </c>
      <c r="AL645" s="26">
        <v>0.18332972504871184</v>
      </c>
      <c r="AM645" s="37" t="s">
        <v>230</v>
      </c>
      <c r="AN645" s="31" t="s">
        <v>231</v>
      </c>
      <c r="AO645" s="31" t="s">
        <v>232</v>
      </c>
      <c r="AP645" s="45" t="s">
        <v>16963</v>
      </c>
      <c r="AQ645" s="27" t="str">
        <f t="shared" si="24"/>
        <v>Record Complete</v>
      </c>
      <c r="AR645" s="35"/>
      <c r="AS645" s="5" t="str">
        <f t="shared" si="25"/>
        <v/>
      </c>
      <c r="AT645" t="s">
        <v>17200</v>
      </c>
    </row>
    <row r="646" spans="1:46" ht="15.75" thickBot="1" x14ac:dyDescent="0.3">
      <c r="A646" s="48" t="s">
        <v>534</v>
      </c>
      <c r="B646" s="50">
        <v>5602</v>
      </c>
      <c r="C646" s="50" t="s">
        <v>213</v>
      </c>
      <c r="D646" s="50" t="s">
        <v>449</v>
      </c>
      <c r="E646" s="51" t="str">
        <f ca="1">IF(ISERROR(INDIRECT(CONCATENATE("FIPs_codes!",ADDRESS((MATCH($D646,INDIRECT($C646),0)+MATCH($C646,FIPs_codes!$G$1:$G$3296,0)-1),COLUMN(FIPs_codes!A644))))),"",INDIRECT(CONCATENATE("FIPs_codes!",ADDRESS((MATCH($D646,INDIRECT($C646),0)+MATCH($C646,FIPs_codes!$G$1:$G$3296,0)-1),COLUMN(FIPs_codes!A644)))))</f>
        <v>40153</v>
      </c>
      <c r="F646" s="51">
        <f ca="1">IF(ISERROR(INDIRECT(CONCATENATE("FIPs_codes!",ADDRESS((MATCH($D646,INDIRECT($C646),0)+MATCH($C646,FIPs_codes!$G$1:$G$3296,0)-1),COLUMN(FIPs_codes!C644))))),"",INDIRECT(CONCATENATE("FIPs_codes!",ADDRESS((MATCH($D646,INDIRECT($C646),0)+MATCH($C646,FIPs_codes!$G$1:$G$3296,0)-1),COLUMN(FIPs_codes!C644)))))</f>
        <v>6</v>
      </c>
      <c r="G646" s="52" t="s">
        <v>216</v>
      </c>
      <c r="H646" s="52" t="s">
        <v>217</v>
      </c>
      <c r="I646" s="54" t="s">
        <v>531</v>
      </c>
      <c r="J646" s="38" t="s">
        <v>219</v>
      </c>
      <c r="K646" s="50" t="s">
        <v>78</v>
      </c>
      <c r="L646" s="50" t="s">
        <v>220</v>
      </c>
      <c r="M646" s="50" t="s">
        <v>57</v>
      </c>
      <c r="N646" s="58" t="s">
        <v>251</v>
      </c>
      <c r="O646" s="58">
        <v>2003</v>
      </c>
      <c r="P646" s="58" t="s">
        <v>285</v>
      </c>
      <c r="Q646" s="126">
        <v>1340</v>
      </c>
      <c r="R646" s="50" t="s">
        <v>245</v>
      </c>
      <c r="S646" s="60" t="s">
        <v>60</v>
      </c>
      <c r="T646" s="48" t="s">
        <v>263</v>
      </c>
      <c r="U646" s="32" t="s">
        <v>134</v>
      </c>
      <c r="V646" s="40" t="s">
        <v>254</v>
      </c>
      <c r="W646" s="44" t="s">
        <v>225</v>
      </c>
      <c r="X646" s="62" t="s">
        <v>65</v>
      </c>
      <c r="Y646" s="62">
        <v>40374</v>
      </c>
      <c r="Z646" s="50">
        <v>98</v>
      </c>
      <c r="AA646" s="126">
        <v>875</v>
      </c>
      <c r="AB646" s="50" t="s">
        <v>66</v>
      </c>
      <c r="AC646" s="126">
        <v>146490</v>
      </c>
      <c r="AD646" s="50" t="s">
        <v>262</v>
      </c>
      <c r="AE646" s="58" t="s">
        <v>255</v>
      </c>
      <c r="AF646" s="58" t="s">
        <v>236</v>
      </c>
      <c r="AG646" s="50" t="s">
        <v>229</v>
      </c>
      <c r="AH646" s="50">
        <v>42.65</v>
      </c>
      <c r="AI646" s="50">
        <v>191.21</v>
      </c>
      <c r="AJ646" s="50">
        <v>233.86</v>
      </c>
      <c r="AK646" s="58">
        <v>7.98</v>
      </c>
      <c r="AL646" s="26">
        <v>0.18237406995638414</v>
      </c>
      <c r="AM646" s="56" t="s">
        <v>230</v>
      </c>
      <c r="AN646" s="50" t="s">
        <v>231</v>
      </c>
      <c r="AO646" s="50" t="s">
        <v>232</v>
      </c>
      <c r="AP646" s="45" t="s">
        <v>16963</v>
      </c>
      <c r="AQ646" s="27" t="str">
        <f t="shared" si="24"/>
        <v>Record Complete</v>
      </c>
      <c r="AR646" s="54"/>
      <c r="AS646" s="5" t="str">
        <f t="shared" si="25"/>
        <v/>
      </c>
      <c r="AT646" t="s">
        <v>17200</v>
      </c>
    </row>
    <row r="647" spans="1:46" ht="15.75" thickBot="1" x14ac:dyDescent="0.3">
      <c r="A647" s="48" t="s">
        <v>534</v>
      </c>
      <c r="B647" s="50">
        <v>5602</v>
      </c>
      <c r="C647" s="50" t="s">
        <v>213</v>
      </c>
      <c r="D647" s="50" t="s">
        <v>449</v>
      </c>
      <c r="E647" s="51" t="str">
        <f ca="1">IF(ISERROR(INDIRECT(CONCATENATE("FIPs_codes!",ADDRESS((MATCH($D647,INDIRECT($C647),0)+MATCH($C647,FIPs_codes!$G$1:$G$3296,0)-1),COLUMN(FIPs_codes!A645))))),"",INDIRECT(CONCATENATE("FIPs_codes!",ADDRESS((MATCH($D647,INDIRECT($C647),0)+MATCH($C647,FIPs_codes!$G$1:$G$3296,0)-1),COLUMN(FIPs_codes!A645)))))</f>
        <v>40153</v>
      </c>
      <c r="F647" s="51">
        <f ca="1">IF(ISERROR(INDIRECT(CONCATENATE("FIPs_codes!",ADDRESS((MATCH($D647,INDIRECT($C647),0)+MATCH($C647,FIPs_codes!$G$1:$G$3296,0)-1),COLUMN(FIPs_codes!C645))))),"",INDIRECT(CONCATENATE("FIPs_codes!",ADDRESS((MATCH($D647,INDIRECT($C647),0)+MATCH($C647,FIPs_codes!$G$1:$G$3296,0)-1),COLUMN(FIPs_codes!C645)))))</f>
        <v>6</v>
      </c>
      <c r="G647" s="52" t="s">
        <v>216</v>
      </c>
      <c r="H647" s="52" t="s">
        <v>217</v>
      </c>
      <c r="I647" s="54" t="s">
        <v>531</v>
      </c>
      <c r="J647" s="38" t="s">
        <v>219</v>
      </c>
      <c r="K647" s="50" t="s">
        <v>78</v>
      </c>
      <c r="L647" s="50" t="s">
        <v>220</v>
      </c>
      <c r="M647" s="50" t="s">
        <v>57</v>
      </c>
      <c r="N647" s="58" t="s">
        <v>251</v>
      </c>
      <c r="O647" s="58">
        <v>2003</v>
      </c>
      <c r="P647" s="58" t="s">
        <v>285</v>
      </c>
      <c r="Q647" s="126">
        <v>1340</v>
      </c>
      <c r="R647" s="50" t="s">
        <v>245</v>
      </c>
      <c r="S647" s="60" t="s">
        <v>60</v>
      </c>
      <c r="T647" s="48" t="s">
        <v>263</v>
      </c>
      <c r="U647" s="32" t="s">
        <v>134</v>
      </c>
      <c r="V647" s="40" t="s">
        <v>254</v>
      </c>
      <c r="W647" s="44" t="s">
        <v>225</v>
      </c>
      <c r="X647" s="62" t="s">
        <v>65</v>
      </c>
      <c r="Y647" s="62">
        <v>40374</v>
      </c>
      <c r="Z647" s="50">
        <v>98</v>
      </c>
      <c r="AA647" s="126">
        <v>875</v>
      </c>
      <c r="AB647" s="50" t="s">
        <v>66</v>
      </c>
      <c r="AC647" s="126">
        <v>146490</v>
      </c>
      <c r="AD647" s="50" t="s">
        <v>262</v>
      </c>
      <c r="AE647" s="58" t="s">
        <v>255</v>
      </c>
      <c r="AF647" s="58" t="s">
        <v>236</v>
      </c>
      <c r="AG647" s="50" t="s">
        <v>229</v>
      </c>
      <c r="AH647" s="50">
        <v>48.9</v>
      </c>
      <c r="AI647" s="50">
        <v>187.41</v>
      </c>
      <c r="AJ647" s="50">
        <v>236.31</v>
      </c>
      <c r="AK647" s="58">
        <v>7.93</v>
      </c>
      <c r="AL647" s="26">
        <v>0.20693157293385805</v>
      </c>
      <c r="AM647" s="56" t="s">
        <v>230</v>
      </c>
      <c r="AN647" s="50" t="s">
        <v>231</v>
      </c>
      <c r="AO647" s="50" t="s">
        <v>232</v>
      </c>
      <c r="AP647" s="45" t="s">
        <v>16963</v>
      </c>
      <c r="AQ647" s="27" t="str">
        <f t="shared" si="24"/>
        <v>Record Complete</v>
      </c>
      <c r="AR647" s="54"/>
      <c r="AS647" s="5" t="str">
        <f t="shared" si="25"/>
        <v/>
      </c>
      <c r="AT647" t="s">
        <v>17200</v>
      </c>
    </row>
    <row r="648" spans="1:46" ht="15.75" thickBot="1" x14ac:dyDescent="0.3">
      <c r="A648" s="48" t="s">
        <v>534</v>
      </c>
      <c r="B648" s="50">
        <v>5602</v>
      </c>
      <c r="C648" s="50" t="s">
        <v>213</v>
      </c>
      <c r="D648" s="50" t="s">
        <v>449</v>
      </c>
      <c r="E648" s="51" t="str">
        <f ca="1">IF(ISERROR(INDIRECT(CONCATENATE("FIPs_codes!",ADDRESS((MATCH($D648,INDIRECT($C648),0)+MATCH($C648,FIPs_codes!$G$1:$G$3296,0)-1),COLUMN(FIPs_codes!A646))))),"",INDIRECT(CONCATENATE("FIPs_codes!",ADDRESS((MATCH($D648,INDIRECT($C648),0)+MATCH($C648,FIPs_codes!$G$1:$G$3296,0)-1),COLUMN(FIPs_codes!A646)))))</f>
        <v>40153</v>
      </c>
      <c r="F648" s="51">
        <f ca="1">IF(ISERROR(INDIRECT(CONCATENATE("FIPs_codes!",ADDRESS((MATCH($D648,INDIRECT($C648),0)+MATCH($C648,FIPs_codes!$G$1:$G$3296,0)-1),COLUMN(FIPs_codes!C646))))),"",INDIRECT(CONCATENATE("FIPs_codes!",ADDRESS((MATCH($D648,INDIRECT($C648),0)+MATCH($C648,FIPs_codes!$G$1:$G$3296,0)-1),COLUMN(FIPs_codes!C646)))))</f>
        <v>6</v>
      </c>
      <c r="G648" s="52" t="s">
        <v>216</v>
      </c>
      <c r="H648" s="52" t="s">
        <v>217</v>
      </c>
      <c r="I648" s="54" t="s">
        <v>531</v>
      </c>
      <c r="J648" s="38" t="s">
        <v>219</v>
      </c>
      <c r="K648" s="50" t="s">
        <v>78</v>
      </c>
      <c r="L648" s="50" t="s">
        <v>220</v>
      </c>
      <c r="M648" s="50" t="s">
        <v>57</v>
      </c>
      <c r="N648" s="58" t="s">
        <v>251</v>
      </c>
      <c r="O648" s="58">
        <v>2003</v>
      </c>
      <c r="P648" s="58" t="s">
        <v>286</v>
      </c>
      <c r="Q648" s="126">
        <v>1340</v>
      </c>
      <c r="R648" s="50" t="s">
        <v>245</v>
      </c>
      <c r="S648" s="60" t="s">
        <v>60</v>
      </c>
      <c r="T648" s="48" t="s">
        <v>263</v>
      </c>
      <c r="U648" s="32" t="s">
        <v>134</v>
      </c>
      <c r="V648" s="40" t="s">
        <v>254</v>
      </c>
      <c r="W648" s="44" t="s">
        <v>225</v>
      </c>
      <c r="X648" s="62" t="s">
        <v>65</v>
      </c>
      <c r="Y648" s="62">
        <v>40428</v>
      </c>
      <c r="Z648" s="50">
        <v>79</v>
      </c>
      <c r="AA648" s="126">
        <v>875</v>
      </c>
      <c r="AB648" s="50" t="s">
        <v>66</v>
      </c>
      <c r="AC648" s="126">
        <v>120119</v>
      </c>
      <c r="AD648" s="50" t="s">
        <v>262</v>
      </c>
      <c r="AE648" s="58" t="s">
        <v>255</v>
      </c>
      <c r="AF648" s="58" t="s">
        <v>236</v>
      </c>
      <c r="AG648" s="50" t="s">
        <v>229</v>
      </c>
      <c r="AH648" s="50">
        <v>53.52</v>
      </c>
      <c r="AI648" s="50">
        <v>246.19</v>
      </c>
      <c r="AJ648" s="50">
        <v>299.70999999999998</v>
      </c>
      <c r="AK648" s="58">
        <v>8.6</v>
      </c>
      <c r="AL648" s="26">
        <v>0.17857262019952624</v>
      </c>
      <c r="AM648" s="56" t="s">
        <v>230</v>
      </c>
      <c r="AN648" s="50" t="s">
        <v>231</v>
      </c>
      <c r="AO648" s="50" t="s">
        <v>232</v>
      </c>
      <c r="AP648" s="45" t="s">
        <v>16963</v>
      </c>
      <c r="AQ648" s="27" t="str">
        <f t="shared" si="24"/>
        <v>Record Complete</v>
      </c>
      <c r="AR648" s="54"/>
      <c r="AS648" s="5" t="str">
        <f t="shared" si="25"/>
        <v/>
      </c>
      <c r="AT648" t="s">
        <v>17200</v>
      </c>
    </row>
    <row r="649" spans="1:46" ht="15.75" thickBot="1" x14ac:dyDescent="0.3">
      <c r="A649" s="29" t="s">
        <v>534</v>
      </c>
      <c r="B649" s="31">
        <v>5602</v>
      </c>
      <c r="C649" s="31" t="s">
        <v>213</v>
      </c>
      <c r="D649" s="31" t="s">
        <v>449</v>
      </c>
      <c r="E649" s="51" t="str">
        <f ca="1">IF(ISERROR(INDIRECT(CONCATENATE("FIPs_codes!",ADDRESS((MATCH($D649,INDIRECT($C649),0)+MATCH($C649,FIPs_codes!$G$1:$G$3296,0)-1),COLUMN(FIPs_codes!A647))))),"",INDIRECT(CONCATENATE("FIPs_codes!",ADDRESS((MATCH($D649,INDIRECT($C649),0)+MATCH($C649,FIPs_codes!$G$1:$G$3296,0)-1),COLUMN(FIPs_codes!A647)))))</f>
        <v>40153</v>
      </c>
      <c r="F649" s="51">
        <f ca="1">IF(ISERROR(INDIRECT(CONCATENATE("FIPs_codes!",ADDRESS((MATCH($D649,INDIRECT($C649),0)+MATCH($C649,FIPs_codes!$G$1:$G$3296,0)-1),COLUMN(FIPs_codes!C647))))),"",INDIRECT(CONCATENATE("FIPs_codes!",ADDRESS((MATCH($D649,INDIRECT($C649),0)+MATCH($C649,FIPs_codes!$G$1:$G$3296,0)-1),COLUMN(FIPs_codes!C647)))))</f>
        <v>6</v>
      </c>
      <c r="G649" s="33" t="s">
        <v>216</v>
      </c>
      <c r="H649" s="33" t="s">
        <v>217</v>
      </c>
      <c r="I649" s="35" t="s">
        <v>531</v>
      </c>
      <c r="J649" s="55" t="s">
        <v>219</v>
      </c>
      <c r="K649" s="31" t="s">
        <v>78</v>
      </c>
      <c r="L649" s="31" t="s">
        <v>220</v>
      </c>
      <c r="M649" s="31" t="s">
        <v>57</v>
      </c>
      <c r="N649" s="39" t="s">
        <v>251</v>
      </c>
      <c r="O649" s="39">
        <v>2003</v>
      </c>
      <c r="P649" s="39" t="s">
        <v>286</v>
      </c>
      <c r="Q649" s="240">
        <v>1340</v>
      </c>
      <c r="R649" s="31" t="s">
        <v>245</v>
      </c>
      <c r="S649" s="41" t="s">
        <v>60</v>
      </c>
      <c r="T649" s="29" t="s">
        <v>263</v>
      </c>
      <c r="U649" s="49" t="s">
        <v>134</v>
      </c>
      <c r="V649" s="57" t="s">
        <v>254</v>
      </c>
      <c r="W649" s="61" t="s">
        <v>225</v>
      </c>
      <c r="X649" s="43" t="s">
        <v>65</v>
      </c>
      <c r="Y649" s="43">
        <v>40428</v>
      </c>
      <c r="Z649" s="31">
        <v>79</v>
      </c>
      <c r="AA649" s="240">
        <v>875</v>
      </c>
      <c r="AB649" s="31" t="s">
        <v>66</v>
      </c>
      <c r="AC649" s="240">
        <v>120119</v>
      </c>
      <c r="AD649" s="31" t="s">
        <v>262</v>
      </c>
      <c r="AE649" s="39" t="s">
        <v>255</v>
      </c>
      <c r="AF649" s="39" t="s">
        <v>236</v>
      </c>
      <c r="AG649" s="31" t="s">
        <v>229</v>
      </c>
      <c r="AH649" s="31">
        <v>54.16</v>
      </c>
      <c r="AI649" s="31">
        <v>246.02</v>
      </c>
      <c r="AJ649" s="31">
        <v>300.18</v>
      </c>
      <c r="AK649" s="39">
        <v>8.76</v>
      </c>
      <c r="AL649" s="26">
        <v>0.18042507828636151</v>
      </c>
      <c r="AM649" s="37" t="s">
        <v>230</v>
      </c>
      <c r="AN649" s="31" t="s">
        <v>231</v>
      </c>
      <c r="AO649" s="31" t="s">
        <v>232</v>
      </c>
      <c r="AP649" s="45" t="s">
        <v>16963</v>
      </c>
      <c r="AQ649" s="27" t="str">
        <f t="shared" si="24"/>
        <v>Record Complete</v>
      </c>
      <c r="AR649" s="35"/>
      <c r="AS649" s="5" t="str">
        <f t="shared" si="25"/>
        <v/>
      </c>
      <c r="AT649" t="s">
        <v>17200</v>
      </c>
    </row>
    <row r="650" spans="1:46" ht="15.75" thickBot="1" x14ac:dyDescent="0.3">
      <c r="A650" s="48" t="s">
        <v>534</v>
      </c>
      <c r="B650" s="50">
        <v>5602</v>
      </c>
      <c r="C650" s="50" t="s">
        <v>213</v>
      </c>
      <c r="D650" s="50" t="s">
        <v>449</v>
      </c>
      <c r="E650" s="51" t="str">
        <f ca="1">IF(ISERROR(INDIRECT(CONCATENATE("FIPs_codes!",ADDRESS((MATCH($D650,INDIRECT($C650),0)+MATCH($C650,FIPs_codes!$G$1:$G$3296,0)-1),COLUMN(FIPs_codes!A648))))),"",INDIRECT(CONCATENATE("FIPs_codes!",ADDRESS((MATCH($D650,INDIRECT($C650),0)+MATCH($C650,FIPs_codes!$G$1:$G$3296,0)-1),COLUMN(FIPs_codes!A648)))))</f>
        <v>40153</v>
      </c>
      <c r="F650" s="51">
        <f ca="1">IF(ISERROR(INDIRECT(CONCATENATE("FIPs_codes!",ADDRESS((MATCH($D650,INDIRECT($C650),0)+MATCH($C650,FIPs_codes!$G$1:$G$3296,0)-1),COLUMN(FIPs_codes!C648))))),"",INDIRECT(CONCATENATE("FIPs_codes!",ADDRESS((MATCH($D650,INDIRECT($C650),0)+MATCH($C650,FIPs_codes!$G$1:$G$3296,0)-1),COLUMN(FIPs_codes!C648)))))</f>
        <v>6</v>
      </c>
      <c r="G650" s="52" t="s">
        <v>216</v>
      </c>
      <c r="H650" s="52" t="s">
        <v>217</v>
      </c>
      <c r="I650" s="54" t="s">
        <v>531</v>
      </c>
      <c r="J650" s="38" t="s">
        <v>219</v>
      </c>
      <c r="K650" s="50" t="s">
        <v>78</v>
      </c>
      <c r="L650" s="50" t="s">
        <v>220</v>
      </c>
      <c r="M650" s="50" t="s">
        <v>57</v>
      </c>
      <c r="N650" s="58" t="s">
        <v>251</v>
      </c>
      <c r="O650" s="58">
        <v>2003</v>
      </c>
      <c r="P650" s="58" t="s">
        <v>286</v>
      </c>
      <c r="Q650" s="126">
        <v>1340</v>
      </c>
      <c r="R650" s="50" t="s">
        <v>245</v>
      </c>
      <c r="S650" s="60" t="s">
        <v>60</v>
      </c>
      <c r="T650" s="48" t="s">
        <v>263</v>
      </c>
      <c r="U650" s="32" t="s">
        <v>134</v>
      </c>
      <c r="V650" s="40" t="s">
        <v>254</v>
      </c>
      <c r="W650" s="44" t="s">
        <v>225</v>
      </c>
      <c r="X650" s="62" t="s">
        <v>65</v>
      </c>
      <c r="Y650" s="62">
        <v>40428</v>
      </c>
      <c r="Z650" s="50">
        <v>79</v>
      </c>
      <c r="AA650" s="126">
        <v>875</v>
      </c>
      <c r="AB650" s="50" t="s">
        <v>66</v>
      </c>
      <c r="AC650" s="126">
        <v>120119</v>
      </c>
      <c r="AD650" s="50" t="s">
        <v>262</v>
      </c>
      <c r="AE650" s="58" t="s">
        <v>255</v>
      </c>
      <c r="AF650" s="58" t="s">
        <v>236</v>
      </c>
      <c r="AG650" s="50" t="s">
        <v>229</v>
      </c>
      <c r="AH650" s="50">
        <v>54.86</v>
      </c>
      <c r="AI650" s="50">
        <v>246.8</v>
      </c>
      <c r="AJ650" s="50">
        <v>301.66000000000003</v>
      </c>
      <c r="AK650" s="58">
        <v>8.83</v>
      </c>
      <c r="AL650" s="26">
        <v>0.18186037260491944</v>
      </c>
      <c r="AM650" s="56" t="s">
        <v>230</v>
      </c>
      <c r="AN650" s="50" t="s">
        <v>231</v>
      </c>
      <c r="AO650" s="50" t="s">
        <v>232</v>
      </c>
      <c r="AP650" s="45" t="s">
        <v>16963</v>
      </c>
      <c r="AQ650" s="27" t="str">
        <f t="shared" si="24"/>
        <v>Record Complete</v>
      </c>
      <c r="AR650" s="54"/>
      <c r="AS650" s="5" t="str">
        <f t="shared" si="25"/>
        <v/>
      </c>
      <c r="AT650" t="s">
        <v>17200</v>
      </c>
    </row>
    <row r="651" spans="1:46" ht="15.75" thickBot="1" x14ac:dyDescent="0.3">
      <c r="A651" s="48" t="s">
        <v>534</v>
      </c>
      <c r="B651" s="50">
        <v>5602</v>
      </c>
      <c r="C651" s="50" t="s">
        <v>213</v>
      </c>
      <c r="D651" s="50" t="s">
        <v>449</v>
      </c>
      <c r="E651" s="51" t="str">
        <f ca="1">IF(ISERROR(INDIRECT(CONCATENATE("FIPs_codes!",ADDRESS((MATCH($D651,INDIRECT($C651),0)+MATCH($C651,FIPs_codes!$G$1:$G$3296,0)-1),COLUMN(FIPs_codes!A649))))),"",INDIRECT(CONCATENATE("FIPs_codes!",ADDRESS((MATCH($D651,INDIRECT($C651),0)+MATCH($C651,FIPs_codes!$G$1:$G$3296,0)-1),COLUMN(FIPs_codes!A649)))))</f>
        <v>40153</v>
      </c>
      <c r="F651" s="51">
        <f ca="1">IF(ISERROR(INDIRECT(CONCATENATE("FIPs_codes!",ADDRESS((MATCH($D651,INDIRECT($C651),0)+MATCH($C651,FIPs_codes!$G$1:$G$3296,0)-1),COLUMN(FIPs_codes!C649))))),"",INDIRECT(CONCATENATE("FIPs_codes!",ADDRESS((MATCH($D651,INDIRECT($C651),0)+MATCH($C651,FIPs_codes!$G$1:$G$3296,0)-1),COLUMN(FIPs_codes!C649)))))</f>
        <v>6</v>
      </c>
      <c r="G651" s="52" t="s">
        <v>216</v>
      </c>
      <c r="H651" s="52" t="s">
        <v>217</v>
      </c>
      <c r="I651" s="54" t="s">
        <v>531</v>
      </c>
      <c r="J651" s="38" t="s">
        <v>219</v>
      </c>
      <c r="K651" s="50" t="s">
        <v>78</v>
      </c>
      <c r="L651" s="50" t="s">
        <v>220</v>
      </c>
      <c r="M651" s="50" t="s">
        <v>57</v>
      </c>
      <c r="N651" s="58" t="s">
        <v>251</v>
      </c>
      <c r="O651" s="58">
        <v>2003</v>
      </c>
      <c r="P651" s="58" t="s">
        <v>285</v>
      </c>
      <c r="Q651" s="126">
        <v>1340</v>
      </c>
      <c r="R651" s="50" t="s">
        <v>245</v>
      </c>
      <c r="S651" s="60" t="s">
        <v>60</v>
      </c>
      <c r="T651" s="48" t="s">
        <v>263</v>
      </c>
      <c r="U651" s="32" t="s">
        <v>134</v>
      </c>
      <c r="V651" s="40" t="s">
        <v>254</v>
      </c>
      <c r="W651" s="44" t="s">
        <v>225</v>
      </c>
      <c r="X651" s="62" t="s">
        <v>65</v>
      </c>
      <c r="Y651" s="62">
        <v>40463</v>
      </c>
      <c r="Z651" s="50">
        <v>85</v>
      </c>
      <c r="AA651" s="126">
        <v>875</v>
      </c>
      <c r="AB651" s="50" t="s">
        <v>66</v>
      </c>
      <c r="AC651" s="126">
        <v>112745</v>
      </c>
      <c r="AD651" s="50" t="s">
        <v>262</v>
      </c>
      <c r="AE651" s="58" t="s">
        <v>255</v>
      </c>
      <c r="AF651" s="58" t="s">
        <v>236</v>
      </c>
      <c r="AG651" s="50" t="s">
        <v>229</v>
      </c>
      <c r="AH651" s="50">
        <v>0</v>
      </c>
      <c r="AI651" s="50">
        <v>202.11</v>
      </c>
      <c r="AJ651" s="50">
        <v>202.11</v>
      </c>
      <c r="AK651" s="58">
        <v>8.24</v>
      </c>
      <c r="AL651" s="26">
        <v>0</v>
      </c>
      <c r="AM651" s="56" t="s">
        <v>230</v>
      </c>
      <c r="AN651" s="50" t="s">
        <v>231</v>
      </c>
      <c r="AO651" s="50" t="s">
        <v>232</v>
      </c>
      <c r="AP651" s="45" t="s">
        <v>16963</v>
      </c>
      <c r="AQ651" s="27" t="str">
        <f t="shared" si="24"/>
        <v>Record Complete</v>
      </c>
      <c r="AR651" s="54"/>
      <c r="AS651" s="5" t="str">
        <f t="shared" si="25"/>
        <v/>
      </c>
      <c r="AT651" t="s">
        <v>17200</v>
      </c>
    </row>
    <row r="652" spans="1:46" ht="15.75" thickBot="1" x14ac:dyDescent="0.3">
      <c r="A652" s="48" t="s">
        <v>534</v>
      </c>
      <c r="B652" s="50">
        <v>5602</v>
      </c>
      <c r="C652" s="50" t="s">
        <v>213</v>
      </c>
      <c r="D652" s="50" t="s">
        <v>449</v>
      </c>
      <c r="E652" s="51" t="str">
        <f ca="1">IF(ISERROR(INDIRECT(CONCATENATE("FIPs_codes!",ADDRESS((MATCH($D652,INDIRECT($C652),0)+MATCH($C652,FIPs_codes!$G$1:$G$3296,0)-1),COLUMN(FIPs_codes!A650))))),"",INDIRECT(CONCATENATE("FIPs_codes!",ADDRESS((MATCH($D652,INDIRECT($C652),0)+MATCH($C652,FIPs_codes!$G$1:$G$3296,0)-1),COLUMN(FIPs_codes!A650)))))</f>
        <v>40153</v>
      </c>
      <c r="F652" s="51">
        <f ca="1">IF(ISERROR(INDIRECT(CONCATENATE("FIPs_codes!",ADDRESS((MATCH($D652,INDIRECT($C652),0)+MATCH($C652,FIPs_codes!$G$1:$G$3296,0)-1),COLUMN(FIPs_codes!C650))))),"",INDIRECT(CONCATENATE("FIPs_codes!",ADDRESS((MATCH($D652,INDIRECT($C652),0)+MATCH($C652,FIPs_codes!$G$1:$G$3296,0)-1),COLUMN(FIPs_codes!C650)))))</f>
        <v>6</v>
      </c>
      <c r="G652" s="52" t="s">
        <v>216</v>
      </c>
      <c r="H652" s="52" t="s">
        <v>217</v>
      </c>
      <c r="I652" s="54" t="s">
        <v>531</v>
      </c>
      <c r="J652" s="38" t="s">
        <v>219</v>
      </c>
      <c r="K652" s="50" t="s">
        <v>78</v>
      </c>
      <c r="L652" s="50" t="s">
        <v>220</v>
      </c>
      <c r="M652" s="50" t="s">
        <v>57</v>
      </c>
      <c r="N652" s="58" t="s">
        <v>251</v>
      </c>
      <c r="O652" s="58">
        <v>2003</v>
      </c>
      <c r="P652" s="58" t="s">
        <v>285</v>
      </c>
      <c r="Q652" s="126">
        <v>1340</v>
      </c>
      <c r="R652" s="50" t="s">
        <v>245</v>
      </c>
      <c r="S652" s="60" t="s">
        <v>60</v>
      </c>
      <c r="T652" s="48" t="s">
        <v>263</v>
      </c>
      <c r="U652" s="32" t="s">
        <v>134</v>
      </c>
      <c r="V652" s="40" t="s">
        <v>254</v>
      </c>
      <c r="W652" s="44" t="s">
        <v>225</v>
      </c>
      <c r="X652" s="62" t="s">
        <v>65</v>
      </c>
      <c r="Y652" s="62">
        <v>40463</v>
      </c>
      <c r="Z652" s="50">
        <v>85</v>
      </c>
      <c r="AA652" s="126">
        <v>875</v>
      </c>
      <c r="AB652" s="50" t="s">
        <v>66</v>
      </c>
      <c r="AC652" s="126">
        <v>112742</v>
      </c>
      <c r="AD652" s="50" t="s">
        <v>262</v>
      </c>
      <c r="AE652" s="58" t="s">
        <v>255</v>
      </c>
      <c r="AF652" s="58" t="s">
        <v>236</v>
      </c>
      <c r="AG652" s="50" t="s">
        <v>229</v>
      </c>
      <c r="AH652" s="50">
        <v>23.23</v>
      </c>
      <c r="AI652" s="50">
        <v>193.15</v>
      </c>
      <c r="AJ652" s="50">
        <v>216.38</v>
      </c>
      <c r="AK652" s="58">
        <v>8.84</v>
      </c>
      <c r="AL652" s="26">
        <v>0.10735742674923746</v>
      </c>
      <c r="AM652" s="56" t="s">
        <v>230</v>
      </c>
      <c r="AN652" s="50" t="s">
        <v>231</v>
      </c>
      <c r="AO652" s="50" t="s">
        <v>232</v>
      </c>
      <c r="AP652" s="45" t="s">
        <v>16963</v>
      </c>
      <c r="AQ652" s="27" t="str">
        <f t="shared" si="24"/>
        <v>Record Complete</v>
      </c>
      <c r="AR652" s="54"/>
      <c r="AS652" s="5" t="str">
        <f t="shared" si="25"/>
        <v/>
      </c>
      <c r="AT652" t="s">
        <v>17200</v>
      </c>
    </row>
    <row r="653" spans="1:46" ht="15.75" thickBot="1" x14ac:dyDescent="0.3">
      <c r="A653" s="29" t="s">
        <v>534</v>
      </c>
      <c r="B653" s="31">
        <v>5602</v>
      </c>
      <c r="C653" s="31" t="s">
        <v>213</v>
      </c>
      <c r="D653" s="31" t="s">
        <v>449</v>
      </c>
      <c r="E653" s="51" t="str">
        <f ca="1">IF(ISERROR(INDIRECT(CONCATENATE("FIPs_codes!",ADDRESS((MATCH($D653,INDIRECT($C653),0)+MATCH($C653,FIPs_codes!$G$1:$G$3296,0)-1),COLUMN(FIPs_codes!A651))))),"",INDIRECT(CONCATENATE("FIPs_codes!",ADDRESS((MATCH($D653,INDIRECT($C653),0)+MATCH($C653,FIPs_codes!$G$1:$G$3296,0)-1),COLUMN(FIPs_codes!A651)))))</f>
        <v>40153</v>
      </c>
      <c r="F653" s="51">
        <f ca="1">IF(ISERROR(INDIRECT(CONCATENATE("FIPs_codes!",ADDRESS((MATCH($D653,INDIRECT($C653),0)+MATCH($C653,FIPs_codes!$G$1:$G$3296,0)-1),COLUMN(FIPs_codes!C651))))),"",INDIRECT(CONCATENATE("FIPs_codes!",ADDRESS((MATCH($D653,INDIRECT($C653),0)+MATCH($C653,FIPs_codes!$G$1:$G$3296,0)-1),COLUMN(FIPs_codes!C651)))))</f>
        <v>6</v>
      </c>
      <c r="G653" s="33" t="s">
        <v>216</v>
      </c>
      <c r="H653" s="33" t="s">
        <v>217</v>
      </c>
      <c r="I653" s="35" t="s">
        <v>531</v>
      </c>
      <c r="J653" s="55" t="s">
        <v>219</v>
      </c>
      <c r="K653" s="31" t="s">
        <v>78</v>
      </c>
      <c r="L653" s="31" t="s">
        <v>220</v>
      </c>
      <c r="M653" s="31" t="s">
        <v>57</v>
      </c>
      <c r="N653" s="39" t="s">
        <v>251</v>
      </c>
      <c r="O653" s="39">
        <v>2003</v>
      </c>
      <c r="P653" s="39" t="s">
        <v>285</v>
      </c>
      <c r="Q653" s="240">
        <v>1340</v>
      </c>
      <c r="R653" s="31" t="s">
        <v>245</v>
      </c>
      <c r="S653" s="41" t="s">
        <v>60</v>
      </c>
      <c r="T653" s="29" t="s">
        <v>263</v>
      </c>
      <c r="U653" s="49" t="s">
        <v>134</v>
      </c>
      <c r="V653" s="57" t="s">
        <v>254</v>
      </c>
      <c r="W653" s="61" t="s">
        <v>225</v>
      </c>
      <c r="X653" s="43" t="s">
        <v>65</v>
      </c>
      <c r="Y653" s="43">
        <v>40463</v>
      </c>
      <c r="Z653" s="31">
        <v>85</v>
      </c>
      <c r="AA653" s="240">
        <v>875</v>
      </c>
      <c r="AB653" s="31" t="s">
        <v>66</v>
      </c>
      <c r="AC653" s="240">
        <v>112742</v>
      </c>
      <c r="AD653" s="31" t="s">
        <v>262</v>
      </c>
      <c r="AE653" s="39" t="s">
        <v>255</v>
      </c>
      <c r="AF653" s="39" t="s">
        <v>236</v>
      </c>
      <c r="AG653" s="31" t="s">
        <v>229</v>
      </c>
      <c r="AH653" s="31">
        <v>26.55</v>
      </c>
      <c r="AI653" s="31">
        <v>197.77</v>
      </c>
      <c r="AJ653" s="31">
        <v>224.32000000000002</v>
      </c>
      <c r="AK653" s="39">
        <v>8.24</v>
      </c>
      <c r="AL653" s="26">
        <v>0.1183577032810271</v>
      </c>
      <c r="AM653" s="37" t="s">
        <v>230</v>
      </c>
      <c r="AN653" s="31" t="s">
        <v>231</v>
      </c>
      <c r="AO653" s="31" t="s">
        <v>232</v>
      </c>
      <c r="AP653" s="45" t="s">
        <v>16963</v>
      </c>
      <c r="AQ653" s="27" t="str">
        <f t="shared" si="24"/>
        <v>Record Complete</v>
      </c>
      <c r="AR653" s="35"/>
      <c r="AS653" s="5" t="str">
        <f t="shared" si="25"/>
        <v/>
      </c>
      <c r="AT653" t="s">
        <v>17200</v>
      </c>
    </row>
    <row r="654" spans="1:46" ht="15.75" thickBot="1" x14ac:dyDescent="0.3">
      <c r="A654" s="29" t="s">
        <v>534</v>
      </c>
      <c r="B654" s="31">
        <v>5602</v>
      </c>
      <c r="C654" s="31" t="s">
        <v>213</v>
      </c>
      <c r="D654" s="31" t="s">
        <v>449</v>
      </c>
      <c r="E654" s="51" t="str">
        <f ca="1">IF(ISERROR(INDIRECT(CONCATENATE("FIPs_codes!",ADDRESS((MATCH($D654,INDIRECT($C654),0)+MATCH($C654,FIPs_codes!$G$1:$G$3296,0)-1),COLUMN(FIPs_codes!A652))))),"",INDIRECT(CONCATENATE("FIPs_codes!",ADDRESS((MATCH($D654,INDIRECT($C654),0)+MATCH($C654,FIPs_codes!$G$1:$G$3296,0)-1),COLUMN(FIPs_codes!A652)))))</f>
        <v>40153</v>
      </c>
      <c r="F654" s="51">
        <f ca="1">IF(ISERROR(INDIRECT(CONCATENATE("FIPs_codes!",ADDRESS((MATCH($D654,INDIRECT($C654),0)+MATCH($C654,FIPs_codes!$G$1:$G$3296,0)-1),COLUMN(FIPs_codes!C652))))),"",INDIRECT(CONCATENATE("FIPs_codes!",ADDRESS((MATCH($D654,INDIRECT($C654),0)+MATCH($C654,FIPs_codes!$G$1:$G$3296,0)-1),COLUMN(FIPs_codes!C652)))))</f>
        <v>6</v>
      </c>
      <c r="G654" s="33" t="s">
        <v>216</v>
      </c>
      <c r="H654" s="33" t="s">
        <v>217</v>
      </c>
      <c r="I654" s="35" t="s">
        <v>531</v>
      </c>
      <c r="J654" s="55" t="s">
        <v>219</v>
      </c>
      <c r="K654" s="31" t="s">
        <v>78</v>
      </c>
      <c r="L654" s="31" t="s">
        <v>220</v>
      </c>
      <c r="M654" s="31" t="s">
        <v>57</v>
      </c>
      <c r="N654" s="39" t="s">
        <v>251</v>
      </c>
      <c r="O654" s="39">
        <v>2004</v>
      </c>
      <c r="P654" s="39" t="s">
        <v>288</v>
      </c>
      <c r="Q654" s="240">
        <v>1340</v>
      </c>
      <c r="R654" s="31" t="s">
        <v>245</v>
      </c>
      <c r="S654" s="41" t="s">
        <v>60</v>
      </c>
      <c r="T654" s="29" t="s">
        <v>263</v>
      </c>
      <c r="U654" s="49" t="s">
        <v>134</v>
      </c>
      <c r="V654" s="57" t="s">
        <v>254</v>
      </c>
      <c r="W654" s="61" t="s">
        <v>225</v>
      </c>
      <c r="X654" s="43" t="s">
        <v>65</v>
      </c>
      <c r="Y654" s="43">
        <v>40465</v>
      </c>
      <c r="Z654" s="31">
        <v>97</v>
      </c>
      <c r="AA654" s="240">
        <v>875</v>
      </c>
      <c r="AB654" s="31" t="s">
        <v>66</v>
      </c>
      <c r="AC654" s="240">
        <v>121883</v>
      </c>
      <c r="AD654" s="31" t="s">
        <v>262</v>
      </c>
      <c r="AE654" s="39" t="s">
        <v>255</v>
      </c>
      <c r="AF654" s="39" t="s">
        <v>236</v>
      </c>
      <c r="AG654" s="31" t="s">
        <v>229</v>
      </c>
      <c r="AH654" s="31">
        <v>24.08</v>
      </c>
      <c r="AI654" s="31">
        <v>90.67</v>
      </c>
      <c r="AJ654" s="31">
        <v>114.75</v>
      </c>
      <c r="AK654" s="39">
        <v>8.82</v>
      </c>
      <c r="AL654" s="26">
        <v>0.2098474945533769</v>
      </c>
      <c r="AM654" s="37" t="s">
        <v>230</v>
      </c>
      <c r="AN654" s="31" t="s">
        <v>231</v>
      </c>
      <c r="AO654" s="31" t="s">
        <v>232</v>
      </c>
      <c r="AP654" s="45" t="s">
        <v>16963</v>
      </c>
      <c r="AQ654" s="27" t="str">
        <f t="shared" si="24"/>
        <v>Record Complete</v>
      </c>
      <c r="AR654" s="35"/>
      <c r="AS654" s="5" t="str">
        <f t="shared" si="25"/>
        <v/>
      </c>
      <c r="AT654" t="s">
        <v>17200</v>
      </c>
    </row>
    <row r="655" spans="1:46" ht="15.75" thickBot="1" x14ac:dyDescent="0.3">
      <c r="A655" s="48" t="s">
        <v>534</v>
      </c>
      <c r="B655" s="50">
        <v>5602</v>
      </c>
      <c r="C655" s="50" t="s">
        <v>213</v>
      </c>
      <c r="D655" s="50" t="s">
        <v>449</v>
      </c>
      <c r="E655" s="51" t="str">
        <f ca="1">IF(ISERROR(INDIRECT(CONCATENATE("FIPs_codes!",ADDRESS((MATCH($D655,INDIRECT($C655),0)+MATCH($C655,FIPs_codes!$G$1:$G$3296,0)-1),COLUMN(FIPs_codes!A653))))),"",INDIRECT(CONCATENATE("FIPs_codes!",ADDRESS((MATCH($D655,INDIRECT($C655),0)+MATCH($C655,FIPs_codes!$G$1:$G$3296,0)-1),COLUMN(FIPs_codes!A653)))))</f>
        <v>40153</v>
      </c>
      <c r="F655" s="51">
        <f ca="1">IF(ISERROR(INDIRECT(CONCATENATE("FIPs_codes!",ADDRESS((MATCH($D655,INDIRECT($C655),0)+MATCH($C655,FIPs_codes!$G$1:$G$3296,0)-1),COLUMN(FIPs_codes!C653))))),"",INDIRECT(CONCATENATE("FIPs_codes!",ADDRESS((MATCH($D655,INDIRECT($C655),0)+MATCH($C655,FIPs_codes!$G$1:$G$3296,0)-1),COLUMN(FIPs_codes!C653)))))</f>
        <v>6</v>
      </c>
      <c r="G655" s="52" t="s">
        <v>216</v>
      </c>
      <c r="H655" s="52" t="s">
        <v>217</v>
      </c>
      <c r="I655" s="54" t="s">
        <v>531</v>
      </c>
      <c r="J655" s="38" t="s">
        <v>219</v>
      </c>
      <c r="K655" s="50" t="s">
        <v>78</v>
      </c>
      <c r="L655" s="50" t="s">
        <v>220</v>
      </c>
      <c r="M655" s="50" t="s">
        <v>57</v>
      </c>
      <c r="N655" s="58" t="s">
        <v>251</v>
      </c>
      <c r="O655" s="58">
        <v>2004</v>
      </c>
      <c r="P655" s="58" t="s">
        <v>288</v>
      </c>
      <c r="Q655" s="126">
        <v>1340</v>
      </c>
      <c r="R655" s="50" t="s">
        <v>245</v>
      </c>
      <c r="S655" s="60" t="s">
        <v>60</v>
      </c>
      <c r="T655" s="48" t="s">
        <v>263</v>
      </c>
      <c r="U655" s="32" t="s">
        <v>134</v>
      </c>
      <c r="V655" s="40" t="s">
        <v>254</v>
      </c>
      <c r="W655" s="44" t="s">
        <v>225</v>
      </c>
      <c r="X655" s="62" t="s">
        <v>65</v>
      </c>
      <c r="Y655" s="62">
        <v>40465</v>
      </c>
      <c r="Z655" s="50">
        <v>97</v>
      </c>
      <c r="AA655" s="126">
        <v>875</v>
      </c>
      <c r="AB655" s="50" t="s">
        <v>66</v>
      </c>
      <c r="AC655" s="126">
        <v>121883</v>
      </c>
      <c r="AD655" s="50" t="s">
        <v>262</v>
      </c>
      <c r="AE655" s="58" t="s">
        <v>255</v>
      </c>
      <c r="AF655" s="58" t="s">
        <v>236</v>
      </c>
      <c r="AG655" s="50" t="s">
        <v>229</v>
      </c>
      <c r="AH655" s="50">
        <v>32.01</v>
      </c>
      <c r="AI655" s="50">
        <v>141.21</v>
      </c>
      <c r="AJ655" s="50">
        <v>173.22</v>
      </c>
      <c r="AK655" s="58">
        <v>9.4</v>
      </c>
      <c r="AL655" s="26">
        <v>0.18479390370626947</v>
      </c>
      <c r="AM655" s="56" t="s">
        <v>230</v>
      </c>
      <c r="AN655" s="50" t="s">
        <v>231</v>
      </c>
      <c r="AO655" s="50" t="s">
        <v>232</v>
      </c>
      <c r="AP655" s="45" t="s">
        <v>16963</v>
      </c>
      <c r="AQ655" s="27" t="str">
        <f t="shared" si="24"/>
        <v>Record Complete</v>
      </c>
      <c r="AR655" s="54"/>
      <c r="AS655" s="5" t="str">
        <f t="shared" si="25"/>
        <v/>
      </c>
      <c r="AT655" t="s">
        <v>17200</v>
      </c>
    </row>
    <row r="656" spans="1:46" ht="15.75" thickBot="1" x14ac:dyDescent="0.3">
      <c r="A656" s="48" t="s">
        <v>534</v>
      </c>
      <c r="B656" s="50">
        <v>5602</v>
      </c>
      <c r="C656" s="50" t="s">
        <v>213</v>
      </c>
      <c r="D656" s="50" t="s">
        <v>449</v>
      </c>
      <c r="E656" s="51" t="str">
        <f ca="1">IF(ISERROR(INDIRECT(CONCATENATE("FIPs_codes!",ADDRESS((MATCH($D656,INDIRECT($C656),0)+MATCH($C656,FIPs_codes!$G$1:$G$3296,0)-1),COLUMN(FIPs_codes!A654))))),"",INDIRECT(CONCATENATE("FIPs_codes!",ADDRESS((MATCH($D656,INDIRECT($C656),0)+MATCH($C656,FIPs_codes!$G$1:$G$3296,0)-1),COLUMN(FIPs_codes!A654)))))</f>
        <v>40153</v>
      </c>
      <c r="F656" s="51">
        <f ca="1">IF(ISERROR(INDIRECT(CONCATENATE("FIPs_codes!",ADDRESS((MATCH($D656,INDIRECT($C656),0)+MATCH($C656,FIPs_codes!$G$1:$G$3296,0)-1),COLUMN(FIPs_codes!C654))))),"",INDIRECT(CONCATENATE("FIPs_codes!",ADDRESS((MATCH($D656,INDIRECT($C656),0)+MATCH($C656,FIPs_codes!$G$1:$G$3296,0)-1),COLUMN(FIPs_codes!C654)))))</f>
        <v>6</v>
      </c>
      <c r="G656" s="52" t="s">
        <v>216</v>
      </c>
      <c r="H656" s="52" t="s">
        <v>217</v>
      </c>
      <c r="I656" s="54" t="s">
        <v>531</v>
      </c>
      <c r="J656" s="38" t="s">
        <v>219</v>
      </c>
      <c r="K656" s="50" t="s">
        <v>78</v>
      </c>
      <c r="L656" s="50" t="s">
        <v>220</v>
      </c>
      <c r="M656" s="50" t="s">
        <v>57</v>
      </c>
      <c r="N656" s="58" t="s">
        <v>251</v>
      </c>
      <c r="O656" s="58">
        <v>2003</v>
      </c>
      <c r="P656" s="58" t="s">
        <v>252</v>
      </c>
      <c r="Q656" s="126">
        <v>1340</v>
      </c>
      <c r="R656" s="50" t="s">
        <v>245</v>
      </c>
      <c r="S656" s="60" t="s">
        <v>60</v>
      </c>
      <c r="T656" s="48" t="s">
        <v>263</v>
      </c>
      <c r="U656" s="32" t="s">
        <v>134</v>
      </c>
      <c r="V656" s="40" t="s">
        <v>254</v>
      </c>
      <c r="W656" s="44" t="s">
        <v>225</v>
      </c>
      <c r="X656" s="62" t="s">
        <v>65</v>
      </c>
      <c r="Y656" s="62">
        <v>40465</v>
      </c>
      <c r="Z656" s="50">
        <v>100</v>
      </c>
      <c r="AA656" s="126">
        <v>875</v>
      </c>
      <c r="AB656" s="50" t="s">
        <v>66</v>
      </c>
      <c r="AC656" s="126">
        <v>156491</v>
      </c>
      <c r="AD656" s="50" t="s">
        <v>262</v>
      </c>
      <c r="AE656" s="58" t="s">
        <v>255</v>
      </c>
      <c r="AF656" s="58" t="s">
        <v>236</v>
      </c>
      <c r="AG656" s="50" t="s">
        <v>229</v>
      </c>
      <c r="AH656" s="50">
        <v>45.25</v>
      </c>
      <c r="AI656" s="50">
        <v>179.38</v>
      </c>
      <c r="AJ656" s="50">
        <v>224.63</v>
      </c>
      <c r="AK656" s="58">
        <v>8.6</v>
      </c>
      <c r="AL656" s="26">
        <v>0.20144237190045852</v>
      </c>
      <c r="AM656" s="56" t="s">
        <v>230</v>
      </c>
      <c r="AN656" s="50" t="s">
        <v>231</v>
      </c>
      <c r="AO656" s="50" t="s">
        <v>232</v>
      </c>
      <c r="AP656" s="45" t="s">
        <v>16963</v>
      </c>
      <c r="AQ656" s="27" t="str">
        <f t="shared" si="24"/>
        <v>Record Complete</v>
      </c>
      <c r="AR656" s="54"/>
      <c r="AS656" s="5" t="str">
        <f t="shared" si="25"/>
        <v/>
      </c>
      <c r="AT656" t="s">
        <v>17200</v>
      </c>
    </row>
    <row r="657" spans="1:46" ht="15.75" thickBot="1" x14ac:dyDescent="0.3">
      <c r="A657" s="29" t="s">
        <v>534</v>
      </c>
      <c r="B657" s="31">
        <v>5602</v>
      </c>
      <c r="C657" s="31" t="s">
        <v>213</v>
      </c>
      <c r="D657" s="31" t="s">
        <v>449</v>
      </c>
      <c r="E657" s="51" t="str">
        <f ca="1">IF(ISERROR(INDIRECT(CONCATENATE("FIPs_codes!",ADDRESS((MATCH($D657,INDIRECT($C657),0)+MATCH($C657,FIPs_codes!$G$1:$G$3296,0)-1),COLUMN(FIPs_codes!A655))))),"",INDIRECT(CONCATENATE("FIPs_codes!",ADDRESS((MATCH($D657,INDIRECT($C657),0)+MATCH($C657,FIPs_codes!$G$1:$G$3296,0)-1),COLUMN(FIPs_codes!A655)))))</f>
        <v>40153</v>
      </c>
      <c r="F657" s="51">
        <f ca="1">IF(ISERROR(INDIRECT(CONCATENATE("FIPs_codes!",ADDRESS((MATCH($D657,INDIRECT($C657),0)+MATCH($C657,FIPs_codes!$G$1:$G$3296,0)-1),COLUMN(FIPs_codes!C655))))),"",INDIRECT(CONCATENATE("FIPs_codes!",ADDRESS((MATCH($D657,INDIRECT($C657),0)+MATCH($C657,FIPs_codes!$G$1:$G$3296,0)-1),COLUMN(FIPs_codes!C655)))))</f>
        <v>6</v>
      </c>
      <c r="G657" s="33" t="s">
        <v>216</v>
      </c>
      <c r="H657" s="33" t="s">
        <v>217</v>
      </c>
      <c r="I657" s="35" t="s">
        <v>531</v>
      </c>
      <c r="J657" s="55" t="s">
        <v>219</v>
      </c>
      <c r="K657" s="31" t="s">
        <v>78</v>
      </c>
      <c r="L657" s="31" t="s">
        <v>220</v>
      </c>
      <c r="M657" s="31" t="s">
        <v>57</v>
      </c>
      <c r="N657" s="39" t="s">
        <v>251</v>
      </c>
      <c r="O657" s="39">
        <v>2003</v>
      </c>
      <c r="P657" s="39" t="s">
        <v>252</v>
      </c>
      <c r="Q657" s="240">
        <v>1340</v>
      </c>
      <c r="R657" s="31" t="s">
        <v>245</v>
      </c>
      <c r="S657" s="41" t="s">
        <v>60</v>
      </c>
      <c r="T657" s="29" t="s">
        <v>263</v>
      </c>
      <c r="U657" s="49" t="s">
        <v>134</v>
      </c>
      <c r="V657" s="57" t="s">
        <v>254</v>
      </c>
      <c r="W657" s="61" t="s">
        <v>225</v>
      </c>
      <c r="X657" s="43" t="s">
        <v>65</v>
      </c>
      <c r="Y657" s="43">
        <v>40465</v>
      </c>
      <c r="Z657" s="31">
        <v>100</v>
      </c>
      <c r="AA657" s="240">
        <v>875</v>
      </c>
      <c r="AB657" s="31" t="s">
        <v>66</v>
      </c>
      <c r="AC657" s="240">
        <v>156491</v>
      </c>
      <c r="AD657" s="31" t="s">
        <v>262</v>
      </c>
      <c r="AE657" s="39" t="s">
        <v>255</v>
      </c>
      <c r="AF657" s="39" t="s">
        <v>236</v>
      </c>
      <c r="AG657" s="31" t="s">
        <v>229</v>
      </c>
      <c r="AH657" s="31">
        <v>46.76</v>
      </c>
      <c r="AI657" s="31">
        <v>179.11</v>
      </c>
      <c r="AJ657" s="31">
        <v>225.87</v>
      </c>
      <c r="AK657" s="39">
        <v>8.2100000000000009</v>
      </c>
      <c r="AL657" s="26">
        <v>0.2070217381679727</v>
      </c>
      <c r="AM657" s="37" t="s">
        <v>230</v>
      </c>
      <c r="AN657" s="31" t="s">
        <v>231</v>
      </c>
      <c r="AO657" s="31" t="s">
        <v>232</v>
      </c>
      <c r="AP657" s="45" t="s">
        <v>16963</v>
      </c>
      <c r="AQ657" s="27" t="str">
        <f t="shared" si="24"/>
        <v>Record Complete</v>
      </c>
      <c r="AR657" s="35"/>
      <c r="AS657" s="5" t="str">
        <f t="shared" si="25"/>
        <v/>
      </c>
      <c r="AT657" t="s">
        <v>17200</v>
      </c>
    </row>
    <row r="658" spans="1:46" ht="15.75" thickBot="1" x14ac:dyDescent="0.3">
      <c r="A658" s="29" t="s">
        <v>534</v>
      </c>
      <c r="B658" s="31">
        <v>5602</v>
      </c>
      <c r="C658" s="31" t="s">
        <v>213</v>
      </c>
      <c r="D658" s="31" t="s">
        <v>449</v>
      </c>
      <c r="E658" s="51" t="str">
        <f ca="1">IF(ISERROR(INDIRECT(CONCATENATE("FIPs_codes!",ADDRESS((MATCH($D658,INDIRECT($C658),0)+MATCH($C658,FIPs_codes!$G$1:$G$3296,0)-1),COLUMN(FIPs_codes!A656))))),"",INDIRECT(CONCATENATE("FIPs_codes!",ADDRESS((MATCH($D658,INDIRECT($C658),0)+MATCH($C658,FIPs_codes!$G$1:$G$3296,0)-1),COLUMN(FIPs_codes!A656)))))</f>
        <v>40153</v>
      </c>
      <c r="F658" s="51">
        <f ca="1">IF(ISERROR(INDIRECT(CONCATENATE("FIPs_codes!",ADDRESS((MATCH($D658,INDIRECT($C658),0)+MATCH($C658,FIPs_codes!$G$1:$G$3296,0)-1),COLUMN(FIPs_codes!C656))))),"",INDIRECT(CONCATENATE("FIPs_codes!",ADDRESS((MATCH($D658,INDIRECT($C658),0)+MATCH($C658,FIPs_codes!$G$1:$G$3296,0)-1),COLUMN(FIPs_codes!C656)))))</f>
        <v>6</v>
      </c>
      <c r="G658" s="33" t="s">
        <v>216</v>
      </c>
      <c r="H658" s="33" t="s">
        <v>217</v>
      </c>
      <c r="I658" s="35" t="s">
        <v>531</v>
      </c>
      <c r="J658" s="55" t="s">
        <v>219</v>
      </c>
      <c r="K658" s="31" t="s">
        <v>78</v>
      </c>
      <c r="L658" s="31" t="s">
        <v>220</v>
      </c>
      <c r="M658" s="31" t="s">
        <v>57</v>
      </c>
      <c r="N658" s="39" t="s">
        <v>251</v>
      </c>
      <c r="O658" s="39">
        <v>2003</v>
      </c>
      <c r="P658" s="39" t="s">
        <v>252</v>
      </c>
      <c r="Q658" s="240">
        <v>1340</v>
      </c>
      <c r="R658" s="31" t="s">
        <v>245</v>
      </c>
      <c r="S658" s="41" t="s">
        <v>60</v>
      </c>
      <c r="T658" s="29" t="s">
        <v>263</v>
      </c>
      <c r="U658" s="49" t="s">
        <v>134</v>
      </c>
      <c r="V658" s="57" t="s">
        <v>254</v>
      </c>
      <c r="W658" s="61" t="s">
        <v>225</v>
      </c>
      <c r="X658" s="43" t="s">
        <v>65</v>
      </c>
      <c r="Y658" s="43">
        <v>40465</v>
      </c>
      <c r="Z658" s="31">
        <v>100</v>
      </c>
      <c r="AA658" s="240">
        <v>875</v>
      </c>
      <c r="AB658" s="31" t="s">
        <v>66</v>
      </c>
      <c r="AC658" s="240">
        <v>156491</v>
      </c>
      <c r="AD658" s="31" t="s">
        <v>262</v>
      </c>
      <c r="AE658" s="39" t="s">
        <v>255</v>
      </c>
      <c r="AF658" s="39" t="s">
        <v>236</v>
      </c>
      <c r="AG658" s="31" t="s">
        <v>229</v>
      </c>
      <c r="AH658" s="31">
        <v>46.43</v>
      </c>
      <c r="AI658" s="31">
        <v>180.76</v>
      </c>
      <c r="AJ658" s="31">
        <v>227.19</v>
      </c>
      <c r="AK658" s="39">
        <v>8.9</v>
      </c>
      <c r="AL658" s="26">
        <v>0.20436638936572912</v>
      </c>
      <c r="AM658" s="37" t="s">
        <v>230</v>
      </c>
      <c r="AN658" s="31" t="s">
        <v>231</v>
      </c>
      <c r="AO658" s="31" t="s">
        <v>232</v>
      </c>
      <c r="AP658" s="45" t="s">
        <v>16963</v>
      </c>
      <c r="AQ658" s="27" t="str">
        <f t="shared" si="24"/>
        <v>Record Complete</v>
      </c>
      <c r="AR658" s="35"/>
      <c r="AS658" s="5" t="str">
        <f t="shared" si="25"/>
        <v/>
      </c>
      <c r="AT658" t="s">
        <v>17200</v>
      </c>
    </row>
    <row r="659" spans="1:46" ht="15.75" thickBot="1" x14ac:dyDescent="0.3">
      <c r="A659" s="29" t="s">
        <v>534</v>
      </c>
      <c r="B659" s="31">
        <v>5602</v>
      </c>
      <c r="C659" s="31" t="s">
        <v>213</v>
      </c>
      <c r="D659" s="31" t="s">
        <v>449</v>
      </c>
      <c r="E659" s="51" t="str">
        <f ca="1">IF(ISERROR(INDIRECT(CONCATENATE("FIPs_codes!",ADDRESS((MATCH($D659,INDIRECT($C659),0)+MATCH($C659,FIPs_codes!$G$1:$G$3296,0)-1),COLUMN(FIPs_codes!A657))))),"",INDIRECT(CONCATENATE("FIPs_codes!",ADDRESS((MATCH($D659,INDIRECT($C659),0)+MATCH($C659,FIPs_codes!$G$1:$G$3296,0)-1),COLUMN(FIPs_codes!A657)))))</f>
        <v>40153</v>
      </c>
      <c r="F659" s="51">
        <f ca="1">IF(ISERROR(INDIRECT(CONCATENATE("FIPs_codes!",ADDRESS((MATCH($D659,INDIRECT($C659),0)+MATCH($C659,FIPs_codes!$G$1:$G$3296,0)-1),COLUMN(FIPs_codes!C657))))),"",INDIRECT(CONCATENATE("FIPs_codes!",ADDRESS((MATCH($D659,INDIRECT($C659),0)+MATCH($C659,FIPs_codes!$G$1:$G$3296,0)-1),COLUMN(FIPs_codes!C657)))))</f>
        <v>6</v>
      </c>
      <c r="G659" s="33" t="s">
        <v>216</v>
      </c>
      <c r="H659" s="33" t="s">
        <v>217</v>
      </c>
      <c r="I659" s="35" t="s">
        <v>531</v>
      </c>
      <c r="J659" s="55" t="s">
        <v>219</v>
      </c>
      <c r="K659" s="31" t="s">
        <v>78</v>
      </c>
      <c r="L659" s="31" t="s">
        <v>220</v>
      </c>
      <c r="M659" s="31" t="s">
        <v>57</v>
      </c>
      <c r="N659" s="39" t="s">
        <v>251</v>
      </c>
      <c r="O659" s="39">
        <v>2004</v>
      </c>
      <c r="P659" s="39" t="s">
        <v>288</v>
      </c>
      <c r="Q659" s="240">
        <v>1340</v>
      </c>
      <c r="R659" s="31" t="s">
        <v>245</v>
      </c>
      <c r="S659" s="41" t="s">
        <v>60</v>
      </c>
      <c r="T659" s="29" t="s">
        <v>263</v>
      </c>
      <c r="U659" s="49" t="s">
        <v>134</v>
      </c>
      <c r="V659" s="57" t="s">
        <v>254</v>
      </c>
      <c r="W659" s="61" t="s">
        <v>225</v>
      </c>
      <c r="X659" s="43" t="s">
        <v>65</v>
      </c>
      <c r="Y659" s="43">
        <v>40465</v>
      </c>
      <c r="Z659" s="31">
        <v>97</v>
      </c>
      <c r="AA659" s="240">
        <v>875</v>
      </c>
      <c r="AB659" s="31" t="s">
        <v>66</v>
      </c>
      <c r="AC659" s="240">
        <v>121883</v>
      </c>
      <c r="AD659" s="31" t="s">
        <v>262</v>
      </c>
      <c r="AE659" s="39" t="s">
        <v>255</v>
      </c>
      <c r="AF659" s="39" t="s">
        <v>236</v>
      </c>
      <c r="AG659" s="31" t="s">
        <v>229</v>
      </c>
      <c r="AH659" s="31">
        <v>42.87</v>
      </c>
      <c r="AI659" s="31">
        <v>204.76</v>
      </c>
      <c r="AJ659" s="31">
        <v>247.63</v>
      </c>
      <c r="AK659" s="39">
        <v>8.91</v>
      </c>
      <c r="AL659" s="26">
        <v>0.17312118887049227</v>
      </c>
      <c r="AM659" s="37" t="s">
        <v>230</v>
      </c>
      <c r="AN659" s="31" t="s">
        <v>231</v>
      </c>
      <c r="AO659" s="31" t="s">
        <v>232</v>
      </c>
      <c r="AP659" s="45" t="s">
        <v>16963</v>
      </c>
      <c r="AQ659" s="27" t="str">
        <f t="shared" si="24"/>
        <v>Record Complete</v>
      </c>
      <c r="AR659" s="35"/>
      <c r="AS659" s="5" t="str">
        <f t="shared" si="25"/>
        <v/>
      </c>
      <c r="AT659" t="s">
        <v>17200</v>
      </c>
    </row>
    <row r="660" spans="1:46" ht="15.75" thickBot="1" x14ac:dyDescent="0.3">
      <c r="A660" s="48" t="s">
        <v>534</v>
      </c>
      <c r="B660" s="50">
        <v>5602</v>
      </c>
      <c r="C660" s="50" t="s">
        <v>213</v>
      </c>
      <c r="D660" s="50" t="s">
        <v>449</v>
      </c>
      <c r="E660" s="51" t="str">
        <f ca="1">IF(ISERROR(INDIRECT(CONCATENATE("FIPs_codes!",ADDRESS((MATCH($D660,INDIRECT($C660),0)+MATCH($C660,FIPs_codes!$G$1:$G$3296,0)-1),COLUMN(FIPs_codes!A658))))),"",INDIRECT(CONCATENATE("FIPs_codes!",ADDRESS((MATCH($D660,INDIRECT($C660),0)+MATCH($C660,FIPs_codes!$G$1:$G$3296,0)-1),COLUMN(FIPs_codes!A658)))))</f>
        <v>40153</v>
      </c>
      <c r="F660" s="51">
        <f ca="1">IF(ISERROR(INDIRECT(CONCATENATE("FIPs_codes!",ADDRESS((MATCH($D660,INDIRECT($C660),0)+MATCH($C660,FIPs_codes!$G$1:$G$3296,0)-1),COLUMN(FIPs_codes!C658))))),"",INDIRECT(CONCATENATE("FIPs_codes!",ADDRESS((MATCH($D660,INDIRECT($C660),0)+MATCH($C660,FIPs_codes!$G$1:$G$3296,0)-1),COLUMN(FIPs_codes!C658)))))</f>
        <v>6</v>
      </c>
      <c r="G660" s="52" t="s">
        <v>216</v>
      </c>
      <c r="H660" s="52" t="s">
        <v>217</v>
      </c>
      <c r="I660" s="54" t="s">
        <v>531</v>
      </c>
      <c r="J660" s="38" t="s">
        <v>219</v>
      </c>
      <c r="K660" s="50" t="s">
        <v>78</v>
      </c>
      <c r="L660" s="50" t="s">
        <v>220</v>
      </c>
      <c r="M660" s="50" t="s">
        <v>57</v>
      </c>
      <c r="N660" s="58" t="s">
        <v>251</v>
      </c>
      <c r="O660" s="58">
        <v>2003</v>
      </c>
      <c r="P660" s="58" t="s">
        <v>286</v>
      </c>
      <c r="Q660" s="126">
        <v>1340</v>
      </c>
      <c r="R660" s="50" t="s">
        <v>245</v>
      </c>
      <c r="S660" s="60" t="s">
        <v>60</v>
      </c>
      <c r="T660" s="48" t="s">
        <v>263</v>
      </c>
      <c r="U660" s="32" t="s">
        <v>134</v>
      </c>
      <c r="V660" s="40" t="s">
        <v>254</v>
      </c>
      <c r="W660" s="44" t="s">
        <v>225</v>
      </c>
      <c r="X660" s="62" t="s">
        <v>65</v>
      </c>
      <c r="Y660" s="62">
        <v>40465</v>
      </c>
      <c r="Z660" s="50">
        <v>100</v>
      </c>
      <c r="AA660" s="126">
        <v>875</v>
      </c>
      <c r="AB660" s="50" t="s">
        <v>66</v>
      </c>
      <c r="AC660" s="126">
        <v>136873</v>
      </c>
      <c r="AD660" s="50" t="s">
        <v>262</v>
      </c>
      <c r="AE660" s="58" t="s">
        <v>255</v>
      </c>
      <c r="AF660" s="58" t="s">
        <v>236</v>
      </c>
      <c r="AG660" s="50" t="s">
        <v>229</v>
      </c>
      <c r="AH660" s="50">
        <v>46.71</v>
      </c>
      <c r="AI660" s="50">
        <v>216.97</v>
      </c>
      <c r="AJ660" s="50">
        <v>263.68</v>
      </c>
      <c r="AK660" s="58">
        <v>8.4499999999999993</v>
      </c>
      <c r="AL660" s="26">
        <v>0.17714654126213591</v>
      </c>
      <c r="AM660" s="56" t="s">
        <v>230</v>
      </c>
      <c r="AN660" s="50" t="s">
        <v>231</v>
      </c>
      <c r="AO660" s="50" t="s">
        <v>232</v>
      </c>
      <c r="AP660" s="45" t="s">
        <v>16963</v>
      </c>
      <c r="AQ660" s="27" t="str">
        <f t="shared" si="24"/>
        <v>Record Complete</v>
      </c>
      <c r="AR660" s="54"/>
      <c r="AS660" s="5" t="str">
        <f t="shared" si="25"/>
        <v/>
      </c>
      <c r="AT660" t="s">
        <v>17200</v>
      </c>
    </row>
    <row r="661" spans="1:46" ht="15.75" thickBot="1" x14ac:dyDescent="0.3">
      <c r="A661" s="29" t="s">
        <v>534</v>
      </c>
      <c r="B661" s="31">
        <v>5602</v>
      </c>
      <c r="C661" s="31" t="s">
        <v>213</v>
      </c>
      <c r="D661" s="31" t="s">
        <v>449</v>
      </c>
      <c r="E661" s="51" t="str">
        <f ca="1">IF(ISERROR(INDIRECT(CONCATENATE("FIPs_codes!",ADDRESS((MATCH($D661,INDIRECT($C661),0)+MATCH($C661,FIPs_codes!$G$1:$G$3296,0)-1),COLUMN(FIPs_codes!A659))))),"",INDIRECT(CONCATENATE("FIPs_codes!",ADDRESS((MATCH($D661,INDIRECT($C661),0)+MATCH($C661,FIPs_codes!$G$1:$G$3296,0)-1),COLUMN(FIPs_codes!A659)))))</f>
        <v>40153</v>
      </c>
      <c r="F661" s="51">
        <f ca="1">IF(ISERROR(INDIRECT(CONCATENATE("FIPs_codes!",ADDRESS((MATCH($D661,INDIRECT($C661),0)+MATCH($C661,FIPs_codes!$G$1:$G$3296,0)-1),COLUMN(FIPs_codes!C659))))),"",INDIRECT(CONCATENATE("FIPs_codes!",ADDRESS((MATCH($D661,INDIRECT($C661),0)+MATCH($C661,FIPs_codes!$G$1:$G$3296,0)-1),COLUMN(FIPs_codes!C659)))))</f>
        <v>6</v>
      </c>
      <c r="G661" s="33" t="s">
        <v>216</v>
      </c>
      <c r="H661" s="33" t="s">
        <v>217</v>
      </c>
      <c r="I661" s="35" t="s">
        <v>531</v>
      </c>
      <c r="J661" s="55" t="s">
        <v>219</v>
      </c>
      <c r="K661" s="31" t="s">
        <v>78</v>
      </c>
      <c r="L661" s="31" t="s">
        <v>220</v>
      </c>
      <c r="M661" s="31" t="s">
        <v>57</v>
      </c>
      <c r="N661" s="39" t="s">
        <v>251</v>
      </c>
      <c r="O661" s="39">
        <v>2003</v>
      </c>
      <c r="P661" s="39" t="s">
        <v>286</v>
      </c>
      <c r="Q661" s="240">
        <v>1340</v>
      </c>
      <c r="R661" s="31" t="s">
        <v>245</v>
      </c>
      <c r="S661" s="41" t="s">
        <v>60</v>
      </c>
      <c r="T661" s="29" t="s">
        <v>263</v>
      </c>
      <c r="U661" s="49" t="s">
        <v>134</v>
      </c>
      <c r="V661" s="57" t="s">
        <v>254</v>
      </c>
      <c r="W661" s="61" t="s">
        <v>225</v>
      </c>
      <c r="X661" s="43" t="s">
        <v>65</v>
      </c>
      <c r="Y661" s="43">
        <v>40465</v>
      </c>
      <c r="Z661" s="31">
        <v>100</v>
      </c>
      <c r="AA661" s="240">
        <v>875</v>
      </c>
      <c r="AB661" s="31" t="s">
        <v>66</v>
      </c>
      <c r="AC661" s="240">
        <v>136873</v>
      </c>
      <c r="AD661" s="31" t="s">
        <v>262</v>
      </c>
      <c r="AE661" s="39" t="s">
        <v>255</v>
      </c>
      <c r="AF661" s="39" t="s">
        <v>236</v>
      </c>
      <c r="AG661" s="31" t="s">
        <v>229</v>
      </c>
      <c r="AH661" s="31">
        <v>46.42</v>
      </c>
      <c r="AI661" s="31">
        <v>219.24</v>
      </c>
      <c r="AJ661" s="31">
        <v>265.66000000000003</v>
      </c>
      <c r="AK661" s="39">
        <v>8.49</v>
      </c>
      <c r="AL661" s="26">
        <v>0.17473462320258976</v>
      </c>
      <c r="AM661" s="37" t="s">
        <v>230</v>
      </c>
      <c r="AN661" s="31" t="s">
        <v>231</v>
      </c>
      <c r="AO661" s="31" t="s">
        <v>232</v>
      </c>
      <c r="AP661" s="45" t="s">
        <v>16963</v>
      </c>
      <c r="AQ661" s="27" t="str">
        <f t="shared" si="24"/>
        <v>Record Complete</v>
      </c>
      <c r="AR661" s="35"/>
      <c r="AS661" s="5" t="str">
        <f t="shared" si="25"/>
        <v/>
      </c>
      <c r="AT661" t="s">
        <v>17200</v>
      </c>
    </row>
    <row r="662" spans="1:46" ht="15.75" thickBot="1" x14ac:dyDescent="0.3">
      <c r="A662" s="48" t="s">
        <v>534</v>
      </c>
      <c r="B662" s="50">
        <v>5602</v>
      </c>
      <c r="C662" s="50" t="s">
        <v>213</v>
      </c>
      <c r="D662" s="50" t="s">
        <v>449</v>
      </c>
      <c r="E662" s="51" t="str">
        <f ca="1">IF(ISERROR(INDIRECT(CONCATENATE("FIPs_codes!",ADDRESS((MATCH($D662,INDIRECT($C662),0)+MATCH($C662,FIPs_codes!$G$1:$G$3296,0)-1),COLUMN(FIPs_codes!A660))))),"",INDIRECT(CONCATENATE("FIPs_codes!",ADDRESS((MATCH($D662,INDIRECT($C662),0)+MATCH($C662,FIPs_codes!$G$1:$G$3296,0)-1),COLUMN(FIPs_codes!A660)))))</f>
        <v>40153</v>
      </c>
      <c r="F662" s="51">
        <f ca="1">IF(ISERROR(INDIRECT(CONCATENATE("FIPs_codes!",ADDRESS((MATCH($D662,INDIRECT($C662),0)+MATCH($C662,FIPs_codes!$G$1:$G$3296,0)-1),COLUMN(FIPs_codes!C660))))),"",INDIRECT(CONCATENATE("FIPs_codes!",ADDRESS((MATCH($D662,INDIRECT($C662),0)+MATCH($C662,FIPs_codes!$G$1:$G$3296,0)-1),COLUMN(FIPs_codes!C660)))))</f>
        <v>6</v>
      </c>
      <c r="G662" s="52" t="s">
        <v>216</v>
      </c>
      <c r="H662" s="52" t="s">
        <v>217</v>
      </c>
      <c r="I662" s="54" t="s">
        <v>531</v>
      </c>
      <c r="J662" s="38" t="s">
        <v>219</v>
      </c>
      <c r="K662" s="50" t="s">
        <v>78</v>
      </c>
      <c r="L662" s="50" t="s">
        <v>220</v>
      </c>
      <c r="M662" s="50" t="s">
        <v>57</v>
      </c>
      <c r="N662" s="58" t="s">
        <v>251</v>
      </c>
      <c r="O662" s="58">
        <v>2003</v>
      </c>
      <c r="P662" s="58" t="s">
        <v>286</v>
      </c>
      <c r="Q662" s="126">
        <v>1340</v>
      </c>
      <c r="R662" s="50" t="s">
        <v>245</v>
      </c>
      <c r="S662" s="60" t="s">
        <v>60</v>
      </c>
      <c r="T662" s="48" t="s">
        <v>263</v>
      </c>
      <c r="U662" s="32" t="s">
        <v>134</v>
      </c>
      <c r="V662" s="40" t="s">
        <v>254</v>
      </c>
      <c r="W662" s="44" t="s">
        <v>225</v>
      </c>
      <c r="X662" s="62" t="s">
        <v>65</v>
      </c>
      <c r="Y662" s="62">
        <v>40465</v>
      </c>
      <c r="Z662" s="50">
        <v>100</v>
      </c>
      <c r="AA662" s="126">
        <v>875</v>
      </c>
      <c r="AB662" s="50" t="s">
        <v>66</v>
      </c>
      <c r="AC662" s="126">
        <v>136873</v>
      </c>
      <c r="AD662" s="50" t="s">
        <v>262</v>
      </c>
      <c r="AE662" s="58" t="s">
        <v>255</v>
      </c>
      <c r="AF662" s="58" t="s">
        <v>236</v>
      </c>
      <c r="AG662" s="50" t="s">
        <v>229</v>
      </c>
      <c r="AH662" s="50">
        <v>46.63</v>
      </c>
      <c r="AI662" s="50">
        <v>221.1</v>
      </c>
      <c r="AJ662" s="50">
        <v>267.73</v>
      </c>
      <c r="AK662" s="58">
        <v>8.6</v>
      </c>
      <c r="AL662" s="26">
        <v>0.1741680050797445</v>
      </c>
      <c r="AM662" s="56" t="s">
        <v>230</v>
      </c>
      <c r="AN662" s="50" t="s">
        <v>231</v>
      </c>
      <c r="AO662" s="50" t="s">
        <v>232</v>
      </c>
      <c r="AP662" s="45" t="s">
        <v>16963</v>
      </c>
      <c r="AQ662" s="27" t="str">
        <f t="shared" si="24"/>
        <v>Record Complete</v>
      </c>
      <c r="AR662" s="54"/>
      <c r="AS662" s="5" t="str">
        <f t="shared" si="25"/>
        <v/>
      </c>
      <c r="AT662" t="s">
        <v>17200</v>
      </c>
    </row>
    <row r="663" spans="1:46" ht="15.75" thickBot="1" x14ac:dyDescent="0.3">
      <c r="A663" s="48" t="s">
        <v>535</v>
      </c>
      <c r="B663" s="50">
        <v>1712</v>
      </c>
      <c r="C663" s="50" t="s">
        <v>213</v>
      </c>
      <c r="D663" s="50" t="s">
        <v>247</v>
      </c>
      <c r="E663" s="51" t="str">
        <f ca="1">IF(ISERROR(INDIRECT(CONCATENATE("FIPs_codes!",ADDRESS((MATCH($D663,INDIRECT($C663),0)+MATCH($C663,FIPs_codes!$G$1:$G$3296,0)-1),COLUMN(FIPs_codes!A661))))),"",INDIRECT(CONCATENATE("FIPs_codes!",ADDRESS((MATCH($D663,INDIRECT($C663),0)+MATCH($C663,FIPs_codes!$G$1:$G$3296,0)-1),COLUMN(FIPs_codes!A661)))))</f>
        <v>40003</v>
      </c>
      <c r="F663" s="51">
        <f ca="1">IF(ISERROR(INDIRECT(CONCATENATE("FIPs_codes!",ADDRESS((MATCH($D663,INDIRECT($C663),0)+MATCH($C663,FIPs_codes!$G$1:$G$3296,0)-1),COLUMN(FIPs_codes!C661))))),"",INDIRECT(CONCATENATE("FIPs_codes!",ADDRESS((MATCH($D663,INDIRECT($C663),0)+MATCH($C663,FIPs_codes!$G$1:$G$3296,0)-1),COLUMN(FIPs_codes!C661)))))</f>
        <v>6</v>
      </c>
      <c r="G663" s="50" t="s">
        <v>249</v>
      </c>
      <c r="H663" s="50" t="s">
        <v>217</v>
      </c>
      <c r="I663" s="54" t="s">
        <v>536</v>
      </c>
      <c r="J663" s="38" t="s">
        <v>219</v>
      </c>
      <c r="K663" s="50" t="s">
        <v>78</v>
      </c>
      <c r="L663" s="50" t="s">
        <v>220</v>
      </c>
      <c r="M663" s="50" t="s">
        <v>57</v>
      </c>
      <c r="N663" s="58" t="s">
        <v>261</v>
      </c>
      <c r="O663" s="58">
        <v>2008</v>
      </c>
      <c r="P663" s="58" t="s">
        <v>294</v>
      </c>
      <c r="Q663" s="50">
        <v>1340</v>
      </c>
      <c r="R663" s="50" t="s">
        <v>244</v>
      </c>
      <c r="S663" s="60" t="s">
        <v>60</v>
      </c>
      <c r="T663" s="48" t="s">
        <v>253</v>
      </c>
      <c r="U663" s="32" t="s">
        <v>134</v>
      </c>
      <c r="V663" s="40" t="s">
        <v>254</v>
      </c>
      <c r="W663" s="44" t="s">
        <v>225</v>
      </c>
      <c r="X663" s="62" t="s">
        <v>65</v>
      </c>
      <c r="Y663" s="62">
        <v>40190</v>
      </c>
      <c r="Z663" s="50">
        <v>86</v>
      </c>
      <c r="AA663" s="50">
        <v>909</v>
      </c>
      <c r="AB663" s="50" t="s">
        <v>66</v>
      </c>
      <c r="AC663" s="50">
        <v>136232</v>
      </c>
      <c r="AD663" s="50" t="s">
        <v>262</v>
      </c>
      <c r="AE663" s="58" t="s">
        <v>255</v>
      </c>
      <c r="AF663" s="58" t="s">
        <v>256</v>
      </c>
      <c r="AG663" s="50" t="s">
        <v>229</v>
      </c>
      <c r="AH663" s="50">
        <v>41.1</v>
      </c>
      <c r="AI663" s="50">
        <v>214.44</v>
      </c>
      <c r="AJ663" s="50">
        <v>255.54</v>
      </c>
      <c r="AK663" s="58">
        <v>9.1300000000000008</v>
      </c>
      <c r="AL663" s="26">
        <v>0.16083587696642404</v>
      </c>
      <c r="AM663" s="56" t="s">
        <v>230</v>
      </c>
      <c r="AN663" s="50" t="s">
        <v>257</v>
      </c>
      <c r="AO663" s="50" t="s">
        <v>258</v>
      </c>
      <c r="AP663" s="45" t="s">
        <v>259</v>
      </c>
      <c r="AQ663" s="27" t="str">
        <f t="shared" si="24"/>
        <v>Record Complete</v>
      </c>
      <c r="AR663" s="54" t="s">
        <v>234</v>
      </c>
      <c r="AS663" s="5" t="str">
        <f t="shared" si="25"/>
        <v/>
      </c>
      <c r="AT663" t="s">
        <v>17200</v>
      </c>
    </row>
    <row r="664" spans="1:46" ht="15.75" thickBot="1" x14ac:dyDescent="0.3">
      <c r="A664" s="29" t="s">
        <v>535</v>
      </c>
      <c r="B664" s="31">
        <v>1712</v>
      </c>
      <c r="C664" s="31" t="s">
        <v>213</v>
      </c>
      <c r="D664" s="31" t="s">
        <v>247</v>
      </c>
      <c r="E664" s="51" t="str">
        <f ca="1">IF(ISERROR(INDIRECT(CONCATENATE("FIPs_codes!",ADDRESS((MATCH($D664,INDIRECT($C664),0)+MATCH($C664,FIPs_codes!$G$1:$G$3296,0)-1),COLUMN(FIPs_codes!A662))))),"",INDIRECT(CONCATENATE("FIPs_codes!",ADDRESS((MATCH($D664,INDIRECT($C664),0)+MATCH($C664,FIPs_codes!$G$1:$G$3296,0)-1),COLUMN(FIPs_codes!A662)))))</f>
        <v>40003</v>
      </c>
      <c r="F664" s="51">
        <f ca="1">IF(ISERROR(INDIRECT(CONCATENATE("FIPs_codes!",ADDRESS((MATCH($D664,INDIRECT($C664),0)+MATCH($C664,FIPs_codes!$G$1:$G$3296,0)-1),COLUMN(FIPs_codes!C662))))),"",INDIRECT(CONCATENATE("FIPs_codes!",ADDRESS((MATCH($D664,INDIRECT($C664),0)+MATCH($C664,FIPs_codes!$G$1:$G$3296,0)-1),COLUMN(FIPs_codes!C662)))))</f>
        <v>6</v>
      </c>
      <c r="G664" s="31" t="s">
        <v>249</v>
      </c>
      <c r="H664" s="31" t="s">
        <v>217</v>
      </c>
      <c r="I664" s="35" t="s">
        <v>536</v>
      </c>
      <c r="J664" s="55" t="s">
        <v>219</v>
      </c>
      <c r="K664" s="31" t="s">
        <v>78</v>
      </c>
      <c r="L664" s="31" t="s">
        <v>220</v>
      </c>
      <c r="M664" s="31" t="s">
        <v>57</v>
      </c>
      <c r="N664" s="39" t="s">
        <v>261</v>
      </c>
      <c r="O664" s="39">
        <v>2008</v>
      </c>
      <c r="P664" s="39" t="s">
        <v>294</v>
      </c>
      <c r="Q664" s="31">
        <v>1340</v>
      </c>
      <c r="R664" s="31" t="s">
        <v>244</v>
      </c>
      <c r="S664" s="41" t="s">
        <v>60</v>
      </c>
      <c r="T664" s="29" t="s">
        <v>253</v>
      </c>
      <c r="U664" s="49" t="s">
        <v>134</v>
      </c>
      <c r="V664" s="57" t="s">
        <v>254</v>
      </c>
      <c r="W664" s="61" t="s">
        <v>225</v>
      </c>
      <c r="X664" s="43" t="s">
        <v>65</v>
      </c>
      <c r="Y664" s="43">
        <v>40190</v>
      </c>
      <c r="Z664" s="31">
        <v>86</v>
      </c>
      <c r="AA664" s="31">
        <v>909</v>
      </c>
      <c r="AB664" s="31" t="s">
        <v>66</v>
      </c>
      <c r="AC664" s="31">
        <v>136232</v>
      </c>
      <c r="AD664" s="31" t="s">
        <v>262</v>
      </c>
      <c r="AE664" s="39" t="s">
        <v>255</v>
      </c>
      <c r="AF664" s="39" t="s">
        <v>256</v>
      </c>
      <c r="AG664" s="31" t="s">
        <v>229</v>
      </c>
      <c r="AH664" s="31">
        <v>41.99</v>
      </c>
      <c r="AI664" s="31">
        <v>219.24</v>
      </c>
      <c r="AJ664" s="31">
        <v>261.23</v>
      </c>
      <c r="AK664" s="39">
        <v>9.1</v>
      </c>
      <c r="AL664" s="26">
        <v>0.16073957814952342</v>
      </c>
      <c r="AM664" s="37" t="s">
        <v>230</v>
      </c>
      <c r="AN664" s="31" t="s">
        <v>257</v>
      </c>
      <c r="AO664" s="31" t="s">
        <v>258</v>
      </c>
      <c r="AP664" s="45" t="s">
        <v>259</v>
      </c>
      <c r="AQ664" s="27" t="str">
        <f t="shared" si="24"/>
        <v>Record Complete</v>
      </c>
      <c r="AR664" s="35" t="s">
        <v>234</v>
      </c>
      <c r="AS664" s="5" t="str">
        <f t="shared" si="25"/>
        <v/>
      </c>
      <c r="AT664" t="s">
        <v>17200</v>
      </c>
    </row>
    <row r="665" spans="1:46" ht="15.75" thickBot="1" x14ac:dyDescent="0.3">
      <c r="A665" s="29" t="s">
        <v>535</v>
      </c>
      <c r="B665" s="31">
        <v>1712</v>
      </c>
      <c r="C665" s="31" t="s">
        <v>213</v>
      </c>
      <c r="D665" s="31" t="s">
        <v>247</v>
      </c>
      <c r="E665" s="51" t="str">
        <f ca="1">IF(ISERROR(INDIRECT(CONCATENATE("FIPs_codes!",ADDRESS((MATCH($D665,INDIRECT($C665),0)+MATCH($C665,FIPs_codes!$G$1:$G$3296,0)-1),COLUMN(FIPs_codes!A663))))),"",INDIRECT(CONCATENATE("FIPs_codes!",ADDRESS((MATCH($D665,INDIRECT($C665),0)+MATCH($C665,FIPs_codes!$G$1:$G$3296,0)-1),COLUMN(FIPs_codes!A663)))))</f>
        <v>40003</v>
      </c>
      <c r="F665" s="51">
        <f ca="1">IF(ISERROR(INDIRECT(CONCATENATE("FIPs_codes!",ADDRESS((MATCH($D665,INDIRECT($C665),0)+MATCH($C665,FIPs_codes!$G$1:$G$3296,0)-1),COLUMN(FIPs_codes!C663))))),"",INDIRECT(CONCATENATE("FIPs_codes!",ADDRESS((MATCH($D665,INDIRECT($C665),0)+MATCH($C665,FIPs_codes!$G$1:$G$3296,0)-1),COLUMN(FIPs_codes!C663)))))</f>
        <v>6</v>
      </c>
      <c r="G665" s="31" t="s">
        <v>249</v>
      </c>
      <c r="H665" s="31" t="s">
        <v>217</v>
      </c>
      <c r="I665" s="35" t="s">
        <v>536</v>
      </c>
      <c r="J665" s="55" t="s">
        <v>219</v>
      </c>
      <c r="K665" s="31" t="s">
        <v>78</v>
      </c>
      <c r="L665" s="31" t="s">
        <v>220</v>
      </c>
      <c r="M665" s="31" t="s">
        <v>57</v>
      </c>
      <c r="N665" s="39" t="s">
        <v>261</v>
      </c>
      <c r="O665" s="39">
        <v>2008</v>
      </c>
      <c r="P665" s="39" t="s">
        <v>294</v>
      </c>
      <c r="Q665" s="31">
        <v>1340</v>
      </c>
      <c r="R665" s="31" t="s">
        <v>244</v>
      </c>
      <c r="S665" s="41" t="s">
        <v>60</v>
      </c>
      <c r="T665" s="29" t="s">
        <v>253</v>
      </c>
      <c r="U665" s="49" t="s">
        <v>134</v>
      </c>
      <c r="V665" s="57" t="s">
        <v>254</v>
      </c>
      <c r="W665" s="61" t="s">
        <v>225</v>
      </c>
      <c r="X665" s="43" t="s">
        <v>65</v>
      </c>
      <c r="Y665" s="43">
        <v>40190</v>
      </c>
      <c r="Z665" s="31">
        <v>86</v>
      </c>
      <c r="AA665" s="31">
        <v>909</v>
      </c>
      <c r="AB665" s="31" t="s">
        <v>66</v>
      </c>
      <c r="AC665" s="31">
        <v>136232</v>
      </c>
      <c r="AD665" s="31" t="s">
        <v>262</v>
      </c>
      <c r="AE665" s="39" t="s">
        <v>255</v>
      </c>
      <c r="AF665" s="39" t="s">
        <v>256</v>
      </c>
      <c r="AG665" s="31" t="s">
        <v>229</v>
      </c>
      <c r="AH665" s="31">
        <v>45.71</v>
      </c>
      <c r="AI665" s="31">
        <v>217.3</v>
      </c>
      <c r="AJ665" s="31">
        <v>263.01</v>
      </c>
      <c r="AK665" s="39">
        <v>9.1</v>
      </c>
      <c r="AL665" s="26">
        <v>0.17379567316832062</v>
      </c>
      <c r="AM665" s="37" t="s">
        <v>230</v>
      </c>
      <c r="AN665" s="31" t="s">
        <v>257</v>
      </c>
      <c r="AO665" s="31" t="s">
        <v>258</v>
      </c>
      <c r="AP665" s="45" t="s">
        <v>259</v>
      </c>
      <c r="AQ665" s="27" t="str">
        <f t="shared" si="24"/>
        <v>Record Complete</v>
      </c>
      <c r="AR665" s="35" t="s">
        <v>234</v>
      </c>
      <c r="AS665" s="5" t="str">
        <f t="shared" si="25"/>
        <v/>
      </c>
      <c r="AT665" t="s">
        <v>17200</v>
      </c>
    </row>
    <row r="666" spans="1:46" ht="15.75" thickBot="1" x14ac:dyDescent="0.3">
      <c r="A666" s="48" t="s">
        <v>535</v>
      </c>
      <c r="B666" s="50">
        <v>1712</v>
      </c>
      <c r="C666" s="50" t="s">
        <v>213</v>
      </c>
      <c r="D666" s="50" t="s">
        <v>247</v>
      </c>
      <c r="E666" s="51" t="str">
        <f ca="1">IF(ISERROR(INDIRECT(CONCATENATE("FIPs_codes!",ADDRESS((MATCH($D666,INDIRECT($C666),0)+MATCH($C666,FIPs_codes!$G$1:$G$3296,0)-1),COLUMN(FIPs_codes!A664))))),"",INDIRECT(CONCATENATE("FIPs_codes!",ADDRESS((MATCH($D666,INDIRECT($C666),0)+MATCH($C666,FIPs_codes!$G$1:$G$3296,0)-1),COLUMN(FIPs_codes!A664)))))</f>
        <v>40003</v>
      </c>
      <c r="F666" s="51">
        <f ca="1">IF(ISERROR(INDIRECT(CONCATENATE("FIPs_codes!",ADDRESS((MATCH($D666,INDIRECT($C666),0)+MATCH($C666,FIPs_codes!$G$1:$G$3296,0)-1),COLUMN(FIPs_codes!C664))))),"",INDIRECT(CONCATENATE("FIPs_codes!",ADDRESS((MATCH($D666,INDIRECT($C666),0)+MATCH($C666,FIPs_codes!$G$1:$G$3296,0)-1),COLUMN(FIPs_codes!C664)))))</f>
        <v>6</v>
      </c>
      <c r="G666" s="50" t="s">
        <v>249</v>
      </c>
      <c r="H666" s="50" t="s">
        <v>217</v>
      </c>
      <c r="I666" s="54" t="s">
        <v>536</v>
      </c>
      <c r="J666" s="38" t="s">
        <v>268</v>
      </c>
      <c r="K666" s="50" t="s">
        <v>78</v>
      </c>
      <c r="L666" s="50" t="s">
        <v>269</v>
      </c>
      <c r="M666" s="50" t="s">
        <v>57</v>
      </c>
      <c r="N666" s="58" t="s">
        <v>376</v>
      </c>
      <c r="O666" s="58">
        <v>1990</v>
      </c>
      <c r="P666" s="58" t="s">
        <v>288</v>
      </c>
      <c r="Q666" s="50">
        <v>1232</v>
      </c>
      <c r="R666" s="50" t="s">
        <v>244</v>
      </c>
      <c r="S666" s="60" t="s">
        <v>60</v>
      </c>
      <c r="T666" s="48" t="s">
        <v>253</v>
      </c>
      <c r="U666" s="32" t="s">
        <v>134</v>
      </c>
      <c r="V666" s="40" t="s">
        <v>254</v>
      </c>
      <c r="W666" s="44" t="s">
        <v>225</v>
      </c>
      <c r="X666" s="62" t="s">
        <v>65</v>
      </c>
      <c r="Y666" s="62">
        <v>40225</v>
      </c>
      <c r="Z666" s="50">
        <v>82</v>
      </c>
      <c r="AA666" s="50">
        <v>1055</v>
      </c>
      <c r="AB666" s="50" t="s">
        <v>66</v>
      </c>
      <c r="AC666" s="50">
        <v>68405</v>
      </c>
      <c r="AD666" s="50" t="s">
        <v>262</v>
      </c>
      <c r="AE666" s="58" t="s">
        <v>255</v>
      </c>
      <c r="AF666" s="58" t="s">
        <v>256</v>
      </c>
      <c r="AG666" s="50" t="s">
        <v>229</v>
      </c>
      <c r="AH666" s="50">
        <v>0</v>
      </c>
      <c r="AI666" s="50">
        <v>41.96</v>
      </c>
      <c r="AJ666" s="50">
        <v>42</v>
      </c>
      <c r="AK666" s="58">
        <v>0</v>
      </c>
      <c r="AL666" s="26">
        <v>0</v>
      </c>
      <c r="AM666" s="56" t="s">
        <v>230</v>
      </c>
      <c r="AN666" s="50" t="s">
        <v>257</v>
      </c>
      <c r="AO666" s="50" t="s">
        <v>258</v>
      </c>
      <c r="AP666" s="45" t="s">
        <v>259</v>
      </c>
      <c r="AQ666" s="27" t="str">
        <f t="shared" si="24"/>
        <v>Record Complete</v>
      </c>
      <c r="AR666" s="54" t="s">
        <v>234</v>
      </c>
      <c r="AS666" s="5" t="str">
        <f t="shared" si="25"/>
        <v/>
      </c>
      <c r="AT666" t="s">
        <v>17200</v>
      </c>
    </row>
    <row r="667" spans="1:46" ht="15.75" thickBot="1" x14ac:dyDescent="0.3">
      <c r="A667" s="29" t="s">
        <v>535</v>
      </c>
      <c r="B667" s="31">
        <v>1712</v>
      </c>
      <c r="C667" s="31" t="s">
        <v>213</v>
      </c>
      <c r="D667" s="31" t="s">
        <v>247</v>
      </c>
      <c r="E667" s="51" t="str">
        <f ca="1">IF(ISERROR(INDIRECT(CONCATENATE("FIPs_codes!",ADDRESS((MATCH($D667,INDIRECT($C667),0)+MATCH($C667,FIPs_codes!$G$1:$G$3296,0)-1),COLUMN(FIPs_codes!A665))))),"",INDIRECT(CONCATENATE("FIPs_codes!",ADDRESS((MATCH($D667,INDIRECT($C667),0)+MATCH($C667,FIPs_codes!$G$1:$G$3296,0)-1),COLUMN(FIPs_codes!A665)))))</f>
        <v>40003</v>
      </c>
      <c r="F667" s="51">
        <f ca="1">IF(ISERROR(INDIRECT(CONCATENATE("FIPs_codes!",ADDRESS((MATCH($D667,INDIRECT($C667),0)+MATCH($C667,FIPs_codes!$G$1:$G$3296,0)-1),COLUMN(FIPs_codes!C665))))),"",INDIRECT(CONCATENATE("FIPs_codes!",ADDRESS((MATCH($D667,INDIRECT($C667),0)+MATCH($C667,FIPs_codes!$G$1:$G$3296,0)-1),COLUMN(FIPs_codes!C665)))))</f>
        <v>6</v>
      </c>
      <c r="G667" s="31" t="s">
        <v>249</v>
      </c>
      <c r="H667" s="31" t="s">
        <v>217</v>
      </c>
      <c r="I667" s="35" t="s">
        <v>536</v>
      </c>
      <c r="J667" s="55" t="s">
        <v>268</v>
      </c>
      <c r="K667" s="31" t="s">
        <v>78</v>
      </c>
      <c r="L667" s="31" t="s">
        <v>269</v>
      </c>
      <c r="M667" s="31" t="s">
        <v>57</v>
      </c>
      <c r="N667" s="39" t="s">
        <v>376</v>
      </c>
      <c r="O667" s="39">
        <v>1990</v>
      </c>
      <c r="P667" s="39" t="s">
        <v>288</v>
      </c>
      <c r="Q667" s="31">
        <v>1232</v>
      </c>
      <c r="R667" s="31" t="s">
        <v>244</v>
      </c>
      <c r="S667" s="41" t="s">
        <v>60</v>
      </c>
      <c r="T667" s="29" t="s">
        <v>253</v>
      </c>
      <c r="U667" s="49" t="s">
        <v>134</v>
      </c>
      <c r="V667" s="57" t="s">
        <v>254</v>
      </c>
      <c r="W667" s="61" t="s">
        <v>225</v>
      </c>
      <c r="X667" s="43" t="s">
        <v>65</v>
      </c>
      <c r="Y667" s="43">
        <v>40225</v>
      </c>
      <c r="Z667" s="31">
        <v>82</v>
      </c>
      <c r="AA667" s="31">
        <v>1055</v>
      </c>
      <c r="AB667" s="31" t="s">
        <v>66</v>
      </c>
      <c r="AC667" s="31">
        <v>68405</v>
      </c>
      <c r="AD667" s="31" t="s">
        <v>262</v>
      </c>
      <c r="AE667" s="39" t="s">
        <v>255</v>
      </c>
      <c r="AF667" s="39" t="s">
        <v>256</v>
      </c>
      <c r="AG667" s="31" t="s">
        <v>229</v>
      </c>
      <c r="AH667" s="31">
        <v>0</v>
      </c>
      <c r="AI667" s="31">
        <v>43.27</v>
      </c>
      <c r="AJ667" s="31">
        <v>43.3</v>
      </c>
      <c r="AK667" s="39">
        <v>0</v>
      </c>
      <c r="AL667" s="26">
        <v>0</v>
      </c>
      <c r="AM667" s="37" t="s">
        <v>230</v>
      </c>
      <c r="AN667" s="31" t="s">
        <v>257</v>
      </c>
      <c r="AO667" s="31" t="s">
        <v>258</v>
      </c>
      <c r="AP667" s="45" t="s">
        <v>259</v>
      </c>
      <c r="AQ667" s="27" t="str">
        <f t="shared" si="24"/>
        <v>Record Complete</v>
      </c>
      <c r="AR667" s="35" t="s">
        <v>234</v>
      </c>
      <c r="AS667" s="5" t="str">
        <f t="shared" si="25"/>
        <v/>
      </c>
      <c r="AT667" t="s">
        <v>17200</v>
      </c>
    </row>
    <row r="668" spans="1:46" ht="15.75" thickBot="1" x14ac:dyDescent="0.3">
      <c r="A668" s="48" t="s">
        <v>535</v>
      </c>
      <c r="B668" s="50">
        <v>1712</v>
      </c>
      <c r="C668" s="50" t="s">
        <v>213</v>
      </c>
      <c r="D668" s="50" t="s">
        <v>247</v>
      </c>
      <c r="E668" s="51" t="str">
        <f ca="1">IF(ISERROR(INDIRECT(CONCATENATE("FIPs_codes!",ADDRESS((MATCH($D668,INDIRECT($C668),0)+MATCH($C668,FIPs_codes!$G$1:$G$3296,0)-1),COLUMN(FIPs_codes!A666))))),"",INDIRECT(CONCATENATE("FIPs_codes!",ADDRESS((MATCH($D668,INDIRECT($C668),0)+MATCH($C668,FIPs_codes!$G$1:$G$3296,0)-1),COLUMN(FIPs_codes!A666)))))</f>
        <v>40003</v>
      </c>
      <c r="F668" s="51">
        <f ca="1">IF(ISERROR(INDIRECT(CONCATENATE("FIPs_codes!",ADDRESS((MATCH($D668,INDIRECT($C668),0)+MATCH($C668,FIPs_codes!$G$1:$G$3296,0)-1),COLUMN(FIPs_codes!C666))))),"",INDIRECT(CONCATENATE("FIPs_codes!",ADDRESS((MATCH($D668,INDIRECT($C668),0)+MATCH($C668,FIPs_codes!$G$1:$G$3296,0)-1),COLUMN(FIPs_codes!C666)))))</f>
        <v>6</v>
      </c>
      <c r="G668" s="50" t="s">
        <v>249</v>
      </c>
      <c r="H668" s="50" t="s">
        <v>217</v>
      </c>
      <c r="I668" s="54" t="s">
        <v>536</v>
      </c>
      <c r="J668" s="38" t="s">
        <v>268</v>
      </c>
      <c r="K668" s="50" t="s">
        <v>78</v>
      </c>
      <c r="L668" s="50" t="s">
        <v>269</v>
      </c>
      <c r="M668" s="50" t="s">
        <v>57</v>
      </c>
      <c r="N668" s="58" t="s">
        <v>376</v>
      </c>
      <c r="O668" s="58">
        <v>1990</v>
      </c>
      <c r="P668" s="58" t="s">
        <v>288</v>
      </c>
      <c r="Q668" s="50">
        <v>1232</v>
      </c>
      <c r="R668" s="50" t="s">
        <v>244</v>
      </c>
      <c r="S668" s="60" t="s">
        <v>60</v>
      </c>
      <c r="T668" s="48" t="s">
        <v>253</v>
      </c>
      <c r="U668" s="32" t="s">
        <v>134</v>
      </c>
      <c r="V668" s="40" t="s">
        <v>254</v>
      </c>
      <c r="W668" s="44" t="s">
        <v>225</v>
      </c>
      <c r="X668" s="62" t="s">
        <v>65</v>
      </c>
      <c r="Y668" s="62">
        <v>40225</v>
      </c>
      <c r="Z668" s="50">
        <v>82</v>
      </c>
      <c r="AA668" s="50">
        <v>1055</v>
      </c>
      <c r="AB668" s="50" t="s">
        <v>66</v>
      </c>
      <c r="AC668" s="50">
        <v>68405</v>
      </c>
      <c r="AD668" s="50" t="s">
        <v>262</v>
      </c>
      <c r="AE668" s="58" t="s">
        <v>255</v>
      </c>
      <c r="AF668" s="58" t="s">
        <v>256</v>
      </c>
      <c r="AG668" s="50" t="s">
        <v>229</v>
      </c>
      <c r="AH668" s="50">
        <v>0</v>
      </c>
      <c r="AI668" s="50">
        <v>43.59</v>
      </c>
      <c r="AJ668" s="50">
        <v>43.6</v>
      </c>
      <c r="AK668" s="58">
        <v>0</v>
      </c>
      <c r="AL668" s="26">
        <v>0</v>
      </c>
      <c r="AM668" s="56" t="s">
        <v>230</v>
      </c>
      <c r="AN668" s="50" t="s">
        <v>257</v>
      </c>
      <c r="AO668" s="50" t="s">
        <v>258</v>
      </c>
      <c r="AP668" s="45" t="s">
        <v>259</v>
      </c>
      <c r="AQ668" s="27" t="str">
        <f t="shared" si="24"/>
        <v>Record Complete</v>
      </c>
      <c r="AR668" s="54" t="s">
        <v>234</v>
      </c>
      <c r="AS668" s="5" t="str">
        <f t="shared" si="25"/>
        <v/>
      </c>
      <c r="AT668" t="s">
        <v>17200</v>
      </c>
    </row>
    <row r="669" spans="1:46" ht="15.75" thickBot="1" x14ac:dyDescent="0.3">
      <c r="A669" s="48" t="s">
        <v>537</v>
      </c>
      <c r="B669" s="50">
        <v>1712</v>
      </c>
      <c r="C669" s="50" t="s">
        <v>213</v>
      </c>
      <c r="D669" s="50" t="s">
        <v>247</v>
      </c>
      <c r="E669" s="51" t="str">
        <f ca="1">IF(ISERROR(INDIRECT(CONCATENATE("FIPs_codes!",ADDRESS((MATCH($D669,INDIRECT($C669),0)+MATCH($C669,FIPs_codes!$G$1:$G$3296,0)-1),COLUMN(FIPs_codes!A667))))),"",INDIRECT(CONCATENATE("FIPs_codes!",ADDRESS((MATCH($D669,INDIRECT($C669),0)+MATCH($C669,FIPs_codes!$G$1:$G$3296,0)-1),COLUMN(FIPs_codes!A667)))))</f>
        <v>40003</v>
      </c>
      <c r="F669" s="51">
        <f ca="1">IF(ISERROR(INDIRECT(CONCATENATE("FIPs_codes!",ADDRESS((MATCH($D669,INDIRECT($C669),0)+MATCH($C669,FIPs_codes!$G$1:$G$3296,0)-1),COLUMN(FIPs_codes!C667))))),"",INDIRECT(CONCATENATE("FIPs_codes!",ADDRESS((MATCH($D669,INDIRECT($C669),0)+MATCH($C669,FIPs_codes!$G$1:$G$3296,0)-1),COLUMN(FIPs_codes!C667)))))</f>
        <v>6</v>
      </c>
      <c r="G669" s="52" t="s">
        <v>216</v>
      </c>
      <c r="H669" s="52" t="s">
        <v>217</v>
      </c>
      <c r="I669" s="54" t="s">
        <v>536</v>
      </c>
      <c r="J669" s="38" t="s">
        <v>219</v>
      </c>
      <c r="K669" s="50" t="s">
        <v>78</v>
      </c>
      <c r="L669" s="50" t="s">
        <v>220</v>
      </c>
      <c r="M669" s="50" t="s">
        <v>57</v>
      </c>
      <c r="N669" s="58" t="s">
        <v>251</v>
      </c>
      <c r="O669" s="58">
        <v>2009</v>
      </c>
      <c r="P669" s="58" t="s">
        <v>294</v>
      </c>
      <c r="Q669" s="126">
        <v>1340</v>
      </c>
      <c r="R669" s="50" t="s">
        <v>245</v>
      </c>
      <c r="S669" s="60" t="s">
        <v>60</v>
      </c>
      <c r="T669" s="48" t="s">
        <v>263</v>
      </c>
      <c r="U669" s="32" t="s">
        <v>134</v>
      </c>
      <c r="V669" s="40" t="s">
        <v>254</v>
      </c>
      <c r="W669" s="44" t="s">
        <v>225</v>
      </c>
      <c r="X669" s="62" t="s">
        <v>65</v>
      </c>
      <c r="Y669" s="62">
        <v>40275</v>
      </c>
      <c r="Z669" s="50">
        <v>90</v>
      </c>
      <c r="AA669" s="126">
        <v>875</v>
      </c>
      <c r="AB669" s="50" t="s">
        <v>66</v>
      </c>
      <c r="AC669" s="126">
        <v>130507</v>
      </c>
      <c r="AD669" s="50" t="s">
        <v>262</v>
      </c>
      <c r="AE669" s="58" t="s">
        <v>255</v>
      </c>
      <c r="AF669" s="58" t="s">
        <v>236</v>
      </c>
      <c r="AG669" s="50" t="s">
        <v>229</v>
      </c>
      <c r="AH669" s="50">
        <v>0</v>
      </c>
      <c r="AI669" s="50">
        <v>193.64</v>
      </c>
      <c r="AJ669" s="50">
        <v>193.64</v>
      </c>
      <c r="AK669" s="58">
        <v>8.9</v>
      </c>
      <c r="AL669" s="26">
        <v>0</v>
      </c>
      <c r="AM669" s="56" t="s">
        <v>230</v>
      </c>
      <c r="AN669" s="50" t="s">
        <v>231</v>
      </c>
      <c r="AO669" s="50" t="s">
        <v>232</v>
      </c>
      <c r="AP669" s="45" t="s">
        <v>16963</v>
      </c>
      <c r="AQ669" s="27" t="str">
        <f t="shared" si="24"/>
        <v>Record Complete</v>
      </c>
      <c r="AR669" s="54"/>
      <c r="AS669" s="5" t="str">
        <f t="shared" si="25"/>
        <v/>
      </c>
      <c r="AT669" t="s">
        <v>17200</v>
      </c>
    </row>
    <row r="670" spans="1:46" ht="15.75" thickBot="1" x14ac:dyDescent="0.3">
      <c r="A670" s="29" t="s">
        <v>537</v>
      </c>
      <c r="B670" s="31">
        <v>1712</v>
      </c>
      <c r="C670" s="31" t="s">
        <v>213</v>
      </c>
      <c r="D670" s="31" t="s">
        <v>247</v>
      </c>
      <c r="E670" s="51" t="str">
        <f ca="1">IF(ISERROR(INDIRECT(CONCATENATE("FIPs_codes!",ADDRESS((MATCH($D670,INDIRECT($C670),0)+MATCH($C670,FIPs_codes!$G$1:$G$3296,0)-1),COLUMN(FIPs_codes!A668))))),"",INDIRECT(CONCATENATE("FIPs_codes!",ADDRESS((MATCH($D670,INDIRECT($C670),0)+MATCH($C670,FIPs_codes!$G$1:$G$3296,0)-1),COLUMN(FIPs_codes!A668)))))</f>
        <v>40003</v>
      </c>
      <c r="F670" s="51">
        <f ca="1">IF(ISERROR(INDIRECT(CONCATENATE("FIPs_codes!",ADDRESS((MATCH($D670,INDIRECT($C670),0)+MATCH($C670,FIPs_codes!$G$1:$G$3296,0)-1),COLUMN(FIPs_codes!C668))))),"",INDIRECT(CONCATENATE("FIPs_codes!",ADDRESS((MATCH($D670,INDIRECT($C670),0)+MATCH($C670,FIPs_codes!$G$1:$G$3296,0)-1),COLUMN(FIPs_codes!C668)))))</f>
        <v>6</v>
      </c>
      <c r="G670" s="33" t="s">
        <v>216</v>
      </c>
      <c r="H670" s="33" t="s">
        <v>217</v>
      </c>
      <c r="I670" s="35" t="s">
        <v>536</v>
      </c>
      <c r="J670" s="55" t="s">
        <v>219</v>
      </c>
      <c r="K670" s="31" t="s">
        <v>78</v>
      </c>
      <c r="L670" s="31" t="s">
        <v>220</v>
      </c>
      <c r="M670" s="31" t="s">
        <v>57</v>
      </c>
      <c r="N670" s="39" t="s">
        <v>251</v>
      </c>
      <c r="O670" s="39">
        <v>2009</v>
      </c>
      <c r="P670" s="39" t="s">
        <v>294</v>
      </c>
      <c r="Q670" s="240">
        <v>1340</v>
      </c>
      <c r="R670" s="31" t="s">
        <v>245</v>
      </c>
      <c r="S670" s="41" t="s">
        <v>60</v>
      </c>
      <c r="T670" s="29" t="s">
        <v>263</v>
      </c>
      <c r="U670" s="49" t="s">
        <v>134</v>
      </c>
      <c r="V670" s="57" t="s">
        <v>254</v>
      </c>
      <c r="W670" s="61" t="s">
        <v>225</v>
      </c>
      <c r="X670" s="43" t="s">
        <v>65</v>
      </c>
      <c r="Y670" s="43">
        <v>40275</v>
      </c>
      <c r="Z670" s="31">
        <v>90</v>
      </c>
      <c r="AA670" s="240">
        <v>875</v>
      </c>
      <c r="AB670" s="31" t="s">
        <v>66</v>
      </c>
      <c r="AC670" s="240">
        <v>130507</v>
      </c>
      <c r="AD670" s="31" t="s">
        <v>262</v>
      </c>
      <c r="AE670" s="39" t="s">
        <v>255</v>
      </c>
      <c r="AF670" s="39" t="s">
        <v>236</v>
      </c>
      <c r="AG670" s="31" t="s">
        <v>229</v>
      </c>
      <c r="AH670" s="31">
        <v>0</v>
      </c>
      <c r="AI670" s="31">
        <v>204.38</v>
      </c>
      <c r="AJ670" s="31">
        <v>204.38</v>
      </c>
      <c r="AK670" s="39">
        <v>8.9</v>
      </c>
      <c r="AL670" s="26">
        <v>0</v>
      </c>
      <c r="AM670" s="37" t="s">
        <v>230</v>
      </c>
      <c r="AN670" s="31" t="s">
        <v>231</v>
      </c>
      <c r="AO670" s="31" t="s">
        <v>232</v>
      </c>
      <c r="AP670" s="45" t="s">
        <v>16963</v>
      </c>
      <c r="AQ670" s="27" t="str">
        <f t="shared" si="24"/>
        <v>Record Complete</v>
      </c>
      <c r="AR670" s="35"/>
      <c r="AS670" s="5" t="str">
        <f t="shared" si="25"/>
        <v/>
      </c>
      <c r="AT670" t="s">
        <v>17200</v>
      </c>
    </row>
    <row r="671" spans="1:46" ht="15.75" thickBot="1" x14ac:dyDescent="0.3">
      <c r="A671" s="48" t="s">
        <v>537</v>
      </c>
      <c r="B671" s="50">
        <v>1712</v>
      </c>
      <c r="C671" s="50" t="s">
        <v>213</v>
      </c>
      <c r="D671" s="50" t="s">
        <v>247</v>
      </c>
      <c r="E671" s="51" t="str">
        <f ca="1">IF(ISERROR(INDIRECT(CONCATENATE("FIPs_codes!",ADDRESS((MATCH($D671,INDIRECT($C671),0)+MATCH($C671,FIPs_codes!$G$1:$G$3296,0)-1),COLUMN(FIPs_codes!A669))))),"",INDIRECT(CONCATENATE("FIPs_codes!",ADDRESS((MATCH($D671,INDIRECT($C671),0)+MATCH($C671,FIPs_codes!$G$1:$G$3296,0)-1),COLUMN(FIPs_codes!A669)))))</f>
        <v>40003</v>
      </c>
      <c r="F671" s="51">
        <f ca="1">IF(ISERROR(INDIRECT(CONCATENATE("FIPs_codes!",ADDRESS((MATCH($D671,INDIRECT($C671),0)+MATCH($C671,FIPs_codes!$G$1:$G$3296,0)-1),COLUMN(FIPs_codes!C669))))),"",INDIRECT(CONCATENATE("FIPs_codes!",ADDRESS((MATCH($D671,INDIRECT($C671),0)+MATCH($C671,FIPs_codes!$G$1:$G$3296,0)-1),COLUMN(FIPs_codes!C669)))))</f>
        <v>6</v>
      </c>
      <c r="G671" s="52" t="s">
        <v>216</v>
      </c>
      <c r="H671" s="52" t="s">
        <v>217</v>
      </c>
      <c r="I671" s="54" t="s">
        <v>536</v>
      </c>
      <c r="J671" s="38" t="s">
        <v>219</v>
      </c>
      <c r="K671" s="50" t="s">
        <v>78</v>
      </c>
      <c r="L671" s="50" t="s">
        <v>220</v>
      </c>
      <c r="M671" s="50" t="s">
        <v>57</v>
      </c>
      <c r="N671" s="58" t="s">
        <v>251</v>
      </c>
      <c r="O671" s="58">
        <v>2009</v>
      </c>
      <c r="P671" s="58" t="s">
        <v>294</v>
      </c>
      <c r="Q671" s="126">
        <v>1340</v>
      </c>
      <c r="R671" s="50" t="s">
        <v>245</v>
      </c>
      <c r="S671" s="60" t="s">
        <v>60</v>
      </c>
      <c r="T671" s="48" t="s">
        <v>263</v>
      </c>
      <c r="U671" s="32" t="s">
        <v>134</v>
      </c>
      <c r="V671" s="40" t="s">
        <v>254</v>
      </c>
      <c r="W671" s="44" t="s">
        <v>225</v>
      </c>
      <c r="X671" s="62" t="s">
        <v>65</v>
      </c>
      <c r="Y671" s="62">
        <v>40275</v>
      </c>
      <c r="Z671" s="50">
        <v>90</v>
      </c>
      <c r="AA671" s="126">
        <v>875</v>
      </c>
      <c r="AB671" s="50" t="s">
        <v>66</v>
      </c>
      <c r="AC671" s="126">
        <v>130507</v>
      </c>
      <c r="AD671" s="50" t="s">
        <v>262</v>
      </c>
      <c r="AE671" s="58" t="s">
        <v>255</v>
      </c>
      <c r="AF671" s="58" t="s">
        <v>236</v>
      </c>
      <c r="AG671" s="50" t="s">
        <v>229</v>
      </c>
      <c r="AH671" s="50">
        <v>0</v>
      </c>
      <c r="AI671" s="50">
        <v>212.88</v>
      </c>
      <c r="AJ671" s="50">
        <v>212.88</v>
      </c>
      <c r="AK671" s="58">
        <v>8.86</v>
      </c>
      <c r="AL671" s="26">
        <v>0</v>
      </c>
      <c r="AM671" s="56" t="s">
        <v>230</v>
      </c>
      <c r="AN671" s="50" t="s">
        <v>231</v>
      </c>
      <c r="AO671" s="50" t="s">
        <v>232</v>
      </c>
      <c r="AP671" s="45" t="s">
        <v>16963</v>
      </c>
      <c r="AQ671" s="27" t="str">
        <f t="shared" si="24"/>
        <v>Record Complete</v>
      </c>
      <c r="AR671" s="54"/>
      <c r="AS671" s="5" t="str">
        <f t="shared" si="25"/>
        <v/>
      </c>
      <c r="AT671" t="s">
        <v>17200</v>
      </c>
    </row>
    <row r="672" spans="1:46" ht="15.75" thickBot="1" x14ac:dyDescent="0.3">
      <c r="A672" s="48" t="s">
        <v>537</v>
      </c>
      <c r="B672" s="50">
        <v>1712</v>
      </c>
      <c r="C672" s="50" t="s">
        <v>213</v>
      </c>
      <c r="D672" s="50" t="s">
        <v>247</v>
      </c>
      <c r="E672" s="51" t="str">
        <f ca="1">IF(ISERROR(INDIRECT(CONCATENATE("FIPs_codes!",ADDRESS((MATCH($D672,INDIRECT($C672),0)+MATCH($C672,FIPs_codes!$G$1:$G$3296,0)-1),COLUMN(FIPs_codes!A670))))),"",INDIRECT(CONCATENATE("FIPs_codes!",ADDRESS((MATCH($D672,INDIRECT($C672),0)+MATCH($C672,FIPs_codes!$G$1:$G$3296,0)-1),COLUMN(FIPs_codes!A670)))))</f>
        <v>40003</v>
      </c>
      <c r="F672" s="51">
        <f ca="1">IF(ISERROR(INDIRECT(CONCATENATE("FIPs_codes!",ADDRESS((MATCH($D672,INDIRECT($C672),0)+MATCH($C672,FIPs_codes!$G$1:$G$3296,0)-1),COLUMN(FIPs_codes!C670))))),"",INDIRECT(CONCATENATE("FIPs_codes!",ADDRESS((MATCH($D672,INDIRECT($C672),0)+MATCH($C672,FIPs_codes!$G$1:$G$3296,0)-1),COLUMN(FIPs_codes!C670)))))</f>
        <v>6</v>
      </c>
      <c r="G672" s="52" t="s">
        <v>216</v>
      </c>
      <c r="H672" s="52" t="s">
        <v>217</v>
      </c>
      <c r="I672" s="54" t="s">
        <v>536</v>
      </c>
      <c r="J672" s="38" t="s">
        <v>268</v>
      </c>
      <c r="K672" s="50" t="s">
        <v>78</v>
      </c>
      <c r="L672" s="50" t="s">
        <v>269</v>
      </c>
      <c r="M672" s="50" t="s">
        <v>57</v>
      </c>
      <c r="N672" s="58" t="s">
        <v>539</v>
      </c>
      <c r="O672" s="58">
        <v>2003</v>
      </c>
      <c r="P672" s="58" t="s">
        <v>288</v>
      </c>
      <c r="Q672" s="126">
        <v>1232</v>
      </c>
      <c r="R672" s="50" t="s">
        <v>244</v>
      </c>
      <c r="S672" s="60" t="s">
        <v>60</v>
      </c>
      <c r="T672" s="48" t="s">
        <v>263</v>
      </c>
      <c r="U672" s="32" t="s">
        <v>134</v>
      </c>
      <c r="V672" s="40" t="s">
        <v>254</v>
      </c>
      <c r="W672" s="44" t="s">
        <v>225</v>
      </c>
      <c r="X672" s="62" t="s">
        <v>65</v>
      </c>
      <c r="Y672" s="62">
        <v>40304</v>
      </c>
      <c r="Z672" s="50">
        <v>80</v>
      </c>
      <c r="AA672" s="126">
        <v>1055</v>
      </c>
      <c r="AB672" s="50" t="s">
        <v>66</v>
      </c>
      <c r="AC672" s="126">
        <v>65449</v>
      </c>
      <c r="AD672" s="50" t="s">
        <v>262</v>
      </c>
      <c r="AE672" s="58" t="s">
        <v>255</v>
      </c>
      <c r="AF672" s="58" t="s">
        <v>236</v>
      </c>
      <c r="AG672" s="50" t="s">
        <v>229</v>
      </c>
      <c r="AH672" s="50">
        <v>0</v>
      </c>
      <c r="AI672" s="50">
        <v>129.25</v>
      </c>
      <c r="AJ672" s="50">
        <v>129.25</v>
      </c>
      <c r="AK672" s="58">
        <v>0</v>
      </c>
      <c r="AL672" s="26">
        <v>0</v>
      </c>
      <c r="AM672" s="56" t="s">
        <v>230</v>
      </c>
      <c r="AN672" s="50" t="s">
        <v>231</v>
      </c>
      <c r="AO672" s="50" t="s">
        <v>232</v>
      </c>
      <c r="AP672" s="45" t="s">
        <v>16963</v>
      </c>
      <c r="AQ672" s="27" t="str">
        <f t="shared" si="24"/>
        <v>Record Complete</v>
      </c>
      <c r="AR672" s="54"/>
      <c r="AS672" s="5" t="str">
        <f t="shared" si="25"/>
        <v/>
      </c>
      <c r="AT672" t="s">
        <v>17200</v>
      </c>
    </row>
    <row r="673" spans="1:46" ht="15.75" thickBot="1" x14ac:dyDescent="0.3">
      <c r="A673" s="29" t="s">
        <v>537</v>
      </c>
      <c r="B673" s="31">
        <v>1712</v>
      </c>
      <c r="C673" s="31" t="s">
        <v>213</v>
      </c>
      <c r="D673" s="31" t="s">
        <v>247</v>
      </c>
      <c r="E673" s="51" t="str">
        <f ca="1">IF(ISERROR(INDIRECT(CONCATENATE("FIPs_codes!",ADDRESS((MATCH($D673,INDIRECT($C673),0)+MATCH($C673,FIPs_codes!$G$1:$G$3296,0)-1),COLUMN(FIPs_codes!A671))))),"",INDIRECT(CONCATENATE("FIPs_codes!",ADDRESS((MATCH($D673,INDIRECT($C673),0)+MATCH($C673,FIPs_codes!$G$1:$G$3296,0)-1),COLUMN(FIPs_codes!A671)))))</f>
        <v>40003</v>
      </c>
      <c r="F673" s="51">
        <f ca="1">IF(ISERROR(INDIRECT(CONCATENATE("FIPs_codes!",ADDRESS((MATCH($D673,INDIRECT($C673),0)+MATCH($C673,FIPs_codes!$G$1:$G$3296,0)-1),COLUMN(FIPs_codes!C671))))),"",INDIRECT(CONCATENATE("FIPs_codes!",ADDRESS((MATCH($D673,INDIRECT($C673),0)+MATCH($C673,FIPs_codes!$G$1:$G$3296,0)-1),COLUMN(FIPs_codes!C671)))))</f>
        <v>6</v>
      </c>
      <c r="G673" s="33" t="s">
        <v>216</v>
      </c>
      <c r="H673" s="33" t="s">
        <v>217</v>
      </c>
      <c r="I673" s="35" t="s">
        <v>536</v>
      </c>
      <c r="J673" s="55" t="s">
        <v>268</v>
      </c>
      <c r="K673" s="31" t="s">
        <v>78</v>
      </c>
      <c r="L673" s="31" t="s">
        <v>269</v>
      </c>
      <c r="M673" s="31" t="s">
        <v>57</v>
      </c>
      <c r="N673" s="39" t="s">
        <v>539</v>
      </c>
      <c r="O673" s="39">
        <v>2003</v>
      </c>
      <c r="P673" s="39" t="s">
        <v>288</v>
      </c>
      <c r="Q673" s="240">
        <v>1232</v>
      </c>
      <c r="R673" s="31" t="s">
        <v>244</v>
      </c>
      <c r="S673" s="41" t="s">
        <v>60</v>
      </c>
      <c r="T673" s="29" t="s">
        <v>263</v>
      </c>
      <c r="U673" s="49" t="s">
        <v>134</v>
      </c>
      <c r="V673" s="57" t="s">
        <v>254</v>
      </c>
      <c r="W673" s="61" t="s">
        <v>225</v>
      </c>
      <c r="X673" s="43" t="s">
        <v>65</v>
      </c>
      <c r="Y673" s="43">
        <v>40304</v>
      </c>
      <c r="Z673" s="31">
        <v>80</v>
      </c>
      <c r="AA673" s="240">
        <v>1055</v>
      </c>
      <c r="AB673" s="31" t="s">
        <v>66</v>
      </c>
      <c r="AC673" s="240">
        <v>65449</v>
      </c>
      <c r="AD673" s="31" t="s">
        <v>262</v>
      </c>
      <c r="AE673" s="39" t="s">
        <v>255</v>
      </c>
      <c r="AF673" s="39" t="s">
        <v>236</v>
      </c>
      <c r="AG673" s="31" t="s">
        <v>229</v>
      </c>
      <c r="AH673" s="31">
        <v>0</v>
      </c>
      <c r="AI673" s="31">
        <v>139.13</v>
      </c>
      <c r="AJ673" s="31">
        <v>139.13</v>
      </c>
      <c r="AK673" s="39">
        <v>0</v>
      </c>
      <c r="AL673" s="26">
        <v>0</v>
      </c>
      <c r="AM673" s="37" t="s">
        <v>230</v>
      </c>
      <c r="AN673" s="31" t="s">
        <v>231</v>
      </c>
      <c r="AO673" s="31" t="s">
        <v>232</v>
      </c>
      <c r="AP673" s="45" t="s">
        <v>16963</v>
      </c>
      <c r="AQ673" s="27" t="str">
        <f t="shared" si="24"/>
        <v>Record Complete</v>
      </c>
      <c r="AR673" s="35"/>
      <c r="AS673" s="5" t="str">
        <f t="shared" si="25"/>
        <v/>
      </c>
      <c r="AT673" t="s">
        <v>17200</v>
      </c>
    </row>
    <row r="674" spans="1:46" ht="15.75" thickBot="1" x14ac:dyDescent="0.3">
      <c r="A674" s="29" t="s">
        <v>537</v>
      </c>
      <c r="B674" s="31">
        <v>1712</v>
      </c>
      <c r="C674" s="31" t="s">
        <v>213</v>
      </c>
      <c r="D674" s="31" t="s">
        <v>247</v>
      </c>
      <c r="E674" s="51" t="str">
        <f ca="1">IF(ISERROR(INDIRECT(CONCATENATE("FIPs_codes!",ADDRESS((MATCH($D674,INDIRECT($C674),0)+MATCH($C674,FIPs_codes!$G$1:$G$3296,0)-1),COLUMN(FIPs_codes!A672))))),"",INDIRECT(CONCATENATE("FIPs_codes!",ADDRESS((MATCH($D674,INDIRECT($C674),0)+MATCH($C674,FIPs_codes!$G$1:$G$3296,0)-1),COLUMN(FIPs_codes!A672)))))</f>
        <v>40003</v>
      </c>
      <c r="F674" s="51">
        <f ca="1">IF(ISERROR(INDIRECT(CONCATENATE("FIPs_codes!",ADDRESS((MATCH($D674,INDIRECT($C674),0)+MATCH($C674,FIPs_codes!$G$1:$G$3296,0)-1),COLUMN(FIPs_codes!C672))))),"",INDIRECT(CONCATENATE("FIPs_codes!",ADDRESS((MATCH($D674,INDIRECT($C674),0)+MATCH($C674,FIPs_codes!$G$1:$G$3296,0)-1),COLUMN(FIPs_codes!C672)))))</f>
        <v>6</v>
      </c>
      <c r="G674" s="33" t="s">
        <v>216</v>
      </c>
      <c r="H674" s="33" t="s">
        <v>217</v>
      </c>
      <c r="I674" s="35" t="s">
        <v>536</v>
      </c>
      <c r="J674" s="55" t="s">
        <v>268</v>
      </c>
      <c r="K674" s="31" t="s">
        <v>78</v>
      </c>
      <c r="L674" s="31" t="s">
        <v>269</v>
      </c>
      <c r="M674" s="31" t="s">
        <v>57</v>
      </c>
      <c r="N674" s="39" t="s">
        <v>539</v>
      </c>
      <c r="O674" s="39">
        <v>2003</v>
      </c>
      <c r="P674" s="39" t="s">
        <v>288</v>
      </c>
      <c r="Q674" s="240">
        <v>1232</v>
      </c>
      <c r="R674" s="31" t="s">
        <v>244</v>
      </c>
      <c r="S674" s="41" t="s">
        <v>60</v>
      </c>
      <c r="T674" s="29" t="s">
        <v>263</v>
      </c>
      <c r="U674" s="49" t="s">
        <v>134</v>
      </c>
      <c r="V674" s="57" t="s">
        <v>254</v>
      </c>
      <c r="W674" s="61" t="s">
        <v>225</v>
      </c>
      <c r="X674" s="43" t="s">
        <v>65</v>
      </c>
      <c r="Y674" s="43">
        <v>40304</v>
      </c>
      <c r="Z674" s="31">
        <v>80</v>
      </c>
      <c r="AA674" s="240">
        <v>1055</v>
      </c>
      <c r="AB674" s="31" t="s">
        <v>66</v>
      </c>
      <c r="AC674" s="240">
        <v>65449</v>
      </c>
      <c r="AD674" s="31" t="s">
        <v>262</v>
      </c>
      <c r="AE674" s="39" t="s">
        <v>255</v>
      </c>
      <c r="AF674" s="39" t="s">
        <v>236</v>
      </c>
      <c r="AG674" s="31" t="s">
        <v>229</v>
      </c>
      <c r="AH674" s="31">
        <v>0</v>
      </c>
      <c r="AI674" s="31">
        <v>141.96</v>
      </c>
      <c r="AJ674" s="31">
        <v>141.96</v>
      </c>
      <c r="AK674" s="39">
        <v>0</v>
      </c>
      <c r="AL674" s="26">
        <v>0</v>
      </c>
      <c r="AM674" s="37" t="s">
        <v>230</v>
      </c>
      <c r="AN674" s="31" t="s">
        <v>231</v>
      </c>
      <c r="AO674" s="31" t="s">
        <v>232</v>
      </c>
      <c r="AP674" s="45" t="s">
        <v>16963</v>
      </c>
      <c r="AQ674" s="27" t="str">
        <f t="shared" si="24"/>
        <v>Record Complete</v>
      </c>
      <c r="AR674" s="35"/>
      <c r="AS674" s="5" t="str">
        <f t="shared" si="25"/>
        <v/>
      </c>
      <c r="AT674" t="s">
        <v>17200</v>
      </c>
    </row>
    <row r="675" spans="1:46" ht="15.75" thickBot="1" x14ac:dyDescent="0.3">
      <c r="A675" s="48" t="s">
        <v>537</v>
      </c>
      <c r="B675" s="50">
        <v>1712</v>
      </c>
      <c r="C675" s="50" t="s">
        <v>213</v>
      </c>
      <c r="D675" s="50" t="s">
        <v>247</v>
      </c>
      <c r="E675" s="51" t="str">
        <f ca="1">IF(ISERROR(INDIRECT(CONCATENATE("FIPs_codes!",ADDRESS((MATCH($D675,INDIRECT($C675),0)+MATCH($C675,FIPs_codes!$G$1:$G$3296,0)-1),COLUMN(FIPs_codes!A673))))),"",INDIRECT(CONCATENATE("FIPs_codes!",ADDRESS((MATCH($D675,INDIRECT($C675),0)+MATCH($C675,FIPs_codes!$G$1:$G$3296,0)-1),COLUMN(FIPs_codes!A673)))))</f>
        <v>40003</v>
      </c>
      <c r="F675" s="51">
        <f ca="1">IF(ISERROR(INDIRECT(CONCATENATE("FIPs_codes!",ADDRESS((MATCH($D675,INDIRECT($C675),0)+MATCH($C675,FIPs_codes!$G$1:$G$3296,0)-1),COLUMN(FIPs_codes!C673))))),"",INDIRECT(CONCATENATE("FIPs_codes!",ADDRESS((MATCH($D675,INDIRECT($C675),0)+MATCH($C675,FIPs_codes!$G$1:$G$3296,0)-1),COLUMN(FIPs_codes!C673)))))</f>
        <v>6</v>
      </c>
      <c r="G675" s="52" t="s">
        <v>216</v>
      </c>
      <c r="H675" s="52" t="s">
        <v>217</v>
      </c>
      <c r="I675" s="54" t="s">
        <v>536</v>
      </c>
      <c r="J675" s="38" t="s">
        <v>219</v>
      </c>
      <c r="K675" s="50" t="s">
        <v>78</v>
      </c>
      <c r="L675" s="50" t="s">
        <v>269</v>
      </c>
      <c r="M675" s="50" t="s">
        <v>57</v>
      </c>
      <c r="N675" s="58" t="s">
        <v>538</v>
      </c>
      <c r="O675" s="58">
        <v>2008</v>
      </c>
      <c r="P675" s="58" t="s">
        <v>286</v>
      </c>
      <c r="Q675" s="126">
        <v>930</v>
      </c>
      <c r="R675" s="50" t="s">
        <v>244</v>
      </c>
      <c r="S675" s="60" t="s">
        <v>60</v>
      </c>
      <c r="T675" s="48" t="s">
        <v>263</v>
      </c>
      <c r="U675" s="32" t="s">
        <v>134</v>
      </c>
      <c r="V675" s="40" t="s">
        <v>254</v>
      </c>
      <c r="W675" s="44" t="s">
        <v>225</v>
      </c>
      <c r="X675" s="62" t="s">
        <v>65</v>
      </c>
      <c r="Y675" s="62">
        <v>40410</v>
      </c>
      <c r="Z675" s="50">
        <v>80</v>
      </c>
      <c r="AA675" s="126">
        <v>1129</v>
      </c>
      <c r="AB675" s="50" t="s">
        <v>66</v>
      </c>
      <c r="AC675" s="126">
        <v>51937</v>
      </c>
      <c r="AD675" s="50" t="s">
        <v>262</v>
      </c>
      <c r="AE675" s="58" t="s">
        <v>255</v>
      </c>
      <c r="AF675" s="58" t="s">
        <v>236</v>
      </c>
      <c r="AG675" s="50" t="s">
        <v>229</v>
      </c>
      <c r="AH675" s="50">
        <v>0</v>
      </c>
      <c r="AI675" s="50">
        <v>44.28</v>
      </c>
      <c r="AJ675" s="50">
        <v>44.28</v>
      </c>
      <c r="AK675" s="58">
        <v>0</v>
      </c>
      <c r="AL675" s="26">
        <v>0</v>
      </c>
      <c r="AM675" s="56" t="s">
        <v>230</v>
      </c>
      <c r="AN675" s="50" t="s">
        <v>231</v>
      </c>
      <c r="AO675" s="50" t="s">
        <v>232</v>
      </c>
      <c r="AP675" s="45" t="s">
        <v>16963</v>
      </c>
      <c r="AQ675" s="27" t="str">
        <f t="shared" si="24"/>
        <v>Record Complete</v>
      </c>
      <c r="AR675" s="54"/>
      <c r="AS675" s="5" t="str">
        <f t="shared" si="25"/>
        <v/>
      </c>
      <c r="AT675" t="s">
        <v>17200</v>
      </c>
    </row>
    <row r="676" spans="1:46" ht="15.75" thickBot="1" x14ac:dyDescent="0.3">
      <c r="A676" s="48" t="s">
        <v>537</v>
      </c>
      <c r="B676" s="50">
        <v>1712</v>
      </c>
      <c r="C676" s="50" t="s">
        <v>213</v>
      </c>
      <c r="D676" s="50" t="s">
        <v>247</v>
      </c>
      <c r="E676" s="51" t="str">
        <f ca="1">IF(ISERROR(INDIRECT(CONCATENATE("FIPs_codes!",ADDRESS((MATCH($D676,INDIRECT($C676),0)+MATCH($C676,FIPs_codes!$G$1:$G$3296,0)-1),COLUMN(FIPs_codes!A674))))),"",INDIRECT(CONCATENATE("FIPs_codes!",ADDRESS((MATCH($D676,INDIRECT($C676),0)+MATCH($C676,FIPs_codes!$G$1:$G$3296,0)-1),COLUMN(FIPs_codes!A674)))))</f>
        <v>40003</v>
      </c>
      <c r="F676" s="51">
        <f ca="1">IF(ISERROR(INDIRECT(CONCATENATE("FIPs_codes!",ADDRESS((MATCH($D676,INDIRECT($C676),0)+MATCH($C676,FIPs_codes!$G$1:$G$3296,0)-1),COLUMN(FIPs_codes!C674))))),"",INDIRECT(CONCATENATE("FIPs_codes!",ADDRESS((MATCH($D676,INDIRECT($C676),0)+MATCH($C676,FIPs_codes!$G$1:$G$3296,0)-1),COLUMN(FIPs_codes!C674)))))</f>
        <v>6</v>
      </c>
      <c r="G676" s="52" t="s">
        <v>216</v>
      </c>
      <c r="H676" s="52" t="s">
        <v>217</v>
      </c>
      <c r="I676" s="54" t="s">
        <v>536</v>
      </c>
      <c r="J676" s="38" t="s">
        <v>219</v>
      </c>
      <c r="K676" s="50" t="s">
        <v>78</v>
      </c>
      <c r="L676" s="50" t="s">
        <v>269</v>
      </c>
      <c r="M676" s="50" t="s">
        <v>57</v>
      </c>
      <c r="N676" s="58" t="s">
        <v>538</v>
      </c>
      <c r="O676" s="58">
        <v>2008</v>
      </c>
      <c r="P676" s="58" t="s">
        <v>286</v>
      </c>
      <c r="Q676" s="126">
        <v>930</v>
      </c>
      <c r="R676" s="50" t="s">
        <v>244</v>
      </c>
      <c r="S676" s="60" t="s">
        <v>60</v>
      </c>
      <c r="T676" s="48" t="s">
        <v>263</v>
      </c>
      <c r="U676" s="32" t="s">
        <v>134</v>
      </c>
      <c r="V676" s="40" t="s">
        <v>254</v>
      </c>
      <c r="W676" s="44" t="s">
        <v>225</v>
      </c>
      <c r="X676" s="62" t="s">
        <v>65</v>
      </c>
      <c r="Y676" s="62">
        <v>40410</v>
      </c>
      <c r="Z676" s="50">
        <v>80</v>
      </c>
      <c r="AA676" s="126">
        <v>1129</v>
      </c>
      <c r="AB676" s="50" t="s">
        <v>66</v>
      </c>
      <c r="AC676" s="126">
        <v>51937</v>
      </c>
      <c r="AD676" s="50" t="s">
        <v>262</v>
      </c>
      <c r="AE676" s="58" t="s">
        <v>255</v>
      </c>
      <c r="AF676" s="58" t="s">
        <v>236</v>
      </c>
      <c r="AG676" s="50" t="s">
        <v>229</v>
      </c>
      <c r="AH676" s="50">
        <v>0</v>
      </c>
      <c r="AI676" s="50">
        <v>60.74</v>
      </c>
      <c r="AJ676" s="50">
        <v>60.74</v>
      </c>
      <c r="AK676" s="58">
        <v>0</v>
      </c>
      <c r="AL676" s="26">
        <v>0</v>
      </c>
      <c r="AM676" s="56" t="s">
        <v>230</v>
      </c>
      <c r="AN676" s="50" t="s">
        <v>231</v>
      </c>
      <c r="AO676" s="50" t="s">
        <v>232</v>
      </c>
      <c r="AP676" s="45" t="s">
        <v>16963</v>
      </c>
      <c r="AQ676" s="27" t="str">
        <f t="shared" si="24"/>
        <v>Record Complete</v>
      </c>
      <c r="AR676" s="54"/>
      <c r="AS676" s="5" t="str">
        <f t="shared" si="25"/>
        <v/>
      </c>
      <c r="AT676" t="s">
        <v>17200</v>
      </c>
    </row>
    <row r="677" spans="1:46" ht="15.75" thickBot="1" x14ac:dyDescent="0.3">
      <c r="A677" s="29" t="s">
        <v>537</v>
      </c>
      <c r="B677" s="31">
        <v>1712</v>
      </c>
      <c r="C677" s="31" t="s">
        <v>213</v>
      </c>
      <c r="D677" s="31" t="s">
        <v>247</v>
      </c>
      <c r="E677" s="51" t="str">
        <f ca="1">IF(ISERROR(INDIRECT(CONCATENATE("FIPs_codes!",ADDRESS((MATCH($D677,INDIRECT($C677),0)+MATCH($C677,FIPs_codes!$G$1:$G$3296,0)-1),COLUMN(FIPs_codes!A675))))),"",INDIRECT(CONCATENATE("FIPs_codes!",ADDRESS((MATCH($D677,INDIRECT($C677),0)+MATCH($C677,FIPs_codes!$G$1:$G$3296,0)-1),COLUMN(FIPs_codes!A675)))))</f>
        <v>40003</v>
      </c>
      <c r="F677" s="51">
        <f ca="1">IF(ISERROR(INDIRECT(CONCATENATE("FIPs_codes!",ADDRESS((MATCH($D677,INDIRECT($C677),0)+MATCH($C677,FIPs_codes!$G$1:$G$3296,0)-1),COLUMN(FIPs_codes!C675))))),"",INDIRECT(CONCATENATE("FIPs_codes!",ADDRESS((MATCH($D677,INDIRECT($C677),0)+MATCH($C677,FIPs_codes!$G$1:$G$3296,0)-1),COLUMN(FIPs_codes!C675)))))</f>
        <v>6</v>
      </c>
      <c r="G677" s="33" t="s">
        <v>216</v>
      </c>
      <c r="H677" s="33" t="s">
        <v>217</v>
      </c>
      <c r="I677" s="35" t="s">
        <v>536</v>
      </c>
      <c r="J677" s="55" t="s">
        <v>219</v>
      </c>
      <c r="K677" s="31" t="s">
        <v>78</v>
      </c>
      <c r="L677" s="31" t="s">
        <v>269</v>
      </c>
      <c r="M677" s="31" t="s">
        <v>57</v>
      </c>
      <c r="N677" s="39" t="s">
        <v>538</v>
      </c>
      <c r="O677" s="39">
        <v>2008</v>
      </c>
      <c r="P677" s="39" t="s">
        <v>286</v>
      </c>
      <c r="Q677" s="240">
        <v>930</v>
      </c>
      <c r="R677" s="31" t="s">
        <v>244</v>
      </c>
      <c r="S677" s="41" t="s">
        <v>60</v>
      </c>
      <c r="T677" s="29" t="s">
        <v>263</v>
      </c>
      <c r="U677" s="49" t="s">
        <v>134</v>
      </c>
      <c r="V677" s="57" t="s">
        <v>254</v>
      </c>
      <c r="W677" s="61" t="s">
        <v>225</v>
      </c>
      <c r="X677" s="43" t="s">
        <v>65</v>
      </c>
      <c r="Y677" s="43">
        <v>40410</v>
      </c>
      <c r="Z677" s="31">
        <v>80</v>
      </c>
      <c r="AA677" s="240">
        <v>1129</v>
      </c>
      <c r="AB677" s="31" t="s">
        <v>66</v>
      </c>
      <c r="AC677" s="240">
        <v>51937</v>
      </c>
      <c r="AD677" s="31" t="s">
        <v>262</v>
      </c>
      <c r="AE677" s="39" t="s">
        <v>255</v>
      </c>
      <c r="AF677" s="39" t="s">
        <v>236</v>
      </c>
      <c r="AG677" s="31" t="s">
        <v>229</v>
      </c>
      <c r="AH677" s="31">
        <v>0.39</v>
      </c>
      <c r="AI677" s="31">
        <v>78.650000000000006</v>
      </c>
      <c r="AJ677" s="31">
        <v>79.040000000000006</v>
      </c>
      <c r="AK677" s="39">
        <v>0</v>
      </c>
      <c r="AL677" s="26">
        <v>4.9342105263157892E-3</v>
      </c>
      <c r="AM677" s="37" t="s">
        <v>230</v>
      </c>
      <c r="AN677" s="31" t="s">
        <v>231</v>
      </c>
      <c r="AO677" s="31" t="s">
        <v>232</v>
      </c>
      <c r="AP677" s="45" t="s">
        <v>16963</v>
      </c>
      <c r="AQ677" s="27" t="str">
        <f t="shared" si="24"/>
        <v>Record Complete</v>
      </c>
      <c r="AR677" s="35"/>
      <c r="AS677" s="5" t="str">
        <f t="shared" si="25"/>
        <v/>
      </c>
      <c r="AT677" t="s">
        <v>17200</v>
      </c>
    </row>
    <row r="678" spans="1:46" ht="15.75" thickBot="1" x14ac:dyDescent="0.3">
      <c r="A678" s="48" t="s">
        <v>537</v>
      </c>
      <c r="B678" s="50">
        <v>1712</v>
      </c>
      <c r="C678" s="50" t="s">
        <v>213</v>
      </c>
      <c r="D678" s="50" t="s">
        <v>247</v>
      </c>
      <c r="E678" s="51" t="str">
        <f ca="1">IF(ISERROR(INDIRECT(CONCATENATE("FIPs_codes!",ADDRESS((MATCH($D678,INDIRECT($C678),0)+MATCH($C678,FIPs_codes!$G$1:$G$3296,0)-1),COLUMN(FIPs_codes!A676))))),"",INDIRECT(CONCATENATE("FIPs_codes!",ADDRESS((MATCH($D678,INDIRECT($C678),0)+MATCH($C678,FIPs_codes!$G$1:$G$3296,0)-1),COLUMN(FIPs_codes!A676)))))</f>
        <v>40003</v>
      </c>
      <c r="F678" s="51">
        <f ca="1">IF(ISERROR(INDIRECT(CONCATENATE("FIPs_codes!",ADDRESS((MATCH($D678,INDIRECT($C678),0)+MATCH($C678,FIPs_codes!$G$1:$G$3296,0)-1),COLUMN(FIPs_codes!C676))))),"",INDIRECT(CONCATENATE("FIPs_codes!",ADDRESS((MATCH($D678,INDIRECT($C678),0)+MATCH($C678,FIPs_codes!$G$1:$G$3296,0)-1),COLUMN(FIPs_codes!C676)))))</f>
        <v>6</v>
      </c>
      <c r="G678" s="52" t="s">
        <v>216</v>
      </c>
      <c r="H678" s="52" t="s">
        <v>217</v>
      </c>
      <c r="I678" s="54" t="s">
        <v>536</v>
      </c>
      <c r="J678" s="38" t="s">
        <v>219</v>
      </c>
      <c r="K678" s="50" t="s">
        <v>78</v>
      </c>
      <c r="L678" s="50" t="s">
        <v>220</v>
      </c>
      <c r="M678" s="50" t="s">
        <v>57</v>
      </c>
      <c r="N678" s="58" t="s">
        <v>251</v>
      </c>
      <c r="O678" s="58">
        <v>2009</v>
      </c>
      <c r="P678" s="58" t="s">
        <v>294</v>
      </c>
      <c r="Q678" s="126">
        <v>1340</v>
      </c>
      <c r="R678" s="50" t="s">
        <v>245</v>
      </c>
      <c r="S678" s="60" t="s">
        <v>60</v>
      </c>
      <c r="T678" s="48" t="s">
        <v>263</v>
      </c>
      <c r="U678" s="32" t="s">
        <v>134</v>
      </c>
      <c r="V678" s="40" t="s">
        <v>254</v>
      </c>
      <c r="W678" s="44" t="s">
        <v>225</v>
      </c>
      <c r="X678" s="62" t="s">
        <v>65</v>
      </c>
      <c r="Y678" s="62">
        <v>40410</v>
      </c>
      <c r="Z678" s="50">
        <v>93</v>
      </c>
      <c r="AA678" s="126">
        <v>875</v>
      </c>
      <c r="AB678" s="50" t="s">
        <v>66</v>
      </c>
      <c r="AC678" s="126">
        <v>139379</v>
      </c>
      <c r="AD678" s="50" t="s">
        <v>262</v>
      </c>
      <c r="AE678" s="58" t="s">
        <v>255</v>
      </c>
      <c r="AF678" s="58" t="s">
        <v>236</v>
      </c>
      <c r="AG678" s="50" t="s">
        <v>229</v>
      </c>
      <c r="AH678" s="50">
        <v>41.26</v>
      </c>
      <c r="AI678" s="50">
        <v>264.60000000000002</v>
      </c>
      <c r="AJ678" s="50">
        <v>305.86</v>
      </c>
      <c r="AK678" s="58">
        <v>7.48</v>
      </c>
      <c r="AL678" s="26">
        <v>0.1348983194925783</v>
      </c>
      <c r="AM678" s="56" t="s">
        <v>230</v>
      </c>
      <c r="AN678" s="50" t="s">
        <v>231</v>
      </c>
      <c r="AO678" s="50" t="s">
        <v>232</v>
      </c>
      <c r="AP678" s="45" t="s">
        <v>16963</v>
      </c>
      <c r="AQ678" s="27" t="str">
        <f t="shared" si="24"/>
        <v>Record Complete</v>
      </c>
      <c r="AR678" s="54"/>
      <c r="AS678" s="5" t="str">
        <f t="shared" si="25"/>
        <v/>
      </c>
      <c r="AT678" t="s">
        <v>17200</v>
      </c>
    </row>
    <row r="679" spans="1:46" ht="15.75" thickBot="1" x14ac:dyDescent="0.3">
      <c r="A679" s="29" t="s">
        <v>537</v>
      </c>
      <c r="B679" s="31">
        <v>1712</v>
      </c>
      <c r="C679" s="31" t="s">
        <v>213</v>
      </c>
      <c r="D679" s="31" t="s">
        <v>247</v>
      </c>
      <c r="E679" s="51" t="str">
        <f ca="1">IF(ISERROR(INDIRECT(CONCATENATE("FIPs_codes!",ADDRESS((MATCH($D679,INDIRECT($C679),0)+MATCH($C679,FIPs_codes!$G$1:$G$3296,0)-1),COLUMN(FIPs_codes!A677))))),"",INDIRECT(CONCATENATE("FIPs_codes!",ADDRESS((MATCH($D679,INDIRECT($C679),0)+MATCH($C679,FIPs_codes!$G$1:$G$3296,0)-1),COLUMN(FIPs_codes!A677)))))</f>
        <v>40003</v>
      </c>
      <c r="F679" s="51">
        <f ca="1">IF(ISERROR(INDIRECT(CONCATENATE("FIPs_codes!",ADDRESS((MATCH($D679,INDIRECT($C679),0)+MATCH($C679,FIPs_codes!$G$1:$G$3296,0)-1),COLUMN(FIPs_codes!C677))))),"",INDIRECT(CONCATENATE("FIPs_codes!",ADDRESS((MATCH($D679,INDIRECT($C679),0)+MATCH($C679,FIPs_codes!$G$1:$G$3296,0)-1),COLUMN(FIPs_codes!C677)))))</f>
        <v>6</v>
      </c>
      <c r="G679" s="33" t="s">
        <v>216</v>
      </c>
      <c r="H679" s="33" t="s">
        <v>217</v>
      </c>
      <c r="I679" s="35" t="s">
        <v>536</v>
      </c>
      <c r="J679" s="55" t="s">
        <v>219</v>
      </c>
      <c r="K679" s="31" t="s">
        <v>78</v>
      </c>
      <c r="L679" s="31" t="s">
        <v>220</v>
      </c>
      <c r="M679" s="31" t="s">
        <v>57</v>
      </c>
      <c r="N679" s="39" t="s">
        <v>251</v>
      </c>
      <c r="O679" s="39">
        <v>2009</v>
      </c>
      <c r="P679" s="39" t="s">
        <v>294</v>
      </c>
      <c r="Q679" s="240">
        <v>1340</v>
      </c>
      <c r="R679" s="31" t="s">
        <v>245</v>
      </c>
      <c r="S679" s="41" t="s">
        <v>60</v>
      </c>
      <c r="T679" s="29" t="s">
        <v>263</v>
      </c>
      <c r="U679" s="49" t="s">
        <v>134</v>
      </c>
      <c r="V679" s="57" t="s">
        <v>254</v>
      </c>
      <c r="W679" s="61" t="s">
        <v>225</v>
      </c>
      <c r="X679" s="43" t="s">
        <v>65</v>
      </c>
      <c r="Y679" s="43">
        <v>40410</v>
      </c>
      <c r="Z679" s="31">
        <v>93</v>
      </c>
      <c r="AA679" s="240">
        <v>875</v>
      </c>
      <c r="AB679" s="31" t="s">
        <v>66</v>
      </c>
      <c r="AC679" s="240">
        <v>139379</v>
      </c>
      <c r="AD679" s="31" t="s">
        <v>262</v>
      </c>
      <c r="AE679" s="39" t="s">
        <v>255</v>
      </c>
      <c r="AF679" s="39" t="s">
        <v>236</v>
      </c>
      <c r="AG679" s="31" t="s">
        <v>229</v>
      </c>
      <c r="AH679" s="31">
        <v>41.67</v>
      </c>
      <c r="AI679" s="31">
        <v>264.70999999999998</v>
      </c>
      <c r="AJ679" s="31">
        <v>306.38</v>
      </c>
      <c r="AK679" s="39">
        <v>7.54</v>
      </c>
      <c r="AL679" s="26">
        <v>0.13600757229584176</v>
      </c>
      <c r="AM679" s="37" t="s">
        <v>230</v>
      </c>
      <c r="AN679" s="31" t="s">
        <v>231</v>
      </c>
      <c r="AO679" s="31" t="s">
        <v>232</v>
      </c>
      <c r="AP679" s="45" t="s">
        <v>16963</v>
      </c>
      <c r="AQ679" s="27" t="str">
        <f t="shared" si="24"/>
        <v>Record Complete</v>
      </c>
      <c r="AR679" s="35"/>
      <c r="AS679" s="5" t="str">
        <f t="shared" si="25"/>
        <v/>
      </c>
      <c r="AT679" t="s">
        <v>17200</v>
      </c>
    </row>
    <row r="680" spans="1:46" ht="15.75" thickBot="1" x14ac:dyDescent="0.3">
      <c r="A680" s="48" t="s">
        <v>537</v>
      </c>
      <c r="B680" s="50">
        <v>1712</v>
      </c>
      <c r="C680" s="50" t="s">
        <v>213</v>
      </c>
      <c r="D680" s="50" t="s">
        <v>247</v>
      </c>
      <c r="E680" s="51" t="str">
        <f ca="1">IF(ISERROR(INDIRECT(CONCATENATE("FIPs_codes!",ADDRESS((MATCH($D680,INDIRECT($C680),0)+MATCH($C680,FIPs_codes!$G$1:$G$3296,0)-1),COLUMN(FIPs_codes!A678))))),"",INDIRECT(CONCATENATE("FIPs_codes!",ADDRESS((MATCH($D680,INDIRECT($C680),0)+MATCH($C680,FIPs_codes!$G$1:$G$3296,0)-1),COLUMN(FIPs_codes!A678)))))</f>
        <v>40003</v>
      </c>
      <c r="F680" s="51">
        <f ca="1">IF(ISERROR(INDIRECT(CONCATENATE("FIPs_codes!",ADDRESS((MATCH($D680,INDIRECT($C680),0)+MATCH($C680,FIPs_codes!$G$1:$G$3296,0)-1),COLUMN(FIPs_codes!C678))))),"",INDIRECT(CONCATENATE("FIPs_codes!",ADDRESS((MATCH($D680,INDIRECT($C680),0)+MATCH($C680,FIPs_codes!$G$1:$G$3296,0)-1),COLUMN(FIPs_codes!C678)))))</f>
        <v>6</v>
      </c>
      <c r="G680" s="52" t="s">
        <v>216</v>
      </c>
      <c r="H680" s="52" t="s">
        <v>217</v>
      </c>
      <c r="I680" s="54" t="s">
        <v>536</v>
      </c>
      <c r="J680" s="38" t="s">
        <v>219</v>
      </c>
      <c r="K680" s="50" t="s">
        <v>78</v>
      </c>
      <c r="L680" s="50" t="s">
        <v>220</v>
      </c>
      <c r="M680" s="50" t="s">
        <v>57</v>
      </c>
      <c r="N680" s="58" t="s">
        <v>251</v>
      </c>
      <c r="O680" s="58">
        <v>2009</v>
      </c>
      <c r="P680" s="58" t="s">
        <v>294</v>
      </c>
      <c r="Q680" s="126">
        <v>1340</v>
      </c>
      <c r="R680" s="50" t="s">
        <v>245</v>
      </c>
      <c r="S680" s="60" t="s">
        <v>60</v>
      </c>
      <c r="T680" s="48" t="s">
        <v>263</v>
      </c>
      <c r="U680" s="32" t="s">
        <v>134</v>
      </c>
      <c r="V680" s="40" t="s">
        <v>254</v>
      </c>
      <c r="W680" s="44" t="s">
        <v>225</v>
      </c>
      <c r="X680" s="62" t="s">
        <v>65</v>
      </c>
      <c r="Y680" s="62">
        <v>40410</v>
      </c>
      <c r="Z680" s="50">
        <v>93</v>
      </c>
      <c r="AA680" s="126">
        <v>875</v>
      </c>
      <c r="AB680" s="50" t="s">
        <v>66</v>
      </c>
      <c r="AC680" s="126">
        <v>139379</v>
      </c>
      <c r="AD680" s="50" t="s">
        <v>262</v>
      </c>
      <c r="AE680" s="58" t="s">
        <v>255</v>
      </c>
      <c r="AF680" s="58" t="s">
        <v>236</v>
      </c>
      <c r="AG680" s="50" t="s">
        <v>229</v>
      </c>
      <c r="AH680" s="50">
        <v>42.42</v>
      </c>
      <c r="AI680" s="50">
        <v>266.02</v>
      </c>
      <c r="AJ680" s="50">
        <v>308.44</v>
      </c>
      <c r="AK680" s="58">
        <v>7.6</v>
      </c>
      <c r="AL680" s="26">
        <v>0.13753080015562186</v>
      </c>
      <c r="AM680" s="56" t="s">
        <v>230</v>
      </c>
      <c r="AN680" s="50" t="s">
        <v>231</v>
      </c>
      <c r="AO680" s="50" t="s">
        <v>232</v>
      </c>
      <c r="AP680" s="45" t="s">
        <v>16963</v>
      </c>
      <c r="AQ680" s="27" t="str">
        <f t="shared" si="24"/>
        <v>Record Complete</v>
      </c>
      <c r="AR680" s="54"/>
      <c r="AS680" s="5" t="str">
        <f t="shared" si="25"/>
        <v/>
      </c>
      <c r="AT680" t="s">
        <v>17200</v>
      </c>
    </row>
    <row r="681" spans="1:46" ht="15.75" thickBot="1" x14ac:dyDescent="0.3">
      <c r="A681" s="29" t="s">
        <v>537</v>
      </c>
      <c r="B681" s="31">
        <v>1712</v>
      </c>
      <c r="C681" s="31" t="s">
        <v>213</v>
      </c>
      <c r="D681" s="31" t="s">
        <v>247</v>
      </c>
      <c r="E681" s="51" t="str">
        <f ca="1">IF(ISERROR(INDIRECT(CONCATENATE("FIPs_codes!",ADDRESS((MATCH($D681,INDIRECT($C681),0)+MATCH($C681,FIPs_codes!$G$1:$G$3296,0)-1),COLUMN(FIPs_codes!A679))))),"",INDIRECT(CONCATENATE("FIPs_codes!",ADDRESS((MATCH($D681,INDIRECT($C681),0)+MATCH($C681,FIPs_codes!$G$1:$G$3296,0)-1),COLUMN(FIPs_codes!A679)))))</f>
        <v>40003</v>
      </c>
      <c r="F681" s="51">
        <f ca="1">IF(ISERROR(INDIRECT(CONCATENATE("FIPs_codes!",ADDRESS((MATCH($D681,INDIRECT($C681),0)+MATCH($C681,FIPs_codes!$G$1:$G$3296,0)-1),COLUMN(FIPs_codes!C679))))),"",INDIRECT(CONCATENATE("FIPs_codes!",ADDRESS((MATCH($D681,INDIRECT($C681),0)+MATCH($C681,FIPs_codes!$G$1:$G$3296,0)-1),COLUMN(FIPs_codes!C679)))))</f>
        <v>6</v>
      </c>
      <c r="G681" s="33" t="s">
        <v>216</v>
      </c>
      <c r="H681" s="33" t="s">
        <v>217</v>
      </c>
      <c r="I681" s="35" t="s">
        <v>536</v>
      </c>
      <c r="J681" s="55" t="s">
        <v>219</v>
      </c>
      <c r="K681" s="31" t="s">
        <v>78</v>
      </c>
      <c r="L681" s="31" t="s">
        <v>220</v>
      </c>
      <c r="M681" s="31" t="s">
        <v>57</v>
      </c>
      <c r="N681" s="39" t="s">
        <v>251</v>
      </c>
      <c r="O681" s="39">
        <v>2005</v>
      </c>
      <c r="P681" s="39" t="s">
        <v>382</v>
      </c>
      <c r="Q681" s="240">
        <v>1340</v>
      </c>
      <c r="R681" s="31" t="s">
        <v>245</v>
      </c>
      <c r="S681" s="41" t="s">
        <v>60</v>
      </c>
      <c r="T681" s="29" t="s">
        <v>263</v>
      </c>
      <c r="U681" s="49" t="s">
        <v>134</v>
      </c>
      <c r="V681" s="57" t="s">
        <v>254</v>
      </c>
      <c r="W681" s="61" t="s">
        <v>225</v>
      </c>
      <c r="X681" s="43" t="s">
        <v>65</v>
      </c>
      <c r="Y681" s="43">
        <v>40416</v>
      </c>
      <c r="Z681" s="31">
        <v>98</v>
      </c>
      <c r="AA681" s="240">
        <v>875</v>
      </c>
      <c r="AB681" s="31" t="s">
        <v>66</v>
      </c>
      <c r="AC681" s="240">
        <v>160970</v>
      </c>
      <c r="AD681" s="31" t="s">
        <v>262</v>
      </c>
      <c r="AE681" s="39" t="s">
        <v>255</v>
      </c>
      <c r="AF681" s="39" t="s">
        <v>236</v>
      </c>
      <c r="AG681" s="31" t="s">
        <v>229</v>
      </c>
      <c r="AH681" s="31">
        <v>47</v>
      </c>
      <c r="AI681" s="31">
        <v>150</v>
      </c>
      <c r="AJ681" s="31">
        <v>197</v>
      </c>
      <c r="AK681" s="39">
        <v>8.4</v>
      </c>
      <c r="AL681" s="26">
        <v>0.23857868020304568</v>
      </c>
      <c r="AM681" s="37" t="s">
        <v>230</v>
      </c>
      <c r="AN681" s="31" t="s">
        <v>231</v>
      </c>
      <c r="AO681" s="31" t="s">
        <v>232</v>
      </c>
      <c r="AP681" s="45" t="s">
        <v>16963</v>
      </c>
      <c r="AQ681" s="27" t="str">
        <f t="shared" si="24"/>
        <v>Record Complete</v>
      </c>
      <c r="AR681" s="35"/>
      <c r="AS681" s="5" t="str">
        <f t="shared" si="25"/>
        <v/>
      </c>
      <c r="AT681" t="s">
        <v>17200</v>
      </c>
    </row>
    <row r="682" spans="1:46" ht="15.75" thickBot="1" x14ac:dyDescent="0.3">
      <c r="A682" s="29" t="s">
        <v>537</v>
      </c>
      <c r="B682" s="31">
        <v>1712</v>
      </c>
      <c r="C682" s="31" t="s">
        <v>213</v>
      </c>
      <c r="D682" s="31" t="s">
        <v>247</v>
      </c>
      <c r="E682" s="51" t="str">
        <f ca="1">IF(ISERROR(INDIRECT(CONCATENATE("FIPs_codes!",ADDRESS((MATCH($D682,INDIRECT($C682),0)+MATCH($C682,FIPs_codes!$G$1:$G$3296,0)-1),COLUMN(FIPs_codes!A680))))),"",INDIRECT(CONCATENATE("FIPs_codes!",ADDRESS((MATCH($D682,INDIRECT($C682),0)+MATCH($C682,FIPs_codes!$G$1:$G$3296,0)-1),COLUMN(FIPs_codes!A680)))))</f>
        <v>40003</v>
      </c>
      <c r="F682" s="51">
        <f ca="1">IF(ISERROR(INDIRECT(CONCATENATE("FIPs_codes!",ADDRESS((MATCH($D682,INDIRECT($C682),0)+MATCH($C682,FIPs_codes!$G$1:$G$3296,0)-1),COLUMN(FIPs_codes!C680))))),"",INDIRECT(CONCATENATE("FIPs_codes!",ADDRESS((MATCH($D682,INDIRECT($C682),0)+MATCH($C682,FIPs_codes!$G$1:$G$3296,0)-1),COLUMN(FIPs_codes!C680)))))</f>
        <v>6</v>
      </c>
      <c r="G682" s="33" t="s">
        <v>216</v>
      </c>
      <c r="H682" s="33" t="s">
        <v>217</v>
      </c>
      <c r="I682" s="35" t="s">
        <v>536</v>
      </c>
      <c r="J682" s="55" t="s">
        <v>219</v>
      </c>
      <c r="K682" s="31" t="s">
        <v>78</v>
      </c>
      <c r="L682" s="31" t="s">
        <v>220</v>
      </c>
      <c r="M682" s="31" t="s">
        <v>57</v>
      </c>
      <c r="N682" s="39" t="s">
        <v>251</v>
      </c>
      <c r="O682" s="39">
        <v>2005</v>
      </c>
      <c r="P682" s="39" t="s">
        <v>382</v>
      </c>
      <c r="Q682" s="240">
        <v>1340</v>
      </c>
      <c r="R682" s="31" t="s">
        <v>245</v>
      </c>
      <c r="S682" s="41" t="s">
        <v>60</v>
      </c>
      <c r="T682" s="29" t="s">
        <v>263</v>
      </c>
      <c r="U682" s="49" t="s">
        <v>134</v>
      </c>
      <c r="V682" s="57" t="s">
        <v>254</v>
      </c>
      <c r="W682" s="61" t="s">
        <v>225</v>
      </c>
      <c r="X682" s="43" t="s">
        <v>65</v>
      </c>
      <c r="Y682" s="43">
        <v>40416</v>
      </c>
      <c r="Z682" s="31">
        <v>98</v>
      </c>
      <c r="AA682" s="240">
        <v>875</v>
      </c>
      <c r="AB682" s="31" t="s">
        <v>66</v>
      </c>
      <c r="AC682" s="240">
        <v>160970</v>
      </c>
      <c r="AD682" s="31" t="s">
        <v>262</v>
      </c>
      <c r="AE682" s="39" t="s">
        <v>255</v>
      </c>
      <c r="AF682" s="39" t="s">
        <v>236</v>
      </c>
      <c r="AG682" s="31" t="s">
        <v>229</v>
      </c>
      <c r="AH682" s="31">
        <v>52.33</v>
      </c>
      <c r="AI682" s="31">
        <v>153.33000000000001</v>
      </c>
      <c r="AJ682" s="31">
        <v>205.66000000000003</v>
      </c>
      <c r="AK682" s="39">
        <v>8.4</v>
      </c>
      <c r="AL682" s="26">
        <v>0.25444909073227651</v>
      </c>
      <c r="AM682" s="37" t="s">
        <v>230</v>
      </c>
      <c r="AN682" s="31" t="s">
        <v>231</v>
      </c>
      <c r="AO682" s="31" t="s">
        <v>232</v>
      </c>
      <c r="AP682" s="45" t="s">
        <v>16963</v>
      </c>
      <c r="AQ682" s="27" t="str">
        <f t="shared" si="24"/>
        <v>Record Complete</v>
      </c>
      <c r="AR682" s="35"/>
      <c r="AS682" s="5" t="str">
        <f t="shared" si="25"/>
        <v/>
      </c>
      <c r="AT682" t="s">
        <v>17200</v>
      </c>
    </row>
    <row r="683" spans="1:46" ht="15.75" thickBot="1" x14ac:dyDescent="0.3">
      <c r="A683" s="48" t="s">
        <v>537</v>
      </c>
      <c r="B683" s="50">
        <v>1712</v>
      </c>
      <c r="C683" s="50" t="s">
        <v>213</v>
      </c>
      <c r="D683" s="50" t="s">
        <v>247</v>
      </c>
      <c r="E683" s="51" t="str">
        <f ca="1">IF(ISERROR(INDIRECT(CONCATENATE("FIPs_codes!",ADDRESS((MATCH($D683,INDIRECT($C683),0)+MATCH($C683,FIPs_codes!$G$1:$G$3296,0)-1),COLUMN(FIPs_codes!A681))))),"",INDIRECT(CONCATENATE("FIPs_codes!",ADDRESS((MATCH($D683,INDIRECT($C683),0)+MATCH($C683,FIPs_codes!$G$1:$G$3296,0)-1),COLUMN(FIPs_codes!A681)))))</f>
        <v>40003</v>
      </c>
      <c r="F683" s="51">
        <f ca="1">IF(ISERROR(INDIRECT(CONCATENATE("FIPs_codes!",ADDRESS((MATCH($D683,INDIRECT($C683),0)+MATCH($C683,FIPs_codes!$G$1:$G$3296,0)-1),COLUMN(FIPs_codes!C681))))),"",INDIRECT(CONCATENATE("FIPs_codes!",ADDRESS((MATCH($D683,INDIRECT($C683),0)+MATCH($C683,FIPs_codes!$G$1:$G$3296,0)-1),COLUMN(FIPs_codes!C681)))))</f>
        <v>6</v>
      </c>
      <c r="G683" s="52" t="s">
        <v>216</v>
      </c>
      <c r="H683" s="52" t="s">
        <v>217</v>
      </c>
      <c r="I683" s="54" t="s">
        <v>536</v>
      </c>
      <c r="J683" s="38" t="s">
        <v>219</v>
      </c>
      <c r="K683" s="50" t="s">
        <v>78</v>
      </c>
      <c r="L683" s="50" t="s">
        <v>220</v>
      </c>
      <c r="M683" s="50" t="s">
        <v>57</v>
      </c>
      <c r="N683" s="58" t="s">
        <v>251</v>
      </c>
      <c r="O683" s="58">
        <v>2005</v>
      </c>
      <c r="P683" s="58" t="s">
        <v>382</v>
      </c>
      <c r="Q683" s="126">
        <v>1340</v>
      </c>
      <c r="R683" s="50" t="s">
        <v>245</v>
      </c>
      <c r="S683" s="60" t="s">
        <v>60</v>
      </c>
      <c r="T683" s="48" t="s">
        <v>263</v>
      </c>
      <c r="U683" s="32" t="s">
        <v>134</v>
      </c>
      <c r="V683" s="40" t="s">
        <v>254</v>
      </c>
      <c r="W683" s="44" t="s">
        <v>225</v>
      </c>
      <c r="X683" s="62" t="s">
        <v>65</v>
      </c>
      <c r="Y683" s="62">
        <v>40416</v>
      </c>
      <c r="Z683" s="50">
        <v>98</v>
      </c>
      <c r="AA683" s="126">
        <v>875</v>
      </c>
      <c r="AB683" s="50" t="s">
        <v>66</v>
      </c>
      <c r="AC683" s="126">
        <v>160970</v>
      </c>
      <c r="AD683" s="50" t="s">
        <v>262</v>
      </c>
      <c r="AE683" s="58" t="s">
        <v>255</v>
      </c>
      <c r="AF683" s="58" t="s">
        <v>236</v>
      </c>
      <c r="AG683" s="50" t="s">
        <v>229</v>
      </c>
      <c r="AH683" s="50">
        <v>55</v>
      </c>
      <c r="AI683" s="50">
        <v>155</v>
      </c>
      <c r="AJ683" s="50">
        <v>210</v>
      </c>
      <c r="AK683" s="58">
        <v>8.4</v>
      </c>
      <c r="AL683" s="26">
        <v>0.26190476190476192</v>
      </c>
      <c r="AM683" s="56" t="s">
        <v>230</v>
      </c>
      <c r="AN683" s="50" t="s">
        <v>231</v>
      </c>
      <c r="AO683" s="50" t="s">
        <v>232</v>
      </c>
      <c r="AP683" s="45" t="s">
        <v>16963</v>
      </c>
      <c r="AQ683" s="27" t="str">
        <f t="shared" si="24"/>
        <v>Record Complete</v>
      </c>
      <c r="AR683" s="54"/>
      <c r="AS683" s="5" t="str">
        <f t="shared" si="25"/>
        <v/>
      </c>
      <c r="AT683" t="s">
        <v>17200</v>
      </c>
    </row>
    <row r="684" spans="1:46" ht="15.75" thickBot="1" x14ac:dyDescent="0.3">
      <c r="A684" s="48" t="s">
        <v>537</v>
      </c>
      <c r="B684" s="50">
        <v>1712</v>
      </c>
      <c r="C684" s="50" t="s">
        <v>213</v>
      </c>
      <c r="D684" s="50" t="s">
        <v>247</v>
      </c>
      <c r="E684" s="51" t="str">
        <f ca="1">IF(ISERROR(INDIRECT(CONCATENATE("FIPs_codes!",ADDRESS((MATCH($D684,INDIRECT($C684),0)+MATCH($C684,FIPs_codes!$G$1:$G$3296,0)-1),COLUMN(FIPs_codes!A682))))),"",INDIRECT(CONCATENATE("FIPs_codes!",ADDRESS((MATCH($D684,INDIRECT($C684),0)+MATCH($C684,FIPs_codes!$G$1:$G$3296,0)-1),COLUMN(FIPs_codes!A682)))))</f>
        <v>40003</v>
      </c>
      <c r="F684" s="51">
        <f ca="1">IF(ISERROR(INDIRECT(CONCATENATE("FIPs_codes!",ADDRESS((MATCH($D684,INDIRECT($C684),0)+MATCH($C684,FIPs_codes!$G$1:$G$3296,0)-1),COLUMN(FIPs_codes!C682))))),"",INDIRECT(CONCATENATE("FIPs_codes!",ADDRESS((MATCH($D684,INDIRECT($C684),0)+MATCH($C684,FIPs_codes!$G$1:$G$3296,0)-1),COLUMN(FIPs_codes!C682)))))</f>
        <v>6</v>
      </c>
      <c r="G684" s="52" t="s">
        <v>216</v>
      </c>
      <c r="H684" s="52" t="s">
        <v>217</v>
      </c>
      <c r="I684" s="54" t="s">
        <v>536</v>
      </c>
      <c r="J684" s="38" t="s">
        <v>268</v>
      </c>
      <c r="K684" s="50" t="s">
        <v>78</v>
      </c>
      <c r="L684" s="50" t="s">
        <v>269</v>
      </c>
      <c r="M684" s="50" t="s">
        <v>57</v>
      </c>
      <c r="N684" s="58" t="s">
        <v>539</v>
      </c>
      <c r="O684" s="58">
        <v>2003</v>
      </c>
      <c r="P684" s="58" t="s">
        <v>288</v>
      </c>
      <c r="Q684" s="126">
        <v>1232</v>
      </c>
      <c r="R684" s="50" t="s">
        <v>244</v>
      </c>
      <c r="S684" s="60" t="s">
        <v>60</v>
      </c>
      <c r="T684" s="48" t="s">
        <v>263</v>
      </c>
      <c r="U684" s="32" t="s">
        <v>134</v>
      </c>
      <c r="V684" s="40" t="s">
        <v>254</v>
      </c>
      <c r="W684" s="44" t="s">
        <v>225</v>
      </c>
      <c r="X684" s="62" t="s">
        <v>65</v>
      </c>
      <c r="Y684" s="62">
        <v>40423</v>
      </c>
      <c r="Z684" s="50">
        <v>97</v>
      </c>
      <c r="AA684" s="126">
        <v>1055</v>
      </c>
      <c r="AB684" s="50" t="s">
        <v>66</v>
      </c>
      <c r="AC684" s="126">
        <v>84848</v>
      </c>
      <c r="AD684" s="50" t="s">
        <v>262</v>
      </c>
      <c r="AE684" s="58" t="s">
        <v>255</v>
      </c>
      <c r="AF684" s="58" t="s">
        <v>236</v>
      </c>
      <c r="AG684" s="50" t="s">
        <v>229</v>
      </c>
      <c r="AH684" s="50">
        <v>0.84</v>
      </c>
      <c r="AI684" s="50">
        <v>175.55</v>
      </c>
      <c r="AJ684" s="50">
        <v>176.39000000000001</v>
      </c>
      <c r="AK684" s="58">
        <v>0.97</v>
      </c>
      <c r="AL684" s="26">
        <v>4.7621747264584152E-3</v>
      </c>
      <c r="AM684" s="56" t="s">
        <v>230</v>
      </c>
      <c r="AN684" s="50" t="s">
        <v>231</v>
      </c>
      <c r="AO684" s="50" t="s">
        <v>232</v>
      </c>
      <c r="AP684" s="45" t="s">
        <v>16963</v>
      </c>
      <c r="AQ684" s="27" t="str">
        <f t="shared" si="24"/>
        <v>Record Complete</v>
      </c>
      <c r="AR684" s="54"/>
      <c r="AS684" s="5" t="str">
        <f t="shared" si="25"/>
        <v/>
      </c>
      <c r="AT684" t="s">
        <v>17200</v>
      </c>
    </row>
    <row r="685" spans="1:46" ht="15.75" thickBot="1" x14ac:dyDescent="0.3">
      <c r="A685" s="29" t="s">
        <v>537</v>
      </c>
      <c r="B685" s="31">
        <v>1712</v>
      </c>
      <c r="C685" s="31" t="s">
        <v>213</v>
      </c>
      <c r="D685" s="31" t="s">
        <v>247</v>
      </c>
      <c r="E685" s="51" t="str">
        <f ca="1">IF(ISERROR(INDIRECT(CONCATENATE("FIPs_codes!",ADDRESS((MATCH($D685,INDIRECT($C685),0)+MATCH($C685,FIPs_codes!$G$1:$G$3296,0)-1),COLUMN(FIPs_codes!A683))))),"",INDIRECT(CONCATENATE("FIPs_codes!",ADDRESS((MATCH($D685,INDIRECT($C685),0)+MATCH($C685,FIPs_codes!$G$1:$G$3296,0)-1),COLUMN(FIPs_codes!A683)))))</f>
        <v>40003</v>
      </c>
      <c r="F685" s="51">
        <f ca="1">IF(ISERROR(INDIRECT(CONCATENATE("FIPs_codes!",ADDRESS((MATCH($D685,INDIRECT($C685),0)+MATCH($C685,FIPs_codes!$G$1:$G$3296,0)-1),COLUMN(FIPs_codes!C683))))),"",INDIRECT(CONCATENATE("FIPs_codes!",ADDRESS((MATCH($D685,INDIRECT($C685),0)+MATCH($C685,FIPs_codes!$G$1:$G$3296,0)-1),COLUMN(FIPs_codes!C683)))))</f>
        <v>6</v>
      </c>
      <c r="G685" s="33" t="s">
        <v>216</v>
      </c>
      <c r="H685" s="33" t="s">
        <v>217</v>
      </c>
      <c r="I685" s="35" t="s">
        <v>536</v>
      </c>
      <c r="J685" s="55" t="s">
        <v>268</v>
      </c>
      <c r="K685" s="31" t="s">
        <v>78</v>
      </c>
      <c r="L685" s="31" t="s">
        <v>269</v>
      </c>
      <c r="M685" s="31" t="s">
        <v>57</v>
      </c>
      <c r="N685" s="39" t="s">
        <v>539</v>
      </c>
      <c r="O685" s="39">
        <v>2003</v>
      </c>
      <c r="P685" s="39" t="s">
        <v>288</v>
      </c>
      <c r="Q685" s="240">
        <v>1232</v>
      </c>
      <c r="R685" s="31" t="s">
        <v>244</v>
      </c>
      <c r="S685" s="41" t="s">
        <v>60</v>
      </c>
      <c r="T685" s="29" t="s">
        <v>263</v>
      </c>
      <c r="U685" s="49" t="s">
        <v>134</v>
      </c>
      <c r="V685" s="57" t="s">
        <v>254</v>
      </c>
      <c r="W685" s="61" t="s">
        <v>225</v>
      </c>
      <c r="X685" s="43" t="s">
        <v>65</v>
      </c>
      <c r="Y685" s="43">
        <v>40423</v>
      </c>
      <c r="Z685" s="31">
        <v>97</v>
      </c>
      <c r="AA685" s="240">
        <v>1055</v>
      </c>
      <c r="AB685" s="31" t="s">
        <v>66</v>
      </c>
      <c r="AC685" s="240">
        <v>84848</v>
      </c>
      <c r="AD685" s="31" t="s">
        <v>262</v>
      </c>
      <c r="AE685" s="39" t="s">
        <v>255</v>
      </c>
      <c r="AF685" s="39" t="s">
        <v>236</v>
      </c>
      <c r="AG685" s="31" t="s">
        <v>229</v>
      </c>
      <c r="AH685" s="31">
        <v>4.5199999999999996</v>
      </c>
      <c r="AI685" s="31">
        <v>182.25</v>
      </c>
      <c r="AJ685" s="31">
        <v>186.77</v>
      </c>
      <c r="AK685" s="39">
        <v>0.94</v>
      </c>
      <c r="AL685" s="26">
        <v>2.4200888793703482E-2</v>
      </c>
      <c r="AM685" s="37" t="s">
        <v>230</v>
      </c>
      <c r="AN685" s="31" t="s">
        <v>231</v>
      </c>
      <c r="AO685" s="31" t="s">
        <v>232</v>
      </c>
      <c r="AP685" s="45" t="s">
        <v>16963</v>
      </c>
      <c r="AQ685" s="27" t="str">
        <f t="shared" si="24"/>
        <v>Record Complete</v>
      </c>
      <c r="AR685" s="35"/>
      <c r="AS685" s="5" t="str">
        <f t="shared" si="25"/>
        <v/>
      </c>
      <c r="AT685" t="s">
        <v>17200</v>
      </c>
    </row>
    <row r="686" spans="1:46" ht="15.75" thickBot="1" x14ac:dyDescent="0.3">
      <c r="A686" s="29" t="s">
        <v>537</v>
      </c>
      <c r="B686" s="31">
        <v>1712</v>
      </c>
      <c r="C686" s="31" t="s">
        <v>213</v>
      </c>
      <c r="D686" s="31" t="s">
        <v>247</v>
      </c>
      <c r="E686" s="51" t="str">
        <f ca="1">IF(ISERROR(INDIRECT(CONCATENATE("FIPs_codes!",ADDRESS((MATCH($D686,INDIRECT($C686),0)+MATCH($C686,FIPs_codes!$G$1:$G$3296,0)-1),COLUMN(FIPs_codes!A684))))),"",INDIRECT(CONCATENATE("FIPs_codes!",ADDRESS((MATCH($D686,INDIRECT($C686),0)+MATCH($C686,FIPs_codes!$G$1:$G$3296,0)-1),COLUMN(FIPs_codes!A684)))))</f>
        <v>40003</v>
      </c>
      <c r="F686" s="51">
        <f ca="1">IF(ISERROR(INDIRECT(CONCATENATE("FIPs_codes!",ADDRESS((MATCH($D686,INDIRECT($C686),0)+MATCH($C686,FIPs_codes!$G$1:$G$3296,0)-1),COLUMN(FIPs_codes!C684))))),"",INDIRECT(CONCATENATE("FIPs_codes!",ADDRESS((MATCH($D686,INDIRECT($C686),0)+MATCH($C686,FIPs_codes!$G$1:$G$3296,0)-1),COLUMN(FIPs_codes!C684)))))</f>
        <v>6</v>
      </c>
      <c r="G686" s="33" t="s">
        <v>216</v>
      </c>
      <c r="H686" s="33" t="s">
        <v>217</v>
      </c>
      <c r="I686" s="35" t="s">
        <v>536</v>
      </c>
      <c r="J686" s="55" t="s">
        <v>268</v>
      </c>
      <c r="K686" s="31" t="s">
        <v>78</v>
      </c>
      <c r="L686" s="31" t="s">
        <v>269</v>
      </c>
      <c r="M686" s="31" t="s">
        <v>57</v>
      </c>
      <c r="N686" s="39" t="s">
        <v>539</v>
      </c>
      <c r="O686" s="39">
        <v>2003</v>
      </c>
      <c r="P686" s="39" t="s">
        <v>288</v>
      </c>
      <c r="Q686" s="240">
        <v>1232</v>
      </c>
      <c r="R686" s="31" t="s">
        <v>244</v>
      </c>
      <c r="S686" s="41" t="s">
        <v>60</v>
      </c>
      <c r="T686" s="29" t="s">
        <v>263</v>
      </c>
      <c r="U686" s="49" t="s">
        <v>134</v>
      </c>
      <c r="V686" s="57" t="s">
        <v>254</v>
      </c>
      <c r="W686" s="61" t="s">
        <v>225</v>
      </c>
      <c r="X686" s="43" t="s">
        <v>65</v>
      </c>
      <c r="Y686" s="43">
        <v>40423</v>
      </c>
      <c r="Z686" s="31">
        <v>97</v>
      </c>
      <c r="AA686" s="240">
        <v>1055</v>
      </c>
      <c r="AB686" s="31" t="s">
        <v>66</v>
      </c>
      <c r="AC686" s="240">
        <v>84848</v>
      </c>
      <c r="AD686" s="31" t="s">
        <v>262</v>
      </c>
      <c r="AE686" s="39" t="s">
        <v>255</v>
      </c>
      <c r="AF686" s="39" t="s">
        <v>236</v>
      </c>
      <c r="AG686" s="31" t="s">
        <v>229</v>
      </c>
      <c r="AH686" s="31">
        <v>2.83</v>
      </c>
      <c r="AI686" s="31">
        <v>200.87</v>
      </c>
      <c r="AJ686" s="31">
        <v>203.70000000000002</v>
      </c>
      <c r="AK686" s="39">
        <v>0.88</v>
      </c>
      <c r="AL686" s="26">
        <v>1.3892979872361315E-2</v>
      </c>
      <c r="AM686" s="37" t="s">
        <v>230</v>
      </c>
      <c r="AN686" s="31" t="s">
        <v>231</v>
      </c>
      <c r="AO686" s="31" t="s">
        <v>232</v>
      </c>
      <c r="AP686" s="45" t="s">
        <v>16963</v>
      </c>
      <c r="AQ686" s="27" t="str">
        <f t="shared" si="24"/>
        <v>Record Complete</v>
      </c>
      <c r="AR686" s="35"/>
      <c r="AS686" s="5" t="str">
        <f t="shared" si="25"/>
        <v/>
      </c>
      <c r="AT686" t="s">
        <v>17200</v>
      </c>
    </row>
    <row r="687" spans="1:46" ht="15.75" thickBot="1" x14ac:dyDescent="0.3">
      <c r="A687" s="29" t="s">
        <v>537</v>
      </c>
      <c r="B687" s="31">
        <v>1712</v>
      </c>
      <c r="C687" s="31" t="s">
        <v>213</v>
      </c>
      <c r="D687" s="31" t="s">
        <v>247</v>
      </c>
      <c r="E687" s="51" t="str">
        <f ca="1">IF(ISERROR(INDIRECT(CONCATENATE("FIPs_codes!",ADDRESS((MATCH($D687,INDIRECT($C687),0)+MATCH($C687,FIPs_codes!$G$1:$G$3296,0)-1),COLUMN(FIPs_codes!A685))))),"",INDIRECT(CONCATENATE("FIPs_codes!",ADDRESS((MATCH($D687,INDIRECT($C687),0)+MATCH($C687,FIPs_codes!$G$1:$G$3296,0)-1),COLUMN(FIPs_codes!A685)))))</f>
        <v>40003</v>
      </c>
      <c r="F687" s="51">
        <f ca="1">IF(ISERROR(INDIRECT(CONCATENATE("FIPs_codes!",ADDRESS((MATCH($D687,INDIRECT($C687),0)+MATCH($C687,FIPs_codes!$G$1:$G$3296,0)-1),COLUMN(FIPs_codes!C685))))),"",INDIRECT(CONCATENATE("FIPs_codes!",ADDRESS((MATCH($D687,INDIRECT($C687),0)+MATCH($C687,FIPs_codes!$G$1:$G$3296,0)-1),COLUMN(FIPs_codes!C685)))))</f>
        <v>6</v>
      </c>
      <c r="G687" s="33" t="s">
        <v>216</v>
      </c>
      <c r="H687" s="33" t="s">
        <v>217</v>
      </c>
      <c r="I687" s="35" t="s">
        <v>536</v>
      </c>
      <c r="J687" s="55" t="s">
        <v>268</v>
      </c>
      <c r="K687" s="31" t="s">
        <v>78</v>
      </c>
      <c r="L687" s="31" t="s">
        <v>269</v>
      </c>
      <c r="M687" s="31" t="s">
        <v>57</v>
      </c>
      <c r="N687" s="39" t="s">
        <v>539</v>
      </c>
      <c r="O687" s="39">
        <v>2003</v>
      </c>
      <c r="P687" s="39" t="s">
        <v>288</v>
      </c>
      <c r="Q687" s="240">
        <v>1232</v>
      </c>
      <c r="R687" s="31" t="s">
        <v>244</v>
      </c>
      <c r="S687" s="41" t="s">
        <v>60</v>
      </c>
      <c r="T687" s="29" t="s">
        <v>263</v>
      </c>
      <c r="U687" s="49" t="s">
        <v>134</v>
      </c>
      <c r="V687" s="57" t="s">
        <v>254</v>
      </c>
      <c r="W687" s="61" t="s">
        <v>225</v>
      </c>
      <c r="X687" s="43" t="s">
        <v>65</v>
      </c>
      <c r="Y687" s="43">
        <v>40483</v>
      </c>
      <c r="Z687" s="31">
        <v>92</v>
      </c>
      <c r="AA687" s="240">
        <v>1055</v>
      </c>
      <c r="AB687" s="31" t="s">
        <v>66</v>
      </c>
      <c r="AC687" s="240">
        <v>73472</v>
      </c>
      <c r="AD687" s="31" t="s">
        <v>262</v>
      </c>
      <c r="AE687" s="39" t="s">
        <v>255</v>
      </c>
      <c r="AF687" s="39" t="s">
        <v>236</v>
      </c>
      <c r="AG687" s="31" t="s">
        <v>229</v>
      </c>
      <c r="AH687" s="31">
        <v>0</v>
      </c>
      <c r="AI687" s="31">
        <v>60.27</v>
      </c>
      <c r="AJ687" s="31">
        <v>60.27</v>
      </c>
      <c r="AK687" s="39">
        <v>0</v>
      </c>
      <c r="AL687" s="26">
        <v>0</v>
      </c>
      <c r="AM687" s="37" t="s">
        <v>230</v>
      </c>
      <c r="AN687" s="31" t="s">
        <v>231</v>
      </c>
      <c r="AO687" s="31" t="s">
        <v>232</v>
      </c>
      <c r="AP687" s="45" t="s">
        <v>16963</v>
      </c>
      <c r="AQ687" s="27" t="str">
        <f t="shared" si="24"/>
        <v>Record Complete</v>
      </c>
      <c r="AR687" s="35"/>
      <c r="AS687" s="5" t="str">
        <f t="shared" si="25"/>
        <v/>
      </c>
      <c r="AT687" t="s">
        <v>17200</v>
      </c>
    </row>
    <row r="688" spans="1:46" ht="15.75" thickBot="1" x14ac:dyDescent="0.3">
      <c r="A688" s="48" t="s">
        <v>537</v>
      </c>
      <c r="B688" s="50">
        <v>1712</v>
      </c>
      <c r="C688" s="50" t="s">
        <v>213</v>
      </c>
      <c r="D688" s="50" t="s">
        <v>247</v>
      </c>
      <c r="E688" s="51" t="str">
        <f ca="1">IF(ISERROR(INDIRECT(CONCATENATE("FIPs_codes!",ADDRESS((MATCH($D688,INDIRECT($C688),0)+MATCH($C688,FIPs_codes!$G$1:$G$3296,0)-1),COLUMN(FIPs_codes!A686))))),"",INDIRECT(CONCATENATE("FIPs_codes!",ADDRESS((MATCH($D688,INDIRECT($C688),0)+MATCH($C688,FIPs_codes!$G$1:$G$3296,0)-1),COLUMN(FIPs_codes!A686)))))</f>
        <v>40003</v>
      </c>
      <c r="F688" s="51">
        <f ca="1">IF(ISERROR(INDIRECT(CONCATENATE("FIPs_codes!",ADDRESS((MATCH($D688,INDIRECT($C688),0)+MATCH($C688,FIPs_codes!$G$1:$G$3296,0)-1),COLUMN(FIPs_codes!C686))))),"",INDIRECT(CONCATENATE("FIPs_codes!",ADDRESS((MATCH($D688,INDIRECT($C688),0)+MATCH($C688,FIPs_codes!$G$1:$G$3296,0)-1),COLUMN(FIPs_codes!C686)))))</f>
        <v>6</v>
      </c>
      <c r="G688" s="52" t="s">
        <v>216</v>
      </c>
      <c r="H688" s="52" t="s">
        <v>217</v>
      </c>
      <c r="I688" s="54" t="s">
        <v>536</v>
      </c>
      <c r="J688" s="38" t="s">
        <v>268</v>
      </c>
      <c r="K688" s="50" t="s">
        <v>78</v>
      </c>
      <c r="L688" s="50" t="s">
        <v>269</v>
      </c>
      <c r="M688" s="50" t="s">
        <v>57</v>
      </c>
      <c r="N688" s="58" t="s">
        <v>539</v>
      </c>
      <c r="O688" s="58">
        <v>2003</v>
      </c>
      <c r="P688" s="58" t="s">
        <v>288</v>
      </c>
      <c r="Q688" s="126">
        <v>1232</v>
      </c>
      <c r="R688" s="50" t="s">
        <v>244</v>
      </c>
      <c r="S688" s="60" t="s">
        <v>60</v>
      </c>
      <c r="T688" s="48" t="s">
        <v>263</v>
      </c>
      <c r="U688" s="32" t="s">
        <v>134</v>
      </c>
      <c r="V688" s="40" t="s">
        <v>254</v>
      </c>
      <c r="W688" s="44" t="s">
        <v>225</v>
      </c>
      <c r="X688" s="62" t="s">
        <v>65</v>
      </c>
      <c r="Y688" s="62">
        <v>40483</v>
      </c>
      <c r="Z688" s="50">
        <v>92</v>
      </c>
      <c r="AA688" s="126">
        <v>1055</v>
      </c>
      <c r="AB688" s="50" t="s">
        <v>66</v>
      </c>
      <c r="AC688" s="126">
        <v>73472</v>
      </c>
      <c r="AD688" s="50" t="s">
        <v>262</v>
      </c>
      <c r="AE688" s="58" t="s">
        <v>255</v>
      </c>
      <c r="AF688" s="58" t="s">
        <v>236</v>
      </c>
      <c r="AG688" s="50" t="s">
        <v>229</v>
      </c>
      <c r="AH688" s="50">
        <v>0.56000000000000005</v>
      </c>
      <c r="AI688" s="50">
        <v>72.48</v>
      </c>
      <c r="AJ688" s="50">
        <v>73.040000000000006</v>
      </c>
      <c r="AK688" s="58">
        <v>0</v>
      </c>
      <c r="AL688" s="26">
        <v>7.6670317634173054E-3</v>
      </c>
      <c r="AM688" s="56" t="s">
        <v>230</v>
      </c>
      <c r="AN688" s="50" t="s">
        <v>231</v>
      </c>
      <c r="AO688" s="50" t="s">
        <v>232</v>
      </c>
      <c r="AP688" s="45" t="s">
        <v>16963</v>
      </c>
      <c r="AQ688" s="27" t="str">
        <f t="shared" si="24"/>
        <v>Record Complete</v>
      </c>
      <c r="AR688" s="54"/>
      <c r="AS688" s="5" t="str">
        <f t="shared" si="25"/>
        <v/>
      </c>
      <c r="AT688" t="s">
        <v>17200</v>
      </c>
    </row>
    <row r="689" spans="1:46" ht="15.75" thickBot="1" x14ac:dyDescent="0.3">
      <c r="A689" s="29" t="s">
        <v>537</v>
      </c>
      <c r="B689" s="31">
        <v>1712</v>
      </c>
      <c r="C689" s="31" t="s">
        <v>213</v>
      </c>
      <c r="D689" s="31" t="s">
        <v>247</v>
      </c>
      <c r="E689" s="51" t="str">
        <f ca="1">IF(ISERROR(INDIRECT(CONCATENATE("FIPs_codes!",ADDRESS((MATCH($D689,INDIRECT($C689),0)+MATCH($C689,FIPs_codes!$G$1:$G$3296,0)-1),COLUMN(FIPs_codes!A687))))),"",INDIRECT(CONCATENATE("FIPs_codes!",ADDRESS((MATCH($D689,INDIRECT($C689),0)+MATCH($C689,FIPs_codes!$G$1:$G$3296,0)-1),COLUMN(FIPs_codes!A687)))))</f>
        <v>40003</v>
      </c>
      <c r="F689" s="51">
        <f ca="1">IF(ISERROR(INDIRECT(CONCATENATE("FIPs_codes!",ADDRESS((MATCH($D689,INDIRECT($C689),0)+MATCH($C689,FIPs_codes!$G$1:$G$3296,0)-1),COLUMN(FIPs_codes!C687))))),"",INDIRECT(CONCATENATE("FIPs_codes!",ADDRESS((MATCH($D689,INDIRECT($C689),0)+MATCH($C689,FIPs_codes!$G$1:$G$3296,0)-1),COLUMN(FIPs_codes!C687)))))</f>
        <v>6</v>
      </c>
      <c r="G689" s="33" t="s">
        <v>216</v>
      </c>
      <c r="H689" s="33" t="s">
        <v>217</v>
      </c>
      <c r="I689" s="35" t="s">
        <v>536</v>
      </c>
      <c r="J689" s="55" t="s">
        <v>268</v>
      </c>
      <c r="K689" s="31" t="s">
        <v>78</v>
      </c>
      <c r="L689" s="31" t="s">
        <v>269</v>
      </c>
      <c r="M689" s="31" t="s">
        <v>57</v>
      </c>
      <c r="N689" s="39" t="s">
        <v>539</v>
      </c>
      <c r="O689" s="39">
        <v>2003</v>
      </c>
      <c r="P689" s="39" t="s">
        <v>288</v>
      </c>
      <c r="Q689" s="240">
        <v>1232</v>
      </c>
      <c r="R689" s="31" t="s">
        <v>244</v>
      </c>
      <c r="S689" s="41" t="s">
        <v>60</v>
      </c>
      <c r="T689" s="29" t="s">
        <v>263</v>
      </c>
      <c r="U689" s="49" t="s">
        <v>134</v>
      </c>
      <c r="V689" s="57" t="s">
        <v>254</v>
      </c>
      <c r="W689" s="61" t="s">
        <v>225</v>
      </c>
      <c r="X689" s="43" t="s">
        <v>65</v>
      </c>
      <c r="Y689" s="43">
        <v>40483</v>
      </c>
      <c r="Z689" s="31">
        <v>92</v>
      </c>
      <c r="AA689" s="240">
        <v>1055</v>
      </c>
      <c r="AB689" s="31" t="s">
        <v>66</v>
      </c>
      <c r="AC689" s="240">
        <v>73472</v>
      </c>
      <c r="AD689" s="31" t="s">
        <v>262</v>
      </c>
      <c r="AE689" s="39" t="s">
        <v>255</v>
      </c>
      <c r="AF689" s="39" t="s">
        <v>236</v>
      </c>
      <c r="AG689" s="31" t="s">
        <v>229</v>
      </c>
      <c r="AH689" s="31">
        <v>5.37</v>
      </c>
      <c r="AI689" s="31">
        <v>159.43</v>
      </c>
      <c r="AJ689" s="31">
        <v>164.8</v>
      </c>
      <c r="AK689" s="39">
        <v>0</v>
      </c>
      <c r="AL689" s="26">
        <v>3.2584951456310678E-2</v>
      </c>
      <c r="AM689" s="37" t="s">
        <v>230</v>
      </c>
      <c r="AN689" s="31" t="s">
        <v>231</v>
      </c>
      <c r="AO689" s="31" t="s">
        <v>232</v>
      </c>
      <c r="AP689" s="45" t="s">
        <v>16963</v>
      </c>
      <c r="AQ689" s="27" t="str">
        <f t="shared" si="24"/>
        <v>Record Complete</v>
      </c>
      <c r="AR689" s="35"/>
      <c r="AS689" s="5" t="str">
        <f t="shared" si="25"/>
        <v/>
      </c>
      <c r="AT689" t="s">
        <v>17200</v>
      </c>
    </row>
    <row r="690" spans="1:46" ht="15.75" thickBot="1" x14ac:dyDescent="0.3">
      <c r="A690" s="29" t="s">
        <v>537</v>
      </c>
      <c r="B690" s="31">
        <v>1712</v>
      </c>
      <c r="C690" s="31" t="s">
        <v>213</v>
      </c>
      <c r="D690" s="31" t="s">
        <v>247</v>
      </c>
      <c r="E690" s="51" t="str">
        <f ca="1">IF(ISERROR(INDIRECT(CONCATENATE("FIPs_codes!",ADDRESS((MATCH($D690,INDIRECT($C690),0)+MATCH($C690,FIPs_codes!$G$1:$G$3296,0)-1),COLUMN(FIPs_codes!A688))))),"",INDIRECT(CONCATENATE("FIPs_codes!",ADDRESS((MATCH($D690,INDIRECT($C690),0)+MATCH($C690,FIPs_codes!$G$1:$G$3296,0)-1),COLUMN(FIPs_codes!A688)))))</f>
        <v>40003</v>
      </c>
      <c r="F690" s="51">
        <f ca="1">IF(ISERROR(INDIRECT(CONCATENATE("FIPs_codes!",ADDRESS((MATCH($D690,INDIRECT($C690),0)+MATCH($C690,FIPs_codes!$G$1:$G$3296,0)-1),COLUMN(FIPs_codes!C688))))),"",INDIRECT(CONCATENATE("FIPs_codes!",ADDRESS((MATCH($D690,INDIRECT($C690),0)+MATCH($C690,FIPs_codes!$G$1:$G$3296,0)-1),COLUMN(FIPs_codes!C688)))))</f>
        <v>6</v>
      </c>
      <c r="G690" s="33" t="s">
        <v>216</v>
      </c>
      <c r="H690" s="33" t="s">
        <v>217</v>
      </c>
      <c r="I690" s="35" t="s">
        <v>536</v>
      </c>
      <c r="J690" s="55" t="s">
        <v>219</v>
      </c>
      <c r="K690" s="31" t="s">
        <v>78</v>
      </c>
      <c r="L690" s="31" t="s">
        <v>220</v>
      </c>
      <c r="M690" s="31" t="s">
        <v>57</v>
      </c>
      <c r="N690" s="39" t="s">
        <v>251</v>
      </c>
      <c r="O690" s="39">
        <v>2005</v>
      </c>
      <c r="P690" s="39" t="s">
        <v>382</v>
      </c>
      <c r="Q690" s="240">
        <v>1340</v>
      </c>
      <c r="R690" s="31" t="s">
        <v>245</v>
      </c>
      <c r="S690" s="41" t="s">
        <v>60</v>
      </c>
      <c r="T690" s="29" t="s">
        <v>263</v>
      </c>
      <c r="U690" s="49" t="s">
        <v>134</v>
      </c>
      <c r="V690" s="57" t="s">
        <v>254</v>
      </c>
      <c r="W690" s="61" t="s">
        <v>225</v>
      </c>
      <c r="X690" s="43" t="s">
        <v>65</v>
      </c>
      <c r="Y690" s="43">
        <v>40491</v>
      </c>
      <c r="Z690" s="31">
        <v>96</v>
      </c>
      <c r="AA690" s="240">
        <v>875</v>
      </c>
      <c r="AB690" s="31" t="s">
        <v>66</v>
      </c>
      <c r="AC690" s="240">
        <v>153986</v>
      </c>
      <c r="AD690" s="31" t="s">
        <v>262</v>
      </c>
      <c r="AE690" s="39" t="s">
        <v>255</v>
      </c>
      <c r="AF690" s="39" t="s">
        <v>236</v>
      </c>
      <c r="AG690" s="31" t="s">
        <v>229</v>
      </c>
      <c r="AH690" s="31">
        <v>32.479999999999997</v>
      </c>
      <c r="AI690" s="31">
        <v>101.27</v>
      </c>
      <c r="AJ690" s="31">
        <v>133.75</v>
      </c>
      <c r="AK690" s="39">
        <v>8.8699999999999992</v>
      </c>
      <c r="AL690" s="26">
        <v>0.24284112149532708</v>
      </c>
      <c r="AM690" s="37" t="s">
        <v>230</v>
      </c>
      <c r="AN690" s="31" t="s">
        <v>231</v>
      </c>
      <c r="AO690" s="31" t="s">
        <v>232</v>
      </c>
      <c r="AP690" s="45" t="s">
        <v>16963</v>
      </c>
      <c r="AQ690" s="27" t="str">
        <f t="shared" si="24"/>
        <v>Record Complete</v>
      </c>
      <c r="AR690" s="35"/>
      <c r="AS690" s="5" t="str">
        <f t="shared" si="25"/>
        <v/>
      </c>
      <c r="AT690" t="s">
        <v>17200</v>
      </c>
    </row>
    <row r="691" spans="1:46" ht="15.75" thickBot="1" x14ac:dyDescent="0.3">
      <c r="A691" s="29" t="s">
        <v>537</v>
      </c>
      <c r="B691" s="31">
        <v>1712</v>
      </c>
      <c r="C691" s="31" t="s">
        <v>213</v>
      </c>
      <c r="D691" s="31" t="s">
        <v>247</v>
      </c>
      <c r="E691" s="51" t="str">
        <f ca="1">IF(ISERROR(INDIRECT(CONCATENATE("FIPs_codes!",ADDRESS((MATCH($D691,INDIRECT($C691),0)+MATCH($C691,FIPs_codes!$G$1:$G$3296,0)-1),COLUMN(FIPs_codes!A689))))),"",INDIRECT(CONCATENATE("FIPs_codes!",ADDRESS((MATCH($D691,INDIRECT($C691),0)+MATCH($C691,FIPs_codes!$G$1:$G$3296,0)-1),COLUMN(FIPs_codes!A689)))))</f>
        <v>40003</v>
      </c>
      <c r="F691" s="51">
        <f ca="1">IF(ISERROR(INDIRECT(CONCATENATE("FIPs_codes!",ADDRESS((MATCH($D691,INDIRECT($C691),0)+MATCH($C691,FIPs_codes!$G$1:$G$3296,0)-1),COLUMN(FIPs_codes!C689))))),"",INDIRECT(CONCATENATE("FIPs_codes!",ADDRESS((MATCH($D691,INDIRECT($C691),0)+MATCH($C691,FIPs_codes!$G$1:$G$3296,0)-1),COLUMN(FIPs_codes!C689)))))</f>
        <v>6</v>
      </c>
      <c r="G691" s="33" t="s">
        <v>216</v>
      </c>
      <c r="H691" s="33" t="s">
        <v>217</v>
      </c>
      <c r="I691" s="35" t="s">
        <v>536</v>
      </c>
      <c r="J691" s="55" t="s">
        <v>219</v>
      </c>
      <c r="K691" s="31" t="s">
        <v>78</v>
      </c>
      <c r="L691" s="31" t="s">
        <v>220</v>
      </c>
      <c r="M691" s="31" t="s">
        <v>57</v>
      </c>
      <c r="N691" s="39" t="s">
        <v>251</v>
      </c>
      <c r="O691" s="39">
        <v>2005</v>
      </c>
      <c r="P691" s="39" t="s">
        <v>382</v>
      </c>
      <c r="Q691" s="240">
        <v>1340</v>
      </c>
      <c r="R691" s="31" t="s">
        <v>245</v>
      </c>
      <c r="S691" s="41" t="s">
        <v>60</v>
      </c>
      <c r="T691" s="29" t="s">
        <v>263</v>
      </c>
      <c r="U691" s="49" t="s">
        <v>134</v>
      </c>
      <c r="V691" s="57" t="s">
        <v>254</v>
      </c>
      <c r="W691" s="61" t="s">
        <v>225</v>
      </c>
      <c r="X691" s="43" t="s">
        <v>65</v>
      </c>
      <c r="Y691" s="43">
        <v>40491</v>
      </c>
      <c r="Z691" s="31">
        <v>96</v>
      </c>
      <c r="AA691" s="240">
        <v>875</v>
      </c>
      <c r="AB691" s="31" t="s">
        <v>66</v>
      </c>
      <c r="AC691" s="240">
        <v>153986</v>
      </c>
      <c r="AD691" s="31" t="s">
        <v>262</v>
      </c>
      <c r="AE691" s="39" t="s">
        <v>255</v>
      </c>
      <c r="AF691" s="39" t="s">
        <v>236</v>
      </c>
      <c r="AG691" s="31" t="s">
        <v>229</v>
      </c>
      <c r="AH691" s="31">
        <v>36.6</v>
      </c>
      <c r="AI691" s="31">
        <v>113.33</v>
      </c>
      <c r="AJ691" s="31">
        <v>149.93</v>
      </c>
      <c r="AK691" s="39">
        <v>8.75</v>
      </c>
      <c r="AL691" s="26">
        <v>0.24411391982925365</v>
      </c>
      <c r="AM691" s="37" t="s">
        <v>230</v>
      </c>
      <c r="AN691" s="31" t="s">
        <v>231</v>
      </c>
      <c r="AO691" s="31" t="s">
        <v>232</v>
      </c>
      <c r="AP691" s="45" t="s">
        <v>16963</v>
      </c>
      <c r="AQ691" s="27" t="str">
        <f t="shared" si="24"/>
        <v>Record Complete</v>
      </c>
      <c r="AR691" s="35"/>
      <c r="AS691" s="5" t="str">
        <f t="shared" si="25"/>
        <v/>
      </c>
      <c r="AT691" t="s">
        <v>17200</v>
      </c>
    </row>
    <row r="692" spans="1:46" ht="15.75" thickBot="1" x14ac:dyDescent="0.3">
      <c r="A692" s="48" t="s">
        <v>537</v>
      </c>
      <c r="B692" s="50">
        <v>1712</v>
      </c>
      <c r="C692" s="50" t="s">
        <v>213</v>
      </c>
      <c r="D692" s="50" t="s">
        <v>247</v>
      </c>
      <c r="E692" s="51" t="str">
        <f ca="1">IF(ISERROR(INDIRECT(CONCATENATE("FIPs_codes!",ADDRESS((MATCH($D692,INDIRECT($C692),0)+MATCH($C692,FIPs_codes!$G$1:$G$3296,0)-1),COLUMN(FIPs_codes!A690))))),"",INDIRECT(CONCATENATE("FIPs_codes!",ADDRESS((MATCH($D692,INDIRECT($C692),0)+MATCH($C692,FIPs_codes!$G$1:$G$3296,0)-1),COLUMN(FIPs_codes!A690)))))</f>
        <v>40003</v>
      </c>
      <c r="F692" s="51">
        <f ca="1">IF(ISERROR(INDIRECT(CONCATENATE("FIPs_codes!",ADDRESS((MATCH($D692,INDIRECT($C692),0)+MATCH($C692,FIPs_codes!$G$1:$G$3296,0)-1),COLUMN(FIPs_codes!C690))))),"",INDIRECT(CONCATENATE("FIPs_codes!",ADDRESS((MATCH($D692,INDIRECT($C692),0)+MATCH($C692,FIPs_codes!$G$1:$G$3296,0)-1),COLUMN(FIPs_codes!C690)))))</f>
        <v>6</v>
      </c>
      <c r="G692" s="52" t="s">
        <v>216</v>
      </c>
      <c r="H692" s="52" t="s">
        <v>217</v>
      </c>
      <c r="I692" s="54" t="s">
        <v>536</v>
      </c>
      <c r="J692" s="38" t="s">
        <v>219</v>
      </c>
      <c r="K692" s="50" t="s">
        <v>78</v>
      </c>
      <c r="L692" s="50" t="s">
        <v>220</v>
      </c>
      <c r="M692" s="50" t="s">
        <v>57</v>
      </c>
      <c r="N692" s="58" t="s">
        <v>251</v>
      </c>
      <c r="O692" s="58">
        <v>2005</v>
      </c>
      <c r="P692" s="58" t="s">
        <v>382</v>
      </c>
      <c r="Q692" s="126">
        <v>1340</v>
      </c>
      <c r="R692" s="50" t="s">
        <v>245</v>
      </c>
      <c r="S692" s="60" t="s">
        <v>60</v>
      </c>
      <c r="T692" s="48" t="s">
        <v>263</v>
      </c>
      <c r="U692" s="32" t="s">
        <v>134</v>
      </c>
      <c r="V692" s="40" t="s">
        <v>254</v>
      </c>
      <c r="W692" s="44" t="s">
        <v>225</v>
      </c>
      <c r="X692" s="62" t="s">
        <v>65</v>
      </c>
      <c r="Y692" s="62">
        <v>40491</v>
      </c>
      <c r="Z692" s="50">
        <v>96</v>
      </c>
      <c r="AA692" s="126">
        <v>875</v>
      </c>
      <c r="AB692" s="50" t="s">
        <v>66</v>
      </c>
      <c r="AC692" s="126">
        <v>153986</v>
      </c>
      <c r="AD692" s="50" t="s">
        <v>262</v>
      </c>
      <c r="AE692" s="58" t="s">
        <v>255</v>
      </c>
      <c r="AF692" s="58" t="s">
        <v>236</v>
      </c>
      <c r="AG692" s="50" t="s">
        <v>229</v>
      </c>
      <c r="AH692" s="50">
        <v>37.9</v>
      </c>
      <c r="AI692" s="50">
        <v>117.51</v>
      </c>
      <c r="AJ692" s="50">
        <v>155.41</v>
      </c>
      <c r="AK692" s="58">
        <v>8.66</v>
      </c>
      <c r="AL692" s="26">
        <v>0.24387105076893378</v>
      </c>
      <c r="AM692" s="56" t="s">
        <v>230</v>
      </c>
      <c r="AN692" s="50" t="s">
        <v>231</v>
      </c>
      <c r="AO692" s="50" t="s">
        <v>232</v>
      </c>
      <c r="AP692" s="45" t="s">
        <v>16963</v>
      </c>
      <c r="AQ692" s="27" t="str">
        <f t="shared" si="24"/>
        <v>Record Complete</v>
      </c>
      <c r="AR692" s="54"/>
      <c r="AS692" s="5" t="str">
        <f t="shared" si="25"/>
        <v/>
      </c>
      <c r="AT692" t="s">
        <v>17200</v>
      </c>
    </row>
    <row r="693" spans="1:46" ht="15.75" thickBot="1" x14ac:dyDescent="0.3">
      <c r="A693" s="48" t="s">
        <v>537</v>
      </c>
      <c r="B693" s="50">
        <v>1712</v>
      </c>
      <c r="C693" s="50" t="s">
        <v>213</v>
      </c>
      <c r="D693" s="50" t="s">
        <v>247</v>
      </c>
      <c r="E693" s="51" t="str">
        <f ca="1">IF(ISERROR(INDIRECT(CONCATENATE("FIPs_codes!",ADDRESS((MATCH($D693,INDIRECT($C693),0)+MATCH($C693,FIPs_codes!$G$1:$G$3296,0)-1),COLUMN(FIPs_codes!A691))))),"",INDIRECT(CONCATENATE("FIPs_codes!",ADDRESS((MATCH($D693,INDIRECT($C693),0)+MATCH($C693,FIPs_codes!$G$1:$G$3296,0)-1),COLUMN(FIPs_codes!A691)))))</f>
        <v>40003</v>
      </c>
      <c r="F693" s="51">
        <f ca="1">IF(ISERROR(INDIRECT(CONCATENATE("FIPs_codes!",ADDRESS((MATCH($D693,INDIRECT($C693),0)+MATCH($C693,FIPs_codes!$G$1:$G$3296,0)-1),COLUMN(FIPs_codes!C691))))),"",INDIRECT(CONCATENATE("FIPs_codes!",ADDRESS((MATCH($D693,INDIRECT($C693),0)+MATCH($C693,FIPs_codes!$G$1:$G$3296,0)-1),COLUMN(FIPs_codes!C691)))))</f>
        <v>6</v>
      </c>
      <c r="G693" s="52" t="s">
        <v>216</v>
      </c>
      <c r="H693" s="52" t="s">
        <v>217</v>
      </c>
      <c r="I693" s="54" t="s">
        <v>536</v>
      </c>
      <c r="J693" s="38" t="s">
        <v>219</v>
      </c>
      <c r="K693" s="50" t="s">
        <v>78</v>
      </c>
      <c r="L693" s="50" t="s">
        <v>220</v>
      </c>
      <c r="M693" s="50" t="s">
        <v>57</v>
      </c>
      <c r="N693" s="58" t="s">
        <v>251</v>
      </c>
      <c r="O693" s="58">
        <v>2009</v>
      </c>
      <c r="P693" s="58" t="s">
        <v>294</v>
      </c>
      <c r="Q693" s="126">
        <v>1340</v>
      </c>
      <c r="R693" s="50" t="s">
        <v>245</v>
      </c>
      <c r="S693" s="60" t="s">
        <v>60</v>
      </c>
      <c r="T693" s="48" t="s">
        <v>263</v>
      </c>
      <c r="U693" s="32" t="s">
        <v>134</v>
      </c>
      <c r="V693" s="40" t="s">
        <v>254</v>
      </c>
      <c r="W693" s="44" t="s">
        <v>225</v>
      </c>
      <c r="X693" s="62" t="s">
        <v>65</v>
      </c>
      <c r="Y693" s="62">
        <v>40493</v>
      </c>
      <c r="Z693" s="50">
        <v>90</v>
      </c>
      <c r="AA693" s="126">
        <v>875</v>
      </c>
      <c r="AB693" s="50" t="s">
        <v>66</v>
      </c>
      <c r="AC693" s="126">
        <v>117984</v>
      </c>
      <c r="AD693" s="50" t="s">
        <v>262</v>
      </c>
      <c r="AE693" s="58" t="s">
        <v>255</v>
      </c>
      <c r="AF693" s="58" t="s">
        <v>236</v>
      </c>
      <c r="AG693" s="50" t="s">
        <v>229</v>
      </c>
      <c r="AH693" s="50">
        <v>28.39</v>
      </c>
      <c r="AI693" s="50">
        <v>151.18</v>
      </c>
      <c r="AJ693" s="50">
        <v>179.57</v>
      </c>
      <c r="AK693" s="58">
        <v>8.4700000000000006</v>
      </c>
      <c r="AL693" s="26">
        <v>0.15809990532939802</v>
      </c>
      <c r="AM693" s="56" t="s">
        <v>230</v>
      </c>
      <c r="AN693" s="50" t="s">
        <v>231</v>
      </c>
      <c r="AO693" s="50" t="s">
        <v>232</v>
      </c>
      <c r="AP693" s="45" t="s">
        <v>16963</v>
      </c>
      <c r="AQ693" s="27" t="str">
        <f t="shared" si="24"/>
        <v>Record Complete</v>
      </c>
      <c r="AR693" s="54"/>
      <c r="AS693" s="5" t="str">
        <f t="shared" si="25"/>
        <v/>
      </c>
      <c r="AT693" t="s">
        <v>17200</v>
      </c>
    </row>
    <row r="694" spans="1:46" ht="15.75" thickBot="1" x14ac:dyDescent="0.3">
      <c r="A694" s="48" t="s">
        <v>537</v>
      </c>
      <c r="B694" s="50">
        <v>1712</v>
      </c>
      <c r="C694" s="50" t="s">
        <v>213</v>
      </c>
      <c r="D694" s="50" t="s">
        <v>247</v>
      </c>
      <c r="E694" s="51" t="str">
        <f ca="1">IF(ISERROR(INDIRECT(CONCATENATE("FIPs_codes!",ADDRESS((MATCH($D694,INDIRECT($C694),0)+MATCH($C694,FIPs_codes!$G$1:$G$3296,0)-1),COLUMN(FIPs_codes!A692))))),"",INDIRECT(CONCATENATE("FIPs_codes!",ADDRESS((MATCH($D694,INDIRECT($C694),0)+MATCH($C694,FIPs_codes!$G$1:$G$3296,0)-1),COLUMN(FIPs_codes!A692)))))</f>
        <v>40003</v>
      </c>
      <c r="F694" s="51">
        <f ca="1">IF(ISERROR(INDIRECT(CONCATENATE("FIPs_codes!",ADDRESS((MATCH($D694,INDIRECT($C694),0)+MATCH($C694,FIPs_codes!$G$1:$G$3296,0)-1),COLUMN(FIPs_codes!C692))))),"",INDIRECT(CONCATENATE("FIPs_codes!",ADDRESS((MATCH($D694,INDIRECT($C694),0)+MATCH($C694,FIPs_codes!$G$1:$G$3296,0)-1),COLUMN(FIPs_codes!C692)))))</f>
        <v>6</v>
      </c>
      <c r="G694" s="52" t="s">
        <v>216</v>
      </c>
      <c r="H694" s="52" t="s">
        <v>217</v>
      </c>
      <c r="I694" s="54" t="s">
        <v>536</v>
      </c>
      <c r="J694" s="38" t="s">
        <v>219</v>
      </c>
      <c r="K694" s="50" t="s">
        <v>78</v>
      </c>
      <c r="L694" s="50" t="s">
        <v>220</v>
      </c>
      <c r="M694" s="50" t="s">
        <v>57</v>
      </c>
      <c r="N694" s="58" t="s">
        <v>251</v>
      </c>
      <c r="O694" s="58">
        <v>2009</v>
      </c>
      <c r="P694" s="58" t="s">
        <v>294</v>
      </c>
      <c r="Q694" s="126">
        <v>1340</v>
      </c>
      <c r="R694" s="50" t="s">
        <v>245</v>
      </c>
      <c r="S694" s="60" t="s">
        <v>60</v>
      </c>
      <c r="T694" s="48" t="s">
        <v>263</v>
      </c>
      <c r="U694" s="32" t="s">
        <v>134</v>
      </c>
      <c r="V694" s="40" t="s">
        <v>254</v>
      </c>
      <c r="W694" s="44" t="s">
        <v>225</v>
      </c>
      <c r="X694" s="62" t="s">
        <v>65</v>
      </c>
      <c r="Y694" s="62">
        <v>40493</v>
      </c>
      <c r="Z694" s="50">
        <v>90</v>
      </c>
      <c r="AA694" s="126">
        <v>875</v>
      </c>
      <c r="AB694" s="50" t="s">
        <v>66</v>
      </c>
      <c r="AC694" s="126">
        <v>117984</v>
      </c>
      <c r="AD694" s="50" t="s">
        <v>262</v>
      </c>
      <c r="AE694" s="58" t="s">
        <v>255</v>
      </c>
      <c r="AF694" s="58" t="s">
        <v>236</v>
      </c>
      <c r="AG694" s="50" t="s">
        <v>229</v>
      </c>
      <c r="AH694" s="50">
        <v>28.89</v>
      </c>
      <c r="AI694" s="50">
        <v>156.25</v>
      </c>
      <c r="AJ694" s="50">
        <v>185.14</v>
      </c>
      <c r="AK694" s="58">
        <v>8.51</v>
      </c>
      <c r="AL694" s="26">
        <v>0.15604407475424004</v>
      </c>
      <c r="AM694" s="56" t="s">
        <v>230</v>
      </c>
      <c r="AN694" s="50" t="s">
        <v>231</v>
      </c>
      <c r="AO694" s="50" t="s">
        <v>232</v>
      </c>
      <c r="AP694" s="45" t="s">
        <v>16963</v>
      </c>
      <c r="AQ694" s="27" t="str">
        <f t="shared" si="24"/>
        <v>Record Complete</v>
      </c>
      <c r="AR694" s="54"/>
      <c r="AS694" s="5" t="str">
        <f t="shared" si="25"/>
        <v/>
      </c>
      <c r="AT694" t="s">
        <v>17200</v>
      </c>
    </row>
    <row r="695" spans="1:46" ht="15.75" thickBot="1" x14ac:dyDescent="0.3">
      <c r="A695" s="29" t="s">
        <v>537</v>
      </c>
      <c r="B695" s="31">
        <v>1712</v>
      </c>
      <c r="C695" s="31" t="s">
        <v>213</v>
      </c>
      <c r="D695" s="31" t="s">
        <v>247</v>
      </c>
      <c r="E695" s="51" t="str">
        <f ca="1">IF(ISERROR(INDIRECT(CONCATENATE("FIPs_codes!",ADDRESS((MATCH($D695,INDIRECT($C695),0)+MATCH($C695,FIPs_codes!$G$1:$G$3296,0)-1),COLUMN(FIPs_codes!A693))))),"",INDIRECT(CONCATENATE("FIPs_codes!",ADDRESS((MATCH($D695,INDIRECT($C695),0)+MATCH($C695,FIPs_codes!$G$1:$G$3296,0)-1),COLUMN(FIPs_codes!A693)))))</f>
        <v>40003</v>
      </c>
      <c r="F695" s="51">
        <f ca="1">IF(ISERROR(INDIRECT(CONCATENATE("FIPs_codes!",ADDRESS((MATCH($D695,INDIRECT($C695),0)+MATCH($C695,FIPs_codes!$G$1:$G$3296,0)-1),COLUMN(FIPs_codes!C693))))),"",INDIRECT(CONCATENATE("FIPs_codes!",ADDRESS((MATCH($D695,INDIRECT($C695),0)+MATCH($C695,FIPs_codes!$G$1:$G$3296,0)-1),COLUMN(FIPs_codes!C693)))))</f>
        <v>6</v>
      </c>
      <c r="G695" s="33" t="s">
        <v>216</v>
      </c>
      <c r="H695" s="33" t="s">
        <v>217</v>
      </c>
      <c r="I695" s="35" t="s">
        <v>536</v>
      </c>
      <c r="J695" s="55" t="s">
        <v>219</v>
      </c>
      <c r="K695" s="31" t="s">
        <v>78</v>
      </c>
      <c r="L695" s="31" t="s">
        <v>220</v>
      </c>
      <c r="M695" s="31" t="s">
        <v>57</v>
      </c>
      <c r="N695" s="39" t="s">
        <v>251</v>
      </c>
      <c r="O695" s="39">
        <v>2009</v>
      </c>
      <c r="P695" s="39" t="s">
        <v>294</v>
      </c>
      <c r="Q695" s="240">
        <v>1340</v>
      </c>
      <c r="R695" s="31" t="s">
        <v>245</v>
      </c>
      <c r="S695" s="41" t="s">
        <v>60</v>
      </c>
      <c r="T695" s="29" t="s">
        <v>263</v>
      </c>
      <c r="U695" s="49" t="s">
        <v>134</v>
      </c>
      <c r="V695" s="57" t="s">
        <v>254</v>
      </c>
      <c r="W695" s="61" t="s">
        <v>225</v>
      </c>
      <c r="X695" s="43" t="s">
        <v>65</v>
      </c>
      <c r="Y695" s="43">
        <v>40493</v>
      </c>
      <c r="Z695" s="31">
        <v>90</v>
      </c>
      <c r="AA695" s="240">
        <v>875</v>
      </c>
      <c r="AB695" s="31" t="s">
        <v>66</v>
      </c>
      <c r="AC695" s="240">
        <v>117984</v>
      </c>
      <c r="AD695" s="31" t="s">
        <v>262</v>
      </c>
      <c r="AE695" s="39" t="s">
        <v>255</v>
      </c>
      <c r="AF695" s="39" t="s">
        <v>236</v>
      </c>
      <c r="AG695" s="31" t="s">
        <v>229</v>
      </c>
      <c r="AH695" s="31">
        <v>28.99</v>
      </c>
      <c r="AI695" s="31">
        <v>156.56</v>
      </c>
      <c r="AJ695" s="31">
        <v>185.55</v>
      </c>
      <c r="AK695" s="39">
        <v>8.4700000000000006</v>
      </c>
      <c r="AL695" s="26">
        <v>0.15623821072487198</v>
      </c>
      <c r="AM695" s="37" t="s">
        <v>230</v>
      </c>
      <c r="AN695" s="31" t="s">
        <v>231</v>
      </c>
      <c r="AO695" s="31" t="s">
        <v>232</v>
      </c>
      <c r="AP695" s="45" t="s">
        <v>16963</v>
      </c>
      <c r="AQ695" s="27" t="str">
        <f t="shared" si="24"/>
        <v>Record Complete</v>
      </c>
      <c r="AR695" s="35"/>
      <c r="AS695" s="5" t="str">
        <f t="shared" si="25"/>
        <v/>
      </c>
      <c r="AT695" t="s">
        <v>17200</v>
      </c>
    </row>
    <row r="696" spans="1:46" ht="15.75" thickBot="1" x14ac:dyDescent="0.3">
      <c r="A696" s="48" t="s">
        <v>107</v>
      </c>
      <c r="B696" s="50">
        <v>237</v>
      </c>
      <c r="C696" s="50" t="s">
        <v>49</v>
      </c>
      <c r="D696" s="50" t="s">
        <v>108</v>
      </c>
      <c r="E696" s="51" t="str">
        <f ca="1">IF(ISERROR(INDIRECT(CONCATENATE("FIPs_codes!",ADDRESS((MATCH($D696,INDIRECT($C696),0)+MATCH($C696,FIPs_codes!$G$1:$G$3296,0)-1),COLUMN(FIPs_codes!A694))))),"",INDIRECT(CONCATENATE("FIPs_codes!",ADDRESS((MATCH($D696,INDIRECT($C696),0)+MATCH($C696,FIPs_codes!$G$1:$G$3296,0)-1),COLUMN(FIPs_codes!A694)))))</f>
        <v>02020</v>
      </c>
      <c r="F696" s="51">
        <f ca="1">IF(ISERROR(INDIRECT(CONCATENATE("FIPs_codes!",ADDRESS((MATCH($D696,INDIRECT($C696),0)+MATCH($C696,FIPs_codes!$G$1:$G$3296,0)-1),COLUMN(FIPs_codes!C694))))),"",INDIRECT(CONCATENATE("FIPs_codes!",ADDRESS((MATCH($D696,INDIRECT($C696),0)+MATCH($C696,FIPs_codes!$G$1:$G$3296,0)-1),COLUMN(FIPs_codes!C694)))))</f>
        <v>10</v>
      </c>
      <c r="G696" s="50" t="s">
        <v>110</v>
      </c>
      <c r="H696" s="50" t="s">
        <v>53</v>
      </c>
      <c r="I696" s="54" t="s">
        <v>111</v>
      </c>
      <c r="J696" s="38"/>
      <c r="K696" s="50" t="s">
        <v>78</v>
      </c>
      <c r="L696" s="50" t="s">
        <v>112</v>
      </c>
      <c r="M696" s="50" t="s">
        <v>103</v>
      </c>
      <c r="N696" s="58" t="s">
        <v>112</v>
      </c>
      <c r="O696" s="58"/>
      <c r="P696" s="58" t="s">
        <v>113</v>
      </c>
      <c r="Q696" s="50" t="s">
        <v>114</v>
      </c>
      <c r="R696" s="50" t="s">
        <v>59</v>
      </c>
      <c r="S696" s="60" t="s">
        <v>60</v>
      </c>
      <c r="T696" s="48" t="s">
        <v>61</v>
      </c>
      <c r="U696" s="32" t="s">
        <v>62</v>
      </c>
      <c r="V696" s="40" t="s">
        <v>63</v>
      </c>
      <c r="W696" s="44" t="s">
        <v>64</v>
      </c>
      <c r="X696" s="62" t="s">
        <v>65</v>
      </c>
      <c r="Y696" s="62">
        <v>41239</v>
      </c>
      <c r="Z696" s="50">
        <v>100</v>
      </c>
      <c r="AA696" s="50">
        <v>828</v>
      </c>
      <c r="AB696" s="50" t="s">
        <v>66</v>
      </c>
      <c r="AC696" s="50">
        <v>3676</v>
      </c>
      <c r="AD696" s="50" t="s">
        <v>105</v>
      </c>
      <c r="AE696" s="58"/>
      <c r="AF696" s="58" t="s">
        <v>68</v>
      </c>
      <c r="AG696" s="50" t="s">
        <v>69</v>
      </c>
      <c r="AH696" s="50">
        <v>21</v>
      </c>
      <c r="AI696" s="50"/>
      <c r="AJ696" s="50">
        <v>95</v>
      </c>
      <c r="AK696" s="58"/>
      <c r="AL696" s="26">
        <v>0.22105263157894736</v>
      </c>
      <c r="AM696" s="56" t="s">
        <v>53</v>
      </c>
      <c r="AN696" s="50" t="s">
        <v>70</v>
      </c>
      <c r="AO696" s="50"/>
      <c r="AP696" s="64" t="s">
        <v>71</v>
      </c>
      <c r="AQ696" s="27" t="str">
        <f t="shared" si="24"/>
        <v>Record Complete</v>
      </c>
      <c r="AR696" s="54" t="s">
        <v>115</v>
      </c>
      <c r="AS696" s="5" t="str">
        <f t="shared" si="25"/>
        <v/>
      </c>
      <c r="AT696" t="s">
        <v>17200</v>
      </c>
    </row>
    <row r="697" spans="1:46" ht="15.75" thickBot="1" x14ac:dyDescent="0.3">
      <c r="A697" s="29" t="s">
        <v>116</v>
      </c>
      <c r="B697" s="31">
        <v>215</v>
      </c>
      <c r="C697" s="31" t="s">
        <v>49</v>
      </c>
      <c r="D697" s="31" t="s">
        <v>117</v>
      </c>
      <c r="E697" s="51" t="str">
        <f ca="1">IF(ISERROR(INDIRECT(CONCATENATE("FIPs_codes!",ADDRESS((MATCH($D697,INDIRECT($C697),0)+MATCH($C697,FIPs_codes!$G$1:$G$3296,0)-1),COLUMN(FIPs_codes!A695))))),"",INDIRECT(CONCATENATE("FIPs_codes!",ADDRESS((MATCH($D697,INDIRECT($C697),0)+MATCH($C697,FIPs_codes!$G$1:$G$3296,0)-1),COLUMN(FIPs_codes!A695)))))</f>
        <v>02016</v>
      </c>
      <c r="F697" s="51">
        <f ca="1">IF(ISERROR(INDIRECT(CONCATENATE("FIPs_codes!",ADDRESS((MATCH($D697,INDIRECT($C697),0)+MATCH($C697,FIPs_codes!$G$1:$G$3296,0)-1),COLUMN(FIPs_codes!C695))))),"",INDIRECT(CONCATENATE("FIPs_codes!",ADDRESS((MATCH($D697,INDIRECT($C697),0)+MATCH($C697,FIPs_codes!$G$1:$G$3296,0)-1),COLUMN(FIPs_codes!C695)))))</f>
        <v>10</v>
      </c>
      <c r="G697" s="31" t="s">
        <v>100</v>
      </c>
      <c r="H697" s="31" t="s">
        <v>53</v>
      </c>
      <c r="I697" s="35" t="s">
        <v>119</v>
      </c>
      <c r="J697" s="55"/>
      <c r="K697" s="31" t="s">
        <v>78</v>
      </c>
      <c r="L697" s="31" t="s">
        <v>120</v>
      </c>
      <c r="M697" s="31" t="s">
        <v>103</v>
      </c>
      <c r="N697" s="39" t="s">
        <v>120</v>
      </c>
      <c r="O697" s="39"/>
      <c r="P697" s="39">
        <v>14</v>
      </c>
      <c r="Q697" s="31" t="s">
        <v>121</v>
      </c>
      <c r="R697" s="31" t="s">
        <v>60</v>
      </c>
      <c r="S697" s="41" t="s">
        <v>60</v>
      </c>
      <c r="T697" s="29" t="s">
        <v>61</v>
      </c>
      <c r="U697" s="49" t="s">
        <v>62</v>
      </c>
      <c r="V697" s="57" t="s">
        <v>63</v>
      </c>
      <c r="W697" s="61" t="s">
        <v>64</v>
      </c>
      <c r="X697" s="43" t="s">
        <v>65</v>
      </c>
      <c r="Y697" s="43">
        <v>40576</v>
      </c>
      <c r="Z697" s="31">
        <v>50</v>
      </c>
      <c r="AA697" s="31">
        <v>0</v>
      </c>
      <c r="AB697" s="31" t="s">
        <v>66</v>
      </c>
      <c r="AC697" s="31" t="s">
        <v>85</v>
      </c>
      <c r="AD697" s="31" t="s">
        <v>86</v>
      </c>
      <c r="AE697" s="39"/>
      <c r="AF697" s="39" t="s">
        <v>68</v>
      </c>
      <c r="AG697" s="31" t="s">
        <v>69</v>
      </c>
      <c r="AH697" s="31">
        <v>62.1</v>
      </c>
      <c r="AI697" s="31"/>
      <c r="AJ697" s="31">
        <v>1125</v>
      </c>
      <c r="AK697" s="39"/>
      <c r="AL697" s="26">
        <v>5.5199999999999999E-2</v>
      </c>
      <c r="AM697" s="37" t="s">
        <v>53</v>
      </c>
      <c r="AN697" s="31" t="s">
        <v>70</v>
      </c>
      <c r="AO697" s="31"/>
      <c r="AP697" s="45" t="s">
        <v>71</v>
      </c>
      <c r="AQ697" s="27" t="str">
        <f t="shared" si="24"/>
        <v>Record Complete</v>
      </c>
      <c r="AR697" s="35"/>
      <c r="AS697" s="5" t="str">
        <f t="shared" si="25"/>
        <v/>
      </c>
      <c r="AT697" t="s">
        <v>17200</v>
      </c>
    </row>
    <row r="698" spans="1:46" ht="15.75" thickBot="1" x14ac:dyDescent="0.3">
      <c r="A698" s="48" t="s">
        <v>122</v>
      </c>
      <c r="B698" s="50">
        <v>215</v>
      </c>
      <c r="C698" s="50" t="s">
        <v>49</v>
      </c>
      <c r="D698" s="50" t="s">
        <v>117</v>
      </c>
      <c r="E698" s="51" t="str">
        <f ca="1">IF(ISERROR(INDIRECT(CONCATENATE("FIPs_codes!",ADDRESS((MATCH($D698,INDIRECT($C698),0)+MATCH($C698,FIPs_codes!$G$1:$G$3296,0)-1),COLUMN(FIPs_codes!A696))))),"",INDIRECT(CONCATENATE("FIPs_codes!",ADDRESS((MATCH($D698,INDIRECT($C698),0)+MATCH($C698,FIPs_codes!$G$1:$G$3296,0)-1),COLUMN(FIPs_codes!A696)))))</f>
        <v>02016</v>
      </c>
      <c r="F698" s="51">
        <f ca="1">IF(ISERROR(INDIRECT(CONCATENATE("FIPs_codes!",ADDRESS((MATCH($D698,INDIRECT($C698),0)+MATCH($C698,FIPs_codes!$G$1:$G$3296,0)-1),COLUMN(FIPs_codes!C696))))),"",INDIRECT(CONCATENATE("FIPs_codes!",ADDRESS((MATCH($D698,INDIRECT($C698),0)+MATCH($C698,FIPs_codes!$G$1:$G$3296,0)-1),COLUMN(FIPs_codes!C696)))))</f>
        <v>10</v>
      </c>
      <c r="G698" s="50" t="s">
        <v>100</v>
      </c>
      <c r="H698" s="50" t="s">
        <v>53</v>
      </c>
      <c r="I698" s="54" t="s">
        <v>119</v>
      </c>
      <c r="J698" s="38"/>
      <c r="K698" s="50" t="s">
        <v>78</v>
      </c>
      <c r="L698" s="50" t="s">
        <v>123</v>
      </c>
      <c r="M698" s="50" t="s">
        <v>103</v>
      </c>
      <c r="N698" s="58" t="s">
        <v>123</v>
      </c>
      <c r="O698" s="58"/>
      <c r="P698" s="58">
        <v>15</v>
      </c>
      <c r="Q698" s="50" t="s">
        <v>124</v>
      </c>
      <c r="R698" s="50" t="s">
        <v>125</v>
      </c>
      <c r="S698" s="60" t="s">
        <v>60</v>
      </c>
      <c r="T698" s="48" t="s">
        <v>61</v>
      </c>
      <c r="U698" s="32" t="s">
        <v>62</v>
      </c>
      <c r="V698" s="40" t="s">
        <v>63</v>
      </c>
      <c r="W698" s="44" t="s">
        <v>64</v>
      </c>
      <c r="X698" s="62" t="s">
        <v>65</v>
      </c>
      <c r="Y698" s="62">
        <v>41129</v>
      </c>
      <c r="Z698" s="50">
        <v>100</v>
      </c>
      <c r="AA698" s="50">
        <v>734</v>
      </c>
      <c r="AB698" s="50" t="s">
        <v>66</v>
      </c>
      <c r="AC698" s="50">
        <v>16007</v>
      </c>
      <c r="AD698" s="50" t="s">
        <v>105</v>
      </c>
      <c r="AE698" s="58"/>
      <c r="AF698" s="58" t="s">
        <v>68</v>
      </c>
      <c r="AG698" s="50" t="s">
        <v>69</v>
      </c>
      <c r="AH698" s="50">
        <v>48</v>
      </c>
      <c r="AI698" s="50"/>
      <c r="AJ698" s="50">
        <v>1066</v>
      </c>
      <c r="AK698" s="58"/>
      <c r="AL698" s="26">
        <v>4.5028142589118199E-2</v>
      </c>
      <c r="AM698" s="56" t="s">
        <v>53</v>
      </c>
      <c r="AN698" s="50" t="s">
        <v>70</v>
      </c>
      <c r="AO698" s="50"/>
      <c r="AP698" s="64" t="s">
        <v>71</v>
      </c>
      <c r="AQ698" s="27" t="str">
        <f t="shared" si="24"/>
        <v>Record Complete</v>
      </c>
      <c r="AR698" s="54"/>
      <c r="AS698" s="5" t="str">
        <f t="shared" si="25"/>
        <v/>
      </c>
      <c r="AT698" t="s">
        <v>17200</v>
      </c>
    </row>
    <row r="699" spans="1:46" ht="15.75" thickBot="1" x14ac:dyDescent="0.3">
      <c r="A699" s="29" t="s">
        <v>126</v>
      </c>
      <c r="B699" s="31">
        <v>433</v>
      </c>
      <c r="C699" s="31" t="s">
        <v>133</v>
      </c>
      <c r="D699" s="31" t="s">
        <v>117</v>
      </c>
      <c r="E699" s="51" t="str">
        <f ca="1">IF(ISERROR(INDIRECT(CONCATENATE("FIPs_codes!",ADDRESS((MATCH($D699,INDIRECT($C699),0)+MATCH($C699,FIPs_codes!$G$1:$G$3296,0)-1),COLUMN(FIPs_codes!A697))))),"",INDIRECT(CONCATENATE("FIPs_codes!",ADDRESS((MATCH($D699,INDIRECT($C699),0)+MATCH($C699,FIPs_codes!$G$1:$G$3296,0)-1),COLUMN(FIPs_codes!A697)))))</f>
        <v>02016</v>
      </c>
      <c r="F699" s="51">
        <f ca="1">IF(ISERROR(INDIRECT(CONCATENATE("FIPs_codes!",ADDRESS((MATCH($D699,INDIRECT($C699),0)+MATCH($C699,FIPs_codes!$G$1:$G$3296,0)-1),COLUMN(FIPs_codes!C697))))),"",INDIRECT(CONCATENATE("FIPs_codes!",ADDRESS((MATCH($D699,INDIRECT($C699),0)+MATCH($C699,FIPs_codes!$G$1:$G$3296,0)-1),COLUMN(FIPs_codes!C697)))))</f>
        <v>10</v>
      </c>
      <c r="G699" s="31" t="s">
        <v>127</v>
      </c>
      <c r="H699" s="31" t="s">
        <v>53</v>
      </c>
      <c r="I699" s="35" t="s">
        <v>128</v>
      </c>
      <c r="J699" s="55"/>
      <c r="K699" s="31" t="s">
        <v>129</v>
      </c>
      <c r="L699" s="31" t="s">
        <v>130</v>
      </c>
      <c r="M699" s="31" t="s">
        <v>134</v>
      </c>
      <c r="N699" s="39" t="s">
        <v>131</v>
      </c>
      <c r="O699" s="39"/>
      <c r="P699" s="39">
        <v>4</v>
      </c>
      <c r="Q699" s="31" t="s">
        <v>132</v>
      </c>
      <c r="R699" s="31" t="s">
        <v>60</v>
      </c>
      <c r="S699" s="41" t="s">
        <v>60</v>
      </c>
      <c r="T699" s="29" t="s">
        <v>61</v>
      </c>
      <c r="U699" s="49" t="s">
        <v>62</v>
      </c>
      <c r="V699" s="57" t="s">
        <v>63</v>
      </c>
      <c r="W699" s="61" t="s">
        <v>64</v>
      </c>
      <c r="X699" s="43" t="s">
        <v>65</v>
      </c>
      <c r="Y699" s="43">
        <v>40725</v>
      </c>
      <c r="Z699" s="31">
        <v>100</v>
      </c>
      <c r="AA699" s="31">
        <v>351</v>
      </c>
      <c r="AB699" s="31" t="s">
        <v>66</v>
      </c>
      <c r="AC699" s="31">
        <v>3845</v>
      </c>
      <c r="AD699" s="31" t="s">
        <v>105</v>
      </c>
      <c r="AE699" s="39"/>
      <c r="AF699" s="39" t="s">
        <v>68</v>
      </c>
      <c r="AG699" s="31" t="s">
        <v>69</v>
      </c>
      <c r="AH699" s="31">
        <v>1.2</v>
      </c>
      <c r="AI699" s="31"/>
      <c r="AJ699" s="31">
        <v>93</v>
      </c>
      <c r="AK699" s="39"/>
      <c r="AL699" s="26">
        <v>1.2903225806451613E-2</v>
      </c>
      <c r="AM699" s="37" t="s">
        <v>53</v>
      </c>
      <c r="AN699" s="31" t="s">
        <v>70</v>
      </c>
      <c r="AO699" s="31"/>
      <c r="AP699" s="45" t="s">
        <v>71</v>
      </c>
      <c r="AQ699" s="27" t="str">
        <f t="shared" si="24"/>
        <v>Record Complete</v>
      </c>
      <c r="AR699" s="35" t="s">
        <v>135</v>
      </c>
      <c r="AS699" s="5" t="str">
        <f t="shared" si="25"/>
        <v/>
      </c>
      <c r="AT699" t="s">
        <v>17200</v>
      </c>
    </row>
    <row r="700" spans="1:46" ht="15.75" thickBot="1" x14ac:dyDescent="0.3">
      <c r="A700" s="48" t="s">
        <v>126</v>
      </c>
      <c r="B700" s="50">
        <v>433</v>
      </c>
      <c r="C700" s="50" t="s">
        <v>49</v>
      </c>
      <c r="D700" s="50" t="s">
        <v>117</v>
      </c>
      <c r="E700" s="51" t="str">
        <f ca="1">IF(ISERROR(INDIRECT(CONCATENATE("FIPs_codes!",ADDRESS((MATCH($D700,INDIRECT($C700),0)+MATCH($C700,FIPs_codes!$G$1:$G$3296,0)-1),COLUMN(FIPs_codes!A698))))),"",INDIRECT(CONCATENATE("FIPs_codes!",ADDRESS((MATCH($D700,INDIRECT($C700),0)+MATCH($C700,FIPs_codes!$G$1:$G$3296,0)-1),COLUMN(FIPs_codes!A698)))))</f>
        <v>02016</v>
      </c>
      <c r="F700" s="51">
        <f ca="1">IF(ISERROR(INDIRECT(CONCATENATE("FIPs_codes!",ADDRESS((MATCH($D700,INDIRECT($C700),0)+MATCH($C700,FIPs_codes!$G$1:$G$3296,0)-1),COLUMN(FIPs_codes!C698))))),"",INDIRECT(CONCATENATE("FIPs_codes!",ADDRESS((MATCH($D700,INDIRECT($C700),0)+MATCH($C700,FIPs_codes!$G$1:$G$3296,0)-1),COLUMN(FIPs_codes!C698)))))</f>
        <v>10</v>
      </c>
      <c r="G700" s="50" t="s">
        <v>127</v>
      </c>
      <c r="H700" s="50" t="s">
        <v>53</v>
      </c>
      <c r="I700" s="54" t="s">
        <v>128</v>
      </c>
      <c r="J700" s="38"/>
      <c r="K700" s="50" t="s">
        <v>129</v>
      </c>
      <c r="L700" s="50" t="s">
        <v>130</v>
      </c>
      <c r="M700" s="50" t="s">
        <v>134</v>
      </c>
      <c r="N700" s="58" t="s">
        <v>131</v>
      </c>
      <c r="O700" s="58"/>
      <c r="P700" s="58">
        <v>4</v>
      </c>
      <c r="Q700" s="50" t="s">
        <v>132</v>
      </c>
      <c r="R700" s="50" t="s">
        <v>60</v>
      </c>
      <c r="S700" s="60" t="s">
        <v>60</v>
      </c>
      <c r="T700" s="48" t="s">
        <v>61</v>
      </c>
      <c r="U700" s="32" t="s">
        <v>62</v>
      </c>
      <c r="V700" s="40" t="s">
        <v>63</v>
      </c>
      <c r="W700" s="44" t="s">
        <v>64</v>
      </c>
      <c r="X700" s="62" t="s">
        <v>65</v>
      </c>
      <c r="Y700" s="62">
        <v>40725</v>
      </c>
      <c r="Z700" s="50">
        <v>50</v>
      </c>
      <c r="AA700" s="50">
        <v>327</v>
      </c>
      <c r="AB700" s="50" t="s">
        <v>66</v>
      </c>
      <c r="AC700" s="50">
        <v>3317</v>
      </c>
      <c r="AD700" s="50" t="s">
        <v>105</v>
      </c>
      <c r="AE700" s="58"/>
      <c r="AF700" s="58" t="s">
        <v>68</v>
      </c>
      <c r="AG700" s="50" t="s">
        <v>69</v>
      </c>
      <c r="AH700" s="50">
        <v>0.9</v>
      </c>
      <c r="AI700" s="50"/>
      <c r="AJ700" s="50">
        <v>124</v>
      </c>
      <c r="AK700" s="58"/>
      <c r="AL700" s="26">
        <v>7.2580645161290326E-3</v>
      </c>
      <c r="AM700" s="56" t="s">
        <v>53</v>
      </c>
      <c r="AN700" s="50" t="s">
        <v>70</v>
      </c>
      <c r="AO700" s="50"/>
      <c r="AP700" s="64" t="s">
        <v>71</v>
      </c>
      <c r="AQ700" s="27" t="str">
        <f t="shared" si="24"/>
        <v>Record Complete</v>
      </c>
      <c r="AR700" s="54" t="s">
        <v>135</v>
      </c>
      <c r="AS700" s="5" t="str">
        <f t="shared" si="25"/>
        <v/>
      </c>
      <c r="AT700" t="s">
        <v>17200</v>
      </c>
    </row>
    <row r="701" spans="1:46" ht="15.75" thickBot="1" x14ac:dyDescent="0.3">
      <c r="A701" s="29" t="s">
        <v>126</v>
      </c>
      <c r="B701" s="31">
        <v>433</v>
      </c>
      <c r="C701" s="31" t="s">
        <v>49</v>
      </c>
      <c r="D701" s="31" t="s">
        <v>117</v>
      </c>
      <c r="E701" s="51" t="str">
        <f ca="1">IF(ISERROR(INDIRECT(CONCATENATE("FIPs_codes!",ADDRESS((MATCH($D701,INDIRECT($C701),0)+MATCH($C701,FIPs_codes!$G$1:$G$3296,0)-1),COLUMN(FIPs_codes!A699))))),"",INDIRECT(CONCATENATE("FIPs_codes!",ADDRESS((MATCH($D701,INDIRECT($C701),0)+MATCH($C701,FIPs_codes!$G$1:$G$3296,0)-1),COLUMN(FIPs_codes!A699)))))</f>
        <v>02016</v>
      </c>
      <c r="F701" s="51">
        <f ca="1">IF(ISERROR(INDIRECT(CONCATENATE("FIPs_codes!",ADDRESS((MATCH($D701,INDIRECT($C701),0)+MATCH($C701,FIPs_codes!$G$1:$G$3296,0)-1),COLUMN(FIPs_codes!C699))))),"",INDIRECT(CONCATENATE("FIPs_codes!",ADDRESS((MATCH($D701,INDIRECT($C701),0)+MATCH($C701,FIPs_codes!$G$1:$G$3296,0)-1),COLUMN(FIPs_codes!C699)))))</f>
        <v>10</v>
      </c>
      <c r="G701" s="31" t="s">
        <v>127</v>
      </c>
      <c r="H701" s="31" t="s">
        <v>53</v>
      </c>
      <c r="I701" s="35" t="s">
        <v>128</v>
      </c>
      <c r="J701" s="55"/>
      <c r="K701" s="31" t="s">
        <v>129</v>
      </c>
      <c r="L701" s="31" t="s">
        <v>130</v>
      </c>
      <c r="M701" s="31" t="s">
        <v>103</v>
      </c>
      <c r="N701" s="39" t="s">
        <v>131</v>
      </c>
      <c r="O701" s="39"/>
      <c r="P701" s="39">
        <v>5</v>
      </c>
      <c r="Q701" s="31" t="s">
        <v>132</v>
      </c>
      <c r="R701" s="31" t="s">
        <v>60</v>
      </c>
      <c r="S701" s="41" t="s">
        <v>60</v>
      </c>
      <c r="T701" s="29" t="s">
        <v>61</v>
      </c>
      <c r="U701" s="49" t="s">
        <v>62</v>
      </c>
      <c r="V701" s="57" t="s">
        <v>63</v>
      </c>
      <c r="W701" s="61" t="s">
        <v>64</v>
      </c>
      <c r="X701" s="43" t="s">
        <v>65</v>
      </c>
      <c r="Y701" s="43">
        <v>40726</v>
      </c>
      <c r="Z701" s="31">
        <v>100</v>
      </c>
      <c r="AA701" s="31">
        <v>341</v>
      </c>
      <c r="AB701" s="31" t="s">
        <v>66</v>
      </c>
      <c r="AC701" s="31">
        <v>3565</v>
      </c>
      <c r="AD701" s="31" t="s">
        <v>105</v>
      </c>
      <c r="AE701" s="39"/>
      <c r="AF701" s="39" t="s">
        <v>68</v>
      </c>
      <c r="AG701" s="31" t="s">
        <v>69</v>
      </c>
      <c r="AH701" s="31">
        <v>0.5</v>
      </c>
      <c r="AI701" s="31"/>
      <c r="AJ701" s="31">
        <v>68</v>
      </c>
      <c r="AK701" s="39"/>
      <c r="AL701" s="26">
        <v>7.3529411764705881E-3</v>
      </c>
      <c r="AM701" s="37" t="s">
        <v>53</v>
      </c>
      <c r="AN701" s="31" t="s">
        <v>70</v>
      </c>
      <c r="AO701" s="31"/>
      <c r="AP701" s="45" t="s">
        <v>71</v>
      </c>
      <c r="AQ701" s="27" t="str">
        <f t="shared" si="24"/>
        <v>Record Complete</v>
      </c>
      <c r="AR701" s="35"/>
      <c r="AS701" s="5" t="str">
        <f t="shared" si="25"/>
        <v/>
      </c>
      <c r="AT701" t="s">
        <v>17200</v>
      </c>
    </row>
    <row r="702" spans="1:46" ht="15.75" thickBot="1" x14ac:dyDescent="0.3">
      <c r="A702" s="48" t="s">
        <v>126</v>
      </c>
      <c r="B702" s="50">
        <v>433</v>
      </c>
      <c r="C702" s="50" t="s">
        <v>49</v>
      </c>
      <c r="D702" s="50" t="s">
        <v>117</v>
      </c>
      <c r="E702" s="51" t="str">
        <f ca="1">IF(ISERROR(INDIRECT(CONCATENATE("FIPs_codes!",ADDRESS((MATCH($D702,INDIRECT($C702),0)+MATCH($C702,FIPs_codes!$G$1:$G$3296,0)-1),COLUMN(FIPs_codes!A700))))),"",INDIRECT(CONCATENATE("FIPs_codes!",ADDRESS((MATCH($D702,INDIRECT($C702),0)+MATCH($C702,FIPs_codes!$G$1:$G$3296,0)-1),COLUMN(FIPs_codes!A700)))))</f>
        <v>02016</v>
      </c>
      <c r="F702" s="51">
        <f ca="1">IF(ISERROR(INDIRECT(CONCATENATE("FIPs_codes!",ADDRESS((MATCH($D702,INDIRECT($C702),0)+MATCH($C702,FIPs_codes!$G$1:$G$3296,0)-1),COLUMN(FIPs_codes!C700))))),"",INDIRECT(CONCATENATE("FIPs_codes!",ADDRESS((MATCH($D702,INDIRECT($C702),0)+MATCH($C702,FIPs_codes!$G$1:$G$3296,0)-1),COLUMN(FIPs_codes!C700)))))</f>
        <v>10</v>
      </c>
      <c r="G702" s="50" t="s">
        <v>127</v>
      </c>
      <c r="H702" s="50" t="s">
        <v>53</v>
      </c>
      <c r="I702" s="54" t="s">
        <v>128</v>
      </c>
      <c r="J702" s="38"/>
      <c r="K702" s="50" t="s">
        <v>129</v>
      </c>
      <c r="L702" s="50" t="s">
        <v>130</v>
      </c>
      <c r="M702" s="50" t="s">
        <v>134</v>
      </c>
      <c r="N702" s="58" t="s">
        <v>131</v>
      </c>
      <c r="O702" s="58"/>
      <c r="P702" s="58">
        <v>5</v>
      </c>
      <c r="Q702" s="50" t="s">
        <v>132</v>
      </c>
      <c r="R702" s="50" t="s">
        <v>60</v>
      </c>
      <c r="S702" s="60" t="s">
        <v>60</v>
      </c>
      <c r="T702" s="48" t="s">
        <v>61</v>
      </c>
      <c r="U702" s="32" t="s">
        <v>62</v>
      </c>
      <c r="V702" s="40" t="s">
        <v>63</v>
      </c>
      <c r="W702" s="44" t="s">
        <v>64</v>
      </c>
      <c r="X702" s="62" t="s">
        <v>65</v>
      </c>
      <c r="Y702" s="62">
        <v>40726</v>
      </c>
      <c r="Z702" s="50">
        <v>100</v>
      </c>
      <c r="AA702" s="50">
        <v>341</v>
      </c>
      <c r="AB702" s="50" t="s">
        <v>66</v>
      </c>
      <c r="AC702" s="50">
        <v>3526</v>
      </c>
      <c r="AD702" s="50" t="s">
        <v>105</v>
      </c>
      <c r="AE702" s="58"/>
      <c r="AF702" s="58" t="s">
        <v>68</v>
      </c>
      <c r="AG702" s="50" t="s">
        <v>69</v>
      </c>
      <c r="AH702" s="50">
        <v>0.8</v>
      </c>
      <c r="AI702" s="50"/>
      <c r="AJ702" s="50">
        <v>97</v>
      </c>
      <c r="AK702" s="58"/>
      <c r="AL702" s="26">
        <v>8.2474226804123713E-3</v>
      </c>
      <c r="AM702" s="56" t="s">
        <v>53</v>
      </c>
      <c r="AN702" s="50" t="s">
        <v>70</v>
      </c>
      <c r="AO702" s="50"/>
      <c r="AP702" s="64" t="s">
        <v>71</v>
      </c>
      <c r="AQ702" s="27" t="str">
        <f t="shared" si="24"/>
        <v>Record Complete</v>
      </c>
      <c r="AR702" s="54"/>
      <c r="AS702" s="5" t="str">
        <f t="shared" si="25"/>
        <v/>
      </c>
      <c r="AT702" t="s">
        <v>17200</v>
      </c>
    </row>
    <row r="703" spans="1:46" ht="15.75" thickBot="1" x14ac:dyDescent="0.3">
      <c r="A703" s="29" t="s">
        <v>126</v>
      </c>
      <c r="B703" s="31">
        <v>433</v>
      </c>
      <c r="C703" s="31" t="s">
        <v>49</v>
      </c>
      <c r="D703" s="31" t="s">
        <v>117</v>
      </c>
      <c r="E703" s="51" t="str">
        <f ca="1">IF(ISERROR(INDIRECT(CONCATENATE("FIPs_codes!",ADDRESS((MATCH($D703,INDIRECT($C703),0)+MATCH($C703,FIPs_codes!$G$1:$G$3296,0)-1),COLUMN(FIPs_codes!A701))))),"",INDIRECT(CONCATENATE("FIPs_codes!",ADDRESS((MATCH($D703,INDIRECT($C703),0)+MATCH($C703,FIPs_codes!$G$1:$G$3296,0)-1),COLUMN(FIPs_codes!A701)))))</f>
        <v>02016</v>
      </c>
      <c r="F703" s="51">
        <f ca="1">IF(ISERROR(INDIRECT(CONCATENATE("FIPs_codes!",ADDRESS((MATCH($D703,INDIRECT($C703),0)+MATCH($C703,FIPs_codes!$G$1:$G$3296,0)-1),COLUMN(FIPs_codes!C701))))),"",INDIRECT(CONCATENATE("FIPs_codes!",ADDRESS((MATCH($D703,INDIRECT($C703),0)+MATCH($C703,FIPs_codes!$G$1:$G$3296,0)-1),COLUMN(FIPs_codes!C701)))))</f>
        <v>10</v>
      </c>
      <c r="G703" s="31" t="s">
        <v>127</v>
      </c>
      <c r="H703" s="31" t="s">
        <v>53</v>
      </c>
      <c r="I703" s="35" t="s">
        <v>128</v>
      </c>
      <c r="J703" s="55"/>
      <c r="K703" s="31" t="s">
        <v>129</v>
      </c>
      <c r="L703" s="31" t="s">
        <v>130</v>
      </c>
      <c r="M703" s="31" t="s">
        <v>134</v>
      </c>
      <c r="N703" s="39" t="s">
        <v>131</v>
      </c>
      <c r="O703" s="39"/>
      <c r="P703" s="39">
        <v>4</v>
      </c>
      <c r="Q703" s="31" t="s">
        <v>132</v>
      </c>
      <c r="R703" s="31" t="s">
        <v>60</v>
      </c>
      <c r="S703" s="41" t="s">
        <v>60</v>
      </c>
      <c r="T703" s="29" t="s">
        <v>61</v>
      </c>
      <c r="U703" s="49" t="s">
        <v>62</v>
      </c>
      <c r="V703" s="57" t="s">
        <v>63</v>
      </c>
      <c r="W703" s="61" t="s">
        <v>64</v>
      </c>
      <c r="X703" s="43" t="s">
        <v>65</v>
      </c>
      <c r="Y703" s="43">
        <v>40726</v>
      </c>
      <c r="Z703" s="31">
        <v>75</v>
      </c>
      <c r="AA703" s="31">
        <v>337</v>
      </c>
      <c r="AB703" s="31" t="s">
        <v>66</v>
      </c>
      <c r="AC703" s="31">
        <v>3388</v>
      </c>
      <c r="AD703" s="31" t="s">
        <v>105</v>
      </c>
      <c r="AE703" s="39"/>
      <c r="AF703" s="39" t="s">
        <v>68</v>
      </c>
      <c r="AG703" s="31" t="s">
        <v>69</v>
      </c>
      <c r="AH703" s="31">
        <v>1.8</v>
      </c>
      <c r="AI703" s="31"/>
      <c r="AJ703" s="31">
        <v>100</v>
      </c>
      <c r="AK703" s="39"/>
      <c r="AL703" s="26">
        <v>1.8000000000000002E-2</v>
      </c>
      <c r="AM703" s="37" t="s">
        <v>53</v>
      </c>
      <c r="AN703" s="31" t="s">
        <v>70</v>
      </c>
      <c r="AO703" s="31"/>
      <c r="AP703" s="45" t="s">
        <v>71</v>
      </c>
      <c r="AQ703" s="27" t="str">
        <f t="shared" si="24"/>
        <v>Record Complete</v>
      </c>
      <c r="AR703" s="35" t="s">
        <v>135</v>
      </c>
      <c r="AS703" s="5" t="str">
        <f t="shared" si="25"/>
        <v/>
      </c>
      <c r="AT703" t="s">
        <v>17200</v>
      </c>
    </row>
    <row r="704" spans="1:46" ht="15.75" thickBot="1" x14ac:dyDescent="0.3">
      <c r="A704" s="48" t="s">
        <v>126</v>
      </c>
      <c r="B704" s="50">
        <v>433</v>
      </c>
      <c r="C704" s="50" t="s">
        <v>49</v>
      </c>
      <c r="D704" s="50" t="s">
        <v>117</v>
      </c>
      <c r="E704" s="51" t="str">
        <f ca="1">IF(ISERROR(INDIRECT(CONCATENATE("FIPs_codes!",ADDRESS((MATCH($D704,INDIRECT($C704),0)+MATCH($C704,FIPs_codes!$G$1:$G$3296,0)-1),COLUMN(FIPs_codes!A702))))),"",INDIRECT(CONCATENATE("FIPs_codes!",ADDRESS((MATCH($D704,INDIRECT($C704),0)+MATCH($C704,FIPs_codes!$G$1:$G$3296,0)-1),COLUMN(FIPs_codes!A702)))))</f>
        <v>02016</v>
      </c>
      <c r="F704" s="51">
        <f ca="1">IF(ISERROR(INDIRECT(CONCATENATE("FIPs_codes!",ADDRESS((MATCH($D704,INDIRECT($C704),0)+MATCH($C704,FIPs_codes!$G$1:$G$3296,0)-1),COLUMN(FIPs_codes!C702))))),"",INDIRECT(CONCATENATE("FIPs_codes!",ADDRESS((MATCH($D704,INDIRECT($C704),0)+MATCH($C704,FIPs_codes!$G$1:$G$3296,0)-1),COLUMN(FIPs_codes!C702)))))</f>
        <v>10</v>
      </c>
      <c r="G704" s="50" t="s">
        <v>127</v>
      </c>
      <c r="H704" s="50" t="s">
        <v>53</v>
      </c>
      <c r="I704" s="54" t="s">
        <v>128</v>
      </c>
      <c r="J704" s="38"/>
      <c r="K704" s="50" t="s">
        <v>129</v>
      </c>
      <c r="L704" s="50" t="s">
        <v>130</v>
      </c>
      <c r="M704" s="50" t="s">
        <v>103</v>
      </c>
      <c r="N704" s="58" t="s">
        <v>131</v>
      </c>
      <c r="O704" s="58"/>
      <c r="P704" s="58">
        <v>5</v>
      </c>
      <c r="Q704" s="50" t="s">
        <v>132</v>
      </c>
      <c r="R704" s="50" t="s">
        <v>60</v>
      </c>
      <c r="S704" s="60" t="s">
        <v>60</v>
      </c>
      <c r="T704" s="48" t="s">
        <v>61</v>
      </c>
      <c r="U704" s="32" t="s">
        <v>62</v>
      </c>
      <c r="V704" s="40" t="s">
        <v>63</v>
      </c>
      <c r="W704" s="44" t="s">
        <v>64</v>
      </c>
      <c r="X704" s="62" t="s">
        <v>65</v>
      </c>
      <c r="Y704" s="62">
        <v>40727</v>
      </c>
      <c r="Z704" s="50">
        <v>75</v>
      </c>
      <c r="AA704" s="50">
        <v>345</v>
      </c>
      <c r="AB704" s="50" t="s">
        <v>66</v>
      </c>
      <c r="AC704" s="50">
        <v>3374</v>
      </c>
      <c r="AD704" s="50" t="s">
        <v>105</v>
      </c>
      <c r="AE704" s="58"/>
      <c r="AF704" s="58" t="s">
        <v>68</v>
      </c>
      <c r="AG704" s="50" t="s">
        <v>69</v>
      </c>
      <c r="AH704" s="50">
        <v>0.4</v>
      </c>
      <c r="AI704" s="50"/>
      <c r="AJ704" s="50">
        <v>64</v>
      </c>
      <c r="AK704" s="58"/>
      <c r="AL704" s="26">
        <v>6.2500000000000003E-3</v>
      </c>
      <c r="AM704" s="56" t="s">
        <v>53</v>
      </c>
      <c r="AN704" s="50" t="s">
        <v>70</v>
      </c>
      <c r="AO704" s="50"/>
      <c r="AP704" s="64" t="s">
        <v>71</v>
      </c>
      <c r="AQ704" s="27" t="str">
        <f t="shared" si="24"/>
        <v>Record Complete</v>
      </c>
      <c r="AR704" s="54"/>
      <c r="AS704" s="5" t="str">
        <f t="shared" si="25"/>
        <v/>
      </c>
      <c r="AT704" t="s">
        <v>17200</v>
      </c>
    </row>
    <row r="705" spans="1:46" ht="15.75" thickBot="1" x14ac:dyDescent="0.3">
      <c r="A705" s="29" t="s">
        <v>126</v>
      </c>
      <c r="B705" s="31">
        <v>433</v>
      </c>
      <c r="C705" s="31" t="s">
        <v>49</v>
      </c>
      <c r="D705" s="31" t="s">
        <v>117</v>
      </c>
      <c r="E705" s="51" t="str">
        <f ca="1">IF(ISERROR(INDIRECT(CONCATENATE("FIPs_codes!",ADDRESS((MATCH($D705,INDIRECT($C705),0)+MATCH($C705,FIPs_codes!$G$1:$G$3296,0)-1),COLUMN(FIPs_codes!A703))))),"",INDIRECT(CONCATENATE("FIPs_codes!",ADDRESS((MATCH($D705,INDIRECT($C705),0)+MATCH($C705,FIPs_codes!$G$1:$G$3296,0)-1),COLUMN(FIPs_codes!A703)))))</f>
        <v>02016</v>
      </c>
      <c r="F705" s="51">
        <f ca="1">IF(ISERROR(INDIRECT(CONCATENATE("FIPs_codes!",ADDRESS((MATCH($D705,INDIRECT($C705),0)+MATCH($C705,FIPs_codes!$G$1:$G$3296,0)-1),COLUMN(FIPs_codes!C703))))),"",INDIRECT(CONCATENATE("FIPs_codes!",ADDRESS((MATCH($D705,INDIRECT($C705),0)+MATCH($C705,FIPs_codes!$G$1:$G$3296,0)-1),COLUMN(FIPs_codes!C703)))))</f>
        <v>10</v>
      </c>
      <c r="G705" s="31" t="s">
        <v>127</v>
      </c>
      <c r="H705" s="31" t="s">
        <v>53</v>
      </c>
      <c r="I705" s="35" t="s">
        <v>128</v>
      </c>
      <c r="J705" s="55"/>
      <c r="K705" s="31" t="s">
        <v>129</v>
      </c>
      <c r="L705" s="31" t="s">
        <v>130</v>
      </c>
      <c r="M705" s="31" t="s">
        <v>134</v>
      </c>
      <c r="N705" s="39" t="s">
        <v>131</v>
      </c>
      <c r="O705" s="39"/>
      <c r="P705" s="39">
        <v>5</v>
      </c>
      <c r="Q705" s="31" t="s">
        <v>132</v>
      </c>
      <c r="R705" s="31" t="s">
        <v>60</v>
      </c>
      <c r="S705" s="41" t="s">
        <v>60</v>
      </c>
      <c r="T705" s="29" t="s">
        <v>61</v>
      </c>
      <c r="U705" s="49" t="s">
        <v>62</v>
      </c>
      <c r="V705" s="57" t="s">
        <v>63</v>
      </c>
      <c r="W705" s="61" t="s">
        <v>64</v>
      </c>
      <c r="X705" s="43" t="s">
        <v>65</v>
      </c>
      <c r="Y705" s="43">
        <v>40727</v>
      </c>
      <c r="Z705" s="31">
        <v>75</v>
      </c>
      <c r="AA705" s="31">
        <v>326</v>
      </c>
      <c r="AB705" s="31" t="s">
        <v>66</v>
      </c>
      <c r="AC705" s="31">
        <v>3393</v>
      </c>
      <c r="AD705" s="31" t="s">
        <v>105</v>
      </c>
      <c r="AE705" s="39"/>
      <c r="AF705" s="39" t="s">
        <v>68</v>
      </c>
      <c r="AG705" s="31" t="s">
        <v>69</v>
      </c>
      <c r="AH705" s="31">
        <v>0.6</v>
      </c>
      <c r="AI705" s="31"/>
      <c r="AJ705" s="31">
        <v>79</v>
      </c>
      <c r="AK705" s="39"/>
      <c r="AL705" s="26">
        <v>7.5949367088607592E-3</v>
      </c>
      <c r="AM705" s="37" t="s">
        <v>53</v>
      </c>
      <c r="AN705" s="31" t="s">
        <v>70</v>
      </c>
      <c r="AO705" s="31"/>
      <c r="AP705" s="45" t="s">
        <v>71</v>
      </c>
      <c r="AQ705" s="27" t="str">
        <f t="shared" si="24"/>
        <v>Record Complete</v>
      </c>
      <c r="AR705" s="35"/>
      <c r="AS705" s="5" t="str">
        <f t="shared" si="25"/>
        <v/>
      </c>
      <c r="AT705" t="s">
        <v>17200</v>
      </c>
    </row>
    <row r="706" spans="1:46" ht="15.75" thickBot="1" x14ac:dyDescent="0.3">
      <c r="A706" s="29" t="s">
        <v>126</v>
      </c>
      <c r="B706" s="31">
        <v>433</v>
      </c>
      <c r="C706" s="31" t="s">
        <v>49</v>
      </c>
      <c r="D706" s="31" t="s">
        <v>117</v>
      </c>
      <c r="E706" s="51" t="str">
        <f ca="1">IF(ISERROR(INDIRECT(CONCATENATE("FIPs_codes!",ADDRESS((MATCH($D706,INDIRECT($C706),0)+MATCH($C706,FIPs_codes!$G$1:$G$3296,0)-1),COLUMN(FIPs_codes!A704))))),"",INDIRECT(CONCATENATE("FIPs_codes!",ADDRESS((MATCH($D706,INDIRECT($C706),0)+MATCH($C706,FIPs_codes!$G$1:$G$3296,0)-1),COLUMN(FIPs_codes!A704)))))</f>
        <v>02016</v>
      </c>
      <c r="F706" s="51">
        <f ca="1">IF(ISERROR(INDIRECT(CONCATENATE("FIPs_codes!",ADDRESS((MATCH($D706,INDIRECT($C706),0)+MATCH($C706,FIPs_codes!$G$1:$G$3296,0)-1),COLUMN(FIPs_codes!C704))))),"",INDIRECT(CONCATENATE("FIPs_codes!",ADDRESS((MATCH($D706,INDIRECT($C706),0)+MATCH($C706,FIPs_codes!$G$1:$G$3296,0)-1),COLUMN(FIPs_codes!C704)))))</f>
        <v>10</v>
      </c>
      <c r="G706" s="31" t="s">
        <v>127</v>
      </c>
      <c r="H706" s="31" t="s">
        <v>53</v>
      </c>
      <c r="I706" s="35" t="s">
        <v>128</v>
      </c>
      <c r="J706" s="55"/>
      <c r="K706" s="31" t="s">
        <v>129</v>
      </c>
      <c r="L706" s="31" t="s">
        <v>130</v>
      </c>
      <c r="M706" s="31" t="s">
        <v>134</v>
      </c>
      <c r="N706" s="39" t="s">
        <v>131</v>
      </c>
      <c r="O706" s="39"/>
      <c r="P706" s="39">
        <v>5</v>
      </c>
      <c r="Q706" s="31" t="s">
        <v>132</v>
      </c>
      <c r="R706" s="31" t="s">
        <v>60</v>
      </c>
      <c r="S706" s="41" t="s">
        <v>60</v>
      </c>
      <c r="T706" s="29" t="s">
        <v>61</v>
      </c>
      <c r="U706" s="49" t="s">
        <v>62</v>
      </c>
      <c r="V706" s="57" t="s">
        <v>63</v>
      </c>
      <c r="W706" s="61" t="s">
        <v>64</v>
      </c>
      <c r="X706" s="43" t="s">
        <v>65</v>
      </c>
      <c r="Y706" s="43">
        <v>40727</v>
      </c>
      <c r="Z706" s="31">
        <v>25</v>
      </c>
      <c r="AA706" s="31">
        <v>292</v>
      </c>
      <c r="AB706" s="31" t="s">
        <v>66</v>
      </c>
      <c r="AC706" s="31">
        <v>1809</v>
      </c>
      <c r="AD706" s="31" t="s">
        <v>105</v>
      </c>
      <c r="AE706" s="39"/>
      <c r="AF706" s="39" t="s">
        <v>68</v>
      </c>
      <c r="AG706" s="31" t="s">
        <v>69</v>
      </c>
      <c r="AH706" s="31">
        <v>0.1</v>
      </c>
      <c r="AI706" s="31"/>
      <c r="AJ706" s="31">
        <v>112</v>
      </c>
      <c r="AK706" s="39"/>
      <c r="AL706" s="26">
        <v>8.9285714285714294E-4</v>
      </c>
      <c r="AM706" s="37" t="s">
        <v>53</v>
      </c>
      <c r="AN706" s="31" t="s">
        <v>70</v>
      </c>
      <c r="AO706" s="31"/>
      <c r="AP706" s="45" t="s">
        <v>71</v>
      </c>
      <c r="AQ706" s="27" t="str">
        <f t="shared" si="24"/>
        <v>Record Complete</v>
      </c>
      <c r="AR706" s="35"/>
      <c r="AS706" s="5" t="str">
        <f t="shared" si="25"/>
        <v/>
      </c>
      <c r="AT706" t="s">
        <v>17200</v>
      </c>
    </row>
    <row r="707" spans="1:46" ht="15.75" thickBot="1" x14ac:dyDescent="0.3">
      <c r="A707" s="48" t="s">
        <v>126</v>
      </c>
      <c r="B707" s="50">
        <v>433</v>
      </c>
      <c r="C707" s="50" t="s">
        <v>49</v>
      </c>
      <c r="D707" s="50" t="s">
        <v>117</v>
      </c>
      <c r="E707" s="51" t="str">
        <f ca="1">IF(ISERROR(INDIRECT(CONCATENATE("FIPs_codes!",ADDRESS((MATCH($D707,INDIRECT($C707),0)+MATCH($C707,FIPs_codes!$G$1:$G$3296,0)-1),COLUMN(FIPs_codes!A705))))),"",INDIRECT(CONCATENATE("FIPs_codes!",ADDRESS((MATCH($D707,INDIRECT($C707),0)+MATCH($C707,FIPs_codes!$G$1:$G$3296,0)-1),COLUMN(FIPs_codes!A705)))))</f>
        <v>02016</v>
      </c>
      <c r="F707" s="51">
        <f ca="1">IF(ISERROR(INDIRECT(CONCATENATE("FIPs_codes!",ADDRESS((MATCH($D707,INDIRECT($C707),0)+MATCH($C707,FIPs_codes!$G$1:$G$3296,0)-1),COLUMN(FIPs_codes!C705))))),"",INDIRECT(CONCATENATE("FIPs_codes!",ADDRESS((MATCH($D707,INDIRECT($C707),0)+MATCH($C707,FIPs_codes!$G$1:$G$3296,0)-1),COLUMN(FIPs_codes!C705)))))</f>
        <v>10</v>
      </c>
      <c r="G707" s="50" t="s">
        <v>127</v>
      </c>
      <c r="H707" s="50" t="s">
        <v>53</v>
      </c>
      <c r="I707" s="54" t="s">
        <v>128</v>
      </c>
      <c r="J707" s="38"/>
      <c r="K707" s="50" t="s">
        <v>129</v>
      </c>
      <c r="L707" s="50" t="s">
        <v>130</v>
      </c>
      <c r="M707" s="50" t="s">
        <v>134</v>
      </c>
      <c r="N707" s="58" t="s">
        <v>131</v>
      </c>
      <c r="O707" s="58"/>
      <c r="P707" s="58">
        <v>5</v>
      </c>
      <c r="Q707" s="50" t="s">
        <v>132</v>
      </c>
      <c r="R707" s="50" t="s">
        <v>60</v>
      </c>
      <c r="S707" s="60" t="s">
        <v>60</v>
      </c>
      <c r="T707" s="48" t="s">
        <v>61</v>
      </c>
      <c r="U707" s="32" t="s">
        <v>62</v>
      </c>
      <c r="V707" s="40" t="s">
        <v>63</v>
      </c>
      <c r="W707" s="44" t="s">
        <v>64</v>
      </c>
      <c r="X707" s="62" t="s">
        <v>65</v>
      </c>
      <c r="Y707" s="62">
        <v>40727</v>
      </c>
      <c r="Z707" s="50">
        <v>50</v>
      </c>
      <c r="AA707" s="50">
        <v>329</v>
      </c>
      <c r="AB707" s="50" t="s">
        <v>66</v>
      </c>
      <c r="AC707" s="50">
        <v>2996</v>
      </c>
      <c r="AD707" s="50" t="s">
        <v>105</v>
      </c>
      <c r="AE707" s="58"/>
      <c r="AF707" s="58" t="s">
        <v>68</v>
      </c>
      <c r="AG707" s="50" t="s">
        <v>69</v>
      </c>
      <c r="AH707" s="50">
        <v>0.5</v>
      </c>
      <c r="AI707" s="50"/>
      <c r="AJ707" s="50">
        <v>113</v>
      </c>
      <c r="AK707" s="58"/>
      <c r="AL707" s="26">
        <v>4.4247787610619468E-3</v>
      </c>
      <c r="AM707" s="56" t="s">
        <v>53</v>
      </c>
      <c r="AN707" s="50" t="s">
        <v>70</v>
      </c>
      <c r="AO707" s="50"/>
      <c r="AP707" s="64" t="s">
        <v>71</v>
      </c>
      <c r="AQ707" s="27" t="str">
        <f t="shared" si="24"/>
        <v>Record Complete</v>
      </c>
      <c r="AR707" s="54"/>
      <c r="AS707" s="5" t="str">
        <f t="shared" si="25"/>
        <v/>
      </c>
      <c r="AT707" t="s">
        <v>17200</v>
      </c>
    </row>
    <row r="708" spans="1:46" ht="15.75" thickBot="1" x14ac:dyDescent="0.3">
      <c r="A708" s="48" t="s">
        <v>126</v>
      </c>
      <c r="B708" s="50">
        <v>433</v>
      </c>
      <c r="C708" s="50" t="s">
        <v>49</v>
      </c>
      <c r="D708" s="50" t="s">
        <v>117</v>
      </c>
      <c r="E708" s="51" t="str">
        <f ca="1">IF(ISERROR(INDIRECT(CONCATENATE("FIPs_codes!",ADDRESS((MATCH($D708,INDIRECT($C708),0)+MATCH($C708,FIPs_codes!$G$1:$G$3296,0)-1),COLUMN(FIPs_codes!A706))))),"",INDIRECT(CONCATENATE("FIPs_codes!",ADDRESS((MATCH($D708,INDIRECT($C708),0)+MATCH($C708,FIPs_codes!$G$1:$G$3296,0)-1),COLUMN(FIPs_codes!A706)))))</f>
        <v>02016</v>
      </c>
      <c r="F708" s="51">
        <f ca="1">IF(ISERROR(INDIRECT(CONCATENATE("FIPs_codes!",ADDRESS((MATCH($D708,INDIRECT($C708),0)+MATCH($C708,FIPs_codes!$G$1:$G$3296,0)-1),COLUMN(FIPs_codes!C706))))),"",INDIRECT(CONCATENATE("FIPs_codes!",ADDRESS((MATCH($D708,INDIRECT($C708),0)+MATCH($C708,FIPs_codes!$G$1:$G$3296,0)-1),COLUMN(FIPs_codes!C706)))))</f>
        <v>10</v>
      </c>
      <c r="G708" s="50" t="s">
        <v>127</v>
      </c>
      <c r="H708" s="50" t="s">
        <v>53</v>
      </c>
      <c r="I708" s="54" t="s">
        <v>128</v>
      </c>
      <c r="J708" s="38"/>
      <c r="K708" s="50" t="s">
        <v>129</v>
      </c>
      <c r="L708" s="50" t="s">
        <v>130</v>
      </c>
      <c r="M708" s="50" t="s">
        <v>103</v>
      </c>
      <c r="N708" s="58" t="s">
        <v>131</v>
      </c>
      <c r="O708" s="58"/>
      <c r="P708" s="58">
        <v>5</v>
      </c>
      <c r="Q708" s="50" t="s">
        <v>132</v>
      </c>
      <c r="R708" s="50" t="s">
        <v>60</v>
      </c>
      <c r="S708" s="60" t="s">
        <v>60</v>
      </c>
      <c r="T708" s="48" t="s">
        <v>61</v>
      </c>
      <c r="U708" s="32" t="s">
        <v>62</v>
      </c>
      <c r="V708" s="40" t="s">
        <v>63</v>
      </c>
      <c r="W708" s="44" t="s">
        <v>64</v>
      </c>
      <c r="X708" s="62" t="s">
        <v>65</v>
      </c>
      <c r="Y708" s="62">
        <v>40728</v>
      </c>
      <c r="Z708" s="50">
        <v>50</v>
      </c>
      <c r="AA708" s="50">
        <v>308</v>
      </c>
      <c r="AB708" s="50" t="s">
        <v>66</v>
      </c>
      <c r="AC708" s="50">
        <v>2283</v>
      </c>
      <c r="AD708" s="50" t="s">
        <v>105</v>
      </c>
      <c r="AE708" s="58"/>
      <c r="AF708" s="58" t="s">
        <v>68</v>
      </c>
      <c r="AG708" s="50" t="s">
        <v>69</v>
      </c>
      <c r="AH708" s="50">
        <v>0.4</v>
      </c>
      <c r="AI708" s="50"/>
      <c r="AJ708" s="50">
        <v>76</v>
      </c>
      <c r="AK708" s="58"/>
      <c r="AL708" s="26">
        <v>5.263157894736842E-3</v>
      </c>
      <c r="AM708" s="56" t="s">
        <v>53</v>
      </c>
      <c r="AN708" s="50" t="s">
        <v>70</v>
      </c>
      <c r="AO708" s="50"/>
      <c r="AP708" s="64" t="s">
        <v>71</v>
      </c>
      <c r="AQ708" s="27" t="str">
        <f t="shared" ref="AQ708:AQ771" si="26">IF(OR(ISBLANK(B708),ISBLANK(C708),ISBLANK(D708),ISBLANK(G708),ISBLANK(H708),NOT(OR(NOT(ISBLANK(J708)),AND(NOT(ISBLANK(K708)),NOT(ISBLANK(L708))))),ISBLANK(M708),ISBLANK(Q708),ISBLANK(R708),ISBLANK(U708),ISBLANK(W708),ISBLANK(X708),ISBLANK(Y708),ISBLANK(Z708),ISBLANK(AA708),ISBLANK(AB708),ISBLANK(AC708),ISBLANK(AD708),ISBLANK(AM708),ISBLANK(AN708),AND(ISBLANK(AO708),ISBLANK(AP708))),"Record incomplete","Record Complete")</f>
        <v>Record Complete</v>
      </c>
      <c r="AR708" s="54"/>
      <c r="AS708" s="5" t="str">
        <f t="shared" ref="AS708:AS771" si="27">IF(AND(A707=A707,K708=K707,L708=L707,N708=N707,Y708=Y707,Z708=Z707,AJ708=AJ707,AI708=AI707),"DUP","")</f>
        <v/>
      </c>
      <c r="AT708" t="s">
        <v>17200</v>
      </c>
    </row>
    <row r="709" spans="1:46" ht="15.75" thickBot="1" x14ac:dyDescent="0.3">
      <c r="A709" s="29" t="s">
        <v>126</v>
      </c>
      <c r="B709" s="31">
        <v>433</v>
      </c>
      <c r="C709" s="31" t="s">
        <v>49</v>
      </c>
      <c r="D709" s="31" t="s">
        <v>117</v>
      </c>
      <c r="E709" s="51" t="str">
        <f ca="1">IF(ISERROR(INDIRECT(CONCATENATE("FIPs_codes!",ADDRESS((MATCH($D709,INDIRECT($C709),0)+MATCH($C709,FIPs_codes!$G$1:$G$3296,0)-1),COLUMN(FIPs_codes!A707))))),"",INDIRECT(CONCATENATE("FIPs_codes!",ADDRESS((MATCH($D709,INDIRECT($C709),0)+MATCH($C709,FIPs_codes!$G$1:$G$3296,0)-1),COLUMN(FIPs_codes!A707)))))</f>
        <v>02016</v>
      </c>
      <c r="F709" s="51">
        <f ca="1">IF(ISERROR(INDIRECT(CONCATENATE("FIPs_codes!",ADDRESS((MATCH($D709,INDIRECT($C709),0)+MATCH($C709,FIPs_codes!$G$1:$G$3296,0)-1),COLUMN(FIPs_codes!C707))))),"",INDIRECT(CONCATENATE("FIPs_codes!",ADDRESS((MATCH($D709,INDIRECT($C709),0)+MATCH($C709,FIPs_codes!$G$1:$G$3296,0)-1),COLUMN(FIPs_codes!C707)))))</f>
        <v>10</v>
      </c>
      <c r="G709" s="31" t="s">
        <v>127</v>
      </c>
      <c r="H709" s="31" t="s">
        <v>53</v>
      </c>
      <c r="I709" s="35" t="s">
        <v>128</v>
      </c>
      <c r="J709" s="55"/>
      <c r="K709" s="31" t="s">
        <v>129</v>
      </c>
      <c r="L709" s="31" t="s">
        <v>130</v>
      </c>
      <c r="M709" s="31" t="s">
        <v>103</v>
      </c>
      <c r="N709" s="39" t="s">
        <v>131</v>
      </c>
      <c r="O709" s="39"/>
      <c r="P709" s="39">
        <v>5</v>
      </c>
      <c r="Q709" s="31" t="s">
        <v>132</v>
      </c>
      <c r="R709" s="31" t="s">
        <v>60</v>
      </c>
      <c r="S709" s="41" t="s">
        <v>60</v>
      </c>
      <c r="T709" s="29" t="s">
        <v>61</v>
      </c>
      <c r="U709" s="49" t="s">
        <v>62</v>
      </c>
      <c r="V709" s="57" t="s">
        <v>63</v>
      </c>
      <c r="W709" s="61" t="s">
        <v>64</v>
      </c>
      <c r="X709" s="43" t="s">
        <v>65</v>
      </c>
      <c r="Y709" s="43">
        <v>40728</v>
      </c>
      <c r="Z709" s="31">
        <v>25</v>
      </c>
      <c r="AA709" s="31">
        <v>283</v>
      </c>
      <c r="AB709" s="31" t="s">
        <v>66</v>
      </c>
      <c r="AC709" s="31">
        <v>1873</v>
      </c>
      <c r="AD709" s="31" t="s">
        <v>105</v>
      </c>
      <c r="AE709" s="39"/>
      <c r="AF709" s="39" t="s">
        <v>68</v>
      </c>
      <c r="AG709" s="31" t="s">
        <v>69</v>
      </c>
      <c r="AH709" s="31">
        <v>0.1</v>
      </c>
      <c r="AI709" s="31"/>
      <c r="AJ709" s="31">
        <v>79</v>
      </c>
      <c r="AK709" s="39"/>
      <c r="AL709" s="26">
        <v>1.2658227848101266E-3</v>
      </c>
      <c r="AM709" s="37" t="s">
        <v>53</v>
      </c>
      <c r="AN709" s="31" t="s">
        <v>70</v>
      </c>
      <c r="AO709" s="31"/>
      <c r="AP709" s="45" t="s">
        <v>71</v>
      </c>
      <c r="AQ709" s="27" t="str">
        <f t="shared" si="26"/>
        <v>Record Complete</v>
      </c>
      <c r="AR709" s="35"/>
      <c r="AS709" s="5" t="str">
        <f t="shared" si="27"/>
        <v/>
      </c>
      <c r="AT709" t="s">
        <v>17200</v>
      </c>
    </row>
    <row r="710" spans="1:46" ht="15.75" thickBot="1" x14ac:dyDescent="0.3">
      <c r="A710" s="48" t="s">
        <v>126</v>
      </c>
      <c r="B710" s="50">
        <v>433</v>
      </c>
      <c r="C710" s="50" t="s">
        <v>49</v>
      </c>
      <c r="D710" s="50" t="s">
        <v>117</v>
      </c>
      <c r="E710" s="51" t="str">
        <f ca="1">IF(ISERROR(INDIRECT(CONCATENATE("FIPs_codes!",ADDRESS((MATCH($D710,INDIRECT($C710),0)+MATCH($C710,FIPs_codes!$G$1:$G$3296,0)-1),COLUMN(FIPs_codes!A708))))),"",INDIRECT(CONCATENATE("FIPs_codes!",ADDRESS((MATCH($D710,INDIRECT($C710),0)+MATCH($C710,FIPs_codes!$G$1:$G$3296,0)-1),COLUMN(FIPs_codes!A708)))))</f>
        <v>02016</v>
      </c>
      <c r="F710" s="51">
        <f ca="1">IF(ISERROR(INDIRECT(CONCATENATE("FIPs_codes!",ADDRESS((MATCH($D710,INDIRECT($C710),0)+MATCH($C710,FIPs_codes!$G$1:$G$3296,0)-1),COLUMN(FIPs_codes!C708))))),"",INDIRECT(CONCATENATE("FIPs_codes!",ADDRESS((MATCH($D710,INDIRECT($C710),0)+MATCH($C710,FIPs_codes!$G$1:$G$3296,0)-1),COLUMN(FIPs_codes!C708)))))</f>
        <v>10</v>
      </c>
      <c r="G710" s="50" t="s">
        <v>127</v>
      </c>
      <c r="H710" s="50" t="s">
        <v>53</v>
      </c>
      <c r="I710" s="54" t="s">
        <v>128</v>
      </c>
      <c r="J710" s="38"/>
      <c r="K710" s="50" t="s">
        <v>129</v>
      </c>
      <c r="L710" s="50" t="s">
        <v>130</v>
      </c>
      <c r="M710" s="50" t="s">
        <v>134</v>
      </c>
      <c r="N710" s="58" t="s">
        <v>131</v>
      </c>
      <c r="O710" s="58"/>
      <c r="P710" s="58">
        <v>4</v>
      </c>
      <c r="Q710" s="50" t="s">
        <v>132</v>
      </c>
      <c r="R710" s="50" t="s">
        <v>60</v>
      </c>
      <c r="S710" s="60" t="s">
        <v>60</v>
      </c>
      <c r="T710" s="48" t="s">
        <v>61</v>
      </c>
      <c r="U710" s="32" t="s">
        <v>62</v>
      </c>
      <c r="V710" s="40" t="s">
        <v>63</v>
      </c>
      <c r="W710" s="44" t="s">
        <v>64</v>
      </c>
      <c r="X710" s="62" t="s">
        <v>65</v>
      </c>
      <c r="Y710" s="62">
        <v>40728</v>
      </c>
      <c r="Z710" s="50">
        <v>25</v>
      </c>
      <c r="AA710" s="50">
        <v>301</v>
      </c>
      <c r="AB710" s="50" t="s">
        <v>66</v>
      </c>
      <c r="AC710" s="50">
        <v>1849</v>
      </c>
      <c r="AD710" s="50" t="s">
        <v>105</v>
      </c>
      <c r="AE710" s="58"/>
      <c r="AF710" s="58" t="s">
        <v>68</v>
      </c>
      <c r="AG710" s="50" t="s">
        <v>69</v>
      </c>
      <c r="AH710" s="50">
        <v>0.2</v>
      </c>
      <c r="AI710" s="50"/>
      <c r="AJ710" s="50">
        <v>86</v>
      </c>
      <c r="AK710" s="58"/>
      <c r="AL710" s="26">
        <v>2.3255813953488372E-3</v>
      </c>
      <c r="AM710" s="56" t="s">
        <v>53</v>
      </c>
      <c r="AN710" s="50" t="s">
        <v>70</v>
      </c>
      <c r="AO710" s="50"/>
      <c r="AP710" s="64" t="s">
        <v>71</v>
      </c>
      <c r="AQ710" s="27" t="str">
        <f t="shared" si="26"/>
        <v>Record Complete</v>
      </c>
      <c r="AR710" s="54" t="s">
        <v>135</v>
      </c>
      <c r="AS710" s="5" t="str">
        <f t="shared" si="27"/>
        <v/>
      </c>
      <c r="AT710" t="s">
        <v>17200</v>
      </c>
    </row>
    <row r="711" spans="1:46" ht="15.75" thickBot="1" x14ac:dyDescent="0.3">
      <c r="A711" s="29" t="s">
        <v>17172</v>
      </c>
      <c r="B711" s="31">
        <v>1673</v>
      </c>
      <c r="C711" s="31" t="s">
        <v>213</v>
      </c>
      <c r="D711" s="31" t="s">
        <v>541</v>
      </c>
      <c r="E711" s="51" t="str">
        <f ca="1">IF(ISERROR(INDIRECT(CONCATENATE("FIPs_codes!",ADDRESS((MATCH($D711,INDIRECT($C711),0)+MATCH($C711,FIPs_codes!$G$1:$G$3296,0)-1),COLUMN(FIPs_codes!A709))))),"",INDIRECT(CONCATENATE("FIPs_codes!",ADDRESS((MATCH($D711,INDIRECT($C711),0)+MATCH($C711,FIPs_codes!$G$1:$G$3296,0)-1),COLUMN(FIPs_codes!A709)))))</f>
        <v>40137</v>
      </c>
      <c r="F711" s="51">
        <f ca="1">IF(ISERROR(INDIRECT(CONCATENATE("FIPs_codes!",ADDRESS((MATCH($D711,INDIRECT($C711),0)+MATCH($C711,FIPs_codes!$G$1:$G$3296,0)-1),COLUMN(FIPs_codes!C709))))),"",INDIRECT(CONCATENATE("FIPs_codes!",ADDRESS((MATCH($D711,INDIRECT($C711),0)+MATCH($C711,FIPs_codes!$G$1:$G$3296,0)-1),COLUMN(FIPs_codes!C709)))))</f>
        <v>6</v>
      </c>
      <c r="G711" s="31" t="s">
        <v>216</v>
      </c>
      <c r="H711" s="31" t="s">
        <v>217</v>
      </c>
      <c r="I711" s="35" t="s">
        <v>543</v>
      </c>
      <c r="J711" s="55" t="s">
        <v>219</v>
      </c>
      <c r="K711" s="31" t="s">
        <v>78</v>
      </c>
      <c r="L711" s="31" t="s">
        <v>220</v>
      </c>
      <c r="M711" s="31" t="s">
        <v>57</v>
      </c>
      <c r="N711" s="39" t="s">
        <v>242</v>
      </c>
      <c r="O711" s="39">
        <v>2010</v>
      </c>
      <c r="P711" s="39" t="s">
        <v>17173</v>
      </c>
      <c r="Q711" s="240">
        <v>1340</v>
      </c>
      <c r="R711" s="31" t="s">
        <v>60</v>
      </c>
      <c r="S711" s="41" t="s">
        <v>60</v>
      </c>
      <c r="T711" s="29" t="s">
        <v>17168</v>
      </c>
      <c r="U711" s="49" t="s">
        <v>62</v>
      </c>
      <c r="V711" s="57" t="s">
        <v>17169</v>
      </c>
      <c r="W711" s="61" t="s">
        <v>225</v>
      </c>
      <c r="X711" s="43" t="s">
        <v>226</v>
      </c>
      <c r="Y711" s="43">
        <v>41380</v>
      </c>
      <c r="Z711" s="31">
        <v>91</v>
      </c>
      <c r="AA711" s="240">
        <v>923</v>
      </c>
      <c r="AB711" s="31" t="s">
        <v>66</v>
      </c>
      <c r="AC711" s="240">
        <v>103480</v>
      </c>
      <c r="AD711" s="31" t="s">
        <v>499</v>
      </c>
      <c r="AE711" s="39" t="s">
        <v>255</v>
      </c>
      <c r="AF711" s="39" t="s">
        <v>236</v>
      </c>
      <c r="AG711" s="31" t="s">
        <v>229</v>
      </c>
      <c r="AH711" s="31">
        <v>135.41</v>
      </c>
      <c r="AI711" s="31">
        <v>138.63</v>
      </c>
      <c r="AJ711" s="31">
        <v>274.04000000000002</v>
      </c>
      <c r="AK711" s="39">
        <v>7.92</v>
      </c>
      <c r="AL711" s="26">
        <f>IF(ISERROR(IF(ISBLANK(AH711),(AJ711-AI711)/AJ711,IF(ISBLANK(AI711),(AH711/AJ711),AH711/(AH711+AI711)))),"0",IF(ISBLANK(AH711),(AJ711-AI711)/AJ711,IF(ISBLANK(AI711),(AH711/AJ711),AH711/(AH711+AI711))))</f>
        <v>0.49412494526346523</v>
      </c>
      <c r="AM711" s="37" t="s">
        <v>230</v>
      </c>
      <c r="AN711" s="31" t="s">
        <v>231</v>
      </c>
      <c r="AO711" s="31" t="s">
        <v>232</v>
      </c>
      <c r="AP711" s="45" t="s">
        <v>233</v>
      </c>
      <c r="AQ711" s="27" t="str">
        <f t="shared" si="26"/>
        <v>Record Complete</v>
      </c>
      <c r="AR711" s="35"/>
      <c r="AS711" s="5" t="str">
        <f t="shared" si="27"/>
        <v/>
      </c>
      <c r="AT711" t="s">
        <v>17200</v>
      </c>
    </row>
    <row r="712" spans="1:46" ht="15.75" thickBot="1" x14ac:dyDescent="0.3">
      <c r="A712" s="29" t="s">
        <v>17172</v>
      </c>
      <c r="B712" s="31">
        <v>1673</v>
      </c>
      <c r="C712" s="31" t="s">
        <v>213</v>
      </c>
      <c r="D712" s="31" t="s">
        <v>541</v>
      </c>
      <c r="E712" s="51" t="str">
        <f ca="1">IF(ISERROR(INDIRECT(CONCATENATE("FIPs_codes!",ADDRESS((MATCH($D712,INDIRECT($C712),0)+MATCH($C712,FIPs_codes!$G$1:$G$3296,0)-1),COLUMN(FIPs_codes!A710))))),"",INDIRECT(CONCATENATE("FIPs_codes!",ADDRESS((MATCH($D712,INDIRECT($C712),0)+MATCH($C712,FIPs_codes!$G$1:$G$3296,0)-1),COLUMN(FIPs_codes!A710)))))</f>
        <v>40137</v>
      </c>
      <c r="F712" s="51">
        <f ca="1">IF(ISERROR(INDIRECT(CONCATENATE("FIPs_codes!",ADDRESS((MATCH($D712,INDIRECT($C712),0)+MATCH($C712,FIPs_codes!$G$1:$G$3296,0)-1),COLUMN(FIPs_codes!C710))))),"",INDIRECT(CONCATENATE("FIPs_codes!",ADDRESS((MATCH($D712,INDIRECT($C712),0)+MATCH($C712,FIPs_codes!$G$1:$G$3296,0)-1),COLUMN(FIPs_codes!C710)))))</f>
        <v>6</v>
      </c>
      <c r="G712" s="31" t="s">
        <v>216</v>
      </c>
      <c r="H712" s="31" t="s">
        <v>217</v>
      </c>
      <c r="I712" s="35" t="s">
        <v>543</v>
      </c>
      <c r="J712" s="55" t="s">
        <v>219</v>
      </c>
      <c r="K712" s="31" t="s">
        <v>78</v>
      </c>
      <c r="L712" s="31" t="s">
        <v>220</v>
      </c>
      <c r="M712" s="31" t="s">
        <v>57</v>
      </c>
      <c r="N712" s="39" t="s">
        <v>242</v>
      </c>
      <c r="O712" s="39">
        <v>2010</v>
      </c>
      <c r="P712" s="39" t="s">
        <v>17173</v>
      </c>
      <c r="Q712" s="240">
        <v>1340</v>
      </c>
      <c r="R712" s="31" t="s">
        <v>60</v>
      </c>
      <c r="S712" s="41" t="s">
        <v>60</v>
      </c>
      <c r="T712" s="29" t="s">
        <v>17168</v>
      </c>
      <c r="U712" s="49" t="s">
        <v>62</v>
      </c>
      <c r="V712" s="57" t="s">
        <v>17169</v>
      </c>
      <c r="W712" s="61" t="s">
        <v>225</v>
      </c>
      <c r="X712" s="43" t="s">
        <v>226</v>
      </c>
      <c r="Y712" s="43">
        <v>41380</v>
      </c>
      <c r="Z712" s="31">
        <v>91</v>
      </c>
      <c r="AA712" s="240">
        <v>923</v>
      </c>
      <c r="AB712" s="31" t="s">
        <v>66</v>
      </c>
      <c r="AC712" s="240">
        <v>104651</v>
      </c>
      <c r="AD712" s="31" t="s">
        <v>499</v>
      </c>
      <c r="AE712" s="39" t="s">
        <v>255</v>
      </c>
      <c r="AF712" s="39" t="s">
        <v>236</v>
      </c>
      <c r="AG712" s="31" t="s">
        <v>229</v>
      </c>
      <c r="AH712" s="31">
        <v>137.57</v>
      </c>
      <c r="AI712" s="31">
        <v>141.41999999999999</v>
      </c>
      <c r="AJ712" s="31">
        <v>279.99</v>
      </c>
      <c r="AK712" s="39">
        <v>7.99</v>
      </c>
      <c r="AL712" s="26">
        <f>IF(ISERROR(IF(ISBLANK(AH712),(AJ712-AI712)/AJ712,IF(ISBLANK(AI712),(AH712/AJ712),AH712/(AH712+AI712)))),"0",IF(ISBLANK(AH712),(AJ712-AI712)/AJ712,IF(ISBLANK(AI712),(AH712/AJ712),AH712/(AH712+AI712))))</f>
        <v>0.49310011111509366</v>
      </c>
      <c r="AM712" s="37" t="s">
        <v>230</v>
      </c>
      <c r="AN712" s="31" t="s">
        <v>231</v>
      </c>
      <c r="AO712" s="31" t="s">
        <v>232</v>
      </c>
      <c r="AP712" s="45" t="s">
        <v>233</v>
      </c>
      <c r="AQ712" s="27" t="str">
        <f t="shared" si="26"/>
        <v>Record Complete</v>
      </c>
      <c r="AR712" s="35"/>
      <c r="AS712" s="5" t="str">
        <f t="shared" si="27"/>
        <v/>
      </c>
      <c r="AT712" t="s">
        <v>17200</v>
      </c>
    </row>
    <row r="713" spans="1:46" ht="15.75" thickBot="1" x14ac:dyDescent="0.3">
      <c r="A713" s="48" t="s">
        <v>17172</v>
      </c>
      <c r="B713" s="50">
        <v>1673</v>
      </c>
      <c r="C713" s="50" t="s">
        <v>213</v>
      </c>
      <c r="D713" s="50" t="s">
        <v>541</v>
      </c>
      <c r="E713" s="51" t="str">
        <f ca="1">IF(ISERROR(INDIRECT(CONCATENATE("FIPs_codes!",ADDRESS((MATCH($D713,INDIRECT($C713),0)+MATCH($C713,FIPs_codes!$G$1:$G$3296,0)-1),COLUMN(FIPs_codes!A711))))),"",INDIRECT(CONCATENATE("FIPs_codes!",ADDRESS((MATCH($D713,INDIRECT($C713),0)+MATCH($C713,FIPs_codes!$G$1:$G$3296,0)-1),COLUMN(FIPs_codes!A711)))))</f>
        <v>40137</v>
      </c>
      <c r="F713" s="51">
        <f ca="1">IF(ISERROR(INDIRECT(CONCATENATE("FIPs_codes!",ADDRESS((MATCH($D713,INDIRECT($C713),0)+MATCH($C713,FIPs_codes!$G$1:$G$3296,0)-1),COLUMN(FIPs_codes!C711))))),"",INDIRECT(CONCATENATE("FIPs_codes!",ADDRESS((MATCH($D713,INDIRECT($C713),0)+MATCH($C713,FIPs_codes!$G$1:$G$3296,0)-1),COLUMN(FIPs_codes!C711)))))</f>
        <v>6</v>
      </c>
      <c r="G713" s="50" t="s">
        <v>216</v>
      </c>
      <c r="H713" s="50" t="s">
        <v>217</v>
      </c>
      <c r="I713" s="54" t="s">
        <v>543</v>
      </c>
      <c r="J713" s="38" t="s">
        <v>219</v>
      </c>
      <c r="K713" s="50" t="s">
        <v>78</v>
      </c>
      <c r="L713" s="50" t="s">
        <v>220</v>
      </c>
      <c r="M713" s="50" t="s">
        <v>57</v>
      </c>
      <c r="N713" s="58" t="s">
        <v>242</v>
      </c>
      <c r="O713" s="58">
        <v>2010</v>
      </c>
      <c r="P713" s="58" t="s">
        <v>17173</v>
      </c>
      <c r="Q713" s="126">
        <v>1340</v>
      </c>
      <c r="R713" s="50" t="s">
        <v>60</v>
      </c>
      <c r="S713" s="60" t="s">
        <v>60</v>
      </c>
      <c r="T713" s="48" t="s">
        <v>17168</v>
      </c>
      <c r="U713" s="32" t="s">
        <v>62</v>
      </c>
      <c r="V713" s="40" t="s">
        <v>17169</v>
      </c>
      <c r="W713" s="44" t="s">
        <v>225</v>
      </c>
      <c r="X713" s="62" t="s">
        <v>226</v>
      </c>
      <c r="Y713" s="62">
        <v>41380</v>
      </c>
      <c r="Z713" s="50">
        <v>91</v>
      </c>
      <c r="AA713" s="126">
        <v>923</v>
      </c>
      <c r="AB713" s="50" t="s">
        <v>66</v>
      </c>
      <c r="AC713" s="126">
        <v>104209</v>
      </c>
      <c r="AD713" s="50" t="s">
        <v>499</v>
      </c>
      <c r="AE713" s="58" t="s">
        <v>255</v>
      </c>
      <c r="AF713" s="58" t="s">
        <v>236</v>
      </c>
      <c r="AG713" s="50" t="s">
        <v>229</v>
      </c>
      <c r="AH713" s="50">
        <v>137.54</v>
      </c>
      <c r="AI713" s="50">
        <v>143.4</v>
      </c>
      <c r="AJ713" s="50">
        <v>280.94</v>
      </c>
      <c r="AK713" s="58">
        <v>7.97</v>
      </c>
      <c r="AL713" s="26">
        <f>IF(ISERROR(IF(ISBLANK(AH713),(AJ713-AI713)/AJ713,IF(ISBLANK(AI713),(AH713/AJ713),AH713/(AH713+AI713)))),"0",IF(ISBLANK(AH713),(AJ713-AI713)/AJ713,IF(ISBLANK(AI713),(AH713/AJ713),AH713/(AH713+AI713))))</f>
        <v>0.48957072684558978</v>
      </c>
      <c r="AM713" s="56" t="s">
        <v>230</v>
      </c>
      <c r="AN713" s="50" t="s">
        <v>231</v>
      </c>
      <c r="AO713" s="50" t="s">
        <v>232</v>
      </c>
      <c r="AP713" s="64" t="s">
        <v>16963</v>
      </c>
      <c r="AQ713" s="27" t="str">
        <f t="shared" si="26"/>
        <v>Record Complete</v>
      </c>
      <c r="AR713" s="54"/>
      <c r="AS713" s="5" t="str">
        <f t="shared" si="27"/>
        <v/>
      </c>
      <c r="AT713" t="s">
        <v>17200</v>
      </c>
    </row>
    <row r="714" spans="1:46" ht="15.75" thickBot="1" x14ac:dyDescent="0.3">
      <c r="A714" s="48" t="s">
        <v>540</v>
      </c>
      <c r="B714" s="50">
        <v>1673</v>
      </c>
      <c r="C714" s="50" t="s">
        <v>213</v>
      </c>
      <c r="D714" s="50" t="s">
        <v>541</v>
      </c>
      <c r="E714" s="51" t="str">
        <f ca="1">IF(ISERROR(INDIRECT(CONCATENATE("FIPs_codes!",ADDRESS((MATCH($D714,INDIRECT($C714),0)+MATCH($C714,FIPs_codes!$G$1:$G$3296,0)-1),COLUMN(FIPs_codes!A712))))),"",INDIRECT(CONCATENATE("FIPs_codes!",ADDRESS((MATCH($D714,INDIRECT($C714),0)+MATCH($C714,FIPs_codes!$G$1:$G$3296,0)-1),COLUMN(FIPs_codes!A712)))))</f>
        <v>40137</v>
      </c>
      <c r="F714" s="51">
        <f ca="1">IF(ISERROR(INDIRECT(CONCATENATE("FIPs_codes!",ADDRESS((MATCH($D714,INDIRECT($C714),0)+MATCH($C714,FIPs_codes!$G$1:$G$3296,0)-1),COLUMN(FIPs_codes!C712))))),"",INDIRECT(CONCATENATE("FIPs_codes!",ADDRESS((MATCH($D714,INDIRECT($C714),0)+MATCH($C714,FIPs_codes!$G$1:$G$3296,0)-1),COLUMN(FIPs_codes!C712)))))</f>
        <v>6</v>
      </c>
      <c r="G714" s="50" t="s">
        <v>216</v>
      </c>
      <c r="H714" s="50" t="s">
        <v>217</v>
      </c>
      <c r="I714" s="54" t="s">
        <v>543</v>
      </c>
      <c r="J714" s="38" t="s">
        <v>219</v>
      </c>
      <c r="K714" s="50" t="s">
        <v>78</v>
      </c>
      <c r="L714" s="50" t="s">
        <v>220</v>
      </c>
      <c r="M714" s="50" t="s">
        <v>57</v>
      </c>
      <c r="N714" s="58" t="s">
        <v>242</v>
      </c>
      <c r="O714" s="58">
        <v>2001</v>
      </c>
      <c r="P714" s="58" t="s">
        <v>252</v>
      </c>
      <c r="Q714" s="126">
        <v>1340</v>
      </c>
      <c r="R714" s="50" t="s">
        <v>60</v>
      </c>
      <c r="S714" s="60" t="s">
        <v>60</v>
      </c>
      <c r="T714" s="48" t="s">
        <v>223</v>
      </c>
      <c r="U714" s="32" t="s">
        <v>134</v>
      </c>
      <c r="V714" s="40" t="s">
        <v>224</v>
      </c>
      <c r="W714" s="44" t="s">
        <v>225</v>
      </c>
      <c r="X714" s="62" t="s">
        <v>226</v>
      </c>
      <c r="Y714" s="62">
        <v>40918</v>
      </c>
      <c r="Z714" s="50">
        <v>78</v>
      </c>
      <c r="AA714" s="126">
        <v>950</v>
      </c>
      <c r="AB714" s="50" t="s">
        <v>66</v>
      </c>
      <c r="AC714" s="126">
        <v>7685</v>
      </c>
      <c r="AD714" s="50" t="s">
        <v>227</v>
      </c>
      <c r="AE714" s="58" t="s">
        <v>228</v>
      </c>
      <c r="AF714" s="58" t="s">
        <v>68</v>
      </c>
      <c r="AG714" s="50" t="s">
        <v>229</v>
      </c>
      <c r="AH714" s="50">
        <v>73.7</v>
      </c>
      <c r="AI714" s="50">
        <v>165.2</v>
      </c>
      <c r="AJ714" s="50">
        <v>238.9</v>
      </c>
      <c r="AK714" s="58">
        <v>7.9</v>
      </c>
      <c r="AL714" s="26">
        <v>0.30849727919631648</v>
      </c>
      <c r="AM714" s="56" t="s">
        <v>230</v>
      </c>
      <c r="AN714" s="50" t="s">
        <v>231</v>
      </c>
      <c r="AO714" s="50" t="s">
        <v>232</v>
      </c>
      <c r="AP714" s="45" t="s">
        <v>16963</v>
      </c>
      <c r="AQ714" s="27" t="str">
        <f t="shared" si="26"/>
        <v>Record Complete</v>
      </c>
      <c r="AR714" s="54" t="s">
        <v>234</v>
      </c>
      <c r="AS714" s="5" t="str">
        <f t="shared" si="27"/>
        <v/>
      </c>
      <c r="AT714" t="s">
        <v>17200</v>
      </c>
    </row>
    <row r="715" spans="1:46" ht="15.75" thickBot="1" x14ac:dyDescent="0.3">
      <c r="A715" s="29" t="s">
        <v>540</v>
      </c>
      <c r="B715" s="31">
        <v>1673</v>
      </c>
      <c r="C715" s="31" t="s">
        <v>213</v>
      </c>
      <c r="D715" s="31" t="s">
        <v>541</v>
      </c>
      <c r="E715" s="51" t="str">
        <f ca="1">IF(ISERROR(INDIRECT(CONCATENATE("FIPs_codes!",ADDRESS((MATCH($D715,INDIRECT($C715),0)+MATCH($C715,FIPs_codes!$G$1:$G$3296,0)-1),COLUMN(FIPs_codes!A713))))),"",INDIRECT(CONCATENATE("FIPs_codes!",ADDRESS((MATCH($D715,INDIRECT($C715),0)+MATCH($C715,FIPs_codes!$G$1:$G$3296,0)-1),COLUMN(FIPs_codes!A713)))))</f>
        <v>40137</v>
      </c>
      <c r="F715" s="51">
        <f ca="1">IF(ISERROR(INDIRECT(CONCATENATE("FIPs_codes!",ADDRESS((MATCH($D715,INDIRECT($C715),0)+MATCH($C715,FIPs_codes!$G$1:$G$3296,0)-1),COLUMN(FIPs_codes!C713))))),"",INDIRECT(CONCATENATE("FIPs_codes!",ADDRESS((MATCH($D715,INDIRECT($C715),0)+MATCH($C715,FIPs_codes!$G$1:$G$3296,0)-1),COLUMN(FIPs_codes!C713)))))</f>
        <v>6</v>
      </c>
      <c r="G715" s="31" t="s">
        <v>216</v>
      </c>
      <c r="H715" s="31" t="s">
        <v>217</v>
      </c>
      <c r="I715" s="35" t="s">
        <v>543</v>
      </c>
      <c r="J715" s="55" t="s">
        <v>544</v>
      </c>
      <c r="K715" s="31" t="s">
        <v>78</v>
      </c>
      <c r="L715" s="31" t="s">
        <v>220</v>
      </c>
      <c r="M715" s="31" t="s">
        <v>57</v>
      </c>
      <c r="N715" s="39" t="s">
        <v>242</v>
      </c>
      <c r="O715" s="39">
        <v>2001</v>
      </c>
      <c r="P715" s="39" t="s">
        <v>252</v>
      </c>
      <c r="Q715" s="240">
        <v>1340</v>
      </c>
      <c r="R715" s="31" t="s">
        <v>60</v>
      </c>
      <c r="S715" s="41" t="s">
        <v>60</v>
      </c>
      <c r="T715" s="29" t="s">
        <v>223</v>
      </c>
      <c r="U715" s="49" t="s">
        <v>134</v>
      </c>
      <c r="V715" s="57" t="s">
        <v>224</v>
      </c>
      <c r="W715" s="61" t="s">
        <v>225</v>
      </c>
      <c r="X715" s="43" t="s">
        <v>226</v>
      </c>
      <c r="Y715" s="43">
        <v>40918</v>
      </c>
      <c r="Z715" s="31">
        <v>78</v>
      </c>
      <c r="AA715" s="240">
        <v>950</v>
      </c>
      <c r="AB715" s="31" t="s">
        <v>66</v>
      </c>
      <c r="AC715" s="240">
        <v>7685</v>
      </c>
      <c r="AD715" s="31" t="s">
        <v>227</v>
      </c>
      <c r="AE715" s="39" t="s">
        <v>406</v>
      </c>
      <c r="AF715" s="39" t="s">
        <v>68</v>
      </c>
      <c r="AG715" s="31" t="s">
        <v>229</v>
      </c>
      <c r="AH715" s="31">
        <v>76</v>
      </c>
      <c r="AI715" s="31">
        <v>166.1</v>
      </c>
      <c r="AJ715" s="31">
        <v>242.1</v>
      </c>
      <c r="AK715" s="39">
        <v>7.9</v>
      </c>
      <c r="AL715" s="26">
        <v>0.31391986782321357</v>
      </c>
      <c r="AM715" s="37" t="s">
        <v>230</v>
      </c>
      <c r="AN715" s="31" t="s">
        <v>231</v>
      </c>
      <c r="AO715" s="31" t="s">
        <v>232</v>
      </c>
      <c r="AP715" s="45" t="s">
        <v>16963</v>
      </c>
      <c r="AQ715" s="27" t="str">
        <f t="shared" si="26"/>
        <v>Record Complete</v>
      </c>
      <c r="AR715" s="35" t="s">
        <v>234</v>
      </c>
      <c r="AS715" s="5" t="str">
        <f t="shared" si="27"/>
        <v/>
      </c>
      <c r="AT715" t="s">
        <v>17200</v>
      </c>
    </row>
    <row r="716" spans="1:46" ht="15.75" thickBot="1" x14ac:dyDescent="0.3">
      <c r="A716" s="48" t="s">
        <v>540</v>
      </c>
      <c r="B716" s="50">
        <v>1673</v>
      </c>
      <c r="C716" s="50" t="s">
        <v>213</v>
      </c>
      <c r="D716" s="50" t="s">
        <v>541</v>
      </c>
      <c r="E716" s="51" t="str">
        <f ca="1">IF(ISERROR(INDIRECT(CONCATENATE("FIPs_codes!",ADDRESS((MATCH($D716,INDIRECT($C716),0)+MATCH($C716,FIPs_codes!$G$1:$G$3296,0)-1),COLUMN(FIPs_codes!A714))))),"",INDIRECT(CONCATENATE("FIPs_codes!",ADDRESS((MATCH($D716,INDIRECT($C716),0)+MATCH($C716,FIPs_codes!$G$1:$G$3296,0)-1),COLUMN(FIPs_codes!A714)))))</f>
        <v>40137</v>
      </c>
      <c r="F716" s="51">
        <f ca="1">IF(ISERROR(INDIRECT(CONCATENATE("FIPs_codes!",ADDRESS((MATCH($D716,INDIRECT($C716),0)+MATCH($C716,FIPs_codes!$G$1:$G$3296,0)-1),COLUMN(FIPs_codes!C714))))),"",INDIRECT(CONCATENATE("FIPs_codes!",ADDRESS((MATCH($D716,INDIRECT($C716),0)+MATCH($C716,FIPs_codes!$G$1:$G$3296,0)-1),COLUMN(FIPs_codes!C714)))))</f>
        <v>6</v>
      </c>
      <c r="G716" s="50" t="s">
        <v>216</v>
      </c>
      <c r="H716" s="50" t="s">
        <v>217</v>
      </c>
      <c r="I716" s="54" t="s">
        <v>543</v>
      </c>
      <c r="J716" s="38" t="s">
        <v>219</v>
      </c>
      <c r="K716" s="50" t="s">
        <v>78</v>
      </c>
      <c r="L716" s="50" t="s">
        <v>220</v>
      </c>
      <c r="M716" s="50" t="s">
        <v>57</v>
      </c>
      <c r="N716" s="58" t="s">
        <v>242</v>
      </c>
      <c r="O716" s="58">
        <v>2001</v>
      </c>
      <c r="P716" s="58" t="s">
        <v>252</v>
      </c>
      <c r="Q716" s="126">
        <v>1340</v>
      </c>
      <c r="R716" s="50" t="s">
        <v>60</v>
      </c>
      <c r="S716" s="60" t="s">
        <v>60</v>
      </c>
      <c r="T716" s="48" t="s">
        <v>223</v>
      </c>
      <c r="U716" s="32" t="s">
        <v>134</v>
      </c>
      <c r="V716" s="40" t="s">
        <v>224</v>
      </c>
      <c r="W716" s="44" t="s">
        <v>225</v>
      </c>
      <c r="X716" s="62" t="s">
        <v>226</v>
      </c>
      <c r="Y716" s="62">
        <v>40918</v>
      </c>
      <c r="Z716" s="50">
        <v>78</v>
      </c>
      <c r="AA716" s="126">
        <v>950</v>
      </c>
      <c r="AB716" s="50" t="s">
        <v>66</v>
      </c>
      <c r="AC716" s="126">
        <v>7685</v>
      </c>
      <c r="AD716" s="50" t="s">
        <v>227</v>
      </c>
      <c r="AE716" s="58" t="s">
        <v>228</v>
      </c>
      <c r="AF716" s="58" t="s">
        <v>68</v>
      </c>
      <c r="AG716" s="50" t="s">
        <v>229</v>
      </c>
      <c r="AH716" s="50">
        <v>78.2</v>
      </c>
      <c r="AI716" s="50">
        <v>172</v>
      </c>
      <c r="AJ716" s="50">
        <v>250.2</v>
      </c>
      <c r="AK716" s="58">
        <v>7.8</v>
      </c>
      <c r="AL716" s="26">
        <v>0.31254996003197444</v>
      </c>
      <c r="AM716" s="56" t="s">
        <v>230</v>
      </c>
      <c r="AN716" s="50" t="s">
        <v>231</v>
      </c>
      <c r="AO716" s="50" t="s">
        <v>232</v>
      </c>
      <c r="AP716" s="45" t="s">
        <v>16963</v>
      </c>
      <c r="AQ716" s="27" t="str">
        <f t="shared" si="26"/>
        <v>Record Complete</v>
      </c>
      <c r="AR716" s="54" t="s">
        <v>234</v>
      </c>
      <c r="AS716" s="5" t="str">
        <f t="shared" si="27"/>
        <v/>
      </c>
      <c r="AT716" t="s">
        <v>17200</v>
      </c>
    </row>
    <row r="717" spans="1:46" ht="15.75" thickBot="1" x14ac:dyDescent="0.3">
      <c r="A717" s="29" t="s">
        <v>540</v>
      </c>
      <c r="B717" s="31">
        <v>1673</v>
      </c>
      <c r="C717" s="31" t="s">
        <v>213</v>
      </c>
      <c r="D717" s="31" t="s">
        <v>541</v>
      </c>
      <c r="E717" s="51" t="str">
        <f ca="1">IF(ISERROR(INDIRECT(CONCATENATE("FIPs_codes!",ADDRESS((MATCH($D717,INDIRECT($C717),0)+MATCH($C717,FIPs_codes!$G$1:$G$3296,0)-1),COLUMN(FIPs_codes!A715))))),"",INDIRECT(CONCATENATE("FIPs_codes!",ADDRESS((MATCH($D717,INDIRECT($C717),0)+MATCH($C717,FIPs_codes!$G$1:$G$3296,0)-1),COLUMN(FIPs_codes!A715)))))</f>
        <v>40137</v>
      </c>
      <c r="F717" s="51">
        <f ca="1">IF(ISERROR(INDIRECT(CONCATENATE("FIPs_codes!",ADDRESS((MATCH($D717,INDIRECT($C717),0)+MATCH($C717,FIPs_codes!$G$1:$G$3296,0)-1),COLUMN(FIPs_codes!C715))))),"",INDIRECT(CONCATENATE("FIPs_codes!",ADDRESS((MATCH($D717,INDIRECT($C717),0)+MATCH($C717,FIPs_codes!$G$1:$G$3296,0)-1),COLUMN(FIPs_codes!C715)))))</f>
        <v>6</v>
      </c>
      <c r="G717" s="31" t="s">
        <v>216</v>
      </c>
      <c r="H717" s="31" t="s">
        <v>217</v>
      </c>
      <c r="I717" s="35" t="s">
        <v>545</v>
      </c>
      <c r="J717" s="55" t="s">
        <v>219</v>
      </c>
      <c r="K717" s="31" t="s">
        <v>78</v>
      </c>
      <c r="L717" s="31" t="s">
        <v>220</v>
      </c>
      <c r="M717" s="31" t="s">
        <v>57</v>
      </c>
      <c r="N717" s="39" t="s">
        <v>242</v>
      </c>
      <c r="O717" s="39">
        <v>2001</v>
      </c>
      <c r="P717" s="39" t="s">
        <v>252</v>
      </c>
      <c r="Q717" s="240">
        <v>1340</v>
      </c>
      <c r="R717" s="31" t="s">
        <v>60</v>
      </c>
      <c r="S717" s="41" t="s">
        <v>60</v>
      </c>
      <c r="T717" s="29" t="s">
        <v>223</v>
      </c>
      <c r="U717" s="49" t="s">
        <v>134</v>
      </c>
      <c r="V717" s="57" t="s">
        <v>224</v>
      </c>
      <c r="W717" s="61" t="s">
        <v>225</v>
      </c>
      <c r="X717" s="43" t="s">
        <v>226</v>
      </c>
      <c r="Y717" s="43">
        <v>41004</v>
      </c>
      <c r="Z717" s="31">
        <v>84</v>
      </c>
      <c r="AA717" s="240">
        <v>861</v>
      </c>
      <c r="AB717" s="31" t="s">
        <v>66</v>
      </c>
      <c r="AC717" s="240">
        <v>7685</v>
      </c>
      <c r="AD717" s="31" t="s">
        <v>227</v>
      </c>
      <c r="AE717" s="39" t="s">
        <v>228</v>
      </c>
      <c r="AF717" s="39" t="s">
        <v>68</v>
      </c>
      <c r="AG717" s="31" t="s">
        <v>229</v>
      </c>
      <c r="AH717" s="31">
        <v>71.599999999999994</v>
      </c>
      <c r="AI717" s="31">
        <v>156.6</v>
      </c>
      <c r="AJ717" s="31">
        <v>228.2</v>
      </c>
      <c r="AK717" s="39">
        <v>7.6</v>
      </c>
      <c r="AL717" s="26">
        <v>0.31375985977212972</v>
      </c>
      <c r="AM717" s="37" t="s">
        <v>230</v>
      </c>
      <c r="AN717" s="31" t="s">
        <v>231</v>
      </c>
      <c r="AO717" s="31" t="s">
        <v>232</v>
      </c>
      <c r="AP717" s="45" t="s">
        <v>16963</v>
      </c>
      <c r="AQ717" s="27" t="str">
        <f t="shared" si="26"/>
        <v>Record Complete</v>
      </c>
      <c r="AR717" s="35" t="s">
        <v>234</v>
      </c>
      <c r="AS717" s="5" t="str">
        <f t="shared" si="27"/>
        <v/>
      </c>
      <c r="AT717" t="s">
        <v>17200</v>
      </c>
    </row>
    <row r="718" spans="1:46" ht="15.75" thickBot="1" x14ac:dyDescent="0.3">
      <c r="A718" s="48" t="s">
        <v>540</v>
      </c>
      <c r="B718" s="50">
        <v>1673</v>
      </c>
      <c r="C718" s="50" t="s">
        <v>213</v>
      </c>
      <c r="D718" s="50" t="s">
        <v>541</v>
      </c>
      <c r="E718" s="51" t="str">
        <f ca="1">IF(ISERROR(INDIRECT(CONCATENATE("FIPs_codes!",ADDRESS((MATCH($D718,INDIRECT($C718),0)+MATCH($C718,FIPs_codes!$G$1:$G$3296,0)-1),COLUMN(FIPs_codes!A716))))),"",INDIRECT(CONCATENATE("FIPs_codes!",ADDRESS((MATCH($D718,INDIRECT($C718),0)+MATCH($C718,FIPs_codes!$G$1:$G$3296,0)-1),COLUMN(FIPs_codes!A716)))))</f>
        <v>40137</v>
      </c>
      <c r="F718" s="51">
        <f ca="1">IF(ISERROR(INDIRECT(CONCATENATE("FIPs_codes!",ADDRESS((MATCH($D718,INDIRECT($C718),0)+MATCH($C718,FIPs_codes!$G$1:$G$3296,0)-1),COLUMN(FIPs_codes!C716))))),"",INDIRECT(CONCATENATE("FIPs_codes!",ADDRESS((MATCH($D718,INDIRECT($C718),0)+MATCH($C718,FIPs_codes!$G$1:$G$3296,0)-1),COLUMN(FIPs_codes!C716)))))</f>
        <v>6</v>
      </c>
      <c r="G718" s="50" t="s">
        <v>216</v>
      </c>
      <c r="H718" s="50" t="s">
        <v>217</v>
      </c>
      <c r="I718" s="54" t="s">
        <v>545</v>
      </c>
      <c r="J718" s="38" t="s">
        <v>219</v>
      </c>
      <c r="K718" s="50" t="s">
        <v>78</v>
      </c>
      <c r="L718" s="50" t="s">
        <v>220</v>
      </c>
      <c r="M718" s="50" t="s">
        <v>57</v>
      </c>
      <c r="N718" s="58" t="s">
        <v>242</v>
      </c>
      <c r="O718" s="58">
        <v>2001</v>
      </c>
      <c r="P718" s="58" t="s">
        <v>252</v>
      </c>
      <c r="Q718" s="126">
        <v>1340</v>
      </c>
      <c r="R718" s="50" t="s">
        <v>60</v>
      </c>
      <c r="S718" s="60" t="s">
        <v>60</v>
      </c>
      <c r="T718" s="48" t="s">
        <v>223</v>
      </c>
      <c r="U718" s="32" t="s">
        <v>134</v>
      </c>
      <c r="V718" s="40" t="s">
        <v>224</v>
      </c>
      <c r="W718" s="44" t="s">
        <v>225</v>
      </c>
      <c r="X718" s="62" t="s">
        <v>226</v>
      </c>
      <c r="Y718" s="62">
        <v>41004</v>
      </c>
      <c r="Z718" s="50">
        <v>84</v>
      </c>
      <c r="AA718" s="126">
        <v>861</v>
      </c>
      <c r="AB718" s="50" t="s">
        <v>66</v>
      </c>
      <c r="AC718" s="126">
        <v>7685</v>
      </c>
      <c r="AD718" s="50" t="s">
        <v>227</v>
      </c>
      <c r="AE718" s="58" t="s">
        <v>228</v>
      </c>
      <c r="AF718" s="58" t="s">
        <v>68</v>
      </c>
      <c r="AG718" s="50" t="s">
        <v>229</v>
      </c>
      <c r="AH718" s="50">
        <v>76.3</v>
      </c>
      <c r="AI718" s="50">
        <v>161.69999999999999</v>
      </c>
      <c r="AJ718" s="50">
        <v>238</v>
      </c>
      <c r="AK718" s="58">
        <v>7.6</v>
      </c>
      <c r="AL718" s="26">
        <v>0.32058823529411762</v>
      </c>
      <c r="AM718" s="56" t="s">
        <v>230</v>
      </c>
      <c r="AN718" s="50" t="s">
        <v>231</v>
      </c>
      <c r="AO718" s="50" t="s">
        <v>232</v>
      </c>
      <c r="AP718" s="45" t="s">
        <v>16963</v>
      </c>
      <c r="AQ718" s="27" t="str">
        <f t="shared" si="26"/>
        <v>Record Complete</v>
      </c>
      <c r="AR718" s="54" t="s">
        <v>234</v>
      </c>
      <c r="AS718" s="5" t="str">
        <f t="shared" si="27"/>
        <v/>
      </c>
      <c r="AT718" t="s">
        <v>17200</v>
      </c>
    </row>
    <row r="719" spans="1:46" ht="15.75" thickBot="1" x14ac:dyDescent="0.3">
      <c r="A719" s="29" t="s">
        <v>540</v>
      </c>
      <c r="B719" s="31">
        <v>1673</v>
      </c>
      <c r="C719" s="31" t="s">
        <v>213</v>
      </c>
      <c r="D719" s="31" t="s">
        <v>541</v>
      </c>
      <c r="E719" s="51" t="str">
        <f ca="1">IF(ISERROR(INDIRECT(CONCATENATE("FIPs_codes!",ADDRESS((MATCH($D719,INDIRECT($C719),0)+MATCH($C719,FIPs_codes!$G$1:$G$3296,0)-1),COLUMN(FIPs_codes!A717))))),"",INDIRECT(CONCATENATE("FIPs_codes!",ADDRESS((MATCH($D719,INDIRECT($C719),0)+MATCH($C719,FIPs_codes!$G$1:$G$3296,0)-1),COLUMN(FIPs_codes!A717)))))</f>
        <v>40137</v>
      </c>
      <c r="F719" s="51">
        <f ca="1">IF(ISERROR(INDIRECT(CONCATENATE("FIPs_codes!",ADDRESS((MATCH($D719,INDIRECT($C719),0)+MATCH($C719,FIPs_codes!$G$1:$G$3296,0)-1),COLUMN(FIPs_codes!C717))))),"",INDIRECT(CONCATENATE("FIPs_codes!",ADDRESS((MATCH($D719,INDIRECT($C719),0)+MATCH($C719,FIPs_codes!$G$1:$G$3296,0)-1),COLUMN(FIPs_codes!C717)))))</f>
        <v>6</v>
      </c>
      <c r="G719" s="31" t="s">
        <v>216</v>
      </c>
      <c r="H719" s="31" t="s">
        <v>217</v>
      </c>
      <c r="I719" s="35" t="s">
        <v>545</v>
      </c>
      <c r="J719" s="55" t="s">
        <v>219</v>
      </c>
      <c r="K719" s="31" t="s">
        <v>78</v>
      </c>
      <c r="L719" s="31" t="s">
        <v>220</v>
      </c>
      <c r="M719" s="31" t="s">
        <v>57</v>
      </c>
      <c r="N719" s="39" t="s">
        <v>242</v>
      </c>
      <c r="O719" s="39">
        <v>2001</v>
      </c>
      <c r="P719" s="39" t="s">
        <v>252</v>
      </c>
      <c r="Q719" s="240">
        <v>1340</v>
      </c>
      <c r="R719" s="31" t="s">
        <v>60</v>
      </c>
      <c r="S719" s="41" t="s">
        <v>60</v>
      </c>
      <c r="T719" s="29" t="s">
        <v>223</v>
      </c>
      <c r="U719" s="49" t="s">
        <v>134</v>
      </c>
      <c r="V719" s="57" t="s">
        <v>224</v>
      </c>
      <c r="W719" s="61" t="s">
        <v>225</v>
      </c>
      <c r="X719" s="43" t="s">
        <v>226</v>
      </c>
      <c r="Y719" s="43">
        <v>41004</v>
      </c>
      <c r="Z719" s="31">
        <v>84</v>
      </c>
      <c r="AA719" s="240">
        <v>861</v>
      </c>
      <c r="AB719" s="31" t="s">
        <v>66</v>
      </c>
      <c r="AC719" s="240">
        <v>7685</v>
      </c>
      <c r="AD719" s="31" t="s">
        <v>227</v>
      </c>
      <c r="AE719" s="39" t="s">
        <v>333</v>
      </c>
      <c r="AF719" s="39" t="s">
        <v>68</v>
      </c>
      <c r="AG719" s="31" t="s">
        <v>229</v>
      </c>
      <c r="AH719" s="31">
        <v>78.3</v>
      </c>
      <c r="AI719" s="31">
        <v>164.3</v>
      </c>
      <c r="AJ719" s="31">
        <v>242.7</v>
      </c>
      <c r="AK719" s="39">
        <v>7.6</v>
      </c>
      <c r="AL719" s="26">
        <v>0.32275350370981032</v>
      </c>
      <c r="AM719" s="37" t="s">
        <v>230</v>
      </c>
      <c r="AN719" s="31" t="s">
        <v>231</v>
      </c>
      <c r="AO719" s="31" t="s">
        <v>232</v>
      </c>
      <c r="AP719" s="45" t="s">
        <v>16963</v>
      </c>
      <c r="AQ719" s="27" t="str">
        <f t="shared" si="26"/>
        <v>Record Complete</v>
      </c>
      <c r="AR719" s="35" t="s">
        <v>234</v>
      </c>
      <c r="AS719" s="5" t="str">
        <f t="shared" si="27"/>
        <v/>
      </c>
      <c r="AT719" t="s">
        <v>17200</v>
      </c>
    </row>
    <row r="720" spans="1:46" ht="15.75" thickBot="1" x14ac:dyDescent="0.3">
      <c r="A720" s="48" t="s">
        <v>540</v>
      </c>
      <c r="B720" s="50">
        <v>1673</v>
      </c>
      <c r="C720" s="50" t="s">
        <v>213</v>
      </c>
      <c r="D720" s="50" t="s">
        <v>541</v>
      </c>
      <c r="E720" s="51" t="str">
        <f ca="1">IF(ISERROR(INDIRECT(CONCATENATE("FIPs_codes!",ADDRESS((MATCH($D720,INDIRECT($C720),0)+MATCH($C720,FIPs_codes!$G$1:$G$3296,0)-1),COLUMN(FIPs_codes!A718))))),"",INDIRECT(CONCATENATE("FIPs_codes!",ADDRESS((MATCH($D720,INDIRECT($C720),0)+MATCH($C720,FIPs_codes!$G$1:$G$3296,0)-1),COLUMN(FIPs_codes!A718)))))</f>
        <v>40137</v>
      </c>
      <c r="F720" s="51">
        <f ca="1">IF(ISERROR(INDIRECT(CONCATENATE("FIPs_codes!",ADDRESS((MATCH($D720,INDIRECT($C720),0)+MATCH($C720,FIPs_codes!$G$1:$G$3296,0)-1),COLUMN(FIPs_codes!C718))))),"",INDIRECT(CONCATENATE("FIPs_codes!",ADDRESS((MATCH($D720,INDIRECT($C720),0)+MATCH($C720,FIPs_codes!$G$1:$G$3296,0)-1),COLUMN(FIPs_codes!C718)))))</f>
        <v>6</v>
      </c>
      <c r="G720" s="50" t="s">
        <v>216</v>
      </c>
      <c r="H720" s="50" t="s">
        <v>217</v>
      </c>
      <c r="I720" s="54" t="s">
        <v>545</v>
      </c>
      <c r="J720" s="38" t="s">
        <v>219</v>
      </c>
      <c r="K720" s="50" t="s">
        <v>78</v>
      </c>
      <c r="L720" s="50" t="s">
        <v>220</v>
      </c>
      <c r="M720" s="50" t="s">
        <v>57</v>
      </c>
      <c r="N720" s="58" t="s">
        <v>242</v>
      </c>
      <c r="O720" s="58">
        <v>2001</v>
      </c>
      <c r="P720" s="58" t="s">
        <v>252</v>
      </c>
      <c r="Q720" s="126">
        <v>1340</v>
      </c>
      <c r="R720" s="50" t="s">
        <v>60</v>
      </c>
      <c r="S720" s="60" t="s">
        <v>60</v>
      </c>
      <c r="T720" s="48" t="s">
        <v>223</v>
      </c>
      <c r="U720" s="32" t="s">
        <v>134</v>
      </c>
      <c r="V720" s="40" t="s">
        <v>224</v>
      </c>
      <c r="W720" s="44" t="s">
        <v>225</v>
      </c>
      <c r="X720" s="62" t="s">
        <v>226</v>
      </c>
      <c r="Y720" s="62">
        <v>41100</v>
      </c>
      <c r="Z720" s="50">
        <v>82</v>
      </c>
      <c r="AA720" s="126">
        <v>886</v>
      </c>
      <c r="AB720" s="50" t="s">
        <v>66</v>
      </c>
      <c r="AC720" s="126">
        <v>7685</v>
      </c>
      <c r="AD720" s="50" t="s">
        <v>227</v>
      </c>
      <c r="AE720" s="58" t="s">
        <v>228</v>
      </c>
      <c r="AF720" s="58" t="s">
        <v>68</v>
      </c>
      <c r="AG720" s="50" t="s">
        <v>229</v>
      </c>
      <c r="AH720" s="50">
        <v>72.3</v>
      </c>
      <c r="AI720" s="50">
        <v>146.9</v>
      </c>
      <c r="AJ720" s="50">
        <v>219.2</v>
      </c>
      <c r="AK720" s="58">
        <v>7.3</v>
      </c>
      <c r="AL720" s="26">
        <v>0.32983576642335766</v>
      </c>
      <c r="AM720" s="56" t="s">
        <v>230</v>
      </c>
      <c r="AN720" s="50" t="s">
        <v>231</v>
      </c>
      <c r="AO720" s="50" t="s">
        <v>232</v>
      </c>
      <c r="AP720" s="45" t="s">
        <v>16963</v>
      </c>
      <c r="AQ720" s="27" t="str">
        <f t="shared" si="26"/>
        <v>Record Complete</v>
      </c>
      <c r="AR720" s="54" t="s">
        <v>234</v>
      </c>
      <c r="AS720" s="5" t="str">
        <f t="shared" si="27"/>
        <v/>
      </c>
      <c r="AT720" t="s">
        <v>17200</v>
      </c>
    </row>
    <row r="721" spans="1:46" ht="15.75" thickBot="1" x14ac:dyDescent="0.3">
      <c r="A721" s="29" t="s">
        <v>540</v>
      </c>
      <c r="B721" s="31">
        <v>1673</v>
      </c>
      <c r="C721" s="31" t="s">
        <v>213</v>
      </c>
      <c r="D721" s="31" t="s">
        <v>541</v>
      </c>
      <c r="E721" s="51" t="str">
        <f ca="1">IF(ISERROR(INDIRECT(CONCATENATE("FIPs_codes!",ADDRESS((MATCH($D721,INDIRECT($C721),0)+MATCH($C721,FIPs_codes!$G$1:$G$3296,0)-1),COLUMN(FIPs_codes!A719))))),"",INDIRECT(CONCATENATE("FIPs_codes!",ADDRESS((MATCH($D721,INDIRECT($C721),0)+MATCH($C721,FIPs_codes!$G$1:$G$3296,0)-1),COLUMN(FIPs_codes!A719)))))</f>
        <v>40137</v>
      </c>
      <c r="F721" s="51">
        <f ca="1">IF(ISERROR(INDIRECT(CONCATENATE("FIPs_codes!",ADDRESS((MATCH($D721,INDIRECT($C721),0)+MATCH($C721,FIPs_codes!$G$1:$G$3296,0)-1),COLUMN(FIPs_codes!C719))))),"",INDIRECT(CONCATENATE("FIPs_codes!",ADDRESS((MATCH($D721,INDIRECT($C721),0)+MATCH($C721,FIPs_codes!$G$1:$G$3296,0)-1),COLUMN(FIPs_codes!C719)))))</f>
        <v>6</v>
      </c>
      <c r="G721" s="31" t="s">
        <v>216</v>
      </c>
      <c r="H721" s="31" t="s">
        <v>217</v>
      </c>
      <c r="I721" s="35" t="s">
        <v>545</v>
      </c>
      <c r="J721" s="55" t="s">
        <v>219</v>
      </c>
      <c r="K721" s="31" t="s">
        <v>78</v>
      </c>
      <c r="L721" s="31" t="s">
        <v>220</v>
      </c>
      <c r="M721" s="31" t="s">
        <v>57</v>
      </c>
      <c r="N721" s="39" t="s">
        <v>242</v>
      </c>
      <c r="O721" s="39">
        <v>2001</v>
      </c>
      <c r="P721" s="39" t="s">
        <v>252</v>
      </c>
      <c r="Q721" s="240">
        <v>1340</v>
      </c>
      <c r="R721" s="31" t="s">
        <v>60</v>
      </c>
      <c r="S721" s="41" t="s">
        <v>60</v>
      </c>
      <c r="T721" s="29" t="s">
        <v>223</v>
      </c>
      <c r="U721" s="49" t="s">
        <v>134</v>
      </c>
      <c r="V721" s="57" t="s">
        <v>224</v>
      </c>
      <c r="W721" s="61" t="s">
        <v>225</v>
      </c>
      <c r="X721" s="43" t="s">
        <v>226</v>
      </c>
      <c r="Y721" s="43">
        <v>41100</v>
      </c>
      <c r="Z721" s="31">
        <v>82</v>
      </c>
      <c r="AA721" s="240">
        <v>886</v>
      </c>
      <c r="AB721" s="31" t="s">
        <v>66</v>
      </c>
      <c r="AC721" s="240">
        <v>7685</v>
      </c>
      <c r="AD721" s="31" t="s">
        <v>227</v>
      </c>
      <c r="AE721" s="39" t="s">
        <v>228</v>
      </c>
      <c r="AF721" s="39" t="s">
        <v>68</v>
      </c>
      <c r="AG721" s="31" t="s">
        <v>229</v>
      </c>
      <c r="AH721" s="31">
        <v>76</v>
      </c>
      <c r="AI721" s="31">
        <v>151.30000000000001</v>
      </c>
      <c r="AJ721" s="31">
        <v>227.4</v>
      </c>
      <c r="AK721" s="39">
        <v>7.2</v>
      </c>
      <c r="AL721" s="26">
        <v>0.33435987681478219</v>
      </c>
      <c r="AM721" s="37" t="s">
        <v>230</v>
      </c>
      <c r="AN721" s="31" t="s">
        <v>231</v>
      </c>
      <c r="AO721" s="31" t="s">
        <v>232</v>
      </c>
      <c r="AP721" s="45" t="s">
        <v>16963</v>
      </c>
      <c r="AQ721" s="27" t="str">
        <f t="shared" si="26"/>
        <v>Record Complete</v>
      </c>
      <c r="AR721" s="35" t="s">
        <v>234</v>
      </c>
      <c r="AS721" s="5" t="str">
        <f t="shared" si="27"/>
        <v/>
      </c>
      <c r="AT721" t="s">
        <v>17200</v>
      </c>
    </row>
    <row r="722" spans="1:46" ht="15.75" thickBot="1" x14ac:dyDescent="0.3">
      <c r="A722" s="129" t="s">
        <v>540</v>
      </c>
      <c r="B722" s="130">
        <v>1673</v>
      </c>
      <c r="C722" s="130" t="s">
        <v>213</v>
      </c>
      <c r="D722" s="130" t="s">
        <v>541</v>
      </c>
      <c r="E722" s="51" t="str">
        <f ca="1">IF(ISERROR(INDIRECT(CONCATENATE("FIPs_codes!",ADDRESS((MATCH($D722,INDIRECT($C722),0)+MATCH($C722,FIPs_codes!$G$1:$G$3296,0)-1),COLUMN(FIPs_codes!A720))))),"",INDIRECT(CONCATENATE("FIPs_codes!",ADDRESS((MATCH($D722,INDIRECT($C722),0)+MATCH($C722,FIPs_codes!$G$1:$G$3296,0)-1),COLUMN(FIPs_codes!A720)))))</f>
        <v>40137</v>
      </c>
      <c r="F722" s="51">
        <f ca="1">IF(ISERROR(INDIRECT(CONCATENATE("FIPs_codes!",ADDRESS((MATCH($D722,INDIRECT($C722),0)+MATCH($C722,FIPs_codes!$G$1:$G$3296,0)-1),COLUMN(FIPs_codes!C720))))),"",INDIRECT(CONCATENATE("FIPs_codes!",ADDRESS((MATCH($D722,INDIRECT($C722),0)+MATCH($C722,FIPs_codes!$G$1:$G$3296,0)-1),COLUMN(FIPs_codes!C720)))))</f>
        <v>6</v>
      </c>
      <c r="G722" s="130" t="s">
        <v>216</v>
      </c>
      <c r="H722" s="130" t="s">
        <v>217</v>
      </c>
      <c r="I722" s="132" t="s">
        <v>545</v>
      </c>
      <c r="J722" s="220" t="s">
        <v>219</v>
      </c>
      <c r="K722" s="130" t="s">
        <v>78</v>
      </c>
      <c r="L722" s="130" t="s">
        <v>220</v>
      </c>
      <c r="M722" s="130" t="s">
        <v>57</v>
      </c>
      <c r="N722" s="134" t="s">
        <v>242</v>
      </c>
      <c r="O722" s="134">
        <v>2001</v>
      </c>
      <c r="P722" s="134" t="s">
        <v>252</v>
      </c>
      <c r="Q722" s="135">
        <v>1340</v>
      </c>
      <c r="R722" s="130" t="s">
        <v>60</v>
      </c>
      <c r="S722" s="136" t="s">
        <v>60</v>
      </c>
      <c r="T722" s="129" t="s">
        <v>223</v>
      </c>
      <c r="U722" s="195" t="s">
        <v>134</v>
      </c>
      <c r="V722" s="226" t="s">
        <v>224</v>
      </c>
      <c r="W722" s="267" t="s">
        <v>225</v>
      </c>
      <c r="X722" s="137" t="s">
        <v>226</v>
      </c>
      <c r="Y722" s="137">
        <v>41100</v>
      </c>
      <c r="Z722" s="130">
        <v>82</v>
      </c>
      <c r="AA722" s="135">
        <v>886</v>
      </c>
      <c r="AB722" s="130" t="s">
        <v>66</v>
      </c>
      <c r="AC722" s="135">
        <v>7685</v>
      </c>
      <c r="AD722" s="130" t="s">
        <v>227</v>
      </c>
      <c r="AE722" s="134" t="s">
        <v>228</v>
      </c>
      <c r="AF722" s="134" t="s">
        <v>68</v>
      </c>
      <c r="AG722" s="130" t="s">
        <v>229</v>
      </c>
      <c r="AH722" s="130">
        <v>78.400000000000006</v>
      </c>
      <c r="AI722" s="130">
        <v>152.4</v>
      </c>
      <c r="AJ722" s="130">
        <v>230.8</v>
      </c>
      <c r="AK722" s="134">
        <v>7.2</v>
      </c>
      <c r="AL722" s="138">
        <v>0.33968804159445409</v>
      </c>
      <c r="AM722" s="133" t="s">
        <v>230</v>
      </c>
      <c r="AN722" s="130" t="s">
        <v>231</v>
      </c>
      <c r="AO722" s="130" t="s">
        <v>232</v>
      </c>
      <c r="AP722" s="45" t="s">
        <v>16963</v>
      </c>
      <c r="AQ722" s="27" t="str">
        <f t="shared" si="26"/>
        <v>Record Complete</v>
      </c>
      <c r="AR722" s="132" t="s">
        <v>234</v>
      </c>
      <c r="AS722" s="5" t="str">
        <f t="shared" si="27"/>
        <v/>
      </c>
      <c r="AT722" t="s">
        <v>17200</v>
      </c>
    </row>
    <row r="723" spans="1:46" ht="15.75" thickBot="1" x14ac:dyDescent="0.3">
      <c r="A723" s="29" t="s">
        <v>546</v>
      </c>
      <c r="B723" s="31">
        <v>6297</v>
      </c>
      <c r="C723" s="31" t="s">
        <v>213</v>
      </c>
      <c r="D723" s="31" t="s">
        <v>547</v>
      </c>
      <c r="E723" s="51" t="str">
        <f ca="1">IF(ISERROR(INDIRECT(CONCATENATE("FIPs_codes!",ADDRESS((MATCH($D723,INDIRECT($C723),0)+MATCH($C723,FIPs_codes!$G$1:$G$3296,0)-1),COLUMN(FIPs_codes!A721))))),"",INDIRECT(CONCATENATE("FIPs_codes!",ADDRESS((MATCH($D723,INDIRECT($C723),0)+MATCH($C723,FIPs_codes!$G$1:$G$3296,0)-1),COLUMN(FIPs_codes!A721)))))</f>
        <v>40061</v>
      </c>
      <c r="F723" s="51">
        <f ca="1">IF(ISERROR(INDIRECT(CONCATENATE("FIPs_codes!",ADDRESS((MATCH($D723,INDIRECT($C723),0)+MATCH($C723,FIPs_codes!$G$1:$G$3296,0)-1),COLUMN(FIPs_codes!C721))))),"",INDIRECT(CONCATENATE("FIPs_codes!",ADDRESS((MATCH($D723,INDIRECT($C723),0)+MATCH($C723,FIPs_codes!$G$1:$G$3296,0)-1),COLUMN(FIPs_codes!C721)))))</f>
        <v>6</v>
      </c>
      <c r="G723" s="31" t="s">
        <v>216</v>
      </c>
      <c r="H723" s="31" t="s">
        <v>217</v>
      </c>
      <c r="I723" s="35" t="s">
        <v>549</v>
      </c>
      <c r="J723" s="55" t="s">
        <v>268</v>
      </c>
      <c r="K723" s="31" t="s">
        <v>78</v>
      </c>
      <c r="L723" s="31" t="s">
        <v>269</v>
      </c>
      <c r="M723" s="31" t="s">
        <v>57</v>
      </c>
      <c r="N723" s="39" t="s">
        <v>550</v>
      </c>
      <c r="O723" s="39">
        <v>2004</v>
      </c>
      <c r="P723" s="39" t="s">
        <v>551</v>
      </c>
      <c r="Q723" s="240">
        <v>225</v>
      </c>
      <c r="R723" s="31" t="s">
        <v>60</v>
      </c>
      <c r="S723" s="41" t="s">
        <v>60</v>
      </c>
      <c r="T723" s="29" t="s">
        <v>223</v>
      </c>
      <c r="U723" s="49" t="s">
        <v>134</v>
      </c>
      <c r="V723" s="57" t="s">
        <v>224</v>
      </c>
      <c r="W723" s="61" t="s">
        <v>225</v>
      </c>
      <c r="X723" s="43" t="s">
        <v>226</v>
      </c>
      <c r="Y723" s="43">
        <v>41002</v>
      </c>
      <c r="Z723" s="31">
        <v>46</v>
      </c>
      <c r="AA723" s="240">
        <v>785</v>
      </c>
      <c r="AB723" s="31" t="s">
        <v>66</v>
      </c>
      <c r="AC723" s="240"/>
      <c r="AD723" s="31"/>
      <c r="AE723" s="39" t="s">
        <v>333</v>
      </c>
      <c r="AF723" s="39" t="s">
        <v>68</v>
      </c>
      <c r="AG723" s="31" t="s">
        <v>229</v>
      </c>
      <c r="AH723" s="31">
        <v>148.1</v>
      </c>
      <c r="AI723" s="31">
        <v>3108.5</v>
      </c>
      <c r="AJ723" s="31">
        <v>3256.5</v>
      </c>
      <c r="AK723" s="39">
        <v>1</v>
      </c>
      <c r="AL723" s="26">
        <v>4.5476877725234906E-2</v>
      </c>
      <c r="AM723" s="37" t="s">
        <v>230</v>
      </c>
      <c r="AN723" s="31" t="s">
        <v>231</v>
      </c>
      <c r="AO723" s="31" t="s">
        <v>232</v>
      </c>
      <c r="AP723" s="45" t="s">
        <v>16963</v>
      </c>
      <c r="AQ723" s="27" t="str">
        <f t="shared" si="26"/>
        <v>Record incomplete</v>
      </c>
      <c r="AR723" s="35" t="s">
        <v>234</v>
      </c>
      <c r="AS723" s="5" t="str">
        <f t="shared" si="27"/>
        <v/>
      </c>
      <c r="AT723" t="s">
        <v>17200</v>
      </c>
    </row>
    <row r="724" spans="1:46" ht="15.75" thickBot="1" x14ac:dyDescent="0.3">
      <c r="A724" s="48" t="s">
        <v>546</v>
      </c>
      <c r="B724" s="50">
        <v>6297</v>
      </c>
      <c r="C724" s="50" t="s">
        <v>213</v>
      </c>
      <c r="D724" s="50" t="s">
        <v>547</v>
      </c>
      <c r="E724" s="51" t="str">
        <f ca="1">IF(ISERROR(INDIRECT(CONCATENATE("FIPs_codes!",ADDRESS((MATCH($D724,INDIRECT($C724),0)+MATCH($C724,FIPs_codes!$G$1:$G$3296,0)-1),COLUMN(FIPs_codes!A722))))),"",INDIRECT(CONCATENATE("FIPs_codes!",ADDRESS((MATCH($D724,INDIRECT($C724),0)+MATCH($C724,FIPs_codes!$G$1:$G$3296,0)-1),COLUMN(FIPs_codes!A722)))))</f>
        <v>40061</v>
      </c>
      <c r="F724" s="51">
        <f ca="1">IF(ISERROR(INDIRECT(CONCATENATE("FIPs_codes!",ADDRESS((MATCH($D724,INDIRECT($C724),0)+MATCH($C724,FIPs_codes!$G$1:$G$3296,0)-1),COLUMN(FIPs_codes!C722))))),"",INDIRECT(CONCATENATE("FIPs_codes!",ADDRESS((MATCH($D724,INDIRECT($C724),0)+MATCH($C724,FIPs_codes!$G$1:$G$3296,0)-1),COLUMN(FIPs_codes!C722)))))</f>
        <v>6</v>
      </c>
      <c r="G724" s="50" t="s">
        <v>216</v>
      </c>
      <c r="H724" s="50" t="s">
        <v>217</v>
      </c>
      <c r="I724" s="54" t="s">
        <v>549</v>
      </c>
      <c r="J724" s="38" t="s">
        <v>268</v>
      </c>
      <c r="K724" s="50" t="s">
        <v>78</v>
      </c>
      <c r="L724" s="50" t="s">
        <v>269</v>
      </c>
      <c r="M724" s="50" t="s">
        <v>57</v>
      </c>
      <c r="N724" s="58" t="s">
        <v>550</v>
      </c>
      <c r="O724" s="58">
        <v>2004</v>
      </c>
      <c r="P724" s="58" t="s">
        <v>551</v>
      </c>
      <c r="Q724" s="126">
        <v>225</v>
      </c>
      <c r="R724" s="50" t="s">
        <v>60</v>
      </c>
      <c r="S724" s="60" t="s">
        <v>60</v>
      </c>
      <c r="T724" s="48" t="s">
        <v>223</v>
      </c>
      <c r="U724" s="32" t="s">
        <v>134</v>
      </c>
      <c r="V724" s="40" t="s">
        <v>224</v>
      </c>
      <c r="W724" s="44" t="s">
        <v>225</v>
      </c>
      <c r="X724" s="62" t="s">
        <v>226</v>
      </c>
      <c r="Y724" s="62">
        <v>41002</v>
      </c>
      <c r="Z724" s="50">
        <v>46</v>
      </c>
      <c r="AA724" s="126">
        <v>785</v>
      </c>
      <c r="AB724" s="50" t="s">
        <v>66</v>
      </c>
      <c r="AC724" s="126"/>
      <c r="AD724" s="50"/>
      <c r="AE724" s="58" t="s">
        <v>228</v>
      </c>
      <c r="AF724" s="58" t="s">
        <v>68</v>
      </c>
      <c r="AG724" s="50" t="s">
        <v>229</v>
      </c>
      <c r="AH724" s="50">
        <v>153.6</v>
      </c>
      <c r="AI724" s="50">
        <v>3329.2</v>
      </c>
      <c r="AJ724" s="50">
        <v>3482.8</v>
      </c>
      <c r="AK724" s="58">
        <v>1.1000000000000001</v>
      </c>
      <c r="AL724" s="26">
        <v>4.4102446307568627E-2</v>
      </c>
      <c r="AM724" s="56" t="s">
        <v>230</v>
      </c>
      <c r="AN724" s="50" t="s">
        <v>231</v>
      </c>
      <c r="AO724" s="50" t="s">
        <v>232</v>
      </c>
      <c r="AP724" s="45" t="s">
        <v>16963</v>
      </c>
      <c r="AQ724" s="27" t="str">
        <f t="shared" si="26"/>
        <v>Record incomplete</v>
      </c>
      <c r="AR724" s="54" t="s">
        <v>234</v>
      </c>
      <c r="AS724" s="5" t="str">
        <f t="shared" si="27"/>
        <v/>
      </c>
      <c r="AT724" t="s">
        <v>17200</v>
      </c>
    </row>
    <row r="725" spans="1:46" ht="15.75" thickBot="1" x14ac:dyDescent="0.3">
      <c r="A725" s="29" t="s">
        <v>546</v>
      </c>
      <c r="B725" s="31">
        <v>6297</v>
      </c>
      <c r="C725" s="31" t="s">
        <v>213</v>
      </c>
      <c r="D725" s="31" t="s">
        <v>547</v>
      </c>
      <c r="E725" s="51" t="str">
        <f ca="1">IF(ISERROR(INDIRECT(CONCATENATE("FIPs_codes!",ADDRESS((MATCH($D725,INDIRECT($C725),0)+MATCH($C725,FIPs_codes!$G$1:$G$3296,0)-1),COLUMN(FIPs_codes!A723))))),"",INDIRECT(CONCATENATE("FIPs_codes!",ADDRESS((MATCH($D725,INDIRECT($C725),0)+MATCH($C725,FIPs_codes!$G$1:$G$3296,0)-1),COLUMN(FIPs_codes!A723)))))</f>
        <v>40061</v>
      </c>
      <c r="F725" s="51">
        <f ca="1">IF(ISERROR(INDIRECT(CONCATENATE("FIPs_codes!",ADDRESS((MATCH($D725,INDIRECT($C725),0)+MATCH($C725,FIPs_codes!$G$1:$G$3296,0)-1),COLUMN(FIPs_codes!C723))))),"",INDIRECT(CONCATENATE("FIPs_codes!",ADDRESS((MATCH($D725,INDIRECT($C725),0)+MATCH($C725,FIPs_codes!$G$1:$G$3296,0)-1),COLUMN(FIPs_codes!C723)))))</f>
        <v>6</v>
      </c>
      <c r="G725" s="31" t="s">
        <v>216</v>
      </c>
      <c r="H725" s="31" t="s">
        <v>217</v>
      </c>
      <c r="I725" s="35" t="s">
        <v>549</v>
      </c>
      <c r="J725" s="55" t="s">
        <v>268</v>
      </c>
      <c r="K725" s="31" t="s">
        <v>78</v>
      </c>
      <c r="L725" s="31" t="s">
        <v>269</v>
      </c>
      <c r="M725" s="31" t="s">
        <v>57</v>
      </c>
      <c r="N725" s="39" t="s">
        <v>550</v>
      </c>
      <c r="O725" s="39">
        <v>2004</v>
      </c>
      <c r="P725" s="39" t="s">
        <v>551</v>
      </c>
      <c r="Q725" s="240">
        <v>225</v>
      </c>
      <c r="R725" s="31" t="s">
        <v>60</v>
      </c>
      <c r="S725" s="41" t="s">
        <v>60</v>
      </c>
      <c r="T725" s="29" t="s">
        <v>223</v>
      </c>
      <c r="U725" s="49" t="s">
        <v>134</v>
      </c>
      <c r="V725" s="57" t="s">
        <v>224</v>
      </c>
      <c r="W725" s="61" t="s">
        <v>225</v>
      </c>
      <c r="X725" s="43" t="s">
        <v>226</v>
      </c>
      <c r="Y725" s="43">
        <v>41002</v>
      </c>
      <c r="Z725" s="31">
        <v>46</v>
      </c>
      <c r="AA725" s="240">
        <v>785</v>
      </c>
      <c r="AB725" s="31" t="s">
        <v>66</v>
      </c>
      <c r="AC725" s="240"/>
      <c r="AD725" s="31"/>
      <c r="AE725" s="39" t="s">
        <v>228</v>
      </c>
      <c r="AF725" s="39" t="s">
        <v>68</v>
      </c>
      <c r="AG725" s="31" t="s">
        <v>229</v>
      </c>
      <c r="AH725" s="31">
        <v>141</v>
      </c>
      <c r="AI725" s="31">
        <v>3384.1</v>
      </c>
      <c r="AJ725" s="31">
        <v>3525.1</v>
      </c>
      <c r="AK725" s="39">
        <v>1.1000000000000001</v>
      </c>
      <c r="AL725" s="26">
        <v>3.999886528041758E-2</v>
      </c>
      <c r="AM725" s="37" t="s">
        <v>230</v>
      </c>
      <c r="AN725" s="31" t="s">
        <v>231</v>
      </c>
      <c r="AO725" s="31" t="s">
        <v>232</v>
      </c>
      <c r="AP725" s="45" t="s">
        <v>16963</v>
      </c>
      <c r="AQ725" s="27" t="str">
        <f t="shared" si="26"/>
        <v>Record incomplete</v>
      </c>
      <c r="AR725" s="35" t="s">
        <v>234</v>
      </c>
      <c r="AS725" s="5" t="str">
        <f t="shared" si="27"/>
        <v/>
      </c>
      <c r="AT725" t="s">
        <v>17200</v>
      </c>
    </row>
    <row r="726" spans="1:46" ht="15.75" thickBot="1" x14ac:dyDescent="0.3">
      <c r="A726" s="29" t="s">
        <v>552</v>
      </c>
      <c r="B726" s="31">
        <v>8898</v>
      </c>
      <c r="C726" s="31" t="s">
        <v>213</v>
      </c>
      <c r="D726" s="31" t="s">
        <v>214</v>
      </c>
      <c r="E726" s="51" t="str">
        <f ca="1">IF(ISERROR(INDIRECT(CONCATENATE("FIPs_codes!",ADDRESS((MATCH($D726,INDIRECT($C726),0)+MATCH($C726,FIPs_codes!$G$1:$G$3296,0)-1),COLUMN(FIPs_codes!A724))))),"",INDIRECT(CONCATENATE("FIPs_codes!",ADDRESS((MATCH($D726,INDIRECT($C726),0)+MATCH($C726,FIPs_codes!$G$1:$G$3296,0)-1),COLUMN(FIPs_codes!A724)))))</f>
        <v>40129</v>
      </c>
      <c r="F726" s="51">
        <f ca="1">IF(ISERROR(INDIRECT(CONCATENATE("FIPs_codes!",ADDRESS((MATCH($D726,INDIRECT($C726),0)+MATCH($C726,FIPs_codes!$G$1:$G$3296,0)-1),COLUMN(FIPs_codes!C724))))),"",INDIRECT(CONCATENATE("FIPs_codes!",ADDRESS((MATCH($D726,INDIRECT($C726),0)+MATCH($C726,FIPs_codes!$G$1:$G$3296,0)-1),COLUMN(FIPs_codes!C724)))))</f>
        <v>6</v>
      </c>
      <c r="G726" s="31" t="s">
        <v>266</v>
      </c>
      <c r="H726" s="31" t="s">
        <v>217</v>
      </c>
      <c r="I726" s="35" t="s">
        <v>553</v>
      </c>
      <c r="J726" s="55" t="s">
        <v>268</v>
      </c>
      <c r="K726" s="31" t="s">
        <v>78</v>
      </c>
      <c r="L726" s="31" t="s">
        <v>269</v>
      </c>
      <c r="M726" s="31" t="s">
        <v>57</v>
      </c>
      <c r="N726" s="39" t="s">
        <v>303</v>
      </c>
      <c r="O726" s="39">
        <v>1996</v>
      </c>
      <c r="P726" s="39" t="s">
        <v>252</v>
      </c>
      <c r="Q726" s="31">
        <v>95</v>
      </c>
      <c r="R726" s="31" t="s">
        <v>60</v>
      </c>
      <c r="S726" s="41" t="s">
        <v>60</v>
      </c>
      <c r="T726" s="29" t="s">
        <v>271</v>
      </c>
      <c r="U726" s="49" t="s">
        <v>134</v>
      </c>
      <c r="V726" s="57" t="s">
        <v>254</v>
      </c>
      <c r="W726" s="61" t="s">
        <v>225</v>
      </c>
      <c r="X726" s="43" t="s">
        <v>65</v>
      </c>
      <c r="Y726" s="43">
        <v>40989</v>
      </c>
      <c r="Z726" s="31">
        <v>84</v>
      </c>
      <c r="AA726" s="31">
        <v>1037</v>
      </c>
      <c r="AB726" s="31" t="s">
        <v>66</v>
      </c>
      <c r="AC726" s="31">
        <v>9367</v>
      </c>
      <c r="AD726" s="31" t="s">
        <v>272</v>
      </c>
      <c r="AE726" s="39" t="s">
        <v>255</v>
      </c>
      <c r="AF726" s="39" t="s">
        <v>256</v>
      </c>
      <c r="AG726" s="31" t="s">
        <v>229</v>
      </c>
      <c r="AH726" s="31">
        <v>0</v>
      </c>
      <c r="AI726" s="31">
        <v>3606.3</v>
      </c>
      <c r="AJ726" s="31">
        <v>3606.4</v>
      </c>
      <c r="AK726" s="39">
        <v>2.2000000000000002</v>
      </c>
      <c r="AL726" s="26">
        <v>0</v>
      </c>
      <c r="AM726" s="37" t="s">
        <v>230</v>
      </c>
      <c r="AN726" s="31" t="s">
        <v>257</v>
      </c>
      <c r="AO726" s="31" t="s">
        <v>258</v>
      </c>
      <c r="AP726" s="45" t="s">
        <v>259</v>
      </c>
      <c r="AQ726" s="27" t="str">
        <f t="shared" si="26"/>
        <v>Record Complete</v>
      </c>
      <c r="AR726" s="35" t="s">
        <v>234</v>
      </c>
      <c r="AS726" s="5" t="str">
        <f t="shared" si="27"/>
        <v/>
      </c>
      <c r="AT726" t="s">
        <v>17200</v>
      </c>
    </row>
    <row r="727" spans="1:46" ht="15.75" thickBot="1" x14ac:dyDescent="0.3">
      <c r="A727" s="48" t="s">
        <v>552</v>
      </c>
      <c r="B727" s="50">
        <v>8898</v>
      </c>
      <c r="C727" s="50" t="s">
        <v>213</v>
      </c>
      <c r="D727" s="50" t="s">
        <v>214</v>
      </c>
      <c r="E727" s="51" t="str">
        <f ca="1">IF(ISERROR(INDIRECT(CONCATENATE("FIPs_codes!",ADDRESS((MATCH($D727,INDIRECT($C727),0)+MATCH($C727,FIPs_codes!$G$1:$G$3296,0)-1),COLUMN(FIPs_codes!A725))))),"",INDIRECT(CONCATENATE("FIPs_codes!",ADDRESS((MATCH($D727,INDIRECT($C727),0)+MATCH($C727,FIPs_codes!$G$1:$G$3296,0)-1),COLUMN(FIPs_codes!A725)))))</f>
        <v>40129</v>
      </c>
      <c r="F727" s="51">
        <f ca="1">IF(ISERROR(INDIRECT(CONCATENATE("FIPs_codes!",ADDRESS((MATCH($D727,INDIRECT($C727),0)+MATCH($C727,FIPs_codes!$G$1:$G$3296,0)-1),COLUMN(FIPs_codes!C725))))),"",INDIRECT(CONCATENATE("FIPs_codes!",ADDRESS((MATCH($D727,INDIRECT($C727),0)+MATCH($C727,FIPs_codes!$G$1:$G$3296,0)-1),COLUMN(FIPs_codes!C725)))))</f>
        <v>6</v>
      </c>
      <c r="G727" s="50" t="s">
        <v>266</v>
      </c>
      <c r="H727" s="50" t="s">
        <v>217</v>
      </c>
      <c r="I727" s="54" t="s">
        <v>553</v>
      </c>
      <c r="J727" s="38" t="s">
        <v>268</v>
      </c>
      <c r="K727" s="50" t="s">
        <v>78</v>
      </c>
      <c r="L727" s="50" t="s">
        <v>269</v>
      </c>
      <c r="M727" s="50" t="s">
        <v>57</v>
      </c>
      <c r="N727" s="58" t="s">
        <v>303</v>
      </c>
      <c r="O727" s="58">
        <v>1996</v>
      </c>
      <c r="P727" s="58" t="s">
        <v>252</v>
      </c>
      <c r="Q727" s="50">
        <v>95</v>
      </c>
      <c r="R727" s="50" t="s">
        <v>60</v>
      </c>
      <c r="S727" s="60" t="s">
        <v>60</v>
      </c>
      <c r="T727" s="48" t="s">
        <v>271</v>
      </c>
      <c r="U727" s="32" t="s">
        <v>134</v>
      </c>
      <c r="V727" s="40" t="s">
        <v>254</v>
      </c>
      <c r="W727" s="44" t="s">
        <v>225</v>
      </c>
      <c r="X727" s="62" t="s">
        <v>65</v>
      </c>
      <c r="Y727" s="62">
        <v>40989</v>
      </c>
      <c r="Z727" s="50">
        <v>84</v>
      </c>
      <c r="AA727" s="50">
        <v>1037</v>
      </c>
      <c r="AB727" s="50" t="s">
        <v>66</v>
      </c>
      <c r="AC727" s="50">
        <v>9367</v>
      </c>
      <c r="AD727" s="50" t="s">
        <v>272</v>
      </c>
      <c r="AE727" s="58" t="s">
        <v>255</v>
      </c>
      <c r="AF727" s="58" t="s">
        <v>256</v>
      </c>
      <c r="AG727" s="50" t="s">
        <v>229</v>
      </c>
      <c r="AH727" s="50">
        <v>0</v>
      </c>
      <c r="AI727" s="50">
        <v>3756.9</v>
      </c>
      <c r="AJ727" s="50">
        <v>3756.9</v>
      </c>
      <c r="AK727" s="58">
        <v>2</v>
      </c>
      <c r="AL727" s="26">
        <v>0</v>
      </c>
      <c r="AM727" s="56" t="s">
        <v>230</v>
      </c>
      <c r="AN727" s="50" t="s">
        <v>257</v>
      </c>
      <c r="AO727" s="50" t="s">
        <v>258</v>
      </c>
      <c r="AP727" s="45" t="s">
        <v>259</v>
      </c>
      <c r="AQ727" s="27" t="str">
        <f t="shared" si="26"/>
        <v>Record Complete</v>
      </c>
      <c r="AR727" s="54" t="s">
        <v>234</v>
      </c>
      <c r="AS727" s="5" t="str">
        <f t="shared" si="27"/>
        <v/>
      </c>
      <c r="AT727" t="s">
        <v>17200</v>
      </c>
    </row>
    <row r="728" spans="1:46" ht="15.75" thickBot="1" x14ac:dyDescent="0.3">
      <c r="A728" s="29" t="s">
        <v>552</v>
      </c>
      <c r="B728" s="31">
        <v>8898</v>
      </c>
      <c r="C728" s="31" t="s">
        <v>213</v>
      </c>
      <c r="D728" s="31" t="s">
        <v>214</v>
      </c>
      <c r="E728" s="51" t="str">
        <f ca="1">IF(ISERROR(INDIRECT(CONCATENATE("FIPs_codes!",ADDRESS((MATCH($D728,INDIRECT($C728),0)+MATCH($C728,FIPs_codes!$G$1:$G$3296,0)-1),COLUMN(FIPs_codes!A726))))),"",INDIRECT(CONCATENATE("FIPs_codes!",ADDRESS((MATCH($D728,INDIRECT($C728),0)+MATCH($C728,FIPs_codes!$G$1:$G$3296,0)-1),COLUMN(FIPs_codes!A726)))))</f>
        <v>40129</v>
      </c>
      <c r="F728" s="51">
        <f ca="1">IF(ISERROR(INDIRECT(CONCATENATE("FIPs_codes!",ADDRESS((MATCH($D728,INDIRECT($C728),0)+MATCH($C728,FIPs_codes!$G$1:$G$3296,0)-1),COLUMN(FIPs_codes!C726))))),"",INDIRECT(CONCATENATE("FIPs_codes!",ADDRESS((MATCH($D728,INDIRECT($C728),0)+MATCH($C728,FIPs_codes!$G$1:$G$3296,0)-1),COLUMN(FIPs_codes!C726)))))</f>
        <v>6</v>
      </c>
      <c r="G728" s="31" t="s">
        <v>266</v>
      </c>
      <c r="H728" s="31" t="s">
        <v>217</v>
      </c>
      <c r="I728" s="35" t="s">
        <v>553</v>
      </c>
      <c r="J728" s="55" t="s">
        <v>268</v>
      </c>
      <c r="K728" s="31" t="s">
        <v>78</v>
      </c>
      <c r="L728" s="31" t="s">
        <v>269</v>
      </c>
      <c r="M728" s="31" t="s">
        <v>57</v>
      </c>
      <c r="N728" s="39" t="s">
        <v>303</v>
      </c>
      <c r="O728" s="39">
        <v>1996</v>
      </c>
      <c r="P728" s="39" t="s">
        <v>252</v>
      </c>
      <c r="Q728" s="31">
        <v>95</v>
      </c>
      <c r="R728" s="31" t="s">
        <v>60</v>
      </c>
      <c r="S728" s="41" t="s">
        <v>60</v>
      </c>
      <c r="T728" s="29" t="s">
        <v>271</v>
      </c>
      <c r="U728" s="49" t="s">
        <v>134</v>
      </c>
      <c r="V728" s="57" t="s">
        <v>254</v>
      </c>
      <c r="W728" s="61" t="s">
        <v>225</v>
      </c>
      <c r="X728" s="43" t="s">
        <v>65</v>
      </c>
      <c r="Y728" s="43">
        <v>40989</v>
      </c>
      <c r="Z728" s="31">
        <v>84</v>
      </c>
      <c r="AA728" s="31">
        <v>1037</v>
      </c>
      <c r="AB728" s="31" t="s">
        <v>66</v>
      </c>
      <c r="AC728" s="31">
        <v>9367</v>
      </c>
      <c r="AD728" s="31" t="s">
        <v>272</v>
      </c>
      <c r="AE728" s="39" t="s">
        <v>255</v>
      </c>
      <c r="AF728" s="39" t="s">
        <v>256</v>
      </c>
      <c r="AG728" s="31" t="s">
        <v>229</v>
      </c>
      <c r="AH728" s="31">
        <v>0</v>
      </c>
      <c r="AI728" s="31">
        <v>3773.3</v>
      </c>
      <c r="AJ728" s="31">
        <v>3773.4</v>
      </c>
      <c r="AK728" s="39">
        <v>1.8</v>
      </c>
      <c r="AL728" s="26">
        <v>0</v>
      </c>
      <c r="AM728" s="37" t="s">
        <v>230</v>
      </c>
      <c r="AN728" s="31" t="s">
        <v>257</v>
      </c>
      <c r="AO728" s="31" t="s">
        <v>258</v>
      </c>
      <c r="AP728" s="45" t="s">
        <v>259</v>
      </c>
      <c r="AQ728" s="27" t="str">
        <f t="shared" si="26"/>
        <v>Record Complete</v>
      </c>
      <c r="AR728" s="35" t="s">
        <v>234</v>
      </c>
      <c r="AS728" s="5" t="str">
        <f t="shared" si="27"/>
        <v/>
      </c>
      <c r="AT728" t="s">
        <v>17200</v>
      </c>
    </row>
    <row r="729" spans="1:46" ht="15.75" thickBot="1" x14ac:dyDescent="0.3">
      <c r="A729" s="48" t="s">
        <v>554</v>
      </c>
      <c r="B729" s="50">
        <v>1684</v>
      </c>
      <c r="C729" s="50" t="s">
        <v>213</v>
      </c>
      <c r="D729" s="50" t="s">
        <v>290</v>
      </c>
      <c r="E729" s="51" t="str">
        <f ca="1">IF(ISERROR(INDIRECT(CONCATENATE("FIPs_codes!",ADDRESS((MATCH($D729,INDIRECT($C729),0)+MATCH($C729,FIPs_codes!$G$1:$G$3296,0)-1),COLUMN(FIPs_codes!A727))))),"",INDIRECT(CONCATENATE("FIPs_codes!",ADDRESS((MATCH($D729,INDIRECT($C729),0)+MATCH($C729,FIPs_codes!$G$1:$G$3296,0)-1),COLUMN(FIPs_codes!A727)))))</f>
        <v>40151</v>
      </c>
      <c r="F729" s="51">
        <f ca="1">IF(ISERROR(INDIRECT(CONCATENATE("FIPs_codes!",ADDRESS((MATCH($D729,INDIRECT($C729),0)+MATCH($C729,FIPs_codes!$G$1:$G$3296,0)-1),COLUMN(FIPs_codes!C727))))),"",INDIRECT(CONCATENATE("FIPs_codes!",ADDRESS((MATCH($D729,INDIRECT($C729),0)+MATCH($C729,FIPs_codes!$G$1:$G$3296,0)-1),COLUMN(FIPs_codes!C727)))))</f>
        <v>6</v>
      </c>
      <c r="G729" s="50" t="s">
        <v>249</v>
      </c>
      <c r="H729" s="50" t="s">
        <v>217</v>
      </c>
      <c r="I729" s="54" t="s">
        <v>555</v>
      </c>
      <c r="J729" s="38" t="s">
        <v>219</v>
      </c>
      <c r="K729" s="50" t="s">
        <v>78</v>
      </c>
      <c r="L729" s="50" t="s">
        <v>220</v>
      </c>
      <c r="M729" s="50" t="s">
        <v>57</v>
      </c>
      <c r="N729" s="58" t="s">
        <v>261</v>
      </c>
      <c r="O729" s="58">
        <v>2004</v>
      </c>
      <c r="P729" s="58" t="s">
        <v>252</v>
      </c>
      <c r="Q729" s="50">
        <v>1340</v>
      </c>
      <c r="R729" s="50" t="s">
        <v>60</v>
      </c>
      <c r="S729" s="60" t="s">
        <v>60</v>
      </c>
      <c r="T729" s="48" t="s">
        <v>253</v>
      </c>
      <c r="U729" s="32" t="s">
        <v>134</v>
      </c>
      <c r="V729" s="40" t="s">
        <v>254</v>
      </c>
      <c r="W729" s="44" t="s">
        <v>225</v>
      </c>
      <c r="X729" s="62" t="s">
        <v>65</v>
      </c>
      <c r="Y729" s="62">
        <v>40220</v>
      </c>
      <c r="Z729" s="50">
        <v>96</v>
      </c>
      <c r="AA729" s="50">
        <v>855</v>
      </c>
      <c r="AB729" s="50" t="s">
        <v>66</v>
      </c>
      <c r="AC729" s="50">
        <v>144757</v>
      </c>
      <c r="AD729" s="50" t="s">
        <v>262</v>
      </c>
      <c r="AE729" s="58" t="s">
        <v>255</v>
      </c>
      <c r="AF729" s="58" t="s">
        <v>256</v>
      </c>
      <c r="AG729" s="50" t="s">
        <v>229</v>
      </c>
      <c r="AH729" s="50">
        <v>15.12</v>
      </c>
      <c r="AI729" s="50">
        <v>77.92</v>
      </c>
      <c r="AJ729" s="50">
        <v>93.05</v>
      </c>
      <c r="AK729" s="58">
        <v>8.9</v>
      </c>
      <c r="AL729" s="26">
        <v>0.16251074806534821</v>
      </c>
      <c r="AM729" s="56" t="s">
        <v>230</v>
      </c>
      <c r="AN729" s="50" t="s">
        <v>257</v>
      </c>
      <c r="AO729" s="50" t="s">
        <v>258</v>
      </c>
      <c r="AP729" s="45" t="s">
        <v>259</v>
      </c>
      <c r="AQ729" s="27" t="str">
        <f t="shared" si="26"/>
        <v>Record Complete</v>
      </c>
      <c r="AR729" s="54" t="s">
        <v>234</v>
      </c>
      <c r="AS729" s="5" t="str">
        <f t="shared" si="27"/>
        <v/>
      </c>
      <c r="AT729" t="s">
        <v>17200</v>
      </c>
    </row>
    <row r="730" spans="1:46" ht="15.75" thickBot="1" x14ac:dyDescent="0.3">
      <c r="A730" s="48" t="s">
        <v>554</v>
      </c>
      <c r="B730" s="50">
        <v>1684</v>
      </c>
      <c r="C730" s="50" t="s">
        <v>213</v>
      </c>
      <c r="D730" s="50" t="s">
        <v>290</v>
      </c>
      <c r="E730" s="51" t="str">
        <f ca="1">IF(ISERROR(INDIRECT(CONCATENATE("FIPs_codes!",ADDRESS((MATCH($D730,INDIRECT($C730),0)+MATCH($C730,FIPs_codes!$G$1:$G$3296,0)-1),COLUMN(FIPs_codes!A728))))),"",INDIRECT(CONCATENATE("FIPs_codes!",ADDRESS((MATCH($D730,INDIRECT($C730),0)+MATCH($C730,FIPs_codes!$G$1:$G$3296,0)-1),COLUMN(FIPs_codes!A728)))))</f>
        <v>40151</v>
      </c>
      <c r="F730" s="51">
        <f ca="1">IF(ISERROR(INDIRECT(CONCATENATE("FIPs_codes!",ADDRESS((MATCH($D730,INDIRECT($C730),0)+MATCH($C730,FIPs_codes!$G$1:$G$3296,0)-1),COLUMN(FIPs_codes!C728))))),"",INDIRECT(CONCATENATE("FIPs_codes!",ADDRESS((MATCH($D730,INDIRECT($C730),0)+MATCH($C730,FIPs_codes!$G$1:$G$3296,0)-1),COLUMN(FIPs_codes!C728)))))</f>
        <v>6</v>
      </c>
      <c r="G730" s="50" t="s">
        <v>249</v>
      </c>
      <c r="H730" s="50" t="s">
        <v>217</v>
      </c>
      <c r="I730" s="54" t="s">
        <v>555</v>
      </c>
      <c r="J730" s="38" t="s">
        <v>219</v>
      </c>
      <c r="K730" s="50" t="s">
        <v>78</v>
      </c>
      <c r="L730" s="50" t="s">
        <v>220</v>
      </c>
      <c r="M730" s="50" t="s">
        <v>57</v>
      </c>
      <c r="N730" s="58" t="s">
        <v>261</v>
      </c>
      <c r="O730" s="58">
        <v>2004</v>
      </c>
      <c r="P730" s="58" t="s">
        <v>252</v>
      </c>
      <c r="Q730" s="50">
        <v>1340</v>
      </c>
      <c r="R730" s="50" t="s">
        <v>60</v>
      </c>
      <c r="S730" s="60" t="s">
        <v>60</v>
      </c>
      <c r="T730" s="48" t="s">
        <v>253</v>
      </c>
      <c r="U730" s="32" t="s">
        <v>134</v>
      </c>
      <c r="V730" s="40" t="s">
        <v>254</v>
      </c>
      <c r="W730" s="44" t="s">
        <v>225</v>
      </c>
      <c r="X730" s="62" t="s">
        <v>65</v>
      </c>
      <c r="Y730" s="62">
        <v>40220</v>
      </c>
      <c r="Z730" s="50">
        <v>96</v>
      </c>
      <c r="AA730" s="50">
        <v>855</v>
      </c>
      <c r="AB730" s="50" t="s">
        <v>66</v>
      </c>
      <c r="AC730" s="50">
        <v>144757</v>
      </c>
      <c r="AD730" s="50" t="s">
        <v>262</v>
      </c>
      <c r="AE730" s="58" t="s">
        <v>255</v>
      </c>
      <c r="AF730" s="58" t="s">
        <v>256</v>
      </c>
      <c r="AG730" s="50" t="s">
        <v>229</v>
      </c>
      <c r="AH730" s="50">
        <v>14.64</v>
      </c>
      <c r="AI730" s="50">
        <v>83.61</v>
      </c>
      <c r="AJ730" s="50">
        <v>95.25</v>
      </c>
      <c r="AK730" s="58">
        <v>8.8000000000000007</v>
      </c>
      <c r="AL730" s="26">
        <v>0.14900763358778626</v>
      </c>
      <c r="AM730" s="56" t="s">
        <v>230</v>
      </c>
      <c r="AN730" s="50" t="s">
        <v>257</v>
      </c>
      <c r="AO730" s="50" t="s">
        <v>258</v>
      </c>
      <c r="AP730" s="45" t="s">
        <v>259</v>
      </c>
      <c r="AQ730" s="27" t="str">
        <f t="shared" si="26"/>
        <v>Record Complete</v>
      </c>
      <c r="AR730" s="54" t="s">
        <v>234</v>
      </c>
      <c r="AS730" s="5" t="str">
        <f t="shared" si="27"/>
        <v/>
      </c>
      <c r="AT730" t="s">
        <v>17200</v>
      </c>
    </row>
    <row r="731" spans="1:46" ht="15.75" thickBot="1" x14ac:dyDescent="0.3">
      <c r="A731" s="29" t="s">
        <v>554</v>
      </c>
      <c r="B731" s="31">
        <v>1684</v>
      </c>
      <c r="C731" s="31" t="s">
        <v>213</v>
      </c>
      <c r="D731" s="31" t="s">
        <v>290</v>
      </c>
      <c r="E731" s="51" t="str">
        <f ca="1">IF(ISERROR(INDIRECT(CONCATENATE("FIPs_codes!",ADDRESS((MATCH($D731,INDIRECT($C731),0)+MATCH($C731,FIPs_codes!$G$1:$G$3296,0)-1),COLUMN(FIPs_codes!A729))))),"",INDIRECT(CONCATENATE("FIPs_codes!",ADDRESS((MATCH($D731,INDIRECT($C731),0)+MATCH($C731,FIPs_codes!$G$1:$G$3296,0)-1),COLUMN(FIPs_codes!A729)))))</f>
        <v>40151</v>
      </c>
      <c r="F731" s="51">
        <f ca="1">IF(ISERROR(INDIRECT(CONCATENATE("FIPs_codes!",ADDRESS((MATCH($D731,INDIRECT($C731),0)+MATCH($C731,FIPs_codes!$G$1:$G$3296,0)-1),COLUMN(FIPs_codes!C729))))),"",INDIRECT(CONCATENATE("FIPs_codes!",ADDRESS((MATCH($D731,INDIRECT($C731),0)+MATCH($C731,FIPs_codes!$G$1:$G$3296,0)-1),COLUMN(FIPs_codes!C729)))))</f>
        <v>6</v>
      </c>
      <c r="G731" s="31" t="s">
        <v>249</v>
      </c>
      <c r="H731" s="31" t="s">
        <v>217</v>
      </c>
      <c r="I731" s="35" t="s">
        <v>555</v>
      </c>
      <c r="J731" s="55" t="s">
        <v>219</v>
      </c>
      <c r="K731" s="31" t="s">
        <v>78</v>
      </c>
      <c r="L731" s="31" t="s">
        <v>220</v>
      </c>
      <c r="M731" s="31" t="s">
        <v>57</v>
      </c>
      <c r="N731" s="39" t="s">
        <v>261</v>
      </c>
      <c r="O731" s="39">
        <v>2004</v>
      </c>
      <c r="P731" s="39" t="s">
        <v>252</v>
      </c>
      <c r="Q731" s="31">
        <v>1340</v>
      </c>
      <c r="R731" s="31" t="s">
        <v>60</v>
      </c>
      <c r="S731" s="41" t="s">
        <v>60</v>
      </c>
      <c r="T731" s="29" t="s">
        <v>253</v>
      </c>
      <c r="U731" s="49" t="s">
        <v>134</v>
      </c>
      <c r="V731" s="57" t="s">
        <v>254</v>
      </c>
      <c r="W731" s="61" t="s">
        <v>225</v>
      </c>
      <c r="X731" s="43" t="s">
        <v>65</v>
      </c>
      <c r="Y731" s="43">
        <v>40220</v>
      </c>
      <c r="Z731" s="31">
        <v>96</v>
      </c>
      <c r="AA731" s="31">
        <v>855</v>
      </c>
      <c r="AB731" s="31" t="s">
        <v>66</v>
      </c>
      <c r="AC731" s="31">
        <v>144757</v>
      </c>
      <c r="AD731" s="31" t="s">
        <v>262</v>
      </c>
      <c r="AE731" s="39" t="s">
        <v>255</v>
      </c>
      <c r="AF731" s="39" t="s">
        <v>256</v>
      </c>
      <c r="AG731" s="31" t="s">
        <v>229</v>
      </c>
      <c r="AH731" s="31">
        <v>14.84</v>
      </c>
      <c r="AI731" s="31">
        <v>81.39</v>
      </c>
      <c r="AJ731" s="31">
        <v>96.43</v>
      </c>
      <c r="AK731" s="39">
        <v>8.83</v>
      </c>
      <c r="AL731" s="26">
        <v>0.1542138626208043</v>
      </c>
      <c r="AM731" s="37" t="s">
        <v>230</v>
      </c>
      <c r="AN731" s="31" t="s">
        <v>257</v>
      </c>
      <c r="AO731" s="31" t="s">
        <v>258</v>
      </c>
      <c r="AP731" s="45" t="s">
        <v>259</v>
      </c>
      <c r="AQ731" s="27" t="str">
        <f t="shared" si="26"/>
        <v>Record Complete</v>
      </c>
      <c r="AR731" s="35" t="s">
        <v>234</v>
      </c>
      <c r="AS731" s="5" t="str">
        <f t="shared" si="27"/>
        <v/>
      </c>
      <c r="AT731" t="s">
        <v>17200</v>
      </c>
    </row>
    <row r="732" spans="1:46" ht="15.75" thickBot="1" x14ac:dyDescent="0.3">
      <c r="A732" s="29" t="s">
        <v>556</v>
      </c>
      <c r="B732" s="31">
        <v>1684</v>
      </c>
      <c r="C732" s="31" t="s">
        <v>213</v>
      </c>
      <c r="D732" s="31" t="s">
        <v>290</v>
      </c>
      <c r="E732" s="51" t="str">
        <f ca="1">IF(ISERROR(INDIRECT(CONCATENATE("FIPs_codes!",ADDRESS((MATCH($D732,INDIRECT($C732),0)+MATCH($C732,FIPs_codes!$G$1:$G$3296,0)-1),COLUMN(FIPs_codes!A730))))),"",INDIRECT(CONCATENATE("FIPs_codes!",ADDRESS((MATCH($D732,INDIRECT($C732),0)+MATCH($C732,FIPs_codes!$G$1:$G$3296,0)-1),COLUMN(FIPs_codes!A730)))))</f>
        <v>40151</v>
      </c>
      <c r="F732" s="51">
        <f ca="1">IF(ISERROR(INDIRECT(CONCATENATE("FIPs_codes!",ADDRESS((MATCH($D732,INDIRECT($C732),0)+MATCH($C732,FIPs_codes!$G$1:$G$3296,0)-1),COLUMN(FIPs_codes!C730))))),"",INDIRECT(CONCATENATE("FIPs_codes!",ADDRESS((MATCH($D732,INDIRECT($C732),0)+MATCH($C732,FIPs_codes!$G$1:$G$3296,0)-1),COLUMN(FIPs_codes!C730)))))</f>
        <v>6</v>
      </c>
      <c r="G732" s="33" t="s">
        <v>216</v>
      </c>
      <c r="H732" s="33" t="s">
        <v>217</v>
      </c>
      <c r="I732" s="35" t="s">
        <v>555</v>
      </c>
      <c r="J732" s="55" t="s">
        <v>219</v>
      </c>
      <c r="K732" s="31" t="s">
        <v>78</v>
      </c>
      <c r="L732" s="31" t="s">
        <v>220</v>
      </c>
      <c r="M732" s="31" t="s">
        <v>57</v>
      </c>
      <c r="N732" s="39" t="s">
        <v>251</v>
      </c>
      <c r="O732" s="39">
        <v>2004</v>
      </c>
      <c r="P732" s="39" t="s">
        <v>252</v>
      </c>
      <c r="Q732" s="240">
        <v>1340</v>
      </c>
      <c r="R732" s="31" t="s">
        <v>60</v>
      </c>
      <c r="S732" s="41" t="s">
        <v>60</v>
      </c>
      <c r="T732" s="29" t="s">
        <v>263</v>
      </c>
      <c r="U732" s="49" t="s">
        <v>134</v>
      </c>
      <c r="V732" s="57" t="s">
        <v>254</v>
      </c>
      <c r="W732" s="61" t="s">
        <v>225</v>
      </c>
      <c r="X732" s="43" t="s">
        <v>65</v>
      </c>
      <c r="Y732" s="43">
        <v>40303</v>
      </c>
      <c r="Z732" s="31">
        <v>83</v>
      </c>
      <c r="AA732" s="240">
        <v>875</v>
      </c>
      <c r="AB732" s="31" t="s">
        <v>66</v>
      </c>
      <c r="AC732" s="240">
        <v>122559</v>
      </c>
      <c r="AD732" s="31" t="s">
        <v>262</v>
      </c>
      <c r="AE732" s="39" t="s">
        <v>255</v>
      </c>
      <c r="AF732" s="39" t="s">
        <v>236</v>
      </c>
      <c r="AG732" s="31" t="s">
        <v>229</v>
      </c>
      <c r="AH732" s="31">
        <v>0</v>
      </c>
      <c r="AI732" s="31">
        <v>56.35</v>
      </c>
      <c r="AJ732" s="31">
        <v>56.35</v>
      </c>
      <c r="AK732" s="39">
        <v>9.6300000000000008</v>
      </c>
      <c r="AL732" s="26">
        <v>0</v>
      </c>
      <c r="AM732" s="37" t="s">
        <v>230</v>
      </c>
      <c r="AN732" s="31" t="s">
        <v>231</v>
      </c>
      <c r="AO732" s="31" t="s">
        <v>232</v>
      </c>
      <c r="AP732" s="45" t="s">
        <v>16963</v>
      </c>
      <c r="AQ732" s="27" t="str">
        <f t="shared" si="26"/>
        <v>Record Complete</v>
      </c>
      <c r="AR732" s="35"/>
      <c r="AS732" s="5" t="str">
        <f t="shared" si="27"/>
        <v/>
      </c>
      <c r="AT732" t="s">
        <v>17200</v>
      </c>
    </row>
    <row r="733" spans="1:46" ht="15.75" thickBot="1" x14ac:dyDescent="0.3">
      <c r="A733" s="29" t="s">
        <v>556</v>
      </c>
      <c r="B733" s="31">
        <v>1684</v>
      </c>
      <c r="C733" s="31" t="s">
        <v>213</v>
      </c>
      <c r="D733" s="31" t="s">
        <v>290</v>
      </c>
      <c r="E733" s="51" t="str">
        <f ca="1">IF(ISERROR(INDIRECT(CONCATENATE("FIPs_codes!",ADDRESS((MATCH($D733,INDIRECT($C733),0)+MATCH($C733,FIPs_codes!$G$1:$G$3296,0)-1),COLUMN(FIPs_codes!A731))))),"",INDIRECT(CONCATENATE("FIPs_codes!",ADDRESS((MATCH($D733,INDIRECT($C733),0)+MATCH($C733,FIPs_codes!$G$1:$G$3296,0)-1),COLUMN(FIPs_codes!A731)))))</f>
        <v>40151</v>
      </c>
      <c r="F733" s="51">
        <f ca="1">IF(ISERROR(INDIRECT(CONCATENATE("FIPs_codes!",ADDRESS((MATCH($D733,INDIRECT($C733),0)+MATCH($C733,FIPs_codes!$G$1:$G$3296,0)-1),COLUMN(FIPs_codes!C731))))),"",INDIRECT(CONCATENATE("FIPs_codes!",ADDRESS((MATCH($D733,INDIRECT($C733),0)+MATCH($C733,FIPs_codes!$G$1:$G$3296,0)-1),COLUMN(FIPs_codes!C731)))))</f>
        <v>6</v>
      </c>
      <c r="G733" s="33" t="s">
        <v>216</v>
      </c>
      <c r="H733" s="33" t="s">
        <v>217</v>
      </c>
      <c r="I733" s="35" t="s">
        <v>555</v>
      </c>
      <c r="J733" s="55" t="s">
        <v>219</v>
      </c>
      <c r="K733" s="31" t="s">
        <v>78</v>
      </c>
      <c r="L733" s="31" t="s">
        <v>220</v>
      </c>
      <c r="M733" s="31" t="s">
        <v>57</v>
      </c>
      <c r="N733" s="39" t="s">
        <v>251</v>
      </c>
      <c r="O733" s="39">
        <v>2004</v>
      </c>
      <c r="P733" s="39" t="s">
        <v>252</v>
      </c>
      <c r="Q733" s="240">
        <v>1340</v>
      </c>
      <c r="R733" s="31" t="s">
        <v>60</v>
      </c>
      <c r="S733" s="41" t="s">
        <v>60</v>
      </c>
      <c r="T733" s="29" t="s">
        <v>263</v>
      </c>
      <c r="U733" s="49" t="s">
        <v>134</v>
      </c>
      <c r="V733" s="57" t="s">
        <v>254</v>
      </c>
      <c r="W733" s="61" t="s">
        <v>225</v>
      </c>
      <c r="X733" s="43" t="s">
        <v>65</v>
      </c>
      <c r="Y733" s="43">
        <v>40303</v>
      </c>
      <c r="Z733" s="31">
        <v>83</v>
      </c>
      <c r="AA733" s="240">
        <v>875</v>
      </c>
      <c r="AB733" s="31" t="s">
        <v>66</v>
      </c>
      <c r="AC733" s="240">
        <v>122559</v>
      </c>
      <c r="AD733" s="31" t="s">
        <v>262</v>
      </c>
      <c r="AE733" s="39" t="s">
        <v>255</v>
      </c>
      <c r="AF733" s="39" t="s">
        <v>236</v>
      </c>
      <c r="AG733" s="31" t="s">
        <v>229</v>
      </c>
      <c r="AH733" s="31">
        <v>0.5</v>
      </c>
      <c r="AI733" s="31">
        <v>71.459999999999994</v>
      </c>
      <c r="AJ733" s="31">
        <v>71.959999999999994</v>
      </c>
      <c r="AK733" s="39">
        <v>9.14</v>
      </c>
      <c r="AL733" s="26">
        <v>6.9483046136742639E-3</v>
      </c>
      <c r="AM733" s="37" t="s">
        <v>230</v>
      </c>
      <c r="AN733" s="31" t="s">
        <v>231</v>
      </c>
      <c r="AO733" s="31" t="s">
        <v>232</v>
      </c>
      <c r="AP733" s="45" t="s">
        <v>16963</v>
      </c>
      <c r="AQ733" s="27" t="str">
        <f t="shared" si="26"/>
        <v>Record Complete</v>
      </c>
      <c r="AR733" s="35"/>
      <c r="AS733" s="5" t="str">
        <f t="shared" si="27"/>
        <v/>
      </c>
      <c r="AT733" t="s">
        <v>17200</v>
      </c>
    </row>
    <row r="734" spans="1:46" ht="15.75" thickBot="1" x14ac:dyDescent="0.3">
      <c r="A734" s="48" t="s">
        <v>556</v>
      </c>
      <c r="B734" s="50">
        <v>1684</v>
      </c>
      <c r="C734" s="50" t="s">
        <v>213</v>
      </c>
      <c r="D734" s="50" t="s">
        <v>290</v>
      </c>
      <c r="E734" s="51" t="str">
        <f ca="1">IF(ISERROR(INDIRECT(CONCATENATE("FIPs_codes!",ADDRESS((MATCH($D734,INDIRECT($C734),0)+MATCH($C734,FIPs_codes!$G$1:$G$3296,0)-1),COLUMN(FIPs_codes!A732))))),"",INDIRECT(CONCATENATE("FIPs_codes!",ADDRESS((MATCH($D734,INDIRECT($C734),0)+MATCH($C734,FIPs_codes!$G$1:$G$3296,0)-1),COLUMN(FIPs_codes!A732)))))</f>
        <v>40151</v>
      </c>
      <c r="F734" s="51">
        <f ca="1">IF(ISERROR(INDIRECT(CONCATENATE("FIPs_codes!",ADDRESS((MATCH($D734,INDIRECT($C734),0)+MATCH($C734,FIPs_codes!$G$1:$G$3296,0)-1),COLUMN(FIPs_codes!C732))))),"",INDIRECT(CONCATENATE("FIPs_codes!",ADDRESS((MATCH($D734,INDIRECT($C734),0)+MATCH($C734,FIPs_codes!$G$1:$G$3296,0)-1),COLUMN(FIPs_codes!C732)))))</f>
        <v>6</v>
      </c>
      <c r="G734" s="52" t="s">
        <v>216</v>
      </c>
      <c r="H734" s="52" t="s">
        <v>217</v>
      </c>
      <c r="I734" s="54" t="s">
        <v>555</v>
      </c>
      <c r="J734" s="38" t="s">
        <v>219</v>
      </c>
      <c r="K734" s="50" t="s">
        <v>78</v>
      </c>
      <c r="L734" s="50" t="s">
        <v>220</v>
      </c>
      <c r="M734" s="50" t="s">
        <v>57</v>
      </c>
      <c r="N734" s="58" t="s">
        <v>251</v>
      </c>
      <c r="O734" s="58">
        <v>2004</v>
      </c>
      <c r="P734" s="58" t="s">
        <v>252</v>
      </c>
      <c r="Q734" s="126">
        <v>1340</v>
      </c>
      <c r="R734" s="50" t="s">
        <v>60</v>
      </c>
      <c r="S734" s="60" t="s">
        <v>60</v>
      </c>
      <c r="T734" s="48" t="s">
        <v>263</v>
      </c>
      <c r="U734" s="32" t="s">
        <v>134</v>
      </c>
      <c r="V734" s="40" t="s">
        <v>254</v>
      </c>
      <c r="W734" s="44" t="s">
        <v>225</v>
      </c>
      <c r="X734" s="62" t="s">
        <v>65</v>
      </c>
      <c r="Y734" s="62">
        <v>40303</v>
      </c>
      <c r="Z734" s="50">
        <v>83</v>
      </c>
      <c r="AA734" s="126">
        <v>875</v>
      </c>
      <c r="AB734" s="50" t="s">
        <v>66</v>
      </c>
      <c r="AC734" s="126">
        <v>122559</v>
      </c>
      <c r="AD734" s="50" t="s">
        <v>262</v>
      </c>
      <c r="AE734" s="58" t="s">
        <v>255</v>
      </c>
      <c r="AF734" s="58" t="s">
        <v>236</v>
      </c>
      <c r="AG734" s="50" t="s">
        <v>229</v>
      </c>
      <c r="AH734" s="50">
        <v>0</v>
      </c>
      <c r="AI734" s="50">
        <v>79.45</v>
      </c>
      <c r="AJ734" s="50">
        <v>79.45</v>
      </c>
      <c r="AK734" s="58">
        <v>9.1199999999999992</v>
      </c>
      <c r="AL734" s="26">
        <v>0</v>
      </c>
      <c r="AM734" s="56" t="s">
        <v>230</v>
      </c>
      <c r="AN734" s="50" t="s">
        <v>231</v>
      </c>
      <c r="AO734" s="50" t="s">
        <v>232</v>
      </c>
      <c r="AP734" s="45" t="s">
        <v>16963</v>
      </c>
      <c r="AQ734" s="27" t="str">
        <f t="shared" si="26"/>
        <v>Record Complete</v>
      </c>
      <c r="AR734" s="54"/>
      <c r="AS734" s="5" t="str">
        <f t="shared" si="27"/>
        <v/>
      </c>
      <c r="AT734" t="s">
        <v>17200</v>
      </c>
    </row>
    <row r="735" spans="1:46" ht="15.75" thickBot="1" x14ac:dyDescent="0.3">
      <c r="A735" s="29" t="s">
        <v>556</v>
      </c>
      <c r="B735" s="31">
        <v>1684</v>
      </c>
      <c r="C735" s="31" t="s">
        <v>213</v>
      </c>
      <c r="D735" s="31" t="s">
        <v>290</v>
      </c>
      <c r="E735" s="51" t="str">
        <f ca="1">IF(ISERROR(INDIRECT(CONCATENATE("FIPs_codes!",ADDRESS((MATCH($D735,INDIRECT($C735),0)+MATCH($C735,FIPs_codes!$G$1:$G$3296,0)-1),COLUMN(FIPs_codes!A733))))),"",INDIRECT(CONCATENATE("FIPs_codes!",ADDRESS((MATCH($D735,INDIRECT($C735),0)+MATCH($C735,FIPs_codes!$G$1:$G$3296,0)-1),COLUMN(FIPs_codes!A733)))))</f>
        <v>40151</v>
      </c>
      <c r="F735" s="51">
        <f ca="1">IF(ISERROR(INDIRECT(CONCATENATE("FIPs_codes!",ADDRESS((MATCH($D735,INDIRECT($C735),0)+MATCH($C735,FIPs_codes!$G$1:$G$3296,0)-1),COLUMN(FIPs_codes!C733))))),"",INDIRECT(CONCATENATE("FIPs_codes!",ADDRESS((MATCH($D735,INDIRECT($C735),0)+MATCH($C735,FIPs_codes!$G$1:$G$3296,0)-1),COLUMN(FIPs_codes!C733)))))</f>
        <v>6</v>
      </c>
      <c r="G735" s="33" t="s">
        <v>216</v>
      </c>
      <c r="H735" s="33" t="s">
        <v>217</v>
      </c>
      <c r="I735" s="35" t="s">
        <v>555</v>
      </c>
      <c r="J735" s="55" t="s">
        <v>219</v>
      </c>
      <c r="K735" s="31" t="s">
        <v>78</v>
      </c>
      <c r="L735" s="31" t="s">
        <v>220</v>
      </c>
      <c r="M735" s="31" t="s">
        <v>57</v>
      </c>
      <c r="N735" s="39" t="s">
        <v>251</v>
      </c>
      <c r="O735" s="39">
        <v>2004</v>
      </c>
      <c r="P735" s="39" t="s">
        <v>252</v>
      </c>
      <c r="Q735" s="240">
        <v>1340</v>
      </c>
      <c r="R735" s="31" t="s">
        <v>60</v>
      </c>
      <c r="S735" s="41" t="s">
        <v>60</v>
      </c>
      <c r="T735" s="29" t="s">
        <v>263</v>
      </c>
      <c r="U735" s="49" t="s">
        <v>134</v>
      </c>
      <c r="V735" s="57" t="s">
        <v>254</v>
      </c>
      <c r="W735" s="61" t="s">
        <v>225</v>
      </c>
      <c r="X735" s="43" t="s">
        <v>65</v>
      </c>
      <c r="Y735" s="43">
        <v>40373</v>
      </c>
      <c r="Z735" s="31">
        <v>95</v>
      </c>
      <c r="AA735" s="240">
        <v>875</v>
      </c>
      <c r="AB735" s="31" t="s">
        <v>66</v>
      </c>
      <c r="AC735" s="240">
        <v>126138</v>
      </c>
      <c r="AD735" s="31" t="s">
        <v>262</v>
      </c>
      <c r="AE735" s="39" t="s">
        <v>255</v>
      </c>
      <c r="AF735" s="39" t="s">
        <v>236</v>
      </c>
      <c r="AG735" s="31" t="s">
        <v>229</v>
      </c>
      <c r="AH735" s="31">
        <v>12.51</v>
      </c>
      <c r="AI735" s="31">
        <v>90.4</v>
      </c>
      <c r="AJ735" s="31">
        <v>102.91000000000001</v>
      </c>
      <c r="AK735" s="39">
        <v>8.26</v>
      </c>
      <c r="AL735" s="26">
        <v>0.1215625303663395</v>
      </c>
      <c r="AM735" s="37" t="s">
        <v>230</v>
      </c>
      <c r="AN735" s="31" t="s">
        <v>231</v>
      </c>
      <c r="AO735" s="31" t="s">
        <v>232</v>
      </c>
      <c r="AP735" s="45" t="s">
        <v>16963</v>
      </c>
      <c r="AQ735" s="27" t="str">
        <f t="shared" si="26"/>
        <v>Record Complete</v>
      </c>
      <c r="AR735" s="35"/>
      <c r="AS735" s="5" t="str">
        <f t="shared" si="27"/>
        <v/>
      </c>
      <c r="AT735" t="s">
        <v>17200</v>
      </c>
    </row>
    <row r="736" spans="1:46" ht="15.75" thickBot="1" x14ac:dyDescent="0.3">
      <c r="A736" s="48" t="s">
        <v>556</v>
      </c>
      <c r="B736" s="50">
        <v>1684</v>
      </c>
      <c r="C736" s="50" t="s">
        <v>213</v>
      </c>
      <c r="D736" s="50" t="s">
        <v>290</v>
      </c>
      <c r="E736" s="51" t="str">
        <f ca="1">IF(ISERROR(INDIRECT(CONCATENATE("FIPs_codes!",ADDRESS((MATCH($D736,INDIRECT($C736),0)+MATCH($C736,FIPs_codes!$G$1:$G$3296,0)-1),COLUMN(FIPs_codes!A734))))),"",INDIRECT(CONCATENATE("FIPs_codes!",ADDRESS((MATCH($D736,INDIRECT($C736),0)+MATCH($C736,FIPs_codes!$G$1:$G$3296,0)-1),COLUMN(FIPs_codes!A734)))))</f>
        <v>40151</v>
      </c>
      <c r="F736" s="51">
        <f ca="1">IF(ISERROR(INDIRECT(CONCATENATE("FIPs_codes!",ADDRESS((MATCH($D736,INDIRECT($C736),0)+MATCH($C736,FIPs_codes!$G$1:$G$3296,0)-1),COLUMN(FIPs_codes!C734))))),"",INDIRECT(CONCATENATE("FIPs_codes!",ADDRESS((MATCH($D736,INDIRECT($C736),0)+MATCH($C736,FIPs_codes!$G$1:$G$3296,0)-1),COLUMN(FIPs_codes!C734)))))</f>
        <v>6</v>
      </c>
      <c r="G736" s="52" t="s">
        <v>216</v>
      </c>
      <c r="H736" s="52" t="s">
        <v>217</v>
      </c>
      <c r="I736" s="54" t="s">
        <v>555</v>
      </c>
      <c r="J736" s="38" t="s">
        <v>219</v>
      </c>
      <c r="K736" s="50" t="s">
        <v>78</v>
      </c>
      <c r="L736" s="50" t="s">
        <v>220</v>
      </c>
      <c r="M736" s="50" t="s">
        <v>57</v>
      </c>
      <c r="N736" s="58" t="s">
        <v>251</v>
      </c>
      <c r="O736" s="58">
        <v>2004</v>
      </c>
      <c r="P736" s="58" t="s">
        <v>252</v>
      </c>
      <c r="Q736" s="126">
        <v>1340</v>
      </c>
      <c r="R736" s="50" t="s">
        <v>60</v>
      </c>
      <c r="S736" s="60" t="s">
        <v>60</v>
      </c>
      <c r="T736" s="48" t="s">
        <v>263</v>
      </c>
      <c r="U736" s="32" t="s">
        <v>134</v>
      </c>
      <c r="V736" s="40" t="s">
        <v>254</v>
      </c>
      <c r="W736" s="44" t="s">
        <v>225</v>
      </c>
      <c r="X736" s="62" t="s">
        <v>65</v>
      </c>
      <c r="Y736" s="62">
        <v>40373</v>
      </c>
      <c r="Z736" s="50">
        <v>95</v>
      </c>
      <c r="AA736" s="126">
        <v>875</v>
      </c>
      <c r="AB736" s="50" t="s">
        <v>66</v>
      </c>
      <c r="AC736" s="126">
        <v>126138</v>
      </c>
      <c r="AD736" s="50" t="s">
        <v>262</v>
      </c>
      <c r="AE736" s="58" t="s">
        <v>255</v>
      </c>
      <c r="AF736" s="58" t="s">
        <v>236</v>
      </c>
      <c r="AG736" s="50" t="s">
        <v>229</v>
      </c>
      <c r="AH736" s="50">
        <v>42.61</v>
      </c>
      <c r="AI736" s="50">
        <v>111.58</v>
      </c>
      <c r="AJ736" s="50">
        <v>154.19</v>
      </c>
      <c r="AK736" s="58">
        <v>8.19</v>
      </c>
      <c r="AL736" s="26">
        <v>0.27634736364225954</v>
      </c>
      <c r="AM736" s="56" t="s">
        <v>230</v>
      </c>
      <c r="AN736" s="50" t="s">
        <v>231</v>
      </c>
      <c r="AO736" s="50" t="s">
        <v>232</v>
      </c>
      <c r="AP736" s="45" t="s">
        <v>16963</v>
      </c>
      <c r="AQ736" s="27" t="str">
        <f t="shared" si="26"/>
        <v>Record Complete</v>
      </c>
      <c r="AR736" s="54"/>
      <c r="AS736" s="5" t="str">
        <f t="shared" si="27"/>
        <v/>
      </c>
      <c r="AT736" t="s">
        <v>17200</v>
      </c>
    </row>
    <row r="737" spans="1:46" ht="15.75" thickBot="1" x14ac:dyDescent="0.3">
      <c r="A737" s="29" t="s">
        <v>556</v>
      </c>
      <c r="B737" s="31">
        <v>1684</v>
      </c>
      <c r="C737" s="31" t="s">
        <v>213</v>
      </c>
      <c r="D737" s="31" t="s">
        <v>290</v>
      </c>
      <c r="E737" s="51" t="str">
        <f ca="1">IF(ISERROR(INDIRECT(CONCATENATE("FIPs_codes!",ADDRESS((MATCH($D737,INDIRECT($C737),0)+MATCH($C737,FIPs_codes!$G$1:$G$3296,0)-1),COLUMN(FIPs_codes!A735))))),"",INDIRECT(CONCATENATE("FIPs_codes!",ADDRESS((MATCH($D737,INDIRECT($C737),0)+MATCH($C737,FIPs_codes!$G$1:$G$3296,0)-1),COLUMN(FIPs_codes!A735)))))</f>
        <v>40151</v>
      </c>
      <c r="F737" s="51">
        <f ca="1">IF(ISERROR(INDIRECT(CONCATENATE("FIPs_codes!",ADDRESS((MATCH($D737,INDIRECT($C737),0)+MATCH($C737,FIPs_codes!$G$1:$G$3296,0)-1),COLUMN(FIPs_codes!C735))))),"",INDIRECT(CONCATENATE("FIPs_codes!",ADDRESS((MATCH($D737,INDIRECT($C737),0)+MATCH($C737,FIPs_codes!$G$1:$G$3296,0)-1),COLUMN(FIPs_codes!C735)))))</f>
        <v>6</v>
      </c>
      <c r="G737" s="33" t="s">
        <v>216</v>
      </c>
      <c r="H737" s="33" t="s">
        <v>217</v>
      </c>
      <c r="I737" s="35" t="s">
        <v>555</v>
      </c>
      <c r="J737" s="55" t="s">
        <v>219</v>
      </c>
      <c r="K737" s="31" t="s">
        <v>78</v>
      </c>
      <c r="L737" s="31" t="s">
        <v>220</v>
      </c>
      <c r="M737" s="31" t="s">
        <v>57</v>
      </c>
      <c r="N737" s="39" t="s">
        <v>251</v>
      </c>
      <c r="O737" s="39">
        <v>2004</v>
      </c>
      <c r="P737" s="39" t="s">
        <v>252</v>
      </c>
      <c r="Q737" s="240">
        <v>1340</v>
      </c>
      <c r="R737" s="31" t="s">
        <v>60</v>
      </c>
      <c r="S737" s="41" t="s">
        <v>60</v>
      </c>
      <c r="T737" s="29" t="s">
        <v>263</v>
      </c>
      <c r="U737" s="49" t="s">
        <v>134</v>
      </c>
      <c r="V737" s="57" t="s">
        <v>254</v>
      </c>
      <c r="W737" s="61" t="s">
        <v>225</v>
      </c>
      <c r="X737" s="43" t="s">
        <v>65</v>
      </c>
      <c r="Y737" s="43">
        <v>40373</v>
      </c>
      <c r="Z737" s="31">
        <v>95</v>
      </c>
      <c r="AA737" s="240">
        <v>875</v>
      </c>
      <c r="AB737" s="31" t="s">
        <v>66</v>
      </c>
      <c r="AC737" s="240">
        <v>126138</v>
      </c>
      <c r="AD737" s="31" t="s">
        <v>262</v>
      </c>
      <c r="AE737" s="39" t="s">
        <v>255</v>
      </c>
      <c r="AF737" s="39" t="s">
        <v>236</v>
      </c>
      <c r="AG737" s="31" t="s">
        <v>229</v>
      </c>
      <c r="AH737" s="31">
        <v>50.12</v>
      </c>
      <c r="AI737" s="31">
        <v>108.7</v>
      </c>
      <c r="AJ737" s="31">
        <v>158.82</v>
      </c>
      <c r="AK737" s="39">
        <v>8.1999999999999993</v>
      </c>
      <c r="AL737" s="26">
        <v>0.31557738320110817</v>
      </c>
      <c r="AM737" s="37" t="s">
        <v>230</v>
      </c>
      <c r="AN737" s="31" t="s">
        <v>231</v>
      </c>
      <c r="AO737" s="31" t="s">
        <v>232</v>
      </c>
      <c r="AP737" s="45" t="s">
        <v>16963</v>
      </c>
      <c r="AQ737" s="27" t="str">
        <f t="shared" si="26"/>
        <v>Record Complete</v>
      </c>
      <c r="AR737" s="35"/>
      <c r="AS737" s="5" t="str">
        <f t="shared" si="27"/>
        <v/>
      </c>
      <c r="AT737" t="s">
        <v>17200</v>
      </c>
    </row>
    <row r="738" spans="1:46" ht="15.75" thickBot="1" x14ac:dyDescent="0.3">
      <c r="A738" s="29" t="s">
        <v>556</v>
      </c>
      <c r="B738" s="31">
        <v>1684</v>
      </c>
      <c r="C738" s="31" t="s">
        <v>213</v>
      </c>
      <c r="D738" s="31" t="s">
        <v>290</v>
      </c>
      <c r="E738" s="51" t="str">
        <f ca="1">IF(ISERROR(INDIRECT(CONCATENATE("FIPs_codes!",ADDRESS((MATCH($D738,INDIRECT($C738),0)+MATCH($C738,FIPs_codes!$G$1:$G$3296,0)-1),COLUMN(FIPs_codes!A736))))),"",INDIRECT(CONCATENATE("FIPs_codes!",ADDRESS((MATCH($D738,INDIRECT($C738),0)+MATCH($C738,FIPs_codes!$G$1:$G$3296,0)-1),COLUMN(FIPs_codes!A736)))))</f>
        <v>40151</v>
      </c>
      <c r="F738" s="51">
        <f ca="1">IF(ISERROR(INDIRECT(CONCATENATE("FIPs_codes!",ADDRESS((MATCH($D738,INDIRECT($C738),0)+MATCH($C738,FIPs_codes!$G$1:$G$3296,0)-1),COLUMN(FIPs_codes!C736))))),"",INDIRECT(CONCATENATE("FIPs_codes!",ADDRESS((MATCH($D738,INDIRECT($C738),0)+MATCH($C738,FIPs_codes!$G$1:$G$3296,0)-1),COLUMN(FIPs_codes!C736)))))</f>
        <v>6</v>
      </c>
      <c r="G738" s="33" t="s">
        <v>216</v>
      </c>
      <c r="H738" s="33" t="s">
        <v>217</v>
      </c>
      <c r="I738" s="35" t="s">
        <v>555</v>
      </c>
      <c r="J738" s="55" t="s">
        <v>268</v>
      </c>
      <c r="K738" s="31" t="s">
        <v>78</v>
      </c>
      <c r="L738" s="31" t="s">
        <v>269</v>
      </c>
      <c r="M738" s="31" t="s">
        <v>57</v>
      </c>
      <c r="N738" s="39" t="s">
        <v>422</v>
      </c>
      <c r="O738" s="39">
        <v>2007</v>
      </c>
      <c r="P738" s="39" t="s">
        <v>285</v>
      </c>
      <c r="Q738" s="240">
        <v>1232</v>
      </c>
      <c r="R738" s="31" t="s">
        <v>244</v>
      </c>
      <c r="S738" s="41" t="s">
        <v>60</v>
      </c>
      <c r="T738" s="29" t="s">
        <v>263</v>
      </c>
      <c r="U738" s="49" t="s">
        <v>134</v>
      </c>
      <c r="V738" s="57" t="s">
        <v>254</v>
      </c>
      <c r="W738" s="61" t="s">
        <v>225</v>
      </c>
      <c r="X738" s="43" t="s">
        <v>65</v>
      </c>
      <c r="Y738" s="43">
        <v>40409</v>
      </c>
      <c r="Z738" s="31">
        <v>94</v>
      </c>
      <c r="AA738" s="240">
        <v>1055</v>
      </c>
      <c r="AB738" s="31" t="s">
        <v>66</v>
      </c>
      <c r="AC738" s="240">
        <v>65848</v>
      </c>
      <c r="AD738" s="31" t="s">
        <v>262</v>
      </c>
      <c r="AE738" s="39" t="s">
        <v>255</v>
      </c>
      <c r="AF738" s="39" t="s">
        <v>236</v>
      </c>
      <c r="AG738" s="31" t="s">
        <v>229</v>
      </c>
      <c r="AH738" s="31">
        <v>0.81</v>
      </c>
      <c r="AI738" s="31">
        <v>176.67</v>
      </c>
      <c r="AJ738" s="31">
        <v>177.48</v>
      </c>
      <c r="AK738" s="39">
        <v>0</v>
      </c>
      <c r="AL738" s="26">
        <v>4.5638945233265728E-3</v>
      </c>
      <c r="AM738" s="37" t="s">
        <v>230</v>
      </c>
      <c r="AN738" s="31" t="s">
        <v>231</v>
      </c>
      <c r="AO738" s="31" t="s">
        <v>232</v>
      </c>
      <c r="AP738" s="45" t="s">
        <v>16963</v>
      </c>
      <c r="AQ738" s="27" t="str">
        <f t="shared" si="26"/>
        <v>Record Complete</v>
      </c>
      <c r="AR738" s="35"/>
      <c r="AS738" s="5" t="str">
        <f t="shared" si="27"/>
        <v/>
      </c>
      <c r="AT738" t="s">
        <v>17200</v>
      </c>
    </row>
    <row r="739" spans="1:46" ht="15.75" thickBot="1" x14ac:dyDescent="0.3">
      <c r="A739" s="48" t="s">
        <v>556</v>
      </c>
      <c r="B739" s="50">
        <v>1684</v>
      </c>
      <c r="C739" s="50" t="s">
        <v>213</v>
      </c>
      <c r="D739" s="50" t="s">
        <v>290</v>
      </c>
      <c r="E739" s="51" t="str">
        <f ca="1">IF(ISERROR(INDIRECT(CONCATENATE("FIPs_codes!",ADDRESS((MATCH($D739,INDIRECT($C739),0)+MATCH($C739,FIPs_codes!$G$1:$G$3296,0)-1),COLUMN(FIPs_codes!A737))))),"",INDIRECT(CONCATENATE("FIPs_codes!",ADDRESS((MATCH($D739,INDIRECT($C739),0)+MATCH($C739,FIPs_codes!$G$1:$G$3296,0)-1),COLUMN(FIPs_codes!A737)))))</f>
        <v>40151</v>
      </c>
      <c r="F739" s="51">
        <f ca="1">IF(ISERROR(INDIRECT(CONCATENATE("FIPs_codes!",ADDRESS((MATCH($D739,INDIRECT($C739),0)+MATCH($C739,FIPs_codes!$G$1:$G$3296,0)-1),COLUMN(FIPs_codes!C737))))),"",INDIRECT(CONCATENATE("FIPs_codes!",ADDRESS((MATCH($D739,INDIRECT($C739),0)+MATCH($C739,FIPs_codes!$G$1:$G$3296,0)-1),COLUMN(FIPs_codes!C737)))))</f>
        <v>6</v>
      </c>
      <c r="G739" s="52" t="s">
        <v>216</v>
      </c>
      <c r="H739" s="52" t="s">
        <v>217</v>
      </c>
      <c r="I739" s="54" t="s">
        <v>555</v>
      </c>
      <c r="J739" s="38" t="s">
        <v>268</v>
      </c>
      <c r="K739" s="50" t="s">
        <v>78</v>
      </c>
      <c r="L739" s="50" t="s">
        <v>269</v>
      </c>
      <c r="M739" s="50" t="s">
        <v>57</v>
      </c>
      <c r="N739" s="58" t="s">
        <v>422</v>
      </c>
      <c r="O739" s="58">
        <v>2007</v>
      </c>
      <c r="P739" s="58" t="s">
        <v>285</v>
      </c>
      <c r="Q739" s="126">
        <v>1232</v>
      </c>
      <c r="R739" s="50" t="s">
        <v>244</v>
      </c>
      <c r="S739" s="60" t="s">
        <v>60</v>
      </c>
      <c r="T739" s="48" t="s">
        <v>263</v>
      </c>
      <c r="U739" s="32" t="s">
        <v>134</v>
      </c>
      <c r="V739" s="40" t="s">
        <v>254</v>
      </c>
      <c r="W739" s="44" t="s">
        <v>225</v>
      </c>
      <c r="X739" s="62" t="s">
        <v>65</v>
      </c>
      <c r="Y739" s="62">
        <v>40409</v>
      </c>
      <c r="Z739" s="50">
        <v>94</v>
      </c>
      <c r="AA739" s="126">
        <v>1055</v>
      </c>
      <c r="AB739" s="50" t="s">
        <v>66</v>
      </c>
      <c r="AC739" s="126">
        <v>65848</v>
      </c>
      <c r="AD739" s="50" t="s">
        <v>262</v>
      </c>
      <c r="AE739" s="58" t="s">
        <v>255</v>
      </c>
      <c r="AF739" s="58" t="s">
        <v>236</v>
      </c>
      <c r="AG739" s="50" t="s">
        <v>229</v>
      </c>
      <c r="AH739" s="50">
        <v>1.08</v>
      </c>
      <c r="AI739" s="50">
        <v>271.83999999999997</v>
      </c>
      <c r="AJ739" s="50">
        <v>272.91999999999996</v>
      </c>
      <c r="AK739" s="58">
        <v>0</v>
      </c>
      <c r="AL739" s="26">
        <v>3.9572035761395287E-3</v>
      </c>
      <c r="AM739" s="56" t="s">
        <v>230</v>
      </c>
      <c r="AN739" s="50" t="s">
        <v>231</v>
      </c>
      <c r="AO739" s="50" t="s">
        <v>232</v>
      </c>
      <c r="AP739" s="45" t="s">
        <v>16963</v>
      </c>
      <c r="AQ739" s="27" t="str">
        <f t="shared" si="26"/>
        <v>Record Complete</v>
      </c>
      <c r="AR739" s="54"/>
      <c r="AS739" s="5" t="str">
        <f t="shared" si="27"/>
        <v/>
      </c>
      <c r="AT739" t="s">
        <v>17200</v>
      </c>
    </row>
    <row r="740" spans="1:46" ht="15.75" thickBot="1" x14ac:dyDescent="0.3">
      <c r="A740" s="48" t="s">
        <v>556</v>
      </c>
      <c r="B740" s="50">
        <v>1684</v>
      </c>
      <c r="C740" s="50" t="s">
        <v>213</v>
      </c>
      <c r="D740" s="50" t="s">
        <v>290</v>
      </c>
      <c r="E740" s="51" t="str">
        <f ca="1">IF(ISERROR(INDIRECT(CONCATENATE("FIPs_codes!",ADDRESS((MATCH($D740,INDIRECT($C740),0)+MATCH($C740,FIPs_codes!$G$1:$G$3296,0)-1),COLUMN(FIPs_codes!A738))))),"",INDIRECT(CONCATENATE("FIPs_codes!",ADDRESS((MATCH($D740,INDIRECT($C740),0)+MATCH($C740,FIPs_codes!$G$1:$G$3296,0)-1),COLUMN(FIPs_codes!A738)))))</f>
        <v>40151</v>
      </c>
      <c r="F740" s="51">
        <f ca="1">IF(ISERROR(INDIRECT(CONCATENATE("FIPs_codes!",ADDRESS((MATCH($D740,INDIRECT($C740),0)+MATCH($C740,FIPs_codes!$G$1:$G$3296,0)-1),COLUMN(FIPs_codes!C738))))),"",INDIRECT(CONCATENATE("FIPs_codes!",ADDRESS((MATCH($D740,INDIRECT($C740),0)+MATCH($C740,FIPs_codes!$G$1:$G$3296,0)-1),COLUMN(FIPs_codes!C738)))))</f>
        <v>6</v>
      </c>
      <c r="G740" s="52" t="s">
        <v>216</v>
      </c>
      <c r="H740" s="52" t="s">
        <v>217</v>
      </c>
      <c r="I740" s="54" t="s">
        <v>555</v>
      </c>
      <c r="J740" s="38" t="s">
        <v>268</v>
      </c>
      <c r="K740" s="50" t="s">
        <v>78</v>
      </c>
      <c r="L740" s="50" t="s">
        <v>269</v>
      </c>
      <c r="M740" s="50" t="s">
        <v>57</v>
      </c>
      <c r="N740" s="58" t="s">
        <v>422</v>
      </c>
      <c r="O740" s="58">
        <v>2007</v>
      </c>
      <c r="P740" s="58" t="s">
        <v>285</v>
      </c>
      <c r="Q740" s="126">
        <v>1232</v>
      </c>
      <c r="R740" s="50" t="s">
        <v>244</v>
      </c>
      <c r="S740" s="60" t="s">
        <v>60</v>
      </c>
      <c r="T740" s="48" t="s">
        <v>263</v>
      </c>
      <c r="U740" s="32" t="s">
        <v>134</v>
      </c>
      <c r="V740" s="40" t="s">
        <v>254</v>
      </c>
      <c r="W740" s="44" t="s">
        <v>225</v>
      </c>
      <c r="X740" s="62" t="s">
        <v>65</v>
      </c>
      <c r="Y740" s="62">
        <v>40409</v>
      </c>
      <c r="Z740" s="50">
        <v>94</v>
      </c>
      <c r="AA740" s="126">
        <v>1055</v>
      </c>
      <c r="AB740" s="50" t="s">
        <v>66</v>
      </c>
      <c r="AC740" s="126">
        <v>65848</v>
      </c>
      <c r="AD740" s="50" t="s">
        <v>262</v>
      </c>
      <c r="AE740" s="58" t="s">
        <v>255</v>
      </c>
      <c r="AF740" s="58" t="s">
        <v>236</v>
      </c>
      <c r="AG740" s="50" t="s">
        <v>229</v>
      </c>
      <c r="AH740" s="50">
        <v>1.96</v>
      </c>
      <c r="AI740" s="50">
        <v>335.54</v>
      </c>
      <c r="AJ740" s="50">
        <v>337.5</v>
      </c>
      <c r="AK740" s="58">
        <v>0</v>
      </c>
      <c r="AL740" s="26">
        <v>5.807407407407407E-3</v>
      </c>
      <c r="AM740" s="56" t="s">
        <v>230</v>
      </c>
      <c r="AN740" s="50" t="s">
        <v>231</v>
      </c>
      <c r="AO740" s="50" t="s">
        <v>232</v>
      </c>
      <c r="AP740" s="45" t="s">
        <v>16963</v>
      </c>
      <c r="AQ740" s="27" t="str">
        <f t="shared" si="26"/>
        <v>Record Complete</v>
      </c>
      <c r="AR740" s="54"/>
      <c r="AS740" s="5" t="str">
        <f t="shared" si="27"/>
        <v/>
      </c>
      <c r="AT740" t="s">
        <v>17200</v>
      </c>
    </row>
    <row r="741" spans="1:46" ht="15.75" thickBot="1" x14ac:dyDescent="0.3">
      <c r="A741" s="29" t="s">
        <v>556</v>
      </c>
      <c r="B741" s="31">
        <v>1684</v>
      </c>
      <c r="C741" s="31" t="s">
        <v>213</v>
      </c>
      <c r="D741" s="31" t="s">
        <v>290</v>
      </c>
      <c r="E741" s="51" t="str">
        <f ca="1">IF(ISERROR(INDIRECT(CONCATENATE("FIPs_codes!",ADDRESS((MATCH($D741,INDIRECT($C741),0)+MATCH($C741,FIPs_codes!$G$1:$G$3296,0)-1),COLUMN(FIPs_codes!A739))))),"",INDIRECT(CONCATENATE("FIPs_codes!",ADDRESS((MATCH($D741,INDIRECT($C741),0)+MATCH($C741,FIPs_codes!$G$1:$G$3296,0)-1),COLUMN(FIPs_codes!A739)))))</f>
        <v>40151</v>
      </c>
      <c r="F741" s="51">
        <f ca="1">IF(ISERROR(INDIRECT(CONCATENATE("FIPs_codes!",ADDRESS((MATCH($D741,INDIRECT($C741),0)+MATCH($C741,FIPs_codes!$G$1:$G$3296,0)-1),COLUMN(FIPs_codes!C739))))),"",INDIRECT(CONCATENATE("FIPs_codes!",ADDRESS((MATCH($D741,INDIRECT($C741),0)+MATCH($C741,FIPs_codes!$G$1:$G$3296,0)-1),COLUMN(FIPs_codes!C739)))))</f>
        <v>6</v>
      </c>
      <c r="G741" s="33" t="s">
        <v>216</v>
      </c>
      <c r="H741" s="33" t="s">
        <v>217</v>
      </c>
      <c r="I741" s="35" t="s">
        <v>555</v>
      </c>
      <c r="J741" s="55" t="s">
        <v>268</v>
      </c>
      <c r="K741" s="31" t="s">
        <v>78</v>
      </c>
      <c r="L741" s="31" t="s">
        <v>269</v>
      </c>
      <c r="M741" s="31" t="s">
        <v>57</v>
      </c>
      <c r="N741" s="39" t="s">
        <v>422</v>
      </c>
      <c r="O741" s="39">
        <v>2007</v>
      </c>
      <c r="P741" s="39" t="s">
        <v>285</v>
      </c>
      <c r="Q741" s="240">
        <v>1232</v>
      </c>
      <c r="R741" s="31" t="s">
        <v>244</v>
      </c>
      <c r="S741" s="41" t="s">
        <v>60</v>
      </c>
      <c r="T741" s="29" t="s">
        <v>263</v>
      </c>
      <c r="U741" s="49" t="s">
        <v>134</v>
      </c>
      <c r="V741" s="57" t="s">
        <v>254</v>
      </c>
      <c r="W741" s="61" t="s">
        <v>225</v>
      </c>
      <c r="X741" s="43" t="s">
        <v>65</v>
      </c>
      <c r="Y741" s="43">
        <v>40470</v>
      </c>
      <c r="Z741" s="31">
        <v>100</v>
      </c>
      <c r="AA741" s="240">
        <v>1055</v>
      </c>
      <c r="AB741" s="31" t="s">
        <v>66</v>
      </c>
      <c r="AC741" s="240">
        <v>74079</v>
      </c>
      <c r="AD741" s="31" t="s">
        <v>262</v>
      </c>
      <c r="AE741" s="39" t="s">
        <v>255</v>
      </c>
      <c r="AF741" s="39" t="s">
        <v>236</v>
      </c>
      <c r="AG741" s="31" t="s">
        <v>229</v>
      </c>
      <c r="AH741" s="31">
        <v>6.56</v>
      </c>
      <c r="AI741" s="31">
        <v>311.02999999999997</v>
      </c>
      <c r="AJ741" s="31">
        <v>317.58999999999997</v>
      </c>
      <c r="AK741" s="39">
        <v>0</v>
      </c>
      <c r="AL741" s="26">
        <v>2.0655562202840139E-2</v>
      </c>
      <c r="AM741" s="37" t="s">
        <v>230</v>
      </c>
      <c r="AN741" s="31" t="s">
        <v>231</v>
      </c>
      <c r="AO741" s="31" t="s">
        <v>232</v>
      </c>
      <c r="AP741" s="45" t="s">
        <v>16963</v>
      </c>
      <c r="AQ741" s="27" t="str">
        <f t="shared" si="26"/>
        <v>Record Complete</v>
      </c>
      <c r="AR741" s="35"/>
      <c r="AS741" s="5" t="str">
        <f t="shared" si="27"/>
        <v/>
      </c>
      <c r="AT741" t="s">
        <v>17200</v>
      </c>
    </row>
    <row r="742" spans="1:46" ht="15.75" thickBot="1" x14ac:dyDescent="0.3">
      <c r="A742" s="29" t="s">
        <v>556</v>
      </c>
      <c r="B742" s="31">
        <v>1684</v>
      </c>
      <c r="C742" s="31" t="s">
        <v>213</v>
      </c>
      <c r="D742" s="31" t="s">
        <v>290</v>
      </c>
      <c r="E742" s="51" t="str">
        <f ca="1">IF(ISERROR(INDIRECT(CONCATENATE("FIPs_codes!",ADDRESS((MATCH($D742,INDIRECT($C742),0)+MATCH($C742,FIPs_codes!$G$1:$G$3296,0)-1),COLUMN(FIPs_codes!A740))))),"",INDIRECT(CONCATENATE("FIPs_codes!",ADDRESS((MATCH($D742,INDIRECT($C742),0)+MATCH($C742,FIPs_codes!$G$1:$G$3296,0)-1),COLUMN(FIPs_codes!A740)))))</f>
        <v>40151</v>
      </c>
      <c r="F742" s="51">
        <f ca="1">IF(ISERROR(INDIRECT(CONCATENATE("FIPs_codes!",ADDRESS((MATCH($D742,INDIRECT($C742),0)+MATCH($C742,FIPs_codes!$G$1:$G$3296,0)-1),COLUMN(FIPs_codes!C740))))),"",INDIRECT(CONCATENATE("FIPs_codes!",ADDRESS((MATCH($D742,INDIRECT($C742),0)+MATCH($C742,FIPs_codes!$G$1:$G$3296,0)-1),COLUMN(FIPs_codes!C740)))))</f>
        <v>6</v>
      </c>
      <c r="G742" s="33" t="s">
        <v>216</v>
      </c>
      <c r="H742" s="33" t="s">
        <v>217</v>
      </c>
      <c r="I742" s="35" t="s">
        <v>555</v>
      </c>
      <c r="J742" s="37" t="s">
        <v>268</v>
      </c>
      <c r="K742" s="31" t="s">
        <v>78</v>
      </c>
      <c r="L742" s="31" t="s">
        <v>269</v>
      </c>
      <c r="M742" s="31" t="s">
        <v>57</v>
      </c>
      <c r="N742" s="39" t="s">
        <v>422</v>
      </c>
      <c r="O742" s="39">
        <v>2007</v>
      </c>
      <c r="P742" s="39" t="s">
        <v>285</v>
      </c>
      <c r="Q742" s="240">
        <v>1232</v>
      </c>
      <c r="R742" s="31" t="s">
        <v>244</v>
      </c>
      <c r="S742" s="41" t="s">
        <v>60</v>
      </c>
      <c r="T742" s="29" t="s">
        <v>263</v>
      </c>
      <c r="U742" s="31" t="s">
        <v>134</v>
      </c>
      <c r="V742" s="39" t="s">
        <v>254</v>
      </c>
      <c r="W742" s="43" t="s">
        <v>225</v>
      </c>
      <c r="X742" s="43" t="s">
        <v>65</v>
      </c>
      <c r="Y742" s="43">
        <v>40470</v>
      </c>
      <c r="Z742" s="31">
        <v>100</v>
      </c>
      <c r="AA742" s="240">
        <v>1055</v>
      </c>
      <c r="AB742" s="31" t="s">
        <v>66</v>
      </c>
      <c r="AC742" s="240">
        <v>74079</v>
      </c>
      <c r="AD742" s="31" t="s">
        <v>262</v>
      </c>
      <c r="AE742" s="39" t="s">
        <v>255</v>
      </c>
      <c r="AF742" s="39" t="s">
        <v>236</v>
      </c>
      <c r="AG742" s="31" t="s">
        <v>229</v>
      </c>
      <c r="AH742" s="31">
        <v>9.25</v>
      </c>
      <c r="AI742" s="31">
        <v>389.9</v>
      </c>
      <c r="AJ742" s="31">
        <v>399.15</v>
      </c>
      <c r="AK742" s="39">
        <v>0</v>
      </c>
      <c r="AL742" s="26">
        <v>2.3174245271201304E-2</v>
      </c>
      <c r="AM742" s="37" t="s">
        <v>230</v>
      </c>
      <c r="AN742" s="31" t="s">
        <v>231</v>
      </c>
      <c r="AO742" s="31" t="s">
        <v>232</v>
      </c>
      <c r="AP742" s="63" t="s">
        <v>16963</v>
      </c>
      <c r="AQ742" s="27" t="str">
        <f t="shared" si="26"/>
        <v>Record Complete</v>
      </c>
      <c r="AR742" s="35"/>
      <c r="AS742" s="5" t="str">
        <f t="shared" si="27"/>
        <v/>
      </c>
      <c r="AT742" t="s">
        <v>17200</v>
      </c>
    </row>
    <row r="743" spans="1:46" ht="15.75" thickBot="1" x14ac:dyDescent="0.3">
      <c r="A743" s="30" t="s">
        <v>556</v>
      </c>
      <c r="B743" s="32">
        <v>1684</v>
      </c>
      <c r="C743" s="32" t="s">
        <v>213</v>
      </c>
      <c r="D743" s="32" t="s">
        <v>290</v>
      </c>
      <c r="E743" s="51" t="str">
        <f ca="1">IF(ISERROR(INDIRECT(CONCATENATE("FIPs_codes!",ADDRESS((MATCH($D743,INDIRECT($C743),0)+MATCH($C743,FIPs_codes!$G$1:$G$3296,0)-1),COLUMN(FIPs_codes!A741))))),"",INDIRECT(CONCATENATE("FIPs_codes!",ADDRESS((MATCH($D743,INDIRECT($C743),0)+MATCH($C743,FIPs_codes!$G$1:$G$3296,0)-1),COLUMN(FIPs_codes!A741)))))</f>
        <v>40151</v>
      </c>
      <c r="F743" s="51">
        <f ca="1">IF(ISERROR(INDIRECT(CONCATENATE("FIPs_codes!",ADDRESS((MATCH($D743,INDIRECT($C743),0)+MATCH($C743,FIPs_codes!$G$1:$G$3296,0)-1),COLUMN(FIPs_codes!C741))))),"",INDIRECT(CONCATENATE("FIPs_codes!",ADDRESS((MATCH($D743,INDIRECT($C743),0)+MATCH($C743,FIPs_codes!$G$1:$G$3296,0)-1),COLUMN(FIPs_codes!C741)))))</f>
        <v>6</v>
      </c>
      <c r="G743" s="34" t="s">
        <v>216</v>
      </c>
      <c r="H743" s="34" t="s">
        <v>217</v>
      </c>
      <c r="I743" s="36" t="s">
        <v>555</v>
      </c>
      <c r="J743" s="38" t="s">
        <v>268</v>
      </c>
      <c r="K743" s="32" t="s">
        <v>78</v>
      </c>
      <c r="L743" s="32" t="s">
        <v>269</v>
      </c>
      <c r="M743" s="32" t="s">
        <v>57</v>
      </c>
      <c r="N743" s="40" t="s">
        <v>422</v>
      </c>
      <c r="O743" s="40">
        <v>2007</v>
      </c>
      <c r="P743" s="40" t="s">
        <v>285</v>
      </c>
      <c r="Q743" s="125">
        <v>1232</v>
      </c>
      <c r="R743" s="32" t="s">
        <v>244</v>
      </c>
      <c r="S743" s="42" t="s">
        <v>60</v>
      </c>
      <c r="T743" s="30" t="s">
        <v>263</v>
      </c>
      <c r="U743" s="32" t="s">
        <v>134</v>
      </c>
      <c r="V743" s="40" t="s">
        <v>254</v>
      </c>
      <c r="W743" s="44" t="s">
        <v>225</v>
      </c>
      <c r="X743" s="44" t="s">
        <v>65</v>
      </c>
      <c r="Y743" s="44">
        <v>40470</v>
      </c>
      <c r="Z743" s="32">
        <v>100</v>
      </c>
      <c r="AA743" s="125">
        <v>1055</v>
      </c>
      <c r="AB743" s="32" t="s">
        <v>66</v>
      </c>
      <c r="AC743" s="125">
        <v>74079</v>
      </c>
      <c r="AD743" s="32" t="s">
        <v>262</v>
      </c>
      <c r="AE743" s="40" t="s">
        <v>255</v>
      </c>
      <c r="AF743" s="40" t="s">
        <v>236</v>
      </c>
      <c r="AG743" s="32" t="s">
        <v>229</v>
      </c>
      <c r="AH743" s="32">
        <v>12.92</v>
      </c>
      <c r="AI743" s="32">
        <v>486.38</v>
      </c>
      <c r="AJ743" s="32">
        <v>499.3</v>
      </c>
      <c r="AK743" s="40">
        <v>0</v>
      </c>
      <c r="AL743" s="26">
        <v>2.5876226717404364E-2</v>
      </c>
      <c r="AM743" s="38" t="s">
        <v>230</v>
      </c>
      <c r="AN743" s="32" t="s">
        <v>231</v>
      </c>
      <c r="AO743" s="32" t="s">
        <v>232</v>
      </c>
      <c r="AP743" s="63" t="s">
        <v>16963</v>
      </c>
      <c r="AQ743" s="27" t="str">
        <f t="shared" si="26"/>
        <v>Record Complete</v>
      </c>
      <c r="AR743" s="36"/>
      <c r="AS743" s="5" t="str">
        <f t="shared" si="27"/>
        <v/>
      </c>
      <c r="AT743" t="s">
        <v>17200</v>
      </c>
    </row>
    <row r="744" spans="1:46" ht="15.75" thickBot="1" x14ac:dyDescent="0.3">
      <c r="A744" s="48" t="s">
        <v>556</v>
      </c>
      <c r="B744" s="50">
        <v>1684</v>
      </c>
      <c r="C744" s="50" t="s">
        <v>213</v>
      </c>
      <c r="D744" s="50" t="s">
        <v>290</v>
      </c>
      <c r="E744" s="51" t="str">
        <f ca="1">IF(ISERROR(INDIRECT(CONCATENATE("FIPs_codes!",ADDRESS((MATCH($D744,INDIRECT($C744),0)+MATCH($C744,FIPs_codes!$G$1:$G$3296,0)-1),COLUMN(FIPs_codes!A742))))),"",INDIRECT(CONCATENATE("FIPs_codes!",ADDRESS((MATCH($D744,INDIRECT($C744),0)+MATCH($C744,FIPs_codes!$G$1:$G$3296,0)-1),COLUMN(FIPs_codes!A742)))))</f>
        <v>40151</v>
      </c>
      <c r="F744" s="51">
        <f ca="1">IF(ISERROR(INDIRECT(CONCATENATE("FIPs_codes!",ADDRESS((MATCH($D744,INDIRECT($C744),0)+MATCH($C744,FIPs_codes!$G$1:$G$3296,0)-1),COLUMN(FIPs_codes!C742))))),"",INDIRECT(CONCATENATE("FIPs_codes!",ADDRESS((MATCH($D744,INDIRECT($C744),0)+MATCH($C744,FIPs_codes!$G$1:$G$3296,0)-1),COLUMN(FIPs_codes!C742)))))</f>
        <v>6</v>
      </c>
      <c r="G744" s="52" t="s">
        <v>216</v>
      </c>
      <c r="H744" s="52" t="s">
        <v>217</v>
      </c>
      <c r="I744" s="54" t="s">
        <v>555</v>
      </c>
      <c r="J744" s="56" t="s">
        <v>219</v>
      </c>
      <c r="K744" s="50" t="s">
        <v>78</v>
      </c>
      <c r="L744" s="50" t="s">
        <v>220</v>
      </c>
      <c r="M744" s="50" t="s">
        <v>57</v>
      </c>
      <c r="N744" s="58" t="s">
        <v>251</v>
      </c>
      <c r="O744" s="58">
        <v>2004</v>
      </c>
      <c r="P744" s="58" t="s">
        <v>252</v>
      </c>
      <c r="Q744" s="126">
        <v>1340</v>
      </c>
      <c r="R744" s="50" t="s">
        <v>60</v>
      </c>
      <c r="S744" s="60" t="s">
        <v>60</v>
      </c>
      <c r="T744" s="48" t="s">
        <v>263</v>
      </c>
      <c r="U744" s="50" t="s">
        <v>134</v>
      </c>
      <c r="V744" s="58" t="s">
        <v>254</v>
      </c>
      <c r="W744" s="62" t="s">
        <v>225</v>
      </c>
      <c r="X744" s="62" t="s">
        <v>65</v>
      </c>
      <c r="Y744" s="62">
        <v>40512</v>
      </c>
      <c r="Z744" s="50">
        <v>100</v>
      </c>
      <c r="AA744" s="126">
        <v>875</v>
      </c>
      <c r="AB744" s="50" t="s">
        <v>66</v>
      </c>
      <c r="AC744" s="126">
        <v>133804</v>
      </c>
      <c r="AD744" s="50" t="s">
        <v>262</v>
      </c>
      <c r="AE744" s="58" t="s">
        <v>255</v>
      </c>
      <c r="AF744" s="58" t="s">
        <v>236</v>
      </c>
      <c r="AG744" s="50" t="s">
        <v>229</v>
      </c>
      <c r="AH744" s="50">
        <v>45.41</v>
      </c>
      <c r="AI744" s="50">
        <v>237.11</v>
      </c>
      <c r="AJ744" s="50">
        <v>282.52</v>
      </c>
      <c r="AK744" s="58">
        <v>8.7200000000000006</v>
      </c>
      <c r="AL744" s="26">
        <v>0.16073198357638396</v>
      </c>
      <c r="AM744" s="56" t="s">
        <v>230</v>
      </c>
      <c r="AN744" s="50" t="s">
        <v>231</v>
      </c>
      <c r="AO744" s="50" t="s">
        <v>232</v>
      </c>
      <c r="AP744" s="63" t="s">
        <v>16963</v>
      </c>
      <c r="AQ744" s="27" t="str">
        <f t="shared" si="26"/>
        <v>Record Complete</v>
      </c>
      <c r="AR744" s="54"/>
      <c r="AS744" s="5" t="str">
        <f t="shared" si="27"/>
        <v/>
      </c>
      <c r="AT744" t="s">
        <v>17200</v>
      </c>
    </row>
    <row r="745" spans="1:46" ht="15.75" thickBot="1" x14ac:dyDescent="0.3">
      <c r="A745" s="48" t="s">
        <v>556</v>
      </c>
      <c r="B745" s="50">
        <v>1684</v>
      </c>
      <c r="C745" s="50" t="s">
        <v>213</v>
      </c>
      <c r="D745" s="50" t="s">
        <v>290</v>
      </c>
      <c r="E745" s="51" t="str">
        <f ca="1">IF(ISERROR(INDIRECT(CONCATENATE("FIPs_codes!",ADDRESS((MATCH($D745,INDIRECT($C745),0)+MATCH($C745,FIPs_codes!$G$1:$G$3296,0)-1),COLUMN(FIPs_codes!A743))))),"",INDIRECT(CONCATENATE("FIPs_codes!",ADDRESS((MATCH($D745,INDIRECT($C745),0)+MATCH($C745,FIPs_codes!$G$1:$G$3296,0)-1),COLUMN(FIPs_codes!A743)))))</f>
        <v>40151</v>
      </c>
      <c r="F745" s="51">
        <f ca="1">IF(ISERROR(INDIRECT(CONCATENATE("FIPs_codes!",ADDRESS((MATCH($D745,INDIRECT($C745),0)+MATCH($C745,FIPs_codes!$G$1:$G$3296,0)-1),COLUMN(FIPs_codes!C743))))),"",INDIRECT(CONCATENATE("FIPs_codes!",ADDRESS((MATCH($D745,INDIRECT($C745),0)+MATCH($C745,FIPs_codes!$G$1:$G$3296,0)-1),COLUMN(FIPs_codes!C743)))))</f>
        <v>6</v>
      </c>
      <c r="G745" s="52" t="s">
        <v>216</v>
      </c>
      <c r="H745" s="52" t="s">
        <v>217</v>
      </c>
      <c r="I745" s="54" t="s">
        <v>555</v>
      </c>
      <c r="J745" s="56" t="s">
        <v>219</v>
      </c>
      <c r="K745" s="50" t="s">
        <v>78</v>
      </c>
      <c r="L745" s="50" t="s">
        <v>220</v>
      </c>
      <c r="M745" s="50" t="s">
        <v>57</v>
      </c>
      <c r="N745" s="58" t="s">
        <v>251</v>
      </c>
      <c r="O745" s="58">
        <v>2004</v>
      </c>
      <c r="P745" s="58" t="s">
        <v>252</v>
      </c>
      <c r="Q745" s="126">
        <v>1340</v>
      </c>
      <c r="R745" s="50" t="s">
        <v>60</v>
      </c>
      <c r="S745" s="60" t="s">
        <v>60</v>
      </c>
      <c r="T745" s="48" t="s">
        <v>263</v>
      </c>
      <c r="U745" s="50" t="s">
        <v>134</v>
      </c>
      <c r="V745" s="58" t="s">
        <v>254</v>
      </c>
      <c r="W745" s="62" t="s">
        <v>225</v>
      </c>
      <c r="X745" s="62" t="s">
        <v>65</v>
      </c>
      <c r="Y745" s="62">
        <v>40512</v>
      </c>
      <c r="Z745" s="50">
        <v>100</v>
      </c>
      <c r="AA745" s="126">
        <v>875</v>
      </c>
      <c r="AB745" s="50" t="s">
        <v>66</v>
      </c>
      <c r="AC745" s="126">
        <v>133804</v>
      </c>
      <c r="AD745" s="50" t="s">
        <v>262</v>
      </c>
      <c r="AE745" s="58" t="s">
        <v>255</v>
      </c>
      <c r="AF745" s="58" t="s">
        <v>236</v>
      </c>
      <c r="AG745" s="50" t="s">
        <v>229</v>
      </c>
      <c r="AH745" s="50">
        <v>45.44</v>
      </c>
      <c r="AI745" s="50">
        <v>237.8</v>
      </c>
      <c r="AJ745" s="50">
        <v>283.24</v>
      </c>
      <c r="AK745" s="58">
        <v>8.65</v>
      </c>
      <c r="AL745" s="26">
        <v>0.16042931789295295</v>
      </c>
      <c r="AM745" s="56" t="s">
        <v>230</v>
      </c>
      <c r="AN745" s="50" t="s">
        <v>231</v>
      </c>
      <c r="AO745" s="50" t="s">
        <v>232</v>
      </c>
      <c r="AP745" s="63" t="s">
        <v>16963</v>
      </c>
      <c r="AQ745" s="27" t="str">
        <f t="shared" si="26"/>
        <v>Record Complete</v>
      </c>
      <c r="AR745" s="54"/>
      <c r="AS745" s="5" t="str">
        <f t="shared" si="27"/>
        <v/>
      </c>
      <c r="AT745" t="s">
        <v>17200</v>
      </c>
    </row>
    <row r="746" spans="1:46" ht="15.75" thickBot="1" x14ac:dyDescent="0.3">
      <c r="A746" s="47" t="s">
        <v>556</v>
      </c>
      <c r="B746" s="49">
        <v>1684</v>
      </c>
      <c r="C746" s="49" t="s">
        <v>213</v>
      </c>
      <c r="D746" s="49" t="s">
        <v>290</v>
      </c>
      <c r="E746" s="51" t="str">
        <f ca="1">IF(ISERROR(INDIRECT(CONCATENATE("FIPs_codes!",ADDRESS((MATCH($D746,INDIRECT($C746),0)+MATCH($C746,FIPs_codes!$G$1:$G$3296,0)-1),COLUMN(FIPs_codes!A744))))),"",INDIRECT(CONCATENATE("FIPs_codes!",ADDRESS((MATCH($D746,INDIRECT($C746),0)+MATCH($C746,FIPs_codes!$G$1:$G$3296,0)-1),COLUMN(FIPs_codes!A744)))))</f>
        <v>40151</v>
      </c>
      <c r="F746" s="51">
        <f ca="1">IF(ISERROR(INDIRECT(CONCATENATE("FIPs_codes!",ADDRESS((MATCH($D746,INDIRECT($C746),0)+MATCH($C746,FIPs_codes!$G$1:$G$3296,0)-1),COLUMN(FIPs_codes!C744))))),"",INDIRECT(CONCATENATE("FIPs_codes!",ADDRESS((MATCH($D746,INDIRECT($C746),0)+MATCH($C746,FIPs_codes!$G$1:$G$3296,0)-1),COLUMN(FIPs_codes!C744)))))</f>
        <v>6</v>
      </c>
      <c r="G746" s="51" t="s">
        <v>216</v>
      </c>
      <c r="H746" s="51" t="s">
        <v>217</v>
      </c>
      <c r="I746" s="53" t="s">
        <v>555</v>
      </c>
      <c r="J746" s="55" t="s">
        <v>219</v>
      </c>
      <c r="K746" s="49" t="s">
        <v>78</v>
      </c>
      <c r="L746" s="49" t="s">
        <v>220</v>
      </c>
      <c r="M746" s="49" t="s">
        <v>57</v>
      </c>
      <c r="N746" s="57" t="s">
        <v>251</v>
      </c>
      <c r="O746" s="57">
        <v>2004</v>
      </c>
      <c r="P746" s="57" t="s">
        <v>252</v>
      </c>
      <c r="Q746" s="128">
        <v>1340</v>
      </c>
      <c r="R746" s="49" t="s">
        <v>60</v>
      </c>
      <c r="S746" s="59" t="s">
        <v>60</v>
      </c>
      <c r="T746" s="47" t="s">
        <v>263</v>
      </c>
      <c r="U746" s="49" t="s">
        <v>134</v>
      </c>
      <c r="V746" s="57" t="s">
        <v>254</v>
      </c>
      <c r="W746" s="61" t="s">
        <v>225</v>
      </c>
      <c r="X746" s="61" t="s">
        <v>65</v>
      </c>
      <c r="Y746" s="61">
        <v>40512</v>
      </c>
      <c r="Z746" s="49">
        <v>100</v>
      </c>
      <c r="AA746" s="128">
        <v>875</v>
      </c>
      <c r="AB746" s="49" t="s">
        <v>66</v>
      </c>
      <c r="AC746" s="128">
        <v>133804</v>
      </c>
      <c r="AD746" s="49" t="s">
        <v>262</v>
      </c>
      <c r="AE746" s="57" t="s">
        <v>255</v>
      </c>
      <c r="AF746" s="57" t="s">
        <v>236</v>
      </c>
      <c r="AG746" s="49" t="s">
        <v>229</v>
      </c>
      <c r="AH746" s="49">
        <v>53.03</v>
      </c>
      <c r="AI746" s="49">
        <v>264.47000000000003</v>
      </c>
      <c r="AJ746" s="49">
        <v>317.5</v>
      </c>
      <c r="AK746" s="57">
        <v>8.7799999999999994</v>
      </c>
      <c r="AL746" s="26">
        <v>0.16702362204724411</v>
      </c>
      <c r="AM746" s="55" t="s">
        <v>230</v>
      </c>
      <c r="AN746" s="49" t="s">
        <v>231</v>
      </c>
      <c r="AO746" s="49" t="s">
        <v>232</v>
      </c>
      <c r="AP746" s="63" t="s">
        <v>16963</v>
      </c>
      <c r="AQ746" s="27" t="str">
        <f t="shared" si="26"/>
        <v>Record Complete</v>
      </c>
      <c r="AR746" s="53"/>
      <c r="AS746" s="5" t="str">
        <f t="shared" si="27"/>
        <v/>
      </c>
      <c r="AT746" t="s">
        <v>17200</v>
      </c>
    </row>
    <row r="747" spans="1:46" ht="15.75" thickBot="1" x14ac:dyDescent="0.3">
      <c r="A747" s="29" t="s">
        <v>557</v>
      </c>
      <c r="B747" s="31">
        <v>9110</v>
      </c>
      <c r="C747" s="31" t="s">
        <v>213</v>
      </c>
      <c r="D747" s="31" t="s">
        <v>290</v>
      </c>
      <c r="E747" s="51" t="str">
        <f ca="1">IF(ISERROR(INDIRECT(CONCATENATE("FIPs_codes!",ADDRESS((MATCH($D747,INDIRECT($C747),0)+MATCH($C747,FIPs_codes!$G$1:$G$3296,0)-1),COLUMN(FIPs_codes!A745))))),"",INDIRECT(CONCATENATE("FIPs_codes!",ADDRESS((MATCH($D747,INDIRECT($C747),0)+MATCH($C747,FIPs_codes!$G$1:$G$3296,0)-1),COLUMN(FIPs_codes!A745)))))</f>
        <v>40151</v>
      </c>
      <c r="F747" s="51">
        <f ca="1">IF(ISERROR(INDIRECT(CONCATENATE("FIPs_codes!",ADDRESS((MATCH($D747,INDIRECT($C747),0)+MATCH($C747,FIPs_codes!$G$1:$G$3296,0)-1),COLUMN(FIPs_codes!C745))))),"",INDIRECT(CONCATENATE("FIPs_codes!",ADDRESS((MATCH($D747,INDIRECT($C747),0)+MATCH($C747,FIPs_codes!$G$1:$G$3296,0)-1),COLUMN(FIPs_codes!C745)))))</f>
        <v>6</v>
      </c>
      <c r="G747" s="33" t="s">
        <v>329</v>
      </c>
      <c r="H747" s="33" t="s">
        <v>217</v>
      </c>
      <c r="I747" s="35" t="s">
        <v>558</v>
      </c>
      <c r="J747" s="37" t="s">
        <v>268</v>
      </c>
      <c r="K747" s="31" t="s">
        <v>78</v>
      </c>
      <c r="L747" s="31" t="s">
        <v>269</v>
      </c>
      <c r="M747" s="31" t="s">
        <v>57</v>
      </c>
      <c r="N747" s="39" t="s">
        <v>363</v>
      </c>
      <c r="O747" s="39">
        <v>2011</v>
      </c>
      <c r="P747" s="39" t="s">
        <v>559</v>
      </c>
      <c r="Q747" s="240">
        <v>145</v>
      </c>
      <c r="R747" s="31" t="s">
        <v>244</v>
      </c>
      <c r="S747" s="41" t="s">
        <v>60</v>
      </c>
      <c r="T747" s="29" t="s">
        <v>223</v>
      </c>
      <c r="U747" s="31" t="s">
        <v>134</v>
      </c>
      <c r="V747" s="39" t="s">
        <v>224</v>
      </c>
      <c r="W747" s="43" t="s">
        <v>225</v>
      </c>
      <c r="X747" s="43" t="s">
        <v>226</v>
      </c>
      <c r="Y747" s="43">
        <v>41025</v>
      </c>
      <c r="Z747" s="31">
        <v>84</v>
      </c>
      <c r="AA747" s="240">
        <v>865</v>
      </c>
      <c r="AB747" s="31" t="s">
        <v>66</v>
      </c>
      <c r="AC747" s="240">
        <v>678</v>
      </c>
      <c r="AD747" s="31" t="s">
        <v>227</v>
      </c>
      <c r="AE747" s="39" t="s">
        <v>235</v>
      </c>
      <c r="AF747" s="39" t="s">
        <v>236</v>
      </c>
      <c r="AG747" s="31" t="s">
        <v>229</v>
      </c>
      <c r="AH747" s="31">
        <v>0.7</v>
      </c>
      <c r="AI747" s="31">
        <v>40.5</v>
      </c>
      <c r="AJ747" s="31">
        <v>41.2</v>
      </c>
      <c r="AK747" s="39">
        <v>0</v>
      </c>
      <c r="AL747" s="26">
        <v>1.6990291262135922E-2</v>
      </c>
      <c r="AM747" s="37" t="s">
        <v>230</v>
      </c>
      <c r="AN747" s="31" t="s">
        <v>231</v>
      </c>
      <c r="AO747" s="31" t="s">
        <v>232</v>
      </c>
      <c r="AP747" s="63" t="s">
        <v>16963</v>
      </c>
      <c r="AQ747" s="27" t="str">
        <f t="shared" si="26"/>
        <v>Record Complete</v>
      </c>
      <c r="AR747" s="35"/>
      <c r="AS747" s="5" t="str">
        <f t="shared" si="27"/>
        <v/>
      </c>
      <c r="AT747" t="s">
        <v>17200</v>
      </c>
    </row>
    <row r="748" spans="1:46" ht="15.75" thickBot="1" x14ac:dyDescent="0.3">
      <c r="A748" s="30" t="s">
        <v>557</v>
      </c>
      <c r="B748" s="32">
        <v>9110</v>
      </c>
      <c r="C748" s="32" t="s">
        <v>213</v>
      </c>
      <c r="D748" s="32" t="s">
        <v>290</v>
      </c>
      <c r="E748" s="51" t="str">
        <f ca="1">IF(ISERROR(INDIRECT(CONCATENATE("FIPs_codes!",ADDRESS((MATCH($D748,INDIRECT($C748),0)+MATCH($C748,FIPs_codes!$G$1:$G$3296,0)-1),COLUMN(FIPs_codes!A746))))),"",INDIRECT(CONCATENATE("FIPs_codes!",ADDRESS((MATCH($D748,INDIRECT($C748),0)+MATCH($C748,FIPs_codes!$G$1:$G$3296,0)-1),COLUMN(FIPs_codes!A746)))))</f>
        <v>40151</v>
      </c>
      <c r="F748" s="51">
        <f ca="1">IF(ISERROR(INDIRECT(CONCATENATE("FIPs_codes!",ADDRESS((MATCH($D748,INDIRECT($C748),0)+MATCH($C748,FIPs_codes!$G$1:$G$3296,0)-1),COLUMN(FIPs_codes!C746))))),"",INDIRECT(CONCATENATE("FIPs_codes!",ADDRESS((MATCH($D748,INDIRECT($C748),0)+MATCH($C748,FIPs_codes!$G$1:$G$3296,0)-1),COLUMN(FIPs_codes!C746)))))</f>
        <v>6</v>
      </c>
      <c r="G748" s="34" t="s">
        <v>329</v>
      </c>
      <c r="H748" s="34" t="s">
        <v>217</v>
      </c>
      <c r="I748" s="36" t="s">
        <v>558</v>
      </c>
      <c r="J748" s="38" t="s">
        <v>268</v>
      </c>
      <c r="K748" s="32" t="s">
        <v>78</v>
      </c>
      <c r="L748" s="32" t="s">
        <v>269</v>
      </c>
      <c r="M748" s="32" t="s">
        <v>57</v>
      </c>
      <c r="N748" s="40" t="s">
        <v>363</v>
      </c>
      <c r="O748" s="40">
        <v>2011</v>
      </c>
      <c r="P748" s="40" t="s">
        <v>559</v>
      </c>
      <c r="Q748" s="125">
        <v>145</v>
      </c>
      <c r="R748" s="32" t="s">
        <v>244</v>
      </c>
      <c r="S748" s="42" t="s">
        <v>60</v>
      </c>
      <c r="T748" s="30" t="s">
        <v>223</v>
      </c>
      <c r="U748" s="32" t="s">
        <v>134</v>
      </c>
      <c r="V748" s="40" t="s">
        <v>224</v>
      </c>
      <c r="W748" s="44" t="s">
        <v>225</v>
      </c>
      <c r="X748" s="44" t="s">
        <v>226</v>
      </c>
      <c r="Y748" s="44">
        <v>41025</v>
      </c>
      <c r="Z748" s="32">
        <v>84</v>
      </c>
      <c r="AA748" s="125">
        <v>865</v>
      </c>
      <c r="AB748" s="32" t="s">
        <v>66</v>
      </c>
      <c r="AC748" s="125">
        <v>678</v>
      </c>
      <c r="AD748" s="32" t="s">
        <v>227</v>
      </c>
      <c r="AE748" s="40" t="s">
        <v>235</v>
      </c>
      <c r="AF748" s="40" t="s">
        <v>236</v>
      </c>
      <c r="AG748" s="32" t="s">
        <v>229</v>
      </c>
      <c r="AH748" s="32">
        <v>0.7</v>
      </c>
      <c r="AI748" s="32">
        <v>41.5</v>
      </c>
      <c r="AJ748" s="32">
        <v>42.3</v>
      </c>
      <c r="AK748" s="40">
        <v>0</v>
      </c>
      <c r="AL748" s="26">
        <v>1.6587677725118481E-2</v>
      </c>
      <c r="AM748" s="38" t="s">
        <v>230</v>
      </c>
      <c r="AN748" s="32" t="s">
        <v>231</v>
      </c>
      <c r="AO748" s="32" t="s">
        <v>232</v>
      </c>
      <c r="AP748" s="63" t="s">
        <v>16963</v>
      </c>
      <c r="AQ748" s="27" t="str">
        <f t="shared" si="26"/>
        <v>Record Complete</v>
      </c>
      <c r="AR748" s="36"/>
      <c r="AS748" s="5" t="str">
        <f t="shared" si="27"/>
        <v/>
      </c>
      <c r="AT748" t="s">
        <v>17200</v>
      </c>
    </row>
    <row r="749" spans="1:46" ht="15.75" thickBot="1" x14ac:dyDescent="0.3">
      <c r="A749" s="48" t="s">
        <v>557</v>
      </c>
      <c r="B749" s="50">
        <v>9110</v>
      </c>
      <c r="C749" s="50" t="s">
        <v>213</v>
      </c>
      <c r="D749" s="50" t="s">
        <v>290</v>
      </c>
      <c r="E749" s="51" t="str">
        <f ca="1">IF(ISERROR(INDIRECT(CONCATENATE("FIPs_codes!",ADDRESS((MATCH($D749,INDIRECT($C749),0)+MATCH($C749,FIPs_codes!$G$1:$G$3296,0)-1),COLUMN(FIPs_codes!A747))))),"",INDIRECT(CONCATENATE("FIPs_codes!",ADDRESS((MATCH($D749,INDIRECT($C749),0)+MATCH($C749,FIPs_codes!$G$1:$G$3296,0)-1),COLUMN(FIPs_codes!A747)))))</f>
        <v>40151</v>
      </c>
      <c r="F749" s="51">
        <f ca="1">IF(ISERROR(INDIRECT(CONCATENATE("FIPs_codes!",ADDRESS((MATCH($D749,INDIRECT($C749),0)+MATCH($C749,FIPs_codes!$G$1:$G$3296,0)-1),COLUMN(FIPs_codes!C747))))),"",INDIRECT(CONCATENATE("FIPs_codes!",ADDRESS((MATCH($D749,INDIRECT($C749),0)+MATCH($C749,FIPs_codes!$G$1:$G$3296,0)-1),COLUMN(FIPs_codes!C747)))))</f>
        <v>6</v>
      </c>
      <c r="G749" s="52" t="s">
        <v>329</v>
      </c>
      <c r="H749" s="52" t="s">
        <v>217</v>
      </c>
      <c r="I749" s="54" t="s">
        <v>558</v>
      </c>
      <c r="J749" s="56" t="s">
        <v>268</v>
      </c>
      <c r="K749" s="50" t="s">
        <v>78</v>
      </c>
      <c r="L749" s="50" t="s">
        <v>269</v>
      </c>
      <c r="M749" s="50" t="s">
        <v>57</v>
      </c>
      <c r="N749" s="58" t="s">
        <v>363</v>
      </c>
      <c r="O749" s="58">
        <v>2011</v>
      </c>
      <c r="P749" s="58" t="s">
        <v>559</v>
      </c>
      <c r="Q749" s="126">
        <v>145</v>
      </c>
      <c r="R749" s="50" t="s">
        <v>244</v>
      </c>
      <c r="S749" s="60" t="s">
        <v>60</v>
      </c>
      <c r="T749" s="48" t="s">
        <v>223</v>
      </c>
      <c r="U749" s="50" t="s">
        <v>134</v>
      </c>
      <c r="V749" s="58" t="s">
        <v>224</v>
      </c>
      <c r="W749" s="62" t="s">
        <v>225</v>
      </c>
      <c r="X749" s="62" t="s">
        <v>226</v>
      </c>
      <c r="Y749" s="62">
        <v>41025</v>
      </c>
      <c r="Z749" s="50">
        <v>84</v>
      </c>
      <c r="AA749" s="126">
        <v>865</v>
      </c>
      <c r="AB749" s="50" t="s">
        <v>66</v>
      </c>
      <c r="AC749" s="126">
        <v>678</v>
      </c>
      <c r="AD749" s="50" t="s">
        <v>227</v>
      </c>
      <c r="AE749" s="58" t="s">
        <v>235</v>
      </c>
      <c r="AF749" s="58" t="s">
        <v>236</v>
      </c>
      <c r="AG749" s="50" t="s">
        <v>229</v>
      </c>
      <c r="AH749" s="50">
        <v>0.7</v>
      </c>
      <c r="AI749" s="50">
        <v>46.4</v>
      </c>
      <c r="AJ749" s="50">
        <v>47.1</v>
      </c>
      <c r="AK749" s="58">
        <v>0</v>
      </c>
      <c r="AL749" s="26">
        <v>1.4861995753715497E-2</v>
      </c>
      <c r="AM749" s="56" t="s">
        <v>230</v>
      </c>
      <c r="AN749" s="50" t="s">
        <v>231</v>
      </c>
      <c r="AO749" s="50" t="s">
        <v>232</v>
      </c>
      <c r="AP749" s="63" t="s">
        <v>16963</v>
      </c>
      <c r="AQ749" s="27" t="str">
        <f t="shared" si="26"/>
        <v>Record Complete</v>
      </c>
      <c r="AR749" s="54"/>
      <c r="AS749" s="5" t="str">
        <f t="shared" si="27"/>
        <v/>
      </c>
      <c r="AT749" t="s">
        <v>17200</v>
      </c>
    </row>
    <row r="750" spans="1:46" ht="15.75" thickBot="1" x14ac:dyDescent="0.3">
      <c r="A750" s="30" t="s">
        <v>560</v>
      </c>
      <c r="B750" s="32">
        <v>10164</v>
      </c>
      <c r="C750" s="32" t="s">
        <v>213</v>
      </c>
      <c r="D750" s="32" t="s">
        <v>279</v>
      </c>
      <c r="E750" s="51" t="str">
        <f ca="1">IF(ISERROR(INDIRECT(CONCATENATE("FIPs_codes!",ADDRESS((MATCH($D750,INDIRECT($C750),0)+MATCH($C750,FIPs_codes!$G$1:$G$3296,0)-1),COLUMN(FIPs_codes!A748))))),"",INDIRECT(CONCATENATE("FIPs_codes!",ADDRESS((MATCH($D750,INDIRECT($C750),0)+MATCH($C750,FIPs_codes!$G$1:$G$3296,0)-1),COLUMN(FIPs_codes!A748)))))</f>
        <v>40051</v>
      </c>
      <c r="F750" s="51">
        <f ca="1">IF(ISERROR(INDIRECT(CONCATENATE("FIPs_codes!",ADDRESS((MATCH($D750,INDIRECT($C750),0)+MATCH($C750,FIPs_codes!$G$1:$G$3296,0)-1),COLUMN(FIPs_codes!C748))))),"",INDIRECT(CONCATENATE("FIPs_codes!",ADDRESS((MATCH($D750,INDIRECT($C750),0)+MATCH($C750,FIPs_codes!$G$1:$G$3296,0)-1),COLUMN(FIPs_codes!C748)))))</f>
        <v>6</v>
      </c>
      <c r="G750" s="32" t="s">
        <v>329</v>
      </c>
      <c r="H750" s="32" t="s">
        <v>217</v>
      </c>
      <c r="I750" s="36" t="s">
        <v>561</v>
      </c>
      <c r="J750" s="38" t="s">
        <v>268</v>
      </c>
      <c r="K750" s="32" t="s">
        <v>78</v>
      </c>
      <c r="L750" s="32" t="s">
        <v>269</v>
      </c>
      <c r="M750" s="32" t="s">
        <v>57</v>
      </c>
      <c r="N750" s="40" t="s">
        <v>363</v>
      </c>
      <c r="O750" s="231">
        <v>41091</v>
      </c>
      <c r="P750" s="40" t="s">
        <v>281</v>
      </c>
      <c r="Q750" s="32" t="s">
        <v>562</v>
      </c>
      <c r="R750" s="32" t="s">
        <v>244</v>
      </c>
      <c r="S750" s="42" t="s">
        <v>60</v>
      </c>
      <c r="T750" s="30" t="s">
        <v>482</v>
      </c>
      <c r="U750" s="32" t="s">
        <v>134</v>
      </c>
      <c r="V750" s="40" t="s">
        <v>563</v>
      </c>
      <c r="W750" s="44" t="s">
        <v>134</v>
      </c>
      <c r="X750" s="44" t="s">
        <v>484</v>
      </c>
      <c r="Y750" s="44">
        <v>41281</v>
      </c>
      <c r="Z750" s="32">
        <v>94</v>
      </c>
      <c r="AA750" s="32">
        <v>799.8</v>
      </c>
      <c r="AB750" s="32" t="s">
        <v>66</v>
      </c>
      <c r="AC750" s="32">
        <v>155.6</v>
      </c>
      <c r="AD750" s="32" t="s">
        <v>437</v>
      </c>
      <c r="AE750" s="40" t="s">
        <v>485</v>
      </c>
      <c r="AF750" s="40" t="s">
        <v>68</v>
      </c>
      <c r="AG750" s="32" t="s">
        <v>229</v>
      </c>
      <c r="AH750" s="32">
        <v>0</v>
      </c>
      <c r="AI750" s="32">
        <v>23.74</v>
      </c>
      <c r="AJ750" s="32">
        <v>23.74</v>
      </c>
      <c r="AK750" s="40">
        <v>0.02</v>
      </c>
      <c r="AL750" s="26">
        <v>0</v>
      </c>
      <c r="AM750" s="38" t="s">
        <v>230</v>
      </c>
      <c r="AN750" s="32" t="s">
        <v>486</v>
      </c>
      <c r="AO750" s="32" t="s">
        <v>487</v>
      </c>
      <c r="AP750" s="46" t="s">
        <v>488</v>
      </c>
      <c r="AQ750" s="27" t="str">
        <f t="shared" si="26"/>
        <v>Record Complete</v>
      </c>
      <c r="AR750" s="36" t="s">
        <v>564</v>
      </c>
      <c r="AS750" s="5" t="str">
        <f t="shared" si="27"/>
        <v/>
      </c>
      <c r="AT750" t="s">
        <v>17200</v>
      </c>
    </row>
    <row r="751" spans="1:46" ht="15.75" thickBot="1" x14ac:dyDescent="0.3">
      <c r="A751" s="29" t="s">
        <v>560</v>
      </c>
      <c r="B751" s="31">
        <v>10164</v>
      </c>
      <c r="C751" s="31" t="s">
        <v>213</v>
      </c>
      <c r="D751" s="31" t="s">
        <v>279</v>
      </c>
      <c r="E751" s="51" t="str">
        <f ca="1">IF(ISERROR(INDIRECT(CONCATENATE("FIPs_codes!",ADDRESS((MATCH($D751,INDIRECT($C751),0)+MATCH($C751,FIPs_codes!$G$1:$G$3296,0)-1),COLUMN(FIPs_codes!A749))))),"",INDIRECT(CONCATENATE("FIPs_codes!",ADDRESS((MATCH($D751,INDIRECT($C751),0)+MATCH($C751,FIPs_codes!$G$1:$G$3296,0)-1),COLUMN(FIPs_codes!A749)))))</f>
        <v>40051</v>
      </c>
      <c r="F751" s="51">
        <f ca="1">IF(ISERROR(INDIRECT(CONCATENATE("FIPs_codes!",ADDRESS((MATCH($D751,INDIRECT($C751),0)+MATCH($C751,FIPs_codes!$G$1:$G$3296,0)-1),COLUMN(FIPs_codes!C749))))),"",INDIRECT(CONCATENATE("FIPs_codes!",ADDRESS((MATCH($D751,INDIRECT($C751),0)+MATCH($C751,FIPs_codes!$G$1:$G$3296,0)-1),COLUMN(FIPs_codes!C749)))))</f>
        <v>6</v>
      </c>
      <c r="G751" s="31" t="s">
        <v>329</v>
      </c>
      <c r="H751" s="31" t="s">
        <v>217</v>
      </c>
      <c r="I751" s="35" t="s">
        <v>561</v>
      </c>
      <c r="J751" s="37" t="s">
        <v>268</v>
      </c>
      <c r="K751" s="31" t="s">
        <v>78</v>
      </c>
      <c r="L751" s="31" t="s">
        <v>269</v>
      </c>
      <c r="M751" s="31" t="s">
        <v>57</v>
      </c>
      <c r="N751" s="39" t="s">
        <v>363</v>
      </c>
      <c r="O751" s="232">
        <v>41091</v>
      </c>
      <c r="P751" s="39" t="s">
        <v>281</v>
      </c>
      <c r="Q751" s="31" t="s">
        <v>562</v>
      </c>
      <c r="R751" s="31" t="s">
        <v>244</v>
      </c>
      <c r="S751" s="41" t="s">
        <v>60</v>
      </c>
      <c r="T751" s="29" t="s">
        <v>482</v>
      </c>
      <c r="U751" s="31" t="s">
        <v>134</v>
      </c>
      <c r="V751" s="39" t="s">
        <v>563</v>
      </c>
      <c r="W751" s="43" t="s">
        <v>134</v>
      </c>
      <c r="X751" s="43" t="s">
        <v>484</v>
      </c>
      <c r="Y751" s="43">
        <v>41281</v>
      </c>
      <c r="Z751" s="31">
        <v>94</v>
      </c>
      <c r="AA751" s="31">
        <v>796.8</v>
      </c>
      <c r="AB751" s="31" t="s">
        <v>66</v>
      </c>
      <c r="AC751" s="31">
        <v>156.61000000000001</v>
      </c>
      <c r="AD751" s="31" t="s">
        <v>437</v>
      </c>
      <c r="AE751" s="39" t="s">
        <v>485</v>
      </c>
      <c r="AF751" s="39" t="s">
        <v>68</v>
      </c>
      <c r="AG751" s="31" t="s">
        <v>229</v>
      </c>
      <c r="AH751" s="31">
        <v>0</v>
      </c>
      <c r="AI751" s="31">
        <v>24.22</v>
      </c>
      <c r="AJ751" s="31">
        <v>24.22</v>
      </c>
      <c r="AK751" s="39">
        <v>0</v>
      </c>
      <c r="AL751" s="26">
        <v>0</v>
      </c>
      <c r="AM751" s="37" t="s">
        <v>230</v>
      </c>
      <c r="AN751" s="31" t="s">
        <v>486</v>
      </c>
      <c r="AO751" s="31" t="s">
        <v>487</v>
      </c>
      <c r="AP751" s="63" t="s">
        <v>488</v>
      </c>
      <c r="AQ751" s="27" t="str">
        <f t="shared" si="26"/>
        <v>Record Complete</v>
      </c>
      <c r="AR751" s="35" t="s">
        <v>564</v>
      </c>
      <c r="AS751" s="5" t="str">
        <f t="shared" si="27"/>
        <v/>
      </c>
      <c r="AT751" t="s">
        <v>17200</v>
      </c>
    </row>
    <row r="752" spans="1:46" ht="15.75" thickBot="1" x14ac:dyDescent="0.3">
      <c r="A752" s="47" t="s">
        <v>560</v>
      </c>
      <c r="B752" s="49">
        <v>10164</v>
      </c>
      <c r="C752" s="49" t="s">
        <v>213</v>
      </c>
      <c r="D752" s="49" t="s">
        <v>279</v>
      </c>
      <c r="E752" s="51" t="str">
        <f ca="1">IF(ISERROR(INDIRECT(CONCATENATE("FIPs_codes!",ADDRESS((MATCH($D752,INDIRECT($C752),0)+MATCH($C752,FIPs_codes!$G$1:$G$3296,0)-1),COLUMN(FIPs_codes!A750))))),"",INDIRECT(CONCATENATE("FIPs_codes!",ADDRESS((MATCH($D752,INDIRECT($C752),0)+MATCH($C752,FIPs_codes!$G$1:$G$3296,0)-1),COLUMN(FIPs_codes!A750)))))</f>
        <v>40051</v>
      </c>
      <c r="F752" s="51">
        <f ca="1">IF(ISERROR(INDIRECT(CONCATENATE("FIPs_codes!",ADDRESS((MATCH($D752,INDIRECT($C752),0)+MATCH($C752,FIPs_codes!$G$1:$G$3296,0)-1),COLUMN(FIPs_codes!C750))))),"",INDIRECT(CONCATENATE("FIPs_codes!",ADDRESS((MATCH($D752,INDIRECT($C752),0)+MATCH($C752,FIPs_codes!$G$1:$G$3296,0)-1),COLUMN(FIPs_codes!C750)))))</f>
        <v>6</v>
      </c>
      <c r="G752" s="49" t="s">
        <v>329</v>
      </c>
      <c r="H752" s="49" t="s">
        <v>217</v>
      </c>
      <c r="I752" s="53" t="s">
        <v>561</v>
      </c>
      <c r="J752" s="55" t="s">
        <v>268</v>
      </c>
      <c r="K752" s="49" t="s">
        <v>78</v>
      </c>
      <c r="L752" s="49" t="s">
        <v>269</v>
      </c>
      <c r="M752" s="49" t="s">
        <v>57</v>
      </c>
      <c r="N752" s="57" t="s">
        <v>363</v>
      </c>
      <c r="O752" s="65">
        <v>41091</v>
      </c>
      <c r="P752" s="57" t="s">
        <v>281</v>
      </c>
      <c r="Q752" s="49" t="s">
        <v>562</v>
      </c>
      <c r="R752" s="49" t="s">
        <v>244</v>
      </c>
      <c r="S752" s="59" t="s">
        <v>60</v>
      </c>
      <c r="T752" s="47" t="s">
        <v>482</v>
      </c>
      <c r="U752" s="49" t="s">
        <v>134</v>
      </c>
      <c r="V752" s="57" t="s">
        <v>563</v>
      </c>
      <c r="W752" s="61" t="s">
        <v>134</v>
      </c>
      <c r="X752" s="61" t="s">
        <v>484</v>
      </c>
      <c r="Y752" s="61">
        <v>41281</v>
      </c>
      <c r="Z752" s="49">
        <v>94</v>
      </c>
      <c r="AA752" s="49">
        <v>793.6</v>
      </c>
      <c r="AB752" s="49" t="s">
        <v>66</v>
      </c>
      <c r="AC752" s="49">
        <v>156.51</v>
      </c>
      <c r="AD752" s="49" t="s">
        <v>437</v>
      </c>
      <c r="AE752" s="57" t="s">
        <v>485</v>
      </c>
      <c r="AF752" s="57" t="s">
        <v>68</v>
      </c>
      <c r="AG752" s="49" t="s">
        <v>229</v>
      </c>
      <c r="AH752" s="49">
        <v>0</v>
      </c>
      <c r="AI752" s="49">
        <v>24.46</v>
      </c>
      <c r="AJ752" s="49">
        <v>24.46</v>
      </c>
      <c r="AK752" s="57">
        <v>0.16</v>
      </c>
      <c r="AL752" s="26">
        <v>0</v>
      </c>
      <c r="AM752" s="55" t="s">
        <v>230</v>
      </c>
      <c r="AN752" s="49" t="s">
        <v>486</v>
      </c>
      <c r="AO752" s="49" t="s">
        <v>487</v>
      </c>
      <c r="AP752" s="63" t="s">
        <v>488</v>
      </c>
      <c r="AQ752" s="27" t="str">
        <f t="shared" si="26"/>
        <v>Record Complete</v>
      </c>
      <c r="AR752" s="53" t="s">
        <v>564</v>
      </c>
      <c r="AS752" s="5" t="str">
        <f t="shared" si="27"/>
        <v/>
      </c>
      <c r="AT752" t="s">
        <v>17200</v>
      </c>
    </row>
    <row r="753" spans="1:46" ht="15.75" thickBot="1" x14ac:dyDescent="0.3">
      <c r="A753" s="29" t="s">
        <v>1034</v>
      </c>
      <c r="B753" s="31" t="s">
        <v>1035</v>
      </c>
      <c r="C753" s="31" t="s">
        <v>1036</v>
      </c>
      <c r="D753" s="31" t="s">
        <v>1037</v>
      </c>
      <c r="E753" s="51" t="str">
        <f ca="1">IF(ISERROR(INDIRECT(CONCATENATE("FIPs_codes!",ADDRESS((MATCH($D753,INDIRECT($C753),0)+MATCH($C753,FIPs_codes!$G$1:$G$3296,0)-1),COLUMN(FIPs_codes!A751))))),"",INDIRECT(CONCATENATE("FIPs_codes!",ADDRESS((MATCH($D753,INDIRECT($C753),0)+MATCH($C753,FIPs_codes!$G$1:$G$3296,0)-1),COLUMN(FIPs_codes!A751)))))</f>
        <v>25021</v>
      </c>
      <c r="F753" s="51">
        <f ca="1">IF(ISERROR(INDIRECT(CONCATENATE("FIPs_codes!",ADDRESS((MATCH($D753,INDIRECT($C753),0)+MATCH($C753,FIPs_codes!$G$1:$G$3296,0)-1),COLUMN(FIPs_codes!C751))))),"",INDIRECT(CONCATENATE("FIPs_codes!",ADDRESS((MATCH($D753,INDIRECT($C753),0)+MATCH($C753,FIPs_codes!$G$1:$G$3296,0)-1),COLUMN(FIPs_codes!C751)))))</f>
        <v>1</v>
      </c>
      <c r="G753" s="31" t="s">
        <v>1038</v>
      </c>
      <c r="H753" s="31" t="s">
        <v>1039</v>
      </c>
      <c r="I753" s="35" t="s">
        <v>1040</v>
      </c>
      <c r="J753" s="37" t="s">
        <v>1041</v>
      </c>
      <c r="K753" s="31" t="s">
        <v>55</v>
      </c>
      <c r="L753" s="31" t="s">
        <v>1042</v>
      </c>
      <c r="M753" s="31" t="s">
        <v>160</v>
      </c>
      <c r="N753" s="39" t="s">
        <v>1043</v>
      </c>
      <c r="O753" s="39">
        <v>1970</v>
      </c>
      <c r="P753" s="39" t="s">
        <v>1044</v>
      </c>
      <c r="Q753" s="31" t="s">
        <v>1045</v>
      </c>
      <c r="R753" s="31" t="s">
        <v>60</v>
      </c>
      <c r="S753" s="41" t="s">
        <v>60</v>
      </c>
      <c r="T753" s="29" t="s">
        <v>1046</v>
      </c>
      <c r="U753" s="31" t="s">
        <v>62</v>
      </c>
      <c r="V753" s="39" t="s">
        <v>1047</v>
      </c>
      <c r="W753" s="43" t="s">
        <v>1048</v>
      </c>
      <c r="X753" s="43" t="s">
        <v>65</v>
      </c>
      <c r="Y753" s="43">
        <v>43658</v>
      </c>
      <c r="Z753" s="31">
        <v>100</v>
      </c>
      <c r="AA753" s="31">
        <v>250</v>
      </c>
      <c r="AB753" s="31" t="s">
        <v>66</v>
      </c>
      <c r="AC753" s="31">
        <v>2</v>
      </c>
      <c r="AD753" s="31" t="s">
        <v>1049</v>
      </c>
      <c r="AE753" s="39" t="s">
        <v>1050</v>
      </c>
      <c r="AF753" s="39" t="s">
        <v>1051</v>
      </c>
      <c r="AG753" s="31" t="s">
        <v>1052</v>
      </c>
      <c r="AH753" s="31">
        <v>17.149999999999999</v>
      </c>
      <c r="AI753" s="31">
        <v>76.540000000000006</v>
      </c>
      <c r="AJ753" s="31">
        <v>93.69</v>
      </c>
      <c r="AK753" s="39">
        <v>16.53</v>
      </c>
      <c r="AL753" s="26">
        <f>IF(ISERROR(IF(ISBLANK(AH753),(AJ753-AI753)/AJ753,IF(ISBLANK(AI753),(AH753/AJ753),AH753/(AH753+AI753)))),"0",IF(ISBLANK(AH753),(AJ753-AI753)/AJ753,IF(ISBLANK(AI753),(AH753/AJ753),AH753/(AH753+AI753))))</f>
        <v>0.18305048564414558</v>
      </c>
      <c r="AM753" s="37" t="s">
        <v>1046</v>
      </c>
      <c r="AN753" s="31" t="s">
        <v>1053</v>
      </c>
      <c r="AO753" s="31">
        <v>5082266700</v>
      </c>
      <c r="AP753" s="63" t="s">
        <v>1054</v>
      </c>
      <c r="AQ753" s="27" t="str">
        <f t="shared" si="26"/>
        <v>Record Complete</v>
      </c>
      <c r="AR753" s="35"/>
      <c r="AS753" s="5" t="str">
        <f t="shared" si="27"/>
        <v/>
      </c>
      <c r="AT753" t="s">
        <v>17200</v>
      </c>
    </row>
    <row r="754" spans="1:46" ht="15.75" thickBot="1" x14ac:dyDescent="0.3">
      <c r="A754" s="47" t="s">
        <v>1034</v>
      </c>
      <c r="B754" s="49" t="s">
        <v>1035</v>
      </c>
      <c r="C754" s="49" t="s">
        <v>1036</v>
      </c>
      <c r="D754" s="49" t="s">
        <v>1037</v>
      </c>
      <c r="E754" s="51" t="str">
        <f ca="1">IF(ISERROR(INDIRECT(CONCATENATE("FIPs_codes!",ADDRESS((MATCH($D754,INDIRECT($C754),0)+MATCH($C754,FIPs_codes!$G$1:$G$3296,0)-1),COLUMN(FIPs_codes!A752))))),"",INDIRECT(CONCATENATE("FIPs_codes!",ADDRESS((MATCH($D754,INDIRECT($C754),0)+MATCH($C754,FIPs_codes!$G$1:$G$3296,0)-1),COLUMN(FIPs_codes!A752)))))</f>
        <v>25021</v>
      </c>
      <c r="F754" s="51">
        <f ca="1">IF(ISERROR(INDIRECT(CONCATENATE("FIPs_codes!",ADDRESS((MATCH($D754,INDIRECT($C754),0)+MATCH($C754,FIPs_codes!$G$1:$G$3296,0)-1),COLUMN(FIPs_codes!C752))))),"",INDIRECT(CONCATENATE("FIPs_codes!",ADDRESS((MATCH($D754,INDIRECT($C754),0)+MATCH($C754,FIPs_codes!$G$1:$G$3296,0)-1),COLUMN(FIPs_codes!C752)))))</f>
        <v>1</v>
      </c>
      <c r="G754" s="49" t="s">
        <v>1038</v>
      </c>
      <c r="H754" s="49" t="s">
        <v>1039</v>
      </c>
      <c r="I754" s="53" t="s">
        <v>1040</v>
      </c>
      <c r="J754" s="55" t="s">
        <v>1041</v>
      </c>
      <c r="K754" s="49" t="s">
        <v>55</v>
      </c>
      <c r="L754" s="49" t="s">
        <v>1042</v>
      </c>
      <c r="M754" s="49" t="s">
        <v>160</v>
      </c>
      <c r="N754" s="57" t="s">
        <v>1043</v>
      </c>
      <c r="O754" s="57">
        <v>1970</v>
      </c>
      <c r="P754" s="57" t="s">
        <v>1056</v>
      </c>
      <c r="Q754" s="49" t="s">
        <v>1045</v>
      </c>
      <c r="R754" s="49" t="s">
        <v>60</v>
      </c>
      <c r="S754" s="59" t="s">
        <v>60</v>
      </c>
      <c r="T754" s="47" t="s">
        <v>1046</v>
      </c>
      <c r="U754" s="49" t="s">
        <v>62</v>
      </c>
      <c r="V754" s="57" t="s">
        <v>1047</v>
      </c>
      <c r="W754" s="61" t="s">
        <v>1048</v>
      </c>
      <c r="X754" s="61" t="s">
        <v>65</v>
      </c>
      <c r="Y754" s="61">
        <v>43665</v>
      </c>
      <c r="Z754" s="49">
        <v>100</v>
      </c>
      <c r="AA754" s="49">
        <v>250</v>
      </c>
      <c r="AB754" s="49" t="s">
        <v>66</v>
      </c>
      <c r="AC754" s="49">
        <v>2</v>
      </c>
      <c r="AD754" s="49" t="s">
        <v>1049</v>
      </c>
      <c r="AE754" s="57" t="s">
        <v>1050</v>
      </c>
      <c r="AF754" s="57" t="s">
        <v>1051</v>
      </c>
      <c r="AG754" s="49" t="s">
        <v>1052</v>
      </c>
      <c r="AH754" s="49">
        <v>14.16</v>
      </c>
      <c r="AI754" s="49">
        <v>69.760000000000005</v>
      </c>
      <c r="AJ754" s="49">
        <v>83.92</v>
      </c>
      <c r="AK754" s="57">
        <v>16.54</v>
      </c>
      <c r="AL754" s="26">
        <f>IF(ISERROR(IF(ISBLANK(AH754),(AJ754-AI754)/AJ754,IF(ISBLANK(AI754),(AH754/AJ754),AH754/(AH754+AI754)))),"0",IF(ISBLANK(AH754),(AJ754-AI754)/AJ754,IF(ISBLANK(AI754),(AH754/AJ754),AH754/(AH754+AI754))))</f>
        <v>0.16873212583412775</v>
      </c>
      <c r="AM754" s="55" t="s">
        <v>1046</v>
      </c>
      <c r="AN754" s="49" t="s">
        <v>1053</v>
      </c>
      <c r="AO754" s="49">
        <v>5082266700</v>
      </c>
      <c r="AP754" s="63" t="s">
        <v>1054</v>
      </c>
      <c r="AQ754" s="27" t="str">
        <f t="shared" si="26"/>
        <v>Record Complete</v>
      </c>
      <c r="AR754" s="53"/>
      <c r="AS754" s="5" t="str">
        <f t="shared" si="27"/>
        <v/>
      </c>
      <c r="AT754" t="s">
        <v>17200</v>
      </c>
    </row>
    <row r="755" spans="1:46" ht="15.75" thickBot="1" x14ac:dyDescent="0.3">
      <c r="A755" s="48" t="s">
        <v>1034</v>
      </c>
      <c r="B755" s="50" t="s">
        <v>1035</v>
      </c>
      <c r="C755" s="50" t="s">
        <v>1036</v>
      </c>
      <c r="D755" s="50" t="s">
        <v>1037</v>
      </c>
      <c r="E755" s="51" t="str">
        <f ca="1">IF(ISERROR(INDIRECT(CONCATENATE("FIPs_codes!",ADDRESS((MATCH($D755,INDIRECT($C755),0)+MATCH($C755,FIPs_codes!$G$1:$G$3296,0)-1),COLUMN(FIPs_codes!A753))))),"",INDIRECT(CONCATENATE("FIPs_codes!",ADDRESS((MATCH($D755,INDIRECT($C755),0)+MATCH($C755,FIPs_codes!$G$1:$G$3296,0)-1),COLUMN(FIPs_codes!A753)))))</f>
        <v>25021</v>
      </c>
      <c r="F755" s="51">
        <f ca="1">IF(ISERROR(INDIRECT(CONCATENATE("FIPs_codes!",ADDRESS((MATCH($D755,INDIRECT($C755),0)+MATCH($C755,FIPs_codes!$G$1:$G$3296,0)-1),COLUMN(FIPs_codes!C753))))),"",INDIRECT(CONCATENATE("FIPs_codes!",ADDRESS((MATCH($D755,INDIRECT($C755),0)+MATCH($C755,FIPs_codes!$G$1:$G$3296,0)-1),COLUMN(FIPs_codes!C753)))))</f>
        <v>1</v>
      </c>
      <c r="G755" s="50" t="s">
        <v>1038</v>
      </c>
      <c r="H755" s="50" t="s">
        <v>1039</v>
      </c>
      <c r="I755" s="54" t="s">
        <v>1040</v>
      </c>
      <c r="J755" s="56" t="s">
        <v>1041</v>
      </c>
      <c r="K755" s="50" t="s">
        <v>55</v>
      </c>
      <c r="L755" s="50" t="s">
        <v>1042</v>
      </c>
      <c r="M755" s="50" t="s">
        <v>160</v>
      </c>
      <c r="N755" s="58" t="s">
        <v>1043</v>
      </c>
      <c r="O755" s="58">
        <v>1970</v>
      </c>
      <c r="P755" s="58" t="s">
        <v>1055</v>
      </c>
      <c r="Q755" s="50" t="s">
        <v>1045</v>
      </c>
      <c r="R755" s="50" t="s">
        <v>60</v>
      </c>
      <c r="S755" s="60" t="s">
        <v>60</v>
      </c>
      <c r="T755" s="48" t="s">
        <v>1046</v>
      </c>
      <c r="U755" s="50" t="s">
        <v>62</v>
      </c>
      <c r="V755" s="58" t="s">
        <v>1047</v>
      </c>
      <c r="W755" s="62" t="s">
        <v>1048</v>
      </c>
      <c r="X755" s="62" t="s">
        <v>65</v>
      </c>
      <c r="Y755" s="62">
        <v>43665</v>
      </c>
      <c r="Z755" s="50">
        <v>100</v>
      </c>
      <c r="AA755" s="50">
        <v>250</v>
      </c>
      <c r="AB755" s="50" t="s">
        <v>66</v>
      </c>
      <c r="AC755" s="50">
        <v>2</v>
      </c>
      <c r="AD755" s="50" t="s">
        <v>1049</v>
      </c>
      <c r="AE755" s="58" t="s">
        <v>1050</v>
      </c>
      <c r="AF755" s="58" t="s">
        <v>1051</v>
      </c>
      <c r="AG755" s="50" t="s">
        <v>1052</v>
      </c>
      <c r="AH755" s="50">
        <v>4.42</v>
      </c>
      <c r="AI755" s="50">
        <v>90.21</v>
      </c>
      <c r="AJ755" s="50">
        <v>94.63</v>
      </c>
      <c r="AK755" s="58">
        <v>16.45</v>
      </c>
      <c r="AL755" s="26">
        <f>IF(ISERROR(IF(ISBLANK(AH755),(AJ755-AI755)/AJ755,IF(ISBLANK(AI755),(AH755/AJ755),AH755/(AH755+AI755)))),"0",IF(ISBLANK(AH755),(AJ755-AI755)/AJ755,IF(ISBLANK(AI755),(AH755/AJ755),AH755/(AH755+AI755))))</f>
        <v>4.6708232061714046E-2</v>
      </c>
      <c r="AM755" s="56" t="s">
        <v>1046</v>
      </c>
      <c r="AN755" s="50" t="s">
        <v>1053</v>
      </c>
      <c r="AO755" s="50">
        <v>5082266700</v>
      </c>
      <c r="AP755" s="46" t="s">
        <v>1054</v>
      </c>
      <c r="AQ755" s="27" t="str">
        <f t="shared" si="26"/>
        <v>Record Complete</v>
      </c>
      <c r="AR755" s="54"/>
      <c r="AS755" s="5" t="str">
        <f t="shared" si="27"/>
        <v/>
      </c>
      <c r="AT755" t="s">
        <v>17200</v>
      </c>
    </row>
    <row r="756" spans="1:46" ht="15.75" thickBot="1" x14ac:dyDescent="0.3">
      <c r="A756" s="47" t="s">
        <v>565</v>
      </c>
      <c r="B756" s="49">
        <v>1685</v>
      </c>
      <c r="C756" s="49" t="s">
        <v>213</v>
      </c>
      <c r="D756" s="49" t="s">
        <v>310</v>
      </c>
      <c r="E756" s="51" t="str">
        <f ca="1">IF(ISERROR(INDIRECT(CONCATENATE("FIPs_codes!",ADDRESS((MATCH($D756,INDIRECT($C756),0)+MATCH($C756,FIPs_codes!$G$1:$G$3296,0)-1),COLUMN(FIPs_codes!A754))))),"",INDIRECT(CONCATENATE("FIPs_codes!",ADDRESS((MATCH($D756,INDIRECT($C756),0)+MATCH($C756,FIPs_codes!$G$1:$G$3296,0)-1),COLUMN(FIPs_codes!A754)))))</f>
        <v>40093</v>
      </c>
      <c r="F756" s="51">
        <f ca="1">IF(ISERROR(INDIRECT(CONCATENATE("FIPs_codes!",ADDRESS((MATCH($D756,INDIRECT($C756),0)+MATCH($C756,FIPs_codes!$G$1:$G$3296,0)-1),COLUMN(FIPs_codes!C754))))),"",INDIRECT(CONCATENATE("FIPs_codes!",ADDRESS((MATCH($D756,INDIRECT($C756),0)+MATCH($C756,FIPs_codes!$G$1:$G$3296,0)-1),COLUMN(FIPs_codes!C754)))))</f>
        <v>6</v>
      </c>
      <c r="G756" s="49" t="s">
        <v>249</v>
      </c>
      <c r="H756" s="49" t="s">
        <v>217</v>
      </c>
      <c r="I756" s="53" t="s">
        <v>566</v>
      </c>
      <c r="J756" s="55" t="s">
        <v>219</v>
      </c>
      <c r="K756" s="49" t="s">
        <v>78</v>
      </c>
      <c r="L756" s="49" t="s">
        <v>220</v>
      </c>
      <c r="M756" s="49" t="s">
        <v>57</v>
      </c>
      <c r="N756" s="57" t="s">
        <v>293</v>
      </c>
      <c r="O756" s="57">
        <v>2006</v>
      </c>
      <c r="P756" s="57" t="s">
        <v>382</v>
      </c>
      <c r="Q756" s="49">
        <v>1775</v>
      </c>
      <c r="R756" s="49" t="s">
        <v>245</v>
      </c>
      <c r="S756" s="59" t="s">
        <v>60</v>
      </c>
      <c r="T756" s="47" t="s">
        <v>253</v>
      </c>
      <c r="U756" s="49" t="s">
        <v>134</v>
      </c>
      <c r="V756" s="57" t="s">
        <v>254</v>
      </c>
      <c r="W756" s="61" t="s">
        <v>225</v>
      </c>
      <c r="X756" s="61" t="s">
        <v>65</v>
      </c>
      <c r="Y756" s="61">
        <v>40212</v>
      </c>
      <c r="Z756" s="49">
        <v>95</v>
      </c>
      <c r="AA756" s="49">
        <v>867</v>
      </c>
      <c r="AB756" s="49" t="s">
        <v>66</v>
      </c>
      <c r="AC756" s="49">
        <v>243912</v>
      </c>
      <c r="AD756" s="49" t="s">
        <v>262</v>
      </c>
      <c r="AE756" s="57" t="s">
        <v>255</v>
      </c>
      <c r="AF756" s="57" t="s">
        <v>256</v>
      </c>
      <c r="AG756" s="49" t="s">
        <v>229</v>
      </c>
      <c r="AH756" s="49">
        <v>3.98</v>
      </c>
      <c r="AI756" s="49">
        <v>49.35</v>
      </c>
      <c r="AJ756" s="49">
        <v>53.27</v>
      </c>
      <c r="AK756" s="57">
        <v>11.8</v>
      </c>
      <c r="AL756" s="26">
        <v>7.4629664354022129E-2</v>
      </c>
      <c r="AM756" s="55" t="s">
        <v>230</v>
      </c>
      <c r="AN756" s="49" t="s">
        <v>257</v>
      </c>
      <c r="AO756" s="49" t="s">
        <v>258</v>
      </c>
      <c r="AP756" s="63" t="s">
        <v>259</v>
      </c>
      <c r="AQ756" s="27" t="str">
        <f t="shared" si="26"/>
        <v>Record Complete</v>
      </c>
      <c r="AR756" s="53" t="s">
        <v>234</v>
      </c>
      <c r="AS756" s="5" t="str">
        <f t="shared" si="27"/>
        <v/>
      </c>
      <c r="AT756" t="s">
        <v>17200</v>
      </c>
    </row>
    <row r="757" spans="1:46" ht="15.75" thickBot="1" x14ac:dyDescent="0.3">
      <c r="A757" s="48" t="s">
        <v>565</v>
      </c>
      <c r="B757" s="50">
        <v>1685</v>
      </c>
      <c r="C757" s="50" t="s">
        <v>213</v>
      </c>
      <c r="D757" s="50" t="s">
        <v>310</v>
      </c>
      <c r="E757" s="51" t="str">
        <f ca="1">IF(ISERROR(INDIRECT(CONCATENATE("FIPs_codes!",ADDRESS((MATCH($D757,INDIRECT($C757),0)+MATCH($C757,FIPs_codes!$G$1:$G$3296,0)-1),COLUMN(FIPs_codes!A755))))),"",INDIRECT(CONCATENATE("FIPs_codes!",ADDRESS((MATCH($D757,INDIRECT($C757),0)+MATCH($C757,FIPs_codes!$G$1:$G$3296,0)-1),COLUMN(FIPs_codes!A755)))))</f>
        <v>40093</v>
      </c>
      <c r="F757" s="51">
        <f ca="1">IF(ISERROR(INDIRECT(CONCATENATE("FIPs_codes!",ADDRESS((MATCH($D757,INDIRECT($C757),0)+MATCH($C757,FIPs_codes!$G$1:$G$3296,0)-1),COLUMN(FIPs_codes!C755))))),"",INDIRECT(CONCATENATE("FIPs_codes!",ADDRESS((MATCH($D757,INDIRECT($C757),0)+MATCH($C757,FIPs_codes!$G$1:$G$3296,0)-1),COLUMN(FIPs_codes!C755)))))</f>
        <v>6</v>
      </c>
      <c r="G757" s="50" t="s">
        <v>249</v>
      </c>
      <c r="H757" s="50" t="s">
        <v>217</v>
      </c>
      <c r="I757" s="54" t="s">
        <v>566</v>
      </c>
      <c r="J757" s="56" t="s">
        <v>219</v>
      </c>
      <c r="K757" s="50" t="s">
        <v>78</v>
      </c>
      <c r="L757" s="50" t="s">
        <v>220</v>
      </c>
      <c r="M757" s="50" t="s">
        <v>57</v>
      </c>
      <c r="N757" s="58" t="s">
        <v>293</v>
      </c>
      <c r="O757" s="58">
        <v>2006</v>
      </c>
      <c r="P757" s="58" t="s">
        <v>382</v>
      </c>
      <c r="Q757" s="50">
        <v>1775</v>
      </c>
      <c r="R757" s="50" t="s">
        <v>245</v>
      </c>
      <c r="S757" s="60" t="s">
        <v>60</v>
      </c>
      <c r="T757" s="48" t="s">
        <v>253</v>
      </c>
      <c r="U757" s="50" t="s">
        <v>134</v>
      </c>
      <c r="V757" s="58" t="s">
        <v>254</v>
      </c>
      <c r="W757" s="62" t="s">
        <v>225</v>
      </c>
      <c r="X757" s="62" t="s">
        <v>65</v>
      </c>
      <c r="Y757" s="62">
        <v>40212</v>
      </c>
      <c r="Z757" s="50">
        <v>95</v>
      </c>
      <c r="AA757" s="50">
        <v>867</v>
      </c>
      <c r="AB757" s="50" t="s">
        <v>66</v>
      </c>
      <c r="AC757" s="50">
        <v>243912</v>
      </c>
      <c r="AD757" s="50" t="s">
        <v>262</v>
      </c>
      <c r="AE757" s="58" t="s">
        <v>255</v>
      </c>
      <c r="AF757" s="58" t="s">
        <v>256</v>
      </c>
      <c r="AG757" s="50" t="s">
        <v>229</v>
      </c>
      <c r="AH757" s="50">
        <v>3.64</v>
      </c>
      <c r="AI757" s="50">
        <v>49.74</v>
      </c>
      <c r="AJ757" s="50">
        <v>53.38</v>
      </c>
      <c r="AK757" s="58">
        <v>11.82</v>
      </c>
      <c r="AL757" s="26">
        <v>6.8190333458224048E-2</v>
      </c>
      <c r="AM757" s="56" t="s">
        <v>230</v>
      </c>
      <c r="AN757" s="50" t="s">
        <v>257</v>
      </c>
      <c r="AO757" s="50" t="s">
        <v>258</v>
      </c>
      <c r="AP757" s="63" t="s">
        <v>259</v>
      </c>
      <c r="AQ757" s="27" t="str">
        <f t="shared" si="26"/>
        <v>Record Complete</v>
      </c>
      <c r="AR757" s="54" t="s">
        <v>234</v>
      </c>
      <c r="AS757" s="5" t="str">
        <f t="shared" si="27"/>
        <v/>
      </c>
      <c r="AT757" t="s">
        <v>17200</v>
      </c>
    </row>
    <row r="758" spans="1:46" ht="15.75" thickBot="1" x14ac:dyDescent="0.3">
      <c r="A758" s="47" t="s">
        <v>565</v>
      </c>
      <c r="B758" s="49">
        <v>1685</v>
      </c>
      <c r="C758" s="49" t="s">
        <v>213</v>
      </c>
      <c r="D758" s="49" t="s">
        <v>310</v>
      </c>
      <c r="E758" s="51" t="str">
        <f ca="1">IF(ISERROR(INDIRECT(CONCATENATE("FIPs_codes!",ADDRESS((MATCH($D758,INDIRECT($C758),0)+MATCH($C758,FIPs_codes!$G$1:$G$3296,0)-1),COLUMN(FIPs_codes!A756))))),"",INDIRECT(CONCATENATE("FIPs_codes!",ADDRESS((MATCH($D758,INDIRECT($C758),0)+MATCH($C758,FIPs_codes!$G$1:$G$3296,0)-1),COLUMN(FIPs_codes!A756)))))</f>
        <v>40093</v>
      </c>
      <c r="F758" s="51">
        <f ca="1">IF(ISERROR(INDIRECT(CONCATENATE("FIPs_codes!",ADDRESS((MATCH($D758,INDIRECT($C758),0)+MATCH($C758,FIPs_codes!$G$1:$G$3296,0)-1),COLUMN(FIPs_codes!C756))))),"",INDIRECT(CONCATENATE("FIPs_codes!",ADDRESS((MATCH($D758,INDIRECT($C758),0)+MATCH($C758,FIPs_codes!$G$1:$G$3296,0)-1),COLUMN(FIPs_codes!C756)))))</f>
        <v>6</v>
      </c>
      <c r="G758" s="49" t="s">
        <v>249</v>
      </c>
      <c r="H758" s="49" t="s">
        <v>217</v>
      </c>
      <c r="I758" s="53" t="s">
        <v>566</v>
      </c>
      <c r="J758" s="55" t="s">
        <v>219</v>
      </c>
      <c r="K758" s="49" t="s">
        <v>78</v>
      </c>
      <c r="L758" s="49" t="s">
        <v>220</v>
      </c>
      <c r="M758" s="49" t="s">
        <v>57</v>
      </c>
      <c r="N758" s="57" t="s">
        <v>293</v>
      </c>
      <c r="O758" s="57">
        <v>2006</v>
      </c>
      <c r="P758" s="57" t="s">
        <v>382</v>
      </c>
      <c r="Q758" s="49">
        <v>1775</v>
      </c>
      <c r="R758" s="49" t="s">
        <v>245</v>
      </c>
      <c r="S758" s="59" t="s">
        <v>60</v>
      </c>
      <c r="T758" s="47" t="s">
        <v>253</v>
      </c>
      <c r="U758" s="49" t="s">
        <v>134</v>
      </c>
      <c r="V758" s="57" t="s">
        <v>254</v>
      </c>
      <c r="W758" s="61" t="s">
        <v>225</v>
      </c>
      <c r="X758" s="61" t="s">
        <v>65</v>
      </c>
      <c r="Y758" s="61">
        <v>40212</v>
      </c>
      <c r="Z758" s="49">
        <v>95</v>
      </c>
      <c r="AA758" s="49">
        <v>867</v>
      </c>
      <c r="AB758" s="49" t="s">
        <v>66</v>
      </c>
      <c r="AC758" s="49">
        <v>243912</v>
      </c>
      <c r="AD758" s="49" t="s">
        <v>262</v>
      </c>
      <c r="AE758" s="57" t="s">
        <v>255</v>
      </c>
      <c r="AF758" s="57" t="s">
        <v>256</v>
      </c>
      <c r="AG758" s="49" t="s">
        <v>229</v>
      </c>
      <c r="AH758" s="49">
        <v>3.82</v>
      </c>
      <c r="AI758" s="49">
        <v>63.27</v>
      </c>
      <c r="AJ758" s="49">
        <v>67.09</v>
      </c>
      <c r="AK758" s="57">
        <v>11.8</v>
      </c>
      <c r="AL758" s="26">
        <v>5.6938440900283195E-2</v>
      </c>
      <c r="AM758" s="55" t="s">
        <v>230</v>
      </c>
      <c r="AN758" s="49" t="s">
        <v>257</v>
      </c>
      <c r="AO758" s="49" t="s">
        <v>258</v>
      </c>
      <c r="AP758" s="63" t="s">
        <v>259</v>
      </c>
      <c r="AQ758" s="27" t="str">
        <f t="shared" si="26"/>
        <v>Record Complete</v>
      </c>
      <c r="AR758" s="53" t="s">
        <v>234</v>
      </c>
      <c r="AS758" s="5" t="str">
        <f t="shared" si="27"/>
        <v/>
      </c>
      <c r="AT758" t="s">
        <v>17200</v>
      </c>
    </row>
    <row r="759" spans="1:46" ht="15.75" thickBot="1" x14ac:dyDescent="0.3">
      <c r="A759" s="48" t="s">
        <v>565</v>
      </c>
      <c r="B759" s="50">
        <v>1685</v>
      </c>
      <c r="C759" s="50" t="s">
        <v>213</v>
      </c>
      <c r="D759" s="50" t="s">
        <v>310</v>
      </c>
      <c r="E759" s="51" t="str">
        <f ca="1">IF(ISERROR(INDIRECT(CONCATENATE("FIPs_codes!",ADDRESS((MATCH($D759,INDIRECT($C759),0)+MATCH($C759,FIPs_codes!$G$1:$G$3296,0)-1),COLUMN(FIPs_codes!A757))))),"",INDIRECT(CONCATENATE("FIPs_codes!",ADDRESS((MATCH($D759,INDIRECT($C759),0)+MATCH($C759,FIPs_codes!$G$1:$G$3296,0)-1),COLUMN(FIPs_codes!A757)))))</f>
        <v>40093</v>
      </c>
      <c r="F759" s="51">
        <f ca="1">IF(ISERROR(INDIRECT(CONCATENATE("FIPs_codes!",ADDRESS((MATCH($D759,INDIRECT($C759),0)+MATCH($C759,FIPs_codes!$G$1:$G$3296,0)-1),COLUMN(FIPs_codes!C757))))),"",INDIRECT(CONCATENATE("FIPs_codes!",ADDRESS((MATCH($D759,INDIRECT($C759),0)+MATCH($C759,FIPs_codes!$G$1:$G$3296,0)-1),COLUMN(FIPs_codes!C757)))))</f>
        <v>6</v>
      </c>
      <c r="G759" s="50" t="s">
        <v>249</v>
      </c>
      <c r="H759" s="50" t="s">
        <v>217</v>
      </c>
      <c r="I759" s="54" t="s">
        <v>566</v>
      </c>
      <c r="J759" s="56" t="s">
        <v>219</v>
      </c>
      <c r="K759" s="50" t="s">
        <v>78</v>
      </c>
      <c r="L759" s="50" t="s">
        <v>220</v>
      </c>
      <c r="M759" s="50" t="s">
        <v>57</v>
      </c>
      <c r="N759" s="58" t="s">
        <v>261</v>
      </c>
      <c r="O759" s="58">
        <v>2009</v>
      </c>
      <c r="P759" s="58" t="s">
        <v>383</v>
      </c>
      <c r="Q759" s="50">
        <v>1340</v>
      </c>
      <c r="R759" s="50" t="s">
        <v>245</v>
      </c>
      <c r="S759" s="60" t="s">
        <v>60</v>
      </c>
      <c r="T759" s="48" t="s">
        <v>253</v>
      </c>
      <c r="U759" s="50" t="s">
        <v>134</v>
      </c>
      <c r="V759" s="58" t="s">
        <v>254</v>
      </c>
      <c r="W759" s="62" t="s">
        <v>225</v>
      </c>
      <c r="X759" s="62" t="s">
        <v>65</v>
      </c>
      <c r="Y759" s="62">
        <v>40212</v>
      </c>
      <c r="Z759" s="50">
        <v>72</v>
      </c>
      <c r="AA759" s="50">
        <v>942</v>
      </c>
      <c r="AB759" s="50" t="s">
        <v>66</v>
      </c>
      <c r="AC759" s="50">
        <v>83855</v>
      </c>
      <c r="AD759" s="50" t="s">
        <v>262</v>
      </c>
      <c r="AE759" s="58" t="s">
        <v>255</v>
      </c>
      <c r="AF759" s="58" t="s">
        <v>256</v>
      </c>
      <c r="AG759" s="50" t="s">
        <v>229</v>
      </c>
      <c r="AH759" s="50">
        <v>48.56</v>
      </c>
      <c r="AI759" s="50">
        <v>211.31</v>
      </c>
      <c r="AJ759" s="50">
        <v>259.87</v>
      </c>
      <c r="AK759" s="58">
        <v>8.33</v>
      </c>
      <c r="AL759" s="26">
        <v>0.18686266210028091</v>
      </c>
      <c r="AM759" s="56" t="s">
        <v>230</v>
      </c>
      <c r="AN759" s="50" t="s">
        <v>257</v>
      </c>
      <c r="AO759" s="50" t="s">
        <v>258</v>
      </c>
      <c r="AP759" s="63" t="s">
        <v>259</v>
      </c>
      <c r="AQ759" s="27" t="str">
        <f t="shared" si="26"/>
        <v>Record Complete</v>
      </c>
      <c r="AR759" s="54" t="s">
        <v>234</v>
      </c>
      <c r="AS759" s="5" t="str">
        <f t="shared" si="27"/>
        <v/>
      </c>
      <c r="AT759" t="s">
        <v>17200</v>
      </c>
    </row>
    <row r="760" spans="1:46" ht="15.75" thickBot="1" x14ac:dyDescent="0.3">
      <c r="A760" s="47" t="s">
        <v>565</v>
      </c>
      <c r="B760" s="49">
        <v>1685</v>
      </c>
      <c r="C760" s="49" t="s">
        <v>213</v>
      </c>
      <c r="D760" s="49" t="s">
        <v>310</v>
      </c>
      <c r="E760" s="51" t="str">
        <f ca="1">IF(ISERROR(INDIRECT(CONCATENATE("FIPs_codes!",ADDRESS((MATCH($D760,INDIRECT($C760),0)+MATCH($C760,FIPs_codes!$G$1:$G$3296,0)-1),COLUMN(FIPs_codes!A758))))),"",INDIRECT(CONCATENATE("FIPs_codes!",ADDRESS((MATCH($D760,INDIRECT($C760),0)+MATCH($C760,FIPs_codes!$G$1:$G$3296,0)-1),COLUMN(FIPs_codes!A758)))))</f>
        <v>40093</v>
      </c>
      <c r="F760" s="51">
        <f ca="1">IF(ISERROR(INDIRECT(CONCATENATE("FIPs_codes!",ADDRESS((MATCH($D760,INDIRECT($C760),0)+MATCH($C760,FIPs_codes!$G$1:$G$3296,0)-1),COLUMN(FIPs_codes!C758))))),"",INDIRECT(CONCATENATE("FIPs_codes!",ADDRESS((MATCH($D760,INDIRECT($C760),0)+MATCH($C760,FIPs_codes!$G$1:$G$3296,0)-1),COLUMN(FIPs_codes!C758)))))</f>
        <v>6</v>
      </c>
      <c r="G760" s="49" t="s">
        <v>249</v>
      </c>
      <c r="H760" s="49" t="s">
        <v>217</v>
      </c>
      <c r="I760" s="53" t="s">
        <v>566</v>
      </c>
      <c r="J760" s="55" t="s">
        <v>219</v>
      </c>
      <c r="K760" s="49" t="s">
        <v>78</v>
      </c>
      <c r="L760" s="49" t="s">
        <v>220</v>
      </c>
      <c r="M760" s="49" t="s">
        <v>57</v>
      </c>
      <c r="N760" s="57" t="s">
        <v>261</v>
      </c>
      <c r="O760" s="57">
        <v>2009</v>
      </c>
      <c r="P760" s="57" t="s">
        <v>383</v>
      </c>
      <c r="Q760" s="49">
        <v>1340</v>
      </c>
      <c r="R760" s="49" t="s">
        <v>245</v>
      </c>
      <c r="S760" s="59" t="s">
        <v>60</v>
      </c>
      <c r="T760" s="47" t="s">
        <v>253</v>
      </c>
      <c r="U760" s="49" t="s">
        <v>134</v>
      </c>
      <c r="V760" s="57" t="s">
        <v>254</v>
      </c>
      <c r="W760" s="61" t="s">
        <v>225</v>
      </c>
      <c r="X760" s="61" t="s">
        <v>65</v>
      </c>
      <c r="Y760" s="61">
        <v>40212</v>
      </c>
      <c r="Z760" s="49">
        <v>72</v>
      </c>
      <c r="AA760" s="49">
        <v>942</v>
      </c>
      <c r="AB760" s="49" t="s">
        <v>66</v>
      </c>
      <c r="AC760" s="49">
        <v>83855</v>
      </c>
      <c r="AD760" s="49" t="s">
        <v>262</v>
      </c>
      <c r="AE760" s="57" t="s">
        <v>255</v>
      </c>
      <c r="AF760" s="57" t="s">
        <v>256</v>
      </c>
      <c r="AG760" s="49" t="s">
        <v>229</v>
      </c>
      <c r="AH760" s="49">
        <v>50.19</v>
      </c>
      <c r="AI760" s="49">
        <v>212.23</v>
      </c>
      <c r="AJ760" s="49">
        <v>262.42</v>
      </c>
      <c r="AK760" s="57">
        <v>8.35</v>
      </c>
      <c r="AL760" s="26">
        <v>0.19125828824022562</v>
      </c>
      <c r="AM760" s="55" t="s">
        <v>230</v>
      </c>
      <c r="AN760" s="49" t="s">
        <v>257</v>
      </c>
      <c r="AO760" s="49" t="s">
        <v>258</v>
      </c>
      <c r="AP760" s="63" t="s">
        <v>259</v>
      </c>
      <c r="AQ760" s="27" t="str">
        <f t="shared" si="26"/>
        <v>Record Complete</v>
      </c>
      <c r="AR760" s="53" t="s">
        <v>234</v>
      </c>
      <c r="AS760" s="5" t="str">
        <f t="shared" si="27"/>
        <v/>
      </c>
      <c r="AT760" t="s">
        <v>17200</v>
      </c>
    </row>
    <row r="761" spans="1:46" ht="15.75" thickBot="1" x14ac:dyDescent="0.3">
      <c r="A761" s="48" t="s">
        <v>565</v>
      </c>
      <c r="B761" s="50">
        <v>1685</v>
      </c>
      <c r="C761" s="50" t="s">
        <v>213</v>
      </c>
      <c r="D761" s="50" t="s">
        <v>310</v>
      </c>
      <c r="E761" s="51" t="str">
        <f ca="1">IF(ISERROR(INDIRECT(CONCATENATE("FIPs_codes!",ADDRESS((MATCH($D761,INDIRECT($C761),0)+MATCH($C761,FIPs_codes!$G$1:$G$3296,0)-1),COLUMN(FIPs_codes!A759))))),"",INDIRECT(CONCATENATE("FIPs_codes!",ADDRESS((MATCH($D761,INDIRECT($C761),0)+MATCH($C761,FIPs_codes!$G$1:$G$3296,0)-1),COLUMN(FIPs_codes!A759)))))</f>
        <v>40093</v>
      </c>
      <c r="F761" s="51">
        <f ca="1">IF(ISERROR(INDIRECT(CONCATENATE("FIPs_codes!",ADDRESS((MATCH($D761,INDIRECT($C761),0)+MATCH($C761,FIPs_codes!$G$1:$G$3296,0)-1),COLUMN(FIPs_codes!C759))))),"",INDIRECT(CONCATENATE("FIPs_codes!",ADDRESS((MATCH($D761,INDIRECT($C761),0)+MATCH($C761,FIPs_codes!$G$1:$G$3296,0)-1),COLUMN(FIPs_codes!C759)))))</f>
        <v>6</v>
      </c>
      <c r="G761" s="50" t="s">
        <v>249</v>
      </c>
      <c r="H761" s="50" t="s">
        <v>217</v>
      </c>
      <c r="I761" s="54" t="s">
        <v>566</v>
      </c>
      <c r="J761" s="56" t="s">
        <v>219</v>
      </c>
      <c r="K761" s="50" t="s">
        <v>78</v>
      </c>
      <c r="L761" s="50" t="s">
        <v>220</v>
      </c>
      <c r="M761" s="50" t="s">
        <v>57</v>
      </c>
      <c r="N761" s="58" t="s">
        <v>261</v>
      </c>
      <c r="O761" s="58">
        <v>2009</v>
      </c>
      <c r="P761" s="58" t="s">
        <v>383</v>
      </c>
      <c r="Q761" s="50">
        <v>1340</v>
      </c>
      <c r="R761" s="50" t="s">
        <v>245</v>
      </c>
      <c r="S761" s="60" t="s">
        <v>60</v>
      </c>
      <c r="T761" s="48" t="s">
        <v>253</v>
      </c>
      <c r="U761" s="50" t="s">
        <v>134</v>
      </c>
      <c r="V761" s="58" t="s">
        <v>254</v>
      </c>
      <c r="W761" s="62" t="s">
        <v>225</v>
      </c>
      <c r="X761" s="62" t="s">
        <v>65</v>
      </c>
      <c r="Y761" s="62">
        <v>40212</v>
      </c>
      <c r="Z761" s="50">
        <v>72</v>
      </c>
      <c r="AA761" s="50">
        <v>942</v>
      </c>
      <c r="AB761" s="50" t="s">
        <v>66</v>
      </c>
      <c r="AC761" s="50">
        <v>83855</v>
      </c>
      <c r="AD761" s="50" t="s">
        <v>262</v>
      </c>
      <c r="AE761" s="58" t="s">
        <v>255</v>
      </c>
      <c r="AF761" s="58" t="s">
        <v>256</v>
      </c>
      <c r="AG761" s="50" t="s">
        <v>229</v>
      </c>
      <c r="AH761" s="50">
        <v>50.03</v>
      </c>
      <c r="AI761" s="50">
        <v>217.92</v>
      </c>
      <c r="AJ761" s="50">
        <v>267.94</v>
      </c>
      <c r="AK761" s="58">
        <v>8.4</v>
      </c>
      <c r="AL761" s="26">
        <v>0.18671393916775519</v>
      </c>
      <c r="AM761" s="56" t="s">
        <v>230</v>
      </c>
      <c r="AN761" s="50" t="s">
        <v>257</v>
      </c>
      <c r="AO761" s="50" t="s">
        <v>258</v>
      </c>
      <c r="AP761" s="63" t="s">
        <v>259</v>
      </c>
      <c r="AQ761" s="27" t="str">
        <f t="shared" si="26"/>
        <v>Record Complete</v>
      </c>
      <c r="AR761" s="54" t="s">
        <v>234</v>
      </c>
      <c r="AS761" s="5" t="str">
        <f t="shared" si="27"/>
        <v/>
      </c>
      <c r="AT761" t="s">
        <v>17200</v>
      </c>
    </row>
    <row r="762" spans="1:46" ht="15.75" thickBot="1" x14ac:dyDescent="0.3">
      <c r="A762" s="30" t="s">
        <v>567</v>
      </c>
      <c r="B762" s="32">
        <v>1685</v>
      </c>
      <c r="C762" s="32" t="s">
        <v>278</v>
      </c>
      <c r="D762" s="32" t="s">
        <v>310</v>
      </c>
      <c r="E762" s="51" t="str">
        <f ca="1">IF(ISERROR(INDIRECT(CONCATENATE("FIPs_codes!",ADDRESS((MATCH($D762,INDIRECT($C762),0)+MATCH($C762,FIPs_codes!$G$1:$G$3296,0)-1),COLUMN(FIPs_codes!A760))))),"",INDIRECT(CONCATENATE("FIPs_codes!",ADDRESS((MATCH($D762,INDIRECT($C762),0)+MATCH($C762,FIPs_codes!$G$1:$G$3296,0)-1),COLUMN(FIPs_codes!A760)))))</f>
        <v>40093</v>
      </c>
      <c r="F762" s="51">
        <f ca="1">IF(ISERROR(INDIRECT(CONCATENATE("FIPs_codes!",ADDRESS((MATCH($D762,INDIRECT($C762),0)+MATCH($C762,FIPs_codes!$G$1:$G$3296,0)-1),COLUMN(FIPs_codes!C760))))),"",INDIRECT(CONCATENATE("FIPs_codes!",ADDRESS((MATCH($D762,INDIRECT($C762),0)+MATCH($C762,FIPs_codes!$G$1:$G$3296,0)-1),COLUMN(FIPs_codes!C760)))))</f>
        <v>6</v>
      </c>
      <c r="G762" s="34" t="s">
        <v>216</v>
      </c>
      <c r="H762" s="34" t="s">
        <v>217</v>
      </c>
      <c r="I762" s="36" t="s">
        <v>566</v>
      </c>
      <c r="J762" s="38" t="s">
        <v>219</v>
      </c>
      <c r="K762" s="32" t="s">
        <v>78</v>
      </c>
      <c r="L762" s="32" t="s">
        <v>220</v>
      </c>
      <c r="M762" s="32" t="s">
        <v>57</v>
      </c>
      <c r="N762" s="40" t="s">
        <v>251</v>
      </c>
      <c r="O762" s="40">
        <v>2009</v>
      </c>
      <c r="P762" s="40" t="s">
        <v>383</v>
      </c>
      <c r="Q762" s="125">
        <v>1340</v>
      </c>
      <c r="R762" s="32" t="s">
        <v>245</v>
      </c>
      <c r="S762" s="42" t="s">
        <v>60</v>
      </c>
      <c r="T762" s="30" t="s">
        <v>263</v>
      </c>
      <c r="U762" s="32" t="s">
        <v>134</v>
      </c>
      <c r="V762" s="40" t="s">
        <v>254</v>
      </c>
      <c r="W762" s="44" t="s">
        <v>225</v>
      </c>
      <c r="X762" s="44" t="s">
        <v>65</v>
      </c>
      <c r="Y762" s="44">
        <v>40291</v>
      </c>
      <c r="Z762" s="32">
        <v>79</v>
      </c>
      <c r="AA762" s="125">
        <v>875</v>
      </c>
      <c r="AB762" s="32" t="s">
        <v>66</v>
      </c>
      <c r="AC762" s="125">
        <v>92450</v>
      </c>
      <c r="AD762" s="32" t="s">
        <v>262</v>
      </c>
      <c r="AE762" s="40" t="s">
        <v>255</v>
      </c>
      <c r="AF762" s="40" t="s">
        <v>236</v>
      </c>
      <c r="AG762" s="32" t="s">
        <v>229</v>
      </c>
      <c r="AH762" s="32">
        <v>0</v>
      </c>
      <c r="AI762" s="32">
        <v>225.07</v>
      </c>
      <c r="AJ762" s="32">
        <v>225.07</v>
      </c>
      <c r="AK762" s="40">
        <v>8.51</v>
      </c>
      <c r="AL762" s="26">
        <v>0</v>
      </c>
      <c r="AM762" s="38" t="s">
        <v>230</v>
      </c>
      <c r="AN762" s="32" t="s">
        <v>231</v>
      </c>
      <c r="AO762" s="32" t="s">
        <v>232</v>
      </c>
      <c r="AP762" s="63" t="s">
        <v>16963</v>
      </c>
      <c r="AQ762" s="27" t="str">
        <f t="shared" si="26"/>
        <v>Record Complete</v>
      </c>
      <c r="AR762" s="36"/>
      <c r="AS762" s="5" t="str">
        <f t="shared" si="27"/>
        <v/>
      </c>
      <c r="AT762" t="s">
        <v>17200</v>
      </c>
    </row>
    <row r="763" spans="1:46" ht="15.75" thickBot="1" x14ac:dyDescent="0.3">
      <c r="A763" s="29" t="s">
        <v>567</v>
      </c>
      <c r="B763" s="31">
        <v>1685</v>
      </c>
      <c r="C763" s="31" t="s">
        <v>278</v>
      </c>
      <c r="D763" s="31" t="s">
        <v>310</v>
      </c>
      <c r="E763" s="51" t="str">
        <f ca="1">IF(ISERROR(INDIRECT(CONCATENATE("FIPs_codes!",ADDRESS((MATCH($D763,INDIRECT($C763),0)+MATCH($C763,FIPs_codes!$G$1:$G$3296,0)-1),COLUMN(FIPs_codes!A761))))),"",INDIRECT(CONCATENATE("FIPs_codes!",ADDRESS((MATCH($D763,INDIRECT($C763),0)+MATCH($C763,FIPs_codes!$G$1:$G$3296,0)-1),COLUMN(FIPs_codes!A761)))))</f>
        <v>40093</v>
      </c>
      <c r="F763" s="51">
        <f ca="1">IF(ISERROR(INDIRECT(CONCATENATE("FIPs_codes!",ADDRESS((MATCH($D763,INDIRECT($C763),0)+MATCH($C763,FIPs_codes!$G$1:$G$3296,0)-1),COLUMN(FIPs_codes!C761))))),"",INDIRECT(CONCATENATE("FIPs_codes!",ADDRESS((MATCH($D763,INDIRECT($C763),0)+MATCH($C763,FIPs_codes!$G$1:$G$3296,0)-1),COLUMN(FIPs_codes!C761)))))</f>
        <v>6</v>
      </c>
      <c r="G763" s="33" t="s">
        <v>216</v>
      </c>
      <c r="H763" s="33" t="s">
        <v>217</v>
      </c>
      <c r="I763" s="35" t="s">
        <v>566</v>
      </c>
      <c r="J763" s="37" t="s">
        <v>219</v>
      </c>
      <c r="K763" s="31" t="s">
        <v>78</v>
      </c>
      <c r="L763" s="31" t="s">
        <v>220</v>
      </c>
      <c r="M763" s="31" t="s">
        <v>57</v>
      </c>
      <c r="N763" s="39" t="s">
        <v>251</v>
      </c>
      <c r="O763" s="39">
        <v>2009</v>
      </c>
      <c r="P763" s="39" t="s">
        <v>383</v>
      </c>
      <c r="Q763" s="240">
        <v>1340</v>
      </c>
      <c r="R763" s="31" t="s">
        <v>245</v>
      </c>
      <c r="S763" s="41" t="s">
        <v>60</v>
      </c>
      <c r="T763" s="29" t="s">
        <v>263</v>
      </c>
      <c r="U763" s="31" t="s">
        <v>134</v>
      </c>
      <c r="V763" s="39" t="s">
        <v>254</v>
      </c>
      <c r="W763" s="43" t="s">
        <v>225</v>
      </c>
      <c r="X763" s="43" t="s">
        <v>65</v>
      </c>
      <c r="Y763" s="43">
        <v>40291</v>
      </c>
      <c r="Z763" s="31">
        <v>79</v>
      </c>
      <c r="AA763" s="240">
        <v>875</v>
      </c>
      <c r="AB763" s="31" t="s">
        <v>66</v>
      </c>
      <c r="AC763" s="240">
        <v>92450</v>
      </c>
      <c r="AD763" s="31" t="s">
        <v>262</v>
      </c>
      <c r="AE763" s="39" t="s">
        <v>255</v>
      </c>
      <c r="AF763" s="39" t="s">
        <v>236</v>
      </c>
      <c r="AG763" s="31" t="s">
        <v>229</v>
      </c>
      <c r="AH763" s="31">
        <v>0</v>
      </c>
      <c r="AI763" s="31">
        <v>233.12</v>
      </c>
      <c r="AJ763" s="31">
        <v>233.12</v>
      </c>
      <c r="AK763" s="39">
        <v>8.6</v>
      </c>
      <c r="AL763" s="26">
        <v>0</v>
      </c>
      <c r="AM763" s="37" t="s">
        <v>230</v>
      </c>
      <c r="AN763" s="31" t="s">
        <v>231</v>
      </c>
      <c r="AO763" s="31" t="s">
        <v>232</v>
      </c>
      <c r="AP763" s="63" t="s">
        <v>16963</v>
      </c>
      <c r="AQ763" s="27" t="str">
        <f t="shared" si="26"/>
        <v>Record Complete</v>
      </c>
      <c r="AR763" s="35"/>
      <c r="AS763" s="5" t="str">
        <f t="shared" si="27"/>
        <v/>
      </c>
      <c r="AT763" t="s">
        <v>17200</v>
      </c>
    </row>
    <row r="764" spans="1:46" ht="15.75" thickBot="1" x14ac:dyDescent="0.3">
      <c r="A764" s="30" t="s">
        <v>567</v>
      </c>
      <c r="B764" s="32">
        <v>1685</v>
      </c>
      <c r="C764" s="32" t="s">
        <v>278</v>
      </c>
      <c r="D764" s="32" t="s">
        <v>310</v>
      </c>
      <c r="E764" s="51" t="str">
        <f ca="1">IF(ISERROR(INDIRECT(CONCATENATE("FIPs_codes!",ADDRESS((MATCH($D764,INDIRECT($C764),0)+MATCH($C764,FIPs_codes!$G$1:$G$3296,0)-1),COLUMN(FIPs_codes!A762))))),"",INDIRECT(CONCATENATE("FIPs_codes!",ADDRESS((MATCH($D764,INDIRECT($C764),0)+MATCH($C764,FIPs_codes!$G$1:$G$3296,0)-1),COLUMN(FIPs_codes!A762)))))</f>
        <v>40093</v>
      </c>
      <c r="F764" s="51">
        <f ca="1">IF(ISERROR(INDIRECT(CONCATENATE("FIPs_codes!",ADDRESS((MATCH($D764,INDIRECT($C764),0)+MATCH($C764,FIPs_codes!$G$1:$G$3296,0)-1),COLUMN(FIPs_codes!C762))))),"",INDIRECT(CONCATENATE("FIPs_codes!",ADDRESS((MATCH($D764,INDIRECT($C764),0)+MATCH($C764,FIPs_codes!$G$1:$G$3296,0)-1),COLUMN(FIPs_codes!C762)))))</f>
        <v>6</v>
      </c>
      <c r="G764" s="34" t="s">
        <v>216</v>
      </c>
      <c r="H764" s="34" t="s">
        <v>217</v>
      </c>
      <c r="I764" s="36" t="s">
        <v>566</v>
      </c>
      <c r="J764" s="38" t="s">
        <v>219</v>
      </c>
      <c r="K764" s="32" t="s">
        <v>78</v>
      </c>
      <c r="L764" s="32" t="s">
        <v>220</v>
      </c>
      <c r="M764" s="32" t="s">
        <v>57</v>
      </c>
      <c r="N764" s="40" t="s">
        <v>251</v>
      </c>
      <c r="O764" s="40">
        <v>2009</v>
      </c>
      <c r="P764" s="40" t="s">
        <v>383</v>
      </c>
      <c r="Q764" s="125">
        <v>1340</v>
      </c>
      <c r="R764" s="32" t="s">
        <v>245</v>
      </c>
      <c r="S764" s="42" t="s">
        <v>60</v>
      </c>
      <c r="T764" s="30" t="s">
        <v>263</v>
      </c>
      <c r="U764" s="32" t="s">
        <v>134</v>
      </c>
      <c r="V764" s="40" t="s">
        <v>254</v>
      </c>
      <c r="W764" s="44" t="s">
        <v>225</v>
      </c>
      <c r="X764" s="44" t="s">
        <v>65</v>
      </c>
      <c r="Y764" s="44">
        <v>40291</v>
      </c>
      <c r="Z764" s="32">
        <v>79</v>
      </c>
      <c r="AA764" s="125">
        <v>875</v>
      </c>
      <c r="AB764" s="32" t="s">
        <v>66</v>
      </c>
      <c r="AC764" s="125">
        <v>92450</v>
      </c>
      <c r="AD764" s="32" t="s">
        <v>262</v>
      </c>
      <c r="AE764" s="40" t="s">
        <v>255</v>
      </c>
      <c r="AF764" s="40" t="s">
        <v>236</v>
      </c>
      <c r="AG764" s="32" t="s">
        <v>229</v>
      </c>
      <c r="AH764" s="32">
        <v>0</v>
      </c>
      <c r="AI764" s="32">
        <v>236.93</v>
      </c>
      <c r="AJ764" s="32">
        <v>236.93</v>
      </c>
      <c r="AK764" s="40">
        <v>8.6</v>
      </c>
      <c r="AL764" s="26">
        <v>0</v>
      </c>
      <c r="AM764" s="38" t="s">
        <v>230</v>
      </c>
      <c r="AN764" s="32" t="s">
        <v>231</v>
      </c>
      <c r="AO764" s="32" t="s">
        <v>232</v>
      </c>
      <c r="AP764" s="63" t="s">
        <v>16963</v>
      </c>
      <c r="AQ764" s="27" t="str">
        <f t="shared" si="26"/>
        <v>Record Complete</v>
      </c>
      <c r="AR764" s="36"/>
      <c r="AS764" s="5" t="str">
        <f t="shared" si="27"/>
        <v/>
      </c>
      <c r="AT764" t="s">
        <v>17200</v>
      </c>
    </row>
    <row r="765" spans="1:46" ht="15.75" thickBot="1" x14ac:dyDescent="0.3">
      <c r="A765" s="29" t="s">
        <v>567</v>
      </c>
      <c r="B765" s="31">
        <v>1685</v>
      </c>
      <c r="C765" s="31" t="s">
        <v>278</v>
      </c>
      <c r="D765" s="31" t="s">
        <v>310</v>
      </c>
      <c r="E765" s="51" t="str">
        <f ca="1">IF(ISERROR(INDIRECT(CONCATENATE("FIPs_codes!",ADDRESS((MATCH($D765,INDIRECT($C765),0)+MATCH($C765,FIPs_codes!$G$1:$G$3296,0)-1),COLUMN(FIPs_codes!A763))))),"",INDIRECT(CONCATENATE("FIPs_codes!",ADDRESS((MATCH($D765,INDIRECT($C765),0)+MATCH($C765,FIPs_codes!$G$1:$G$3296,0)-1),COLUMN(FIPs_codes!A763)))))</f>
        <v>40093</v>
      </c>
      <c r="F765" s="51">
        <f ca="1">IF(ISERROR(INDIRECT(CONCATENATE("FIPs_codes!",ADDRESS((MATCH($D765,INDIRECT($C765),0)+MATCH($C765,FIPs_codes!$G$1:$G$3296,0)-1),COLUMN(FIPs_codes!C763))))),"",INDIRECT(CONCATENATE("FIPs_codes!",ADDRESS((MATCH($D765,INDIRECT($C765),0)+MATCH($C765,FIPs_codes!$G$1:$G$3296,0)-1),COLUMN(FIPs_codes!C763)))))</f>
        <v>6</v>
      </c>
      <c r="G765" s="33" t="s">
        <v>216</v>
      </c>
      <c r="H765" s="33" t="s">
        <v>217</v>
      </c>
      <c r="I765" s="35" t="s">
        <v>566</v>
      </c>
      <c r="J765" s="37" t="s">
        <v>219</v>
      </c>
      <c r="K765" s="31" t="s">
        <v>78</v>
      </c>
      <c r="L765" s="31" t="s">
        <v>220</v>
      </c>
      <c r="M765" s="31" t="s">
        <v>57</v>
      </c>
      <c r="N765" s="39" t="s">
        <v>399</v>
      </c>
      <c r="O765" s="39">
        <v>2006</v>
      </c>
      <c r="P765" s="39" t="s">
        <v>382</v>
      </c>
      <c r="Q765" s="240">
        <v>1775</v>
      </c>
      <c r="R765" s="31" t="s">
        <v>245</v>
      </c>
      <c r="S765" s="41" t="s">
        <v>60</v>
      </c>
      <c r="T765" s="29" t="s">
        <v>263</v>
      </c>
      <c r="U765" s="31" t="s">
        <v>134</v>
      </c>
      <c r="V765" s="39" t="s">
        <v>254</v>
      </c>
      <c r="W765" s="43" t="s">
        <v>225</v>
      </c>
      <c r="X765" s="43" t="s">
        <v>65</v>
      </c>
      <c r="Y765" s="43">
        <v>40386</v>
      </c>
      <c r="Z765" s="31">
        <v>100</v>
      </c>
      <c r="AA765" s="240">
        <v>867</v>
      </c>
      <c r="AB765" s="31" t="s">
        <v>298</v>
      </c>
      <c r="AC765" s="240">
        <v>257479</v>
      </c>
      <c r="AD765" s="31" t="s">
        <v>262</v>
      </c>
      <c r="AE765" s="39" t="s">
        <v>255</v>
      </c>
      <c r="AF765" s="39" t="s">
        <v>236</v>
      </c>
      <c r="AG765" s="31" t="s">
        <v>229</v>
      </c>
      <c r="AH765" s="31">
        <v>10.17</v>
      </c>
      <c r="AI765" s="31">
        <v>87.66</v>
      </c>
      <c r="AJ765" s="31">
        <v>97.83</v>
      </c>
      <c r="AK765" s="39">
        <v>12.8</v>
      </c>
      <c r="AL765" s="26">
        <v>0.10395584176632935</v>
      </c>
      <c r="AM765" s="37" t="s">
        <v>230</v>
      </c>
      <c r="AN765" s="31" t="s">
        <v>231</v>
      </c>
      <c r="AO765" s="31" t="s">
        <v>232</v>
      </c>
      <c r="AP765" s="63" t="s">
        <v>16963</v>
      </c>
      <c r="AQ765" s="27" t="str">
        <f t="shared" si="26"/>
        <v>Record Complete</v>
      </c>
      <c r="AR765" s="35"/>
      <c r="AS765" s="5" t="str">
        <f t="shared" si="27"/>
        <v/>
      </c>
      <c r="AT765" t="s">
        <v>17200</v>
      </c>
    </row>
    <row r="766" spans="1:46" ht="15.75" thickBot="1" x14ac:dyDescent="0.3">
      <c r="A766" s="30" t="s">
        <v>567</v>
      </c>
      <c r="B766" s="32">
        <v>1685</v>
      </c>
      <c r="C766" s="32" t="s">
        <v>278</v>
      </c>
      <c r="D766" s="32" t="s">
        <v>310</v>
      </c>
      <c r="E766" s="51" t="str">
        <f ca="1">IF(ISERROR(INDIRECT(CONCATENATE("FIPs_codes!",ADDRESS((MATCH($D766,INDIRECT($C766),0)+MATCH($C766,FIPs_codes!$G$1:$G$3296,0)-1),COLUMN(FIPs_codes!A764))))),"",INDIRECT(CONCATENATE("FIPs_codes!",ADDRESS((MATCH($D766,INDIRECT($C766),0)+MATCH($C766,FIPs_codes!$G$1:$G$3296,0)-1),COLUMN(FIPs_codes!A764)))))</f>
        <v>40093</v>
      </c>
      <c r="F766" s="51">
        <f ca="1">IF(ISERROR(INDIRECT(CONCATENATE("FIPs_codes!",ADDRESS((MATCH($D766,INDIRECT($C766),0)+MATCH($C766,FIPs_codes!$G$1:$G$3296,0)-1),COLUMN(FIPs_codes!C764))))),"",INDIRECT(CONCATENATE("FIPs_codes!",ADDRESS((MATCH($D766,INDIRECT($C766),0)+MATCH($C766,FIPs_codes!$G$1:$G$3296,0)-1),COLUMN(FIPs_codes!C764)))))</f>
        <v>6</v>
      </c>
      <c r="G766" s="34" t="s">
        <v>216</v>
      </c>
      <c r="H766" s="34" t="s">
        <v>217</v>
      </c>
      <c r="I766" s="36" t="s">
        <v>566</v>
      </c>
      <c r="J766" s="38" t="s">
        <v>219</v>
      </c>
      <c r="K766" s="32" t="s">
        <v>78</v>
      </c>
      <c r="L766" s="32" t="s">
        <v>220</v>
      </c>
      <c r="M766" s="32" t="s">
        <v>57</v>
      </c>
      <c r="N766" s="40" t="s">
        <v>399</v>
      </c>
      <c r="O766" s="40">
        <v>2006</v>
      </c>
      <c r="P766" s="40" t="s">
        <v>382</v>
      </c>
      <c r="Q766" s="125">
        <v>1775</v>
      </c>
      <c r="R766" s="32" t="s">
        <v>245</v>
      </c>
      <c r="S766" s="42" t="s">
        <v>60</v>
      </c>
      <c r="T766" s="30" t="s">
        <v>263</v>
      </c>
      <c r="U766" s="32" t="s">
        <v>134</v>
      </c>
      <c r="V766" s="40" t="s">
        <v>254</v>
      </c>
      <c r="W766" s="44" t="s">
        <v>225</v>
      </c>
      <c r="X766" s="44" t="s">
        <v>65</v>
      </c>
      <c r="Y766" s="44">
        <v>40386</v>
      </c>
      <c r="Z766" s="32">
        <v>100</v>
      </c>
      <c r="AA766" s="125">
        <v>867</v>
      </c>
      <c r="AB766" s="32" t="s">
        <v>66</v>
      </c>
      <c r="AC766" s="125">
        <v>257479</v>
      </c>
      <c r="AD766" s="32" t="s">
        <v>262</v>
      </c>
      <c r="AE766" s="40" t="s">
        <v>255</v>
      </c>
      <c r="AF766" s="40" t="s">
        <v>236</v>
      </c>
      <c r="AG766" s="32" t="s">
        <v>229</v>
      </c>
      <c r="AH766" s="32">
        <v>9.84</v>
      </c>
      <c r="AI766" s="32">
        <v>92.91</v>
      </c>
      <c r="AJ766" s="32">
        <v>102.75</v>
      </c>
      <c r="AK766" s="40">
        <v>12.66</v>
      </c>
      <c r="AL766" s="26">
        <v>9.5766423357664235E-2</v>
      </c>
      <c r="AM766" s="38" t="s">
        <v>230</v>
      </c>
      <c r="AN766" s="32" t="s">
        <v>231</v>
      </c>
      <c r="AO766" s="32" t="s">
        <v>232</v>
      </c>
      <c r="AP766" s="63" t="s">
        <v>16963</v>
      </c>
      <c r="AQ766" s="27" t="str">
        <f t="shared" si="26"/>
        <v>Record Complete</v>
      </c>
      <c r="AR766" s="36"/>
      <c r="AS766" s="5" t="str">
        <f t="shared" si="27"/>
        <v/>
      </c>
      <c r="AT766" t="s">
        <v>17200</v>
      </c>
    </row>
    <row r="767" spans="1:46" ht="15.75" thickBot="1" x14ac:dyDescent="0.3">
      <c r="A767" s="29" t="s">
        <v>567</v>
      </c>
      <c r="B767" s="31">
        <v>1685</v>
      </c>
      <c r="C767" s="31" t="s">
        <v>278</v>
      </c>
      <c r="D767" s="31" t="s">
        <v>310</v>
      </c>
      <c r="E767" s="51" t="str">
        <f ca="1">IF(ISERROR(INDIRECT(CONCATENATE("FIPs_codes!",ADDRESS((MATCH($D767,INDIRECT($C767),0)+MATCH($C767,FIPs_codes!$G$1:$G$3296,0)-1),COLUMN(FIPs_codes!A765))))),"",INDIRECT(CONCATENATE("FIPs_codes!",ADDRESS((MATCH($D767,INDIRECT($C767),0)+MATCH($C767,FIPs_codes!$G$1:$G$3296,0)-1),COLUMN(FIPs_codes!A765)))))</f>
        <v>40093</v>
      </c>
      <c r="F767" s="51">
        <f ca="1">IF(ISERROR(INDIRECT(CONCATENATE("FIPs_codes!",ADDRESS((MATCH($D767,INDIRECT($C767),0)+MATCH($C767,FIPs_codes!$G$1:$G$3296,0)-1),COLUMN(FIPs_codes!C765))))),"",INDIRECT(CONCATENATE("FIPs_codes!",ADDRESS((MATCH($D767,INDIRECT($C767),0)+MATCH($C767,FIPs_codes!$G$1:$G$3296,0)-1),COLUMN(FIPs_codes!C765)))))</f>
        <v>6</v>
      </c>
      <c r="G767" s="33" t="s">
        <v>216</v>
      </c>
      <c r="H767" s="33" t="s">
        <v>217</v>
      </c>
      <c r="I767" s="35" t="s">
        <v>566</v>
      </c>
      <c r="J767" s="37" t="s">
        <v>219</v>
      </c>
      <c r="K767" s="31" t="s">
        <v>78</v>
      </c>
      <c r="L767" s="31" t="s">
        <v>220</v>
      </c>
      <c r="M767" s="31" t="s">
        <v>57</v>
      </c>
      <c r="N767" s="39" t="s">
        <v>399</v>
      </c>
      <c r="O767" s="39">
        <v>2006</v>
      </c>
      <c r="P767" s="39" t="s">
        <v>382</v>
      </c>
      <c r="Q767" s="240">
        <v>1775</v>
      </c>
      <c r="R767" s="31" t="s">
        <v>245</v>
      </c>
      <c r="S767" s="41" t="s">
        <v>60</v>
      </c>
      <c r="T767" s="29" t="s">
        <v>263</v>
      </c>
      <c r="U767" s="31" t="s">
        <v>134</v>
      </c>
      <c r="V767" s="39" t="s">
        <v>254</v>
      </c>
      <c r="W767" s="43" t="s">
        <v>225</v>
      </c>
      <c r="X767" s="43" t="s">
        <v>65</v>
      </c>
      <c r="Y767" s="43">
        <v>40386</v>
      </c>
      <c r="Z767" s="31">
        <v>100</v>
      </c>
      <c r="AA767" s="240">
        <v>867</v>
      </c>
      <c r="AB767" s="31" t="s">
        <v>66</v>
      </c>
      <c r="AC767" s="240">
        <v>257479</v>
      </c>
      <c r="AD767" s="31" t="s">
        <v>262</v>
      </c>
      <c r="AE767" s="39" t="s">
        <v>255</v>
      </c>
      <c r="AF767" s="39" t="s">
        <v>236</v>
      </c>
      <c r="AG767" s="31" t="s">
        <v>229</v>
      </c>
      <c r="AH767" s="31">
        <v>8.76</v>
      </c>
      <c r="AI767" s="31">
        <v>94.06</v>
      </c>
      <c r="AJ767" s="31">
        <v>102.82000000000001</v>
      </c>
      <c r="AK767" s="39">
        <v>12.53</v>
      </c>
      <c r="AL767" s="26">
        <v>8.5197432406146661E-2</v>
      </c>
      <c r="AM767" s="37" t="s">
        <v>230</v>
      </c>
      <c r="AN767" s="31" t="s">
        <v>231</v>
      </c>
      <c r="AO767" s="31" t="s">
        <v>232</v>
      </c>
      <c r="AP767" s="63" t="s">
        <v>16963</v>
      </c>
      <c r="AQ767" s="27" t="str">
        <f t="shared" si="26"/>
        <v>Record Complete</v>
      </c>
      <c r="AR767" s="35"/>
      <c r="AS767" s="5" t="str">
        <f t="shared" si="27"/>
        <v/>
      </c>
      <c r="AT767" t="s">
        <v>17200</v>
      </c>
    </row>
    <row r="768" spans="1:46" ht="15.75" thickBot="1" x14ac:dyDescent="0.3">
      <c r="A768" s="30" t="s">
        <v>567</v>
      </c>
      <c r="B768" s="32">
        <v>1685</v>
      </c>
      <c r="C768" s="32" t="s">
        <v>278</v>
      </c>
      <c r="D768" s="32" t="s">
        <v>310</v>
      </c>
      <c r="E768" s="51" t="str">
        <f ca="1">IF(ISERROR(INDIRECT(CONCATENATE("FIPs_codes!",ADDRESS((MATCH($D768,INDIRECT($C768),0)+MATCH($C768,FIPs_codes!$G$1:$G$3296,0)-1),COLUMN(FIPs_codes!A766))))),"",INDIRECT(CONCATENATE("FIPs_codes!",ADDRESS((MATCH($D768,INDIRECT($C768),0)+MATCH($C768,FIPs_codes!$G$1:$G$3296,0)-1),COLUMN(FIPs_codes!A766)))))</f>
        <v>40093</v>
      </c>
      <c r="F768" s="51">
        <f ca="1">IF(ISERROR(INDIRECT(CONCATENATE("FIPs_codes!",ADDRESS((MATCH($D768,INDIRECT($C768),0)+MATCH($C768,FIPs_codes!$G$1:$G$3296,0)-1),COLUMN(FIPs_codes!C766))))),"",INDIRECT(CONCATENATE("FIPs_codes!",ADDRESS((MATCH($D768,INDIRECT($C768),0)+MATCH($C768,FIPs_codes!$G$1:$G$3296,0)-1),COLUMN(FIPs_codes!C766)))))</f>
        <v>6</v>
      </c>
      <c r="G768" s="34" t="s">
        <v>216</v>
      </c>
      <c r="H768" s="34" t="s">
        <v>217</v>
      </c>
      <c r="I768" s="36" t="s">
        <v>566</v>
      </c>
      <c r="J768" s="38" t="s">
        <v>219</v>
      </c>
      <c r="K768" s="32" t="s">
        <v>78</v>
      </c>
      <c r="L768" s="32" t="s">
        <v>220</v>
      </c>
      <c r="M768" s="32" t="s">
        <v>57</v>
      </c>
      <c r="N768" s="40" t="s">
        <v>251</v>
      </c>
      <c r="O768" s="40">
        <v>2009</v>
      </c>
      <c r="P768" s="40" t="s">
        <v>383</v>
      </c>
      <c r="Q768" s="125">
        <v>1340</v>
      </c>
      <c r="R768" s="32" t="s">
        <v>245</v>
      </c>
      <c r="S768" s="42" t="s">
        <v>60</v>
      </c>
      <c r="T768" s="30" t="s">
        <v>263</v>
      </c>
      <c r="U768" s="32" t="s">
        <v>134</v>
      </c>
      <c r="V768" s="40" t="s">
        <v>254</v>
      </c>
      <c r="W768" s="44" t="s">
        <v>225</v>
      </c>
      <c r="X768" s="44" t="s">
        <v>65</v>
      </c>
      <c r="Y768" s="44">
        <v>40386</v>
      </c>
      <c r="Z768" s="32">
        <v>73</v>
      </c>
      <c r="AA768" s="125">
        <v>875</v>
      </c>
      <c r="AB768" s="32" t="s">
        <v>66</v>
      </c>
      <c r="AC768" s="125">
        <v>85377</v>
      </c>
      <c r="AD768" s="32" t="s">
        <v>262</v>
      </c>
      <c r="AE768" s="40" t="s">
        <v>255</v>
      </c>
      <c r="AF768" s="40" t="s">
        <v>236</v>
      </c>
      <c r="AG768" s="32" t="s">
        <v>229</v>
      </c>
      <c r="AH768" s="32">
        <v>37.130000000000003</v>
      </c>
      <c r="AI768" s="32">
        <v>236.87</v>
      </c>
      <c r="AJ768" s="32">
        <v>274</v>
      </c>
      <c r="AK768" s="40">
        <v>8.3000000000000007</v>
      </c>
      <c r="AL768" s="26">
        <v>0.13551094890510951</v>
      </c>
      <c r="AM768" s="38" t="s">
        <v>230</v>
      </c>
      <c r="AN768" s="32" t="s">
        <v>231</v>
      </c>
      <c r="AO768" s="32" t="s">
        <v>232</v>
      </c>
      <c r="AP768" s="63" t="s">
        <v>16963</v>
      </c>
      <c r="AQ768" s="27" t="str">
        <f t="shared" si="26"/>
        <v>Record Complete</v>
      </c>
      <c r="AR768" s="36"/>
      <c r="AS768" s="5" t="str">
        <f t="shared" si="27"/>
        <v/>
      </c>
      <c r="AT768" t="s">
        <v>17200</v>
      </c>
    </row>
    <row r="769" spans="1:46" ht="15.75" thickBot="1" x14ac:dyDescent="0.3">
      <c r="A769" s="48" t="s">
        <v>567</v>
      </c>
      <c r="B769" s="50">
        <v>1685</v>
      </c>
      <c r="C769" s="50" t="s">
        <v>278</v>
      </c>
      <c r="D769" s="50" t="s">
        <v>310</v>
      </c>
      <c r="E769" s="51" t="str">
        <f ca="1">IF(ISERROR(INDIRECT(CONCATENATE("FIPs_codes!",ADDRESS((MATCH($D769,INDIRECT($C769),0)+MATCH($C769,FIPs_codes!$G$1:$G$3296,0)-1),COLUMN(FIPs_codes!A767))))),"",INDIRECT(CONCATENATE("FIPs_codes!",ADDRESS((MATCH($D769,INDIRECT($C769),0)+MATCH($C769,FIPs_codes!$G$1:$G$3296,0)-1),COLUMN(FIPs_codes!A767)))))</f>
        <v>40093</v>
      </c>
      <c r="F769" s="51">
        <f ca="1">IF(ISERROR(INDIRECT(CONCATENATE("FIPs_codes!",ADDRESS((MATCH($D769,INDIRECT($C769),0)+MATCH($C769,FIPs_codes!$G$1:$G$3296,0)-1),COLUMN(FIPs_codes!C767))))),"",INDIRECT(CONCATENATE("FIPs_codes!",ADDRESS((MATCH($D769,INDIRECT($C769),0)+MATCH($C769,FIPs_codes!$G$1:$G$3296,0)-1),COLUMN(FIPs_codes!C767)))))</f>
        <v>6</v>
      </c>
      <c r="G769" s="52" t="s">
        <v>216</v>
      </c>
      <c r="H769" s="52" t="s">
        <v>217</v>
      </c>
      <c r="I769" s="54" t="s">
        <v>566</v>
      </c>
      <c r="J769" s="56" t="s">
        <v>219</v>
      </c>
      <c r="K769" s="50" t="s">
        <v>78</v>
      </c>
      <c r="L769" s="50" t="s">
        <v>220</v>
      </c>
      <c r="M769" s="50" t="s">
        <v>57</v>
      </c>
      <c r="N769" s="58" t="s">
        <v>251</v>
      </c>
      <c r="O769" s="58">
        <v>2009</v>
      </c>
      <c r="P769" s="58" t="s">
        <v>383</v>
      </c>
      <c r="Q769" s="126">
        <v>1340</v>
      </c>
      <c r="R769" s="50" t="s">
        <v>245</v>
      </c>
      <c r="S769" s="60" t="s">
        <v>60</v>
      </c>
      <c r="T769" s="48" t="s">
        <v>263</v>
      </c>
      <c r="U769" s="50" t="s">
        <v>134</v>
      </c>
      <c r="V769" s="58" t="s">
        <v>254</v>
      </c>
      <c r="W769" s="62" t="s">
        <v>225</v>
      </c>
      <c r="X769" s="62" t="s">
        <v>65</v>
      </c>
      <c r="Y769" s="62">
        <v>40386</v>
      </c>
      <c r="Z769" s="50">
        <v>73</v>
      </c>
      <c r="AA769" s="126">
        <v>875</v>
      </c>
      <c r="AB769" s="50" t="s">
        <v>66</v>
      </c>
      <c r="AC769" s="126">
        <v>85377</v>
      </c>
      <c r="AD769" s="50" t="s">
        <v>262</v>
      </c>
      <c r="AE769" s="58" t="s">
        <v>255</v>
      </c>
      <c r="AF769" s="58" t="s">
        <v>236</v>
      </c>
      <c r="AG769" s="50" t="s">
        <v>229</v>
      </c>
      <c r="AH769" s="50">
        <v>38.840000000000003</v>
      </c>
      <c r="AI769" s="50">
        <v>240.57</v>
      </c>
      <c r="AJ769" s="50">
        <v>279.40999999999997</v>
      </c>
      <c r="AK769" s="58">
        <v>8.66</v>
      </c>
      <c r="AL769" s="26">
        <v>0.13900719372964462</v>
      </c>
      <c r="AM769" s="56" t="s">
        <v>230</v>
      </c>
      <c r="AN769" s="50" t="s">
        <v>231</v>
      </c>
      <c r="AO769" s="50" t="s">
        <v>232</v>
      </c>
      <c r="AP769" s="63" t="s">
        <v>16963</v>
      </c>
      <c r="AQ769" s="27" t="str">
        <f t="shared" si="26"/>
        <v>Record Complete</v>
      </c>
      <c r="AR769" s="54"/>
      <c r="AS769" s="5" t="str">
        <f t="shared" si="27"/>
        <v/>
      </c>
      <c r="AT769" t="s">
        <v>17200</v>
      </c>
    </row>
    <row r="770" spans="1:46" ht="15.75" thickBot="1" x14ac:dyDescent="0.3">
      <c r="A770" s="47" t="s">
        <v>567</v>
      </c>
      <c r="B770" s="49">
        <v>1685</v>
      </c>
      <c r="C770" s="49" t="s">
        <v>278</v>
      </c>
      <c r="D770" s="49" t="s">
        <v>310</v>
      </c>
      <c r="E770" s="51" t="str">
        <f ca="1">IF(ISERROR(INDIRECT(CONCATENATE("FIPs_codes!",ADDRESS((MATCH($D770,INDIRECT($C770),0)+MATCH($C770,FIPs_codes!$G$1:$G$3296,0)-1),COLUMN(FIPs_codes!A768))))),"",INDIRECT(CONCATENATE("FIPs_codes!",ADDRESS((MATCH($D770,INDIRECT($C770),0)+MATCH($C770,FIPs_codes!$G$1:$G$3296,0)-1),COLUMN(FIPs_codes!A768)))))</f>
        <v>40093</v>
      </c>
      <c r="F770" s="51">
        <f ca="1">IF(ISERROR(INDIRECT(CONCATENATE("FIPs_codes!",ADDRESS((MATCH($D770,INDIRECT($C770),0)+MATCH($C770,FIPs_codes!$G$1:$G$3296,0)-1),COLUMN(FIPs_codes!C768))))),"",INDIRECT(CONCATENATE("FIPs_codes!",ADDRESS((MATCH($D770,INDIRECT($C770),0)+MATCH($C770,FIPs_codes!$G$1:$G$3296,0)-1),COLUMN(FIPs_codes!C768)))))</f>
        <v>6</v>
      </c>
      <c r="G770" s="51" t="s">
        <v>216</v>
      </c>
      <c r="H770" s="51" t="s">
        <v>217</v>
      </c>
      <c r="I770" s="53" t="s">
        <v>566</v>
      </c>
      <c r="J770" s="55" t="s">
        <v>219</v>
      </c>
      <c r="K770" s="49" t="s">
        <v>78</v>
      </c>
      <c r="L770" s="49" t="s">
        <v>220</v>
      </c>
      <c r="M770" s="49" t="s">
        <v>57</v>
      </c>
      <c r="N770" s="57" t="s">
        <v>251</v>
      </c>
      <c r="O770" s="57">
        <v>2009</v>
      </c>
      <c r="P770" s="57" t="s">
        <v>383</v>
      </c>
      <c r="Q770" s="128">
        <v>1340</v>
      </c>
      <c r="R770" s="49" t="s">
        <v>245</v>
      </c>
      <c r="S770" s="59" t="s">
        <v>60</v>
      </c>
      <c r="T770" s="47" t="s">
        <v>263</v>
      </c>
      <c r="U770" s="49" t="s">
        <v>134</v>
      </c>
      <c r="V770" s="57" t="s">
        <v>254</v>
      </c>
      <c r="W770" s="61" t="s">
        <v>225</v>
      </c>
      <c r="X770" s="61" t="s">
        <v>65</v>
      </c>
      <c r="Y770" s="61">
        <v>40386</v>
      </c>
      <c r="Z770" s="49">
        <v>73</v>
      </c>
      <c r="AA770" s="128">
        <v>875</v>
      </c>
      <c r="AB770" s="49" t="s">
        <v>66</v>
      </c>
      <c r="AC770" s="128">
        <v>85377</v>
      </c>
      <c r="AD770" s="49" t="s">
        <v>262</v>
      </c>
      <c r="AE770" s="57" t="s">
        <v>255</v>
      </c>
      <c r="AF770" s="57" t="s">
        <v>236</v>
      </c>
      <c r="AG770" s="49" t="s">
        <v>229</v>
      </c>
      <c r="AH770" s="49">
        <v>39.03</v>
      </c>
      <c r="AI770" s="49">
        <v>241.03</v>
      </c>
      <c r="AJ770" s="49">
        <v>280.06</v>
      </c>
      <c r="AK770" s="57">
        <v>8.48</v>
      </c>
      <c r="AL770" s="26">
        <v>0.13936299364421909</v>
      </c>
      <c r="AM770" s="55" t="s">
        <v>230</v>
      </c>
      <c r="AN770" s="49" t="s">
        <v>231</v>
      </c>
      <c r="AO770" s="49" t="s">
        <v>232</v>
      </c>
      <c r="AP770" s="63" t="s">
        <v>16963</v>
      </c>
      <c r="AQ770" s="27" t="str">
        <f t="shared" si="26"/>
        <v>Record Complete</v>
      </c>
      <c r="AR770" s="53"/>
      <c r="AS770" s="5" t="str">
        <f t="shared" si="27"/>
        <v/>
      </c>
      <c r="AT770" t="s">
        <v>17200</v>
      </c>
    </row>
    <row r="771" spans="1:46" ht="15.75" thickBot="1" x14ac:dyDescent="0.3">
      <c r="A771" s="29" t="s">
        <v>567</v>
      </c>
      <c r="B771" s="31">
        <v>1685</v>
      </c>
      <c r="C771" s="31" t="s">
        <v>278</v>
      </c>
      <c r="D771" s="31" t="s">
        <v>310</v>
      </c>
      <c r="E771" s="51" t="str">
        <f ca="1">IF(ISERROR(INDIRECT(CONCATENATE("FIPs_codes!",ADDRESS((MATCH($D771,INDIRECT($C771),0)+MATCH($C771,FIPs_codes!$G$1:$G$3296,0)-1),COLUMN(FIPs_codes!A769))))),"",INDIRECT(CONCATENATE("FIPs_codes!",ADDRESS((MATCH($D771,INDIRECT($C771),0)+MATCH($C771,FIPs_codes!$G$1:$G$3296,0)-1),COLUMN(FIPs_codes!A769)))))</f>
        <v>40093</v>
      </c>
      <c r="F771" s="51">
        <f ca="1">IF(ISERROR(INDIRECT(CONCATENATE("FIPs_codes!",ADDRESS((MATCH($D771,INDIRECT($C771),0)+MATCH($C771,FIPs_codes!$G$1:$G$3296,0)-1),COLUMN(FIPs_codes!C769))))),"",INDIRECT(CONCATENATE("FIPs_codes!",ADDRESS((MATCH($D771,INDIRECT($C771),0)+MATCH($C771,FIPs_codes!$G$1:$G$3296,0)-1),COLUMN(FIPs_codes!C769)))))</f>
        <v>6</v>
      </c>
      <c r="G771" s="33" t="s">
        <v>216</v>
      </c>
      <c r="H771" s="33" t="s">
        <v>217</v>
      </c>
      <c r="I771" s="35" t="s">
        <v>566</v>
      </c>
      <c r="J771" s="37" t="s">
        <v>219</v>
      </c>
      <c r="K771" s="31" t="s">
        <v>78</v>
      </c>
      <c r="L771" s="31" t="s">
        <v>220</v>
      </c>
      <c r="M771" s="31" t="s">
        <v>57</v>
      </c>
      <c r="N771" s="39" t="s">
        <v>399</v>
      </c>
      <c r="O771" s="39">
        <v>2006</v>
      </c>
      <c r="P771" s="39" t="s">
        <v>382</v>
      </c>
      <c r="Q771" s="240">
        <v>1775</v>
      </c>
      <c r="R771" s="31" t="s">
        <v>245</v>
      </c>
      <c r="S771" s="41" t="s">
        <v>60</v>
      </c>
      <c r="T771" s="29" t="s">
        <v>263</v>
      </c>
      <c r="U771" s="31" t="s">
        <v>134</v>
      </c>
      <c r="V771" s="39" t="s">
        <v>254</v>
      </c>
      <c r="W771" s="43" t="s">
        <v>225</v>
      </c>
      <c r="X771" s="43" t="s">
        <v>65</v>
      </c>
      <c r="Y771" s="43">
        <v>40484</v>
      </c>
      <c r="Z771" s="31">
        <v>85</v>
      </c>
      <c r="AA771" s="240">
        <v>867</v>
      </c>
      <c r="AB771" s="31" t="s">
        <v>66</v>
      </c>
      <c r="AC771" s="240">
        <v>188558</v>
      </c>
      <c r="AD771" s="31" t="s">
        <v>262</v>
      </c>
      <c r="AE771" s="39" t="s">
        <v>255</v>
      </c>
      <c r="AF771" s="39" t="s">
        <v>236</v>
      </c>
      <c r="AG771" s="31" t="s">
        <v>229</v>
      </c>
      <c r="AH771" s="31">
        <v>10.14</v>
      </c>
      <c r="AI771" s="31">
        <v>50.1</v>
      </c>
      <c r="AJ771" s="31">
        <v>60.24</v>
      </c>
      <c r="AK771" s="39">
        <v>12.2</v>
      </c>
      <c r="AL771" s="26">
        <v>0.16832669322709165</v>
      </c>
      <c r="AM771" s="37" t="s">
        <v>230</v>
      </c>
      <c r="AN771" s="31" t="s">
        <v>231</v>
      </c>
      <c r="AO771" s="31" t="s">
        <v>232</v>
      </c>
      <c r="AP771" s="63" t="s">
        <v>16963</v>
      </c>
      <c r="AQ771" s="27" t="str">
        <f t="shared" si="26"/>
        <v>Record Complete</v>
      </c>
      <c r="AR771" s="35"/>
      <c r="AS771" s="5" t="str">
        <f t="shared" si="27"/>
        <v/>
      </c>
      <c r="AT771" t="s">
        <v>17200</v>
      </c>
    </row>
    <row r="772" spans="1:46" ht="15.75" thickBot="1" x14ac:dyDescent="0.3">
      <c r="A772" s="30" t="s">
        <v>567</v>
      </c>
      <c r="B772" s="32">
        <v>1685</v>
      </c>
      <c r="C772" s="32" t="s">
        <v>278</v>
      </c>
      <c r="D772" s="32" t="s">
        <v>310</v>
      </c>
      <c r="E772" s="51" t="str">
        <f ca="1">IF(ISERROR(INDIRECT(CONCATENATE("FIPs_codes!",ADDRESS((MATCH($D772,INDIRECT($C772),0)+MATCH($C772,FIPs_codes!$G$1:$G$3296,0)-1),COLUMN(FIPs_codes!A770))))),"",INDIRECT(CONCATENATE("FIPs_codes!",ADDRESS((MATCH($D772,INDIRECT($C772),0)+MATCH($C772,FIPs_codes!$G$1:$G$3296,0)-1),COLUMN(FIPs_codes!A770)))))</f>
        <v>40093</v>
      </c>
      <c r="F772" s="51">
        <f ca="1">IF(ISERROR(INDIRECT(CONCATENATE("FIPs_codes!",ADDRESS((MATCH($D772,INDIRECT($C772),0)+MATCH($C772,FIPs_codes!$G$1:$G$3296,0)-1),COLUMN(FIPs_codes!C770))))),"",INDIRECT(CONCATENATE("FIPs_codes!",ADDRESS((MATCH($D772,INDIRECT($C772),0)+MATCH($C772,FIPs_codes!$G$1:$G$3296,0)-1),COLUMN(FIPs_codes!C770)))))</f>
        <v>6</v>
      </c>
      <c r="G772" s="34" t="s">
        <v>216</v>
      </c>
      <c r="H772" s="34" t="s">
        <v>217</v>
      </c>
      <c r="I772" s="36" t="s">
        <v>566</v>
      </c>
      <c r="J772" s="38" t="s">
        <v>219</v>
      </c>
      <c r="K772" s="32" t="s">
        <v>78</v>
      </c>
      <c r="L772" s="32" t="s">
        <v>220</v>
      </c>
      <c r="M772" s="32" t="s">
        <v>57</v>
      </c>
      <c r="N772" s="40" t="s">
        <v>399</v>
      </c>
      <c r="O772" s="40">
        <v>2006</v>
      </c>
      <c r="P772" s="40" t="s">
        <v>382</v>
      </c>
      <c r="Q772" s="125">
        <v>1775</v>
      </c>
      <c r="R772" s="32" t="s">
        <v>245</v>
      </c>
      <c r="S772" s="42" t="s">
        <v>60</v>
      </c>
      <c r="T772" s="30" t="s">
        <v>263</v>
      </c>
      <c r="U772" s="32" t="s">
        <v>134</v>
      </c>
      <c r="V772" s="40" t="s">
        <v>254</v>
      </c>
      <c r="W772" s="44" t="s">
        <v>225</v>
      </c>
      <c r="X772" s="44" t="s">
        <v>65</v>
      </c>
      <c r="Y772" s="44">
        <v>40484</v>
      </c>
      <c r="Z772" s="32">
        <v>85</v>
      </c>
      <c r="AA772" s="125">
        <v>867</v>
      </c>
      <c r="AB772" s="32" t="s">
        <v>298</v>
      </c>
      <c r="AC772" s="125">
        <v>188558</v>
      </c>
      <c r="AD772" s="32" t="s">
        <v>262</v>
      </c>
      <c r="AE772" s="40" t="s">
        <v>255</v>
      </c>
      <c r="AF772" s="40" t="s">
        <v>236</v>
      </c>
      <c r="AG772" s="32" t="s">
        <v>229</v>
      </c>
      <c r="AH772" s="32">
        <v>10.77</v>
      </c>
      <c r="AI772" s="32">
        <v>49.79</v>
      </c>
      <c r="AJ772" s="32">
        <v>60.56</v>
      </c>
      <c r="AK772" s="40">
        <v>12.25</v>
      </c>
      <c r="AL772" s="26">
        <v>0.17784015852047555</v>
      </c>
      <c r="AM772" s="38" t="s">
        <v>230</v>
      </c>
      <c r="AN772" s="32" t="s">
        <v>231</v>
      </c>
      <c r="AO772" s="32" t="s">
        <v>232</v>
      </c>
      <c r="AP772" s="63" t="s">
        <v>16963</v>
      </c>
      <c r="AQ772" s="27" t="str">
        <f t="shared" ref="AQ772:AQ835" si="28">IF(OR(ISBLANK(B772),ISBLANK(C772),ISBLANK(D772),ISBLANK(G772),ISBLANK(H772),NOT(OR(NOT(ISBLANK(J772)),AND(NOT(ISBLANK(K772)),NOT(ISBLANK(L772))))),ISBLANK(M772),ISBLANK(Q772),ISBLANK(R772),ISBLANK(U772),ISBLANK(W772),ISBLANK(X772),ISBLANK(Y772),ISBLANK(Z772),ISBLANK(AA772),ISBLANK(AB772),ISBLANK(AC772),ISBLANK(AD772),ISBLANK(AM772),ISBLANK(AN772),AND(ISBLANK(AO772),ISBLANK(AP772))),"Record incomplete","Record Complete")</f>
        <v>Record Complete</v>
      </c>
      <c r="AR772" s="36"/>
      <c r="AS772" s="5" t="str">
        <f t="shared" ref="AS772:AS835" si="29">IF(AND(A771=A771,K772=K771,L772=L771,N772=N771,Y772=Y771,Z772=Z771,AJ772=AJ771,AI772=AI771),"DUP","")</f>
        <v/>
      </c>
      <c r="AT772" t="s">
        <v>17200</v>
      </c>
    </row>
    <row r="773" spans="1:46" ht="15.75" thickBot="1" x14ac:dyDescent="0.3">
      <c r="A773" s="48" t="s">
        <v>567</v>
      </c>
      <c r="B773" s="50">
        <v>1685</v>
      </c>
      <c r="C773" s="50" t="s">
        <v>278</v>
      </c>
      <c r="D773" s="50" t="s">
        <v>310</v>
      </c>
      <c r="E773" s="51" t="str">
        <f ca="1">IF(ISERROR(INDIRECT(CONCATENATE("FIPs_codes!",ADDRESS((MATCH($D773,INDIRECT($C773),0)+MATCH($C773,FIPs_codes!$G$1:$G$3296,0)-1),COLUMN(FIPs_codes!A771))))),"",INDIRECT(CONCATENATE("FIPs_codes!",ADDRESS((MATCH($D773,INDIRECT($C773),0)+MATCH($C773,FIPs_codes!$G$1:$G$3296,0)-1),COLUMN(FIPs_codes!A771)))))</f>
        <v>40093</v>
      </c>
      <c r="F773" s="51">
        <f ca="1">IF(ISERROR(INDIRECT(CONCATENATE("FIPs_codes!",ADDRESS((MATCH($D773,INDIRECT($C773),0)+MATCH($C773,FIPs_codes!$G$1:$G$3296,0)-1),COLUMN(FIPs_codes!C771))))),"",INDIRECT(CONCATENATE("FIPs_codes!",ADDRESS((MATCH($D773,INDIRECT($C773),0)+MATCH($C773,FIPs_codes!$G$1:$G$3296,0)-1),COLUMN(FIPs_codes!C771)))))</f>
        <v>6</v>
      </c>
      <c r="G773" s="52" t="s">
        <v>216</v>
      </c>
      <c r="H773" s="52" t="s">
        <v>217</v>
      </c>
      <c r="I773" s="54" t="s">
        <v>566</v>
      </c>
      <c r="J773" s="56" t="s">
        <v>219</v>
      </c>
      <c r="K773" s="50" t="s">
        <v>78</v>
      </c>
      <c r="L773" s="50" t="s">
        <v>220</v>
      </c>
      <c r="M773" s="50" t="s">
        <v>57</v>
      </c>
      <c r="N773" s="58" t="s">
        <v>399</v>
      </c>
      <c r="O773" s="58">
        <v>2006</v>
      </c>
      <c r="P773" s="58" t="s">
        <v>382</v>
      </c>
      <c r="Q773" s="126">
        <v>1775</v>
      </c>
      <c r="R773" s="50" t="s">
        <v>245</v>
      </c>
      <c r="S773" s="60" t="s">
        <v>60</v>
      </c>
      <c r="T773" s="48" t="s">
        <v>263</v>
      </c>
      <c r="U773" s="50" t="s">
        <v>134</v>
      </c>
      <c r="V773" s="58" t="s">
        <v>254</v>
      </c>
      <c r="W773" s="62" t="s">
        <v>225</v>
      </c>
      <c r="X773" s="62" t="s">
        <v>65</v>
      </c>
      <c r="Y773" s="62">
        <v>40484</v>
      </c>
      <c r="Z773" s="50">
        <v>85</v>
      </c>
      <c r="AA773" s="126">
        <v>867</v>
      </c>
      <c r="AB773" s="50" t="s">
        <v>66</v>
      </c>
      <c r="AC773" s="126">
        <v>188558</v>
      </c>
      <c r="AD773" s="50" t="s">
        <v>262</v>
      </c>
      <c r="AE773" s="58" t="s">
        <v>255</v>
      </c>
      <c r="AF773" s="58" t="s">
        <v>236</v>
      </c>
      <c r="AG773" s="50" t="s">
        <v>229</v>
      </c>
      <c r="AH773" s="50">
        <v>9.7799999999999994</v>
      </c>
      <c r="AI773" s="50">
        <v>58.13</v>
      </c>
      <c r="AJ773" s="50">
        <v>67.91</v>
      </c>
      <c r="AK773" s="58">
        <v>12.1</v>
      </c>
      <c r="AL773" s="26">
        <v>0.14401413635694302</v>
      </c>
      <c r="AM773" s="56" t="s">
        <v>230</v>
      </c>
      <c r="AN773" s="50" t="s">
        <v>231</v>
      </c>
      <c r="AO773" s="50" t="s">
        <v>232</v>
      </c>
      <c r="AP773" s="63" t="s">
        <v>16963</v>
      </c>
      <c r="AQ773" s="27" t="str">
        <f t="shared" si="28"/>
        <v>Record Complete</v>
      </c>
      <c r="AR773" s="54"/>
      <c r="AS773" s="5" t="str">
        <f t="shared" si="29"/>
        <v/>
      </c>
      <c r="AT773" t="s">
        <v>17200</v>
      </c>
    </row>
    <row r="774" spans="1:46" ht="15.75" thickBot="1" x14ac:dyDescent="0.3">
      <c r="A774" s="47" t="s">
        <v>567</v>
      </c>
      <c r="B774" s="49">
        <v>1685</v>
      </c>
      <c r="C774" s="49" t="s">
        <v>278</v>
      </c>
      <c r="D774" s="49" t="s">
        <v>310</v>
      </c>
      <c r="E774" s="51" t="str">
        <f ca="1">IF(ISERROR(INDIRECT(CONCATENATE("FIPs_codes!",ADDRESS((MATCH($D774,INDIRECT($C774),0)+MATCH($C774,FIPs_codes!$G$1:$G$3296,0)-1),COLUMN(FIPs_codes!A772))))),"",INDIRECT(CONCATENATE("FIPs_codes!",ADDRESS((MATCH($D774,INDIRECT($C774),0)+MATCH($C774,FIPs_codes!$G$1:$G$3296,0)-1),COLUMN(FIPs_codes!A772)))))</f>
        <v>40093</v>
      </c>
      <c r="F774" s="51">
        <f ca="1">IF(ISERROR(INDIRECT(CONCATENATE("FIPs_codes!",ADDRESS((MATCH($D774,INDIRECT($C774),0)+MATCH($C774,FIPs_codes!$G$1:$G$3296,0)-1),COLUMN(FIPs_codes!C772))))),"",INDIRECT(CONCATENATE("FIPs_codes!",ADDRESS((MATCH($D774,INDIRECT($C774),0)+MATCH($C774,FIPs_codes!$G$1:$G$3296,0)-1),COLUMN(FIPs_codes!C772)))))</f>
        <v>6</v>
      </c>
      <c r="G774" s="51" t="s">
        <v>216</v>
      </c>
      <c r="H774" s="51" t="s">
        <v>217</v>
      </c>
      <c r="I774" s="53" t="s">
        <v>566</v>
      </c>
      <c r="J774" s="55" t="s">
        <v>219</v>
      </c>
      <c r="K774" s="49" t="s">
        <v>78</v>
      </c>
      <c r="L774" s="49" t="s">
        <v>220</v>
      </c>
      <c r="M774" s="49" t="s">
        <v>57</v>
      </c>
      <c r="N774" s="57" t="s">
        <v>251</v>
      </c>
      <c r="O774" s="57">
        <v>2009</v>
      </c>
      <c r="P774" s="57" t="s">
        <v>383</v>
      </c>
      <c r="Q774" s="128">
        <v>1340</v>
      </c>
      <c r="R774" s="49" t="s">
        <v>245</v>
      </c>
      <c r="S774" s="59" t="s">
        <v>60</v>
      </c>
      <c r="T774" s="47" t="s">
        <v>263</v>
      </c>
      <c r="U774" s="49" t="s">
        <v>134</v>
      </c>
      <c r="V774" s="57" t="s">
        <v>254</v>
      </c>
      <c r="W774" s="61" t="s">
        <v>225</v>
      </c>
      <c r="X774" s="61" t="s">
        <v>65</v>
      </c>
      <c r="Y774" s="61">
        <v>40484</v>
      </c>
      <c r="Z774" s="49">
        <v>91</v>
      </c>
      <c r="AA774" s="128">
        <v>875</v>
      </c>
      <c r="AB774" s="49" t="s">
        <v>66</v>
      </c>
      <c r="AC774" s="128">
        <v>116332</v>
      </c>
      <c r="AD774" s="49" t="s">
        <v>262</v>
      </c>
      <c r="AE774" s="57" t="s">
        <v>255</v>
      </c>
      <c r="AF774" s="57" t="s">
        <v>236</v>
      </c>
      <c r="AG774" s="49" t="s">
        <v>229</v>
      </c>
      <c r="AH774" s="49">
        <v>33.51</v>
      </c>
      <c r="AI774" s="49">
        <v>212.2</v>
      </c>
      <c r="AJ774" s="49">
        <v>245.70999999999998</v>
      </c>
      <c r="AK774" s="57">
        <v>8.1999999999999993</v>
      </c>
      <c r="AL774" s="26">
        <v>0.13638028570265762</v>
      </c>
      <c r="AM774" s="55" t="s">
        <v>230</v>
      </c>
      <c r="AN774" s="49" t="s">
        <v>231</v>
      </c>
      <c r="AO774" s="49" t="s">
        <v>232</v>
      </c>
      <c r="AP774" s="63" t="s">
        <v>16963</v>
      </c>
      <c r="AQ774" s="27" t="str">
        <f t="shared" si="28"/>
        <v>Record Complete</v>
      </c>
      <c r="AR774" s="53"/>
      <c r="AS774" s="5" t="str">
        <f t="shared" si="29"/>
        <v/>
      </c>
      <c r="AT774" t="s">
        <v>17200</v>
      </c>
    </row>
    <row r="775" spans="1:46" ht="15.75" thickBot="1" x14ac:dyDescent="0.3">
      <c r="A775" s="48" t="s">
        <v>567</v>
      </c>
      <c r="B775" s="50">
        <v>1685</v>
      </c>
      <c r="C775" s="50" t="s">
        <v>278</v>
      </c>
      <c r="D775" s="50" t="s">
        <v>310</v>
      </c>
      <c r="E775" s="51" t="str">
        <f ca="1">IF(ISERROR(INDIRECT(CONCATENATE("FIPs_codes!",ADDRESS((MATCH($D775,INDIRECT($C775),0)+MATCH($C775,FIPs_codes!$G$1:$G$3296,0)-1),COLUMN(FIPs_codes!A773))))),"",INDIRECT(CONCATENATE("FIPs_codes!",ADDRESS((MATCH($D775,INDIRECT($C775),0)+MATCH($C775,FIPs_codes!$G$1:$G$3296,0)-1),COLUMN(FIPs_codes!A773)))))</f>
        <v>40093</v>
      </c>
      <c r="F775" s="51">
        <f ca="1">IF(ISERROR(INDIRECT(CONCATENATE("FIPs_codes!",ADDRESS((MATCH($D775,INDIRECT($C775),0)+MATCH($C775,FIPs_codes!$G$1:$G$3296,0)-1),COLUMN(FIPs_codes!C773))))),"",INDIRECT(CONCATENATE("FIPs_codes!",ADDRESS((MATCH($D775,INDIRECT($C775),0)+MATCH($C775,FIPs_codes!$G$1:$G$3296,0)-1),COLUMN(FIPs_codes!C773)))))</f>
        <v>6</v>
      </c>
      <c r="G775" s="52" t="s">
        <v>216</v>
      </c>
      <c r="H775" s="52" t="s">
        <v>217</v>
      </c>
      <c r="I775" s="54" t="s">
        <v>566</v>
      </c>
      <c r="J775" s="56" t="s">
        <v>219</v>
      </c>
      <c r="K775" s="50" t="s">
        <v>78</v>
      </c>
      <c r="L775" s="50" t="s">
        <v>220</v>
      </c>
      <c r="M775" s="50" t="s">
        <v>57</v>
      </c>
      <c r="N775" s="58" t="s">
        <v>251</v>
      </c>
      <c r="O775" s="58">
        <v>2009</v>
      </c>
      <c r="P775" s="58" t="s">
        <v>383</v>
      </c>
      <c r="Q775" s="126">
        <v>1340</v>
      </c>
      <c r="R775" s="50" t="s">
        <v>245</v>
      </c>
      <c r="S775" s="60" t="s">
        <v>60</v>
      </c>
      <c r="T775" s="48" t="s">
        <v>263</v>
      </c>
      <c r="U775" s="50" t="s">
        <v>134</v>
      </c>
      <c r="V775" s="58" t="s">
        <v>254</v>
      </c>
      <c r="W775" s="62" t="s">
        <v>225</v>
      </c>
      <c r="X775" s="62" t="s">
        <v>65</v>
      </c>
      <c r="Y775" s="62">
        <v>40484</v>
      </c>
      <c r="Z775" s="50">
        <v>91</v>
      </c>
      <c r="AA775" s="126">
        <v>875</v>
      </c>
      <c r="AB775" s="50" t="s">
        <v>66</v>
      </c>
      <c r="AC775" s="126">
        <v>116332</v>
      </c>
      <c r="AD775" s="50" t="s">
        <v>262</v>
      </c>
      <c r="AE775" s="58" t="s">
        <v>255</v>
      </c>
      <c r="AF775" s="58" t="s">
        <v>236</v>
      </c>
      <c r="AG775" s="50" t="s">
        <v>229</v>
      </c>
      <c r="AH775" s="50">
        <v>33.44</v>
      </c>
      <c r="AI775" s="50">
        <v>216.95</v>
      </c>
      <c r="AJ775" s="50">
        <v>250.39</v>
      </c>
      <c r="AK775" s="58">
        <v>8.4</v>
      </c>
      <c r="AL775" s="26">
        <v>0.13355165941131833</v>
      </c>
      <c r="AM775" s="56" t="s">
        <v>230</v>
      </c>
      <c r="AN775" s="50" t="s">
        <v>231</v>
      </c>
      <c r="AO775" s="50" t="s">
        <v>232</v>
      </c>
      <c r="AP775" s="63" t="s">
        <v>16963</v>
      </c>
      <c r="AQ775" s="27" t="str">
        <f t="shared" si="28"/>
        <v>Record Complete</v>
      </c>
      <c r="AR775" s="54"/>
      <c r="AS775" s="5" t="str">
        <f t="shared" si="29"/>
        <v/>
      </c>
      <c r="AT775" t="s">
        <v>17200</v>
      </c>
    </row>
    <row r="776" spans="1:46" ht="15.75" thickBot="1" x14ac:dyDescent="0.3">
      <c r="A776" s="47" t="s">
        <v>567</v>
      </c>
      <c r="B776" s="49">
        <v>1685</v>
      </c>
      <c r="C776" s="49" t="s">
        <v>278</v>
      </c>
      <c r="D776" s="49" t="s">
        <v>310</v>
      </c>
      <c r="E776" s="51" t="str">
        <f ca="1">IF(ISERROR(INDIRECT(CONCATENATE("FIPs_codes!",ADDRESS((MATCH($D776,INDIRECT($C776),0)+MATCH($C776,FIPs_codes!$G$1:$G$3296,0)-1),COLUMN(FIPs_codes!A774))))),"",INDIRECT(CONCATENATE("FIPs_codes!",ADDRESS((MATCH($D776,INDIRECT($C776),0)+MATCH($C776,FIPs_codes!$G$1:$G$3296,0)-1),COLUMN(FIPs_codes!A774)))))</f>
        <v>40093</v>
      </c>
      <c r="F776" s="51">
        <f ca="1">IF(ISERROR(INDIRECT(CONCATENATE("FIPs_codes!",ADDRESS((MATCH($D776,INDIRECT($C776),0)+MATCH($C776,FIPs_codes!$G$1:$G$3296,0)-1),COLUMN(FIPs_codes!C774))))),"",INDIRECT(CONCATENATE("FIPs_codes!",ADDRESS((MATCH($D776,INDIRECT($C776),0)+MATCH($C776,FIPs_codes!$G$1:$G$3296,0)-1),COLUMN(FIPs_codes!C774)))))</f>
        <v>6</v>
      </c>
      <c r="G776" s="51" t="s">
        <v>216</v>
      </c>
      <c r="H776" s="51" t="s">
        <v>217</v>
      </c>
      <c r="I776" s="53" t="s">
        <v>566</v>
      </c>
      <c r="J776" s="55" t="s">
        <v>219</v>
      </c>
      <c r="K776" s="49" t="s">
        <v>78</v>
      </c>
      <c r="L776" s="49" t="s">
        <v>220</v>
      </c>
      <c r="M776" s="49" t="s">
        <v>57</v>
      </c>
      <c r="N776" s="57" t="s">
        <v>251</v>
      </c>
      <c r="O776" s="57">
        <v>2009</v>
      </c>
      <c r="P776" s="57" t="s">
        <v>383</v>
      </c>
      <c r="Q776" s="128">
        <v>1340</v>
      </c>
      <c r="R776" s="49" t="s">
        <v>245</v>
      </c>
      <c r="S776" s="59" t="s">
        <v>60</v>
      </c>
      <c r="T776" s="47" t="s">
        <v>263</v>
      </c>
      <c r="U776" s="49" t="s">
        <v>134</v>
      </c>
      <c r="V776" s="57" t="s">
        <v>254</v>
      </c>
      <c r="W776" s="61" t="s">
        <v>225</v>
      </c>
      <c r="X776" s="61" t="s">
        <v>65</v>
      </c>
      <c r="Y776" s="61">
        <v>40484</v>
      </c>
      <c r="Z776" s="49">
        <v>91</v>
      </c>
      <c r="AA776" s="128">
        <v>875</v>
      </c>
      <c r="AB776" s="49" t="s">
        <v>66</v>
      </c>
      <c r="AC776" s="128">
        <v>116332</v>
      </c>
      <c r="AD776" s="49" t="s">
        <v>262</v>
      </c>
      <c r="AE776" s="57" t="s">
        <v>255</v>
      </c>
      <c r="AF776" s="57" t="s">
        <v>236</v>
      </c>
      <c r="AG776" s="49" t="s">
        <v>229</v>
      </c>
      <c r="AH776" s="49">
        <v>33.92</v>
      </c>
      <c r="AI776" s="49">
        <v>219.9</v>
      </c>
      <c r="AJ776" s="49">
        <v>253.82</v>
      </c>
      <c r="AK776" s="57">
        <v>8.5</v>
      </c>
      <c r="AL776" s="26">
        <v>0.1336380111890316</v>
      </c>
      <c r="AM776" s="55" t="s">
        <v>230</v>
      </c>
      <c r="AN776" s="49" t="s">
        <v>231</v>
      </c>
      <c r="AO776" s="49" t="s">
        <v>232</v>
      </c>
      <c r="AP776" s="63" t="s">
        <v>16963</v>
      </c>
      <c r="AQ776" s="27" t="str">
        <f t="shared" si="28"/>
        <v>Record Complete</v>
      </c>
      <c r="AR776" s="53"/>
      <c r="AS776" s="5" t="str">
        <f t="shared" si="29"/>
        <v/>
      </c>
      <c r="AT776" t="s">
        <v>17200</v>
      </c>
    </row>
    <row r="777" spans="1:46" ht="15.75" thickBot="1" x14ac:dyDescent="0.3">
      <c r="A777" s="48" t="s">
        <v>567</v>
      </c>
      <c r="B777" s="50">
        <v>1685</v>
      </c>
      <c r="C777" s="50" t="s">
        <v>278</v>
      </c>
      <c r="D777" s="50" t="s">
        <v>310</v>
      </c>
      <c r="E777" s="51" t="str">
        <f ca="1">IF(ISERROR(INDIRECT(CONCATENATE("FIPs_codes!",ADDRESS((MATCH($D777,INDIRECT($C777),0)+MATCH($C777,FIPs_codes!$G$1:$G$3296,0)-1),COLUMN(FIPs_codes!A775))))),"",INDIRECT(CONCATENATE("FIPs_codes!",ADDRESS((MATCH($D777,INDIRECT($C777),0)+MATCH($C777,FIPs_codes!$G$1:$G$3296,0)-1),COLUMN(FIPs_codes!A775)))))</f>
        <v>40093</v>
      </c>
      <c r="F777" s="51">
        <f ca="1">IF(ISERROR(INDIRECT(CONCATENATE("FIPs_codes!",ADDRESS((MATCH($D777,INDIRECT($C777),0)+MATCH($C777,FIPs_codes!$G$1:$G$3296,0)-1),COLUMN(FIPs_codes!C775))))),"",INDIRECT(CONCATENATE("FIPs_codes!",ADDRESS((MATCH($D777,INDIRECT($C777),0)+MATCH($C777,FIPs_codes!$G$1:$G$3296,0)-1),COLUMN(FIPs_codes!C775)))))</f>
        <v>6</v>
      </c>
      <c r="G777" s="52" t="s">
        <v>216</v>
      </c>
      <c r="H777" s="52" t="s">
        <v>217</v>
      </c>
      <c r="I777" s="54" t="s">
        <v>566</v>
      </c>
      <c r="J777" s="56" t="s">
        <v>219</v>
      </c>
      <c r="K777" s="50" t="s">
        <v>78</v>
      </c>
      <c r="L777" s="50" t="s">
        <v>220</v>
      </c>
      <c r="M777" s="50" t="s">
        <v>57</v>
      </c>
      <c r="N777" s="58" t="s">
        <v>399</v>
      </c>
      <c r="O777" s="58">
        <v>2006</v>
      </c>
      <c r="P777" s="58" t="s">
        <v>382</v>
      </c>
      <c r="Q777" s="126">
        <v>1775</v>
      </c>
      <c r="R777" s="50" t="s">
        <v>245</v>
      </c>
      <c r="S777" s="60" t="s">
        <v>60</v>
      </c>
      <c r="T777" s="48" t="s">
        <v>263</v>
      </c>
      <c r="U777" s="50" t="s">
        <v>134</v>
      </c>
      <c r="V777" s="58" t="s">
        <v>254</v>
      </c>
      <c r="W777" s="62" t="s">
        <v>225</v>
      </c>
      <c r="X777" s="62" t="s">
        <v>65</v>
      </c>
      <c r="Y777" s="62">
        <v>41390</v>
      </c>
      <c r="Z777" s="50">
        <v>96</v>
      </c>
      <c r="AA777" s="126">
        <v>867</v>
      </c>
      <c r="AB777" s="50" t="s">
        <v>66</v>
      </c>
      <c r="AC777" s="126">
        <v>214814</v>
      </c>
      <c r="AD777" s="50" t="s">
        <v>262</v>
      </c>
      <c r="AE777" s="58" t="s">
        <v>255</v>
      </c>
      <c r="AF777" s="58" t="s">
        <v>236</v>
      </c>
      <c r="AG777" s="50" t="s">
        <v>229</v>
      </c>
      <c r="AH777" s="50">
        <v>0</v>
      </c>
      <c r="AI777" s="50">
        <v>62.24</v>
      </c>
      <c r="AJ777" s="50">
        <v>62.24</v>
      </c>
      <c r="AK777" s="58">
        <v>11.48</v>
      </c>
      <c r="AL777" s="26">
        <v>0</v>
      </c>
      <c r="AM777" s="56" t="s">
        <v>230</v>
      </c>
      <c r="AN777" s="50" t="s">
        <v>231</v>
      </c>
      <c r="AO777" s="50" t="s">
        <v>232</v>
      </c>
      <c r="AP777" s="63" t="s">
        <v>16963</v>
      </c>
      <c r="AQ777" s="27" t="str">
        <f t="shared" si="28"/>
        <v>Record Complete</v>
      </c>
      <c r="AR777" s="54"/>
      <c r="AS777" s="5" t="str">
        <f t="shared" si="29"/>
        <v/>
      </c>
      <c r="AT777" t="s">
        <v>17200</v>
      </c>
    </row>
    <row r="778" spans="1:46" ht="15.75" thickBot="1" x14ac:dyDescent="0.3">
      <c r="A778" s="47" t="s">
        <v>567</v>
      </c>
      <c r="B778" s="49">
        <v>1685</v>
      </c>
      <c r="C778" s="49" t="s">
        <v>278</v>
      </c>
      <c r="D778" s="49" t="s">
        <v>310</v>
      </c>
      <c r="E778" s="51" t="str">
        <f ca="1">IF(ISERROR(INDIRECT(CONCATENATE("FIPs_codes!",ADDRESS((MATCH($D778,INDIRECT($C778),0)+MATCH($C778,FIPs_codes!$G$1:$G$3296,0)-1),COLUMN(FIPs_codes!A776))))),"",INDIRECT(CONCATENATE("FIPs_codes!",ADDRESS((MATCH($D778,INDIRECT($C778),0)+MATCH($C778,FIPs_codes!$G$1:$G$3296,0)-1),COLUMN(FIPs_codes!A776)))))</f>
        <v>40093</v>
      </c>
      <c r="F778" s="51">
        <f ca="1">IF(ISERROR(INDIRECT(CONCATENATE("FIPs_codes!",ADDRESS((MATCH($D778,INDIRECT($C778),0)+MATCH($C778,FIPs_codes!$G$1:$G$3296,0)-1),COLUMN(FIPs_codes!C776))))),"",INDIRECT(CONCATENATE("FIPs_codes!",ADDRESS((MATCH($D778,INDIRECT($C778),0)+MATCH($C778,FIPs_codes!$G$1:$G$3296,0)-1),COLUMN(FIPs_codes!C776)))))</f>
        <v>6</v>
      </c>
      <c r="G778" s="51" t="s">
        <v>216</v>
      </c>
      <c r="H778" s="51" t="s">
        <v>217</v>
      </c>
      <c r="I778" s="53" t="s">
        <v>566</v>
      </c>
      <c r="J778" s="55" t="s">
        <v>219</v>
      </c>
      <c r="K778" s="49" t="s">
        <v>78</v>
      </c>
      <c r="L778" s="49" t="s">
        <v>220</v>
      </c>
      <c r="M778" s="49" t="s">
        <v>57</v>
      </c>
      <c r="N778" s="57" t="s">
        <v>399</v>
      </c>
      <c r="O778" s="57">
        <v>2006</v>
      </c>
      <c r="P778" s="57" t="s">
        <v>382</v>
      </c>
      <c r="Q778" s="128">
        <v>1775</v>
      </c>
      <c r="R778" s="49" t="s">
        <v>245</v>
      </c>
      <c r="S778" s="59" t="s">
        <v>60</v>
      </c>
      <c r="T778" s="47" t="s">
        <v>263</v>
      </c>
      <c r="U778" s="49" t="s">
        <v>134</v>
      </c>
      <c r="V778" s="57" t="s">
        <v>254</v>
      </c>
      <c r="W778" s="61" t="s">
        <v>225</v>
      </c>
      <c r="X778" s="61" t="s">
        <v>65</v>
      </c>
      <c r="Y778" s="61">
        <v>41390</v>
      </c>
      <c r="Z778" s="49">
        <v>96</v>
      </c>
      <c r="AA778" s="128">
        <v>867</v>
      </c>
      <c r="AB778" s="49" t="s">
        <v>66</v>
      </c>
      <c r="AC778" s="128">
        <v>214814</v>
      </c>
      <c r="AD778" s="49" t="s">
        <v>262</v>
      </c>
      <c r="AE778" s="57" t="s">
        <v>255</v>
      </c>
      <c r="AF778" s="57" t="s">
        <v>236</v>
      </c>
      <c r="AG778" s="49" t="s">
        <v>229</v>
      </c>
      <c r="AH778" s="49">
        <v>0</v>
      </c>
      <c r="AI778" s="49">
        <v>75.62</v>
      </c>
      <c r="AJ778" s="49">
        <v>75.62</v>
      </c>
      <c r="AK778" s="57">
        <v>11.61</v>
      </c>
      <c r="AL778" s="26">
        <v>0</v>
      </c>
      <c r="AM778" s="55" t="s">
        <v>230</v>
      </c>
      <c r="AN778" s="49" t="s">
        <v>231</v>
      </c>
      <c r="AO778" s="49" t="s">
        <v>232</v>
      </c>
      <c r="AP778" s="63" t="s">
        <v>16963</v>
      </c>
      <c r="AQ778" s="27" t="str">
        <f t="shared" si="28"/>
        <v>Record Complete</v>
      </c>
      <c r="AR778" s="53"/>
      <c r="AS778" s="5" t="str">
        <f t="shared" si="29"/>
        <v/>
      </c>
      <c r="AT778" t="s">
        <v>17200</v>
      </c>
    </row>
    <row r="779" spans="1:46" ht="15.75" thickBot="1" x14ac:dyDescent="0.3">
      <c r="A779" s="48" t="s">
        <v>567</v>
      </c>
      <c r="B779" s="50">
        <v>1685</v>
      </c>
      <c r="C779" s="50" t="s">
        <v>278</v>
      </c>
      <c r="D779" s="50" t="s">
        <v>310</v>
      </c>
      <c r="E779" s="51" t="str">
        <f ca="1">IF(ISERROR(INDIRECT(CONCATENATE("FIPs_codes!",ADDRESS((MATCH($D779,INDIRECT($C779),0)+MATCH($C779,FIPs_codes!$G$1:$G$3296,0)-1),COLUMN(FIPs_codes!A777))))),"",INDIRECT(CONCATENATE("FIPs_codes!",ADDRESS((MATCH($D779,INDIRECT($C779),0)+MATCH($C779,FIPs_codes!$G$1:$G$3296,0)-1),COLUMN(FIPs_codes!A777)))))</f>
        <v>40093</v>
      </c>
      <c r="F779" s="51">
        <f ca="1">IF(ISERROR(INDIRECT(CONCATENATE("FIPs_codes!",ADDRESS((MATCH($D779,INDIRECT($C779),0)+MATCH($C779,FIPs_codes!$G$1:$G$3296,0)-1),COLUMN(FIPs_codes!C777))))),"",INDIRECT(CONCATENATE("FIPs_codes!",ADDRESS((MATCH($D779,INDIRECT($C779),0)+MATCH($C779,FIPs_codes!$G$1:$G$3296,0)-1),COLUMN(FIPs_codes!C777)))))</f>
        <v>6</v>
      </c>
      <c r="G779" s="52" t="s">
        <v>216</v>
      </c>
      <c r="H779" s="52" t="s">
        <v>217</v>
      </c>
      <c r="I779" s="54" t="s">
        <v>566</v>
      </c>
      <c r="J779" s="56" t="s">
        <v>219</v>
      </c>
      <c r="K779" s="50" t="s">
        <v>78</v>
      </c>
      <c r="L779" s="50" t="s">
        <v>220</v>
      </c>
      <c r="M779" s="50" t="s">
        <v>57</v>
      </c>
      <c r="N779" s="58" t="s">
        <v>399</v>
      </c>
      <c r="O779" s="58">
        <v>2006</v>
      </c>
      <c r="P779" s="58" t="s">
        <v>382</v>
      </c>
      <c r="Q779" s="126">
        <v>1775</v>
      </c>
      <c r="R779" s="50" t="s">
        <v>245</v>
      </c>
      <c r="S779" s="60" t="s">
        <v>60</v>
      </c>
      <c r="T779" s="48" t="s">
        <v>263</v>
      </c>
      <c r="U779" s="50" t="s">
        <v>134</v>
      </c>
      <c r="V779" s="58" t="s">
        <v>254</v>
      </c>
      <c r="W779" s="62" t="s">
        <v>225</v>
      </c>
      <c r="X779" s="62" t="s">
        <v>65</v>
      </c>
      <c r="Y779" s="62">
        <v>41390</v>
      </c>
      <c r="Z779" s="50">
        <v>96</v>
      </c>
      <c r="AA779" s="126">
        <v>867</v>
      </c>
      <c r="AB779" s="50" t="s">
        <v>66</v>
      </c>
      <c r="AC779" s="126">
        <v>214814</v>
      </c>
      <c r="AD779" s="50" t="s">
        <v>262</v>
      </c>
      <c r="AE779" s="58" t="s">
        <v>255</v>
      </c>
      <c r="AF779" s="58" t="s">
        <v>236</v>
      </c>
      <c r="AG779" s="50" t="s">
        <v>229</v>
      </c>
      <c r="AH779" s="50">
        <v>0</v>
      </c>
      <c r="AI779" s="50">
        <v>78.63</v>
      </c>
      <c r="AJ779" s="50">
        <v>78.63</v>
      </c>
      <c r="AK779" s="58">
        <v>11.72</v>
      </c>
      <c r="AL779" s="26">
        <v>0</v>
      </c>
      <c r="AM779" s="56" t="s">
        <v>230</v>
      </c>
      <c r="AN779" s="50" t="s">
        <v>231</v>
      </c>
      <c r="AO779" s="50" t="s">
        <v>232</v>
      </c>
      <c r="AP779" s="63" t="s">
        <v>16963</v>
      </c>
      <c r="AQ779" s="27" t="str">
        <f t="shared" si="28"/>
        <v>Record Complete</v>
      </c>
      <c r="AR779" s="54"/>
      <c r="AS779" s="5" t="str">
        <f t="shared" si="29"/>
        <v/>
      </c>
      <c r="AT779" t="s">
        <v>17200</v>
      </c>
    </row>
    <row r="780" spans="1:46" ht="15.75" thickBot="1" x14ac:dyDescent="0.3">
      <c r="A780" s="30" t="s">
        <v>568</v>
      </c>
      <c r="B780" s="32">
        <v>2146</v>
      </c>
      <c r="C780" s="32" t="s">
        <v>213</v>
      </c>
      <c r="D780" s="32" t="s">
        <v>449</v>
      </c>
      <c r="E780" s="51" t="str">
        <f ca="1">IF(ISERROR(INDIRECT(CONCATENATE("FIPs_codes!",ADDRESS((MATCH($D780,INDIRECT($C780),0)+MATCH($C780,FIPs_codes!$G$1:$G$3296,0)-1),COLUMN(FIPs_codes!A778))))),"",INDIRECT(CONCATENATE("FIPs_codes!",ADDRESS((MATCH($D780,INDIRECT($C780),0)+MATCH($C780,FIPs_codes!$G$1:$G$3296,0)-1),COLUMN(FIPs_codes!A778)))))</f>
        <v>40153</v>
      </c>
      <c r="F780" s="51">
        <f ca="1">IF(ISERROR(INDIRECT(CONCATENATE("FIPs_codes!",ADDRESS((MATCH($D780,INDIRECT($C780),0)+MATCH($C780,FIPs_codes!$G$1:$G$3296,0)-1),COLUMN(FIPs_codes!C778))))),"",INDIRECT(CONCATENATE("FIPs_codes!",ADDRESS((MATCH($D780,INDIRECT($C780),0)+MATCH($C780,FIPs_codes!$G$1:$G$3296,0)-1),COLUMN(FIPs_codes!C778)))))</f>
        <v>6</v>
      </c>
      <c r="G780" s="32" t="s">
        <v>249</v>
      </c>
      <c r="H780" s="32" t="s">
        <v>217</v>
      </c>
      <c r="I780" s="36" t="s">
        <v>569</v>
      </c>
      <c r="J780" s="38" t="s">
        <v>268</v>
      </c>
      <c r="K780" s="32" t="s">
        <v>78</v>
      </c>
      <c r="L780" s="32" t="s">
        <v>269</v>
      </c>
      <c r="M780" s="32" t="s">
        <v>57</v>
      </c>
      <c r="N780" s="40" t="s">
        <v>376</v>
      </c>
      <c r="O780" s="40">
        <v>2001</v>
      </c>
      <c r="P780" s="40" t="s">
        <v>252</v>
      </c>
      <c r="Q780" s="32">
        <v>1232</v>
      </c>
      <c r="R780" s="32" t="s">
        <v>244</v>
      </c>
      <c r="S780" s="42" t="s">
        <v>60</v>
      </c>
      <c r="T780" s="30" t="s">
        <v>253</v>
      </c>
      <c r="U780" s="32" t="s">
        <v>134</v>
      </c>
      <c r="V780" s="40" t="s">
        <v>254</v>
      </c>
      <c r="W780" s="44" t="s">
        <v>225</v>
      </c>
      <c r="X780" s="44" t="s">
        <v>65</v>
      </c>
      <c r="Y780" s="44">
        <v>40195</v>
      </c>
      <c r="Z780" s="32">
        <v>80</v>
      </c>
      <c r="AA780" s="32">
        <v>1055</v>
      </c>
      <c r="AB780" s="32" t="s">
        <v>66</v>
      </c>
      <c r="AC780" s="32">
        <v>61750</v>
      </c>
      <c r="AD780" s="32" t="s">
        <v>262</v>
      </c>
      <c r="AE780" s="40" t="s">
        <v>255</v>
      </c>
      <c r="AF780" s="40" t="s">
        <v>256</v>
      </c>
      <c r="AG780" s="32" t="s">
        <v>229</v>
      </c>
      <c r="AH780" s="32">
        <v>0</v>
      </c>
      <c r="AI780" s="32">
        <v>284.07</v>
      </c>
      <c r="AJ780" s="32">
        <v>284.10000000000002</v>
      </c>
      <c r="AK780" s="40">
        <v>0</v>
      </c>
      <c r="AL780" s="26">
        <v>0</v>
      </c>
      <c r="AM780" s="38" t="s">
        <v>230</v>
      </c>
      <c r="AN780" s="32" t="s">
        <v>257</v>
      </c>
      <c r="AO780" s="32" t="s">
        <v>258</v>
      </c>
      <c r="AP780" s="63" t="s">
        <v>259</v>
      </c>
      <c r="AQ780" s="27" t="str">
        <f t="shared" si="28"/>
        <v>Record Complete</v>
      </c>
      <c r="AR780" s="36" t="s">
        <v>234</v>
      </c>
      <c r="AS780" s="5" t="str">
        <f t="shared" si="29"/>
        <v/>
      </c>
      <c r="AT780" t="s">
        <v>17200</v>
      </c>
    </row>
    <row r="781" spans="1:46" ht="15.75" thickBot="1" x14ac:dyDescent="0.3">
      <c r="A781" s="29" t="s">
        <v>568</v>
      </c>
      <c r="B781" s="31">
        <v>2146</v>
      </c>
      <c r="C781" s="31" t="s">
        <v>213</v>
      </c>
      <c r="D781" s="31" t="s">
        <v>449</v>
      </c>
      <c r="E781" s="51" t="str">
        <f ca="1">IF(ISERROR(INDIRECT(CONCATENATE("FIPs_codes!",ADDRESS((MATCH($D781,INDIRECT($C781),0)+MATCH($C781,FIPs_codes!$G$1:$G$3296,0)-1),COLUMN(FIPs_codes!A779))))),"",INDIRECT(CONCATENATE("FIPs_codes!",ADDRESS((MATCH($D781,INDIRECT($C781),0)+MATCH($C781,FIPs_codes!$G$1:$G$3296,0)-1),COLUMN(FIPs_codes!A779)))))</f>
        <v>40153</v>
      </c>
      <c r="F781" s="51">
        <f ca="1">IF(ISERROR(INDIRECT(CONCATENATE("FIPs_codes!",ADDRESS((MATCH($D781,INDIRECT($C781),0)+MATCH($C781,FIPs_codes!$G$1:$G$3296,0)-1),COLUMN(FIPs_codes!C779))))),"",INDIRECT(CONCATENATE("FIPs_codes!",ADDRESS((MATCH($D781,INDIRECT($C781),0)+MATCH($C781,FIPs_codes!$G$1:$G$3296,0)-1),COLUMN(FIPs_codes!C779)))))</f>
        <v>6</v>
      </c>
      <c r="G781" s="31" t="s">
        <v>249</v>
      </c>
      <c r="H781" s="31" t="s">
        <v>217</v>
      </c>
      <c r="I781" s="35" t="s">
        <v>569</v>
      </c>
      <c r="J781" s="37" t="s">
        <v>268</v>
      </c>
      <c r="K781" s="31" t="s">
        <v>78</v>
      </c>
      <c r="L781" s="31" t="s">
        <v>269</v>
      </c>
      <c r="M781" s="31" t="s">
        <v>57</v>
      </c>
      <c r="N781" s="39" t="s">
        <v>376</v>
      </c>
      <c r="O781" s="39">
        <v>2001</v>
      </c>
      <c r="P781" s="39" t="s">
        <v>252</v>
      </c>
      <c r="Q781" s="31">
        <v>1232</v>
      </c>
      <c r="R781" s="31" t="s">
        <v>244</v>
      </c>
      <c r="S781" s="41" t="s">
        <v>60</v>
      </c>
      <c r="T781" s="29" t="s">
        <v>253</v>
      </c>
      <c r="U781" s="31" t="s">
        <v>134</v>
      </c>
      <c r="V781" s="39" t="s">
        <v>254</v>
      </c>
      <c r="W781" s="43" t="s">
        <v>225</v>
      </c>
      <c r="X781" s="43" t="s">
        <v>65</v>
      </c>
      <c r="Y781" s="43">
        <v>40195</v>
      </c>
      <c r="Z781" s="31">
        <v>80</v>
      </c>
      <c r="AA781" s="31">
        <v>1055</v>
      </c>
      <c r="AB781" s="31" t="s">
        <v>66</v>
      </c>
      <c r="AC781" s="31">
        <v>61750</v>
      </c>
      <c r="AD781" s="31" t="s">
        <v>262</v>
      </c>
      <c r="AE781" s="39" t="s">
        <v>255</v>
      </c>
      <c r="AF781" s="39" t="s">
        <v>256</v>
      </c>
      <c r="AG781" s="31" t="s">
        <v>229</v>
      </c>
      <c r="AH781" s="31">
        <v>0</v>
      </c>
      <c r="AI781" s="31">
        <v>307.41000000000003</v>
      </c>
      <c r="AJ781" s="31">
        <v>307.45</v>
      </c>
      <c r="AK781" s="39">
        <v>0</v>
      </c>
      <c r="AL781" s="26">
        <v>0</v>
      </c>
      <c r="AM781" s="37" t="s">
        <v>230</v>
      </c>
      <c r="AN781" s="31" t="s">
        <v>257</v>
      </c>
      <c r="AO781" s="31" t="s">
        <v>258</v>
      </c>
      <c r="AP781" s="63" t="s">
        <v>259</v>
      </c>
      <c r="AQ781" s="27" t="str">
        <f t="shared" si="28"/>
        <v>Record Complete</v>
      </c>
      <c r="AR781" s="35" t="s">
        <v>234</v>
      </c>
      <c r="AS781" s="5" t="str">
        <f t="shared" si="29"/>
        <v/>
      </c>
      <c r="AT781" t="s">
        <v>17200</v>
      </c>
    </row>
    <row r="782" spans="1:46" ht="15.75" thickBot="1" x14ac:dyDescent="0.3">
      <c r="A782" s="47" t="s">
        <v>568</v>
      </c>
      <c r="B782" s="49">
        <v>2146</v>
      </c>
      <c r="C782" s="49" t="s">
        <v>213</v>
      </c>
      <c r="D782" s="49" t="s">
        <v>449</v>
      </c>
      <c r="E782" s="51" t="str">
        <f ca="1">IF(ISERROR(INDIRECT(CONCATENATE("FIPs_codes!",ADDRESS((MATCH($D782,INDIRECT($C782),0)+MATCH($C782,FIPs_codes!$G$1:$G$3296,0)-1),COLUMN(FIPs_codes!A780))))),"",INDIRECT(CONCATENATE("FIPs_codes!",ADDRESS((MATCH($D782,INDIRECT($C782),0)+MATCH($C782,FIPs_codes!$G$1:$G$3296,0)-1),COLUMN(FIPs_codes!A780)))))</f>
        <v>40153</v>
      </c>
      <c r="F782" s="51">
        <f ca="1">IF(ISERROR(INDIRECT(CONCATENATE("FIPs_codes!",ADDRESS((MATCH($D782,INDIRECT($C782),0)+MATCH($C782,FIPs_codes!$G$1:$G$3296,0)-1),COLUMN(FIPs_codes!C780))))),"",INDIRECT(CONCATENATE("FIPs_codes!",ADDRESS((MATCH($D782,INDIRECT($C782),0)+MATCH($C782,FIPs_codes!$G$1:$G$3296,0)-1),COLUMN(FIPs_codes!C780)))))</f>
        <v>6</v>
      </c>
      <c r="G782" s="49" t="s">
        <v>249</v>
      </c>
      <c r="H782" s="49" t="s">
        <v>217</v>
      </c>
      <c r="I782" s="53" t="s">
        <v>569</v>
      </c>
      <c r="J782" s="55" t="s">
        <v>268</v>
      </c>
      <c r="K782" s="49" t="s">
        <v>78</v>
      </c>
      <c r="L782" s="49" t="s">
        <v>269</v>
      </c>
      <c r="M782" s="49" t="s">
        <v>57</v>
      </c>
      <c r="N782" s="57" t="s">
        <v>376</v>
      </c>
      <c r="O782" s="57">
        <v>2001</v>
      </c>
      <c r="P782" s="57" t="s">
        <v>252</v>
      </c>
      <c r="Q782" s="49">
        <v>1232</v>
      </c>
      <c r="R782" s="49" t="s">
        <v>244</v>
      </c>
      <c r="S782" s="59" t="s">
        <v>60</v>
      </c>
      <c r="T782" s="47" t="s">
        <v>253</v>
      </c>
      <c r="U782" s="49" t="s">
        <v>134</v>
      </c>
      <c r="V782" s="57" t="s">
        <v>254</v>
      </c>
      <c r="W782" s="61" t="s">
        <v>225</v>
      </c>
      <c r="X782" s="61" t="s">
        <v>65</v>
      </c>
      <c r="Y782" s="61">
        <v>40195</v>
      </c>
      <c r="Z782" s="49">
        <v>80</v>
      </c>
      <c r="AA782" s="49">
        <v>1055</v>
      </c>
      <c r="AB782" s="49" t="s">
        <v>66</v>
      </c>
      <c r="AC782" s="49">
        <v>61750</v>
      </c>
      <c r="AD782" s="49" t="s">
        <v>262</v>
      </c>
      <c r="AE782" s="57" t="s">
        <v>255</v>
      </c>
      <c r="AF782" s="57" t="s">
        <v>256</v>
      </c>
      <c r="AG782" s="49" t="s">
        <v>229</v>
      </c>
      <c r="AH782" s="49">
        <v>0</v>
      </c>
      <c r="AI782" s="49">
        <v>338.38</v>
      </c>
      <c r="AJ782" s="49">
        <v>338.4</v>
      </c>
      <c r="AK782" s="57">
        <v>0</v>
      </c>
      <c r="AL782" s="26">
        <v>0</v>
      </c>
      <c r="AM782" s="55" t="s">
        <v>230</v>
      </c>
      <c r="AN782" s="49" t="s">
        <v>257</v>
      </c>
      <c r="AO782" s="49" t="s">
        <v>258</v>
      </c>
      <c r="AP782" s="63" t="s">
        <v>259</v>
      </c>
      <c r="AQ782" s="27" t="str">
        <f t="shared" si="28"/>
        <v>Record Complete</v>
      </c>
      <c r="AR782" s="53" t="s">
        <v>234</v>
      </c>
      <c r="AS782" s="5" t="str">
        <f t="shared" si="29"/>
        <v/>
      </c>
      <c r="AT782" t="s">
        <v>17200</v>
      </c>
    </row>
    <row r="783" spans="1:46" ht="15.75" thickBot="1" x14ac:dyDescent="0.3">
      <c r="A783" s="29" t="s">
        <v>568</v>
      </c>
      <c r="B783" s="31">
        <v>2146</v>
      </c>
      <c r="C783" s="31" t="s">
        <v>213</v>
      </c>
      <c r="D783" s="31" t="s">
        <v>449</v>
      </c>
      <c r="E783" s="51" t="str">
        <f ca="1">IF(ISERROR(INDIRECT(CONCATENATE("FIPs_codes!",ADDRESS((MATCH($D783,INDIRECT($C783),0)+MATCH($C783,FIPs_codes!$G$1:$G$3296,0)-1),COLUMN(FIPs_codes!A781))))),"",INDIRECT(CONCATENATE("FIPs_codes!",ADDRESS((MATCH($D783,INDIRECT($C783),0)+MATCH($C783,FIPs_codes!$G$1:$G$3296,0)-1),COLUMN(FIPs_codes!A781)))))</f>
        <v>40153</v>
      </c>
      <c r="F783" s="51">
        <f ca="1">IF(ISERROR(INDIRECT(CONCATENATE("FIPs_codes!",ADDRESS((MATCH($D783,INDIRECT($C783),0)+MATCH($C783,FIPs_codes!$G$1:$G$3296,0)-1),COLUMN(FIPs_codes!C781))))),"",INDIRECT(CONCATENATE("FIPs_codes!",ADDRESS((MATCH($D783,INDIRECT($C783),0)+MATCH($C783,FIPs_codes!$G$1:$G$3296,0)-1),COLUMN(FIPs_codes!C781)))))</f>
        <v>6</v>
      </c>
      <c r="G783" s="31" t="s">
        <v>249</v>
      </c>
      <c r="H783" s="31" t="s">
        <v>217</v>
      </c>
      <c r="I783" s="35" t="s">
        <v>569</v>
      </c>
      <c r="J783" s="37" t="s">
        <v>268</v>
      </c>
      <c r="K783" s="31" t="s">
        <v>78</v>
      </c>
      <c r="L783" s="31" t="s">
        <v>269</v>
      </c>
      <c r="M783" s="31" t="s">
        <v>57</v>
      </c>
      <c r="N783" s="39" t="s">
        <v>319</v>
      </c>
      <c r="O783" s="39">
        <v>2006</v>
      </c>
      <c r="P783" s="39" t="s">
        <v>286</v>
      </c>
      <c r="Q783" s="31">
        <v>1680</v>
      </c>
      <c r="R783" s="31" t="s">
        <v>244</v>
      </c>
      <c r="S783" s="41" t="s">
        <v>60</v>
      </c>
      <c r="T783" s="29" t="s">
        <v>253</v>
      </c>
      <c r="U783" s="31" t="s">
        <v>134</v>
      </c>
      <c r="V783" s="39" t="s">
        <v>254</v>
      </c>
      <c r="W783" s="43" t="s">
        <v>225</v>
      </c>
      <c r="X783" s="43" t="s">
        <v>65</v>
      </c>
      <c r="Y783" s="43">
        <v>40196</v>
      </c>
      <c r="Z783" s="31">
        <v>83</v>
      </c>
      <c r="AA783" s="31">
        <v>1125</v>
      </c>
      <c r="AB783" s="31" t="s">
        <v>66</v>
      </c>
      <c r="AC783" s="31">
        <v>89889</v>
      </c>
      <c r="AD783" s="31" t="s">
        <v>262</v>
      </c>
      <c r="AE783" s="39" t="s">
        <v>255</v>
      </c>
      <c r="AF783" s="39" t="s">
        <v>256</v>
      </c>
      <c r="AG783" s="31" t="s">
        <v>229</v>
      </c>
      <c r="AH783" s="31">
        <v>6.86</v>
      </c>
      <c r="AI783" s="31">
        <v>143.27000000000001</v>
      </c>
      <c r="AJ783" s="31">
        <v>150.19999999999999</v>
      </c>
      <c r="AK783" s="39">
        <v>0</v>
      </c>
      <c r="AL783" s="26">
        <v>4.569373209884766E-2</v>
      </c>
      <c r="AM783" s="37" t="s">
        <v>230</v>
      </c>
      <c r="AN783" s="31" t="s">
        <v>257</v>
      </c>
      <c r="AO783" s="31" t="s">
        <v>258</v>
      </c>
      <c r="AP783" s="63" t="s">
        <v>259</v>
      </c>
      <c r="AQ783" s="27" t="str">
        <f t="shared" si="28"/>
        <v>Record Complete</v>
      </c>
      <c r="AR783" s="35" t="s">
        <v>234</v>
      </c>
      <c r="AS783" s="5" t="str">
        <f t="shared" si="29"/>
        <v/>
      </c>
      <c r="AT783" t="s">
        <v>17200</v>
      </c>
    </row>
    <row r="784" spans="1:46" ht="15.75" thickBot="1" x14ac:dyDescent="0.3">
      <c r="A784" s="30" t="s">
        <v>568</v>
      </c>
      <c r="B784" s="32">
        <v>2146</v>
      </c>
      <c r="C784" s="32" t="s">
        <v>213</v>
      </c>
      <c r="D784" s="32" t="s">
        <v>449</v>
      </c>
      <c r="E784" s="51" t="str">
        <f ca="1">IF(ISERROR(INDIRECT(CONCATENATE("FIPs_codes!",ADDRESS((MATCH($D784,INDIRECT($C784),0)+MATCH($C784,FIPs_codes!$G$1:$G$3296,0)-1),COLUMN(FIPs_codes!A782))))),"",INDIRECT(CONCATENATE("FIPs_codes!",ADDRESS((MATCH($D784,INDIRECT($C784),0)+MATCH($C784,FIPs_codes!$G$1:$G$3296,0)-1),COLUMN(FIPs_codes!A782)))))</f>
        <v>40153</v>
      </c>
      <c r="F784" s="51">
        <f ca="1">IF(ISERROR(INDIRECT(CONCATENATE("FIPs_codes!",ADDRESS((MATCH($D784,INDIRECT($C784),0)+MATCH($C784,FIPs_codes!$G$1:$G$3296,0)-1),COLUMN(FIPs_codes!C782))))),"",INDIRECT(CONCATENATE("FIPs_codes!",ADDRESS((MATCH($D784,INDIRECT($C784),0)+MATCH($C784,FIPs_codes!$G$1:$G$3296,0)-1),COLUMN(FIPs_codes!C782)))))</f>
        <v>6</v>
      </c>
      <c r="G784" s="32" t="s">
        <v>249</v>
      </c>
      <c r="H784" s="32" t="s">
        <v>217</v>
      </c>
      <c r="I784" s="36" t="s">
        <v>569</v>
      </c>
      <c r="J784" s="38" t="s">
        <v>268</v>
      </c>
      <c r="K784" s="32" t="s">
        <v>78</v>
      </c>
      <c r="L784" s="32" t="s">
        <v>269</v>
      </c>
      <c r="M784" s="32" t="s">
        <v>57</v>
      </c>
      <c r="N784" s="40" t="s">
        <v>319</v>
      </c>
      <c r="O784" s="40">
        <v>2006</v>
      </c>
      <c r="P784" s="40" t="s">
        <v>286</v>
      </c>
      <c r="Q784" s="32">
        <v>1680</v>
      </c>
      <c r="R784" s="32" t="s">
        <v>244</v>
      </c>
      <c r="S784" s="42" t="s">
        <v>60</v>
      </c>
      <c r="T784" s="30" t="s">
        <v>253</v>
      </c>
      <c r="U784" s="32" t="s">
        <v>134</v>
      </c>
      <c r="V784" s="40" t="s">
        <v>254</v>
      </c>
      <c r="W784" s="44" t="s">
        <v>225</v>
      </c>
      <c r="X784" s="44" t="s">
        <v>65</v>
      </c>
      <c r="Y784" s="44">
        <v>40196</v>
      </c>
      <c r="Z784" s="32">
        <v>83</v>
      </c>
      <c r="AA784" s="32">
        <v>1125</v>
      </c>
      <c r="AB784" s="32" t="s">
        <v>66</v>
      </c>
      <c r="AC784" s="32">
        <v>89889</v>
      </c>
      <c r="AD784" s="32" t="s">
        <v>262</v>
      </c>
      <c r="AE784" s="40" t="s">
        <v>255</v>
      </c>
      <c r="AF784" s="40" t="s">
        <v>256</v>
      </c>
      <c r="AG784" s="32" t="s">
        <v>229</v>
      </c>
      <c r="AH784" s="32">
        <v>6.15</v>
      </c>
      <c r="AI784" s="32">
        <v>172.32</v>
      </c>
      <c r="AJ784" s="32">
        <v>178.47</v>
      </c>
      <c r="AK784" s="40">
        <v>0</v>
      </c>
      <c r="AL784" s="26">
        <v>3.4459573037485293E-2</v>
      </c>
      <c r="AM784" s="38" t="s">
        <v>230</v>
      </c>
      <c r="AN784" s="32" t="s">
        <v>257</v>
      </c>
      <c r="AO784" s="32" t="s">
        <v>258</v>
      </c>
      <c r="AP784" s="63" t="s">
        <v>259</v>
      </c>
      <c r="AQ784" s="27" t="str">
        <f t="shared" si="28"/>
        <v>Record Complete</v>
      </c>
      <c r="AR784" s="36" t="s">
        <v>234</v>
      </c>
      <c r="AS784" s="5" t="str">
        <f t="shared" si="29"/>
        <v/>
      </c>
      <c r="AT784" t="s">
        <v>17200</v>
      </c>
    </row>
    <row r="785" spans="1:46" ht="15.75" thickBot="1" x14ac:dyDescent="0.3">
      <c r="A785" s="48" t="s">
        <v>568</v>
      </c>
      <c r="B785" s="50">
        <v>2146</v>
      </c>
      <c r="C785" s="50" t="s">
        <v>213</v>
      </c>
      <c r="D785" s="50" t="s">
        <v>449</v>
      </c>
      <c r="E785" s="51" t="str">
        <f ca="1">IF(ISERROR(INDIRECT(CONCATENATE("FIPs_codes!",ADDRESS((MATCH($D785,INDIRECT($C785),0)+MATCH($C785,FIPs_codes!$G$1:$G$3296,0)-1),COLUMN(FIPs_codes!A783))))),"",INDIRECT(CONCATENATE("FIPs_codes!",ADDRESS((MATCH($D785,INDIRECT($C785),0)+MATCH($C785,FIPs_codes!$G$1:$G$3296,0)-1),COLUMN(FIPs_codes!A783)))))</f>
        <v>40153</v>
      </c>
      <c r="F785" s="51">
        <f ca="1">IF(ISERROR(INDIRECT(CONCATENATE("FIPs_codes!",ADDRESS((MATCH($D785,INDIRECT($C785),0)+MATCH($C785,FIPs_codes!$G$1:$G$3296,0)-1),COLUMN(FIPs_codes!C783))))),"",INDIRECT(CONCATENATE("FIPs_codes!",ADDRESS((MATCH($D785,INDIRECT($C785),0)+MATCH($C785,FIPs_codes!$G$1:$G$3296,0)-1),COLUMN(FIPs_codes!C783)))))</f>
        <v>6</v>
      </c>
      <c r="G785" s="50" t="s">
        <v>249</v>
      </c>
      <c r="H785" s="50" t="s">
        <v>217</v>
      </c>
      <c r="I785" s="54" t="s">
        <v>569</v>
      </c>
      <c r="J785" s="56" t="s">
        <v>268</v>
      </c>
      <c r="K785" s="50" t="s">
        <v>78</v>
      </c>
      <c r="L785" s="50" t="s">
        <v>269</v>
      </c>
      <c r="M785" s="50" t="s">
        <v>57</v>
      </c>
      <c r="N785" s="58" t="s">
        <v>319</v>
      </c>
      <c r="O785" s="58">
        <v>2006</v>
      </c>
      <c r="P785" s="58" t="s">
        <v>286</v>
      </c>
      <c r="Q785" s="50">
        <v>1680</v>
      </c>
      <c r="R785" s="50" t="s">
        <v>244</v>
      </c>
      <c r="S785" s="60" t="s">
        <v>60</v>
      </c>
      <c r="T785" s="48" t="s">
        <v>253</v>
      </c>
      <c r="U785" s="50" t="s">
        <v>134</v>
      </c>
      <c r="V785" s="58" t="s">
        <v>254</v>
      </c>
      <c r="W785" s="62" t="s">
        <v>225</v>
      </c>
      <c r="X785" s="62" t="s">
        <v>65</v>
      </c>
      <c r="Y785" s="62">
        <v>40196</v>
      </c>
      <c r="Z785" s="50">
        <v>83</v>
      </c>
      <c r="AA785" s="50">
        <v>1125</v>
      </c>
      <c r="AB785" s="50" t="s">
        <v>66</v>
      </c>
      <c r="AC785" s="50">
        <v>89889</v>
      </c>
      <c r="AD785" s="50" t="s">
        <v>262</v>
      </c>
      <c r="AE785" s="58" t="s">
        <v>255</v>
      </c>
      <c r="AF785" s="58" t="s">
        <v>256</v>
      </c>
      <c r="AG785" s="50" t="s">
        <v>229</v>
      </c>
      <c r="AH785" s="50">
        <v>18.25</v>
      </c>
      <c r="AI785" s="50">
        <v>161.69</v>
      </c>
      <c r="AJ785" s="50">
        <v>180</v>
      </c>
      <c r="AK785" s="58">
        <v>0</v>
      </c>
      <c r="AL785" s="26">
        <v>0.10142269645437368</v>
      </c>
      <c r="AM785" s="56" t="s">
        <v>230</v>
      </c>
      <c r="AN785" s="50" t="s">
        <v>257</v>
      </c>
      <c r="AO785" s="50" t="s">
        <v>258</v>
      </c>
      <c r="AP785" s="63" t="s">
        <v>259</v>
      </c>
      <c r="AQ785" s="27" t="str">
        <f t="shared" si="28"/>
        <v>Record Complete</v>
      </c>
      <c r="AR785" s="54" t="s">
        <v>234</v>
      </c>
      <c r="AS785" s="5" t="str">
        <f t="shared" si="29"/>
        <v/>
      </c>
      <c r="AT785" t="s">
        <v>17200</v>
      </c>
    </row>
    <row r="786" spans="1:46" ht="15.75" thickBot="1" x14ac:dyDescent="0.3">
      <c r="A786" s="47" t="s">
        <v>568</v>
      </c>
      <c r="B786" s="49">
        <v>2146</v>
      </c>
      <c r="C786" s="49" t="s">
        <v>213</v>
      </c>
      <c r="D786" s="49" t="s">
        <v>449</v>
      </c>
      <c r="E786" s="51" t="str">
        <f ca="1">IF(ISERROR(INDIRECT(CONCATENATE("FIPs_codes!",ADDRESS((MATCH($D786,INDIRECT($C786),0)+MATCH($C786,FIPs_codes!$G$1:$G$3296,0)-1),COLUMN(FIPs_codes!A784))))),"",INDIRECT(CONCATENATE("FIPs_codes!",ADDRESS((MATCH($D786,INDIRECT($C786),0)+MATCH($C786,FIPs_codes!$G$1:$G$3296,0)-1),COLUMN(FIPs_codes!A784)))))</f>
        <v>40153</v>
      </c>
      <c r="F786" s="51">
        <f ca="1">IF(ISERROR(INDIRECT(CONCATENATE("FIPs_codes!",ADDRESS((MATCH($D786,INDIRECT($C786),0)+MATCH($C786,FIPs_codes!$G$1:$G$3296,0)-1),COLUMN(FIPs_codes!C784))))),"",INDIRECT(CONCATENATE("FIPs_codes!",ADDRESS((MATCH($D786,INDIRECT($C786),0)+MATCH($C786,FIPs_codes!$G$1:$G$3296,0)-1),COLUMN(FIPs_codes!C784)))))</f>
        <v>6</v>
      </c>
      <c r="G786" s="49" t="s">
        <v>249</v>
      </c>
      <c r="H786" s="49" t="s">
        <v>217</v>
      </c>
      <c r="I786" s="53" t="s">
        <v>569</v>
      </c>
      <c r="J786" s="55" t="s">
        <v>219</v>
      </c>
      <c r="K786" s="49" t="s">
        <v>78</v>
      </c>
      <c r="L786" s="49" t="s">
        <v>220</v>
      </c>
      <c r="M786" s="49" t="s">
        <v>57</v>
      </c>
      <c r="N786" s="57" t="s">
        <v>261</v>
      </c>
      <c r="O786" s="57">
        <v>2003</v>
      </c>
      <c r="P786" s="57" t="s">
        <v>285</v>
      </c>
      <c r="Q786" s="49">
        <v>1340</v>
      </c>
      <c r="R786" s="49" t="s">
        <v>245</v>
      </c>
      <c r="S786" s="59" t="s">
        <v>60</v>
      </c>
      <c r="T786" s="47" t="s">
        <v>253</v>
      </c>
      <c r="U786" s="49" t="s">
        <v>134</v>
      </c>
      <c r="V786" s="57" t="s">
        <v>254</v>
      </c>
      <c r="W786" s="61" t="s">
        <v>225</v>
      </c>
      <c r="X786" s="61" t="s">
        <v>65</v>
      </c>
      <c r="Y786" s="61">
        <v>40225</v>
      </c>
      <c r="Z786" s="49">
        <v>88</v>
      </c>
      <c r="AA786" s="49">
        <v>855</v>
      </c>
      <c r="AB786" s="49" t="s">
        <v>66</v>
      </c>
      <c r="AC786" s="49">
        <v>94407</v>
      </c>
      <c r="AD786" s="49" t="s">
        <v>262</v>
      </c>
      <c r="AE786" s="57" t="s">
        <v>255</v>
      </c>
      <c r="AF786" s="57" t="s">
        <v>256</v>
      </c>
      <c r="AG786" s="49" t="s">
        <v>229</v>
      </c>
      <c r="AH786" s="49">
        <v>15.5</v>
      </c>
      <c r="AI786" s="49">
        <v>182.56</v>
      </c>
      <c r="AJ786" s="49">
        <v>198.06</v>
      </c>
      <c r="AK786" s="57">
        <v>8.51</v>
      </c>
      <c r="AL786" s="26">
        <v>7.8259113399979804E-2</v>
      </c>
      <c r="AM786" s="55" t="s">
        <v>230</v>
      </c>
      <c r="AN786" s="49" t="s">
        <v>257</v>
      </c>
      <c r="AO786" s="49" t="s">
        <v>258</v>
      </c>
      <c r="AP786" s="63" t="s">
        <v>259</v>
      </c>
      <c r="AQ786" s="27" t="str">
        <f t="shared" si="28"/>
        <v>Record Complete</v>
      </c>
      <c r="AR786" s="53" t="s">
        <v>234</v>
      </c>
      <c r="AS786" s="5" t="str">
        <f t="shared" si="29"/>
        <v/>
      </c>
      <c r="AT786" t="s">
        <v>17200</v>
      </c>
    </row>
    <row r="787" spans="1:46" ht="15.75" thickBot="1" x14ac:dyDescent="0.3">
      <c r="A787" s="48" t="s">
        <v>568</v>
      </c>
      <c r="B787" s="50">
        <v>2146</v>
      </c>
      <c r="C787" s="50" t="s">
        <v>213</v>
      </c>
      <c r="D787" s="50" t="s">
        <v>449</v>
      </c>
      <c r="E787" s="51" t="str">
        <f ca="1">IF(ISERROR(INDIRECT(CONCATENATE("FIPs_codes!",ADDRESS((MATCH($D787,INDIRECT($C787),0)+MATCH($C787,FIPs_codes!$G$1:$G$3296,0)-1),COLUMN(FIPs_codes!A785))))),"",INDIRECT(CONCATENATE("FIPs_codes!",ADDRESS((MATCH($D787,INDIRECT($C787),0)+MATCH($C787,FIPs_codes!$G$1:$G$3296,0)-1),COLUMN(FIPs_codes!A785)))))</f>
        <v>40153</v>
      </c>
      <c r="F787" s="51">
        <f ca="1">IF(ISERROR(INDIRECT(CONCATENATE("FIPs_codes!",ADDRESS((MATCH($D787,INDIRECT($C787),0)+MATCH($C787,FIPs_codes!$G$1:$G$3296,0)-1),COLUMN(FIPs_codes!C785))))),"",INDIRECT(CONCATENATE("FIPs_codes!",ADDRESS((MATCH($D787,INDIRECT($C787),0)+MATCH($C787,FIPs_codes!$G$1:$G$3296,0)-1),COLUMN(FIPs_codes!C785)))))</f>
        <v>6</v>
      </c>
      <c r="G787" s="50" t="s">
        <v>249</v>
      </c>
      <c r="H787" s="50" t="s">
        <v>217</v>
      </c>
      <c r="I787" s="54" t="s">
        <v>569</v>
      </c>
      <c r="J787" s="56" t="s">
        <v>219</v>
      </c>
      <c r="K787" s="50" t="s">
        <v>78</v>
      </c>
      <c r="L787" s="50" t="s">
        <v>220</v>
      </c>
      <c r="M787" s="50" t="s">
        <v>57</v>
      </c>
      <c r="N787" s="58" t="s">
        <v>261</v>
      </c>
      <c r="O787" s="58">
        <v>2003</v>
      </c>
      <c r="P787" s="58" t="s">
        <v>285</v>
      </c>
      <c r="Q787" s="50">
        <v>1340</v>
      </c>
      <c r="R787" s="50" t="s">
        <v>245</v>
      </c>
      <c r="S787" s="60" t="s">
        <v>60</v>
      </c>
      <c r="T787" s="48" t="s">
        <v>253</v>
      </c>
      <c r="U787" s="50" t="s">
        <v>134</v>
      </c>
      <c r="V787" s="58" t="s">
        <v>254</v>
      </c>
      <c r="W787" s="62" t="s">
        <v>225</v>
      </c>
      <c r="X787" s="62" t="s">
        <v>65</v>
      </c>
      <c r="Y787" s="62">
        <v>40225</v>
      </c>
      <c r="Z787" s="50">
        <v>88</v>
      </c>
      <c r="AA787" s="50">
        <v>855</v>
      </c>
      <c r="AB787" s="50" t="s">
        <v>66</v>
      </c>
      <c r="AC787" s="50">
        <v>94407</v>
      </c>
      <c r="AD787" s="50" t="s">
        <v>262</v>
      </c>
      <c r="AE787" s="58" t="s">
        <v>255</v>
      </c>
      <c r="AF787" s="58" t="s">
        <v>256</v>
      </c>
      <c r="AG787" s="50" t="s">
        <v>229</v>
      </c>
      <c r="AH787" s="50">
        <v>8.8000000000000007</v>
      </c>
      <c r="AI787" s="50">
        <v>189.52</v>
      </c>
      <c r="AJ787" s="50">
        <v>198.32</v>
      </c>
      <c r="AK787" s="58">
        <v>8.41</v>
      </c>
      <c r="AL787" s="26">
        <v>4.4372730939895119E-2</v>
      </c>
      <c r="AM787" s="56" t="s">
        <v>230</v>
      </c>
      <c r="AN787" s="50" t="s">
        <v>257</v>
      </c>
      <c r="AO787" s="50" t="s">
        <v>258</v>
      </c>
      <c r="AP787" s="63" t="s">
        <v>259</v>
      </c>
      <c r="AQ787" s="27" t="str">
        <f t="shared" si="28"/>
        <v>Record Complete</v>
      </c>
      <c r="AR787" s="54" t="s">
        <v>234</v>
      </c>
      <c r="AS787" s="5" t="str">
        <f t="shared" si="29"/>
        <v/>
      </c>
      <c r="AT787" t="s">
        <v>17200</v>
      </c>
    </row>
    <row r="788" spans="1:46" ht="15.75" thickBot="1" x14ac:dyDescent="0.3">
      <c r="A788" s="47" t="s">
        <v>568</v>
      </c>
      <c r="B788" s="49">
        <v>2146</v>
      </c>
      <c r="C788" s="49" t="s">
        <v>213</v>
      </c>
      <c r="D788" s="49" t="s">
        <v>449</v>
      </c>
      <c r="E788" s="51" t="str">
        <f ca="1">IF(ISERROR(INDIRECT(CONCATENATE("FIPs_codes!",ADDRESS((MATCH($D788,INDIRECT($C788),0)+MATCH($C788,FIPs_codes!$G$1:$G$3296,0)-1),COLUMN(FIPs_codes!A786))))),"",INDIRECT(CONCATENATE("FIPs_codes!",ADDRESS((MATCH($D788,INDIRECT($C788),0)+MATCH($C788,FIPs_codes!$G$1:$G$3296,0)-1),COLUMN(FIPs_codes!A786)))))</f>
        <v>40153</v>
      </c>
      <c r="F788" s="51">
        <f ca="1">IF(ISERROR(INDIRECT(CONCATENATE("FIPs_codes!",ADDRESS((MATCH($D788,INDIRECT($C788),0)+MATCH($C788,FIPs_codes!$G$1:$G$3296,0)-1),COLUMN(FIPs_codes!C786))))),"",INDIRECT(CONCATENATE("FIPs_codes!",ADDRESS((MATCH($D788,INDIRECT($C788),0)+MATCH($C788,FIPs_codes!$G$1:$G$3296,0)-1),COLUMN(FIPs_codes!C786)))))</f>
        <v>6</v>
      </c>
      <c r="G788" s="49" t="s">
        <v>249</v>
      </c>
      <c r="H788" s="49" t="s">
        <v>217</v>
      </c>
      <c r="I788" s="53" t="s">
        <v>569</v>
      </c>
      <c r="J788" s="55" t="s">
        <v>219</v>
      </c>
      <c r="K788" s="49" t="s">
        <v>78</v>
      </c>
      <c r="L788" s="49" t="s">
        <v>220</v>
      </c>
      <c r="M788" s="49" t="s">
        <v>57</v>
      </c>
      <c r="N788" s="57" t="s">
        <v>261</v>
      </c>
      <c r="O788" s="57">
        <v>2003</v>
      </c>
      <c r="P788" s="57" t="s">
        <v>285</v>
      </c>
      <c r="Q788" s="49">
        <v>1340</v>
      </c>
      <c r="R788" s="49" t="s">
        <v>245</v>
      </c>
      <c r="S788" s="59" t="s">
        <v>60</v>
      </c>
      <c r="T788" s="47" t="s">
        <v>253</v>
      </c>
      <c r="U788" s="49" t="s">
        <v>134</v>
      </c>
      <c r="V788" s="57" t="s">
        <v>254</v>
      </c>
      <c r="W788" s="61" t="s">
        <v>225</v>
      </c>
      <c r="X788" s="61" t="s">
        <v>65</v>
      </c>
      <c r="Y788" s="61">
        <v>40225</v>
      </c>
      <c r="Z788" s="49">
        <v>88</v>
      </c>
      <c r="AA788" s="49">
        <v>855</v>
      </c>
      <c r="AB788" s="49" t="s">
        <v>66</v>
      </c>
      <c r="AC788" s="49">
        <v>94407</v>
      </c>
      <c r="AD788" s="49" t="s">
        <v>262</v>
      </c>
      <c r="AE788" s="57" t="s">
        <v>255</v>
      </c>
      <c r="AF788" s="57" t="s">
        <v>256</v>
      </c>
      <c r="AG788" s="49" t="s">
        <v>229</v>
      </c>
      <c r="AH788" s="49">
        <v>6.6</v>
      </c>
      <c r="AI788" s="49">
        <v>192.51</v>
      </c>
      <c r="AJ788" s="49">
        <v>199.11</v>
      </c>
      <c r="AK788" s="57">
        <v>8.3699999999999992</v>
      </c>
      <c r="AL788" s="26">
        <v>3.3147506403495557E-2</v>
      </c>
      <c r="AM788" s="55" t="s">
        <v>230</v>
      </c>
      <c r="AN788" s="49" t="s">
        <v>257</v>
      </c>
      <c r="AO788" s="49" t="s">
        <v>258</v>
      </c>
      <c r="AP788" s="63" t="s">
        <v>259</v>
      </c>
      <c r="AQ788" s="27" t="str">
        <f t="shared" si="28"/>
        <v>Record Complete</v>
      </c>
      <c r="AR788" s="53" t="s">
        <v>234</v>
      </c>
      <c r="AS788" s="5" t="str">
        <f t="shared" si="29"/>
        <v/>
      </c>
      <c r="AT788" t="s">
        <v>17200</v>
      </c>
    </row>
    <row r="789" spans="1:46" ht="15.75" thickBot="1" x14ac:dyDescent="0.3">
      <c r="A789" s="48" t="s">
        <v>570</v>
      </c>
      <c r="B789" s="50">
        <v>2164</v>
      </c>
      <c r="C789" s="50" t="s">
        <v>278</v>
      </c>
      <c r="D789" s="50" t="s">
        <v>449</v>
      </c>
      <c r="E789" s="51" t="str">
        <f ca="1">IF(ISERROR(INDIRECT(CONCATENATE("FIPs_codes!",ADDRESS((MATCH($D789,INDIRECT($C789),0)+MATCH($C789,FIPs_codes!$G$1:$G$3296,0)-1),COLUMN(FIPs_codes!A787))))),"",INDIRECT(CONCATENATE("FIPs_codes!",ADDRESS((MATCH($D789,INDIRECT($C789),0)+MATCH($C789,FIPs_codes!$G$1:$G$3296,0)-1),COLUMN(FIPs_codes!A787)))))</f>
        <v>40153</v>
      </c>
      <c r="F789" s="51">
        <f ca="1">IF(ISERROR(INDIRECT(CONCATENATE("FIPs_codes!",ADDRESS((MATCH($D789,INDIRECT($C789),0)+MATCH($C789,FIPs_codes!$G$1:$G$3296,0)-1),COLUMN(FIPs_codes!C787))))),"",INDIRECT(CONCATENATE("FIPs_codes!",ADDRESS((MATCH($D789,INDIRECT($C789),0)+MATCH($C789,FIPs_codes!$G$1:$G$3296,0)-1),COLUMN(FIPs_codes!C787)))))</f>
        <v>6</v>
      </c>
      <c r="G789" s="52" t="s">
        <v>216</v>
      </c>
      <c r="H789" s="52" t="s">
        <v>217</v>
      </c>
      <c r="I789" s="54" t="s">
        <v>569</v>
      </c>
      <c r="J789" s="56" t="s">
        <v>268</v>
      </c>
      <c r="K789" s="50" t="s">
        <v>78</v>
      </c>
      <c r="L789" s="50" t="s">
        <v>269</v>
      </c>
      <c r="M789" s="50" t="s">
        <v>57</v>
      </c>
      <c r="N789" s="58" t="s">
        <v>571</v>
      </c>
      <c r="O789" s="58">
        <v>2006</v>
      </c>
      <c r="P789" s="58" t="s">
        <v>286</v>
      </c>
      <c r="Q789" s="126">
        <v>1680</v>
      </c>
      <c r="R789" s="50" t="s">
        <v>244</v>
      </c>
      <c r="S789" s="60" t="s">
        <v>60</v>
      </c>
      <c r="T789" s="48" t="s">
        <v>263</v>
      </c>
      <c r="U789" s="50" t="s">
        <v>134</v>
      </c>
      <c r="V789" s="58" t="s">
        <v>254</v>
      </c>
      <c r="W789" s="62" t="s">
        <v>225</v>
      </c>
      <c r="X789" s="62" t="s">
        <v>65</v>
      </c>
      <c r="Y789" s="62">
        <v>40315</v>
      </c>
      <c r="Z789" s="50">
        <v>80</v>
      </c>
      <c r="AA789" s="126">
        <v>1125</v>
      </c>
      <c r="AB789" s="50" t="s">
        <v>66</v>
      </c>
      <c r="AC789" s="126">
        <v>86008</v>
      </c>
      <c r="AD789" s="50" t="s">
        <v>262</v>
      </c>
      <c r="AE789" s="58" t="s">
        <v>255</v>
      </c>
      <c r="AF789" s="58" t="s">
        <v>236</v>
      </c>
      <c r="AG789" s="50" t="s">
        <v>229</v>
      </c>
      <c r="AH789" s="50">
        <v>0</v>
      </c>
      <c r="AI789" s="50">
        <v>445.73</v>
      </c>
      <c r="AJ789" s="50">
        <v>445.73</v>
      </c>
      <c r="AK789" s="58">
        <v>0.01</v>
      </c>
      <c r="AL789" s="26">
        <v>0</v>
      </c>
      <c r="AM789" s="56" t="s">
        <v>230</v>
      </c>
      <c r="AN789" s="50" t="s">
        <v>231</v>
      </c>
      <c r="AO789" s="50" t="s">
        <v>232</v>
      </c>
      <c r="AP789" s="63" t="s">
        <v>16963</v>
      </c>
      <c r="AQ789" s="27" t="str">
        <f t="shared" si="28"/>
        <v>Record Complete</v>
      </c>
      <c r="AR789" s="54"/>
      <c r="AS789" s="5" t="str">
        <f t="shared" si="29"/>
        <v/>
      </c>
      <c r="AT789" t="s">
        <v>17200</v>
      </c>
    </row>
    <row r="790" spans="1:46" ht="15.75" thickBot="1" x14ac:dyDescent="0.3">
      <c r="A790" s="47" t="s">
        <v>570</v>
      </c>
      <c r="B790" s="49">
        <v>2164</v>
      </c>
      <c r="C790" s="49" t="s">
        <v>278</v>
      </c>
      <c r="D790" s="49" t="s">
        <v>449</v>
      </c>
      <c r="E790" s="51" t="str">
        <f ca="1">IF(ISERROR(INDIRECT(CONCATENATE("FIPs_codes!",ADDRESS((MATCH($D790,INDIRECT($C790),0)+MATCH($C790,FIPs_codes!$G$1:$G$3296,0)-1),COLUMN(FIPs_codes!A788))))),"",INDIRECT(CONCATENATE("FIPs_codes!",ADDRESS((MATCH($D790,INDIRECT($C790),0)+MATCH($C790,FIPs_codes!$G$1:$G$3296,0)-1),COLUMN(FIPs_codes!A788)))))</f>
        <v>40153</v>
      </c>
      <c r="F790" s="51">
        <f ca="1">IF(ISERROR(INDIRECT(CONCATENATE("FIPs_codes!",ADDRESS((MATCH($D790,INDIRECT($C790),0)+MATCH($C790,FIPs_codes!$G$1:$G$3296,0)-1),COLUMN(FIPs_codes!C788))))),"",INDIRECT(CONCATENATE("FIPs_codes!",ADDRESS((MATCH($D790,INDIRECT($C790),0)+MATCH($C790,FIPs_codes!$G$1:$G$3296,0)-1),COLUMN(FIPs_codes!C788)))))</f>
        <v>6</v>
      </c>
      <c r="G790" s="51" t="s">
        <v>216</v>
      </c>
      <c r="H790" s="51" t="s">
        <v>217</v>
      </c>
      <c r="I790" s="53" t="s">
        <v>569</v>
      </c>
      <c r="J790" s="55" t="s">
        <v>268</v>
      </c>
      <c r="K790" s="49" t="s">
        <v>78</v>
      </c>
      <c r="L790" s="49" t="s">
        <v>269</v>
      </c>
      <c r="M790" s="49" t="s">
        <v>57</v>
      </c>
      <c r="N790" s="57" t="s">
        <v>571</v>
      </c>
      <c r="O790" s="57">
        <v>2006</v>
      </c>
      <c r="P790" s="57" t="s">
        <v>286</v>
      </c>
      <c r="Q790" s="128">
        <v>1680</v>
      </c>
      <c r="R790" s="49" t="s">
        <v>244</v>
      </c>
      <c r="S790" s="59" t="s">
        <v>60</v>
      </c>
      <c r="T790" s="47" t="s">
        <v>263</v>
      </c>
      <c r="U790" s="49" t="s">
        <v>134</v>
      </c>
      <c r="V790" s="57" t="s">
        <v>254</v>
      </c>
      <c r="W790" s="61" t="s">
        <v>225</v>
      </c>
      <c r="X790" s="61" t="s">
        <v>65</v>
      </c>
      <c r="Y790" s="61">
        <v>40315</v>
      </c>
      <c r="Z790" s="49">
        <v>80</v>
      </c>
      <c r="AA790" s="128">
        <v>1125</v>
      </c>
      <c r="AB790" s="49" t="s">
        <v>66</v>
      </c>
      <c r="AC790" s="128">
        <v>86008</v>
      </c>
      <c r="AD790" s="49" t="s">
        <v>262</v>
      </c>
      <c r="AE790" s="57" t="s">
        <v>255</v>
      </c>
      <c r="AF790" s="57" t="s">
        <v>236</v>
      </c>
      <c r="AG790" s="49" t="s">
        <v>229</v>
      </c>
      <c r="AH790" s="49">
        <v>7.0000000000000007E-2</v>
      </c>
      <c r="AI790" s="49">
        <v>470.32</v>
      </c>
      <c r="AJ790" s="49">
        <v>470.39</v>
      </c>
      <c r="AK790" s="57">
        <v>0</v>
      </c>
      <c r="AL790" s="26">
        <v>1.488126873445439E-4</v>
      </c>
      <c r="AM790" s="55" t="s">
        <v>230</v>
      </c>
      <c r="AN790" s="49" t="s">
        <v>231</v>
      </c>
      <c r="AO790" s="49" t="s">
        <v>232</v>
      </c>
      <c r="AP790" s="63" t="s">
        <v>16963</v>
      </c>
      <c r="AQ790" s="27" t="str">
        <f t="shared" si="28"/>
        <v>Record Complete</v>
      </c>
      <c r="AR790" s="53"/>
      <c r="AS790" s="5" t="str">
        <f t="shared" si="29"/>
        <v/>
      </c>
      <c r="AT790" t="s">
        <v>17200</v>
      </c>
    </row>
    <row r="791" spans="1:46" ht="15.75" thickBot="1" x14ac:dyDescent="0.3">
      <c r="A791" s="48" t="s">
        <v>570</v>
      </c>
      <c r="B791" s="50">
        <v>2164</v>
      </c>
      <c r="C791" s="50" t="s">
        <v>278</v>
      </c>
      <c r="D791" s="50" t="s">
        <v>449</v>
      </c>
      <c r="E791" s="51" t="str">
        <f ca="1">IF(ISERROR(INDIRECT(CONCATENATE("FIPs_codes!",ADDRESS((MATCH($D791,INDIRECT($C791),0)+MATCH($C791,FIPs_codes!$G$1:$G$3296,0)-1),COLUMN(FIPs_codes!A789))))),"",INDIRECT(CONCATENATE("FIPs_codes!",ADDRESS((MATCH($D791,INDIRECT($C791),0)+MATCH($C791,FIPs_codes!$G$1:$G$3296,0)-1),COLUMN(FIPs_codes!A789)))))</f>
        <v>40153</v>
      </c>
      <c r="F791" s="51">
        <f ca="1">IF(ISERROR(INDIRECT(CONCATENATE("FIPs_codes!",ADDRESS((MATCH($D791,INDIRECT($C791),0)+MATCH($C791,FIPs_codes!$G$1:$G$3296,0)-1),COLUMN(FIPs_codes!C789))))),"",INDIRECT(CONCATENATE("FIPs_codes!",ADDRESS((MATCH($D791,INDIRECT($C791),0)+MATCH($C791,FIPs_codes!$G$1:$G$3296,0)-1),COLUMN(FIPs_codes!C789)))))</f>
        <v>6</v>
      </c>
      <c r="G791" s="52" t="s">
        <v>216</v>
      </c>
      <c r="H791" s="52" t="s">
        <v>217</v>
      </c>
      <c r="I791" s="54" t="s">
        <v>569</v>
      </c>
      <c r="J791" s="56" t="s">
        <v>268</v>
      </c>
      <c r="K791" s="50" t="s">
        <v>78</v>
      </c>
      <c r="L791" s="50" t="s">
        <v>269</v>
      </c>
      <c r="M791" s="50" t="s">
        <v>57</v>
      </c>
      <c r="N791" s="58" t="s">
        <v>571</v>
      </c>
      <c r="O791" s="58">
        <v>2006</v>
      </c>
      <c r="P791" s="58" t="s">
        <v>286</v>
      </c>
      <c r="Q791" s="126">
        <v>1680</v>
      </c>
      <c r="R791" s="50" t="s">
        <v>244</v>
      </c>
      <c r="S791" s="60" t="s">
        <v>60</v>
      </c>
      <c r="T791" s="48" t="s">
        <v>263</v>
      </c>
      <c r="U791" s="50" t="s">
        <v>134</v>
      </c>
      <c r="V791" s="58" t="s">
        <v>254</v>
      </c>
      <c r="W791" s="62" t="s">
        <v>225</v>
      </c>
      <c r="X791" s="62" t="s">
        <v>65</v>
      </c>
      <c r="Y791" s="62">
        <v>40315</v>
      </c>
      <c r="Z791" s="50">
        <v>80</v>
      </c>
      <c r="AA791" s="126">
        <v>1125</v>
      </c>
      <c r="AB791" s="50" t="s">
        <v>66</v>
      </c>
      <c r="AC791" s="126">
        <v>86008</v>
      </c>
      <c r="AD791" s="50" t="s">
        <v>262</v>
      </c>
      <c r="AE791" s="58" t="s">
        <v>255</v>
      </c>
      <c r="AF791" s="58" t="s">
        <v>236</v>
      </c>
      <c r="AG791" s="50" t="s">
        <v>229</v>
      </c>
      <c r="AH791" s="50">
        <v>0</v>
      </c>
      <c r="AI791" s="50">
        <v>507.4</v>
      </c>
      <c r="AJ791" s="50">
        <v>507.4</v>
      </c>
      <c r="AK791" s="58">
        <v>0.01</v>
      </c>
      <c r="AL791" s="26">
        <v>0</v>
      </c>
      <c r="AM791" s="56" t="s">
        <v>230</v>
      </c>
      <c r="AN791" s="50" t="s">
        <v>231</v>
      </c>
      <c r="AO791" s="50" t="s">
        <v>232</v>
      </c>
      <c r="AP791" s="63" t="s">
        <v>16963</v>
      </c>
      <c r="AQ791" s="27" t="str">
        <f t="shared" si="28"/>
        <v>Record Complete</v>
      </c>
      <c r="AR791" s="54"/>
      <c r="AS791" s="5" t="str">
        <f t="shared" si="29"/>
        <v/>
      </c>
      <c r="AT791" t="s">
        <v>17200</v>
      </c>
    </row>
    <row r="792" spans="1:46" ht="15.75" thickBot="1" x14ac:dyDescent="0.3">
      <c r="A792" s="47" t="s">
        <v>570</v>
      </c>
      <c r="B792" s="49">
        <v>2164</v>
      </c>
      <c r="C792" s="49" t="s">
        <v>278</v>
      </c>
      <c r="D792" s="49" t="s">
        <v>449</v>
      </c>
      <c r="E792" s="51" t="str">
        <f ca="1">IF(ISERROR(INDIRECT(CONCATENATE("FIPs_codes!",ADDRESS((MATCH($D792,INDIRECT($C792),0)+MATCH($C792,FIPs_codes!$G$1:$G$3296,0)-1),COLUMN(FIPs_codes!A790))))),"",INDIRECT(CONCATENATE("FIPs_codes!",ADDRESS((MATCH($D792,INDIRECT($C792),0)+MATCH($C792,FIPs_codes!$G$1:$G$3296,0)-1),COLUMN(FIPs_codes!A790)))))</f>
        <v>40153</v>
      </c>
      <c r="F792" s="51">
        <f ca="1">IF(ISERROR(INDIRECT(CONCATENATE("FIPs_codes!",ADDRESS((MATCH($D792,INDIRECT($C792),0)+MATCH($C792,FIPs_codes!$G$1:$G$3296,0)-1),COLUMN(FIPs_codes!C790))))),"",INDIRECT(CONCATENATE("FIPs_codes!",ADDRESS((MATCH($D792,INDIRECT($C792),0)+MATCH($C792,FIPs_codes!$G$1:$G$3296,0)-1),COLUMN(FIPs_codes!C790)))))</f>
        <v>6</v>
      </c>
      <c r="G792" s="51" t="s">
        <v>216</v>
      </c>
      <c r="H792" s="51" t="s">
        <v>217</v>
      </c>
      <c r="I792" s="53" t="s">
        <v>569</v>
      </c>
      <c r="J792" s="55" t="s">
        <v>268</v>
      </c>
      <c r="K792" s="49" t="s">
        <v>78</v>
      </c>
      <c r="L792" s="49" t="s">
        <v>269</v>
      </c>
      <c r="M792" s="49" t="s">
        <v>57</v>
      </c>
      <c r="N792" s="57" t="s">
        <v>422</v>
      </c>
      <c r="O792" s="57">
        <v>2001</v>
      </c>
      <c r="P792" s="57" t="s">
        <v>252</v>
      </c>
      <c r="Q792" s="128">
        <v>1232</v>
      </c>
      <c r="R792" s="49" t="s">
        <v>244</v>
      </c>
      <c r="S792" s="59" t="s">
        <v>60</v>
      </c>
      <c r="T792" s="47" t="s">
        <v>263</v>
      </c>
      <c r="U792" s="49" t="s">
        <v>134</v>
      </c>
      <c r="V792" s="57" t="s">
        <v>254</v>
      </c>
      <c r="W792" s="61" t="s">
        <v>225</v>
      </c>
      <c r="X792" s="61" t="s">
        <v>65</v>
      </c>
      <c r="Y792" s="61">
        <v>40316</v>
      </c>
      <c r="Z792" s="49">
        <v>78</v>
      </c>
      <c r="AA792" s="128">
        <v>1055</v>
      </c>
      <c r="AB792" s="49" t="s">
        <v>66</v>
      </c>
      <c r="AC792" s="128">
        <v>59815</v>
      </c>
      <c r="AD792" s="49" t="s">
        <v>262</v>
      </c>
      <c r="AE792" s="57" t="s">
        <v>255</v>
      </c>
      <c r="AF792" s="57" t="s">
        <v>236</v>
      </c>
      <c r="AG792" s="49" t="s">
        <v>229</v>
      </c>
      <c r="AH792" s="49">
        <v>0</v>
      </c>
      <c r="AI792" s="49">
        <v>348.81</v>
      </c>
      <c r="AJ792" s="49">
        <v>348.81</v>
      </c>
      <c r="AK792" s="57">
        <v>0</v>
      </c>
      <c r="AL792" s="26">
        <v>0</v>
      </c>
      <c r="AM792" s="55" t="s">
        <v>230</v>
      </c>
      <c r="AN792" s="49" t="s">
        <v>231</v>
      </c>
      <c r="AO792" s="49" t="s">
        <v>232</v>
      </c>
      <c r="AP792" s="63" t="s">
        <v>16963</v>
      </c>
      <c r="AQ792" s="27" t="str">
        <f t="shared" si="28"/>
        <v>Record Complete</v>
      </c>
      <c r="AR792" s="53"/>
      <c r="AS792" s="5" t="str">
        <f t="shared" si="29"/>
        <v/>
      </c>
      <c r="AT792" t="s">
        <v>17200</v>
      </c>
    </row>
    <row r="793" spans="1:46" ht="15.75" thickBot="1" x14ac:dyDescent="0.3">
      <c r="A793" s="29" t="s">
        <v>570</v>
      </c>
      <c r="B793" s="31">
        <v>2164</v>
      </c>
      <c r="C793" s="31" t="s">
        <v>278</v>
      </c>
      <c r="D793" s="31" t="s">
        <v>449</v>
      </c>
      <c r="E793" s="51" t="str">
        <f ca="1">IF(ISERROR(INDIRECT(CONCATENATE("FIPs_codes!",ADDRESS((MATCH($D793,INDIRECT($C793),0)+MATCH($C793,FIPs_codes!$G$1:$G$3296,0)-1),COLUMN(FIPs_codes!A791))))),"",INDIRECT(CONCATENATE("FIPs_codes!",ADDRESS((MATCH($D793,INDIRECT($C793),0)+MATCH($C793,FIPs_codes!$G$1:$G$3296,0)-1),COLUMN(FIPs_codes!A791)))))</f>
        <v>40153</v>
      </c>
      <c r="F793" s="51">
        <f ca="1">IF(ISERROR(INDIRECT(CONCATENATE("FIPs_codes!",ADDRESS((MATCH($D793,INDIRECT($C793),0)+MATCH($C793,FIPs_codes!$G$1:$G$3296,0)-1),COLUMN(FIPs_codes!C791))))),"",INDIRECT(CONCATENATE("FIPs_codes!",ADDRESS((MATCH($D793,INDIRECT($C793),0)+MATCH($C793,FIPs_codes!$G$1:$G$3296,0)-1),COLUMN(FIPs_codes!C791)))))</f>
        <v>6</v>
      </c>
      <c r="G793" s="33" t="s">
        <v>216</v>
      </c>
      <c r="H793" s="33" t="s">
        <v>217</v>
      </c>
      <c r="I793" s="35" t="s">
        <v>569</v>
      </c>
      <c r="J793" s="37" t="s">
        <v>268</v>
      </c>
      <c r="K793" s="31" t="s">
        <v>78</v>
      </c>
      <c r="L793" s="31" t="s">
        <v>269</v>
      </c>
      <c r="M793" s="31" t="s">
        <v>57</v>
      </c>
      <c r="N793" s="39" t="s">
        <v>422</v>
      </c>
      <c r="O793" s="39">
        <v>2001</v>
      </c>
      <c r="P793" s="39" t="s">
        <v>252</v>
      </c>
      <c r="Q793" s="240">
        <v>1232</v>
      </c>
      <c r="R793" s="31" t="s">
        <v>244</v>
      </c>
      <c r="S793" s="41" t="s">
        <v>60</v>
      </c>
      <c r="T793" s="29" t="s">
        <v>263</v>
      </c>
      <c r="U793" s="31" t="s">
        <v>134</v>
      </c>
      <c r="V793" s="39" t="s">
        <v>254</v>
      </c>
      <c r="W793" s="43" t="s">
        <v>225</v>
      </c>
      <c r="X793" s="43" t="s">
        <v>65</v>
      </c>
      <c r="Y793" s="43">
        <v>40316</v>
      </c>
      <c r="Z793" s="31">
        <v>78</v>
      </c>
      <c r="AA793" s="240">
        <v>1055</v>
      </c>
      <c r="AB793" s="31" t="s">
        <v>66</v>
      </c>
      <c r="AC793" s="240">
        <v>59815</v>
      </c>
      <c r="AD793" s="31" t="s">
        <v>262</v>
      </c>
      <c r="AE793" s="39" t="s">
        <v>255</v>
      </c>
      <c r="AF793" s="39" t="s">
        <v>236</v>
      </c>
      <c r="AG793" s="31" t="s">
        <v>229</v>
      </c>
      <c r="AH793" s="31">
        <v>0</v>
      </c>
      <c r="AI793" s="31">
        <v>356.55</v>
      </c>
      <c r="AJ793" s="31">
        <v>356.55</v>
      </c>
      <c r="AK793" s="39">
        <v>0</v>
      </c>
      <c r="AL793" s="26">
        <v>0</v>
      </c>
      <c r="AM793" s="37" t="s">
        <v>230</v>
      </c>
      <c r="AN793" s="31" t="s">
        <v>231</v>
      </c>
      <c r="AO793" s="31" t="s">
        <v>232</v>
      </c>
      <c r="AP793" s="63" t="s">
        <v>16963</v>
      </c>
      <c r="AQ793" s="27" t="str">
        <f t="shared" si="28"/>
        <v>Record Complete</v>
      </c>
      <c r="AR793" s="35"/>
      <c r="AS793" s="5" t="str">
        <f t="shared" si="29"/>
        <v/>
      </c>
      <c r="AT793" t="s">
        <v>17200</v>
      </c>
    </row>
    <row r="794" spans="1:46" ht="15.75" thickBot="1" x14ac:dyDescent="0.3">
      <c r="A794" s="30" t="s">
        <v>570</v>
      </c>
      <c r="B794" s="32">
        <v>2164</v>
      </c>
      <c r="C794" s="32" t="s">
        <v>278</v>
      </c>
      <c r="D794" s="32" t="s">
        <v>449</v>
      </c>
      <c r="E794" s="51" t="str">
        <f ca="1">IF(ISERROR(INDIRECT(CONCATENATE("FIPs_codes!",ADDRESS((MATCH($D794,INDIRECT($C794),0)+MATCH($C794,FIPs_codes!$G$1:$G$3296,0)-1),COLUMN(FIPs_codes!A792))))),"",INDIRECT(CONCATENATE("FIPs_codes!",ADDRESS((MATCH($D794,INDIRECT($C794),0)+MATCH($C794,FIPs_codes!$G$1:$G$3296,0)-1),COLUMN(FIPs_codes!A792)))))</f>
        <v>40153</v>
      </c>
      <c r="F794" s="51">
        <f ca="1">IF(ISERROR(INDIRECT(CONCATENATE("FIPs_codes!",ADDRESS((MATCH($D794,INDIRECT($C794),0)+MATCH($C794,FIPs_codes!$G$1:$G$3296,0)-1),COLUMN(FIPs_codes!C792))))),"",INDIRECT(CONCATENATE("FIPs_codes!",ADDRESS((MATCH($D794,INDIRECT($C794),0)+MATCH($C794,FIPs_codes!$G$1:$G$3296,0)-1),COLUMN(FIPs_codes!C792)))))</f>
        <v>6</v>
      </c>
      <c r="G794" s="34" t="s">
        <v>216</v>
      </c>
      <c r="H794" s="34" t="s">
        <v>217</v>
      </c>
      <c r="I794" s="36" t="s">
        <v>569</v>
      </c>
      <c r="J794" s="38" t="s">
        <v>268</v>
      </c>
      <c r="K794" s="32" t="s">
        <v>78</v>
      </c>
      <c r="L794" s="32" t="s">
        <v>269</v>
      </c>
      <c r="M794" s="32" t="s">
        <v>57</v>
      </c>
      <c r="N794" s="40" t="s">
        <v>422</v>
      </c>
      <c r="O794" s="40">
        <v>2001</v>
      </c>
      <c r="P794" s="40" t="s">
        <v>252</v>
      </c>
      <c r="Q794" s="125">
        <v>1232</v>
      </c>
      <c r="R794" s="32" t="s">
        <v>244</v>
      </c>
      <c r="S794" s="42" t="s">
        <v>60</v>
      </c>
      <c r="T794" s="30" t="s">
        <v>263</v>
      </c>
      <c r="U794" s="32" t="s">
        <v>134</v>
      </c>
      <c r="V794" s="40" t="s">
        <v>254</v>
      </c>
      <c r="W794" s="44" t="s">
        <v>225</v>
      </c>
      <c r="X794" s="44" t="s">
        <v>65</v>
      </c>
      <c r="Y794" s="44">
        <v>40316</v>
      </c>
      <c r="Z794" s="32">
        <v>78</v>
      </c>
      <c r="AA794" s="125">
        <v>1055</v>
      </c>
      <c r="AB794" s="32" t="s">
        <v>66</v>
      </c>
      <c r="AC794" s="125">
        <v>59815</v>
      </c>
      <c r="AD794" s="32" t="s">
        <v>262</v>
      </c>
      <c r="AE794" s="40" t="s">
        <v>255</v>
      </c>
      <c r="AF794" s="40" t="s">
        <v>236</v>
      </c>
      <c r="AG794" s="32" t="s">
        <v>229</v>
      </c>
      <c r="AH794" s="32">
        <v>0</v>
      </c>
      <c r="AI794" s="32">
        <v>423.96</v>
      </c>
      <c r="AJ794" s="32">
        <v>423.96</v>
      </c>
      <c r="AK794" s="40">
        <v>0</v>
      </c>
      <c r="AL794" s="26">
        <v>0</v>
      </c>
      <c r="AM794" s="38" t="s">
        <v>230</v>
      </c>
      <c r="AN794" s="32" t="s">
        <v>231</v>
      </c>
      <c r="AO794" s="32" t="s">
        <v>232</v>
      </c>
      <c r="AP794" s="63" t="s">
        <v>16963</v>
      </c>
      <c r="AQ794" s="27" t="str">
        <f t="shared" si="28"/>
        <v>Record Complete</v>
      </c>
      <c r="AR794" s="36"/>
      <c r="AS794" s="5" t="str">
        <f t="shared" si="29"/>
        <v/>
      </c>
      <c r="AT794" t="s">
        <v>17200</v>
      </c>
    </row>
    <row r="795" spans="1:46" ht="15.75" thickBot="1" x14ac:dyDescent="0.3">
      <c r="A795" s="29" t="s">
        <v>570</v>
      </c>
      <c r="B795" s="31">
        <v>2164</v>
      </c>
      <c r="C795" s="31" t="s">
        <v>278</v>
      </c>
      <c r="D795" s="31" t="s">
        <v>449</v>
      </c>
      <c r="E795" s="51" t="str">
        <f ca="1">IF(ISERROR(INDIRECT(CONCATENATE("FIPs_codes!",ADDRESS((MATCH($D795,INDIRECT($C795),0)+MATCH($C795,FIPs_codes!$G$1:$G$3296,0)-1),COLUMN(FIPs_codes!A793))))),"",INDIRECT(CONCATENATE("FIPs_codes!",ADDRESS((MATCH($D795,INDIRECT($C795),0)+MATCH($C795,FIPs_codes!$G$1:$G$3296,0)-1),COLUMN(FIPs_codes!A793)))))</f>
        <v>40153</v>
      </c>
      <c r="F795" s="51">
        <f ca="1">IF(ISERROR(INDIRECT(CONCATENATE("FIPs_codes!",ADDRESS((MATCH($D795,INDIRECT($C795),0)+MATCH($C795,FIPs_codes!$G$1:$G$3296,0)-1),COLUMN(FIPs_codes!C793))))),"",INDIRECT(CONCATENATE("FIPs_codes!",ADDRESS((MATCH($D795,INDIRECT($C795),0)+MATCH($C795,FIPs_codes!$G$1:$G$3296,0)-1),COLUMN(FIPs_codes!C793)))))</f>
        <v>6</v>
      </c>
      <c r="G795" s="33" t="s">
        <v>216</v>
      </c>
      <c r="H795" s="33" t="s">
        <v>217</v>
      </c>
      <c r="I795" s="35" t="s">
        <v>569</v>
      </c>
      <c r="J795" s="37" t="s">
        <v>268</v>
      </c>
      <c r="K795" s="31" t="s">
        <v>78</v>
      </c>
      <c r="L795" s="31" t="s">
        <v>269</v>
      </c>
      <c r="M795" s="31" t="s">
        <v>57</v>
      </c>
      <c r="N795" s="39" t="s">
        <v>422</v>
      </c>
      <c r="O795" s="39">
        <v>2001</v>
      </c>
      <c r="P795" s="39" t="s">
        <v>285</v>
      </c>
      <c r="Q795" s="240">
        <v>1232</v>
      </c>
      <c r="R795" s="31" t="s">
        <v>244</v>
      </c>
      <c r="S795" s="41" t="s">
        <v>60</v>
      </c>
      <c r="T795" s="29" t="s">
        <v>263</v>
      </c>
      <c r="U795" s="31" t="s">
        <v>134</v>
      </c>
      <c r="V795" s="39" t="s">
        <v>254</v>
      </c>
      <c r="W795" s="43" t="s">
        <v>225</v>
      </c>
      <c r="X795" s="43" t="s">
        <v>65</v>
      </c>
      <c r="Y795" s="43">
        <v>40414</v>
      </c>
      <c r="Z795" s="31">
        <v>92</v>
      </c>
      <c r="AA795" s="240">
        <v>1055</v>
      </c>
      <c r="AB795" s="31" t="s">
        <v>66</v>
      </c>
      <c r="AC795" s="240">
        <v>75037</v>
      </c>
      <c r="AD795" s="31" t="s">
        <v>262</v>
      </c>
      <c r="AE795" s="39" t="s">
        <v>255</v>
      </c>
      <c r="AF795" s="39" t="s">
        <v>236</v>
      </c>
      <c r="AG795" s="31" t="s">
        <v>229</v>
      </c>
      <c r="AH795" s="31">
        <v>0</v>
      </c>
      <c r="AI795" s="31">
        <v>120.73</v>
      </c>
      <c r="AJ795" s="31">
        <v>120.73</v>
      </c>
      <c r="AK795" s="39">
        <v>0</v>
      </c>
      <c r="AL795" s="26">
        <v>0</v>
      </c>
      <c r="AM795" s="37" t="s">
        <v>230</v>
      </c>
      <c r="AN795" s="31" t="s">
        <v>231</v>
      </c>
      <c r="AO795" s="31" t="s">
        <v>232</v>
      </c>
      <c r="AP795" s="63" t="s">
        <v>16963</v>
      </c>
      <c r="AQ795" s="27" t="str">
        <f t="shared" si="28"/>
        <v>Record Complete</v>
      </c>
      <c r="AR795" s="35"/>
      <c r="AS795" s="5" t="str">
        <f t="shared" si="29"/>
        <v/>
      </c>
      <c r="AT795" t="s">
        <v>17200</v>
      </c>
    </row>
    <row r="796" spans="1:46" ht="15.75" thickBot="1" x14ac:dyDescent="0.3">
      <c r="A796" s="30" t="s">
        <v>570</v>
      </c>
      <c r="B796" s="32">
        <v>2164</v>
      </c>
      <c r="C796" s="32" t="s">
        <v>278</v>
      </c>
      <c r="D796" s="32" t="s">
        <v>449</v>
      </c>
      <c r="E796" s="51" t="str">
        <f ca="1">IF(ISERROR(INDIRECT(CONCATENATE("FIPs_codes!",ADDRESS((MATCH($D796,INDIRECT($C796),0)+MATCH($C796,FIPs_codes!$G$1:$G$3296,0)-1),COLUMN(FIPs_codes!A794))))),"",INDIRECT(CONCATENATE("FIPs_codes!",ADDRESS((MATCH($D796,INDIRECT($C796),0)+MATCH($C796,FIPs_codes!$G$1:$G$3296,0)-1),COLUMN(FIPs_codes!A794)))))</f>
        <v>40153</v>
      </c>
      <c r="F796" s="51">
        <f ca="1">IF(ISERROR(INDIRECT(CONCATENATE("FIPs_codes!",ADDRESS((MATCH($D796,INDIRECT($C796),0)+MATCH($C796,FIPs_codes!$G$1:$G$3296,0)-1),COLUMN(FIPs_codes!C794))))),"",INDIRECT(CONCATENATE("FIPs_codes!",ADDRESS((MATCH($D796,INDIRECT($C796),0)+MATCH($C796,FIPs_codes!$G$1:$G$3296,0)-1),COLUMN(FIPs_codes!C794)))))</f>
        <v>6</v>
      </c>
      <c r="G796" s="34" t="s">
        <v>216</v>
      </c>
      <c r="H796" s="34" t="s">
        <v>217</v>
      </c>
      <c r="I796" s="36" t="s">
        <v>569</v>
      </c>
      <c r="J796" s="38" t="s">
        <v>268</v>
      </c>
      <c r="K796" s="32" t="s">
        <v>78</v>
      </c>
      <c r="L796" s="32" t="s">
        <v>269</v>
      </c>
      <c r="M796" s="32" t="s">
        <v>57</v>
      </c>
      <c r="N796" s="40" t="s">
        <v>422</v>
      </c>
      <c r="O796" s="40">
        <v>2001</v>
      </c>
      <c r="P796" s="40" t="s">
        <v>285</v>
      </c>
      <c r="Q796" s="125">
        <v>1232</v>
      </c>
      <c r="R796" s="32" t="s">
        <v>244</v>
      </c>
      <c r="S796" s="42" t="s">
        <v>60</v>
      </c>
      <c r="T796" s="30" t="s">
        <v>263</v>
      </c>
      <c r="U796" s="32" t="s">
        <v>134</v>
      </c>
      <c r="V796" s="40" t="s">
        <v>254</v>
      </c>
      <c r="W796" s="44" t="s">
        <v>225</v>
      </c>
      <c r="X796" s="44" t="s">
        <v>65</v>
      </c>
      <c r="Y796" s="44">
        <v>40414</v>
      </c>
      <c r="Z796" s="32">
        <v>92</v>
      </c>
      <c r="AA796" s="125">
        <v>1055</v>
      </c>
      <c r="AB796" s="32" t="s">
        <v>66</v>
      </c>
      <c r="AC796" s="125">
        <v>75037</v>
      </c>
      <c r="AD796" s="32" t="s">
        <v>262</v>
      </c>
      <c r="AE796" s="40" t="s">
        <v>255</v>
      </c>
      <c r="AF796" s="40" t="s">
        <v>236</v>
      </c>
      <c r="AG796" s="32" t="s">
        <v>229</v>
      </c>
      <c r="AH796" s="32">
        <v>0</v>
      </c>
      <c r="AI796" s="32">
        <v>142.37</v>
      </c>
      <c r="AJ796" s="32">
        <v>142.37</v>
      </c>
      <c r="AK796" s="40">
        <v>0</v>
      </c>
      <c r="AL796" s="26">
        <v>0</v>
      </c>
      <c r="AM796" s="38" t="s">
        <v>230</v>
      </c>
      <c r="AN796" s="32" t="s">
        <v>231</v>
      </c>
      <c r="AO796" s="32" t="s">
        <v>232</v>
      </c>
      <c r="AP796" s="63" t="s">
        <v>16963</v>
      </c>
      <c r="AQ796" s="27" t="str">
        <f t="shared" si="28"/>
        <v>Record Complete</v>
      </c>
      <c r="AR796" s="36"/>
      <c r="AS796" s="5" t="str">
        <f t="shared" si="29"/>
        <v/>
      </c>
      <c r="AT796" t="s">
        <v>17200</v>
      </c>
    </row>
    <row r="797" spans="1:46" ht="15.75" thickBot="1" x14ac:dyDescent="0.3">
      <c r="A797" s="48" t="s">
        <v>570</v>
      </c>
      <c r="B797" s="50">
        <v>2164</v>
      </c>
      <c r="C797" s="50" t="s">
        <v>278</v>
      </c>
      <c r="D797" s="50" t="s">
        <v>449</v>
      </c>
      <c r="E797" s="51" t="str">
        <f ca="1">IF(ISERROR(INDIRECT(CONCATENATE("FIPs_codes!",ADDRESS((MATCH($D797,INDIRECT($C797),0)+MATCH($C797,FIPs_codes!$G$1:$G$3296,0)-1),COLUMN(FIPs_codes!A795))))),"",INDIRECT(CONCATENATE("FIPs_codes!",ADDRESS((MATCH($D797,INDIRECT($C797),0)+MATCH($C797,FIPs_codes!$G$1:$G$3296,0)-1),COLUMN(FIPs_codes!A795)))))</f>
        <v>40153</v>
      </c>
      <c r="F797" s="51">
        <f ca="1">IF(ISERROR(INDIRECT(CONCATENATE("FIPs_codes!",ADDRESS((MATCH($D797,INDIRECT($C797),0)+MATCH($C797,FIPs_codes!$G$1:$G$3296,0)-1),COLUMN(FIPs_codes!C795))))),"",INDIRECT(CONCATENATE("FIPs_codes!",ADDRESS((MATCH($D797,INDIRECT($C797),0)+MATCH($C797,FIPs_codes!$G$1:$G$3296,0)-1),COLUMN(FIPs_codes!C795)))))</f>
        <v>6</v>
      </c>
      <c r="G797" s="52" t="s">
        <v>216</v>
      </c>
      <c r="H797" s="52" t="s">
        <v>217</v>
      </c>
      <c r="I797" s="54" t="s">
        <v>569</v>
      </c>
      <c r="J797" s="56" t="s">
        <v>268</v>
      </c>
      <c r="K797" s="50" t="s">
        <v>78</v>
      </c>
      <c r="L797" s="50" t="s">
        <v>269</v>
      </c>
      <c r="M797" s="50" t="s">
        <v>57</v>
      </c>
      <c r="N797" s="58" t="s">
        <v>422</v>
      </c>
      <c r="O797" s="58">
        <v>2001</v>
      </c>
      <c r="P797" s="58" t="s">
        <v>285</v>
      </c>
      <c r="Q797" s="126">
        <v>1232</v>
      </c>
      <c r="R797" s="50" t="s">
        <v>244</v>
      </c>
      <c r="S797" s="60" t="s">
        <v>60</v>
      </c>
      <c r="T797" s="48" t="s">
        <v>263</v>
      </c>
      <c r="U797" s="50" t="s">
        <v>134</v>
      </c>
      <c r="V797" s="58" t="s">
        <v>254</v>
      </c>
      <c r="W797" s="62" t="s">
        <v>225</v>
      </c>
      <c r="X797" s="62" t="s">
        <v>65</v>
      </c>
      <c r="Y797" s="62">
        <v>40414</v>
      </c>
      <c r="Z797" s="50">
        <v>92</v>
      </c>
      <c r="AA797" s="126">
        <v>1055</v>
      </c>
      <c r="AB797" s="50" t="s">
        <v>66</v>
      </c>
      <c r="AC797" s="126">
        <v>75037</v>
      </c>
      <c r="AD797" s="50" t="s">
        <v>262</v>
      </c>
      <c r="AE797" s="58" t="s">
        <v>255</v>
      </c>
      <c r="AF797" s="58" t="s">
        <v>236</v>
      </c>
      <c r="AG797" s="50" t="s">
        <v>229</v>
      </c>
      <c r="AH797" s="50">
        <v>0.52</v>
      </c>
      <c r="AI797" s="50">
        <v>153.21</v>
      </c>
      <c r="AJ797" s="50">
        <v>153.73000000000002</v>
      </c>
      <c r="AK797" s="58">
        <v>0</v>
      </c>
      <c r="AL797" s="26">
        <v>3.3825538281402456E-3</v>
      </c>
      <c r="AM797" s="56" t="s">
        <v>230</v>
      </c>
      <c r="AN797" s="50" t="s">
        <v>231</v>
      </c>
      <c r="AO797" s="50" t="s">
        <v>232</v>
      </c>
      <c r="AP797" s="63" t="s">
        <v>16963</v>
      </c>
      <c r="AQ797" s="27" t="str">
        <f t="shared" si="28"/>
        <v>Record Complete</v>
      </c>
      <c r="AR797" s="54"/>
      <c r="AS797" s="5" t="str">
        <f t="shared" si="29"/>
        <v/>
      </c>
      <c r="AT797" t="s">
        <v>17200</v>
      </c>
    </row>
    <row r="798" spans="1:46" ht="15.75" thickBot="1" x14ac:dyDescent="0.3">
      <c r="A798" s="47" t="s">
        <v>570</v>
      </c>
      <c r="B798" s="49">
        <v>2164</v>
      </c>
      <c r="C798" s="49" t="s">
        <v>278</v>
      </c>
      <c r="D798" s="49" t="s">
        <v>449</v>
      </c>
      <c r="E798" s="51" t="str">
        <f ca="1">IF(ISERROR(INDIRECT(CONCATENATE("FIPs_codes!",ADDRESS((MATCH($D798,INDIRECT($C798),0)+MATCH($C798,FIPs_codes!$G$1:$G$3296,0)-1),COLUMN(FIPs_codes!A796))))),"",INDIRECT(CONCATENATE("FIPs_codes!",ADDRESS((MATCH($D798,INDIRECT($C798),0)+MATCH($C798,FIPs_codes!$G$1:$G$3296,0)-1),COLUMN(FIPs_codes!A796)))))</f>
        <v>40153</v>
      </c>
      <c r="F798" s="51">
        <f ca="1">IF(ISERROR(INDIRECT(CONCATENATE("FIPs_codes!",ADDRESS((MATCH($D798,INDIRECT($C798),0)+MATCH($C798,FIPs_codes!$G$1:$G$3296,0)-1),COLUMN(FIPs_codes!C796))))),"",INDIRECT(CONCATENATE("FIPs_codes!",ADDRESS((MATCH($D798,INDIRECT($C798),0)+MATCH($C798,FIPs_codes!$G$1:$G$3296,0)-1),COLUMN(FIPs_codes!C796)))))</f>
        <v>6</v>
      </c>
      <c r="G798" s="51" t="s">
        <v>216</v>
      </c>
      <c r="H798" s="51" t="s">
        <v>217</v>
      </c>
      <c r="I798" s="53" t="s">
        <v>569</v>
      </c>
      <c r="J798" s="55" t="s">
        <v>268</v>
      </c>
      <c r="K798" s="49" t="s">
        <v>78</v>
      </c>
      <c r="L798" s="49" t="s">
        <v>269</v>
      </c>
      <c r="M798" s="49" t="s">
        <v>57</v>
      </c>
      <c r="N798" s="57" t="s">
        <v>422</v>
      </c>
      <c r="O798" s="57">
        <v>2001</v>
      </c>
      <c r="P798" s="57" t="s">
        <v>252</v>
      </c>
      <c r="Q798" s="128">
        <v>1232</v>
      </c>
      <c r="R798" s="49" t="s">
        <v>244</v>
      </c>
      <c r="S798" s="59" t="s">
        <v>60</v>
      </c>
      <c r="T798" s="47" t="s">
        <v>263</v>
      </c>
      <c r="U798" s="49" t="s">
        <v>134</v>
      </c>
      <c r="V798" s="57" t="s">
        <v>254</v>
      </c>
      <c r="W798" s="61" t="s">
        <v>225</v>
      </c>
      <c r="X798" s="61" t="s">
        <v>65</v>
      </c>
      <c r="Y798" s="61">
        <v>40414</v>
      </c>
      <c r="Z798" s="49">
        <v>85</v>
      </c>
      <c r="AA798" s="128">
        <v>1055</v>
      </c>
      <c r="AB798" s="49" t="s">
        <v>66</v>
      </c>
      <c r="AC798" s="128">
        <v>62531</v>
      </c>
      <c r="AD798" s="49" t="s">
        <v>262</v>
      </c>
      <c r="AE798" s="57" t="s">
        <v>255</v>
      </c>
      <c r="AF798" s="57" t="s">
        <v>236</v>
      </c>
      <c r="AG798" s="49" t="s">
        <v>229</v>
      </c>
      <c r="AH798" s="49">
        <v>2.2999999999999998</v>
      </c>
      <c r="AI798" s="49">
        <v>561.58000000000004</v>
      </c>
      <c r="AJ798" s="49">
        <v>563.88</v>
      </c>
      <c r="AK798" s="57">
        <v>0</v>
      </c>
      <c r="AL798" s="26">
        <v>4.0788820316379369E-3</v>
      </c>
      <c r="AM798" s="55" t="s">
        <v>230</v>
      </c>
      <c r="AN798" s="49" t="s">
        <v>231</v>
      </c>
      <c r="AO798" s="49" t="s">
        <v>232</v>
      </c>
      <c r="AP798" s="63" t="s">
        <v>16963</v>
      </c>
      <c r="AQ798" s="27" t="str">
        <f t="shared" si="28"/>
        <v>Record Complete</v>
      </c>
      <c r="AR798" s="53"/>
      <c r="AS798" s="5" t="str">
        <f t="shared" si="29"/>
        <v/>
      </c>
      <c r="AT798" t="s">
        <v>17200</v>
      </c>
    </row>
    <row r="799" spans="1:46" ht="15.75" thickBot="1" x14ac:dyDescent="0.3">
      <c r="A799" s="48" t="s">
        <v>570</v>
      </c>
      <c r="B799" s="50">
        <v>2164</v>
      </c>
      <c r="C799" s="50" t="s">
        <v>278</v>
      </c>
      <c r="D799" s="50" t="s">
        <v>449</v>
      </c>
      <c r="E799" s="51" t="str">
        <f ca="1">IF(ISERROR(INDIRECT(CONCATENATE("FIPs_codes!",ADDRESS((MATCH($D799,INDIRECT($C799),0)+MATCH($C799,FIPs_codes!$G$1:$G$3296,0)-1),COLUMN(FIPs_codes!A797))))),"",INDIRECT(CONCATENATE("FIPs_codes!",ADDRESS((MATCH($D799,INDIRECT($C799),0)+MATCH($C799,FIPs_codes!$G$1:$G$3296,0)-1),COLUMN(FIPs_codes!A797)))))</f>
        <v>40153</v>
      </c>
      <c r="F799" s="51">
        <f ca="1">IF(ISERROR(INDIRECT(CONCATENATE("FIPs_codes!",ADDRESS((MATCH($D799,INDIRECT($C799),0)+MATCH($C799,FIPs_codes!$G$1:$G$3296,0)-1),COLUMN(FIPs_codes!C797))))),"",INDIRECT(CONCATENATE("FIPs_codes!",ADDRESS((MATCH($D799,INDIRECT($C799),0)+MATCH($C799,FIPs_codes!$G$1:$G$3296,0)-1),COLUMN(FIPs_codes!C797)))))</f>
        <v>6</v>
      </c>
      <c r="G799" s="52" t="s">
        <v>216</v>
      </c>
      <c r="H799" s="52" t="s">
        <v>217</v>
      </c>
      <c r="I799" s="54" t="s">
        <v>569</v>
      </c>
      <c r="J799" s="56" t="s">
        <v>268</v>
      </c>
      <c r="K799" s="50" t="s">
        <v>78</v>
      </c>
      <c r="L799" s="50" t="s">
        <v>269</v>
      </c>
      <c r="M799" s="50" t="s">
        <v>57</v>
      </c>
      <c r="N799" s="58" t="s">
        <v>422</v>
      </c>
      <c r="O799" s="58">
        <v>2001</v>
      </c>
      <c r="P799" s="58" t="s">
        <v>252</v>
      </c>
      <c r="Q799" s="126">
        <v>1232</v>
      </c>
      <c r="R799" s="50" t="s">
        <v>244</v>
      </c>
      <c r="S799" s="60" t="s">
        <v>60</v>
      </c>
      <c r="T799" s="48" t="s">
        <v>263</v>
      </c>
      <c r="U799" s="50" t="s">
        <v>134</v>
      </c>
      <c r="V799" s="58" t="s">
        <v>254</v>
      </c>
      <c r="W799" s="62" t="s">
        <v>225</v>
      </c>
      <c r="X799" s="62" t="s">
        <v>65</v>
      </c>
      <c r="Y799" s="62">
        <v>40414</v>
      </c>
      <c r="Z799" s="50">
        <v>85</v>
      </c>
      <c r="AA799" s="126">
        <v>1055</v>
      </c>
      <c r="AB799" s="50" t="s">
        <v>66</v>
      </c>
      <c r="AC799" s="126">
        <v>62531</v>
      </c>
      <c r="AD799" s="50" t="s">
        <v>262</v>
      </c>
      <c r="AE799" s="58" t="s">
        <v>255</v>
      </c>
      <c r="AF799" s="58" t="s">
        <v>236</v>
      </c>
      <c r="AG799" s="50" t="s">
        <v>229</v>
      </c>
      <c r="AH799" s="50">
        <v>6.82</v>
      </c>
      <c r="AI799" s="50">
        <v>561.6</v>
      </c>
      <c r="AJ799" s="50">
        <v>568.42000000000007</v>
      </c>
      <c r="AK799" s="58">
        <v>0</v>
      </c>
      <c r="AL799" s="26">
        <v>1.1998170366982161E-2</v>
      </c>
      <c r="AM799" s="56" t="s">
        <v>230</v>
      </c>
      <c r="AN799" s="50" t="s">
        <v>231</v>
      </c>
      <c r="AO799" s="50" t="s">
        <v>232</v>
      </c>
      <c r="AP799" s="63" t="s">
        <v>16963</v>
      </c>
      <c r="AQ799" s="27" t="str">
        <f t="shared" si="28"/>
        <v>Record Complete</v>
      </c>
      <c r="AR799" s="54"/>
      <c r="AS799" s="5" t="str">
        <f t="shared" si="29"/>
        <v/>
      </c>
      <c r="AT799" t="s">
        <v>17200</v>
      </c>
    </row>
    <row r="800" spans="1:46" ht="15.75" thickBot="1" x14ac:dyDescent="0.3">
      <c r="A800" s="47" t="s">
        <v>570</v>
      </c>
      <c r="B800" s="49">
        <v>2164</v>
      </c>
      <c r="C800" s="49" t="s">
        <v>278</v>
      </c>
      <c r="D800" s="49" t="s">
        <v>449</v>
      </c>
      <c r="E800" s="51" t="str">
        <f ca="1">IF(ISERROR(INDIRECT(CONCATENATE("FIPs_codes!",ADDRESS((MATCH($D800,INDIRECT($C800),0)+MATCH($C800,FIPs_codes!$G$1:$G$3296,0)-1),COLUMN(FIPs_codes!A798))))),"",INDIRECT(CONCATENATE("FIPs_codes!",ADDRESS((MATCH($D800,INDIRECT($C800),0)+MATCH($C800,FIPs_codes!$G$1:$G$3296,0)-1),COLUMN(FIPs_codes!A798)))))</f>
        <v>40153</v>
      </c>
      <c r="F800" s="51">
        <f ca="1">IF(ISERROR(INDIRECT(CONCATENATE("FIPs_codes!",ADDRESS((MATCH($D800,INDIRECT($C800),0)+MATCH($C800,FIPs_codes!$G$1:$G$3296,0)-1),COLUMN(FIPs_codes!C798))))),"",INDIRECT(CONCATENATE("FIPs_codes!",ADDRESS((MATCH($D800,INDIRECT($C800),0)+MATCH($C800,FIPs_codes!$G$1:$G$3296,0)-1),COLUMN(FIPs_codes!C798)))))</f>
        <v>6</v>
      </c>
      <c r="G800" s="51" t="s">
        <v>216</v>
      </c>
      <c r="H800" s="51" t="s">
        <v>217</v>
      </c>
      <c r="I800" s="53" t="s">
        <v>569</v>
      </c>
      <c r="J800" s="55" t="s">
        <v>268</v>
      </c>
      <c r="K800" s="49" t="s">
        <v>78</v>
      </c>
      <c r="L800" s="49" t="s">
        <v>269</v>
      </c>
      <c r="M800" s="49" t="s">
        <v>57</v>
      </c>
      <c r="N800" s="57" t="s">
        <v>422</v>
      </c>
      <c r="O800" s="57">
        <v>2001</v>
      </c>
      <c r="P800" s="57" t="s">
        <v>252</v>
      </c>
      <c r="Q800" s="128">
        <v>1232</v>
      </c>
      <c r="R800" s="49" t="s">
        <v>244</v>
      </c>
      <c r="S800" s="59" t="s">
        <v>60</v>
      </c>
      <c r="T800" s="47" t="s">
        <v>263</v>
      </c>
      <c r="U800" s="49" t="s">
        <v>134</v>
      </c>
      <c r="V800" s="57" t="s">
        <v>254</v>
      </c>
      <c r="W800" s="61" t="s">
        <v>225</v>
      </c>
      <c r="X800" s="61" t="s">
        <v>65</v>
      </c>
      <c r="Y800" s="61">
        <v>40414</v>
      </c>
      <c r="Z800" s="49">
        <v>85</v>
      </c>
      <c r="AA800" s="128">
        <v>1055</v>
      </c>
      <c r="AB800" s="49" t="s">
        <v>66</v>
      </c>
      <c r="AC800" s="128">
        <v>62531</v>
      </c>
      <c r="AD800" s="49" t="s">
        <v>262</v>
      </c>
      <c r="AE800" s="57" t="s">
        <v>255</v>
      </c>
      <c r="AF800" s="57" t="s">
        <v>236</v>
      </c>
      <c r="AG800" s="49" t="s">
        <v>229</v>
      </c>
      <c r="AH800" s="49">
        <v>6.27</v>
      </c>
      <c r="AI800" s="49">
        <v>685.72</v>
      </c>
      <c r="AJ800" s="49">
        <v>691.99</v>
      </c>
      <c r="AK800" s="57">
        <v>0</v>
      </c>
      <c r="AL800" s="26">
        <v>9.0608245783898606E-3</v>
      </c>
      <c r="AM800" s="55" t="s">
        <v>230</v>
      </c>
      <c r="AN800" s="49" t="s">
        <v>231</v>
      </c>
      <c r="AO800" s="49" t="s">
        <v>232</v>
      </c>
      <c r="AP800" s="63" t="s">
        <v>16963</v>
      </c>
      <c r="AQ800" s="27" t="str">
        <f t="shared" si="28"/>
        <v>Record Complete</v>
      </c>
      <c r="AR800" s="53"/>
      <c r="AS800" s="5" t="str">
        <f t="shared" si="29"/>
        <v/>
      </c>
      <c r="AT800" t="s">
        <v>17200</v>
      </c>
    </row>
    <row r="801" spans="1:46" ht="15.75" thickBot="1" x14ac:dyDescent="0.3">
      <c r="A801" s="29" t="s">
        <v>570</v>
      </c>
      <c r="B801" s="31">
        <v>2164</v>
      </c>
      <c r="C801" s="31" t="s">
        <v>278</v>
      </c>
      <c r="D801" s="31" t="s">
        <v>449</v>
      </c>
      <c r="E801" s="51" t="str">
        <f ca="1">IF(ISERROR(INDIRECT(CONCATENATE("FIPs_codes!",ADDRESS((MATCH($D801,INDIRECT($C801),0)+MATCH($C801,FIPs_codes!$G$1:$G$3296,0)-1),COLUMN(FIPs_codes!A799))))),"",INDIRECT(CONCATENATE("FIPs_codes!",ADDRESS((MATCH($D801,INDIRECT($C801),0)+MATCH($C801,FIPs_codes!$G$1:$G$3296,0)-1),COLUMN(FIPs_codes!A799)))))</f>
        <v>40153</v>
      </c>
      <c r="F801" s="51">
        <f ca="1">IF(ISERROR(INDIRECT(CONCATENATE("FIPs_codes!",ADDRESS((MATCH($D801,INDIRECT($C801),0)+MATCH($C801,FIPs_codes!$G$1:$G$3296,0)-1),COLUMN(FIPs_codes!C799))))),"",INDIRECT(CONCATENATE("FIPs_codes!",ADDRESS((MATCH($D801,INDIRECT($C801),0)+MATCH($C801,FIPs_codes!$G$1:$G$3296,0)-1),COLUMN(FIPs_codes!C799)))))</f>
        <v>6</v>
      </c>
      <c r="G801" s="33" t="s">
        <v>216</v>
      </c>
      <c r="H801" s="33" t="s">
        <v>217</v>
      </c>
      <c r="I801" s="35" t="s">
        <v>569</v>
      </c>
      <c r="J801" s="37" t="s">
        <v>219</v>
      </c>
      <c r="K801" s="31" t="s">
        <v>78</v>
      </c>
      <c r="L801" s="31" t="s">
        <v>269</v>
      </c>
      <c r="M801" s="31" t="s">
        <v>57</v>
      </c>
      <c r="N801" s="39" t="s">
        <v>422</v>
      </c>
      <c r="O801" s="39">
        <v>2006</v>
      </c>
      <c r="P801" s="39" t="s">
        <v>286</v>
      </c>
      <c r="Q801" s="240">
        <v>1680</v>
      </c>
      <c r="R801" s="31" t="s">
        <v>244</v>
      </c>
      <c r="S801" s="41" t="s">
        <v>60</v>
      </c>
      <c r="T801" s="29" t="s">
        <v>263</v>
      </c>
      <c r="U801" s="31" t="s">
        <v>134</v>
      </c>
      <c r="V801" s="39" t="s">
        <v>254</v>
      </c>
      <c r="W801" s="43" t="s">
        <v>225</v>
      </c>
      <c r="X801" s="43" t="s">
        <v>65</v>
      </c>
      <c r="Y801" s="43">
        <v>40450</v>
      </c>
      <c r="Z801" s="31">
        <v>81</v>
      </c>
      <c r="AA801" s="240">
        <v>1055</v>
      </c>
      <c r="AB801" s="31" t="s">
        <v>66</v>
      </c>
      <c r="AC801" s="240">
        <v>83492</v>
      </c>
      <c r="AD801" s="31" t="s">
        <v>262</v>
      </c>
      <c r="AE801" s="39" t="s">
        <v>255</v>
      </c>
      <c r="AF801" s="39" t="s">
        <v>236</v>
      </c>
      <c r="AG801" s="31" t="s">
        <v>229</v>
      </c>
      <c r="AH801" s="31">
        <v>0.7</v>
      </c>
      <c r="AI801" s="31">
        <v>291.97000000000003</v>
      </c>
      <c r="AJ801" s="31">
        <v>292.67</v>
      </c>
      <c r="AK801" s="39">
        <v>0</v>
      </c>
      <c r="AL801" s="26">
        <v>2.3917723032767279E-3</v>
      </c>
      <c r="AM801" s="37" t="s">
        <v>230</v>
      </c>
      <c r="AN801" s="31" t="s">
        <v>231</v>
      </c>
      <c r="AO801" s="31" t="s">
        <v>232</v>
      </c>
      <c r="AP801" s="63" t="s">
        <v>16963</v>
      </c>
      <c r="AQ801" s="27" t="str">
        <f t="shared" si="28"/>
        <v>Record Complete</v>
      </c>
      <c r="AR801" s="35"/>
      <c r="AS801" s="5" t="str">
        <f t="shared" si="29"/>
        <v/>
      </c>
      <c r="AT801" t="s">
        <v>17200</v>
      </c>
    </row>
    <row r="802" spans="1:46" ht="15.75" thickBot="1" x14ac:dyDescent="0.3">
      <c r="A802" s="30" t="s">
        <v>570</v>
      </c>
      <c r="B802" s="32">
        <v>2164</v>
      </c>
      <c r="C802" s="32" t="s">
        <v>278</v>
      </c>
      <c r="D802" s="32" t="s">
        <v>449</v>
      </c>
      <c r="E802" s="51" t="str">
        <f ca="1">IF(ISERROR(INDIRECT(CONCATENATE("FIPs_codes!",ADDRESS((MATCH($D802,INDIRECT($C802),0)+MATCH($C802,FIPs_codes!$G$1:$G$3296,0)-1),COLUMN(FIPs_codes!A800))))),"",INDIRECT(CONCATENATE("FIPs_codes!",ADDRESS((MATCH($D802,INDIRECT($C802),0)+MATCH($C802,FIPs_codes!$G$1:$G$3296,0)-1),COLUMN(FIPs_codes!A800)))))</f>
        <v>40153</v>
      </c>
      <c r="F802" s="51">
        <f ca="1">IF(ISERROR(INDIRECT(CONCATENATE("FIPs_codes!",ADDRESS((MATCH($D802,INDIRECT($C802),0)+MATCH($C802,FIPs_codes!$G$1:$G$3296,0)-1),COLUMN(FIPs_codes!C800))))),"",INDIRECT(CONCATENATE("FIPs_codes!",ADDRESS((MATCH($D802,INDIRECT($C802),0)+MATCH($C802,FIPs_codes!$G$1:$G$3296,0)-1),COLUMN(FIPs_codes!C800)))))</f>
        <v>6</v>
      </c>
      <c r="G802" s="34" t="s">
        <v>216</v>
      </c>
      <c r="H802" s="34" t="s">
        <v>217</v>
      </c>
      <c r="I802" s="36" t="s">
        <v>569</v>
      </c>
      <c r="J802" s="38" t="s">
        <v>219</v>
      </c>
      <c r="K802" s="32" t="s">
        <v>78</v>
      </c>
      <c r="L802" s="32" t="s">
        <v>269</v>
      </c>
      <c r="M802" s="32" t="s">
        <v>57</v>
      </c>
      <c r="N802" s="40" t="s">
        <v>422</v>
      </c>
      <c r="O802" s="40">
        <v>2006</v>
      </c>
      <c r="P802" s="40" t="s">
        <v>286</v>
      </c>
      <c r="Q802" s="125">
        <v>1680</v>
      </c>
      <c r="R802" s="32" t="s">
        <v>244</v>
      </c>
      <c r="S802" s="42" t="s">
        <v>60</v>
      </c>
      <c r="T802" s="30" t="s">
        <v>263</v>
      </c>
      <c r="U802" s="32" t="s">
        <v>134</v>
      </c>
      <c r="V802" s="40" t="s">
        <v>254</v>
      </c>
      <c r="W802" s="44" t="s">
        <v>225</v>
      </c>
      <c r="X802" s="44" t="s">
        <v>65</v>
      </c>
      <c r="Y802" s="44">
        <v>40450</v>
      </c>
      <c r="Z802" s="32">
        <v>81</v>
      </c>
      <c r="AA802" s="125">
        <v>1055</v>
      </c>
      <c r="AB802" s="32" t="s">
        <v>66</v>
      </c>
      <c r="AC802" s="125">
        <v>83492</v>
      </c>
      <c r="AD802" s="32" t="s">
        <v>262</v>
      </c>
      <c r="AE802" s="40" t="s">
        <v>255</v>
      </c>
      <c r="AF802" s="40" t="s">
        <v>236</v>
      </c>
      <c r="AG802" s="32" t="s">
        <v>229</v>
      </c>
      <c r="AH802" s="32">
        <v>0</v>
      </c>
      <c r="AI802" s="32">
        <v>335.96</v>
      </c>
      <c r="AJ802" s="32">
        <v>335.96</v>
      </c>
      <c r="AK802" s="40">
        <v>0</v>
      </c>
      <c r="AL802" s="26">
        <v>0</v>
      </c>
      <c r="AM802" s="38" t="s">
        <v>230</v>
      </c>
      <c r="AN802" s="32" t="s">
        <v>231</v>
      </c>
      <c r="AO802" s="32" t="s">
        <v>232</v>
      </c>
      <c r="AP802" s="63" t="s">
        <v>16963</v>
      </c>
      <c r="AQ802" s="27" t="str">
        <f t="shared" si="28"/>
        <v>Record Complete</v>
      </c>
      <c r="AR802" s="36"/>
      <c r="AS802" s="5" t="str">
        <f t="shared" si="29"/>
        <v/>
      </c>
      <c r="AT802" t="s">
        <v>17200</v>
      </c>
    </row>
    <row r="803" spans="1:46" ht="15.75" thickBot="1" x14ac:dyDescent="0.3">
      <c r="A803" s="29" t="s">
        <v>570</v>
      </c>
      <c r="B803" s="31">
        <v>2164</v>
      </c>
      <c r="C803" s="31" t="s">
        <v>278</v>
      </c>
      <c r="D803" s="31" t="s">
        <v>449</v>
      </c>
      <c r="E803" s="51" t="str">
        <f ca="1">IF(ISERROR(INDIRECT(CONCATENATE("FIPs_codes!",ADDRESS((MATCH($D803,INDIRECT($C803),0)+MATCH($C803,FIPs_codes!$G$1:$G$3296,0)-1),COLUMN(FIPs_codes!A801))))),"",INDIRECT(CONCATENATE("FIPs_codes!",ADDRESS((MATCH($D803,INDIRECT($C803),0)+MATCH($C803,FIPs_codes!$G$1:$G$3296,0)-1),COLUMN(FIPs_codes!A801)))))</f>
        <v>40153</v>
      </c>
      <c r="F803" s="51">
        <f ca="1">IF(ISERROR(INDIRECT(CONCATENATE("FIPs_codes!",ADDRESS((MATCH($D803,INDIRECT($C803),0)+MATCH($C803,FIPs_codes!$G$1:$G$3296,0)-1),COLUMN(FIPs_codes!C801))))),"",INDIRECT(CONCATENATE("FIPs_codes!",ADDRESS((MATCH($D803,INDIRECT($C803),0)+MATCH($C803,FIPs_codes!$G$1:$G$3296,0)-1),COLUMN(FIPs_codes!C801)))))</f>
        <v>6</v>
      </c>
      <c r="G803" s="33" t="s">
        <v>216</v>
      </c>
      <c r="H803" s="33" t="s">
        <v>217</v>
      </c>
      <c r="I803" s="35" t="s">
        <v>569</v>
      </c>
      <c r="J803" s="37" t="s">
        <v>219</v>
      </c>
      <c r="K803" s="31" t="s">
        <v>78</v>
      </c>
      <c r="L803" s="31" t="s">
        <v>269</v>
      </c>
      <c r="M803" s="31" t="s">
        <v>57</v>
      </c>
      <c r="N803" s="39" t="s">
        <v>422</v>
      </c>
      <c r="O803" s="39">
        <v>2006</v>
      </c>
      <c r="P803" s="39" t="s">
        <v>286</v>
      </c>
      <c r="Q803" s="240">
        <v>1680</v>
      </c>
      <c r="R803" s="31" t="s">
        <v>244</v>
      </c>
      <c r="S803" s="41" t="s">
        <v>60</v>
      </c>
      <c r="T803" s="29" t="s">
        <v>263</v>
      </c>
      <c r="U803" s="31" t="s">
        <v>134</v>
      </c>
      <c r="V803" s="39" t="s">
        <v>254</v>
      </c>
      <c r="W803" s="43" t="s">
        <v>225</v>
      </c>
      <c r="X803" s="43" t="s">
        <v>65</v>
      </c>
      <c r="Y803" s="43">
        <v>40450</v>
      </c>
      <c r="Z803" s="31">
        <v>81</v>
      </c>
      <c r="AA803" s="240">
        <v>1055</v>
      </c>
      <c r="AB803" s="31" t="s">
        <v>66</v>
      </c>
      <c r="AC803" s="240">
        <v>83492</v>
      </c>
      <c r="AD803" s="31" t="s">
        <v>262</v>
      </c>
      <c r="AE803" s="39" t="s">
        <v>255</v>
      </c>
      <c r="AF803" s="39" t="s">
        <v>236</v>
      </c>
      <c r="AG803" s="31" t="s">
        <v>229</v>
      </c>
      <c r="AH803" s="31">
        <v>4</v>
      </c>
      <c r="AI803" s="31">
        <v>397.86</v>
      </c>
      <c r="AJ803" s="31">
        <v>401.86</v>
      </c>
      <c r="AK803" s="39">
        <v>0</v>
      </c>
      <c r="AL803" s="26">
        <v>9.9537152242074357E-3</v>
      </c>
      <c r="AM803" s="37" t="s">
        <v>230</v>
      </c>
      <c r="AN803" s="31" t="s">
        <v>231</v>
      </c>
      <c r="AO803" s="31" t="s">
        <v>232</v>
      </c>
      <c r="AP803" s="63" t="s">
        <v>16963</v>
      </c>
      <c r="AQ803" s="27" t="str">
        <f t="shared" si="28"/>
        <v>Record Complete</v>
      </c>
      <c r="AR803" s="35"/>
      <c r="AS803" s="5" t="str">
        <f t="shared" si="29"/>
        <v/>
      </c>
      <c r="AT803" t="s">
        <v>17200</v>
      </c>
    </row>
    <row r="804" spans="1:46" ht="15.75" thickBot="1" x14ac:dyDescent="0.3">
      <c r="A804" s="30" t="s">
        <v>570</v>
      </c>
      <c r="B804" s="32">
        <v>2164</v>
      </c>
      <c r="C804" s="32" t="s">
        <v>278</v>
      </c>
      <c r="D804" s="32" t="s">
        <v>449</v>
      </c>
      <c r="E804" s="51" t="str">
        <f ca="1">IF(ISERROR(INDIRECT(CONCATENATE("FIPs_codes!",ADDRESS((MATCH($D804,INDIRECT($C804),0)+MATCH($C804,FIPs_codes!$G$1:$G$3296,0)-1),COLUMN(FIPs_codes!A802))))),"",INDIRECT(CONCATENATE("FIPs_codes!",ADDRESS((MATCH($D804,INDIRECT($C804),0)+MATCH($C804,FIPs_codes!$G$1:$G$3296,0)-1),COLUMN(FIPs_codes!A802)))))</f>
        <v>40153</v>
      </c>
      <c r="F804" s="51">
        <f ca="1">IF(ISERROR(INDIRECT(CONCATENATE("FIPs_codes!",ADDRESS((MATCH($D804,INDIRECT($C804),0)+MATCH($C804,FIPs_codes!$G$1:$G$3296,0)-1),COLUMN(FIPs_codes!C802))))),"",INDIRECT(CONCATENATE("FIPs_codes!",ADDRESS((MATCH($D804,INDIRECT($C804),0)+MATCH($C804,FIPs_codes!$G$1:$G$3296,0)-1),COLUMN(FIPs_codes!C802)))))</f>
        <v>6</v>
      </c>
      <c r="G804" s="34" t="s">
        <v>216</v>
      </c>
      <c r="H804" s="34" t="s">
        <v>217</v>
      </c>
      <c r="I804" s="36" t="s">
        <v>569</v>
      </c>
      <c r="J804" s="38" t="s">
        <v>219</v>
      </c>
      <c r="K804" s="32" t="s">
        <v>78</v>
      </c>
      <c r="L804" s="32" t="s">
        <v>220</v>
      </c>
      <c r="M804" s="32" t="s">
        <v>57</v>
      </c>
      <c r="N804" s="40" t="s">
        <v>251</v>
      </c>
      <c r="O804" s="40">
        <v>2008</v>
      </c>
      <c r="P804" s="40" t="s">
        <v>382</v>
      </c>
      <c r="Q804" s="125">
        <v>1340</v>
      </c>
      <c r="R804" s="32" t="s">
        <v>245</v>
      </c>
      <c r="S804" s="42" t="s">
        <v>60</v>
      </c>
      <c r="T804" s="30" t="s">
        <v>263</v>
      </c>
      <c r="U804" s="32" t="s">
        <v>134</v>
      </c>
      <c r="V804" s="40" t="s">
        <v>254</v>
      </c>
      <c r="W804" s="44" t="s">
        <v>225</v>
      </c>
      <c r="X804" s="44" t="s">
        <v>65</v>
      </c>
      <c r="Y804" s="44">
        <v>40477</v>
      </c>
      <c r="Z804" s="32">
        <v>79</v>
      </c>
      <c r="AA804" s="125">
        <v>901</v>
      </c>
      <c r="AB804" s="32" t="s">
        <v>66</v>
      </c>
      <c r="AC804" s="125">
        <v>108071</v>
      </c>
      <c r="AD804" s="32" t="s">
        <v>262</v>
      </c>
      <c r="AE804" s="40" t="s">
        <v>255</v>
      </c>
      <c r="AF804" s="40" t="s">
        <v>236</v>
      </c>
      <c r="AG804" s="32" t="s">
        <v>229</v>
      </c>
      <c r="AH804" s="32">
        <v>76.03</v>
      </c>
      <c r="AI804" s="32">
        <v>189.64</v>
      </c>
      <c r="AJ804" s="32">
        <v>265.66999999999996</v>
      </c>
      <c r="AK804" s="40">
        <v>8.4</v>
      </c>
      <c r="AL804" s="26">
        <v>0.28618210561975388</v>
      </c>
      <c r="AM804" s="38" t="s">
        <v>230</v>
      </c>
      <c r="AN804" s="32" t="s">
        <v>231</v>
      </c>
      <c r="AO804" s="32" t="s">
        <v>232</v>
      </c>
      <c r="AP804" s="63" t="s">
        <v>16963</v>
      </c>
      <c r="AQ804" s="27" t="str">
        <f t="shared" si="28"/>
        <v>Record Complete</v>
      </c>
      <c r="AR804" s="36"/>
      <c r="AS804" s="5" t="str">
        <f t="shared" si="29"/>
        <v/>
      </c>
      <c r="AT804" t="s">
        <v>17200</v>
      </c>
    </row>
    <row r="805" spans="1:46" ht="15.75" thickBot="1" x14ac:dyDescent="0.3">
      <c r="A805" s="29" t="s">
        <v>570</v>
      </c>
      <c r="B805" s="31">
        <v>2164</v>
      </c>
      <c r="C805" s="31" t="s">
        <v>278</v>
      </c>
      <c r="D805" s="31" t="s">
        <v>449</v>
      </c>
      <c r="E805" s="51" t="str">
        <f ca="1">IF(ISERROR(INDIRECT(CONCATENATE("FIPs_codes!",ADDRESS((MATCH($D805,INDIRECT($C805),0)+MATCH($C805,FIPs_codes!$G$1:$G$3296,0)-1),COLUMN(FIPs_codes!A803))))),"",INDIRECT(CONCATENATE("FIPs_codes!",ADDRESS((MATCH($D805,INDIRECT($C805),0)+MATCH($C805,FIPs_codes!$G$1:$G$3296,0)-1),COLUMN(FIPs_codes!A803)))))</f>
        <v>40153</v>
      </c>
      <c r="F805" s="51">
        <f ca="1">IF(ISERROR(INDIRECT(CONCATENATE("FIPs_codes!",ADDRESS((MATCH($D805,INDIRECT($C805),0)+MATCH($C805,FIPs_codes!$G$1:$G$3296,0)-1),COLUMN(FIPs_codes!C803))))),"",INDIRECT(CONCATENATE("FIPs_codes!",ADDRESS((MATCH($D805,INDIRECT($C805),0)+MATCH($C805,FIPs_codes!$G$1:$G$3296,0)-1),COLUMN(FIPs_codes!C803)))))</f>
        <v>6</v>
      </c>
      <c r="G805" s="33" t="s">
        <v>216</v>
      </c>
      <c r="H805" s="33" t="s">
        <v>217</v>
      </c>
      <c r="I805" s="35" t="s">
        <v>569</v>
      </c>
      <c r="J805" s="37" t="s">
        <v>219</v>
      </c>
      <c r="K805" s="31" t="s">
        <v>78</v>
      </c>
      <c r="L805" s="31" t="s">
        <v>220</v>
      </c>
      <c r="M805" s="31" t="s">
        <v>57</v>
      </c>
      <c r="N805" s="39" t="s">
        <v>251</v>
      </c>
      <c r="O805" s="39">
        <v>2008</v>
      </c>
      <c r="P805" s="39" t="s">
        <v>382</v>
      </c>
      <c r="Q805" s="240">
        <v>1340</v>
      </c>
      <c r="R805" s="31" t="s">
        <v>245</v>
      </c>
      <c r="S805" s="41" t="s">
        <v>60</v>
      </c>
      <c r="T805" s="29" t="s">
        <v>263</v>
      </c>
      <c r="U805" s="31" t="s">
        <v>134</v>
      </c>
      <c r="V805" s="39" t="s">
        <v>254</v>
      </c>
      <c r="W805" s="43" t="s">
        <v>225</v>
      </c>
      <c r="X805" s="43" t="s">
        <v>65</v>
      </c>
      <c r="Y805" s="43">
        <v>40477</v>
      </c>
      <c r="Z805" s="31">
        <v>79</v>
      </c>
      <c r="AA805" s="240">
        <v>901</v>
      </c>
      <c r="AB805" s="31" t="s">
        <v>66</v>
      </c>
      <c r="AC805" s="240">
        <v>108071</v>
      </c>
      <c r="AD805" s="31" t="s">
        <v>262</v>
      </c>
      <c r="AE805" s="39" t="s">
        <v>255</v>
      </c>
      <c r="AF805" s="39" t="s">
        <v>236</v>
      </c>
      <c r="AG805" s="31" t="s">
        <v>229</v>
      </c>
      <c r="AH805" s="31">
        <v>75.03</v>
      </c>
      <c r="AI805" s="31">
        <v>190.98</v>
      </c>
      <c r="AJ805" s="31">
        <v>266.01</v>
      </c>
      <c r="AK805" s="39">
        <v>8.42</v>
      </c>
      <c r="AL805" s="26">
        <v>0.28205706552385251</v>
      </c>
      <c r="AM805" s="37" t="s">
        <v>230</v>
      </c>
      <c r="AN805" s="31" t="s">
        <v>231</v>
      </c>
      <c r="AO805" s="31" t="s">
        <v>232</v>
      </c>
      <c r="AP805" s="63" t="s">
        <v>16963</v>
      </c>
      <c r="AQ805" s="27" t="str">
        <f t="shared" si="28"/>
        <v>Record Complete</v>
      </c>
      <c r="AR805" s="35"/>
      <c r="AS805" s="5" t="str">
        <f t="shared" si="29"/>
        <v/>
      </c>
      <c r="AT805" t="s">
        <v>17200</v>
      </c>
    </row>
    <row r="806" spans="1:46" ht="15.75" thickBot="1" x14ac:dyDescent="0.3">
      <c r="A806" s="30" t="s">
        <v>570</v>
      </c>
      <c r="B806" s="32">
        <v>2164</v>
      </c>
      <c r="C806" s="32" t="s">
        <v>278</v>
      </c>
      <c r="D806" s="32" t="s">
        <v>449</v>
      </c>
      <c r="E806" s="51" t="str">
        <f ca="1">IF(ISERROR(INDIRECT(CONCATENATE("FIPs_codes!",ADDRESS((MATCH($D806,INDIRECT($C806),0)+MATCH($C806,FIPs_codes!$G$1:$G$3296,0)-1),COLUMN(FIPs_codes!A804))))),"",INDIRECT(CONCATENATE("FIPs_codes!",ADDRESS((MATCH($D806,INDIRECT($C806),0)+MATCH($C806,FIPs_codes!$G$1:$G$3296,0)-1),COLUMN(FIPs_codes!A804)))))</f>
        <v>40153</v>
      </c>
      <c r="F806" s="51">
        <f ca="1">IF(ISERROR(INDIRECT(CONCATENATE("FIPs_codes!",ADDRESS((MATCH($D806,INDIRECT($C806),0)+MATCH($C806,FIPs_codes!$G$1:$G$3296,0)-1),COLUMN(FIPs_codes!C804))))),"",INDIRECT(CONCATENATE("FIPs_codes!",ADDRESS((MATCH($D806,INDIRECT($C806),0)+MATCH($C806,FIPs_codes!$G$1:$G$3296,0)-1),COLUMN(FIPs_codes!C804)))))</f>
        <v>6</v>
      </c>
      <c r="G806" s="34" t="s">
        <v>216</v>
      </c>
      <c r="H806" s="34" t="s">
        <v>217</v>
      </c>
      <c r="I806" s="36" t="s">
        <v>569</v>
      </c>
      <c r="J806" s="38" t="s">
        <v>219</v>
      </c>
      <c r="K806" s="32" t="s">
        <v>78</v>
      </c>
      <c r="L806" s="32" t="s">
        <v>220</v>
      </c>
      <c r="M806" s="32" t="s">
        <v>57</v>
      </c>
      <c r="N806" s="40" t="s">
        <v>251</v>
      </c>
      <c r="O806" s="40">
        <v>2008</v>
      </c>
      <c r="P806" s="40" t="s">
        <v>382</v>
      </c>
      <c r="Q806" s="125">
        <v>1340</v>
      </c>
      <c r="R806" s="32" t="s">
        <v>245</v>
      </c>
      <c r="S806" s="42" t="s">
        <v>60</v>
      </c>
      <c r="T806" s="30" t="s">
        <v>263</v>
      </c>
      <c r="U806" s="32" t="s">
        <v>134</v>
      </c>
      <c r="V806" s="40" t="s">
        <v>254</v>
      </c>
      <c r="W806" s="44" t="s">
        <v>225</v>
      </c>
      <c r="X806" s="44" t="s">
        <v>65</v>
      </c>
      <c r="Y806" s="44">
        <v>40477</v>
      </c>
      <c r="Z806" s="32">
        <v>79</v>
      </c>
      <c r="AA806" s="125">
        <v>901</v>
      </c>
      <c r="AB806" s="32" t="s">
        <v>66</v>
      </c>
      <c r="AC806" s="125">
        <v>108071</v>
      </c>
      <c r="AD806" s="32" t="s">
        <v>262</v>
      </c>
      <c r="AE806" s="40" t="s">
        <v>255</v>
      </c>
      <c r="AF806" s="40" t="s">
        <v>236</v>
      </c>
      <c r="AG806" s="32" t="s">
        <v>229</v>
      </c>
      <c r="AH806" s="32">
        <v>74.430000000000007</v>
      </c>
      <c r="AI806" s="32">
        <v>193.93</v>
      </c>
      <c r="AJ806" s="32">
        <v>268.36</v>
      </c>
      <c r="AK806" s="40">
        <v>8.48</v>
      </c>
      <c r="AL806" s="26">
        <v>0.27735131912356537</v>
      </c>
      <c r="AM806" s="38" t="s">
        <v>230</v>
      </c>
      <c r="AN806" s="32" t="s">
        <v>231</v>
      </c>
      <c r="AO806" s="32" t="s">
        <v>232</v>
      </c>
      <c r="AP806" s="63" t="s">
        <v>16963</v>
      </c>
      <c r="AQ806" s="27" t="str">
        <f t="shared" si="28"/>
        <v>Record Complete</v>
      </c>
      <c r="AR806" s="36"/>
      <c r="AS806" s="5" t="str">
        <f t="shared" si="29"/>
        <v/>
      </c>
      <c r="AT806" t="s">
        <v>17200</v>
      </c>
    </row>
    <row r="807" spans="1:46" ht="15.75" thickBot="1" x14ac:dyDescent="0.3">
      <c r="A807" s="29" t="s">
        <v>570</v>
      </c>
      <c r="B807" s="31">
        <v>2164</v>
      </c>
      <c r="C807" s="31" t="s">
        <v>278</v>
      </c>
      <c r="D807" s="31" t="s">
        <v>449</v>
      </c>
      <c r="E807" s="51" t="str">
        <f ca="1">IF(ISERROR(INDIRECT(CONCATENATE("FIPs_codes!",ADDRESS((MATCH($D807,INDIRECT($C807),0)+MATCH($C807,FIPs_codes!$G$1:$G$3296,0)-1),COLUMN(FIPs_codes!A805))))),"",INDIRECT(CONCATENATE("FIPs_codes!",ADDRESS((MATCH($D807,INDIRECT($C807),0)+MATCH($C807,FIPs_codes!$G$1:$G$3296,0)-1),COLUMN(FIPs_codes!A805)))))</f>
        <v>40153</v>
      </c>
      <c r="F807" s="51">
        <f ca="1">IF(ISERROR(INDIRECT(CONCATENATE("FIPs_codes!",ADDRESS((MATCH($D807,INDIRECT($C807),0)+MATCH($C807,FIPs_codes!$G$1:$G$3296,0)-1),COLUMN(FIPs_codes!C805))))),"",INDIRECT(CONCATENATE("FIPs_codes!",ADDRESS((MATCH($D807,INDIRECT($C807),0)+MATCH($C807,FIPs_codes!$G$1:$G$3296,0)-1),COLUMN(FIPs_codes!C805)))))</f>
        <v>6</v>
      </c>
      <c r="G807" s="33" t="s">
        <v>216</v>
      </c>
      <c r="H807" s="33" t="s">
        <v>217</v>
      </c>
      <c r="I807" s="35" t="s">
        <v>569</v>
      </c>
      <c r="J807" s="37" t="s">
        <v>268</v>
      </c>
      <c r="K807" s="31" t="s">
        <v>78</v>
      </c>
      <c r="L807" s="31" t="s">
        <v>269</v>
      </c>
      <c r="M807" s="31" t="s">
        <v>57</v>
      </c>
      <c r="N807" s="39" t="s">
        <v>422</v>
      </c>
      <c r="O807" s="39">
        <v>2001</v>
      </c>
      <c r="P807" s="39" t="s">
        <v>285</v>
      </c>
      <c r="Q807" s="240">
        <v>1232</v>
      </c>
      <c r="R807" s="31" t="s">
        <v>244</v>
      </c>
      <c r="S807" s="41" t="s">
        <v>60</v>
      </c>
      <c r="T807" s="29" t="s">
        <v>263</v>
      </c>
      <c r="U807" s="31" t="s">
        <v>134</v>
      </c>
      <c r="V807" s="39" t="s">
        <v>254</v>
      </c>
      <c r="W807" s="43" t="s">
        <v>225</v>
      </c>
      <c r="X807" s="43" t="s">
        <v>65</v>
      </c>
      <c r="Y807" s="43">
        <v>40483</v>
      </c>
      <c r="Z807" s="31">
        <v>75</v>
      </c>
      <c r="AA807" s="240">
        <v>1055</v>
      </c>
      <c r="AB807" s="31" t="s">
        <v>66</v>
      </c>
      <c r="AC807" s="240">
        <v>58250</v>
      </c>
      <c r="AD807" s="31" t="s">
        <v>262</v>
      </c>
      <c r="AE807" s="39" t="s">
        <v>255</v>
      </c>
      <c r="AF807" s="39" t="s">
        <v>236</v>
      </c>
      <c r="AG807" s="31" t="s">
        <v>229</v>
      </c>
      <c r="AH807" s="31">
        <v>0.19</v>
      </c>
      <c r="AI807" s="31">
        <v>266.83</v>
      </c>
      <c r="AJ807" s="31">
        <v>267.02</v>
      </c>
      <c r="AK807" s="39">
        <v>0</v>
      </c>
      <c r="AL807" s="26">
        <v>7.1155718672758601E-4</v>
      </c>
      <c r="AM807" s="37" t="s">
        <v>230</v>
      </c>
      <c r="AN807" s="31" t="s">
        <v>231</v>
      </c>
      <c r="AO807" s="31" t="s">
        <v>232</v>
      </c>
      <c r="AP807" s="63" t="s">
        <v>16963</v>
      </c>
      <c r="AQ807" s="27" t="str">
        <f t="shared" si="28"/>
        <v>Record Complete</v>
      </c>
      <c r="AR807" s="35"/>
      <c r="AS807" s="5" t="str">
        <f t="shared" si="29"/>
        <v/>
      </c>
      <c r="AT807" t="s">
        <v>17200</v>
      </c>
    </row>
    <row r="808" spans="1:46" ht="15.75" thickBot="1" x14ac:dyDescent="0.3">
      <c r="A808" s="47" t="s">
        <v>570</v>
      </c>
      <c r="B808" s="49">
        <v>2164</v>
      </c>
      <c r="C808" s="49" t="s">
        <v>278</v>
      </c>
      <c r="D808" s="49" t="s">
        <v>449</v>
      </c>
      <c r="E808" s="51" t="str">
        <f ca="1">IF(ISERROR(INDIRECT(CONCATENATE("FIPs_codes!",ADDRESS((MATCH($D808,INDIRECT($C808),0)+MATCH($C808,FIPs_codes!$G$1:$G$3296,0)-1),COLUMN(FIPs_codes!A806))))),"",INDIRECT(CONCATENATE("FIPs_codes!",ADDRESS((MATCH($D808,INDIRECT($C808),0)+MATCH($C808,FIPs_codes!$G$1:$G$3296,0)-1),COLUMN(FIPs_codes!A806)))))</f>
        <v>40153</v>
      </c>
      <c r="F808" s="51">
        <f ca="1">IF(ISERROR(INDIRECT(CONCATENATE("FIPs_codes!",ADDRESS((MATCH($D808,INDIRECT($C808),0)+MATCH($C808,FIPs_codes!$G$1:$G$3296,0)-1),COLUMN(FIPs_codes!C806))))),"",INDIRECT(CONCATENATE("FIPs_codes!",ADDRESS((MATCH($D808,INDIRECT($C808),0)+MATCH($C808,FIPs_codes!$G$1:$G$3296,0)-1),COLUMN(FIPs_codes!C806)))))</f>
        <v>6</v>
      </c>
      <c r="G808" s="51" t="s">
        <v>216</v>
      </c>
      <c r="H808" s="51" t="s">
        <v>217</v>
      </c>
      <c r="I808" s="53" t="s">
        <v>569</v>
      </c>
      <c r="J808" s="55" t="s">
        <v>268</v>
      </c>
      <c r="K808" s="49" t="s">
        <v>78</v>
      </c>
      <c r="L808" s="49" t="s">
        <v>269</v>
      </c>
      <c r="M808" s="49" t="s">
        <v>57</v>
      </c>
      <c r="N808" s="57" t="s">
        <v>422</v>
      </c>
      <c r="O808" s="57">
        <v>2001</v>
      </c>
      <c r="P808" s="57" t="s">
        <v>285</v>
      </c>
      <c r="Q808" s="128">
        <v>1232</v>
      </c>
      <c r="R808" s="49" t="s">
        <v>244</v>
      </c>
      <c r="S808" s="59" t="s">
        <v>60</v>
      </c>
      <c r="T808" s="47" t="s">
        <v>263</v>
      </c>
      <c r="U808" s="49" t="s">
        <v>134</v>
      </c>
      <c r="V808" s="57" t="s">
        <v>254</v>
      </c>
      <c r="W808" s="61" t="s">
        <v>225</v>
      </c>
      <c r="X808" s="61" t="s">
        <v>65</v>
      </c>
      <c r="Y808" s="61">
        <v>40483</v>
      </c>
      <c r="Z808" s="49">
        <v>75</v>
      </c>
      <c r="AA808" s="128">
        <v>1055</v>
      </c>
      <c r="AB808" s="49" t="s">
        <v>66</v>
      </c>
      <c r="AC808" s="128">
        <v>58250</v>
      </c>
      <c r="AD808" s="49" t="s">
        <v>262</v>
      </c>
      <c r="AE808" s="57" t="s">
        <v>255</v>
      </c>
      <c r="AF808" s="57" t="s">
        <v>236</v>
      </c>
      <c r="AG808" s="49" t="s">
        <v>229</v>
      </c>
      <c r="AH808" s="49">
        <v>1.42</v>
      </c>
      <c r="AI808" s="49">
        <v>277.69</v>
      </c>
      <c r="AJ808" s="49">
        <v>279.11</v>
      </c>
      <c r="AK808" s="57">
        <v>0</v>
      </c>
      <c r="AL808" s="26">
        <v>5.087599871018594E-3</v>
      </c>
      <c r="AM808" s="55" t="s">
        <v>230</v>
      </c>
      <c r="AN808" s="49" t="s">
        <v>231</v>
      </c>
      <c r="AO808" s="49" t="s">
        <v>232</v>
      </c>
      <c r="AP808" s="63" t="s">
        <v>16963</v>
      </c>
      <c r="AQ808" s="27" t="str">
        <f t="shared" si="28"/>
        <v>Record Complete</v>
      </c>
      <c r="AR808" s="53"/>
      <c r="AS808" s="5" t="str">
        <f t="shared" si="29"/>
        <v/>
      </c>
      <c r="AT808" t="s">
        <v>17200</v>
      </c>
    </row>
    <row r="809" spans="1:46" ht="15.75" thickBot="1" x14ac:dyDescent="0.3">
      <c r="A809" s="48" t="s">
        <v>570</v>
      </c>
      <c r="B809" s="50">
        <v>2164</v>
      </c>
      <c r="C809" s="50" t="s">
        <v>278</v>
      </c>
      <c r="D809" s="50" t="s">
        <v>449</v>
      </c>
      <c r="E809" s="51" t="str">
        <f ca="1">IF(ISERROR(INDIRECT(CONCATENATE("FIPs_codes!",ADDRESS((MATCH($D809,INDIRECT($C809),0)+MATCH($C809,FIPs_codes!$G$1:$G$3296,0)-1),COLUMN(FIPs_codes!A807))))),"",INDIRECT(CONCATENATE("FIPs_codes!",ADDRESS((MATCH($D809,INDIRECT($C809),0)+MATCH($C809,FIPs_codes!$G$1:$G$3296,0)-1),COLUMN(FIPs_codes!A807)))))</f>
        <v>40153</v>
      </c>
      <c r="F809" s="51">
        <f ca="1">IF(ISERROR(INDIRECT(CONCATENATE("FIPs_codes!",ADDRESS((MATCH($D809,INDIRECT($C809),0)+MATCH($C809,FIPs_codes!$G$1:$G$3296,0)-1),COLUMN(FIPs_codes!C807))))),"",INDIRECT(CONCATENATE("FIPs_codes!",ADDRESS((MATCH($D809,INDIRECT($C809),0)+MATCH($C809,FIPs_codes!$G$1:$G$3296,0)-1),COLUMN(FIPs_codes!C807)))))</f>
        <v>6</v>
      </c>
      <c r="G809" s="52" t="s">
        <v>216</v>
      </c>
      <c r="H809" s="52" t="s">
        <v>217</v>
      </c>
      <c r="I809" s="54" t="s">
        <v>569</v>
      </c>
      <c r="J809" s="56" t="s">
        <v>268</v>
      </c>
      <c r="K809" s="50" t="s">
        <v>78</v>
      </c>
      <c r="L809" s="50" t="s">
        <v>269</v>
      </c>
      <c r="M809" s="50" t="s">
        <v>57</v>
      </c>
      <c r="N809" s="58" t="s">
        <v>422</v>
      </c>
      <c r="O809" s="58">
        <v>2001</v>
      </c>
      <c r="P809" s="58" t="s">
        <v>285</v>
      </c>
      <c r="Q809" s="126">
        <v>1232</v>
      </c>
      <c r="R809" s="50" t="s">
        <v>244</v>
      </c>
      <c r="S809" s="60" t="s">
        <v>60</v>
      </c>
      <c r="T809" s="48" t="s">
        <v>263</v>
      </c>
      <c r="U809" s="50" t="s">
        <v>134</v>
      </c>
      <c r="V809" s="58" t="s">
        <v>254</v>
      </c>
      <c r="W809" s="62" t="s">
        <v>225</v>
      </c>
      <c r="X809" s="62" t="s">
        <v>65</v>
      </c>
      <c r="Y809" s="62">
        <v>40483</v>
      </c>
      <c r="Z809" s="50">
        <v>75</v>
      </c>
      <c r="AA809" s="126">
        <v>1055</v>
      </c>
      <c r="AB809" s="50" t="s">
        <v>66</v>
      </c>
      <c r="AC809" s="126">
        <v>58250</v>
      </c>
      <c r="AD809" s="50" t="s">
        <v>262</v>
      </c>
      <c r="AE809" s="58" t="s">
        <v>255</v>
      </c>
      <c r="AF809" s="58" t="s">
        <v>236</v>
      </c>
      <c r="AG809" s="50" t="s">
        <v>229</v>
      </c>
      <c r="AH809" s="50">
        <v>0.02</v>
      </c>
      <c r="AI809" s="50">
        <v>297.06</v>
      </c>
      <c r="AJ809" s="50">
        <v>297.08</v>
      </c>
      <c r="AK809" s="58">
        <v>0</v>
      </c>
      <c r="AL809" s="26">
        <v>6.7321933485929724E-5</v>
      </c>
      <c r="AM809" s="56" t="s">
        <v>230</v>
      </c>
      <c r="AN809" s="50" t="s">
        <v>231</v>
      </c>
      <c r="AO809" s="50" t="s">
        <v>232</v>
      </c>
      <c r="AP809" s="63" t="s">
        <v>16963</v>
      </c>
      <c r="AQ809" s="27" t="str">
        <f t="shared" si="28"/>
        <v>Record Complete</v>
      </c>
      <c r="AR809" s="54"/>
      <c r="AS809" s="5" t="str">
        <f t="shared" si="29"/>
        <v/>
      </c>
      <c r="AT809" t="s">
        <v>17200</v>
      </c>
    </row>
    <row r="810" spans="1:46" ht="15.75" thickBot="1" x14ac:dyDescent="0.3">
      <c r="A810" s="30" t="s">
        <v>570</v>
      </c>
      <c r="B810" s="32">
        <v>2164</v>
      </c>
      <c r="C810" s="32" t="s">
        <v>278</v>
      </c>
      <c r="D810" s="32" t="s">
        <v>449</v>
      </c>
      <c r="E810" s="51" t="str">
        <f ca="1">IF(ISERROR(INDIRECT(CONCATENATE("FIPs_codes!",ADDRESS((MATCH($D810,INDIRECT($C810),0)+MATCH($C810,FIPs_codes!$G$1:$G$3296,0)-1),COLUMN(FIPs_codes!A808))))),"",INDIRECT(CONCATENATE("FIPs_codes!",ADDRESS((MATCH($D810,INDIRECT($C810),0)+MATCH($C810,FIPs_codes!$G$1:$G$3296,0)-1),COLUMN(FIPs_codes!A808)))))</f>
        <v>40153</v>
      </c>
      <c r="F810" s="51">
        <f ca="1">IF(ISERROR(INDIRECT(CONCATENATE("FIPs_codes!",ADDRESS((MATCH($D810,INDIRECT($C810),0)+MATCH($C810,FIPs_codes!$G$1:$G$3296,0)-1),COLUMN(FIPs_codes!C808))))),"",INDIRECT(CONCATENATE("FIPs_codes!",ADDRESS((MATCH($D810,INDIRECT($C810),0)+MATCH($C810,FIPs_codes!$G$1:$G$3296,0)-1),COLUMN(FIPs_codes!C808)))))</f>
        <v>6</v>
      </c>
      <c r="G810" s="34" t="s">
        <v>216</v>
      </c>
      <c r="H810" s="34" t="s">
        <v>217</v>
      </c>
      <c r="I810" s="36" t="s">
        <v>569</v>
      </c>
      <c r="J810" s="38" t="s">
        <v>268</v>
      </c>
      <c r="K810" s="32" t="s">
        <v>78</v>
      </c>
      <c r="L810" s="32" t="s">
        <v>269</v>
      </c>
      <c r="M810" s="32" t="s">
        <v>57</v>
      </c>
      <c r="N810" s="40" t="s">
        <v>422</v>
      </c>
      <c r="O810" s="40">
        <v>2001</v>
      </c>
      <c r="P810" s="40" t="s">
        <v>252</v>
      </c>
      <c r="Q810" s="125">
        <v>1232</v>
      </c>
      <c r="R810" s="32" t="s">
        <v>244</v>
      </c>
      <c r="S810" s="42" t="s">
        <v>60</v>
      </c>
      <c r="T810" s="30" t="s">
        <v>263</v>
      </c>
      <c r="U810" s="32" t="s">
        <v>134</v>
      </c>
      <c r="V810" s="40" t="s">
        <v>254</v>
      </c>
      <c r="W810" s="44" t="s">
        <v>225</v>
      </c>
      <c r="X810" s="44" t="s">
        <v>65</v>
      </c>
      <c r="Y810" s="44">
        <v>40492</v>
      </c>
      <c r="Z810" s="32">
        <v>77</v>
      </c>
      <c r="AA810" s="125">
        <v>1055</v>
      </c>
      <c r="AB810" s="32" t="s">
        <v>66</v>
      </c>
      <c r="AC810" s="125">
        <v>57474</v>
      </c>
      <c r="AD810" s="32" t="s">
        <v>262</v>
      </c>
      <c r="AE810" s="40" t="s">
        <v>255</v>
      </c>
      <c r="AF810" s="40" t="s">
        <v>236</v>
      </c>
      <c r="AG810" s="32" t="s">
        <v>229</v>
      </c>
      <c r="AH810" s="32">
        <v>0</v>
      </c>
      <c r="AI810" s="32">
        <v>334.4</v>
      </c>
      <c r="AJ810" s="32">
        <v>334.4</v>
      </c>
      <c r="AK810" s="40">
        <v>0</v>
      </c>
      <c r="AL810" s="26">
        <v>0</v>
      </c>
      <c r="AM810" s="38" t="s">
        <v>230</v>
      </c>
      <c r="AN810" s="32" t="s">
        <v>231</v>
      </c>
      <c r="AO810" s="32" t="s">
        <v>232</v>
      </c>
      <c r="AP810" s="63" t="s">
        <v>16963</v>
      </c>
      <c r="AQ810" s="27" t="str">
        <f t="shared" si="28"/>
        <v>Record Complete</v>
      </c>
      <c r="AR810" s="36"/>
      <c r="AS810" s="5" t="str">
        <f t="shared" si="29"/>
        <v/>
      </c>
      <c r="AT810" t="s">
        <v>17200</v>
      </c>
    </row>
    <row r="811" spans="1:46" ht="15.75" thickBot="1" x14ac:dyDescent="0.3">
      <c r="A811" s="48" t="s">
        <v>570</v>
      </c>
      <c r="B811" s="50">
        <v>2164</v>
      </c>
      <c r="C811" s="50" t="s">
        <v>278</v>
      </c>
      <c r="D811" s="50" t="s">
        <v>449</v>
      </c>
      <c r="E811" s="51" t="str">
        <f ca="1">IF(ISERROR(INDIRECT(CONCATENATE("FIPs_codes!",ADDRESS((MATCH($D811,INDIRECT($C811),0)+MATCH($C811,FIPs_codes!$G$1:$G$3296,0)-1),COLUMN(FIPs_codes!A809))))),"",INDIRECT(CONCATENATE("FIPs_codes!",ADDRESS((MATCH($D811,INDIRECT($C811),0)+MATCH($C811,FIPs_codes!$G$1:$G$3296,0)-1),COLUMN(FIPs_codes!A809)))))</f>
        <v>40153</v>
      </c>
      <c r="F811" s="51">
        <f ca="1">IF(ISERROR(INDIRECT(CONCATENATE("FIPs_codes!",ADDRESS((MATCH($D811,INDIRECT($C811),0)+MATCH($C811,FIPs_codes!$G$1:$G$3296,0)-1),COLUMN(FIPs_codes!C809))))),"",INDIRECT(CONCATENATE("FIPs_codes!",ADDRESS((MATCH($D811,INDIRECT($C811),0)+MATCH($C811,FIPs_codes!$G$1:$G$3296,0)-1),COLUMN(FIPs_codes!C809)))))</f>
        <v>6</v>
      </c>
      <c r="G811" s="52" t="s">
        <v>216</v>
      </c>
      <c r="H811" s="52" t="s">
        <v>217</v>
      </c>
      <c r="I811" s="54" t="s">
        <v>569</v>
      </c>
      <c r="J811" s="56" t="s">
        <v>268</v>
      </c>
      <c r="K811" s="50" t="s">
        <v>78</v>
      </c>
      <c r="L811" s="50" t="s">
        <v>269</v>
      </c>
      <c r="M811" s="50" t="s">
        <v>57</v>
      </c>
      <c r="N811" s="58" t="s">
        <v>422</v>
      </c>
      <c r="O811" s="58">
        <v>2001</v>
      </c>
      <c r="P811" s="58" t="s">
        <v>252</v>
      </c>
      <c r="Q811" s="126">
        <v>1232</v>
      </c>
      <c r="R811" s="50" t="s">
        <v>244</v>
      </c>
      <c r="S811" s="60" t="s">
        <v>60</v>
      </c>
      <c r="T811" s="48" t="s">
        <v>263</v>
      </c>
      <c r="U811" s="50" t="s">
        <v>134</v>
      </c>
      <c r="V811" s="58" t="s">
        <v>254</v>
      </c>
      <c r="W811" s="62" t="s">
        <v>225</v>
      </c>
      <c r="X811" s="62" t="s">
        <v>65</v>
      </c>
      <c r="Y811" s="62">
        <v>40492</v>
      </c>
      <c r="Z811" s="50">
        <v>77</v>
      </c>
      <c r="AA811" s="126">
        <v>1055</v>
      </c>
      <c r="AB811" s="50" t="s">
        <v>66</v>
      </c>
      <c r="AC811" s="126">
        <v>57474</v>
      </c>
      <c r="AD811" s="50" t="s">
        <v>262</v>
      </c>
      <c r="AE811" s="58" t="s">
        <v>255</v>
      </c>
      <c r="AF811" s="58" t="s">
        <v>236</v>
      </c>
      <c r="AG811" s="50" t="s">
        <v>229</v>
      </c>
      <c r="AH811" s="50">
        <v>0.03</v>
      </c>
      <c r="AI811" s="50">
        <v>367.65</v>
      </c>
      <c r="AJ811" s="50">
        <v>367.67999999999995</v>
      </c>
      <c r="AK811" s="58">
        <v>0</v>
      </c>
      <c r="AL811" s="26">
        <v>8.1592689295039179E-5</v>
      </c>
      <c r="AM811" s="56" t="s">
        <v>230</v>
      </c>
      <c r="AN811" s="50" t="s">
        <v>231</v>
      </c>
      <c r="AO811" s="50" t="s">
        <v>232</v>
      </c>
      <c r="AP811" s="63" t="s">
        <v>16963</v>
      </c>
      <c r="AQ811" s="27" t="str">
        <f t="shared" si="28"/>
        <v>Record Complete</v>
      </c>
      <c r="AR811" s="54"/>
      <c r="AS811" s="5" t="str">
        <f t="shared" si="29"/>
        <v/>
      </c>
      <c r="AT811" t="s">
        <v>17200</v>
      </c>
    </row>
    <row r="812" spans="1:46" ht="15.75" thickBot="1" x14ac:dyDescent="0.3">
      <c r="A812" s="47" t="s">
        <v>570</v>
      </c>
      <c r="B812" s="49">
        <v>2164</v>
      </c>
      <c r="C812" s="49" t="s">
        <v>278</v>
      </c>
      <c r="D812" s="49" t="s">
        <v>449</v>
      </c>
      <c r="E812" s="51" t="str">
        <f ca="1">IF(ISERROR(INDIRECT(CONCATENATE("FIPs_codes!",ADDRESS((MATCH($D812,INDIRECT($C812),0)+MATCH($C812,FIPs_codes!$G$1:$G$3296,0)-1),COLUMN(FIPs_codes!A810))))),"",INDIRECT(CONCATENATE("FIPs_codes!",ADDRESS((MATCH($D812,INDIRECT($C812),0)+MATCH($C812,FIPs_codes!$G$1:$G$3296,0)-1),COLUMN(FIPs_codes!A810)))))</f>
        <v>40153</v>
      </c>
      <c r="F812" s="51">
        <f ca="1">IF(ISERROR(INDIRECT(CONCATENATE("FIPs_codes!",ADDRESS((MATCH($D812,INDIRECT($C812),0)+MATCH($C812,FIPs_codes!$G$1:$G$3296,0)-1),COLUMN(FIPs_codes!C810))))),"",INDIRECT(CONCATENATE("FIPs_codes!",ADDRESS((MATCH($D812,INDIRECT($C812),0)+MATCH($C812,FIPs_codes!$G$1:$G$3296,0)-1),COLUMN(FIPs_codes!C810)))))</f>
        <v>6</v>
      </c>
      <c r="G812" s="51" t="s">
        <v>216</v>
      </c>
      <c r="H812" s="51" t="s">
        <v>217</v>
      </c>
      <c r="I812" s="53" t="s">
        <v>569</v>
      </c>
      <c r="J812" s="55" t="s">
        <v>268</v>
      </c>
      <c r="K812" s="49" t="s">
        <v>78</v>
      </c>
      <c r="L812" s="49" t="s">
        <v>269</v>
      </c>
      <c r="M812" s="49" t="s">
        <v>57</v>
      </c>
      <c r="N812" s="57" t="s">
        <v>422</v>
      </c>
      <c r="O812" s="57">
        <v>2001</v>
      </c>
      <c r="P812" s="57" t="s">
        <v>252</v>
      </c>
      <c r="Q812" s="128">
        <v>1232</v>
      </c>
      <c r="R812" s="49" t="s">
        <v>244</v>
      </c>
      <c r="S812" s="59" t="s">
        <v>60</v>
      </c>
      <c r="T812" s="47" t="s">
        <v>263</v>
      </c>
      <c r="U812" s="49" t="s">
        <v>134</v>
      </c>
      <c r="V812" s="57" t="s">
        <v>254</v>
      </c>
      <c r="W812" s="61" t="s">
        <v>225</v>
      </c>
      <c r="X812" s="61" t="s">
        <v>65</v>
      </c>
      <c r="Y812" s="61">
        <v>40492</v>
      </c>
      <c r="Z812" s="49">
        <v>77</v>
      </c>
      <c r="AA812" s="128">
        <v>1055</v>
      </c>
      <c r="AB812" s="49" t="s">
        <v>66</v>
      </c>
      <c r="AC812" s="128">
        <v>57474</v>
      </c>
      <c r="AD812" s="49" t="s">
        <v>262</v>
      </c>
      <c r="AE812" s="57" t="s">
        <v>255</v>
      </c>
      <c r="AF812" s="57" t="s">
        <v>236</v>
      </c>
      <c r="AG812" s="49" t="s">
        <v>229</v>
      </c>
      <c r="AH812" s="49">
        <v>0.55000000000000004</v>
      </c>
      <c r="AI812" s="49">
        <v>418.17</v>
      </c>
      <c r="AJ812" s="49">
        <v>418.72</v>
      </c>
      <c r="AK812" s="57">
        <v>0</v>
      </c>
      <c r="AL812" s="26">
        <v>1.3135269392434085E-3</v>
      </c>
      <c r="AM812" s="55" t="s">
        <v>230</v>
      </c>
      <c r="AN812" s="49" t="s">
        <v>231</v>
      </c>
      <c r="AO812" s="49" t="s">
        <v>232</v>
      </c>
      <c r="AP812" s="63" t="s">
        <v>16963</v>
      </c>
      <c r="AQ812" s="27" t="str">
        <f t="shared" si="28"/>
        <v>Record Complete</v>
      </c>
      <c r="AR812" s="53"/>
      <c r="AS812" s="5" t="str">
        <f t="shared" si="29"/>
        <v/>
      </c>
      <c r="AT812" t="s">
        <v>17200</v>
      </c>
    </row>
    <row r="813" spans="1:46" ht="15.75" thickBot="1" x14ac:dyDescent="0.3">
      <c r="A813" s="29" t="s">
        <v>572</v>
      </c>
      <c r="B813" s="31">
        <v>5602</v>
      </c>
      <c r="C813" s="31" t="s">
        <v>213</v>
      </c>
      <c r="D813" s="31" t="s">
        <v>449</v>
      </c>
      <c r="E813" s="51" t="str">
        <f ca="1">IF(ISERROR(INDIRECT(CONCATENATE("FIPs_codes!",ADDRESS((MATCH($D813,INDIRECT($C813),0)+MATCH($C813,FIPs_codes!$G$1:$G$3296,0)-1),COLUMN(FIPs_codes!A811))))),"",INDIRECT(CONCATENATE("FIPs_codes!",ADDRESS((MATCH($D813,INDIRECT($C813),0)+MATCH($C813,FIPs_codes!$G$1:$G$3296,0)-1),COLUMN(FIPs_codes!A811)))))</f>
        <v>40153</v>
      </c>
      <c r="F813" s="51">
        <f ca="1">IF(ISERROR(INDIRECT(CONCATENATE("FIPs_codes!",ADDRESS((MATCH($D813,INDIRECT($C813),0)+MATCH($C813,FIPs_codes!$G$1:$G$3296,0)-1),COLUMN(FIPs_codes!C811))))),"",INDIRECT(CONCATENATE("FIPs_codes!",ADDRESS((MATCH($D813,INDIRECT($C813),0)+MATCH($C813,FIPs_codes!$G$1:$G$3296,0)-1),COLUMN(FIPs_codes!C811)))))</f>
        <v>6</v>
      </c>
      <c r="G813" s="33" t="s">
        <v>216</v>
      </c>
      <c r="H813" s="33" t="s">
        <v>217</v>
      </c>
      <c r="I813" s="35" t="s">
        <v>531</v>
      </c>
      <c r="J813" s="37" t="s">
        <v>219</v>
      </c>
      <c r="K813" s="31" t="s">
        <v>78</v>
      </c>
      <c r="L813" s="31" t="s">
        <v>220</v>
      </c>
      <c r="M813" s="31" t="s">
        <v>57</v>
      </c>
      <c r="N813" s="39" t="s">
        <v>251</v>
      </c>
      <c r="O813" s="39">
        <v>2003</v>
      </c>
      <c r="P813" s="39" t="s">
        <v>285</v>
      </c>
      <c r="Q813" s="240">
        <v>1340</v>
      </c>
      <c r="R813" s="31" t="s">
        <v>245</v>
      </c>
      <c r="S813" s="41" t="s">
        <v>60</v>
      </c>
      <c r="T813" s="29" t="s">
        <v>263</v>
      </c>
      <c r="U813" s="31" t="s">
        <v>134</v>
      </c>
      <c r="V813" s="39" t="s">
        <v>254</v>
      </c>
      <c r="W813" s="43" t="s">
        <v>225</v>
      </c>
      <c r="X813" s="43" t="s">
        <v>65</v>
      </c>
      <c r="Y813" s="43">
        <v>40323</v>
      </c>
      <c r="Z813" s="31">
        <v>89</v>
      </c>
      <c r="AA813" s="240">
        <v>875</v>
      </c>
      <c r="AB813" s="31" t="s">
        <v>66</v>
      </c>
      <c r="AC813" s="240">
        <v>98540</v>
      </c>
      <c r="AD813" s="31" t="s">
        <v>262</v>
      </c>
      <c r="AE813" s="39" t="s">
        <v>255</v>
      </c>
      <c r="AF813" s="39" t="s">
        <v>236</v>
      </c>
      <c r="AG813" s="31" t="s">
        <v>229</v>
      </c>
      <c r="AH813" s="31">
        <v>0</v>
      </c>
      <c r="AI813" s="31">
        <v>73.25</v>
      </c>
      <c r="AJ813" s="31">
        <v>73.25</v>
      </c>
      <c r="AK813" s="39">
        <v>8.7200000000000006</v>
      </c>
      <c r="AL813" s="26">
        <v>0</v>
      </c>
      <c r="AM813" s="37" t="s">
        <v>230</v>
      </c>
      <c r="AN813" s="31" t="s">
        <v>231</v>
      </c>
      <c r="AO813" s="31" t="s">
        <v>232</v>
      </c>
      <c r="AP813" s="63" t="s">
        <v>16963</v>
      </c>
      <c r="AQ813" s="27" t="str">
        <f t="shared" si="28"/>
        <v>Record Complete</v>
      </c>
      <c r="AR813" s="35"/>
      <c r="AS813" s="5" t="str">
        <f t="shared" si="29"/>
        <v/>
      </c>
      <c r="AT813" t="s">
        <v>17200</v>
      </c>
    </row>
    <row r="814" spans="1:46" ht="15.75" thickBot="1" x14ac:dyDescent="0.3">
      <c r="A814" s="30" t="s">
        <v>572</v>
      </c>
      <c r="B814" s="32">
        <v>5602</v>
      </c>
      <c r="C814" s="32" t="s">
        <v>213</v>
      </c>
      <c r="D814" s="32" t="s">
        <v>449</v>
      </c>
      <c r="E814" s="51" t="str">
        <f ca="1">IF(ISERROR(INDIRECT(CONCATENATE("FIPs_codes!",ADDRESS((MATCH($D814,INDIRECT($C814),0)+MATCH($C814,FIPs_codes!$G$1:$G$3296,0)-1),COLUMN(FIPs_codes!A812))))),"",INDIRECT(CONCATENATE("FIPs_codes!",ADDRESS((MATCH($D814,INDIRECT($C814),0)+MATCH($C814,FIPs_codes!$G$1:$G$3296,0)-1),COLUMN(FIPs_codes!A812)))))</f>
        <v>40153</v>
      </c>
      <c r="F814" s="51">
        <f ca="1">IF(ISERROR(INDIRECT(CONCATENATE("FIPs_codes!",ADDRESS((MATCH($D814,INDIRECT($C814),0)+MATCH($C814,FIPs_codes!$G$1:$G$3296,0)-1),COLUMN(FIPs_codes!C812))))),"",INDIRECT(CONCATENATE("FIPs_codes!",ADDRESS((MATCH($D814,INDIRECT($C814),0)+MATCH($C814,FIPs_codes!$G$1:$G$3296,0)-1),COLUMN(FIPs_codes!C812)))))</f>
        <v>6</v>
      </c>
      <c r="G814" s="34" t="s">
        <v>216</v>
      </c>
      <c r="H814" s="34" t="s">
        <v>217</v>
      </c>
      <c r="I814" s="36" t="s">
        <v>531</v>
      </c>
      <c r="J814" s="38" t="s">
        <v>219</v>
      </c>
      <c r="K814" s="32" t="s">
        <v>78</v>
      </c>
      <c r="L814" s="32" t="s">
        <v>220</v>
      </c>
      <c r="M814" s="32" t="s">
        <v>57</v>
      </c>
      <c r="N814" s="40" t="s">
        <v>251</v>
      </c>
      <c r="O814" s="40">
        <v>2003</v>
      </c>
      <c r="P814" s="40" t="s">
        <v>285</v>
      </c>
      <c r="Q814" s="125">
        <v>1340</v>
      </c>
      <c r="R814" s="32" t="s">
        <v>245</v>
      </c>
      <c r="S814" s="42" t="s">
        <v>60</v>
      </c>
      <c r="T814" s="30" t="s">
        <v>263</v>
      </c>
      <c r="U814" s="32" t="s">
        <v>134</v>
      </c>
      <c r="V814" s="40" t="s">
        <v>254</v>
      </c>
      <c r="W814" s="44" t="s">
        <v>225</v>
      </c>
      <c r="X814" s="44" t="s">
        <v>65</v>
      </c>
      <c r="Y814" s="44">
        <v>40323</v>
      </c>
      <c r="Z814" s="32">
        <v>89</v>
      </c>
      <c r="AA814" s="125">
        <v>875</v>
      </c>
      <c r="AB814" s="32" t="s">
        <v>66</v>
      </c>
      <c r="AC814" s="125">
        <v>98540</v>
      </c>
      <c r="AD814" s="32" t="s">
        <v>262</v>
      </c>
      <c r="AE814" s="40" t="s">
        <v>255</v>
      </c>
      <c r="AF814" s="40" t="s">
        <v>236</v>
      </c>
      <c r="AG814" s="32" t="s">
        <v>229</v>
      </c>
      <c r="AH814" s="32">
        <v>0</v>
      </c>
      <c r="AI814" s="32">
        <v>74.33</v>
      </c>
      <c r="AJ814" s="32">
        <v>74.33</v>
      </c>
      <c r="AK814" s="40">
        <v>8.6999999999999993</v>
      </c>
      <c r="AL814" s="26">
        <v>0</v>
      </c>
      <c r="AM814" s="38" t="s">
        <v>230</v>
      </c>
      <c r="AN814" s="32" t="s">
        <v>231</v>
      </c>
      <c r="AO814" s="32" t="s">
        <v>232</v>
      </c>
      <c r="AP814" s="63" t="s">
        <v>16963</v>
      </c>
      <c r="AQ814" s="27" t="str">
        <f t="shared" si="28"/>
        <v>Record Complete</v>
      </c>
      <c r="AR814" s="36"/>
      <c r="AS814" s="5" t="str">
        <f t="shared" si="29"/>
        <v/>
      </c>
      <c r="AT814" t="s">
        <v>17200</v>
      </c>
    </row>
    <row r="815" spans="1:46" ht="15.75" thickBot="1" x14ac:dyDescent="0.3">
      <c r="A815" s="29" t="s">
        <v>572</v>
      </c>
      <c r="B815" s="31">
        <v>5602</v>
      </c>
      <c r="C815" s="31" t="s">
        <v>213</v>
      </c>
      <c r="D815" s="31" t="s">
        <v>449</v>
      </c>
      <c r="E815" s="51" t="str">
        <f ca="1">IF(ISERROR(INDIRECT(CONCATENATE("FIPs_codes!",ADDRESS((MATCH($D815,INDIRECT($C815),0)+MATCH($C815,FIPs_codes!$G$1:$G$3296,0)-1),COLUMN(FIPs_codes!A813))))),"",INDIRECT(CONCATENATE("FIPs_codes!",ADDRESS((MATCH($D815,INDIRECT($C815),0)+MATCH($C815,FIPs_codes!$G$1:$G$3296,0)-1),COLUMN(FIPs_codes!A813)))))</f>
        <v>40153</v>
      </c>
      <c r="F815" s="51">
        <f ca="1">IF(ISERROR(INDIRECT(CONCATENATE("FIPs_codes!",ADDRESS((MATCH($D815,INDIRECT($C815),0)+MATCH($C815,FIPs_codes!$G$1:$G$3296,0)-1),COLUMN(FIPs_codes!C813))))),"",INDIRECT(CONCATENATE("FIPs_codes!",ADDRESS((MATCH($D815,INDIRECT($C815),0)+MATCH($C815,FIPs_codes!$G$1:$G$3296,0)-1),COLUMN(FIPs_codes!C813)))))</f>
        <v>6</v>
      </c>
      <c r="G815" s="33" t="s">
        <v>216</v>
      </c>
      <c r="H815" s="33" t="s">
        <v>217</v>
      </c>
      <c r="I815" s="35" t="s">
        <v>531</v>
      </c>
      <c r="J815" s="37" t="s">
        <v>219</v>
      </c>
      <c r="K815" s="31" t="s">
        <v>78</v>
      </c>
      <c r="L815" s="31" t="s">
        <v>220</v>
      </c>
      <c r="M815" s="31" t="s">
        <v>57</v>
      </c>
      <c r="N815" s="39" t="s">
        <v>251</v>
      </c>
      <c r="O815" s="39">
        <v>2003</v>
      </c>
      <c r="P815" s="39" t="s">
        <v>285</v>
      </c>
      <c r="Q815" s="240">
        <v>1340</v>
      </c>
      <c r="R815" s="31" t="s">
        <v>245</v>
      </c>
      <c r="S815" s="41" t="s">
        <v>60</v>
      </c>
      <c r="T815" s="29" t="s">
        <v>263</v>
      </c>
      <c r="U815" s="31" t="s">
        <v>134</v>
      </c>
      <c r="V815" s="39" t="s">
        <v>254</v>
      </c>
      <c r="W815" s="43" t="s">
        <v>225</v>
      </c>
      <c r="X815" s="43" t="s">
        <v>65</v>
      </c>
      <c r="Y815" s="43">
        <v>40323</v>
      </c>
      <c r="Z815" s="31">
        <v>89</v>
      </c>
      <c r="AA815" s="240">
        <v>875</v>
      </c>
      <c r="AB815" s="31" t="s">
        <v>66</v>
      </c>
      <c r="AC815" s="240">
        <v>98540</v>
      </c>
      <c r="AD815" s="31" t="s">
        <v>262</v>
      </c>
      <c r="AE815" s="39" t="s">
        <v>255</v>
      </c>
      <c r="AF815" s="39" t="s">
        <v>236</v>
      </c>
      <c r="AG815" s="31" t="s">
        <v>229</v>
      </c>
      <c r="AH815" s="31">
        <v>0</v>
      </c>
      <c r="AI815" s="31">
        <v>76.78</v>
      </c>
      <c r="AJ815" s="31">
        <v>76.78</v>
      </c>
      <c r="AK815" s="39">
        <v>8.66</v>
      </c>
      <c r="AL815" s="26">
        <v>0</v>
      </c>
      <c r="AM815" s="37" t="s">
        <v>230</v>
      </c>
      <c r="AN815" s="31" t="s">
        <v>231</v>
      </c>
      <c r="AO815" s="31" t="s">
        <v>232</v>
      </c>
      <c r="AP815" s="63" t="s">
        <v>16963</v>
      </c>
      <c r="AQ815" s="27" t="str">
        <f t="shared" si="28"/>
        <v>Record Complete</v>
      </c>
      <c r="AR815" s="35"/>
      <c r="AS815" s="5" t="str">
        <f t="shared" si="29"/>
        <v/>
      </c>
      <c r="AT815" t="s">
        <v>17200</v>
      </c>
    </row>
    <row r="816" spans="1:46" ht="15.75" thickBot="1" x14ac:dyDescent="0.3">
      <c r="A816" s="30" t="s">
        <v>572</v>
      </c>
      <c r="B816" s="32">
        <v>5602</v>
      </c>
      <c r="C816" s="32" t="s">
        <v>213</v>
      </c>
      <c r="D816" s="32" t="s">
        <v>449</v>
      </c>
      <c r="E816" s="51" t="str">
        <f ca="1">IF(ISERROR(INDIRECT(CONCATENATE("FIPs_codes!",ADDRESS((MATCH($D816,INDIRECT($C816),0)+MATCH($C816,FIPs_codes!$G$1:$G$3296,0)-1),COLUMN(FIPs_codes!A814))))),"",INDIRECT(CONCATENATE("FIPs_codes!",ADDRESS((MATCH($D816,INDIRECT($C816),0)+MATCH($C816,FIPs_codes!$G$1:$G$3296,0)-1),COLUMN(FIPs_codes!A814)))))</f>
        <v>40153</v>
      </c>
      <c r="F816" s="51">
        <f ca="1">IF(ISERROR(INDIRECT(CONCATENATE("FIPs_codes!",ADDRESS((MATCH($D816,INDIRECT($C816),0)+MATCH($C816,FIPs_codes!$G$1:$G$3296,0)-1),COLUMN(FIPs_codes!C814))))),"",INDIRECT(CONCATENATE("FIPs_codes!",ADDRESS((MATCH($D816,INDIRECT($C816),0)+MATCH($C816,FIPs_codes!$G$1:$G$3296,0)-1),COLUMN(FIPs_codes!C814)))))</f>
        <v>6</v>
      </c>
      <c r="G816" s="34" t="s">
        <v>216</v>
      </c>
      <c r="H816" s="34" t="s">
        <v>217</v>
      </c>
      <c r="I816" s="36" t="s">
        <v>531</v>
      </c>
      <c r="J816" s="38" t="s">
        <v>219</v>
      </c>
      <c r="K816" s="32" t="s">
        <v>78</v>
      </c>
      <c r="L816" s="32" t="s">
        <v>220</v>
      </c>
      <c r="M816" s="32" t="s">
        <v>57</v>
      </c>
      <c r="N816" s="40" t="s">
        <v>297</v>
      </c>
      <c r="O816" s="40" t="s">
        <v>277</v>
      </c>
      <c r="P816" s="40" t="s">
        <v>285</v>
      </c>
      <c r="Q816" s="125">
        <v>1340</v>
      </c>
      <c r="R816" s="32" t="s">
        <v>60</v>
      </c>
      <c r="S816" s="42" t="s">
        <v>60</v>
      </c>
      <c r="T816" s="30" t="s">
        <v>263</v>
      </c>
      <c r="U816" s="32" t="s">
        <v>134</v>
      </c>
      <c r="V816" s="40" t="s">
        <v>254</v>
      </c>
      <c r="W816" s="44" t="s">
        <v>225</v>
      </c>
      <c r="X816" s="44" t="s">
        <v>65</v>
      </c>
      <c r="Y816" s="44">
        <v>40389</v>
      </c>
      <c r="Z816" s="32">
        <v>88</v>
      </c>
      <c r="AA816" s="125">
        <v>901</v>
      </c>
      <c r="AB816" s="32" t="s">
        <v>66</v>
      </c>
      <c r="AC816" s="125">
        <v>73520</v>
      </c>
      <c r="AD816" s="32" t="s">
        <v>262</v>
      </c>
      <c r="AE816" s="40" t="s">
        <v>255</v>
      </c>
      <c r="AF816" s="40" t="s">
        <v>236</v>
      </c>
      <c r="AG816" s="32" t="s">
        <v>229</v>
      </c>
      <c r="AH816" s="32">
        <v>32.25</v>
      </c>
      <c r="AI816" s="32">
        <v>220.68</v>
      </c>
      <c r="AJ816" s="32">
        <v>252.93</v>
      </c>
      <c r="AK816" s="40">
        <v>7.51</v>
      </c>
      <c r="AL816" s="26">
        <v>0.12750563396987308</v>
      </c>
      <c r="AM816" s="38" t="s">
        <v>230</v>
      </c>
      <c r="AN816" s="32" t="s">
        <v>231</v>
      </c>
      <c r="AO816" s="32" t="s">
        <v>232</v>
      </c>
      <c r="AP816" s="63" t="s">
        <v>16963</v>
      </c>
      <c r="AQ816" s="27" t="str">
        <f t="shared" si="28"/>
        <v>Record Complete</v>
      </c>
      <c r="AR816" s="36"/>
      <c r="AS816" s="5" t="str">
        <f t="shared" si="29"/>
        <v/>
      </c>
      <c r="AT816" t="s">
        <v>17200</v>
      </c>
    </row>
    <row r="817" spans="1:46" ht="15.75" thickBot="1" x14ac:dyDescent="0.3">
      <c r="A817" s="29" t="s">
        <v>572</v>
      </c>
      <c r="B817" s="31">
        <v>5602</v>
      </c>
      <c r="C817" s="31" t="s">
        <v>213</v>
      </c>
      <c r="D817" s="31" t="s">
        <v>449</v>
      </c>
      <c r="E817" s="51" t="str">
        <f ca="1">IF(ISERROR(INDIRECT(CONCATENATE("FIPs_codes!",ADDRESS((MATCH($D817,INDIRECT($C817),0)+MATCH($C817,FIPs_codes!$G$1:$G$3296,0)-1),COLUMN(FIPs_codes!A815))))),"",INDIRECT(CONCATENATE("FIPs_codes!",ADDRESS((MATCH($D817,INDIRECT($C817),0)+MATCH($C817,FIPs_codes!$G$1:$G$3296,0)-1),COLUMN(FIPs_codes!A815)))))</f>
        <v>40153</v>
      </c>
      <c r="F817" s="51">
        <f ca="1">IF(ISERROR(INDIRECT(CONCATENATE("FIPs_codes!",ADDRESS((MATCH($D817,INDIRECT($C817),0)+MATCH($C817,FIPs_codes!$G$1:$G$3296,0)-1),COLUMN(FIPs_codes!C815))))),"",INDIRECT(CONCATENATE("FIPs_codes!",ADDRESS((MATCH($D817,INDIRECT($C817),0)+MATCH($C817,FIPs_codes!$G$1:$G$3296,0)-1),COLUMN(FIPs_codes!C815)))))</f>
        <v>6</v>
      </c>
      <c r="G817" s="33" t="s">
        <v>216</v>
      </c>
      <c r="H817" s="33" t="s">
        <v>217</v>
      </c>
      <c r="I817" s="35" t="s">
        <v>531</v>
      </c>
      <c r="J817" s="37" t="s">
        <v>219</v>
      </c>
      <c r="K817" s="31" t="s">
        <v>78</v>
      </c>
      <c r="L817" s="31" t="s">
        <v>220</v>
      </c>
      <c r="M817" s="31" t="s">
        <v>57</v>
      </c>
      <c r="N817" s="39" t="s">
        <v>297</v>
      </c>
      <c r="O817" s="39" t="s">
        <v>277</v>
      </c>
      <c r="P817" s="39" t="s">
        <v>285</v>
      </c>
      <c r="Q817" s="240">
        <v>1340</v>
      </c>
      <c r="R817" s="31" t="s">
        <v>60</v>
      </c>
      <c r="S817" s="41" t="s">
        <v>60</v>
      </c>
      <c r="T817" s="29" t="s">
        <v>263</v>
      </c>
      <c r="U817" s="31" t="s">
        <v>134</v>
      </c>
      <c r="V817" s="39" t="s">
        <v>254</v>
      </c>
      <c r="W817" s="43" t="s">
        <v>225</v>
      </c>
      <c r="X817" s="43" t="s">
        <v>65</v>
      </c>
      <c r="Y817" s="43">
        <v>40389</v>
      </c>
      <c r="Z817" s="31">
        <v>88</v>
      </c>
      <c r="AA817" s="240">
        <v>901</v>
      </c>
      <c r="AB817" s="31" t="s">
        <v>66</v>
      </c>
      <c r="AC817" s="240">
        <v>73520</v>
      </c>
      <c r="AD817" s="31" t="s">
        <v>262</v>
      </c>
      <c r="AE817" s="39" t="s">
        <v>255</v>
      </c>
      <c r="AF817" s="39" t="s">
        <v>236</v>
      </c>
      <c r="AG817" s="31" t="s">
        <v>229</v>
      </c>
      <c r="AH817" s="31">
        <v>33.700000000000003</v>
      </c>
      <c r="AI817" s="31">
        <v>233.53</v>
      </c>
      <c r="AJ817" s="31">
        <v>267.23</v>
      </c>
      <c r="AK817" s="39">
        <v>7.41</v>
      </c>
      <c r="AL817" s="26">
        <v>0.12610859559181231</v>
      </c>
      <c r="AM817" s="37" t="s">
        <v>230</v>
      </c>
      <c r="AN817" s="31" t="s">
        <v>231</v>
      </c>
      <c r="AO817" s="31" t="s">
        <v>232</v>
      </c>
      <c r="AP817" s="63" t="s">
        <v>16963</v>
      </c>
      <c r="AQ817" s="27" t="str">
        <f t="shared" si="28"/>
        <v>Record Complete</v>
      </c>
      <c r="AR817" s="35"/>
      <c r="AS817" s="5" t="str">
        <f t="shared" si="29"/>
        <v/>
      </c>
      <c r="AT817" t="s">
        <v>17200</v>
      </c>
    </row>
    <row r="818" spans="1:46" ht="15.75" thickBot="1" x14ac:dyDescent="0.3">
      <c r="A818" s="30" t="s">
        <v>572</v>
      </c>
      <c r="B818" s="32">
        <v>5602</v>
      </c>
      <c r="C818" s="32" t="s">
        <v>213</v>
      </c>
      <c r="D818" s="32" t="s">
        <v>449</v>
      </c>
      <c r="E818" s="51" t="str">
        <f ca="1">IF(ISERROR(INDIRECT(CONCATENATE("FIPs_codes!",ADDRESS((MATCH($D818,INDIRECT($C818),0)+MATCH($C818,FIPs_codes!$G$1:$G$3296,0)-1),COLUMN(FIPs_codes!A816))))),"",INDIRECT(CONCATENATE("FIPs_codes!",ADDRESS((MATCH($D818,INDIRECT($C818),0)+MATCH($C818,FIPs_codes!$G$1:$G$3296,0)-1),COLUMN(FIPs_codes!A816)))))</f>
        <v>40153</v>
      </c>
      <c r="F818" s="51">
        <f ca="1">IF(ISERROR(INDIRECT(CONCATENATE("FIPs_codes!",ADDRESS((MATCH($D818,INDIRECT($C818),0)+MATCH($C818,FIPs_codes!$G$1:$G$3296,0)-1),COLUMN(FIPs_codes!C816))))),"",INDIRECT(CONCATENATE("FIPs_codes!",ADDRESS((MATCH($D818,INDIRECT($C818),0)+MATCH($C818,FIPs_codes!$G$1:$G$3296,0)-1),COLUMN(FIPs_codes!C816)))))</f>
        <v>6</v>
      </c>
      <c r="G818" s="34" t="s">
        <v>216</v>
      </c>
      <c r="H818" s="34" t="s">
        <v>217</v>
      </c>
      <c r="I818" s="36" t="s">
        <v>531</v>
      </c>
      <c r="J818" s="38" t="s">
        <v>219</v>
      </c>
      <c r="K818" s="32" t="s">
        <v>78</v>
      </c>
      <c r="L818" s="32" t="s">
        <v>220</v>
      </c>
      <c r="M818" s="32" t="s">
        <v>57</v>
      </c>
      <c r="N818" s="40" t="s">
        <v>297</v>
      </c>
      <c r="O818" s="40" t="s">
        <v>277</v>
      </c>
      <c r="P818" s="40" t="s">
        <v>285</v>
      </c>
      <c r="Q818" s="125">
        <v>1340</v>
      </c>
      <c r="R818" s="32" t="s">
        <v>60</v>
      </c>
      <c r="S818" s="42" t="s">
        <v>60</v>
      </c>
      <c r="T818" s="30" t="s">
        <v>263</v>
      </c>
      <c r="U818" s="32" t="s">
        <v>134</v>
      </c>
      <c r="V818" s="40" t="s">
        <v>254</v>
      </c>
      <c r="W818" s="44" t="s">
        <v>225</v>
      </c>
      <c r="X818" s="44" t="s">
        <v>65</v>
      </c>
      <c r="Y818" s="44">
        <v>40389</v>
      </c>
      <c r="Z818" s="32">
        <v>88</v>
      </c>
      <c r="AA818" s="125">
        <v>901</v>
      </c>
      <c r="AB818" s="32" t="s">
        <v>66</v>
      </c>
      <c r="AC818" s="125">
        <v>73520</v>
      </c>
      <c r="AD818" s="32" t="s">
        <v>262</v>
      </c>
      <c r="AE818" s="40" t="s">
        <v>255</v>
      </c>
      <c r="AF818" s="40" t="s">
        <v>236</v>
      </c>
      <c r="AG818" s="32" t="s">
        <v>229</v>
      </c>
      <c r="AH818" s="32">
        <v>36.119999999999997</v>
      </c>
      <c r="AI818" s="32">
        <v>250.56</v>
      </c>
      <c r="AJ818" s="32">
        <v>286.68</v>
      </c>
      <c r="AK818" s="40">
        <v>7.4</v>
      </c>
      <c r="AL818" s="26">
        <v>0.12599413980745081</v>
      </c>
      <c r="AM818" s="38" t="s">
        <v>230</v>
      </c>
      <c r="AN818" s="32" t="s">
        <v>231</v>
      </c>
      <c r="AO818" s="32" t="s">
        <v>232</v>
      </c>
      <c r="AP818" s="63" t="s">
        <v>16963</v>
      </c>
      <c r="AQ818" s="27" t="str">
        <f t="shared" si="28"/>
        <v>Record Complete</v>
      </c>
      <c r="AR818" s="36"/>
      <c r="AS818" s="5" t="str">
        <f t="shared" si="29"/>
        <v/>
      </c>
      <c r="AT818" t="s">
        <v>17200</v>
      </c>
    </row>
    <row r="819" spans="1:46" ht="15.75" thickBot="1" x14ac:dyDescent="0.3">
      <c r="A819" s="48" t="s">
        <v>573</v>
      </c>
      <c r="B819" s="50">
        <v>8975</v>
      </c>
      <c r="C819" s="50" t="s">
        <v>213</v>
      </c>
      <c r="D819" s="50" t="s">
        <v>214</v>
      </c>
      <c r="E819" s="51" t="str">
        <f ca="1">IF(ISERROR(INDIRECT(CONCATENATE("FIPs_codes!",ADDRESS((MATCH($D819,INDIRECT($C819),0)+MATCH($C819,FIPs_codes!$G$1:$G$3296,0)-1),COLUMN(FIPs_codes!A817))))),"",INDIRECT(CONCATENATE("FIPs_codes!",ADDRESS((MATCH($D819,INDIRECT($C819),0)+MATCH($C819,FIPs_codes!$G$1:$G$3296,0)-1),COLUMN(FIPs_codes!A817)))))</f>
        <v>40129</v>
      </c>
      <c r="F819" s="51">
        <f ca="1">IF(ISERROR(INDIRECT(CONCATENATE("FIPs_codes!",ADDRESS((MATCH($D819,INDIRECT($C819),0)+MATCH($C819,FIPs_codes!$G$1:$G$3296,0)-1),COLUMN(FIPs_codes!C817))))),"",INDIRECT(CONCATENATE("FIPs_codes!",ADDRESS((MATCH($D819,INDIRECT($C819),0)+MATCH($C819,FIPs_codes!$G$1:$G$3296,0)-1),COLUMN(FIPs_codes!C817)))))</f>
        <v>6</v>
      </c>
      <c r="G819" s="52" t="s">
        <v>329</v>
      </c>
      <c r="H819" s="52" t="s">
        <v>217</v>
      </c>
      <c r="I819" s="54" t="s">
        <v>574</v>
      </c>
      <c r="J819" s="56" t="s">
        <v>268</v>
      </c>
      <c r="K819" s="50" t="s">
        <v>78</v>
      </c>
      <c r="L819" s="50" t="s">
        <v>269</v>
      </c>
      <c r="M819" s="50" t="s">
        <v>57</v>
      </c>
      <c r="N819" s="58" t="s">
        <v>363</v>
      </c>
      <c r="O819" s="58">
        <v>2008</v>
      </c>
      <c r="P819" s="58" t="s">
        <v>575</v>
      </c>
      <c r="Q819" s="126">
        <v>145</v>
      </c>
      <c r="R819" s="50" t="s">
        <v>244</v>
      </c>
      <c r="S819" s="60" t="s">
        <v>60</v>
      </c>
      <c r="T819" s="48" t="s">
        <v>223</v>
      </c>
      <c r="U819" s="50" t="s">
        <v>134</v>
      </c>
      <c r="V819" s="58" t="s">
        <v>308</v>
      </c>
      <c r="W819" s="62" t="s">
        <v>225</v>
      </c>
      <c r="X819" s="62" t="s">
        <v>226</v>
      </c>
      <c r="Y819" s="62">
        <v>41046</v>
      </c>
      <c r="Z819" s="50">
        <v>75</v>
      </c>
      <c r="AA819" s="126">
        <v>825</v>
      </c>
      <c r="AB819" s="50" t="s">
        <v>66</v>
      </c>
      <c r="AC819" s="126">
        <v>678</v>
      </c>
      <c r="AD819" s="50" t="s">
        <v>227</v>
      </c>
      <c r="AE819" s="58" t="s">
        <v>235</v>
      </c>
      <c r="AF819" s="58" t="s">
        <v>236</v>
      </c>
      <c r="AG819" s="50" t="s">
        <v>229</v>
      </c>
      <c r="AH819" s="50">
        <v>0</v>
      </c>
      <c r="AI819" s="50">
        <v>48.4</v>
      </c>
      <c r="AJ819" s="50">
        <v>48.4</v>
      </c>
      <c r="AK819" s="58">
        <v>0</v>
      </c>
      <c r="AL819" s="26">
        <v>0</v>
      </c>
      <c r="AM819" s="56" t="s">
        <v>230</v>
      </c>
      <c r="AN819" s="50" t="s">
        <v>231</v>
      </c>
      <c r="AO819" s="50" t="s">
        <v>232</v>
      </c>
      <c r="AP819" s="63" t="s">
        <v>16963</v>
      </c>
      <c r="AQ819" s="27" t="str">
        <f t="shared" si="28"/>
        <v>Record Complete</v>
      </c>
      <c r="AR819" s="54" t="s">
        <v>234</v>
      </c>
      <c r="AS819" s="5" t="str">
        <f t="shared" si="29"/>
        <v/>
      </c>
      <c r="AT819" t="s">
        <v>17200</v>
      </c>
    </row>
    <row r="820" spans="1:46" ht="15.75" thickBot="1" x14ac:dyDescent="0.3">
      <c r="A820" s="47" t="s">
        <v>573</v>
      </c>
      <c r="B820" s="49">
        <v>8975</v>
      </c>
      <c r="C820" s="49" t="s">
        <v>213</v>
      </c>
      <c r="D820" s="49" t="s">
        <v>214</v>
      </c>
      <c r="E820" s="51" t="str">
        <f ca="1">IF(ISERROR(INDIRECT(CONCATENATE("FIPs_codes!",ADDRESS((MATCH($D820,INDIRECT($C820),0)+MATCH($C820,FIPs_codes!$G$1:$G$3296,0)-1),COLUMN(FIPs_codes!A818))))),"",INDIRECT(CONCATENATE("FIPs_codes!",ADDRESS((MATCH($D820,INDIRECT($C820),0)+MATCH($C820,FIPs_codes!$G$1:$G$3296,0)-1),COLUMN(FIPs_codes!A818)))))</f>
        <v>40129</v>
      </c>
      <c r="F820" s="51">
        <f ca="1">IF(ISERROR(INDIRECT(CONCATENATE("FIPs_codes!",ADDRESS((MATCH($D820,INDIRECT($C820),0)+MATCH($C820,FIPs_codes!$G$1:$G$3296,0)-1),COLUMN(FIPs_codes!C818))))),"",INDIRECT(CONCATENATE("FIPs_codes!",ADDRESS((MATCH($D820,INDIRECT($C820),0)+MATCH($C820,FIPs_codes!$G$1:$G$3296,0)-1),COLUMN(FIPs_codes!C818)))))</f>
        <v>6</v>
      </c>
      <c r="G820" s="51" t="s">
        <v>329</v>
      </c>
      <c r="H820" s="51" t="s">
        <v>217</v>
      </c>
      <c r="I820" s="53" t="s">
        <v>574</v>
      </c>
      <c r="J820" s="55" t="s">
        <v>268</v>
      </c>
      <c r="K820" s="49" t="s">
        <v>78</v>
      </c>
      <c r="L820" s="49" t="s">
        <v>269</v>
      </c>
      <c r="M820" s="49" t="s">
        <v>57</v>
      </c>
      <c r="N820" s="57" t="s">
        <v>363</v>
      </c>
      <c r="O820" s="57">
        <v>2008</v>
      </c>
      <c r="P820" s="57" t="s">
        <v>575</v>
      </c>
      <c r="Q820" s="128">
        <v>145</v>
      </c>
      <c r="R820" s="49" t="s">
        <v>244</v>
      </c>
      <c r="S820" s="59" t="s">
        <v>60</v>
      </c>
      <c r="T820" s="47" t="s">
        <v>223</v>
      </c>
      <c r="U820" s="49" t="s">
        <v>134</v>
      </c>
      <c r="V820" s="57" t="s">
        <v>308</v>
      </c>
      <c r="W820" s="61" t="s">
        <v>225</v>
      </c>
      <c r="X820" s="61" t="s">
        <v>226</v>
      </c>
      <c r="Y820" s="61">
        <v>41046</v>
      </c>
      <c r="Z820" s="49">
        <v>75</v>
      </c>
      <c r="AA820" s="128">
        <v>825</v>
      </c>
      <c r="AB820" s="49" t="s">
        <v>66</v>
      </c>
      <c r="AC820" s="128">
        <v>678</v>
      </c>
      <c r="AD820" s="49" t="s">
        <v>227</v>
      </c>
      <c r="AE820" s="57" t="s">
        <v>235</v>
      </c>
      <c r="AF820" s="57" t="s">
        <v>236</v>
      </c>
      <c r="AG820" s="49" t="s">
        <v>229</v>
      </c>
      <c r="AH820" s="49">
        <v>0</v>
      </c>
      <c r="AI820" s="49">
        <v>53.6</v>
      </c>
      <c r="AJ820" s="49">
        <v>53.6</v>
      </c>
      <c r="AK820" s="57">
        <v>0</v>
      </c>
      <c r="AL820" s="26">
        <v>0</v>
      </c>
      <c r="AM820" s="55" t="s">
        <v>230</v>
      </c>
      <c r="AN820" s="49" t="s">
        <v>231</v>
      </c>
      <c r="AO820" s="49" t="s">
        <v>232</v>
      </c>
      <c r="AP820" s="63" t="s">
        <v>16963</v>
      </c>
      <c r="AQ820" s="27" t="str">
        <f t="shared" si="28"/>
        <v>Record Complete</v>
      </c>
      <c r="AR820" s="53" t="s">
        <v>234</v>
      </c>
      <c r="AS820" s="5" t="str">
        <f t="shared" si="29"/>
        <v/>
      </c>
      <c r="AT820" t="s">
        <v>17200</v>
      </c>
    </row>
    <row r="821" spans="1:46" ht="15.75" thickBot="1" x14ac:dyDescent="0.3">
      <c r="A821" s="48" t="s">
        <v>573</v>
      </c>
      <c r="B821" s="50">
        <v>8975</v>
      </c>
      <c r="C821" s="50" t="s">
        <v>213</v>
      </c>
      <c r="D821" s="50" t="s">
        <v>214</v>
      </c>
      <c r="E821" s="51" t="str">
        <f ca="1">IF(ISERROR(INDIRECT(CONCATENATE("FIPs_codes!",ADDRESS((MATCH($D821,INDIRECT($C821),0)+MATCH($C821,FIPs_codes!$G$1:$G$3296,0)-1),COLUMN(FIPs_codes!A819))))),"",INDIRECT(CONCATENATE("FIPs_codes!",ADDRESS((MATCH($D821,INDIRECT($C821),0)+MATCH($C821,FIPs_codes!$G$1:$G$3296,0)-1),COLUMN(FIPs_codes!A819)))))</f>
        <v>40129</v>
      </c>
      <c r="F821" s="51">
        <f ca="1">IF(ISERROR(INDIRECT(CONCATENATE("FIPs_codes!",ADDRESS((MATCH($D821,INDIRECT($C821),0)+MATCH($C821,FIPs_codes!$G$1:$G$3296,0)-1),COLUMN(FIPs_codes!C819))))),"",INDIRECT(CONCATENATE("FIPs_codes!",ADDRESS((MATCH($D821,INDIRECT($C821),0)+MATCH($C821,FIPs_codes!$G$1:$G$3296,0)-1),COLUMN(FIPs_codes!C819)))))</f>
        <v>6</v>
      </c>
      <c r="G821" s="52" t="s">
        <v>329</v>
      </c>
      <c r="H821" s="52" t="s">
        <v>217</v>
      </c>
      <c r="I821" s="54" t="s">
        <v>574</v>
      </c>
      <c r="J821" s="56" t="s">
        <v>268</v>
      </c>
      <c r="K821" s="50" t="s">
        <v>78</v>
      </c>
      <c r="L821" s="50" t="s">
        <v>269</v>
      </c>
      <c r="M821" s="50" t="s">
        <v>57</v>
      </c>
      <c r="N821" s="58" t="s">
        <v>363</v>
      </c>
      <c r="O821" s="58">
        <v>2008</v>
      </c>
      <c r="P821" s="58" t="s">
        <v>575</v>
      </c>
      <c r="Q821" s="126">
        <v>145</v>
      </c>
      <c r="R821" s="50" t="s">
        <v>244</v>
      </c>
      <c r="S821" s="60" t="s">
        <v>60</v>
      </c>
      <c r="T821" s="48" t="s">
        <v>223</v>
      </c>
      <c r="U821" s="50" t="s">
        <v>134</v>
      </c>
      <c r="V821" s="58" t="s">
        <v>308</v>
      </c>
      <c r="W821" s="62" t="s">
        <v>225</v>
      </c>
      <c r="X821" s="62" t="s">
        <v>226</v>
      </c>
      <c r="Y821" s="62">
        <v>41046</v>
      </c>
      <c r="Z821" s="50">
        <v>75</v>
      </c>
      <c r="AA821" s="126">
        <v>825</v>
      </c>
      <c r="AB821" s="50" t="s">
        <v>66</v>
      </c>
      <c r="AC821" s="126">
        <v>678</v>
      </c>
      <c r="AD821" s="50" t="s">
        <v>227</v>
      </c>
      <c r="AE821" s="58" t="s">
        <v>235</v>
      </c>
      <c r="AF821" s="58" t="s">
        <v>236</v>
      </c>
      <c r="AG821" s="50" t="s">
        <v>229</v>
      </c>
      <c r="AH821" s="50">
        <v>0</v>
      </c>
      <c r="AI821" s="50">
        <v>89.3</v>
      </c>
      <c r="AJ821" s="50">
        <v>89.3</v>
      </c>
      <c r="AK821" s="58">
        <v>0</v>
      </c>
      <c r="AL821" s="26">
        <v>0</v>
      </c>
      <c r="AM821" s="56" t="s">
        <v>230</v>
      </c>
      <c r="AN821" s="50" t="s">
        <v>231</v>
      </c>
      <c r="AO821" s="50" t="s">
        <v>232</v>
      </c>
      <c r="AP821" s="63" t="s">
        <v>16963</v>
      </c>
      <c r="AQ821" s="27" t="str">
        <f t="shared" si="28"/>
        <v>Record Complete</v>
      </c>
      <c r="AR821" s="54" t="s">
        <v>234</v>
      </c>
      <c r="AS821" s="5" t="str">
        <f t="shared" si="29"/>
        <v/>
      </c>
      <c r="AT821" t="s">
        <v>17200</v>
      </c>
    </row>
    <row r="822" spans="1:46" ht="15.75" thickBot="1" x14ac:dyDescent="0.3">
      <c r="A822" s="30" t="s">
        <v>576</v>
      </c>
      <c r="B822" s="32">
        <v>8703</v>
      </c>
      <c r="C822" s="32" t="s">
        <v>213</v>
      </c>
      <c r="D822" s="32" t="s">
        <v>350</v>
      </c>
      <c r="E822" s="51" t="str">
        <f ca="1">IF(ISERROR(INDIRECT(CONCATENATE("FIPs_codes!",ADDRESS((MATCH($D822,INDIRECT($C822),0)+MATCH($C822,FIPs_codes!$G$1:$G$3296,0)-1),COLUMN(FIPs_codes!A820))))),"",INDIRECT(CONCATENATE("FIPs_codes!",ADDRESS((MATCH($D822,INDIRECT($C822),0)+MATCH($C822,FIPs_codes!$G$1:$G$3296,0)-1),COLUMN(FIPs_codes!A820)))))</f>
        <v>40045</v>
      </c>
      <c r="F822" s="51">
        <f ca="1">IF(ISERROR(INDIRECT(CONCATENATE("FIPs_codes!",ADDRESS((MATCH($D822,INDIRECT($C822),0)+MATCH($C822,FIPs_codes!$G$1:$G$3296,0)-1),COLUMN(FIPs_codes!C820))))),"",INDIRECT(CONCATENATE("FIPs_codes!",ADDRESS((MATCH($D822,INDIRECT($C822),0)+MATCH($C822,FIPs_codes!$G$1:$G$3296,0)-1),COLUMN(FIPs_codes!C820)))))</f>
        <v>6</v>
      </c>
      <c r="G822" s="34" t="s">
        <v>329</v>
      </c>
      <c r="H822" s="34" t="s">
        <v>217</v>
      </c>
      <c r="I822" s="36" t="s">
        <v>577</v>
      </c>
      <c r="J822" s="38" t="s">
        <v>268</v>
      </c>
      <c r="K822" s="32" t="s">
        <v>78</v>
      </c>
      <c r="L822" s="32" t="s">
        <v>269</v>
      </c>
      <c r="M822" s="32" t="s">
        <v>57</v>
      </c>
      <c r="N822" s="40" t="s">
        <v>363</v>
      </c>
      <c r="O822" s="40">
        <v>2011</v>
      </c>
      <c r="P822" s="40" t="s">
        <v>578</v>
      </c>
      <c r="Q822" s="125">
        <v>145</v>
      </c>
      <c r="R822" s="32" t="s">
        <v>244</v>
      </c>
      <c r="S822" s="42" t="s">
        <v>60</v>
      </c>
      <c r="T822" s="30" t="s">
        <v>223</v>
      </c>
      <c r="U822" s="32" t="s">
        <v>134</v>
      </c>
      <c r="V822" s="40" t="s">
        <v>224</v>
      </c>
      <c r="W822" s="44" t="s">
        <v>225</v>
      </c>
      <c r="X822" s="44" t="s">
        <v>226</v>
      </c>
      <c r="Y822" s="44">
        <v>41037</v>
      </c>
      <c r="Z822" s="32">
        <v>74</v>
      </c>
      <c r="AA822" s="125">
        <v>782</v>
      </c>
      <c r="AB822" s="32" t="s">
        <v>66</v>
      </c>
      <c r="AC822" s="125">
        <v>678</v>
      </c>
      <c r="AD822" s="32" t="s">
        <v>227</v>
      </c>
      <c r="AE822" s="40" t="s">
        <v>235</v>
      </c>
      <c r="AF822" s="40" t="s">
        <v>236</v>
      </c>
      <c r="AG822" s="32" t="s">
        <v>229</v>
      </c>
      <c r="AH822" s="32">
        <v>2.7</v>
      </c>
      <c r="AI822" s="32">
        <v>10.199999999999999</v>
      </c>
      <c r="AJ822" s="32">
        <v>12.8</v>
      </c>
      <c r="AK822" s="40">
        <v>0</v>
      </c>
      <c r="AL822" s="26">
        <v>0.20930232558139539</v>
      </c>
      <c r="AM822" s="38" t="s">
        <v>230</v>
      </c>
      <c r="AN822" s="32" t="s">
        <v>231</v>
      </c>
      <c r="AO822" s="32" t="s">
        <v>232</v>
      </c>
      <c r="AP822" s="63" t="s">
        <v>16963</v>
      </c>
      <c r="AQ822" s="27" t="str">
        <f t="shared" si="28"/>
        <v>Record Complete</v>
      </c>
      <c r="AR822" s="36"/>
      <c r="AS822" s="5" t="str">
        <f t="shared" si="29"/>
        <v/>
      </c>
      <c r="AT822" t="s">
        <v>17200</v>
      </c>
    </row>
    <row r="823" spans="1:46" ht="15.75" thickBot="1" x14ac:dyDescent="0.3">
      <c r="A823" s="29" t="s">
        <v>576</v>
      </c>
      <c r="B823" s="31">
        <v>8703</v>
      </c>
      <c r="C823" s="31" t="s">
        <v>213</v>
      </c>
      <c r="D823" s="31" t="s">
        <v>350</v>
      </c>
      <c r="E823" s="51" t="str">
        <f ca="1">IF(ISERROR(INDIRECT(CONCATENATE("FIPs_codes!",ADDRESS((MATCH($D823,INDIRECT($C823),0)+MATCH($C823,FIPs_codes!$G$1:$G$3296,0)-1),COLUMN(FIPs_codes!A821))))),"",INDIRECT(CONCATENATE("FIPs_codes!",ADDRESS((MATCH($D823,INDIRECT($C823),0)+MATCH($C823,FIPs_codes!$G$1:$G$3296,0)-1),COLUMN(FIPs_codes!A821)))))</f>
        <v>40045</v>
      </c>
      <c r="F823" s="51">
        <f ca="1">IF(ISERROR(INDIRECT(CONCATENATE("FIPs_codes!",ADDRESS((MATCH($D823,INDIRECT($C823),0)+MATCH($C823,FIPs_codes!$G$1:$G$3296,0)-1),COLUMN(FIPs_codes!C821))))),"",INDIRECT(CONCATENATE("FIPs_codes!",ADDRESS((MATCH($D823,INDIRECT($C823),0)+MATCH($C823,FIPs_codes!$G$1:$G$3296,0)-1),COLUMN(FIPs_codes!C821)))))</f>
        <v>6</v>
      </c>
      <c r="G823" s="33" t="s">
        <v>329</v>
      </c>
      <c r="H823" s="33" t="s">
        <v>217</v>
      </c>
      <c r="I823" s="35" t="s">
        <v>577</v>
      </c>
      <c r="J823" s="37" t="s">
        <v>268</v>
      </c>
      <c r="K823" s="31" t="s">
        <v>78</v>
      </c>
      <c r="L823" s="31" t="s">
        <v>269</v>
      </c>
      <c r="M823" s="31" t="s">
        <v>57</v>
      </c>
      <c r="N823" s="39" t="s">
        <v>363</v>
      </c>
      <c r="O823" s="39">
        <v>2011</v>
      </c>
      <c r="P823" s="39" t="s">
        <v>578</v>
      </c>
      <c r="Q823" s="240">
        <v>145</v>
      </c>
      <c r="R823" s="31" t="s">
        <v>244</v>
      </c>
      <c r="S823" s="41" t="s">
        <v>60</v>
      </c>
      <c r="T823" s="29" t="s">
        <v>223</v>
      </c>
      <c r="U823" s="31" t="s">
        <v>134</v>
      </c>
      <c r="V823" s="39" t="s">
        <v>224</v>
      </c>
      <c r="W823" s="43" t="s">
        <v>225</v>
      </c>
      <c r="X823" s="43" t="s">
        <v>226</v>
      </c>
      <c r="Y823" s="43">
        <v>41037</v>
      </c>
      <c r="Z823" s="31">
        <v>74</v>
      </c>
      <c r="AA823" s="240">
        <v>782</v>
      </c>
      <c r="AB823" s="31" t="s">
        <v>66</v>
      </c>
      <c r="AC823" s="240">
        <v>678</v>
      </c>
      <c r="AD823" s="31" t="s">
        <v>227</v>
      </c>
      <c r="AE823" s="39" t="s">
        <v>235</v>
      </c>
      <c r="AF823" s="39" t="s">
        <v>236</v>
      </c>
      <c r="AG823" s="31" t="s">
        <v>229</v>
      </c>
      <c r="AH823" s="31">
        <v>2</v>
      </c>
      <c r="AI823" s="31">
        <v>11.1</v>
      </c>
      <c r="AJ823" s="31">
        <v>13.2</v>
      </c>
      <c r="AK823" s="39">
        <v>0</v>
      </c>
      <c r="AL823" s="26">
        <v>0.15267175572519084</v>
      </c>
      <c r="AM823" s="37" t="s">
        <v>230</v>
      </c>
      <c r="AN823" s="31" t="s">
        <v>231</v>
      </c>
      <c r="AO823" s="31" t="s">
        <v>232</v>
      </c>
      <c r="AP823" s="63" t="s">
        <v>16963</v>
      </c>
      <c r="AQ823" s="27" t="str">
        <f t="shared" si="28"/>
        <v>Record Complete</v>
      </c>
      <c r="AR823" s="35"/>
      <c r="AS823" s="5" t="str">
        <f t="shared" si="29"/>
        <v/>
      </c>
      <c r="AT823" t="s">
        <v>17200</v>
      </c>
    </row>
    <row r="824" spans="1:46" ht="15.75" thickBot="1" x14ac:dyDescent="0.3">
      <c r="A824" s="47" t="s">
        <v>576</v>
      </c>
      <c r="B824" s="49">
        <v>8703</v>
      </c>
      <c r="C824" s="49" t="s">
        <v>213</v>
      </c>
      <c r="D824" s="49" t="s">
        <v>350</v>
      </c>
      <c r="E824" s="51" t="str">
        <f ca="1">IF(ISERROR(INDIRECT(CONCATENATE("FIPs_codes!",ADDRESS((MATCH($D824,INDIRECT($C824),0)+MATCH($C824,FIPs_codes!$G$1:$G$3296,0)-1),COLUMN(FIPs_codes!A822))))),"",INDIRECT(CONCATENATE("FIPs_codes!",ADDRESS((MATCH($D824,INDIRECT($C824),0)+MATCH($C824,FIPs_codes!$G$1:$G$3296,0)-1),COLUMN(FIPs_codes!A822)))))</f>
        <v>40045</v>
      </c>
      <c r="F824" s="51">
        <f ca="1">IF(ISERROR(INDIRECT(CONCATENATE("FIPs_codes!",ADDRESS((MATCH($D824,INDIRECT($C824),0)+MATCH($C824,FIPs_codes!$G$1:$G$3296,0)-1),COLUMN(FIPs_codes!C822))))),"",INDIRECT(CONCATENATE("FIPs_codes!",ADDRESS((MATCH($D824,INDIRECT($C824),0)+MATCH($C824,FIPs_codes!$G$1:$G$3296,0)-1),COLUMN(FIPs_codes!C822)))))</f>
        <v>6</v>
      </c>
      <c r="G824" s="51" t="s">
        <v>329</v>
      </c>
      <c r="H824" s="51" t="s">
        <v>217</v>
      </c>
      <c r="I824" s="53" t="s">
        <v>577</v>
      </c>
      <c r="J824" s="55" t="s">
        <v>268</v>
      </c>
      <c r="K824" s="49" t="s">
        <v>78</v>
      </c>
      <c r="L824" s="49" t="s">
        <v>269</v>
      </c>
      <c r="M824" s="49" t="s">
        <v>57</v>
      </c>
      <c r="N824" s="57" t="s">
        <v>363</v>
      </c>
      <c r="O824" s="57">
        <v>2011</v>
      </c>
      <c r="P824" s="57" t="s">
        <v>578</v>
      </c>
      <c r="Q824" s="128">
        <v>145</v>
      </c>
      <c r="R824" s="49" t="s">
        <v>244</v>
      </c>
      <c r="S824" s="59" t="s">
        <v>60</v>
      </c>
      <c r="T824" s="47" t="s">
        <v>223</v>
      </c>
      <c r="U824" s="49" t="s">
        <v>134</v>
      </c>
      <c r="V824" s="57" t="s">
        <v>224</v>
      </c>
      <c r="W824" s="61" t="s">
        <v>225</v>
      </c>
      <c r="X824" s="61" t="s">
        <v>226</v>
      </c>
      <c r="Y824" s="61">
        <v>41037</v>
      </c>
      <c r="Z824" s="49">
        <v>74</v>
      </c>
      <c r="AA824" s="128">
        <v>782</v>
      </c>
      <c r="AB824" s="49" t="s">
        <v>66</v>
      </c>
      <c r="AC824" s="128">
        <v>678</v>
      </c>
      <c r="AD824" s="49" t="s">
        <v>227</v>
      </c>
      <c r="AE824" s="57" t="s">
        <v>333</v>
      </c>
      <c r="AF824" s="57" t="s">
        <v>236</v>
      </c>
      <c r="AG824" s="49" t="s">
        <v>229</v>
      </c>
      <c r="AH824" s="49">
        <v>4</v>
      </c>
      <c r="AI824" s="49">
        <v>11.5</v>
      </c>
      <c r="AJ824" s="49">
        <v>15.5</v>
      </c>
      <c r="AK824" s="57">
        <v>0</v>
      </c>
      <c r="AL824" s="26">
        <v>0.25806451612903225</v>
      </c>
      <c r="AM824" s="55" t="s">
        <v>230</v>
      </c>
      <c r="AN824" s="49" t="s">
        <v>231</v>
      </c>
      <c r="AO824" s="49" t="s">
        <v>232</v>
      </c>
      <c r="AP824" s="63" t="s">
        <v>16963</v>
      </c>
      <c r="AQ824" s="27" t="str">
        <f t="shared" si="28"/>
        <v>Record Complete</v>
      </c>
      <c r="AR824" s="53"/>
      <c r="AS824" s="5" t="str">
        <f t="shared" si="29"/>
        <v/>
      </c>
      <c r="AT824" t="s">
        <v>17200</v>
      </c>
    </row>
    <row r="825" spans="1:46" ht="15.75" thickBot="1" x14ac:dyDescent="0.3">
      <c r="A825" s="48" t="s">
        <v>579</v>
      </c>
      <c r="B825" s="50">
        <v>7276</v>
      </c>
      <c r="C825" s="50" t="s">
        <v>213</v>
      </c>
      <c r="D825" s="50" t="s">
        <v>327</v>
      </c>
      <c r="E825" s="51" t="str">
        <f ca="1">IF(ISERROR(INDIRECT(CONCATENATE("FIPs_codes!",ADDRESS((MATCH($D825,INDIRECT($C825),0)+MATCH($C825,FIPs_codes!$G$1:$G$3296,0)-1),COLUMN(FIPs_codes!A823))))),"",INDIRECT(CONCATENATE("FIPs_codes!",ADDRESS((MATCH($D825,INDIRECT($C825),0)+MATCH($C825,FIPs_codes!$G$1:$G$3296,0)-1),COLUMN(FIPs_codes!A823)))))</f>
        <v>40149</v>
      </c>
      <c r="F825" s="51">
        <f ca="1">IF(ISERROR(INDIRECT(CONCATENATE("FIPs_codes!",ADDRESS((MATCH($D825,INDIRECT($C825),0)+MATCH($C825,FIPs_codes!$G$1:$G$3296,0)-1),COLUMN(FIPs_codes!C823))))),"",INDIRECT(CONCATENATE("FIPs_codes!",ADDRESS((MATCH($D825,INDIRECT($C825),0)+MATCH($C825,FIPs_codes!$G$1:$G$3296,0)-1),COLUMN(FIPs_codes!C823)))))</f>
        <v>6</v>
      </c>
      <c r="G825" s="52" t="s">
        <v>329</v>
      </c>
      <c r="H825" s="52" t="s">
        <v>217</v>
      </c>
      <c r="I825" s="54" t="s">
        <v>580</v>
      </c>
      <c r="J825" s="56" t="s">
        <v>268</v>
      </c>
      <c r="K825" s="50" t="s">
        <v>78</v>
      </c>
      <c r="L825" s="50" t="s">
        <v>269</v>
      </c>
      <c r="M825" s="50" t="s">
        <v>57</v>
      </c>
      <c r="N825" s="58" t="s">
        <v>331</v>
      </c>
      <c r="O825" s="58">
        <v>2006</v>
      </c>
      <c r="P825" s="58" t="s">
        <v>581</v>
      </c>
      <c r="Q825" s="126">
        <v>95</v>
      </c>
      <c r="R825" s="50" t="s">
        <v>60</v>
      </c>
      <c r="S825" s="60" t="s">
        <v>60</v>
      </c>
      <c r="T825" s="48" t="s">
        <v>223</v>
      </c>
      <c r="U825" s="50" t="s">
        <v>307</v>
      </c>
      <c r="V825" s="58" t="s">
        <v>224</v>
      </c>
      <c r="W825" s="62" t="s">
        <v>225</v>
      </c>
      <c r="X825" s="62" t="s">
        <v>226</v>
      </c>
      <c r="Y825" s="151">
        <v>40842</v>
      </c>
      <c r="Z825" s="50">
        <v>84</v>
      </c>
      <c r="AA825" s="126">
        <v>840</v>
      </c>
      <c r="AB825" s="50" t="s">
        <v>66</v>
      </c>
      <c r="AC825" s="126">
        <v>447</v>
      </c>
      <c r="AD825" s="50" t="s">
        <v>227</v>
      </c>
      <c r="AE825" s="58" t="s">
        <v>235</v>
      </c>
      <c r="AF825" s="58" t="s">
        <v>236</v>
      </c>
      <c r="AG825" s="50" t="s">
        <v>229</v>
      </c>
      <c r="AH825" s="50">
        <v>100.1</v>
      </c>
      <c r="AI825" s="50">
        <v>3034.9</v>
      </c>
      <c r="AJ825" s="50">
        <v>3135</v>
      </c>
      <c r="AK825" s="58">
        <v>0.6</v>
      </c>
      <c r="AL825" s="26">
        <v>3.1929824561403509E-2</v>
      </c>
      <c r="AM825" s="56" t="s">
        <v>230</v>
      </c>
      <c r="AN825" s="50" t="s">
        <v>231</v>
      </c>
      <c r="AO825" s="50" t="s">
        <v>232</v>
      </c>
      <c r="AP825" s="63" t="s">
        <v>16963</v>
      </c>
      <c r="AQ825" s="27" t="str">
        <f t="shared" si="28"/>
        <v>Record Complete</v>
      </c>
      <c r="AR825" s="54" t="s">
        <v>234</v>
      </c>
      <c r="AS825" s="5" t="str">
        <f t="shared" si="29"/>
        <v/>
      </c>
      <c r="AT825" t="s">
        <v>17200</v>
      </c>
    </row>
    <row r="826" spans="1:46" ht="15.75" thickBot="1" x14ac:dyDescent="0.3">
      <c r="A826" s="47" t="s">
        <v>579</v>
      </c>
      <c r="B826" s="49">
        <v>7276</v>
      </c>
      <c r="C826" s="49" t="s">
        <v>213</v>
      </c>
      <c r="D826" s="49" t="s">
        <v>327</v>
      </c>
      <c r="E826" s="51" t="str">
        <f ca="1">IF(ISERROR(INDIRECT(CONCATENATE("FIPs_codes!",ADDRESS((MATCH($D826,INDIRECT($C826),0)+MATCH($C826,FIPs_codes!$G$1:$G$3296,0)-1),COLUMN(FIPs_codes!A824))))),"",INDIRECT(CONCATENATE("FIPs_codes!",ADDRESS((MATCH($D826,INDIRECT($C826),0)+MATCH($C826,FIPs_codes!$G$1:$G$3296,0)-1),COLUMN(FIPs_codes!A824)))))</f>
        <v>40149</v>
      </c>
      <c r="F826" s="51">
        <f ca="1">IF(ISERROR(INDIRECT(CONCATENATE("FIPs_codes!",ADDRESS((MATCH($D826,INDIRECT($C826),0)+MATCH($C826,FIPs_codes!$G$1:$G$3296,0)-1),COLUMN(FIPs_codes!C824))))),"",INDIRECT(CONCATENATE("FIPs_codes!",ADDRESS((MATCH($D826,INDIRECT($C826),0)+MATCH($C826,FIPs_codes!$G$1:$G$3296,0)-1),COLUMN(FIPs_codes!C824)))))</f>
        <v>6</v>
      </c>
      <c r="G826" s="51" t="s">
        <v>329</v>
      </c>
      <c r="H826" s="51" t="s">
        <v>217</v>
      </c>
      <c r="I826" s="53" t="s">
        <v>580</v>
      </c>
      <c r="J826" s="55" t="s">
        <v>268</v>
      </c>
      <c r="K826" s="49" t="s">
        <v>78</v>
      </c>
      <c r="L826" s="49" t="s">
        <v>269</v>
      </c>
      <c r="M826" s="49" t="s">
        <v>57</v>
      </c>
      <c r="N826" s="57" t="s">
        <v>331</v>
      </c>
      <c r="O826" s="57">
        <v>2006</v>
      </c>
      <c r="P826" s="57" t="s">
        <v>581</v>
      </c>
      <c r="Q826" s="128">
        <v>95</v>
      </c>
      <c r="R826" s="49" t="s">
        <v>60</v>
      </c>
      <c r="S826" s="59" t="s">
        <v>60</v>
      </c>
      <c r="T826" s="47" t="s">
        <v>223</v>
      </c>
      <c r="U826" s="49" t="s">
        <v>307</v>
      </c>
      <c r="V826" s="57" t="s">
        <v>224</v>
      </c>
      <c r="W826" s="61" t="s">
        <v>225</v>
      </c>
      <c r="X826" s="61" t="s">
        <v>226</v>
      </c>
      <c r="Y826" s="153">
        <v>40842</v>
      </c>
      <c r="Z826" s="49">
        <v>84</v>
      </c>
      <c r="AA826" s="128">
        <v>840</v>
      </c>
      <c r="AB826" s="49" t="s">
        <v>66</v>
      </c>
      <c r="AC826" s="128">
        <v>447</v>
      </c>
      <c r="AD826" s="49" t="s">
        <v>227</v>
      </c>
      <c r="AE826" s="57" t="s">
        <v>235</v>
      </c>
      <c r="AF826" s="57" t="s">
        <v>236</v>
      </c>
      <c r="AG826" s="49" t="s">
        <v>229</v>
      </c>
      <c r="AH826" s="49">
        <v>99.2</v>
      </c>
      <c r="AI826" s="49">
        <v>3183.7</v>
      </c>
      <c r="AJ826" s="49">
        <v>3283</v>
      </c>
      <c r="AK826" s="57">
        <v>0.6</v>
      </c>
      <c r="AL826" s="26">
        <v>3.0217186024551469E-2</v>
      </c>
      <c r="AM826" s="55" t="s">
        <v>230</v>
      </c>
      <c r="AN826" s="49" t="s">
        <v>231</v>
      </c>
      <c r="AO826" s="49" t="s">
        <v>232</v>
      </c>
      <c r="AP826" s="63" t="s">
        <v>16963</v>
      </c>
      <c r="AQ826" s="27" t="str">
        <f t="shared" si="28"/>
        <v>Record Complete</v>
      </c>
      <c r="AR826" s="53" t="s">
        <v>234</v>
      </c>
      <c r="AS826" s="5" t="str">
        <f t="shared" si="29"/>
        <v/>
      </c>
      <c r="AT826" t="s">
        <v>17200</v>
      </c>
    </row>
    <row r="827" spans="1:46" ht="15.75" thickBot="1" x14ac:dyDescent="0.3">
      <c r="A827" s="29" t="s">
        <v>579</v>
      </c>
      <c r="B827" s="31">
        <v>7276</v>
      </c>
      <c r="C827" s="31" t="s">
        <v>213</v>
      </c>
      <c r="D827" s="31" t="s">
        <v>327</v>
      </c>
      <c r="E827" s="51" t="str">
        <f ca="1">IF(ISERROR(INDIRECT(CONCATENATE("FIPs_codes!",ADDRESS((MATCH($D827,INDIRECT($C827),0)+MATCH($C827,FIPs_codes!$G$1:$G$3296,0)-1),COLUMN(FIPs_codes!A825))))),"",INDIRECT(CONCATENATE("FIPs_codes!",ADDRESS((MATCH($D827,INDIRECT($C827),0)+MATCH($C827,FIPs_codes!$G$1:$G$3296,0)-1),COLUMN(FIPs_codes!A825)))))</f>
        <v>40149</v>
      </c>
      <c r="F827" s="51">
        <f ca="1">IF(ISERROR(INDIRECT(CONCATENATE("FIPs_codes!",ADDRESS((MATCH($D827,INDIRECT($C827),0)+MATCH($C827,FIPs_codes!$G$1:$G$3296,0)-1),COLUMN(FIPs_codes!C825))))),"",INDIRECT(CONCATENATE("FIPs_codes!",ADDRESS((MATCH($D827,INDIRECT($C827),0)+MATCH($C827,FIPs_codes!$G$1:$G$3296,0)-1),COLUMN(FIPs_codes!C825)))))</f>
        <v>6</v>
      </c>
      <c r="G827" s="33" t="s">
        <v>329</v>
      </c>
      <c r="H827" s="33" t="s">
        <v>217</v>
      </c>
      <c r="I827" s="35" t="s">
        <v>580</v>
      </c>
      <c r="J827" s="37" t="s">
        <v>268</v>
      </c>
      <c r="K827" s="31" t="s">
        <v>78</v>
      </c>
      <c r="L827" s="31" t="s">
        <v>269</v>
      </c>
      <c r="M827" s="31" t="s">
        <v>57</v>
      </c>
      <c r="N827" s="39" t="s">
        <v>331</v>
      </c>
      <c r="O827" s="39">
        <v>2006</v>
      </c>
      <c r="P827" s="39" t="s">
        <v>581</v>
      </c>
      <c r="Q827" s="240">
        <v>95</v>
      </c>
      <c r="R827" s="31" t="s">
        <v>60</v>
      </c>
      <c r="S827" s="41" t="s">
        <v>60</v>
      </c>
      <c r="T827" s="29" t="s">
        <v>223</v>
      </c>
      <c r="U827" s="31" t="s">
        <v>307</v>
      </c>
      <c r="V827" s="39" t="s">
        <v>224</v>
      </c>
      <c r="W827" s="43" t="s">
        <v>225</v>
      </c>
      <c r="X827" s="43" t="s">
        <v>226</v>
      </c>
      <c r="Y827" s="274">
        <v>40842</v>
      </c>
      <c r="Z827" s="31">
        <v>84</v>
      </c>
      <c r="AA827" s="240">
        <v>840</v>
      </c>
      <c r="AB827" s="31" t="s">
        <v>66</v>
      </c>
      <c r="AC827" s="240">
        <v>447</v>
      </c>
      <c r="AD827" s="31" t="s">
        <v>227</v>
      </c>
      <c r="AE827" s="39" t="s">
        <v>235</v>
      </c>
      <c r="AF827" s="39" t="s">
        <v>236</v>
      </c>
      <c r="AG827" s="31" t="s">
        <v>229</v>
      </c>
      <c r="AH827" s="31">
        <v>126.3</v>
      </c>
      <c r="AI827" s="31">
        <v>3200.8</v>
      </c>
      <c r="AJ827" s="31">
        <v>3327.2</v>
      </c>
      <c r="AK827" s="39">
        <v>0.7</v>
      </c>
      <c r="AL827" s="26">
        <v>3.7960987045775593E-2</v>
      </c>
      <c r="AM827" s="37" t="s">
        <v>230</v>
      </c>
      <c r="AN827" s="31" t="s">
        <v>231</v>
      </c>
      <c r="AO827" s="31" t="s">
        <v>232</v>
      </c>
      <c r="AP827" s="63" t="s">
        <v>16963</v>
      </c>
      <c r="AQ827" s="27" t="str">
        <f t="shared" si="28"/>
        <v>Record Complete</v>
      </c>
      <c r="AR827" s="35" t="s">
        <v>234</v>
      </c>
      <c r="AS827" s="5" t="str">
        <f t="shared" si="29"/>
        <v/>
      </c>
      <c r="AT827" t="s">
        <v>17200</v>
      </c>
    </row>
    <row r="828" spans="1:46" ht="15.75" thickBot="1" x14ac:dyDescent="0.3">
      <c r="A828" s="30" t="s">
        <v>582</v>
      </c>
      <c r="B828" s="32">
        <v>8904</v>
      </c>
      <c r="C828" s="32" t="s">
        <v>213</v>
      </c>
      <c r="D828" s="32" t="s">
        <v>214</v>
      </c>
      <c r="E828" s="51" t="str">
        <f ca="1">IF(ISERROR(INDIRECT(CONCATENATE("FIPs_codes!",ADDRESS((MATCH($D828,INDIRECT($C828),0)+MATCH($C828,FIPs_codes!$G$1:$G$3296,0)-1),COLUMN(FIPs_codes!A826))))),"",INDIRECT(CONCATENATE("FIPs_codes!",ADDRESS((MATCH($D828,INDIRECT($C828),0)+MATCH($C828,FIPs_codes!$G$1:$G$3296,0)-1),COLUMN(FIPs_codes!A826)))))</f>
        <v>40129</v>
      </c>
      <c r="F828" s="51">
        <f ca="1">IF(ISERROR(INDIRECT(CONCATENATE("FIPs_codes!",ADDRESS((MATCH($D828,INDIRECT($C828),0)+MATCH($C828,FIPs_codes!$G$1:$G$3296,0)-1),COLUMN(FIPs_codes!C826))))),"",INDIRECT(CONCATENATE("FIPs_codes!",ADDRESS((MATCH($D828,INDIRECT($C828),0)+MATCH($C828,FIPs_codes!$G$1:$G$3296,0)-1),COLUMN(FIPs_codes!C826)))))</f>
        <v>6</v>
      </c>
      <c r="G828" s="32" t="s">
        <v>266</v>
      </c>
      <c r="H828" s="32" t="s">
        <v>217</v>
      </c>
      <c r="I828" s="36" t="s">
        <v>583</v>
      </c>
      <c r="J828" s="38" t="s">
        <v>268</v>
      </c>
      <c r="K828" s="32" t="s">
        <v>78</v>
      </c>
      <c r="L828" s="32" t="s">
        <v>269</v>
      </c>
      <c r="M828" s="32" t="s">
        <v>57</v>
      </c>
      <c r="N828" s="40" t="s">
        <v>303</v>
      </c>
      <c r="O828" s="40">
        <v>1993</v>
      </c>
      <c r="P828" s="40" t="s">
        <v>252</v>
      </c>
      <c r="Q828" s="32">
        <v>95</v>
      </c>
      <c r="R828" s="32" t="s">
        <v>244</v>
      </c>
      <c r="S828" s="42" t="s">
        <v>60</v>
      </c>
      <c r="T828" s="30" t="s">
        <v>271</v>
      </c>
      <c r="U828" s="32" t="s">
        <v>134</v>
      </c>
      <c r="V828" s="40" t="s">
        <v>254</v>
      </c>
      <c r="W828" s="44" t="s">
        <v>225</v>
      </c>
      <c r="X828" s="44" t="s">
        <v>65</v>
      </c>
      <c r="Y828" s="44">
        <v>40989</v>
      </c>
      <c r="Z828" s="32">
        <v>84</v>
      </c>
      <c r="AA828" s="32">
        <v>1037</v>
      </c>
      <c r="AB828" s="32" t="s">
        <v>66</v>
      </c>
      <c r="AC828" s="32">
        <v>9453</v>
      </c>
      <c r="AD828" s="32" t="s">
        <v>272</v>
      </c>
      <c r="AE828" s="40" t="s">
        <v>255</v>
      </c>
      <c r="AF828" s="40" t="s">
        <v>256</v>
      </c>
      <c r="AG828" s="32" t="s">
        <v>229</v>
      </c>
      <c r="AH828" s="32">
        <v>0</v>
      </c>
      <c r="AI828" s="32">
        <v>2477.5</v>
      </c>
      <c r="AJ828" s="32">
        <v>2477.5</v>
      </c>
      <c r="AK828" s="40">
        <v>6.5</v>
      </c>
      <c r="AL828" s="26">
        <v>0</v>
      </c>
      <c r="AM828" s="38" t="s">
        <v>230</v>
      </c>
      <c r="AN828" s="32" t="s">
        <v>257</v>
      </c>
      <c r="AO828" s="32" t="s">
        <v>258</v>
      </c>
      <c r="AP828" s="63" t="s">
        <v>259</v>
      </c>
      <c r="AQ828" s="27" t="str">
        <f t="shared" si="28"/>
        <v>Record Complete</v>
      </c>
      <c r="AR828" s="36" t="s">
        <v>234</v>
      </c>
      <c r="AS828" s="5" t="str">
        <f t="shared" si="29"/>
        <v/>
      </c>
      <c r="AT828" t="s">
        <v>17200</v>
      </c>
    </row>
    <row r="829" spans="1:46" ht="15.75" thickBot="1" x14ac:dyDescent="0.3">
      <c r="A829" s="29" t="s">
        <v>582</v>
      </c>
      <c r="B829" s="31">
        <v>8904</v>
      </c>
      <c r="C829" s="31" t="s">
        <v>213</v>
      </c>
      <c r="D829" s="31" t="s">
        <v>214</v>
      </c>
      <c r="E829" s="51" t="str">
        <f ca="1">IF(ISERROR(INDIRECT(CONCATENATE("FIPs_codes!",ADDRESS((MATCH($D829,INDIRECT($C829),0)+MATCH($C829,FIPs_codes!$G$1:$G$3296,0)-1),COLUMN(FIPs_codes!A827))))),"",INDIRECT(CONCATENATE("FIPs_codes!",ADDRESS((MATCH($D829,INDIRECT($C829),0)+MATCH($C829,FIPs_codes!$G$1:$G$3296,0)-1),COLUMN(FIPs_codes!A827)))))</f>
        <v>40129</v>
      </c>
      <c r="F829" s="51">
        <f ca="1">IF(ISERROR(INDIRECT(CONCATENATE("FIPs_codes!",ADDRESS((MATCH($D829,INDIRECT($C829),0)+MATCH($C829,FIPs_codes!$G$1:$G$3296,0)-1),COLUMN(FIPs_codes!C827))))),"",INDIRECT(CONCATENATE("FIPs_codes!",ADDRESS((MATCH($D829,INDIRECT($C829),0)+MATCH($C829,FIPs_codes!$G$1:$G$3296,0)-1),COLUMN(FIPs_codes!C827)))))</f>
        <v>6</v>
      </c>
      <c r="G829" s="31" t="s">
        <v>266</v>
      </c>
      <c r="H829" s="31" t="s">
        <v>217</v>
      </c>
      <c r="I829" s="35" t="s">
        <v>583</v>
      </c>
      <c r="J829" s="37" t="s">
        <v>268</v>
      </c>
      <c r="K829" s="31" t="s">
        <v>78</v>
      </c>
      <c r="L829" s="31" t="s">
        <v>269</v>
      </c>
      <c r="M829" s="31" t="s">
        <v>57</v>
      </c>
      <c r="N829" s="39" t="s">
        <v>303</v>
      </c>
      <c r="O829" s="39">
        <v>1993</v>
      </c>
      <c r="P829" s="39" t="s">
        <v>252</v>
      </c>
      <c r="Q829" s="31">
        <v>95</v>
      </c>
      <c r="R829" s="31" t="s">
        <v>244</v>
      </c>
      <c r="S829" s="41" t="s">
        <v>60</v>
      </c>
      <c r="T829" s="29" t="s">
        <v>271</v>
      </c>
      <c r="U829" s="31" t="s">
        <v>134</v>
      </c>
      <c r="V829" s="39" t="s">
        <v>254</v>
      </c>
      <c r="W829" s="43" t="s">
        <v>225</v>
      </c>
      <c r="X829" s="43" t="s">
        <v>65</v>
      </c>
      <c r="Y829" s="43">
        <v>40989</v>
      </c>
      <c r="Z829" s="31">
        <v>84</v>
      </c>
      <c r="AA829" s="31">
        <v>1037</v>
      </c>
      <c r="AB829" s="31" t="s">
        <v>66</v>
      </c>
      <c r="AC829" s="31">
        <v>9453</v>
      </c>
      <c r="AD829" s="31" t="s">
        <v>272</v>
      </c>
      <c r="AE829" s="39" t="s">
        <v>255</v>
      </c>
      <c r="AF829" s="39" t="s">
        <v>256</v>
      </c>
      <c r="AG829" s="31" t="s">
        <v>229</v>
      </c>
      <c r="AH829" s="31">
        <v>0</v>
      </c>
      <c r="AI829" s="31">
        <v>2524.6</v>
      </c>
      <c r="AJ829" s="31">
        <v>2524.6</v>
      </c>
      <c r="AK829" s="39">
        <v>6.4</v>
      </c>
      <c r="AL829" s="26">
        <v>0</v>
      </c>
      <c r="AM829" s="37" t="s">
        <v>230</v>
      </c>
      <c r="AN829" s="31" t="s">
        <v>257</v>
      </c>
      <c r="AO829" s="31" t="s">
        <v>258</v>
      </c>
      <c r="AP829" s="63" t="s">
        <v>259</v>
      </c>
      <c r="AQ829" s="27" t="str">
        <f t="shared" si="28"/>
        <v>Record Complete</v>
      </c>
      <c r="AR829" s="35" t="s">
        <v>234</v>
      </c>
      <c r="AS829" s="5" t="str">
        <f t="shared" si="29"/>
        <v/>
      </c>
      <c r="AT829" t="s">
        <v>17200</v>
      </c>
    </row>
    <row r="830" spans="1:46" ht="15.75" thickBot="1" x14ac:dyDescent="0.3">
      <c r="A830" s="30" t="s">
        <v>582</v>
      </c>
      <c r="B830" s="32">
        <v>8904</v>
      </c>
      <c r="C830" s="32" t="s">
        <v>213</v>
      </c>
      <c r="D830" s="32" t="s">
        <v>214</v>
      </c>
      <c r="E830" s="51" t="str">
        <f ca="1">IF(ISERROR(INDIRECT(CONCATENATE("FIPs_codes!",ADDRESS((MATCH($D830,INDIRECT($C830),0)+MATCH($C830,FIPs_codes!$G$1:$G$3296,0)-1),COLUMN(FIPs_codes!A828))))),"",INDIRECT(CONCATENATE("FIPs_codes!",ADDRESS((MATCH($D830,INDIRECT($C830),0)+MATCH($C830,FIPs_codes!$G$1:$G$3296,0)-1),COLUMN(FIPs_codes!A828)))))</f>
        <v>40129</v>
      </c>
      <c r="F830" s="51">
        <f ca="1">IF(ISERROR(INDIRECT(CONCATENATE("FIPs_codes!",ADDRESS((MATCH($D830,INDIRECT($C830),0)+MATCH($C830,FIPs_codes!$G$1:$G$3296,0)-1),COLUMN(FIPs_codes!C828))))),"",INDIRECT(CONCATENATE("FIPs_codes!",ADDRESS((MATCH($D830,INDIRECT($C830),0)+MATCH($C830,FIPs_codes!$G$1:$G$3296,0)-1),COLUMN(FIPs_codes!C828)))))</f>
        <v>6</v>
      </c>
      <c r="G830" s="32" t="s">
        <v>266</v>
      </c>
      <c r="H830" s="32" t="s">
        <v>217</v>
      </c>
      <c r="I830" s="36" t="s">
        <v>583</v>
      </c>
      <c r="J830" s="38" t="s">
        <v>268</v>
      </c>
      <c r="K830" s="32" t="s">
        <v>78</v>
      </c>
      <c r="L830" s="32" t="s">
        <v>269</v>
      </c>
      <c r="M830" s="32" t="s">
        <v>57</v>
      </c>
      <c r="N830" s="40" t="s">
        <v>303</v>
      </c>
      <c r="O830" s="40">
        <v>1993</v>
      </c>
      <c r="P830" s="40" t="s">
        <v>252</v>
      </c>
      <c r="Q830" s="32">
        <v>95</v>
      </c>
      <c r="R830" s="32" t="s">
        <v>244</v>
      </c>
      <c r="S830" s="42" t="s">
        <v>60</v>
      </c>
      <c r="T830" s="30" t="s">
        <v>271</v>
      </c>
      <c r="U830" s="32" t="s">
        <v>134</v>
      </c>
      <c r="V830" s="40" t="s">
        <v>254</v>
      </c>
      <c r="W830" s="44" t="s">
        <v>225</v>
      </c>
      <c r="X830" s="44" t="s">
        <v>65</v>
      </c>
      <c r="Y830" s="44">
        <v>40989</v>
      </c>
      <c r="Z830" s="32">
        <v>84</v>
      </c>
      <c r="AA830" s="32">
        <v>1037</v>
      </c>
      <c r="AB830" s="32" t="s">
        <v>66</v>
      </c>
      <c r="AC830" s="32">
        <v>9453</v>
      </c>
      <c r="AD830" s="32" t="s">
        <v>272</v>
      </c>
      <c r="AE830" s="40" t="s">
        <v>255</v>
      </c>
      <c r="AF830" s="40" t="s">
        <v>256</v>
      </c>
      <c r="AG830" s="32" t="s">
        <v>229</v>
      </c>
      <c r="AH830" s="32">
        <v>0</v>
      </c>
      <c r="AI830" s="32">
        <v>2525.6999999999998</v>
      </c>
      <c r="AJ830" s="32">
        <v>2525.6999999999998</v>
      </c>
      <c r="AK830" s="40">
        <v>6.5</v>
      </c>
      <c r="AL830" s="26">
        <v>0</v>
      </c>
      <c r="AM830" s="38" t="s">
        <v>230</v>
      </c>
      <c r="AN830" s="32" t="s">
        <v>257</v>
      </c>
      <c r="AO830" s="32" t="s">
        <v>258</v>
      </c>
      <c r="AP830" s="63" t="s">
        <v>259</v>
      </c>
      <c r="AQ830" s="27" t="str">
        <f t="shared" si="28"/>
        <v>Record Complete</v>
      </c>
      <c r="AR830" s="36" t="s">
        <v>234</v>
      </c>
      <c r="AS830" s="5" t="str">
        <f t="shared" si="29"/>
        <v/>
      </c>
      <c r="AT830" t="s">
        <v>17200</v>
      </c>
    </row>
    <row r="831" spans="1:46" ht="15.75" thickBot="1" x14ac:dyDescent="0.3">
      <c r="A831" s="29" t="s">
        <v>584</v>
      </c>
      <c r="B831" s="31">
        <v>9062</v>
      </c>
      <c r="C831" s="31" t="s">
        <v>213</v>
      </c>
      <c r="D831" s="31" t="s">
        <v>290</v>
      </c>
      <c r="E831" s="51" t="str">
        <f ca="1">IF(ISERROR(INDIRECT(CONCATENATE("FIPs_codes!",ADDRESS((MATCH($D831,INDIRECT($C831),0)+MATCH($C831,FIPs_codes!$G$1:$G$3296,0)-1),COLUMN(FIPs_codes!A829))))),"",INDIRECT(CONCATENATE("FIPs_codes!",ADDRESS((MATCH($D831,INDIRECT($C831),0)+MATCH($C831,FIPs_codes!$G$1:$G$3296,0)-1),COLUMN(FIPs_codes!A829)))))</f>
        <v>40151</v>
      </c>
      <c r="F831" s="51">
        <f ca="1">IF(ISERROR(INDIRECT(CONCATENATE("FIPs_codes!",ADDRESS((MATCH($D831,INDIRECT($C831),0)+MATCH($C831,FIPs_codes!$G$1:$G$3296,0)-1),COLUMN(FIPs_codes!C829))))),"",INDIRECT(CONCATENATE("FIPs_codes!",ADDRESS((MATCH($D831,INDIRECT($C831),0)+MATCH($C831,FIPs_codes!$G$1:$G$3296,0)-1),COLUMN(FIPs_codes!C829)))))</f>
        <v>6</v>
      </c>
      <c r="G831" s="33" t="s">
        <v>329</v>
      </c>
      <c r="H831" s="33" t="s">
        <v>217</v>
      </c>
      <c r="I831" s="35" t="s">
        <v>585</v>
      </c>
      <c r="J831" s="37" t="s">
        <v>268</v>
      </c>
      <c r="K831" s="31" t="s">
        <v>78</v>
      </c>
      <c r="L831" s="31" t="s">
        <v>269</v>
      </c>
      <c r="M831" s="31" t="s">
        <v>57</v>
      </c>
      <c r="N831" s="39" t="s">
        <v>342</v>
      </c>
      <c r="O831" s="39">
        <v>2012</v>
      </c>
      <c r="P831" s="39" t="s">
        <v>586</v>
      </c>
      <c r="Q831" s="240">
        <v>215</v>
      </c>
      <c r="R831" s="31" t="s">
        <v>244</v>
      </c>
      <c r="S831" s="41" t="s">
        <v>60</v>
      </c>
      <c r="T831" s="29" t="s">
        <v>223</v>
      </c>
      <c r="U831" s="31" t="s">
        <v>134</v>
      </c>
      <c r="V831" s="39" t="s">
        <v>224</v>
      </c>
      <c r="W831" s="43" t="s">
        <v>225</v>
      </c>
      <c r="X831" s="43" t="s">
        <v>226</v>
      </c>
      <c r="Y831" s="43">
        <v>41019</v>
      </c>
      <c r="Z831" s="31">
        <v>79</v>
      </c>
      <c r="AA831" s="240">
        <v>933</v>
      </c>
      <c r="AB831" s="31" t="s">
        <v>66</v>
      </c>
      <c r="AC831" s="240">
        <v>1043</v>
      </c>
      <c r="AD831" s="31" t="s">
        <v>227</v>
      </c>
      <c r="AE831" s="39" t="s">
        <v>235</v>
      </c>
      <c r="AF831" s="39" t="s">
        <v>236</v>
      </c>
      <c r="AG831" s="31" t="s">
        <v>229</v>
      </c>
      <c r="AH831" s="31">
        <v>0</v>
      </c>
      <c r="AI831" s="31">
        <v>25.6</v>
      </c>
      <c r="AJ831" s="31">
        <v>25.6</v>
      </c>
      <c r="AK831" s="39">
        <v>0</v>
      </c>
      <c r="AL831" s="26">
        <v>0</v>
      </c>
      <c r="AM831" s="37" t="s">
        <v>230</v>
      </c>
      <c r="AN831" s="31" t="s">
        <v>231</v>
      </c>
      <c r="AO831" s="31" t="s">
        <v>232</v>
      </c>
      <c r="AP831" s="63" t="s">
        <v>16963</v>
      </c>
      <c r="AQ831" s="27" t="str">
        <f t="shared" si="28"/>
        <v>Record Complete</v>
      </c>
      <c r="AR831" s="35"/>
      <c r="AS831" s="5" t="str">
        <f t="shared" si="29"/>
        <v/>
      </c>
      <c r="AT831" t="s">
        <v>17200</v>
      </c>
    </row>
    <row r="832" spans="1:46" ht="15.75" thickBot="1" x14ac:dyDescent="0.3">
      <c r="A832" s="47" t="s">
        <v>584</v>
      </c>
      <c r="B832" s="49">
        <v>9062</v>
      </c>
      <c r="C832" s="49" t="s">
        <v>213</v>
      </c>
      <c r="D832" s="49" t="s">
        <v>290</v>
      </c>
      <c r="E832" s="51" t="str">
        <f ca="1">IF(ISERROR(INDIRECT(CONCATENATE("FIPs_codes!",ADDRESS((MATCH($D832,INDIRECT($C832),0)+MATCH($C832,FIPs_codes!$G$1:$G$3296,0)-1),COLUMN(FIPs_codes!A830))))),"",INDIRECT(CONCATENATE("FIPs_codes!",ADDRESS((MATCH($D832,INDIRECT($C832),0)+MATCH($C832,FIPs_codes!$G$1:$G$3296,0)-1),COLUMN(FIPs_codes!A830)))))</f>
        <v>40151</v>
      </c>
      <c r="F832" s="51">
        <f ca="1">IF(ISERROR(INDIRECT(CONCATENATE("FIPs_codes!",ADDRESS((MATCH($D832,INDIRECT($C832),0)+MATCH($C832,FIPs_codes!$G$1:$G$3296,0)-1),COLUMN(FIPs_codes!C830))))),"",INDIRECT(CONCATENATE("FIPs_codes!",ADDRESS((MATCH($D832,INDIRECT($C832),0)+MATCH($C832,FIPs_codes!$G$1:$G$3296,0)-1),COLUMN(FIPs_codes!C830)))))</f>
        <v>6</v>
      </c>
      <c r="G832" s="51" t="s">
        <v>329</v>
      </c>
      <c r="H832" s="51" t="s">
        <v>217</v>
      </c>
      <c r="I832" s="53" t="s">
        <v>585</v>
      </c>
      <c r="J832" s="55" t="s">
        <v>268</v>
      </c>
      <c r="K832" s="49" t="s">
        <v>78</v>
      </c>
      <c r="L832" s="49" t="s">
        <v>269</v>
      </c>
      <c r="M832" s="49" t="s">
        <v>57</v>
      </c>
      <c r="N832" s="57" t="s">
        <v>342</v>
      </c>
      <c r="O832" s="57">
        <v>2012</v>
      </c>
      <c r="P832" s="57" t="s">
        <v>586</v>
      </c>
      <c r="Q832" s="128">
        <v>215</v>
      </c>
      <c r="R832" s="49" t="s">
        <v>244</v>
      </c>
      <c r="S832" s="59" t="s">
        <v>60</v>
      </c>
      <c r="T832" s="47" t="s">
        <v>223</v>
      </c>
      <c r="U832" s="49" t="s">
        <v>134</v>
      </c>
      <c r="V832" s="57" t="s">
        <v>224</v>
      </c>
      <c r="W832" s="61" t="s">
        <v>225</v>
      </c>
      <c r="X832" s="61" t="s">
        <v>226</v>
      </c>
      <c r="Y832" s="61">
        <v>41019</v>
      </c>
      <c r="Z832" s="49">
        <v>79</v>
      </c>
      <c r="AA832" s="128">
        <v>933</v>
      </c>
      <c r="AB832" s="49" t="s">
        <v>66</v>
      </c>
      <c r="AC832" s="128">
        <v>1043</v>
      </c>
      <c r="AD832" s="49" t="s">
        <v>227</v>
      </c>
      <c r="AE832" s="57" t="s">
        <v>235</v>
      </c>
      <c r="AF832" s="57" t="s">
        <v>236</v>
      </c>
      <c r="AG832" s="49" t="s">
        <v>229</v>
      </c>
      <c r="AH832" s="49">
        <v>0</v>
      </c>
      <c r="AI832" s="49">
        <v>26.9</v>
      </c>
      <c r="AJ832" s="49">
        <v>26.9</v>
      </c>
      <c r="AK832" s="57">
        <v>0</v>
      </c>
      <c r="AL832" s="26">
        <v>0</v>
      </c>
      <c r="AM832" s="55" t="s">
        <v>230</v>
      </c>
      <c r="AN832" s="49" t="s">
        <v>231</v>
      </c>
      <c r="AO832" s="49" t="s">
        <v>232</v>
      </c>
      <c r="AP832" s="63" t="s">
        <v>16963</v>
      </c>
      <c r="AQ832" s="27" t="str">
        <f t="shared" si="28"/>
        <v>Record Complete</v>
      </c>
      <c r="AR832" s="53"/>
      <c r="AS832" s="5" t="str">
        <f t="shared" si="29"/>
        <v/>
      </c>
      <c r="AT832" t="s">
        <v>17200</v>
      </c>
    </row>
    <row r="833" spans="1:46" ht="15.75" thickBot="1" x14ac:dyDescent="0.3">
      <c r="A833" s="48" t="s">
        <v>584</v>
      </c>
      <c r="B833" s="50">
        <v>9062</v>
      </c>
      <c r="C833" s="50" t="s">
        <v>213</v>
      </c>
      <c r="D833" s="50" t="s">
        <v>290</v>
      </c>
      <c r="E833" s="51" t="str">
        <f ca="1">IF(ISERROR(INDIRECT(CONCATENATE("FIPs_codes!",ADDRESS((MATCH($D833,INDIRECT($C833),0)+MATCH($C833,FIPs_codes!$G$1:$G$3296,0)-1),COLUMN(FIPs_codes!A831))))),"",INDIRECT(CONCATENATE("FIPs_codes!",ADDRESS((MATCH($D833,INDIRECT($C833),0)+MATCH($C833,FIPs_codes!$G$1:$G$3296,0)-1),COLUMN(FIPs_codes!A831)))))</f>
        <v>40151</v>
      </c>
      <c r="F833" s="51">
        <f ca="1">IF(ISERROR(INDIRECT(CONCATENATE("FIPs_codes!",ADDRESS((MATCH($D833,INDIRECT($C833),0)+MATCH($C833,FIPs_codes!$G$1:$G$3296,0)-1),COLUMN(FIPs_codes!C831))))),"",INDIRECT(CONCATENATE("FIPs_codes!",ADDRESS((MATCH($D833,INDIRECT($C833),0)+MATCH($C833,FIPs_codes!$G$1:$G$3296,0)-1),COLUMN(FIPs_codes!C831)))))</f>
        <v>6</v>
      </c>
      <c r="G833" s="52" t="s">
        <v>329</v>
      </c>
      <c r="H833" s="52" t="s">
        <v>217</v>
      </c>
      <c r="I833" s="54" t="s">
        <v>585</v>
      </c>
      <c r="J833" s="56" t="s">
        <v>268</v>
      </c>
      <c r="K833" s="50" t="s">
        <v>78</v>
      </c>
      <c r="L833" s="50" t="s">
        <v>269</v>
      </c>
      <c r="M833" s="50" t="s">
        <v>57</v>
      </c>
      <c r="N833" s="58" t="s">
        <v>342</v>
      </c>
      <c r="O833" s="58">
        <v>2012</v>
      </c>
      <c r="P833" s="58" t="s">
        <v>586</v>
      </c>
      <c r="Q833" s="126">
        <v>215</v>
      </c>
      <c r="R833" s="50" t="s">
        <v>244</v>
      </c>
      <c r="S833" s="60" t="s">
        <v>60</v>
      </c>
      <c r="T833" s="48" t="s">
        <v>223</v>
      </c>
      <c r="U833" s="50" t="s">
        <v>134</v>
      </c>
      <c r="V833" s="58" t="s">
        <v>224</v>
      </c>
      <c r="W833" s="62" t="s">
        <v>225</v>
      </c>
      <c r="X833" s="62" t="s">
        <v>226</v>
      </c>
      <c r="Y833" s="62">
        <v>41019</v>
      </c>
      <c r="Z833" s="50">
        <v>79</v>
      </c>
      <c r="AA833" s="126">
        <v>933</v>
      </c>
      <c r="AB833" s="50" t="s">
        <v>66</v>
      </c>
      <c r="AC833" s="126">
        <v>1043</v>
      </c>
      <c r="AD833" s="50" t="s">
        <v>227</v>
      </c>
      <c r="AE833" s="58" t="s">
        <v>235</v>
      </c>
      <c r="AF833" s="58" t="s">
        <v>236</v>
      </c>
      <c r="AG833" s="50" t="s">
        <v>229</v>
      </c>
      <c r="AH833" s="50">
        <v>0.1</v>
      </c>
      <c r="AI833" s="50">
        <v>30.4</v>
      </c>
      <c r="AJ833" s="50">
        <v>30.5</v>
      </c>
      <c r="AK833" s="58">
        <v>0</v>
      </c>
      <c r="AL833" s="26">
        <v>3.2786885245901639E-3</v>
      </c>
      <c r="AM833" s="56" t="s">
        <v>230</v>
      </c>
      <c r="AN833" s="50" t="s">
        <v>231</v>
      </c>
      <c r="AO833" s="50" t="s">
        <v>232</v>
      </c>
      <c r="AP833" s="63" t="s">
        <v>16963</v>
      </c>
      <c r="AQ833" s="27" t="str">
        <f t="shared" si="28"/>
        <v>Record Complete</v>
      </c>
      <c r="AR833" s="54"/>
      <c r="AS833" s="5" t="str">
        <f t="shared" si="29"/>
        <v/>
      </c>
      <c r="AT833" t="s">
        <v>17200</v>
      </c>
    </row>
    <row r="834" spans="1:46" ht="15.75" thickBot="1" x14ac:dyDescent="0.3">
      <c r="A834" s="30" t="s">
        <v>589</v>
      </c>
      <c r="B834" s="32">
        <v>6526</v>
      </c>
      <c r="C834" s="32" t="s">
        <v>213</v>
      </c>
      <c r="D834" s="32" t="s">
        <v>310</v>
      </c>
      <c r="E834" s="51" t="str">
        <f ca="1">IF(ISERROR(INDIRECT(CONCATENATE("FIPs_codes!",ADDRESS((MATCH($D834,INDIRECT($C834),0)+MATCH($C834,FIPs_codes!$G$1:$G$3296,0)-1),COLUMN(FIPs_codes!A832))))),"",INDIRECT(CONCATENATE("FIPs_codes!",ADDRESS((MATCH($D834,INDIRECT($C834),0)+MATCH($C834,FIPs_codes!$G$1:$G$3296,0)-1),COLUMN(FIPs_codes!A832)))))</f>
        <v>40093</v>
      </c>
      <c r="F834" s="51">
        <f ca="1">IF(ISERROR(INDIRECT(CONCATENATE("FIPs_codes!",ADDRESS((MATCH($D834,INDIRECT($C834),0)+MATCH($C834,FIPs_codes!$G$1:$G$3296,0)-1),COLUMN(FIPs_codes!C832))))),"",INDIRECT(CONCATENATE("FIPs_codes!",ADDRESS((MATCH($D834,INDIRECT($C834),0)+MATCH($C834,FIPs_codes!$G$1:$G$3296,0)-1),COLUMN(FIPs_codes!C832)))))</f>
        <v>6</v>
      </c>
      <c r="G834" s="32" t="s">
        <v>249</v>
      </c>
      <c r="H834" s="32" t="s">
        <v>217</v>
      </c>
      <c r="I834" s="36" t="s">
        <v>590</v>
      </c>
      <c r="J834" s="38" t="s">
        <v>219</v>
      </c>
      <c r="K834" s="32" t="s">
        <v>78</v>
      </c>
      <c r="L834" s="32" t="s">
        <v>220</v>
      </c>
      <c r="M834" s="32" t="s">
        <v>57</v>
      </c>
      <c r="N834" s="40" t="s">
        <v>261</v>
      </c>
      <c r="O834" s="40">
        <v>2008</v>
      </c>
      <c r="P834" s="40" t="s">
        <v>252</v>
      </c>
      <c r="Q834" s="32">
        <v>1340</v>
      </c>
      <c r="R834" s="32" t="s">
        <v>245</v>
      </c>
      <c r="S834" s="42" t="s">
        <v>60</v>
      </c>
      <c r="T834" s="30" t="s">
        <v>253</v>
      </c>
      <c r="U834" s="32" t="s">
        <v>134</v>
      </c>
      <c r="V834" s="40" t="s">
        <v>254</v>
      </c>
      <c r="W834" s="44" t="s">
        <v>225</v>
      </c>
      <c r="X834" s="44" t="s">
        <v>65</v>
      </c>
      <c r="Y834" s="44">
        <v>40211</v>
      </c>
      <c r="Z834" s="32">
        <v>99</v>
      </c>
      <c r="AA834" s="32">
        <v>855</v>
      </c>
      <c r="AB834" s="32" t="s">
        <v>66</v>
      </c>
      <c r="AC834" s="32">
        <v>153123</v>
      </c>
      <c r="AD834" s="32" t="s">
        <v>262</v>
      </c>
      <c r="AE834" s="40" t="s">
        <v>255</v>
      </c>
      <c r="AF834" s="40" t="s">
        <v>256</v>
      </c>
      <c r="AG834" s="32" t="s">
        <v>229</v>
      </c>
      <c r="AH834" s="32">
        <v>31.78</v>
      </c>
      <c r="AI834" s="32">
        <v>123.91</v>
      </c>
      <c r="AJ834" s="32">
        <v>155.69999999999999</v>
      </c>
      <c r="AK834" s="40">
        <v>9.66</v>
      </c>
      <c r="AL834" s="26">
        <v>0.20412357890680199</v>
      </c>
      <c r="AM834" s="38" t="s">
        <v>230</v>
      </c>
      <c r="AN834" s="32" t="s">
        <v>257</v>
      </c>
      <c r="AO834" s="32" t="s">
        <v>258</v>
      </c>
      <c r="AP834" s="63" t="s">
        <v>259</v>
      </c>
      <c r="AQ834" s="27" t="str">
        <f t="shared" si="28"/>
        <v>Record Complete</v>
      </c>
      <c r="AR834" s="36" t="s">
        <v>234</v>
      </c>
      <c r="AS834" s="5" t="str">
        <f t="shared" si="29"/>
        <v/>
      </c>
      <c r="AT834" t="s">
        <v>17200</v>
      </c>
    </row>
    <row r="835" spans="1:46" ht="15.75" thickBot="1" x14ac:dyDescent="0.3">
      <c r="A835" s="48" t="s">
        <v>589</v>
      </c>
      <c r="B835" s="50">
        <v>6526</v>
      </c>
      <c r="C835" s="50" t="s">
        <v>213</v>
      </c>
      <c r="D835" s="50" t="s">
        <v>310</v>
      </c>
      <c r="E835" s="51" t="str">
        <f ca="1">IF(ISERROR(INDIRECT(CONCATENATE("FIPs_codes!",ADDRESS((MATCH($D835,INDIRECT($C835),0)+MATCH($C835,FIPs_codes!$G$1:$G$3296,0)-1),COLUMN(FIPs_codes!A833))))),"",INDIRECT(CONCATENATE("FIPs_codes!",ADDRESS((MATCH($D835,INDIRECT($C835),0)+MATCH($C835,FIPs_codes!$G$1:$G$3296,0)-1),COLUMN(FIPs_codes!A833)))))</f>
        <v>40093</v>
      </c>
      <c r="F835" s="51">
        <f ca="1">IF(ISERROR(INDIRECT(CONCATENATE("FIPs_codes!",ADDRESS((MATCH($D835,INDIRECT($C835),0)+MATCH($C835,FIPs_codes!$G$1:$G$3296,0)-1),COLUMN(FIPs_codes!C833))))),"",INDIRECT(CONCATENATE("FIPs_codes!",ADDRESS((MATCH($D835,INDIRECT($C835),0)+MATCH($C835,FIPs_codes!$G$1:$G$3296,0)-1),COLUMN(FIPs_codes!C833)))))</f>
        <v>6</v>
      </c>
      <c r="G835" s="50" t="s">
        <v>249</v>
      </c>
      <c r="H835" s="50" t="s">
        <v>217</v>
      </c>
      <c r="I835" s="54" t="s">
        <v>590</v>
      </c>
      <c r="J835" s="56" t="s">
        <v>219</v>
      </c>
      <c r="K835" s="50" t="s">
        <v>78</v>
      </c>
      <c r="L835" s="50" t="s">
        <v>220</v>
      </c>
      <c r="M835" s="50" t="s">
        <v>57</v>
      </c>
      <c r="N835" s="58" t="s">
        <v>261</v>
      </c>
      <c r="O835" s="58">
        <v>2008</v>
      </c>
      <c r="P835" s="58" t="s">
        <v>252</v>
      </c>
      <c r="Q835" s="50">
        <v>1340</v>
      </c>
      <c r="R835" s="50" t="s">
        <v>245</v>
      </c>
      <c r="S835" s="60" t="s">
        <v>60</v>
      </c>
      <c r="T835" s="48" t="s">
        <v>253</v>
      </c>
      <c r="U835" s="50" t="s">
        <v>134</v>
      </c>
      <c r="V835" s="58" t="s">
        <v>254</v>
      </c>
      <c r="W835" s="62" t="s">
        <v>225</v>
      </c>
      <c r="X835" s="62" t="s">
        <v>65</v>
      </c>
      <c r="Y835" s="62">
        <v>40211</v>
      </c>
      <c r="Z835" s="50">
        <v>99</v>
      </c>
      <c r="AA835" s="50">
        <v>855</v>
      </c>
      <c r="AB835" s="50" t="s">
        <v>66</v>
      </c>
      <c r="AC835" s="50">
        <v>153123</v>
      </c>
      <c r="AD835" s="50" t="s">
        <v>262</v>
      </c>
      <c r="AE835" s="58" t="s">
        <v>255</v>
      </c>
      <c r="AF835" s="58" t="s">
        <v>256</v>
      </c>
      <c r="AG835" s="50" t="s">
        <v>229</v>
      </c>
      <c r="AH835" s="50">
        <v>33.5</v>
      </c>
      <c r="AI835" s="50">
        <v>122.47</v>
      </c>
      <c r="AJ835" s="50">
        <v>156</v>
      </c>
      <c r="AK835" s="58">
        <v>9.6199999999999992</v>
      </c>
      <c r="AL835" s="26">
        <v>0.21478489453099955</v>
      </c>
      <c r="AM835" s="56" t="s">
        <v>230</v>
      </c>
      <c r="AN835" s="50" t="s">
        <v>257</v>
      </c>
      <c r="AO835" s="50" t="s">
        <v>258</v>
      </c>
      <c r="AP835" s="63" t="s">
        <v>259</v>
      </c>
      <c r="AQ835" s="27" t="str">
        <f t="shared" si="28"/>
        <v>Record Complete</v>
      </c>
      <c r="AR835" s="54" t="s">
        <v>234</v>
      </c>
      <c r="AS835" s="5" t="str">
        <f t="shared" si="29"/>
        <v/>
      </c>
      <c r="AT835" t="s">
        <v>17200</v>
      </c>
    </row>
    <row r="836" spans="1:46" ht="15.75" thickBot="1" x14ac:dyDescent="0.3">
      <c r="A836" s="47" t="s">
        <v>589</v>
      </c>
      <c r="B836" s="49">
        <v>6526</v>
      </c>
      <c r="C836" s="49" t="s">
        <v>213</v>
      </c>
      <c r="D836" s="49" t="s">
        <v>310</v>
      </c>
      <c r="E836" s="51" t="str">
        <f ca="1">IF(ISERROR(INDIRECT(CONCATENATE("FIPs_codes!",ADDRESS((MATCH($D836,INDIRECT($C836),0)+MATCH($C836,FIPs_codes!$G$1:$G$3296,0)-1),COLUMN(FIPs_codes!A834))))),"",INDIRECT(CONCATENATE("FIPs_codes!",ADDRESS((MATCH($D836,INDIRECT($C836),0)+MATCH($C836,FIPs_codes!$G$1:$G$3296,0)-1),COLUMN(FIPs_codes!A834)))))</f>
        <v>40093</v>
      </c>
      <c r="F836" s="51">
        <f ca="1">IF(ISERROR(INDIRECT(CONCATENATE("FIPs_codes!",ADDRESS((MATCH($D836,INDIRECT($C836),0)+MATCH($C836,FIPs_codes!$G$1:$G$3296,0)-1),COLUMN(FIPs_codes!C834))))),"",INDIRECT(CONCATENATE("FIPs_codes!",ADDRESS((MATCH($D836,INDIRECT($C836),0)+MATCH($C836,FIPs_codes!$G$1:$G$3296,0)-1),COLUMN(FIPs_codes!C834)))))</f>
        <v>6</v>
      </c>
      <c r="G836" s="49" t="s">
        <v>249</v>
      </c>
      <c r="H836" s="49" t="s">
        <v>217</v>
      </c>
      <c r="I836" s="53" t="s">
        <v>590</v>
      </c>
      <c r="J836" s="55" t="s">
        <v>219</v>
      </c>
      <c r="K836" s="49" t="s">
        <v>78</v>
      </c>
      <c r="L836" s="49" t="s">
        <v>220</v>
      </c>
      <c r="M836" s="49" t="s">
        <v>57</v>
      </c>
      <c r="N836" s="57" t="s">
        <v>261</v>
      </c>
      <c r="O836" s="57">
        <v>2008</v>
      </c>
      <c r="P836" s="57" t="s">
        <v>252</v>
      </c>
      <c r="Q836" s="49">
        <v>1340</v>
      </c>
      <c r="R836" s="49" t="s">
        <v>245</v>
      </c>
      <c r="S836" s="59" t="s">
        <v>60</v>
      </c>
      <c r="T836" s="47" t="s">
        <v>253</v>
      </c>
      <c r="U836" s="49" t="s">
        <v>134</v>
      </c>
      <c r="V836" s="57" t="s">
        <v>254</v>
      </c>
      <c r="W836" s="61" t="s">
        <v>225</v>
      </c>
      <c r="X836" s="61" t="s">
        <v>65</v>
      </c>
      <c r="Y836" s="61">
        <v>40211</v>
      </c>
      <c r="Z836" s="49">
        <v>99</v>
      </c>
      <c r="AA836" s="49">
        <v>855</v>
      </c>
      <c r="AB836" s="49" t="s">
        <v>66</v>
      </c>
      <c r="AC836" s="49">
        <v>153123</v>
      </c>
      <c r="AD836" s="49" t="s">
        <v>262</v>
      </c>
      <c r="AE836" s="57" t="s">
        <v>255</v>
      </c>
      <c r="AF836" s="57" t="s">
        <v>256</v>
      </c>
      <c r="AG836" s="49" t="s">
        <v>229</v>
      </c>
      <c r="AH836" s="49">
        <v>31.99</v>
      </c>
      <c r="AI836" s="49">
        <v>127.02</v>
      </c>
      <c r="AJ836" s="49">
        <v>159.01</v>
      </c>
      <c r="AK836" s="57">
        <v>9.61</v>
      </c>
      <c r="AL836" s="26">
        <v>0.20118231557763663</v>
      </c>
      <c r="AM836" s="55" t="s">
        <v>230</v>
      </c>
      <c r="AN836" s="49" t="s">
        <v>257</v>
      </c>
      <c r="AO836" s="49" t="s">
        <v>258</v>
      </c>
      <c r="AP836" s="63" t="s">
        <v>259</v>
      </c>
      <c r="AQ836" s="27" t="str">
        <f t="shared" ref="AQ836:AQ899" si="30">IF(OR(ISBLANK(B836),ISBLANK(C836),ISBLANK(D836),ISBLANK(G836),ISBLANK(H836),NOT(OR(NOT(ISBLANK(J836)),AND(NOT(ISBLANK(K836)),NOT(ISBLANK(L836))))),ISBLANK(M836),ISBLANK(Q836),ISBLANK(R836),ISBLANK(U836),ISBLANK(W836),ISBLANK(X836),ISBLANK(Y836),ISBLANK(Z836),ISBLANK(AA836),ISBLANK(AB836),ISBLANK(AC836),ISBLANK(AD836),ISBLANK(AM836),ISBLANK(AN836),AND(ISBLANK(AO836),ISBLANK(AP836))),"Record incomplete","Record Complete")</f>
        <v>Record Complete</v>
      </c>
      <c r="AR836" s="53" t="s">
        <v>234</v>
      </c>
      <c r="AS836" s="5" t="str">
        <f t="shared" ref="AS836:AS899" si="31">IF(AND(A835=A835,K836=K835,L836=L835,N836=N835,Y836=Y835,Z836=Z835,AJ836=AJ835,AI836=AI835),"DUP","")</f>
        <v/>
      </c>
      <c r="AT836" t="s">
        <v>17200</v>
      </c>
    </row>
    <row r="837" spans="1:46" ht="15.75" thickBot="1" x14ac:dyDescent="0.3">
      <c r="A837" s="48" t="s">
        <v>589</v>
      </c>
      <c r="B837" s="50">
        <v>6526</v>
      </c>
      <c r="C837" s="50" t="s">
        <v>213</v>
      </c>
      <c r="D837" s="50" t="s">
        <v>310</v>
      </c>
      <c r="E837" s="51" t="str">
        <f ca="1">IF(ISERROR(INDIRECT(CONCATENATE("FIPs_codes!",ADDRESS((MATCH($D837,INDIRECT($C837),0)+MATCH($C837,FIPs_codes!$G$1:$G$3296,0)-1),COLUMN(FIPs_codes!A835))))),"",INDIRECT(CONCATENATE("FIPs_codes!",ADDRESS((MATCH($D837,INDIRECT($C837),0)+MATCH($C837,FIPs_codes!$G$1:$G$3296,0)-1),COLUMN(FIPs_codes!A835)))))</f>
        <v>40093</v>
      </c>
      <c r="F837" s="51">
        <f ca="1">IF(ISERROR(INDIRECT(CONCATENATE("FIPs_codes!",ADDRESS((MATCH($D837,INDIRECT($C837),0)+MATCH($C837,FIPs_codes!$G$1:$G$3296,0)-1),COLUMN(FIPs_codes!C835))))),"",INDIRECT(CONCATENATE("FIPs_codes!",ADDRESS((MATCH($D837,INDIRECT($C837),0)+MATCH($C837,FIPs_codes!$G$1:$G$3296,0)-1),COLUMN(FIPs_codes!C835)))))</f>
        <v>6</v>
      </c>
      <c r="G837" s="50" t="s">
        <v>249</v>
      </c>
      <c r="H837" s="50" t="s">
        <v>217</v>
      </c>
      <c r="I837" s="54" t="s">
        <v>590</v>
      </c>
      <c r="J837" s="56" t="s">
        <v>219</v>
      </c>
      <c r="K837" s="50" t="s">
        <v>78</v>
      </c>
      <c r="L837" s="50" t="s">
        <v>220</v>
      </c>
      <c r="M837" s="50" t="s">
        <v>57</v>
      </c>
      <c r="N837" s="58" t="s">
        <v>261</v>
      </c>
      <c r="O837" s="58">
        <v>2008</v>
      </c>
      <c r="P837" s="58" t="s">
        <v>288</v>
      </c>
      <c r="Q837" s="50">
        <v>1340</v>
      </c>
      <c r="R837" s="50" t="s">
        <v>245</v>
      </c>
      <c r="S837" s="60" t="s">
        <v>60</v>
      </c>
      <c r="T837" s="48" t="s">
        <v>253</v>
      </c>
      <c r="U837" s="50" t="s">
        <v>134</v>
      </c>
      <c r="V837" s="58" t="s">
        <v>254</v>
      </c>
      <c r="W837" s="62" t="s">
        <v>225</v>
      </c>
      <c r="X837" s="62" t="s">
        <v>65</v>
      </c>
      <c r="Y837" s="62">
        <v>40211</v>
      </c>
      <c r="Z837" s="50">
        <v>77</v>
      </c>
      <c r="AA837" s="50">
        <v>855</v>
      </c>
      <c r="AB837" s="50" t="s">
        <v>66</v>
      </c>
      <c r="AC837" s="50">
        <v>91707</v>
      </c>
      <c r="AD837" s="50" t="s">
        <v>262</v>
      </c>
      <c r="AE837" s="58" t="s">
        <v>255</v>
      </c>
      <c r="AF837" s="58" t="s">
        <v>256</v>
      </c>
      <c r="AG837" s="50" t="s">
        <v>229</v>
      </c>
      <c r="AH837" s="50">
        <v>87.03</v>
      </c>
      <c r="AI837" s="50">
        <v>175.58</v>
      </c>
      <c r="AJ837" s="50">
        <v>262.61</v>
      </c>
      <c r="AK837" s="58">
        <v>8.49</v>
      </c>
      <c r="AL837" s="26">
        <v>0.33140398309279917</v>
      </c>
      <c r="AM837" s="56" t="s">
        <v>230</v>
      </c>
      <c r="AN837" s="50" t="s">
        <v>257</v>
      </c>
      <c r="AO837" s="50" t="s">
        <v>258</v>
      </c>
      <c r="AP837" s="63" t="s">
        <v>259</v>
      </c>
      <c r="AQ837" s="27" t="str">
        <f t="shared" si="30"/>
        <v>Record Complete</v>
      </c>
      <c r="AR837" s="54" t="s">
        <v>234</v>
      </c>
      <c r="AS837" s="5" t="str">
        <f t="shared" si="31"/>
        <v/>
      </c>
      <c r="AT837" t="s">
        <v>17200</v>
      </c>
    </row>
    <row r="838" spans="1:46" ht="15.75" thickBot="1" x14ac:dyDescent="0.3">
      <c r="A838" s="47" t="s">
        <v>589</v>
      </c>
      <c r="B838" s="49">
        <v>6526</v>
      </c>
      <c r="C838" s="49" t="s">
        <v>213</v>
      </c>
      <c r="D838" s="49" t="s">
        <v>310</v>
      </c>
      <c r="E838" s="51" t="str">
        <f ca="1">IF(ISERROR(INDIRECT(CONCATENATE("FIPs_codes!",ADDRESS((MATCH($D838,INDIRECT($C838),0)+MATCH($C838,FIPs_codes!$G$1:$G$3296,0)-1),COLUMN(FIPs_codes!A836))))),"",INDIRECT(CONCATENATE("FIPs_codes!",ADDRESS((MATCH($D838,INDIRECT($C838),0)+MATCH($C838,FIPs_codes!$G$1:$G$3296,0)-1),COLUMN(FIPs_codes!A836)))))</f>
        <v>40093</v>
      </c>
      <c r="F838" s="51">
        <f ca="1">IF(ISERROR(INDIRECT(CONCATENATE("FIPs_codes!",ADDRESS((MATCH($D838,INDIRECT($C838),0)+MATCH($C838,FIPs_codes!$G$1:$G$3296,0)-1),COLUMN(FIPs_codes!C836))))),"",INDIRECT(CONCATENATE("FIPs_codes!",ADDRESS((MATCH($D838,INDIRECT($C838),0)+MATCH($C838,FIPs_codes!$G$1:$G$3296,0)-1),COLUMN(FIPs_codes!C836)))))</f>
        <v>6</v>
      </c>
      <c r="G838" s="49" t="s">
        <v>249</v>
      </c>
      <c r="H838" s="49" t="s">
        <v>217</v>
      </c>
      <c r="I838" s="53" t="s">
        <v>590</v>
      </c>
      <c r="J838" s="55" t="s">
        <v>219</v>
      </c>
      <c r="K838" s="49" t="s">
        <v>78</v>
      </c>
      <c r="L838" s="49" t="s">
        <v>220</v>
      </c>
      <c r="M838" s="49" t="s">
        <v>57</v>
      </c>
      <c r="N838" s="57" t="s">
        <v>261</v>
      </c>
      <c r="O838" s="57">
        <v>2008</v>
      </c>
      <c r="P838" s="57" t="s">
        <v>288</v>
      </c>
      <c r="Q838" s="49">
        <v>1340</v>
      </c>
      <c r="R838" s="49" t="s">
        <v>245</v>
      </c>
      <c r="S838" s="59" t="s">
        <v>60</v>
      </c>
      <c r="T838" s="47" t="s">
        <v>253</v>
      </c>
      <c r="U838" s="49" t="s">
        <v>134</v>
      </c>
      <c r="V838" s="57" t="s">
        <v>254</v>
      </c>
      <c r="W838" s="61" t="s">
        <v>225</v>
      </c>
      <c r="X838" s="61" t="s">
        <v>65</v>
      </c>
      <c r="Y838" s="61">
        <v>40211</v>
      </c>
      <c r="Z838" s="49">
        <v>77</v>
      </c>
      <c r="AA838" s="49">
        <v>855</v>
      </c>
      <c r="AB838" s="49" t="s">
        <v>66</v>
      </c>
      <c r="AC838" s="49">
        <v>91707</v>
      </c>
      <c r="AD838" s="49" t="s">
        <v>262</v>
      </c>
      <c r="AE838" s="57" t="s">
        <v>255</v>
      </c>
      <c r="AF838" s="57" t="s">
        <v>256</v>
      </c>
      <c r="AG838" s="49" t="s">
        <v>229</v>
      </c>
      <c r="AH838" s="49">
        <v>92.6</v>
      </c>
      <c r="AI838" s="49">
        <v>178.76</v>
      </c>
      <c r="AJ838" s="49">
        <v>271.36</v>
      </c>
      <c r="AK838" s="57">
        <v>8.49</v>
      </c>
      <c r="AL838" s="26">
        <v>0.34124410377358488</v>
      </c>
      <c r="AM838" s="55" t="s">
        <v>230</v>
      </c>
      <c r="AN838" s="49" t="s">
        <v>257</v>
      </c>
      <c r="AO838" s="49" t="s">
        <v>258</v>
      </c>
      <c r="AP838" s="63" t="s">
        <v>259</v>
      </c>
      <c r="AQ838" s="27" t="str">
        <f t="shared" si="30"/>
        <v>Record Complete</v>
      </c>
      <c r="AR838" s="53" t="s">
        <v>234</v>
      </c>
      <c r="AS838" s="5" t="str">
        <f t="shared" si="31"/>
        <v/>
      </c>
      <c r="AT838" t="s">
        <v>17200</v>
      </c>
    </row>
    <row r="839" spans="1:46" ht="15.75" thickBot="1" x14ac:dyDescent="0.3">
      <c r="A839" s="48" t="s">
        <v>589</v>
      </c>
      <c r="B839" s="50">
        <v>6526</v>
      </c>
      <c r="C839" s="50" t="s">
        <v>213</v>
      </c>
      <c r="D839" s="50" t="s">
        <v>310</v>
      </c>
      <c r="E839" s="51" t="str">
        <f ca="1">IF(ISERROR(INDIRECT(CONCATENATE("FIPs_codes!",ADDRESS((MATCH($D839,INDIRECT($C839),0)+MATCH($C839,FIPs_codes!$G$1:$G$3296,0)-1),COLUMN(FIPs_codes!A837))))),"",INDIRECT(CONCATENATE("FIPs_codes!",ADDRESS((MATCH($D839,INDIRECT($C839),0)+MATCH($C839,FIPs_codes!$G$1:$G$3296,0)-1),COLUMN(FIPs_codes!A837)))))</f>
        <v>40093</v>
      </c>
      <c r="F839" s="51">
        <f ca="1">IF(ISERROR(INDIRECT(CONCATENATE("FIPs_codes!",ADDRESS((MATCH($D839,INDIRECT($C839),0)+MATCH($C839,FIPs_codes!$G$1:$G$3296,0)-1),COLUMN(FIPs_codes!C837))))),"",INDIRECT(CONCATENATE("FIPs_codes!",ADDRESS((MATCH($D839,INDIRECT($C839),0)+MATCH($C839,FIPs_codes!$G$1:$G$3296,0)-1),COLUMN(FIPs_codes!C837)))))</f>
        <v>6</v>
      </c>
      <c r="G839" s="50" t="s">
        <v>249</v>
      </c>
      <c r="H839" s="50" t="s">
        <v>217</v>
      </c>
      <c r="I839" s="54" t="s">
        <v>590</v>
      </c>
      <c r="J839" s="56" t="s">
        <v>219</v>
      </c>
      <c r="K839" s="50" t="s">
        <v>78</v>
      </c>
      <c r="L839" s="50" t="s">
        <v>220</v>
      </c>
      <c r="M839" s="50" t="s">
        <v>57</v>
      </c>
      <c r="N839" s="58" t="s">
        <v>261</v>
      </c>
      <c r="O839" s="58">
        <v>2008</v>
      </c>
      <c r="P839" s="58" t="s">
        <v>288</v>
      </c>
      <c r="Q839" s="50">
        <v>1340</v>
      </c>
      <c r="R839" s="50" t="s">
        <v>245</v>
      </c>
      <c r="S839" s="60" t="s">
        <v>60</v>
      </c>
      <c r="T839" s="48" t="s">
        <v>253</v>
      </c>
      <c r="U839" s="50" t="s">
        <v>134</v>
      </c>
      <c r="V839" s="58" t="s">
        <v>254</v>
      </c>
      <c r="W839" s="62" t="s">
        <v>225</v>
      </c>
      <c r="X839" s="62" t="s">
        <v>65</v>
      </c>
      <c r="Y839" s="62">
        <v>40211</v>
      </c>
      <c r="Z839" s="50">
        <v>77</v>
      </c>
      <c r="AA839" s="50">
        <v>855</v>
      </c>
      <c r="AB839" s="50" t="s">
        <v>66</v>
      </c>
      <c r="AC839" s="50">
        <v>91707</v>
      </c>
      <c r="AD839" s="50" t="s">
        <v>262</v>
      </c>
      <c r="AE839" s="58" t="s">
        <v>255</v>
      </c>
      <c r="AF839" s="58" t="s">
        <v>256</v>
      </c>
      <c r="AG839" s="50" t="s">
        <v>229</v>
      </c>
      <c r="AH839" s="50">
        <v>95.32</v>
      </c>
      <c r="AI839" s="50">
        <v>181.02</v>
      </c>
      <c r="AJ839" s="50">
        <v>276.35000000000002</v>
      </c>
      <c r="AK839" s="58">
        <v>8.44</v>
      </c>
      <c r="AL839" s="26">
        <v>0.34493739596149664</v>
      </c>
      <c r="AM839" s="56" t="s">
        <v>230</v>
      </c>
      <c r="AN839" s="50" t="s">
        <v>257</v>
      </c>
      <c r="AO839" s="50" t="s">
        <v>258</v>
      </c>
      <c r="AP839" s="63" t="s">
        <v>259</v>
      </c>
      <c r="AQ839" s="27" t="str">
        <f t="shared" si="30"/>
        <v>Record Complete</v>
      </c>
      <c r="AR839" s="54" t="s">
        <v>234</v>
      </c>
      <c r="AS839" s="5" t="str">
        <f t="shared" si="31"/>
        <v/>
      </c>
      <c r="AT839" t="s">
        <v>17200</v>
      </c>
    </row>
    <row r="840" spans="1:46" ht="15.75" thickBot="1" x14ac:dyDescent="0.3">
      <c r="A840" s="47" t="s">
        <v>589</v>
      </c>
      <c r="B840" s="49">
        <v>6526</v>
      </c>
      <c r="C840" s="49" t="s">
        <v>213</v>
      </c>
      <c r="D840" s="49" t="s">
        <v>310</v>
      </c>
      <c r="E840" s="51" t="str">
        <f ca="1">IF(ISERROR(INDIRECT(CONCATENATE("FIPs_codes!",ADDRESS((MATCH($D840,INDIRECT($C840),0)+MATCH($C840,FIPs_codes!$G$1:$G$3296,0)-1),COLUMN(FIPs_codes!A838))))),"",INDIRECT(CONCATENATE("FIPs_codes!",ADDRESS((MATCH($D840,INDIRECT($C840),0)+MATCH($C840,FIPs_codes!$G$1:$G$3296,0)-1),COLUMN(FIPs_codes!A838)))))</f>
        <v>40093</v>
      </c>
      <c r="F840" s="51">
        <f ca="1">IF(ISERROR(INDIRECT(CONCATENATE("FIPs_codes!",ADDRESS((MATCH($D840,INDIRECT($C840),0)+MATCH($C840,FIPs_codes!$G$1:$G$3296,0)-1),COLUMN(FIPs_codes!C838))))),"",INDIRECT(CONCATENATE("FIPs_codes!",ADDRESS((MATCH($D840,INDIRECT($C840),0)+MATCH($C840,FIPs_codes!$G$1:$G$3296,0)-1),COLUMN(FIPs_codes!C838)))))</f>
        <v>6</v>
      </c>
      <c r="G840" s="49" t="s">
        <v>249</v>
      </c>
      <c r="H840" s="49" t="s">
        <v>217</v>
      </c>
      <c r="I840" s="53" t="s">
        <v>590</v>
      </c>
      <c r="J840" s="55" t="s">
        <v>219</v>
      </c>
      <c r="K840" s="49" t="s">
        <v>78</v>
      </c>
      <c r="L840" s="49" t="s">
        <v>220</v>
      </c>
      <c r="M840" s="49" t="s">
        <v>57</v>
      </c>
      <c r="N840" s="57" t="s">
        <v>261</v>
      </c>
      <c r="O840" s="57">
        <v>2008</v>
      </c>
      <c r="P840" s="57" t="s">
        <v>285</v>
      </c>
      <c r="Q840" s="49">
        <v>1340</v>
      </c>
      <c r="R840" s="49" t="s">
        <v>245</v>
      </c>
      <c r="S840" s="59" t="s">
        <v>60</v>
      </c>
      <c r="T840" s="47" t="s">
        <v>253</v>
      </c>
      <c r="U840" s="49" t="s">
        <v>134</v>
      </c>
      <c r="V840" s="57" t="s">
        <v>254</v>
      </c>
      <c r="W840" s="61" t="s">
        <v>225</v>
      </c>
      <c r="X840" s="61" t="s">
        <v>65</v>
      </c>
      <c r="Y840" s="61">
        <v>40213</v>
      </c>
      <c r="Z840" s="49">
        <v>79</v>
      </c>
      <c r="AA840" s="49">
        <v>855</v>
      </c>
      <c r="AB840" s="49" t="s">
        <v>66</v>
      </c>
      <c r="AC840" s="49">
        <v>87474</v>
      </c>
      <c r="AD840" s="49" t="s">
        <v>262</v>
      </c>
      <c r="AE840" s="57" t="s">
        <v>255</v>
      </c>
      <c r="AF840" s="57" t="s">
        <v>256</v>
      </c>
      <c r="AG840" s="49" t="s">
        <v>229</v>
      </c>
      <c r="AH840" s="49">
        <v>34.270000000000003</v>
      </c>
      <c r="AI840" s="49">
        <v>166.9</v>
      </c>
      <c r="AJ840" s="49">
        <v>201.17</v>
      </c>
      <c r="AK840" s="57">
        <v>8.4499999999999993</v>
      </c>
      <c r="AL840" s="26">
        <v>0.17035343242034101</v>
      </c>
      <c r="AM840" s="55" t="s">
        <v>230</v>
      </c>
      <c r="AN840" s="49" t="s">
        <v>257</v>
      </c>
      <c r="AO840" s="49" t="s">
        <v>258</v>
      </c>
      <c r="AP840" s="63" t="s">
        <v>259</v>
      </c>
      <c r="AQ840" s="27" t="str">
        <f t="shared" si="30"/>
        <v>Record Complete</v>
      </c>
      <c r="AR840" s="53" t="s">
        <v>234</v>
      </c>
      <c r="AS840" s="5" t="str">
        <f t="shared" si="31"/>
        <v/>
      </c>
      <c r="AT840" t="s">
        <v>17200</v>
      </c>
    </row>
    <row r="841" spans="1:46" ht="15.75" thickBot="1" x14ac:dyDescent="0.3">
      <c r="A841" s="48" t="s">
        <v>589</v>
      </c>
      <c r="B841" s="50">
        <v>6526</v>
      </c>
      <c r="C841" s="50" t="s">
        <v>213</v>
      </c>
      <c r="D841" s="50" t="s">
        <v>310</v>
      </c>
      <c r="E841" s="51" t="str">
        <f ca="1">IF(ISERROR(INDIRECT(CONCATENATE("FIPs_codes!",ADDRESS((MATCH($D841,INDIRECT($C841),0)+MATCH($C841,FIPs_codes!$G$1:$G$3296,0)-1),COLUMN(FIPs_codes!A839))))),"",INDIRECT(CONCATENATE("FIPs_codes!",ADDRESS((MATCH($D841,INDIRECT($C841),0)+MATCH($C841,FIPs_codes!$G$1:$G$3296,0)-1),COLUMN(FIPs_codes!A839)))))</f>
        <v>40093</v>
      </c>
      <c r="F841" s="51">
        <f ca="1">IF(ISERROR(INDIRECT(CONCATENATE("FIPs_codes!",ADDRESS((MATCH($D841,INDIRECT($C841),0)+MATCH($C841,FIPs_codes!$G$1:$G$3296,0)-1),COLUMN(FIPs_codes!C839))))),"",INDIRECT(CONCATENATE("FIPs_codes!",ADDRESS((MATCH($D841,INDIRECT($C841),0)+MATCH($C841,FIPs_codes!$G$1:$G$3296,0)-1),COLUMN(FIPs_codes!C839)))))</f>
        <v>6</v>
      </c>
      <c r="G841" s="50" t="s">
        <v>249</v>
      </c>
      <c r="H841" s="50" t="s">
        <v>217</v>
      </c>
      <c r="I841" s="54" t="s">
        <v>590</v>
      </c>
      <c r="J841" s="56" t="s">
        <v>219</v>
      </c>
      <c r="K841" s="50" t="s">
        <v>78</v>
      </c>
      <c r="L841" s="50" t="s">
        <v>220</v>
      </c>
      <c r="M841" s="50" t="s">
        <v>57</v>
      </c>
      <c r="N841" s="58" t="s">
        <v>261</v>
      </c>
      <c r="O841" s="58">
        <v>2008</v>
      </c>
      <c r="P841" s="58" t="s">
        <v>285</v>
      </c>
      <c r="Q841" s="50">
        <v>1340</v>
      </c>
      <c r="R841" s="50" t="s">
        <v>245</v>
      </c>
      <c r="S841" s="60" t="s">
        <v>60</v>
      </c>
      <c r="T841" s="48" t="s">
        <v>253</v>
      </c>
      <c r="U841" s="50" t="s">
        <v>134</v>
      </c>
      <c r="V841" s="58" t="s">
        <v>254</v>
      </c>
      <c r="W841" s="62" t="s">
        <v>225</v>
      </c>
      <c r="X841" s="62" t="s">
        <v>65</v>
      </c>
      <c r="Y841" s="62">
        <v>40213</v>
      </c>
      <c r="Z841" s="50">
        <v>79</v>
      </c>
      <c r="AA841" s="50">
        <v>855</v>
      </c>
      <c r="AB841" s="50" t="s">
        <v>66</v>
      </c>
      <c r="AC841" s="50">
        <v>87474</v>
      </c>
      <c r="AD841" s="50" t="s">
        <v>262</v>
      </c>
      <c r="AE841" s="58" t="s">
        <v>255</v>
      </c>
      <c r="AF841" s="58" t="s">
        <v>256</v>
      </c>
      <c r="AG841" s="50" t="s">
        <v>229</v>
      </c>
      <c r="AH841" s="50">
        <v>36.520000000000003</v>
      </c>
      <c r="AI841" s="50">
        <v>165.1</v>
      </c>
      <c r="AJ841" s="50">
        <v>201.62</v>
      </c>
      <c r="AK841" s="58">
        <v>8.59</v>
      </c>
      <c r="AL841" s="26">
        <v>0.18113282412459084</v>
      </c>
      <c r="AM841" s="56" t="s">
        <v>230</v>
      </c>
      <c r="AN841" s="50" t="s">
        <v>257</v>
      </c>
      <c r="AO841" s="50" t="s">
        <v>258</v>
      </c>
      <c r="AP841" s="63" t="s">
        <v>259</v>
      </c>
      <c r="AQ841" s="27" t="str">
        <f t="shared" si="30"/>
        <v>Record Complete</v>
      </c>
      <c r="AR841" s="54" t="s">
        <v>234</v>
      </c>
      <c r="AS841" s="5" t="str">
        <f t="shared" si="31"/>
        <v/>
      </c>
      <c r="AT841" t="s">
        <v>17200</v>
      </c>
    </row>
    <row r="842" spans="1:46" ht="15.75" thickBot="1" x14ac:dyDescent="0.3">
      <c r="A842" s="47" t="s">
        <v>589</v>
      </c>
      <c r="B842" s="49">
        <v>6526</v>
      </c>
      <c r="C842" s="49" t="s">
        <v>213</v>
      </c>
      <c r="D842" s="49" t="s">
        <v>310</v>
      </c>
      <c r="E842" s="51" t="str">
        <f ca="1">IF(ISERROR(INDIRECT(CONCATENATE("FIPs_codes!",ADDRESS((MATCH($D842,INDIRECT($C842),0)+MATCH($C842,FIPs_codes!$G$1:$G$3296,0)-1),COLUMN(FIPs_codes!A840))))),"",INDIRECT(CONCATENATE("FIPs_codes!",ADDRESS((MATCH($D842,INDIRECT($C842),0)+MATCH($C842,FIPs_codes!$G$1:$G$3296,0)-1),COLUMN(FIPs_codes!A840)))))</f>
        <v>40093</v>
      </c>
      <c r="F842" s="51">
        <f ca="1">IF(ISERROR(INDIRECT(CONCATENATE("FIPs_codes!",ADDRESS((MATCH($D842,INDIRECT($C842),0)+MATCH($C842,FIPs_codes!$G$1:$G$3296,0)-1),COLUMN(FIPs_codes!C840))))),"",INDIRECT(CONCATENATE("FIPs_codes!",ADDRESS((MATCH($D842,INDIRECT($C842),0)+MATCH($C842,FIPs_codes!$G$1:$G$3296,0)-1),COLUMN(FIPs_codes!C840)))))</f>
        <v>6</v>
      </c>
      <c r="G842" s="49" t="s">
        <v>249</v>
      </c>
      <c r="H842" s="49" t="s">
        <v>217</v>
      </c>
      <c r="I842" s="53" t="s">
        <v>590</v>
      </c>
      <c r="J842" s="55" t="s">
        <v>219</v>
      </c>
      <c r="K842" s="49" t="s">
        <v>78</v>
      </c>
      <c r="L842" s="49" t="s">
        <v>220</v>
      </c>
      <c r="M842" s="49" t="s">
        <v>57</v>
      </c>
      <c r="N842" s="57" t="s">
        <v>261</v>
      </c>
      <c r="O842" s="57">
        <v>2008</v>
      </c>
      <c r="P842" s="57" t="s">
        <v>285</v>
      </c>
      <c r="Q842" s="49">
        <v>1340</v>
      </c>
      <c r="R842" s="49" t="s">
        <v>245</v>
      </c>
      <c r="S842" s="59" t="s">
        <v>60</v>
      </c>
      <c r="T842" s="47" t="s">
        <v>253</v>
      </c>
      <c r="U842" s="49" t="s">
        <v>134</v>
      </c>
      <c r="V842" s="57" t="s">
        <v>254</v>
      </c>
      <c r="W842" s="61" t="s">
        <v>225</v>
      </c>
      <c r="X842" s="61" t="s">
        <v>65</v>
      </c>
      <c r="Y842" s="61">
        <v>40213</v>
      </c>
      <c r="Z842" s="49">
        <v>79</v>
      </c>
      <c r="AA842" s="49">
        <v>855</v>
      </c>
      <c r="AB842" s="49" t="s">
        <v>66</v>
      </c>
      <c r="AC842" s="49">
        <v>87474</v>
      </c>
      <c r="AD842" s="49" t="s">
        <v>262</v>
      </c>
      <c r="AE842" s="57" t="s">
        <v>255</v>
      </c>
      <c r="AF842" s="57" t="s">
        <v>256</v>
      </c>
      <c r="AG842" s="49" t="s">
        <v>229</v>
      </c>
      <c r="AH842" s="49">
        <v>42.76</v>
      </c>
      <c r="AI842" s="49">
        <v>167.95</v>
      </c>
      <c r="AJ842" s="49">
        <v>210.75</v>
      </c>
      <c r="AK842" s="57">
        <v>8.5299999999999994</v>
      </c>
      <c r="AL842" s="26">
        <v>0.20293294100896969</v>
      </c>
      <c r="AM842" s="55" t="s">
        <v>230</v>
      </c>
      <c r="AN842" s="49" t="s">
        <v>257</v>
      </c>
      <c r="AO842" s="49" t="s">
        <v>258</v>
      </c>
      <c r="AP842" s="63" t="s">
        <v>259</v>
      </c>
      <c r="AQ842" s="27" t="str">
        <f t="shared" si="30"/>
        <v>Record Complete</v>
      </c>
      <c r="AR842" s="53" t="s">
        <v>234</v>
      </c>
      <c r="AS842" s="5" t="str">
        <f t="shared" si="31"/>
        <v/>
      </c>
      <c r="AT842" t="s">
        <v>17200</v>
      </c>
    </row>
    <row r="843" spans="1:46" ht="15.75" thickBot="1" x14ac:dyDescent="0.3">
      <c r="A843" s="48" t="s">
        <v>589</v>
      </c>
      <c r="B843" s="50">
        <v>6526</v>
      </c>
      <c r="C843" s="50" t="s">
        <v>213</v>
      </c>
      <c r="D843" s="50" t="s">
        <v>310</v>
      </c>
      <c r="E843" s="51" t="str">
        <f ca="1">IF(ISERROR(INDIRECT(CONCATENATE("FIPs_codes!",ADDRESS((MATCH($D843,INDIRECT($C843),0)+MATCH($C843,FIPs_codes!$G$1:$G$3296,0)-1),COLUMN(FIPs_codes!A841))))),"",INDIRECT(CONCATENATE("FIPs_codes!",ADDRESS((MATCH($D843,INDIRECT($C843),0)+MATCH($C843,FIPs_codes!$G$1:$G$3296,0)-1),COLUMN(FIPs_codes!A841)))))</f>
        <v>40093</v>
      </c>
      <c r="F843" s="51">
        <f ca="1">IF(ISERROR(INDIRECT(CONCATENATE("FIPs_codes!",ADDRESS((MATCH($D843,INDIRECT($C843),0)+MATCH($C843,FIPs_codes!$G$1:$G$3296,0)-1),COLUMN(FIPs_codes!C841))))),"",INDIRECT(CONCATENATE("FIPs_codes!",ADDRESS((MATCH($D843,INDIRECT($C843),0)+MATCH($C843,FIPs_codes!$G$1:$G$3296,0)-1),COLUMN(FIPs_codes!C841)))))</f>
        <v>6</v>
      </c>
      <c r="G843" s="52" t="s">
        <v>216</v>
      </c>
      <c r="H843" s="52" t="s">
        <v>217</v>
      </c>
      <c r="I843" s="54" t="s">
        <v>590</v>
      </c>
      <c r="J843" s="56" t="s">
        <v>219</v>
      </c>
      <c r="K843" s="50" t="s">
        <v>78</v>
      </c>
      <c r="L843" s="50" t="s">
        <v>220</v>
      </c>
      <c r="M843" s="50" t="s">
        <v>57</v>
      </c>
      <c r="N843" s="58" t="s">
        <v>251</v>
      </c>
      <c r="O843" s="58">
        <v>2006</v>
      </c>
      <c r="P843" s="58" t="s">
        <v>285</v>
      </c>
      <c r="Q843" s="126">
        <v>1340</v>
      </c>
      <c r="R843" s="50" t="s">
        <v>245</v>
      </c>
      <c r="S843" s="60" t="s">
        <v>60</v>
      </c>
      <c r="T843" s="48" t="s">
        <v>263</v>
      </c>
      <c r="U843" s="50" t="s">
        <v>134</v>
      </c>
      <c r="V843" s="58" t="s">
        <v>254</v>
      </c>
      <c r="W843" s="62" t="s">
        <v>225</v>
      </c>
      <c r="X843" s="62" t="s">
        <v>65</v>
      </c>
      <c r="Y843" s="62">
        <v>40288</v>
      </c>
      <c r="Z843" s="50">
        <v>94</v>
      </c>
      <c r="AA843" s="126">
        <v>875</v>
      </c>
      <c r="AB843" s="50" t="s">
        <v>66</v>
      </c>
      <c r="AC843" s="126">
        <v>107956</v>
      </c>
      <c r="AD843" s="50" t="s">
        <v>262</v>
      </c>
      <c r="AE843" s="58" t="s">
        <v>255</v>
      </c>
      <c r="AF843" s="58" t="s">
        <v>236</v>
      </c>
      <c r="AG843" s="50" t="s">
        <v>229</v>
      </c>
      <c r="AH843" s="50">
        <v>0</v>
      </c>
      <c r="AI843" s="50">
        <v>173.64</v>
      </c>
      <c r="AJ843" s="50">
        <v>173.64</v>
      </c>
      <c r="AK843" s="58">
        <v>8.31</v>
      </c>
      <c r="AL843" s="26">
        <v>0</v>
      </c>
      <c r="AM843" s="56" t="s">
        <v>230</v>
      </c>
      <c r="AN843" s="50" t="s">
        <v>842</v>
      </c>
      <c r="AO843" s="50" t="s">
        <v>843</v>
      </c>
      <c r="AP843" s="46" t="s">
        <v>844</v>
      </c>
      <c r="AQ843" s="27" t="str">
        <f t="shared" si="30"/>
        <v>Record Complete</v>
      </c>
      <c r="AR843" s="54"/>
      <c r="AS843" s="5" t="str">
        <f t="shared" si="31"/>
        <v/>
      </c>
      <c r="AT843" t="s">
        <v>17200</v>
      </c>
    </row>
    <row r="844" spans="1:46" ht="15.75" thickBot="1" x14ac:dyDescent="0.3">
      <c r="A844" s="29" t="s">
        <v>589</v>
      </c>
      <c r="B844" s="31">
        <v>6526</v>
      </c>
      <c r="C844" s="31" t="s">
        <v>213</v>
      </c>
      <c r="D844" s="31" t="s">
        <v>310</v>
      </c>
      <c r="E844" s="51" t="str">
        <f ca="1">IF(ISERROR(INDIRECT(CONCATENATE("FIPs_codes!",ADDRESS((MATCH($D844,INDIRECT($C844),0)+MATCH($C844,FIPs_codes!$G$1:$G$3296,0)-1),COLUMN(FIPs_codes!A842))))),"",INDIRECT(CONCATENATE("FIPs_codes!",ADDRESS((MATCH($D844,INDIRECT($C844),0)+MATCH($C844,FIPs_codes!$G$1:$G$3296,0)-1),COLUMN(FIPs_codes!A842)))))</f>
        <v>40093</v>
      </c>
      <c r="F844" s="51">
        <f ca="1">IF(ISERROR(INDIRECT(CONCATENATE("FIPs_codes!",ADDRESS((MATCH($D844,INDIRECT($C844),0)+MATCH($C844,FIPs_codes!$G$1:$G$3296,0)-1),COLUMN(FIPs_codes!C842))))),"",INDIRECT(CONCATENATE("FIPs_codes!",ADDRESS((MATCH($D844,INDIRECT($C844),0)+MATCH($C844,FIPs_codes!$G$1:$G$3296,0)-1),COLUMN(FIPs_codes!C842)))))</f>
        <v>6</v>
      </c>
      <c r="G844" s="33" t="s">
        <v>216</v>
      </c>
      <c r="H844" s="33" t="s">
        <v>217</v>
      </c>
      <c r="I844" s="35" t="s">
        <v>590</v>
      </c>
      <c r="J844" s="37" t="s">
        <v>219</v>
      </c>
      <c r="K844" s="31" t="s">
        <v>78</v>
      </c>
      <c r="L844" s="31" t="s">
        <v>220</v>
      </c>
      <c r="M844" s="31" t="s">
        <v>57</v>
      </c>
      <c r="N844" s="39" t="s">
        <v>251</v>
      </c>
      <c r="O844" s="39">
        <v>2006</v>
      </c>
      <c r="P844" s="39" t="s">
        <v>285</v>
      </c>
      <c r="Q844" s="240">
        <v>1340</v>
      </c>
      <c r="R844" s="31" t="s">
        <v>245</v>
      </c>
      <c r="S844" s="41" t="s">
        <v>60</v>
      </c>
      <c r="T844" s="29" t="s">
        <v>263</v>
      </c>
      <c r="U844" s="31" t="s">
        <v>134</v>
      </c>
      <c r="V844" s="39" t="s">
        <v>254</v>
      </c>
      <c r="W844" s="43" t="s">
        <v>225</v>
      </c>
      <c r="X844" s="43" t="s">
        <v>65</v>
      </c>
      <c r="Y844" s="43">
        <v>40288</v>
      </c>
      <c r="Z844" s="31">
        <v>94</v>
      </c>
      <c r="AA844" s="240">
        <v>875</v>
      </c>
      <c r="AB844" s="31" t="s">
        <v>66</v>
      </c>
      <c r="AC844" s="240">
        <v>107956</v>
      </c>
      <c r="AD844" s="31" t="s">
        <v>262</v>
      </c>
      <c r="AE844" s="39" t="s">
        <v>255</v>
      </c>
      <c r="AF844" s="39" t="s">
        <v>236</v>
      </c>
      <c r="AG844" s="31" t="s">
        <v>229</v>
      </c>
      <c r="AH844" s="31">
        <v>0</v>
      </c>
      <c r="AI844" s="31">
        <v>181.66</v>
      </c>
      <c r="AJ844" s="31">
        <v>181.66</v>
      </c>
      <c r="AK844" s="39">
        <v>8.4</v>
      </c>
      <c r="AL844" s="25">
        <v>0</v>
      </c>
      <c r="AM844" s="37" t="s">
        <v>230</v>
      </c>
      <c r="AN844" s="50" t="s">
        <v>842</v>
      </c>
      <c r="AO844" s="50" t="s">
        <v>843</v>
      </c>
      <c r="AP844" s="46" t="s">
        <v>844</v>
      </c>
      <c r="AQ844" s="27" t="str">
        <f t="shared" si="30"/>
        <v>Record Complete</v>
      </c>
      <c r="AR844" s="35"/>
      <c r="AS844" s="5" t="str">
        <f t="shared" si="31"/>
        <v/>
      </c>
      <c r="AT844" t="s">
        <v>17200</v>
      </c>
    </row>
    <row r="845" spans="1:46" ht="15.75" thickBot="1" x14ac:dyDescent="0.3">
      <c r="A845" s="30" t="s">
        <v>589</v>
      </c>
      <c r="B845" s="32">
        <v>6526</v>
      </c>
      <c r="C845" s="32" t="s">
        <v>213</v>
      </c>
      <c r="D845" s="32" t="s">
        <v>310</v>
      </c>
      <c r="E845" s="51" t="str">
        <f ca="1">IF(ISERROR(INDIRECT(CONCATENATE("FIPs_codes!",ADDRESS((MATCH($D845,INDIRECT($C845),0)+MATCH($C845,FIPs_codes!$G$1:$G$3296,0)-1),COLUMN(FIPs_codes!A843))))),"",INDIRECT(CONCATENATE("FIPs_codes!",ADDRESS((MATCH($D845,INDIRECT($C845),0)+MATCH($C845,FIPs_codes!$G$1:$G$3296,0)-1),COLUMN(FIPs_codes!A843)))))</f>
        <v>40093</v>
      </c>
      <c r="F845" s="51">
        <f ca="1">IF(ISERROR(INDIRECT(CONCATENATE("FIPs_codes!",ADDRESS((MATCH($D845,INDIRECT($C845),0)+MATCH($C845,FIPs_codes!$G$1:$G$3296,0)-1),COLUMN(FIPs_codes!C843))))),"",INDIRECT(CONCATENATE("FIPs_codes!",ADDRESS((MATCH($D845,INDIRECT($C845),0)+MATCH($C845,FIPs_codes!$G$1:$G$3296,0)-1),COLUMN(FIPs_codes!C843)))))</f>
        <v>6</v>
      </c>
      <c r="G845" s="34" t="s">
        <v>216</v>
      </c>
      <c r="H845" s="34" t="s">
        <v>217</v>
      </c>
      <c r="I845" s="36" t="s">
        <v>590</v>
      </c>
      <c r="J845" s="38" t="s">
        <v>219</v>
      </c>
      <c r="K845" s="32" t="s">
        <v>78</v>
      </c>
      <c r="L845" s="32" t="s">
        <v>220</v>
      </c>
      <c r="M845" s="32" t="s">
        <v>57</v>
      </c>
      <c r="N845" s="40" t="s">
        <v>251</v>
      </c>
      <c r="O845" s="40">
        <v>2006</v>
      </c>
      <c r="P845" s="40" t="s">
        <v>285</v>
      </c>
      <c r="Q845" s="125">
        <v>1340</v>
      </c>
      <c r="R845" s="32" t="s">
        <v>245</v>
      </c>
      <c r="S845" s="42" t="s">
        <v>60</v>
      </c>
      <c r="T845" s="30" t="s">
        <v>263</v>
      </c>
      <c r="U845" s="32" t="s">
        <v>134</v>
      </c>
      <c r="V845" s="40" t="s">
        <v>254</v>
      </c>
      <c r="W845" s="44" t="s">
        <v>225</v>
      </c>
      <c r="X845" s="44" t="s">
        <v>65</v>
      </c>
      <c r="Y845" s="44">
        <v>40288</v>
      </c>
      <c r="Z845" s="32">
        <v>94</v>
      </c>
      <c r="AA845" s="125">
        <v>875</v>
      </c>
      <c r="AB845" s="32" t="s">
        <v>66</v>
      </c>
      <c r="AC845" s="125">
        <v>107956</v>
      </c>
      <c r="AD845" s="32" t="s">
        <v>262</v>
      </c>
      <c r="AE845" s="40" t="s">
        <v>255</v>
      </c>
      <c r="AF845" s="40" t="s">
        <v>236</v>
      </c>
      <c r="AG845" s="32" t="s">
        <v>229</v>
      </c>
      <c r="AH845" s="32">
        <v>0</v>
      </c>
      <c r="AI845" s="32">
        <v>187.55</v>
      </c>
      <c r="AJ845" s="32">
        <v>187.55</v>
      </c>
      <c r="AK845" s="40">
        <v>8.44</v>
      </c>
      <c r="AL845" s="26">
        <v>0</v>
      </c>
      <c r="AM845" s="38" t="s">
        <v>230</v>
      </c>
      <c r="AN845" s="32" t="s">
        <v>842</v>
      </c>
      <c r="AO845" s="32" t="s">
        <v>843</v>
      </c>
      <c r="AP845" s="46" t="s">
        <v>844</v>
      </c>
      <c r="AQ845" s="27" t="str">
        <f t="shared" si="30"/>
        <v>Record Complete</v>
      </c>
      <c r="AR845" s="36"/>
      <c r="AS845" s="5" t="str">
        <f t="shared" si="31"/>
        <v/>
      </c>
      <c r="AT845" t="s">
        <v>17200</v>
      </c>
    </row>
    <row r="846" spans="1:46" ht="15.75" thickBot="1" x14ac:dyDescent="0.3">
      <c r="A846" s="29" t="s">
        <v>589</v>
      </c>
      <c r="B846" s="31">
        <v>6526</v>
      </c>
      <c r="C846" s="31" t="s">
        <v>213</v>
      </c>
      <c r="D846" s="31" t="s">
        <v>310</v>
      </c>
      <c r="E846" s="51" t="str">
        <f ca="1">IF(ISERROR(INDIRECT(CONCATENATE("FIPs_codes!",ADDRESS((MATCH($D846,INDIRECT($C846),0)+MATCH($C846,FIPs_codes!$G$1:$G$3296,0)-1),COLUMN(FIPs_codes!A844))))),"",INDIRECT(CONCATENATE("FIPs_codes!",ADDRESS((MATCH($D846,INDIRECT($C846),0)+MATCH($C846,FIPs_codes!$G$1:$G$3296,0)-1),COLUMN(FIPs_codes!A844)))))</f>
        <v>40093</v>
      </c>
      <c r="F846" s="51">
        <f ca="1">IF(ISERROR(INDIRECT(CONCATENATE("FIPs_codes!",ADDRESS((MATCH($D846,INDIRECT($C846),0)+MATCH($C846,FIPs_codes!$G$1:$G$3296,0)-1),COLUMN(FIPs_codes!C844))))),"",INDIRECT(CONCATENATE("FIPs_codes!",ADDRESS((MATCH($D846,INDIRECT($C846),0)+MATCH($C846,FIPs_codes!$G$1:$G$3296,0)-1),COLUMN(FIPs_codes!C844)))))</f>
        <v>6</v>
      </c>
      <c r="G846" s="33" t="s">
        <v>216</v>
      </c>
      <c r="H846" s="33" t="s">
        <v>217</v>
      </c>
      <c r="I846" s="35" t="s">
        <v>590</v>
      </c>
      <c r="J846" s="37" t="s">
        <v>219</v>
      </c>
      <c r="K846" s="31" t="s">
        <v>78</v>
      </c>
      <c r="L846" s="31" t="s">
        <v>220</v>
      </c>
      <c r="M846" s="31" t="s">
        <v>57</v>
      </c>
      <c r="N846" s="39" t="s">
        <v>251</v>
      </c>
      <c r="O846" s="39">
        <v>2006</v>
      </c>
      <c r="P846" s="39" t="s">
        <v>288</v>
      </c>
      <c r="Q846" s="240">
        <v>1340</v>
      </c>
      <c r="R846" s="31" t="s">
        <v>245</v>
      </c>
      <c r="S846" s="41" t="s">
        <v>60</v>
      </c>
      <c r="T846" s="29" t="s">
        <v>263</v>
      </c>
      <c r="U846" s="31" t="s">
        <v>134</v>
      </c>
      <c r="V846" s="39" t="s">
        <v>254</v>
      </c>
      <c r="W846" s="43" t="s">
        <v>225</v>
      </c>
      <c r="X846" s="43" t="s">
        <v>65</v>
      </c>
      <c r="Y846" s="43">
        <v>40380</v>
      </c>
      <c r="Z846" s="31">
        <v>86</v>
      </c>
      <c r="AA846" s="240">
        <v>875</v>
      </c>
      <c r="AB846" s="31" t="s">
        <v>66</v>
      </c>
      <c r="AC846" s="240">
        <v>104138</v>
      </c>
      <c r="AD846" s="31" t="s">
        <v>262</v>
      </c>
      <c r="AE846" s="39" t="s">
        <v>255</v>
      </c>
      <c r="AF846" s="39" t="s">
        <v>236</v>
      </c>
      <c r="AG846" s="31" t="s">
        <v>229</v>
      </c>
      <c r="AH846" s="31">
        <v>71.819999999999993</v>
      </c>
      <c r="AI846" s="31">
        <v>203.99</v>
      </c>
      <c r="AJ846" s="31">
        <v>275.81</v>
      </c>
      <c r="AK846" s="39">
        <v>8.4</v>
      </c>
      <c r="AL846" s="25">
        <v>0.26039664986766248</v>
      </c>
      <c r="AM846" s="37" t="s">
        <v>230</v>
      </c>
      <c r="AN846" s="31" t="s">
        <v>231</v>
      </c>
      <c r="AO846" s="31" t="s">
        <v>232</v>
      </c>
      <c r="AP846" s="63" t="s">
        <v>16963</v>
      </c>
      <c r="AQ846" s="27" t="str">
        <f t="shared" si="30"/>
        <v>Record Complete</v>
      </c>
      <c r="AR846" s="35"/>
      <c r="AS846" s="5" t="str">
        <f t="shared" si="31"/>
        <v/>
      </c>
      <c r="AT846" t="s">
        <v>17200</v>
      </c>
    </row>
    <row r="847" spans="1:46" ht="15.75" thickBot="1" x14ac:dyDescent="0.3">
      <c r="A847" s="47" t="s">
        <v>589</v>
      </c>
      <c r="B847" s="49">
        <v>6526</v>
      </c>
      <c r="C847" s="49" t="s">
        <v>213</v>
      </c>
      <c r="D847" s="49" t="s">
        <v>310</v>
      </c>
      <c r="E847" s="51" t="str">
        <f ca="1">IF(ISERROR(INDIRECT(CONCATENATE("FIPs_codes!",ADDRESS((MATCH($D847,INDIRECT($C847),0)+MATCH($C847,FIPs_codes!$G$1:$G$3296,0)-1),COLUMN(FIPs_codes!A845))))),"",INDIRECT(CONCATENATE("FIPs_codes!",ADDRESS((MATCH($D847,INDIRECT($C847),0)+MATCH($C847,FIPs_codes!$G$1:$G$3296,0)-1),COLUMN(FIPs_codes!A845)))))</f>
        <v>40093</v>
      </c>
      <c r="F847" s="51">
        <f ca="1">IF(ISERROR(INDIRECT(CONCATENATE("FIPs_codes!",ADDRESS((MATCH($D847,INDIRECT($C847),0)+MATCH($C847,FIPs_codes!$G$1:$G$3296,0)-1),COLUMN(FIPs_codes!C845))))),"",INDIRECT(CONCATENATE("FIPs_codes!",ADDRESS((MATCH($D847,INDIRECT($C847),0)+MATCH($C847,FIPs_codes!$G$1:$G$3296,0)-1),COLUMN(FIPs_codes!C845)))))</f>
        <v>6</v>
      </c>
      <c r="G847" s="51" t="s">
        <v>216</v>
      </c>
      <c r="H847" s="51" t="s">
        <v>217</v>
      </c>
      <c r="I847" s="53" t="s">
        <v>590</v>
      </c>
      <c r="J847" s="55" t="s">
        <v>219</v>
      </c>
      <c r="K847" s="49" t="s">
        <v>78</v>
      </c>
      <c r="L847" s="49" t="s">
        <v>220</v>
      </c>
      <c r="M847" s="49" t="s">
        <v>57</v>
      </c>
      <c r="N847" s="57" t="s">
        <v>251</v>
      </c>
      <c r="O847" s="57">
        <v>2006</v>
      </c>
      <c r="P847" s="57" t="s">
        <v>288</v>
      </c>
      <c r="Q847" s="128">
        <v>1340</v>
      </c>
      <c r="R847" s="49" t="s">
        <v>245</v>
      </c>
      <c r="S847" s="59" t="s">
        <v>60</v>
      </c>
      <c r="T847" s="47" t="s">
        <v>263</v>
      </c>
      <c r="U847" s="49" t="s">
        <v>134</v>
      </c>
      <c r="V847" s="57" t="s">
        <v>254</v>
      </c>
      <c r="W847" s="61" t="s">
        <v>225</v>
      </c>
      <c r="X847" s="61" t="s">
        <v>65</v>
      </c>
      <c r="Y847" s="61">
        <v>40380</v>
      </c>
      <c r="Z847" s="49">
        <v>86</v>
      </c>
      <c r="AA847" s="128">
        <v>875</v>
      </c>
      <c r="AB847" s="49" t="s">
        <v>66</v>
      </c>
      <c r="AC847" s="128">
        <v>104138</v>
      </c>
      <c r="AD847" s="49" t="s">
        <v>262</v>
      </c>
      <c r="AE847" s="57" t="s">
        <v>255</v>
      </c>
      <c r="AF847" s="57" t="s">
        <v>236</v>
      </c>
      <c r="AG847" s="49" t="s">
        <v>229</v>
      </c>
      <c r="AH847" s="49">
        <v>73.650000000000006</v>
      </c>
      <c r="AI847" s="49">
        <v>205.28</v>
      </c>
      <c r="AJ847" s="49">
        <v>278.93</v>
      </c>
      <c r="AK847" s="57">
        <v>8.39</v>
      </c>
      <c r="AL847" s="26">
        <v>0.26404474240848957</v>
      </c>
      <c r="AM847" s="55" t="s">
        <v>230</v>
      </c>
      <c r="AN847" s="49" t="s">
        <v>231</v>
      </c>
      <c r="AO847" s="49" t="s">
        <v>232</v>
      </c>
      <c r="AP847" s="63" t="s">
        <v>16963</v>
      </c>
      <c r="AQ847" s="27" t="str">
        <f t="shared" si="30"/>
        <v>Record Complete</v>
      </c>
      <c r="AR847" s="53"/>
      <c r="AS847" s="5" t="str">
        <f t="shared" si="31"/>
        <v/>
      </c>
      <c r="AT847" t="s">
        <v>17200</v>
      </c>
    </row>
    <row r="848" spans="1:46" ht="15.75" thickBot="1" x14ac:dyDescent="0.3">
      <c r="A848" s="29" t="s">
        <v>589</v>
      </c>
      <c r="B848" s="31">
        <v>6526</v>
      </c>
      <c r="C848" s="31" t="s">
        <v>213</v>
      </c>
      <c r="D848" s="31" t="s">
        <v>310</v>
      </c>
      <c r="E848" s="51" t="str">
        <f ca="1">IF(ISERROR(INDIRECT(CONCATENATE("FIPs_codes!",ADDRESS((MATCH($D848,INDIRECT($C848),0)+MATCH($C848,FIPs_codes!$G$1:$G$3296,0)-1),COLUMN(FIPs_codes!A846))))),"",INDIRECT(CONCATENATE("FIPs_codes!",ADDRESS((MATCH($D848,INDIRECT($C848),0)+MATCH($C848,FIPs_codes!$G$1:$G$3296,0)-1),COLUMN(FIPs_codes!A846)))))</f>
        <v>40093</v>
      </c>
      <c r="F848" s="51">
        <f ca="1">IF(ISERROR(INDIRECT(CONCATENATE("FIPs_codes!",ADDRESS((MATCH($D848,INDIRECT($C848),0)+MATCH($C848,FIPs_codes!$G$1:$G$3296,0)-1),COLUMN(FIPs_codes!C846))))),"",INDIRECT(CONCATENATE("FIPs_codes!",ADDRESS((MATCH($D848,INDIRECT($C848),0)+MATCH($C848,FIPs_codes!$G$1:$G$3296,0)-1),COLUMN(FIPs_codes!C846)))))</f>
        <v>6</v>
      </c>
      <c r="G848" s="33" t="s">
        <v>216</v>
      </c>
      <c r="H848" s="33" t="s">
        <v>217</v>
      </c>
      <c r="I848" s="35" t="s">
        <v>590</v>
      </c>
      <c r="J848" s="37" t="s">
        <v>219</v>
      </c>
      <c r="K848" s="31" t="s">
        <v>78</v>
      </c>
      <c r="L848" s="31" t="s">
        <v>220</v>
      </c>
      <c r="M848" s="31" t="s">
        <v>57</v>
      </c>
      <c r="N848" s="39" t="s">
        <v>251</v>
      </c>
      <c r="O848" s="39">
        <v>2006</v>
      </c>
      <c r="P848" s="39" t="s">
        <v>252</v>
      </c>
      <c r="Q848" s="240">
        <v>1340</v>
      </c>
      <c r="R848" s="31" t="s">
        <v>245</v>
      </c>
      <c r="S848" s="41" t="s">
        <v>60</v>
      </c>
      <c r="T848" s="29" t="s">
        <v>263</v>
      </c>
      <c r="U848" s="31" t="s">
        <v>134</v>
      </c>
      <c r="V848" s="39" t="s">
        <v>254</v>
      </c>
      <c r="W848" s="43" t="s">
        <v>225</v>
      </c>
      <c r="X848" s="43" t="s">
        <v>65</v>
      </c>
      <c r="Y848" s="43">
        <v>40380</v>
      </c>
      <c r="Z848" s="31">
        <v>79</v>
      </c>
      <c r="AA848" s="240">
        <v>875</v>
      </c>
      <c r="AB848" s="31" t="s">
        <v>66</v>
      </c>
      <c r="AC848" s="240">
        <v>87261</v>
      </c>
      <c r="AD848" s="31" t="s">
        <v>262</v>
      </c>
      <c r="AE848" s="39" t="s">
        <v>255</v>
      </c>
      <c r="AF848" s="39" t="s">
        <v>236</v>
      </c>
      <c r="AG848" s="31" t="s">
        <v>229</v>
      </c>
      <c r="AH848" s="31">
        <v>47.55</v>
      </c>
      <c r="AI848" s="31">
        <v>233.59</v>
      </c>
      <c r="AJ848" s="31">
        <v>281.14</v>
      </c>
      <c r="AK848" s="39">
        <v>8.32</v>
      </c>
      <c r="AL848" s="25">
        <v>0.16913281639041047</v>
      </c>
      <c r="AM848" s="37" t="s">
        <v>230</v>
      </c>
      <c r="AN848" s="31" t="s">
        <v>231</v>
      </c>
      <c r="AO848" s="31" t="s">
        <v>232</v>
      </c>
      <c r="AP848" s="63" t="s">
        <v>16963</v>
      </c>
      <c r="AQ848" s="27" t="str">
        <f t="shared" si="30"/>
        <v>Record Complete</v>
      </c>
      <c r="AR848" s="35"/>
      <c r="AS848" s="5" t="str">
        <f t="shared" si="31"/>
        <v/>
      </c>
      <c r="AT848" t="s">
        <v>17200</v>
      </c>
    </row>
    <row r="849" spans="1:46" ht="15.75" thickBot="1" x14ac:dyDescent="0.3">
      <c r="A849" s="30" t="s">
        <v>589</v>
      </c>
      <c r="B849" s="32">
        <v>6526</v>
      </c>
      <c r="C849" s="32" t="s">
        <v>213</v>
      </c>
      <c r="D849" s="32" t="s">
        <v>310</v>
      </c>
      <c r="E849" s="51" t="str">
        <f ca="1">IF(ISERROR(INDIRECT(CONCATENATE("FIPs_codes!",ADDRESS((MATCH($D849,INDIRECT($C849),0)+MATCH($C849,FIPs_codes!$G$1:$G$3296,0)-1),COLUMN(FIPs_codes!A847))))),"",INDIRECT(CONCATENATE("FIPs_codes!",ADDRESS((MATCH($D849,INDIRECT($C849),0)+MATCH($C849,FIPs_codes!$G$1:$G$3296,0)-1),COLUMN(FIPs_codes!A847)))))</f>
        <v>40093</v>
      </c>
      <c r="F849" s="51">
        <f ca="1">IF(ISERROR(INDIRECT(CONCATENATE("FIPs_codes!",ADDRESS((MATCH($D849,INDIRECT($C849),0)+MATCH($C849,FIPs_codes!$G$1:$G$3296,0)-1),COLUMN(FIPs_codes!C847))))),"",INDIRECT(CONCATENATE("FIPs_codes!",ADDRESS((MATCH($D849,INDIRECT($C849),0)+MATCH($C849,FIPs_codes!$G$1:$G$3296,0)-1),COLUMN(FIPs_codes!C847)))))</f>
        <v>6</v>
      </c>
      <c r="G849" s="34" t="s">
        <v>216</v>
      </c>
      <c r="H849" s="34" t="s">
        <v>217</v>
      </c>
      <c r="I849" s="36" t="s">
        <v>590</v>
      </c>
      <c r="J849" s="38" t="s">
        <v>219</v>
      </c>
      <c r="K849" s="32" t="s">
        <v>78</v>
      </c>
      <c r="L849" s="32" t="s">
        <v>220</v>
      </c>
      <c r="M849" s="32" t="s">
        <v>57</v>
      </c>
      <c r="N849" s="40" t="s">
        <v>251</v>
      </c>
      <c r="O849" s="40">
        <v>2006</v>
      </c>
      <c r="P849" s="40" t="s">
        <v>288</v>
      </c>
      <c r="Q849" s="125">
        <v>1340</v>
      </c>
      <c r="R849" s="32" t="s">
        <v>245</v>
      </c>
      <c r="S849" s="42" t="s">
        <v>60</v>
      </c>
      <c r="T849" s="30" t="s">
        <v>263</v>
      </c>
      <c r="U849" s="32" t="s">
        <v>134</v>
      </c>
      <c r="V849" s="40" t="s">
        <v>254</v>
      </c>
      <c r="W849" s="44" t="s">
        <v>225</v>
      </c>
      <c r="X849" s="44" t="s">
        <v>65</v>
      </c>
      <c r="Y849" s="44">
        <v>40380</v>
      </c>
      <c r="Z849" s="32">
        <v>86</v>
      </c>
      <c r="AA849" s="125">
        <v>875</v>
      </c>
      <c r="AB849" s="32" t="s">
        <v>66</v>
      </c>
      <c r="AC849" s="125">
        <v>104138</v>
      </c>
      <c r="AD849" s="32" t="s">
        <v>262</v>
      </c>
      <c r="AE849" s="40" t="s">
        <v>255</v>
      </c>
      <c r="AF849" s="40" t="s">
        <v>236</v>
      </c>
      <c r="AG849" s="32" t="s">
        <v>229</v>
      </c>
      <c r="AH849" s="32">
        <v>74.8</v>
      </c>
      <c r="AI849" s="32">
        <v>207.62</v>
      </c>
      <c r="AJ849" s="32">
        <v>282.42</v>
      </c>
      <c r="AK849" s="40">
        <v>8.3800000000000008</v>
      </c>
      <c r="AL849" s="26">
        <v>0.2648537638977409</v>
      </c>
      <c r="AM849" s="38" t="s">
        <v>230</v>
      </c>
      <c r="AN849" s="32" t="s">
        <v>231</v>
      </c>
      <c r="AO849" s="32" t="s">
        <v>232</v>
      </c>
      <c r="AP849" s="63" t="s">
        <v>16963</v>
      </c>
      <c r="AQ849" s="27" t="str">
        <f t="shared" si="30"/>
        <v>Record Complete</v>
      </c>
      <c r="AR849" s="36"/>
      <c r="AS849" s="5" t="str">
        <f t="shared" si="31"/>
        <v/>
      </c>
      <c r="AT849" t="s">
        <v>17200</v>
      </c>
    </row>
    <row r="850" spans="1:46" ht="15.75" thickBot="1" x14ac:dyDescent="0.3">
      <c r="A850" s="29" t="s">
        <v>589</v>
      </c>
      <c r="B850" s="31">
        <v>6526</v>
      </c>
      <c r="C850" s="31" t="s">
        <v>213</v>
      </c>
      <c r="D850" s="31" t="s">
        <v>310</v>
      </c>
      <c r="E850" s="51" t="str">
        <f ca="1">IF(ISERROR(INDIRECT(CONCATENATE("FIPs_codes!",ADDRESS((MATCH($D850,INDIRECT($C850),0)+MATCH($C850,FIPs_codes!$G$1:$G$3296,0)-1),COLUMN(FIPs_codes!A848))))),"",INDIRECT(CONCATENATE("FIPs_codes!",ADDRESS((MATCH($D850,INDIRECT($C850),0)+MATCH($C850,FIPs_codes!$G$1:$G$3296,0)-1),COLUMN(FIPs_codes!A848)))))</f>
        <v>40093</v>
      </c>
      <c r="F850" s="51">
        <f ca="1">IF(ISERROR(INDIRECT(CONCATENATE("FIPs_codes!",ADDRESS((MATCH($D850,INDIRECT($C850),0)+MATCH($C850,FIPs_codes!$G$1:$G$3296,0)-1),COLUMN(FIPs_codes!C848))))),"",INDIRECT(CONCATENATE("FIPs_codes!",ADDRESS((MATCH($D850,INDIRECT($C850),0)+MATCH($C850,FIPs_codes!$G$1:$G$3296,0)-1),COLUMN(FIPs_codes!C848)))))</f>
        <v>6</v>
      </c>
      <c r="G850" s="33" t="s">
        <v>216</v>
      </c>
      <c r="H850" s="33" t="s">
        <v>217</v>
      </c>
      <c r="I850" s="35" t="s">
        <v>590</v>
      </c>
      <c r="J850" s="37" t="s">
        <v>219</v>
      </c>
      <c r="K850" s="31" t="s">
        <v>78</v>
      </c>
      <c r="L850" s="31" t="s">
        <v>220</v>
      </c>
      <c r="M850" s="31" t="s">
        <v>57</v>
      </c>
      <c r="N850" s="39" t="s">
        <v>251</v>
      </c>
      <c r="O850" s="39">
        <v>2006</v>
      </c>
      <c r="P850" s="39" t="s">
        <v>252</v>
      </c>
      <c r="Q850" s="240">
        <v>1340</v>
      </c>
      <c r="R850" s="31" t="s">
        <v>245</v>
      </c>
      <c r="S850" s="41" t="s">
        <v>60</v>
      </c>
      <c r="T850" s="29" t="s">
        <v>263</v>
      </c>
      <c r="U850" s="31" t="s">
        <v>134</v>
      </c>
      <c r="V850" s="39" t="s">
        <v>254</v>
      </c>
      <c r="W850" s="43" t="s">
        <v>225</v>
      </c>
      <c r="X850" s="43" t="s">
        <v>65</v>
      </c>
      <c r="Y850" s="43">
        <v>40380</v>
      </c>
      <c r="Z850" s="31">
        <v>79</v>
      </c>
      <c r="AA850" s="240">
        <v>875</v>
      </c>
      <c r="AB850" s="31" t="s">
        <v>66</v>
      </c>
      <c r="AC850" s="240">
        <v>87261</v>
      </c>
      <c r="AD850" s="31" t="s">
        <v>262</v>
      </c>
      <c r="AE850" s="39" t="s">
        <v>255</v>
      </c>
      <c r="AF850" s="39" t="s">
        <v>236</v>
      </c>
      <c r="AG850" s="31" t="s">
        <v>229</v>
      </c>
      <c r="AH850" s="31">
        <v>52.14</v>
      </c>
      <c r="AI850" s="31">
        <v>238.91</v>
      </c>
      <c r="AJ850" s="31">
        <v>291.05</v>
      </c>
      <c r="AK850" s="39">
        <v>8.31</v>
      </c>
      <c r="AL850" s="25">
        <v>0.17914447689400445</v>
      </c>
      <c r="AM850" s="37" t="s">
        <v>230</v>
      </c>
      <c r="AN850" s="31" t="s">
        <v>231</v>
      </c>
      <c r="AO850" s="31" t="s">
        <v>232</v>
      </c>
      <c r="AP850" s="63" t="s">
        <v>16963</v>
      </c>
      <c r="AQ850" s="27" t="str">
        <f t="shared" si="30"/>
        <v>Record Complete</v>
      </c>
      <c r="AR850" s="35"/>
      <c r="AS850" s="5" t="str">
        <f t="shared" si="31"/>
        <v/>
      </c>
      <c r="AT850" t="s">
        <v>17200</v>
      </c>
    </row>
    <row r="851" spans="1:46" ht="15.75" thickBot="1" x14ac:dyDescent="0.3">
      <c r="A851" s="30" t="s">
        <v>589</v>
      </c>
      <c r="B851" s="32">
        <v>6526</v>
      </c>
      <c r="C851" s="32" t="s">
        <v>213</v>
      </c>
      <c r="D851" s="32" t="s">
        <v>310</v>
      </c>
      <c r="E851" s="51" t="str">
        <f ca="1">IF(ISERROR(INDIRECT(CONCATENATE("FIPs_codes!",ADDRESS((MATCH($D851,INDIRECT($C851),0)+MATCH($C851,FIPs_codes!$G$1:$G$3296,0)-1),COLUMN(FIPs_codes!A849))))),"",INDIRECT(CONCATENATE("FIPs_codes!",ADDRESS((MATCH($D851,INDIRECT($C851),0)+MATCH($C851,FIPs_codes!$G$1:$G$3296,0)-1),COLUMN(FIPs_codes!A849)))))</f>
        <v>40093</v>
      </c>
      <c r="F851" s="51">
        <f ca="1">IF(ISERROR(INDIRECT(CONCATENATE("FIPs_codes!",ADDRESS((MATCH($D851,INDIRECT($C851),0)+MATCH($C851,FIPs_codes!$G$1:$G$3296,0)-1),COLUMN(FIPs_codes!C849))))),"",INDIRECT(CONCATENATE("FIPs_codes!",ADDRESS((MATCH($D851,INDIRECT($C851),0)+MATCH($C851,FIPs_codes!$G$1:$G$3296,0)-1),COLUMN(FIPs_codes!C849)))))</f>
        <v>6</v>
      </c>
      <c r="G851" s="34" t="s">
        <v>216</v>
      </c>
      <c r="H851" s="34" t="s">
        <v>217</v>
      </c>
      <c r="I851" s="36" t="s">
        <v>590</v>
      </c>
      <c r="J851" s="38" t="s">
        <v>219</v>
      </c>
      <c r="K851" s="32" t="s">
        <v>78</v>
      </c>
      <c r="L851" s="32" t="s">
        <v>220</v>
      </c>
      <c r="M851" s="32" t="s">
        <v>57</v>
      </c>
      <c r="N851" s="40" t="s">
        <v>251</v>
      </c>
      <c r="O851" s="40">
        <v>2006</v>
      </c>
      <c r="P851" s="40" t="s">
        <v>252</v>
      </c>
      <c r="Q851" s="125">
        <v>1340</v>
      </c>
      <c r="R851" s="32" t="s">
        <v>245</v>
      </c>
      <c r="S851" s="42" t="s">
        <v>60</v>
      </c>
      <c r="T851" s="30" t="s">
        <v>263</v>
      </c>
      <c r="U851" s="32" t="s">
        <v>134</v>
      </c>
      <c r="V851" s="40" t="s">
        <v>254</v>
      </c>
      <c r="W851" s="44" t="s">
        <v>225</v>
      </c>
      <c r="X851" s="44" t="s">
        <v>65</v>
      </c>
      <c r="Y851" s="44">
        <v>40380</v>
      </c>
      <c r="Z851" s="32">
        <v>79</v>
      </c>
      <c r="AA851" s="125">
        <v>875</v>
      </c>
      <c r="AB851" s="32" t="s">
        <v>66</v>
      </c>
      <c r="AC851" s="125">
        <v>87261</v>
      </c>
      <c r="AD851" s="32" t="s">
        <v>262</v>
      </c>
      <c r="AE851" s="40" t="s">
        <v>255</v>
      </c>
      <c r="AF851" s="40" t="s">
        <v>236</v>
      </c>
      <c r="AG851" s="32" t="s">
        <v>229</v>
      </c>
      <c r="AH851" s="32">
        <v>53.79</v>
      </c>
      <c r="AI851" s="32">
        <v>237.99</v>
      </c>
      <c r="AJ851" s="32">
        <v>291.78000000000003</v>
      </c>
      <c r="AK851" s="40">
        <v>8.3000000000000007</v>
      </c>
      <c r="AL851" s="26">
        <v>0.18435122352457328</v>
      </c>
      <c r="AM851" s="38" t="s">
        <v>230</v>
      </c>
      <c r="AN851" s="32" t="s">
        <v>231</v>
      </c>
      <c r="AO851" s="32" t="s">
        <v>232</v>
      </c>
      <c r="AP851" s="63" t="s">
        <v>16963</v>
      </c>
      <c r="AQ851" s="27" t="str">
        <f t="shared" si="30"/>
        <v>Record Complete</v>
      </c>
      <c r="AR851" s="36"/>
      <c r="AS851" s="5" t="str">
        <f t="shared" si="31"/>
        <v/>
      </c>
      <c r="AT851" t="s">
        <v>17200</v>
      </c>
    </row>
    <row r="852" spans="1:46" ht="15.75" thickBot="1" x14ac:dyDescent="0.3">
      <c r="A852" s="48" t="s">
        <v>589</v>
      </c>
      <c r="B852" s="50">
        <v>6526</v>
      </c>
      <c r="C852" s="50" t="s">
        <v>213</v>
      </c>
      <c r="D852" s="50" t="s">
        <v>310</v>
      </c>
      <c r="E852" s="51" t="str">
        <f ca="1">IF(ISERROR(INDIRECT(CONCATENATE("FIPs_codes!",ADDRESS((MATCH($D852,INDIRECT($C852),0)+MATCH($C852,FIPs_codes!$G$1:$G$3296,0)-1),COLUMN(FIPs_codes!A850))))),"",INDIRECT(CONCATENATE("FIPs_codes!",ADDRESS((MATCH($D852,INDIRECT($C852),0)+MATCH($C852,FIPs_codes!$G$1:$G$3296,0)-1),COLUMN(FIPs_codes!A850)))))</f>
        <v>40093</v>
      </c>
      <c r="F852" s="51">
        <f ca="1">IF(ISERROR(INDIRECT(CONCATENATE("FIPs_codes!",ADDRESS((MATCH($D852,INDIRECT($C852),0)+MATCH($C852,FIPs_codes!$G$1:$G$3296,0)-1),COLUMN(FIPs_codes!C850))))),"",INDIRECT(CONCATENATE("FIPs_codes!",ADDRESS((MATCH($D852,INDIRECT($C852),0)+MATCH($C852,FIPs_codes!$G$1:$G$3296,0)-1),COLUMN(FIPs_codes!C850)))))</f>
        <v>6</v>
      </c>
      <c r="G852" s="52" t="s">
        <v>216</v>
      </c>
      <c r="H852" s="52" t="s">
        <v>217</v>
      </c>
      <c r="I852" s="54" t="s">
        <v>590</v>
      </c>
      <c r="J852" s="56" t="s">
        <v>219</v>
      </c>
      <c r="K852" s="50" t="s">
        <v>78</v>
      </c>
      <c r="L852" s="50" t="s">
        <v>220</v>
      </c>
      <c r="M852" s="50" t="s">
        <v>57</v>
      </c>
      <c r="N852" s="58" t="s">
        <v>251</v>
      </c>
      <c r="O852" s="58">
        <v>2006</v>
      </c>
      <c r="P852" s="58" t="s">
        <v>285</v>
      </c>
      <c r="Q852" s="126">
        <v>1340</v>
      </c>
      <c r="R852" s="50" t="s">
        <v>245</v>
      </c>
      <c r="S852" s="60" t="s">
        <v>60</v>
      </c>
      <c r="T852" s="48" t="s">
        <v>263</v>
      </c>
      <c r="U852" s="50" t="s">
        <v>134</v>
      </c>
      <c r="V852" s="58" t="s">
        <v>254</v>
      </c>
      <c r="W852" s="62" t="s">
        <v>225</v>
      </c>
      <c r="X852" s="62" t="s">
        <v>65</v>
      </c>
      <c r="Y852" s="62">
        <v>40386</v>
      </c>
      <c r="Z852" s="50">
        <v>80</v>
      </c>
      <c r="AA852" s="126">
        <v>875</v>
      </c>
      <c r="AB852" s="50" t="s">
        <v>66</v>
      </c>
      <c r="AC852" s="126">
        <v>87699</v>
      </c>
      <c r="AD852" s="50" t="s">
        <v>262</v>
      </c>
      <c r="AE852" s="58" t="s">
        <v>255</v>
      </c>
      <c r="AF852" s="58" t="s">
        <v>236</v>
      </c>
      <c r="AG852" s="50" t="s">
        <v>229</v>
      </c>
      <c r="AH852" s="50">
        <v>37.93</v>
      </c>
      <c r="AI852" s="50">
        <v>209.68</v>
      </c>
      <c r="AJ852" s="50">
        <v>247.61</v>
      </c>
      <c r="AK852" s="58">
        <v>8.3699999999999992</v>
      </c>
      <c r="AL852" s="25">
        <v>0.15318444327773514</v>
      </c>
      <c r="AM852" s="56" t="s">
        <v>230</v>
      </c>
      <c r="AN852" s="50" t="s">
        <v>231</v>
      </c>
      <c r="AO852" s="50" t="s">
        <v>232</v>
      </c>
      <c r="AP852" s="63" t="s">
        <v>16963</v>
      </c>
      <c r="AQ852" s="27" t="str">
        <f t="shared" si="30"/>
        <v>Record Complete</v>
      </c>
      <c r="AR852" s="54"/>
      <c r="AS852" s="5" t="str">
        <f t="shared" si="31"/>
        <v/>
      </c>
      <c r="AT852" t="s">
        <v>17200</v>
      </c>
    </row>
    <row r="853" spans="1:46" ht="15.75" thickBot="1" x14ac:dyDescent="0.3">
      <c r="A853" s="30" t="s">
        <v>589</v>
      </c>
      <c r="B853" s="32">
        <v>6526</v>
      </c>
      <c r="C853" s="32" t="s">
        <v>213</v>
      </c>
      <c r="D853" s="32" t="s">
        <v>310</v>
      </c>
      <c r="E853" s="51" t="str">
        <f ca="1">IF(ISERROR(INDIRECT(CONCATENATE("FIPs_codes!",ADDRESS((MATCH($D853,INDIRECT($C853),0)+MATCH($C853,FIPs_codes!$G$1:$G$3296,0)-1),COLUMN(FIPs_codes!A851))))),"",INDIRECT(CONCATENATE("FIPs_codes!",ADDRESS((MATCH($D853,INDIRECT($C853),0)+MATCH($C853,FIPs_codes!$G$1:$G$3296,0)-1),COLUMN(FIPs_codes!A851)))))</f>
        <v>40093</v>
      </c>
      <c r="F853" s="51">
        <f ca="1">IF(ISERROR(INDIRECT(CONCATENATE("FIPs_codes!",ADDRESS((MATCH($D853,INDIRECT($C853),0)+MATCH($C853,FIPs_codes!$G$1:$G$3296,0)-1),COLUMN(FIPs_codes!C851))))),"",INDIRECT(CONCATENATE("FIPs_codes!",ADDRESS((MATCH($D853,INDIRECT($C853),0)+MATCH($C853,FIPs_codes!$G$1:$G$3296,0)-1),COLUMN(FIPs_codes!C851)))))</f>
        <v>6</v>
      </c>
      <c r="G853" s="34" t="s">
        <v>216</v>
      </c>
      <c r="H853" s="34" t="s">
        <v>217</v>
      </c>
      <c r="I853" s="36" t="s">
        <v>590</v>
      </c>
      <c r="J853" s="38" t="s">
        <v>219</v>
      </c>
      <c r="K853" s="32" t="s">
        <v>78</v>
      </c>
      <c r="L853" s="32" t="s">
        <v>220</v>
      </c>
      <c r="M853" s="32" t="s">
        <v>57</v>
      </c>
      <c r="N853" s="40" t="s">
        <v>251</v>
      </c>
      <c r="O853" s="40">
        <v>2006</v>
      </c>
      <c r="P853" s="40" t="s">
        <v>285</v>
      </c>
      <c r="Q853" s="125">
        <v>1340</v>
      </c>
      <c r="R853" s="32" t="s">
        <v>245</v>
      </c>
      <c r="S853" s="42" t="s">
        <v>60</v>
      </c>
      <c r="T853" s="30" t="s">
        <v>263</v>
      </c>
      <c r="U853" s="32" t="s">
        <v>134</v>
      </c>
      <c r="V853" s="40" t="s">
        <v>254</v>
      </c>
      <c r="W853" s="44" t="s">
        <v>225</v>
      </c>
      <c r="X853" s="44" t="s">
        <v>65</v>
      </c>
      <c r="Y853" s="44">
        <v>40386</v>
      </c>
      <c r="Z853" s="32">
        <v>80</v>
      </c>
      <c r="AA853" s="125">
        <v>875</v>
      </c>
      <c r="AB853" s="32" t="s">
        <v>66</v>
      </c>
      <c r="AC853" s="125">
        <v>87699</v>
      </c>
      <c r="AD853" s="32" t="s">
        <v>262</v>
      </c>
      <c r="AE853" s="40" t="s">
        <v>255</v>
      </c>
      <c r="AF853" s="40" t="s">
        <v>236</v>
      </c>
      <c r="AG853" s="32" t="s">
        <v>229</v>
      </c>
      <c r="AH853" s="32">
        <v>42.52</v>
      </c>
      <c r="AI853" s="32">
        <v>214.18</v>
      </c>
      <c r="AJ853" s="32">
        <v>256.7</v>
      </c>
      <c r="AK853" s="40">
        <v>8.2799999999999994</v>
      </c>
      <c r="AL853" s="26">
        <v>0.16564082586677056</v>
      </c>
      <c r="AM853" s="38" t="s">
        <v>230</v>
      </c>
      <c r="AN853" s="32" t="s">
        <v>231</v>
      </c>
      <c r="AO853" s="32" t="s">
        <v>232</v>
      </c>
      <c r="AP853" s="63" t="s">
        <v>16963</v>
      </c>
      <c r="AQ853" s="27" t="str">
        <f t="shared" si="30"/>
        <v>Record Complete</v>
      </c>
      <c r="AR853" s="36"/>
      <c r="AS853" s="5" t="str">
        <f t="shared" si="31"/>
        <v/>
      </c>
      <c r="AT853" t="s">
        <v>17200</v>
      </c>
    </row>
    <row r="854" spans="1:46" ht="15.75" thickBot="1" x14ac:dyDescent="0.3">
      <c r="A854" s="29" t="s">
        <v>589</v>
      </c>
      <c r="B854" s="31">
        <v>6526</v>
      </c>
      <c r="C854" s="31" t="s">
        <v>213</v>
      </c>
      <c r="D854" s="31" t="s">
        <v>310</v>
      </c>
      <c r="E854" s="51" t="str">
        <f ca="1">IF(ISERROR(INDIRECT(CONCATENATE("FIPs_codes!",ADDRESS((MATCH($D854,INDIRECT($C854),0)+MATCH($C854,FIPs_codes!$G$1:$G$3296,0)-1),COLUMN(FIPs_codes!A852))))),"",INDIRECT(CONCATENATE("FIPs_codes!",ADDRESS((MATCH($D854,INDIRECT($C854),0)+MATCH($C854,FIPs_codes!$G$1:$G$3296,0)-1),COLUMN(FIPs_codes!A852)))))</f>
        <v>40093</v>
      </c>
      <c r="F854" s="51">
        <f ca="1">IF(ISERROR(INDIRECT(CONCATENATE("FIPs_codes!",ADDRESS((MATCH($D854,INDIRECT($C854),0)+MATCH($C854,FIPs_codes!$G$1:$G$3296,0)-1),COLUMN(FIPs_codes!C852))))),"",INDIRECT(CONCATENATE("FIPs_codes!",ADDRESS((MATCH($D854,INDIRECT($C854),0)+MATCH($C854,FIPs_codes!$G$1:$G$3296,0)-1),COLUMN(FIPs_codes!C852)))))</f>
        <v>6</v>
      </c>
      <c r="G854" s="33" t="s">
        <v>216</v>
      </c>
      <c r="H854" s="33" t="s">
        <v>217</v>
      </c>
      <c r="I854" s="35" t="s">
        <v>590</v>
      </c>
      <c r="J854" s="37" t="s">
        <v>219</v>
      </c>
      <c r="K854" s="31" t="s">
        <v>78</v>
      </c>
      <c r="L854" s="31" t="s">
        <v>220</v>
      </c>
      <c r="M854" s="31" t="s">
        <v>57</v>
      </c>
      <c r="N854" s="39" t="s">
        <v>251</v>
      </c>
      <c r="O854" s="39">
        <v>2006</v>
      </c>
      <c r="P854" s="39" t="s">
        <v>285</v>
      </c>
      <c r="Q854" s="240">
        <v>1340</v>
      </c>
      <c r="R854" s="31" t="s">
        <v>245</v>
      </c>
      <c r="S854" s="41" t="s">
        <v>60</v>
      </c>
      <c r="T854" s="29" t="s">
        <v>263</v>
      </c>
      <c r="U854" s="31" t="s">
        <v>134</v>
      </c>
      <c r="V854" s="39" t="s">
        <v>254</v>
      </c>
      <c r="W854" s="43" t="s">
        <v>225</v>
      </c>
      <c r="X854" s="43" t="s">
        <v>65</v>
      </c>
      <c r="Y854" s="43">
        <v>40386</v>
      </c>
      <c r="Z854" s="31">
        <v>80</v>
      </c>
      <c r="AA854" s="240">
        <v>875</v>
      </c>
      <c r="AB854" s="31" t="s">
        <v>66</v>
      </c>
      <c r="AC854" s="240">
        <v>87699</v>
      </c>
      <c r="AD854" s="31" t="s">
        <v>262</v>
      </c>
      <c r="AE854" s="39" t="s">
        <v>255</v>
      </c>
      <c r="AF854" s="39" t="s">
        <v>236</v>
      </c>
      <c r="AG854" s="31" t="s">
        <v>229</v>
      </c>
      <c r="AH854" s="31">
        <v>43.96</v>
      </c>
      <c r="AI854" s="31">
        <v>218.91</v>
      </c>
      <c r="AJ854" s="31">
        <v>262.87</v>
      </c>
      <c r="AK854" s="39">
        <v>8.25</v>
      </c>
      <c r="AL854" s="25">
        <v>0.16723095066002205</v>
      </c>
      <c r="AM854" s="37" t="s">
        <v>230</v>
      </c>
      <c r="AN854" s="31" t="s">
        <v>231</v>
      </c>
      <c r="AO854" s="31" t="s">
        <v>232</v>
      </c>
      <c r="AP854" s="63" t="s">
        <v>16963</v>
      </c>
      <c r="AQ854" s="27" t="str">
        <f t="shared" si="30"/>
        <v>Record Complete</v>
      </c>
      <c r="AR854" s="35"/>
      <c r="AS854" s="5" t="str">
        <f t="shared" si="31"/>
        <v/>
      </c>
      <c r="AT854" t="s">
        <v>17200</v>
      </c>
    </row>
    <row r="855" spans="1:46" ht="15.75" thickBot="1" x14ac:dyDescent="0.3">
      <c r="A855" s="47" t="s">
        <v>589</v>
      </c>
      <c r="B855" s="49">
        <v>6526</v>
      </c>
      <c r="C855" s="49" t="s">
        <v>213</v>
      </c>
      <c r="D855" s="49" t="s">
        <v>310</v>
      </c>
      <c r="E855" s="51" t="str">
        <f ca="1">IF(ISERROR(INDIRECT(CONCATENATE("FIPs_codes!",ADDRESS((MATCH($D855,INDIRECT($C855),0)+MATCH($C855,FIPs_codes!$G$1:$G$3296,0)-1),COLUMN(FIPs_codes!A853))))),"",INDIRECT(CONCATENATE("FIPs_codes!",ADDRESS((MATCH($D855,INDIRECT($C855),0)+MATCH($C855,FIPs_codes!$G$1:$G$3296,0)-1),COLUMN(FIPs_codes!A853)))))</f>
        <v>40093</v>
      </c>
      <c r="F855" s="51">
        <f ca="1">IF(ISERROR(INDIRECT(CONCATENATE("FIPs_codes!",ADDRESS((MATCH($D855,INDIRECT($C855),0)+MATCH($C855,FIPs_codes!$G$1:$G$3296,0)-1),COLUMN(FIPs_codes!C853))))),"",INDIRECT(CONCATENATE("FIPs_codes!",ADDRESS((MATCH($D855,INDIRECT($C855),0)+MATCH($C855,FIPs_codes!$G$1:$G$3296,0)-1),COLUMN(FIPs_codes!C853)))))</f>
        <v>6</v>
      </c>
      <c r="G855" s="51" t="s">
        <v>216</v>
      </c>
      <c r="H855" s="51" t="s">
        <v>217</v>
      </c>
      <c r="I855" s="53" t="s">
        <v>590</v>
      </c>
      <c r="J855" s="55" t="s">
        <v>219</v>
      </c>
      <c r="K855" s="49" t="s">
        <v>78</v>
      </c>
      <c r="L855" s="49" t="s">
        <v>220</v>
      </c>
      <c r="M855" s="49" t="s">
        <v>57</v>
      </c>
      <c r="N855" s="57" t="s">
        <v>251</v>
      </c>
      <c r="O855" s="57">
        <v>2006</v>
      </c>
      <c r="P855" s="57" t="s">
        <v>285</v>
      </c>
      <c r="Q855" s="128">
        <v>1340</v>
      </c>
      <c r="R855" s="49" t="s">
        <v>245</v>
      </c>
      <c r="S855" s="59" t="s">
        <v>60</v>
      </c>
      <c r="T855" s="47" t="s">
        <v>263</v>
      </c>
      <c r="U855" s="49" t="s">
        <v>134</v>
      </c>
      <c r="V855" s="57" t="s">
        <v>254</v>
      </c>
      <c r="W855" s="61" t="s">
        <v>225</v>
      </c>
      <c r="X855" s="61" t="s">
        <v>65</v>
      </c>
      <c r="Y855" s="61">
        <v>40464</v>
      </c>
      <c r="Z855" s="49">
        <v>79</v>
      </c>
      <c r="AA855" s="128">
        <v>875</v>
      </c>
      <c r="AB855" s="49" t="s">
        <v>66</v>
      </c>
      <c r="AC855" s="128">
        <v>98015</v>
      </c>
      <c r="AD855" s="49" t="s">
        <v>262</v>
      </c>
      <c r="AE855" s="57" t="s">
        <v>255</v>
      </c>
      <c r="AF855" s="57" t="s">
        <v>236</v>
      </c>
      <c r="AG855" s="49" t="s">
        <v>229</v>
      </c>
      <c r="AH855" s="49">
        <v>47.87</v>
      </c>
      <c r="AI855" s="49">
        <v>189.23</v>
      </c>
      <c r="AJ855" s="49">
        <v>237.1</v>
      </c>
      <c r="AK855" s="57">
        <v>9.26</v>
      </c>
      <c r="AL855" s="26">
        <v>0.20189793336145087</v>
      </c>
      <c r="AM855" s="55" t="s">
        <v>230</v>
      </c>
      <c r="AN855" s="49" t="s">
        <v>231</v>
      </c>
      <c r="AO855" s="49" t="s">
        <v>232</v>
      </c>
      <c r="AP855" s="63" t="s">
        <v>16963</v>
      </c>
      <c r="AQ855" s="27" t="str">
        <f t="shared" si="30"/>
        <v>Record Complete</v>
      </c>
      <c r="AR855" s="53"/>
      <c r="AS855" s="5" t="str">
        <f t="shared" si="31"/>
        <v/>
      </c>
      <c r="AT855" t="s">
        <v>17200</v>
      </c>
    </row>
    <row r="856" spans="1:46" ht="15.75" thickBot="1" x14ac:dyDescent="0.3">
      <c r="A856" s="29" t="s">
        <v>589</v>
      </c>
      <c r="B856" s="31">
        <v>6526</v>
      </c>
      <c r="C856" s="31" t="s">
        <v>213</v>
      </c>
      <c r="D856" s="31" t="s">
        <v>310</v>
      </c>
      <c r="E856" s="51" t="str">
        <f ca="1">IF(ISERROR(INDIRECT(CONCATENATE("FIPs_codes!",ADDRESS((MATCH($D856,INDIRECT($C856),0)+MATCH($C856,FIPs_codes!$G$1:$G$3296,0)-1),COLUMN(FIPs_codes!A854))))),"",INDIRECT(CONCATENATE("FIPs_codes!",ADDRESS((MATCH($D856,INDIRECT($C856),0)+MATCH($C856,FIPs_codes!$G$1:$G$3296,0)-1),COLUMN(FIPs_codes!A854)))))</f>
        <v>40093</v>
      </c>
      <c r="F856" s="51">
        <f ca="1">IF(ISERROR(INDIRECT(CONCATENATE("FIPs_codes!",ADDRESS((MATCH($D856,INDIRECT($C856),0)+MATCH($C856,FIPs_codes!$G$1:$G$3296,0)-1),COLUMN(FIPs_codes!C854))))),"",INDIRECT(CONCATENATE("FIPs_codes!",ADDRESS((MATCH($D856,INDIRECT($C856),0)+MATCH($C856,FIPs_codes!$G$1:$G$3296,0)-1),COLUMN(FIPs_codes!C854)))))</f>
        <v>6</v>
      </c>
      <c r="G856" s="33" t="s">
        <v>216</v>
      </c>
      <c r="H856" s="33" t="s">
        <v>217</v>
      </c>
      <c r="I856" s="35" t="s">
        <v>590</v>
      </c>
      <c r="J856" s="37" t="s">
        <v>219</v>
      </c>
      <c r="K856" s="31" t="s">
        <v>78</v>
      </c>
      <c r="L856" s="31" t="s">
        <v>220</v>
      </c>
      <c r="M856" s="31" t="s">
        <v>57</v>
      </c>
      <c r="N856" s="39" t="s">
        <v>251</v>
      </c>
      <c r="O856" s="39">
        <v>2006</v>
      </c>
      <c r="P856" s="39" t="s">
        <v>285</v>
      </c>
      <c r="Q856" s="240">
        <v>1340</v>
      </c>
      <c r="R856" s="31" t="s">
        <v>245</v>
      </c>
      <c r="S856" s="41" t="s">
        <v>60</v>
      </c>
      <c r="T856" s="29" t="s">
        <v>263</v>
      </c>
      <c r="U856" s="31" t="s">
        <v>134</v>
      </c>
      <c r="V856" s="39" t="s">
        <v>254</v>
      </c>
      <c r="W856" s="43" t="s">
        <v>225</v>
      </c>
      <c r="X856" s="43" t="s">
        <v>65</v>
      </c>
      <c r="Y856" s="43">
        <v>40464</v>
      </c>
      <c r="Z856" s="31">
        <v>79</v>
      </c>
      <c r="AA856" s="240">
        <v>875</v>
      </c>
      <c r="AB856" s="31" t="s">
        <v>66</v>
      </c>
      <c r="AC856" s="240">
        <v>98015</v>
      </c>
      <c r="AD856" s="31" t="s">
        <v>262</v>
      </c>
      <c r="AE856" s="39" t="s">
        <v>255</v>
      </c>
      <c r="AF856" s="39" t="s">
        <v>236</v>
      </c>
      <c r="AG856" s="31" t="s">
        <v>229</v>
      </c>
      <c r="AH856" s="31">
        <v>49.27</v>
      </c>
      <c r="AI856" s="31">
        <v>188.04</v>
      </c>
      <c r="AJ856" s="31">
        <v>237.31</v>
      </c>
      <c r="AK856" s="39">
        <v>9.1</v>
      </c>
      <c r="AL856" s="25">
        <v>0.20761872656019553</v>
      </c>
      <c r="AM856" s="37" t="s">
        <v>230</v>
      </c>
      <c r="AN856" s="31" t="s">
        <v>231</v>
      </c>
      <c r="AO856" s="31" t="s">
        <v>232</v>
      </c>
      <c r="AP856" s="63" t="s">
        <v>16963</v>
      </c>
      <c r="AQ856" s="27" t="str">
        <f t="shared" si="30"/>
        <v>Record Complete</v>
      </c>
      <c r="AR856" s="35"/>
      <c r="AS856" s="5" t="str">
        <f t="shared" si="31"/>
        <v/>
      </c>
      <c r="AT856" t="s">
        <v>17200</v>
      </c>
    </row>
    <row r="857" spans="1:46" ht="15.75" thickBot="1" x14ac:dyDescent="0.3">
      <c r="A857" s="30" t="s">
        <v>589</v>
      </c>
      <c r="B857" s="32">
        <v>6526</v>
      </c>
      <c r="C857" s="32" t="s">
        <v>213</v>
      </c>
      <c r="D857" s="32" t="s">
        <v>310</v>
      </c>
      <c r="E857" s="51" t="str">
        <f ca="1">IF(ISERROR(INDIRECT(CONCATENATE("FIPs_codes!",ADDRESS((MATCH($D857,INDIRECT($C857),0)+MATCH($C857,FIPs_codes!$G$1:$G$3296,0)-1),COLUMN(FIPs_codes!A855))))),"",INDIRECT(CONCATENATE("FIPs_codes!",ADDRESS((MATCH($D857,INDIRECT($C857),0)+MATCH($C857,FIPs_codes!$G$1:$G$3296,0)-1),COLUMN(FIPs_codes!A855)))))</f>
        <v>40093</v>
      </c>
      <c r="F857" s="51">
        <f ca="1">IF(ISERROR(INDIRECT(CONCATENATE("FIPs_codes!",ADDRESS((MATCH($D857,INDIRECT($C857),0)+MATCH($C857,FIPs_codes!$G$1:$G$3296,0)-1),COLUMN(FIPs_codes!C855))))),"",INDIRECT(CONCATENATE("FIPs_codes!",ADDRESS((MATCH($D857,INDIRECT($C857),0)+MATCH($C857,FIPs_codes!$G$1:$G$3296,0)-1),COLUMN(FIPs_codes!C855)))))</f>
        <v>6</v>
      </c>
      <c r="G857" s="34" t="s">
        <v>216</v>
      </c>
      <c r="H857" s="34" t="s">
        <v>217</v>
      </c>
      <c r="I857" s="36" t="s">
        <v>590</v>
      </c>
      <c r="J857" s="38" t="s">
        <v>219</v>
      </c>
      <c r="K857" s="32" t="s">
        <v>78</v>
      </c>
      <c r="L857" s="32" t="s">
        <v>220</v>
      </c>
      <c r="M857" s="32" t="s">
        <v>57</v>
      </c>
      <c r="N857" s="40" t="s">
        <v>251</v>
      </c>
      <c r="O857" s="40">
        <v>2006</v>
      </c>
      <c r="P857" s="40" t="s">
        <v>285</v>
      </c>
      <c r="Q857" s="125">
        <v>1340</v>
      </c>
      <c r="R857" s="32" t="s">
        <v>245</v>
      </c>
      <c r="S857" s="42" t="s">
        <v>60</v>
      </c>
      <c r="T857" s="30" t="s">
        <v>263</v>
      </c>
      <c r="U857" s="32" t="s">
        <v>134</v>
      </c>
      <c r="V857" s="40" t="s">
        <v>254</v>
      </c>
      <c r="W857" s="44" t="s">
        <v>225</v>
      </c>
      <c r="X857" s="44" t="s">
        <v>65</v>
      </c>
      <c r="Y857" s="44">
        <v>40464</v>
      </c>
      <c r="Z857" s="32">
        <v>79</v>
      </c>
      <c r="AA857" s="125">
        <v>875</v>
      </c>
      <c r="AB857" s="32" t="s">
        <v>66</v>
      </c>
      <c r="AC857" s="125">
        <v>98015</v>
      </c>
      <c r="AD857" s="32" t="s">
        <v>262</v>
      </c>
      <c r="AE857" s="40" t="s">
        <v>255</v>
      </c>
      <c r="AF857" s="40" t="s">
        <v>236</v>
      </c>
      <c r="AG857" s="32" t="s">
        <v>229</v>
      </c>
      <c r="AH857" s="32">
        <v>48.91</v>
      </c>
      <c r="AI857" s="32">
        <v>189.62</v>
      </c>
      <c r="AJ857" s="32">
        <v>238.53</v>
      </c>
      <c r="AK857" s="40">
        <v>9.2100000000000009</v>
      </c>
      <c r="AL857" s="26">
        <v>0.2050475831132352</v>
      </c>
      <c r="AM857" s="38" t="s">
        <v>230</v>
      </c>
      <c r="AN857" s="32" t="s">
        <v>231</v>
      </c>
      <c r="AO857" s="32" t="s">
        <v>232</v>
      </c>
      <c r="AP857" s="63" t="s">
        <v>16963</v>
      </c>
      <c r="AQ857" s="27" t="str">
        <f t="shared" si="30"/>
        <v>Record Complete</v>
      </c>
      <c r="AR857" s="36"/>
      <c r="AS857" s="5" t="str">
        <f t="shared" si="31"/>
        <v/>
      </c>
      <c r="AT857" t="s">
        <v>17200</v>
      </c>
    </row>
    <row r="858" spans="1:46" ht="15.75" thickBot="1" x14ac:dyDescent="0.3">
      <c r="A858" s="29" t="s">
        <v>589</v>
      </c>
      <c r="B858" s="31">
        <v>6526</v>
      </c>
      <c r="C858" s="31" t="s">
        <v>213</v>
      </c>
      <c r="D858" s="31" t="s">
        <v>310</v>
      </c>
      <c r="E858" s="51" t="str">
        <f ca="1">IF(ISERROR(INDIRECT(CONCATENATE("FIPs_codes!",ADDRESS((MATCH($D858,INDIRECT($C858),0)+MATCH($C858,FIPs_codes!$G$1:$G$3296,0)-1),COLUMN(FIPs_codes!A856))))),"",INDIRECT(CONCATENATE("FIPs_codes!",ADDRESS((MATCH($D858,INDIRECT($C858),0)+MATCH($C858,FIPs_codes!$G$1:$G$3296,0)-1),COLUMN(FIPs_codes!A856)))))</f>
        <v>40093</v>
      </c>
      <c r="F858" s="51">
        <f ca="1">IF(ISERROR(INDIRECT(CONCATENATE("FIPs_codes!",ADDRESS((MATCH($D858,INDIRECT($C858),0)+MATCH($C858,FIPs_codes!$G$1:$G$3296,0)-1),COLUMN(FIPs_codes!C856))))),"",INDIRECT(CONCATENATE("FIPs_codes!",ADDRESS((MATCH($D858,INDIRECT($C858),0)+MATCH($C858,FIPs_codes!$G$1:$G$3296,0)-1),COLUMN(FIPs_codes!C856)))))</f>
        <v>6</v>
      </c>
      <c r="G858" s="33" t="s">
        <v>216</v>
      </c>
      <c r="H858" s="33" t="s">
        <v>217</v>
      </c>
      <c r="I858" s="35" t="s">
        <v>590</v>
      </c>
      <c r="J858" s="37" t="s">
        <v>219</v>
      </c>
      <c r="K858" s="31" t="s">
        <v>78</v>
      </c>
      <c r="L858" s="31" t="s">
        <v>220</v>
      </c>
      <c r="M858" s="31" t="s">
        <v>57</v>
      </c>
      <c r="N858" s="39" t="s">
        <v>251</v>
      </c>
      <c r="O858" s="39">
        <v>2006</v>
      </c>
      <c r="P858" s="39" t="s">
        <v>288</v>
      </c>
      <c r="Q858" s="240">
        <v>1340</v>
      </c>
      <c r="R858" s="31" t="s">
        <v>245</v>
      </c>
      <c r="S858" s="41" t="s">
        <v>60</v>
      </c>
      <c r="T858" s="29" t="s">
        <v>263</v>
      </c>
      <c r="U858" s="31" t="s">
        <v>134</v>
      </c>
      <c r="V858" s="39" t="s">
        <v>254</v>
      </c>
      <c r="W858" s="43" t="s">
        <v>225</v>
      </c>
      <c r="X858" s="43" t="s">
        <v>65</v>
      </c>
      <c r="Y858" s="43">
        <v>40466</v>
      </c>
      <c r="Z858" s="31">
        <v>100</v>
      </c>
      <c r="AA858" s="240">
        <v>875</v>
      </c>
      <c r="AB858" s="31" t="s">
        <v>66</v>
      </c>
      <c r="AC858" s="240">
        <v>155534</v>
      </c>
      <c r="AD858" s="31" t="s">
        <v>262</v>
      </c>
      <c r="AE858" s="39" t="s">
        <v>255</v>
      </c>
      <c r="AF858" s="39" t="s">
        <v>236</v>
      </c>
      <c r="AG858" s="31" t="s">
        <v>229</v>
      </c>
      <c r="AH858" s="31">
        <v>72.89</v>
      </c>
      <c r="AI858" s="31">
        <v>192.6</v>
      </c>
      <c r="AJ858" s="31">
        <v>265.49</v>
      </c>
      <c r="AK858" s="39">
        <v>9.15</v>
      </c>
      <c r="AL858" s="25">
        <v>0.27454894722965084</v>
      </c>
      <c r="AM858" s="37" t="s">
        <v>230</v>
      </c>
      <c r="AN858" s="31" t="s">
        <v>231</v>
      </c>
      <c r="AO858" s="31" t="s">
        <v>232</v>
      </c>
      <c r="AP858" s="63" t="s">
        <v>16963</v>
      </c>
      <c r="AQ858" s="27" t="str">
        <f t="shared" si="30"/>
        <v>Record Complete</v>
      </c>
      <c r="AR858" s="35"/>
      <c r="AS858" s="5" t="str">
        <f t="shared" si="31"/>
        <v/>
      </c>
      <c r="AT858" t="s">
        <v>17200</v>
      </c>
    </row>
    <row r="859" spans="1:46" ht="15.75" thickBot="1" x14ac:dyDescent="0.3">
      <c r="A859" s="30" t="s">
        <v>589</v>
      </c>
      <c r="B859" s="32">
        <v>6526</v>
      </c>
      <c r="C859" s="32" t="s">
        <v>213</v>
      </c>
      <c r="D859" s="32" t="s">
        <v>310</v>
      </c>
      <c r="E859" s="51" t="str">
        <f ca="1">IF(ISERROR(INDIRECT(CONCATENATE("FIPs_codes!",ADDRESS((MATCH($D859,INDIRECT($C859),0)+MATCH($C859,FIPs_codes!$G$1:$G$3296,0)-1),COLUMN(FIPs_codes!A857))))),"",INDIRECT(CONCATENATE("FIPs_codes!",ADDRESS((MATCH($D859,INDIRECT($C859),0)+MATCH($C859,FIPs_codes!$G$1:$G$3296,0)-1),COLUMN(FIPs_codes!A857)))))</f>
        <v>40093</v>
      </c>
      <c r="F859" s="51">
        <f ca="1">IF(ISERROR(INDIRECT(CONCATENATE("FIPs_codes!",ADDRESS((MATCH($D859,INDIRECT($C859),0)+MATCH($C859,FIPs_codes!$G$1:$G$3296,0)-1),COLUMN(FIPs_codes!C857))))),"",INDIRECT(CONCATENATE("FIPs_codes!",ADDRESS((MATCH($D859,INDIRECT($C859),0)+MATCH($C859,FIPs_codes!$G$1:$G$3296,0)-1),COLUMN(FIPs_codes!C857)))))</f>
        <v>6</v>
      </c>
      <c r="G859" s="34" t="s">
        <v>216</v>
      </c>
      <c r="H859" s="34" t="s">
        <v>217</v>
      </c>
      <c r="I859" s="36" t="s">
        <v>590</v>
      </c>
      <c r="J859" s="38" t="s">
        <v>219</v>
      </c>
      <c r="K859" s="32" t="s">
        <v>78</v>
      </c>
      <c r="L859" s="32" t="s">
        <v>220</v>
      </c>
      <c r="M859" s="32" t="s">
        <v>57</v>
      </c>
      <c r="N859" s="40" t="s">
        <v>251</v>
      </c>
      <c r="O859" s="40">
        <v>2006</v>
      </c>
      <c r="P859" s="40" t="s">
        <v>288</v>
      </c>
      <c r="Q859" s="125">
        <v>1340</v>
      </c>
      <c r="R859" s="32" t="s">
        <v>245</v>
      </c>
      <c r="S859" s="42" t="s">
        <v>60</v>
      </c>
      <c r="T859" s="30" t="s">
        <v>263</v>
      </c>
      <c r="U859" s="32" t="s">
        <v>134</v>
      </c>
      <c r="V859" s="40" t="s">
        <v>254</v>
      </c>
      <c r="W859" s="44" t="s">
        <v>225</v>
      </c>
      <c r="X859" s="44" t="s">
        <v>65</v>
      </c>
      <c r="Y859" s="44">
        <v>40466</v>
      </c>
      <c r="Z859" s="32">
        <v>100</v>
      </c>
      <c r="AA859" s="125">
        <v>875</v>
      </c>
      <c r="AB859" s="32" t="s">
        <v>66</v>
      </c>
      <c r="AC859" s="125">
        <v>155534</v>
      </c>
      <c r="AD859" s="32" t="s">
        <v>262</v>
      </c>
      <c r="AE859" s="40" t="s">
        <v>255</v>
      </c>
      <c r="AF859" s="40" t="s">
        <v>236</v>
      </c>
      <c r="AG859" s="32" t="s">
        <v>229</v>
      </c>
      <c r="AH859" s="32">
        <v>73.17</v>
      </c>
      <c r="AI859" s="32">
        <v>192.55</v>
      </c>
      <c r="AJ859" s="32">
        <v>265.72000000000003</v>
      </c>
      <c r="AK859" s="40">
        <v>9.2200000000000006</v>
      </c>
      <c r="AL859" s="26">
        <v>0.2753650459129911</v>
      </c>
      <c r="AM859" s="38" t="s">
        <v>230</v>
      </c>
      <c r="AN859" s="32" t="s">
        <v>231</v>
      </c>
      <c r="AO859" s="32" t="s">
        <v>232</v>
      </c>
      <c r="AP859" s="63" t="s">
        <v>16963</v>
      </c>
      <c r="AQ859" s="27" t="str">
        <f t="shared" si="30"/>
        <v>Record Complete</v>
      </c>
      <c r="AR859" s="36"/>
      <c r="AS859" s="5" t="str">
        <f t="shared" si="31"/>
        <v/>
      </c>
      <c r="AT859" t="s">
        <v>17200</v>
      </c>
    </row>
    <row r="860" spans="1:46" ht="15.75" thickBot="1" x14ac:dyDescent="0.3">
      <c r="A860" s="48" t="s">
        <v>589</v>
      </c>
      <c r="B860" s="50">
        <v>6526</v>
      </c>
      <c r="C860" s="50" t="s">
        <v>213</v>
      </c>
      <c r="D860" s="50" t="s">
        <v>310</v>
      </c>
      <c r="E860" s="51" t="str">
        <f ca="1">IF(ISERROR(INDIRECT(CONCATENATE("FIPs_codes!",ADDRESS((MATCH($D860,INDIRECT($C860),0)+MATCH($C860,FIPs_codes!$G$1:$G$3296,0)-1),COLUMN(FIPs_codes!A858))))),"",INDIRECT(CONCATENATE("FIPs_codes!",ADDRESS((MATCH($D860,INDIRECT($C860),0)+MATCH($C860,FIPs_codes!$G$1:$G$3296,0)-1),COLUMN(FIPs_codes!A858)))))</f>
        <v>40093</v>
      </c>
      <c r="F860" s="51">
        <f ca="1">IF(ISERROR(INDIRECT(CONCATENATE("FIPs_codes!",ADDRESS((MATCH($D860,INDIRECT($C860),0)+MATCH($C860,FIPs_codes!$G$1:$G$3296,0)-1),COLUMN(FIPs_codes!C858))))),"",INDIRECT(CONCATENATE("FIPs_codes!",ADDRESS((MATCH($D860,INDIRECT($C860),0)+MATCH($C860,FIPs_codes!$G$1:$G$3296,0)-1),COLUMN(FIPs_codes!C858)))))</f>
        <v>6</v>
      </c>
      <c r="G860" s="52" t="s">
        <v>216</v>
      </c>
      <c r="H860" s="52" t="s">
        <v>217</v>
      </c>
      <c r="I860" s="54" t="s">
        <v>590</v>
      </c>
      <c r="J860" s="56" t="s">
        <v>219</v>
      </c>
      <c r="K860" s="50" t="s">
        <v>78</v>
      </c>
      <c r="L860" s="50" t="s">
        <v>220</v>
      </c>
      <c r="M860" s="50" t="s">
        <v>57</v>
      </c>
      <c r="N860" s="58" t="s">
        <v>251</v>
      </c>
      <c r="O860" s="58">
        <v>2006</v>
      </c>
      <c r="P860" s="58" t="s">
        <v>288</v>
      </c>
      <c r="Q860" s="126">
        <v>1340</v>
      </c>
      <c r="R860" s="50" t="s">
        <v>245</v>
      </c>
      <c r="S860" s="60" t="s">
        <v>60</v>
      </c>
      <c r="T860" s="48" t="s">
        <v>263</v>
      </c>
      <c r="U860" s="50" t="s">
        <v>134</v>
      </c>
      <c r="V860" s="58" t="s">
        <v>254</v>
      </c>
      <c r="W860" s="62" t="s">
        <v>225</v>
      </c>
      <c r="X860" s="62" t="s">
        <v>65</v>
      </c>
      <c r="Y860" s="62">
        <v>40466</v>
      </c>
      <c r="Z860" s="50">
        <v>100</v>
      </c>
      <c r="AA860" s="126">
        <v>875</v>
      </c>
      <c r="AB860" s="50" t="s">
        <v>66</v>
      </c>
      <c r="AC860" s="126">
        <v>155534</v>
      </c>
      <c r="AD860" s="50" t="s">
        <v>262</v>
      </c>
      <c r="AE860" s="58" t="s">
        <v>255</v>
      </c>
      <c r="AF860" s="58" t="s">
        <v>236</v>
      </c>
      <c r="AG860" s="50" t="s">
        <v>229</v>
      </c>
      <c r="AH860" s="50">
        <v>72.849999999999994</v>
      </c>
      <c r="AI860" s="50">
        <v>194.48</v>
      </c>
      <c r="AJ860" s="50">
        <v>267.33</v>
      </c>
      <c r="AK860" s="58">
        <v>9.16</v>
      </c>
      <c r="AL860" s="149">
        <v>0.27250963228967939</v>
      </c>
      <c r="AM860" s="56" t="s">
        <v>230</v>
      </c>
      <c r="AN860" s="50" t="s">
        <v>231</v>
      </c>
      <c r="AO860" s="50" t="s">
        <v>232</v>
      </c>
      <c r="AP860" s="63" t="s">
        <v>16963</v>
      </c>
      <c r="AQ860" s="27" t="str">
        <f t="shared" si="30"/>
        <v>Record Complete</v>
      </c>
      <c r="AR860" s="54"/>
      <c r="AS860" s="5" t="str">
        <f t="shared" si="31"/>
        <v/>
      </c>
      <c r="AT860" t="s">
        <v>17200</v>
      </c>
    </row>
    <row r="861" spans="1:46" ht="15.75" thickBot="1" x14ac:dyDescent="0.3">
      <c r="A861" s="47" t="s">
        <v>589</v>
      </c>
      <c r="B861" s="49">
        <v>6526</v>
      </c>
      <c r="C861" s="49" t="s">
        <v>213</v>
      </c>
      <c r="D861" s="49" t="s">
        <v>310</v>
      </c>
      <c r="E861" s="51" t="str">
        <f ca="1">IF(ISERROR(INDIRECT(CONCATENATE("FIPs_codes!",ADDRESS((MATCH($D861,INDIRECT($C861),0)+MATCH($C861,FIPs_codes!$G$1:$G$3296,0)-1),COLUMN(FIPs_codes!A859))))),"",INDIRECT(CONCATENATE("FIPs_codes!",ADDRESS((MATCH($D861,INDIRECT($C861),0)+MATCH($C861,FIPs_codes!$G$1:$G$3296,0)-1),COLUMN(FIPs_codes!A859)))))</f>
        <v>40093</v>
      </c>
      <c r="F861" s="51">
        <f ca="1">IF(ISERROR(INDIRECT(CONCATENATE("FIPs_codes!",ADDRESS((MATCH($D861,INDIRECT($C861),0)+MATCH($C861,FIPs_codes!$G$1:$G$3296,0)-1),COLUMN(FIPs_codes!C859))))),"",INDIRECT(CONCATENATE("FIPs_codes!",ADDRESS((MATCH($D861,INDIRECT($C861),0)+MATCH($C861,FIPs_codes!$G$1:$G$3296,0)-1),COLUMN(FIPs_codes!C859)))))</f>
        <v>6</v>
      </c>
      <c r="G861" s="51" t="s">
        <v>216</v>
      </c>
      <c r="H861" s="51" t="s">
        <v>217</v>
      </c>
      <c r="I861" s="53" t="s">
        <v>590</v>
      </c>
      <c r="J861" s="55" t="s">
        <v>219</v>
      </c>
      <c r="K861" s="49" t="s">
        <v>78</v>
      </c>
      <c r="L861" s="49" t="s">
        <v>220</v>
      </c>
      <c r="M861" s="49" t="s">
        <v>57</v>
      </c>
      <c r="N861" s="57" t="s">
        <v>251</v>
      </c>
      <c r="O861" s="57">
        <v>2006</v>
      </c>
      <c r="P861" s="57" t="s">
        <v>252</v>
      </c>
      <c r="Q861" s="128">
        <v>1340</v>
      </c>
      <c r="R861" s="49" t="s">
        <v>245</v>
      </c>
      <c r="S861" s="59" t="s">
        <v>60</v>
      </c>
      <c r="T861" s="47" t="s">
        <v>263</v>
      </c>
      <c r="U861" s="49" t="s">
        <v>134</v>
      </c>
      <c r="V861" s="57" t="s">
        <v>254</v>
      </c>
      <c r="W861" s="61" t="s">
        <v>225</v>
      </c>
      <c r="X861" s="61" t="s">
        <v>65</v>
      </c>
      <c r="Y861" s="61">
        <v>40466</v>
      </c>
      <c r="Z861" s="49">
        <v>100</v>
      </c>
      <c r="AA861" s="128">
        <v>875</v>
      </c>
      <c r="AB861" s="49" t="s">
        <v>66</v>
      </c>
      <c r="AC861" s="128">
        <v>140277</v>
      </c>
      <c r="AD861" s="49" t="s">
        <v>262</v>
      </c>
      <c r="AE861" s="57" t="s">
        <v>255</v>
      </c>
      <c r="AF861" s="57" t="s">
        <v>236</v>
      </c>
      <c r="AG861" s="49" t="s">
        <v>229</v>
      </c>
      <c r="AH861" s="49">
        <v>59.57</v>
      </c>
      <c r="AI861" s="49">
        <v>227.57</v>
      </c>
      <c r="AJ861" s="49">
        <v>287.14</v>
      </c>
      <c r="AK861" s="57">
        <v>8.91</v>
      </c>
      <c r="AL861" s="150">
        <v>0.20745977571916138</v>
      </c>
      <c r="AM861" s="55" t="s">
        <v>230</v>
      </c>
      <c r="AN861" s="49" t="s">
        <v>231</v>
      </c>
      <c r="AO861" s="49" t="s">
        <v>232</v>
      </c>
      <c r="AP861" s="63" t="s">
        <v>16963</v>
      </c>
      <c r="AQ861" s="27" t="str">
        <f t="shared" si="30"/>
        <v>Record Complete</v>
      </c>
      <c r="AR861" s="53"/>
      <c r="AS861" s="5" t="str">
        <f t="shared" si="31"/>
        <v/>
      </c>
      <c r="AT861" t="s">
        <v>17200</v>
      </c>
    </row>
    <row r="862" spans="1:46" ht="15.75" thickBot="1" x14ac:dyDescent="0.3">
      <c r="A862" s="48" t="s">
        <v>589</v>
      </c>
      <c r="B862" s="50">
        <v>6526</v>
      </c>
      <c r="C862" s="50" t="s">
        <v>213</v>
      </c>
      <c r="D862" s="50" t="s">
        <v>310</v>
      </c>
      <c r="E862" s="51" t="str">
        <f ca="1">IF(ISERROR(INDIRECT(CONCATENATE("FIPs_codes!",ADDRESS((MATCH($D862,INDIRECT($C862),0)+MATCH($C862,FIPs_codes!$G$1:$G$3296,0)-1),COLUMN(FIPs_codes!A860))))),"",INDIRECT(CONCATENATE("FIPs_codes!",ADDRESS((MATCH($D862,INDIRECT($C862),0)+MATCH($C862,FIPs_codes!$G$1:$G$3296,0)-1),COLUMN(FIPs_codes!A860)))))</f>
        <v>40093</v>
      </c>
      <c r="F862" s="51">
        <f ca="1">IF(ISERROR(INDIRECT(CONCATENATE("FIPs_codes!",ADDRESS((MATCH($D862,INDIRECT($C862),0)+MATCH($C862,FIPs_codes!$G$1:$G$3296,0)-1),COLUMN(FIPs_codes!C860))))),"",INDIRECT(CONCATENATE("FIPs_codes!",ADDRESS((MATCH($D862,INDIRECT($C862),0)+MATCH($C862,FIPs_codes!$G$1:$G$3296,0)-1),COLUMN(FIPs_codes!C860)))))</f>
        <v>6</v>
      </c>
      <c r="G862" s="52" t="s">
        <v>216</v>
      </c>
      <c r="H862" s="52" t="s">
        <v>217</v>
      </c>
      <c r="I862" s="54" t="s">
        <v>590</v>
      </c>
      <c r="J862" s="56" t="s">
        <v>219</v>
      </c>
      <c r="K862" s="50" t="s">
        <v>78</v>
      </c>
      <c r="L862" s="50" t="s">
        <v>220</v>
      </c>
      <c r="M862" s="50" t="s">
        <v>57</v>
      </c>
      <c r="N862" s="58" t="s">
        <v>251</v>
      </c>
      <c r="O862" s="58">
        <v>2006</v>
      </c>
      <c r="P862" s="58" t="s">
        <v>252</v>
      </c>
      <c r="Q862" s="126">
        <v>1340</v>
      </c>
      <c r="R862" s="50" t="s">
        <v>245</v>
      </c>
      <c r="S862" s="60" t="s">
        <v>60</v>
      </c>
      <c r="T862" s="48" t="s">
        <v>263</v>
      </c>
      <c r="U862" s="50" t="s">
        <v>134</v>
      </c>
      <c r="V862" s="58" t="s">
        <v>254</v>
      </c>
      <c r="W862" s="62" t="s">
        <v>225</v>
      </c>
      <c r="X862" s="62" t="s">
        <v>65</v>
      </c>
      <c r="Y862" s="62">
        <v>40466</v>
      </c>
      <c r="Z862" s="50">
        <v>100</v>
      </c>
      <c r="AA862" s="126">
        <v>875</v>
      </c>
      <c r="AB862" s="50" t="s">
        <v>66</v>
      </c>
      <c r="AC862" s="126">
        <v>140277</v>
      </c>
      <c r="AD862" s="50" t="s">
        <v>262</v>
      </c>
      <c r="AE862" s="58" t="s">
        <v>255</v>
      </c>
      <c r="AF862" s="58" t="s">
        <v>236</v>
      </c>
      <c r="AG862" s="50" t="s">
        <v>229</v>
      </c>
      <c r="AH862" s="50">
        <v>62.85</v>
      </c>
      <c r="AI862" s="50">
        <v>225.11</v>
      </c>
      <c r="AJ862" s="50">
        <v>287.96000000000004</v>
      </c>
      <c r="AK862" s="58">
        <v>8.48</v>
      </c>
      <c r="AL862" s="149">
        <v>0.21825948048340044</v>
      </c>
      <c r="AM862" s="56" t="s">
        <v>230</v>
      </c>
      <c r="AN862" s="50" t="s">
        <v>231</v>
      </c>
      <c r="AO862" s="50" t="s">
        <v>232</v>
      </c>
      <c r="AP862" s="63" t="s">
        <v>16963</v>
      </c>
      <c r="AQ862" s="27" t="str">
        <f t="shared" si="30"/>
        <v>Record Complete</v>
      </c>
      <c r="AR862" s="54"/>
      <c r="AS862" s="5" t="str">
        <f t="shared" si="31"/>
        <v/>
      </c>
      <c r="AT862" t="s">
        <v>17200</v>
      </c>
    </row>
    <row r="863" spans="1:46" ht="15.75" thickBot="1" x14ac:dyDescent="0.3">
      <c r="A863" s="30" t="s">
        <v>589</v>
      </c>
      <c r="B863" s="32">
        <v>6526</v>
      </c>
      <c r="C863" s="32" t="s">
        <v>213</v>
      </c>
      <c r="D863" s="32" t="s">
        <v>310</v>
      </c>
      <c r="E863" s="51" t="str">
        <f ca="1">IF(ISERROR(INDIRECT(CONCATENATE("FIPs_codes!",ADDRESS((MATCH($D863,INDIRECT($C863),0)+MATCH($C863,FIPs_codes!$G$1:$G$3296,0)-1),COLUMN(FIPs_codes!A861))))),"",INDIRECT(CONCATENATE("FIPs_codes!",ADDRESS((MATCH($D863,INDIRECT($C863),0)+MATCH($C863,FIPs_codes!$G$1:$G$3296,0)-1),COLUMN(FIPs_codes!A861)))))</f>
        <v>40093</v>
      </c>
      <c r="F863" s="51">
        <f ca="1">IF(ISERROR(INDIRECT(CONCATENATE("FIPs_codes!",ADDRESS((MATCH($D863,INDIRECT($C863),0)+MATCH($C863,FIPs_codes!$G$1:$G$3296,0)-1),COLUMN(FIPs_codes!C861))))),"",INDIRECT(CONCATENATE("FIPs_codes!",ADDRESS((MATCH($D863,INDIRECT($C863),0)+MATCH($C863,FIPs_codes!$G$1:$G$3296,0)-1),COLUMN(FIPs_codes!C861)))))</f>
        <v>6</v>
      </c>
      <c r="G863" s="34" t="s">
        <v>216</v>
      </c>
      <c r="H863" s="34" t="s">
        <v>217</v>
      </c>
      <c r="I863" s="36" t="s">
        <v>590</v>
      </c>
      <c r="J863" s="38" t="s">
        <v>219</v>
      </c>
      <c r="K863" s="32" t="s">
        <v>78</v>
      </c>
      <c r="L863" s="32" t="s">
        <v>220</v>
      </c>
      <c r="M863" s="32" t="s">
        <v>57</v>
      </c>
      <c r="N863" s="40" t="s">
        <v>251</v>
      </c>
      <c r="O863" s="40">
        <v>2006</v>
      </c>
      <c r="P863" s="40" t="s">
        <v>252</v>
      </c>
      <c r="Q863" s="125">
        <v>1340</v>
      </c>
      <c r="R863" s="32" t="s">
        <v>245</v>
      </c>
      <c r="S863" s="42" t="s">
        <v>60</v>
      </c>
      <c r="T863" s="30" t="s">
        <v>263</v>
      </c>
      <c r="U863" s="32" t="s">
        <v>134</v>
      </c>
      <c r="V863" s="40" t="s">
        <v>254</v>
      </c>
      <c r="W863" s="44" t="s">
        <v>225</v>
      </c>
      <c r="X863" s="44" t="s">
        <v>65</v>
      </c>
      <c r="Y863" s="44">
        <v>40466</v>
      </c>
      <c r="Z863" s="32">
        <v>100</v>
      </c>
      <c r="AA863" s="125">
        <v>875</v>
      </c>
      <c r="AB863" s="32" t="s">
        <v>66</v>
      </c>
      <c r="AC863" s="125">
        <v>140277</v>
      </c>
      <c r="AD863" s="32" t="s">
        <v>262</v>
      </c>
      <c r="AE863" s="40" t="s">
        <v>255</v>
      </c>
      <c r="AF863" s="40" t="s">
        <v>236</v>
      </c>
      <c r="AG863" s="32" t="s">
        <v>229</v>
      </c>
      <c r="AH863" s="32">
        <v>60.7</v>
      </c>
      <c r="AI863" s="32">
        <v>230.29</v>
      </c>
      <c r="AJ863" s="32">
        <v>290.99</v>
      </c>
      <c r="AK863" s="40">
        <v>9.1</v>
      </c>
      <c r="AL863" s="150">
        <v>0.20859823361627547</v>
      </c>
      <c r="AM863" s="38" t="s">
        <v>230</v>
      </c>
      <c r="AN863" s="32" t="s">
        <v>231</v>
      </c>
      <c r="AO863" s="32" t="s">
        <v>232</v>
      </c>
      <c r="AP863" s="63" t="s">
        <v>16963</v>
      </c>
      <c r="AQ863" s="27" t="str">
        <f t="shared" si="30"/>
        <v>Record Complete</v>
      </c>
      <c r="AR863" s="36"/>
      <c r="AS863" s="5" t="str">
        <f t="shared" si="31"/>
        <v/>
      </c>
      <c r="AT863" t="s">
        <v>17200</v>
      </c>
    </row>
    <row r="864" spans="1:46" ht="15.75" thickBot="1" x14ac:dyDescent="0.3">
      <c r="A864" s="48" t="s">
        <v>589</v>
      </c>
      <c r="B864" s="50">
        <v>6526</v>
      </c>
      <c r="C864" s="50" t="s">
        <v>213</v>
      </c>
      <c r="D864" s="50" t="s">
        <v>310</v>
      </c>
      <c r="E864" s="51" t="str">
        <f ca="1">IF(ISERROR(INDIRECT(CONCATENATE("FIPs_codes!",ADDRESS((MATCH($D864,INDIRECT($C864),0)+MATCH($C864,FIPs_codes!$G$1:$G$3296,0)-1),COLUMN(FIPs_codes!A862))))),"",INDIRECT(CONCATENATE("FIPs_codes!",ADDRESS((MATCH($D864,INDIRECT($C864),0)+MATCH($C864,FIPs_codes!$G$1:$G$3296,0)-1),COLUMN(FIPs_codes!A862)))))</f>
        <v>40093</v>
      </c>
      <c r="F864" s="51">
        <f ca="1">IF(ISERROR(INDIRECT(CONCATENATE("FIPs_codes!",ADDRESS((MATCH($D864,INDIRECT($C864),0)+MATCH($C864,FIPs_codes!$G$1:$G$3296,0)-1),COLUMN(FIPs_codes!C862))))),"",INDIRECT(CONCATENATE("FIPs_codes!",ADDRESS((MATCH($D864,INDIRECT($C864),0)+MATCH($C864,FIPs_codes!$G$1:$G$3296,0)-1),COLUMN(FIPs_codes!C862)))))</f>
        <v>6</v>
      </c>
      <c r="G864" s="52" t="s">
        <v>216</v>
      </c>
      <c r="H864" s="52" t="s">
        <v>217</v>
      </c>
      <c r="I864" s="54" t="s">
        <v>590</v>
      </c>
      <c r="J864" s="56" t="s">
        <v>219</v>
      </c>
      <c r="K864" s="50" t="s">
        <v>78</v>
      </c>
      <c r="L864" s="50" t="s">
        <v>220</v>
      </c>
      <c r="M864" s="50" t="s">
        <v>57</v>
      </c>
      <c r="N864" s="58" t="s">
        <v>251</v>
      </c>
      <c r="O864" s="58">
        <v>2006</v>
      </c>
      <c r="P864" s="58" t="s">
        <v>252</v>
      </c>
      <c r="Q864" s="126">
        <v>1340</v>
      </c>
      <c r="R864" s="50" t="s">
        <v>245</v>
      </c>
      <c r="S864" s="60" t="s">
        <v>60</v>
      </c>
      <c r="T864" s="48" t="s">
        <v>263</v>
      </c>
      <c r="U864" s="50" t="s">
        <v>134</v>
      </c>
      <c r="V864" s="58" t="s">
        <v>254</v>
      </c>
      <c r="W864" s="62" t="s">
        <v>225</v>
      </c>
      <c r="X864" s="62" t="s">
        <v>65</v>
      </c>
      <c r="Y864" s="62">
        <v>41383</v>
      </c>
      <c r="Z864" s="50">
        <v>79</v>
      </c>
      <c r="AA864" s="126">
        <v>875</v>
      </c>
      <c r="AB864" s="50" t="s">
        <v>66</v>
      </c>
      <c r="AC864" s="126">
        <v>89342</v>
      </c>
      <c r="AD864" s="50" t="s">
        <v>262</v>
      </c>
      <c r="AE864" s="58" t="s">
        <v>255</v>
      </c>
      <c r="AF864" s="58" t="s">
        <v>236</v>
      </c>
      <c r="AG864" s="50" t="s">
        <v>229</v>
      </c>
      <c r="AH864" s="50">
        <v>0</v>
      </c>
      <c r="AI864" s="50">
        <v>170.05</v>
      </c>
      <c r="AJ864" s="50">
        <v>170.05</v>
      </c>
      <c r="AK864" s="58">
        <v>8.6</v>
      </c>
      <c r="AL864" s="149">
        <v>0</v>
      </c>
      <c r="AM864" s="56" t="s">
        <v>230</v>
      </c>
      <c r="AN864" s="50" t="s">
        <v>842</v>
      </c>
      <c r="AO864" s="50" t="s">
        <v>843</v>
      </c>
      <c r="AP864" s="46" t="s">
        <v>844</v>
      </c>
      <c r="AQ864" s="27" t="str">
        <f t="shared" si="30"/>
        <v>Record Complete</v>
      </c>
      <c r="AR864" s="54"/>
      <c r="AS864" s="5" t="str">
        <f t="shared" si="31"/>
        <v/>
      </c>
      <c r="AT864" t="s">
        <v>17200</v>
      </c>
    </row>
    <row r="865" spans="1:46" ht="15.75" thickBot="1" x14ac:dyDescent="0.3">
      <c r="A865" s="47" t="s">
        <v>589</v>
      </c>
      <c r="B865" s="49">
        <v>6526</v>
      </c>
      <c r="C865" s="49" t="s">
        <v>213</v>
      </c>
      <c r="D865" s="49" t="s">
        <v>310</v>
      </c>
      <c r="E865" s="51" t="str">
        <f ca="1">IF(ISERROR(INDIRECT(CONCATENATE("FIPs_codes!",ADDRESS((MATCH($D865,INDIRECT($C865),0)+MATCH($C865,FIPs_codes!$G$1:$G$3296,0)-1),COLUMN(FIPs_codes!A863))))),"",INDIRECT(CONCATENATE("FIPs_codes!",ADDRESS((MATCH($D865,INDIRECT($C865),0)+MATCH($C865,FIPs_codes!$G$1:$G$3296,0)-1),COLUMN(FIPs_codes!A863)))))</f>
        <v>40093</v>
      </c>
      <c r="F865" s="51">
        <f ca="1">IF(ISERROR(INDIRECT(CONCATENATE("FIPs_codes!",ADDRESS((MATCH($D865,INDIRECT($C865),0)+MATCH($C865,FIPs_codes!$G$1:$G$3296,0)-1),COLUMN(FIPs_codes!C863))))),"",INDIRECT(CONCATENATE("FIPs_codes!",ADDRESS((MATCH($D865,INDIRECT($C865),0)+MATCH($C865,FIPs_codes!$G$1:$G$3296,0)-1),COLUMN(FIPs_codes!C863)))))</f>
        <v>6</v>
      </c>
      <c r="G865" s="51" t="s">
        <v>216</v>
      </c>
      <c r="H865" s="51" t="s">
        <v>217</v>
      </c>
      <c r="I865" s="53" t="s">
        <v>590</v>
      </c>
      <c r="J865" s="55" t="s">
        <v>219</v>
      </c>
      <c r="K865" s="49" t="s">
        <v>78</v>
      </c>
      <c r="L865" s="49" t="s">
        <v>220</v>
      </c>
      <c r="M865" s="49" t="s">
        <v>57</v>
      </c>
      <c r="N865" s="57" t="s">
        <v>251</v>
      </c>
      <c r="O865" s="57">
        <v>2006</v>
      </c>
      <c r="P865" s="57" t="s">
        <v>252</v>
      </c>
      <c r="Q865" s="128">
        <v>1340</v>
      </c>
      <c r="R865" s="49" t="s">
        <v>245</v>
      </c>
      <c r="S865" s="59" t="s">
        <v>60</v>
      </c>
      <c r="T865" s="47" t="s">
        <v>263</v>
      </c>
      <c r="U865" s="49" t="s">
        <v>134</v>
      </c>
      <c r="V865" s="57" t="s">
        <v>254</v>
      </c>
      <c r="W865" s="61" t="s">
        <v>225</v>
      </c>
      <c r="X865" s="61" t="s">
        <v>65</v>
      </c>
      <c r="Y865" s="61">
        <v>41383</v>
      </c>
      <c r="Z865" s="49">
        <v>79</v>
      </c>
      <c r="AA865" s="128">
        <v>875</v>
      </c>
      <c r="AB865" s="49" t="s">
        <v>66</v>
      </c>
      <c r="AC865" s="128">
        <v>89342</v>
      </c>
      <c r="AD865" s="49" t="s">
        <v>262</v>
      </c>
      <c r="AE865" s="57" t="s">
        <v>255</v>
      </c>
      <c r="AF865" s="57" t="s">
        <v>236</v>
      </c>
      <c r="AG865" s="49" t="s">
        <v>229</v>
      </c>
      <c r="AH865" s="49">
        <v>0</v>
      </c>
      <c r="AI865" s="49">
        <v>173.2</v>
      </c>
      <c r="AJ865" s="49">
        <v>173.2</v>
      </c>
      <c r="AK865" s="57">
        <v>8.5</v>
      </c>
      <c r="AL865" s="150">
        <v>0</v>
      </c>
      <c r="AM865" s="55" t="s">
        <v>230</v>
      </c>
      <c r="AN865" s="32" t="s">
        <v>842</v>
      </c>
      <c r="AO865" s="32" t="s">
        <v>843</v>
      </c>
      <c r="AP865" s="46" t="s">
        <v>844</v>
      </c>
      <c r="AQ865" s="27" t="str">
        <f t="shared" si="30"/>
        <v>Record Complete</v>
      </c>
      <c r="AR865" s="53"/>
      <c r="AS865" s="5" t="str">
        <f t="shared" si="31"/>
        <v/>
      </c>
      <c r="AT865" t="s">
        <v>17200</v>
      </c>
    </row>
    <row r="866" spans="1:46" ht="15.75" thickBot="1" x14ac:dyDescent="0.3">
      <c r="A866" s="29" t="s">
        <v>589</v>
      </c>
      <c r="B866" s="31">
        <v>6526</v>
      </c>
      <c r="C866" s="31" t="s">
        <v>213</v>
      </c>
      <c r="D866" s="31" t="s">
        <v>310</v>
      </c>
      <c r="E866" s="51" t="str">
        <f ca="1">IF(ISERROR(INDIRECT(CONCATENATE("FIPs_codes!",ADDRESS((MATCH($D866,INDIRECT($C866),0)+MATCH($C866,FIPs_codes!$G$1:$G$3296,0)-1),COLUMN(FIPs_codes!A864))))),"",INDIRECT(CONCATENATE("FIPs_codes!",ADDRESS((MATCH($D866,INDIRECT($C866),0)+MATCH($C866,FIPs_codes!$G$1:$G$3296,0)-1),COLUMN(FIPs_codes!A864)))))</f>
        <v>40093</v>
      </c>
      <c r="F866" s="51">
        <f ca="1">IF(ISERROR(INDIRECT(CONCATENATE("FIPs_codes!",ADDRESS((MATCH($D866,INDIRECT($C866),0)+MATCH($C866,FIPs_codes!$G$1:$G$3296,0)-1),COLUMN(FIPs_codes!C864))))),"",INDIRECT(CONCATENATE("FIPs_codes!",ADDRESS((MATCH($D866,INDIRECT($C866),0)+MATCH($C866,FIPs_codes!$G$1:$G$3296,0)-1),COLUMN(FIPs_codes!C864)))))</f>
        <v>6</v>
      </c>
      <c r="G866" s="33" t="s">
        <v>216</v>
      </c>
      <c r="H866" s="33" t="s">
        <v>217</v>
      </c>
      <c r="I866" s="35" t="s">
        <v>590</v>
      </c>
      <c r="J866" s="37" t="s">
        <v>219</v>
      </c>
      <c r="K866" s="31" t="s">
        <v>78</v>
      </c>
      <c r="L866" s="31" t="s">
        <v>220</v>
      </c>
      <c r="M866" s="31" t="s">
        <v>57</v>
      </c>
      <c r="N866" s="39" t="s">
        <v>251</v>
      </c>
      <c r="O866" s="39">
        <v>2006</v>
      </c>
      <c r="P866" s="39" t="s">
        <v>252</v>
      </c>
      <c r="Q866" s="240">
        <v>1340</v>
      </c>
      <c r="R866" s="31" t="s">
        <v>245</v>
      </c>
      <c r="S866" s="41" t="s">
        <v>60</v>
      </c>
      <c r="T866" s="29" t="s">
        <v>263</v>
      </c>
      <c r="U866" s="31" t="s">
        <v>134</v>
      </c>
      <c r="V866" s="39" t="s">
        <v>254</v>
      </c>
      <c r="W866" s="43" t="s">
        <v>225</v>
      </c>
      <c r="X866" s="43" t="s">
        <v>65</v>
      </c>
      <c r="Y866" s="43">
        <v>41383</v>
      </c>
      <c r="Z866" s="31">
        <v>79</v>
      </c>
      <c r="AA866" s="240">
        <v>875</v>
      </c>
      <c r="AB866" s="31" t="s">
        <v>66</v>
      </c>
      <c r="AC866" s="240">
        <v>89342</v>
      </c>
      <c r="AD866" s="31" t="s">
        <v>262</v>
      </c>
      <c r="AE866" s="39" t="s">
        <v>255</v>
      </c>
      <c r="AF866" s="39" t="s">
        <v>236</v>
      </c>
      <c r="AG866" s="31" t="s">
        <v>229</v>
      </c>
      <c r="AH866" s="31">
        <v>0</v>
      </c>
      <c r="AI866" s="31">
        <v>180.8</v>
      </c>
      <c r="AJ866" s="31">
        <v>180.8</v>
      </c>
      <c r="AK866" s="39">
        <v>8.6999999999999993</v>
      </c>
      <c r="AL866" s="149">
        <v>0</v>
      </c>
      <c r="AM866" s="37" t="s">
        <v>230</v>
      </c>
      <c r="AN866" s="50" t="s">
        <v>842</v>
      </c>
      <c r="AO866" s="50" t="s">
        <v>843</v>
      </c>
      <c r="AP866" s="46" t="s">
        <v>844</v>
      </c>
      <c r="AQ866" s="27" t="str">
        <f t="shared" si="30"/>
        <v>Record Complete</v>
      </c>
      <c r="AR866" s="35"/>
      <c r="AS866" s="5" t="str">
        <f t="shared" si="31"/>
        <v/>
      </c>
      <c r="AT866" t="s">
        <v>17200</v>
      </c>
    </row>
    <row r="867" spans="1:46" ht="15.75" thickBot="1" x14ac:dyDescent="0.3">
      <c r="A867" s="47" t="s">
        <v>589</v>
      </c>
      <c r="B867" s="49">
        <v>6526</v>
      </c>
      <c r="C867" s="49" t="s">
        <v>213</v>
      </c>
      <c r="D867" s="49" t="s">
        <v>310</v>
      </c>
      <c r="E867" s="51" t="str">
        <f ca="1">IF(ISERROR(INDIRECT(CONCATENATE("FIPs_codes!",ADDRESS((MATCH($D867,INDIRECT($C867),0)+MATCH($C867,FIPs_codes!$G$1:$G$3296,0)-1),COLUMN(FIPs_codes!A865))))),"",INDIRECT(CONCATENATE("FIPs_codes!",ADDRESS((MATCH($D867,INDIRECT($C867),0)+MATCH($C867,FIPs_codes!$G$1:$G$3296,0)-1),COLUMN(FIPs_codes!A865)))))</f>
        <v>40093</v>
      </c>
      <c r="F867" s="51">
        <f ca="1">IF(ISERROR(INDIRECT(CONCATENATE("FIPs_codes!",ADDRESS((MATCH($D867,INDIRECT($C867),0)+MATCH($C867,FIPs_codes!$G$1:$G$3296,0)-1),COLUMN(FIPs_codes!C865))))),"",INDIRECT(CONCATENATE("FIPs_codes!",ADDRESS((MATCH($D867,INDIRECT($C867),0)+MATCH($C867,FIPs_codes!$G$1:$G$3296,0)-1),COLUMN(FIPs_codes!C865)))))</f>
        <v>6</v>
      </c>
      <c r="G867" s="51" t="s">
        <v>216</v>
      </c>
      <c r="H867" s="51" t="s">
        <v>217</v>
      </c>
      <c r="I867" s="53" t="s">
        <v>590</v>
      </c>
      <c r="J867" s="55" t="s">
        <v>219</v>
      </c>
      <c r="K867" s="49" t="s">
        <v>78</v>
      </c>
      <c r="L867" s="49" t="s">
        <v>220</v>
      </c>
      <c r="M867" s="49" t="s">
        <v>57</v>
      </c>
      <c r="N867" s="57" t="s">
        <v>251</v>
      </c>
      <c r="O867" s="57">
        <v>2006</v>
      </c>
      <c r="P867" s="57" t="s">
        <v>288</v>
      </c>
      <c r="Q867" s="128">
        <v>1340</v>
      </c>
      <c r="R867" s="49" t="s">
        <v>245</v>
      </c>
      <c r="S867" s="59" t="s">
        <v>60</v>
      </c>
      <c r="T867" s="47" t="s">
        <v>263</v>
      </c>
      <c r="U867" s="49" t="s">
        <v>134</v>
      </c>
      <c r="V867" s="57" t="s">
        <v>254</v>
      </c>
      <c r="W867" s="61" t="s">
        <v>225</v>
      </c>
      <c r="X867" s="61" t="s">
        <v>65</v>
      </c>
      <c r="Y867" s="61">
        <v>43940</v>
      </c>
      <c r="Z867" s="49">
        <v>78</v>
      </c>
      <c r="AA867" s="128">
        <v>875</v>
      </c>
      <c r="AB867" s="49" t="s">
        <v>66</v>
      </c>
      <c r="AC867" s="128">
        <v>94668</v>
      </c>
      <c r="AD867" s="49" t="s">
        <v>262</v>
      </c>
      <c r="AE867" s="57" t="s">
        <v>255</v>
      </c>
      <c r="AF867" s="57" t="s">
        <v>236</v>
      </c>
      <c r="AG867" s="49" t="s">
        <v>229</v>
      </c>
      <c r="AH867" s="49">
        <v>0</v>
      </c>
      <c r="AI867" s="49">
        <v>199.57</v>
      </c>
      <c r="AJ867" s="49">
        <v>199.57</v>
      </c>
      <c r="AK867" s="57">
        <v>8.76</v>
      </c>
      <c r="AL867" s="150">
        <v>0</v>
      </c>
      <c r="AM867" s="55" t="s">
        <v>230</v>
      </c>
      <c r="AN867" s="32" t="s">
        <v>842</v>
      </c>
      <c r="AO867" s="32" t="s">
        <v>843</v>
      </c>
      <c r="AP867" s="46" t="s">
        <v>844</v>
      </c>
      <c r="AQ867" s="27" t="str">
        <f t="shared" si="30"/>
        <v>Record Complete</v>
      </c>
      <c r="AR867" s="53"/>
      <c r="AS867" s="5" t="str">
        <f t="shared" si="31"/>
        <v/>
      </c>
      <c r="AT867" t="s">
        <v>17200</v>
      </c>
    </row>
    <row r="868" spans="1:46" ht="15.75" thickBot="1" x14ac:dyDescent="0.3">
      <c r="A868" s="29" t="s">
        <v>589</v>
      </c>
      <c r="B868" s="31">
        <v>6526</v>
      </c>
      <c r="C868" s="31" t="s">
        <v>213</v>
      </c>
      <c r="D868" s="31" t="s">
        <v>310</v>
      </c>
      <c r="E868" s="51" t="str">
        <f ca="1">IF(ISERROR(INDIRECT(CONCATENATE("FIPs_codes!",ADDRESS((MATCH($D868,INDIRECT($C868),0)+MATCH($C868,FIPs_codes!$G$1:$G$3296,0)-1),COLUMN(FIPs_codes!A866))))),"",INDIRECT(CONCATENATE("FIPs_codes!",ADDRESS((MATCH($D868,INDIRECT($C868),0)+MATCH($C868,FIPs_codes!$G$1:$G$3296,0)-1),COLUMN(FIPs_codes!A866)))))</f>
        <v>40093</v>
      </c>
      <c r="F868" s="51">
        <f ca="1">IF(ISERROR(INDIRECT(CONCATENATE("FIPs_codes!",ADDRESS((MATCH($D868,INDIRECT($C868),0)+MATCH($C868,FIPs_codes!$G$1:$G$3296,0)-1),COLUMN(FIPs_codes!C866))))),"",INDIRECT(CONCATENATE("FIPs_codes!",ADDRESS((MATCH($D868,INDIRECT($C868),0)+MATCH($C868,FIPs_codes!$G$1:$G$3296,0)-1),COLUMN(FIPs_codes!C866)))))</f>
        <v>6</v>
      </c>
      <c r="G868" s="33" t="s">
        <v>216</v>
      </c>
      <c r="H868" s="33" t="s">
        <v>217</v>
      </c>
      <c r="I868" s="35" t="s">
        <v>590</v>
      </c>
      <c r="J868" s="37" t="s">
        <v>219</v>
      </c>
      <c r="K868" s="31" t="s">
        <v>78</v>
      </c>
      <c r="L868" s="31" t="s">
        <v>220</v>
      </c>
      <c r="M868" s="31" t="s">
        <v>57</v>
      </c>
      <c r="N868" s="39" t="s">
        <v>251</v>
      </c>
      <c r="O868" s="39">
        <v>2006</v>
      </c>
      <c r="P868" s="39" t="s">
        <v>288</v>
      </c>
      <c r="Q868" s="240">
        <v>1340</v>
      </c>
      <c r="R868" s="31" t="s">
        <v>245</v>
      </c>
      <c r="S868" s="41" t="s">
        <v>60</v>
      </c>
      <c r="T868" s="29" t="s">
        <v>263</v>
      </c>
      <c r="U868" s="31" t="s">
        <v>134</v>
      </c>
      <c r="V868" s="39" t="s">
        <v>254</v>
      </c>
      <c r="W868" s="43" t="s">
        <v>225</v>
      </c>
      <c r="X868" s="43" t="s">
        <v>65</v>
      </c>
      <c r="Y868" s="43">
        <v>43940</v>
      </c>
      <c r="Z868" s="31">
        <v>78</v>
      </c>
      <c r="AA868" s="240">
        <v>875</v>
      </c>
      <c r="AB868" s="31" t="s">
        <v>66</v>
      </c>
      <c r="AC868" s="240">
        <v>94668</v>
      </c>
      <c r="AD868" s="31" t="s">
        <v>262</v>
      </c>
      <c r="AE868" s="39" t="s">
        <v>255</v>
      </c>
      <c r="AF868" s="39" t="s">
        <v>236</v>
      </c>
      <c r="AG868" s="31" t="s">
        <v>229</v>
      </c>
      <c r="AH868" s="31">
        <v>0</v>
      </c>
      <c r="AI868" s="31">
        <v>201.29</v>
      </c>
      <c r="AJ868" s="31">
        <v>201.29</v>
      </c>
      <c r="AK868" s="39">
        <v>8.61</v>
      </c>
      <c r="AL868" s="149">
        <v>0</v>
      </c>
      <c r="AM868" s="37" t="s">
        <v>230</v>
      </c>
      <c r="AN868" s="50" t="s">
        <v>842</v>
      </c>
      <c r="AO868" s="50" t="s">
        <v>843</v>
      </c>
      <c r="AP868" s="46" t="s">
        <v>844</v>
      </c>
      <c r="AQ868" s="27" t="str">
        <f t="shared" si="30"/>
        <v>Record Complete</v>
      </c>
      <c r="AR868" s="35"/>
      <c r="AS868" s="5" t="str">
        <f t="shared" si="31"/>
        <v/>
      </c>
      <c r="AT868" t="s">
        <v>17200</v>
      </c>
    </row>
    <row r="869" spans="1:46" ht="15.75" thickBot="1" x14ac:dyDescent="0.3">
      <c r="A869" s="30" t="s">
        <v>589</v>
      </c>
      <c r="B869" s="32">
        <v>6526</v>
      </c>
      <c r="C869" s="32" t="s">
        <v>213</v>
      </c>
      <c r="D869" s="32" t="s">
        <v>310</v>
      </c>
      <c r="E869" s="51" t="str">
        <f ca="1">IF(ISERROR(INDIRECT(CONCATENATE("FIPs_codes!",ADDRESS((MATCH($D869,INDIRECT($C869),0)+MATCH($C869,FIPs_codes!$G$1:$G$3296,0)-1),COLUMN(FIPs_codes!A867))))),"",INDIRECT(CONCATENATE("FIPs_codes!",ADDRESS((MATCH($D869,INDIRECT($C869),0)+MATCH($C869,FIPs_codes!$G$1:$G$3296,0)-1),COLUMN(FIPs_codes!A867)))))</f>
        <v>40093</v>
      </c>
      <c r="F869" s="51">
        <f ca="1">IF(ISERROR(INDIRECT(CONCATENATE("FIPs_codes!",ADDRESS((MATCH($D869,INDIRECT($C869),0)+MATCH($C869,FIPs_codes!$G$1:$G$3296,0)-1),COLUMN(FIPs_codes!C867))))),"",INDIRECT(CONCATENATE("FIPs_codes!",ADDRESS((MATCH($D869,INDIRECT($C869),0)+MATCH($C869,FIPs_codes!$G$1:$G$3296,0)-1),COLUMN(FIPs_codes!C867)))))</f>
        <v>6</v>
      </c>
      <c r="G869" s="34" t="s">
        <v>216</v>
      </c>
      <c r="H869" s="34" t="s">
        <v>217</v>
      </c>
      <c r="I869" s="36" t="s">
        <v>590</v>
      </c>
      <c r="J869" s="38" t="s">
        <v>219</v>
      </c>
      <c r="K869" s="32" t="s">
        <v>78</v>
      </c>
      <c r="L869" s="32" t="s">
        <v>220</v>
      </c>
      <c r="M869" s="32" t="s">
        <v>57</v>
      </c>
      <c r="N869" s="40" t="s">
        <v>251</v>
      </c>
      <c r="O869" s="40">
        <v>2006</v>
      </c>
      <c r="P869" s="40" t="s">
        <v>288</v>
      </c>
      <c r="Q869" s="125">
        <v>1340</v>
      </c>
      <c r="R869" s="32" t="s">
        <v>245</v>
      </c>
      <c r="S869" s="42" t="s">
        <v>60</v>
      </c>
      <c r="T869" s="30" t="s">
        <v>263</v>
      </c>
      <c r="U869" s="32" t="s">
        <v>134</v>
      </c>
      <c r="V869" s="40" t="s">
        <v>254</v>
      </c>
      <c r="W869" s="44" t="s">
        <v>225</v>
      </c>
      <c r="X869" s="44" t="s">
        <v>65</v>
      </c>
      <c r="Y869" s="44">
        <v>43940</v>
      </c>
      <c r="Z869" s="32">
        <v>78</v>
      </c>
      <c r="AA869" s="125">
        <v>875</v>
      </c>
      <c r="AB869" s="32" t="s">
        <v>66</v>
      </c>
      <c r="AC869" s="125">
        <v>94668</v>
      </c>
      <c r="AD869" s="32" t="s">
        <v>262</v>
      </c>
      <c r="AE869" s="40" t="s">
        <v>255</v>
      </c>
      <c r="AF869" s="40" t="s">
        <v>236</v>
      </c>
      <c r="AG869" s="32" t="s">
        <v>229</v>
      </c>
      <c r="AH869" s="32">
        <v>0</v>
      </c>
      <c r="AI869" s="32">
        <v>201.52</v>
      </c>
      <c r="AJ869" s="32">
        <v>201.52</v>
      </c>
      <c r="AK869" s="40">
        <v>8.6999999999999993</v>
      </c>
      <c r="AL869" s="150">
        <v>0</v>
      </c>
      <c r="AM869" s="38" t="s">
        <v>230</v>
      </c>
      <c r="AN869" s="32" t="s">
        <v>842</v>
      </c>
      <c r="AO869" s="32" t="s">
        <v>843</v>
      </c>
      <c r="AP869" s="46" t="s">
        <v>844</v>
      </c>
      <c r="AQ869" s="27" t="str">
        <f t="shared" si="30"/>
        <v>Record Complete</v>
      </c>
      <c r="AR869" s="36"/>
      <c r="AS869" s="5" t="str">
        <f t="shared" si="31"/>
        <v/>
      </c>
      <c r="AT869" t="s">
        <v>17200</v>
      </c>
    </row>
    <row r="870" spans="1:46" ht="15.75" thickBot="1" x14ac:dyDescent="0.3">
      <c r="A870" s="48" t="s">
        <v>591</v>
      </c>
      <c r="B870" s="50">
        <v>7277</v>
      </c>
      <c r="C870" s="50" t="s">
        <v>213</v>
      </c>
      <c r="D870" s="50" t="s">
        <v>327</v>
      </c>
      <c r="E870" s="51" t="str">
        <f ca="1">IF(ISERROR(INDIRECT(CONCATENATE("FIPs_codes!",ADDRESS((MATCH($D870,INDIRECT($C870),0)+MATCH($C870,FIPs_codes!$G$1:$G$3296,0)-1),COLUMN(FIPs_codes!A868))))),"",INDIRECT(CONCATENATE("FIPs_codes!",ADDRESS((MATCH($D870,INDIRECT($C870),0)+MATCH($C870,FIPs_codes!$G$1:$G$3296,0)-1),COLUMN(FIPs_codes!A868)))))</f>
        <v>40149</v>
      </c>
      <c r="F870" s="51">
        <f ca="1">IF(ISERROR(INDIRECT(CONCATENATE("FIPs_codes!",ADDRESS((MATCH($D870,INDIRECT($C870),0)+MATCH($C870,FIPs_codes!$G$1:$G$3296,0)-1),COLUMN(FIPs_codes!C868))))),"",INDIRECT(CONCATENATE("FIPs_codes!",ADDRESS((MATCH($D870,INDIRECT($C870),0)+MATCH($C870,FIPs_codes!$G$1:$G$3296,0)-1),COLUMN(FIPs_codes!C868)))))</f>
        <v>6</v>
      </c>
      <c r="G870" s="52" t="s">
        <v>329</v>
      </c>
      <c r="H870" s="52" t="s">
        <v>217</v>
      </c>
      <c r="I870" s="54" t="s">
        <v>592</v>
      </c>
      <c r="J870" s="56" t="s">
        <v>268</v>
      </c>
      <c r="K870" s="50" t="s">
        <v>78</v>
      </c>
      <c r="L870" s="50" t="s">
        <v>269</v>
      </c>
      <c r="M870" s="50" t="s">
        <v>57</v>
      </c>
      <c r="N870" s="58" t="s">
        <v>331</v>
      </c>
      <c r="O870" s="58">
        <v>2008</v>
      </c>
      <c r="P870" s="58" t="s">
        <v>593</v>
      </c>
      <c r="Q870" s="126">
        <v>95</v>
      </c>
      <c r="R870" s="50" t="s">
        <v>244</v>
      </c>
      <c r="S870" s="60" t="s">
        <v>60</v>
      </c>
      <c r="T870" s="48" t="s">
        <v>223</v>
      </c>
      <c r="U870" s="50" t="s">
        <v>134</v>
      </c>
      <c r="V870" s="58" t="s">
        <v>308</v>
      </c>
      <c r="W870" s="62" t="s">
        <v>225</v>
      </c>
      <c r="X870" s="62" t="s">
        <v>226</v>
      </c>
      <c r="Y870" s="62">
        <v>41045</v>
      </c>
      <c r="Z870" s="50">
        <v>91</v>
      </c>
      <c r="AA870" s="126">
        <v>946</v>
      </c>
      <c r="AB870" s="50" t="s">
        <v>66</v>
      </c>
      <c r="AC870" s="126">
        <v>447</v>
      </c>
      <c r="AD870" s="50" t="s">
        <v>227</v>
      </c>
      <c r="AE870" s="58" t="s">
        <v>333</v>
      </c>
      <c r="AF870" s="58" t="s">
        <v>236</v>
      </c>
      <c r="AG870" s="50" t="s">
        <v>229</v>
      </c>
      <c r="AH870" s="50">
        <v>1</v>
      </c>
      <c r="AI870" s="50">
        <v>311.3</v>
      </c>
      <c r="AJ870" s="50">
        <v>312.3</v>
      </c>
      <c r="AK870" s="58">
        <v>0</v>
      </c>
      <c r="AL870" s="25">
        <v>3.2020493115593979E-3</v>
      </c>
      <c r="AM870" s="56" t="s">
        <v>230</v>
      </c>
      <c r="AN870" s="50" t="s">
        <v>231</v>
      </c>
      <c r="AO870" s="50" t="s">
        <v>232</v>
      </c>
      <c r="AP870" s="63" t="s">
        <v>16963</v>
      </c>
      <c r="AQ870" s="27" t="str">
        <f t="shared" si="30"/>
        <v>Record Complete</v>
      </c>
      <c r="AR870" s="54"/>
      <c r="AS870" s="5" t="str">
        <f t="shared" si="31"/>
        <v/>
      </c>
      <c r="AT870" t="s">
        <v>17200</v>
      </c>
    </row>
    <row r="871" spans="1:46" ht="15.75" thickBot="1" x14ac:dyDescent="0.3">
      <c r="A871" s="30" t="s">
        <v>591</v>
      </c>
      <c r="B871" s="32">
        <v>7277</v>
      </c>
      <c r="C871" s="32" t="s">
        <v>213</v>
      </c>
      <c r="D871" s="32" t="s">
        <v>327</v>
      </c>
      <c r="E871" s="51" t="str">
        <f ca="1">IF(ISERROR(INDIRECT(CONCATENATE("FIPs_codes!",ADDRESS((MATCH($D871,INDIRECT($C871),0)+MATCH($C871,FIPs_codes!$G$1:$G$3296,0)-1),COLUMN(FIPs_codes!A869))))),"",INDIRECT(CONCATENATE("FIPs_codes!",ADDRESS((MATCH($D871,INDIRECT($C871),0)+MATCH($C871,FIPs_codes!$G$1:$G$3296,0)-1),COLUMN(FIPs_codes!A869)))))</f>
        <v>40149</v>
      </c>
      <c r="F871" s="51">
        <f ca="1">IF(ISERROR(INDIRECT(CONCATENATE("FIPs_codes!",ADDRESS((MATCH($D871,INDIRECT($C871),0)+MATCH($C871,FIPs_codes!$G$1:$G$3296,0)-1),COLUMN(FIPs_codes!C869))))),"",INDIRECT(CONCATENATE("FIPs_codes!",ADDRESS((MATCH($D871,INDIRECT($C871),0)+MATCH($C871,FIPs_codes!$G$1:$G$3296,0)-1),COLUMN(FIPs_codes!C869)))))</f>
        <v>6</v>
      </c>
      <c r="G871" s="34" t="s">
        <v>329</v>
      </c>
      <c r="H871" s="34" t="s">
        <v>217</v>
      </c>
      <c r="I871" s="36" t="s">
        <v>592</v>
      </c>
      <c r="J871" s="38" t="s">
        <v>268</v>
      </c>
      <c r="K871" s="32" t="s">
        <v>78</v>
      </c>
      <c r="L871" s="32" t="s">
        <v>269</v>
      </c>
      <c r="M871" s="32" t="s">
        <v>57</v>
      </c>
      <c r="N871" s="40" t="s">
        <v>331</v>
      </c>
      <c r="O871" s="40">
        <v>2008</v>
      </c>
      <c r="P871" s="40" t="s">
        <v>593</v>
      </c>
      <c r="Q871" s="125">
        <v>95</v>
      </c>
      <c r="R871" s="32" t="s">
        <v>244</v>
      </c>
      <c r="S871" s="42" t="s">
        <v>60</v>
      </c>
      <c r="T871" s="30" t="s">
        <v>223</v>
      </c>
      <c r="U871" s="32" t="s">
        <v>134</v>
      </c>
      <c r="V871" s="40" t="s">
        <v>308</v>
      </c>
      <c r="W871" s="44" t="s">
        <v>225</v>
      </c>
      <c r="X871" s="44" t="s">
        <v>226</v>
      </c>
      <c r="Y871" s="44">
        <v>41045</v>
      </c>
      <c r="Z871" s="32">
        <v>91</v>
      </c>
      <c r="AA871" s="125">
        <v>946</v>
      </c>
      <c r="AB871" s="32" t="s">
        <v>66</v>
      </c>
      <c r="AC871" s="125">
        <v>447</v>
      </c>
      <c r="AD871" s="32" t="s">
        <v>227</v>
      </c>
      <c r="AE871" s="40" t="s">
        <v>235</v>
      </c>
      <c r="AF871" s="40" t="s">
        <v>236</v>
      </c>
      <c r="AG871" s="32" t="s">
        <v>229</v>
      </c>
      <c r="AH871" s="32">
        <v>1</v>
      </c>
      <c r="AI871" s="32">
        <v>339.2</v>
      </c>
      <c r="AJ871" s="32">
        <v>340.2</v>
      </c>
      <c r="AK871" s="40">
        <v>0</v>
      </c>
      <c r="AL871" s="26">
        <v>2.9394473838918285E-3</v>
      </c>
      <c r="AM871" s="38" t="s">
        <v>230</v>
      </c>
      <c r="AN871" s="32" t="s">
        <v>231</v>
      </c>
      <c r="AO871" s="32" t="s">
        <v>232</v>
      </c>
      <c r="AP871" s="63" t="s">
        <v>16963</v>
      </c>
      <c r="AQ871" s="27" t="str">
        <f t="shared" si="30"/>
        <v>Record Complete</v>
      </c>
      <c r="AR871" s="36"/>
      <c r="AS871" s="5" t="str">
        <f t="shared" si="31"/>
        <v/>
      </c>
      <c r="AT871" t="s">
        <v>17200</v>
      </c>
    </row>
    <row r="872" spans="1:46" ht="15.75" thickBot="1" x14ac:dyDescent="0.3">
      <c r="A872" s="29" t="s">
        <v>591</v>
      </c>
      <c r="B872" s="31">
        <v>7277</v>
      </c>
      <c r="C872" s="31" t="s">
        <v>213</v>
      </c>
      <c r="D872" s="31" t="s">
        <v>327</v>
      </c>
      <c r="E872" s="51" t="str">
        <f ca="1">IF(ISERROR(INDIRECT(CONCATENATE("FIPs_codes!",ADDRESS((MATCH($D872,INDIRECT($C872),0)+MATCH($C872,FIPs_codes!$G$1:$G$3296,0)-1),COLUMN(FIPs_codes!A870))))),"",INDIRECT(CONCATENATE("FIPs_codes!",ADDRESS((MATCH($D872,INDIRECT($C872),0)+MATCH($C872,FIPs_codes!$G$1:$G$3296,0)-1),COLUMN(FIPs_codes!A870)))))</f>
        <v>40149</v>
      </c>
      <c r="F872" s="51">
        <f ca="1">IF(ISERROR(INDIRECT(CONCATENATE("FIPs_codes!",ADDRESS((MATCH($D872,INDIRECT($C872),0)+MATCH($C872,FIPs_codes!$G$1:$G$3296,0)-1),COLUMN(FIPs_codes!C870))))),"",INDIRECT(CONCATENATE("FIPs_codes!",ADDRESS((MATCH($D872,INDIRECT($C872),0)+MATCH($C872,FIPs_codes!$G$1:$G$3296,0)-1),COLUMN(FIPs_codes!C870)))))</f>
        <v>6</v>
      </c>
      <c r="G872" s="33" t="s">
        <v>329</v>
      </c>
      <c r="H872" s="33" t="s">
        <v>217</v>
      </c>
      <c r="I872" s="35" t="s">
        <v>592</v>
      </c>
      <c r="J872" s="37" t="s">
        <v>268</v>
      </c>
      <c r="K872" s="31" t="s">
        <v>78</v>
      </c>
      <c r="L872" s="31" t="s">
        <v>269</v>
      </c>
      <c r="M872" s="31" t="s">
        <v>57</v>
      </c>
      <c r="N872" s="39" t="s">
        <v>331</v>
      </c>
      <c r="O872" s="39">
        <v>2008</v>
      </c>
      <c r="P872" s="39" t="s">
        <v>593</v>
      </c>
      <c r="Q872" s="240">
        <v>95</v>
      </c>
      <c r="R872" s="31" t="s">
        <v>244</v>
      </c>
      <c r="S872" s="41" t="s">
        <v>60</v>
      </c>
      <c r="T872" s="29" t="s">
        <v>223</v>
      </c>
      <c r="U872" s="31" t="s">
        <v>134</v>
      </c>
      <c r="V872" s="39" t="s">
        <v>308</v>
      </c>
      <c r="W872" s="43" t="s">
        <v>225</v>
      </c>
      <c r="X872" s="43" t="s">
        <v>226</v>
      </c>
      <c r="Y872" s="43">
        <v>41045</v>
      </c>
      <c r="Z872" s="31">
        <v>91</v>
      </c>
      <c r="AA872" s="240">
        <v>946</v>
      </c>
      <c r="AB872" s="31" t="s">
        <v>66</v>
      </c>
      <c r="AC872" s="240">
        <v>447</v>
      </c>
      <c r="AD872" s="31" t="s">
        <v>227</v>
      </c>
      <c r="AE872" s="39" t="s">
        <v>235</v>
      </c>
      <c r="AF872" s="39" t="s">
        <v>236</v>
      </c>
      <c r="AG872" s="31" t="s">
        <v>229</v>
      </c>
      <c r="AH872" s="31">
        <v>1</v>
      </c>
      <c r="AI872" s="31">
        <v>351</v>
      </c>
      <c r="AJ872" s="31">
        <v>352</v>
      </c>
      <c r="AK872" s="39">
        <v>0</v>
      </c>
      <c r="AL872" s="149">
        <v>2.840909090909091E-3</v>
      </c>
      <c r="AM872" s="37" t="s">
        <v>230</v>
      </c>
      <c r="AN872" s="31" t="s">
        <v>231</v>
      </c>
      <c r="AO872" s="31" t="s">
        <v>232</v>
      </c>
      <c r="AP872" s="63" t="s">
        <v>16963</v>
      </c>
      <c r="AQ872" s="27" t="str">
        <f t="shared" si="30"/>
        <v>Record Complete</v>
      </c>
      <c r="AR872" s="35"/>
      <c r="AS872" s="5" t="str">
        <f t="shared" si="31"/>
        <v/>
      </c>
      <c r="AT872" t="s">
        <v>17200</v>
      </c>
    </row>
    <row r="873" spans="1:46" ht="15.75" thickBot="1" x14ac:dyDescent="0.3">
      <c r="A873" s="30" t="s">
        <v>594</v>
      </c>
      <c r="B873" s="32">
        <v>7082</v>
      </c>
      <c r="C873" s="32" t="s">
        <v>213</v>
      </c>
      <c r="D873" s="32" t="s">
        <v>214</v>
      </c>
      <c r="E873" s="51" t="str">
        <f ca="1">IF(ISERROR(INDIRECT(CONCATENATE("FIPs_codes!",ADDRESS((MATCH($D873,INDIRECT($C873),0)+MATCH($C873,FIPs_codes!$G$1:$G$3296,0)-1),COLUMN(FIPs_codes!A871))))),"",INDIRECT(CONCATENATE("FIPs_codes!",ADDRESS((MATCH($D873,INDIRECT($C873),0)+MATCH($C873,FIPs_codes!$G$1:$G$3296,0)-1),COLUMN(FIPs_codes!A871)))))</f>
        <v>40129</v>
      </c>
      <c r="F873" s="51">
        <f ca="1">IF(ISERROR(INDIRECT(CONCATENATE("FIPs_codes!",ADDRESS((MATCH($D873,INDIRECT($C873),0)+MATCH($C873,FIPs_codes!$G$1:$G$3296,0)-1),COLUMN(FIPs_codes!C871))))),"",INDIRECT(CONCATENATE("FIPs_codes!",ADDRESS((MATCH($D873,INDIRECT($C873),0)+MATCH($C873,FIPs_codes!$G$1:$G$3296,0)-1),COLUMN(FIPs_codes!C871)))))</f>
        <v>6</v>
      </c>
      <c r="G873" s="32" t="s">
        <v>216</v>
      </c>
      <c r="H873" s="32" t="s">
        <v>217</v>
      </c>
      <c r="I873" s="36" t="s">
        <v>595</v>
      </c>
      <c r="J873" s="38" t="s">
        <v>219</v>
      </c>
      <c r="K873" s="32" t="s">
        <v>78</v>
      </c>
      <c r="L873" s="32" t="s">
        <v>220</v>
      </c>
      <c r="M873" s="32" t="s">
        <v>57</v>
      </c>
      <c r="N873" s="40" t="s">
        <v>251</v>
      </c>
      <c r="O873" s="40">
        <v>2010</v>
      </c>
      <c r="P873" s="40" t="s">
        <v>491</v>
      </c>
      <c r="Q873" s="32" t="s">
        <v>481</v>
      </c>
      <c r="R873" s="32" t="s">
        <v>60</v>
      </c>
      <c r="S873" s="42" t="s">
        <v>60</v>
      </c>
      <c r="T873" s="30" t="s">
        <v>482</v>
      </c>
      <c r="U873" s="32" t="s">
        <v>597</v>
      </c>
      <c r="V873" s="40" t="s">
        <v>224</v>
      </c>
      <c r="W873" s="44" t="s">
        <v>225</v>
      </c>
      <c r="X873" s="44" t="s">
        <v>484</v>
      </c>
      <c r="Y873" s="44">
        <v>40772</v>
      </c>
      <c r="Z873" s="32">
        <v>82</v>
      </c>
      <c r="AA873" s="32">
        <v>741</v>
      </c>
      <c r="AB873" s="32" t="s">
        <v>66</v>
      </c>
      <c r="AC873" s="32">
        <v>2368.4639999999999</v>
      </c>
      <c r="AD873" s="32" t="s">
        <v>437</v>
      </c>
      <c r="AE873" s="40" t="s">
        <v>438</v>
      </c>
      <c r="AF873" s="40" t="s">
        <v>68</v>
      </c>
      <c r="AG873" s="32" t="s">
        <v>229</v>
      </c>
      <c r="AH873" s="32">
        <v>27.062999999999999</v>
      </c>
      <c r="AI873" s="32">
        <v>28.437999999999999</v>
      </c>
      <c r="AJ873" s="32">
        <v>55.5</v>
      </c>
      <c r="AK873" s="40">
        <v>10.050000000000001</v>
      </c>
      <c r="AL873" s="150">
        <v>0.48761283580476028</v>
      </c>
      <c r="AM873" s="38" t="s">
        <v>230</v>
      </c>
      <c r="AN873" s="32" t="s">
        <v>486</v>
      </c>
      <c r="AO873" s="32" t="s">
        <v>487</v>
      </c>
      <c r="AP873" s="46" t="s">
        <v>488</v>
      </c>
      <c r="AQ873" s="27" t="str">
        <f t="shared" si="30"/>
        <v>Record Complete</v>
      </c>
      <c r="AR873" s="36"/>
      <c r="AS873" s="5" t="str">
        <f t="shared" si="31"/>
        <v/>
      </c>
      <c r="AT873" t="s">
        <v>17200</v>
      </c>
    </row>
    <row r="874" spans="1:46" ht="15.75" thickBot="1" x14ac:dyDescent="0.3">
      <c r="A874" s="29" t="s">
        <v>594</v>
      </c>
      <c r="B874" s="31">
        <v>7082</v>
      </c>
      <c r="C874" s="31" t="s">
        <v>213</v>
      </c>
      <c r="D874" s="31" t="s">
        <v>214</v>
      </c>
      <c r="E874" s="51" t="str">
        <f ca="1">IF(ISERROR(INDIRECT(CONCATENATE("FIPs_codes!",ADDRESS((MATCH($D874,INDIRECT($C874),0)+MATCH($C874,FIPs_codes!$G$1:$G$3296,0)-1),COLUMN(FIPs_codes!A872))))),"",INDIRECT(CONCATENATE("FIPs_codes!",ADDRESS((MATCH($D874,INDIRECT($C874),0)+MATCH($C874,FIPs_codes!$G$1:$G$3296,0)-1),COLUMN(FIPs_codes!A872)))))</f>
        <v>40129</v>
      </c>
      <c r="F874" s="51">
        <f ca="1">IF(ISERROR(INDIRECT(CONCATENATE("FIPs_codes!",ADDRESS((MATCH($D874,INDIRECT($C874),0)+MATCH($C874,FIPs_codes!$G$1:$G$3296,0)-1),COLUMN(FIPs_codes!C872))))),"",INDIRECT(CONCATENATE("FIPs_codes!",ADDRESS((MATCH($D874,INDIRECT($C874),0)+MATCH($C874,FIPs_codes!$G$1:$G$3296,0)-1),COLUMN(FIPs_codes!C872)))))</f>
        <v>6</v>
      </c>
      <c r="G874" s="31" t="s">
        <v>216</v>
      </c>
      <c r="H874" s="31" t="s">
        <v>217</v>
      </c>
      <c r="I874" s="35" t="s">
        <v>595</v>
      </c>
      <c r="J874" s="37" t="s">
        <v>219</v>
      </c>
      <c r="K874" s="31" t="s">
        <v>78</v>
      </c>
      <c r="L874" s="31" t="s">
        <v>220</v>
      </c>
      <c r="M874" s="31" t="s">
        <v>57</v>
      </c>
      <c r="N874" s="39" t="s">
        <v>251</v>
      </c>
      <c r="O874" s="39">
        <v>2010</v>
      </c>
      <c r="P874" s="39" t="s">
        <v>491</v>
      </c>
      <c r="Q874" s="31" t="s">
        <v>481</v>
      </c>
      <c r="R874" s="31" t="s">
        <v>60</v>
      </c>
      <c r="S874" s="41" t="s">
        <v>60</v>
      </c>
      <c r="T874" s="29" t="s">
        <v>482</v>
      </c>
      <c r="U874" s="31" t="s">
        <v>597</v>
      </c>
      <c r="V874" s="39" t="s">
        <v>224</v>
      </c>
      <c r="W874" s="43" t="s">
        <v>225</v>
      </c>
      <c r="X874" s="43" t="s">
        <v>484</v>
      </c>
      <c r="Y874" s="43">
        <v>40772</v>
      </c>
      <c r="Z874" s="31">
        <v>82</v>
      </c>
      <c r="AA874" s="31">
        <v>739.3</v>
      </c>
      <c r="AB874" s="31" t="s">
        <v>66</v>
      </c>
      <c r="AC874" s="31">
        <v>2321.6039999999998</v>
      </c>
      <c r="AD874" s="31" t="s">
        <v>437</v>
      </c>
      <c r="AE874" s="39" t="s">
        <v>438</v>
      </c>
      <c r="AF874" s="39" t="s">
        <v>68</v>
      </c>
      <c r="AG874" s="31" t="s">
        <v>229</v>
      </c>
      <c r="AH874" s="31">
        <v>34.75</v>
      </c>
      <c r="AI874" s="31">
        <v>36.313000000000002</v>
      </c>
      <c r="AJ874" s="31">
        <v>71.063000000000002</v>
      </c>
      <c r="AK874" s="39">
        <v>9.8309999999999995</v>
      </c>
      <c r="AL874" s="149">
        <v>0.48900271589997607</v>
      </c>
      <c r="AM874" s="37" t="s">
        <v>230</v>
      </c>
      <c r="AN874" s="31" t="s">
        <v>486</v>
      </c>
      <c r="AO874" s="31" t="s">
        <v>487</v>
      </c>
      <c r="AP874" s="63" t="s">
        <v>488</v>
      </c>
      <c r="AQ874" s="27" t="str">
        <f t="shared" si="30"/>
        <v>Record Complete</v>
      </c>
      <c r="AR874" s="35"/>
      <c r="AS874" s="5" t="str">
        <f t="shared" si="31"/>
        <v/>
      </c>
      <c r="AT874" t="s">
        <v>17200</v>
      </c>
    </row>
    <row r="875" spans="1:46" ht="15.75" thickBot="1" x14ac:dyDescent="0.3">
      <c r="A875" s="47" t="s">
        <v>594</v>
      </c>
      <c r="B875" s="49">
        <v>7082</v>
      </c>
      <c r="C875" s="49" t="s">
        <v>213</v>
      </c>
      <c r="D875" s="49" t="s">
        <v>214</v>
      </c>
      <c r="E875" s="51" t="str">
        <f ca="1">IF(ISERROR(INDIRECT(CONCATENATE("FIPs_codes!",ADDRESS((MATCH($D875,INDIRECT($C875),0)+MATCH($C875,FIPs_codes!$G$1:$G$3296,0)-1),COLUMN(FIPs_codes!A873))))),"",INDIRECT(CONCATENATE("FIPs_codes!",ADDRESS((MATCH($D875,INDIRECT($C875),0)+MATCH($C875,FIPs_codes!$G$1:$G$3296,0)-1),COLUMN(FIPs_codes!A873)))))</f>
        <v>40129</v>
      </c>
      <c r="F875" s="51">
        <f ca="1">IF(ISERROR(INDIRECT(CONCATENATE("FIPs_codes!",ADDRESS((MATCH($D875,INDIRECT($C875),0)+MATCH($C875,FIPs_codes!$G$1:$G$3296,0)-1),COLUMN(FIPs_codes!C873))))),"",INDIRECT(CONCATENATE("FIPs_codes!",ADDRESS((MATCH($D875,INDIRECT($C875),0)+MATCH($C875,FIPs_codes!$G$1:$G$3296,0)-1),COLUMN(FIPs_codes!C873)))))</f>
        <v>6</v>
      </c>
      <c r="G875" s="49" t="s">
        <v>216</v>
      </c>
      <c r="H875" s="49" t="s">
        <v>217</v>
      </c>
      <c r="I875" s="53" t="s">
        <v>595</v>
      </c>
      <c r="J875" s="55" t="s">
        <v>219</v>
      </c>
      <c r="K875" s="49" t="s">
        <v>78</v>
      </c>
      <c r="L875" s="49" t="s">
        <v>220</v>
      </c>
      <c r="M875" s="49" t="s">
        <v>57</v>
      </c>
      <c r="N875" s="57" t="s">
        <v>251</v>
      </c>
      <c r="O875" s="57">
        <v>2010</v>
      </c>
      <c r="P875" s="57" t="s">
        <v>596</v>
      </c>
      <c r="Q875" s="49" t="s">
        <v>481</v>
      </c>
      <c r="R875" s="49" t="s">
        <v>60</v>
      </c>
      <c r="S875" s="59" t="s">
        <v>60</v>
      </c>
      <c r="T875" s="47" t="s">
        <v>482</v>
      </c>
      <c r="U875" s="49" t="s">
        <v>597</v>
      </c>
      <c r="V875" s="57" t="s">
        <v>224</v>
      </c>
      <c r="W875" s="61" t="s">
        <v>225</v>
      </c>
      <c r="X875" s="61" t="s">
        <v>484</v>
      </c>
      <c r="Y875" s="61">
        <v>40772</v>
      </c>
      <c r="Z875" s="49">
        <v>67</v>
      </c>
      <c r="AA875" s="49">
        <v>1087</v>
      </c>
      <c r="AB875" s="49" t="s">
        <v>66</v>
      </c>
      <c r="AC875" s="49">
        <v>1820.4</v>
      </c>
      <c r="AD875" s="49" t="s">
        <v>437</v>
      </c>
      <c r="AE875" s="57" t="s">
        <v>438</v>
      </c>
      <c r="AF875" s="57" t="s">
        <v>68</v>
      </c>
      <c r="AG875" s="49" t="s">
        <v>229</v>
      </c>
      <c r="AH875" s="49">
        <v>73.125</v>
      </c>
      <c r="AI875" s="49">
        <v>60.313000000000002</v>
      </c>
      <c r="AJ875" s="49">
        <v>133.43799999999999</v>
      </c>
      <c r="AK875" s="57">
        <v>8.9749999999999996</v>
      </c>
      <c r="AL875" s="150">
        <v>0.54800731425830729</v>
      </c>
      <c r="AM875" s="55" t="s">
        <v>230</v>
      </c>
      <c r="AN875" s="49" t="s">
        <v>486</v>
      </c>
      <c r="AO875" s="49" t="s">
        <v>487</v>
      </c>
      <c r="AP875" s="63" t="s">
        <v>488</v>
      </c>
      <c r="AQ875" s="27" t="str">
        <f t="shared" si="30"/>
        <v>Record Complete</v>
      </c>
      <c r="AR875" s="53"/>
      <c r="AS875" s="5" t="str">
        <f t="shared" si="31"/>
        <v/>
      </c>
      <c r="AT875" t="s">
        <v>17200</v>
      </c>
    </row>
    <row r="876" spans="1:46" ht="15.75" thickBot="1" x14ac:dyDescent="0.3">
      <c r="A876" s="29" t="s">
        <v>594</v>
      </c>
      <c r="B876" s="31">
        <v>7082</v>
      </c>
      <c r="C876" s="31" t="s">
        <v>213</v>
      </c>
      <c r="D876" s="31" t="s">
        <v>214</v>
      </c>
      <c r="E876" s="51" t="str">
        <f ca="1">IF(ISERROR(INDIRECT(CONCATENATE("FIPs_codes!",ADDRESS((MATCH($D876,INDIRECT($C876),0)+MATCH($C876,FIPs_codes!$G$1:$G$3296,0)-1),COLUMN(FIPs_codes!A874))))),"",INDIRECT(CONCATENATE("FIPs_codes!",ADDRESS((MATCH($D876,INDIRECT($C876),0)+MATCH($C876,FIPs_codes!$G$1:$G$3296,0)-1),COLUMN(FIPs_codes!A874)))))</f>
        <v>40129</v>
      </c>
      <c r="F876" s="51">
        <f ca="1">IF(ISERROR(INDIRECT(CONCATENATE("FIPs_codes!",ADDRESS((MATCH($D876,INDIRECT($C876),0)+MATCH($C876,FIPs_codes!$G$1:$G$3296,0)-1),COLUMN(FIPs_codes!C874))))),"",INDIRECT(CONCATENATE("FIPs_codes!",ADDRESS((MATCH($D876,INDIRECT($C876),0)+MATCH($C876,FIPs_codes!$G$1:$G$3296,0)-1),COLUMN(FIPs_codes!C874)))))</f>
        <v>6</v>
      </c>
      <c r="G876" s="31" t="s">
        <v>216</v>
      </c>
      <c r="H876" s="31" t="s">
        <v>217</v>
      </c>
      <c r="I876" s="35" t="s">
        <v>595</v>
      </c>
      <c r="J876" s="37" t="s">
        <v>219</v>
      </c>
      <c r="K876" s="31" t="s">
        <v>78</v>
      </c>
      <c r="L876" s="31" t="s">
        <v>220</v>
      </c>
      <c r="M876" s="31" t="s">
        <v>57</v>
      </c>
      <c r="N876" s="39" t="s">
        <v>251</v>
      </c>
      <c r="O876" s="39">
        <v>2010</v>
      </c>
      <c r="P876" s="39" t="s">
        <v>596</v>
      </c>
      <c r="Q876" s="31" t="s">
        <v>481</v>
      </c>
      <c r="R876" s="31" t="s">
        <v>60</v>
      </c>
      <c r="S876" s="41" t="s">
        <v>60</v>
      </c>
      <c r="T876" s="29" t="s">
        <v>482</v>
      </c>
      <c r="U876" s="31" t="s">
        <v>597</v>
      </c>
      <c r="V876" s="39" t="s">
        <v>224</v>
      </c>
      <c r="W876" s="43" t="s">
        <v>225</v>
      </c>
      <c r="X876" s="43" t="s">
        <v>484</v>
      </c>
      <c r="Y876" s="43">
        <v>40772</v>
      </c>
      <c r="Z876" s="31">
        <v>67</v>
      </c>
      <c r="AA876" s="31">
        <v>1090.8</v>
      </c>
      <c r="AB876" s="31" t="s">
        <v>66</v>
      </c>
      <c r="AC876" s="31">
        <v>1818.6</v>
      </c>
      <c r="AD876" s="31" t="s">
        <v>437</v>
      </c>
      <c r="AE876" s="39" t="s">
        <v>438</v>
      </c>
      <c r="AF876" s="39" t="s">
        <v>68</v>
      </c>
      <c r="AG876" s="31" t="s">
        <v>229</v>
      </c>
      <c r="AH876" s="31">
        <v>74.625</v>
      </c>
      <c r="AI876" s="31">
        <v>61.375</v>
      </c>
      <c r="AJ876" s="31">
        <v>136</v>
      </c>
      <c r="AK876" s="39">
        <v>8.9629999999999992</v>
      </c>
      <c r="AL876" s="149">
        <v>0.54871323529411764</v>
      </c>
      <c r="AM876" s="37" t="s">
        <v>230</v>
      </c>
      <c r="AN876" s="31" t="s">
        <v>486</v>
      </c>
      <c r="AO876" s="31" t="s">
        <v>487</v>
      </c>
      <c r="AP876" s="63" t="s">
        <v>488</v>
      </c>
      <c r="AQ876" s="27" t="str">
        <f t="shared" si="30"/>
        <v>Record Complete</v>
      </c>
      <c r="AR876" s="35"/>
      <c r="AS876" s="5" t="str">
        <f t="shared" si="31"/>
        <v/>
      </c>
      <c r="AT876" t="s">
        <v>17200</v>
      </c>
    </row>
    <row r="877" spans="1:46" ht="15.75" thickBot="1" x14ac:dyDescent="0.3">
      <c r="A877" s="30" t="s">
        <v>594</v>
      </c>
      <c r="B877" s="32">
        <v>7082</v>
      </c>
      <c r="C877" s="32" t="s">
        <v>213</v>
      </c>
      <c r="D877" s="32" t="s">
        <v>214</v>
      </c>
      <c r="E877" s="51" t="str">
        <f ca="1">IF(ISERROR(INDIRECT(CONCATENATE("FIPs_codes!",ADDRESS((MATCH($D877,INDIRECT($C877),0)+MATCH($C877,FIPs_codes!$G$1:$G$3296,0)-1),COLUMN(FIPs_codes!A875))))),"",INDIRECT(CONCATENATE("FIPs_codes!",ADDRESS((MATCH($D877,INDIRECT($C877),0)+MATCH($C877,FIPs_codes!$G$1:$G$3296,0)-1),COLUMN(FIPs_codes!A875)))))</f>
        <v>40129</v>
      </c>
      <c r="F877" s="51">
        <f ca="1">IF(ISERROR(INDIRECT(CONCATENATE("FIPs_codes!",ADDRESS((MATCH($D877,INDIRECT($C877),0)+MATCH($C877,FIPs_codes!$G$1:$G$3296,0)-1),COLUMN(FIPs_codes!C875))))),"",INDIRECT(CONCATENATE("FIPs_codes!",ADDRESS((MATCH($D877,INDIRECT($C877),0)+MATCH($C877,FIPs_codes!$G$1:$G$3296,0)-1),COLUMN(FIPs_codes!C875)))))</f>
        <v>6</v>
      </c>
      <c r="G877" s="32" t="s">
        <v>216</v>
      </c>
      <c r="H877" s="32" t="s">
        <v>217</v>
      </c>
      <c r="I877" s="36" t="s">
        <v>595</v>
      </c>
      <c r="J877" s="38" t="s">
        <v>219</v>
      </c>
      <c r="K877" s="32" t="s">
        <v>78</v>
      </c>
      <c r="L877" s="32" t="s">
        <v>220</v>
      </c>
      <c r="M877" s="32" t="s">
        <v>57</v>
      </c>
      <c r="N877" s="40" t="s">
        <v>251</v>
      </c>
      <c r="O877" s="40">
        <v>2010</v>
      </c>
      <c r="P877" s="40" t="s">
        <v>596</v>
      </c>
      <c r="Q877" s="32" t="s">
        <v>481</v>
      </c>
      <c r="R877" s="32" t="s">
        <v>60</v>
      </c>
      <c r="S877" s="42" t="s">
        <v>60</v>
      </c>
      <c r="T877" s="30" t="s">
        <v>482</v>
      </c>
      <c r="U877" s="32" t="s">
        <v>597</v>
      </c>
      <c r="V877" s="40" t="s">
        <v>224</v>
      </c>
      <c r="W877" s="44" t="s">
        <v>225</v>
      </c>
      <c r="X877" s="44" t="s">
        <v>484</v>
      </c>
      <c r="Y877" s="44">
        <v>40772</v>
      </c>
      <c r="Z877" s="32">
        <v>67</v>
      </c>
      <c r="AA877" s="32">
        <v>1066.3</v>
      </c>
      <c r="AB877" s="32" t="s">
        <v>66</v>
      </c>
      <c r="AC877" s="32">
        <v>1820.4</v>
      </c>
      <c r="AD877" s="32" t="s">
        <v>437</v>
      </c>
      <c r="AE877" s="40" t="s">
        <v>438</v>
      </c>
      <c r="AF877" s="40" t="s">
        <v>68</v>
      </c>
      <c r="AG877" s="32" t="s">
        <v>229</v>
      </c>
      <c r="AH877" s="32">
        <v>76.063000000000002</v>
      </c>
      <c r="AI877" s="32">
        <v>63.375</v>
      </c>
      <c r="AJ877" s="32">
        <v>139.43799999999999</v>
      </c>
      <c r="AK877" s="40">
        <v>8.9749999999999996</v>
      </c>
      <c r="AL877" s="150">
        <v>0.54549692336378897</v>
      </c>
      <c r="AM877" s="38" t="s">
        <v>230</v>
      </c>
      <c r="AN877" s="32" t="s">
        <v>486</v>
      </c>
      <c r="AO877" s="32" t="s">
        <v>487</v>
      </c>
      <c r="AP877" s="46" t="s">
        <v>488</v>
      </c>
      <c r="AQ877" s="27" t="str">
        <f t="shared" si="30"/>
        <v>Record Complete</v>
      </c>
      <c r="AR877" s="36"/>
      <c r="AS877" s="5" t="str">
        <f t="shared" si="31"/>
        <v/>
      </c>
      <c r="AT877" t="s">
        <v>17200</v>
      </c>
    </row>
    <row r="878" spans="1:46" ht="15.75" thickBot="1" x14ac:dyDescent="0.3">
      <c r="A878" s="48" t="s">
        <v>594</v>
      </c>
      <c r="B878" s="50">
        <v>7082</v>
      </c>
      <c r="C878" s="50" t="s">
        <v>213</v>
      </c>
      <c r="D878" s="50" t="s">
        <v>214</v>
      </c>
      <c r="E878" s="51" t="str">
        <f ca="1">IF(ISERROR(INDIRECT(CONCATENATE("FIPs_codes!",ADDRESS((MATCH($D878,INDIRECT($C878),0)+MATCH($C878,FIPs_codes!$G$1:$G$3296,0)-1),COLUMN(FIPs_codes!A876))))),"",INDIRECT(CONCATENATE("FIPs_codes!",ADDRESS((MATCH($D878,INDIRECT($C878),0)+MATCH($C878,FIPs_codes!$G$1:$G$3296,0)-1),COLUMN(FIPs_codes!A876)))))</f>
        <v>40129</v>
      </c>
      <c r="F878" s="51">
        <f ca="1">IF(ISERROR(INDIRECT(CONCATENATE("FIPs_codes!",ADDRESS((MATCH($D878,INDIRECT($C878),0)+MATCH($C878,FIPs_codes!$G$1:$G$3296,0)-1),COLUMN(FIPs_codes!C876))))),"",INDIRECT(CONCATENATE("FIPs_codes!",ADDRESS((MATCH($D878,INDIRECT($C878),0)+MATCH($C878,FIPs_codes!$G$1:$G$3296,0)-1),COLUMN(FIPs_codes!C876)))))</f>
        <v>6</v>
      </c>
      <c r="G878" s="50" t="s">
        <v>216</v>
      </c>
      <c r="H878" s="50" t="s">
        <v>217</v>
      </c>
      <c r="I878" s="54" t="s">
        <v>595</v>
      </c>
      <c r="J878" s="56" t="s">
        <v>219</v>
      </c>
      <c r="K878" s="50" t="s">
        <v>78</v>
      </c>
      <c r="L878" s="50" t="s">
        <v>220</v>
      </c>
      <c r="M878" s="50" t="s">
        <v>57</v>
      </c>
      <c r="N878" s="58" t="s">
        <v>251</v>
      </c>
      <c r="O878" s="58">
        <v>2010</v>
      </c>
      <c r="P878" s="58" t="s">
        <v>491</v>
      </c>
      <c r="Q878" s="50" t="s">
        <v>481</v>
      </c>
      <c r="R878" s="50" t="s">
        <v>60</v>
      </c>
      <c r="S878" s="60" t="s">
        <v>60</v>
      </c>
      <c r="T878" s="48" t="s">
        <v>482</v>
      </c>
      <c r="U878" s="50" t="s">
        <v>597</v>
      </c>
      <c r="V878" s="58" t="s">
        <v>224</v>
      </c>
      <c r="W878" s="62" t="s">
        <v>225</v>
      </c>
      <c r="X878" s="62" t="s">
        <v>484</v>
      </c>
      <c r="Y878" s="62">
        <v>40772</v>
      </c>
      <c r="Z878" s="50">
        <v>82</v>
      </c>
      <c r="AA878" s="50">
        <v>735.8</v>
      </c>
      <c r="AB878" s="50" t="s">
        <v>66</v>
      </c>
      <c r="AC878" s="50">
        <v>2330.87</v>
      </c>
      <c r="AD878" s="50" t="s">
        <v>437</v>
      </c>
      <c r="AE878" s="58" t="s">
        <v>438</v>
      </c>
      <c r="AF878" s="58" t="s">
        <v>68</v>
      </c>
      <c r="AG878" s="50" t="s">
        <v>229</v>
      </c>
      <c r="AH878" s="50">
        <v>113.333</v>
      </c>
      <c r="AI878" s="50">
        <v>195.333</v>
      </c>
      <c r="AJ878" s="50">
        <v>308.66699999999997</v>
      </c>
      <c r="AK878" s="58">
        <v>9.875</v>
      </c>
      <c r="AL878" s="149">
        <v>0.36717033946077637</v>
      </c>
      <c r="AM878" s="56" t="s">
        <v>230</v>
      </c>
      <c r="AN878" s="50" t="s">
        <v>486</v>
      </c>
      <c r="AO878" s="50" t="s">
        <v>487</v>
      </c>
      <c r="AP878" s="46" t="s">
        <v>488</v>
      </c>
      <c r="AQ878" s="27" t="str">
        <f t="shared" si="30"/>
        <v>Record Complete</v>
      </c>
      <c r="AR878" s="54"/>
      <c r="AS878" s="5" t="str">
        <f t="shared" si="31"/>
        <v/>
      </c>
      <c r="AT878" t="s">
        <v>17200</v>
      </c>
    </row>
    <row r="879" spans="1:46" ht="15.75" thickBot="1" x14ac:dyDescent="0.3">
      <c r="A879" s="30" t="s">
        <v>598</v>
      </c>
      <c r="B879" s="32">
        <v>7899</v>
      </c>
      <c r="C879" s="32" t="s">
        <v>213</v>
      </c>
      <c r="D879" s="32" t="s">
        <v>290</v>
      </c>
      <c r="E879" s="51" t="str">
        <f ca="1">IF(ISERROR(INDIRECT(CONCATENATE("FIPs_codes!",ADDRESS((MATCH($D879,INDIRECT($C879),0)+MATCH($C879,FIPs_codes!$G$1:$G$3296,0)-1),COLUMN(FIPs_codes!A877))))),"",INDIRECT(CONCATENATE("FIPs_codes!",ADDRESS((MATCH($D879,INDIRECT($C879),0)+MATCH($C879,FIPs_codes!$G$1:$G$3296,0)-1),COLUMN(FIPs_codes!A877)))))</f>
        <v>40151</v>
      </c>
      <c r="F879" s="51">
        <f ca="1">IF(ISERROR(INDIRECT(CONCATENATE("FIPs_codes!",ADDRESS((MATCH($D879,INDIRECT($C879),0)+MATCH($C879,FIPs_codes!$G$1:$G$3296,0)-1),COLUMN(FIPs_codes!C877))))),"",INDIRECT(CONCATENATE("FIPs_codes!",ADDRESS((MATCH($D879,INDIRECT($C879),0)+MATCH($C879,FIPs_codes!$G$1:$G$3296,0)-1),COLUMN(FIPs_codes!C877)))))</f>
        <v>6</v>
      </c>
      <c r="G879" s="34" t="s">
        <v>329</v>
      </c>
      <c r="H879" s="34" t="s">
        <v>217</v>
      </c>
      <c r="I879" s="36" t="s">
        <v>599</v>
      </c>
      <c r="J879" s="38" t="s">
        <v>268</v>
      </c>
      <c r="K879" s="32" t="s">
        <v>78</v>
      </c>
      <c r="L879" s="32" t="s">
        <v>269</v>
      </c>
      <c r="M879" s="32" t="s">
        <v>57</v>
      </c>
      <c r="N879" s="40" t="s">
        <v>342</v>
      </c>
      <c r="O879" s="40">
        <v>2011</v>
      </c>
      <c r="P879" s="40" t="s">
        <v>600</v>
      </c>
      <c r="Q879" s="125">
        <v>145</v>
      </c>
      <c r="R879" s="32" t="s">
        <v>244</v>
      </c>
      <c r="S879" s="42" t="s">
        <v>60</v>
      </c>
      <c r="T879" s="30" t="s">
        <v>223</v>
      </c>
      <c r="U879" s="32" t="s">
        <v>134</v>
      </c>
      <c r="V879" s="40" t="s">
        <v>224</v>
      </c>
      <c r="W879" s="44" t="s">
        <v>225</v>
      </c>
      <c r="X879" s="44" t="s">
        <v>226</v>
      </c>
      <c r="Y879" s="44">
        <v>41019</v>
      </c>
      <c r="Z879" s="32">
        <v>77</v>
      </c>
      <c r="AA879" s="125">
        <v>865</v>
      </c>
      <c r="AB879" s="32" t="s">
        <v>66</v>
      </c>
      <c r="AC879" s="125">
        <v>1047</v>
      </c>
      <c r="AD879" s="32" t="s">
        <v>227</v>
      </c>
      <c r="AE879" s="40" t="s">
        <v>235</v>
      </c>
      <c r="AF879" s="40" t="s">
        <v>236</v>
      </c>
      <c r="AG879" s="32" t="s">
        <v>229</v>
      </c>
      <c r="AH879" s="32">
        <v>0</v>
      </c>
      <c r="AI879" s="32">
        <v>17.7</v>
      </c>
      <c r="AJ879" s="32">
        <v>17.7</v>
      </c>
      <c r="AK879" s="40">
        <v>0</v>
      </c>
      <c r="AL879" s="150">
        <v>0</v>
      </c>
      <c r="AM879" s="38" t="s">
        <v>230</v>
      </c>
      <c r="AN879" s="32" t="s">
        <v>231</v>
      </c>
      <c r="AO879" s="32" t="s">
        <v>232</v>
      </c>
      <c r="AP879" s="63" t="s">
        <v>16963</v>
      </c>
      <c r="AQ879" s="27" t="str">
        <f t="shared" si="30"/>
        <v>Record Complete</v>
      </c>
      <c r="AR879" s="36"/>
      <c r="AS879" s="5" t="str">
        <f t="shared" si="31"/>
        <v/>
      </c>
      <c r="AT879" t="s">
        <v>17200</v>
      </c>
    </row>
    <row r="880" spans="1:46" ht="15.75" thickBot="1" x14ac:dyDescent="0.3">
      <c r="A880" s="47" t="s">
        <v>598</v>
      </c>
      <c r="B880" s="49">
        <v>7899</v>
      </c>
      <c r="C880" s="49" t="s">
        <v>213</v>
      </c>
      <c r="D880" s="49" t="s">
        <v>290</v>
      </c>
      <c r="E880" s="51" t="str">
        <f ca="1">IF(ISERROR(INDIRECT(CONCATENATE("FIPs_codes!",ADDRESS((MATCH($D880,INDIRECT($C880),0)+MATCH($C880,FIPs_codes!$G$1:$G$3296,0)-1),COLUMN(FIPs_codes!A878))))),"",INDIRECT(CONCATENATE("FIPs_codes!",ADDRESS((MATCH($D880,INDIRECT($C880),0)+MATCH($C880,FIPs_codes!$G$1:$G$3296,0)-1),COLUMN(FIPs_codes!A878)))))</f>
        <v>40151</v>
      </c>
      <c r="F880" s="51">
        <f ca="1">IF(ISERROR(INDIRECT(CONCATENATE("FIPs_codes!",ADDRESS((MATCH($D880,INDIRECT($C880),0)+MATCH($C880,FIPs_codes!$G$1:$G$3296,0)-1),COLUMN(FIPs_codes!C878))))),"",INDIRECT(CONCATENATE("FIPs_codes!",ADDRESS((MATCH($D880,INDIRECT($C880),0)+MATCH($C880,FIPs_codes!$G$1:$G$3296,0)-1),COLUMN(FIPs_codes!C878)))))</f>
        <v>6</v>
      </c>
      <c r="G880" s="51" t="s">
        <v>329</v>
      </c>
      <c r="H880" s="51" t="s">
        <v>217</v>
      </c>
      <c r="I880" s="53" t="s">
        <v>599</v>
      </c>
      <c r="J880" s="55" t="s">
        <v>268</v>
      </c>
      <c r="K880" s="49" t="s">
        <v>78</v>
      </c>
      <c r="L880" s="49" t="s">
        <v>269</v>
      </c>
      <c r="M880" s="49" t="s">
        <v>57</v>
      </c>
      <c r="N880" s="57" t="s">
        <v>342</v>
      </c>
      <c r="O880" s="57">
        <v>2011</v>
      </c>
      <c r="P880" s="57" t="s">
        <v>600</v>
      </c>
      <c r="Q880" s="128">
        <v>145</v>
      </c>
      <c r="R880" s="49" t="s">
        <v>244</v>
      </c>
      <c r="S880" s="59" t="s">
        <v>60</v>
      </c>
      <c r="T880" s="47" t="s">
        <v>223</v>
      </c>
      <c r="U880" s="49" t="s">
        <v>134</v>
      </c>
      <c r="V880" s="57" t="s">
        <v>224</v>
      </c>
      <c r="W880" s="61" t="s">
        <v>225</v>
      </c>
      <c r="X880" s="61" t="s">
        <v>226</v>
      </c>
      <c r="Y880" s="61">
        <v>41019</v>
      </c>
      <c r="Z880" s="49">
        <v>77</v>
      </c>
      <c r="AA880" s="128">
        <v>865</v>
      </c>
      <c r="AB880" s="49" t="s">
        <v>66</v>
      </c>
      <c r="AC880" s="128">
        <v>1047</v>
      </c>
      <c r="AD880" s="49" t="s">
        <v>227</v>
      </c>
      <c r="AE880" s="57" t="s">
        <v>235</v>
      </c>
      <c r="AF880" s="57" t="s">
        <v>236</v>
      </c>
      <c r="AG880" s="49" t="s">
        <v>229</v>
      </c>
      <c r="AH880" s="49">
        <v>0</v>
      </c>
      <c r="AI880" s="49">
        <v>19.100000000000001</v>
      </c>
      <c r="AJ880" s="49">
        <v>19.100000000000001</v>
      </c>
      <c r="AK880" s="57">
        <v>0</v>
      </c>
      <c r="AL880" s="150">
        <v>0</v>
      </c>
      <c r="AM880" s="55" t="s">
        <v>230</v>
      </c>
      <c r="AN880" s="49" t="s">
        <v>231</v>
      </c>
      <c r="AO880" s="49" t="s">
        <v>232</v>
      </c>
      <c r="AP880" s="63" t="s">
        <v>16963</v>
      </c>
      <c r="AQ880" s="27" t="str">
        <f t="shared" si="30"/>
        <v>Record Complete</v>
      </c>
      <c r="AR880" s="53"/>
      <c r="AS880" s="5" t="str">
        <f t="shared" si="31"/>
        <v/>
      </c>
      <c r="AT880" t="s">
        <v>17200</v>
      </c>
    </row>
    <row r="881" spans="1:46" ht="15.75" thickBot="1" x14ac:dyDescent="0.3">
      <c r="A881" s="29" t="s">
        <v>598</v>
      </c>
      <c r="B881" s="31">
        <v>7899</v>
      </c>
      <c r="C881" s="31" t="s">
        <v>213</v>
      </c>
      <c r="D881" s="31" t="s">
        <v>290</v>
      </c>
      <c r="E881" s="51" t="str">
        <f ca="1">IF(ISERROR(INDIRECT(CONCATENATE("FIPs_codes!",ADDRESS((MATCH($D881,INDIRECT($C881),0)+MATCH($C881,FIPs_codes!$G$1:$G$3296,0)-1),COLUMN(FIPs_codes!A879))))),"",INDIRECT(CONCATENATE("FIPs_codes!",ADDRESS((MATCH($D881,INDIRECT($C881),0)+MATCH($C881,FIPs_codes!$G$1:$G$3296,0)-1),COLUMN(FIPs_codes!A879)))))</f>
        <v>40151</v>
      </c>
      <c r="F881" s="51">
        <f ca="1">IF(ISERROR(INDIRECT(CONCATENATE("FIPs_codes!",ADDRESS((MATCH($D881,INDIRECT($C881),0)+MATCH($C881,FIPs_codes!$G$1:$G$3296,0)-1),COLUMN(FIPs_codes!C879))))),"",INDIRECT(CONCATENATE("FIPs_codes!",ADDRESS((MATCH($D881,INDIRECT($C881),0)+MATCH($C881,FIPs_codes!$G$1:$G$3296,0)-1),COLUMN(FIPs_codes!C879)))))</f>
        <v>6</v>
      </c>
      <c r="G881" s="33" t="s">
        <v>329</v>
      </c>
      <c r="H881" s="33" t="s">
        <v>217</v>
      </c>
      <c r="I881" s="35" t="s">
        <v>599</v>
      </c>
      <c r="J881" s="37" t="s">
        <v>268</v>
      </c>
      <c r="K881" s="31" t="s">
        <v>78</v>
      </c>
      <c r="L881" s="31" t="s">
        <v>269</v>
      </c>
      <c r="M881" s="31" t="s">
        <v>57</v>
      </c>
      <c r="N881" s="39" t="s">
        <v>342</v>
      </c>
      <c r="O881" s="39">
        <v>2011</v>
      </c>
      <c r="P881" s="39" t="s">
        <v>600</v>
      </c>
      <c r="Q881" s="240">
        <v>145</v>
      </c>
      <c r="R881" s="31" t="s">
        <v>244</v>
      </c>
      <c r="S881" s="41" t="s">
        <v>60</v>
      </c>
      <c r="T881" s="29" t="s">
        <v>223</v>
      </c>
      <c r="U881" s="31" t="s">
        <v>134</v>
      </c>
      <c r="V881" s="39" t="s">
        <v>224</v>
      </c>
      <c r="W881" s="43" t="s">
        <v>225</v>
      </c>
      <c r="X881" s="43" t="s">
        <v>226</v>
      </c>
      <c r="Y881" s="43">
        <v>41019</v>
      </c>
      <c r="Z881" s="31">
        <v>77</v>
      </c>
      <c r="AA881" s="240">
        <v>865</v>
      </c>
      <c r="AB881" s="31" t="s">
        <v>66</v>
      </c>
      <c r="AC881" s="240">
        <v>1047</v>
      </c>
      <c r="AD881" s="31" t="s">
        <v>227</v>
      </c>
      <c r="AE881" s="39" t="s">
        <v>235</v>
      </c>
      <c r="AF881" s="39" t="s">
        <v>236</v>
      </c>
      <c r="AG881" s="31" t="s">
        <v>229</v>
      </c>
      <c r="AH881" s="31">
        <v>1</v>
      </c>
      <c r="AI881" s="31">
        <v>19.3</v>
      </c>
      <c r="AJ881" s="31">
        <v>20.3</v>
      </c>
      <c r="AK881" s="39">
        <v>0</v>
      </c>
      <c r="AL881" s="149">
        <v>4.926108374384236E-2</v>
      </c>
      <c r="AM881" s="37" t="s">
        <v>230</v>
      </c>
      <c r="AN881" s="31" t="s">
        <v>231</v>
      </c>
      <c r="AO881" s="31" t="s">
        <v>232</v>
      </c>
      <c r="AP881" s="63" t="s">
        <v>16963</v>
      </c>
      <c r="AQ881" s="27" t="str">
        <f t="shared" si="30"/>
        <v>Record Complete</v>
      </c>
      <c r="AR881" s="35"/>
      <c r="AS881" s="5" t="str">
        <f t="shared" si="31"/>
        <v/>
      </c>
      <c r="AT881" t="s">
        <v>17200</v>
      </c>
    </row>
    <row r="882" spans="1:46" ht="15.75" thickBot="1" x14ac:dyDescent="0.3">
      <c r="A882" s="47" t="s">
        <v>136</v>
      </c>
      <c r="B882" s="49">
        <v>173</v>
      </c>
      <c r="C882" s="49" t="s">
        <v>49</v>
      </c>
      <c r="D882" s="49" t="s">
        <v>137</v>
      </c>
      <c r="E882" s="51" t="str">
        <f ca="1">IF(ISERROR(INDIRECT(CONCATENATE("FIPs_codes!",ADDRESS((MATCH($D882,INDIRECT($C882),0)+MATCH($C882,FIPs_codes!$G$1:$G$3296,0)-1),COLUMN(FIPs_codes!A880))))),"",INDIRECT(CONCATENATE("FIPs_codes!",ADDRESS((MATCH($D882,INDIRECT($C882),0)+MATCH($C882,FIPs_codes!$G$1:$G$3296,0)-1),COLUMN(FIPs_codes!A880)))))</f>
        <v>02068</v>
      </c>
      <c r="F882" s="51">
        <f ca="1">IF(ISERROR(INDIRECT(CONCATENATE("FIPs_codes!",ADDRESS((MATCH($D882,INDIRECT($C882),0)+MATCH($C882,FIPs_codes!$G$1:$G$3296,0)-1),COLUMN(FIPs_codes!C880))))),"",INDIRECT(CONCATENATE("FIPs_codes!",ADDRESS((MATCH($D882,INDIRECT($C882),0)+MATCH($C882,FIPs_codes!$G$1:$G$3296,0)-1),COLUMN(FIPs_codes!C880)))))</f>
        <v>10</v>
      </c>
      <c r="G882" s="49" t="s">
        <v>100</v>
      </c>
      <c r="H882" s="49" t="s">
        <v>53</v>
      </c>
      <c r="I882" s="53" t="s">
        <v>139</v>
      </c>
      <c r="J882" s="55"/>
      <c r="K882" s="49" t="s">
        <v>129</v>
      </c>
      <c r="L882" s="49" t="s">
        <v>140</v>
      </c>
      <c r="M882" s="49" t="s">
        <v>141</v>
      </c>
      <c r="N882" s="57" t="s">
        <v>142</v>
      </c>
      <c r="O882" s="57"/>
      <c r="P882" s="57">
        <v>1</v>
      </c>
      <c r="Q882" s="49" t="s">
        <v>143</v>
      </c>
      <c r="R882" s="49" t="s">
        <v>144</v>
      </c>
      <c r="S882" s="59" t="s">
        <v>60</v>
      </c>
      <c r="T882" s="47" t="s">
        <v>61</v>
      </c>
      <c r="U882" s="49" t="s">
        <v>62</v>
      </c>
      <c r="V882" s="57" t="s">
        <v>63</v>
      </c>
      <c r="W882" s="61" t="s">
        <v>64</v>
      </c>
      <c r="X882" s="61" t="s">
        <v>145</v>
      </c>
      <c r="Y882" s="61">
        <v>40996</v>
      </c>
      <c r="Z882" s="49">
        <v>90</v>
      </c>
      <c r="AA882" s="49">
        <v>280</v>
      </c>
      <c r="AB882" s="49" t="s">
        <v>66</v>
      </c>
      <c r="AC882" s="49">
        <v>100761</v>
      </c>
      <c r="AD882" s="49" t="s">
        <v>105</v>
      </c>
      <c r="AE882" s="57"/>
      <c r="AF882" s="57" t="s">
        <v>68</v>
      </c>
      <c r="AG882" s="49" t="s">
        <v>69</v>
      </c>
      <c r="AH882" s="49">
        <v>0.3</v>
      </c>
      <c r="AI882" s="49"/>
      <c r="AJ882" s="49">
        <v>55.7</v>
      </c>
      <c r="AK882" s="57"/>
      <c r="AL882" s="150">
        <v>5.3859964093357264E-3</v>
      </c>
      <c r="AM882" s="55" t="s">
        <v>53</v>
      </c>
      <c r="AN882" s="49" t="s">
        <v>70</v>
      </c>
      <c r="AO882" s="49"/>
      <c r="AP882" s="63" t="s">
        <v>71</v>
      </c>
      <c r="AQ882" s="27" t="str">
        <f t="shared" si="30"/>
        <v>Record Complete</v>
      </c>
      <c r="AR882" s="53"/>
      <c r="AS882" s="5" t="str">
        <f t="shared" si="31"/>
        <v/>
      </c>
      <c r="AT882" t="s">
        <v>17200</v>
      </c>
    </row>
    <row r="883" spans="1:46" ht="15.75" thickBot="1" x14ac:dyDescent="0.3">
      <c r="A883" s="48" t="s">
        <v>136</v>
      </c>
      <c r="B883" s="50">
        <v>173</v>
      </c>
      <c r="C883" s="50" t="s">
        <v>49</v>
      </c>
      <c r="D883" s="50" t="s">
        <v>137</v>
      </c>
      <c r="E883" s="51" t="str">
        <f ca="1">IF(ISERROR(INDIRECT(CONCATENATE("FIPs_codes!",ADDRESS((MATCH($D883,INDIRECT($C883),0)+MATCH($C883,FIPs_codes!$G$1:$G$3296,0)-1),COLUMN(FIPs_codes!A881))))),"",INDIRECT(CONCATENATE("FIPs_codes!",ADDRESS((MATCH($D883,INDIRECT($C883),0)+MATCH($C883,FIPs_codes!$G$1:$G$3296,0)-1),COLUMN(FIPs_codes!A881)))))</f>
        <v>02068</v>
      </c>
      <c r="F883" s="51">
        <f ca="1">IF(ISERROR(INDIRECT(CONCATENATE("FIPs_codes!",ADDRESS((MATCH($D883,INDIRECT($C883),0)+MATCH($C883,FIPs_codes!$G$1:$G$3296,0)-1),COLUMN(FIPs_codes!C881))))),"",INDIRECT(CONCATENATE("FIPs_codes!",ADDRESS((MATCH($D883,INDIRECT($C883),0)+MATCH($C883,FIPs_codes!$G$1:$G$3296,0)-1),COLUMN(FIPs_codes!C881)))))</f>
        <v>10</v>
      </c>
      <c r="G883" s="50" t="s">
        <v>100</v>
      </c>
      <c r="H883" s="50" t="s">
        <v>53</v>
      </c>
      <c r="I883" s="54" t="s">
        <v>139</v>
      </c>
      <c r="J883" s="56"/>
      <c r="K883" s="50" t="s">
        <v>129</v>
      </c>
      <c r="L883" s="50" t="s">
        <v>142</v>
      </c>
      <c r="M883" s="50" t="s">
        <v>141</v>
      </c>
      <c r="N883" s="58" t="s">
        <v>142</v>
      </c>
      <c r="O883" s="58"/>
      <c r="P883" s="58">
        <v>1</v>
      </c>
      <c r="Q883" s="50" t="s">
        <v>143</v>
      </c>
      <c r="R883" s="50" t="s">
        <v>144</v>
      </c>
      <c r="S883" s="60" t="s">
        <v>60</v>
      </c>
      <c r="T883" s="48" t="s">
        <v>61</v>
      </c>
      <c r="U883" s="50" t="s">
        <v>62</v>
      </c>
      <c r="V883" s="58" t="s">
        <v>63</v>
      </c>
      <c r="W883" s="62" t="s">
        <v>64</v>
      </c>
      <c r="X883" s="62" t="s">
        <v>65</v>
      </c>
      <c r="Y883" s="62">
        <v>41331</v>
      </c>
      <c r="Z883" s="50">
        <v>100</v>
      </c>
      <c r="AA883" s="50">
        <v>327</v>
      </c>
      <c r="AB883" s="50" t="s">
        <v>66</v>
      </c>
      <c r="AC883" s="50">
        <v>89320</v>
      </c>
      <c r="AD883" s="50" t="s">
        <v>105</v>
      </c>
      <c r="AE883" s="58"/>
      <c r="AF883" s="58" t="s">
        <v>68</v>
      </c>
      <c r="AG883" s="50" t="s">
        <v>69</v>
      </c>
      <c r="AH883" s="50">
        <v>2.5</v>
      </c>
      <c r="AI883" s="50"/>
      <c r="AJ883" s="50">
        <v>163</v>
      </c>
      <c r="AK883" s="58"/>
      <c r="AL883" s="149">
        <v>1.5337423312883436E-2</v>
      </c>
      <c r="AM883" s="56" t="s">
        <v>53</v>
      </c>
      <c r="AN883" s="50" t="s">
        <v>70</v>
      </c>
      <c r="AO883" s="50"/>
      <c r="AP883" s="46" t="s">
        <v>71</v>
      </c>
      <c r="AQ883" s="27" t="str">
        <f t="shared" si="30"/>
        <v>Record Complete</v>
      </c>
      <c r="AR883" s="54"/>
      <c r="AS883" s="5" t="str">
        <f t="shared" si="31"/>
        <v/>
      </c>
      <c r="AT883" t="s">
        <v>17200</v>
      </c>
    </row>
    <row r="884" spans="1:46" ht="15.75" thickBot="1" x14ac:dyDescent="0.3">
      <c r="A884" s="47" t="s">
        <v>17174</v>
      </c>
      <c r="B884" s="49">
        <v>1087</v>
      </c>
      <c r="C884" s="49" t="s">
        <v>213</v>
      </c>
      <c r="D884" s="49" t="s">
        <v>247</v>
      </c>
      <c r="E884" s="51" t="str">
        <f ca="1">IF(ISERROR(INDIRECT(CONCATENATE("FIPs_codes!",ADDRESS((MATCH($D884,INDIRECT($C884),0)+MATCH($C884,FIPs_codes!$G$1:$G$3296,0)-1),COLUMN(FIPs_codes!A882))))),"",INDIRECT(CONCATENATE("FIPs_codes!",ADDRESS((MATCH($D884,INDIRECT($C884),0)+MATCH($C884,FIPs_codes!$G$1:$G$3296,0)-1),COLUMN(FIPs_codes!A882)))))</f>
        <v>40003</v>
      </c>
      <c r="F884" s="51">
        <f ca="1">IF(ISERROR(INDIRECT(CONCATENATE("FIPs_codes!",ADDRESS((MATCH($D884,INDIRECT($C884),0)+MATCH($C884,FIPs_codes!$G$1:$G$3296,0)-1),COLUMN(FIPs_codes!C882))))),"",INDIRECT(CONCATENATE("FIPs_codes!",ADDRESS((MATCH($D884,INDIRECT($C884),0)+MATCH($C884,FIPs_codes!$G$1:$G$3296,0)-1),COLUMN(FIPs_codes!C882)))))</f>
        <v>6</v>
      </c>
      <c r="G884" s="49" t="s">
        <v>216</v>
      </c>
      <c r="H884" s="49" t="s">
        <v>217</v>
      </c>
      <c r="I884" s="53" t="s">
        <v>602</v>
      </c>
      <c r="J884" s="55" t="s">
        <v>219</v>
      </c>
      <c r="K884" s="49" t="s">
        <v>78</v>
      </c>
      <c r="L884" s="49" t="s">
        <v>220</v>
      </c>
      <c r="M884" s="49" t="s">
        <v>57</v>
      </c>
      <c r="N884" s="57" t="s">
        <v>346</v>
      </c>
      <c r="O884" s="65">
        <v>41107</v>
      </c>
      <c r="P884" s="57" t="s">
        <v>17178</v>
      </c>
      <c r="Q884" s="128">
        <v>1380</v>
      </c>
      <c r="R884" s="49" t="s">
        <v>245</v>
      </c>
      <c r="S884" s="59" t="s">
        <v>60</v>
      </c>
      <c r="T884" s="47" t="s">
        <v>17168</v>
      </c>
      <c r="U884" s="49" t="s">
        <v>62</v>
      </c>
      <c r="V884" s="57" t="s">
        <v>17169</v>
      </c>
      <c r="W884" s="61" t="s">
        <v>225</v>
      </c>
      <c r="X884" s="61" t="s">
        <v>226</v>
      </c>
      <c r="Y884" s="61">
        <v>41247</v>
      </c>
      <c r="Z884" s="49">
        <v>100</v>
      </c>
      <c r="AA884" s="128">
        <v>1091</v>
      </c>
      <c r="AB884" s="49" t="s">
        <v>66</v>
      </c>
      <c r="AC884" s="128">
        <v>181294</v>
      </c>
      <c r="AD884" s="49" t="s">
        <v>499</v>
      </c>
      <c r="AE884" s="57" t="s">
        <v>255</v>
      </c>
      <c r="AF884" s="57" t="s">
        <v>236</v>
      </c>
      <c r="AG884" s="49" t="s">
        <v>229</v>
      </c>
      <c r="AH884" s="49">
        <v>9.67</v>
      </c>
      <c r="AI884" s="49">
        <v>34.200000000000003</v>
      </c>
      <c r="AJ884" s="49">
        <v>43.87</v>
      </c>
      <c r="AK884" s="57">
        <v>9.5</v>
      </c>
      <c r="AL884" s="150">
        <f t="shared" ref="AL884:AL895" si="32">IF(ISERROR(IF(ISBLANK(AH884),(AJ884-AI884)/AJ884,IF(ISBLANK(AI884),(AH884/AJ884),AH884/(AH884+AI884)))),"0",IF(ISBLANK(AH884),(AJ884-AI884)/AJ884,IF(ISBLANK(AI884),(AH884/AJ884),AH884/(AH884+AI884))))</f>
        <v>0.22042397994073396</v>
      </c>
      <c r="AM884" s="55" t="s">
        <v>230</v>
      </c>
      <c r="AN884" s="49" t="s">
        <v>231</v>
      </c>
      <c r="AO884" s="49" t="s">
        <v>232</v>
      </c>
      <c r="AP884" s="63" t="s">
        <v>233</v>
      </c>
      <c r="AQ884" s="27" t="str">
        <f t="shared" si="30"/>
        <v>Record Complete</v>
      </c>
      <c r="AR884" s="53"/>
      <c r="AS884" s="5" t="str">
        <f t="shared" si="31"/>
        <v/>
      </c>
      <c r="AT884" t="s">
        <v>17200</v>
      </c>
    </row>
    <row r="885" spans="1:46" ht="15.75" thickBot="1" x14ac:dyDescent="0.3">
      <c r="A885" s="48" t="s">
        <v>17174</v>
      </c>
      <c r="B885" s="50">
        <v>1087</v>
      </c>
      <c r="C885" s="50" t="s">
        <v>213</v>
      </c>
      <c r="D885" s="50" t="s">
        <v>247</v>
      </c>
      <c r="E885" s="51" t="str">
        <f ca="1">IF(ISERROR(INDIRECT(CONCATENATE("FIPs_codes!",ADDRESS((MATCH($D885,INDIRECT($C885),0)+MATCH($C885,FIPs_codes!$G$1:$G$3296,0)-1),COLUMN(FIPs_codes!A883))))),"",INDIRECT(CONCATENATE("FIPs_codes!",ADDRESS((MATCH($D885,INDIRECT($C885),0)+MATCH($C885,FIPs_codes!$G$1:$G$3296,0)-1),COLUMN(FIPs_codes!A883)))))</f>
        <v>40003</v>
      </c>
      <c r="F885" s="51">
        <f ca="1">IF(ISERROR(INDIRECT(CONCATENATE("FIPs_codes!",ADDRESS((MATCH($D885,INDIRECT($C885),0)+MATCH($C885,FIPs_codes!$G$1:$G$3296,0)-1),COLUMN(FIPs_codes!C883))))),"",INDIRECT(CONCATENATE("FIPs_codes!",ADDRESS((MATCH($D885,INDIRECT($C885),0)+MATCH($C885,FIPs_codes!$G$1:$G$3296,0)-1),COLUMN(FIPs_codes!C883)))))</f>
        <v>6</v>
      </c>
      <c r="G885" s="50" t="s">
        <v>216</v>
      </c>
      <c r="H885" s="50" t="s">
        <v>217</v>
      </c>
      <c r="I885" s="54" t="s">
        <v>602</v>
      </c>
      <c r="J885" s="56" t="s">
        <v>219</v>
      </c>
      <c r="K885" s="50" t="s">
        <v>78</v>
      </c>
      <c r="L885" s="50" t="s">
        <v>220</v>
      </c>
      <c r="M885" s="50" t="s">
        <v>57</v>
      </c>
      <c r="N885" s="58" t="s">
        <v>346</v>
      </c>
      <c r="O885" s="66">
        <v>41107</v>
      </c>
      <c r="P885" s="58" t="s">
        <v>17178</v>
      </c>
      <c r="Q885" s="126">
        <v>1380</v>
      </c>
      <c r="R885" s="50" t="s">
        <v>245</v>
      </c>
      <c r="S885" s="60" t="s">
        <v>60</v>
      </c>
      <c r="T885" s="48" t="s">
        <v>17168</v>
      </c>
      <c r="U885" s="50" t="s">
        <v>62</v>
      </c>
      <c r="V885" s="58" t="s">
        <v>17169</v>
      </c>
      <c r="W885" s="62" t="s">
        <v>225</v>
      </c>
      <c r="X885" s="62" t="s">
        <v>226</v>
      </c>
      <c r="Y885" s="62">
        <v>41247</v>
      </c>
      <c r="Z885" s="50">
        <v>100</v>
      </c>
      <c r="AA885" s="126">
        <v>1091</v>
      </c>
      <c r="AB885" s="50" t="s">
        <v>66</v>
      </c>
      <c r="AC885" s="126">
        <v>183058</v>
      </c>
      <c r="AD885" s="50" t="s">
        <v>499</v>
      </c>
      <c r="AE885" s="58" t="s">
        <v>255</v>
      </c>
      <c r="AF885" s="58" t="s">
        <v>236</v>
      </c>
      <c r="AG885" s="50" t="s">
        <v>229</v>
      </c>
      <c r="AH885" s="50">
        <v>9.77</v>
      </c>
      <c r="AI885" s="50">
        <v>34.32</v>
      </c>
      <c r="AJ885" s="50">
        <v>44.09</v>
      </c>
      <c r="AK885" s="58">
        <v>9.5399999999999991</v>
      </c>
      <c r="AL885" s="149">
        <f t="shared" si="32"/>
        <v>0.22159219777727374</v>
      </c>
      <c r="AM885" s="56" t="s">
        <v>230</v>
      </c>
      <c r="AN885" s="50" t="s">
        <v>231</v>
      </c>
      <c r="AO885" s="50" t="s">
        <v>232</v>
      </c>
      <c r="AP885" s="46" t="s">
        <v>16963</v>
      </c>
      <c r="AQ885" s="27" t="str">
        <f t="shared" si="30"/>
        <v>Record Complete</v>
      </c>
      <c r="AR885" s="54"/>
      <c r="AS885" s="5" t="str">
        <f t="shared" si="31"/>
        <v/>
      </c>
      <c r="AT885" t="s">
        <v>17200</v>
      </c>
    </row>
    <row r="886" spans="1:46" ht="15.75" thickBot="1" x14ac:dyDescent="0.3">
      <c r="A886" s="47" t="s">
        <v>17174</v>
      </c>
      <c r="B886" s="49">
        <v>1087</v>
      </c>
      <c r="C886" s="49" t="s">
        <v>213</v>
      </c>
      <c r="D886" s="49" t="s">
        <v>247</v>
      </c>
      <c r="E886" s="51" t="str">
        <f ca="1">IF(ISERROR(INDIRECT(CONCATENATE("FIPs_codes!",ADDRESS((MATCH($D886,INDIRECT($C886),0)+MATCH($C886,FIPs_codes!$G$1:$G$3296,0)-1),COLUMN(FIPs_codes!A884))))),"",INDIRECT(CONCATENATE("FIPs_codes!",ADDRESS((MATCH($D886,INDIRECT($C886),0)+MATCH($C886,FIPs_codes!$G$1:$G$3296,0)-1),COLUMN(FIPs_codes!A884)))))</f>
        <v>40003</v>
      </c>
      <c r="F886" s="51">
        <f ca="1">IF(ISERROR(INDIRECT(CONCATENATE("FIPs_codes!",ADDRESS((MATCH($D886,INDIRECT($C886),0)+MATCH($C886,FIPs_codes!$G$1:$G$3296,0)-1),COLUMN(FIPs_codes!C884))))),"",INDIRECT(CONCATENATE("FIPs_codes!",ADDRESS((MATCH($D886,INDIRECT($C886),0)+MATCH($C886,FIPs_codes!$G$1:$G$3296,0)-1),COLUMN(FIPs_codes!C884)))))</f>
        <v>6</v>
      </c>
      <c r="G886" s="49" t="s">
        <v>216</v>
      </c>
      <c r="H886" s="49" t="s">
        <v>217</v>
      </c>
      <c r="I886" s="53" t="s">
        <v>602</v>
      </c>
      <c r="J886" s="55" t="s">
        <v>219</v>
      </c>
      <c r="K886" s="49" t="s">
        <v>78</v>
      </c>
      <c r="L886" s="49" t="s">
        <v>220</v>
      </c>
      <c r="M886" s="49" t="s">
        <v>57</v>
      </c>
      <c r="N886" s="57" t="s">
        <v>346</v>
      </c>
      <c r="O886" s="65">
        <v>41107</v>
      </c>
      <c r="P886" s="57" t="s">
        <v>17178</v>
      </c>
      <c r="Q886" s="128">
        <v>1380</v>
      </c>
      <c r="R886" s="49" t="s">
        <v>245</v>
      </c>
      <c r="S886" s="59" t="s">
        <v>60</v>
      </c>
      <c r="T886" s="47" t="s">
        <v>17168</v>
      </c>
      <c r="U886" s="49" t="s">
        <v>62</v>
      </c>
      <c r="V886" s="57" t="s">
        <v>17169</v>
      </c>
      <c r="W886" s="61" t="s">
        <v>225</v>
      </c>
      <c r="X886" s="61" t="s">
        <v>226</v>
      </c>
      <c r="Y886" s="61">
        <v>41247</v>
      </c>
      <c r="Z886" s="49">
        <v>100</v>
      </c>
      <c r="AA886" s="128">
        <v>1091</v>
      </c>
      <c r="AB886" s="49" t="s">
        <v>66</v>
      </c>
      <c r="AC886" s="128">
        <v>180770</v>
      </c>
      <c r="AD886" s="49" t="s">
        <v>499</v>
      </c>
      <c r="AE886" s="57" t="s">
        <v>255</v>
      </c>
      <c r="AF886" s="57" t="s">
        <v>236</v>
      </c>
      <c r="AG886" s="49" t="s">
        <v>229</v>
      </c>
      <c r="AH886" s="49">
        <v>10.1</v>
      </c>
      <c r="AI886" s="49">
        <v>35.119999999999997</v>
      </c>
      <c r="AJ886" s="49">
        <v>45.22</v>
      </c>
      <c r="AK886" s="57">
        <v>9.5</v>
      </c>
      <c r="AL886" s="150">
        <f t="shared" si="32"/>
        <v>0.22335249889429457</v>
      </c>
      <c r="AM886" s="55" t="s">
        <v>230</v>
      </c>
      <c r="AN886" s="49" t="s">
        <v>231</v>
      </c>
      <c r="AO886" s="49" t="s">
        <v>232</v>
      </c>
      <c r="AP886" s="63" t="s">
        <v>233</v>
      </c>
      <c r="AQ886" s="27" t="str">
        <f t="shared" si="30"/>
        <v>Record Complete</v>
      </c>
      <c r="AR886" s="53"/>
      <c r="AS886" s="5" t="str">
        <f t="shared" si="31"/>
        <v/>
      </c>
      <c r="AT886" t="s">
        <v>17200</v>
      </c>
    </row>
    <row r="887" spans="1:46" ht="15.75" thickBot="1" x14ac:dyDescent="0.3">
      <c r="A887" s="48" t="s">
        <v>17174</v>
      </c>
      <c r="B887" s="50">
        <v>1087</v>
      </c>
      <c r="C887" s="50" t="s">
        <v>213</v>
      </c>
      <c r="D887" s="50" t="s">
        <v>247</v>
      </c>
      <c r="E887" s="51" t="str">
        <f ca="1">IF(ISERROR(INDIRECT(CONCATENATE("FIPs_codes!",ADDRESS((MATCH($D887,INDIRECT($C887),0)+MATCH($C887,FIPs_codes!$G$1:$G$3296,0)-1),COLUMN(FIPs_codes!A885))))),"",INDIRECT(CONCATENATE("FIPs_codes!",ADDRESS((MATCH($D887,INDIRECT($C887),0)+MATCH($C887,FIPs_codes!$G$1:$G$3296,0)-1),COLUMN(FIPs_codes!A885)))))</f>
        <v>40003</v>
      </c>
      <c r="F887" s="51">
        <f ca="1">IF(ISERROR(INDIRECT(CONCATENATE("FIPs_codes!",ADDRESS((MATCH($D887,INDIRECT($C887),0)+MATCH($C887,FIPs_codes!$G$1:$G$3296,0)-1),COLUMN(FIPs_codes!C885))))),"",INDIRECT(CONCATENATE("FIPs_codes!",ADDRESS((MATCH($D887,INDIRECT($C887),0)+MATCH($C887,FIPs_codes!$G$1:$G$3296,0)-1),COLUMN(FIPs_codes!C885)))))</f>
        <v>6</v>
      </c>
      <c r="G887" s="50" t="s">
        <v>216</v>
      </c>
      <c r="H887" s="50" t="s">
        <v>217</v>
      </c>
      <c r="I887" s="54" t="s">
        <v>602</v>
      </c>
      <c r="J887" s="56" t="s">
        <v>219</v>
      </c>
      <c r="K887" s="50" t="s">
        <v>78</v>
      </c>
      <c r="L887" s="50" t="s">
        <v>220</v>
      </c>
      <c r="M887" s="50" t="s">
        <v>57</v>
      </c>
      <c r="N887" s="58" t="s">
        <v>346</v>
      </c>
      <c r="O887" s="66">
        <v>40847</v>
      </c>
      <c r="P887" s="58" t="s">
        <v>17175</v>
      </c>
      <c r="Q887" s="126">
        <v>1380</v>
      </c>
      <c r="R887" s="50" t="s">
        <v>245</v>
      </c>
      <c r="S887" s="60" t="s">
        <v>60</v>
      </c>
      <c r="T887" s="48" t="s">
        <v>17168</v>
      </c>
      <c r="U887" s="50" t="s">
        <v>62</v>
      </c>
      <c r="V887" s="58" t="s">
        <v>17169</v>
      </c>
      <c r="W887" s="62" t="s">
        <v>225</v>
      </c>
      <c r="X887" s="62" t="s">
        <v>226</v>
      </c>
      <c r="Y887" s="62">
        <v>41247</v>
      </c>
      <c r="Z887" s="50">
        <v>99</v>
      </c>
      <c r="AA887" s="126">
        <v>1091</v>
      </c>
      <c r="AB887" s="50" t="s">
        <v>66</v>
      </c>
      <c r="AC887" s="126">
        <v>171886</v>
      </c>
      <c r="AD887" s="50" t="s">
        <v>499</v>
      </c>
      <c r="AE887" s="58" t="s">
        <v>255</v>
      </c>
      <c r="AF887" s="58" t="s">
        <v>236</v>
      </c>
      <c r="AG887" s="50" t="s">
        <v>229</v>
      </c>
      <c r="AH887" s="50">
        <v>8.6199999999999992</v>
      </c>
      <c r="AI887" s="50">
        <v>39.24</v>
      </c>
      <c r="AJ887" s="50">
        <v>47.86</v>
      </c>
      <c r="AK887" s="58">
        <v>9.48</v>
      </c>
      <c r="AL887" s="149">
        <f t="shared" si="32"/>
        <v>0.18010865022983702</v>
      </c>
      <c r="AM887" s="56" t="s">
        <v>230</v>
      </c>
      <c r="AN887" s="50" t="s">
        <v>231</v>
      </c>
      <c r="AO887" s="50" t="s">
        <v>232</v>
      </c>
      <c r="AP887" s="46" t="s">
        <v>16963</v>
      </c>
      <c r="AQ887" s="27" t="str">
        <f t="shared" si="30"/>
        <v>Record Complete</v>
      </c>
      <c r="AR887" s="54"/>
      <c r="AS887" s="5" t="str">
        <f t="shared" si="31"/>
        <v/>
      </c>
      <c r="AT887" t="s">
        <v>17200</v>
      </c>
    </row>
    <row r="888" spans="1:46" ht="15.75" thickBot="1" x14ac:dyDescent="0.3">
      <c r="A888" s="30" t="s">
        <v>17174</v>
      </c>
      <c r="B888" s="32">
        <v>1087</v>
      </c>
      <c r="C888" s="32" t="s">
        <v>213</v>
      </c>
      <c r="D888" s="32" t="s">
        <v>247</v>
      </c>
      <c r="E888" s="51" t="str">
        <f ca="1">IF(ISERROR(INDIRECT(CONCATENATE("FIPs_codes!",ADDRESS((MATCH($D888,INDIRECT($C888),0)+MATCH($C888,FIPs_codes!$G$1:$G$3296,0)-1),COLUMN(FIPs_codes!A886))))),"",INDIRECT(CONCATENATE("FIPs_codes!",ADDRESS((MATCH($D888,INDIRECT($C888),0)+MATCH($C888,FIPs_codes!$G$1:$G$3296,0)-1),COLUMN(FIPs_codes!A886)))))</f>
        <v>40003</v>
      </c>
      <c r="F888" s="51">
        <f ca="1">IF(ISERROR(INDIRECT(CONCATENATE("FIPs_codes!",ADDRESS((MATCH($D888,INDIRECT($C888),0)+MATCH($C888,FIPs_codes!$G$1:$G$3296,0)-1),COLUMN(FIPs_codes!C886))))),"",INDIRECT(CONCATENATE("FIPs_codes!",ADDRESS((MATCH($D888,INDIRECT($C888),0)+MATCH($C888,FIPs_codes!$G$1:$G$3296,0)-1),COLUMN(FIPs_codes!C886)))))</f>
        <v>6</v>
      </c>
      <c r="G888" s="32" t="s">
        <v>216</v>
      </c>
      <c r="H888" s="32" t="s">
        <v>217</v>
      </c>
      <c r="I888" s="36" t="s">
        <v>602</v>
      </c>
      <c r="J888" s="38" t="s">
        <v>219</v>
      </c>
      <c r="K888" s="32" t="s">
        <v>78</v>
      </c>
      <c r="L888" s="32" t="s">
        <v>220</v>
      </c>
      <c r="M888" s="32" t="s">
        <v>57</v>
      </c>
      <c r="N888" s="40" t="s">
        <v>346</v>
      </c>
      <c r="O888" s="231">
        <v>40847</v>
      </c>
      <c r="P888" s="40" t="s">
        <v>17175</v>
      </c>
      <c r="Q888" s="125">
        <v>1380</v>
      </c>
      <c r="R888" s="32" t="s">
        <v>245</v>
      </c>
      <c r="S888" s="42" t="s">
        <v>60</v>
      </c>
      <c r="T888" s="30" t="s">
        <v>17168</v>
      </c>
      <c r="U888" s="32" t="s">
        <v>62</v>
      </c>
      <c r="V888" s="40" t="s">
        <v>17169</v>
      </c>
      <c r="W888" s="44" t="s">
        <v>225</v>
      </c>
      <c r="X888" s="44" t="s">
        <v>226</v>
      </c>
      <c r="Y888" s="44">
        <v>41247</v>
      </c>
      <c r="Z888" s="32">
        <v>99</v>
      </c>
      <c r="AA888" s="125">
        <v>1091</v>
      </c>
      <c r="AB888" s="32" t="s">
        <v>66</v>
      </c>
      <c r="AC888" s="125">
        <v>172075</v>
      </c>
      <c r="AD888" s="32" t="s">
        <v>499</v>
      </c>
      <c r="AE888" s="40" t="s">
        <v>255</v>
      </c>
      <c r="AF888" s="40" t="s">
        <v>236</v>
      </c>
      <c r="AG888" s="32" t="s">
        <v>229</v>
      </c>
      <c r="AH888" s="32">
        <v>8.57</v>
      </c>
      <c r="AI888" s="32">
        <v>39.479999999999997</v>
      </c>
      <c r="AJ888" s="32">
        <v>48.04</v>
      </c>
      <c r="AK888" s="40">
        <v>9.5</v>
      </c>
      <c r="AL888" s="150">
        <f t="shared" si="32"/>
        <v>0.17835587929240376</v>
      </c>
      <c r="AM888" s="38" t="s">
        <v>230</v>
      </c>
      <c r="AN888" s="32" t="s">
        <v>231</v>
      </c>
      <c r="AO888" s="32" t="s">
        <v>232</v>
      </c>
      <c r="AP888" s="46" t="s">
        <v>16963</v>
      </c>
      <c r="AQ888" s="27" t="str">
        <f t="shared" si="30"/>
        <v>Record Complete</v>
      </c>
      <c r="AR888" s="36"/>
      <c r="AS888" s="5" t="str">
        <f t="shared" si="31"/>
        <v/>
      </c>
      <c r="AT888" t="s">
        <v>17200</v>
      </c>
    </row>
    <row r="889" spans="1:46" ht="15.75" thickBot="1" x14ac:dyDescent="0.3">
      <c r="A889" s="29" t="s">
        <v>17174</v>
      </c>
      <c r="B889" s="31">
        <v>1087</v>
      </c>
      <c r="C889" s="31" t="s">
        <v>213</v>
      </c>
      <c r="D889" s="31" t="s">
        <v>247</v>
      </c>
      <c r="E889" s="51" t="str">
        <f ca="1">IF(ISERROR(INDIRECT(CONCATENATE("FIPs_codes!",ADDRESS((MATCH($D889,INDIRECT($C889),0)+MATCH($C889,FIPs_codes!$G$1:$G$3296,0)-1),COLUMN(FIPs_codes!A887))))),"",INDIRECT(CONCATENATE("FIPs_codes!",ADDRESS((MATCH($D889,INDIRECT($C889),0)+MATCH($C889,FIPs_codes!$G$1:$G$3296,0)-1),COLUMN(FIPs_codes!A887)))))</f>
        <v>40003</v>
      </c>
      <c r="F889" s="51">
        <f ca="1">IF(ISERROR(INDIRECT(CONCATENATE("FIPs_codes!",ADDRESS((MATCH($D889,INDIRECT($C889),0)+MATCH($C889,FIPs_codes!$G$1:$G$3296,0)-1),COLUMN(FIPs_codes!C887))))),"",INDIRECT(CONCATENATE("FIPs_codes!",ADDRESS((MATCH($D889,INDIRECT($C889),0)+MATCH($C889,FIPs_codes!$G$1:$G$3296,0)-1),COLUMN(FIPs_codes!C887)))))</f>
        <v>6</v>
      </c>
      <c r="G889" s="31" t="s">
        <v>216</v>
      </c>
      <c r="H889" s="31" t="s">
        <v>217</v>
      </c>
      <c r="I889" s="35" t="s">
        <v>602</v>
      </c>
      <c r="J889" s="37" t="s">
        <v>219</v>
      </c>
      <c r="K889" s="31" t="s">
        <v>78</v>
      </c>
      <c r="L889" s="31" t="s">
        <v>220</v>
      </c>
      <c r="M889" s="31" t="s">
        <v>57</v>
      </c>
      <c r="N889" s="39" t="s">
        <v>346</v>
      </c>
      <c r="O889" s="232">
        <v>40847</v>
      </c>
      <c r="P889" s="39" t="s">
        <v>17175</v>
      </c>
      <c r="Q889" s="240">
        <v>1380</v>
      </c>
      <c r="R889" s="31" t="s">
        <v>245</v>
      </c>
      <c r="S889" s="41" t="s">
        <v>60</v>
      </c>
      <c r="T889" s="29" t="s">
        <v>17168</v>
      </c>
      <c r="U889" s="31" t="s">
        <v>62</v>
      </c>
      <c r="V889" s="39" t="s">
        <v>17169</v>
      </c>
      <c r="W889" s="43" t="s">
        <v>225</v>
      </c>
      <c r="X889" s="43" t="s">
        <v>226</v>
      </c>
      <c r="Y889" s="43">
        <v>41247</v>
      </c>
      <c r="Z889" s="31">
        <v>99</v>
      </c>
      <c r="AA889" s="240">
        <v>1091</v>
      </c>
      <c r="AB889" s="31" t="s">
        <v>66</v>
      </c>
      <c r="AC889" s="240">
        <v>171623</v>
      </c>
      <c r="AD889" s="31" t="s">
        <v>499</v>
      </c>
      <c r="AE889" s="39" t="s">
        <v>255</v>
      </c>
      <c r="AF889" s="39" t="s">
        <v>236</v>
      </c>
      <c r="AG889" s="31" t="s">
        <v>229</v>
      </c>
      <c r="AH889" s="31">
        <v>9.1199999999999992</v>
      </c>
      <c r="AI889" s="31">
        <v>39.229999999999997</v>
      </c>
      <c r="AJ889" s="31">
        <v>48.35</v>
      </c>
      <c r="AK889" s="39">
        <v>9.4700000000000006</v>
      </c>
      <c r="AL889" s="26">
        <f t="shared" si="32"/>
        <v>0.18862461220268872</v>
      </c>
      <c r="AM889" s="37" t="s">
        <v>230</v>
      </c>
      <c r="AN889" s="31" t="s">
        <v>231</v>
      </c>
      <c r="AO889" s="31" t="s">
        <v>232</v>
      </c>
      <c r="AP889" s="63" t="s">
        <v>233</v>
      </c>
      <c r="AQ889" s="27" t="str">
        <f t="shared" si="30"/>
        <v>Record Complete</v>
      </c>
      <c r="AR889" s="35"/>
      <c r="AS889" s="5" t="str">
        <f t="shared" si="31"/>
        <v/>
      </c>
      <c r="AT889" t="s">
        <v>17200</v>
      </c>
    </row>
    <row r="890" spans="1:46" ht="15.75" thickBot="1" x14ac:dyDescent="0.3">
      <c r="A890" s="47" t="s">
        <v>17174</v>
      </c>
      <c r="B890" s="49">
        <v>1087</v>
      </c>
      <c r="C890" s="49" t="s">
        <v>213</v>
      </c>
      <c r="D890" s="49" t="s">
        <v>247</v>
      </c>
      <c r="E890" s="51" t="str">
        <f ca="1">IF(ISERROR(INDIRECT(CONCATENATE("FIPs_codes!",ADDRESS((MATCH($D890,INDIRECT($C890),0)+MATCH($C890,FIPs_codes!$G$1:$G$3296,0)-1),COLUMN(FIPs_codes!A888))))),"",INDIRECT(CONCATENATE("FIPs_codes!",ADDRESS((MATCH($D890,INDIRECT($C890),0)+MATCH($C890,FIPs_codes!$G$1:$G$3296,0)-1),COLUMN(FIPs_codes!A888)))))</f>
        <v>40003</v>
      </c>
      <c r="F890" s="51">
        <f ca="1">IF(ISERROR(INDIRECT(CONCATENATE("FIPs_codes!",ADDRESS((MATCH($D890,INDIRECT($C890),0)+MATCH($C890,FIPs_codes!$G$1:$G$3296,0)-1),COLUMN(FIPs_codes!C888))))),"",INDIRECT(CONCATENATE("FIPs_codes!",ADDRESS((MATCH($D890,INDIRECT($C890),0)+MATCH($C890,FIPs_codes!$G$1:$G$3296,0)-1),COLUMN(FIPs_codes!C888)))))</f>
        <v>6</v>
      </c>
      <c r="G890" s="49" t="s">
        <v>216</v>
      </c>
      <c r="H890" s="49" t="s">
        <v>217</v>
      </c>
      <c r="I890" s="53" t="s">
        <v>602</v>
      </c>
      <c r="J890" s="55" t="s">
        <v>219</v>
      </c>
      <c r="K890" s="49" t="s">
        <v>78</v>
      </c>
      <c r="L890" s="49" t="s">
        <v>220</v>
      </c>
      <c r="M890" s="49" t="s">
        <v>57</v>
      </c>
      <c r="N890" s="57" t="s">
        <v>346</v>
      </c>
      <c r="O890" s="65">
        <v>40829</v>
      </c>
      <c r="P890" s="57" t="s">
        <v>17176</v>
      </c>
      <c r="Q890" s="128">
        <v>1380</v>
      </c>
      <c r="R890" s="49" t="s">
        <v>245</v>
      </c>
      <c r="S890" s="59" t="s">
        <v>60</v>
      </c>
      <c r="T890" s="47" t="s">
        <v>17168</v>
      </c>
      <c r="U890" s="49" t="s">
        <v>62</v>
      </c>
      <c r="V890" s="57" t="s">
        <v>17169</v>
      </c>
      <c r="W890" s="61" t="s">
        <v>225</v>
      </c>
      <c r="X890" s="61" t="s">
        <v>226</v>
      </c>
      <c r="Y890" s="61">
        <v>41247</v>
      </c>
      <c r="Z890" s="49">
        <v>99</v>
      </c>
      <c r="AA890" s="128">
        <v>1091</v>
      </c>
      <c r="AB890" s="49" t="s">
        <v>66</v>
      </c>
      <c r="AC890" s="128">
        <v>174181</v>
      </c>
      <c r="AD890" s="49" t="s">
        <v>499</v>
      </c>
      <c r="AE890" s="57" t="s">
        <v>255</v>
      </c>
      <c r="AF890" s="57" t="s">
        <v>236</v>
      </c>
      <c r="AG890" s="49" t="s">
        <v>229</v>
      </c>
      <c r="AH890" s="49">
        <v>8.02</v>
      </c>
      <c r="AI890" s="49">
        <v>40.590000000000003</v>
      </c>
      <c r="AJ890" s="49">
        <v>48.61</v>
      </c>
      <c r="AK890" s="57">
        <v>9.43</v>
      </c>
      <c r="AL890" s="26">
        <f t="shared" si="32"/>
        <v>0.16498662826578891</v>
      </c>
      <c r="AM890" s="55" t="s">
        <v>230</v>
      </c>
      <c r="AN890" s="49" t="s">
        <v>231</v>
      </c>
      <c r="AO890" s="49" t="s">
        <v>232</v>
      </c>
      <c r="AP890" s="63" t="s">
        <v>233</v>
      </c>
      <c r="AQ890" s="27" t="str">
        <f t="shared" si="30"/>
        <v>Record Complete</v>
      </c>
      <c r="AR890" s="53"/>
      <c r="AS890" s="5" t="str">
        <f t="shared" si="31"/>
        <v/>
      </c>
      <c r="AT890" t="s">
        <v>17200</v>
      </c>
    </row>
    <row r="891" spans="1:46" ht="15.75" thickBot="1" x14ac:dyDescent="0.3">
      <c r="A891" s="48" t="s">
        <v>17174</v>
      </c>
      <c r="B891" s="50">
        <v>1087</v>
      </c>
      <c r="C891" s="50" t="s">
        <v>213</v>
      </c>
      <c r="D891" s="50" t="s">
        <v>247</v>
      </c>
      <c r="E891" s="51" t="str">
        <f ca="1">IF(ISERROR(INDIRECT(CONCATENATE("FIPs_codes!",ADDRESS((MATCH($D891,INDIRECT($C891),0)+MATCH($C891,FIPs_codes!$G$1:$G$3296,0)-1),COLUMN(FIPs_codes!A889))))),"",INDIRECT(CONCATENATE("FIPs_codes!",ADDRESS((MATCH($D891,INDIRECT($C891),0)+MATCH($C891,FIPs_codes!$G$1:$G$3296,0)-1),COLUMN(FIPs_codes!A889)))))</f>
        <v>40003</v>
      </c>
      <c r="F891" s="51">
        <f ca="1">IF(ISERROR(INDIRECT(CONCATENATE("FIPs_codes!",ADDRESS((MATCH($D891,INDIRECT($C891),0)+MATCH($C891,FIPs_codes!$G$1:$G$3296,0)-1),COLUMN(FIPs_codes!C889))))),"",INDIRECT(CONCATENATE("FIPs_codes!",ADDRESS((MATCH($D891,INDIRECT($C891),0)+MATCH($C891,FIPs_codes!$G$1:$G$3296,0)-1),COLUMN(FIPs_codes!C889)))))</f>
        <v>6</v>
      </c>
      <c r="G891" s="50" t="s">
        <v>216</v>
      </c>
      <c r="H891" s="50" t="s">
        <v>217</v>
      </c>
      <c r="I891" s="54" t="s">
        <v>602</v>
      </c>
      <c r="J891" s="56" t="s">
        <v>219</v>
      </c>
      <c r="K891" s="50" t="s">
        <v>78</v>
      </c>
      <c r="L891" s="50" t="s">
        <v>220</v>
      </c>
      <c r="M891" s="50" t="s">
        <v>57</v>
      </c>
      <c r="N891" s="58" t="s">
        <v>346</v>
      </c>
      <c r="O891" s="66">
        <v>40829</v>
      </c>
      <c r="P891" s="58" t="s">
        <v>17176</v>
      </c>
      <c r="Q891" s="126">
        <v>1380</v>
      </c>
      <c r="R891" s="50" t="s">
        <v>245</v>
      </c>
      <c r="S891" s="60" t="s">
        <v>60</v>
      </c>
      <c r="T891" s="48" t="s">
        <v>17168</v>
      </c>
      <c r="U891" s="50" t="s">
        <v>62</v>
      </c>
      <c r="V891" s="58" t="s">
        <v>17169</v>
      </c>
      <c r="W891" s="62" t="s">
        <v>225</v>
      </c>
      <c r="X891" s="62" t="s">
        <v>226</v>
      </c>
      <c r="Y891" s="62">
        <v>41247</v>
      </c>
      <c r="Z891" s="50">
        <v>99</v>
      </c>
      <c r="AA891" s="126">
        <v>1091</v>
      </c>
      <c r="AB891" s="50" t="s">
        <v>66</v>
      </c>
      <c r="AC891" s="126">
        <v>175077</v>
      </c>
      <c r="AD891" s="50" t="s">
        <v>499</v>
      </c>
      <c r="AE891" s="58" t="s">
        <v>255</v>
      </c>
      <c r="AF891" s="58" t="s">
        <v>236</v>
      </c>
      <c r="AG891" s="50" t="s">
        <v>229</v>
      </c>
      <c r="AH891" s="50">
        <v>7.92</v>
      </c>
      <c r="AI891" s="50">
        <v>40.909999999999997</v>
      </c>
      <c r="AJ891" s="50">
        <v>48.83</v>
      </c>
      <c r="AK891" s="58">
        <v>9.44</v>
      </c>
      <c r="AL891" s="26">
        <f t="shared" si="32"/>
        <v>0.1621953716977268</v>
      </c>
      <c r="AM891" s="56" t="s">
        <v>230</v>
      </c>
      <c r="AN891" s="50" t="s">
        <v>231</v>
      </c>
      <c r="AO891" s="50" t="s">
        <v>232</v>
      </c>
      <c r="AP891" s="46" t="s">
        <v>16963</v>
      </c>
      <c r="AQ891" s="27" t="str">
        <f t="shared" si="30"/>
        <v>Record Complete</v>
      </c>
      <c r="AR891" s="54"/>
      <c r="AS891" s="5" t="str">
        <f t="shared" si="31"/>
        <v/>
      </c>
      <c r="AT891" t="s">
        <v>17200</v>
      </c>
    </row>
    <row r="892" spans="1:46" ht="15.75" thickBot="1" x14ac:dyDescent="0.3">
      <c r="A892" s="47" t="s">
        <v>17174</v>
      </c>
      <c r="B892" s="49">
        <v>1087</v>
      </c>
      <c r="C892" s="49" t="s">
        <v>213</v>
      </c>
      <c r="D892" s="49" t="s">
        <v>247</v>
      </c>
      <c r="E892" s="51" t="str">
        <f ca="1">IF(ISERROR(INDIRECT(CONCATENATE("FIPs_codes!",ADDRESS((MATCH($D892,INDIRECT($C892),0)+MATCH($C892,FIPs_codes!$G$1:$G$3296,0)-1),COLUMN(FIPs_codes!A890))))),"",INDIRECT(CONCATENATE("FIPs_codes!",ADDRESS((MATCH($D892,INDIRECT($C892),0)+MATCH($C892,FIPs_codes!$G$1:$G$3296,0)-1),COLUMN(FIPs_codes!A890)))))</f>
        <v>40003</v>
      </c>
      <c r="F892" s="51">
        <f ca="1">IF(ISERROR(INDIRECT(CONCATENATE("FIPs_codes!",ADDRESS((MATCH($D892,INDIRECT($C892),0)+MATCH($C892,FIPs_codes!$G$1:$G$3296,0)-1),COLUMN(FIPs_codes!C890))))),"",INDIRECT(CONCATENATE("FIPs_codes!",ADDRESS((MATCH($D892,INDIRECT($C892),0)+MATCH($C892,FIPs_codes!$G$1:$G$3296,0)-1),COLUMN(FIPs_codes!C890)))))</f>
        <v>6</v>
      </c>
      <c r="G892" s="49" t="s">
        <v>216</v>
      </c>
      <c r="H892" s="49" t="s">
        <v>217</v>
      </c>
      <c r="I892" s="53" t="s">
        <v>602</v>
      </c>
      <c r="J892" s="55" t="s">
        <v>219</v>
      </c>
      <c r="K892" s="49" t="s">
        <v>78</v>
      </c>
      <c r="L892" s="49" t="s">
        <v>220</v>
      </c>
      <c r="M892" s="49" t="s">
        <v>57</v>
      </c>
      <c r="N892" s="57" t="s">
        <v>346</v>
      </c>
      <c r="O892" s="65">
        <v>40829</v>
      </c>
      <c r="P892" s="57" t="s">
        <v>17176</v>
      </c>
      <c r="Q892" s="128">
        <v>1380</v>
      </c>
      <c r="R892" s="49" t="s">
        <v>245</v>
      </c>
      <c r="S892" s="59" t="s">
        <v>60</v>
      </c>
      <c r="T892" s="47" t="s">
        <v>17168</v>
      </c>
      <c r="U892" s="49" t="s">
        <v>62</v>
      </c>
      <c r="V892" s="57" t="s">
        <v>17169</v>
      </c>
      <c r="W892" s="61" t="s">
        <v>225</v>
      </c>
      <c r="X892" s="61" t="s">
        <v>226</v>
      </c>
      <c r="Y892" s="61">
        <v>41247</v>
      </c>
      <c r="Z892" s="49">
        <v>99</v>
      </c>
      <c r="AA892" s="128">
        <v>1091</v>
      </c>
      <c r="AB892" s="49" t="s">
        <v>66</v>
      </c>
      <c r="AC892" s="128">
        <v>175174</v>
      </c>
      <c r="AD892" s="49" t="s">
        <v>499</v>
      </c>
      <c r="AE892" s="57" t="s">
        <v>255</v>
      </c>
      <c r="AF892" s="57" t="s">
        <v>236</v>
      </c>
      <c r="AG892" s="49" t="s">
        <v>229</v>
      </c>
      <c r="AH892" s="49">
        <v>8.4499999999999993</v>
      </c>
      <c r="AI892" s="49">
        <v>41.48</v>
      </c>
      <c r="AJ892" s="49">
        <v>49.93</v>
      </c>
      <c r="AK892" s="57">
        <v>9.44</v>
      </c>
      <c r="AL892" s="26">
        <f t="shared" si="32"/>
        <v>0.16923693170438614</v>
      </c>
      <c r="AM892" s="55" t="s">
        <v>230</v>
      </c>
      <c r="AN892" s="49" t="s">
        <v>231</v>
      </c>
      <c r="AO892" s="49" t="s">
        <v>232</v>
      </c>
      <c r="AP892" s="63" t="s">
        <v>233</v>
      </c>
      <c r="AQ892" s="27" t="str">
        <f t="shared" si="30"/>
        <v>Record Complete</v>
      </c>
      <c r="AR892" s="53"/>
      <c r="AS892" s="5" t="str">
        <f t="shared" si="31"/>
        <v/>
      </c>
      <c r="AT892" t="s">
        <v>17200</v>
      </c>
    </row>
    <row r="893" spans="1:46" ht="15.75" thickBot="1" x14ac:dyDescent="0.3">
      <c r="A893" s="48" t="s">
        <v>17174</v>
      </c>
      <c r="B893" s="50">
        <v>1087</v>
      </c>
      <c r="C893" s="50" t="s">
        <v>213</v>
      </c>
      <c r="D893" s="50" t="s">
        <v>247</v>
      </c>
      <c r="E893" s="51" t="str">
        <f ca="1">IF(ISERROR(INDIRECT(CONCATENATE("FIPs_codes!",ADDRESS((MATCH($D893,INDIRECT($C893),0)+MATCH($C893,FIPs_codes!$G$1:$G$3296,0)-1),COLUMN(FIPs_codes!A891))))),"",INDIRECT(CONCATENATE("FIPs_codes!",ADDRESS((MATCH($D893,INDIRECT($C893),0)+MATCH($C893,FIPs_codes!$G$1:$G$3296,0)-1),COLUMN(FIPs_codes!A891)))))</f>
        <v>40003</v>
      </c>
      <c r="F893" s="51">
        <f ca="1">IF(ISERROR(INDIRECT(CONCATENATE("FIPs_codes!",ADDRESS((MATCH($D893,INDIRECT($C893),0)+MATCH($C893,FIPs_codes!$G$1:$G$3296,0)-1),COLUMN(FIPs_codes!C891))))),"",INDIRECT(CONCATENATE("FIPs_codes!",ADDRESS((MATCH($D893,INDIRECT($C893),0)+MATCH($C893,FIPs_codes!$G$1:$G$3296,0)-1),COLUMN(FIPs_codes!C891)))))</f>
        <v>6</v>
      </c>
      <c r="G893" s="50" t="s">
        <v>216</v>
      </c>
      <c r="H893" s="50" t="s">
        <v>217</v>
      </c>
      <c r="I893" s="54" t="s">
        <v>602</v>
      </c>
      <c r="J893" s="56" t="s">
        <v>219</v>
      </c>
      <c r="K893" s="50" t="s">
        <v>78</v>
      </c>
      <c r="L893" s="50" t="s">
        <v>220</v>
      </c>
      <c r="M893" s="50" t="s">
        <v>57</v>
      </c>
      <c r="N893" s="58" t="s">
        <v>346</v>
      </c>
      <c r="O893" s="66">
        <v>41087</v>
      </c>
      <c r="P893" s="58" t="s">
        <v>17177</v>
      </c>
      <c r="Q893" s="126">
        <v>1380</v>
      </c>
      <c r="R893" s="50" t="s">
        <v>245</v>
      </c>
      <c r="S893" s="60" t="s">
        <v>60</v>
      </c>
      <c r="T893" s="48" t="s">
        <v>17168</v>
      </c>
      <c r="U893" s="50" t="s">
        <v>62</v>
      </c>
      <c r="V893" s="58" t="s">
        <v>17169</v>
      </c>
      <c r="W893" s="62" t="s">
        <v>225</v>
      </c>
      <c r="X893" s="62" t="s">
        <v>226</v>
      </c>
      <c r="Y893" s="62">
        <v>41247</v>
      </c>
      <c r="Z893" s="50">
        <v>100</v>
      </c>
      <c r="AA893" s="126">
        <v>1091</v>
      </c>
      <c r="AB893" s="50" t="s">
        <v>66</v>
      </c>
      <c r="AC893" s="126">
        <v>183591</v>
      </c>
      <c r="AD893" s="50" t="s">
        <v>499</v>
      </c>
      <c r="AE893" s="58" t="s">
        <v>255</v>
      </c>
      <c r="AF893" s="58" t="s">
        <v>236</v>
      </c>
      <c r="AG893" s="50" t="s">
        <v>229</v>
      </c>
      <c r="AH893" s="50">
        <v>8.52</v>
      </c>
      <c r="AI893" s="50">
        <v>42.07</v>
      </c>
      <c r="AJ893" s="50">
        <v>50.59</v>
      </c>
      <c r="AK893" s="58">
        <v>9.5299999999999994</v>
      </c>
      <c r="AL893" s="26">
        <f t="shared" si="32"/>
        <v>0.16841272978849572</v>
      </c>
      <c r="AM893" s="56" t="s">
        <v>230</v>
      </c>
      <c r="AN893" s="50" t="s">
        <v>231</v>
      </c>
      <c r="AO893" s="50" t="s">
        <v>232</v>
      </c>
      <c r="AP893" s="46" t="s">
        <v>16963</v>
      </c>
      <c r="AQ893" s="27" t="str">
        <f t="shared" si="30"/>
        <v>Record Complete</v>
      </c>
      <c r="AR893" s="54"/>
      <c r="AS893" s="5" t="str">
        <f t="shared" si="31"/>
        <v/>
      </c>
      <c r="AT893" t="s">
        <v>17200</v>
      </c>
    </row>
    <row r="894" spans="1:46" ht="15.75" thickBot="1" x14ac:dyDescent="0.3">
      <c r="A894" s="30" t="s">
        <v>17174</v>
      </c>
      <c r="B894" s="32">
        <v>1087</v>
      </c>
      <c r="C894" s="32" t="s">
        <v>213</v>
      </c>
      <c r="D894" s="32" t="s">
        <v>247</v>
      </c>
      <c r="E894" s="51" t="str">
        <f ca="1">IF(ISERROR(INDIRECT(CONCATENATE("FIPs_codes!",ADDRESS((MATCH($D894,INDIRECT($C894),0)+MATCH($C894,FIPs_codes!$G$1:$G$3296,0)-1),COLUMN(FIPs_codes!A892))))),"",INDIRECT(CONCATENATE("FIPs_codes!",ADDRESS((MATCH($D894,INDIRECT($C894),0)+MATCH($C894,FIPs_codes!$G$1:$G$3296,0)-1),COLUMN(FIPs_codes!A892)))))</f>
        <v>40003</v>
      </c>
      <c r="F894" s="51">
        <f ca="1">IF(ISERROR(INDIRECT(CONCATENATE("FIPs_codes!",ADDRESS((MATCH($D894,INDIRECT($C894),0)+MATCH($C894,FIPs_codes!$G$1:$G$3296,0)-1),COLUMN(FIPs_codes!C892))))),"",INDIRECT(CONCATENATE("FIPs_codes!",ADDRESS((MATCH($D894,INDIRECT($C894),0)+MATCH($C894,FIPs_codes!$G$1:$G$3296,0)-1),COLUMN(FIPs_codes!C892)))))</f>
        <v>6</v>
      </c>
      <c r="G894" s="32" t="s">
        <v>216</v>
      </c>
      <c r="H894" s="32" t="s">
        <v>217</v>
      </c>
      <c r="I894" s="36" t="s">
        <v>602</v>
      </c>
      <c r="J894" s="38" t="s">
        <v>219</v>
      </c>
      <c r="K894" s="32" t="s">
        <v>78</v>
      </c>
      <c r="L894" s="32" t="s">
        <v>220</v>
      </c>
      <c r="M894" s="32" t="s">
        <v>57</v>
      </c>
      <c r="N894" s="40" t="s">
        <v>346</v>
      </c>
      <c r="O894" s="231">
        <v>41087</v>
      </c>
      <c r="P894" s="40" t="s">
        <v>17177</v>
      </c>
      <c r="Q894" s="125">
        <v>1380</v>
      </c>
      <c r="R894" s="32" t="s">
        <v>245</v>
      </c>
      <c r="S894" s="42" t="s">
        <v>60</v>
      </c>
      <c r="T894" s="30" t="s">
        <v>17168</v>
      </c>
      <c r="U894" s="32" t="s">
        <v>62</v>
      </c>
      <c r="V894" s="40" t="s">
        <v>17169</v>
      </c>
      <c r="W894" s="44" t="s">
        <v>225</v>
      </c>
      <c r="X894" s="44" t="s">
        <v>226</v>
      </c>
      <c r="Y894" s="44">
        <v>41247</v>
      </c>
      <c r="Z894" s="32">
        <v>100</v>
      </c>
      <c r="AA894" s="125">
        <v>1091</v>
      </c>
      <c r="AB894" s="32" t="s">
        <v>66</v>
      </c>
      <c r="AC894" s="125">
        <v>182600</v>
      </c>
      <c r="AD894" s="32" t="s">
        <v>499</v>
      </c>
      <c r="AE894" s="40" t="s">
        <v>255</v>
      </c>
      <c r="AF894" s="40" t="s">
        <v>236</v>
      </c>
      <c r="AG894" s="32" t="s">
        <v>229</v>
      </c>
      <c r="AH894" s="32">
        <v>9.68</v>
      </c>
      <c r="AI894" s="32">
        <v>41.95</v>
      </c>
      <c r="AJ894" s="32">
        <v>51.93</v>
      </c>
      <c r="AK894" s="40">
        <v>9.5500000000000007</v>
      </c>
      <c r="AL894" s="26">
        <f t="shared" si="32"/>
        <v>0.18748789463490217</v>
      </c>
      <c r="AM894" s="38" t="s">
        <v>230</v>
      </c>
      <c r="AN894" s="32" t="s">
        <v>231</v>
      </c>
      <c r="AO894" s="32" t="s">
        <v>232</v>
      </c>
      <c r="AP894" s="46" t="s">
        <v>16963</v>
      </c>
      <c r="AQ894" s="27" t="str">
        <f t="shared" si="30"/>
        <v>Record Complete</v>
      </c>
      <c r="AR894" s="36"/>
      <c r="AS894" s="5" t="str">
        <f t="shared" si="31"/>
        <v/>
      </c>
      <c r="AT894" t="s">
        <v>17200</v>
      </c>
    </row>
    <row r="895" spans="1:46" ht="15.75" thickBot="1" x14ac:dyDescent="0.3">
      <c r="A895" s="29" t="s">
        <v>17174</v>
      </c>
      <c r="B895" s="31">
        <v>1087</v>
      </c>
      <c r="C895" s="31" t="s">
        <v>213</v>
      </c>
      <c r="D895" s="31" t="s">
        <v>247</v>
      </c>
      <c r="E895" s="51" t="str">
        <f ca="1">IF(ISERROR(INDIRECT(CONCATENATE("FIPs_codes!",ADDRESS((MATCH($D895,INDIRECT($C895),0)+MATCH($C895,FIPs_codes!$G$1:$G$3296,0)-1),COLUMN(FIPs_codes!A893))))),"",INDIRECT(CONCATENATE("FIPs_codes!",ADDRESS((MATCH($D895,INDIRECT($C895),0)+MATCH($C895,FIPs_codes!$G$1:$G$3296,0)-1),COLUMN(FIPs_codes!A893)))))</f>
        <v>40003</v>
      </c>
      <c r="F895" s="51">
        <f ca="1">IF(ISERROR(INDIRECT(CONCATENATE("FIPs_codes!",ADDRESS((MATCH($D895,INDIRECT($C895),0)+MATCH($C895,FIPs_codes!$G$1:$G$3296,0)-1),COLUMN(FIPs_codes!C893))))),"",INDIRECT(CONCATENATE("FIPs_codes!",ADDRESS((MATCH($D895,INDIRECT($C895),0)+MATCH($C895,FIPs_codes!$G$1:$G$3296,0)-1),COLUMN(FIPs_codes!C893)))))</f>
        <v>6</v>
      </c>
      <c r="G895" s="31" t="s">
        <v>216</v>
      </c>
      <c r="H895" s="31" t="s">
        <v>217</v>
      </c>
      <c r="I895" s="35" t="s">
        <v>602</v>
      </c>
      <c r="J895" s="37" t="s">
        <v>219</v>
      </c>
      <c r="K895" s="31" t="s">
        <v>78</v>
      </c>
      <c r="L895" s="31" t="s">
        <v>220</v>
      </c>
      <c r="M895" s="31" t="s">
        <v>57</v>
      </c>
      <c r="N895" s="39" t="s">
        <v>346</v>
      </c>
      <c r="O895" s="232">
        <v>41087</v>
      </c>
      <c r="P895" s="39" t="s">
        <v>17177</v>
      </c>
      <c r="Q895" s="240">
        <v>1380</v>
      </c>
      <c r="R895" s="31" t="s">
        <v>245</v>
      </c>
      <c r="S895" s="41" t="s">
        <v>60</v>
      </c>
      <c r="T895" s="29" t="s">
        <v>17168</v>
      </c>
      <c r="U895" s="31" t="s">
        <v>62</v>
      </c>
      <c r="V895" s="39" t="s">
        <v>17169</v>
      </c>
      <c r="W895" s="43" t="s">
        <v>225</v>
      </c>
      <c r="X895" s="43" t="s">
        <v>226</v>
      </c>
      <c r="Y895" s="43">
        <v>41247</v>
      </c>
      <c r="Z895" s="31">
        <v>100</v>
      </c>
      <c r="AA895" s="240">
        <v>1091</v>
      </c>
      <c r="AB895" s="31" t="s">
        <v>66</v>
      </c>
      <c r="AC895" s="240">
        <v>182544</v>
      </c>
      <c r="AD895" s="31" t="s">
        <v>499</v>
      </c>
      <c r="AE895" s="39" t="s">
        <v>255</v>
      </c>
      <c r="AF895" s="39" t="s">
        <v>236</v>
      </c>
      <c r="AG895" s="31" t="s">
        <v>229</v>
      </c>
      <c r="AH895" s="31">
        <v>10.199999999999999</v>
      </c>
      <c r="AI895" s="31">
        <v>41.82</v>
      </c>
      <c r="AJ895" s="31">
        <v>52.02</v>
      </c>
      <c r="AK895" s="39">
        <v>9.5500000000000007</v>
      </c>
      <c r="AL895" s="26">
        <f t="shared" si="32"/>
        <v>0.19607843137254902</v>
      </c>
      <c r="AM895" s="37" t="s">
        <v>230</v>
      </c>
      <c r="AN895" s="31" t="s">
        <v>231</v>
      </c>
      <c r="AO895" s="31" t="s">
        <v>232</v>
      </c>
      <c r="AP895" s="63" t="s">
        <v>233</v>
      </c>
      <c r="AQ895" s="27" t="str">
        <f t="shared" si="30"/>
        <v>Record Complete</v>
      </c>
      <c r="AR895" s="35"/>
      <c r="AS895" s="5" t="str">
        <f t="shared" si="31"/>
        <v/>
      </c>
      <c r="AT895" t="s">
        <v>17200</v>
      </c>
    </row>
    <row r="896" spans="1:46" ht="15.75" thickBot="1" x14ac:dyDescent="0.3">
      <c r="A896" s="30" t="s">
        <v>601</v>
      </c>
      <c r="B896" s="32">
        <v>1087</v>
      </c>
      <c r="C896" s="32" t="s">
        <v>213</v>
      </c>
      <c r="D896" s="32" t="s">
        <v>247</v>
      </c>
      <c r="E896" s="51" t="str">
        <f ca="1">IF(ISERROR(INDIRECT(CONCATENATE("FIPs_codes!",ADDRESS((MATCH($D896,INDIRECT($C896),0)+MATCH($C896,FIPs_codes!$G$1:$G$3296,0)-1),COLUMN(FIPs_codes!A894))))),"",INDIRECT(CONCATENATE("FIPs_codes!",ADDRESS((MATCH($D896,INDIRECT($C896),0)+MATCH($C896,FIPs_codes!$G$1:$G$3296,0)-1),COLUMN(FIPs_codes!A894)))))</f>
        <v>40003</v>
      </c>
      <c r="F896" s="51">
        <f ca="1">IF(ISERROR(INDIRECT(CONCATENATE("FIPs_codes!",ADDRESS((MATCH($D896,INDIRECT($C896),0)+MATCH($C896,FIPs_codes!$G$1:$G$3296,0)-1),COLUMN(FIPs_codes!C894))))),"",INDIRECT(CONCATENATE("FIPs_codes!",ADDRESS((MATCH($D896,INDIRECT($C896),0)+MATCH($C896,FIPs_codes!$G$1:$G$3296,0)-1),COLUMN(FIPs_codes!C894)))))</f>
        <v>6</v>
      </c>
      <c r="G896" s="32" t="s">
        <v>216</v>
      </c>
      <c r="H896" s="32" t="s">
        <v>217</v>
      </c>
      <c r="I896" s="36" t="s">
        <v>602</v>
      </c>
      <c r="J896" s="38" t="s">
        <v>219</v>
      </c>
      <c r="K896" s="32" t="s">
        <v>78</v>
      </c>
      <c r="L896" s="32" t="s">
        <v>220</v>
      </c>
      <c r="M896" s="32" t="s">
        <v>57</v>
      </c>
      <c r="N896" s="40" t="s">
        <v>603</v>
      </c>
      <c r="O896" s="40">
        <v>2005</v>
      </c>
      <c r="P896" s="40" t="s">
        <v>252</v>
      </c>
      <c r="Q896" s="125">
        <v>175</v>
      </c>
      <c r="R896" s="32" t="s">
        <v>60</v>
      </c>
      <c r="S896" s="42" t="s">
        <v>60</v>
      </c>
      <c r="T896" s="30" t="s">
        <v>223</v>
      </c>
      <c r="U896" s="32" t="s">
        <v>134</v>
      </c>
      <c r="V896" s="40" t="s">
        <v>224</v>
      </c>
      <c r="W896" s="44" t="s">
        <v>225</v>
      </c>
      <c r="X896" s="44" t="s">
        <v>226</v>
      </c>
      <c r="Y896" s="44">
        <v>41059</v>
      </c>
      <c r="Z896" s="32">
        <v>86</v>
      </c>
      <c r="AA896" s="125">
        <v>991</v>
      </c>
      <c r="AB896" s="32" t="s">
        <v>66</v>
      </c>
      <c r="AC896" s="125">
        <v>1158</v>
      </c>
      <c r="AD896" s="32" t="s">
        <v>227</v>
      </c>
      <c r="AE896" s="40" t="s">
        <v>333</v>
      </c>
      <c r="AF896" s="40" t="s">
        <v>68</v>
      </c>
      <c r="AG896" s="32" t="s">
        <v>229</v>
      </c>
      <c r="AH896" s="32">
        <v>255.2</v>
      </c>
      <c r="AI896" s="32">
        <v>1043.3</v>
      </c>
      <c r="AJ896" s="32">
        <v>1298.5</v>
      </c>
      <c r="AK896" s="40">
        <v>9.3000000000000007</v>
      </c>
      <c r="AL896" s="26">
        <v>0.19653446284174045</v>
      </c>
      <c r="AM896" s="38" t="s">
        <v>230</v>
      </c>
      <c r="AN896" s="32" t="s">
        <v>231</v>
      </c>
      <c r="AO896" s="32" t="s">
        <v>232</v>
      </c>
      <c r="AP896" s="63" t="s">
        <v>16963</v>
      </c>
      <c r="AQ896" s="27" t="str">
        <f t="shared" si="30"/>
        <v>Record Complete</v>
      </c>
      <c r="AR896" s="36" t="s">
        <v>234</v>
      </c>
      <c r="AS896" s="5" t="str">
        <f t="shared" si="31"/>
        <v/>
      </c>
      <c r="AT896" t="s">
        <v>17200</v>
      </c>
    </row>
    <row r="897" spans="1:46" ht="15.75" thickBot="1" x14ac:dyDescent="0.3">
      <c r="A897" s="48" t="s">
        <v>601</v>
      </c>
      <c r="B897" s="50">
        <v>1087</v>
      </c>
      <c r="C897" s="50" t="s">
        <v>213</v>
      </c>
      <c r="D897" s="50" t="s">
        <v>247</v>
      </c>
      <c r="E897" s="51" t="str">
        <f ca="1">IF(ISERROR(INDIRECT(CONCATENATE("FIPs_codes!",ADDRESS((MATCH($D897,INDIRECT($C897),0)+MATCH($C897,FIPs_codes!$G$1:$G$3296,0)-1),COLUMN(FIPs_codes!A895))))),"",INDIRECT(CONCATENATE("FIPs_codes!",ADDRESS((MATCH($D897,INDIRECT($C897),0)+MATCH($C897,FIPs_codes!$G$1:$G$3296,0)-1),COLUMN(FIPs_codes!A895)))))</f>
        <v>40003</v>
      </c>
      <c r="F897" s="51">
        <f ca="1">IF(ISERROR(INDIRECT(CONCATENATE("FIPs_codes!",ADDRESS((MATCH($D897,INDIRECT($C897),0)+MATCH($C897,FIPs_codes!$G$1:$G$3296,0)-1),COLUMN(FIPs_codes!C895))))),"",INDIRECT(CONCATENATE("FIPs_codes!",ADDRESS((MATCH($D897,INDIRECT($C897),0)+MATCH($C897,FIPs_codes!$G$1:$G$3296,0)-1),COLUMN(FIPs_codes!C895)))))</f>
        <v>6</v>
      </c>
      <c r="G897" s="50" t="s">
        <v>216</v>
      </c>
      <c r="H897" s="50" t="s">
        <v>217</v>
      </c>
      <c r="I897" s="54" t="s">
        <v>602</v>
      </c>
      <c r="J897" s="56" t="s">
        <v>219</v>
      </c>
      <c r="K897" s="50" t="s">
        <v>78</v>
      </c>
      <c r="L897" s="50" t="s">
        <v>220</v>
      </c>
      <c r="M897" s="50" t="s">
        <v>57</v>
      </c>
      <c r="N897" s="58" t="s">
        <v>603</v>
      </c>
      <c r="O897" s="58">
        <v>2005</v>
      </c>
      <c r="P897" s="58" t="s">
        <v>252</v>
      </c>
      <c r="Q897" s="126">
        <v>175</v>
      </c>
      <c r="R897" s="50" t="s">
        <v>60</v>
      </c>
      <c r="S897" s="60" t="s">
        <v>60</v>
      </c>
      <c r="T897" s="48" t="s">
        <v>223</v>
      </c>
      <c r="U897" s="50" t="s">
        <v>134</v>
      </c>
      <c r="V897" s="58" t="s">
        <v>224</v>
      </c>
      <c r="W897" s="62" t="s">
        <v>225</v>
      </c>
      <c r="X897" s="62" t="s">
        <v>226</v>
      </c>
      <c r="Y897" s="62">
        <v>41059</v>
      </c>
      <c r="Z897" s="50">
        <v>86</v>
      </c>
      <c r="AA897" s="126">
        <v>991</v>
      </c>
      <c r="AB897" s="50" t="s">
        <v>66</v>
      </c>
      <c r="AC897" s="126">
        <v>1158</v>
      </c>
      <c r="AD897" s="50" t="s">
        <v>227</v>
      </c>
      <c r="AE897" s="58" t="s">
        <v>333</v>
      </c>
      <c r="AF897" s="58" t="s">
        <v>68</v>
      </c>
      <c r="AG897" s="50" t="s">
        <v>229</v>
      </c>
      <c r="AH897" s="50">
        <v>260.8</v>
      </c>
      <c r="AI897" s="50">
        <v>1057.5</v>
      </c>
      <c r="AJ897" s="50">
        <v>1318.3</v>
      </c>
      <c r="AK897" s="58">
        <v>9.1999999999999993</v>
      </c>
      <c r="AL897" s="26">
        <v>0.19783053933095654</v>
      </c>
      <c r="AM897" s="56" t="s">
        <v>230</v>
      </c>
      <c r="AN897" s="50" t="s">
        <v>231</v>
      </c>
      <c r="AO897" s="50" t="s">
        <v>232</v>
      </c>
      <c r="AP897" s="63" t="s">
        <v>16963</v>
      </c>
      <c r="AQ897" s="27" t="str">
        <f t="shared" si="30"/>
        <v>Record Complete</v>
      </c>
      <c r="AR897" s="54" t="s">
        <v>234</v>
      </c>
      <c r="AS897" s="5" t="str">
        <f t="shared" si="31"/>
        <v/>
      </c>
      <c r="AT897" t="s">
        <v>17200</v>
      </c>
    </row>
    <row r="898" spans="1:46" ht="15.75" thickBot="1" x14ac:dyDescent="0.3">
      <c r="A898" s="47" t="s">
        <v>601</v>
      </c>
      <c r="B898" s="49">
        <v>1087</v>
      </c>
      <c r="C898" s="49" t="s">
        <v>278</v>
      </c>
      <c r="D898" s="49" t="s">
        <v>247</v>
      </c>
      <c r="E898" s="51" t="str">
        <f ca="1">IF(ISERROR(INDIRECT(CONCATENATE("FIPs_codes!",ADDRESS((MATCH($D898,INDIRECT($C898),0)+MATCH($C898,FIPs_codes!$G$1:$G$3296,0)-1),COLUMN(FIPs_codes!A896))))),"",INDIRECT(CONCATENATE("FIPs_codes!",ADDRESS((MATCH($D898,INDIRECT($C898),0)+MATCH($C898,FIPs_codes!$G$1:$G$3296,0)-1),COLUMN(FIPs_codes!A896)))))</f>
        <v>40003</v>
      </c>
      <c r="F898" s="51">
        <f ca="1">IF(ISERROR(INDIRECT(CONCATENATE("FIPs_codes!",ADDRESS((MATCH($D898,INDIRECT($C898),0)+MATCH($C898,FIPs_codes!$G$1:$G$3296,0)-1),COLUMN(FIPs_codes!C896))))),"",INDIRECT(CONCATENATE("FIPs_codes!",ADDRESS((MATCH($D898,INDIRECT($C898),0)+MATCH($C898,FIPs_codes!$G$1:$G$3296,0)-1),COLUMN(FIPs_codes!C896)))))</f>
        <v>6</v>
      </c>
      <c r="G898" s="49" t="s">
        <v>216</v>
      </c>
      <c r="H898" s="49" t="s">
        <v>217</v>
      </c>
      <c r="I898" s="53" t="s">
        <v>602</v>
      </c>
      <c r="J898" s="55" t="s">
        <v>219</v>
      </c>
      <c r="K898" s="49" t="s">
        <v>78</v>
      </c>
      <c r="L898" s="49" t="s">
        <v>220</v>
      </c>
      <c r="M898" s="49" t="s">
        <v>57</v>
      </c>
      <c r="N898" s="57" t="s">
        <v>603</v>
      </c>
      <c r="O898" s="57">
        <v>2005</v>
      </c>
      <c r="P898" s="57" t="s">
        <v>252</v>
      </c>
      <c r="Q898" s="128">
        <v>175</v>
      </c>
      <c r="R898" s="49" t="s">
        <v>60</v>
      </c>
      <c r="S898" s="59" t="s">
        <v>60</v>
      </c>
      <c r="T898" s="47" t="s">
        <v>223</v>
      </c>
      <c r="U898" s="49" t="s">
        <v>134</v>
      </c>
      <c r="V898" s="57" t="s">
        <v>224</v>
      </c>
      <c r="W898" s="61" t="s">
        <v>225</v>
      </c>
      <c r="X898" s="61" t="s">
        <v>226</v>
      </c>
      <c r="Y898" s="61">
        <v>41059</v>
      </c>
      <c r="Z898" s="49">
        <v>86</v>
      </c>
      <c r="AA898" s="128">
        <v>991</v>
      </c>
      <c r="AB898" s="49" t="s">
        <v>66</v>
      </c>
      <c r="AC898" s="128">
        <v>1158</v>
      </c>
      <c r="AD898" s="49" t="s">
        <v>227</v>
      </c>
      <c r="AE898" s="57" t="s">
        <v>333</v>
      </c>
      <c r="AF898" s="57" t="s">
        <v>256</v>
      </c>
      <c r="AG898" s="49" t="s">
        <v>229</v>
      </c>
      <c r="AH898" s="49">
        <v>381</v>
      </c>
      <c r="AI898" s="49">
        <v>1383.5</v>
      </c>
      <c r="AJ898" s="49">
        <v>1764.5</v>
      </c>
      <c r="AK898" s="57">
        <v>9</v>
      </c>
      <c r="AL898" s="26">
        <v>0.2159251912723151</v>
      </c>
      <c r="AM898" s="55" t="s">
        <v>230</v>
      </c>
      <c r="AN898" s="49" t="s">
        <v>231</v>
      </c>
      <c r="AO898" s="49" t="s">
        <v>232</v>
      </c>
      <c r="AP898" s="63" t="s">
        <v>16963</v>
      </c>
      <c r="AQ898" s="27" t="str">
        <f t="shared" si="30"/>
        <v>Record Complete</v>
      </c>
      <c r="AR898" s="53" t="s">
        <v>234</v>
      </c>
      <c r="AS898" s="5" t="str">
        <f t="shared" si="31"/>
        <v/>
      </c>
      <c r="AT898" t="s">
        <v>17200</v>
      </c>
    </row>
    <row r="899" spans="1:46" ht="15.75" thickBot="1" x14ac:dyDescent="0.3">
      <c r="A899" s="190" t="s">
        <v>601</v>
      </c>
      <c r="B899" s="194">
        <v>1087</v>
      </c>
      <c r="C899" s="194" t="s">
        <v>213</v>
      </c>
      <c r="D899" s="194" t="s">
        <v>247</v>
      </c>
      <c r="E899" s="51" t="str">
        <f ca="1">IF(ISERROR(INDIRECT(CONCATENATE("FIPs_codes!",ADDRESS((MATCH($D899,INDIRECT($C899),0)+MATCH($C899,FIPs_codes!$G$1:$G$3296,0)-1),COLUMN(FIPs_codes!A897))))),"",INDIRECT(CONCATENATE("FIPs_codes!",ADDRESS((MATCH($D899,INDIRECT($C899),0)+MATCH($C899,FIPs_codes!$G$1:$G$3296,0)-1),COLUMN(FIPs_codes!A897)))))</f>
        <v>40003</v>
      </c>
      <c r="F899" s="51">
        <f ca="1">IF(ISERROR(INDIRECT(CONCATENATE("FIPs_codes!",ADDRESS((MATCH($D899,INDIRECT($C899),0)+MATCH($C899,FIPs_codes!$G$1:$G$3296,0)-1),COLUMN(FIPs_codes!C897))))),"",INDIRECT(CONCATENATE("FIPs_codes!",ADDRESS((MATCH($D899,INDIRECT($C899),0)+MATCH($C899,FIPs_codes!$G$1:$G$3296,0)-1),COLUMN(FIPs_codes!C897)))))</f>
        <v>6</v>
      </c>
      <c r="G899" s="194" t="s">
        <v>216</v>
      </c>
      <c r="H899" s="194" t="s">
        <v>217</v>
      </c>
      <c r="I899" s="214" t="s">
        <v>602</v>
      </c>
      <c r="J899" s="219" t="s">
        <v>219</v>
      </c>
      <c r="K899" s="194" t="s">
        <v>78</v>
      </c>
      <c r="L899" s="194" t="s">
        <v>220</v>
      </c>
      <c r="M899" s="194" t="s">
        <v>57</v>
      </c>
      <c r="N899" s="225" t="s">
        <v>603</v>
      </c>
      <c r="O899" s="225">
        <v>2005</v>
      </c>
      <c r="P899" s="225" t="s">
        <v>285</v>
      </c>
      <c r="Q899" s="248">
        <v>175</v>
      </c>
      <c r="R899" s="194" t="s">
        <v>60</v>
      </c>
      <c r="S899" s="253" t="s">
        <v>60</v>
      </c>
      <c r="T899" s="190" t="s">
        <v>223</v>
      </c>
      <c r="U899" s="194" t="s">
        <v>134</v>
      </c>
      <c r="V899" s="225" t="s">
        <v>224</v>
      </c>
      <c r="W899" s="266" t="s">
        <v>225</v>
      </c>
      <c r="X899" s="266" t="s">
        <v>226</v>
      </c>
      <c r="Y899" s="266">
        <v>41059</v>
      </c>
      <c r="Z899" s="194">
        <v>88</v>
      </c>
      <c r="AA899" s="248">
        <v>1025</v>
      </c>
      <c r="AB899" s="194" t="s">
        <v>66</v>
      </c>
      <c r="AC899" s="248">
        <v>1158</v>
      </c>
      <c r="AD899" s="194" t="s">
        <v>262</v>
      </c>
      <c r="AE899" s="225" t="s">
        <v>333</v>
      </c>
      <c r="AF899" s="225" t="s">
        <v>256</v>
      </c>
      <c r="AG899" s="194" t="s">
        <v>229</v>
      </c>
      <c r="AH899" s="194">
        <v>386.2</v>
      </c>
      <c r="AI899" s="194">
        <v>2151.1</v>
      </c>
      <c r="AJ899" s="194">
        <v>2340.9</v>
      </c>
      <c r="AK899" s="225">
        <v>5.9</v>
      </c>
      <c r="AL899" s="138">
        <v>0.15220904110668823</v>
      </c>
      <c r="AM899" s="219" t="s">
        <v>230</v>
      </c>
      <c r="AN899" s="194" t="s">
        <v>231</v>
      </c>
      <c r="AO899" s="194" t="s">
        <v>232</v>
      </c>
      <c r="AP899" s="63" t="s">
        <v>16963</v>
      </c>
      <c r="AQ899" s="27" t="str">
        <f t="shared" si="30"/>
        <v>Record Complete</v>
      </c>
      <c r="AR899" s="214" t="s">
        <v>234</v>
      </c>
      <c r="AS899" s="5" t="str">
        <f t="shared" si="31"/>
        <v/>
      </c>
      <c r="AT899" t="s">
        <v>17200</v>
      </c>
    </row>
    <row r="900" spans="1:46" ht="15.75" thickBot="1" x14ac:dyDescent="0.3">
      <c r="A900" s="47" t="s">
        <v>601</v>
      </c>
      <c r="B900" s="49">
        <v>1087</v>
      </c>
      <c r="C900" s="49" t="s">
        <v>213</v>
      </c>
      <c r="D900" s="49" t="s">
        <v>247</v>
      </c>
      <c r="E900" s="51" t="str">
        <f ca="1">IF(ISERROR(INDIRECT(CONCATENATE("FIPs_codes!",ADDRESS((MATCH($D900,INDIRECT($C900),0)+MATCH($C900,FIPs_codes!$G$1:$G$3296,0)-1),COLUMN(FIPs_codes!A898))))),"",INDIRECT(CONCATENATE("FIPs_codes!",ADDRESS((MATCH($D900,INDIRECT($C900),0)+MATCH($C900,FIPs_codes!$G$1:$G$3296,0)-1),COLUMN(FIPs_codes!A898)))))</f>
        <v>40003</v>
      </c>
      <c r="F900" s="51">
        <f ca="1">IF(ISERROR(INDIRECT(CONCATENATE("FIPs_codes!",ADDRESS((MATCH($D900,INDIRECT($C900),0)+MATCH($C900,FIPs_codes!$G$1:$G$3296,0)-1),COLUMN(FIPs_codes!C898))))),"",INDIRECT(CONCATENATE("FIPs_codes!",ADDRESS((MATCH($D900,INDIRECT($C900),0)+MATCH($C900,FIPs_codes!$G$1:$G$3296,0)-1),COLUMN(FIPs_codes!C898)))))</f>
        <v>6</v>
      </c>
      <c r="G900" s="49" t="s">
        <v>216</v>
      </c>
      <c r="H900" s="49" t="s">
        <v>217</v>
      </c>
      <c r="I900" s="53" t="s">
        <v>602</v>
      </c>
      <c r="J900" s="55" t="s">
        <v>219</v>
      </c>
      <c r="K900" s="49" t="s">
        <v>78</v>
      </c>
      <c r="L900" s="49" t="s">
        <v>220</v>
      </c>
      <c r="M900" s="49" t="s">
        <v>57</v>
      </c>
      <c r="N900" s="57" t="s">
        <v>603</v>
      </c>
      <c r="O900" s="57">
        <v>2005</v>
      </c>
      <c r="P900" s="57" t="s">
        <v>285</v>
      </c>
      <c r="Q900" s="128">
        <v>175</v>
      </c>
      <c r="R900" s="49" t="s">
        <v>60</v>
      </c>
      <c r="S900" s="59" t="s">
        <v>60</v>
      </c>
      <c r="T900" s="47" t="s">
        <v>223</v>
      </c>
      <c r="U900" s="49" t="s">
        <v>134</v>
      </c>
      <c r="V900" s="57" t="s">
        <v>224</v>
      </c>
      <c r="W900" s="61" t="s">
        <v>225</v>
      </c>
      <c r="X900" s="61" t="s">
        <v>226</v>
      </c>
      <c r="Y900" s="61">
        <v>41059</v>
      </c>
      <c r="Z900" s="49">
        <v>88</v>
      </c>
      <c r="AA900" s="128">
        <v>1025</v>
      </c>
      <c r="AB900" s="49" t="s">
        <v>66</v>
      </c>
      <c r="AC900" s="128">
        <v>1158</v>
      </c>
      <c r="AD900" s="49" t="s">
        <v>227</v>
      </c>
      <c r="AE900" s="57" t="s">
        <v>333</v>
      </c>
      <c r="AF900" s="57" t="s">
        <v>256</v>
      </c>
      <c r="AG900" s="49" t="s">
        <v>229</v>
      </c>
      <c r="AH900" s="49">
        <v>388</v>
      </c>
      <c r="AI900" s="49">
        <v>2097</v>
      </c>
      <c r="AJ900" s="49">
        <v>2484.9</v>
      </c>
      <c r="AK900" s="57">
        <v>5.7</v>
      </c>
      <c r="AL900" s="26">
        <v>0.15613682092555331</v>
      </c>
      <c r="AM900" s="55" t="s">
        <v>230</v>
      </c>
      <c r="AN900" s="49" t="s">
        <v>231</v>
      </c>
      <c r="AO900" s="49" t="s">
        <v>232</v>
      </c>
      <c r="AP900" s="63" t="s">
        <v>16963</v>
      </c>
      <c r="AQ900" s="27" t="str">
        <f t="shared" ref="AQ900:AQ963" si="33">IF(OR(ISBLANK(B900),ISBLANK(C900),ISBLANK(D900),ISBLANK(G900),ISBLANK(H900),NOT(OR(NOT(ISBLANK(J900)),AND(NOT(ISBLANK(K900)),NOT(ISBLANK(L900))))),ISBLANK(M900),ISBLANK(Q900),ISBLANK(R900),ISBLANK(U900),ISBLANK(W900),ISBLANK(X900),ISBLANK(Y900),ISBLANK(Z900),ISBLANK(AA900),ISBLANK(AB900),ISBLANK(AC900),ISBLANK(AD900),ISBLANK(AM900),ISBLANK(AN900),AND(ISBLANK(AO900),ISBLANK(AP900))),"Record incomplete","Record Complete")</f>
        <v>Record Complete</v>
      </c>
      <c r="AR900" s="53" t="s">
        <v>234</v>
      </c>
      <c r="AS900" s="5" t="str">
        <f t="shared" ref="AS900:AS963" si="34">IF(AND(A899=A899,K900=K899,L900=L899,N900=N899,Y900=Y899,Z900=Z899,AJ900=AJ899,AI900=AI899),"DUP","")</f>
        <v/>
      </c>
      <c r="AT900" t="s">
        <v>17200</v>
      </c>
    </row>
    <row r="901" spans="1:46" ht="15.75" thickBot="1" x14ac:dyDescent="0.3">
      <c r="A901" s="48" t="s">
        <v>601</v>
      </c>
      <c r="B901" s="50">
        <v>1087</v>
      </c>
      <c r="C901" s="50" t="s">
        <v>213</v>
      </c>
      <c r="D901" s="50" t="s">
        <v>247</v>
      </c>
      <c r="E901" s="51" t="str">
        <f ca="1">IF(ISERROR(INDIRECT(CONCATENATE("FIPs_codes!",ADDRESS((MATCH($D901,INDIRECT($C901),0)+MATCH($C901,FIPs_codes!$G$1:$G$3296,0)-1),COLUMN(FIPs_codes!A899))))),"",INDIRECT(CONCATENATE("FIPs_codes!",ADDRESS((MATCH($D901,INDIRECT($C901),0)+MATCH($C901,FIPs_codes!$G$1:$G$3296,0)-1),COLUMN(FIPs_codes!A899)))))</f>
        <v>40003</v>
      </c>
      <c r="F901" s="51">
        <f ca="1">IF(ISERROR(INDIRECT(CONCATENATE("FIPs_codes!",ADDRESS((MATCH($D901,INDIRECT($C901),0)+MATCH($C901,FIPs_codes!$G$1:$G$3296,0)-1),COLUMN(FIPs_codes!C899))))),"",INDIRECT(CONCATENATE("FIPs_codes!",ADDRESS((MATCH($D901,INDIRECT($C901),0)+MATCH($C901,FIPs_codes!$G$1:$G$3296,0)-1),COLUMN(FIPs_codes!C899)))))</f>
        <v>6</v>
      </c>
      <c r="G901" s="50" t="s">
        <v>216</v>
      </c>
      <c r="H901" s="50" t="s">
        <v>217</v>
      </c>
      <c r="I901" s="54" t="s">
        <v>602</v>
      </c>
      <c r="J901" s="56" t="s">
        <v>219</v>
      </c>
      <c r="K901" s="50" t="s">
        <v>78</v>
      </c>
      <c r="L901" s="50" t="s">
        <v>220</v>
      </c>
      <c r="M901" s="50" t="s">
        <v>57</v>
      </c>
      <c r="N901" s="58" t="s">
        <v>603</v>
      </c>
      <c r="O901" s="58">
        <v>2005</v>
      </c>
      <c r="P901" s="58" t="s">
        <v>285</v>
      </c>
      <c r="Q901" s="126">
        <v>175</v>
      </c>
      <c r="R901" s="50" t="s">
        <v>60</v>
      </c>
      <c r="S901" s="60" t="s">
        <v>60</v>
      </c>
      <c r="T901" s="48" t="s">
        <v>223</v>
      </c>
      <c r="U901" s="50" t="s">
        <v>134</v>
      </c>
      <c r="V901" s="58" t="s">
        <v>224</v>
      </c>
      <c r="W901" s="62" t="s">
        <v>225</v>
      </c>
      <c r="X901" s="62" t="s">
        <v>226</v>
      </c>
      <c r="Y901" s="62">
        <v>41059</v>
      </c>
      <c r="Z901" s="50">
        <v>88</v>
      </c>
      <c r="AA901" s="126">
        <v>1025</v>
      </c>
      <c r="AB901" s="50" t="s">
        <v>66</v>
      </c>
      <c r="AC901" s="126">
        <v>1158</v>
      </c>
      <c r="AD901" s="50" t="s">
        <v>227</v>
      </c>
      <c r="AE901" s="58" t="s">
        <v>333</v>
      </c>
      <c r="AF901" s="58" t="s">
        <v>256</v>
      </c>
      <c r="AG901" s="50" t="s">
        <v>229</v>
      </c>
      <c r="AH901" s="50">
        <v>416.9</v>
      </c>
      <c r="AI901" s="50">
        <v>2151.1</v>
      </c>
      <c r="AJ901" s="50">
        <v>2568</v>
      </c>
      <c r="AK901" s="58">
        <v>5.7</v>
      </c>
      <c r="AL901" s="26">
        <v>0.16234423676012461</v>
      </c>
      <c r="AM901" s="56" t="s">
        <v>230</v>
      </c>
      <c r="AN901" s="50" t="s">
        <v>231</v>
      </c>
      <c r="AO901" s="50" t="s">
        <v>232</v>
      </c>
      <c r="AP901" s="63" t="s">
        <v>16963</v>
      </c>
      <c r="AQ901" s="27" t="str">
        <f t="shared" si="33"/>
        <v>Record Complete</v>
      </c>
      <c r="AR901" s="54" t="s">
        <v>234</v>
      </c>
      <c r="AS901" s="5" t="str">
        <f t="shared" si="34"/>
        <v/>
      </c>
      <c r="AT901" t="s">
        <v>17200</v>
      </c>
    </row>
    <row r="902" spans="1:46" ht="15.75" thickBot="1" x14ac:dyDescent="0.3">
      <c r="A902" s="30" t="s">
        <v>17103</v>
      </c>
      <c r="B902" s="32">
        <v>1208</v>
      </c>
      <c r="C902" s="32" t="s">
        <v>213</v>
      </c>
      <c r="D902" s="32" t="s">
        <v>310</v>
      </c>
      <c r="E902" s="51" t="str">
        <f ca="1">IF(ISERROR(INDIRECT(CONCATENATE("FIPs_codes!",ADDRESS((MATCH($D902,INDIRECT($C902),0)+MATCH($C902,FIPs_codes!$G$1:$G$3296,0)-1),COLUMN(FIPs_codes!A900))))),"",INDIRECT(CONCATENATE("FIPs_codes!",ADDRESS((MATCH($D902,INDIRECT($C902),0)+MATCH($C902,FIPs_codes!$G$1:$G$3296,0)-1),COLUMN(FIPs_codes!A900)))))</f>
        <v>40093</v>
      </c>
      <c r="F902" s="51">
        <f ca="1">IF(ISERROR(INDIRECT(CONCATENATE("FIPs_codes!",ADDRESS((MATCH($D902,INDIRECT($C902),0)+MATCH($C902,FIPs_codes!$G$1:$G$3296,0)-1),COLUMN(FIPs_codes!C900))))),"",INDIRECT(CONCATENATE("FIPs_codes!",ADDRESS((MATCH($D902,INDIRECT($C902),0)+MATCH($C902,FIPs_codes!$G$1:$G$3296,0)-1),COLUMN(FIPs_codes!C900)))))</f>
        <v>6</v>
      </c>
      <c r="G902" s="32" t="s">
        <v>17104</v>
      </c>
      <c r="H902" s="32" t="s">
        <v>217</v>
      </c>
      <c r="I902" s="36" t="s">
        <v>17105</v>
      </c>
      <c r="J902" s="38" t="s">
        <v>1176</v>
      </c>
      <c r="K902" s="32" t="s">
        <v>129</v>
      </c>
      <c r="L902" s="32" t="s">
        <v>17112</v>
      </c>
      <c r="M902" s="32" t="s">
        <v>57</v>
      </c>
      <c r="N902" s="40" t="s">
        <v>17113</v>
      </c>
      <c r="O902" s="40">
        <v>1963</v>
      </c>
      <c r="P902" s="40">
        <v>9940</v>
      </c>
      <c r="Q902" s="32">
        <v>216</v>
      </c>
      <c r="R902" s="32" t="s">
        <v>60</v>
      </c>
      <c r="S902" s="42" t="s">
        <v>60</v>
      </c>
      <c r="T902" s="30" t="s">
        <v>17108</v>
      </c>
      <c r="U902" s="32" t="s">
        <v>62</v>
      </c>
      <c r="V902" s="40" t="s">
        <v>17109</v>
      </c>
      <c r="W902" s="44" t="s">
        <v>1048</v>
      </c>
      <c r="X902" s="44" t="s">
        <v>65</v>
      </c>
      <c r="Y902" s="44">
        <v>41835</v>
      </c>
      <c r="Z902" s="32">
        <v>42</v>
      </c>
      <c r="AA902" s="32">
        <v>296</v>
      </c>
      <c r="AB902" s="32" t="s">
        <v>66</v>
      </c>
      <c r="AC902" s="32">
        <v>188257</v>
      </c>
      <c r="AD902" s="32" t="s">
        <v>17029</v>
      </c>
      <c r="AE902" s="40">
        <v>20</v>
      </c>
      <c r="AF902" s="40" t="s">
        <v>68</v>
      </c>
      <c r="AG902" s="32" t="s">
        <v>229</v>
      </c>
      <c r="AH902" s="32"/>
      <c r="AI902" s="32">
        <v>68.22</v>
      </c>
      <c r="AJ902" s="32">
        <v>70.67</v>
      </c>
      <c r="AK902" s="40">
        <v>9.59</v>
      </c>
      <c r="AL902" s="26">
        <f t="shared" ref="AL902:AL933" si="35">IF(ISERROR(IF(ISBLANK(AH902),(AJ902-AI902)/AJ902,IF(ISBLANK(AI902),(AH902/AJ902),AH902/(AH902+AI902)))),"0",IF(ISBLANK(AH902),(AJ902-AI902)/AJ902,IF(ISBLANK(AI902),(AH902/AJ902),AH902/(AH902+AI902))))</f>
        <v>3.4668176029432611E-2</v>
      </c>
      <c r="AM902" s="38" t="s">
        <v>230</v>
      </c>
      <c r="AN902" s="32" t="s">
        <v>16971</v>
      </c>
      <c r="AO902" s="32" t="s">
        <v>17101</v>
      </c>
      <c r="AP902" s="46" t="s">
        <v>16972</v>
      </c>
      <c r="AQ902" s="27" t="str">
        <f t="shared" si="33"/>
        <v>Record Complete</v>
      </c>
      <c r="AR902" s="36" t="s">
        <v>17115</v>
      </c>
      <c r="AS902" s="5" t="str">
        <f t="shared" si="34"/>
        <v/>
      </c>
      <c r="AT902" t="s">
        <v>17200</v>
      </c>
    </row>
    <row r="903" spans="1:46" ht="15.75" thickBot="1" x14ac:dyDescent="0.3">
      <c r="A903" s="29" t="s">
        <v>17103</v>
      </c>
      <c r="B903" s="31">
        <v>1208</v>
      </c>
      <c r="C903" s="31" t="s">
        <v>213</v>
      </c>
      <c r="D903" s="31" t="s">
        <v>310</v>
      </c>
      <c r="E903" s="51" t="str">
        <f ca="1">IF(ISERROR(INDIRECT(CONCATENATE("FIPs_codes!",ADDRESS((MATCH($D903,INDIRECT($C903),0)+MATCH($C903,FIPs_codes!$G$1:$G$3296,0)-1),COLUMN(FIPs_codes!A901))))),"",INDIRECT(CONCATENATE("FIPs_codes!",ADDRESS((MATCH($D903,INDIRECT($C903),0)+MATCH($C903,FIPs_codes!$G$1:$G$3296,0)-1),COLUMN(FIPs_codes!A901)))))</f>
        <v>40093</v>
      </c>
      <c r="F903" s="51">
        <f ca="1">IF(ISERROR(INDIRECT(CONCATENATE("FIPs_codes!",ADDRESS((MATCH($D903,INDIRECT($C903),0)+MATCH($C903,FIPs_codes!$G$1:$G$3296,0)-1),COLUMN(FIPs_codes!C901))))),"",INDIRECT(CONCATENATE("FIPs_codes!",ADDRESS((MATCH($D903,INDIRECT($C903),0)+MATCH($C903,FIPs_codes!$G$1:$G$3296,0)-1),COLUMN(FIPs_codes!C901)))))</f>
        <v>6</v>
      </c>
      <c r="G903" s="31" t="s">
        <v>17104</v>
      </c>
      <c r="H903" s="31" t="s">
        <v>217</v>
      </c>
      <c r="I903" s="35" t="s">
        <v>17105</v>
      </c>
      <c r="J903" s="37" t="s">
        <v>1176</v>
      </c>
      <c r="K903" s="31" t="s">
        <v>129</v>
      </c>
      <c r="L903" s="31" t="s">
        <v>17112</v>
      </c>
      <c r="M903" s="31" t="s">
        <v>57</v>
      </c>
      <c r="N903" s="39" t="s">
        <v>17113</v>
      </c>
      <c r="O903" s="39">
        <v>1963</v>
      </c>
      <c r="P903" s="39">
        <v>9940</v>
      </c>
      <c r="Q903" s="31">
        <v>216</v>
      </c>
      <c r="R903" s="31" t="s">
        <v>60</v>
      </c>
      <c r="S903" s="41" t="s">
        <v>60</v>
      </c>
      <c r="T903" s="29" t="s">
        <v>17108</v>
      </c>
      <c r="U903" s="31" t="s">
        <v>62</v>
      </c>
      <c r="V903" s="39" t="s">
        <v>17109</v>
      </c>
      <c r="W903" s="43" t="s">
        <v>1048</v>
      </c>
      <c r="X903" s="43" t="s">
        <v>65</v>
      </c>
      <c r="Y903" s="43">
        <v>41835</v>
      </c>
      <c r="Z903" s="31">
        <v>42</v>
      </c>
      <c r="AA903" s="31">
        <v>296</v>
      </c>
      <c r="AB903" s="31" t="s">
        <v>66</v>
      </c>
      <c r="AC903" s="31">
        <v>188257</v>
      </c>
      <c r="AD903" s="31" t="s">
        <v>17029</v>
      </c>
      <c r="AE903" s="39">
        <v>20</v>
      </c>
      <c r="AF903" s="39" t="s">
        <v>68</v>
      </c>
      <c r="AG903" s="31" t="s">
        <v>229</v>
      </c>
      <c r="AH903" s="31"/>
      <c r="AI903" s="31">
        <v>68.2</v>
      </c>
      <c r="AJ903" s="31">
        <v>70.680000000000007</v>
      </c>
      <c r="AK903" s="39">
        <v>9.74</v>
      </c>
      <c r="AL903" s="26">
        <f t="shared" si="35"/>
        <v>3.5087719298245668E-2</v>
      </c>
      <c r="AM903" s="37" t="s">
        <v>230</v>
      </c>
      <c r="AN903" s="31" t="s">
        <v>16971</v>
      </c>
      <c r="AO903" s="31" t="s">
        <v>17101</v>
      </c>
      <c r="AP903" s="63" t="s">
        <v>16972</v>
      </c>
      <c r="AQ903" s="27" t="str">
        <f t="shared" si="33"/>
        <v>Record Complete</v>
      </c>
      <c r="AR903" s="35" t="s">
        <v>17114</v>
      </c>
      <c r="AS903" s="5" t="str">
        <f t="shared" si="34"/>
        <v/>
      </c>
      <c r="AT903" t="s">
        <v>17200</v>
      </c>
    </row>
    <row r="904" spans="1:46" ht="15.75" thickBot="1" x14ac:dyDescent="0.3">
      <c r="A904" s="47" t="s">
        <v>17103</v>
      </c>
      <c r="B904" s="49">
        <v>1208</v>
      </c>
      <c r="C904" s="49" t="s">
        <v>213</v>
      </c>
      <c r="D904" s="49" t="s">
        <v>310</v>
      </c>
      <c r="E904" s="51" t="str">
        <f ca="1">IF(ISERROR(INDIRECT(CONCATENATE("FIPs_codes!",ADDRESS((MATCH($D904,INDIRECT($C904),0)+MATCH($C904,FIPs_codes!$G$1:$G$3296,0)-1),COLUMN(FIPs_codes!A902))))),"",INDIRECT(CONCATENATE("FIPs_codes!",ADDRESS((MATCH($D904,INDIRECT($C904),0)+MATCH($C904,FIPs_codes!$G$1:$G$3296,0)-1),COLUMN(FIPs_codes!A902)))))</f>
        <v>40093</v>
      </c>
      <c r="F904" s="51">
        <f ca="1">IF(ISERROR(INDIRECT(CONCATENATE("FIPs_codes!",ADDRESS((MATCH($D904,INDIRECT($C904),0)+MATCH($C904,FIPs_codes!$G$1:$G$3296,0)-1),COLUMN(FIPs_codes!C902))))),"",INDIRECT(CONCATENATE("FIPs_codes!",ADDRESS((MATCH($D904,INDIRECT($C904),0)+MATCH($C904,FIPs_codes!$G$1:$G$3296,0)-1),COLUMN(FIPs_codes!C902)))))</f>
        <v>6</v>
      </c>
      <c r="G904" s="49" t="s">
        <v>17104</v>
      </c>
      <c r="H904" s="49" t="s">
        <v>217</v>
      </c>
      <c r="I904" s="53" t="s">
        <v>17105</v>
      </c>
      <c r="J904" s="55" t="s">
        <v>1176</v>
      </c>
      <c r="K904" s="49" t="s">
        <v>129</v>
      </c>
      <c r="L904" s="49" t="s">
        <v>17112</v>
      </c>
      <c r="M904" s="49" t="s">
        <v>57</v>
      </c>
      <c r="N904" s="57" t="s">
        <v>17113</v>
      </c>
      <c r="O904" s="57">
        <v>1963</v>
      </c>
      <c r="P904" s="57">
        <v>9940</v>
      </c>
      <c r="Q904" s="49">
        <v>216</v>
      </c>
      <c r="R904" s="49" t="s">
        <v>60</v>
      </c>
      <c r="S904" s="59" t="s">
        <v>60</v>
      </c>
      <c r="T904" s="47" t="s">
        <v>17108</v>
      </c>
      <c r="U904" s="49" t="s">
        <v>62</v>
      </c>
      <c r="V904" s="57" t="s">
        <v>17109</v>
      </c>
      <c r="W904" s="61" t="s">
        <v>1048</v>
      </c>
      <c r="X904" s="61" t="s">
        <v>65</v>
      </c>
      <c r="Y904" s="61">
        <v>41835</v>
      </c>
      <c r="Z904" s="49">
        <v>42</v>
      </c>
      <c r="AA904" s="49">
        <v>296</v>
      </c>
      <c r="AB904" s="49" t="s">
        <v>66</v>
      </c>
      <c r="AC904" s="49">
        <v>188257</v>
      </c>
      <c r="AD904" s="49" t="s">
        <v>17029</v>
      </c>
      <c r="AE904" s="57">
        <v>20</v>
      </c>
      <c r="AF904" s="57" t="s">
        <v>68</v>
      </c>
      <c r="AG904" s="49" t="s">
        <v>229</v>
      </c>
      <c r="AH904" s="49"/>
      <c r="AI904" s="49">
        <v>68.66</v>
      </c>
      <c r="AJ904" s="49">
        <v>71.05</v>
      </c>
      <c r="AK904" s="57">
        <v>9.67</v>
      </c>
      <c r="AL904" s="26">
        <f t="shared" si="35"/>
        <v>3.3638282899366649E-2</v>
      </c>
      <c r="AM904" s="55" t="s">
        <v>230</v>
      </c>
      <c r="AN904" s="49" t="s">
        <v>16971</v>
      </c>
      <c r="AO904" s="49" t="s">
        <v>17101</v>
      </c>
      <c r="AP904" s="63" t="s">
        <v>16972</v>
      </c>
      <c r="AQ904" s="27" t="str">
        <f t="shared" si="33"/>
        <v>Record Complete</v>
      </c>
      <c r="AR904" s="53" t="s">
        <v>17114</v>
      </c>
      <c r="AS904" s="5" t="str">
        <f t="shared" si="34"/>
        <v/>
      </c>
      <c r="AT904" t="s">
        <v>17200</v>
      </c>
    </row>
    <row r="905" spans="1:46" ht="15.75" thickBot="1" x14ac:dyDescent="0.3">
      <c r="A905" s="48" t="s">
        <v>17103</v>
      </c>
      <c r="B905" s="50">
        <v>1208</v>
      </c>
      <c r="C905" s="50" t="s">
        <v>213</v>
      </c>
      <c r="D905" s="50" t="s">
        <v>310</v>
      </c>
      <c r="E905" s="51" t="str">
        <f ca="1">IF(ISERROR(INDIRECT(CONCATENATE("FIPs_codes!",ADDRESS((MATCH($D905,INDIRECT($C905),0)+MATCH($C905,FIPs_codes!$G$1:$G$3296,0)-1),COLUMN(FIPs_codes!A903))))),"",INDIRECT(CONCATENATE("FIPs_codes!",ADDRESS((MATCH($D905,INDIRECT($C905),0)+MATCH($C905,FIPs_codes!$G$1:$G$3296,0)-1),COLUMN(FIPs_codes!A903)))))</f>
        <v>40093</v>
      </c>
      <c r="F905" s="51">
        <f ca="1">IF(ISERROR(INDIRECT(CONCATENATE("FIPs_codes!",ADDRESS((MATCH($D905,INDIRECT($C905),0)+MATCH($C905,FIPs_codes!$G$1:$G$3296,0)-1),COLUMN(FIPs_codes!C903))))),"",INDIRECT(CONCATENATE("FIPs_codes!",ADDRESS((MATCH($D905,INDIRECT($C905),0)+MATCH($C905,FIPs_codes!$G$1:$G$3296,0)-1),COLUMN(FIPs_codes!C903)))))</f>
        <v>6</v>
      </c>
      <c r="G905" s="50" t="s">
        <v>17104</v>
      </c>
      <c r="H905" s="50" t="s">
        <v>217</v>
      </c>
      <c r="I905" s="54" t="s">
        <v>17105</v>
      </c>
      <c r="J905" s="56" t="s">
        <v>1176</v>
      </c>
      <c r="K905" s="50" t="s">
        <v>129</v>
      </c>
      <c r="L905" s="50" t="s">
        <v>17112</v>
      </c>
      <c r="M905" s="50" t="s">
        <v>57</v>
      </c>
      <c r="N905" s="58" t="s">
        <v>17113</v>
      </c>
      <c r="O905" s="58">
        <v>1963</v>
      </c>
      <c r="P905" s="58">
        <v>9940</v>
      </c>
      <c r="Q905" s="50">
        <v>216</v>
      </c>
      <c r="R905" s="50" t="s">
        <v>60</v>
      </c>
      <c r="S905" s="60" t="s">
        <v>60</v>
      </c>
      <c r="T905" s="48" t="s">
        <v>17108</v>
      </c>
      <c r="U905" s="50" t="s">
        <v>62</v>
      </c>
      <c r="V905" s="58" t="s">
        <v>17109</v>
      </c>
      <c r="W905" s="62" t="s">
        <v>1048</v>
      </c>
      <c r="X905" s="62" t="s">
        <v>65</v>
      </c>
      <c r="Y905" s="62">
        <v>41835</v>
      </c>
      <c r="Z905" s="50">
        <v>42</v>
      </c>
      <c r="AA905" s="50">
        <v>296</v>
      </c>
      <c r="AB905" s="50" t="s">
        <v>66</v>
      </c>
      <c r="AC905" s="50">
        <v>188257</v>
      </c>
      <c r="AD905" s="50" t="s">
        <v>17029</v>
      </c>
      <c r="AE905" s="58">
        <v>20</v>
      </c>
      <c r="AF905" s="58" t="s">
        <v>68</v>
      </c>
      <c r="AG905" s="50" t="s">
        <v>229</v>
      </c>
      <c r="AH905" s="50"/>
      <c r="AI905" s="50">
        <v>68.87</v>
      </c>
      <c r="AJ905" s="50">
        <v>71.41</v>
      </c>
      <c r="AK905" s="58">
        <v>9.5</v>
      </c>
      <c r="AL905" s="26">
        <f t="shared" si="35"/>
        <v>3.5569248004481052E-2</v>
      </c>
      <c r="AM905" s="56" t="s">
        <v>230</v>
      </c>
      <c r="AN905" s="50" t="s">
        <v>16971</v>
      </c>
      <c r="AO905" s="50" t="s">
        <v>17101</v>
      </c>
      <c r="AP905" s="46" t="s">
        <v>16972</v>
      </c>
      <c r="AQ905" s="27" t="str">
        <f t="shared" si="33"/>
        <v>Record Complete</v>
      </c>
      <c r="AR905" s="54" t="s">
        <v>17115</v>
      </c>
      <c r="AS905" s="5" t="str">
        <f t="shared" si="34"/>
        <v/>
      </c>
      <c r="AT905" t="s">
        <v>17200</v>
      </c>
    </row>
    <row r="906" spans="1:46" ht="15.75" thickBot="1" x14ac:dyDescent="0.3">
      <c r="A906" s="47" t="s">
        <v>17103</v>
      </c>
      <c r="B906" s="49">
        <v>1208</v>
      </c>
      <c r="C906" s="49" t="s">
        <v>213</v>
      </c>
      <c r="D906" s="49" t="s">
        <v>310</v>
      </c>
      <c r="E906" s="51" t="str">
        <f ca="1">IF(ISERROR(INDIRECT(CONCATENATE("FIPs_codes!",ADDRESS((MATCH($D906,INDIRECT($C906),0)+MATCH($C906,FIPs_codes!$G$1:$G$3296,0)-1),COLUMN(FIPs_codes!A904))))),"",INDIRECT(CONCATENATE("FIPs_codes!",ADDRESS((MATCH($D906,INDIRECT($C906),0)+MATCH($C906,FIPs_codes!$G$1:$G$3296,0)-1),COLUMN(FIPs_codes!A904)))))</f>
        <v>40093</v>
      </c>
      <c r="F906" s="51">
        <f ca="1">IF(ISERROR(INDIRECT(CONCATENATE("FIPs_codes!",ADDRESS((MATCH($D906,INDIRECT($C906),0)+MATCH($C906,FIPs_codes!$G$1:$G$3296,0)-1),COLUMN(FIPs_codes!C904))))),"",INDIRECT(CONCATENATE("FIPs_codes!",ADDRESS((MATCH($D906,INDIRECT($C906),0)+MATCH($C906,FIPs_codes!$G$1:$G$3296,0)-1),COLUMN(FIPs_codes!C904)))))</f>
        <v>6</v>
      </c>
      <c r="G906" s="49" t="s">
        <v>17104</v>
      </c>
      <c r="H906" s="49" t="s">
        <v>217</v>
      </c>
      <c r="I906" s="53" t="s">
        <v>17105</v>
      </c>
      <c r="J906" s="55" t="s">
        <v>1176</v>
      </c>
      <c r="K906" s="49" t="s">
        <v>129</v>
      </c>
      <c r="L906" s="49" t="s">
        <v>17112</v>
      </c>
      <c r="M906" s="49" t="s">
        <v>57</v>
      </c>
      <c r="N906" s="57" t="s">
        <v>17113</v>
      </c>
      <c r="O906" s="57">
        <v>1963</v>
      </c>
      <c r="P906" s="57">
        <v>9940</v>
      </c>
      <c r="Q906" s="49">
        <v>216</v>
      </c>
      <c r="R906" s="49" t="s">
        <v>60</v>
      </c>
      <c r="S906" s="59" t="s">
        <v>60</v>
      </c>
      <c r="T906" s="47" t="s">
        <v>17108</v>
      </c>
      <c r="U906" s="49" t="s">
        <v>62</v>
      </c>
      <c r="V906" s="57" t="s">
        <v>17109</v>
      </c>
      <c r="W906" s="61" t="s">
        <v>1048</v>
      </c>
      <c r="X906" s="61" t="s">
        <v>65</v>
      </c>
      <c r="Y906" s="61">
        <v>41835</v>
      </c>
      <c r="Z906" s="49">
        <v>42</v>
      </c>
      <c r="AA906" s="49">
        <v>296</v>
      </c>
      <c r="AB906" s="49" t="s">
        <v>66</v>
      </c>
      <c r="AC906" s="49">
        <v>188257</v>
      </c>
      <c r="AD906" s="49" t="s">
        <v>17029</v>
      </c>
      <c r="AE906" s="57">
        <v>20</v>
      </c>
      <c r="AF906" s="57" t="s">
        <v>68</v>
      </c>
      <c r="AG906" s="49" t="s">
        <v>229</v>
      </c>
      <c r="AH906" s="49"/>
      <c r="AI906" s="49">
        <v>69.12</v>
      </c>
      <c r="AJ906" s="49">
        <v>71.63</v>
      </c>
      <c r="AK906" s="57">
        <v>9.51</v>
      </c>
      <c r="AL906" s="26">
        <f t="shared" si="35"/>
        <v>3.5041183861510415E-2</v>
      </c>
      <c r="AM906" s="55" t="s">
        <v>230</v>
      </c>
      <c r="AN906" s="49" t="s">
        <v>16971</v>
      </c>
      <c r="AO906" s="49" t="s">
        <v>17101</v>
      </c>
      <c r="AP906" s="63" t="s">
        <v>16972</v>
      </c>
      <c r="AQ906" s="27" t="str">
        <f t="shared" si="33"/>
        <v>Record Complete</v>
      </c>
      <c r="AR906" s="53" t="s">
        <v>17114</v>
      </c>
      <c r="AS906" s="5" t="str">
        <f t="shared" si="34"/>
        <v/>
      </c>
      <c r="AT906" t="s">
        <v>17200</v>
      </c>
    </row>
    <row r="907" spans="1:46" ht="15.75" thickBot="1" x14ac:dyDescent="0.3">
      <c r="A907" s="29" t="s">
        <v>17103</v>
      </c>
      <c r="B907" s="31">
        <v>1208</v>
      </c>
      <c r="C907" s="31" t="s">
        <v>213</v>
      </c>
      <c r="D907" s="31" t="s">
        <v>310</v>
      </c>
      <c r="E907" s="51" t="str">
        <f ca="1">IF(ISERROR(INDIRECT(CONCATENATE("FIPs_codes!",ADDRESS((MATCH($D907,INDIRECT($C907),0)+MATCH($C907,FIPs_codes!$G$1:$G$3296,0)-1),COLUMN(FIPs_codes!A905))))),"",INDIRECT(CONCATENATE("FIPs_codes!",ADDRESS((MATCH($D907,INDIRECT($C907),0)+MATCH($C907,FIPs_codes!$G$1:$G$3296,0)-1),COLUMN(FIPs_codes!A905)))))</f>
        <v>40093</v>
      </c>
      <c r="F907" s="51">
        <f ca="1">IF(ISERROR(INDIRECT(CONCATENATE("FIPs_codes!",ADDRESS((MATCH($D907,INDIRECT($C907),0)+MATCH($C907,FIPs_codes!$G$1:$G$3296,0)-1),COLUMN(FIPs_codes!C905))))),"",INDIRECT(CONCATENATE("FIPs_codes!",ADDRESS((MATCH($D907,INDIRECT($C907),0)+MATCH($C907,FIPs_codes!$G$1:$G$3296,0)-1),COLUMN(FIPs_codes!C905)))))</f>
        <v>6</v>
      </c>
      <c r="G907" s="31" t="s">
        <v>17104</v>
      </c>
      <c r="H907" s="31" t="s">
        <v>217</v>
      </c>
      <c r="I907" s="35" t="s">
        <v>17105</v>
      </c>
      <c r="J907" s="37" t="s">
        <v>1176</v>
      </c>
      <c r="K907" s="31" t="s">
        <v>129</v>
      </c>
      <c r="L907" s="31" t="s">
        <v>17112</v>
      </c>
      <c r="M907" s="31" t="s">
        <v>57</v>
      </c>
      <c r="N907" s="39" t="s">
        <v>17113</v>
      </c>
      <c r="O907" s="39">
        <v>1963</v>
      </c>
      <c r="P907" s="39">
        <v>9940</v>
      </c>
      <c r="Q907" s="31">
        <v>216</v>
      </c>
      <c r="R907" s="31" t="s">
        <v>60</v>
      </c>
      <c r="S907" s="41" t="s">
        <v>60</v>
      </c>
      <c r="T907" s="29" t="s">
        <v>17108</v>
      </c>
      <c r="U907" s="31" t="s">
        <v>62</v>
      </c>
      <c r="V907" s="39" t="s">
        <v>17109</v>
      </c>
      <c r="W907" s="43" t="s">
        <v>1048</v>
      </c>
      <c r="X907" s="43" t="s">
        <v>65</v>
      </c>
      <c r="Y907" s="43">
        <v>41835</v>
      </c>
      <c r="Z907" s="31">
        <v>43</v>
      </c>
      <c r="AA907" s="31">
        <v>296</v>
      </c>
      <c r="AB907" s="31" t="s">
        <v>66</v>
      </c>
      <c r="AC907" s="31">
        <v>192738.9</v>
      </c>
      <c r="AD907" s="31" t="s">
        <v>17029</v>
      </c>
      <c r="AE907" s="39">
        <v>20</v>
      </c>
      <c r="AF907" s="39" t="s">
        <v>68</v>
      </c>
      <c r="AG907" s="31" t="s">
        <v>229</v>
      </c>
      <c r="AH907" s="31"/>
      <c r="AI907" s="31">
        <v>69.53</v>
      </c>
      <c r="AJ907" s="31">
        <v>72</v>
      </c>
      <c r="AK907" s="39">
        <v>9.51</v>
      </c>
      <c r="AL907" s="26">
        <f t="shared" si="35"/>
        <v>3.4305555555555541E-2</v>
      </c>
      <c r="AM907" s="37" t="s">
        <v>230</v>
      </c>
      <c r="AN907" s="31" t="s">
        <v>16971</v>
      </c>
      <c r="AO907" s="31" t="s">
        <v>17101</v>
      </c>
      <c r="AP907" s="63" t="s">
        <v>16972</v>
      </c>
      <c r="AQ907" s="27" t="str">
        <f t="shared" si="33"/>
        <v>Record Complete</v>
      </c>
      <c r="AR907" s="35" t="s">
        <v>17114</v>
      </c>
      <c r="AS907" s="5" t="str">
        <f t="shared" si="34"/>
        <v/>
      </c>
      <c r="AT907" t="s">
        <v>17200</v>
      </c>
    </row>
    <row r="908" spans="1:46" ht="15.75" thickBot="1" x14ac:dyDescent="0.3">
      <c r="A908" s="30" t="s">
        <v>17103</v>
      </c>
      <c r="B908" s="32">
        <v>1208</v>
      </c>
      <c r="C908" s="32" t="s">
        <v>213</v>
      </c>
      <c r="D908" s="32" t="s">
        <v>310</v>
      </c>
      <c r="E908" s="51" t="str">
        <f ca="1">IF(ISERROR(INDIRECT(CONCATENATE("FIPs_codes!",ADDRESS((MATCH($D908,INDIRECT($C908),0)+MATCH($C908,FIPs_codes!$G$1:$G$3296,0)-1),COLUMN(FIPs_codes!A906))))),"",INDIRECT(CONCATENATE("FIPs_codes!",ADDRESS((MATCH($D908,INDIRECT($C908),0)+MATCH($C908,FIPs_codes!$G$1:$G$3296,0)-1),COLUMN(FIPs_codes!A906)))))</f>
        <v>40093</v>
      </c>
      <c r="F908" s="51">
        <f ca="1">IF(ISERROR(INDIRECT(CONCATENATE("FIPs_codes!",ADDRESS((MATCH($D908,INDIRECT($C908),0)+MATCH($C908,FIPs_codes!$G$1:$G$3296,0)-1),COLUMN(FIPs_codes!C906))))),"",INDIRECT(CONCATENATE("FIPs_codes!",ADDRESS((MATCH($D908,INDIRECT($C908),0)+MATCH($C908,FIPs_codes!$G$1:$G$3296,0)-1),COLUMN(FIPs_codes!C906)))))</f>
        <v>6</v>
      </c>
      <c r="G908" s="32" t="s">
        <v>17104</v>
      </c>
      <c r="H908" s="32" t="s">
        <v>217</v>
      </c>
      <c r="I908" s="36" t="s">
        <v>17105</v>
      </c>
      <c r="J908" s="38" t="s">
        <v>1176</v>
      </c>
      <c r="K908" s="32" t="s">
        <v>129</v>
      </c>
      <c r="L908" s="32" t="s">
        <v>17112</v>
      </c>
      <c r="M908" s="32" t="s">
        <v>57</v>
      </c>
      <c r="N908" s="40" t="s">
        <v>17113</v>
      </c>
      <c r="O908" s="40">
        <v>1963</v>
      </c>
      <c r="P908" s="40">
        <v>9940</v>
      </c>
      <c r="Q908" s="32">
        <v>216</v>
      </c>
      <c r="R908" s="32" t="s">
        <v>60</v>
      </c>
      <c r="S908" s="42" t="s">
        <v>60</v>
      </c>
      <c r="T908" s="30" t="s">
        <v>17108</v>
      </c>
      <c r="U908" s="32" t="s">
        <v>62</v>
      </c>
      <c r="V908" s="40" t="s">
        <v>17109</v>
      </c>
      <c r="W908" s="44" t="s">
        <v>1048</v>
      </c>
      <c r="X908" s="44" t="s">
        <v>65</v>
      </c>
      <c r="Y908" s="44">
        <v>41835</v>
      </c>
      <c r="Z908" s="32">
        <v>42</v>
      </c>
      <c r="AA908" s="32">
        <v>296</v>
      </c>
      <c r="AB908" s="32" t="s">
        <v>66</v>
      </c>
      <c r="AC908" s="32">
        <v>188257</v>
      </c>
      <c r="AD908" s="32" t="s">
        <v>17029</v>
      </c>
      <c r="AE908" s="40">
        <v>20</v>
      </c>
      <c r="AF908" s="40" t="s">
        <v>68</v>
      </c>
      <c r="AG908" s="32" t="s">
        <v>229</v>
      </c>
      <c r="AH908" s="32"/>
      <c r="AI908" s="32">
        <v>69.75</v>
      </c>
      <c r="AJ908" s="32">
        <v>72.17</v>
      </c>
      <c r="AK908" s="40">
        <v>9.49</v>
      </c>
      <c r="AL908" s="26">
        <f t="shared" si="35"/>
        <v>3.3531938478592233E-2</v>
      </c>
      <c r="AM908" s="38" t="s">
        <v>230</v>
      </c>
      <c r="AN908" s="32" t="s">
        <v>16971</v>
      </c>
      <c r="AO908" s="32" t="s">
        <v>17101</v>
      </c>
      <c r="AP908" s="46" t="s">
        <v>16972</v>
      </c>
      <c r="AQ908" s="27" t="str">
        <f t="shared" si="33"/>
        <v>Record Complete</v>
      </c>
      <c r="AR908" s="36" t="s">
        <v>17115</v>
      </c>
      <c r="AS908" s="5" t="str">
        <f t="shared" si="34"/>
        <v/>
      </c>
      <c r="AT908" t="s">
        <v>17200</v>
      </c>
    </row>
    <row r="909" spans="1:46" ht="15.75" thickBot="1" x14ac:dyDescent="0.3">
      <c r="A909" s="29" t="s">
        <v>17103</v>
      </c>
      <c r="B909" s="31">
        <v>1208</v>
      </c>
      <c r="C909" s="31" t="s">
        <v>213</v>
      </c>
      <c r="D909" s="31" t="s">
        <v>310</v>
      </c>
      <c r="E909" s="51" t="str">
        <f ca="1">IF(ISERROR(INDIRECT(CONCATENATE("FIPs_codes!",ADDRESS((MATCH($D909,INDIRECT($C909),0)+MATCH($C909,FIPs_codes!$G$1:$G$3296,0)-1),COLUMN(FIPs_codes!A907))))),"",INDIRECT(CONCATENATE("FIPs_codes!",ADDRESS((MATCH($D909,INDIRECT($C909),0)+MATCH($C909,FIPs_codes!$G$1:$G$3296,0)-1),COLUMN(FIPs_codes!A907)))))</f>
        <v>40093</v>
      </c>
      <c r="F909" s="51">
        <f ca="1">IF(ISERROR(INDIRECT(CONCATENATE("FIPs_codes!",ADDRESS((MATCH($D909,INDIRECT($C909),0)+MATCH($C909,FIPs_codes!$G$1:$G$3296,0)-1),COLUMN(FIPs_codes!C907))))),"",INDIRECT(CONCATENATE("FIPs_codes!",ADDRESS((MATCH($D909,INDIRECT($C909),0)+MATCH($C909,FIPs_codes!$G$1:$G$3296,0)-1),COLUMN(FIPs_codes!C907)))))</f>
        <v>6</v>
      </c>
      <c r="G909" s="31" t="s">
        <v>17104</v>
      </c>
      <c r="H909" s="31" t="s">
        <v>217</v>
      </c>
      <c r="I909" s="35" t="s">
        <v>17105</v>
      </c>
      <c r="J909" s="37" t="s">
        <v>1176</v>
      </c>
      <c r="K909" s="31" t="s">
        <v>129</v>
      </c>
      <c r="L909" s="31" t="s">
        <v>17112</v>
      </c>
      <c r="M909" s="31" t="s">
        <v>57</v>
      </c>
      <c r="N909" s="39" t="s">
        <v>17113</v>
      </c>
      <c r="O909" s="39">
        <v>1963</v>
      </c>
      <c r="P909" s="39">
        <v>9940</v>
      </c>
      <c r="Q909" s="31">
        <v>216</v>
      </c>
      <c r="R909" s="31" t="s">
        <v>60</v>
      </c>
      <c r="S909" s="41" t="s">
        <v>60</v>
      </c>
      <c r="T909" s="29" t="s">
        <v>17108</v>
      </c>
      <c r="U909" s="31" t="s">
        <v>62</v>
      </c>
      <c r="V909" s="39" t="s">
        <v>17109</v>
      </c>
      <c r="W909" s="43" t="s">
        <v>1048</v>
      </c>
      <c r="X909" s="43" t="s">
        <v>65</v>
      </c>
      <c r="Y909" s="43">
        <v>41835</v>
      </c>
      <c r="Z909" s="31">
        <v>42</v>
      </c>
      <c r="AA909" s="31">
        <v>296</v>
      </c>
      <c r="AB909" s="31" t="s">
        <v>66</v>
      </c>
      <c r="AC909" s="31">
        <v>188257</v>
      </c>
      <c r="AD909" s="31" t="s">
        <v>17029</v>
      </c>
      <c r="AE909" s="39">
        <v>20</v>
      </c>
      <c r="AF909" s="39" t="s">
        <v>68</v>
      </c>
      <c r="AG909" s="31" t="s">
        <v>229</v>
      </c>
      <c r="AH909" s="31"/>
      <c r="AI909" s="31">
        <v>69.58</v>
      </c>
      <c r="AJ909" s="31">
        <v>72.17</v>
      </c>
      <c r="AK909" s="39">
        <v>9.5500000000000007</v>
      </c>
      <c r="AL909" s="26">
        <f t="shared" si="35"/>
        <v>3.5887487875848736E-2</v>
      </c>
      <c r="AM909" s="37" t="s">
        <v>230</v>
      </c>
      <c r="AN909" s="31" t="s">
        <v>16971</v>
      </c>
      <c r="AO909" s="31" t="s">
        <v>17101</v>
      </c>
      <c r="AP909" s="63" t="s">
        <v>16972</v>
      </c>
      <c r="AQ909" s="27" t="str">
        <f t="shared" si="33"/>
        <v>Record Complete</v>
      </c>
      <c r="AR909" s="35" t="s">
        <v>17114</v>
      </c>
      <c r="AS909" s="5" t="str">
        <f t="shared" si="34"/>
        <v/>
      </c>
      <c r="AT909" t="s">
        <v>17200</v>
      </c>
    </row>
    <row r="910" spans="1:46" ht="15.75" thickBot="1" x14ac:dyDescent="0.3">
      <c r="A910" s="30" t="s">
        <v>17103</v>
      </c>
      <c r="B910" s="32">
        <v>1208</v>
      </c>
      <c r="C910" s="32" t="s">
        <v>213</v>
      </c>
      <c r="D910" s="32" t="s">
        <v>310</v>
      </c>
      <c r="E910" s="51" t="str">
        <f ca="1">IF(ISERROR(INDIRECT(CONCATENATE("FIPs_codes!",ADDRESS((MATCH($D910,INDIRECT($C910),0)+MATCH($C910,FIPs_codes!$G$1:$G$3296,0)-1),COLUMN(FIPs_codes!A908))))),"",INDIRECT(CONCATENATE("FIPs_codes!",ADDRESS((MATCH($D910,INDIRECT($C910),0)+MATCH($C910,FIPs_codes!$G$1:$G$3296,0)-1),COLUMN(FIPs_codes!A908)))))</f>
        <v>40093</v>
      </c>
      <c r="F910" s="51">
        <f ca="1">IF(ISERROR(INDIRECT(CONCATENATE("FIPs_codes!",ADDRESS((MATCH($D910,INDIRECT($C910),0)+MATCH($C910,FIPs_codes!$G$1:$G$3296,0)-1),COLUMN(FIPs_codes!C908))))),"",INDIRECT(CONCATENATE("FIPs_codes!",ADDRESS((MATCH($D910,INDIRECT($C910),0)+MATCH($C910,FIPs_codes!$G$1:$G$3296,0)-1),COLUMN(FIPs_codes!C908)))))</f>
        <v>6</v>
      </c>
      <c r="G910" s="32" t="s">
        <v>17104</v>
      </c>
      <c r="H910" s="32" t="s">
        <v>217</v>
      </c>
      <c r="I910" s="36" t="s">
        <v>17105</v>
      </c>
      <c r="J910" s="38" t="s">
        <v>1176</v>
      </c>
      <c r="K910" s="32" t="s">
        <v>129</v>
      </c>
      <c r="L910" s="32" t="s">
        <v>17112</v>
      </c>
      <c r="M910" s="32" t="s">
        <v>57</v>
      </c>
      <c r="N910" s="40" t="s">
        <v>17113</v>
      </c>
      <c r="O910" s="40">
        <v>1963</v>
      </c>
      <c r="P910" s="40">
        <v>9940</v>
      </c>
      <c r="Q910" s="32">
        <v>216</v>
      </c>
      <c r="R910" s="32" t="s">
        <v>60</v>
      </c>
      <c r="S910" s="42" t="s">
        <v>60</v>
      </c>
      <c r="T910" s="30" t="s">
        <v>17108</v>
      </c>
      <c r="U910" s="32" t="s">
        <v>62</v>
      </c>
      <c r="V910" s="40" t="s">
        <v>17109</v>
      </c>
      <c r="W910" s="44" t="s">
        <v>1048</v>
      </c>
      <c r="X910" s="44" t="s">
        <v>65</v>
      </c>
      <c r="Y910" s="44">
        <v>41835</v>
      </c>
      <c r="Z910" s="32">
        <v>42</v>
      </c>
      <c r="AA910" s="32">
        <v>296</v>
      </c>
      <c r="AB910" s="32" t="s">
        <v>66</v>
      </c>
      <c r="AC910" s="32">
        <v>188257</v>
      </c>
      <c r="AD910" s="32" t="s">
        <v>17029</v>
      </c>
      <c r="AE910" s="40">
        <v>20</v>
      </c>
      <c r="AF910" s="40" t="s">
        <v>68</v>
      </c>
      <c r="AG910" s="32" t="s">
        <v>229</v>
      </c>
      <c r="AH910" s="32"/>
      <c r="AI910" s="32">
        <v>69.790000000000006</v>
      </c>
      <c r="AJ910" s="32">
        <v>72.41</v>
      </c>
      <c r="AK910" s="40">
        <v>9.56</v>
      </c>
      <c r="AL910" s="26">
        <f t="shared" si="35"/>
        <v>3.6182847672973216E-2</v>
      </c>
      <c r="AM910" s="38" t="s">
        <v>230</v>
      </c>
      <c r="AN910" s="32" t="s">
        <v>16971</v>
      </c>
      <c r="AO910" s="32" t="s">
        <v>17101</v>
      </c>
      <c r="AP910" s="46" t="s">
        <v>16972</v>
      </c>
      <c r="AQ910" s="27" t="str">
        <f t="shared" si="33"/>
        <v>Record Complete</v>
      </c>
      <c r="AR910" s="36" t="s">
        <v>17115</v>
      </c>
      <c r="AS910" s="5" t="str">
        <f t="shared" si="34"/>
        <v/>
      </c>
      <c r="AT910" t="s">
        <v>17200</v>
      </c>
    </row>
    <row r="911" spans="1:46" ht="15.75" thickBot="1" x14ac:dyDescent="0.3">
      <c r="A911" s="48" t="s">
        <v>17103</v>
      </c>
      <c r="B911" s="50">
        <v>1208</v>
      </c>
      <c r="C911" s="50" t="s">
        <v>213</v>
      </c>
      <c r="D911" s="50" t="s">
        <v>310</v>
      </c>
      <c r="E911" s="51" t="str">
        <f ca="1">IF(ISERROR(INDIRECT(CONCATENATE("FIPs_codes!",ADDRESS((MATCH($D911,INDIRECT($C911),0)+MATCH($C911,FIPs_codes!$G$1:$G$3296,0)-1),COLUMN(FIPs_codes!A909))))),"",INDIRECT(CONCATENATE("FIPs_codes!",ADDRESS((MATCH($D911,INDIRECT($C911),0)+MATCH($C911,FIPs_codes!$G$1:$G$3296,0)-1),COLUMN(FIPs_codes!A909)))))</f>
        <v>40093</v>
      </c>
      <c r="F911" s="51">
        <f ca="1">IF(ISERROR(INDIRECT(CONCATENATE("FIPs_codes!",ADDRESS((MATCH($D911,INDIRECT($C911),0)+MATCH($C911,FIPs_codes!$G$1:$G$3296,0)-1),COLUMN(FIPs_codes!C909))))),"",INDIRECT(CONCATENATE("FIPs_codes!",ADDRESS((MATCH($D911,INDIRECT($C911),0)+MATCH($C911,FIPs_codes!$G$1:$G$3296,0)-1),COLUMN(FIPs_codes!C909)))))</f>
        <v>6</v>
      </c>
      <c r="G911" s="50" t="s">
        <v>17104</v>
      </c>
      <c r="H911" s="50" t="s">
        <v>217</v>
      </c>
      <c r="I911" s="54" t="s">
        <v>17105</v>
      </c>
      <c r="J911" s="56" t="s">
        <v>1176</v>
      </c>
      <c r="K911" s="50" t="s">
        <v>129</v>
      </c>
      <c r="L911" s="50" t="s">
        <v>17112</v>
      </c>
      <c r="M911" s="50" t="s">
        <v>57</v>
      </c>
      <c r="N911" s="58" t="s">
        <v>17113</v>
      </c>
      <c r="O911" s="58">
        <v>1963</v>
      </c>
      <c r="P911" s="58">
        <v>9940</v>
      </c>
      <c r="Q911" s="50">
        <v>216</v>
      </c>
      <c r="R911" s="50" t="s">
        <v>60</v>
      </c>
      <c r="S911" s="60" t="s">
        <v>60</v>
      </c>
      <c r="T911" s="48" t="s">
        <v>17108</v>
      </c>
      <c r="U911" s="50" t="s">
        <v>62</v>
      </c>
      <c r="V911" s="58" t="s">
        <v>17109</v>
      </c>
      <c r="W911" s="62" t="s">
        <v>1048</v>
      </c>
      <c r="X911" s="62" t="s">
        <v>65</v>
      </c>
      <c r="Y911" s="62">
        <v>41835</v>
      </c>
      <c r="Z911" s="50">
        <v>42</v>
      </c>
      <c r="AA911" s="50">
        <v>296</v>
      </c>
      <c r="AB911" s="50" t="s">
        <v>66</v>
      </c>
      <c r="AC911" s="50">
        <v>188257</v>
      </c>
      <c r="AD911" s="50" t="s">
        <v>17029</v>
      </c>
      <c r="AE911" s="58">
        <v>20</v>
      </c>
      <c r="AF911" s="58" t="s">
        <v>68</v>
      </c>
      <c r="AG911" s="50" t="s">
        <v>229</v>
      </c>
      <c r="AH911" s="50"/>
      <c r="AI911" s="50">
        <v>70.05</v>
      </c>
      <c r="AJ911" s="50">
        <v>72.67</v>
      </c>
      <c r="AK911" s="58">
        <v>9.61</v>
      </c>
      <c r="AL911" s="26">
        <f t="shared" si="35"/>
        <v>3.605339204623647E-2</v>
      </c>
      <c r="AM911" s="56" t="s">
        <v>230</v>
      </c>
      <c r="AN911" s="50" t="s">
        <v>16971</v>
      </c>
      <c r="AO911" s="50" t="s">
        <v>17101</v>
      </c>
      <c r="AP911" s="46" t="s">
        <v>16972</v>
      </c>
      <c r="AQ911" s="27" t="str">
        <f t="shared" si="33"/>
        <v>Record Complete</v>
      </c>
      <c r="AR911" s="54" t="s">
        <v>17115</v>
      </c>
      <c r="AS911" s="5" t="str">
        <f t="shared" si="34"/>
        <v/>
      </c>
      <c r="AT911" t="s">
        <v>17200</v>
      </c>
    </row>
    <row r="912" spans="1:46" ht="15.75" thickBot="1" x14ac:dyDescent="0.3">
      <c r="A912" s="47" t="s">
        <v>17103</v>
      </c>
      <c r="B912" s="49">
        <v>1208</v>
      </c>
      <c r="C912" s="49" t="s">
        <v>213</v>
      </c>
      <c r="D912" s="49" t="s">
        <v>310</v>
      </c>
      <c r="E912" s="51" t="str">
        <f ca="1">IF(ISERROR(INDIRECT(CONCATENATE("FIPs_codes!",ADDRESS((MATCH($D912,INDIRECT($C912),0)+MATCH($C912,FIPs_codes!$G$1:$G$3296,0)-1),COLUMN(FIPs_codes!A910))))),"",INDIRECT(CONCATENATE("FIPs_codes!",ADDRESS((MATCH($D912,INDIRECT($C912),0)+MATCH($C912,FIPs_codes!$G$1:$G$3296,0)-1),COLUMN(FIPs_codes!A910)))))</f>
        <v>40093</v>
      </c>
      <c r="F912" s="51">
        <f ca="1">IF(ISERROR(INDIRECT(CONCATENATE("FIPs_codes!",ADDRESS((MATCH($D912,INDIRECT($C912),0)+MATCH($C912,FIPs_codes!$G$1:$G$3296,0)-1),COLUMN(FIPs_codes!C910))))),"",INDIRECT(CONCATENATE("FIPs_codes!",ADDRESS((MATCH($D912,INDIRECT($C912),0)+MATCH($C912,FIPs_codes!$G$1:$G$3296,0)-1),COLUMN(FIPs_codes!C910)))))</f>
        <v>6</v>
      </c>
      <c r="G912" s="49" t="s">
        <v>17104</v>
      </c>
      <c r="H912" s="49" t="s">
        <v>217</v>
      </c>
      <c r="I912" s="53" t="s">
        <v>17105</v>
      </c>
      <c r="J912" s="55" t="s">
        <v>1182</v>
      </c>
      <c r="K912" s="49" t="s">
        <v>129</v>
      </c>
      <c r="L912" s="49" t="s">
        <v>17116</v>
      </c>
      <c r="M912" s="49" t="s">
        <v>57</v>
      </c>
      <c r="N912" s="57" t="s">
        <v>17117</v>
      </c>
      <c r="O912" s="57">
        <v>1968</v>
      </c>
      <c r="P912" s="57">
        <v>9942</v>
      </c>
      <c r="Q912" s="49">
        <v>443</v>
      </c>
      <c r="R912" s="49" t="s">
        <v>60</v>
      </c>
      <c r="S912" s="59" t="s">
        <v>60</v>
      </c>
      <c r="T912" s="47" t="s">
        <v>17108</v>
      </c>
      <c r="U912" s="49" t="s">
        <v>62</v>
      </c>
      <c r="V912" s="57" t="s">
        <v>17109</v>
      </c>
      <c r="W912" s="61" t="s">
        <v>1048</v>
      </c>
      <c r="X912" s="61" t="s">
        <v>65</v>
      </c>
      <c r="Y912" s="61">
        <v>41836</v>
      </c>
      <c r="Z912" s="49">
        <v>22</v>
      </c>
      <c r="AA912" s="49">
        <v>268</v>
      </c>
      <c r="AB912" s="49" t="s">
        <v>66</v>
      </c>
      <c r="AC912" s="49">
        <v>159654</v>
      </c>
      <c r="AD912" s="49" t="s">
        <v>17029</v>
      </c>
      <c r="AE912" s="57">
        <v>20</v>
      </c>
      <c r="AF912" s="57" t="s">
        <v>68</v>
      </c>
      <c r="AG912" s="49" t="s">
        <v>229</v>
      </c>
      <c r="AH912" s="49"/>
      <c r="AI912" s="49">
        <v>46.87</v>
      </c>
      <c r="AJ912" s="49">
        <v>48.72</v>
      </c>
      <c r="AK912" s="57">
        <v>5.82</v>
      </c>
      <c r="AL912" s="26">
        <f t="shared" si="35"/>
        <v>3.7972085385878519E-2</v>
      </c>
      <c r="AM912" s="55" t="s">
        <v>230</v>
      </c>
      <c r="AN912" s="49" t="s">
        <v>16971</v>
      </c>
      <c r="AO912" s="49" t="s">
        <v>17101</v>
      </c>
      <c r="AP912" s="63" t="s">
        <v>16972</v>
      </c>
      <c r="AQ912" s="27" t="str">
        <f t="shared" si="33"/>
        <v>Record Complete</v>
      </c>
      <c r="AR912" s="53" t="s">
        <v>17111</v>
      </c>
      <c r="AS912" s="5" t="str">
        <f t="shared" si="34"/>
        <v/>
      </c>
      <c r="AT912" t="s">
        <v>17200</v>
      </c>
    </row>
    <row r="913" spans="1:46" ht="15.75" thickBot="1" x14ac:dyDescent="0.3">
      <c r="A913" s="29" t="s">
        <v>17103</v>
      </c>
      <c r="B913" s="31">
        <v>1208</v>
      </c>
      <c r="C913" s="31" t="s">
        <v>213</v>
      </c>
      <c r="D913" s="31" t="s">
        <v>310</v>
      </c>
      <c r="E913" s="51" t="str">
        <f ca="1">IF(ISERROR(INDIRECT(CONCATENATE("FIPs_codes!",ADDRESS((MATCH($D913,INDIRECT($C913),0)+MATCH($C913,FIPs_codes!$G$1:$G$3296,0)-1),COLUMN(FIPs_codes!A911))))),"",INDIRECT(CONCATENATE("FIPs_codes!",ADDRESS((MATCH($D913,INDIRECT($C913),0)+MATCH($C913,FIPs_codes!$G$1:$G$3296,0)-1),COLUMN(FIPs_codes!A911)))))</f>
        <v>40093</v>
      </c>
      <c r="F913" s="51">
        <f ca="1">IF(ISERROR(INDIRECT(CONCATENATE("FIPs_codes!",ADDRESS((MATCH($D913,INDIRECT($C913),0)+MATCH($C913,FIPs_codes!$G$1:$G$3296,0)-1),COLUMN(FIPs_codes!C911))))),"",INDIRECT(CONCATENATE("FIPs_codes!",ADDRESS((MATCH($D913,INDIRECT($C913),0)+MATCH($C913,FIPs_codes!$G$1:$G$3296,0)-1),COLUMN(FIPs_codes!C911)))))</f>
        <v>6</v>
      </c>
      <c r="G913" s="31" t="s">
        <v>17104</v>
      </c>
      <c r="H913" s="31" t="s">
        <v>217</v>
      </c>
      <c r="I913" s="35" t="s">
        <v>17105</v>
      </c>
      <c r="J913" s="37" t="s">
        <v>1182</v>
      </c>
      <c r="K913" s="31" t="s">
        <v>129</v>
      </c>
      <c r="L913" s="31" t="s">
        <v>17116</v>
      </c>
      <c r="M913" s="31" t="s">
        <v>57</v>
      </c>
      <c r="N913" s="39" t="s">
        <v>17117</v>
      </c>
      <c r="O913" s="39">
        <v>1968</v>
      </c>
      <c r="P913" s="39">
        <v>9942</v>
      </c>
      <c r="Q913" s="31">
        <v>443</v>
      </c>
      <c r="R913" s="31" t="s">
        <v>60</v>
      </c>
      <c r="S913" s="41" t="s">
        <v>60</v>
      </c>
      <c r="T913" s="29" t="s">
        <v>17108</v>
      </c>
      <c r="U913" s="31" t="s">
        <v>62</v>
      </c>
      <c r="V913" s="39" t="s">
        <v>17109</v>
      </c>
      <c r="W913" s="43" t="s">
        <v>1048</v>
      </c>
      <c r="X913" s="43" t="s">
        <v>65</v>
      </c>
      <c r="Y913" s="43">
        <v>41836</v>
      </c>
      <c r="Z913" s="31">
        <v>22</v>
      </c>
      <c r="AA913" s="31">
        <v>268</v>
      </c>
      <c r="AB913" s="31" t="s">
        <v>66</v>
      </c>
      <c r="AC913" s="31">
        <v>159654</v>
      </c>
      <c r="AD913" s="31" t="s">
        <v>17029</v>
      </c>
      <c r="AE913" s="39">
        <v>20</v>
      </c>
      <c r="AF913" s="39" t="s">
        <v>68</v>
      </c>
      <c r="AG913" s="31" t="s">
        <v>229</v>
      </c>
      <c r="AH913" s="31"/>
      <c r="AI913" s="31">
        <v>46.36</v>
      </c>
      <c r="AJ913" s="31">
        <v>49.09</v>
      </c>
      <c r="AK913" s="39">
        <v>5.82</v>
      </c>
      <c r="AL913" s="26">
        <f t="shared" si="35"/>
        <v>5.5612140965573514E-2</v>
      </c>
      <c r="AM913" s="37" t="s">
        <v>230</v>
      </c>
      <c r="AN913" s="31" t="s">
        <v>16971</v>
      </c>
      <c r="AO913" s="31" t="s">
        <v>17101</v>
      </c>
      <c r="AP913" s="63" t="s">
        <v>16972</v>
      </c>
      <c r="AQ913" s="27" t="str">
        <f t="shared" si="33"/>
        <v>Record Complete</v>
      </c>
      <c r="AR913" s="35" t="s">
        <v>17111</v>
      </c>
      <c r="AS913" s="5" t="str">
        <f t="shared" si="34"/>
        <v/>
      </c>
      <c r="AT913" t="s">
        <v>17200</v>
      </c>
    </row>
    <row r="914" spans="1:46" ht="15.75" thickBot="1" x14ac:dyDescent="0.3">
      <c r="A914" s="47" t="s">
        <v>17103</v>
      </c>
      <c r="B914" s="49">
        <v>1208</v>
      </c>
      <c r="C914" s="49" t="s">
        <v>213</v>
      </c>
      <c r="D914" s="49" t="s">
        <v>310</v>
      </c>
      <c r="E914" s="51" t="str">
        <f ca="1">IF(ISERROR(INDIRECT(CONCATENATE("FIPs_codes!",ADDRESS((MATCH($D914,INDIRECT($C914),0)+MATCH($C914,FIPs_codes!$G$1:$G$3296,0)-1),COLUMN(FIPs_codes!A912))))),"",INDIRECT(CONCATENATE("FIPs_codes!",ADDRESS((MATCH($D914,INDIRECT($C914),0)+MATCH($C914,FIPs_codes!$G$1:$G$3296,0)-1),COLUMN(FIPs_codes!A912)))))</f>
        <v>40093</v>
      </c>
      <c r="F914" s="51">
        <f ca="1">IF(ISERROR(INDIRECT(CONCATENATE("FIPs_codes!",ADDRESS((MATCH($D914,INDIRECT($C914),0)+MATCH($C914,FIPs_codes!$G$1:$G$3296,0)-1),COLUMN(FIPs_codes!C912))))),"",INDIRECT(CONCATENATE("FIPs_codes!",ADDRESS((MATCH($D914,INDIRECT($C914),0)+MATCH($C914,FIPs_codes!$G$1:$G$3296,0)-1),COLUMN(FIPs_codes!C912)))))</f>
        <v>6</v>
      </c>
      <c r="G914" s="49" t="s">
        <v>17104</v>
      </c>
      <c r="H914" s="49" t="s">
        <v>217</v>
      </c>
      <c r="I914" s="53" t="s">
        <v>17105</v>
      </c>
      <c r="J914" s="55" t="s">
        <v>1182</v>
      </c>
      <c r="K914" s="49" t="s">
        <v>129</v>
      </c>
      <c r="L914" s="49" t="s">
        <v>17116</v>
      </c>
      <c r="M914" s="49" t="s">
        <v>57</v>
      </c>
      <c r="N914" s="57" t="s">
        <v>17117</v>
      </c>
      <c r="O914" s="57">
        <v>1968</v>
      </c>
      <c r="P914" s="57">
        <v>9942</v>
      </c>
      <c r="Q914" s="49">
        <v>443</v>
      </c>
      <c r="R914" s="49" t="s">
        <v>60</v>
      </c>
      <c r="S914" s="59" t="s">
        <v>60</v>
      </c>
      <c r="T914" s="47" t="s">
        <v>17108</v>
      </c>
      <c r="U914" s="49" t="s">
        <v>62</v>
      </c>
      <c r="V914" s="57" t="s">
        <v>17109</v>
      </c>
      <c r="W914" s="61" t="s">
        <v>1048</v>
      </c>
      <c r="X914" s="61" t="s">
        <v>65</v>
      </c>
      <c r="Y914" s="61">
        <v>41836</v>
      </c>
      <c r="Z914" s="49">
        <v>22</v>
      </c>
      <c r="AA914" s="49">
        <v>268</v>
      </c>
      <c r="AB914" s="49" t="s">
        <v>66</v>
      </c>
      <c r="AC914" s="49">
        <v>159654</v>
      </c>
      <c r="AD914" s="49" t="s">
        <v>17029</v>
      </c>
      <c r="AE914" s="57">
        <v>20</v>
      </c>
      <c r="AF914" s="57" t="s">
        <v>68</v>
      </c>
      <c r="AG914" s="49" t="s">
        <v>229</v>
      </c>
      <c r="AH914" s="49"/>
      <c r="AI914" s="49">
        <v>47.75</v>
      </c>
      <c r="AJ914" s="49">
        <v>50.21</v>
      </c>
      <c r="AK914" s="57">
        <v>5.94</v>
      </c>
      <c r="AL914" s="26">
        <f t="shared" si="35"/>
        <v>4.8994224258115927E-2</v>
      </c>
      <c r="AM914" s="55" t="s">
        <v>230</v>
      </c>
      <c r="AN914" s="49" t="s">
        <v>16971</v>
      </c>
      <c r="AO914" s="49" t="s">
        <v>17101</v>
      </c>
      <c r="AP914" s="63" t="s">
        <v>16972</v>
      </c>
      <c r="AQ914" s="27" t="str">
        <f t="shared" si="33"/>
        <v>Record Complete</v>
      </c>
      <c r="AR914" s="53" t="s">
        <v>17111</v>
      </c>
      <c r="AS914" s="5" t="str">
        <f t="shared" si="34"/>
        <v/>
      </c>
      <c r="AT914" t="s">
        <v>17200</v>
      </c>
    </row>
    <row r="915" spans="1:46" ht="15.75" thickBot="1" x14ac:dyDescent="0.3">
      <c r="A915" s="48" t="s">
        <v>17103</v>
      </c>
      <c r="B915" s="50">
        <v>1208</v>
      </c>
      <c r="C915" s="50" t="s">
        <v>213</v>
      </c>
      <c r="D915" s="50" t="s">
        <v>310</v>
      </c>
      <c r="E915" s="51" t="str">
        <f ca="1">IF(ISERROR(INDIRECT(CONCATENATE("FIPs_codes!",ADDRESS((MATCH($D915,INDIRECT($C915),0)+MATCH($C915,FIPs_codes!$G$1:$G$3296,0)-1),COLUMN(FIPs_codes!A913))))),"",INDIRECT(CONCATENATE("FIPs_codes!",ADDRESS((MATCH($D915,INDIRECT($C915),0)+MATCH($C915,FIPs_codes!$G$1:$G$3296,0)-1),COLUMN(FIPs_codes!A913)))))</f>
        <v>40093</v>
      </c>
      <c r="F915" s="51">
        <f ca="1">IF(ISERROR(INDIRECT(CONCATENATE("FIPs_codes!",ADDRESS((MATCH($D915,INDIRECT($C915),0)+MATCH($C915,FIPs_codes!$G$1:$G$3296,0)-1),COLUMN(FIPs_codes!C913))))),"",INDIRECT(CONCATENATE("FIPs_codes!",ADDRESS((MATCH($D915,INDIRECT($C915),0)+MATCH($C915,FIPs_codes!$G$1:$G$3296,0)-1),COLUMN(FIPs_codes!C913)))))</f>
        <v>6</v>
      </c>
      <c r="G915" s="50" t="s">
        <v>17104</v>
      </c>
      <c r="H915" s="50" t="s">
        <v>217</v>
      </c>
      <c r="I915" s="54" t="s">
        <v>17105</v>
      </c>
      <c r="J915" s="56" t="s">
        <v>1182</v>
      </c>
      <c r="K915" s="50" t="s">
        <v>129</v>
      </c>
      <c r="L915" s="50" t="s">
        <v>17116</v>
      </c>
      <c r="M915" s="50" t="s">
        <v>57</v>
      </c>
      <c r="N915" s="58" t="s">
        <v>17117</v>
      </c>
      <c r="O915" s="58">
        <v>1968</v>
      </c>
      <c r="P915" s="58">
        <v>9942</v>
      </c>
      <c r="Q915" s="50">
        <v>443</v>
      </c>
      <c r="R915" s="50" t="s">
        <v>60</v>
      </c>
      <c r="S915" s="60" t="s">
        <v>60</v>
      </c>
      <c r="T915" s="48" t="s">
        <v>17108</v>
      </c>
      <c r="U915" s="50" t="s">
        <v>62</v>
      </c>
      <c r="V915" s="58" t="s">
        <v>17109</v>
      </c>
      <c r="W915" s="62" t="s">
        <v>1048</v>
      </c>
      <c r="X915" s="62" t="s">
        <v>65</v>
      </c>
      <c r="Y915" s="62">
        <v>41836</v>
      </c>
      <c r="Z915" s="50">
        <v>22</v>
      </c>
      <c r="AA915" s="50">
        <v>268</v>
      </c>
      <c r="AB915" s="50" t="s">
        <v>66</v>
      </c>
      <c r="AC915" s="50">
        <v>159654</v>
      </c>
      <c r="AD915" s="50" t="s">
        <v>17029</v>
      </c>
      <c r="AE915" s="58">
        <v>20</v>
      </c>
      <c r="AF915" s="58" t="s">
        <v>68</v>
      </c>
      <c r="AG915" s="50" t="s">
        <v>229</v>
      </c>
      <c r="AH915" s="50"/>
      <c r="AI915" s="50">
        <v>48.39</v>
      </c>
      <c r="AJ915" s="50">
        <v>50.51</v>
      </c>
      <c r="AK915" s="58">
        <v>5.98</v>
      </c>
      <c r="AL915" s="26">
        <f t="shared" si="35"/>
        <v>4.1971886755097949E-2</v>
      </c>
      <c r="AM915" s="56" t="s">
        <v>230</v>
      </c>
      <c r="AN915" s="50" t="s">
        <v>16971</v>
      </c>
      <c r="AO915" s="50" t="s">
        <v>17101</v>
      </c>
      <c r="AP915" s="46" t="s">
        <v>16972</v>
      </c>
      <c r="AQ915" s="27" t="str">
        <f t="shared" si="33"/>
        <v>Record Complete</v>
      </c>
      <c r="AR915" s="54" t="s">
        <v>17110</v>
      </c>
      <c r="AS915" s="5" t="str">
        <f t="shared" si="34"/>
        <v/>
      </c>
      <c r="AT915" t="s">
        <v>17200</v>
      </c>
    </row>
    <row r="916" spans="1:46" ht="15.75" thickBot="1" x14ac:dyDescent="0.3">
      <c r="A916" s="30" t="s">
        <v>17103</v>
      </c>
      <c r="B916" s="32">
        <v>1208</v>
      </c>
      <c r="C916" s="32" t="s">
        <v>213</v>
      </c>
      <c r="D916" s="32" t="s">
        <v>310</v>
      </c>
      <c r="E916" s="51" t="str">
        <f ca="1">IF(ISERROR(INDIRECT(CONCATENATE("FIPs_codes!",ADDRESS((MATCH($D916,INDIRECT($C916),0)+MATCH($C916,FIPs_codes!$G$1:$G$3296,0)-1),COLUMN(FIPs_codes!A914))))),"",INDIRECT(CONCATENATE("FIPs_codes!",ADDRESS((MATCH($D916,INDIRECT($C916),0)+MATCH($C916,FIPs_codes!$G$1:$G$3296,0)-1),COLUMN(FIPs_codes!A914)))))</f>
        <v>40093</v>
      </c>
      <c r="F916" s="51">
        <f ca="1">IF(ISERROR(INDIRECT(CONCATENATE("FIPs_codes!",ADDRESS((MATCH($D916,INDIRECT($C916),0)+MATCH($C916,FIPs_codes!$G$1:$G$3296,0)-1),COLUMN(FIPs_codes!C914))))),"",INDIRECT(CONCATENATE("FIPs_codes!",ADDRESS((MATCH($D916,INDIRECT($C916),0)+MATCH($C916,FIPs_codes!$G$1:$G$3296,0)-1),COLUMN(FIPs_codes!C914)))))</f>
        <v>6</v>
      </c>
      <c r="G916" s="32" t="s">
        <v>17104</v>
      </c>
      <c r="H916" s="32" t="s">
        <v>217</v>
      </c>
      <c r="I916" s="36" t="s">
        <v>17105</v>
      </c>
      <c r="J916" s="38" t="s">
        <v>1182</v>
      </c>
      <c r="K916" s="32" t="s">
        <v>129</v>
      </c>
      <c r="L916" s="32" t="s">
        <v>17116</v>
      </c>
      <c r="M916" s="32" t="s">
        <v>57</v>
      </c>
      <c r="N916" s="40" t="s">
        <v>17117</v>
      </c>
      <c r="O916" s="40">
        <v>1968</v>
      </c>
      <c r="P916" s="40">
        <v>9942</v>
      </c>
      <c r="Q916" s="32">
        <v>443</v>
      </c>
      <c r="R916" s="32" t="s">
        <v>60</v>
      </c>
      <c r="S916" s="42" t="s">
        <v>60</v>
      </c>
      <c r="T916" s="30" t="s">
        <v>17108</v>
      </c>
      <c r="U916" s="32" t="s">
        <v>62</v>
      </c>
      <c r="V916" s="40" t="s">
        <v>17109</v>
      </c>
      <c r="W916" s="44" t="s">
        <v>1048</v>
      </c>
      <c r="X916" s="44" t="s">
        <v>65</v>
      </c>
      <c r="Y916" s="44">
        <v>41836</v>
      </c>
      <c r="Z916" s="32">
        <v>22</v>
      </c>
      <c r="AA916" s="32">
        <v>268</v>
      </c>
      <c r="AB916" s="32" t="s">
        <v>66</v>
      </c>
      <c r="AC916" s="32">
        <v>159654</v>
      </c>
      <c r="AD916" s="32" t="s">
        <v>17029</v>
      </c>
      <c r="AE916" s="40">
        <v>20</v>
      </c>
      <c r="AF916" s="40" t="s">
        <v>68</v>
      </c>
      <c r="AG916" s="32" t="s">
        <v>229</v>
      </c>
      <c r="AH916" s="32"/>
      <c r="AI916" s="32">
        <v>48.63</v>
      </c>
      <c r="AJ916" s="32">
        <v>50.93</v>
      </c>
      <c r="AK916" s="40">
        <v>6.14</v>
      </c>
      <c r="AL916" s="150">
        <f t="shared" si="35"/>
        <v>4.5160023561751368E-2</v>
      </c>
      <c r="AM916" s="38" t="s">
        <v>230</v>
      </c>
      <c r="AN916" s="32" t="s">
        <v>16971</v>
      </c>
      <c r="AO916" s="32" t="s">
        <v>17101</v>
      </c>
      <c r="AP916" s="46" t="s">
        <v>16972</v>
      </c>
      <c r="AQ916" s="27" t="str">
        <f t="shared" si="33"/>
        <v>Record Complete</v>
      </c>
      <c r="AR916" s="36" t="s">
        <v>17110</v>
      </c>
      <c r="AS916" s="5" t="str">
        <f t="shared" si="34"/>
        <v/>
      </c>
      <c r="AT916" t="s">
        <v>17200</v>
      </c>
    </row>
    <row r="917" spans="1:46" ht="15.75" thickBot="1" x14ac:dyDescent="0.3">
      <c r="A917" s="48" t="s">
        <v>17103</v>
      </c>
      <c r="B917" s="50">
        <v>1208</v>
      </c>
      <c r="C917" s="50" t="s">
        <v>213</v>
      </c>
      <c r="D917" s="50" t="s">
        <v>310</v>
      </c>
      <c r="E917" s="51" t="str">
        <f ca="1">IF(ISERROR(INDIRECT(CONCATENATE("FIPs_codes!",ADDRESS((MATCH($D917,INDIRECT($C917),0)+MATCH($C917,FIPs_codes!$G$1:$G$3296,0)-1),COLUMN(FIPs_codes!A915))))),"",INDIRECT(CONCATENATE("FIPs_codes!",ADDRESS((MATCH($D917,INDIRECT($C917),0)+MATCH($C917,FIPs_codes!$G$1:$G$3296,0)-1),COLUMN(FIPs_codes!A915)))))</f>
        <v>40093</v>
      </c>
      <c r="F917" s="51">
        <f ca="1">IF(ISERROR(INDIRECT(CONCATENATE("FIPs_codes!",ADDRESS((MATCH($D917,INDIRECT($C917),0)+MATCH($C917,FIPs_codes!$G$1:$G$3296,0)-1),COLUMN(FIPs_codes!C915))))),"",INDIRECT(CONCATENATE("FIPs_codes!",ADDRESS((MATCH($D917,INDIRECT($C917),0)+MATCH($C917,FIPs_codes!$G$1:$G$3296,0)-1),COLUMN(FIPs_codes!C915)))))</f>
        <v>6</v>
      </c>
      <c r="G917" s="50" t="s">
        <v>17104</v>
      </c>
      <c r="H917" s="50" t="s">
        <v>217</v>
      </c>
      <c r="I917" s="54" t="s">
        <v>17105</v>
      </c>
      <c r="J917" s="56" t="s">
        <v>1182</v>
      </c>
      <c r="K917" s="50" t="s">
        <v>129</v>
      </c>
      <c r="L917" s="50" t="s">
        <v>17116</v>
      </c>
      <c r="M917" s="50" t="s">
        <v>57</v>
      </c>
      <c r="N917" s="58" t="s">
        <v>17117</v>
      </c>
      <c r="O917" s="58">
        <v>1968</v>
      </c>
      <c r="P917" s="58">
        <v>9942</v>
      </c>
      <c r="Q917" s="50">
        <v>443</v>
      </c>
      <c r="R917" s="50" t="s">
        <v>60</v>
      </c>
      <c r="S917" s="60" t="s">
        <v>60</v>
      </c>
      <c r="T917" s="48" t="s">
        <v>17108</v>
      </c>
      <c r="U917" s="50" t="s">
        <v>62</v>
      </c>
      <c r="V917" s="58" t="s">
        <v>17109</v>
      </c>
      <c r="W917" s="62" t="s">
        <v>1048</v>
      </c>
      <c r="X917" s="62" t="s">
        <v>65</v>
      </c>
      <c r="Y917" s="62">
        <v>41836</v>
      </c>
      <c r="Z917" s="50">
        <v>22</v>
      </c>
      <c r="AA917" s="50">
        <v>268</v>
      </c>
      <c r="AB917" s="50" t="s">
        <v>66</v>
      </c>
      <c r="AC917" s="50">
        <v>159654</v>
      </c>
      <c r="AD917" s="50" t="s">
        <v>17029</v>
      </c>
      <c r="AE917" s="58">
        <v>20</v>
      </c>
      <c r="AF917" s="58" t="s">
        <v>68</v>
      </c>
      <c r="AG917" s="50" t="s">
        <v>229</v>
      </c>
      <c r="AH917" s="50"/>
      <c r="AI917" s="50">
        <v>49.59</v>
      </c>
      <c r="AJ917" s="50">
        <v>51.51</v>
      </c>
      <c r="AK917" s="58">
        <v>6.07</v>
      </c>
      <c r="AL917" s="26">
        <f t="shared" si="35"/>
        <v>3.7274315666860701E-2</v>
      </c>
      <c r="AM917" s="56" t="s">
        <v>230</v>
      </c>
      <c r="AN917" s="50" t="s">
        <v>16971</v>
      </c>
      <c r="AO917" s="50" t="s">
        <v>17101</v>
      </c>
      <c r="AP917" s="46" t="s">
        <v>16972</v>
      </c>
      <c r="AQ917" s="27" t="str">
        <f t="shared" si="33"/>
        <v>Record Complete</v>
      </c>
      <c r="AR917" s="54" t="s">
        <v>17110</v>
      </c>
      <c r="AS917" s="5" t="str">
        <f t="shared" si="34"/>
        <v/>
      </c>
      <c r="AT917" t="s">
        <v>17200</v>
      </c>
    </row>
    <row r="918" spans="1:46" ht="15.75" thickBot="1" x14ac:dyDescent="0.3">
      <c r="A918" s="30" t="s">
        <v>17103</v>
      </c>
      <c r="B918" s="32">
        <v>1208</v>
      </c>
      <c r="C918" s="32" t="s">
        <v>213</v>
      </c>
      <c r="D918" s="32" t="s">
        <v>310</v>
      </c>
      <c r="E918" s="51" t="str">
        <f ca="1">IF(ISERROR(INDIRECT(CONCATENATE("FIPs_codes!",ADDRESS((MATCH($D918,INDIRECT($C918),0)+MATCH($C918,FIPs_codes!$G$1:$G$3296,0)-1),COLUMN(FIPs_codes!A916))))),"",INDIRECT(CONCATENATE("FIPs_codes!",ADDRESS((MATCH($D918,INDIRECT($C918),0)+MATCH($C918,FIPs_codes!$G$1:$G$3296,0)-1),COLUMN(FIPs_codes!A916)))))</f>
        <v>40093</v>
      </c>
      <c r="F918" s="51">
        <f ca="1">IF(ISERROR(INDIRECT(CONCATENATE("FIPs_codes!",ADDRESS((MATCH($D918,INDIRECT($C918),0)+MATCH($C918,FIPs_codes!$G$1:$G$3296,0)-1),COLUMN(FIPs_codes!C916))))),"",INDIRECT(CONCATENATE("FIPs_codes!",ADDRESS((MATCH($D918,INDIRECT($C918),0)+MATCH($C918,FIPs_codes!$G$1:$G$3296,0)-1),COLUMN(FIPs_codes!C916)))))</f>
        <v>6</v>
      </c>
      <c r="G918" s="32" t="s">
        <v>17104</v>
      </c>
      <c r="H918" s="32" t="s">
        <v>217</v>
      </c>
      <c r="I918" s="54" t="s">
        <v>17105</v>
      </c>
      <c r="J918" s="38" t="s">
        <v>1182</v>
      </c>
      <c r="K918" s="32" t="s">
        <v>129</v>
      </c>
      <c r="L918" s="32" t="s">
        <v>17116</v>
      </c>
      <c r="M918" s="32" t="s">
        <v>57</v>
      </c>
      <c r="N918" s="40" t="s">
        <v>17117</v>
      </c>
      <c r="O918" s="40">
        <v>1968</v>
      </c>
      <c r="P918" s="40">
        <v>9942</v>
      </c>
      <c r="Q918" s="32">
        <v>443</v>
      </c>
      <c r="R918" s="32" t="s">
        <v>60</v>
      </c>
      <c r="S918" s="42" t="s">
        <v>60</v>
      </c>
      <c r="T918" s="30" t="s">
        <v>17108</v>
      </c>
      <c r="U918" s="32" t="s">
        <v>62</v>
      </c>
      <c r="V918" s="40" t="s">
        <v>17109</v>
      </c>
      <c r="W918" s="44" t="s">
        <v>1048</v>
      </c>
      <c r="X918" s="44" t="s">
        <v>65</v>
      </c>
      <c r="Y918" s="44">
        <v>41836</v>
      </c>
      <c r="Z918" s="32">
        <v>22</v>
      </c>
      <c r="AA918" s="32">
        <v>268</v>
      </c>
      <c r="AB918" s="32" t="s">
        <v>66</v>
      </c>
      <c r="AC918" s="32">
        <v>159654</v>
      </c>
      <c r="AD918" s="32" t="s">
        <v>17029</v>
      </c>
      <c r="AE918" s="40">
        <v>20</v>
      </c>
      <c r="AF918" s="40" t="s">
        <v>68</v>
      </c>
      <c r="AG918" s="32" t="s">
        <v>229</v>
      </c>
      <c r="AH918" s="32"/>
      <c r="AI918" s="32">
        <v>49.65</v>
      </c>
      <c r="AJ918" s="32">
        <v>52.17</v>
      </c>
      <c r="AK918" s="40">
        <v>6.22</v>
      </c>
      <c r="AL918" s="26">
        <f t="shared" si="35"/>
        <v>4.8303622771707938E-2</v>
      </c>
      <c r="AM918" s="38" t="s">
        <v>230</v>
      </c>
      <c r="AN918" s="32" t="s">
        <v>16971</v>
      </c>
      <c r="AO918" s="32" t="s">
        <v>17101</v>
      </c>
      <c r="AP918" s="46" t="s">
        <v>16972</v>
      </c>
      <c r="AQ918" s="27" t="str">
        <f t="shared" si="33"/>
        <v>Record Complete</v>
      </c>
      <c r="AR918" s="36" t="s">
        <v>17110</v>
      </c>
      <c r="AS918" s="5" t="str">
        <f t="shared" si="34"/>
        <v/>
      </c>
      <c r="AT918" t="s">
        <v>17200</v>
      </c>
    </row>
    <row r="919" spans="1:46" ht="15.75" thickBot="1" x14ac:dyDescent="0.3">
      <c r="A919" s="48" t="s">
        <v>17103</v>
      </c>
      <c r="B919" s="50">
        <v>1208</v>
      </c>
      <c r="C919" s="50" t="s">
        <v>213</v>
      </c>
      <c r="D919" s="50" t="s">
        <v>310</v>
      </c>
      <c r="E919" s="51" t="str">
        <f ca="1">IF(ISERROR(INDIRECT(CONCATENATE("FIPs_codes!",ADDRESS((MATCH($D919,INDIRECT($C919),0)+MATCH($C919,FIPs_codes!$G$1:$G$3296,0)-1),COLUMN(FIPs_codes!A917))))),"",INDIRECT(CONCATENATE("FIPs_codes!",ADDRESS((MATCH($D919,INDIRECT($C919),0)+MATCH($C919,FIPs_codes!$G$1:$G$3296,0)-1),COLUMN(FIPs_codes!A917)))))</f>
        <v>40093</v>
      </c>
      <c r="F919" s="51">
        <f ca="1">IF(ISERROR(INDIRECT(CONCATENATE("FIPs_codes!",ADDRESS((MATCH($D919,INDIRECT($C919),0)+MATCH($C919,FIPs_codes!$G$1:$G$3296,0)-1),COLUMN(FIPs_codes!C917))))),"",INDIRECT(CONCATENATE("FIPs_codes!",ADDRESS((MATCH($D919,INDIRECT($C919),0)+MATCH($C919,FIPs_codes!$G$1:$G$3296,0)-1),COLUMN(FIPs_codes!C917)))))</f>
        <v>6</v>
      </c>
      <c r="G919" s="50" t="s">
        <v>17104</v>
      </c>
      <c r="H919" s="50" t="s">
        <v>217</v>
      </c>
      <c r="I919" s="54" t="s">
        <v>17105</v>
      </c>
      <c r="J919" s="56" t="s">
        <v>1182</v>
      </c>
      <c r="K919" s="50" t="s">
        <v>129</v>
      </c>
      <c r="L919" s="50" t="s">
        <v>17116</v>
      </c>
      <c r="M919" s="50" t="s">
        <v>57</v>
      </c>
      <c r="N919" s="58" t="s">
        <v>17117</v>
      </c>
      <c r="O919" s="58">
        <v>1968</v>
      </c>
      <c r="P919" s="58">
        <v>9942</v>
      </c>
      <c r="Q919" s="50">
        <v>443</v>
      </c>
      <c r="R919" s="50" t="s">
        <v>60</v>
      </c>
      <c r="S919" s="60" t="s">
        <v>60</v>
      </c>
      <c r="T919" s="48" t="s">
        <v>17108</v>
      </c>
      <c r="U919" s="50" t="s">
        <v>62</v>
      </c>
      <c r="V919" s="58" t="s">
        <v>17109</v>
      </c>
      <c r="W919" s="62" t="s">
        <v>1048</v>
      </c>
      <c r="X919" s="62" t="s">
        <v>65</v>
      </c>
      <c r="Y919" s="62">
        <v>41836</v>
      </c>
      <c r="Z919" s="50">
        <v>22</v>
      </c>
      <c r="AA919" s="50">
        <v>268</v>
      </c>
      <c r="AB919" s="50" t="s">
        <v>66</v>
      </c>
      <c r="AC919" s="50">
        <v>159654</v>
      </c>
      <c r="AD919" s="50" t="s">
        <v>17029</v>
      </c>
      <c r="AE919" s="58">
        <v>20</v>
      </c>
      <c r="AF919" s="58" t="s">
        <v>68</v>
      </c>
      <c r="AG919" s="50" t="s">
        <v>229</v>
      </c>
      <c r="AH919" s="50"/>
      <c r="AI919" s="50">
        <v>50.66</v>
      </c>
      <c r="AJ919" s="50">
        <v>52.71</v>
      </c>
      <c r="AK919" s="58">
        <v>6.13</v>
      </c>
      <c r="AL919" s="26">
        <f t="shared" si="35"/>
        <v>3.889205084424216E-2</v>
      </c>
      <c r="AM919" s="56" t="s">
        <v>230</v>
      </c>
      <c r="AN919" s="50" t="s">
        <v>16971</v>
      </c>
      <c r="AO919" s="50" t="s">
        <v>17101</v>
      </c>
      <c r="AP919" s="46" t="s">
        <v>16972</v>
      </c>
      <c r="AQ919" s="27" t="str">
        <f t="shared" si="33"/>
        <v>Record Complete</v>
      </c>
      <c r="AR919" s="54" t="s">
        <v>17110</v>
      </c>
      <c r="AS919" s="5" t="str">
        <f t="shared" si="34"/>
        <v/>
      </c>
      <c r="AT919" t="s">
        <v>17200</v>
      </c>
    </row>
    <row r="920" spans="1:46" ht="15.75" thickBot="1" x14ac:dyDescent="0.3">
      <c r="A920" s="47" t="s">
        <v>17103</v>
      </c>
      <c r="B920" s="49">
        <v>1208</v>
      </c>
      <c r="C920" s="49" t="s">
        <v>213</v>
      </c>
      <c r="D920" s="49" t="s">
        <v>310</v>
      </c>
      <c r="E920" s="51" t="str">
        <f ca="1">IF(ISERROR(INDIRECT(CONCATENATE("FIPs_codes!",ADDRESS((MATCH($D920,INDIRECT($C920),0)+MATCH($C920,FIPs_codes!$G$1:$G$3296,0)-1),COLUMN(FIPs_codes!A918))))),"",INDIRECT(CONCATENATE("FIPs_codes!",ADDRESS((MATCH($D920,INDIRECT($C920),0)+MATCH($C920,FIPs_codes!$G$1:$G$3296,0)-1),COLUMN(FIPs_codes!A918)))))</f>
        <v>40093</v>
      </c>
      <c r="F920" s="51">
        <f ca="1">IF(ISERROR(INDIRECT(CONCATENATE("FIPs_codes!",ADDRESS((MATCH($D920,INDIRECT($C920),0)+MATCH($C920,FIPs_codes!$G$1:$G$3296,0)-1),COLUMN(FIPs_codes!C918))))),"",INDIRECT(CONCATENATE("FIPs_codes!",ADDRESS((MATCH($D920,INDIRECT($C920),0)+MATCH($C920,FIPs_codes!$G$1:$G$3296,0)-1),COLUMN(FIPs_codes!C918)))))</f>
        <v>6</v>
      </c>
      <c r="G920" s="49" t="s">
        <v>17104</v>
      </c>
      <c r="H920" s="49" t="s">
        <v>217</v>
      </c>
      <c r="I920" s="53" t="s">
        <v>17105</v>
      </c>
      <c r="J920" s="55" t="s">
        <v>1182</v>
      </c>
      <c r="K920" s="49" t="s">
        <v>129</v>
      </c>
      <c r="L920" s="49" t="s">
        <v>17116</v>
      </c>
      <c r="M920" s="49" t="s">
        <v>57</v>
      </c>
      <c r="N920" s="57" t="s">
        <v>17117</v>
      </c>
      <c r="O920" s="57">
        <v>1968</v>
      </c>
      <c r="P920" s="57">
        <v>9942</v>
      </c>
      <c r="Q920" s="49">
        <v>443</v>
      </c>
      <c r="R920" s="49" t="s">
        <v>60</v>
      </c>
      <c r="S920" s="59" t="s">
        <v>60</v>
      </c>
      <c r="T920" s="47" t="s">
        <v>17108</v>
      </c>
      <c r="U920" s="49" t="s">
        <v>62</v>
      </c>
      <c r="V920" s="57" t="s">
        <v>17109</v>
      </c>
      <c r="W920" s="61" t="s">
        <v>1048</v>
      </c>
      <c r="X920" s="61" t="s">
        <v>65</v>
      </c>
      <c r="Y920" s="61">
        <v>41836</v>
      </c>
      <c r="Z920" s="49">
        <v>24</v>
      </c>
      <c r="AA920" s="49">
        <v>268</v>
      </c>
      <c r="AB920" s="49" t="s">
        <v>66</v>
      </c>
      <c r="AC920" s="49">
        <v>174168</v>
      </c>
      <c r="AD920" s="49" t="s">
        <v>17029</v>
      </c>
      <c r="AE920" s="57">
        <v>20</v>
      </c>
      <c r="AF920" s="57" t="s">
        <v>68</v>
      </c>
      <c r="AG920" s="49" t="s">
        <v>229</v>
      </c>
      <c r="AH920" s="49"/>
      <c r="AI920" s="49">
        <v>50.88</v>
      </c>
      <c r="AJ920" s="49">
        <v>52.76</v>
      </c>
      <c r="AK920" s="57">
        <v>6.35</v>
      </c>
      <c r="AL920" s="150">
        <f t="shared" si="35"/>
        <v>3.5633055344958219E-2</v>
      </c>
      <c r="AM920" s="55" t="s">
        <v>230</v>
      </c>
      <c r="AN920" s="49" t="s">
        <v>16971</v>
      </c>
      <c r="AO920" s="49" t="s">
        <v>17101</v>
      </c>
      <c r="AP920" s="63" t="s">
        <v>16972</v>
      </c>
      <c r="AQ920" s="27" t="str">
        <f t="shared" si="33"/>
        <v>Record Complete</v>
      </c>
      <c r="AR920" s="53" t="s">
        <v>17111</v>
      </c>
      <c r="AS920" s="5" t="str">
        <f t="shared" si="34"/>
        <v/>
      </c>
      <c r="AT920" t="s">
        <v>17200</v>
      </c>
    </row>
    <row r="921" spans="1:46" ht="15.75" thickBot="1" x14ac:dyDescent="0.3">
      <c r="A921" s="29" t="s">
        <v>17103</v>
      </c>
      <c r="B921" s="31">
        <v>1208</v>
      </c>
      <c r="C921" s="31" t="s">
        <v>213</v>
      </c>
      <c r="D921" s="31" t="s">
        <v>310</v>
      </c>
      <c r="E921" s="51" t="str">
        <f ca="1">IF(ISERROR(INDIRECT(CONCATENATE("FIPs_codes!",ADDRESS((MATCH($D921,INDIRECT($C921),0)+MATCH($C921,FIPs_codes!$G$1:$G$3296,0)-1),COLUMN(FIPs_codes!A919))))),"",INDIRECT(CONCATENATE("FIPs_codes!",ADDRESS((MATCH($D921,INDIRECT($C921),0)+MATCH($C921,FIPs_codes!$G$1:$G$3296,0)-1),COLUMN(FIPs_codes!A919)))))</f>
        <v>40093</v>
      </c>
      <c r="F921" s="51">
        <f ca="1">IF(ISERROR(INDIRECT(CONCATENATE("FIPs_codes!",ADDRESS((MATCH($D921,INDIRECT($C921),0)+MATCH($C921,FIPs_codes!$G$1:$G$3296,0)-1),COLUMN(FIPs_codes!C919))))),"",INDIRECT(CONCATENATE("FIPs_codes!",ADDRESS((MATCH($D921,INDIRECT($C921),0)+MATCH($C921,FIPs_codes!$G$1:$G$3296,0)-1),COLUMN(FIPs_codes!C919)))))</f>
        <v>6</v>
      </c>
      <c r="G921" s="31" t="s">
        <v>17104</v>
      </c>
      <c r="H921" s="31" t="s">
        <v>217</v>
      </c>
      <c r="I921" s="35" t="s">
        <v>17105</v>
      </c>
      <c r="J921" s="37" t="s">
        <v>1182</v>
      </c>
      <c r="K921" s="31" t="s">
        <v>129</v>
      </c>
      <c r="L921" s="31" t="s">
        <v>17116</v>
      </c>
      <c r="M921" s="31" t="s">
        <v>57</v>
      </c>
      <c r="N921" s="39" t="s">
        <v>17117</v>
      </c>
      <c r="O921" s="39">
        <v>1968</v>
      </c>
      <c r="P921" s="39">
        <v>9942</v>
      </c>
      <c r="Q921" s="31">
        <v>443</v>
      </c>
      <c r="R921" s="31" t="s">
        <v>60</v>
      </c>
      <c r="S921" s="41" t="s">
        <v>60</v>
      </c>
      <c r="T921" s="29" t="s">
        <v>17108</v>
      </c>
      <c r="U921" s="31" t="s">
        <v>62</v>
      </c>
      <c r="V921" s="39" t="s">
        <v>17109</v>
      </c>
      <c r="W921" s="43" t="s">
        <v>1048</v>
      </c>
      <c r="X921" s="43" t="s">
        <v>65</v>
      </c>
      <c r="Y921" s="43">
        <v>41836</v>
      </c>
      <c r="Z921" s="31">
        <v>22</v>
      </c>
      <c r="AA921" s="31">
        <v>268</v>
      </c>
      <c r="AB921" s="31" t="s">
        <v>66</v>
      </c>
      <c r="AC921" s="31">
        <v>159654</v>
      </c>
      <c r="AD921" s="31" t="s">
        <v>17029</v>
      </c>
      <c r="AE921" s="39">
        <v>20</v>
      </c>
      <c r="AF921" s="39" t="s">
        <v>68</v>
      </c>
      <c r="AG921" s="31" t="s">
        <v>229</v>
      </c>
      <c r="AH921" s="31"/>
      <c r="AI921" s="31">
        <v>51.59</v>
      </c>
      <c r="AJ921" s="31">
        <v>53.64</v>
      </c>
      <c r="AK921" s="39">
        <v>6.35</v>
      </c>
      <c r="AL921" s="26">
        <f t="shared" si="35"/>
        <v>3.8217747949291517E-2</v>
      </c>
      <c r="AM921" s="37" t="s">
        <v>230</v>
      </c>
      <c r="AN921" s="31" t="s">
        <v>16971</v>
      </c>
      <c r="AO921" s="31" t="s">
        <v>17101</v>
      </c>
      <c r="AP921" s="63" t="s">
        <v>16972</v>
      </c>
      <c r="AQ921" s="27" t="str">
        <f t="shared" si="33"/>
        <v>Record Complete</v>
      </c>
      <c r="AR921" s="35" t="s">
        <v>17111</v>
      </c>
      <c r="AS921" s="5" t="str">
        <f t="shared" si="34"/>
        <v/>
      </c>
      <c r="AT921" t="s">
        <v>17200</v>
      </c>
    </row>
    <row r="922" spans="1:46" ht="15.75" thickBot="1" x14ac:dyDescent="0.3">
      <c r="A922" s="30" t="s">
        <v>17103</v>
      </c>
      <c r="B922" s="32">
        <v>1208</v>
      </c>
      <c r="C922" s="32" t="s">
        <v>213</v>
      </c>
      <c r="D922" s="32" t="s">
        <v>310</v>
      </c>
      <c r="E922" s="51" t="str">
        <f ca="1">IF(ISERROR(INDIRECT(CONCATENATE("FIPs_codes!",ADDRESS((MATCH($D922,INDIRECT($C922),0)+MATCH($C922,FIPs_codes!$G$1:$G$3296,0)-1),COLUMN(FIPs_codes!A920))))),"",INDIRECT(CONCATENATE("FIPs_codes!",ADDRESS((MATCH($D922,INDIRECT($C922),0)+MATCH($C922,FIPs_codes!$G$1:$G$3296,0)-1),COLUMN(FIPs_codes!A920)))))</f>
        <v>40093</v>
      </c>
      <c r="F922" s="51">
        <f ca="1">IF(ISERROR(INDIRECT(CONCATENATE("FIPs_codes!",ADDRESS((MATCH($D922,INDIRECT($C922),0)+MATCH($C922,FIPs_codes!$G$1:$G$3296,0)-1),COLUMN(FIPs_codes!C920))))),"",INDIRECT(CONCATENATE("FIPs_codes!",ADDRESS((MATCH($D922,INDIRECT($C922),0)+MATCH($C922,FIPs_codes!$G$1:$G$3296,0)-1),COLUMN(FIPs_codes!C920)))))</f>
        <v>6</v>
      </c>
      <c r="G922" s="32" t="s">
        <v>17104</v>
      </c>
      <c r="H922" s="32" t="s">
        <v>217</v>
      </c>
      <c r="I922" s="36" t="s">
        <v>17105</v>
      </c>
      <c r="J922" s="38" t="s">
        <v>1176</v>
      </c>
      <c r="K922" s="32" t="s">
        <v>129</v>
      </c>
      <c r="L922" s="32" t="s">
        <v>17106</v>
      </c>
      <c r="M922" s="32" t="s">
        <v>57</v>
      </c>
      <c r="N922" s="40" t="s">
        <v>17107</v>
      </c>
      <c r="O922" s="40">
        <v>1958</v>
      </c>
      <c r="P922" s="40">
        <v>9939</v>
      </c>
      <c r="Q922" s="32">
        <v>183</v>
      </c>
      <c r="R922" s="32" t="s">
        <v>60</v>
      </c>
      <c r="S922" s="42" t="s">
        <v>60</v>
      </c>
      <c r="T922" s="30" t="s">
        <v>17108</v>
      </c>
      <c r="U922" s="32" t="s">
        <v>62</v>
      </c>
      <c r="V922" s="40" t="s">
        <v>17109</v>
      </c>
      <c r="W922" s="44" t="s">
        <v>1048</v>
      </c>
      <c r="X922" s="44" t="s">
        <v>65</v>
      </c>
      <c r="Y922" s="44">
        <v>41856</v>
      </c>
      <c r="Z922" s="32">
        <v>56</v>
      </c>
      <c r="AA922" s="32">
        <v>300</v>
      </c>
      <c r="AB922" s="32" t="s">
        <v>66</v>
      </c>
      <c r="AC922" s="32">
        <v>190140</v>
      </c>
      <c r="AD922" s="32" t="s">
        <v>17029</v>
      </c>
      <c r="AE922" s="40">
        <v>20</v>
      </c>
      <c r="AF922" s="40" t="s">
        <v>68</v>
      </c>
      <c r="AG922" s="32" t="s">
        <v>229</v>
      </c>
      <c r="AH922" s="32"/>
      <c r="AI922" s="32">
        <v>138.28</v>
      </c>
      <c r="AJ922" s="32">
        <v>146.27000000000001</v>
      </c>
      <c r="AK922" s="40">
        <v>7.71</v>
      </c>
      <c r="AL922" s="26">
        <f t="shared" si="35"/>
        <v>5.4625008545839945E-2</v>
      </c>
      <c r="AM922" s="38" t="s">
        <v>230</v>
      </c>
      <c r="AN922" s="32" t="s">
        <v>16971</v>
      </c>
      <c r="AO922" s="32" t="s">
        <v>17101</v>
      </c>
      <c r="AP922" s="46" t="s">
        <v>16972</v>
      </c>
      <c r="AQ922" s="27" t="str">
        <f t="shared" si="33"/>
        <v>Record Complete</v>
      </c>
      <c r="AR922" s="36" t="s">
        <v>17110</v>
      </c>
      <c r="AS922" s="5" t="str">
        <f t="shared" si="34"/>
        <v/>
      </c>
      <c r="AT922" t="s">
        <v>17200</v>
      </c>
    </row>
    <row r="923" spans="1:46" ht="15.75" thickBot="1" x14ac:dyDescent="0.3">
      <c r="A923" s="48" t="s">
        <v>17103</v>
      </c>
      <c r="B923" s="50">
        <v>1208</v>
      </c>
      <c r="C923" s="50" t="s">
        <v>213</v>
      </c>
      <c r="D923" s="50" t="s">
        <v>310</v>
      </c>
      <c r="E923" s="51" t="str">
        <f ca="1">IF(ISERROR(INDIRECT(CONCATENATE("FIPs_codes!",ADDRESS((MATCH($D923,INDIRECT($C923),0)+MATCH($C923,FIPs_codes!$G$1:$G$3296,0)-1),COLUMN(FIPs_codes!A921))))),"",INDIRECT(CONCATENATE("FIPs_codes!",ADDRESS((MATCH($D923,INDIRECT($C923),0)+MATCH($C923,FIPs_codes!$G$1:$G$3296,0)-1),COLUMN(FIPs_codes!A921)))))</f>
        <v>40093</v>
      </c>
      <c r="F923" s="51">
        <f ca="1">IF(ISERROR(INDIRECT(CONCATENATE("FIPs_codes!",ADDRESS((MATCH($D923,INDIRECT($C923),0)+MATCH($C923,FIPs_codes!$G$1:$G$3296,0)-1),COLUMN(FIPs_codes!C921))))),"",INDIRECT(CONCATENATE("FIPs_codes!",ADDRESS((MATCH($D923,INDIRECT($C923),0)+MATCH($C923,FIPs_codes!$G$1:$G$3296,0)-1),COLUMN(FIPs_codes!C921)))))</f>
        <v>6</v>
      </c>
      <c r="G923" s="50" t="s">
        <v>17104</v>
      </c>
      <c r="H923" s="50" t="s">
        <v>217</v>
      </c>
      <c r="I923" s="54" t="s">
        <v>17105</v>
      </c>
      <c r="J923" s="56" t="s">
        <v>1176</v>
      </c>
      <c r="K923" s="50" t="s">
        <v>129</v>
      </c>
      <c r="L923" s="50" t="s">
        <v>17106</v>
      </c>
      <c r="M923" s="50" t="s">
        <v>57</v>
      </c>
      <c r="N923" s="58" t="s">
        <v>17107</v>
      </c>
      <c r="O923" s="58">
        <v>1958</v>
      </c>
      <c r="P923" s="58">
        <v>9939</v>
      </c>
      <c r="Q923" s="50">
        <v>183</v>
      </c>
      <c r="R923" s="50" t="s">
        <v>60</v>
      </c>
      <c r="S923" s="60" t="s">
        <v>60</v>
      </c>
      <c r="T923" s="48" t="s">
        <v>17108</v>
      </c>
      <c r="U923" s="50" t="s">
        <v>62</v>
      </c>
      <c r="V923" s="58" t="s">
        <v>17109</v>
      </c>
      <c r="W923" s="62" t="s">
        <v>1048</v>
      </c>
      <c r="X923" s="62" t="s">
        <v>65</v>
      </c>
      <c r="Y923" s="62">
        <v>41856</v>
      </c>
      <c r="Z923" s="50">
        <v>56</v>
      </c>
      <c r="AA923" s="50">
        <v>300</v>
      </c>
      <c r="AB923" s="50" t="s">
        <v>66</v>
      </c>
      <c r="AC923" s="50">
        <v>190141.6</v>
      </c>
      <c r="AD923" s="50" t="s">
        <v>17029</v>
      </c>
      <c r="AE923" s="58">
        <v>20</v>
      </c>
      <c r="AF923" s="58" t="s">
        <v>68</v>
      </c>
      <c r="AG923" s="50" t="s">
        <v>229</v>
      </c>
      <c r="AH923" s="50"/>
      <c r="AI923" s="50">
        <v>139.76</v>
      </c>
      <c r="AJ923" s="50">
        <v>148.27000000000001</v>
      </c>
      <c r="AK923" s="58">
        <v>7.59</v>
      </c>
      <c r="AL923" s="26">
        <f t="shared" si="35"/>
        <v>5.7395292372024134E-2</v>
      </c>
      <c r="AM923" s="56" t="s">
        <v>230</v>
      </c>
      <c r="AN923" s="50" t="s">
        <v>16971</v>
      </c>
      <c r="AO923" s="50" t="s">
        <v>17101</v>
      </c>
      <c r="AP923" s="46" t="s">
        <v>16972</v>
      </c>
      <c r="AQ923" s="27" t="str">
        <f t="shared" si="33"/>
        <v>Record Complete</v>
      </c>
      <c r="AR923" s="54" t="s">
        <v>17110</v>
      </c>
      <c r="AS923" s="5" t="str">
        <f t="shared" si="34"/>
        <v/>
      </c>
      <c r="AT923" t="s">
        <v>17200</v>
      </c>
    </row>
    <row r="924" spans="1:46" ht="15.75" thickBot="1" x14ac:dyDescent="0.3">
      <c r="A924" s="47" t="s">
        <v>17103</v>
      </c>
      <c r="B924" s="49">
        <v>1208</v>
      </c>
      <c r="C924" s="49" t="s">
        <v>213</v>
      </c>
      <c r="D924" s="49" t="s">
        <v>310</v>
      </c>
      <c r="E924" s="51" t="str">
        <f ca="1">IF(ISERROR(INDIRECT(CONCATENATE("FIPs_codes!",ADDRESS((MATCH($D924,INDIRECT($C924),0)+MATCH($C924,FIPs_codes!$G$1:$G$3296,0)-1),COLUMN(FIPs_codes!A922))))),"",INDIRECT(CONCATENATE("FIPs_codes!",ADDRESS((MATCH($D924,INDIRECT($C924),0)+MATCH($C924,FIPs_codes!$G$1:$G$3296,0)-1),COLUMN(FIPs_codes!A922)))))</f>
        <v>40093</v>
      </c>
      <c r="F924" s="51">
        <f ca="1">IF(ISERROR(INDIRECT(CONCATENATE("FIPs_codes!",ADDRESS((MATCH($D924,INDIRECT($C924),0)+MATCH($C924,FIPs_codes!$G$1:$G$3296,0)-1),COLUMN(FIPs_codes!C922))))),"",INDIRECT(CONCATENATE("FIPs_codes!",ADDRESS((MATCH($D924,INDIRECT($C924),0)+MATCH($C924,FIPs_codes!$G$1:$G$3296,0)-1),COLUMN(FIPs_codes!C922)))))</f>
        <v>6</v>
      </c>
      <c r="G924" s="49" t="s">
        <v>17104</v>
      </c>
      <c r="H924" s="49" t="s">
        <v>217</v>
      </c>
      <c r="I924" s="53" t="s">
        <v>17105</v>
      </c>
      <c r="J924" s="55" t="s">
        <v>1176</v>
      </c>
      <c r="K924" s="49" t="s">
        <v>129</v>
      </c>
      <c r="L924" s="49" t="s">
        <v>17106</v>
      </c>
      <c r="M924" s="49" t="s">
        <v>57</v>
      </c>
      <c r="N924" s="57" t="s">
        <v>17107</v>
      </c>
      <c r="O924" s="57">
        <v>1958</v>
      </c>
      <c r="P924" s="57">
        <v>9939</v>
      </c>
      <c r="Q924" s="49">
        <v>183</v>
      </c>
      <c r="R924" s="49" t="s">
        <v>60</v>
      </c>
      <c r="S924" s="59" t="s">
        <v>60</v>
      </c>
      <c r="T924" s="47" t="s">
        <v>17108</v>
      </c>
      <c r="U924" s="49" t="s">
        <v>62</v>
      </c>
      <c r="V924" s="57" t="s">
        <v>17109</v>
      </c>
      <c r="W924" s="61" t="s">
        <v>1048</v>
      </c>
      <c r="X924" s="61" t="s">
        <v>65</v>
      </c>
      <c r="Y924" s="61">
        <v>41856</v>
      </c>
      <c r="Z924" s="49">
        <v>56</v>
      </c>
      <c r="AA924" s="49">
        <v>300</v>
      </c>
      <c r="AB924" s="49" t="s">
        <v>66</v>
      </c>
      <c r="AC924" s="49">
        <v>190140.4</v>
      </c>
      <c r="AD924" s="49" t="s">
        <v>17029</v>
      </c>
      <c r="AE924" s="57">
        <v>20</v>
      </c>
      <c r="AF924" s="57" t="s">
        <v>68</v>
      </c>
      <c r="AG924" s="49" t="s">
        <v>229</v>
      </c>
      <c r="AH924" s="49"/>
      <c r="AI924" s="49">
        <v>140.74</v>
      </c>
      <c r="AJ924" s="49">
        <v>149.03</v>
      </c>
      <c r="AK924" s="57">
        <v>7.72</v>
      </c>
      <c r="AL924" s="26">
        <f t="shared" si="35"/>
        <v>5.5626383949540309E-2</v>
      </c>
      <c r="AM924" s="55" t="s">
        <v>230</v>
      </c>
      <c r="AN924" s="49" t="s">
        <v>16971</v>
      </c>
      <c r="AO924" s="49" t="s">
        <v>17101</v>
      </c>
      <c r="AP924" s="63" t="s">
        <v>16972</v>
      </c>
      <c r="AQ924" s="27" t="str">
        <f t="shared" si="33"/>
        <v>Record Complete</v>
      </c>
      <c r="AR924" s="53" t="s">
        <v>17111</v>
      </c>
      <c r="AS924" s="5" t="str">
        <f t="shared" si="34"/>
        <v/>
      </c>
      <c r="AT924" t="s">
        <v>17200</v>
      </c>
    </row>
    <row r="925" spans="1:46" ht="15.75" thickBot="1" x14ac:dyDescent="0.3">
      <c r="A925" s="29" t="s">
        <v>17103</v>
      </c>
      <c r="B925" s="31">
        <v>1208</v>
      </c>
      <c r="C925" s="31" t="s">
        <v>213</v>
      </c>
      <c r="D925" s="31" t="s">
        <v>310</v>
      </c>
      <c r="E925" s="51" t="str">
        <f ca="1">IF(ISERROR(INDIRECT(CONCATENATE("FIPs_codes!",ADDRESS((MATCH($D925,INDIRECT($C925),0)+MATCH($C925,FIPs_codes!$G$1:$G$3296,0)-1),COLUMN(FIPs_codes!A923))))),"",INDIRECT(CONCATENATE("FIPs_codes!",ADDRESS((MATCH($D925,INDIRECT($C925),0)+MATCH($C925,FIPs_codes!$G$1:$G$3296,0)-1),COLUMN(FIPs_codes!A923)))))</f>
        <v>40093</v>
      </c>
      <c r="F925" s="51">
        <f ca="1">IF(ISERROR(INDIRECT(CONCATENATE("FIPs_codes!",ADDRESS((MATCH($D925,INDIRECT($C925),0)+MATCH($C925,FIPs_codes!$G$1:$G$3296,0)-1),COLUMN(FIPs_codes!C923))))),"",INDIRECT(CONCATENATE("FIPs_codes!",ADDRESS((MATCH($D925,INDIRECT($C925),0)+MATCH($C925,FIPs_codes!$G$1:$G$3296,0)-1),COLUMN(FIPs_codes!C923)))))</f>
        <v>6</v>
      </c>
      <c r="G925" s="31" t="s">
        <v>17104</v>
      </c>
      <c r="H925" s="31" t="s">
        <v>217</v>
      </c>
      <c r="I925" s="35" t="s">
        <v>17105</v>
      </c>
      <c r="J925" s="37" t="s">
        <v>1176</v>
      </c>
      <c r="K925" s="31" t="s">
        <v>129</v>
      </c>
      <c r="L925" s="31" t="s">
        <v>17106</v>
      </c>
      <c r="M925" s="31" t="s">
        <v>57</v>
      </c>
      <c r="N925" s="39" t="s">
        <v>17107</v>
      </c>
      <c r="O925" s="39">
        <v>1958</v>
      </c>
      <c r="P925" s="39">
        <v>9939</v>
      </c>
      <c r="Q925" s="31">
        <v>183</v>
      </c>
      <c r="R925" s="31" t="s">
        <v>60</v>
      </c>
      <c r="S925" s="41" t="s">
        <v>60</v>
      </c>
      <c r="T925" s="29" t="s">
        <v>17108</v>
      </c>
      <c r="U925" s="31" t="s">
        <v>62</v>
      </c>
      <c r="V925" s="39" t="s">
        <v>17109</v>
      </c>
      <c r="W925" s="43" t="s">
        <v>1048</v>
      </c>
      <c r="X925" s="43" t="s">
        <v>65</v>
      </c>
      <c r="Y925" s="43">
        <v>41856</v>
      </c>
      <c r="Z925" s="31">
        <v>56</v>
      </c>
      <c r="AA925" s="31">
        <v>300</v>
      </c>
      <c r="AB925" s="31" t="s">
        <v>66</v>
      </c>
      <c r="AC925" s="31">
        <v>190141.2</v>
      </c>
      <c r="AD925" s="31" t="s">
        <v>17029</v>
      </c>
      <c r="AE925" s="39">
        <v>20</v>
      </c>
      <c r="AF925" s="39" t="s">
        <v>68</v>
      </c>
      <c r="AG925" s="31" t="s">
        <v>229</v>
      </c>
      <c r="AH925" s="31"/>
      <c r="AI925" s="31">
        <v>142.04</v>
      </c>
      <c r="AJ925" s="31">
        <v>149.58000000000001</v>
      </c>
      <c r="AK925" s="39">
        <v>7.63</v>
      </c>
      <c r="AL925" s="26">
        <f t="shared" si="35"/>
        <v>5.0407808530552344E-2</v>
      </c>
      <c r="AM925" s="37" t="s">
        <v>230</v>
      </c>
      <c r="AN925" s="31" t="s">
        <v>16971</v>
      </c>
      <c r="AO925" s="31" t="s">
        <v>17101</v>
      </c>
      <c r="AP925" s="63" t="s">
        <v>16972</v>
      </c>
      <c r="AQ925" s="27" t="str">
        <f t="shared" si="33"/>
        <v>Record Complete</v>
      </c>
      <c r="AR925" s="35" t="s">
        <v>17111</v>
      </c>
      <c r="AS925" s="5" t="str">
        <f t="shared" si="34"/>
        <v/>
      </c>
      <c r="AT925" t="s">
        <v>17200</v>
      </c>
    </row>
    <row r="926" spans="1:46" ht="15.75" thickBot="1" x14ac:dyDescent="0.3">
      <c r="A926" s="47" t="s">
        <v>17103</v>
      </c>
      <c r="B926" s="49">
        <v>1208</v>
      </c>
      <c r="C926" s="49" t="s">
        <v>213</v>
      </c>
      <c r="D926" s="49" t="s">
        <v>310</v>
      </c>
      <c r="E926" s="51" t="str">
        <f ca="1">IF(ISERROR(INDIRECT(CONCATENATE("FIPs_codes!",ADDRESS((MATCH($D926,INDIRECT($C926),0)+MATCH($C926,FIPs_codes!$G$1:$G$3296,0)-1),COLUMN(FIPs_codes!A924))))),"",INDIRECT(CONCATENATE("FIPs_codes!",ADDRESS((MATCH($D926,INDIRECT($C926),0)+MATCH($C926,FIPs_codes!$G$1:$G$3296,0)-1),COLUMN(FIPs_codes!A924)))))</f>
        <v>40093</v>
      </c>
      <c r="F926" s="51">
        <f ca="1">IF(ISERROR(INDIRECT(CONCATENATE("FIPs_codes!",ADDRESS((MATCH($D926,INDIRECT($C926),0)+MATCH($C926,FIPs_codes!$G$1:$G$3296,0)-1),COLUMN(FIPs_codes!C924))))),"",INDIRECT(CONCATENATE("FIPs_codes!",ADDRESS((MATCH($D926,INDIRECT($C926),0)+MATCH($C926,FIPs_codes!$G$1:$G$3296,0)-1),COLUMN(FIPs_codes!C924)))))</f>
        <v>6</v>
      </c>
      <c r="G926" s="49" t="s">
        <v>17104</v>
      </c>
      <c r="H926" s="49" t="s">
        <v>217</v>
      </c>
      <c r="I926" s="53" t="s">
        <v>17105</v>
      </c>
      <c r="J926" s="55" t="s">
        <v>1176</v>
      </c>
      <c r="K926" s="49" t="s">
        <v>129</v>
      </c>
      <c r="L926" s="49" t="s">
        <v>17106</v>
      </c>
      <c r="M926" s="49" t="s">
        <v>57</v>
      </c>
      <c r="N926" s="57" t="s">
        <v>17107</v>
      </c>
      <c r="O926" s="57">
        <v>1958</v>
      </c>
      <c r="P926" s="57">
        <v>9939</v>
      </c>
      <c r="Q926" s="49">
        <v>183</v>
      </c>
      <c r="R926" s="49" t="s">
        <v>60</v>
      </c>
      <c r="S926" s="59" t="s">
        <v>60</v>
      </c>
      <c r="T926" s="47" t="s">
        <v>17108</v>
      </c>
      <c r="U926" s="49" t="s">
        <v>62</v>
      </c>
      <c r="V926" s="57" t="s">
        <v>17109</v>
      </c>
      <c r="W926" s="61" t="s">
        <v>1048</v>
      </c>
      <c r="X926" s="61" t="s">
        <v>65</v>
      </c>
      <c r="Y926" s="61">
        <v>41856</v>
      </c>
      <c r="Z926" s="49">
        <v>56</v>
      </c>
      <c r="AA926" s="49">
        <v>300</v>
      </c>
      <c r="AB926" s="49" t="s">
        <v>66</v>
      </c>
      <c r="AC926" s="49">
        <v>190142</v>
      </c>
      <c r="AD926" s="49" t="s">
        <v>17029</v>
      </c>
      <c r="AE926" s="57">
        <v>20</v>
      </c>
      <c r="AF926" s="57" t="s">
        <v>68</v>
      </c>
      <c r="AG926" s="49" t="s">
        <v>229</v>
      </c>
      <c r="AH926" s="49"/>
      <c r="AI926" s="49">
        <v>142.52000000000001</v>
      </c>
      <c r="AJ926" s="49">
        <v>150.19</v>
      </c>
      <c r="AK926" s="57">
        <v>7.54</v>
      </c>
      <c r="AL926" s="26">
        <f t="shared" si="35"/>
        <v>5.1068646381250332E-2</v>
      </c>
      <c r="AM926" s="55" t="s">
        <v>230</v>
      </c>
      <c r="AN926" s="49" t="s">
        <v>16971</v>
      </c>
      <c r="AO926" s="49" t="s">
        <v>17101</v>
      </c>
      <c r="AP926" s="63" t="s">
        <v>16972</v>
      </c>
      <c r="AQ926" s="27" t="str">
        <f t="shared" si="33"/>
        <v>Record Complete</v>
      </c>
      <c r="AR926" s="53" t="s">
        <v>17111</v>
      </c>
      <c r="AS926" s="5" t="str">
        <f t="shared" si="34"/>
        <v/>
      </c>
      <c r="AT926" t="s">
        <v>17200</v>
      </c>
    </row>
    <row r="927" spans="1:46" ht="15.75" thickBot="1" x14ac:dyDescent="0.3">
      <c r="A927" s="48" t="s">
        <v>17103</v>
      </c>
      <c r="B927" s="50">
        <v>1208</v>
      </c>
      <c r="C927" s="50" t="s">
        <v>213</v>
      </c>
      <c r="D927" s="50" t="s">
        <v>310</v>
      </c>
      <c r="E927" s="51" t="str">
        <f ca="1">IF(ISERROR(INDIRECT(CONCATENATE("FIPs_codes!",ADDRESS((MATCH($D927,INDIRECT($C927),0)+MATCH($C927,FIPs_codes!$G$1:$G$3296,0)-1),COLUMN(FIPs_codes!A925))))),"",INDIRECT(CONCATENATE("FIPs_codes!",ADDRESS((MATCH($D927,INDIRECT($C927),0)+MATCH($C927,FIPs_codes!$G$1:$G$3296,0)-1),COLUMN(FIPs_codes!A925)))))</f>
        <v>40093</v>
      </c>
      <c r="F927" s="51">
        <f ca="1">IF(ISERROR(INDIRECT(CONCATENATE("FIPs_codes!",ADDRESS((MATCH($D927,INDIRECT($C927),0)+MATCH($C927,FIPs_codes!$G$1:$G$3296,0)-1),COLUMN(FIPs_codes!C925))))),"",INDIRECT(CONCATENATE("FIPs_codes!",ADDRESS((MATCH($D927,INDIRECT($C927),0)+MATCH($C927,FIPs_codes!$G$1:$G$3296,0)-1),COLUMN(FIPs_codes!C925)))))</f>
        <v>6</v>
      </c>
      <c r="G927" s="50" t="s">
        <v>17104</v>
      </c>
      <c r="H927" s="50" t="s">
        <v>217</v>
      </c>
      <c r="I927" s="54" t="s">
        <v>17105</v>
      </c>
      <c r="J927" s="56" t="s">
        <v>1176</v>
      </c>
      <c r="K927" s="50" t="s">
        <v>129</v>
      </c>
      <c r="L927" s="50" t="s">
        <v>17106</v>
      </c>
      <c r="M927" s="50" t="s">
        <v>57</v>
      </c>
      <c r="N927" s="58" t="s">
        <v>17107</v>
      </c>
      <c r="O927" s="58">
        <v>1958</v>
      </c>
      <c r="P927" s="58">
        <v>9939</v>
      </c>
      <c r="Q927" s="50">
        <v>183</v>
      </c>
      <c r="R927" s="50" t="s">
        <v>60</v>
      </c>
      <c r="S927" s="60" t="s">
        <v>60</v>
      </c>
      <c r="T927" s="48" t="s">
        <v>17108</v>
      </c>
      <c r="U927" s="50" t="s">
        <v>62</v>
      </c>
      <c r="V927" s="58" t="s">
        <v>17109</v>
      </c>
      <c r="W927" s="62" t="s">
        <v>1048</v>
      </c>
      <c r="X927" s="62" t="s">
        <v>65</v>
      </c>
      <c r="Y927" s="62">
        <v>41856</v>
      </c>
      <c r="Z927" s="50">
        <v>56</v>
      </c>
      <c r="AA927" s="50">
        <v>300</v>
      </c>
      <c r="AB927" s="50" t="s">
        <v>66</v>
      </c>
      <c r="AC927" s="50">
        <v>190140.79999999999</v>
      </c>
      <c r="AD927" s="50" t="s">
        <v>17029</v>
      </c>
      <c r="AE927" s="58">
        <v>20</v>
      </c>
      <c r="AF927" s="58" t="s">
        <v>68</v>
      </c>
      <c r="AG927" s="50" t="s">
        <v>229</v>
      </c>
      <c r="AH927" s="50"/>
      <c r="AI927" s="50">
        <v>142.97</v>
      </c>
      <c r="AJ927" s="50">
        <v>150.65</v>
      </c>
      <c r="AK927" s="58">
        <v>7.69</v>
      </c>
      <c r="AL927" s="26">
        <f t="shared" si="35"/>
        <v>5.0979090607368112E-2</v>
      </c>
      <c r="AM927" s="56" t="s">
        <v>230</v>
      </c>
      <c r="AN927" s="50" t="s">
        <v>16971</v>
      </c>
      <c r="AO927" s="50" t="s">
        <v>17101</v>
      </c>
      <c r="AP927" s="46" t="s">
        <v>16972</v>
      </c>
      <c r="AQ927" s="27" t="str">
        <f t="shared" si="33"/>
        <v>Record Complete</v>
      </c>
      <c r="AR927" s="54" t="s">
        <v>17110</v>
      </c>
      <c r="AS927" s="5" t="str">
        <f t="shared" si="34"/>
        <v/>
      </c>
      <c r="AT927" t="s">
        <v>17200</v>
      </c>
    </row>
    <row r="928" spans="1:46" ht="15.75" thickBot="1" x14ac:dyDescent="0.3">
      <c r="A928" s="30" t="s">
        <v>17103</v>
      </c>
      <c r="B928" s="32">
        <v>1208</v>
      </c>
      <c r="C928" s="32" t="s">
        <v>213</v>
      </c>
      <c r="D928" s="32" t="s">
        <v>310</v>
      </c>
      <c r="E928" s="51" t="str">
        <f ca="1">IF(ISERROR(INDIRECT(CONCATENATE("FIPs_codes!",ADDRESS((MATCH($D928,INDIRECT($C928),0)+MATCH($C928,FIPs_codes!$G$1:$G$3296,0)-1),COLUMN(FIPs_codes!A926))))),"",INDIRECT(CONCATENATE("FIPs_codes!",ADDRESS((MATCH($D928,INDIRECT($C928),0)+MATCH($C928,FIPs_codes!$G$1:$G$3296,0)-1),COLUMN(FIPs_codes!A926)))))</f>
        <v>40093</v>
      </c>
      <c r="F928" s="51">
        <f ca="1">IF(ISERROR(INDIRECT(CONCATENATE("FIPs_codes!",ADDRESS((MATCH($D928,INDIRECT($C928),0)+MATCH($C928,FIPs_codes!$G$1:$G$3296,0)-1),COLUMN(FIPs_codes!C926))))),"",INDIRECT(CONCATENATE("FIPs_codes!",ADDRESS((MATCH($D928,INDIRECT($C928),0)+MATCH($C928,FIPs_codes!$G$1:$G$3296,0)-1),COLUMN(FIPs_codes!C926)))))</f>
        <v>6</v>
      </c>
      <c r="G928" s="32" t="s">
        <v>17104</v>
      </c>
      <c r="H928" s="32" t="s">
        <v>217</v>
      </c>
      <c r="I928" s="36" t="s">
        <v>17105</v>
      </c>
      <c r="J928" s="38" t="s">
        <v>1176</v>
      </c>
      <c r="K928" s="32" t="s">
        <v>129</v>
      </c>
      <c r="L928" s="32" t="s">
        <v>17106</v>
      </c>
      <c r="M928" s="32" t="s">
        <v>57</v>
      </c>
      <c r="N928" s="40" t="s">
        <v>17107</v>
      </c>
      <c r="O928" s="40">
        <v>1958</v>
      </c>
      <c r="P928" s="40">
        <v>9939</v>
      </c>
      <c r="Q928" s="32">
        <v>183</v>
      </c>
      <c r="R928" s="32" t="s">
        <v>60</v>
      </c>
      <c r="S928" s="42" t="s">
        <v>60</v>
      </c>
      <c r="T928" s="30" t="s">
        <v>17108</v>
      </c>
      <c r="U928" s="32" t="s">
        <v>62</v>
      </c>
      <c r="V928" s="40" t="s">
        <v>17109</v>
      </c>
      <c r="W928" s="44" t="s">
        <v>1048</v>
      </c>
      <c r="X928" s="44" t="s">
        <v>65</v>
      </c>
      <c r="Y928" s="44">
        <v>41856</v>
      </c>
      <c r="Z928" s="32">
        <v>56</v>
      </c>
      <c r="AA928" s="32">
        <v>300</v>
      </c>
      <c r="AB928" s="32" t="s">
        <v>66</v>
      </c>
      <c r="AC928" s="32">
        <v>190142.4</v>
      </c>
      <c r="AD928" s="32" t="s">
        <v>17029</v>
      </c>
      <c r="AE928" s="40">
        <v>20</v>
      </c>
      <c r="AF928" s="40" t="s">
        <v>68</v>
      </c>
      <c r="AG928" s="32" t="s">
        <v>229</v>
      </c>
      <c r="AH928" s="32"/>
      <c r="AI928" s="32">
        <v>142.76</v>
      </c>
      <c r="AJ928" s="32">
        <v>150.75</v>
      </c>
      <c r="AK928" s="40">
        <v>7.47</v>
      </c>
      <c r="AL928" s="26">
        <f t="shared" si="35"/>
        <v>5.3001658374792766E-2</v>
      </c>
      <c r="AM928" s="38" t="s">
        <v>230</v>
      </c>
      <c r="AN928" s="32" t="s">
        <v>16971</v>
      </c>
      <c r="AO928" s="32" t="s">
        <v>17101</v>
      </c>
      <c r="AP928" s="46" t="s">
        <v>16972</v>
      </c>
      <c r="AQ928" s="27" t="str">
        <f t="shared" si="33"/>
        <v>Record Complete</v>
      </c>
      <c r="AR928" s="36" t="s">
        <v>17110</v>
      </c>
      <c r="AS928" s="5" t="str">
        <f t="shared" si="34"/>
        <v/>
      </c>
      <c r="AT928" t="s">
        <v>17200</v>
      </c>
    </row>
    <row r="929" spans="1:46" ht="15.75" thickBot="1" x14ac:dyDescent="0.3">
      <c r="A929" s="48" t="s">
        <v>17103</v>
      </c>
      <c r="B929" s="50">
        <v>1208</v>
      </c>
      <c r="C929" s="50" t="s">
        <v>213</v>
      </c>
      <c r="D929" s="50" t="s">
        <v>310</v>
      </c>
      <c r="E929" s="51" t="str">
        <f ca="1">IF(ISERROR(INDIRECT(CONCATENATE("FIPs_codes!",ADDRESS((MATCH($D929,INDIRECT($C929),0)+MATCH($C929,FIPs_codes!$G$1:$G$3296,0)-1),COLUMN(FIPs_codes!A927))))),"",INDIRECT(CONCATENATE("FIPs_codes!",ADDRESS((MATCH($D929,INDIRECT($C929),0)+MATCH($C929,FIPs_codes!$G$1:$G$3296,0)-1),COLUMN(FIPs_codes!A927)))))</f>
        <v>40093</v>
      </c>
      <c r="F929" s="51">
        <f ca="1">IF(ISERROR(INDIRECT(CONCATENATE("FIPs_codes!",ADDRESS((MATCH($D929,INDIRECT($C929),0)+MATCH($C929,FIPs_codes!$G$1:$G$3296,0)-1),COLUMN(FIPs_codes!C927))))),"",INDIRECT(CONCATENATE("FIPs_codes!",ADDRESS((MATCH($D929,INDIRECT($C929),0)+MATCH($C929,FIPs_codes!$G$1:$G$3296,0)-1),COLUMN(FIPs_codes!C927)))))</f>
        <v>6</v>
      </c>
      <c r="G929" s="50" t="s">
        <v>17104</v>
      </c>
      <c r="H929" s="50" t="s">
        <v>217</v>
      </c>
      <c r="I929" s="54" t="s">
        <v>17105</v>
      </c>
      <c r="J929" s="56" t="s">
        <v>1176</v>
      </c>
      <c r="K929" s="50" t="s">
        <v>129</v>
      </c>
      <c r="L929" s="50" t="s">
        <v>17106</v>
      </c>
      <c r="M929" s="50" t="s">
        <v>57</v>
      </c>
      <c r="N929" s="58" t="s">
        <v>17107</v>
      </c>
      <c r="O929" s="58">
        <v>1958</v>
      </c>
      <c r="P929" s="58">
        <v>9939</v>
      </c>
      <c r="Q929" s="50">
        <v>183</v>
      </c>
      <c r="R929" s="50" t="s">
        <v>60</v>
      </c>
      <c r="S929" s="60" t="s">
        <v>60</v>
      </c>
      <c r="T929" s="48" t="s">
        <v>17108</v>
      </c>
      <c r="U929" s="50" t="s">
        <v>62</v>
      </c>
      <c r="V929" s="58" t="s">
        <v>17109</v>
      </c>
      <c r="W929" s="62" t="s">
        <v>1048</v>
      </c>
      <c r="X929" s="62" t="s">
        <v>65</v>
      </c>
      <c r="Y929" s="62">
        <v>41856</v>
      </c>
      <c r="Z929" s="50">
        <v>56</v>
      </c>
      <c r="AA929" s="50">
        <v>300</v>
      </c>
      <c r="AB929" s="50" t="s">
        <v>66</v>
      </c>
      <c r="AC929" s="50">
        <v>190139.2</v>
      </c>
      <c r="AD929" s="50" t="s">
        <v>17029</v>
      </c>
      <c r="AE929" s="58">
        <v>20</v>
      </c>
      <c r="AF929" s="58" t="s">
        <v>68</v>
      </c>
      <c r="AG929" s="50" t="s">
        <v>229</v>
      </c>
      <c r="AH929" s="50"/>
      <c r="AI929" s="50">
        <v>143.96</v>
      </c>
      <c r="AJ929" s="50">
        <v>151.79</v>
      </c>
      <c r="AK929" s="58">
        <v>7.64</v>
      </c>
      <c r="AL929" s="26">
        <f t="shared" si="35"/>
        <v>5.1584425851505265E-2</v>
      </c>
      <c r="AM929" s="56" t="s">
        <v>230</v>
      </c>
      <c r="AN929" s="50" t="s">
        <v>16971</v>
      </c>
      <c r="AO929" s="50" t="s">
        <v>17101</v>
      </c>
      <c r="AP929" s="46" t="s">
        <v>16972</v>
      </c>
      <c r="AQ929" s="27" t="str">
        <f t="shared" si="33"/>
        <v>Record Complete</v>
      </c>
      <c r="AR929" s="54" t="s">
        <v>17110</v>
      </c>
      <c r="AS929" s="5" t="str">
        <f t="shared" si="34"/>
        <v/>
      </c>
      <c r="AT929" t="s">
        <v>17200</v>
      </c>
    </row>
    <row r="930" spans="1:46" ht="15.75" thickBot="1" x14ac:dyDescent="0.3">
      <c r="A930" s="47" t="s">
        <v>17103</v>
      </c>
      <c r="B930" s="49">
        <v>1208</v>
      </c>
      <c r="C930" s="49" t="s">
        <v>213</v>
      </c>
      <c r="D930" s="49" t="s">
        <v>310</v>
      </c>
      <c r="E930" s="51" t="str">
        <f ca="1">IF(ISERROR(INDIRECT(CONCATENATE("FIPs_codes!",ADDRESS((MATCH($D930,INDIRECT($C930),0)+MATCH($C930,FIPs_codes!$G$1:$G$3296,0)-1),COLUMN(FIPs_codes!A928))))),"",INDIRECT(CONCATENATE("FIPs_codes!",ADDRESS((MATCH($D930,INDIRECT($C930),0)+MATCH($C930,FIPs_codes!$G$1:$G$3296,0)-1),COLUMN(FIPs_codes!A928)))))</f>
        <v>40093</v>
      </c>
      <c r="F930" s="51">
        <f ca="1">IF(ISERROR(INDIRECT(CONCATENATE("FIPs_codes!",ADDRESS((MATCH($D930,INDIRECT($C930),0)+MATCH($C930,FIPs_codes!$G$1:$G$3296,0)-1),COLUMN(FIPs_codes!C928))))),"",INDIRECT(CONCATENATE("FIPs_codes!",ADDRESS((MATCH($D930,INDIRECT($C930),0)+MATCH($C930,FIPs_codes!$G$1:$G$3296,0)-1),COLUMN(FIPs_codes!C928)))))</f>
        <v>6</v>
      </c>
      <c r="G930" s="49" t="s">
        <v>17104</v>
      </c>
      <c r="H930" s="49" t="s">
        <v>217</v>
      </c>
      <c r="I930" s="53" t="s">
        <v>17105</v>
      </c>
      <c r="J930" s="55" t="s">
        <v>1176</v>
      </c>
      <c r="K930" s="49" t="s">
        <v>129</v>
      </c>
      <c r="L930" s="49" t="s">
        <v>17106</v>
      </c>
      <c r="M930" s="49" t="s">
        <v>57</v>
      </c>
      <c r="N930" s="57" t="s">
        <v>17107</v>
      </c>
      <c r="O930" s="57">
        <v>1958</v>
      </c>
      <c r="P930" s="57">
        <v>9939</v>
      </c>
      <c r="Q930" s="49">
        <v>183</v>
      </c>
      <c r="R930" s="49" t="s">
        <v>60</v>
      </c>
      <c r="S930" s="59" t="s">
        <v>60</v>
      </c>
      <c r="T930" s="47" t="s">
        <v>17108</v>
      </c>
      <c r="U930" s="49" t="s">
        <v>62</v>
      </c>
      <c r="V930" s="57" t="s">
        <v>17109</v>
      </c>
      <c r="W930" s="61" t="s">
        <v>1048</v>
      </c>
      <c r="X930" s="61" t="s">
        <v>65</v>
      </c>
      <c r="Y930" s="61">
        <v>41856</v>
      </c>
      <c r="Z930" s="49">
        <v>56</v>
      </c>
      <c r="AA930" s="49">
        <v>300</v>
      </c>
      <c r="AB930" s="49" t="s">
        <v>66</v>
      </c>
      <c r="AC930" s="49">
        <v>190139.6</v>
      </c>
      <c r="AD930" s="49" t="s">
        <v>17029</v>
      </c>
      <c r="AE930" s="57">
        <v>20</v>
      </c>
      <c r="AF930" s="57" t="s">
        <v>68</v>
      </c>
      <c r="AG930" s="49" t="s">
        <v>229</v>
      </c>
      <c r="AH930" s="49"/>
      <c r="AI930" s="49">
        <v>144.22999999999999</v>
      </c>
      <c r="AJ930" s="49">
        <v>152.56</v>
      </c>
      <c r="AK930" s="57">
        <v>7.7</v>
      </c>
      <c r="AL930" s="26">
        <f t="shared" si="35"/>
        <v>5.4601468274777215E-2</v>
      </c>
      <c r="AM930" s="55" t="s">
        <v>230</v>
      </c>
      <c r="AN930" s="49" t="s">
        <v>16971</v>
      </c>
      <c r="AO930" s="49" t="s">
        <v>17101</v>
      </c>
      <c r="AP930" s="63" t="s">
        <v>16972</v>
      </c>
      <c r="AQ930" s="27" t="str">
        <f t="shared" si="33"/>
        <v>Record Complete</v>
      </c>
      <c r="AR930" s="53" t="s">
        <v>17111</v>
      </c>
      <c r="AS930" s="5" t="str">
        <f t="shared" si="34"/>
        <v/>
      </c>
      <c r="AT930" t="s">
        <v>17200</v>
      </c>
    </row>
    <row r="931" spans="1:46" ht="15.75" thickBot="1" x14ac:dyDescent="0.3">
      <c r="A931" s="48" t="s">
        <v>17103</v>
      </c>
      <c r="B931" s="50">
        <v>1208</v>
      </c>
      <c r="C931" s="50" t="s">
        <v>213</v>
      </c>
      <c r="D931" s="50" t="s">
        <v>310</v>
      </c>
      <c r="E931" s="51" t="str">
        <f ca="1">IF(ISERROR(INDIRECT(CONCATENATE("FIPs_codes!",ADDRESS((MATCH($D931,INDIRECT($C931),0)+MATCH($C931,FIPs_codes!$G$1:$G$3296,0)-1),COLUMN(FIPs_codes!A929))))),"",INDIRECT(CONCATENATE("FIPs_codes!",ADDRESS((MATCH($D931,INDIRECT($C931),0)+MATCH($C931,FIPs_codes!$G$1:$G$3296,0)-1),COLUMN(FIPs_codes!A929)))))</f>
        <v>40093</v>
      </c>
      <c r="F931" s="51">
        <f ca="1">IF(ISERROR(INDIRECT(CONCATENATE("FIPs_codes!",ADDRESS((MATCH($D931,INDIRECT($C931),0)+MATCH($C931,FIPs_codes!$G$1:$G$3296,0)-1),COLUMN(FIPs_codes!C929))))),"",INDIRECT(CONCATENATE("FIPs_codes!",ADDRESS((MATCH($D931,INDIRECT($C931),0)+MATCH($C931,FIPs_codes!$G$1:$G$3296,0)-1),COLUMN(FIPs_codes!C929)))))</f>
        <v>6</v>
      </c>
      <c r="G931" s="50" t="s">
        <v>17104</v>
      </c>
      <c r="H931" s="50" t="s">
        <v>217</v>
      </c>
      <c r="I931" s="54" t="s">
        <v>17105</v>
      </c>
      <c r="J931" s="56" t="s">
        <v>1176</v>
      </c>
      <c r="K931" s="50" t="s">
        <v>129</v>
      </c>
      <c r="L931" s="50" t="s">
        <v>17106</v>
      </c>
      <c r="M931" s="50" t="s">
        <v>57</v>
      </c>
      <c r="N931" s="58" t="s">
        <v>17107</v>
      </c>
      <c r="O931" s="58">
        <v>1958</v>
      </c>
      <c r="P931" s="58">
        <v>9939</v>
      </c>
      <c r="Q931" s="50">
        <v>183</v>
      </c>
      <c r="R931" s="50" t="s">
        <v>60</v>
      </c>
      <c r="S931" s="60" t="s">
        <v>60</v>
      </c>
      <c r="T931" s="48" t="s">
        <v>17108</v>
      </c>
      <c r="U931" s="50" t="s">
        <v>62</v>
      </c>
      <c r="V931" s="58" t="s">
        <v>17109</v>
      </c>
      <c r="W931" s="62" t="s">
        <v>1048</v>
      </c>
      <c r="X931" s="62" t="s">
        <v>65</v>
      </c>
      <c r="Y931" s="62">
        <v>41856</v>
      </c>
      <c r="Z931" s="50">
        <v>57</v>
      </c>
      <c r="AA931" s="50">
        <v>300</v>
      </c>
      <c r="AB931" s="50" t="s">
        <v>66</v>
      </c>
      <c r="AC931" s="50">
        <v>193538</v>
      </c>
      <c r="AD931" s="50" t="s">
        <v>17029</v>
      </c>
      <c r="AE931" s="58">
        <v>20</v>
      </c>
      <c r="AF931" s="58" t="s">
        <v>68</v>
      </c>
      <c r="AG931" s="50" t="s">
        <v>229</v>
      </c>
      <c r="AH931" s="50"/>
      <c r="AI931" s="50">
        <v>150.57</v>
      </c>
      <c r="AJ931" s="50">
        <v>159.84</v>
      </c>
      <c r="AK931" s="58">
        <v>7.53</v>
      </c>
      <c r="AL931" s="26">
        <f t="shared" si="35"/>
        <v>5.7995495495495555E-2</v>
      </c>
      <c r="AM931" s="56" t="s">
        <v>230</v>
      </c>
      <c r="AN931" s="50" t="s">
        <v>16971</v>
      </c>
      <c r="AO931" s="50" t="s">
        <v>17101</v>
      </c>
      <c r="AP931" s="46" t="s">
        <v>16972</v>
      </c>
      <c r="AQ931" s="27" t="str">
        <f t="shared" si="33"/>
        <v>Record Complete</v>
      </c>
      <c r="AR931" s="54" t="s">
        <v>17110</v>
      </c>
      <c r="AS931" s="5" t="str">
        <f t="shared" si="34"/>
        <v/>
      </c>
      <c r="AT931" t="s">
        <v>17200</v>
      </c>
    </row>
    <row r="932" spans="1:46" ht="15.75" thickBot="1" x14ac:dyDescent="0.3">
      <c r="A932" s="47" t="s">
        <v>17103</v>
      </c>
      <c r="B932" s="49">
        <v>1208</v>
      </c>
      <c r="C932" s="49" t="s">
        <v>213</v>
      </c>
      <c r="D932" s="49" t="s">
        <v>310</v>
      </c>
      <c r="E932" s="51" t="str">
        <f ca="1">IF(ISERROR(INDIRECT(CONCATENATE("FIPs_codes!",ADDRESS((MATCH($D932,INDIRECT($C932),0)+MATCH($C932,FIPs_codes!$G$1:$G$3296,0)-1),COLUMN(FIPs_codes!A930))))),"",INDIRECT(CONCATENATE("FIPs_codes!",ADDRESS((MATCH($D932,INDIRECT($C932),0)+MATCH($C932,FIPs_codes!$G$1:$G$3296,0)-1),COLUMN(FIPs_codes!A930)))))</f>
        <v>40093</v>
      </c>
      <c r="F932" s="51">
        <f ca="1">IF(ISERROR(INDIRECT(CONCATENATE("FIPs_codes!",ADDRESS((MATCH($D932,INDIRECT($C932),0)+MATCH($C932,FIPs_codes!$G$1:$G$3296,0)-1),COLUMN(FIPs_codes!C930))))),"",INDIRECT(CONCATENATE("FIPs_codes!",ADDRESS((MATCH($D932,INDIRECT($C932),0)+MATCH($C932,FIPs_codes!$G$1:$G$3296,0)-1),COLUMN(FIPs_codes!C930)))))</f>
        <v>6</v>
      </c>
      <c r="G932" s="49" t="s">
        <v>17104</v>
      </c>
      <c r="H932" s="49" t="s">
        <v>217</v>
      </c>
      <c r="I932" s="53" t="s">
        <v>17105</v>
      </c>
      <c r="J932" s="55" t="s">
        <v>1176</v>
      </c>
      <c r="K932" s="49" t="s">
        <v>129</v>
      </c>
      <c r="L932" s="49" t="s">
        <v>17106</v>
      </c>
      <c r="M932" s="49" t="s">
        <v>57</v>
      </c>
      <c r="N932" s="57" t="s">
        <v>17107</v>
      </c>
      <c r="O932" s="57">
        <v>1958</v>
      </c>
      <c r="P932" s="57">
        <v>9939</v>
      </c>
      <c r="Q932" s="49">
        <v>183</v>
      </c>
      <c r="R932" s="49" t="s">
        <v>60</v>
      </c>
      <c r="S932" s="59" t="s">
        <v>60</v>
      </c>
      <c r="T932" s="47" t="s">
        <v>17108</v>
      </c>
      <c r="U932" s="49" t="s">
        <v>62</v>
      </c>
      <c r="V932" s="57" t="s">
        <v>17109</v>
      </c>
      <c r="W932" s="61" t="s">
        <v>1048</v>
      </c>
      <c r="X932" s="61" t="s">
        <v>65</v>
      </c>
      <c r="Y932" s="61">
        <v>41856</v>
      </c>
      <c r="Z932" s="49">
        <v>57</v>
      </c>
      <c r="AA932" s="49">
        <v>300</v>
      </c>
      <c r="AB932" s="49" t="s">
        <v>66</v>
      </c>
      <c r="AC932" s="49">
        <v>193537.8</v>
      </c>
      <c r="AD932" s="49" t="s">
        <v>17029</v>
      </c>
      <c r="AE932" s="57">
        <v>20</v>
      </c>
      <c r="AF932" s="57" t="s">
        <v>68</v>
      </c>
      <c r="AG932" s="49" t="s">
        <v>229</v>
      </c>
      <c r="AH932" s="49"/>
      <c r="AI932" s="49">
        <v>154.53</v>
      </c>
      <c r="AJ932" s="49">
        <v>163.76</v>
      </c>
      <c r="AK932" s="57">
        <v>7.59</v>
      </c>
      <c r="AL932" s="150">
        <f t="shared" si="35"/>
        <v>5.6362970200293051E-2</v>
      </c>
      <c r="AM932" s="55" t="s">
        <v>230</v>
      </c>
      <c r="AN932" s="49" t="s">
        <v>16971</v>
      </c>
      <c r="AO932" s="49" t="s">
        <v>17101</v>
      </c>
      <c r="AP932" s="63" t="s">
        <v>16972</v>
      </c>
      <c r="AQ932" s="27" t="str">
        <f t="shared" si="33"/>
        <v>Record Complete</v>
      </c>
      <c r="AR932" s="53" t="s">
        <v>17111</v>
      </c>
      <c r="AS932" s="5" t="str">
        <f t="shared" si="34"/>
        <v/>
      </c>
      <c r="AT932" t="s">
        <v>17200</v>
      </c>
    </row>
    <row r="933" spans="1:46" ht="15.75" thickBot="1" x14ac:dyDescent="0.3">
      <c r="A933" s="48" t="s">
        <v>17103</v>
      </c>
      <c r="B933" s="50">
        <v>1208</v>
      </c>
      <c r="C933" s="50" t="s">
        <v>213</v>
      </c>
      <c r="D933" s="50" t="s">
        <v>310</v>
      </c>
      <c r="E933" s="51" t="str">
        <f ca="1">IF(ISERROR(INDIRECT(CONCATENATE("FIPs_codes!",ADDRESS((MATCH($D933,INDIRECT($C933),0)+MATCH($C933,FIPs_codes!$G$1:$G$3296,0)-1),COLUMN(FIPs_codes!A931))))),"",INDIRECT(CONCATENATE("FIPs_codes!",ADDRESS((MATCH($D933,INDIRECT($C933),0)+MATCH($C933,FIPs_codes!$G$1:$G$3296,0)-1),COLUMN(FIPs_codes!A931)))))</f>
        <v>40093</v>
      </c>
      <c r="F933" s="51">
        <f ca="1">IF(ISERROR(INDIRECT(CONCATENATE("FIPs_codes!",ADDRESS((MATCH($D933,INDIRECT($C933),0)+MATCH($C933,FIPs_codes!$G$1:$G$3296,0)-1),COLUMN(FIPs_codes!C931))))),"",INDIRECT(CONCATENATE("FIPs_codes!",ADDRESS((MATCH($D933,INDIRECT($C933),0)+MATCH($C933,FIPs_codes!$G$1:$G$3296,0)-1),COLUMN(FIPs_codes!C931)))))</f>
        <v>6</v>
      </c>
      <c r="G933" s="50" t="s">
        <v>17104</v>
      </c>
      <c r="H933" s="50" t="s">
        <v>217</v>
      </c>
      <c r="I933" s="54" t="s">
        <v>17105</v>
      </c>
      <c r="J933" s="56" t="s">
        <v>1705</v>
      </c>
      <c r="K933" s="50" t="s">
        <v>55</v>
      </c>
      <c r="L933" s="50" t="s">
        <v>17118</v>
      </c>
      <c r="M933" s="50" t="s">
        <v>57</v>
      </c>
      <c r="N933" s="58" t="s">
        <v>17119</v>
      </c>
      <c r="O933" s="58">
        <v>2000</v>
      </c>
      <c r="P933" s="58">
        <v>17310</v>
      </c>
      <c r="Q933" s="50">
        <v>49</v>
      </c>
      <c r="R933" s="50" t="s">
        <v>166</v>
      </c>
      <c r="S933" s="60" t="s">
        <v>60</v>
      </c>
      <c r="T933" s="48" t="s">
        <v>17108</v>
      </c>
      <c r="U933" s="50" t="s">
        <v>62</v>
      </c>
      <c r="V933" s="58" t="s">
        <v>17109</v>
      </c>
      <c r="W933" s="62" t="s">
        <v>1048</v>
      </c>
      <c r="X933" s="62" t="s">
        <v>65</v>
      </c>
      <c r="Y933" s="62">
        <v>41913</v>
      </c>
      <c r="Z933" s="50">
        <v>96</v>
      </c>
      <c r="AA933" s="50">
        <v>852</v>
      </c>
      <c r="AB933" s="50" t="s">
        <v>66</v>
      </c>
      <c r="AC933" s="50">
        <v>8461</v>
      </c>
      <c r="AD933" s="50" t="s">
        <v>17029</v>
      </c>
      <c r="AE933" s="58">
        <v>20</v>
      </c>
      <c r="AF933" s="58" t="s">
        <v>68</v>
      </c>
      <c r="AG933" s="50" t="s">
        <v>229</v>
      </c>
      <c r="AH933" s="50"/>
      <c r="AI933" s="50">
        <v>11.86</v>
      </c>
      <c r="AJ933" s="50">
        <v>17.66</v>
      </c>
      <c r="AK933" s="58">
        <v>14.4</v>
      </c>
      <c r="AL933" s="26">
        <f t="shared" si="35"/>
        <v>0.3284258210645527</v>
      </c>
      <c r="AM933" s="56" t="s">
        <v>230</v>
      </c>
      <c r="AN933" s="50" t="s">
        <v>16971</v>
      </c>
      <c r="AO933" s="50" t="s">
        <v>17101</v>
      </c>
      <c r="AP933" s="46" t="s">
        <v>16972</v>
      </c>
      <c r="AQ933" s="27" t="str">
        <f t="shared" si="33"/>
        <v>Record Complete</v>
      </c>
      <c r="AR933" s="54" t="s">
        <v>17115</v>
      </c>
      <c r="AS933" s="5" t="str">
        <f t="shared" si="34"/>
        <v/>
      </c>
      <c r="AT933" t="s">
        <v>17200</v>
      </c>
    </row>
    <row r="934" spans="1:46" ht="15.75" thickBot="1" x14ac:dyDescent="0.3">
      <c r="A934" s="30" t="s">
        <v>17103</v>
      </c>
      <c r="B934" s="32">
        <v>1208</v>
      </c>
      <c r="C934" s="32" t="s">
        <v>213</v>
      </c>
      <c r="D934" s="32" t="s">
        <v>310</v>
      </c>
      <c r="E934" s="51" t="str">
        <f ca="1">IF(ISERROR(INDIRECT(CONCATENATE("FIPs_codes!",ADDRESS((MATCH($D934,INDIRECT($C934),0)+MATCH($C934,FIPs_codes!$G$1:$G$3296,0)-1),COLUMN(FIPs_codes!A932))))),"",INDIRECT(CONCATENATE("FIPs_codes!",ADDRESS((MATCH($D934,INDIRECT($C934),0)+MATCH($C934,FIPs_codes!$G$1:$G$3296,0)-1),COLUMN(FIPs_codes!A932)))))</f>
        <v>40093</v>
      </c>
      <c r="F934" s="51">
        <f ca="1">IF(ISERROR(INDIRECT(CONCATENATE("FIPs_codes!",ADDRESS((MATCH($D934,INDIRECT($C934),0)+MATCH($C934,FIPs_codes!$G$1:$G$3296,0)-1),COLUMN(FIPs_codes!C932))))),"",INDIRECT(CONCATENATE("FIPs_codes!",ADDRESS((MATCH($D934,INDIRECT($C934),0)+MATCH($C934,FIPs_codes!$G$1:$G$3296,0)-1),COLUMN(FIPs_codes!C932)))))</f>
        <v>6</v>
      </c>
      <c r="G934" s="32" t="s">
        <v>17104</v>
      </c>
      <c r="H934" s="32" t="s">
        <v>217</v>
      </c>
      <c r="I934" s="36" t="s">
        <v>17105</v>
      </c>
      <c r="J934" s="38" t="s">
        <v>1705</v>
      </c>
      <c r="K934" s="32" t="s">
        <v>55</v>
      </c>
      <c r="L934" s="32" t="s">
        <v>17118</v>
      </c>
      <c r="M934" s="32" t="s">
        <v>57</v>
      </c>
      <c r="N934" s="40" t="s">
        <v>17119</v>
      </c>
      <c r="O934" s="40">
        <v>2000</v>
      </c>
      <c r="P934" s="40">
        <v>17310</v>
      </c>
      <c r="Q934" s="32">
        <v>49</v>
      </c>
      <c r="R934" s="32" t="s">
        <v>166</v>
      </c>
      <c r="S934" s="42" t="s">
        <v>60</v>
      </c>
      <c r="T934" s="30" t="s">
        <v>17108</v>
      </c>
      <c r="U934" s="32" t="s">
        <v>62</v>
      </c>
      <c r="V934" s="40" t="s">
        <v>17109</v>
      </c>
      <c r="W934" s="44" t="s">
        <v>1048</v>
      </c>
      <c r="X934" s="44" t="s">
        <v>65</v>
      </c>
      <c r="Y934" s="44">
        <v>41913</v>
      </c>
      <c r="Z934" s="32">
        <v>96</v>
      </c>
      <c r="AA934" s="32">
        <v>852</v>
      </c>
      <c r="AB934" s="32" t="s">
        <v>66</v>
      </c>
      <c r="AC934" s="32">
        <v>8461</v>
      </c>
      <c r="AD934" s="32" t="s">
        <v>17029</v>
      </c>
      <c r="AE934" s="40">
        <v>20</v>
      </c>
      <c r="AF934" s="40" t="s">
        <v>68</v>
      </c>
      <c r="AG934" s="32" t="s">
        <v>229</v>
      </c>
      <c r="AH934" s="32"/>
      <c r="AI934" s="32">
        <v>11.8</v>
      </c>
      <c r="AJ934" s="32">
        <v>17.670000000000002</v>
      </c>
      <c r="AK934" s="40">
        <v>14.46</v>
      </c>
      <c r="AL934" s="26">
        <f t="shared" ref="AL934:AL952" si="36">IF(ISERROR(IF(ISBLANK(AH934),(AJ934-AI934)/AJ934,IF(ISBLANK(AI934),(AH934/AJ934),AH934/(AH934+AI934)))),"0",IF(ISBLANK(AH934),(AJ934-AI934)/AJ934,IF(ISBLANK(AI934),(AH934/AJ934),AH934/(AH934+AI934))))</f>
        <v>0.33220147142048673</v>
      </c>
      <c r="AM934" s="38" t="s">
        <v>230</v>
      </c>
      <c r="AN934" s="32" t="s">
        <v>16971</v>
      </c>
      <c r="AO934" s="32" t="s">
        <v>17101</v>
      </c>
      <c r="AP934" s="46" t="s">
        <v>16972</v>
      </c>
      <c r="AQ934" s="27" t="str">
        <f t="shared" si="33"/>
        <v>Record Complete</v>
      </c>
      <c r="AR934" s="36" t="s">
        <v>17115</v>
      </c>
      <c r="AS934" s="5" t="str">
        <f t="shared" si="34"/>
        <v/>
      </c>
      <c r="AT934" t="s">
        <v>17200</v>
      </c>
    </row>
    <row r="935" spans="1:46" ht="15.75" thickBot="1" x14ac:dyDescent="0.3">
      <c r="A935" s="29" t="s">
        <v>17103</v>
      </c>
      <c r="B935" s="31">
        <v>1208</v>
      </c>
      <c r="C935" s="31" t="s">
        <v>213</v>
      </c>
      <c r="D935" s="31" t="s">
        <v>310</v>
      </c>
      <c r="E935" s="51" t="str">
        <f ca="1">IF(ISERROR(INDIRECT(CONCATENATE("FIPs_codes!",ADDRESS((MATCH($D935,INDIRECT($C935),0)+MATCH($C935,FIPs_codes!$G$1:$G$3296,0)-1),COLUMN(FIPs_codes!A933))))),"",INDIRECT(CONCATENATE("FIPs_codes!",ADDRESS((MATCH($D935,INDIRECT($C935),0)+MATCH($C935,FIPs_codes!$G$1:$G$3296,0)-1),COLUMN(FIPs_codes!A933)))))</f>
        <v>40093</v>
      </c>
      <c r="F935" s="51">
        <f ca="1">IF(ISERROR(INDIRECT(CONCATENATE("FIPs_codes!",ADDRESS((MATCH($D935,INDIRECT($C935),0)+MATCH($C935,FIPs_codes!$G$1:$G$3296,0)-1),COLUMN(FIPs_codes!C933))))),"",INDIRECT(CONCATENATE("FIPs_codes!",ADDRESS((MATCH($D935,INDIRECT($C935),0)+MATCH($C935,FIPs_codes!$G$1:$G$3296,0)-1),COLUMN(FIPs_codes!C933)))))</f>
        <v>6</v>
      </c>
      <c r="G935" s="31" t="s">
        <v>17104</v>
      </c>
      <c r="H935" s="31" t="s">
        <v>217</v>
      </c>
      <c r="I935" s="35" t="s">
        <v>17105</v>
      </c>
      <c r="J935" s="37" t="s">
        <v>1705</v>
      </c>
      <c r="K935" s="31" t="s">
        <v>55</v>
      </c>
      <c r="L935" s="31" t="s">
        <v>17118</v>
      </c>
      <c r="M935" s="31" t="s">
        <v>57</v>
      </c>
      <c r="N935" s="39" t="s">
        <v>17119</v>
      </c>
      <c r="O935" s="39">
        <v>2000</v>
      </c>
      <c r="P935" s="39">
        <v>17310</v>
      </c>
      <c r="Q935" s="31">
        <v>49</v>
      </c>
      <c r="R935" s="31" t="s">
        <v>166</v>
      </c>
      <c r="S935" s="41" t="s">
        <v>60</v>
      </c>
      <c r="T935" s="29" t="s">
        <v>17108</v>
      </c>
      <c r="U935" s="31" t="s">
        <v>62</v>
      </c>
      <c r="V935" s="39" t="s">
        <v>17109</v>
      </c>
      <c r="W935" s="43" t="s">
        <v>1048</v>
      </c>
      <c r="X935" s="43" t="s">
        <v>65</v>
      </c>
      <c r="Y935" s="43">
        <v>41913</v>
      </c>
      <c r="Z935" s="31">
        <v>96</v>
      </c>
      <c r="AA935" s="31">
        <v>852</v>
      </c>
      <c r="AB935" s="31" t="s">
        <v>66</v>
      </c>
      <c r="AC935" s="31">
        <v>8461</v>
      </c>
      <c r="AD935" s="31" t="s">
        <v>17029</v>
      </c>
      <c r="AE935" s="39">
        <v>20</v>
      </c>
      <c r="AF935" s="39" t="s">
        <v>68</v>
      </c>
      <c r="AG935" s="31" t="s">
        <v>229</v>
      </c>
      <c r="AH935" s="31"/>
      <c r="AI935" s="31">
        <v>12.07</v>
      </c>
      <c r="AJ935" s="31">
        <v>17.77</v>
      </c>
      <c r="AK935" s="39">
        <v>14.45</v>
      </c>
      <c r="AL935" s="26">
        <f t="shared" si="36"/>
        <v>0.32076533483398983</v>
      </c>
      <c r="AM935" s="37" t="s">
        <v>230</v>
      </c>
      <c r="AN935" s="31" t="s">
        <v>16971</v>
      </c>
      <c r="AO935" s="31" t="s">
        <v>17101</v>
      </c>
      <c r="AP935" s="63" t="s">
        <v>16972</v>
      </c>
      <c r="AQ935" s="27" t="str">
        <f t="shared" si="33"/>
        <v>Record Complete</v>
      </c>
      <c r="AR935" s="35" t="s">
        <v>17114</v>
      </c>
      <c r="AS935" s="5" t="str">
        <f t="shared" si="34"/>
        <v/>
      </c>
      <c r="AT935" t="s">
        <v>17200</v>
      </c>
    </row>
    <row r="936" spans="1:46" ht="15.75" thickBot="1" x14ac:dyDescent="0.3">
      <c r="A936" s="47" t="s">
        <v>17103</v>
      </c>
      <c r="B936" s="49">
        <v>1208</v>
      </c>
      <c r="C936" s="49" t="s">
        <v>213</v>
      </c>
      <c r="D936" s="49" t="s">
        <v>310</v>
      </c>
      <c r="E936" s="51" t="str">
        <f ca="1">IF(ISERROR(INDIRECT(CONCATENATE("FIPs_codes!",ADDRESS((MATCH($D936,INDIRECT($C936),0)+MATCH($C936,FIPs_codes!$G$1:$G$3296,0)-1),COLUMN(FIPs_codes!A934))))),"",INDIRECT(CONCATENATE("FIPs_codes!",ADDRESS((MATCH($D936,INDIRECT($C936),0)+MATCH($C936,FIPs_codes!$G$1:$G$3296,0)-1),COLUMN(FIPs_codes!A934)))))</f>
        <v>40093</v>
      </c>
      <c r="F936" s="51">
        <f ca="1">IF(ISERROR(INDIRECT(CONCATENATE("FIPs_codes!",ADDRESS((MATCH($D936,INDIRECT($C936),0)+MATCH($C936,FIPs_codes!$G$1:$G$3296,0)-1),COLUMN(FIPs_codes!C934))))),"",INDIRECT(CONCATENATE("FIPs_codes!",ADDRESS((MATCH($D936,INDIRECT($C936),0)+MATCH($C936,FIPs_codes!$G$1:$G$3296,0)-1),COLUMN(FIPs_codes!C934)))))</f>
        <v>6</v>
      </c>
      <c r="G936" s="49" t="s">
        <v>17104</v>
      </c>
      <c r="H936" s="49" t="s">
        <v>217</v>
      </c>
      <c r="I936" s="53" t="s">
        <v>17105</v>
      </c>
      <c r="J936" s="55" t="s">
        <v>1705</v>
      </c>
      <c r="K936" s="49" t="s">
        <v>55</v>
      </c>
      <c r="L936" s="49" t="s">
        <v>17118</v>
      </c>
      <c r="M936" s="49" t="s">
        <v>57</v>
      </c>
      <c r="N936" s="57" t="s">
        <v>17119</v>
      </c>
      <c r="O936" s="57">
        <v>2000</v>
      </c>
      <c r="P936" s="57">
        <v>17310</v>
      </c>
      <c r="Q936" s="49">
        <v>49</v>
      </c>
      <c r="R936" s="49" t="s">
        <v>166</v>
      </c>
      <c r="S936" s="59" t="s">
        <v>60</v>
      </c>
      <c r="T936" s="47" t="s">
        <v>17108</v>
      </c>
      <c r="U936" s="49" t="s">
        <v>62</v>
      </c>
      <c r="V936" s="57" t="s">
        <v>17109</v>
      </c>
      <c r="W936" s="61" t="s">
        <v>1048</v>
      </c>
      <c r="X936" s="61" t="s">
        <v>65</v>
      </c>
      <c r="Y936" s="61">
        <v>41913</v>
      </c>
      <c r="Z936" s="49">
        <v>96</v>
      </c>
      <c r="AA936" s="49">
        <v>852</v>
      </c>
      <c r="AB936" s="49" t="s">
        <v>66</v>
      </c>
      <c r="AC936" s="49">
        <v>8461</v>
      </c>
      <c r="AD936" s="49" t="s">
        <v>17029</v>
      </c>
      <c r="AE936" s="57">
        <v>20</v>
      </c>
      <c r="AF936" s="57" t="s">
        <v>68</v>
      </c>
      <c r="AG936" s="49" t="s">
        <v>229</v>
      </c>
      <c r="AH936" s="49"/>
      <c r="AI936" s="49">
        <v>12.64</v>
      </c>
      <c r="AJ936" s="49">
        <v>17.84</v>
      </c>
      <c r="AK936" s="57">
        <v>14.38</v>
      </c>
      <c r="AL936" s="26">
        <f t="shared" si="36"/>
        <v>0.29147982062780264</v>
      </c>
      <c r="AM936" s="55" t="s">
        <v>230</v>
      </c>
      <c r="AN936" s="49" t="s">
        <v>16971</v>
      </c>
      <c r="AO936" s="49" t="s">
        <v>17101</v>
      </c>
      <c r="AP936" s="63" t="s">
        <v>16972</v>
      </c>
      <c r="AQ936" s="27" t="str">
        <f t="shared" si="33"/>
        <v>Record Complete</v>
      </c>
      <c r="AR936" s="53" t="s">
        <v>17114</v>
      </c>
      <c r="AS936" s="5" t="str">
        <f t="shared" si="34"/>
        <v/>
      </c>
      <c r="AT936" t="s">
        <v>17200</v>
      </c>
    </row>
    <row r="937" spans="1:46" ht="15.75" thickBot="1" x14ac:dyDescent="0.3">
      <c r="A937" s="29" t="s">
        <v>17103</v>
      </c>
      <c r="B937" s="31">
        <v>1208</v>
      </c>
      <c r="C937" s="31" t="s">
        <v>213</v>
      </c>
      <c r="D937" s="31" t="s">
        <v>310</v>
      </c>
      <c r="E937" s="51" t="str">
        <f ca="1">IF(ISERROR(INDIRECT(CONCATENATE("FIPs_codes!",ADDRESS((MATCH($D937,INDIRECT($C937),0)+MATCH($C937,FIPs_codes!$G$1:$G$3296,0)-1),COLUMN(FIPs_codes!A935))))),"",INDIRECT(CONCATENATE("FIPs_codes!",ADDRESS((MATCH($D937,INDIRECT($C937),0)+MATCH($C937,FIPs_codes!$G$1:$G$3296,0)-1),COLUMN(FIPs_codes!A935)))))</f>
        <v>40093</v>
      </c>
      <c r="F937" s="51">
        <f ca="1">IF(ISERROR(INDIRECT(CONCATENATE("FIPs_codes!",ADDRESS((MATCH($D937,INDIRECT($C937),0)+MATCH($C937,FIPs_codes!$G$1:$G$3296,0)-1),COLUMN(FIPs_codes!C935))))),"",INDIRECT(CONCATENATE("FIPs_codes!",ADDRESS((MATCH($D937,INDIRECT($C937),0)+MATCH($C937,FIPs_codes!$G$1:$G$3296,0)-1),COLUMN(FIPs_codes!C935)))))</f>
        <v>6</v>
      </c>
      <c r="G937" s="31" t="s">
        <v>17104</v>
      </c>
      <c r="H937" s="31" t="s">
        <v>217</v>
      </c>
      <c r="I937" s="35" t="s">
        <v>17105</v>
      </c>
      <c r="J937" s="37" t="s">
        <v>1705</v>
      </c>
      <c r="K937" s="31" t="s">
        <v>55</v>
      </c>
      <c r="L937" s="31" t="s">
        <v>17118</v>
      </c>
      <c r="M937" s="31" t="s">
        <v>57</v>
      </c>
      <c r="N937" s="39" t="s">
        <v>17119</v>
      </c>
      <c r="O937" s="39">
        <v>2000</v>
      </c>
      <c r="P937" s="39">
        <v>17310</v>
      </c>
      <c r="Q937" s="31">
        <v>49</v>
      </c>
      <c r="R937" s="31" t="s">
        <v>166</v>
      </c>
      <c r="S937" s="41" t="s">
        <v>60</v>
      </c>
      <c r="T937" s="29" t="s">
        <v>17108</v>
      </c>
      <c r="U937" s="31" t="s">
        <v>62</v>
      </c>
      <c r="V937" s="39" t="s">
        <v>17109</v>
      </c>
      <c r="W937" s="43" t="s">
        <v>1048</v>
      </c>
      <c r="X937" s="43" t="s">
        <v>65</v>
      </c>
      <c r="Y937" s="43">
        <v>41913</v>
      </c>
      <c r="Z937" s="31">
        <v>96</v>
      </c>
      <c r="AA937" s="31">
        <v>852</v>
      </c>
      <c r="AB937" s="31" t="s">
        <v>66</v>
      </c>
      <c r="AC937" s="31">
        <v>8461</v>
      </c>
      <c r="AD937" s="31" t="s">
        <v>17029</v>
      </c>
      <c r="AE937" s="39">
        <v>20</v>
      </c>
      <c r="AF937" s="39" t="s">
        <v>68</v>
      </c>
      <c r="AG937" s="31" t="s">
        <v>229</v>
      </c>
      <c r="AH937" s="31"/>
      <c r="AI937" s="31">
        <v>12.36</v>
      </c>
      <c r="AJ937" s="31">
        <v>17.850000000000001</v>
      </c>
      <c r="AK937" s="39">
        <v>14.35</v>
      </c>
      <c r="AL937" s="26">
        <f t="shared" si="36"/>
        <v>0.30756302521008411</v>
      </c>
      <c r="AM937" s="37" t="s">
        <v>230</v>
      </c>
      <c r="AN937" s="31" t="s">
        <v>16971</v>
      </c>
      <c r="AO937" s="31" t="s">
        <v>17101</v>
      </c>
      <c r="AP937" s="63" t="s">
        <v>16972</v>
      </c>
      <c r="AQ937" s="27" t="str">
        <f t="shared" si="33"/>
        <v>Record Complete</v>
      </c>
      <c r="AR937" s="35" t="s">
        <v>17114</v>
      </c>
      <c r="AS937" s="5" t="str">
        <f t="shared" si="34"/>
        <v/>
      </c>
      <c r="AT937" t="s">
        <v>17200</v>
      </c>
    </row>
    <row r="938" spans="1:46" ht="15.75" thickBot="1" x14ac:dyDescent="0.3">
      <c r="A938" s="30" t="s">
        <v>17103</v>
      </c>
      <c r="B938" s="32">
        <v>1208</v>
      </c>
      <c r="C938" s="32" t="s">
        <v>213</v>
      </c>
      <c r="D938" s="32" t="s">
        <v>310</v>
      </c>
      <c r="E938" s="51" t="str">
        <f ca="1">IF(ISERROR(INDIRECT(CONCATENATE("FIPs_codes!",ADDRESS((MATCH($D938,INDIRECT($C938),0)+MATCH($C938,FIPs_codes!$G$1:$G$3296,0)-1),COLUMN(FIPs_codes!A936))))),"",INDIRECT(CONCATENATE("FIPs_codes!",ADDRESS((MATCH($D938,INDIRECT($C938),0)+MATCH($C938,FIPs_codes!$G$1:$G$3296,0)-1),COLUMN(FIPs_codes!A936)))))</f>
        <v>40093</v>
      </c>
      <c r="F938" s="51">
        <f ca="1">IF(ISERROR(INDIRECT(CONCATENATE("FIPs_codes!",ADDRESS((MATCH($D938,INDIRECT($C938),0)+MATCH($C938,FIPs_codes!$G$1:$G$3296,0)-1),COLUMN(FIPs_codes!C936))))),"",INDIRECT(CONCATENATE("FIPs_codes!",ADDRESS((MATCH($D938,INDIRECT($C938),0)+MATCH($C938,FIPs_codes!$G$1:$G$3296,0)-1),COLUMN(FIPs_codes!C936)))))</f>
        <v>6</v>
      </c>
      <c r="G938" s="32" t="s">
        <v>17104</v>
      </c>
      <c r="H938" s="32" t="s">
        <v>217</v>
      </c>
      <c r="I938" s="36" t="s">
        <v>17105</v>
      </c>
      <c r="J938" s="38" t="s">
        <v>1705</v>
      </c>
      <c r="K938" s="32" t="s">
        <v>55</v>
      </c>
      <c r="L938" s="32" t="s">
        <v>17118</v>
      </c>
      <c r="M938" s="32" t="s">
        <v>57</v>
      </c>
      <c r="N938" s="40" t="s">
        <v>17119</v>
      </c>
      <c r="O938" s="40">
        <v>2000</v>
      </c>
      <c r="P938" s="40">
        <v>17310</v>
      </c>
      <c r="Q938" s="32">
        <v>49</v>
      </c>
      <c r="R938" s="32" t="s">
        <v>166</v>
      </c>
      <c r="S938" s="42" t="s">
        <v>60</v>
      </c>
      <c r="T938" s="30" t="s">
        <v>17108</v>
      </c>
      <c r="U938" s="32" t="s">
        <v>62</v>
      </c>
      <c r="V938" s="40" t="s">
        <v>17109</v>
      </c>
      <c r="W938" s="44" t="s">
        <v>1048</v>
      </c>
      <c r="X938" s="44" t="s">
        <v>65</v>
      </c>
      <c r="Y938" s="44">
        <v>41913</v>
      </c>
      <c r="Z938" s="32">
        <v>96</v>
      </c>
      <c r="AA938" s="32">
        <v>852</v>
      </c>
      <c r="AB938" s="32" t="s">
        <v>66</v>
      </c>
      <c r="AC938" s="32">
        <v>8461</v>
      </c>
      <c r="AD938" s="32" t="s">
        <v>17029</v>
      </c>
      <c r="AE938" s="40">
        <v>20</v>
      </c>
      <c r="AF938" s="40" t="s">
        <v>68</v>
      </c>
      <c r="AG938" s="32" t="s">
        <v>229</v>
      </c>
      <c r="AH938" s="32"/>
      <c r="AI938" s="32">
        <v>12.34</v>
      </c>
      <c r="AJ938" s="32">
        <v>17.93</v>
      </c>
      <c r="AK938" s="40">
        <v>14.45</v>
      </c>
      <c r="AL938" s="26">
        <f t="shared" si="36"/>
        <v>0.31176798661461236</v>
      </c>
      <c r="AM938" s="38" t="s">
        <v>230</v>
      </c>
      <c r="AN938" s="32" t="s">
        <v>16971</v>
      </c>
      <c r="AO938" s="32" t="s">
        <v>17101</v>
      </c>
      <c r="AP938" s="46" t="s">
        <v>16972</v>
      </c>
      <c r="AQ938" s="27" t="str">
        <f t="shared" si="33"/>
        <v>Record Complete</v>
      </c>
      <c r="AR938" s="36" t="s">
        <v>17115</v>
      </c>
      <c r="AS938" s="5" t="str">
        <f t="shared" si="34"/>
        <v/>
      </c>
      <c r="AT938" t="s">
        <v>17200</v>
      </c>
    </row>
    <row r="939" spans="1:46" ht="15.75" thickBot="1" x14ac:dyDescent="0.3">
      <c r="A939" s="29" t="s">
        <v>17103</v>
      </c>
      <c r="B939" s="31">
        <v>1208</v>
      </c>
      <c r="C939" s="31" t="s">
        <v>213</v>
      </c>
      <c r="D939" s="31" t="s">
        <v>310</v>
      </c>
      <c r="E939" s="51" t="str">
        <f ca="1">IF(ISERROR(INDIRECT(CONCATENATE("FIPs_codes!",ADDRESS((MATCH($D939,INDIRECT($C939),0)+MATCH($C939,FIPs_codes!$G$1:$G$3296,0)-1),COLUMN(FIPs_codes!A937))))),"",INDIRECT(CONCATENATE("FIPs_codes!",ADDRESS((MATCH($D939,INDIRECT($C939),0)+MATCH($C939,FIPs_codes!$G$1:$G$3296,0)-1),COLUMN(FIPs_codes!A937)))))</f>
        <v>40093</v>
      </c>
      <c r="F939" s="51">
        <f ca="1">IF(ISERROR(INDIRECT(CONCATENATE("FIPs_codes!",ADDRESS((MATCH($D939,INDIRECT($C939),0)+MATCH($C939,FIPs_codes!$G$1:$G$3296,0)-1),COLUMN(FIPs_codes!C937))))),"",INDIRECT(CONCATENATE("FIPs_codes!",ADDRESS((MATCH($D939,INDIRECT($C939),0)+MATCH($C939,FIPs_codes!$G$1:$G$3296,0)-1),COLUMN(FIPs_codes!C937)))))</f>
        <v>6</v>
      </c>
      <c r="G939" s="31" t="s">
        <v>17104</v>
      </c>
      <c r="H939" s="31" t="s">
        <v>217</v>
      </c>
      <c r="I939" s="35" t="s">
        <v>17105</v>
      </c>
      <c r="J939" s="37" t="s">
        <v>1705</v>
      </c>
      <c r="K939" s="31" t="s">
        <v>55</v>
      </c>
      <c r="L939" s="31" t="s">
        <v>17118</v>
      </c>
      <c r="M939" s="31" t="s">
        <v>57</v>
      </c>
      <c r="N939" s="39" t="s">
        <v>17119</v>
      </c>
      <c r="O939" s="39">
        <v>2000</v>
      </c>
      <c r="P939" s="39">
        <v>17310</v>
      </c>
      <c r="Q939" s="31">
        <v>49</v>
      </c>
      <c r="R939" s="31" t="s">
        <v>166</v>
      </c>
      <c r="S939" s="41" t="s">
        <v>60</v>
      </c>
      <c r="T939" s="29" t="s">
        <v>17108</v>
      </c>
      <c r="U939" s="31" t="s">
        <v>62</v>
      </c>
      <c r="V939" s="39" t="s">
        <v>17109</v>
      </c>
      <c r="W939" s="43" t="s">
        <v>1048</v>
      </c>
      <c r="X939" s="43" t="s">
        <v>65</v>
      </c>
      <c r="Y939" s="43">
        <v>41913</v>
      </c>
      <c r="Z939" s="31">
        <v>96</v>
      </c>
      <c r="AA939" s="31">
        <v>852</v>
      </c>
      <c r="AB939" s="31" t="s">
        <v>66</v>
      </c>
      <c r="AC939" s="31">
        <v>8461</v>
      </c>
      <c r="AD939" s="31" t="s">
        <v>17029</v>
      </c>
      <c r="AE939" s="39">
        <v>20</v>
      </c>
      <c r="AF939" s="39" t="s">
        <v>68</v>
      </c>
      <c r="AG939" s="31" t="s">
        <v>229</v>
      </c>
      <c r="AH939" s="31"/>
      <c r="AI939" s="31">
        <v>12.44</v>
      </c>
      <c r="AJ939" s="31">
        <v>17.93</v>
      </c>
      <c r="AK939" s="39">
        <v>14.4</v>
      </c>
      <c r="AL939" s="26">
        <f t="shared" si="36"/>
        <v>0.30619074177356387</v>
      </c>
      <c r="AM939" s="37" t="s">
        <v>230</v>
      </c>
      <c r="AN939" s="31" t="s">
        <v>16971</v>
      </c>
      <c r="AO939" s="31" t="s">
        <v>17101</v>
      </c>
      <c r="AP939" s="63" t="s">
        <v>16972</v>
      </c>
      <c r="AQ939" s="27" t="str">
        <f t="shared" si="33"/>
        <v>Record Complete</v>
      </c>
      <c r="AR939" s="35" t="s">
        <v>17114</v>
      </c>
      <c r="AS939" s="5" t="str">
        <f t="shared" si="34"/>
        <v/>
      </c>
      <c r="AT939" t="s">
        <v>17200</v>
      </c>
    </row>
    <row r="940" spans="1:46" ht="15.75" thickBot="1" x14ac:dyDescent="0.3">
      <c r="A940" s="30" t="s">
        <v>17103</v>
      </c>
      <c r="B940" s="32">
        <v>1208</v>
      </c>
      <c r="C940" s="32" t="s">
        <v>213</v>
      </c>
      <c r="D940" s="32" t="s">
        <v>310</v>
      </c>
      <c r="E940" s="51" t="str">
        <f ca="1">IF(ISERROR(INDIRECT(CONCATENATE("FIPs_codes!",ADDRESS((MATCH($D940,INDIRECT($C940),0)+MATCH($C940,FIPs_codes!$G$1:$G$3296,0)-1),COLUMN(FIPs_codes!A938))))),"",INDIRECT(CONCATENATE("FIPs_codes!",ADDRESS((MATCH($D940,INDIRECT($C940),0)+MATCH($C940,FIPs_codes!$G$1:$G$3296,0)-1),COLUMN(FIPs_codes!A938)))))</f>
        <v>40093</v>
      </c>
      <c r="F940" s="51">
        <f ca="1">IF(ISERROR(INDIRECT(CONCATENATE("FIPs_codes!",ADDRESS((MATCH($D940,INDIRECT($C940),0)+MATCH($C940,FIPs_codes!$G$1:$G$3296,0)-1),COLUMN(FIPs_codes!C938))))),"",INDIRECT(CONCATENATE("FIPs_codes!",ADDRESS((MATCH($D940,INDIRECT($C940),0)+MATCH($C940,FIPs_codes!$G$1:$G$3296,0)-1),COLUMN(FIPs_codes!C938)))))</f>
        <v>6</v>
      </c>
      <c r="G940" s="32" t="s">
        <v>17104</v>
      </c>
      <c r="H940" s="32" t="s">
        <v>217</v>
      </c>
      <c r="I940" s="36" t="s">
        <v>17105</v>
      </c>
      <c r="J940" s="38" t="s">
        <v>1705</v>
      </c>
      <c r="K940" s="32" t="s">
        <v>55</v>
      </c>
      <c r="L940" s="32" t="s">
        <v>17118</v>
      </c>
      <c r="M940" s="32" t="s">
        <v>57</v>
      </c>
      <c r="N940" s="40" t="s">
        <v>17119</v>
      </c>
      <c r="O940" s="40">
        <v>2000</v>
      </c>
      <c r="P940" s="40">
        <v>17310</v>
      </c>
      <c r="Q940" s="32">
        <v>49</v>
      </c>
      <c r="R940" s="32" t="s">
        <v>166</v>
      </c>
      <c r="S940" s="42" t="s">
        <v>60</v>
      </c>
      <c r="T940" s="30" t="s">
        <v>17108</v>
      </c>
      <c r="U940" s="32" t="s">
        <v>62</v>
      </c>
      <c r="V940" s="40" t="s">
        <v>17109</v>
      </c>
      <c r="W940" s="44" t="s">
        <v>1048</v>
      </c>
      <c r="X940" s="44" t="s">
        <v>65</v>
      </c>
      <c r="Y940" s="44">
        <v>41913</v>
      </c>
      <c r="Z940" s="32">
        <v>96</v>
      </c>
      <c r="AA940" s="32">
        <v>852</v>
      </c>
      <c r="AB940" s="32" t="s">
        <v>66</v>
      </c>
      <c r="AC940" s="32">
        <v>8461</v>
      </c>
      <c r="AD940" s="32" t="s">
        <v>17029</v>
      </c>
      <c r="AE940" s="40">
        <v>20</v>
      </c>
      <c r="AF940" s="40" t="s">
        <v>68</v>
      </c>
      <c r="AG940" s="32" t="s">
        <v>229</v>
      </c>
      <c r="AH940" s="32"/>
      <c r="AI940" s="32">
        <v>12.62</v>
      </c>
      <c r="AJ940" s="32">
        <v>18.010000000000002</v>
      </c>
      <c r="AK940" s="40">
        <v>14.37</v>
      </c>
      <c r="AL940" s="26">
        <f t="shared" si="36"/>
        <v>0.29927817878956148</v>
      </c>
      <c r="AM940" s="38" t="s">
        <v>230</v>
      </c>
      <c r="AN940" s="32" t="s">
        <v>16971</v>
      </c>
      <c r="AO940" s="32" t="s">
        <v>17101</v>
      </c>
      <c r="AP940" s="46" t="s">
        <v>16972</v>
      </c>
      <c r="AQ940" s="27" t="str">
        <f t="shared" si="33"/>
        <v>Record Complete</v>
      </c>
      <c r="AR940" s="36" t="s">
        <v>17115</v>
      </c>
      <c r="AS940" s="5" t="str">
        <f t="shared" si="34"/>
        <v/>
      </c>
      <c r="AT940" t="s">
        <v>17200</v>
      </c>
    </row>
    <row r="941" spans="1:46" ht="15.75" thickBot="1" x14ac:dyDescent="0.3">
      <c r="A941" s="48" t="s">
        <v>17103</v>
      </c>
      <c r="B941" s="50">
        <v>1208</v>
      </c>
      <c r="C941" s="50" t="s">
        <v>213</v>
      </c>
      <c r="D941" s="50" t="s">
        <v>310</v>
      </c>
      <c r="E941" s="51" t="str">
        <f ca="1">IF(ISERROR(INDIRECT(CONCATENATE("FIPs_codes!",ADDRESS((MATCH($D941,INDIRECT($C941),0)+MATCH($C941,FIPs_codes!$G$1:$G$3296,0)-1),COLUMN(FIPs_codes!A939))))),"",INDIRECT(CONCATENATE("FIPs_codes!",ADDRESS((MATCH($D941,INDIRECT($C941),0)+MATCH($C941,FIPs_codes!$G$1:$G$3296,0)-1),COLUMN(FIPs_codes!A939)))))</f>
        <v>40093</v>
      </c>
      <c r="F941" s="51">
        <f ca="1">IF(ISERROR(INDIRECT(CONCATENATE("FIPs_codes!",ADDRESS((MATCH($D941,INDIRECT($C941),0)+MATCH($C941,FIPs_codes!$G$1:$G$3296,0)-1),COLUMN(FIPs_codes!C939))))),"",INDIRECT(CONCATENATE("FIPs_codes!",ADDRESS((MATCH($D941,INDIRECT($C941),0)+MATCH($C941,FIPs_codes!$G$1:$G$3296,0)-1),COLUMN(FIPs_codes!C939)))))</f>
        <v>6</v>
      </c>
      <c r="G941" s="50" t="s">
        <v>17104</v>
      </c>
      <c r="H941" s="50" t="s">
        <v>217</v>
      </c>
      <c r="I941" s="54" t="s">
        <v>17105</v>
      </c>
      <c r="J941" s="56" t="s">
        <v>1705</v>
      </c>
      <c r="K941" s="50" t="s">
        <v>55</v>
      </c>
      <c r="L941" s="50" t="s">
        <v>17118</v>
      </c>
      <c r="M941" s="50" t="s">
        <v>57</v>
      </c>
      <c r="N941" s="58" t="s">
        <v>17119</v>
      </c>
      <c r="O941" s="58">
        <v>2000</v>
      </c>
      <c r="P941" s="58">
        <v>17310</v>
      </c>
      <c r="Q941" s="50">
        <v>49</v>
      </c>
      <c r="R941" s="50" t="s">
        <v>166</v>
      </c>
      <c r="S941" s="60" t="s">
        <v>60</v>
      </c>
      <c r="T941" s="48" t="s">
        <v>17108</v>
      </c>
      <c r="U941" s="50" t="s">
        <v>62</v>
      </c>
      <c r="V941" s="58" t="s">
        <v>17109</v>
      </c>
      <c r="W941" s="62" t="s">
        <v>1048</v>
      </c>
      <c r="X941" s="62" t="s">
        <v>65</v>
      </c>
      <c r="Y941" s="62">
        <v>41913</v>
      </c>
      <c r="Z941" s="50">
        <v>96</v>
      </c>
      <c r="AA941" s="50">
        <v>852</v>
      </c>
      <c r="AB941" s="50" t="s">
        <v>66</v>
      </c>
      <c r="AC941" s="50">
        <v>8461</v>
      </c>
      <c r="AD941" s="50" t="s">
        <v>17029</v>
      </c>
      <c r="AE941" s="58">
        <v>20</v>
      </c>
      <c r="AF941" s="58" t="s">
        <v>68</v>
      </c>
      <c r="AG941" s="50" t="s">
        <v>229</v>
      </c>
      <c r="AH941" s="50"/>
      <c r="AI941" s="50">
        <v>12.58</v>
      </c>
      <c r="AJ941" s="50">
        <v>18.02</v>
      </c>
      <c r="AK941" s="58">
        <v>14.38</v>
      </c>
      <c r="AL941" s="26">
        <f t="shared" si="36"/>
        <v>0.30188679245283018</v>
      </c>
      <c r="AM941" s="56" t="s">
        <v>230</v>
      </c>
      <c r="AN941" s="50" t="s">
        <v>16971</v>
      </c>
      <c r="AO941" s="50" t="s">
        <v>17101</v>
      </c>
      <c r="AP941" s="46" t="s">
        <v>16972</v>
      </c>
      <c r="AQ941" s="27" t="str">
        <f t="shared" si="33"/>
        <v>Record Complete</v>
      </c>
      <c r="AR941" s="54" t="s">
        <v>17115</v>
      </c>
      <c r="AS941" s="5" t="str">
        <f t="shared" si="34"/>
        <v/>
      </c>
      <c r="AT941" t="s">
        <v>17200</v>
      </c>
    </row>
    <row r="942" spans="1:46" ht="15.75" thickBot="1" x14ac:dyDescent="0.3">
      <c r="A942" s="47" t="s">
        <v>17103</v>
      </c>
      <c r="B942" s="49">
        <v>1208</v>
      </c>
      <c r="C942" s="49" t="s">
        <v>213</v>
      </c>
      <c r="D942" s="49" t="s">
        <v>310</v>
      </c>
      <c r="E942" s="51" t="str">
        <f ca="1">IF(ISERROR(INDIRECT(CONCATENATE("FIPs_codes!",ADDRESS((MATCH($D942,INDIRECT($C942),0)+MATCH($C942,FIPs_codes!$G$1:$G$3296,0)-1),COLUMN(FIPs_codes!A940))))),"",INDIRECT(CONCATENATE("FIPs_codes!",ADDRESS((MATCH($D942,INDIRECT($C942),0)+MATCH($C942,FIPs_codes!$G$1:$G$3296,0)-1),COLUMN(FIPs_codes!A940)))))</f>
        <v>40093</v>
      </c>
      <c r="F942" s="51">
        <f ca="1">IF(ISERROR(INDIRECT(CONCATENATE("FIPs_codes!",ADDRESS((MATCH($D942,INDIRECT($C942),0)+MATCH($C942,FIPs_codes!$G$1:$G$3296,0)-1),COLUMN(FIPs_codes!C940))))),"",INDIRECT(CONCATENATE("FIPs_codes!",ADDRESS((MATCH($D942,INDIRECT($C942),0)+MATCH($C942,FIPs_codes!$G$1:$G$3296,0)-1),COLUMN(FIPs_codes!C940)))))</f>
        <v>6</v>
      </c>
      <c r="G942" s="49" t="s">
        <v>17104</v>
      </c>
      <c r="H942" s="49" t="s">
        <v>217</v>
      </c>
      <c r="I942" s="53" t="s">
        <v>17105</v>
      </c>
      <c r="J942" s="55" t="s">
        <v>1705</v>
      </c>
      <c r="K942" s="49" t="s">
        <v>55</v>
      </c>
      <c r="L942" s="49" t="s">
        <v>17118</v>
      </c>
      <c r="M942" s="49" t="s">
        <v>57</v>
      </c>
      <c r="N942" s="57" t="s">
        <v>17119</v>
      </c>
      <c r="O942" s="57">
        <v>2000</v>
      </c>
      <c r="P942" s="57">
        <v>17310</v>
      </c>
      <c r="Q942" s="49">
        <v>49</v>
      </c>
      <c r="R942" s="49" t="s">
        <v>166</v>
      </c>
      <c r="S942" s="59" t="s">
        <v>60</v>
      </c>
      <c r="T942" s="47" t="s">
        <v>17108</v>
      </c>
      <c r="U942" s="49" t="s">
        <v>62</v>
      </c>
      <c r="V942" s="57" t="s">
        <v>17109</v>
      </c>
      <c r="W942" s="61" t="s">
        <v>1048</v>
      </c>
      <c r="X942" s="61" t="s">
        <v>65</v>
      </c>
      <c r="Y942" s="61">
        <v>41913</v>
      </c>
      <c r="Z942" s="49">
        <v>96</v>
      </c>
      <c r="AA942" s="49">
        <v>852</v>
      </c>
      <c r="AB942" s="49" t="s">
        <v>66</v>
      </c>
      <c r="AC942" s="49">
        <v>8461</v>
      </c>
      <c r="AD942" s="49" t="s">
        <v>17029</v>
      </c>
      <c r="AE942" s="57">
        <v>20</v>
      </c>
      <c r="AF942" s="57" t="s">
        <v>68</v>
      </c>
      <c r="AG942" s="49" t="s">
        <v>229</v>
      </c>
      <c r="AH942" s="49"/>
      <c r="AI942" s="49">
        <v>12.9</v>
      </c>
      <c r="AJ942" s="49">
        <v>18.07</v>
      </c>
      <c r="AK942" s="57">
        <v>14.39</v>
      </c>
      <c r="AL942" s="26">
        <f t="shared" si="36"/>
        <v>0.28610957387935804</v>
      </c>
      <c r="AM942" s="55" t="s">
        <v>230</v>
      </c>
      <c r="AN942" s="49" t="s">
        <v>16971</v>
      </c>
      <c r="AO942" s="49" t="s">
        <v>17101</v>
      </c>
      <c r="AP942" s="63" t="s">
        <v>16972</v>
      </c>
      <c r="AQ942" s="27" t="str">
        <f t="shared" si="33"/>
        <v>Record Complete</v>
      </c>
      <c r="AR942" s="53" t="s">
        <v>17114</v>
      </c>
      <c r="AS942" s="5" t="str">
        <f t="shared" si="34"/>
        <v/>
      </c>
      <c r="AT942" t="s">
        <v>17200</v>
      </c>
    </row>
    <row r="943" spans="1:46" ht="15.75" thickBot="1" x14ac:dyDescent="0.3">
      <c r="A943" s="29" t="s">
        <v>17103</v>
      </c>
      <c r="B943" s="31">
        <v>1208</v>
      </c>
      <c r="C943" s="31" t="s">
        <v>213</v>
      </c>
      <c r="D943" s="31" t="s">
        <v>310</v>
      </c>
      <c r="E943" s="51" t="str">
        <f ca="1">IF(ISERROR(INDIRECT(CONCATENATE("FIPs_codes!",ADDRESS((MATCH($D943,INDIRECT($C943),0)+MATCH($C943,FIPs_codes!$G$1:$G$3296,0)-1),COLUMN(FIPs_codes!A941))))),"",INDIRECT(CONCATENATE("FIPs_codes!",ADDRESS((MATCH($D943,INDIRECT($C943),0)+MATCH($C943,FIPs_codes!$G$1:$G$3296,0)-1),COLUMN(FIPs_codes!A941)))))</f>
        <v>40093</v>
      </c>
      <c r="F943" s="51">
        <f ca="1">IF(ISERROR(INDIRECT(CONCATENATE("FIPs_codes!",ADDRESS((MATCH($D943,INDIRECT($C943),0)+MATCH($C943,FIPs_codes!$G$1:$G$3296,0)-1),COLUMN(FIPs_codes!C941))))),"",INDIRECT(CONCATENATE("FIPs_codes!",ADDRESS((MATCH($D943,INDIRECT($C943),0)+MATCH($C943,FIPs_codes!$G$1:$G$3296,0)-1),COLUMN(FIPs_codes!C941)))))</f>
        <v>6</v>
      </c>
      <c r="G943" s="31" t="s">
        <v>17104</v>
      </c>
      <c r="H943" s="31" t="s">
        <v>217</v>
      </c>
      <c r="I943" s="35" t="s">
        <v>17105</v>
      </c>
      <c r="J943" s="37" t="s">
        <v>1705</v>
      </c>
      <c r="K943" s="31" t="s">
        <v>55</v>
      </c>
      <c r="L943" s="31" t="s">
        <v>17120</v>
      </c>
      <c r="M943" s="31" t="s">
        <v>57</v>
      </c>
      <c r="N943" s="39" t="s">
        <v>17121</v>
      </c>
      <c r="O943" s="39">
        <v>2000</v>
      </c>
      <c r="P943" s="39">
        <v>17311</v>
      </c>
      <c r="Q943" s="31">
        <v>49</v>
      </c>
      <c r="R943" s="31" t="s">
        <v>166</v>
      </c>
      <c r="S943" s="41" t="s">
        <v>60</v>
      </c>
      <c r="T943" s="29" t="s">
        <v>17108</v>
      </c>
      <c r="U943" s="31" t="s">
        <v>62</v>
      </c>
      <c r="V943" s="39" t="s">
        <v>17109</v>
      </c>
      <c r="W943" s="43" t="s">
        <v>1048</v>
      </c>
      <c r="X943" s="43" t="s">
        <v>65</v>
      </c>
      <c r="Y943" s="43">
        <v>41914</v>
      </c>
      <c r="Z943" s="31">
        <v>94</v>
      </c>
      <c r="AA943" s="31">
        <v>852</v>
      </c>
      <c r="AB943" s="31" t="s">
        <v>66</v>
      </c>
      <c r="AC943" s="31">
        <v>8285</v>
      </c>
      <c r="AD943" s="31" t="s">
        <v>17029</v>
      </c>
      <c r="AE943" s="39">
        <v>20</v>
      </c>
      <c r="AF943" s="39" t="s">
        <v>68</v>
      </c>
      <c r="AG943" s="31" t="s">
        <v>229</v>
      </c>
      <c r="AH943" s="31"/>
      <c r="AI943" s="31">
        <v>10.25</v>
      </c>
      <c r="AJ943" s="31">
        <v>17.53</v>
      </c>
      <c r="AK943" s="39">
        <v>14.23</v>
      </c>
      <c r="AL943" s="26">
        <f t="shared" si="36"/>
        <v>0.41528807758128927</v>
      </c>
      <c r="AM943" s="37" t="s">
        <v>230</v>
      </c>
      <c r="AN943" s="31" t="s">
        <v>16971</v>
      </c>
      <c r="AO943" s="31" t="s">
        <v>17101</v>
      </c>
      <c r="AP943" s="63" t="s">
        <v>16972</v>
      </c>
      <c r="AQ943" s="27" t="str">
        <f t="shared" si="33"/>
        <v>Record Complete</v>
      </c>
      <c r="AR943" s="35" t="s">
        <v>17114</v>
      </c>
      <c r="AS943" s="5" t="str">
        <f t="shared" si="34"/>
        <v/>
      </c>
      <c r="AT943" t="s">
        <v>17200</v>
      </c>
    </row>
    <row r="944" spans="1:46" ht="15.75" thickBot="1" x14ac:dyDescent="0.3">
      <c r="A944" s="47" t="s">
        <v>17103</v>
      </c>
      <c r="B944" s="49">
        <v>1208</v>
      </c>
      <c r="C944" s="49" t="s">
        <v>213</v>
      </c>
      <c r="D944" s="49" t="s">
        <v>310</v>
      </c>
      <c r="E944" s="51" t="str">
        <f ca="1">IF(ISERROR(INDIRECT(CONCATENATE("FIPs_codes!",ADDRESS((MATCH($D944,INDIRECT($C944),0)+MATCH($C944,FIPs_codes!$G$1:$G$3296,0)-1),COLUMN(FIPs_codes!A942))))),"",INDIRECT(CONCATENATE("FIPs_codes!",ADDRESS((MATCH($D944,INDIRECT($C944),0)+MATCH($C944,FIPs_codes!$G$1:$G$3296,0)-1),COLUMN(FIPs_codes!A942)))))</f>
        <v>40093</v>
      </c>
      <c r="F944" s="51">
        <f ca="1">IF(ISERROR(INDIRECT(CONCATENATE("FIPs_codes!",ADDRESS((MATCH($D944,INDIRECT($C944),0)+MATCH($C944,FIPs_codes!$G$1:$G$3296,0)-1),COLUMN(FIPs_codes!C942))))),"",INDIRECT(CONCATENATE("FIPs_codes!",ADDRESS((MATCH($D944,INDIRECT($C944),0)+MATCH($C944,FIPs_codes!$G$1:$G$3296,0)-1),COLUMN(FIPs_codes!C942)))))</f>
        <v>6</v>
      </c>
      <c r="G944" s="49" t="s">
        <v>17104</v>
      </c>
      <c r="H944" s="49" t="s">
        <v>217</v>
      </c>
      <c r="I944" s="53" t="s">
        <v>17105</v>
      </c>
      <c r="J944" s="55" t="s">
        <v>1705</v>
      </c>
      <c r="K944" s="49" t="s">
        <v>55</v>
      </c>
      <c r="L944" s="49" t="s">
        <v>17120</v>
      </c>
      <c r="M944" s="49" t="s">
        <v>57</v>
      </c>
      <c r="N944" s="57" t="s">
        <v>17121</v>
      </c>
      <c r="O944" s="57">
        <v>2000</v>
      </c>
      <c r="P944" s="57">
        <v>17311</v>
      </c>
      <c r="Q944" s="49">
        <v>49</v>
      </c>
      <c r="R944" s="49" t="s">
        <v>166</v>
      </c>
      <c r="S944" s="59" t="s">
        <v>60</v>
      </c>
      <c r="T944" s="47" t="s">
        <v>17108</v>
      </c>
      <c r="U944" s="49" t="s">
        <v>62</v>
      </c>
      <c r="V944" s="57" t="s">
        <v>17109</v>
      </c>
      <c r="W944" s="61" t="s">
        <v>1048</v>
      </c>
      <c r="X944" s="61" t="s">
        <v>65</v>
      </c>
      <c r="Y944" s="61">
        <v>41914</v>
      </c>
      <c r="Z944" s="49">
        <v>94</v>
      </c>
      <c r="AA944" s="49">
        <v>852</v>
      </c>
      <c r="AB944" s="49" t="s">
        <v>66</v>
      </c>
      <c r="AC944" s="49">
        <v>8285</v>
      </c>
      <c r="AD944" s="49" t="s">
        <v>17029</v>
      </c>
      <c r="AE944" s="57">
        <v>20</v>
      </c>
      <c r="AF944" s="57" t="s">
        <v>68</v>
      </c>
      <c r="AG944" s="49" t="s">
        <v>229</v>
      </c>
      <c r="AH944" s="49"/>
      <c r="AI944" s="49">
        <v>10.66</v>
      </c>
      <c r="AJ944" s="49">
        <v>17.72</v>
      </c>
      <c r="AK944" s="57">
        <v>14.23</v>
      </c>
      <c r="AL944" s="26">
        <f t="shared" si="36"/>
        <v>0.39841986455981937</v>
      </c>
      <c r="AM944" s="55" t="s">
        <v>230</v>
      </c>
      <c r="AN944" s="49" t="s">
        <v>16971</v>
      </c>
      <c r="AO944" s="49" t="s">
        <v>17101</v>
      </c>
      <c r="AP944" s="63" t="s">
        <v>16972</v>
      </c>
      <c r="AQ944" s="27" t="str">
        <f t="shared" si="33"/>
        <v>Record Complete</v>
      </c>
      <c r="AR944" s="53" t="s">
        <v>17114</v>
      </c>
      <c r="AS944" s="5" t="str">
        <f t="shared" si="34"/>
        <v/>
      </c>
      <c r="AT944" t="s">
        <v>17200</v>
      </c>
    </row>
    <row r="945" spans="1:46" ht="15.75" thickBot="1" x14ac:dyDescent="0.3">
      <c r="A945" s="48" t="s">
        <v>17103</v>
      </c>
      <c r="B945" s="50">
        <v>1208</v>
      </c>
      <c r="C945" s="50" t="s">
        <v>213</v>
      </c>
      <c r="D945" s="50" t="s">
        <v>310</v>
      </c>
      <c r="E945" s="51" t="str">
        <f ca="1">IF(ISERROR(INDIRECT(CONCATENATE("FIPs_codes!",ADDRESS((MATCH($D945,INDIRECT($C945),0)+MATCH($C945,FIPs_codes!$G$1:$G$3296,0)-1),COLUMN(FIPs_codes!A943))))),"",INDIRECT(CONCATENATE("FIPs_codes!",ADDRESS((MATCH($D945,INDIRECT($C945),0)+MATCH($C945,FIPs_codes!$G$1:$G$3296,0)-1),COLUMN(FIPs_codes!A943)))))</f>
        <v>40093</v>
      </c>
      <c r="F945" s="51">
        <f ca="1">IF(ISERROR(INDIRECT(CONCATENATE("FIPs_codes!",ADDRESS((MATCH($D945,INDIRECT($C945),0)+MATCH($C945,FIPs_codes!$G$1:$G$3296,0)-1),COLUMN(FIPs_codes!C943))))),"",INDIRECT(CONCATENATE("FIPs_codes!",ADDRESS((MATCH($D945,INDIRECT($C945),0)+MATCH($C945,FIPs_codes!$G$1:$G$3296,0)-1),COLUMN(FIPs_codes!C943)))))</f>
        <v>6</v>
      </c>
      <c r="G945" s="50" t="s">
        <v>17104</v>
      </c>
      <c r="H945" s="50" t="s">
        <v>217</v>
      </c>
      <c r="I945" s="54" t="s">
        <v>17105</v>
      </c>
      <c r="J945" s="56" t="s">
        <v>1705</v>
      </c>
      <c r="K945" s="50" t="s">
        <v>55</v>
      </c>
      <c r="L945" s="50" t="s">
        <v>17120</v>
      </c>
      <c r="M945" s="50" t="s">
        <v>57</v>
      </c>
      <c r="N945" s="58" t="s">
        <v>17121</v>
      </c>
      <c r="O945" s="58">
        <v>2000</v>
      </c>
      <c r="P945" s="58">
        <v>17311</v>
      </c>
      <c r="Q945" s="50">
        <v>49</v>
      </c>
      <c r="R945" s="50" t="s">
        <v>166</v>
      </c>
      <c r="S945" s="60" t="s">
        <v>60</v>
      </c>
      <c r="T945" s="48" t="s">
        <v>17108</v>
      </c>
      <c r="U945" s="50" t="s">
        <v>62</v>
      </c>
      <c r="V945" s="58" t="s">
        <v>17109</v>
      </c>
      <c r="W945" s="62" t="s">
        <v>1048</v>
      </c>
      <c r="X945" s="62" t="s">
        <v>65</v>
      </c>
      <c r="Y945" s="62">
        <v>41914</v>
      </c>
      <c r="Z945" s="50">
        <v>94</v>
      </c>
      <c r="AA945" s="50">
        <v>852</v>
      </c>
      <c r="AB945" s="50" t="s">
        <v>66</v>
      </c>
      <c r="AC945" s="50">
        <v>8285</v>
      </c>
      <c r="AD945" s="50" t="s">
        <v>17029</v>
      </c>
      <c r="AE945" s="58">
        <v>20</v>
      </c>
      <c r="AF945" s="58" t="s">
        <v>68</v>
      </c>
      <c r="AG945" s="50" t="s">
        <v>229</v>
      </c>
      <c r="AH945" s="50"/>
      <c r="AI945" s="50">
        <v>10.72</v>
      </c>
      <c r="AJ945" s="50">
        <v>17.8</v>
      </c>
      <c r="AK945" s="58">
        <v>14.24</v>
      </c>
      <c r="AL945" s="26">
        <f t="shared" si="36"/>
        <v>0.39775280898876403</v>
      </c>
      <c r="AM945" s="56" t="s">
        <v>230</v>
      </c>
      <c r="AN945" s="50" t="s">
        <v>16971</v>
      </c>
      <c r="AO945" s="50" t="s">
        <v>17101</v>
      </c>
      <c r="AP945" s="46" t="s">
        <v>16972</v>
      </c>
      <c r="AQ945" s="27" t="str">
        <f t="shared" si="33"/>
        <v>Record Complete</v>
      </c>
      <c r="AR945" s="54" t="s">
        <v>17115</v>
      </c>
      <c r="AS945" s="5" t="str">
        <f t="shared" si="34"/>
        <v/>
      </c>
      <c r="AT945" t="s">
        <v>17200</v>
      </c>
    </row>
    <row r="946" spans="1:46" ht="15.75" thickBot="1" x14ac:dyDescent="0.3">
      <c r="A946" s="30" t="s">
        <v>17103</v>
      </c>
      <c r="B946" s="32">
        <v>1208</v>
      </c>
      <c r="C946" s="32" t="s">
        <v>213</v>
      </c>
      <c r="D946" s="32" t="s">
        <v>310</v>
      </c>
      <c r="E946" s="51" t="str">
        <f ca="1">IF(ISERROR(INDIRECT(CONCATENATE("FIPs_codes!",ADDRESS((MATCH($D946,INDIRECT($C946),0)+MATCH($C946,FIPs_codes!$G$1:$G$3296,0)-1),COLUMN(FIPs_codes!A944))))),"",INDIRECT(CONCATENATE("FIPs_codes!",ADDRESS((MATCH($D946,INDIRECT($C946),0)+MATCH($C946,FIPs_codes!$G$1:$G$3296,0)-1),COLUMN(FIPs_codes!A944)))))</f>
        <v>40093</v>
      </c>
      <c r="F946" s="51">
        <f ca="1">IF(ISERROR(INDIRECT(CONCATENATE("FIPs_codes!",ADDRESS((MATCH($D946,INDIRECT($C946),0)+MATCH($C946,FIPs_codes!$G$1:$G$3296,0)-1),COLUMN(FIPs_codes!C944))))),"",INDIRECT(CONCATENATE("FIPs_codes!",ADDRESS((MATCH($D946,INDIRECT($C946),0)+MATCH($C946,FIPs_codes!$G$1:$G$3296,0)-1),COLUMN(FIPs_codes!C944)))))</f>
        <v>6</v>
      </c>
      <c r="G946" s="32" t="s">
        <v>17104</v>
      </c>
      <c r="H946" s="32" t="s">
        <v>217</v>
      </c>
      <c r="I946" s="36" t="s">
        <v>17105</v>
      </c>
      <c r="J946" s="38" t="s">
        <v>1705</v>
      </c>
      <c r="K946" s="32" t="s">
        <v>55</v>
      </c>
      <c r="L946" s="32" t="s">
        <v>17120</v>
      </c>
      <c r="M946" s="32" t="s">
        <v>57</v>
      </c>
      <c r="N946" s="40" t="s">
        <v>17121</v>
      </c>
      <c r="O946" s="40">
        <v>2000</v>
      </c>
      <c r="P946" s="40">
        <v>17311</v>
      </c>
      <c r="Q946" s="32">
        <v>49</v>
      </c>
      <c r="R946" s="32" t="s">
        <v>166</v>
      </c>
      <c r="S946" s="42" t="s">
        <v>60</v>
      </c>
      <c r="T946" s="30" t="s">
        <v>17108</v>
      </c>
      <c r="U946" s="32" t="s">
        <v>62</v>
      </c>
      <c r="V946" s="40" t="s">
        <v>17109</v>
      </c>
      <c r="W946" s="44" t="s">
        <v>1048</v>
      </c>
      <c r="X946" s="44" t="s">
        <v>65</v>
      </c>
      <c r="Y946" s="44">
        <v>41914</v>
      </c>
      <c r="Z946" s="32">
        <v>94</v>
      </c>
      <c r="AA946" s="32">
        <v>852</v>
      </c>
      <c r="AB946" s="32" t="s">
        <v>66</v>
      </c>
      <c r="AC946" s="32">
        <v>8285</v>
      </c>
      <c r="AD946" s="32" t="s">
        <v>17029</v>
      </c>
      <c r="AE946" s="40">
        <v>20</v>
      </c>
      <c r="AF946" s="40" t="s">
        <v>68</v>
      </c>
      <c r="AG946" s="32" t="s">
        <v>229</v>
      </c>
      <c r="AH946" s="32"/>
      <c r="AI946" s="32">
        <v>11.24</v>
      </c>
      <c r="AJ946" s="32">
        <v>18.27</v>
      </c>
      <c r="AK946" s="40">
        <v>14.23</v>
      </c>
      <c r="AL946" s="26">
        <f t="shared" si="36"/>
        <v>0.38478379857690198</v>
      </c>
      <c r="AM946" s="38" t="s">
        <v>230</v>
      </c>
      <c r="AN946" s="32" t="s">
        <v>16971</v>
      </c>
      <c r="AO946" s="32" t="s">
        <v>17101</v>
      </c>
      <c r="AP946" s="46" t="s">
        <v>16972</v>
      </c>
      <c r="AQ946" s="27" t="str">
        <f t="shared" si="33"/>
        <v>Record Complete</v>
      </c>
      <c r="AR946" s="36" t="s">
        <v>17115</v>
      </c>
      <c r="AS946" s="5" t="str">
        <f t="shared" si="34"/>
        <v/>
      </c>
      <c r="AT946" t="s">
        <v>17200</v>
      </c>
    </row>
    <row r="947" spans="1:46" ht="15.75" thickBot="1" x14ac:dyDescent="0.3">
      <c r="A947" s="48" t="s">
        <v>17103</v>
      </c>
      <c r="B947" s="50">
        <v>1208</v>
      </c>
      <c r="C947" s="50" t="s">
        <v>213</v>
      </c>
      <c r="D947" s="50" t="s">
        <v>310</v>
      </c>
      <c r="E947" s="51" t="str">
        <f ca="1">IF(ISERROR(INDIRECT(CONCATENATE("FIPs_codes!",ADDRESS((MATCH($D947,INDIRECT($C947),0)+MATCH($C947,FIPs_codes!$G$1:$G$3296,0)-1),COLUMN(FIPs_codes!A945))))),"",INDIRECT(CONCATENATE("FIPs_codes!",ADDRESS((MATCH($D947,INDIRECT($C947),0)+MATCH($C947,FIPs_codes!$G$1:$G$3296,0)-1),COLUMN(FIPs_codes!A945)))))</f>
        <v>40093</v>
      </c>
      <c r="F947" s="51">
        <f ca="1">IF(ISERROR(INDIRECT(CONCATENATE("FIPs_codes!",ADDRESS((MATCH($D947,INDIRECT($C947),0)+MATCH($C947,FIPs_codes!$G$1:$G$3296,0)-1),COLUMN(FIPs_codes!C945))))),"",INDIRECT(CONCATENATE("FIPs_codes!",ADDRESS((MATCH($D947,INDIRECT($C947),0)+MATCH($C947,FIPs_codes!$G$1:$G$3296,0)-1),COLUMN(FIPs_codes!C945)))))</f>
        <v>6</v>
      </c>
      <c r="G947" s="50" t="s">
        <v>17104</v>
      </c>
      <c r="H947" s="50" t="s">
        <v>217</v>
      </c>
      <c r="I947" s="54" t="s">
        <v>17105</v>
      </c>
      <c r="J947" s="56" t="s">
        <v>1705</v>
      </c>
      <c r="K947" s="50" t="s">
        <v>55</v>
      </c>
      <c r="L947" s="50" t="s">
        <v>17120</v>
      </c>
      <c r="M947" s="50" t="s">
        <v>57</v>
      </c>
      <c r="N947" s="58" t="s">
        <v>17121</v>
      </c>
      <c r="O947" s="58">
        <v>2000</v>
      </c>
      <c r="P947" s="58">
        <v>17311</v>
      </c>
      <c r="Q947" s="50">
        <v>49</v>
      </c>
      <c r="R947" s="50" t="s">
        <v>166</v>
      </c>
      <c r="S947" s="60" t="s">
        <v>60</v>
      </c>
      <c r="T947" s="48" t="s">
        <v>17108</v>
      </c>
      <c r="U947" s="50" t="s">
        <v>62</v>
      </c>
      <c r="V947" s="58" t="s">
        <v>17109</v>
      </c>
      <c r="W947" s="62" t="s">
        <v>1048</v>
      </c>
      <c r="X947" s="62" t="s">
        <v>65</v>
      </c>
      <c r="Y947" s="62">
        <v>41914</v>
      </c>
      <c r="Z947" s="50">
        <v>94</v>
      </c>
      <c r="AA947" s="50">
        <v>852</v>
      </c>
      <c r="AB947" s="50" t="s">
        <v>66</v>
      </c>
      <c r="AC947" s="50">
        <v>8285</v>
      </c>
      <c r="AD947" s="50" t="s">
        <v>17029</v>
      </c>
      <c r="AE947" s="58">
        <v>20</v>
      </c>
      <c r="AF947" s="58" t="s">
        <v>68</v>
      </c>
      <c r="AG947" s="50" t="s">
        <v>229</v>
      </c>
      <c r="AH947" s="50"/>
      <c r="AI947" s="50">
        <v>14.04</v>
      </c>
      <c r="AJ947" s="50">
        <v>20.36</v>
      </c>
      <c r="AK947" s="58">
        <v>14.23</v>
      </c>
      <c r="AL947" s="26">
        <f t="shared" si="36"/>
        <v>0.31041257367387037</v>
      </c>
      <c r="AM947" s="56" t="s">
        <v>230</v>
      </c>
      <c r="AN947" s="50" t="s">
        <v>16971</v>
      </c>
      <c r="AO947" s="50" t="s">
        <v>17101</v>
      </c>
      <c r="AP947" s="46" t="s">
        <v>16972</v>
      </c>
      <c r="AQ947" s="27" t="str">
        <f t="shared" si="33"/>
        <v>Record Complete</v>
      </c>
      <c r="AR947" s="54" t="s">
        <v>17115</v>
      </c>
      <c r="AS947" s="5" t="str">
        <f t="shared" si="34"/>
        <v/>
      </c>
      <c r="AT947" t="s">
        <v>17200</v>
      </c>
    </row>
    <row r="948" spans="1:46" ht="15.75" thickBot="1" x14ac:dyDescent="0.3">
      <c r="A948" s="47" t="s">
        <v>17103</v>
      </c>
      <c r="B948" s="49">
        <v>1208</v>
      </c>
      <c r="C948" s="49" t="s">
        <v>213</v>
      </c>
      <c r="D948" s="49" t="s">
        <v>310</v>
      </c>
      <c r="E948" s="51" t="str">
        <f ca="1">IF(ISERROR(INDIRECT(CONCATENATE("FIPs_codes!",ADDRESS((MATCH($D948,INDIRECT($C948),0)+MATCH($C948,FIPs_codes!$G$1:$G$3296,0)-1),COLUMN(FIPs_codes!A946))))),"",INDIRECT(CONCATENATE("FIPs_codes!",ADDRESS((MATCH($D948,INDIRECT($C948),0)+MATCH($C948,FIPs_codes!$G$1:$G$3296,0)-1),COLUMN(FIPs_codes!A946)))))</f>
        <v>40093</v>
      </c>
      <c r="F948" s="51">
        <f ca="1">IF(ISERROR(INDIRECT(CONCATENATE("FIPs_codes!",ADDRESS((MATCH($D948,INDIRECT($C948),0)+MATCH($C948,FIPs_codes!$G$1:$G$3296,0)-1),COLUMN(FIPs_codes!C946))))),"",INDIRECT(CONCATENATE("FIPs_codes!",ADDRESS((MATCH($D948,INDIRECT($C948),0)+MATCH($C948,FIPs_codes!$G$1:$G$3296,0)-1),COLUMN(FIPs_codes!C946)))))</f>
        <v>6</v>
      </c>
      <c r="G948" s="49" t="s">
        <v>17104</v>
      </c>
      <c r="H948" s="49" t="s">
        <v>217</v>
      </c>
      <c r="I948" s="53" t="s">
        <v>17105</v>
      </c>
      <c r="J948" s="55" t="s">
        <v>1705</v>
      </c>
      <c r="K948" s="49" t="s">
        <v>55</v>
      </c>
      <c r="L948" s="49" t="s">
        <v>17120</v>
      </c>
      <c r="M948" s="49" t="s">
        <v>57</v>
      </c>
      <c r="N948" s="57" t="s">
        <v>17121</v>
      </c>
      <c r="O948" s="57">
        <v>2000</v>
      </c>
      <c r="P948" s="57">
        <v>17311</v>
      </c>
      <c r="Q948" s="49">
        <v>49</v>
      </c>
      <c r="R948" s="49" t="s">
        <v>166</v>
      </c>
      <c r="S948" s="59" t="s">
        <v>60</v>
      </c>
      <c r="T948" s="47" t="s">
        <v>17108</v>
      </c>
      <c r="U948" s="49" t="s">
        <v>62</v>
      </c>
      <c r="V948" s="57" t="s">
        <v>17109</v>
      </c>
      <c r="W948" s="61" t="s">
        <v>1048</v>
      </c>
      <c r="X948" s="61" t="s">
        <v>65</v>
      </c>
      <c r="Y948" s="61">
        <v>41914</v>
      </c>
      <c r="Z948" s="49">
        <v>94</v>
      </c>
      <c r="AA948" s="49">
        <v>852</v>
      </c>
      <c r="AB948" s="49" t="s">
        <v>66</v>
      </c>
      <c r="AC948" s="49">
        <v>8285</v>
      </c>
      <c r="AD948" s="49" t="s">
        <v>17029</v>
      </c>
      <c r="AE948" s="57">
        <v>20</v>
      </c>
      <c r="AF948" s="57" t="s">
        <v>68</v>
      </c>
      <c r="AG948" s="49" t="s">
        <v>229</v>
      </c>
      <c r="AH948" s="49"/>
      <c r="AI948" s="49">
        <v>14.07</v>
      </c>
      <c r="AJ948" s="49">
        <v>20.399999999999999</v>
      </c>
      <c r="AK948" s="57">
        <v>14.26</v>
      </c>
      <c r="AL948" s="150">
        <f t="shared" si="36"/>
        <v>0.31029411764705878</v>
      </c>
      <c r="AM948" s="55" t="s">
        <v>230</v>
      </c>
      <c r="AN948" s="49" t="s">
        <v>16971</v>
      </c>
      <c r="AO948" s="49" t="s">
        <v>17101</v>
      </c>
      <c r="AP948" s="63" t="s">
        <v>16972</v>
      </c>
      <c r="AQ948" s="27" t="str">
        <f t="shared" si="33"/>
        <v>Record Complete</v>
      </c>
      <c r="AR948" s="53" t="s">
        <v>17114</v>
      </c>
      <c r="AS948" s="5" t="str">
        <f t="shared" si="34"/>
        <v/>
      </c>
      <c r="AT948" t="s">
        <v>17200</v>
      </c>
    </row>
    <row r="949" spans="1:46" ht="15.75" thickBot="1" x14ac:dyDescent="0.3">
      <c r="A949" s="48" t="s">
        <v>17103</v>
      </c>
      <c r="B949" s="50">
        <v>1208</v>
      </c>
      <c r="C949" s="50" t="s">
        <v>213</v>
      </c>
      <c r="D949" s="50" t="s">
        <v>310</v>
      </c>
      <c r="E949" s="51" t="str">
        <f ca="1">IF(ISERROR(INDIRECT(CONCATENATE("FIPs_codes!",ADDRESS((MATCH($D949,INDIRECT($C949),0)+MATCH($C949,FIPs_codes!$G$1:$G$3296,0)-1),COLUMN(FIPs_codes!A947))))),"",INDIRECT(CONCATENATE("FIPs_codes!",ADDRESS((MATCH($D949,INDIRECT($C949),0)+MATCH($C949,FIPs_codes!$G$1:$G$3296,0)-1),COLUMN(FIPs_codes!A947)))))</f>
        <v>40093</v>
      </c>
      <c r="F949" s="51">
        <f ca="1">IF(ISERROR(INDIRECT(CONCATENATE("FIPs_codes!",ADDRESS((MATCH($D949,INDIRECT($C949),0)+MATCH($C949,FIPs_codes!$G$1:$G$3296,0)-1),COLUMN(FIPs_codes!C947))))),"",INDIRECT(CONCATENATE("FIPs_codes!",ADDRESS((MATCH($D949,INDIRECT($C949),0)+MATCH($C949,FIPs_codes!$G$1:$G$3296,0)-1),COLUMN(FIPs_codes!C947)))))</f>
        <v>6</v>
      </c>
      <c r="G949" s="50" t="s">
        <v>17104</v>
      </c>
      <c r="H949" s="50" t="s">
        <v>217</v>
      </c>
      <c r="I949" s="54" t="s">
        <v>17105</v>
      </c>
      <c r="J949" s="56" t="s">
        <v>1705</v>
      </c>
      <c r="K949" s="50" t="s">
        <v>55</v>
      </c>
      <c r="L949" s="50" t="s">
        <v>17120</v>
      </c>
      <c r="M949" s="50" t="s">
        <v>57</v>
      </c>
      <c r="N949" s="58" t="s">
        <v>17121</v>
      </c>
      <c r="O949" s="58">
        <v>2000</v>
      </c>
      <c r="P949" s="58">
        <v>17311</v>
      </c>
      <c r="Q949" s="50">
        <v>49</v>
      </c>
      <c r="R949" s="50" t="s">
        <v>166</v>
      </c>
      <c r="S949" s="60" t="s">
        <v>60</v>
      </c>
      <c r="T949" s="48" t="s">
        <v>17108</v>
      </c>
      <c r="U949" s="50" t="s">
        <v>62</v>
      </c>
      <c r="V949" s="58" t="s">
        <v>17109</v>
      </c>
      <c r="W949" s="62" t="s">
        <v>1048</v>
      </c>
      <c r="X949" s="62" t="s">
        <v>65</v>
      </c>
      <c r="Y949" s="62">
        <v>41914</v>
      </c>
      <c r="Z949" s="50">
        <v>94</v>
      </c>
      <c r="AA949" s="50">
        <v>852</v>
      </c>
      <c r="AB949" s="50" t="s">
        <v>66</v>
      </c>
      <c r="AC949" s="50">
        <v>8285</v>
      </c>
      <c r="AD949" s="50" t="s">
        <v>17029</v>
      </c>
      <c r="AE949" s="58">
        <v>20</v>
      </c>
      <c r="AF949" s="58" t="s">
        <v>68</v>
      </c>
      <c r="AG949" s="50" t="s">
        <v>229</v>
      </c>
      <c r="AH949" s="50"/>
      <c r="AI949" s="50">
        <v>14.45</v>
      </c>
      <c r="AJ949" s="50">
        <v>20.71</v>
      </c>
      <c r="AK949" s="58">
        <v>14.27</v>
      </c>
      <c r="AL949" s="26">
        <f t="shared" si="36"/>
        <v>0.30226943505552878</v>
      </c>
      <c r="AM949" s="56" t="s">
        <v>230</v>
      </c>
      <c r="AN949" s="50" t="s">
        <v>16971</v>
      </c>
      <c r="AO949" s="50" t="s">
        <v>17101</v>
      </c>
      <c r="AP949" s="46" t="s">
        <v>16972</v>
      </c>
      <c r="AQ949" s="27" t="str">
        <f t="shared" si="33"/>
        <v>Record Complete</v>
      </c>
      <c r="AR949" s="54" t="s">
        <v>17115</v>
      </c>
      <c r="AS949" s="5" t="str">
        <f t="shared" si="34"/>
        <v/>
      </c>
      <c r="AT949" t="s">
        <v>17200</v>
      </c>
    </row>
    <row r="950" spans="1:46" ht="15.75" thickBot="1" x14ac:dyDescent="0.3">
      <c r="A950" s="47" t="s">
        <v>17103</v>
      </c>
      <c r="B950" s="49">
        <v>1208</v>
      </c>
      <c r="C950" s="49" t="s">
        <v>213</v>
      </c>
      <c r="D950" s="49" t="s">
        <v>310</v>
      </c>
      <c r="E950" s="51" t="str">
        <f ca="1">IF(ISERROR(INDIRECT(CONCATENATE("FIPs_codes!",ADDRESS((MATCH($D950,INDIRECT($C950),0)+MATCH($C950,FIPs_codes!$G$1:$G$3296,0)-1),COLUMN(FIPs_codes!A948))))),"",INDIRECT(CONCATENATE("FIPs_codes!",ADDRESS((MATCH($D950,INDIRECT($C950),0)+MATCH($C950,FIPs_codes!$G$1:$G$3296,0)-1),COLUMN(FIPs_codes!A948)))))</f>
        <v>40093</v>
      </c>
      <c r="F950" s="51">
        <f ca="1">IF(ISERROR(INDIRECT(CONCATENATE("FIPs_codes!",ADDRESS((MATCH($D950,INDIRECT($C950),0)+MATCH($C950,FIPs_codes!$G$1:$G$3296,0)-1),COLUMN(FIPs_codes!C948))))),"",INDIRECT(CONCATENATE("FIPs_codes!",ADDRESS((MATCH($D950,INDIRECT($C950),0)+MATCH($C950,FIPs_codes!$G$1:$G$3296,0)-1),COLUMN(FIPs_codes!C948)))))</f>
        <v>6</v>
      </c>
      <c r="G950" s="49" t="s">
        <v>17104</v>
      </c>
      <c r="H950" s="49" t="s">
        <v>217</v>
      </c>
      <c r="I950" s="53" t="s">
        <v>17105</v>
      </c>
      <c r="J950" s="55" t="s">
        <v>1705</v>
      </c>
      <c r="K950" s="49" t="s">
        <v>55</v>
      </c>
      <c r="L950" s="49" t="s">
        <v>17120</v>
      </c>
      <c r="M950" s="49" t="s">
        <v>57</v>
      </c>
      <c r="N950" s="57" t="s">
        <v>17121</v>
      </c>
      <c r="O950" s="57">
        <v>2000</v>
      </c>
      <c r="P950" s="57">
        <v>17311</v>
      </c>
      <c r="Q950" s="49">
        <v>49</v>
      </c>
      <c r="R950" s="49" t="s">
        <v>166</v>
      </c>
      <c r="S950" s="59" t="s">
        <v>60</v>
      </c>
      <c r="T950" s="47" t="s">
        <v>17108</v>
      </c>
      <c r="U950" s="49" t="s">
        <v>62</v>
      </c>
      <c r="V950" s="57" t="s">
        <v>17109</v>
      </c>
      <c r="W950" s="61" t="s">
        <v>1048</v>
      </c>
      <c r="X950" s="61" t="s">
        <v>65</v>
      </c>
      <c r="Y950" s="61">
        <v>41914</v>
      </c>
      <c r="Z950" s="49">
        <v>94</v>
      </c>
      <c r="AA950" s="49">
        <v>852</v>
      </c>
      <c r="AB950" s="49" t="s">
        <v>66</v>
      </c>
      <c r="AC950" s="49">
        <v>8285</v>
      </c>
      <c r="AD950" s="49" t="s">
        <v>17029</v>
      </c>
      <c r="AE950" s="57">
        <v>20</v>
      </c>
      <c r="AF950" s="57" t="s">
        <v>68</v>
      </c>
      <c r="AG950" s="49" t="s">
        <v>229</v>
      </c>
      <c r="AH950" s="49"/>
      <c r="AI950" s="49">
        <v>14.2</v>
      </c>
      <c r="AJ950" s="49">
        <v>20.82</v>
      </c>
      <c r="AK950" s="57">
        <v>13.92</v>
      </c>
      <c r="AL950" s="26">
        <f t="shared" si="36"/>
        <v>0.31796349663784829</v>
      </c>
      <c r="AM950" s="55" t="s">
        <v>230</v>
      </c>
      <c r="AN950" s="49" t="s">
        <v>16971</v>
      </c>
      <c r="AO950" s="49" t="s">
        <v>17101</v>
      </c>
      <c r="AP950" s="63" t="s">
        <v>16972</v>
      </c>
      <c r="AQ950" s="27" t="str">
        <f t="shared" si="33"/>
        <v>Record Complete</v>
      </c>
      <c r="AR950" s="53" t="s">
        <v>17114</v>
      </c>
      <c r="AS950" s="5" t="str">
        <f t="shared" si="34"/>
        <v/>
      </c>
      <c r="AT950" t="s">
        <v>17200</v>
      </c>
    </row>
    <row r="951" spans="1:46" ht="15.75" thickBot="1" x14ac:dyDescent="0.3">
      <c r="A951" s="29" t="s">
        <v>17103</v>
      </c>
      <c r="B951" s="31">
        <v>1208</v>
      </c>
      <c r="C951" s="31" t="s">
        <v>213</v>
      </c>
      <c r="D951" s="31" t="s">
        <v>310</v>
      </c>
      <c r="E951" s="51" t="str">
        <f ca="1">IF(ISERROR(INDIRECT(CONCATENATE("FIPs_codes!",ADDRESS((MATCH($D951,INDIRECT($C951),0)+MATCH($C951,FIPs_codes!$G$1:$G$3296,0)-1),COLUMN(FIPs_codes!A949))))),"",INDIRECT(CONCATENATE("FIPs_codes!",ADDRESS((MATCH($D951,INDIRECT($C951),0)+MATCH($C951,FIPs_codes!$G$1:$G$3296,0)-1),COLUMN(FIPs_codes!A949)))))</f>
        <v>40093</v>
      </c>
      <c r="F951" s="51">
        <f ca="1">IF(ISERROR(INDIRECT(CONCATENATE("FIPs_codes!",ADDRESS((MATCH($D951,INDIRECT($C951),0)+MATCH($C951,FIPs_codes!$G$1:$G$3296,0)-1),COLUMN(FIPs_codes!C949))))),"",INDIRECT(CONCATENATE("FIPs_codes!",ADDRESS((MATCH($D951,INDIRECT($C951),0)+MATCH($C951,FIPs_codes!$G$1:$G$3296,0)-1),COLUMN(FIPs_codes!C949)))))</f>
        <v>6</v>
      </c>
      <c r="G951" s="31" t="s">
        <v>17104</v>
      </c>
      <c r="H951" s="31" t="s">
        <v>217</v>
      </c>
      <c r="I951" s="35" t="s">
        <v>17105</v>
      </c>
      <c r="J951" s="37" t="s">
        <v>1705</v>
      </c>
      <c r="K951" s="31" t="s">
        <v>55</v>
      </c>
      <c r="L951" s="31" t="s">
        <v>17120</v>
      </c>
      <c r="M951" s="31" t="s">
        <v>57</v>
      </c>
      <c r="N951" s="39" t="s">
        <v>17121</v>
      </c>
      <c r="O951" s="39">
        <v>2000</v>
      </c>
      <c r="P951" s="39">
        <v>17311</v>
      </c>
      <c r="Q951" s="31">
        <v>49</v>
      </c>
      <c r="R951" s="31" t="s">
        <v>166</v>
      </c>
      <c r="S951" s="41" t="s">
        <v>60</v>
      </c>
      <c r="T951" s="29" t="s">
        <v>17108</v>
      </c>
      <c r="U951" s="31" t="s">
        <v>62</v>
      </c>
      <c r="V951" s="39" t="s">
        <v>17109</v>
      </c>
      <c r="W951" s="43" t="s">
        <v>1048</v>
      </c>
      <c r="X951" s="43" t="s">
        <v>65</v>
      </c>
      <c r="Y951" s="43">
        <v>41914</v>
      </c>
      <c r="Z951" s="31">
        <v>94</v>
      </c>
      <c r="AA951" s="31">
        <v>852</v>
      </c>
      <c r="AB951" s="31" t="s">
        <v>66</v>
      </c>
      <c r="AC951" s="31">
        <v>8285</v>
      </c>
      <c r="AD951" s="31" t="s">
        <v>17029</v>
      </c>
      <c r="AE951" s="39">
        <v>20</v>
      </c>
      <c r="AF951" s="39" t="s">
        <v>68</v>
      </c>
      <c r="AG951" s="31" t="s">
        <v>229</v>
      </c>
      <c r="AH951" s="31"/>
      <c r="AI951" s="31">
        <v>14.57</v>
      </c>
      <c r="AJ951" s="31">
        <v>20.83</v>
      </c>
      <c r="AK951" s="39">
        <v>14.28</v>
      </c>
      <c r="AL951" s="26">
        <f t="shared" si="36"/>
        <v>0.30052808449351887</v>
      </c>
      <c r="AM951" s="37" t="s">
        <v>230</v>
      </c>
      <c r="AN951" s="31" t="s">
        <v>16971</v>
      </c>
      <c r="AO951" s="31" t="s">
        <v>17101</v>
      </c>
      <c r="AP951" s="63" t="s">
        <v>16972</v>
      </c>
      <c r="AQ951" s="27" t="str">
        <f t="shared" si="33"/>
        <v>Record Complete</v>
      </c>
      <c r="AR951" s="35" t="s">
        <v>17114</v>
      </c>
      <c r="AS951" s="5" t="str">
        <f t="shared" si="34"/>
        <v/>
      </c>
      <c r="AT951" t="s">
        <v>17200</v>
      </c>
    </row>
    <row r="952" spans="1:46" ht="15.75" thickBot="1" x14ac:dyDescent="0.3">
      <c r="A952" s="30" t="s">
        <v>17103</v>
      </c>
      <c r="B952" s="32">
        <v>1208</v>
      </c>
      <c r="C952" s="32" t="s">
        <v>213</v>
      </c>
      <c r="D952" s="32" t="s">
        <v>310</v>
      </c>
      <c r="E952" s="51" t="str">
        <f ca="1">IF(ISERROR(INDIRECT(CONCATENATE("FIPs_codes!",ADDRESS((MATCH($D952,INDIRECT($C952),0)+MATCH($C952,FIPs_codes!$G$1:$G$3296,0)-1),COLUMN(FIPs_codes!A950))))),"",INDIRECT(CONCATENATE("FIPs_codes!",ADDRESS((MATCH($D952,INDIRECT($C952),0)+MATCH($C952,FIPs_codes!$G$1:$G$3296,0)-1),COLUMN(FIPs_codes!A950)))))</f>
        <v>40093</v>
      </c>
      <c r="F952" s="51">
        <f ca="1">IF(ISERROR(INDIRECT(CONCATENATE("FIPs_codes!",ADDRESS((MATCH($D952,INDIRECT($C952),0)+MATCH($C952,FIPs_codes!$G$1:$G$3296,0)-1),COLUMN(FIPs_codes!C950))))),"",INDIRECT(CONCATENATE("FIPs_codes!",ADDRESS((MATCH($D952,INDIRECT($C952),0)+MATCH($C952,FIPs_codes!$G$1:$G$3296,0)-1),COLUMN(FIPs_codes!C950)))))</f>
        <v>6</v>
      </c>
      <c r="G952" s="32" t="s">
        <v>17104</v>
      </c>
      <c r="H952" s="32" t="s">
        <v>217</v>
      </c>
      <c r="I952" s="36" t="s">
        <v>17105</v>
      </c>
      <c r="J952" s="38" t="s">
        <v>1705</v>
      </c>
      <c r="K952" s="32" t="s">
        <v>55</v>
      </c>
      <c r="L952" s="32" t="s">
        <v>17120</v>
      </c>
      <c r="M952" s="32" t="s">
        <v>57</v>
      </c>
      <c r="N952" s="40" t="s">
        <v>17121</v>
      </c>
      <c r="O952" s="40">
        <v>2000</v>
      </c>
      <c r="P952" s="40">
        <v>17311</v>
      </c>
      <c r="Q952" s="32">
        <v>49</v>
      </c>
      <c r="R952" s="32" t="s">
        <v>166</v>
      </c>
      <c r="S952" s="42" t="s">
        <v>60</v>
      </c>
      <c r="T952" s="30" t="s">
        <v>17108</v>
      </c>
      <c r="U952" s="32" t="s">
        <v>62</v>
      </c>
      <c r="V952" s="40" t="s">
        <v>17109</v>
      </c>
      <c r="W952" s="44" t="s">
        <v>1048</v>
      </c>
      <c r="X952" s="44" t="s">
        <v>65</v>
      </c>
      <c r="Y952" s="44">
        <v>41914</v>
      </c>
      <c r="Z952" s="32">
        <v>94</v>
      </c>
      <c r="AA952" s="32">
        <v>852</v>
      </c>
      <c r="AB952" s="32" t="s">
        <v>66</v>
      </c>
      <c r="AC952" s="32">
        <v>8285</v>
      </c>
      <c r="AD952" s="32" t="s">
        <v>17029</v>
      </c>
      <c r="AE952" s="40">
        <v>20</v>
      </c>
      <c r="AF952" s="40" t="s">
        <v>68</v>
      </c>
      <c r="AG952" s="32" t="s">
        <v>229</v>
      </c>
      <c r="AH952" s="32"/>
      <c r="AI952" s="32">
        <v>16.05</v>
      </c>
      <c r="AJ952" s="32">
        <v>22.09</v>
      </c>
      <c r="AK952" s="40">
        <v>14.3</v>
      </c>
      <c r="AL952" s="150">
        <f t="shared" si="36"/>
        <v>0.27342688999547304</v>
      </c>
      <c r="AM952" s="38" t="s">
        <v>230</v>
      </c>
      <c r="AN952" s="32" t="s">
        <v>16971</v>
      </c>
      <c r="AO952" s="32" t="s">
        <v>17101</v>
      </c>
      <c r="AP952" s="46" t="s">
        <v>16972</v>
      </c>
      <c r="AQ952" s="27" t="str">
        <f t="shared" si="33"/>
        <v>Record Complete</v>
      </c>
      <c r="AR952" s="36" t="s">
        <v>17115</v>
      </c>
      <c r="AS952" s="5" t="str">
        <f t="shared" si="34"/>
        <v/>
      </c>
      <c r="AT952" t="s">
        <v>17200</v>
      </c>
    </row>
    <row r="953" spans="1:46" ht="15.75" thickBot="1" x14ac:dyDescent="0.3">
      <c r="A953" s="29" t="s">
        <v>604</v>
      </c>
      <c r="B953" s="31">
        <v>6639</v>
      </c>
      <c r="C953" s="31" t="s">
        <v>213</v>
      </c>
      <c r="D953" s="31" t="s">
        <v>290</v>
      </c>
      <c r="E953" s="51" t="str">
        <f ca="1">IF(ISERROR(INDIRECT(CONCATENATE("FIPs_codes!",ADDRESS((MATCH($D953,INDIRECT($C953),0)+MATCH($C953,FIPs_codes!$G$1:$G$3296,0)-1),COLUMN(FIPs_codes!A951))))),"",INDIRECT(CONCATENATE("FIPs_codes!",ADDRESS((MATCH($D953,INDIRECT($C953),0)+MATCH($C953,FIPs_codes!$G$1:$G$3296,0)-1),COLUMN(FIPs_codes!A951)))))</f>
        <v>40151</v>
      </c>
      <c r="F953" s="51">
        <f ca="1">IF(ISERROR(INDIRECT(CONCATENATE("FIPs_codes!",ADDRESS((MATCH($D953,INDIRECT($C953),0)+MATCH($C953,FIPs_codes!$G$1:$G$3296,0)-1),COLUMN(FIPs_codes!C951))))),"",INDIRECT(CONCATENATE("FIPs_codes!",ADDRESS((MATCH($D953,INDIRECT($C953),0)+MATCH($C953,FIPs_codes!$G$1:$G$3296,0)-1),COLUMN(FIPs_codes!C951)))))</f>
        <v>6</v>
      </c>
      <c r="G953" s="33" t="s">
        <v>216</v>
      </c>
      <c r="H953" s="33" t="s">
        <v>217</v>
      </c>
      <c r="I953" s="35" t="s">
        <v>605</v>
      </c>
      <c r="J953" s="37" t="s">
        <v>219</v>
      </c>
      <c r="K953" s="31" t="s">
        <v>78</v>
      </c>
      <c r="L953" s="31" t="s">
        <v>220</v>
      </c>
      <c r="M953" s="31" t="s">
        <v>57</v>
      </c>
      <c r="N953" s="39" t="s">
        <v>242</v>
      </c>
      <c r="O953" s="39">
        <v>2008</v>
      </c>
      <c r="P953" s="39" t="s">
        <v>607</v>
      </c>
      <c r="Q953" s="240">
        <v>1340</v>
      </c>
      <c r="R953" s="31" t="s">
        <v>245</v>
      </c>
      <c r="S953" s="41" t="s">
        <v>60</v>
      </c>
      <c r="T953" s="29" t="s">
        <v>223</v>
      </c>
      <c r="U953" s="31" t="s">
        <v>134</v>
      </c>
      <c r="V953" s="39" t="s">
        <v>224</v>
      </c>
      <c r="W953" s="43" t="s">
        <v>225</v>
      </c>
      <c r="X953" s="43" t="s">
        <v>226</v>
      </c>
      <c r="Y953" s="43">
        <v>41023</v>
      </c>
      <c r="Z953" s="31">
        <v>92</v>
      </c>
      <c r="AA953" s="240">
        <v>865</v>
      </c>
      <c r="AB953" s="31" t="s">
        <v>66</v>
      </c>
      <c r="AC953" s="240">
        <v>7685</v>
      </c>
      <c r="AD953" s="31" t="s">
        <v>227</v>
      </c>
      <c r="AE953" s="39" t="s">
        <v>235</v>
      </c>
      <c r="AF953" s="39" t="s">
        <v>68</v>
      </c>
      <c r="AG953" s="31" t="s">
        <v>229</v>
      </c>
      <c r="AH953" s="31">
        <v>26.2</v>
      </c>
      <c r="AI953" s="31">
        <v>198.5</v>
      </c>
      <c r="AJ953" s="31">
        <v>224.7</v>
      </c>
      <c r="AK953" s="39">
        <v>7.5</v>
      </c>
      <c r="AL953" s="26">
        <v>0.11659991099243436</v>
      </c>
      <c r="AM953" s="37" t="s">
        <v>230</v>
      </c>
      <c r="AN953" s="31" t="s">
        <v>231</v>
      </c>
      <c r="AO953" s="31" t="s">
        <v>232</v>
      </c>
      <c r="AP953" s="63" t="s">
        <v>16963</v>
      </c>
      <c r="AQ953" s="27" t="str">
        <f t="shared" si="33"/>
        <v>Record Complete</v>
      </c>
      <c r="AR953" s="35" t="s">
        <v>234</v>
      </c>
      <c r="AS953" s="5" t="str">
        <f t="shared" si="34"/>
        <v/>
      </c>
      <c r="AT953" t="s">
        <v>17200</v>
      </c>
    </row>
    <row r="954" spans="1:46" ht="15.75" thickBot="1" x14ac:dyDescent="0.3">
      <c r="A954" s="30" t="s">
        <v>604</v>
      </c>
      <c r="B954" s="32">
        <v>6639</v>
      </c>
      <c r="C954" s="32" t="s">
        <v>213</v>
      </c>
      <c r="D954" s="32" t="s">
        <v>290</v>
      </c>
      <c r="E954" s="51" t="str">
        <f ca="1">IF(ISERROR(INDIRECT(CONCATENATE("FIPs_codes!",ADDRESS((MATCH($D954,INDIRECT($C954),0)+MATCH($C954,FIPs_codes!$G$1:$G$3296,0)-1),COLUMN(FIPs_codes!A952))))),"",INDIRECT(CONCATENATE("FIPs_codes!",ADDRESS((MATCH($D954,INDIRECT($C954),0)+MATCH($C954,FIPs_codes!$G$1:$G$3296,0)-1),COLUMN(FIPs_codes!A952)))))</f>
        <v>40151</v>
      </c>
      <c r="F954" s="51">
        <f ca="1">IF(ISERROR(INDIRECT(CONCATENATE("FIPs_codes!",ADDRESS((MATCH($D954,INDIRECT($C954),0)+MATCH($C954,FIPs_codes!$G$1:$G$3296,0)-1),COLUMN(FIPs_codes!C952))))),"",INDIRECT(CONCATENATE("FIPs_codes!",ADDRESS((MATCH($D954,INDIRECT($C954),0)+MATCH($C954,FIPs_codes!$G$1:$G$3296,0)-1),COLUMN(FIPs_codes!C952)))))</f>
        <v>6</v>
      </c>
      <c r="G954" s="34" t="s">
        <v>216</v>
      </c>
      <c r="H954" s="34" t="s">
        <v>217</v>
      </c>
      <c r="I954" s="36" t="s">
        <v>605</v>
      </c>
      <c r="J954" s="38" t="s">
        <v>219</v>
      </c>
      <c r="K954" s="32" t="s">
        <v>78</v>
      </c>
      <c r="L954" s="32" t="s">
        <v>220</v>
      </c>
      <c r="M954" s="32" t="s">
        <v>57</v>
      </c>
      <c r="N954" s="40" t="s">
        <v>242</v>
      </c>
      <c r="O954" s="40">
        <v>2008</v>
      </c>
      <c r="P954" s="40" t="s">
        <v>607</v>
      </c>
      <c r="Q954" s="125">
        <v>1340</v>
      </c>
      <c r="R954" s="32" t="s">
        <v>245</v>
      </c>
      <c r="S954" s="42" t="s">
        <v>60</v>
      </c>
      <c r="T954" s="30" t="s">
        <v>223</v>
      </c>
      <c r="U954" s="32" t="s">
        <v>134</v>
      </c>
      <c r="V954" s="40" t="s">
        <v>224</v>
      </c>
      <c r="W954" s="44" t="s">
        <v>225</v>
      </c>
      <c r="X954" s="44" t="s">
        <v>226</v>
      </c>
      <c r="Y954" s="44">
        <v>41023</v>
      </c>
      <c r="Z954" s="32">
        <v>92</v>
      </c>
      <c r="AA954" s="125">
        <v>865</v>
      </c>
      <c r="AB954" s="32" t="s">
        <v>66</v>
      </c>
      <c r="AC954" s="125">
        <v>7685</v>
      </c>
      <c r="AD954" s="32" t="s">
        <v>227</v>
      </c>
      <c r="AE954" s="40" t="s">
        <v>235</v>
      </c>
      <c r="AF954" s="40" t="s">
        <v>68</v>
      </c>
      <c r="AG954" s="32" t="s">
        <v>229</v>
      </c>
      <c r="AH954" s="32">
        <v>25.5</v>
      </c>
      <c r="AI954" s="32">
        <v>200.5</v>
      </c>
      <c r="AJ954" s="32">
        <v>226</v>
      </c>
      <c r="AK954" s="40">
        <v>7.5</v>
      </c>
      <c r="AL954" s="26">
        <v>0.11283185840707964</v>
      </c>
      <c r="AM954" s="38" t="s">
        <v>230</v>
      </c>
      <c r="AN954" s="32" t="s">
        <v>231</v>
      </c>
      <c r="AO954" s="32" t="s">
        <v>232</v>
      </c>
      <c r="AP954" s="63" t="s">
        <v>16963</v>
      </c>
      <c r="AQ954" s="27" t="str">
        <f t="shared" si="33"/>
        <v>Record Complete</v>
      </c>
      <c r="AR954" s="36" t="s">
        <v>234</v>
      </c>
      <c r="AS954" s="5" t="str">
        <f t="shared" si="34"/>
        <v/>
      </c>
      <c r="AT954" t="s">
        <v>17200</v>
      </c>
    </row>
    <row r="955" spans="1:46" ht="15.75" thickBot="1" x14ac:dyDescent="0.3">
      <c r="A955" s="29" t="s">
        <v>604</v>
      </c>
      <c r="B955" s="31">
        <v>6639</v>
      </c>
      <c r="C955" s="31" t="s">
        <v>213</v>
      </c>
      <c r="D955" s="31" t="s">
        <v>290</v>
      </c>
      <c r="E955" s="51" t="str">
        <f ca="1">IF(ISERROR(INDIRECT(CONCATENATE("FIPs_codes!",ADDRESS((MATCH($D955,INDIRECT($C955),0)+MATCH($C955,FIPs_codes!$G$1:$G$3296,0)-1),COLUMN(FIPs_codes!A953))))),"",INDIRECT(CONCATENATE("FIPs_codes!",ADDRESS((MATCH($D955,INDIRECT($C955),0)+MATCH($C955,FIPs_codes!$G$1:$G$3296,0)-1),COLUMN(FIPs_codes!A953)))))</f>
        <v>40151</v>
      </c>
      <c r="F955" s="51">
        <f ca="1">IF(ISERROR(INDIRECT(CONCATENATE("FIPs_codes!",ADDRESS((MATCH($D955,INDIRECT($C955),0)+MATCH($C955,FIPs_codes!$G$1:$G$3296,0)-1),COLUMN(FIPs_codes!C953))))),"",INDIRECT(CONCATENATE("FIPs_codes!",ADDRESS((MATCH($D955,INDIRECT($C955),0)+MATCH($C955,FIPs_codes!$G$1:$G$3296,0)-1),COLUMN(FIPs_codes!C953)))))</f>
        <v>6</v>
      </c>
      <c r="G955" s="33" t="s">
        <v>216</v>
      </c>
      <c r="H955" s="33" t="s">
        <v>217</v>
      </c>
      <c r="I955" s="54" t="s">
        <v>605</v>
      </c>
      <c r="J955" s="37" t="s">
        <v>219</v>
      </c>
      <c r="K955" s="31" t="s">
        <v>78</v>
      </c>
      <c r="L955" s="31" t="s">
        <v>220</v>
      </c>
      <c r="M955" s="31" t="s">
        <v>57</v>
      </c>
      <c r="N955" s="39" t="s">
        <v>242</v>
      </c>
      <c r="O955" s="39">
        <v>2008</v>
      </c>
      <c r="P955" s="39" t="s">
        <v>607</v>
      </c>
      <c r="Q955" s="240">
        <v>1340</v>
      </c>
      <c r="R955" s="31" t="s">
        <v>245</v>
      </c>
      <c r="S955" s="41" t="s">
        <v>60</v>
      </c>
      <c r="T955" s="29" t="s">
        <v>223</v>
      </c>
      <c r="U955" s="31" t="s">
        <v>134</v>
      </c>
      <c r="V955" s="39" t="s">
        <v>224</v>
      </c>
      <c r="W955" s="43" t="s">
        <v>225</v>
      </c>
      <c r="X955" s="43" t="s">
        <v>226</v>
      </c>
      <c r="Y955" s="43">
        <v>41023</v>
      </c>
      <c r="Z955" s="31">
        <v>92</v>
      </c>
      <c r="AA955" s="240">
        <v>865</v>
      </c>
      <c r="AB955" s="31" t="s">
        <v>66</v>
      </c>
      <c r="AC955" s="240">
        <v>7685</v>
      </c>
      <c r="AD955" s="31" t="s">
        <v>227</v>
      </c>
      <c r="AE955" s="39" t="s">
        <v>235</v>
      </c>
      <c r="AF955" s="39" t="s">
        <v>68</v>
      </c>
      <c r="AG955" s="31" t="s">
        <v>229</v>
      </c>
      <c r="AH955" s="31">
        <v>25.2</v>
      </c>
      <c r="AI955" s="31">
        <v>202.2</v>
      </c>
      <c r="AJ955" s="31">
        <v>227.4</v>
      </c>
      <c r="AK955" s="39">
        <v>7.5</v>
      </c>
      <c r="AL955" s="26">
        <v>0.1108179419525066</v>
      </c>
      <c r="AM955" s="37" t="s">
        <v>230</v>
      </c>
      <c r="AN955" s="31" t="s">
        <v>231</v>
      </c>
      <c r="AO955" s="31" t="s">
        <v>232</v>
      </c>
      <c r="AP955" s="63" t="s">
        <v>16963</v>
      </c>
      <c r="AQ955" s="27" t="str">
        <f t="shared" si="33"/>
        <v>Record Complete</v>
      </c>
      <c r="AR955" s="35" t="s">
        <v>234</v>
      </c>
      <c r="AS955" s="5" t="str">
        <f t="shared" si="34"/>
        <v/>
      </c>
      <c r="AT955" t="s">
        <v>17200</v>
      </c>
    </row>
    <row r="956" spans="1:46" ht="15.75" thickBot="1" x14ac:dyDescent="0.3">
      <c r="A956" s="47" t="s">
        <v>604</v>
      </c>
      <c r="B956" s="49">
        <v>6639</v>
      </c>
      <c r="C956" s="49" t="s">
        <v>213</v>
      </c>
      <c r="D956" s="49" t="s">
        <v>290</v>
      </c>
      <c r="E956" s="51" t="str">
        <f ca="1">IF(ISERROR(INDIRECT(CONCATENATE("FIPs_codes!",ADDRESS((MATCH($D956,INDIRECT($C956),0)+MATCH($C956,FIPs_codes!$G$1:$G$3296,0)-1),COLUMN(FIPs_codes!A954))))),"",INDIRECT(CONCATENATE("FIPs_codes!",ADDRESS((MATCH($D956,INDIRECT($C956),0)+MATCH($C956,FIPs_codes!$G$1:$G$3296,0)-1),COLUMN(FIPs_codes!A954)))))</f>
        <v>40151</v>
      </c>
      <c r="F956" s="51">
        <f ca="1">IF(ISERROR(INDIRECT(CONCATENATE("FIPs_codes!",ADDRESS((MATCH($D956,INDIRECT($C956),0)+MATCH($C956,FIPs_codes!$G$1:$G$3296,0)-1),COLUMN(FIPs_codes!C954))))),"",INDIRECT(CONCATENATE("FIPs_codes!",ADDRESS((MATCH($D956,INDIRECT($C956),0)+MATCH($C956,FIPs_codes!$G$1:$G$3296,0)-1),COLUMN(FIPs_codes!C954)))))</f>
        <v>6</v>
      </c>
      <c r="G956" s="51" t="s">
        <v>216</v>
      </c>
      <c r="H956" s="51" t="s">
        <v>217</v>
      </c>
      <c r="I956" s="53" t="s">
        <v>605</v>
      </c>
      <c r="J956" s="55" t="s">
        <v>219</v>
      </c>
      <c r="K956" s="49" t="s">
        <v>78</v>
      </c>
      <c r="L956" s="49" t="s">
        <v>220</v>
      </c>
      <c r="M956" s="49" t="s">
        <v>57</v>
      </c>
      <c r="N956" s="57" t="s">
        <v>242</v>
      </c>
      <c r="O956" s="57">
        <v>2008</v>
      </c>
      <c r="P956" s="57" t="s">
        <v>606</v>
      </c>
      <c r="Q956" s="128">
        <v>1340</v>
      </c>
      <c r="R956" s="49" t="s">
        <v>245</v>
      </c>
      <c r="S956" s="59" t="s">
        <v>60</v>
      </c>
      <c r="T956" s="47" t="s">
        <v>223</v>
      </c>
      <c r="U956" s="49" t="s">
        <v>134</v>
      </c>
      <c r="V956" s="57" t="s">
        <v>224</v>
      </c>
      <c r="W956" s="61" t="s">
        <v>225</v>
      </c>
      <c r="X956" s="61" t="s">
        <v>226</v>
      </c>
      <c r="Y956" s="61">
        <v>41023</v>
      </c>
      <c r="Z956" s="49">
        <v>95</v>
      </c>
      <c r="AA956" s="128">
        <v>935</v>
      </c>
      <c r="AB956" s="49" t="s">
        <v>66</v>
      </c>
      <c r="AC956" s="128">
        <v>7685</v>
      </c>
      <c r="AD956" s="49" t="s">
        <v>227</v>
      </c>
      <c r="AE956" s="57" t="s">
        <v>235</v>
      </c>
      <c r="AF956" s="57" t="s">
        <v>68</v>
      </c>
      <c r="AG956" s="49" t="s">
        <v>229</v>
      </c>
      <c r="AH956" s="49">
        <v>39.700000000000003</v>
      </c>
      <c r="AI956" s="49">
        <v>204.6</v>
      </c>
      <c r="AJ956" s="49">
        <v>244.3</v>
      </c>
      <c r="AK956" s="57">
        <v>7.8</v>
      </c>
      <c r="AL956" s="26">
        <v>0.16250511665984446</v>
      </c>
      <c r="AM956" s="55" t="s">
        <v>230</v>
      </c>
      <c r="AN956" s="49" t="s">
        <v>231</v>
      </c>
      <c r="AO956" s="49" t="s">
        <v>232</v>
      </c>
      <c r="AP956" s="63" t="s">
        <v>16963</v>
      </c>
      <c r="AQ956" s="27" t="str">
        <f t="shared" si="33"/>
        <v>Record Complete</v>
      </c>
      <c r="AR956" s="53" t="s">
        <v>234</v>
      </c>
      <c r="AS956" s="5" t="str">
        <f t="shared" si="34"/>
        <v/>
      </c>
      <c r="AT956" t="s">
        <v>17200</v>
      </c>
    </row>
    <row r="957" spans="1:46" ht="15.75" thickBot="1" x14ac:dyDescent="0.3">
      <c r="A957" s="48" t="s">
        <v>604</v>
      </c>
      <c r="B957" s="50">
        <v>6639</v>
      </c>
      <c r="C957" s="50" t="s">
        <v>213</v>
      </c>
      <c r="D957" s="50" t="s">
        <v>290</v>
      </c>
      <c r="E957" s="51" t="str">
        <f ca="1">IF(ISERROR(INDIRECT(CONCATENATE("FIPs_codes!",ADDRESS((MATCH($D957,INDIRECT($C957),0)+MATCH($C957,FIPs_codes!$G$1:$G$3296,0)-1),COLUMN(FIPs_codes!A955))))),"",INDIRECT(CONCATENATE("FIPs_codes!",ADDRESS((MATCH($D957,INDIRECT($C957),0)+MATCH($C957,FIPs_codes!$G$1:$G$3296,0)-1),COLUMN(FIPs_codes!A955)))))</f>
        <v>40151</v>
      </c>
      <c r="F957" s="51">
        <f ca="1">IF(ISERROR(INDIRECT(CONCATENATE("FIPs_codes!",ADDRESS((MATCH($D957,INDIRECT($C957),0)+MATCH($C957,FIPs_codes!$G$1:$G$3296,0)-1),COLUMN(FIPs_codes!C955))))),"",INDIRECT(CONCATENATE("FIPs_codes!",ADDRESS((MATCH($D957,INDIRECT($C957),0)+MATCH($C957,FIPs_codes!$G$1:$G$3296,0)-1),COLUMN(FIPs_codes!C955)))))</f>
        <v>6</v>
      </c>
      <c r="G957" s="52" t="s">
        <v>216</v>
      </c>
      <c r="H957" s="52" t="s">
        <v>217</v>
      </c>
      <c r="I957" s="54" t="s">
        <v>605</v>
      </c>
      <c r="J957" s="56" t="s">
        <v>219</v>
      </c>
      <c r="K957" s="50" t="s">
        <v>78</v>
      </c>
      <c r="L957" s="50" t="s">
        <v>220</v>
      </c>
      <c r="M957" s="50" t="s">
        <v>57</v>
      </c>
      <c r="N957" s="58" t="s">
        <v>242</v>
      </c>
      <c r="O957" s="58">
        <v>2008</v>
      </c>
      <c r="P957" s="58" t="s">
        <v>606</v>
      </c>
      <c r="Q957" s="126">
        <v>1340</v>
      </c>
      <c r="R957" s="50" t="s">
        <v>245</v>
      </c>
      <c r="S957" s="60" t="s">
        <v>60</v>
      </c>
      <c r="T957" s="48" t="s">
        <v>223</v>
      </c>
      <c r="U957" s="50" t="s">
        <v>134</v>
      </c>
      <c r="V957" s="58" t="s">
        <v>224</v>
      </c>
      <c r="W957" s="62" t="s">
        <v>225</v>
      </c>
      <c r="X957" s="62" t="s">
        <v>226</v>
      </c>
      <c r="Y957" s="62">
        <v>41023</v>
      </c>
      <c r="Z957" s="50">
        <v>95</v>
      </c>
      <c r="AA957" s="126">
        <v>935</v>
      </c>
      <c r="AB957" s="50" t="s">
        <v>66</v>
      </c>
      <c r="AC957" s="126">
        <v>7685</v>
      </c>
      <c r="AD957" s="50" t="s">
        <v>227</v>
      </c>
      <c r="AE957" s="58" t="s">
        <v>235</v>
      </c>
      <c r="AF957" s="58" t="s">
        <v>68</v>
      </c>
      <c r="AG957" s="50" t="s">
        <v>229</v>
      </c>
      <c r="AH957" s="50">
        <v>93.7</v>
      </c>
      <c r="AI957" s="50">
        <v>205.3</v>
      </c>
      <c r="AJ957" s="50">
        <v>245</v>
      </c>
      <c r="AK957" s="58">
        <v>7.8</v>
      </c>
      <c r="AL957" s="26">
        <v>0.31337792642140472</v>
      </c>
      <c r="AM957" s="56" t="s">
        <v>230</v>
      </c>
      <c r="AN957" s="50" t="s">
        <v>231</v>
      </c>
      <c r="AO957" s="50" t="s">
        <v>232</v>
      </c>
      <c r="AP957" s="63" t="s">
        <v>16963</v>
      </c>
      <c r="AQ957" s="27" t="str">
        <f t="shared" si="33"/>
        <v>Record Complete</v>
      </c>
      <c r="AR957" s="54" t="s">
        <v>234</v>
      </c>
      <c r="AS957" s="5" t="str">
        <f t="shared" si="34"/>
        <v/>
      </c>
      <c r="AT957" t="s">
        <v>17200</v>
      </c>
    </row>
    <row r="958" spans="1:46" ht="15.75" thickBot="1" x14ac:dyDescent="0.3">
      <c r="A958" s="30" t="s">
        <v>604</v>
      </c>
      <c r="B958" s="32">
        <v>6639</v>
      </c>
      <c r="C958" s="32" t="s">
        <v>213</v>
      </c>
      <c r="D958" s="32" t="s">
        <v>290</v>
      </c>
      <c r="E958" s="51" t="str">
        <f ca="1">IF(ISERROR(INDIRECT(CONCATENATE("FIPs_codes!",ADDRESS((MATCH($D958,INDIRECT($C958),0)+MATCH($C958,FIPs_codes!$G$1:$G$3296,0)-1),COLUMN(FIPs_codes!A956))))),"",INDIRECT(CONCATENATE("FIPs_codes!",ADDRESS((MATCH($D958,INDIRECT($C958),0)+MATCH($C958,FIPs_codes!$G$1:$G$3296,0)-1),COLUMN(FIPs_codes!A956)))))</f>
        <v>40151</v>
      </c>
      <c r="F958" s="51">
        <f ca="1">IF(ISERROR(INDIRECT(CONCATENATE("FIPs_codes!",ADDRESS((MATCH($D958,INDIRECT($C958),0)+MATCH($C958,FIPs_codes!$G$1:$G$3296,0)-1),COLUMN(FIPs_codes!C956))))),"",INDIRECT(CONCATENATE("FIPs_codes!",ADDRESS((MATCH($D958,INDIRECT($C958),0)+MATCH($C958,FIPs_codes!$G$1:$G$3296,0)-1),COLUMN(FIPs_codes!C956)))))</f>
        <v>6</v>
      </c>
      <c r="G958" s="34" t="s">
        <v>216</v>
      </c>
      <c r="H958" s="34" t="s">
        <v>217</v>
      </c>
      <c r="I958" s="36" t="s">
        <v>605</v>
      </c>
      <c r="J958" s="38" t="s">
        <v>219</v>
      </c>
      <c r="K958" s="32" t="s">
        <v>78</v>
      </c>
      <c r="L958" s="32" t="s">
        <v>220</v>
      </c>
      <c r="M958" s="32" t="s">
        <v>57</v>
      </c>
      <c r="N958" s="40" t="s">
        <v>242</v>
      </c>
      <c r="O958" s="40">
        <v>2008</v>
      </c>
      <c r="P958" s="40" t="s">
        <v>606</v>
      </c>
      <c r="Q958" s="125">
        <v>1340</v>
      </c>
      <c r="R958" s="32" t="s">
        <v>245</v>
      </c>
      <c r="S958" s="42" t="s">
        <v>60</v>
      </c>
      <c r="T958" s="30" t="s">
        <v>223</v>
      </c>
      <c r="U958" s="32" t="s">
        <v>134</v>
      </c>
      <c r="V958" s="40" t="s">
        <v>224</v>
      </c>
      <c r="W958" s="44" t="s">
        <v>225</v>
      </c>
      <c r="X958" s="44" t="s">
        <v>226</v>
      </c>
      <c r="Y958" s="44">
        <v>41023</v>
      </c>
      <c r="Z958" s="32">
        <v>95</v>
      </c>
      <c r="AA958" s="125">
        <v>935</v>
      </c>
      <c r="AB958" s="32" t="s">
        <v>66</v>
      </c>
      <c r="AC958" s="125">
        <v>7685</v>
      </c>
      <c r="AD958" s="32" t="s">
        <v>227</v>
      </c>
      <c r="AE958" s="40" t="s">
        <v>235</v>
      </c>
      <c r="AF958" s="40" t="s">
        <v>68</v>
      </c>
      <c r="AG958" s="32" t="s">
        <v>229</v>
      </c>
      <c r="AH958" s="32">
        <v>41</v>
      </c>
      <c r="AI958" s="32">
        <v>204.8</v>
      </c>
      <c r="AJ958" s="32">
        <v>245.8</v>
      </c>
      <c r="AK958" s="40">
        <v>7.8</v>
      </c>
      <c r="AL958" s="26">
        <v>0.16680227827502034</v>
      </c>
      <c r="AM958" s="38" t="s">
        <v>230</v>
      </c>
      <c r="AN958" s="32" t="s">
        <v>231</v>
      </c>
      <c r="AO958" s="32" t="s">
        <v>232</v>
      </c>
      <c r="AP958" s="63" t="s">
        <v>16963</v>
      </c>
      <c r="AQ958" s="27" t="str">
        <f t="shared" si="33"/>
        <v>Record Complete</v>
      </c>
      <c r="AR958" s="36" t="s">
        <v>234</v>
      </c>
      <c r="AS958" s="5" t="str">
        <f t="shared" si="34"/>
        <v/>
      </c>
      <c r="AT958" t="s">
        <v>17200</v>
      </c>
    </row>
    <row r="959" spans="1:46" ht="15.75" thickBot="1" x14ac:dyDescent="0.3">
      <c r="A959" s="48" t="s">
        <v>17183</v>
      </c>
      <c r="B959" s="50">
        <v>9883</v>
      </c>
      <c r="C959" s="50" t="s">
        <v>278</v>
      </c>
      <c r="D959" s="50" t="s">
        <v>247</v>
      </c>
      <c r="E959" s="51" t="str">
        <f ca="1">IF(ISERROR(INDIRECT(CONCATENATE("FIPs_codes!",ADDRESS((MATCH($D959,INDIRECT($C959),0)+MATCH($C959,FIPs_codes!$G$1:$G$3296,0)-1),COLUMN(FIPs_codes!A957))))),"",INDIRECT(CONCATENATE("FIPs_codes!",ADDRESS((MATCH($D959,INDIRECT($C959),0)+MATCH($C959,FIPs_codes!$G$1:$G$3296,0)-1),COLUMN(FIPs_codes!A957)))))</f>
        <v>40003</v>
      </c>
      <c r="F959" s="51">
        <f ca="1">IF(ISERROR(INDIRECT(CONCATENATE("FIPs_codes!",ADDRESS((MATCH($D959,INDIRECT($C959),0)+MATCH($C959,FIPs_codes!$G$1:$G$3296,0)-1),COLUMN(FIPs_codes!C957))))),"",INDIRECT(CONCATENATE("FIPs_codes!",ADDRESS((MATCH($D959,INDIRECT($C959),0)+MATCH($C959,FIPs_codes!$G$1:$G$3296,0)-1),COLUMN(FIPs_codes!C957)))))</f>
        <v>6</v>
      </c>
      <c r="G959" s="50" t="s">
        <v>216</v>
      </c>
      <c r="H959" s="50" t="s">
        <v>217</v>
      </c>
      <c r="I959" s="54" t="s">
        <v>17184</v>
      </c>
      <c r="J959" s="56" t="s">
        <v>219</v>
      </c>
      <c r="K959" s="50" t="s">
        <v>78</v>
      </c>
      <c r="L959" s="50" t="s">
        <v>220</v>
      </c>
      <c r="M959" s="50" t="s">
        <v>57</v>
      </c>
      <c r="N959" s="58" t="s">
        <v>346</v>
      </c>
      <c r="O959" s="58">
        <v>2012</v>
      </c>
      <c r="P959" s="58" t="s">
        <v>17186</v>
      </c>
      <c r="Q959" s="126">
        <v>1380</v>
      </c>
      <c r="R959" s="50" t="s">
        <v>245</v>
      </c>
      <c r="S959" s="60" t="s">
        <v>60</v>
      </c>
      <c r="T959" s="48" t="s">
        <v>17168</v>
      </c>
      <c r="U959" s="50" t="s">
        <v>62</v>
      </c>
      <c r="V959" s="58" t="s">
        <v>17169</v>
      </c>
      <c r="W959" s="62" t="s">
        <v>225</v>
      </c>
      <c r="X959" s="62" t="s">
        <v>226</v>
      </c>
      <c r="Y959" s="62">
        <v>41311</v>
      </c>
      <c r="Z959" s="50">
        <v>97</v>
      </c>
      <c r="AA959" s="126">
        <v>1011</v>
      </c>
      <c r="AB959" s="50" t="s">
        <v>66</v>
      </c>
      <c r="AC959" s="126">
        <v>136642</v>
      </c>
      <c r="AD959" s="50" t="s">
        <v>499</v>
      </c>
      <c r="AE959" s="58" t="s">
        <v>255</v>
      </c>
      <c r="AF959" s="58" t="s">
        <v>236</v>
      </c>
      <c r="AG959" s="50" t="s">
        <v>229</v>
      </c>
      <c r="AH959" s="50">
        <v>14.68</v>
      </c>
      <c r="AI959" s="50">
        <v>43.59</v>
      </c>
      <c r="AJ959" s="50">
        <v>58.27</v>
      </c>
      <c r="AK959" s="58">
        <v>9.25</v>
      </c>
      <c r="AL959" s="26">
        <f t="shared" ref="AL959:AL982" si="37">IF(ISERROR(IF(ISBLANK(AH959),(AJ959-AI959)/AJ959,IF(ISBLANK(AI959),(AH959/AJ959),AH959/(AH959+AI959)))),"0",IF(ISBLANK(AH959),(AJ959-AI959)/AJ959,IF(ISBLANK(AI959),(AH959/AJ959),AH959/(AH959+AI959))))</f>
        <v>0.2519306675819461</v>
      </c>
      <c r="AM959" s="56" t="s">
        <v>230</v>
      </c>
      <c r="AN959" s="50" t="s">
        <v>231</v>
      </c>
      <c r="AO959" s="50" t="s">
        <v>232</v>
      </c>
      <c r="AP959" s="46" t="s">
        <v>16963</v>
      </c>
      <c r="AQ959" s="27" t="str">
        <f t="shared" si="33"/>
        <v>Record Complete</v>
      </c>
      <c r="AR959" s="54"/>
      <c r="AS959" s="5" t="str">
        <f t="shared" si="34"/>
        <v/>
      </c>
      <c r="AT959" t="s">
        <v>17200</v>
      </c>
    </row>
    <row r="960" spans="1:46" ht="15.75" thickBot="1" x14ac:dyDescent="0.3">
      <c r="A960" s="47" t="s">
        <v>17183</v>
      </c>
      <c r="B960" s="49">
        <v>9883</v>
      </c>
      <c r="C960" s="49" t="s">
        <v>278</v>
      </c>
      <c r="D960" s="49" t="s">
        <v>247</v>
      </c>
      <c r="E960" s="51" t="str">
        <f ca="1">IF(ISERROR(INDIRECT(CONCATENATE("FIPs_codes!",ADDRESS((MATCH($D960,INDIRECT($C960),0)+MATCH($C960,FIPs_codes!$G$1:$G$3296,0)-1),COLUMN(FIPs_codes!A958))))),"",INDIRECT(CONCATENATE("FIPs_codes!",ADDRESS((MATCH($D960,INDIRECT($C960),0)+MATCH($C960,FIPs_codes!$G$1:$G$3296,0)-1),COLUMN(FIPs_codes!A958)))))</f>
        <v>40003</v>
      </c>
      <c r="F960" s="51">
        <f ca="1">IF(ISERROR(INDIRECT(CONCATENATE("FIPs_codes!",ADDRESS((MATCH($D960,INDIRECT($C960),0)+MATCH($C960,FIPs_codes!$G$1:$G$3296,0)-1),COLUMN(FIPs_codes!C958))))),"",INDIRECT(CONCATENATE("FIPs_codes!",ADDRESS((MATCH($D960,INDIRECT($C960),0)+MATCH($C960,FIPs_codes!$G$1:$G$3296,0)-1),COLUMN(FIPs_codes!C958)))))</f>
        <v>6</v>
      </c>
      <c r="G960" s="49" t="s">
        <v>216</v>
      </c>
      <c r="H960" s="49" t="s">
        <v>217</v>
      </c>
      <c r="I960" s="53" t="s">
        <v>17184</v>
      </c>
      <c r="J960" s="55" t="s">
        <v>219</v>
      </c>
      <c r="K960" s="49" t="s">
        <v>78</v>
      </c>
      <c r="L960" s="49" t="s">
        <v>220</v>
      </c>
      <c r="M960" s="49" t="s">
        <v>57</v>
      </c>
      <c r="N960" s="57" t="s">
        <v>346</v>
      </c>
      <c r="O960" s="57">
        <v>2012</v>
      </c>
      <c r="P960" s="57" t="s">
        <v>17185</v>
      </c>
      <c r="Q960" s="128">
        <v>1380</v>
      </c>
      <c r="R960" s="49" t="s">
        <v>245</v>
      </c>
      <c r="S960" s="59" t="s">
        <v>60</v>
      </c>
      <c r="T960" s="47" t="s">
        <v>17168</v>
      </c>
      <c r="U960" s="49" t="s">
        <v>62</v>
      </c>
      <c r="V960" s="57" t="s">
        <v>17169</v>
      </c>
      <c r="W960" s="61" t="s">
        <v>225</v>
      </c>
      <c r="X960" s="61" t="s">
        <v>226</v>
      </c>
      <c r="Y960" s="61">
        <v>41311</v>
      </c>
      <c r="Z960" s="49">
        <v>99</v>
      </c>
      <c r="AA960" s="128">
        <v>1011</v>
      </c>
      <c r="AB960" s="49" t="s">
        <v>66</v>
      </c>
      <c r="AC960" s="128">
        <v>132720</v>
      </c>
      <c r="AD960" s="49" t="s">
        <v>499</v>
      </c>
      <c r="AE960" s="57" t="s">
        <v>255</v>
      </c>
      <c r="AF960" s="57" t="s">
        <v>236</v>
      </c>
      <c r="AG960" s="49" t="s">
        <v>229</v>
      </c>
      <c r="AH960" s="49">
        <v>20.46</v>
      </c>
      <c r="AI960" s="49">
        <v>38.4</v>
      </c>
      <c r="AJ960" s="49">
        <v>58.86</v>
      </c>
      <c r="AK960" s="57">
        <v>9.17</v>
      </c>
      <c r="AL960" s="26">
        <f t="shared" si="37"/>
        <v>0.34760448521916415</v>
      </c>
      <c r="AM960" s="55" t="s">
        <v>230</v>
      </c>
      <c r="AN960" s="49" t="s">
        <v>231</v>
      </c>
      <c r="AO960" s="49" t="s">
        <v>232</v>
      </c>
      <c r="AP960" s="63" t="s">
        <v>233</v>
      </c>
      <c r="AQ960" s="27" t="str">
        <f t="shared" si="33"/>
        <v>Record Complete</v>
      </c>
      <c r="AR960" s="53"/>
      <c r="AS960" s="5" t="str">
        <f t="shared" si="34"/>
        <v/>
      </c>
      <c r="AT960" t="s">
        <v>17200</v>
      </c>
    </row>
    <row r="961" spans="1:46" ht="15.75" thickBot="1" x14ac:dyDescent="0.3">
      <c r="A961" s="29" t="s">
        <v>17183</v>
      </c>
      <c r="B961" s="31">
        <v>9883</v>
      </c>
      <c r="C961" s="31" t="s">
        <v>278</v>
      </c>
      <c r="D961" s="31" t="s">
        <v>247</v>
      </c>
      <c r="E961" s="51" t="str">
        <f ca="1">IF(ISERROR(INDIRECT(CONCATENATE("FIPs_codes!",ADDRESS((MATCH($D961,INDIRECT($C961),0)+MATCH($C961,FIPs_codes!$G$1:$G$3296,0)-1),COLUMN(FIPs_codes!A959))))),"",INDIRECT(CONCATENATE("FIPs_codes!",ADDRESS((MATCH($D961,INDIRECT($C961),0)+MATCH($C961,FIPs_codes!$G$1:$G$3296,0)-1),COLUMN(FIPs_codes!A959)))))</f>
        <v>40003</v>
      </c>
      <c r="F961" s="51">
        <f ca="1">IF(ISERROR(INDIRECT(CONCATENATE("FIPs_codes!",ADDRESS((MATCH($D961,INDIRECT($C961),0)+MATCH($C961,FIPs_codes!$G$1:$G$3296,0)-1),COLUMN(FIPs_codes!C959))))),"",INDIRECT(CONCATENATE("FIPs_codes!",ADDRESS((MATCH($D961,INDIRECT($C961),0)+MATCH($C961,FIPs_codes!$G$1:$G$3296,0)-1),COLUMN(FIPs_codes!C959)))))</f>
        <v>6</v>
      </c>
      <c r="G961" s="31" t="s">
        <v>216</v>
      </c>
      <c r="H961" s="31" t="s">
        <v>217</v>
      </c>
      <c r="I961" s="35" t="s">
        <v>17184</v>
      </c>
      <c r="J961" s="37" t="s">
        <v>219</v>
      </c>
      <c r="K961" s="31" t="s">
        <v>78</v>
      </c>
      <c r="L961" s="31" t="s">
        <v>220</v>
      </c>
      <c r="M961" s="31" t="s">
        <v>57</v>
      </c>
      <c r="N961" s="39" t="s">
        <v>346</v>
      </c>
      <c r="O961" s="39">
        <v>2012</v>
      </c>
      <c r="P961" s="39" t="s">
        <v>17186</v>
      </c>
      <c r="Q961" s="240">
        <v>1380</v>
      </c>
      <c r="R961" s="31" t="s">
        <v>245</v>
      </c>
      <c r="S961" s="41" t="s">
        <v>60</v>
      </c>
      <c r="T961" s="29" t="s">
        <v>17168</v>
      </c>
      <c r="U961" s="31" t="s">
        <v>62</v>
      </c>
      <c r="V961" s="39" t="s">
        <v>17169</v>
      </c>
      <c r="W961" s="43" t="s">
        <v>225</v>
      </c>
      <c r="X961" s="43" t="s">
        <v>226</v>
      </c>
      <c r="Y961" s="43">
        <v>41311</v>
      </c>
      <c r="Z961" s="31">
        <v>96</v>
      </c>
      <c r="AA961" s="240">
        <v>1011</v>
      </c>
      <c r="AB961" s="31" t="s">
        <v>66</v>
      </c>
      <c r="AC961" s="240">
        <v>136058</v>
      </c>
      <c r="AD961" s="31" t="s">
        <v>499</v>
      </c>
      <c r="AE961" s="39" t="s">
        <v>255</v>
      </c>
      <c r="AF961" s="39" t="s">
        <v>236</v>
      </c>
      <c r="AG961" s="31" t="s">
        <v>229</v>
      </c>
      <c r="AH961" s="31">
        <v>14.86</v>
      </c>
      <c r="AI961" s="31">
        <v>44.46</v>
      </c>
      <c r="AJ961" s="31">
        <v>59.32</v>
      </c>
      <c r="AK961" s="39">
        <v>9.1999999999999993</v>
      </c>
      <c r="AL961" s="26">
        <f t="shared" si="37"/>
        <v>0.25050573162508427</v>
      </c>
      <c r="AM961" s="37" t="s">
        <v>230</v>
      </c>
      <c r="AN961" s="31" t="s">
        <v>231</v>
      </c>
      <c r="AO961" s="31" t="s">
        <v>232</v>
      </c>
      <c r="AP961" s="63" t="s">
        <v>233</v>
      </c>
      <c r="AQ961" s="27" t="str">
        <f t="shared" si="33"/>
        <v>Record Complete</v>
      </c>
      <c r="AR961" s="35"/>
      <c r="AS961" s="5" t="str">
        <f t="shared" si="34"/>
        <v/>
      </c>
      <c r="AT961" t="s">
        <v>17200</v>
      </c>
    </row>
    <row r="962" spans="1:46" ht="15.75" thickBot="1" x14ac:dyDescent="0.3">
      <c r="A962" s="30" t="s">
        <v>17183</v>
      </c>
      <c r="B962" s="32">
        <v>9883</v>
      </c>
      <c r="C962" s="32" t="s">
        <v>278</v>
      </c>
      <c r="D962" s="32" t="s">
        <v>247</v>
      </c>
      <c r="E962" s="51" t="str">
        <f ca="1">IF(ISERROR(INDIRECT(CONCATENATE("FIPs_codes!",ADDRESS((MATCH($D962,INDIRECT($C962),0)+MATCH($C962,FIPs_codes!$G$1:$G$3296,0)-1),COLUMN(FIPs_codes!A960))))),"",INDIRECT(CONCATENATE("FIPs_codes!",ADDRESS((MATCH($D962,INDIRECT($C962),0)+MATCH($C962,FIPs_codes!$G$1:$G$3296,0)-1),COLUMN(FIPs_codes!A960)))))</f>
        <v>40003</v>
      </c>
      <c r="F962" s="51">
        <f ca="1">IF(ISERROR(INDIRECT(CONCATENATE("FIPs_codes!",ADDRESS((MATCH($D962,INDIRECT($C962),0)+MATCH($C962,FIPs_codes!$G$1:$G$3296,0)-1),COLUMN(FIPs_codes!C960))))),"",INDIRECT(CONCATENATE("FIPs_codes!",ADDRESS((MATCH($D962,INDIRECT($C962),0)+MATCH($C962,FIPs_codes!$G$1:$G$3296,0)-1),COLUMN(FIPs_codes!C960)))))</f>
        <v>6</v>
      </c>
      <c r="G962" s="32" t="s">
        <v>216</v>
      </c>
      <c r="H962" s="32" t="s">
        <v>217</v>
      </c>
      <c r="I962" s="36" t="s">
        <v>17184</v>
      </c>
      <c r="J962" s="38" t="s">
        <v>219</v>
      </c>
      <c r="K962" s="32" t="s">
        <v>78</v>
      </c>
      <c r="L962" s="32" t="s">
        <v>220</v>
      </c>
      <c r="M962" s="32" t="s">
        <v>57</v>
      </c>
      <c r="N962" s="40" t="s">
        <v>346</v>
      </c>
      <c r="O962" s="40">
        <v>2012</v>
      </c>
      <c r="P962" s="40" t="s">
        <v>17185</v>
      </c>
      <c r="Q962" s="125">
        <v>1380</v>
      </c>
      <c r="R962" s="32" t="s">
        <v>245</v>
      </c>
      <c r="S962" s="42" t="s">
        <v>60</v>
      </c>
      <c r="T962" s="30" t="s">
        <v>17168</v>
      </c>
      <c r="U962" s="32" t="s">
        <v>62</v>
      </c>
      <c r="V962" s="40" t="s">
        <v>17169</v>
      </c>
      <c r="W962" s="44" t="s">
        <v>225</v>
      </c>
      <c r="X962" s="44" t="s">
        <v>226</v>
      </c>
      <c r="Y962" s="44">
        <v>41311</v>
      </c>
      <c r="Z962" s="32">
        <v>99</v>
      </c>
      <c r="AA962" s="125">
        <v>1011</v>
      </c>
      <c r="AB962" s="32" t="s">
        <v>66</v>
      </c>
      <c r="AC962" s="125">
        <v>132834</v>
      </c>
      <c r="AD962" s="32" t="s">
        <v>499</v>
      </c>
      <c r="AE962" s="40" t="s">
        <v>255</v>
      </c>
      <c r="AF962" s="40" t="s">
        <v>236</v>
      </c>
      <c r="AG962" s="32" t="s">
        <v>229</v>
      </c>
      <c r="AH962" s="32">
        <v>20.84</v>
      </c>
      <c r="AI962" s="32">
        <v>38.92</v>
      </c>
      <c r="AJ962" s="32">
        <v>59.76</v>
      </c>
      <c r="AK962" s="40">
        <v>9.18</v>
      </c>
      <c r="AL962" s="26">
        <f t="shared" si="37"/>
        <v>0.34872824631860772</v>
      </c>
      <c r="AM962" s="38" t="s">
        <v>230</v>
      </c>
      <c r="AN962" s="32" t="s">
        <v>231</v>
      </c>
      <c r="AO962" s="32" t="s">
        <v>232</v>
      </c>
      <c r="AP962" s="46" t="s">
        <v>16963</v>
      </c>
      <c r="AQ962" s="27" t="str">
        <f t="shared" si="33"/>
        <v>Record Complete</v>
      </c>
      <c r="AR962" s="36"/>
      <c r="AS962" s="5" t="str">
        <f t="shared" si="34"/>
        <v/>
      </c>
      <c r="AT962" t="s">
        <v>17200</v>
      </c>
    </row>
    <row r="963" spans="1:46" ht="15.75" thickBot="1" x14ac:dyDescent="0.3">
      <c r="A963" s="48" t="s">
        <v>17183</v>
      </c>
      <c r="B963" s="50">
        <v>9883</v>
      </c>
      <c r="C963" s="50" t="s">
        <v>278</v>
      </c>
      <c r="D963" s="50" t="s">
        <v>247</v>
      </c>
      <c r="E963" s="51" t="str">
        <f ca="1">IF(ISERROR(INDIRECT(CONCATENATE("FIPs_codes!",ADDRESS((MATCH($D963,INDIRECT($C963),0)+MATCH($C963,FIPs_codes!$G$1:$G$3296,0)-1),COLUMN(FIPs_codes!A961))))),"",INDIRECT(CONCATENATE("FIPs_codes!",ADDRESS((MATCH($D963,INDIRECT($C963),0)+MATCH($C963,FIPs_codes!$G$1:$G$3296,0)-1),COLUMN(FIPs_codes!A961)))))</f>
        <v>40003</v>
      </c>
      <c r="F963" s="51">
        <f ca="1">IF(ISERROR(INDIRECT(CONCATENATE("FIPs_codes!",ADDRESS((MATCH($D963,INDIRECT($C963),0)+MATCH($C963,FIPs_codes!$G$1:$G$3296,0)-1),COLUMN(FIPs_codes!C961))))),"",INDIRECT(CONCATENATE("FIPs_codes!",ADDRESS((MATCH($D963,INDIRECT($C963),0)+MATCH($C963,FIPs_codes!$G$1:$G$3296,0)-1),COLUMN(FIPs_codes!C961)))))</f>
        <v>6</v>
      </c>
      <c r="G963" s="50" t="s">
        <v>216</v>
      </c>
      <c r="H963" s="50" t="s">
        <v>217</v>
      </c>
      <c r="I963" s="54" t="s">
        <v>17184</v>
      </c>
      <c r="J963" s="56" t="s">
        <v>219</v>
      </c>
      <c r="K963" s="50" t="s">
        <v>78</v>
      </c>
      <c r="L963" s="50" t="s">
        <v>220</v>
      </c>
      <c r="M963" s="50" t="s">
        <v>57</v>
      </c>
      <c r="N963" s="58" t="s">
        <v>346</v>
      </c>
      <c r="O963" s="58">
        <v>2012</v>
      </c>
      <c r="P963" s="58" t="s">
        <v>17186</v>
      </c>
      <c r="Q963" s="126">
        <v>1380</v>
      </c>
      <c r="R963" s="50" t="s">
        <v>245</v>
      </c>
      <c r="S963" s="60" t="s">
        <v>60</v>
      </c>
      <c r="T963" s="48" t="s">
        <v>17168</v>
      </c>
      <c r="U963" s="50" t="s">
        <v>62</v>
      </c>
      <c r="V963" s="58" t="s">
        <v>17169</v>
      </c>
      <c r="W963" s="62" t="s">
        <v>225</v>
      </c>
      <c r="X963" s="62" t="s">
        <v>226</v>
      </c>
      <c r="Y963" s="62">
        <v>41311</v>
      </c>
      <c r="Z963" s="50">
        <v>97</v>
      </c>
      <c r="AA963" s="126">
        <v>1011</v>
      </c>
      <c r="AB963" s="50" t="s">
        <v>66</v>
      </c>
      <c r="AC963" s="126">
        <v>136058</v>
      </c>
      <c r="AD963" s="50" t="s">
        <v>499</v>
      </c>
      <c r="AE963" s="58" t="s">
        <v>255</v>
      </c>
      <c r="AF963" s="58" t="s">
        <v>236</v>
      </c>
      <c r="AG963" s="50" t="s">
        <v>229</v>
      </c>
      <c r="AH963" s="50">
        <v>15.1</v>
      </c>
      <c r="AI963" s="50">
        <v>44.77</v>
      </c>
      <c r="AJ963" s="50">
        <v>59.87</v>
      </c>
      <c r="AK963" s="58">
        <v>9.1999999999999993</v>
      </c>
      <c r="AL963" s="26">
        <f t="shared" si="37"/>
        <v>0.25221312844496407</v>
      </c>
      <c r="AM963" s="56" t="s">
        <v>230</v>
      </c>
      <c r="AN963" s="50" t="s">
        <v>231</v>
      </c>
      <c r="AO963" s="50" t="s">
        <v>232</v>
      </c>
      <c r="AP963" s="46" t="s">
        <v>16963</v>
      </c>
      <c r="AQ963" s="27" t="str">
        <f t="shared" si="33"/>
        <v>Record Complete</v>
      </c>
      <c r="AR963" s="54"/>
      <c r="AS963" s="5" t="str">
        <f t="shared" si="34"/>
        <v/>
      </c>
      <c r="AT963" t="s">
        <v>17200</v>
      </c>
    </row>
    <row r="964" spans="1:46" ht="15.75" thickBot="1" x14ac:dyDescent="0.3">
      <c r="A964" s="47" t="s">
        <v>17183</v>
      </c>
      <c r="B964" s="49">
        <v>9883</v>
      </c>
      <c r="C964" s="49" t="s">
        <v>278</v>
      </c>
      <c r="D964" s="49" t="s">
        <v>247</v>
      </c>
      <c r="E964" s="51" t="str">
        <f ca="1">IF(ISERROR(INDIRECT(CONCATENATE("FIPs_codes!",ADDRESS((MATCH($D964,INDIRECT($C964),0)+MATCH($C964,FIPs_codes!$G$1:$G$3296,0)-1),COLUMN(FIPs_codes!A962))))),"",INDIRECT(CONCATENATE("FIPs_codes!",ADDRESS((MATCH($D964,INDIRECT($C964),0)+MATCH($C964,FIPs_codes!$G$1:$G$3296,0)-1),COLUMN(FIPs_codes!A962)))))</f>
        <v>40003</v>
      </c>
      <c r="F964" s="51">
        <f ca="1">IF(ISERROR(INDIRECT(CONCATENATE("FIPs_codes!",ADDRESS((MATCH($D964,INDIRECT($C964),0)+MATCH($C964,FIPs_codes!$G$1:$G$3296,0)-1),COLUMN(FIPs_codes!C962))))),"",INDIRECT(CONCATENATE("FIPs_codes!",ADDRESS((MATCH($D964,INDIRECT($C964),0)+MATCH($C964,FIPs_codes!$G$1:$G$3296,0)-1),COLUMN(FIPs_codes!C962)))))</f>
        <v>6</v>
      </c>
      <c r="G964" s="49" t="s">
        <v>216</v>
      </c>
      <c r="H964" s="49" t="s">
        <v>217</v>
      </c>
      <c r="I964" s="53" t="s">
        <v>17184</v>
      </c>
      <c r="J964" s="55" t="s">
        <v>219</v>
      </c>
      <c r="K964" s="49" t="s">
        <v>78</v>
      </c>
      <c r="L964" s="49" t="s">
        <v>220</v>
      </c>
      <c r="M964" s="49" t="s">
        <v>57</v>
      </c>
      <c r="N964" s="57" t="s">
        <v>346</v>
      </c>
      <c r="O964" s="57">
        <v>2012</v>
      </c>
      <c r="P964" s="57" t="s">
        <v>17192</v>
      </c>
      <c r="Q964" s="128">
        <v>1380</v>
      </c>
      <c r="R964" s="49" t="s">
        <v>245</v>
      </c>
      <c r="S964" s="59" t="s">
        <v>60</v>
      </c>
      <c r="T964" s="47" t="s">
        <v>17168</v>
      </c>
      <c r="U964" s="49" t="s">
        <v>62</v>
      </c>
      <c r="V964" s="57" t="s">
        <v>17169</v>
      </c>
      <c r="W964" s="61" t="s">
        <v>225</v>
      </c>
      <c r="X964" s="61" t="s">
        <v>226</v>
      </c>
      <c r="Y964" s="61">
        <v>41311</v>
      </c>
      <c r="Z964" s="49">
        <v>100</v>
      </c>
      <c r="AA964" s="128">
        <v>1011</v>
      </c>
      <c r="AB964" s="49" t="s">
        <v>66</v>
      </c>
      <c r="AC964" s="128">
        <v>132686</v>
      </c>
      <c r="AD964" s="49" t="s">
        <v>499</v>
      </c>
      <c r="AE964" s="57" t="s">
        <v>255</v>
      </c>
      <c r="AF964" s="57" t="s">
        <v>236</v>
      </c>
      <c r="AG964" s="49" t="s">
        <v>229</v>
      </c>
      <c r="AH964" s="49">
        <v>12.16</v>
      </c>
      <c r="AI964" s="49">
        <v>47.83</v>
      </c>
      <c r="AJ964" s="49">
        <v>59.99</v>
      </c>
      <c r="AK964" s="57">
        <v>9.18</v>
      </c>
      <c r="AL964" s="26">
        <f t="shared" si="37"/>
        <v>0.20270045007501253</v>
      </c>
      <c r="AM964" s="55" t="s">
        <v>230</v>
      </c>
      <c r="AN964" s="49" t="s">
        <v>231</v>
      </c>
      <c r="AO964" s="49" t="s">
        <v>232</v>
      </c>
      <c r="AP964" s="63" t="s">
        <v>233</v>
      </c>
      <c r="AQ964" s="27" t="str">
        <f t="shared" ref="AQ964:AQ1027" si="38">IF(OR(ISBLANK(B964),ISBLANK(C964),ISBLANK(D964),ISBLANK(G964),ISBLANK(H964),NOT(OR(NOT(ISBLANK(J964)),AND(NOT(ISBLANK(K964)),NOT(ISBLANK(L964))))),ISBLANK(M964),ISBLANK(Q964),ISBLANK(R964),ISBLANK(U964),ISBLANK(W964),ISBLANK(X964),ISBLANK(Y964),ISBLANK(Z964),ISBLANK(AA964),ISBLANK(AB964),ISBLANK(AC964),ISBLANK(AD964),ISBLANK(AM964),ISBLANK(AN964),AND(ISBLANK(AO964),ISBLANK(AP964))),"Record incomplete","Record Complete")</f>
        <v>Record Complete</v>
      </c>
      <c r="AR964" s="53"/>
      <c r="AS964" s="5" t="str">
        <f t="shared" ref="AS964:AS1027" si="39">IF(AND(A963=A963,K964=K963,L964=L963,N964=N963,Y964=Y963,Z964=Z963,AJ964=AJ963,AI964=AI963),"DUP","")</f>
        <v/>
      </c>
      <c r="AT964" t="s">
        <v>17200</v>
      </c>
    </row>
    <row r="965" spans="1:46" ht="15.75" thickBot="1" x14ac:dyDescent="0.3">
      <c r="A965" s="29" t="s">
        <v>17183</v>
      </c>
      <c r="B965" s="31">
        <v>9883</v>
      </c>
      <c r="C965" s="31" t="s">
        <v>278</v>
      </c>
      <c r="D965" s="31" t="s">
        <v>247</v>
      </c>
      <c r="E965" s="51" t="str">
        <f ca="1">IF(ISERROR(INDIRECT(CONCATENATE("FIPs_codes!",ADDRESS((MATCH($D965,INDIRECT($C965),0)+MATCH($C965,FIPs_codes!$G$1:$G$3296,0)-1),COLUMN(FIPs_codes!A963))))),"",INDIRECT(CONCATENATE("FIPs_codes!",ADDRESS((MATCH($D965,INDIRECT($C965),0)+MATCH($C965,FIPs_codes!$G$1:$G$3296,0)-1),COLUMN(FIPs_codes!A963)))))</f>
        <v>40003</v>
      </c>
      <c r="F965" s="51">
        <f ca="1">IF(ISERROR(INDIRECT(CONCATENATE("FIPs_codes!",ADDRESS((MATCH($D965,INDIRECT($C965),0)+MATCH($C965,FIPs_codes!$G$1:$G$3296,0)-1),COLUMN(FIPs_codes!C963))))),"",INDIRECT(CONCATENATE("FIPs_codes!",ADDRESS((MATCH($D965,INDIRECT($C965),0)+MATCH($C965,FIPs_codes!$G$1:$G$3296,0)-1),COLUMN(FIPs_codes!C963)))))</f>
        <v>6</v>
      </c>
      <c r="G965" s="31" t="s">
        <v>216</v>
      </c>
      <c r="H965" s="31" t="s">
        <v>217</v>
      </c>
      <c r="I965" s="35" t="s">
        <v>17184</v>
      </c>
      <c r="J965" s="37" t="s">
        <v>219</v>
      </c>
      <c r="K965" s="31" t="s">
        <v>78</v>
      </c>
      <c r="L965" s="31" t="s">
        <v>220</v>
      </c>
      <c r="M965" s="31" t="s">
        <v>57</v>
      </c>
      <c r="N965" s="39" t="s">
        <v>346</v>
      </c>
      <c r="O965" s="39">
        <v>2012</v>
      </c>
      <c r="P965" s="39" t="s">
        <v>17185</v>
      </c>
      <c r="Q965" s="240">
        <v>1380</v>
      </c>
      <c r="R965" s="31" t="s">
        <v>245</v>
      </c>
      <c r="S965" s="41" t="s">
        <v>60</v>
      </c>
      <c r="T965" s="29" t="s">
        <v>17168</v>
      </c>
      <c r="U965" s="31" t="s">
        <v>62</v>
      </c>
      <c r="V965" s="39" t="s">
        <v>17169</v>
      </c>
      <c r="W965" s="43" t="s">
        <v>225</v>
      </c>
      <c r="X965" s="43" t="s">
        <v>226</v>
      </c>
      <c r="Y965" s="43">
        <v>41311</v>
      </c>
      <c r="Z965" s="31">
        <v>99</v>
      </c>
      <c r="AA965" s="240">
        <v>1011</v>
      </c>
      <c r="AB965" s="31" t="s">
        <v>66</v>
      </c>
      <c r="AC965" s="240">
        <v>132382</v>
      </c>
      <c r="AD965" s="31" t="s">
        <v>499</v>
      </c>
      <c r="AE965" s="39" t="s">
        <v>255</v>
      </c>
      <c r="AF965" s="39" t="s">
        <v>236</v>
      </c>
      <c r="AG965" s="31" t="s">
        <v>229</v>
      </c>
      <c r="AH965" s="31">
        <v>21.15</v>
      </c>
      <c r="AI965" s="31">
        <v>39.44</v>
      </c>
      <c r="AJ965" s="31">
        <v>60.59</v>
      </c>
      <c r="AK965" s="39">
        <v>9.14</v>
      </c>
      <c r="AL965" s="26">
        <f t="shared" si="37"/>
        <v>0.34906750288826538</v>
      </c>
      <c r="AM965" s="37" t="s">
        <v>230</v>
      </c>
      <c r="AN965" s="31" t="s">
        <v>231</v>
      </c>
      <c r="AO965" s="31" t="s">
        <v>232</v>
      </c>
      <c r="AP965" s="63" t="s">
        <v>233</v>
      </c>
      <c r="AQ965" s="27" t="str">
        <f t="shared" si="38"/>
        <v>Record Complete</v>
      </c>
      <c r="AR965" s="35"/>
      <c r="AS965" s="5" t="str">
        <f t="shared" si="39"/>
        <v/>
      </c>
      <c r="AT965" t="s">
        <v>17200</v>
      </c>
    </row>
    <row r="966" spans="1:46" ht="15.75" thickBot="1" x14ac:dyDescent="0.3">
      <c r="A966" s="30" t="s">
        <v>17183</v>
      </c>
      <c r="B966" s="32">
        <v>9883</v>
      </c>
      <c r="C966" s="32" t="s">
        <v>278</v>
      </c>
      <c r="D966" s="32" t="s">
        <v>247</v>
      </c>
      <c r="E966" s="51" t="str">
        <f ca="1">IF(ISERROR(INDIRECT(CONCATENATE("FIPs_codes!",ADDRESS((MATCH($D966,INDIRECT($C966),0)+MATCH($C966,FIPs_codes!$G$1:$G$3296,0)-1),COLUMN(FIPs_codes!A964))))),"",INDIRECT(CONCATENATE("FIPs_codes!",ADDRESS((MATCH($D966,INDIRECT($C966),0)+MATCH($C966,FIPs_codes!$G$1:$G$3296,0)-1),COLUMN(FIPs_codes!A964)))))</f>
        <v>40003</v>
      </c>
      <c r="F966" s="51">
        <f ca="1">IF(ISERROR(INDIRECT(CONCATENATE("FIPs_codes!",ADDRESS((MATCH($D966,INDIRECT($C966),0)+MATCH($C966,FIPs_codes!$G$1:$G$3296,0)-1),COLUMN(FIPs_codes!C964))))),"",INDIRECT(CONCATENATE("FIPs_codes!",ADDRESS((MATCH($D966,INDIRECT($C966),0)+MATCH($C966,FIPs_codes!$G$1:$G$3296,0)-1),COLUMN(FIPs_codes!C964)))))</f>
        <v>6</v>
      </c>
      <c r="G966" s="32" t="s">
        <v>216</v>
      </c>
      <c r="H966" s="32" t="s">
        <v>217</v>
      </c>
      <c r="I966" s="36" t="s">
        <v>17184</v>
      </c>
      <c r="J966" s="38" t="s">
        <v>219</v>
      </c>
      <c r="K966" s="32" t="s">
        <v>78</v>
      </c>
      <c r="L966" s="32" t="s">
        <v>220</v>
      </c>
      <c r="M966" s="32" t="s">
        <v>57</v>
      </c>
      <c r="N966" s="40" t="s">
        <v>346</v>
      </c>
      <c r="O966" s="40">
        <v>2012</v>
      </c>
      <c r="P966" s="40" t="s">
        <v>17193</v>
      </c>
      <c r="Q966" s="125">
        <v>1380</v>
      </c>
      <c r="R966" s="32" t="s">
        <v>245</v>
      </c>
      <c r="S966" s="42" t="s">
        <v>60</v>
      </c>
      <c r="T966" s="30" t="s">
        <v>17168</v>
      </c>
      <c r="U966" s="32" t="s">
        <v>62</v>
      </c>
      <c r="V966" s="40" t="s">
        <v>17169</v>
      </c>
      <c r="W966" s="44" t="s">
        <v>225</v>
      </c>
      <c r="X966" s="44" t="s">
        <v>226</v>
      </c>
      <c r="Y966" s="44">
        <v>41311</v>
      </c>
      <c r="Z966" s="32">
        <v>99</v>
      </c>
      <c r="AA966" s="125">
        <v>1011</v>
      </c>
      <c r="AB966" s="32" t="s">
        <v>66</v>
      </c>
      <c r="AC966" s="125">
        <v>132334</v>
      </c>
      <c r="AD966" s="32" t="s">
        <v>499</v>
      </c>
      <c r="AE966" s="40" t="s">
        <v>255</v>
      </c>
      <c r="AF966" s="40" t="s">
        <v>236</v>
      </c>
      <c r="AG966" s="32" t="s">
        <v>229</v>
      </c>
      <c r="AH966" s="32">
        <v>16.97</v>
      </c>
      <c r="AI966" s="32">
        <v>43.96</v>
      </c>
      <c r="AJ966" s="32">
        <v>60.93</v>
      </c>
      <c r="AK966" s="40">
        <v>9.16</v>
      </c>
      <c r="AL966" s="26">
        <f t="shared" si="37"/>
        <v>0.27851633021500083</v>
      </c>
      <c r="AM966" s="38" t="s">
        <v>230</v>
      </c>
      <c r="AN966" s="32" t="s">
        <v>231</v>
      </c>
      <c r="AO966" s="32" t="s">
        <v>232</v>
      </c>
      <c r="AP966" s="46" t="s">
        <v>16963</v>
      </c>
      <c r="AQ966" s="27" t="str">
        <f t="shared" si="38"/>
        <v>Record Complete</v>
      </c>
      <c r="AR966" s="36"/>
      <c r="AS966" s="5" t="str">
        <f t="shared" si="39"/>
        <v/>
      </c>
      <c r="AT966" t="s">
        <v>17200</v>
      </c>
    </row>
    <row r="967" spans="1:46" ht="15.75" thickBot="1" x14ac:dyDescent="0.3">
      <c r="A967" s="29" t="s">
        <v>17183</v>
      </c>
      <c r="B967" s="31">
        <v>9883</v>
      </c>
      <c r="C967" s="31" t="s">
        <v>278</v>
      </c>
      <c r="D967" s="31" t="s">
        <v>247</v>
      </c>
      <c r="E967" s="51" t="str">
        <f ca="1">IF(ISERROR(INDIRECT(CONCATENATE("FIPs_codes!",ADDRESS((MATCH($D967,INDIRECT($C967),0)+MATCH($C967,FIPs_codes!$G$1:$G$3296,0)-1),COLUMN(FIPs_codes!A965))))),"",INDIRECT(CONCATENATE("FIPs_codes!",ADDRESS((MATCH($D967,INDIRECT($C967),0)+MATCH($C967,FIPs_codes!$G$1:$G$3296,0)-1),COLUMN(FIPs_codes!A965)))))</f>
        <v>40003</v>
      </c>
      <c r="F967" s="51">
        <f ca="1">IF(ISERROR(INDIRECT(CONCATENATE("FIPs_codes!",ADDRESS((MATCH($D967,INDIRECT($C967),0)+MATCH($C967,FIPs_codes!$G$1:$G$3296,0)-1),COLUMN(FIPs_codes!C965))))),"",INDIRECT(CONCATENATE("FIPs_codes!",ADDRESS((MATCH($D967,INDIRECT($C967),0)+MATCH($C967,FIPs_codes!$G$1:$G$3296,0)-1),COLUMN(FIPs_codes!C965)))))</f>
        <v>6</v>
      </c>
      <c r="G967" s="31" t="s">
        <v>216</v>
      </c>
      <c r="H967" s="31" t="s">
        <v>217</v>
      </c>
      <c r="I967" s="35" t="s">
        <v>17184</v>
      </c>
      <c r="J967" s="37" t="s">
        <v>219</v>
      </c>
      <c r="K967" s="31" t="s">
        <v>78</v>
      </c>
      <c r="L967" s="31" t="s">
        <v>220</v>
      </c>
      <c r="M967" s="31" t="s">
        <v>57</v>
      </c>
      <c r="N967" s="39" t="s">
        <v>346</v>
      </c>
      <c r="O967" s="39">
        <v>2012</v>
      </c>
      <c r="P967" s="39" t="s">
        <v>17192</v>
      </c>
      <c r="Q967" s="240">
        <v>1380</v>
      </c>
      <c r="R967" s="31" t="s">
        <v>245</v>
      </c>
      <c r="S967" s="41" t="s">
        <v>60</v>
      </c>
      <c r="T967" s="29" t="s">
        <v>17168</v>
      </c>
      <c r="U967" s="31" t="s">
        <v>62</v>
      </c>
      <c r="V967" s="39" t="s">
        <v>17169</v>
      </c>
      <c r="W967" s="43" t="s">
        <v>225</v>
      </c>
      <c r="X967" s="43" t="s">
        <v>226</v>
      </c>
      <c r="Y967" s="43">
        <v>41311</v>
      </c>
      <c r="Z967" s="31">
        <v>100</v>
      </c>
      <c r="AA967" s="240">
        <v>1011</v>
      </c>
      <c r="AB967" s="31" t="s">
        <v>66</v>
      </c>
      <c r="AC967" s="240">
        <v>132347</v>
      </c>
      <c r="AD967" s="31" t="s">
        <v>499</v>
      </c>
      <c r="AE967" s="39" t="s">
        <v>255</v>
      </c>
      <c r="AF967" s="39" t="s">
        <v>236</v>
      </c>
      <c r="AG967" s="31" t="s">
        <v>229</v>
      </c>
      <c r="AH967" s="31">
        <v>13.11</v>
      </c>
      <c r="AI967" s="31">
        <v>47.89</v>
      </c>
      <c r="AJ967" s="31">
        <v>61</v>
      </c>
      <c r="AK967" s="39">
        <v>9.15</v>
      </c>
      <c r="AL967" s="26">
        <f t="shared" si="37"/>
        <v>0.21491803278688523</v>
      </c>
      <c r="AM967" s="37" t="s">
        <v>230</v>
      </c>
      <c r="AN967" s="31" t="s">
        <v>231</v>
      </c>
      <c r="AO967" s="31" t="s">
        <v>232</v>
      </c>
      <c r="AP967" s="63" t="s">
        <v>233</v>
      </c>
      <c r="AQ967" s="27" t="str">
        <f t="shared" si="38"/>
        <v>Record Complete</v>
      </c>
      <c r="AR967" s="35"/>
      <c r="AS967" s="5" t="str">
        <f t="shared" si="39"/>
        <v/>
      </c>
      <c r="AT967" t="s">
        <v>17200</v>
      </c>
    </row>
    <row r="968" spans="1:46" ht="15.75" thickBot="1" x14ac:dyDescent="0.3">
      <c r="A968" s="30" t="s">
        <v>17183</v>
      </c>
      <c r="B968" s="32">
        <v>9883</v>
      </c>
      <c r="C968" s="32" t="s">
        <v>278</v>
      </c>
      <c r="D968" s="32" t="s">
        <v>247</v>
      </c>
      <c r="E968" s="51" t="str">
        <f ca="1">IF(ISERROR(INDIRECT(CONCATENATE("FIPs_codes!",ADDRESS((MATCH($D968,INDIRECT($C968),0)+MATCH($C968,FIPs_codes!$G$1:$G$3296,0)-1),COLUMN(FIPs_codes!A966))))),"",INDIRECT(CONCATENATE("FIPs_codes!",ADDRESS((MATCH($D968,INDIRECT($C968),0)+MATCH($C968,FIPs_codes!$G$1:$G$3296,0)-1),COLUMN(FIPs_codes!A966)))))</f>
        <v>40003</v>
      </c>
      <c r="F968" s="51">
        <f ca="1">IF(ISERROR(INDIRECT(CONCATENATE("FIPs_codes!",ADDRESS((MATCH($D968,INDIRECT($C968),0)+MATCH($C968,FIPs_codes!$G$1:$G$3296,0)-1),COLUMN(FIPs_codes!C966))))),"",INDIRECT(CONCATENATE("FIPs_codes!",ADDRESS((MATCH($D968,INDIRECT($C968),0)+MATCH($C968,FIPs_codes!$G$1:$G$3296,0)-1),COLUMN(FIPs_codes!C966)))))</f>
        <v>6</v>
      </c>
      <c r="G968" s="32" t="s">
        <v>216</v>
      </c>
      <c r="H968" s="32" t="s">
        <v>217</v>
      </c>
      <c r="I968" s="36" t="s">
        <v>17184</v>
      </c>
      <c r="J968" s="38" t="s">
        <v>219</v>
      </c>
      <c r="K968" s="32" t="s">
        <v>78</v>
      </c>
      <c r="L968" s="32" t="s">
        <v>220</v>
      </c>
      <c r="M968" s="32" t="s">
        <v>57</v>
      </c>
      <c r="N968" s="40" t="s">
        <v>346</v>
      </c>
      <c r="O968" s="40">
        <v>2012</v>
      </c>
      <c r="P968" s="40" t="s">
        <v>17192</v>
      </c>
      <c r="Q968" s="125">
        <v>1380</v>
      </c>
      <c r="R968" s="32" t="s">
        <v>245</v>
      </c>
      <c r="S968" s="42" t="s">
        <v>60</v>
      </c>
      <c r="T968" s="30" t="s">
        <v>17168</v>
      </c>
      <c r="U968" s="32" t="s">
        <v>62</v>
      </c>
      <c r="V968" s="40" t="s">
        <v>17169</v>
      </c>
      <c r="W968" s="44" t="s">
        <v>225</v>
      </c>
      <c r="X968" s="44" t="s">
        <v>226</v>
      </c>
      <c r="Y968" s="44">
        <v>41311</v>
      </c>
      <c r="Z968" s="32">
        <v>100</v>
      </c>
      <c r="AA968" s="125">
        <v>1011</v>
      </c>
      <c r="AB968" s="32" t="s">
        <v>66</v>
      </c>
      <c r="AC968" s="125">
        <v>132572</v>
      </c>
      <c r="AD968" s="32" t="s">
        <v>499</v>
      </c>
      <c r="AE968" s="40" t="s">
        <v>255</v>
      </c>
      <c r="AF968" s="40" t="s">
        <v>236</v>
      </c>
      <c r="AG968" s="32" t="s">
        <v>229</v>
      </c>
      <c r="AH968" s="32">
        <v>13.43</v>
      </c>
      <c r="AI968" s="32">
        <v>47.95</v>
      </c>
      <c r="AJ968" s="32">
        <v>61.38</v>
      </c>
      <c r="AK968" s="40">
        <v>9.17</v>
      </c>
      <c r="AL968" s="26">
        <f t="shared" si="37"/>
        <v>0.21880091234929944</v>
      </c>
      <c r="AM968" s="38" t="s">
        <v>230</v>
      </c>
      <c r="AN968" s="32" t="s">
        <v>231</v>
      </c>
      <c r="AO968" s="32" t="s">
        <v>232</v>
      </c>
      <c r="AP968" s="46" t="s">
        <v>16963</v>
      </c>
      <c r="AQ968" s="27" t="str">
        <f t="shared" si="38"/>
        <v>Record Complete</v>
      </c>
      <c r="AR968" s="36"/>
      <c r="AS968" s="5" t="str">
        <f t="shared" si="39"/>
        <v/>
      </c>
      <c r="AT968" t="s">
        <v>17200</v>
      </c>
    </row>
    <row r="969" spans="1:46" ht="15.75" thickBot="1" x14ac:dyDescent="0.3">
      <c r="A969" s="29" t="s">
        <v>17183</v>
      </c>
      <c r="B969" s="31">
        <v>9883</v>
      </c>
      <c r="C969" s="31" t="s">
        <v>278</v>
      </c>
      <c r="D969" s="31" t="s">
        <v>247</v>
      </c>
      <c r="E969" s="51" t="str">
        <f ca="1">IF(ISERROR(INDIRECT(CONCATENATE("FIPs_codes!",ADDRESS((MATCH($D969,INDIRECT($C969),0)+MATCH($C969,FIPs_codes!$G$1:$G$3296,0)-1),COLUMN(FIPs_codes!A967))))),"",INDIRECT(CONCATENATE("FIPs_codes!",ADDRESS((MATCH($D969,INDIRECT($C969),0)+MATCH($C969,FIPs_codes!$G$1:$G$3296,0)-1),COLUMN(FIPs_codes!A967)))))</f>
        <v>40003</v>
      </c>
      <c r="F969" s="51">
        <f ca="1">IF(ISERROR(INDIRECT(CONCATENATE("FIPs_codes!",ADDRESS((MATCH($D969,INDIRECT($C969),0)+MATCH($C969,FIPs_codes!$G$1:$G$3296,0)-1),COLUMN(FIPs_codes!C967))))),"",INDIRECT(CONCATENATE("FIPs_codes!",ADDRESS((MATCH($D969,INDIRECT($C969),0)+MATCH($C969,FIPs_codes!$G$1:$G$3296,0)-1),COLUMN(FIPs_codes!C967)))))</f>
        <v>6</v>
      </c>
      <c r="G969" s="31" t="s">
        <v>216</v>
      </c>
      <c r="H969" s="31" t="s">
        <v>217</v>
      </c>
      <c r="I969" s="35" t="s">
        <v>17184</v>
      </c>
      <c r="J969" s="37" t="s">
        <v>219</v>
      </c>
      <c r="K969" s="31" t="s">
        <v>78</v>
      </c>
      <c r="L969" s="31" t="s">
        <v>220</v>
      </c>
      <c r="M969" s="31" t="s">
        <v>57</v>
      </c>
      <c r="N969" s="39" t="s">
        <v>346</v>
      </c>
      <c r="O969" s="39">
        <v>2012</v>
      </c>
      <c r="P969" s="39" t="s">
        <v>17193</v>
      </c>
      <c r="Q969" s="240">
        <v>1380</v>
      </c>
      <c r="R969" s="31" t="s">
        <v>245</v>
      </c>
      <c r="S969" s="41" t="s">
        <v>60</v>
      </c>
      <c r="T969" s="29" t="s">
        <v>17168</v>
      </c>
      <c r="U969" s="31" t="s">
        <v>62</v>
      </c>
      <c r="V969" s="39" t="s">
        <v>17169</v>
      </c>
      <c r="W969" s="43" t="s">
        <v>225</v>
      </c>
      <c r="X969" s="43" t="s">
        <v>226</v>
      </c>
      <c r="Y969" s="43">
        <v>41311</v>
      </c>
      <c r="Z969" s="31">
        <v>99</v>
      </c>
      <c r="AA969" s="240">
        <v>1011</v>
      </c>
      <c r="AB969" s="31" t="s">
        <v>66</v>
      </c>
      <c r="AC969" s="240">
        <v>131997</v>
      </c>
      <c r="AD969" s="31" t="s">
        <v>499</v>
      </c>
      <c r="AE969" s="39" t="s">
        <v>255</v>
      </c>
      <c r="AF969" s="39" t="s">
        <v>236</v>
      </c>
      <c r="AG969" s="31" t="s">
        <v>229</v>
      </c>
      <c r="AH969" s="31">
        <v>17.38</v>
      </c>
      <c r="AI969" s="31">
        <v>44.31</v>
      </c>
      <c r="AJ969" s="31">
        <v>61.96</v>
      </c>
      <c r="AK969" s="39">
        <v>9.1300000000000008</v>
      </c>
      <c r="AL969" s="26">
        <f t="shared" si="37"/>
        <v>0.28173123682930784</v>
      </c>
      <c r="AM969" s="37" t="s">
        <v>230</v>
      </c>
      <c r="AN969" s="31" t="s">
        <v>231</v>
      </c>
      <c r="AO969" s="31" t="s">
        <v>232</v>
      </c>
      <c r="AP969" s="63" t="s">
        <v>233</v>
      </c>
      <c r="AQ969" s="27" t="str">
        <f t="shared" si="38"/>
        <v>Record Complete</v>
      </c>
      <c r="AR969" s="35"/>
      <c r="AS969" s="5" t="str">
        <f t="shared" si="39"/>
        <v/>
      </c>
      <c r="AT969" t="s">
        <v>17200</v>
      </c>
    </row>
    <row r="970" spans="1:46" ht="15.75" thickBot="1" x14ac:dyDescent="0.3">
      <c r="A970" s="30" t="s">
        <v>17183</v>
      </c>
      <c r="B970" s="32">
        <v>9883</v>
      </c>
      <c r="C970" s="32" t="s">
        <v>278</v>
      </c>
      <c r="D970" s="32" t="s">
        <v>247</v>
      </c>
      <c r="E970" s="51" t="str">
        <f ca="1">IF(ISERROR(INDIRECT(CONCATENATE("FIPs_codes!",ADDRESS((MATCH($D970,INDIRECT($C970),0)+MATCH($C970,FIPs_codes!$G$1:$G$3296,0)-1),COLUMN(FIPs_codes!A968))))),"",INDIRECT(CONCATENATE("FIPs_codes!",ADDRESS((MATCH($D970,INDIRECT($C970),0)+MATCH($C970,FIPs_codes!$G$1:$G$3296,0)-1),COLUMN(FIPs_codes!A968)))))</f>
        <v>40003</v>
      </c>
      <c r="F970" s="51">
        <f ca="1">IF(ISERROR(INDIRECT(CONCATENATE("FIPs_codes!",ADDRESS((MATCH($D970,INDIRECT($C970),0)+MATCH($C970,FIPs_codes!$G$1:$G$3296,0)-1),COLUMN(FIPs_codes!C968))))),"",INDIRECT(CONCATENATE("FIPs_codes!",ADDRESS((MATCH($D970,INDIRECT($C970),0)+MATCH($C970,FIPs_codes!$G$1:$G$3296,0)-1),COLUMN(FIPs_codes!C968)))))</f>
        <v>6</v>
      </c>
      <c r="G970" s="32" t="s">
        <v>216</v>
      </c>
      <c r="H970" s="32" t="s">
        <v>217</v>
      </c>
      <c r="I970" s="36" t="s">
        <v>17184</v>
      </c>
      <c r="J970" s="38" t="s">
        <v>219</v>
      </c>
      <c r="K970" s="32" t="s">
        <v>78</v>
      </c>
      <c r="L970" s="32" t="s">
        <v>220</v>
      </c>
      <c r="M970" s="32" t="s">
        <v>57</v>
      </c>
      <c r="N970" s="40" t="s">
        <v>346</v>
      </c>
      <c r="O970" s="40">
        <v>2012</v>
      </c>
      <c r="P970" s="40" t="s">
        <v>17193</v>
      </c>
      <c r="Q970" s="125">
        <v>1380</v>
      </c>
      <c r="R970" s="32" t="s">
        <v>245</v>
      </c>
      <c r="S970" s="42" t="s">
        <v>60</v>
      </c>
      <c r="T970" s="30" t="s">
        <v>17168</v>
      </c>
      <c r="U970" s="32" t="s">
        <v>62</v>
      </c>
      <c r="V970" s="40" t="s">
        <v>17169</v>
      </c>
      <c r="W970" s="44" t="s">
        <v>225</v>
      </c>
      <c r="X970" s="44" t="s">
        <v>226</v>
      </c>
      <c r="Y970" s="44">
        <v>41311</v>
      </c>
      <c r="Z970" s="32">
        <v>99</v>
      </c>
      <c r="AA970" s="125">
        <v>1011</v>
      </c>
      <c r="AB970" s="32" t="s">
        <v>66</v>
      </c>
      <c r="AC970" s="125">
        <v>131885</v>
      </c>
      <c r="AD970" s="32" t="s">
        <v>499</v>
      </c>
      <c r="AE970" s="40" t="s">
        <v>255</v>
      </c>
      <c r="AF970" s="40" t="s">
        <v>236</v>
      </c>
      <c r="AG970" s="32" t="s">
        <v>229</v>
      </c>
      <c r="AH970" s="32">
        <v>18.02</v>
      </c>
      <c r="AI970" s="32">
        <v>44.16</v>
      </c>
      <c r="AJ970" s="32">
        <v>62.18</v>
      </c>
      <c r="AK970" s="40">
        <v>9.1199999999999992</v>
      </c>
      <c r="AL970" s="150">
        <f t="shared" si="37"/>
        <v>0.28980379543261503</v>
      </c>
      <c r="AM970" s="38" t="s">
        <v>230</v>
      </c>
      <c r="AN970" s="32" t="s">
        <v>231</v>
      </c>
      <c r="AO970" s="32" t="s">
        <v>232</v>
      </c>
      <c r="AP970" s="46" t="s">
        <v>16963</v>
      </c>
      <c r="AQ970" s="27" t="str">
        <f t="shared" si="38"/>
        <v>Record Complete</v>
      </c>
      <c r="AR970" s="36"/>
      <c r="AS970" s="5" t="str">
        <f t="shared" si="39"/>
        <v/>
      </c>
      <c r="AT970" t="s">
        <v>17200</v>
      </c>
    </row>
    <row r="971" spans="1:46" ht="15.75" thickBot="1" x14ac:dyDescent="0.3">
      <c r="A971" s="29" t="s">
        <v>17183</v>
      </c>
      <c r="B971" s="31">
        <v>9883</v>
      </c>
      <c r="C971" s="31" t="s">
        <v>278</v>
      </c>
      <c r="D971" s="31" t="s">
        <v>247</v>
      </c>
      <c r="E971" s="51" t="str">
        <f ca="1">IF(ISERROR(INDIRECT(CONCATENATE("FIPs_codes!",ADDRESS((MATCH($D971,INDIRECT($C971),0)+MATCH($C971,FIPs_codes!$G$1:$G$3296,0)-1),COLUMN(FIPs_codes!A969))))),"",INDIRECT(CONCATENATE("FIPs_codes!",ADDRESS((MATCH($D971,INDIRECT($C971),0)+MATCH($C971,FIPs_codes!$G$1:$G$3296,0)-1),COLUMN(FIPs_codes!A969)))))</f>
        <v>40003</v>
      </c>
      <c r="F971" s="51">
        <f ca="1">IF(ISERROR(INDIRECT(CONCATENATE("FIPs_codes!",ADDRESS((MATCH($D971,INDIRECT($C971),0)+MATCH($C971,FIPs_codes!$G$1:$G$3296,0)-1),COLUMN(FIPs_codes!C969))))),"",INDIRECT(CONCATENATE("FIPs_codes!",ADDRESS((MATCH($D971,INDIRECT($C971),0)+MATCH($C971,FIPs_codes!$G$1:$G$3296,0)-1),COLUMN(FIPs_codes!C969)))))</f>
        <v>6</v>
      </c>
      <c r="G971" s="31" t="s">
        <v>216</v>
      </c>
      <c r="H971" s="31" t="s">
        <v>217</v>
      </c>
      <c r="I971" s="35" t="s">
        <v>17184</v>
      </c>
      <c r="J971" s="37" t="s">
        <v>268</v>
      </c>
      <c r="K971" s="31" t="s">
        <v>78</v>
      </c>
      <c r="L971" s="31" t="s">
        <v>269</v>
      </c>
      <c r="M971" s="31" t="s">
        <v>57</v>
      </c>
      <c r="N971" s="39" t="s">
        <v>17194</v>
      </c>
      <c r="O971" s="39">
        <v>2011</v>
      </c>
      <c r="P971" s="39" t="s">
        <v>847</v>
      </c>
      <c r="Q971" s="240">
        <v>236</v>
      </c>
      <c r="R971" s="31" t="s">
        <v>244</v>
      </c>
      <c r="S971" s="41" t="s">
        <v>60</v>
      </c>
      <c r="T971" s="29" t="s">
        <v>17168</v>
      </c>
      <c r="U971" s="31" t="s">
        <v>62</v>
      </c>
      <c r="V971" s="39" t="s">
        <v>17169</v>
      </c>
      <c r="W971" s="43" t="s">
        <v>225</v>
      </c>
      <c r="X971" s="43" t="s">
        <v>226</v>
      </c>
      <c r="Y971" s="43">
        <v>41312</v>
      </c>
      <c r="Z971" s="31">
        <v>59</v>
      </c>
      <c r="AA971" s="240">
        <v>1382</v>
      </c>
      <c r="AB971" s="31" t="s">
        <v>66</v>
      </c>
      <c r="AC971" s="240">
        <v>78960</v>
      </c>
      <c r="AD971" s="31" t="s">
        <v>499</v>
      </c>
      <c r="AE971" s="39" t="s">
        <v>255</v>
      </c>
      <c r="AF971" s="39" t="s">
        <v>236</v>
      </c>
      <c r="AG971" s="31" t="s">
        <v>229</v>
      </c>
      <c r="AH971" s="31">
        <v>0.3</v>
      </c>
      <c r="AI971" s="31">
        <v>44.52</v>
      </c>
      <c r="AJ971" s="31">
        <v>44.82</v>
      </c>
      <c r="AK971" s="39">
        <v>0</v>
      </c>
      <c r="AL971" s="26">
        <f t="shared" si="37"/>
        <v>6.6934404283801874E-3</v>
      </c>
      <c r="AM971" s="37" t="s">
        <v>230</v>
      </c>
      <c r="AN971" s="31" t="s">
        <v>231</v>
      </c>
      <c r="AO971" s="31" t="s">
        <v>232</v>
      </c>
      <c r="AP971" s="63" t="s">
        <v>233</v>
      </c>
      <c r="AQ971" s="27" t="str">
        <f t="shared" si="38"/>
        <v>Record Complete</v>
      </c>
      <c r="AR971" s="35"/>
      <c r="AS971" s="5" t="str">
        <f t="shared" si="39"/>
        <v/>
      </c>
      <c r="AT971" t="s">
        <v>17200</v>
      </c>
    </row>
    <row r="972" spans="1:46" ht="15.75" thickBot="1" x14ac:dyDescent="0.3">
      <c r="A972" s="30" t="s">
        <v>17183</v>
      </c>
      <c r="B972" s="32">
        <v>9883</v>
      </c>
      <c r="C972" s="32" t="s">
        <v>278</v>
      </c>
      <c r="D972" s="32" t="s">
        <v>247</v>
      </c>
      <c r="E972" s="51" t="str">
        <f ca="1">IF(ISERROR(INDIRECT(CONCATENATE("FIPs_codes!",ADDRESS((MATCH($D972,INDIRECT($C972),0)+MATCH($C972,FIPs_codes!$G$1:$G$3296,0)-1),COLUMN(FIPs_codes!A970))))),"",INDIRECT(CONCATENATE("FIPs_codes!",ADDRESS((MATCH($D972,INDIRECT($C972),0)+MATCH($C972,FIPs_codes!$G$1:$G$3296,0)-1),COLUMN(FIPs_codes!A970)))))</f>
        <v>40003</v>
      </c>
      <c r="F972" s="51">
        <f ca="1">IF(ISERROR(INDIRECT(CONCATENATE("FIPs_codes!",ADDRESS((MATCH($D972,INDIRECT($C972),0)+MATCH($C972,FIPs_codes!$G$1:$G$3296,0)-1),COLUMN(FIPs_codes!C970))))),"",INDIRECT(CONCATENATE("FIPs_codes!",ADDRESS((MATCH($D972,INDIRECT($C972),0)+MATCH($C972,FIPs_codes!$G$1:$G$3296,0)-1),COLUMN(FIPs_codes!C970)))))</f>
        <v>6</v>
      </c>
      <c r="G972" s="32" t="s">
        <v>216</v>
      </c>
      <c r="H972" s="32" t="s">
        <v>217</v>
      </c>
      <c r="I972" s="36" t="s">
        <v>17184</v>
      </c>
      <c r="J972" s="38" t="s">
        <v>268</v>
      </c>
      <c r="K972" s="32" t="s">
        <v>78</v>
      </c>
      <c r="L972" s="32" t="s">
        <v>269</v>
      </c>
      <c r="M972" s="32" t="s">
        <v>57</v>
      </c>
      <c r="N972" s="40" t="s">
        <v>17194</v>
      </c>
      <c r="O972" s="40">
        <v>2011</v>
      </c>
      <c r="P972" s="40" t="s">
        <v>847</v>
      </c>
      <c r="Q972" s="125">
        <v>236</v>
      </c>
      <c r="R972" s="32" t="s">
        <v>244</v>
      </c>
      <c r="S972" s="42" t="s">
        <v>60</v>
      </c>
      <c r="T972" s="30" t="s">
        <v>17168</v>
      </c>
      <c r="U972" s="32" t="s">
        <v>62</v>
      </c>
      <c r="V972" s="40" t="s">
        <v>17169</v>
      </c>
      <c r="W972" s="44" t="s">
        <v>225</v>
      </c>
      <c r="X972" s="44" t="s">
        <v>226</v>
      </c>
      <c r="Y972" s="44">
        <v>41312</v>
      </c>
      <c r="Z972" s="32">
        <v>59</v>
      </c>
      <c r="AA972" s="125">
        <v>1382</v>
      </c>
      <c r="AB972" s="32" t="s">
        <v>66</v>
      </c>
      <c r="AC972" s="125">
        <v>78960</v>
      </c>
      <c r="AD972" s="32" t="s">
        <v>499</v>
      </c>
      <c r="AE972" s="40" t="s">
        <v>255</v>
      </c>
      <c r="AF972" s="40" t="s">
        <v>236</v>
      </c>
      <c r="AG972" s="32" t="s">
        <v>229</v>
      </c>
      <c r="AH972" s="32">
        <v>-0.91</v>
      </c>
      <c r="AI972" s="32">
        <v>52.08</v>
      </c>
      <c r="AJ972" s="32">
        <v>51.17</v>
      </c>
      <c r="AK972" s="40">
        <v>0</v>
      </c>
      <c r="AL972" s="26">
        <f t="shared" si="37"/>
        <v>-1.7783857729138167E-2</v>
      </c>
      <c r="AM972" s="38" t="s">
        <v>230</v>
      </c>
      <c r="AN972" s="32" t="s">
        <v>231</v>
      </c>
      <c r="AO972" s="32" t="s">
        <v>232</v>
      </c>
      <c r="AP972" s="46" t="s">
        <v>16963</v>
      </c>
      <c r="AQ972" s="27" t="str">
        <f t="shared" si="38"/>
        <v>Record Complete</v>
      </c>
      <c r="AR972" s="36"/>
      <c r="AS972" s="5" t="str">
        <f t="shared" si="39"/>
        <v/>
      </c>
      <c r="AT972" t="s">
        <v>17200</v>
      </c>
    </row>
    <row r="973" spans="1:46" ht="15.75" thickBot="1" x14ac:dyDescent="0.3">
      <c r="A973" s="29" t="s">
        <v>17183</v>
      </c>
      <c r="B973" s="31">
        <v>9883</v>
      </c>
      <c r="C973" s="31" t="s">
        <v>278</v>
      </c>
      <c r="D973" s="31" t="s">
        <v>247</v>
      </c>
      <c r="E973" s="51" t="str">
        <f ca="1">IF(ISERROR(INDIRECT(CONCATENATE("FIPs_codes!",ADDRESS((MATCH($D973,INDIRECT($C973),0)+MATCH($C973,FIPs_codes!$G$1:$G$3296,0)-1),COLUMN(FIPs_codes!A971))))),"",INDIRECT(CONCATENATE("FIPs_codes!",ADDRESS((MATCH($D973,INDIRECT($C973),0)+MATCH($C973,FIPs_codes!$G$1:$G$3296,0)-1),COLUMN(FIPs_codes!A971)))))</f>
        <v>40003</v>
      </c>
      <c r="F973" s="51">
        <f ca="1">IF(ISERROR(INDIRECT(CONCATENATE("FIPs_codes!",ADDRESS((MATCH($D973,INDIRECT($C973),0)+MATCH($C973,FIPs_codes!$G$1:$G$3296,0)-1),COLUMN(FIPs_codes!C971))))),"",INDIRECT(CONCATENATE("FIPs_codes!",ADDRESS((MATCH($D973,INDIRECT($C973),0)+MATCH($C973,FIPs_codes!$G$1:$G$3296,0)-1),COLUMN(FIPs_codes!C971)))))</f>
        <v>6</v>
      </c>
      <c r="G973" s="31" t="s">
        <v>216</v>
      </c>
      <c r="H973" s="31" t="s">
        <v>217</v>
      </c>
      <c r="I973" s="35" t="s">
        <v>17184</v>
      </c>
      <c r="J973" s="37" t="s">
        <v>268</v>
      </c>
      <c r="K973" s="31" t="s">
        <v>78</v>
      </c>
      <c r="L973" s="31" t="s">
        <v>269</v>
      </c>
      <c r="M973" s="31" t="s">
        <v>57</v>
      </c>
      <c r="N973" s="39" t="s">
        <v>17194</v>
      </c>
      <c r="O973" s="39">
        <v>2011</v>
      </c>
      <c r="P973" s="39" t="s">
        <v>847</v>
      </c>
      <c r="Q973" s="240">
        <v>236</v>
      </c>
      <c r="R973" s="31" t="s">
        <v>244</v>
      </c>
      <c r="S973" s="41" t="s">
        <v>60</v>
      </c>
      <c r="T973" s="29" t="s">
        <v>17168</v>
      </c>
      <c r="U973" s="31" t="s">
        <v>62</v>
      </c>
      <c r="V973" s="39" t="s">
        <v>17169</v>
      </c>
      <c r="W973" s="43" t="s">
        <v>225</v>
      </c>
      <c r="X973" s="43" t="s">
        <v>226</v>
      </c>
      <c r="Y973" s="43">
        <v>41312</v>
      </c>
      <c r="Z973" s="31">
        <v>59</v>
      </c>
      <c r="AA973" s="240">
        <v>1382</v>
      </c>
      <c r="AB973" s="31" t="s">
        <v>66</v>
      </c>
      <c r="AC973" s="240">
        <v>78960</v>
      </c>
      <c r="AD973" s="31" t="s">
        <v>499</v>
      </c>
      <c r="AE973" s="39" t="s">
        <v>255</v>
      </c>
      <c r="AF973" s="39" t="s">
        <v>236</v>
      </c>
      <c r="AG973" s="31" t="s">
        <v>229</v>
      </c>
      <c r="AH973" s="31">
        <v>-2.42</v>
      </c>
      <c r="AI973" s="31">
        <v>63.64</v>
      </c>
      <c r="AJ973" s="31">
        <v>61.22</v>
      </c>
      <c r="AK973" s="39">
        <v>0</v>
      </c>
      <c r="AL973" s="26">
        <f t="shared" si="37"/>
        <v>-3.9529565501470104E-2</v>
      </c>
      <c r="AM973" s="37" t="s">
        <v>230</v>
      </c>
      <c r="AN973" s="31" t="s">
        <v>231</v>
      </c>
      <c r="AO973" s="31" t="s">
        <v>232</v>
      </c>
      <c r="AP973" s="63" t="s">
        <v>233</v>
      </c>
      <c r="AQ973" s="27" t="str">
        <f t="shared" si="38"/>
        <v>Record Complete</v>
      </c>
      <c r="AR973" s="35"/>
      <c r="AS973" s="5" t="str">
        <f t="shared" si="39"/>
        <v/>
      </c>
      <c r="AT973" t="s">
        <v>17200</v>
      </c>
    </row>
    <row r="974" spans="1:46" ht="15.75" thickBot="1" x14ac:dyDescent="0.3">
      <c r="A974" s="30" t="s">
        <v>17094</v>
      </c>
      <c r="B974" s="32">
        <v>1733</v>
      </c>
      <c r="C974" s="32" t="s">
        <v>213</v>
      </c>
      <c r="D974" s="32" t="s">
        <v>15174</v>
      </c>
      <c r="E974" s="51" t="str">
        <f ca="1">IF(ISERROR(INDIRECT(CONCATENATE("FIPs_codes!",ADDRESS((MATCH($D974,INDIRECT($C974),0)+MATCH($C974,FIPs_codes!$G$1:$G$3296,0)-1),COLUMN(FIPs_codes!A972))))),"",INDIRECT(CONCATENATE("FIPs_codes!",ADDRESS((MATCH($D974,INDIRECT($C974),0)+MATCH($C974,FIPs_codes!$G$1:$G$3296,0)-1),COLUMN(FIPs_codes!A972)))))</f>
        <v>40089</v>
      </c>
      <c r="F974" s="51">
        <f ca="1">IF(ISERROR(INDIRECT(CONCATENATE("FIPs_codes!",ADDRESS((MATCH($D974,INDIRECT($C974),0)+MATCH($C974,FIPs_codes!$G$1:$G$3296,0)-1),COLUMN(FIPs_codes!C972))))),"",INDIRECT(CONCATENATE("FIPs_codes!",ADDRESS((MATCH($D974,INDIRECT($C974),0)+MATCH($C974,FIPs_codes!$G$1:$G$3296,0)-1),COLUMN(FIPs_codes!C972)))))</f>
        <v>6</v>
      </c>
      <c r="G974" s="32" t="s">
        <v>17095</v>
      </c>
      <c r="H974" s="32" t="s">
        <v>217</v>
      </c>
      <c r="I974" s="36" t="s">
        <v>17096</v>
      </c>
      <c r="J974" s="38" t="s">
        <v>1455</v>
      </c>
      <c r="K974" s="32" t="s">
        <v>129</v>
      </c>
      <c r="L974" s="32" t="s">
        <v>17097</v>
      </c>
      <c r="M974" s="32" t="s">
        <v>11348</v>
      </c>
      <c r="N974" s="40" t="s">
        <v>17098</v>
      </c>
      <c r="O974" s="40">
        <v>1972</v>
      </c>
      <c r="P974" s="40">
        <v>10771</v>
      </c>
      <c r="Q974" s="32">
        <v>900</v>
      </c>
      <c r="R974" s="32" t="s">
        <v>11405</v>
      </c>
      <c r="S974" s="42" t="s">
        <v>125</v>
      </c>
      <c r="T974" s="30" t="s">
        <v>17099</v>
      </c>
      <c r="U974" s="32" t="s">
        <v>62</v>
      </c>
      <c r="V974" s="40" t="s">
        <v>17100</v>
      </c>
      <c r="W974" s="44" t="s">
        <v>1048</v>
      </c>
      <c r="X974" s="44" t="s">
        <v>714</v>
      </c>
      <c r="Y974" s="44">
        <v>41788</v>
      </c>
      <c r="Z974" s="32">
        <v>80</v>
      </c>
      <c r="AA974" s="32">
        <v>150</v>
      </c>
      <c r="AB974" s="32" t="s">
        <v>66</v>
      </c>
      <c r="AC974" s="32">
        <v>212184</v>
      </c>
      <c r="AD974" s="32" t="s">
        <v>227</v>
      </c>
      <c r="AE974" s="40">
        <v>21</v>
      </c>
      <c r="AF974" s="40" t="s">
        <v>68</v>
      </c>
      <c r="AG974" s="32" t="s">
        <v>229</v>
      </c>
      <c r="AH974" s="32"/>
      <c r="AI974" s="32">
        <v>148.249</v>
      </c>
      <c r="AJ974" s="32">
        <v>148.739</v>
      </c>
      <c r="AK974" s="40">
        <v>6.7610000000000001</v>
      </c>
      <c r="AL974" s="150">
        <f t="shared" si="37"/>
        <v>3.2943612636901491E-3</v>
      </c>
      <c r="AM974" s="38" t="s">
        <v>230</v>
      </c>
      <c r="AN974" s="32" t="s">
        <v>16971</v>
      </c>
      <c r="AO974" s="32" t="s">
        <v>17101</v>
      </c>
      <c r="AP974" s="46" t="s">
        <v>16972</v>
      </c>
      <c r="AQ974" s="27" t="str">
        <f t="shared" si="38"/>
        <v>Record Complete</v>
      </c>
      <c r="AR974" s="36" t="s">
        <v>17102</v>
      </c>
      <c r="AS974" s="5" t="str">
        <f t="shared" si="39"/>
        <v/>
      </c>
      <c r="AT974" t="s">
        <v>17200</v>
      </c>
    </row>
    <row r="975" spans="1:46" ht="15.75" thickBot="1" x14ac:dyDescent="0.3">
      <c r="A975" s="48" t="s">
        <v>17094</v>
      </c>
      <c r="B975" s="50">
        <v>1733</v>
      </c>
      <c r="C975" s="50" t="s">
        <v>213</v>
      </c>
      <c r="D975" s="50" t="s">
        <v>15174</v>
      </c>
      <c r="E975" s="51" t="str">
        <f ca="1">IF(ISERROR(INDIRECT(CONCATENATE("FIPs_codes!",ADDRESS((MATCH($D975,INDIRECT($C975),0)+MATCH($C975,FIPs_codes!$G$1:$G$3296,0)-1),COLUMN(FIPs_codes!A973))))),"",INDIRECT(CONCATENATE("FIPs_codes!",ADDRESS((MATCH($D975,INDIRECT($C975),0)+MATCH($C975,FIPs_codes!$G$1:$G$3296,0)-1),COLUMN(FIPs_codes!A973)))))</f>
        <v>40089</v>
      </c>
      <c r="F975" s="51">
        <f ca="1">IF(ISERROR(INDIRECT(CONCATENATE("FIPs_codes!",ADDRESS((MATCH($D975,INDIRECT($C975),0)+MATCH($C975,FIPs_codes!$G$1:$G$3296,0)-1),COLUMN(FIPs_codes!C973))))),"",INDIRECT(CONCATENATE("FIPs_codes!",ADDRESS((MATCH($D975,INDIRECT($C975),0)+MATCH($C975,FIPs_codes!$G$1:$G$3296,0)-1),COLUMN(FIPs_codes!C973)))))</f>
        <v>6</v>
      </c>
      <c r="G975" s="50" t="s">
        <v>17095</v>
      </c>
      <c r="H975" s="50" t="s">
        <v>217</v>
      </c>
      <c r="I975" s="54" t="s">
        <v>17096</v>
      </c>
      <c r="J975" s="56" t="s">
        <v>1455</v>
      </c>
      <c r="K975" s="50" t="s">
        <v>129</v>
      </c>
      <c r="L975" s="50" t="s">
        <v>17097</v>
      </c>
      <c r="M975" s="50" t="s">
        <v>11348</v>
      </c>
      <c r="N975" s="58" t="s">
        <v>17098</v>
      </c>
      <c r="O975" s="58">
        <v>1972</v>
      </c>
      <c r="P975" s="58">
        <v>10771</v>
      </c>
      <c r="Q975" s="50">
        <v>900</v>
      </c>
      <c r="R975" s="50" t="s">
        <v>11405</v>
      </c>
      <c r="S975" s="60" t="s">
        <v>125</v>
      </c>
      <c r="T975" s="48" t="s">
        <v>17099</v>
      </c>
      <c r="U975" s="50" t="s">
        <v>62</v>
      </c>
      <c r="V975" s="58" t="s">
        <v>17100</v>
      </c>
      <c r="W975" s="62" t="s">
        <v>1048</v>
      </c>
      <c r="X975" s="62" t="s">
        <v>714</v>
      </c>
      <c r="Y975" s="62">
        <v>41788</v>
      </c>
      <c r="Z975" s="50">
        <v>72</v>
      </c>
      <c r="AA975" s="50">
        <v>150</v>
      </c>
      <c r="AB975" s="50" t="s">
        <v>66</v>
      </c>
      <c r="AC975" s="50">
        <v>217955</v>
      </c>
      <c r="AD975" s="50" t="s">
        <v>227</v>
      </c>
      <c r="AE975" s="58">
        <v>21</v>
      </c>
      <c r="AF975" s="58" t="s">
        <v>68</v>
      </c>
      <c r="AG975" s="50" t="s">
        <v>229</v>
      </c>
      <c r="AH975" s="50"/>
      <c r="AI975" s="50">
        <v>149.874</v>
      </c>
      <c r="AJ975" s="50">
        <v>149.64099999999999</v>
      </c>
      <c r="AK975" s="58">
        <v>8.0640000000000001</v>
      </c>
      <c r="AL975" s="26">
        <f t="shared" si="37"/>
        <v>-1.557059896686096E-3</v>
      </c>
      <c r="AM975" s="56" t="s">
        <v>230</v>
      </c>
      <c r="AN975" s="50" t="s">
        <v>16971</v>
      </c>
      <c r="AO975" s="50" t="s">
        <v>17101</v>
      </c>
      <c r="AP975" s="46" t="s">
        <v>16972</v>
      </c>
      <c r="AQ975" s="27" t="str">
        <f t="shared" si="38"/>
        <v>Record Complete</v>
      </c>
      <c r="AR975" s="54" t="s">
        <v>17102</v>
      </c>
      <c r="AS975" s="5" t="str">
        <f t="shared" si="39"/>
        <v/>
      </c>
      <c r="AT975" t="s">
        <v>17200</v>
      </c>
    </row>
    <row r="976" spans="1:46" ht="15.75" thickBot="1" x14ac:dyDescent="0.3">
      <c r="A976" s="47" t="s">
        <v>17094</v>
      </c>
      <c r="B976" s="49">
        <v>1733</v>
      </c>
      <c r="C976" s="49" t="s">
        <v>213</v>
      </c>
      <c r="D976" s="49" t="s">
        <v>15174</v>
      </c>
      <c r="E976" s="51" t="str">
        <f ca="1">IF(ISERROR(INDIRECT(CONCATENATE("FIPs_codes!",ADDRESS((MATCH($D976,INDIRECT($C976),0)+MATCH($C976,FIPs_codes!$G$1:$G$3296,0)-1),COLUMN(FIPs_codes!A974))))),"",INDIRECT(CONCATENATE("FIPs_codes!",ADDRESS((MATCH($D976,INDIRECT($C976),0)+MATCH($C976,FIPs_codes!$G$1:$G$3296,0)-1),COLUMN(FIPs_codes!A974)))))</f>
        <v>40089</v>
      </c>
      <c r="F976" s="51">
        <f ca="1">IF(ISERROR(INDIRECT(CONCATENATE("FIPs_codes!",ADDRESS((MATCH($D976,INDIRECT($C976),0)+MATCH($C976,FIPs_codes!$G$1:$G$3296,0)-1),COLUMN(FIPs_codes!C974))))),"",INDIRECT(CONCATENATE("FIPs_codes!",ADDRESS((MATCH($D976,INDIRECT($C976),0)+MATCH($C976,FIPs_codes!$G$1:$G$3296,0)-1),COLUMN(FIPs_codes!C974)))))</f>
        <v>6</v>
      </c>
      <c r="G976" s="49" t="s">
        <v>17095</v>
      </c>
      <c r="H976" s="49" t="s">
        <v>217</v>
      </c>
      <c r="I976" s="53" t="s">
        <v>17096</v>
      </c>
      <c r="J976" s="55" t="s">
        <v>1455</v>
      </c>
      <c r="K976" s="49" t="s">
        <v>129</v>
      </c>
      <c r="L976" s="49" t="s">
        <v>17097</v>
      </c>
      <c r="M976" s="49" t="s">
        <v>11348</v>
      </c>
      <c r="N976" s="57" t="s">
        <v>17098</v>
      </c>
      <c r="O976" s="57">
        <v>1972</v>
      </c>
      <c r="P976" s="57">
        <v>10771</v>
      </c>
      <c r="Q976" s="49">
        <v>900</v>
      </c>
      <c r="R976" s="49" t="s">
        <v>11405</v>
      </c>
      <c r="S976" s="59" t="s">
        <v>125</v>
      </c>
      <c r="T976" s="47" t="s">
        <v>17099</v>
      </c>
      <c r="U976" s="49" t="s">
        <v>62</v>
      </c>
      <c r="V976" s="57" t="s">
        <v>17100</v>
      </c>
      <c r="W976" s="61" t="s">
        <v>1048</v>
      </c>
      <c r="X976" s="61" t="s">
        <v>714</v>
      </c>
      <c r="Y976" s="61">
        <v>41788</v>
      </c>
      <c r="Z976" s="49">
        <v>78</v>
      </c>
      <c r="AA976" s="49">
        <v>151</v>
      </c>
      <c r="AB976" s="49" t="s">
        <v>66</v>
      </c>
      <c r="AC976" s="49">
        <v>209637</v>
      </c>
      <c r="AD976" s="49" t="s">
        <v>227</v>
      </c>
      <c r="AE976" s="57">
        <v>21</v>
      </c>
      <c r="AF976" s="57" t="s">
        <v>68</v>
      </c>
      <c r="AG976" s="49" t="s">
        <v>229</v>
      </c>
      <c r="AH976" s="49"/>
      <c r="AI976" s="49">
        <v>153.1</v>
      </c>
      <c r="AJ976" s="49">
        <v>153.35</v>
      </c>
      <c r="AK976" s="57">
        <v>7.1360000000000001</v>
      </c>
      <c r="AL976" s="26">
        <f t="shared" si="37"/>
        <v>1.6302575806977503E-3</v>
      </c>
      <c r="AM976" s="55" t="s">
        <v>230</v>
      </c>
      <c r="AN976" s="49" t="s">
        <v>16971</v>
      </c>
      <c r="AO976" s="49" t="s">
        <v>17101</v>
      </c>
      <c r="AP976" s="63" t="s">
        <v>16972</v>
      </c>
      <c r="AQ976" s="27" t="str">
        <f t="shared" si="38"/>
        <v>Record Complete</v>
      </c>
      <c r="AR976" s="53" t="s">
        <v>17102</v>
      </c>
      <c r="AS976" s="5" t="str">
        <f t="shared" si="39"/>
        <v/>
      </c>
      <c r="AT976" t="s">
        <v>17200</v>
      </c>
    </row>
    <row r="977" spans="1:46" ht="15.75" thickBot="1" x14ac:dyDescent="0.3">
      <c r="A977" s="29" t="s">
        <v>17094</v>
      </c>
      <c r="B977" s="31">
        <v>1733</v>
      </c>
      <c r="C977" s="31" t="s">
        <v>213</v>
      </c>
      <c r="D977" s="31" t="s">
        <v>15174</v>
      </c>
      <c r="E977" s="51" t="str">
        <f ca="1">IF(ISERROR(INDIRECT(CONCATENATE("FIPs_codes!",ADDRESS((MATCH($D977,INDIRECT($C977),0)+MATCH($C977,FIPs_codes!$G$1:$G$3296,0)-1),COLUMN(FIPs_codes!A975))))),"",INDIRECT(CONCATENATE("FIPs_codes!",ADDRESS((MATCH($D977,INDIRECT($C977),0)+MATCH($C977,FIPs_codes!$G$1:$G$3296,0)-1),COLUMN(FIPs_codes!A975)))))</f>
        <v>40089</v>
      </c>
      <c r="F977" s="51">
        <f ca="1">IF(ISERROR(INDIRECT(CONCATENATE("FIPs_codes!",ADDRESS((MATCH($D977,INDIRECT($C977),0)+MATCH($C977,FIPs_codes!$G$1:$G$3296,0)-1),COLUMN(FIPs_codes!C975))))),"",INDIRECT(CONCATENATE("FIPs_codes!",ADDRESS((MATCH($D977,INDIRECT($C977),0)+MATCH($C977,FIPs_codes!$G$1:$G$3296,0)-1),COLUMN(FIPs_codes!C975)))))</f>
        <v>6</v>
      </c>
      <c r="G977" s="31" t="s">
        <v>17095</v>
      </c>
      <c r="H977" s="31" t="s">
        <v>217</v>
      </c>
      <c r="I977" s="35" t="s">
        <v>17096</v>
      </c>
      <c r="J977" s="37" t="s">
        <v>1455</v>
      </c>
      <c r="K977" s="31" t="s">
        <v>129</v>
      </c>
      <c r="L977" s="31" t="s">
        <v>17097</v>
      </c>
      <c r="M977" s="31" t="s">
        <v>11348</v>
      </c>
      <c r="N977" s="39" t="s">
        <v>17098</v>
      </c>
      <c r="O977" s="39">
        <v>1972</v>
      </c>
      <c r="P977" s="39">
        <v>10771</v>
      </c>
      <c r="Q977" s="31">
        <v>900</v>
      </c>
      <c r="R977" s="31" t="s">
        <v>11405</v>
      </c>
      <c r="S977" s="41" t="s">
        <v>125</v>
      </c>
      <c r="T977" s="29" t="s">
        <v>17099</v>
      </c>
      <c r="U977" s="31" t="s">
        <v>62</v>
      </c>
      <c r="V977" s="39" t="s">
        <v>17100</v>
      </c>
      <c r="W977" s="43" t="s">
        <v>1048</v>
      </c>
      <c r="X977" s="43" t="s">
        <v>714</v>
      </c>
      <c r="Y977" s="43">
        <v>41788</v>
      </c>
      <c r="Z977" s="31">
        <v>73</v>
      </c>
      <c r="AA977" s="31">
        <v>152</v>
      </c>
      <c r="AB977" s="31" t="s">
        <v>66</v>
      </c>
      <c r="AC977" s="31">
        <v>219497</v>
      </c>
      <c r="AD977" s="31" t="s">
        <v>227</v>
      </c>
      <c r="AE977" s="39">
        <v>21</v>
      </c>
      <c r="AF977" s="39" t="s">
        <v>68</v>
      </c>
      <c r="AG977" s="31" t="s">
        <v>229</v>
      </c>
      <c r="AH977" s="31"/>
      <c r="AI977" s="31">
        <v>154.44999999999999</v>
      </c>
      <c r="AJ977" s="31">
        <v>154.02699999999999</v>
      </c>
      <c r="AK977" s="39">
        <v>7.8410000000000002</v>
      </c>
      <c r="AL977" s="26">
        <f t="shared" si="37"/>
        <v>-2.7462717575490133E-3</v>
      </c>
      <c r="AM977" s="37" t="s">
        <v>230</v>
      </c>
      <c r="AN977" s="31" t="s">
        <v>16971</v>
      </c>
      <c r="AO977" s="31" t="s">
        <v>17101</v>
      </c>
      <c r="AP977" s="63" t="s">
        <v>16972</v>
      </c>
      <c r="AQ977" s="27" t="str">
        <f t="shared" si="38"/>
        <v>Record Complete</v>
      </c>
      <c r="AR977" s="35" t="s">
        <v>17102</v>
      </c>
      <c r="AS977" s="5" t="str">
        <f t="shared" si="39"/>
        <v/>
      </c>
      <c r="AT977" t="s">
        <v>17200</v>
      </c>
    </row>
    <row r="978" spans="1:46" ht="15.75" thickBot="1" x14ac:dyDescent="0.3">
      <c r="A978" s="30" t="s">
        <v>17094</v>
      </c>
      <c r="B978" s="32">
        <v>1733</v>
      </c>
      <c r="C978" s="32" t="s">
        <v>213</v>
      </c>
      <c r="D978" s="32" t="s">
        <v>15174</v>
      </c>
      <c r="E978" s="51" t="str">
        <f ca="1">IF(ISERROR(INDIRECT(CONCATENATE("FIPs_codes!",ADDRESS((MATCH($D978,INDIRECT($C978),0)+MATCH($C978,FIPs_codes!$G$1:$G$3296,0)-1),COLUMN(FIPs_codes!A976))))),"",INDIRECT(CONCATENATE("FIPs_codes!",ADDRESS((MATCH($D978,INDIRECT($C978),0)+MATCH($C978,FIPs_codes!$G$1:$G$3296,0)-1),COLUMN(FIPs_codes!A976)))))</f>
        <v>40089</v>
      </c>
      <c r="F978" s="51">
        <f ca="1">IF(ISERROR(INDIRECT(CONCATENATE("FIPs_codes!",ADDRESS((MATCH($D978,INDIRECT($C978),0)+MATCH($C978,FIPs_codes!$G$1:$G$3296,0)-1),COLUMN(FIPs_codes!C976))))),"",INDIRECT(CONCATENATE("FIPs_codes!",ADDRESS((MATCH($D978,INDIRECT($C978),0)+MATCH($C978,FIPs_codes!$G$1:$G$3296,0)-1),COLUMN(FIPs_codes!C976)))))</f>
        <v>6</v>
      </c>
      <c r="G978" s="32" t="s">
        <v>17095</v>
      </c>
      <c r="H978" s="32" t="s">
        <v>217</v>
      </c>
      <c r="I978" s="36" t="s">
        <v>17096</v>
      </c>
      <c r="J978" s="38" t="s">
        <v>1455</v>
      </c>
      <c r="K978" s="32" t="s">
        <v>129</v>
      </c>
      <c r="L978" s="32" t="s">
        <v>17097</v>
      </c>
      <c r="M978" s="32" t="s">
        <v>11348</v>
      </c>
      <c r="N978" s="40" t="s">
        <v>17098</v>
      </c>
      <c r="O978" s="40">
        <v>1972</v>
      </c>
      <c r="P978" s="40">
        <v>10771</v>
      </c>
      <c r="Q978" s="32">
        <v>900</v>
      </c>
      <c r="R978" s="32" t="s">
        <v>11405</v>
      </c>
      <c r="S978" s="42" t="s">
        <v>125</v>
      </c>
      <c r="T978" s="30" t="s">
        <v>17099</v>
      </c>
      <c r="U978" s="32" t="s">
        <v>62</v>
      </c>
      <c r="V978" s="40" t="s">
        <v>17100</v>
      </c>
      <c r="W978" s="44" t="s">
        <v>1048</v>
      </c>
      <c r="X978" s="44" t="s">
        <v>714</v>
      </c>
      <c r="Y978" s="44">
        <v>41788</v>
      </c>
      <c r="Z978" s="32">
        <v>75</v>
      </c>
      <c r="AA978" s="32">
        <v>149</v>
      </c>
      <c r="AB978" s="32" t="s">
        <v>66</v>
      </c>
      <c r="AC978" s="32">
        <v>199521</v>
      </c>
      <c r="AD978" s="32" t="s">
        <v>227</v>
      </c>
      <c r="AE978" s="40">
        <v>21</v>
      </c>
      <c r="AF978" s="40" t="s">
        <v>68</v>
      </c>
      <c r="AG978" s="32" t="s">
        <v>229</v>
      </c>
      <c r="AH978" s="32"/>
      <c r="AI978" s="32">
        <v>154.5</v>
      </c>
      <c r="AJ978" s="32">
        <v>154.327</v>
      </c>
      <c r="AK978" s="40">
        <v>7.6349999999999998</v>
      </c>
      <c r="AL978" s="26">
        <f t="shared" si="37"/>
        <v>-1.1209963259831515E-3</v>
      </c>
      <c r="AM978" s="38" t="s">
        <v>230</v>
      </c>
      <c r="AN978" s="32" t="s">
        <v>16971</v>
      </c>
      <c r="AO978" s="32" t="s">
        <v>17101</v>
      </c>
      <c r="AP978" s="46" t="s">
        <v>16972</v>
      </c>
      <c r="AQ978" s="27" t="str">
        <f t="shared" si="38"/>
        <v>Record Complete</v>
      </c>
      <c r="AR978" s="36" t="s">
        <v>17102</v>
      </c>
      <c r="AS978" s="5" t="str">
        <f t="shared" si="39"/>
        <v/>
      </c>
      <c r="AT978" t="s">
        <v>17200</v>
      </c>
    </row>
    <row r="979" spans="1:46" ht="15.75" thickBot="1" x14ac:dyDescent="0.3">
      <c r="A979" s="48" t="s">
        <v>17094</v>
      </c>
      <c r="B979" s="50">
        <v>1733</v>
      </c>
      <c r="C979" s="50" t="s">
        <v>213</v>
      </c>
      <c r="D979" s="50" t="s">
        <v>15174</v>
      </c>
      <c r="E979" s="51" t="str">
        <f ca="1">IF(ISERROR(INDIRECT(CONCATENATE("FIPs_codes!",ADDRESS((MATCH($D979,INDIRECT($C979),0)+MATCH($C979,FIPs_codes!$G$1:$G$3296,0)-1),COLUMN(FIPs_codes!A977))))),"",INDIRECT(CONCATENATE("FIPs_codes!",ADDRESS((MATCH($D979,INDIRECT($C979),0)+MATCH($C979,FIPs_codes!$G$1:$G$3296,0)-1),COLUMN(FIPs_codes!A977)))))</f>
        <v>40089</v>
      </c>
      <c r="F979" s="51">
        <f ca="1">IF(ISERROR(INDIRECT(CONCATENATE("FIPs_codes!",ADDRESS((MATCH($D979,INDIRECT($C979),0)+MATCH($C979,FIPs_codes!$G$1:$G$3296,0)-1),COLUMN(FIPs_codes!C977))))),"",INDIRECT(CONCATENATE("FIPs_codes!",ADDRESS((MATCH($D979,INDIRECT($C979),0)+MATCH($C979,FIPs_codes!$G$1:$G$3296,0)-1),COLUMN(FIPs_codes!C977)))))</f>
        <v>6</v>
      </c>
      <c r="G979" s="50" t="s">
        <v>17095</v>
      </c>
      <c r="H979" s="50" t="s">
        <v>217</v>
      </c>
      <c r="I979" s="54" t="s">
        <v>17096</v>
      </c>
      <c r="J979" s="56" t="s">
        <v>1455</v>
      </c>
      <c r="K979" s="50" t="s">
        <v>129</v>
      </c>
      <c r="L979" s="50" t="s">
        <v>17097</v>
      </c>
      <c r="M979" s="50" t="s">
        <v>11348</v>
      </c>
      <c r="N979" s="58" t="s">
        <v>17098</v>
      </c>
      <c r="O979" s="58">
        <v>1972</v>
      </c>
      <c r="P979" s="58">
        <v>10771</v>
      </c>
      <c r="Q979" s="50">
        <v>900</v>
      </c>
      <c r="R979" s="50" t="s">
        <v>11405</v>
      </c>
      <c r="S979" s="60" t="s">
        <v>125</v>
      </c>
      <c r="T979" s="48" t="s">
        <v>17099</v>
      </c>
      <c r="U979" s="50" t="s">
        <v>62</v>
      </c>
      <c r="V979" s="58" t="s">
        <v>17100</v>
      </c>
      <c r="W979" s="62" t="s">
        <v>1048</v>
      </c>
      <c r="X979" s="62" t="s">
        <v>714</v>
      </c>
      <c r="Y979" s="62">
        <v>41788</v>
      </c>
      <c r="Z979" s="50">
        <v>80</v>
      </c>
      <c r="AA979" s="50">
        <v>150</v>
      </c>
      <c r="AB979" s="50" t="s">
        <v>66</v>
      </c>
      <c r="AC979" s="50">
        <v>209436</v>
      </c>
      <c r="AD979" s="50" t="s">
        <v>227</v>
      </c>
      <c r="AE979" s="58">
        <v>21</v>
      </c>
      <c r="AF979" s="58" t="s">
        <v>68</v>
      </c>
      <c r="AG979" s="50" t="s">
        <v>229</v>
      </c>
      <c r="AH979" s="50"/>
      <c r="AI979" s="50">
        <v>154.30000000000001</v>
      </c>
      <c r="AJ979" s="50">
        <v>154.703</v>
      </c>
      <c r="AK979" s="58">
        <v>6.9470000000000001</v>
      </c>
      <c r="AL979" s="26">
        <f t="shared" si="37"/>
        <v>2.6049914998415775E-3</v>
      </c>
      <c r="AM979" s="56" t="s">
        <v>230</v>
      </c>
      <c r="AN979" s="50" t="s">
        <v>16971</v>
      </c>
      <c r="AO979" s="50" t="s">
        <v>17101</v>
      </c>
      <c r="AP979" s="46" t="s">
        <v>16972</v>
      </c>
      <c r="AQ979" s="27" t="str">
        <f t="shared" si="38"/>
        <v>Record Complete</v>
      </c>
      <c r="AR979" s="54" t="s">
        <v>17102</v>
      </c>
      <c r="AS979" s="5" t="str">
        <f t="shared" si="39"/>
        <v/>
      </c>
      <c r="AT979" t="s">
        <v>17200</v>
      </c>
    </row>
    <row r="980" spans="1:46" ht="15.75" thickBot="1" x14ac:dyDescent="0.3">
      <c r="A980" s="47" t="s">
        <v>17094</v>
      </c>
      <c r="B980" s="49">
        <v>1733</v>
      </c>
      <c r="C980" s="49" t="s">
        <v>213</v>
      </c>
      <c r="D980" s="49" t="s">
        <v>15174</v>
      </c>
      <c r="E980" s="51" t="str">
        <f ca="1">IF(ISERROR(INDIRECT(CONCATENATE("FIPs_codes!",ADDRESS((MATCH($D980,INDIRECT($C980),0)+MATCH($C980,FIPs_codes!$G$1:$G$3296,0)-1),COLUMN(FIPs_codes!A978))))),"",INDIRECT(CONCATENATE("FIPs_codes!",ADDRESS((MATCH($D980,INDIRECT($C980),0)+MATCH($C980,FIPs_codes!$G$1:$G$3296,0)-1),COLUMN(FIPs_codes!A978)))))</f>
        <v>40089</v>
      </c>
      <c r="F980" s="51">
        <f ca="1">IF(ISERROR(INDIRECT(CONCATENATE("FIPs_codes!",ADDRESS((MATCH($D980,INDIRECT($C980),0)+MATCH($C980,FIPs_codes!$G$1:$G$3296,0)-1),COLUMN(FIPs_codes!C978))))),"",INDIRECT(CONCATENATE("FIPs_codes!",ADDRESS((MATCH($D980,INDIRECT($C980),0)+MATCH($C980,FIPs_codes!$G$1:$G$3296,0)-1),COLUMN(FIPs_codes!C978)))))</f>
        <v>6</v>
      </c>
      <c r="G980" s="49" t="s">
        <v>17095</v>
      </c>
      <c r="H980" s="49" t="s">
        <v>217</v>
      </c>
      <c r="I980" s="53" t="s">
        <v>17096</v>
      </c>
      <c r="J980" s="55" t="s">
        <v>1455</v>
      </c>
      <c r="K980" s="49" t="s">
        <v>129</v>
      </c>
      <c r="L980" s="49" t="s">
        <v>17097</v>
      </c>
      <c r="M980" s="49" t="s">
        <v>11348</v>
      </c>
      <c r="N980" s="57" t="s">
        <v>17098</v>
      </c>
      <c r="O980" s="57">
        <v>1972</v>
      </c>
      <c r="P980" s="57">
        <v>10771</v>
      </c>
      <c r="Q980" s="49">
        <v>900</v>
      </c>
      <c r="R980" s="49" t="s">
        <v>11405</v>
      </c>
      <c r="S980" s="59" t="s">
        <v>125</v>
      </c>
      <c r="T980" s="47" t="s">
        <v>17099</v>
      </c>
      <c r="U980" s="49" t="s">
        <v>62</v>
      </c>
      <c r="V980" s="57" t="s">
        <v>17100</v>
      </c>
      <c r="W980" s="61" t="s">
        <v>1048</v>
      </c>
      <c r="X980" s="61" t="s">
        <v>714</v>
      </c>
      <c r="Y980" s="61">
        <v>41788</v>
      </c>
      <c r="Z980" s="49">
        <v>80</v>
      </c>
      <c r="AA980" s="49">
        <v>151</v>
      </c>
      <c r="AB980" s="49" t="s">
        <v>66</v>
      </c>
      <c r="AC980" s="49">
        <v>222667</v>
      </c>
      <c r="AD980" s="49" t="s">
        <v>227</v>
      </c>
      <c r="AE980" s="57">
        <v>21</v>
      </c>
      <c r="AF980" s="57" t="s">
        <v>68</v>
      </c>
      <c r="AG980" s="49" t="s">
        <v>229</v>
      </c>
      <c r="AH980" s="49"/>
      <c r="AI980" s="49">
        <v>154.47499999999999</v>
      </c>
      <c r="AJ980" s="49">
        <v>155.12899999999999</v>
      </c>
      <c r="AK980" s="57">
        <v>6.7119999999999997</v>
      </c>
      <c r="AL980" s="26">
        <f t="shared" si="37"/>
        <v>4.2158461667386269E-3</v>
      </c>
      <c r="AM980" s="55" t="s">
        <v>230</v>
      </c>
      <c r="AN980" s="49" t="s">
        <v>16971</v>
      </c>
      <c r="AO980" s="49" t="s">
        <v>17101</v>
      </c>
      <c r="AP980" s="63" t="s">
        <v>16972</v>
      </c>
      <c r="AQ980" s="27" t="str">
        <f t="shared" si="38"/>
        <v>Record Complete</v>
      </c>
      <c r="AR980" s="53" t="s">
        <v>17102</v>
      </c>
      <c r="AS980" s="5" t="str">
        <f t="shared" si="39"/>
        <v/>
      </c>
      <c r="AT980" t="s">
        <v>17200</v>
      </c>
    </row>
    <row r="981" spans="1:46" ht="15.75" thickBot="1" x14ac:dyDescent="0.3">
      <c r="A981" s="29" t="s">
        <v>17094</v>
      </c>
      <c r="B981" s="31">
        <v>1733</v>
      </c>
      <c r="C981" s="31" t="s">
        <v>213</v>
      </c>
      <c r="D981" s="31" t="s">
        <v>15174</v>
      </c>
      <c r="E981" s="51" t="str">
        <f ca="1">IF(ISERROR(INDIRECT(CONCATENATE("FIPs_codes!",ADDRESS((MATCH($D981,INDIRECT($C981),0)+MATCH($C981,FIPs_codes!$G$1:$G$3296,0)-1),COLUMN(FIPs_codes!A979))))),"",INDIRECT(CONCATENATE("FIPs_codes!",ADDRESS((MATCH($D981,INDIRECT($C981),0)+MATCH($C981,FIPs_codes!$G$1:$G$3296,0)-1),COLUMN(FIPs_codes!A979)))))</f>
        <v>40089</v>
      </c>
      <c r="F981" s="51">
        <f ca="1">IF(ISERROR(INDIRECT(CONCATENATE("FIPs_codes!",ADDRESS((MATCH($D981,INDIRECT($C981),0)+MATCH($C981,FIPs_codes!$G$1:$G$3296,0)-1),COLUMN(FIPs_codes!C979))))),"",INDIRECT(CONCATENATE("FIPs_codes!",ADDRESS((MATCH($D981,INDIRECT($C981),0)+MATCH($C981,FIPs_codes!$G$1:$G$3296,0)-1),COLUMN(FIPs_codes!C979)))))</f>
        <v>6</v>
      </c>
      <c r="G981" s="31" t="s">
        <v>17095</v>
      </c>
      <c r="H981" s="31" t="s">
        <v>217</v>
      </c>
      <c r="I981" s="35" t="s">
        <v>17096</v>
      </c>
      <c r="J981" s="37" t="s">
        <v>1455</v>
      </c>
      <c r="K981" s="31" t="s">
        <v>129</v>
      </c>
      <c r="L981" s="31" t="s">
        <v>17097</v>
      </c>
      <c r="M981" s="31" t="s">
        <v>11348</v>
      </c>
      <c r="N981" s="39" t="s">
        <v>17098</v>
      </c>
      <c r="O981" s="39">
        <v>1972</v>
      </c>
      <c r="P981" s="39">
        <v>10771</v>
      </c>
      <c r="Q981" s="31">
        <v>900</v>
      </c>
      <c r="R981" s="31" t="s">
        <v>11405</v>
      </c>
      <c r="S981" s="41" t="s">
        <v>125</v>
      </c>
      <c r="T981" s="29" t="s">
        <v>17099</v>
      </c>
      <c r="U981" s="31" t="s">
        <v>62</v>
      </c>
      <c r="V981" s="39" t="s">
        <v>17100</v>
      </c>
      <c r="W981" s="43" t="s">
        <v>1048</v>
      </c>
      <c r="X981" s="43" t="s">
        <v>714</v>
      </c>
      <c r="Y981" s="43">
        <v>41788</v>
      </c>
      <c r="Z981" s="31">
        <v>73</v>
      </c>
      <c r="AA981" s="31">
        <v>148</v>
      </c>
      <c r="AB981" s="31" t="s">
        <v>66</v>
      </c>
      <c r="AC981" s="31">
        <v>209990</v>
      </c>
      <c r="AD981" s="31" t="s">
        <v>227</v>
      </c>
      <c r="AE981" s="39">
        <v>21</v>
      </c>
      <c r="AF981" s="39" t="s">
        <v>68</v>
      </c>
      <c r="AG981" s="31" t="s">
        <v>229</v>
      </c>
      <c r="AH981" s="31"/>
      <c r="AI981" s="31">
        <v>155.1</v>
      </c>
      <c r="AJ981" s="31">
        <v>155.20500000000001</v>
      </c>
      <c r="AK981" s="39">
        <v>7.9850000000000003</v>
      </c>
      <c r="AL981" s="26">
        <f t="shared" si="37"/>
        <v>6.765245965015185E-4</v>
      </c>
      <c r="AM981" s="37" t="s">
        <v>230</v>
      </c>
      <c r="AN981" s="31" t="s">
        <v>16971</v>
      </c>
      <c r="AO981" s="31" t="s">
        <v>17101</v>
      </c>
      <c r="AP981" s="63" t="s">
        <v>16972</v>
      </c>
      <c r="AQ981" s="27" t="str">
        <f t="shared" si="38"/>
        <v>Record Complete</v>
      </c>
      <c r="AR981" s="35" t="s">
        <v>17102</v>
      </c>
      <c r="AS981" s="5" t="str">
        <f t="shared" si="39"/>
        <v/>
      </c>
      <c r="AT981" t="s">
        <v>17200</v>
      </c>
    </row>
    <row r="982" spans="1:46" ht="15.75" thickBot="1" x14ac:dyDescent="0.3">
      <c r="A982" s="47" t="s">
        <v>17094</v>
      </c>
      <c r="B982" s="49">
        <v>1733</v>
      </c>
      <c r="C982" s="49" t="s">
        <v>213</v>
      </c>
      <c r="D982" s="49" t="s">
        <v>15174</v>
      </c>
      <c r="E982" s="51" t="str">
        <f ca="1">IF(ISERROR(INDIRECT(CONCATENATE("FIPs_codes!",ADDRESS((MATCH($D982,INDIRECT($C982),0)+MATCH($C982,FIPs_codes!$G$1:$G$3296,0)-1),COLUMN(FIPs_codes!A980))))),"",INDIRECT(CONCATENATE("FIPs_codes!",ADDRESS((MATCH($D982,INDIRECT($C982),0)+MATCH($C982,FIPs_codes!$G$1:$G$3296,0)-1),COLUMN(FIPs_codes!A980)))))</f>
        <v>40089</v>
      </c>
      <c r="F982" s="51">
        <f ca="1">IF(ISERROR(INDIRECT(CONCATENATE("FIPs_codes!",ADDRESS((MATCH($D982,INDIRECT($C982),0)+MATCH($C982,FIPs_codes!$G$1:$G$3296,0)-1),COLUMN(FIPs_codes!C980))))),"",INDIRECT(CONCATENATE("FIPs_codes!",ADDRESS((MATCH($D982,INDIRECT($C982),0)+MATCH($C982,FIPs_codes!$G$1:$G$3296,0)-1),COLUMN(FIPs_codes!C980)))))</f>
        <v>6</v>
      </c>
      <c r="G982" s="49" t="s">
        <v>17095</v>
      </c>
      <c r="H982" s="49" t="s">
        <v>217</v>
      </c>
      <c r="I982" s="53" t="s">
        <v>17096</v>
      </c>
      <c r="J982" s="55" t="s">
        <v>1455</v>
      </c>
      <c r="K982" s="49" t="s">
        <v>129</v>
      </c>
      <c r="L982" s="49" t="s">
        <v>17097</v>
      </c>
      <c r="M982" s="49" t="s">
        <v>11348</v>
      </c>
      <c r="N982" s="57" t="s">
        <v>17098</v>
      </c>
      <c r="O982" s="57">
        <v>1972</v>
      </c>
      <c r="P982" s="57">
        <v>10771</v>
      </c>
      <c r="Q982" s="49">
        <v>900</v>
      </c>
      <c r="R982" s="49" t="s">
        <v>11405</v>
      </c>
      <c r="S982" s="59" t="s">
        <v>125</v>
      </c>
      <c r="T982" s="47" t="s">
        <v>17099</v>
      </c>
      <c r="U982" s="49" t="s">
        <v>62</v>
      </c>
      <c r="V982" s="57" t="s">
        <v>17100</v>
      </c>
      <c r="W982" s="61" t="s">
        <v>1048</v>
      </c>
      <c r="X982" s="61" t="s">
        <v>714</v>
      </c>
      <c r="Y982" s="61">
        <v>41788</v>
      </c>
      <c r="Z982" s="49">
        <v>78</v>
      </c>
      <c r="AA982" s="49">
        <v>150</v>
      </c>
      <c r="AB982" s="49" t="s">
        <v>66</v>
      </c>
      <c r="AC982" s="49">
        <v>206680</v>
      </c>
      <c r="AD982" s="49" t="s">
        <v>227</v>
      </c>
      <c r="AE982" s="57">
        <v>21</v>
      </c>
      <c r="AF982" s="57" t="s">
        <v>68</v>
      </c>
      <c r="AG982" s="49" t="s">
        <v>229</v>
      </c>
      <c r="AH982" s="49"/>
      <c r="AI982" s="49">
        <v>158.55099999999999</v>
      </c>
      <c r="AJ982" s="49">
        <v>158.613</v>
      </c>
      <c r="AK982" s="57">
        <v>7.2229999999999999</v>
      </c>
      <c r="AL982" s="26">
        <f t="shared" si="37"/>
        <v>3.9088851481285786E-4</v>
      </c>
      <c r="AM982" s="55" t="s">
        <v>230</v>
      </c>
      <c r="AN982" s="49" t="s">
        <v>16971</v>
      </c>
      <c r="AO982" s="49" t="s">
        <v>17101</v>
      </c>
      <c r="AP982" s="63" t="s">
        <v>16972</v>
      </c>
      <c r="AQ982" s="27" t="str">
        <f t="shared" si="38"/>
        <v>Record Complete</v>
      </c>
      <c r="AR982" s="53" t="s">
        <v>17102</v>
      </c>
      <c r="AS982" s="5" t="str">
        <f t="shared" si="39"/>
        <v/>
      </c>
      <c r="AT982" t="s">
        <v>17200</v>
      </c>
    </row>
    <row r="983" spans="1:46" ht="15.75" thickBot="1" x14ac:dyDescent="0.3">
      <c r="A983" s="48" t="s">
        <v>608</v>
      </c>
      <c r="B983" s="50">
        <v>8691</v>
      </c>
      <c r="C983" s="50" t="s">
        <v>213</v>
      </c>
      <c r="D983" s="50" t="s">
        <v>247</v>
      </c>
      <c r="E983" s="51" t="str">
        <f ca="1">IF(ISERROR(INDIRECT(CONCATENATE("FIPs_codes!",ADDRESS((MATCH($D983,INDIRECT($C983),0)+MATCH($C983,FIPs_codes!$G$1:$G$3296,0)-1),COLUMN(FIPs_codes!A981))))),"",INDIRECT(CONCATENATE("FIPs_codes!",ADDRESS((MATCH($D983,INDIRECT($C983),0)+MATCH($C983,FIPs_codes!$G$1:$G$3296,0)-1),COLUMN(FIPs_codes!A981)))))</f>
        <v>40003</v>
      </c>
      <c r="F983" s="51">
        <f ca="1">IF(ISERROR(INDIRECT(CONCATENATE("FIPs_codes!",ADDRESS((MATCH($D983,INDIRECT($C983),0)+MATCH($C983,FIPs_codes!$G$1:$G$3296,0)-1),COLUMN(FIPs_codes!C981))))),"",INDIRECT(CONCATENATE("FIPs_codes!",ADDRESS((MATCH($D983,INDIRECT($C983),0)+MATCH($C983,FIPs_codes!$G$1:$G$3296,0)-1),COLUMN(FIPs_codes!C981)))))</f>
        <v>6</v>
      </c>
      <c r="G983" s="52" t="s">
        <v>216</v>
      </c>
      <c r="H983" s="52" t="s">
        <v>217</v>
      </c>
      <c r="I983" s="54" t="s">
        <v>609</v>
      </c>
      <c r="J983" s="56" t="s">
        <v>219</v>
      </c>
      <c r="K983" s="50" t="s">
        <v>78</v>
      </c>
      <c r="L983" s="50" t="s">
        <v>220</v>
      </c>
      <c r="M983" s="50" t="s">
        <v>57</v>
      </c>
      <c r="N983" s="58" t="s">
        <v>242</v>
      </c>
      <c r="O983" s="58">
        <v>2003</v>
      </c>
      <c r="P983" s="58" t="s">
        <v>252</v>
      </c>
      <c r="Q983" s="126">
        <v>1340</v>
      </c>
      <c r="R983" s="50" t="s">
        <v>245</v>
      </c>
      <c r="S983" s="60" t="s">
        <v>60</v>
      </c>
      <c r="T983" s="48" t="s">
        <v>347</v>
      </c>
      <c r="U983" s="50" t="s">
        <v>134</v>
      </c>
      <c r="V983" s="58" t="s">
        <v>610</v>
      </c>
      <c r="W983" s="62" t="s">
        <v>225</v>
      </c>
      <c r="X983" s="62" t="s">
        <v>226</v>
      </c>
      <c r="Y983" s="62">
        <v>41017</v>
      </c>
      <c r="Z983" s="50">
        <v>71</v>
      </c>
      <c r="AA983" s="126">
        <v>875</v>
      </c>
      <c r="AB983" s="50" t="s">
        <v>66</v>
      </c>
      <c r="AC983" s="126">
        <v>102700</v>
      </c>
      <c r="AD983" s="50" t="s">
        <v>262</v>
      </c>
      <c r="AE983" s="58" t="s">
        <v>255</v>
      </c>
      <c r="AF983" s="58" t="s">
        <v>236</v>
      </c>
      <c r="AG983" s="50" t="s">
        <v>229</v>
      </c>
      <c r="AH983" s="50">
        <v>56.8</v>
      </c>
      <c r="AI983" s="50">
        <v>153.80000000000001</v>
      </c>
      <c r="AJ983" s="50">
        <v>210.60000000000002</v>
      </c>
      <c r="AK983" s="58">
        <v>8.5</v>
      </c>
      <c r="AL983" s="26">
        <v>0.26970560303893631</v>
      </c>
      <c r="AM983" s="56" t="s">
        <v>230</v>
      </c>
      <c r="AN983" s="50" t="s">
        <v>231</v>
      </c>
      <c r="AO983" s="50" t="s">
        <v>232</v>
      </c>
      <c r="AP983" s="63" t="s">
        <v>16963</v>
      </c>
      <c r="AQ983" s="27" t="str">
        <f t="shared" si="38"/>
        <v>Record Complete</v>
      </c>
      <c r="AR983" s="54"/>
      <c r="AS983" s="5" t="str">
        <f t="shared" si="39"/>
        <v/>
      </c>
      <c r="AT983" t="s">
        <v>17200</v>
      </c>
    </row>
    <row r="984" spans="1:46" ht="15.75" thickBot="1" x14ac:dyDescent="0.3">
      <c r="A984" s="47" t="s">
        <v>608</v>
      </c>
      <c r="B984" s="49">
        <v>8691</v>
      </c>
      <c r="C984" s="49" t="s">
        <v>213</v>
      </c>
      <c r="D984" s="49" t="s">
        <v>247</v>
      </c>
      <c r="E984" s="51" t="str">
        <f ca="1">IF(ISERROR(INDIRECT(CONCATENATE("FIPs_codes!",ADDRESS((MATCH($D984,INDIRECT($C984),0)+MATCH($C984,FIPs_codes!$G$1:$G$3296,0)-1),COLUMN(FIPs_codes!A982))))),"",INDIRECT(CONCATENATE("FIPs_codes!",ADDRESS((MATCH($D984,INDIRECT($C984),0)+MATCH($C984,FIPs_codes!$G$1:$G$3296,0)-1),COLUMN(FIPs_codes!A982)))))</f>
        <v>40003</v>
      </c>
      <c r="F984" s="51">
        <f ca="1">IF(ISERROR(INDIRECT(CONCATENATE("FIPs_codes!",ADDRESS((MATCH($D984,INDIRECT($C984),0)+MATCH($C984,FIPs_codes!$G$1:$G$3296,0)-1),COLUMN(FIPs_codes!C982))))),"",INDIRECT(CONCATENATE("FIPs_codes!",ADDRESS((MATCH($D984,INDIRECT($C984),0)+MATCH($C984,FIPs_codes!$G$1:$G$3296,0)-1),COLUMN(FIPs_codes!C982)))))</f>
        <v>6</v>
      </c>
      <c r="G984" s="51" t="s">
        <v>216</v>
      </c>
      <c r="H984" s="51" t="s">
        <v>217</v>
      </c>
      <c r="I984" s="53" t="s">
        <v>609</v>
      </c>
      <c r="J984" s="55" t="s">
        <v>219</v>
      </c>
      <c r="K984" s="49" t="s">
        <v>78</v>
      </c>
      <c r="L984" s="49" t="s">
        <v>220</v>
      </c>
      <c r="M984" s="49" t="s">
        <v>57</v>
      </c>
      <c r="N984" s="57" t="s">
        <v>242</v>
      </c>
      <c r="O984" s="57">
        <v>2003</v>
      </c>
      <c r="P984" s="57" t="s">
        <v>252</v>
      </c>
      <c r="Q984" s="128">
        <v>1340</v>
      </c>
      <c r="R984" s="49" t="s">
        <v>245</v>
      </c>
      <c r="S984" s="59" t="s">
        <v>60</v>
      </c>
      <c r="T984" s="47" t="s">
        <v>347</v>
      </c>
      <c r="U984" s="49" t="s">
        <v>134</v>
      </c>
      <c r="V984" s="57" t="s">
        <v>610</v>
      </c>
      <c r="W984" s="61" t="s">
        <v>225</v>
      </c>
      <c r="X984" s="61" t="s">
        <v>226</v>
      </c>
      <c r="Y984" s="61">
        <v>41017</v>
      </c>
      <c r="Z984" s="49">
        <v>71</v>
      </c>
      <c r="AA984" s="128">
        <v>875</v>
      </c>
      <c r="AB984" s="49" t="s">
        <v>66</v>
      </c>
      <c r="AC984" s="128">
        <v>102700</v>
      </c>
      <c r="AD984" s="49" t="s">
        <v>262</v>
      </c>
      <c r="AE984" s="57" t="s">
        <v>255</v>
      </c>
      <c r="AF984" s="57" t="s">
        <v>236</v>
      </c>
      <c r="AG984" s="49" t="s">
        <v>229</v>
      </c>
      <c r="AH984" s="49">
        <v>58.7</v>
      </c>
      <c r="AI984" s="49">
        <v>159.30000000000001</v>
      </c>
      <c r="AJ984" s="49">
        <v>218</v>
      </c>
      <c r="AK984" s="57">
        <v>8.5</v>
      </c>
      <c r="AL984" s="26">
        <v>0.26926605504587159</v>
      </c>
      <c r="AM984" s="55" t="s">
        <v>230</v>
      </c>
      <c r="AN984" s="49" t="s">
        <v>231</v>
      </c>
      <c r="AO984" s="49" t="s">
        <v>232</v>
      </c>
      <c r="AP984" s="63" t="s">
        <v>16963</v>
      </c>
      <c r="AQ984" s="27" t="str">
        <f t="shared" si="38"/>
        <v>Record Complete</v>
      </c>
      <c r="AR984" s="53"/>
      <c r="AS984" s="5" t="str">
        <f t="shared" si="39"/>
        <v/>
      </c>
      <c r="AT984" t="s">
        <v>17200</v>
      </c>
    </row>
    <row r="985" spans="1:46" ht="15.75" thickBot="1" x14ac:dyDescent="0.3">
      <c r="A985" s="29" t="s">
        <v>608</v>
      </c>
      <c r="B985" s="31">
        <v>8691</v>
      </c>
      <c r="C985" s="31" t="s">
        <v>213</v>
      </c>
      <c r="D985" s="31" t="s">
        <v>247</v>
      </c>
      <c r="E985" s="51" t="str">
        <f ca="1">IF(ISERROR(INDIRECT(CONCATENATE("FIPs_codes!",ADDRESS((MATCH($D985,INDIRECT($C985),0)+MATCH($C985,FIPs_codes!$G$1:$G$3296,0)-1),COLUMN(FIPs_codes!A983))))),"",INDIRECT(CONCATENATE("FIPs_codes!",ADDRESS((MATCH($D985,INDIRECT($C985),0)+MATCH($C985,FIPs_codes!$G$1:$G$3296,0)-1),COLUMN(FIPs_codes!A983)))))</f>
        <v>40003</v>
      </c>
      <c r="F985" s="51">
        <f ca="1">IF(ISERROR(INDIRECT(CONCATENATE("FIPs_codes!",ADDRESS((MATCH($D985,INDIRECT($C985),0)+MATCH($C985,FIPs_codes!$G$1:$G$3296,0)-1),COLUMN(FIPs_codes!C983))))),"",INDIRECT(CONCATENATE("FIPs_codes!",ADDRESS((MATCH($D985,INDIRECT($C985),0)+MATCH($C985,FIPs_codes!$G$1:$G$3296,0)-1),COLUMN(FIPs_codes!C983)))))</f>
        <v>6</v>
      </c>
      <c r="G985" s="33" t="s">
        <v>216</v>
      </c>
      <c r="H985" s="33" t="s">
        <v>217</v>
      </c>
      <c r="I985" s="35" t="s">
        <v>609</v>
      </c>
      <c r="J985" s="37" t="s">
        <v>219</v>
      </c>
      <c r="K985" s="31" t="s">
        <v>78</v>
      </c>
      <c r="L985" s="31" t="s">
        <v>220</v>
      </c>
      <c r="M985" s="31" t="s">
        <v>57</v>
      </c>
      <c r="N985" s="39" t="s">
        <v>242</v>
      </c>
      <c r="O985" s="39">
        <v>2003</v>
      </c>
      <c r="P985" s="39" t="s">
        <v>252</v>
      </c>
      <c r="Q985" s="240">
        <v>1340</v>
      </c>
      <c r="R985" s="31" t="s">
        <v>245</v>
      </c>
      <c r="S985" s="41" t="s">
        <v>60</v>
      </c>
      <c r="T985" s="29" t="s">
        <v>347</v>
      </c>
      <c r="U985" s="31" t="s">
        <v>134</v>
      </c>
      <c r="V985" s="39" t="s">
        <v>610</v>
      </c>
      <c r="W985" s="43" t="s">
        <v>225</v>
      </c>
      <c r="X985" s="43" t="s">
        <v>226</v>
      </c>
      <c r="Y985" s="43">
        <v>41017</v>
      </c>
      <c r="Z985" s="31">
        <v>71</v>
      </c>
      <c r="AA985" s="240">
        <v>875</v>
      </c>
      <c r="AB985" s="31" t="s">
        <v>66</v>
      </c>
      <c r="AC985" s="240">
        <v>102700.19</v>
      </c>
      <c r="AD985" s="31" t="s">
        <v>262</v>
      </c>
      <c r="AE985" s="39" t="s">
        <v>255</v>
      </c>
      <c r="AF985" s="39" t="s">
        <v>236</v>
      </c>
      <c r="AG985" s="31" t="s">
        <v>229</v>
      </c>
      <c r="AH985" s="31">
        <v>58.5</v>
      </c>
      <c r="AI985" s="31">
        <v>159.9</v>
      </c>
      <c r="AJ985" s="31">
        <v>218.4</v>
      </c>
      <c r="AK985" s="39">
        <v>8.5</v>
      </c>
      <c r="AL985" s="26">
        <v>0.26785714285714285</v>
      </c>
      <c r="AM985" s="37" t="s">
        <v>230</v>
      </c>
      <c r="AN985" s="31" t="s">
        <v>231</v>
      </c>
      <c r="AO985" s="31" t="s">
        <v>232</v>
      </c>
      <c r="AP985" s="63" t="s">
        <v>16963</v>
      </c>
      <c r="AQ985" s="27" t="str">
        <f t="shared" si="38"/>
        <v>Record Complete</v>
      </c>
      <c r="AR985" s="35"/>
      <c r="AS985" s="5" t="str">
        <f t="shared" si="39"/>
        <v/>
      </c>
      <c r="AT985" t="s">
        <v>17200</v>
      </c>
    </row>
    <row r="986" spans="1:46" ht="15.75" thickBot="1" x14ac:dyDescent="0.3">
      <c r="A986" s="47" t="s">
        <v>611</v>
      </c>
      <c r="B986" s="49">
        <v>8159</v>
      </c>
      <c r="C986" s="49" t="s">
        <v>213</v>
      </c>
      <c r="D986" s="49" t="s">
        <v>327</v>
      </c>
      <c r="E986" s="51" t="str">
        <f ca="1">IF(ISERROR(INDIRECT(CONCATENATE("FIPs_codes!",ADDRESS((MATCH($D986,INDIRECT($C986),0)+MATCH($C986,FIPs_codes!$G$1:$G$3296,0)-1),COLUMN(FIPs_codes!A984))))),"",INDIRECT(CONCATENATE("FIPs_codes!",ADDRESS((MATCH($D986,INDIRECT($C986),0)+MATCH($C986,FIPs_codes!$G$1:$G$3296,0)-1),COLUMN(FIPs_codes!A984)))))</f>
        <v>40149</v>
      </c>
      <c r="F986" s="51">
        <f ca="1">IF(ISERROR(INDIRECT(CONCATENATE("FIPs_codes!",ADDRESS((MATCH($D986,INDIRECT($C986),0)+MATCH($C986,FIPs_codes!$G$1:$G$3296,0)-1),COLUMN(FIPs_codes!C984))))),"",INDIRECT(CONCATENATE("FIPs_codes!",ADDRESS((MATCH($D986,INDIRECT($C986),0)+MATCH($C986,FIPs_codes!$G$1:$G$3296,0)-1),COLUMN(FIPs_codes!C984)))))</f>
        <v>6</v>
      </c>
      <c r="G986" s="51" t="s">
        <v>329</v>
      </c>
      <c r="H986" s="51" t="s">
        <v>217</v>
      </c>
      <c r="I986" s="53" t="s">
        <v>612</v>
      </c>
      <c r="J986" s="55" t="s">
        <v>268</v>
      </c>
      <c r="K986" s="49" t="s">
        <v>78</v>
      </c>
      <c r="L986" s="49" t="s">
        <v>269</v>
      </c>
      <c r="M986" s="49" t="s">
        <v>57</v>
      </c>
      <c r="N986" s="57" t="s">
        <v>342</v>
      </c>
      <c r="O986" s="57">
        <v>2011</v>
      </c>
      <c r="P986" s="57" t="s">
        <v>613</v>
      </c>
      <c r="Q986" s="128">
        <v>215</v>
      </c>
      <c r="R986" s="49" t="s">
        <v>244</v>
      </c>
      <c r="S986" s="59" t="s">
        <v>60</v>
      </c>
      <c r="T986" s="47" t="s">
        <v>223</v>
      </c>
      <c r="U986" s="49" t="s">
        <v>134</v>
      </c>
      <c r="V986" s="57" t="s">
        <v>224</v>
      </c>
      <c r="W986" s="61" t="s">
        <v>225</v>
      </c>
      <c r="X986" s="61" t="s">
        <v>226</v>
      </c>
      <c r="Y986" s="152">
        <v>40841</v>
      </c>
      <c r="Z986" s="49">
        <v>74</v>
      </c>
      <c r="AA986" s="128">
        <v>896</v>
      </c>
      <c r="AB986" s="49" t="s">
        <v>66</v>
      </c>
      <c r="AC986" s="128">
        <v>1047</v>
      </c>
      <c r="AD986" s="49" t="s">
        <v>227</v>
      </c>
      <c r="AE986" s="57" t="s">
        <v>235</v>
      </c>
      <c r="AF986" s="57" t="s">
        <v>236</v>
      </c>
      <c r="AG986" s="49" t="s">
        <v>229</v>
      </c>
      <c r="AH986" s="49">
        <v>1</v>
      </c>
      <c r="AI986" s="49">
        <v>35.9</v>
      </c>
      <c r="AJ986" s="49">
        <v>36.799999999999997</v>
      </c>
      <c r="AK986" s="57">
        <v>0</v>
      </c>
      <c r="AL986" s="26">
        <v>2.7100271002710029E-2</v>
      </c>
      <c r="AM986" s="55" t="s">
        <v>230</v>
      </c>
      <c r="AN986" s="49" t="s">
        <v>231</v>
      </c>
      <c r="AO986" s="49" t="s">
        <v>232</v>
      </c>
      <c r="AP986" s="63" t="s">
        <v>16963</v>
      </c>
      <c r="AQ986" s="27" t="str">
        <f t="shared" si="38"/>
        <v>Record Complete</v>
      </c>
      <c r="AR986" s="53"/>
      <c r="AS986" s="5" t="str">
        <f t="shared" si="39"/>
        <v/>
      </c>
      <c r="AT986" t="s">
        <v>17200</v>
      </c>
    </row>
    <row r="987" spans="1:46" ht="15.75" thickBot="1" x14ac:dyDescent="0.3">
      <c r="A987" s="48" t="s">
        <v>611</v>
      </c>
      <c r="B987" s="50">
        <v>8159</v>
      </c>
      <c r="C987" s="50" t="s">
        <v>213</v>
      </c>
      <c r="D987" s="50" t="s">
        <v>327</v>
      </c>
      <c r="E987" s="51" t="str">
        <f ca="1">IF(ISERROR(INDIRECT(CONCATENATE("FIPs_codes!",ADDRESS((MATCH($D987,INDIRECT($C987),0)+MATCH($C987,FIPs_codes!$G$1:$G$3296,0)-1),COLUMN(FIPs_codes!A985))))),"",INDIRECT(CONCATENATE("FIPs_codes!",ADDRESS((MATCH($D987,INDIRECT($C987),0)+MATCH($C987,FIPs_codes!$G$1:$G$3296,0)-1),COLUMN(FIPs_codes!A985)))))</f>
        <v>40149</v>
      </c>
      <c r="F987" s="51">
        <f ca="1">IF(ISERROR(INDIRECT(CONCATENATE("FIPs_codes!",ADDRESS((MATCH($D987,INDIRECT($C987),0)+MATCH($C987,FIPs_codes!$G$1:$G$3296,0)-1),COLUMN(FIPs_codes!C985))))),"",INDIRECT(CONCATENATE("FIPs_codes!",ADDRESS((MATCH($D987,INDIRECT($C987),0)+MATCH($C987,FIPs_codes!$G$1:$G$3296,0)-1),COLUMN(FIPs_codes!C985)))))</f>
        <v>6</v>
      </c>
      <c r="G987" s="52" t="s">
        <v>329</v>
      </c>
      <c r="H987" s="52" t="s">
        <v>217</v>
      </c>
      <c r="I987" s="54" t="s">
        <v>612</v>
      </c>
      <c r="J987" s="56" t="s">
        <v>268</v>
      </c>
      <c r="K987" s="50" t="s">
        <v>78</v>
      </c>
      <c r="L987" s="50" t="s">
        <v>269</v>
      </c>
      <c r="M987" s="50" t="s">
        <v>57</v>
      </c>
      <c r="N987" s="58" t="s">
        <v>342</v>
      </c>
      <c r="O987" s="58">
        <v>2011</v>
      </c>
      <c r="P987" s="58" t="s">
        <v>613</v>
      </c>
      <c r="Q987" s="126">
        <v>215</v>
      </c>
      <c r="R987" s="50" t="s">
        <v>244</v>
      </c>
      <c r="S987" s="60" t="s">
        <v>60</v>
      </c>
      <c r="T987" s="48" t="s">
        <v>223</v>
      </c>
      <c r="U987" s="50" t="s">
        <v>134</v>
      </c>
      <c r="V987" s="58" t="s">
        <v>224</v>
      </c>
      <c r="W987" s="62" t="s">
        <v>225</v>
      </c>
      <c r="X987" s="62" t="s">
        <v>226</v>
      </c>
      <c r="Y987" s="151">
        <v>40841</v>
      </c>
      <c r="Z987" s="50">
        <v>74</v>
      </c>
      <c r="AA987" s="126">
        <v>896</v>
      </c>
      <c r="AB987" s="50" t="s">
        <v>66</v>
      </c>
      <c r="AC987" s="126">
        <v>1047</v>
      </c>
      <c r="AD987" s="50" t="s">
        <v>227</v>
      </c>
      <c r="AE987" s="58" t="s">
        <v>235</v>
      </c>
      <c r="AF987" s="58" t="s">
        <v>236</v>
      </c>
      <c r="AG987" s="50" t="s">
        <v>229</v>
      </c>
      <c r="AH987" s="50">
        <v>0.8</v>
      </c>
      <c r="AI987" s="50">
        <v>41.3</v>
      </c>
      <c r="AJ987" s="50">
        <v>42.1</v>
      </c>
      <c r="AK987" s="58">
        <v>0</v>
      </c>
      <c r="AL987" s="26">
        <v>1.9002375296912118E-2</v>
      </c>
      <c r="AM987" s="56" t="s">
        <v>230</v>
      </c>
      <c r="AN987" s="50" t="s">
        <v>231</v>
      </c>
      <c r="AO987" s="50" t="s">
        <v>232</v>
      </c>
      <c r="AP987" s="63" t="s">
        <v>16963</v>
      </c>
      <c r="AQ987" s="27" t="str">
        <f t="shared" si="38"/>
        <v>Record Complete</v>
      </c>
      <c r="AR987" s="54"/>
      <c r="AS987" s="5" t="str">
        <f t="shared" si="39"/>
        <v/>
      </c>
      <c r="AT987" t="s">
        <v>17200</v>
      </c>
    </row>
    <row r="988" spans="1:46" ht="15.75" thickBot="1" x14ac:dyDescent="0.3">
      <c r="A988" s="30" t="s">
        <v>611</v>
      </c>
      <c r="B988" s="32">
        <v>8159</v>
      </c>
      <c r="C988" s="32" t="s">
        <v>213</v>
      </c>
      <c r="D988" s="32" t="s">
        <v>327</v>
      </c>
      <c r="E988" s="51" t="str">
        <f ca="1">IF(ISERROR(INDIRECT(CONCATENATE("FIPs_codes!",ADDRESS((MATCH($D988,INDIRECT($C988),0)+MATCH($C988,FIPs_codes!$G$1:$G$3296,0)-1),COLUMN(FIPs_codes!A986))))),"",INDIRECT(CONCATENATE("FIPs_codes!",ADDRESS((MATCH($D988,INDIRECT($C988),0)+MATCH($C988,FIPs_codes!$G$1:$G$3296,0)-1),COLUMN(FIPs_codes!A986)))))</f>
        <v>40149</v>
      </c>
      <c r="F988" s="51">
        <f ca="1">IF(ISERROR(INDIRECT(CONCATENATE("FIPs_codes!",ADDRESS((MATCH($D988,INDIRECT($C988),0)+MATCH($C988,FIPs_codes!$G$1:$G$3296,0)-1),COLUMN(FIPs_codes!C986))))),"",INDIRECT(CONCATENATE("FIPs_codes!",ADDRESS((MATCH($D988,INDIRECT($C988),0)+MATCH($C988,FIPs_codes!$G$1:$G$3296,0)-1),COLUMN(FIPs_codes!C986)))))</f>
        <v>6</v>
      </c>
      <c r="G988" s="34" t="s">
        <v>329</v>
      </c>
      <c r="H988" s="34" t="s">
        <v>217</v>
      </c>
      <c r="I988" s="36" t="s">
        <v>612</v>
      </c>
      <c r="J988" s="38" t="s">
        <v>268</v>
      </c>
      <c r="K988" s="32" t="s">
        <v>78</v>
      </c>
      <c r="L988" s="32" t="s">
        <v>269</v>
      </c>
      <c r="M988" s="32" t="s">
        <v>57</v>
      </c>
      <c r="N988" s="40" t="s">
        <v>342</v>
      </c>
      <c r="O988" s="40">
        <v>2011</v>
      </c>
      <c r="P988" s="40" t="s">
        <v>613</v>
      </c>
      <c r="Q988" s="125">
        <v>215</v>
      </c>
      <c r="R988" s="32" t="s">
        <v>244</v>
      </c>
      <c r="S988" s="42" t="s">
        <v>60</v>
      </c>
      <c r="T988" s="30" t="s">
        <v>223</v>
      </c>
      <c r="U988" s="32" t="s">
        <v>134</v>
      </c>
      <c r="V988" s="40" t="s">
        <v>224</v>
      </c>
      <c r="W988" s="44" t="s">
        <v>225</v>
      </c>
      <c r="X988" s="44" t="s">
        <v>226</v>
      </c>
      <c r="Y988" s="275">
        <v>40841</v>
      </c>
      <c r="Z988" s="32">
        <v>74</v>
      </c>
      <c r="AA988" s="125">
        <v>896</v>
      </c>
      <c r="AB988" s="32" t="s">
        <v>66</v>
      </c>
      <c r="AC988" s="125" t="s">
        <v>614</v>
      </c>
      <c r="AD988" s="32" t="s">
        <v>227</v>
      </c>
      <c r="AE988" s="40" t="s">
        <v>235</v>
      </c>
      <c r="AF988" s="40" t="s">
        <v>236</v>
      </c>
      <c r="AG988" s="32" t="s">
        <v>229</v>
      </c>
      <c r="AH988" s="32">
        <v>1.1000000000000001</v>
      </c>
      <c r="AI988" s="32">
        <v>88.1</v>
      </c>
      <c r="AJ988" s="32">
        <v>89.2</v>
      </c>
      <c r="AK988" s="40">
        <v>0</v>
      </c>
      <c r="AL988" s="26">
        <v>1.2331838565022424E-2</v>
      </c>
      <c r="AM988" s="38" t="s">
        <v>230</v>
      </c>
      <c r="AN988" s="32" t="s">
        <v>231</v>
      </c>
      <c r="AO988" s="32" t="s">
        <v>232</v>
      </c>
      <c r="AP988" s="63" t="s">
        <v>16963</v>
      </c>
      <c r="AQ988" s="27" t="str">
        <f t="shared" si="38"/>
        <v>Record Complete</v>
      </c>
      <c r="AR988" s="36"/>
      <c r="AS988" s="5" t="str">
        <f t="shared" si="39"/>
        <v/>
      </c>
      <c r="AT988" t="s">
        <v>17200</v>
      </c>
    </row>
    <row r="989" spans="1:46" ht="15.75" thickBot="1" x14ac:dyDescent="0.3">
      <c r="A989" s="29" t="s">
        <v>146</v>
      </c>
      <c r="B989" s="31">
        <v>245</v>
      </c>
      <c r="C989" s="31" t="s">
        <v>49</v>
      </c>
      <c r="D989" s="31" t="s">
        <v>108</v>
      </c>
      <c r="E989" s="51" t="str">
        <f ca="1">IF(ISERROR(INDIRECT(CONCATENATE("FIPs_codes!",ADDRESS((MATCH($D989,INDIRECT($C989),0)+MATCH($C989,FIPs_codes!$G$1:$G$3296,0)-1),COLUMN(FIPs_codes!A987))))),"",INDIRECT(CONCATENATE("FIPs_codes!",ADDRESS((MATCH($D989,INDIRECT($C989),0)+MATCH($C989,FIPs_codes!$G$1:$G$3296,0)-1),COLUMN(FIPs_codes!A987)))))</f>
        <v>02020</v>
      </c>
      <c r="F989" s="51">
        <f ca="1">IF(ISERROR(INDIRECT(CONCATENATE("FIPs_codes!",ADDRESS((MATCH($D989,INDIRECT($C989),0)+MATCH($C989,FIPs_codes!$G$1:$G$3296,0)-1),COLUMN(FIPs_codes!C987))))),"",INDIRECT(CONCATENATE("FIPs_codes!",ADDRESS((MATCH($D989,INDIRECT($C989),0)+MATCH($C989,FIPs_codes!$G$1:$G$3296,0)-1),COLUMN(FIPs_codes!C987)))))</f>
        <v>10</v>
      </c>
      <c r="G989" s="31" t="s">
        <v>147</v>
      </c>
      <c r="H989" s="31" t="s">
        <v>53</v>
      </c>
      <c r="I989" s="35" t="s">
        <v>148</v>
      </c>
      <c r="J989" s="37"/>
      <c r="K989" s="31" t="s">
        <v>149</v>
      </c>
      <c r="L989" s="31" t="s">
        <v>150</v>
      </c>
      <c r="M989" s="31" t="s">
        <v>151</v>
      </c>
      <c r="N989" s="39"/>
      <c r="O989" s="39"/>
      <c r="P989" s="39">
        <v>1</v>
      </c>
      <c r="Q989" s="31" t="s">
        <v>152</v>
      </c>
      <c r="R989" s="31" t="s">
        <v>153</v>
      </c>
      <c r="S989" s="41" t="s">
        <v>154</v>
      </c>
      <c r="T989" s="29" t="s">
        <v>61</v>
      </c>
      <c r="U989" s="31" t="s">
        <v>62</v>
      </c>
      <c r="V989" s="39" t="s">
        <v>63</v>
      </c>
      <c r="W989" s="43" t="s">
        <v>64</v>
      </c>
      <c r="X989" s="43" t="s">
        <v>65</v>
      </c>
      <c r="Y989" s="43">
        <v>41157</v>
      </c>
      <c r="Z989" s="31">
        <v>100</v>
      </c>
      <c r="AA989" s="31">
        <v>67</v>
      </c>
      <c r="AB989" s="31" t="s">
        <v>66</v>
      </c>
      <c r="AC989" s="31">
        <v>4805</v>
      </c>
      <c r="AD989" s="31" t="s">
        <v>105</v>
      </c>
      <c r="AE989" s="39"/>
      <c r="AF989" s="39" t="s">
        <v>68</v>
      </c>
      <c r="AG989" s="31" t="s">
        <v>69</v>
      </c>
      <c r="AH989" s="31">
        <v>65.099999999999994</v>
      </c>
      <c r="AI989" s="31"/>
      <c r="AJ989" s="31">
        <v>126</v>
      </c>
      <c r="AK989" s="39"/>
      <c r="AL989" s="26">
        <v>0.51666666666666661</v>
      </c>
      <c r="AM989" s="37" t="s">
        <v>53</v>
      </c>
      <c r="AN989" s="31" t="s">
        <v>70</v>
      </c>
      <c r="AO989" s="31"/>
      <c r="AP989" s="63" t="s">
        <v>71</v>
      </c>
      <c r="AQ989" s="27" t="str">
        <f t="shared" si="38"/>
        <v>Record Complete</v>
      </c>
      <c r="AR989" s="35"/>
      <c r="AS989" s="5" t="str">
        <f t="shared" si="39"/>
        <v/>
      </c>
      <c r="AT989" t="s">
        <v>17200</v>
      </c>
    </row>
    <row r="990" spans="1:46" ht="15.75" thickBot="1" x14ac:dyDescent="0.3">
      <c r="A990" s="47" t="s">
        <v>615</v>
      </c>
      <c r="B990" s="49">
        <v>7822</v>
      </c>
      <c r="C990" s="49" t="s">
        <v>213</v>
      </c>
      <c r="D990" s="49" t="s">
        <v>616</v>
      </c>
      <c r="E990" s="51" t="str">
        <f ca="1">IF(ISERROR(INDIRECT(CONCATENATE("FIPs_codes!",ADDRESS((MATCH($D990,INDIRECT($C990),0)+MATCH($C990,FIPs_codes!$G$1:$G$3296,0)-1),COLUMN(FIPs_codes!A988))))),"",INDIRECT(CONCATENATE("FIPs_codes!",ADDRESS((MATCH($D990,INDIRECT($C990),0)+MATCH($C990,FIPs_codes!$G$1:$G$3296,0)-1),COLUMN(FIPs_codes!A988)))))</f>
        <v>40039</v>
      </c>
      <c r="F990" s="51">
        <f ca="1">IF(ISERROR(INDIRECT(CONCATENATE("FIPs_codes!",ADDRESS((MATCH($D990,INDIRECT($C990),0)+MATCH($C990,FIPs_codes!$G$1:$G$3296,0)-1),COLUMN(FIPs_codes!C988))))),"",INDIRECT(CONCATENATE("FIPs_codes!",ADDRESS((MATCH($D990,INDIRECT($C990),0)+MATCH($C990,FIPs_codes!$G$1:$G$3296,0)-1),COLUMN(FIPs_codes!C988)))))</f>
        <v>6</v>
      </c>
      <c r="G990" s="51" t="s">
        <v>329</v>
      </c>
      <c r="H990" s="51" t="s">
        <v>217</v>
      </c>
      <c r="I990" s="53" t="s">
        <v>618</v>
      </c>
      <c r="J990" s="55" t="s">
        <v>268</v>
      </c>
      <c r="K990" s="49" t="s">
        <v>78</v>
      </c>
      <c r="L990" s="49" t="s">
        <v>269</v>
      </c>
      <c r="M990" s="49" t="s">
        <v>57</v>
      </c>
      <c r="N990" s="57" t="s">
        <v>331</v>
      </c>
      <c r="O990" s="57">
        <v>2006</v>
      </c>
      <c r="P990" s="57" t="s">
        <v>619</v>
      </c>
      <c r="Q990" s="128">
        <v>95</v>
      </c>
      <c r="R990" s="49" t="s">
        <v>60</v>
      </c>
      <c r="S990" s="59" t="s">
        <v>60</v>
      </c>
      <c r="T990" s="47" t="s">
        <v>223</v>
      </c>
      <c r="U990" s="49" t="s">
        <v>134</v>
      </c>
      <c r="V990" s="57" t="s">
        <v>224</v>
      </c>
      <c r="W990" s="61" t="s">
        <v>225</v>
      </c>
      <c r="X990" s="61" t="s">
        <v>226</v>
      </c>
      <c r="Y990" s="61">
        <v>41010</v>
      </c>
      <c r="Z990" s="49">
        <v>83</v>
      </c>
      <c r="AA990" s="128">
        <v>816</v>
      </c>
      <c r="AB990" s="49" t="s">
        <v>66</v>
      </c>
      <c r="AC990" s="128">
        <v>447</v>
      </c>
      <c r="AD990" s="49" t="s">
        <v>227</v>
      </c>
      <c r="AE990" s="57" t="s">
        <v>235</v>
      </c>
      <c r="AF990" s="57" t="s">
        <v>236</v>
      </c>
      <c r="AG990" s="49" t="s">
        <v>229</v>
      </c>
      <c r="AH990" s="49">
        <v>100.2</v>
      </c>
      <c r="AI990" s="49">
        <v>2593.6999999999998</v>
      </c>
      <c r="AJ990" s="49">
        <v>2693.9</v>
      </c>
      <c r="AK990" s="57">
        <v>0.5</v>
      </c>
      <c r="AL990" s="26">
        <v>3.7195144585916336E-2</v>
      </c>
      <c r="AM990" s="55" t="s">
        <v>230</v>
      </c>
      <c r="AN990" s="49" t="s">
        <v>231</v>
      </c>
      <c r="AO990" s="49" t="s">
        <v>232</v>
      </c>
      <c r="AP990" s="63" t="s">
        <v>16963</v>
      </c>
      <c r="AQ990" s="27" t="str">
        <f t="shared" si="38"/>
        <v>Record Complete</v>
      </c>
      <c r="AR990" s="53"/>
      <c r="AS990" s="5" t="str">
        <f t="shared" si="39"/>
        <v/>
      </c>
      <c r="AT990" t="s">
        <v>17200</v>
      </c>
    </row>
    <row r="991" spans="1:46" ht="15.75" thickBot="1" x14ac:dyDescent="0.3">
      <c r="A991" s="48" t="s">
        <v>615</v>
      </c>
      <c r="B991" s="50">
        <v>7822</v>
      </c>
      <c r="C991" s="50" t="s">
        <v>213</v>
      </c>
      <c r="D991" s="50" t="s">
        <v>616</v>
      </c>
      <c r="E991" s="51" t="str">
        <f ca="1">IF(ISERROR(INDIRECT(CONCATENATE("FIPs_codes!",ADDRESS((MATCH($D991,INDIRECT($C991),0)+MATCH($C991,FIPs_codes!$G$1:$G$3296,0)-1),COLUMN(FIPs_codes!A989))))),"",INDIRECT(CONCATENATE("FIPs_codes!",ADDRESS((MATCH($D991,INDIRECT($C991),0)+MATCH($C991,FIPs_codes!$G$1:$G$3296,0)-1),COLUMN(FIPs_codes!A989)))))</f>
        <v>40039</v>
      </c>
      <c r="F991" s="51">
        <f ca="1">IF(ISERROR(INDIRECT(CONCATENATE("FIPs_codes!",ADDRESS((MATCH($D991,INDIRECT($C991),0)+MATCH($C991,FIPs_codes!$G$1:$G$3296,0)-1),COLUMN(FIPs_codes!C989))))),"",INDIRECT(CONCATENATE("FIPs_codes!",ADDRESS((MATCH($D991,INDIRECT($C991),0)+MATCH($C991,FIPs_codes!$G$1:$G$3296,0)-1),COLUMN(FIPs_codes!C989)))))</f>
        <v>6</v>
      </c>
      <c r="G991" s="52" t="s">
        <v>329</v>
      </c>
      <c r="H991" s="52" t="s">
        <v>217</v>
      </c>
      <c r="I991" s="54" t="s">
        <v>618</v>
      </c>
      <c r="J991" s="56" t="s">
        <v>268</v>
      </c>
      <c r="K991" s="50" t="s">
        <v>78</v>
      </c>
      <c r="L991" s="50" t="s">
        <v>269</v>
      </c>
      <c r="M991" s="50" t="s">
        <v>57</v>
      </c>
      <c r="N991" s="58" t="s">
        <v>331</v>
      </c>
      <c r="O991" s="58">
        <v>2006</v>
      </c>
      <c r="P991" s="58" t="s">
        <v>619</v>
      </c>
      <c r="Q991" s="126">
        <v>95</v>
      </c>
      <c r="R991" s="50" t="s">
        <v>60</v>
      </c>
      <c r="S991" s="60" t="s">
        <v>60</v>
      </c>
      <c r="T991" s="48" t="s">
        <v>223</v>
      </c>
      <c r="U991" s="50" t="s">
        <v>134</v>
      </c>
      <c r="V991" s="58" t="s">
        <v>224</v>
      </c>
      <c r="W991" s="62" t="s">
        <v>225</v>
      </c>
      <c r="X991" s="62" t="s">
        <v>226</v>
      </c>
      <c r="Y991" s="62">
        <v>41010</v>
      </c>
      <c r="Z991" s="50">
        <v>83</v>
      </c>
      <c r="AA991" s="126">
        <v>816</v>
      </c>
      <c r="AB991" s="50" t="s">
        <v>66</v>
      </c>
      <c r="AC991" s="126">
        <v>447</v>
      </c>
      <c r="AD991" s="50" t="s">
        <v>227</v>
      </c>
      <c r="AE991" s="58" t="s">
        <v>235</v>
      </c>
      <c r="AF991" s="58" t="s">
        <v>236</v>
      </c>
      <c r="AG991" s="50" t="s">
        <v>229</v>
      </c>
      <c r="AH991" s="50">
        <v>108.1</v>
      </c>
      <c r="AI991" s="50">
        <v>2749.7</v>
      </c>
      <c r="AJ991" s="50">
        <v>2857.7</v>
      </c>
      <c r="AK991" s="58">
        <v>0.5</v>
      </c>
      <c r="AL991" s="26">
        <v>3.782629995101127E-2</v>
      </c>
      <c r="AM991" s="56" t="s">
        <v>230</v>
      </c>
      <c r="AN991" s="50" t="s">
        <v>231</v>
      </c>
      <c r="AO991" s="50" t="s">
        <v>232</v>
      </c>
      <c r="AP991" s="63" t="s">
        <v>16963</v>
      </c>
      <c r="AQ991" s="27" t="str">
        <f t="shared" si="38"/>
        <v>Record Complete</v>
      </c>
      <c r="AR991" s="54"/>
      <c r="AS991" s="5" t="str">
        <f t="shared" si="39"/>
        <v/>
      </c>
      <c r="AT991" t="s">
        <v>17200</v>
      </c>
    </row>
    <row r="992" spans="1:46" ht="15.75" thickBot="1" x14ac:dyDescent="0.3">
      <c r="A992" s="47" t="s">
        <v>615</v>
      </c>
      <c r="B992" s="49">
        <v>7822</v>
      </c>
      <c r="C992" s="49" t="s">
        <v>213</v>
      </c>
      <c r="D992" s="49" t="s">
        <v>616</v>
      </c>
      <c r="E992" s="51" t="str">
        <f ca="1">IF(ISERROR(INDIRECT(CONCATENATE("FIPs_codes!",ADDRESS((MATCH($D992,INDIRECT($C992),0)+MATCH($C992,FIPs_codes!$G$1:$G$3296,0)-1),COLUMN(FIPs_codes!A990))))),"",INDIRECT(CONCATENATE("FIPs_codes!",ADDRESS((MATCH($D992,INDIRECT($C992),0)+MATCH($C992,FIPs_codes!$G$1:$G$3296,0)-1),COLUMN(FIPs_codes!A990)))))</f>
        <v>40039</v>
      </c>
      <c r="F992" s="51">
        <f ca="1">IF(ISERROR(INDIRECT(CONCATENATE("FIPs_codes!",ADDRESS((MATCH($D992,INDIRECT($C992),0)+MATCH($C992,FIPs_codes!$G$1:$G$3296,0)-1),COLUMN(FIPs_codes!C990))))),"",INDIRECT(CONCATENATE("FIPs_codes!",ADDRESS((MATCH($D992,INDIRECT($C992),0)+MATCH($C992,FIPs_codes!$G$1:$G$3296,0)-1),COLUMN(FIPs_codes!C990)))))</f>
        <v>6</v>
      </c>
      <c r="G992" s="51" t="s">
        <v>329</v>
      </c>
      <c r="H992" s="51" t="s">
        <v>217</v>
      </c>
      <c r="I992" s="53" t="s">
        <v>618</v>
      </c>
      <c r="J992" s="55" t="s">
        <v>268</v>
      </c>
      <c r="K992" s="49" t="s">
        <v>78</v>
      </c>
      <c r="L992" s="49" t="s">
        <v>269</v>
      </c>
      <c r="M992" s="49" t="s">
        <v>57</v>
      </c>
      <c r="N992" s="57" t="s">
        <v>331</v>
      </c>
      <c r="O992" s="57">
        <v>2006</v>
      </c>
      <c r="P992" s="57" t="s">
        <v>619</v>
      </c>
      <c r="Q992" s="128">
        <v>95</v>
      </c>
      <c r="R992" s="49" t="s">
        <v>60</v>
      </c>
      <c r="S992" s="59" t="s">
        <v>60</v>
      </c>
      <c r="T992" s="47" t="s">
        <v>223</v>
      </c>
      <c r="U992" s="49" t="s">
        <v>134</v>
      </c>
      <c r="V992" s="57" t="s">
        <v>224</v>
      </c>
      <c r="W992" s="61" t="s">
        <v>225</v>
      </c>
      <c r="X992" s="61" t="s">
        <v>226</v>
      </c>
      <c r="Y992" s="61">
        <v>41010</v>
      </c>
      <c r="Z992" s="49">
        <v>83</v>
      </c>
      <c r="AA992" s="128">
        <v>816</v>
      </c>
      <c r="AB992" s="49" t="s">
        <v>66</v>
      </c>
      <c r="AC992" s="128">
        <v>447</v>
      </c>
      <c r="AD992" s="49" t="s">
        <v>227</v>
      </c>
      <c r="AE992" s="57" t="s">
        <v>235</v>
      </c>
      <c r="AF992" s="57" t="s">
        <v>236</v>
      </c>
      <c r="AG992" s="49" t="s">
        <v>229</v>
      </c>
      <c r="AH992" s="49">
        <v>110.4</v>
      </c>
      <c r="AI992" s="49">
        <v>2846.5</v>
      </c>
      <c r="AJ992" s="49">
        <v>2957</v>
      </c>
      <c r="AK992" s="57">
        <v>0.5</v>
      </c>
      <c r="AL992" s="150">
        <v>3.7336399607697253E-2</v>
      </c>
      <c r="AM992" s="55" t="s">
        <v>230</v>
      </c>
      <c r="AN992" s="49" t="s">
        <v>231</v>
      </c>
      <c r="AO992" s="49" t="s">
        <v>232</v>
      </c>
      <c r="AP992" s="63" t="s">
        <v>16963</v>
      </c>
      <c r="AQ992" s="27" t="str">
        <f t="shared" si="38"/>
        <v>Record Complete</v>
      </c>
      <c r="AR992" s="53"/>
      <c r="AS992" s="5" t="str">
        <f t="shared" si="39"/>
        <v/>
      </c>
      <c r="AT992" t="s">
        <v>17200</v>
      </c>
    </row>
    <row r="993" spans="1:46" ht="15.75" thickBot="1" x14ac:dyDescent="0.3">
      <c r="A993" s="48" t="s">
        <v>17179</v>
      </c>
      <c r="B993" s="50">
        <v>7508</v>
      </c>
      <c r="C993" s="50" t="s">
        <v>213</v>
      </c>
      <c r="D993" s="50" t="s">
        <v>327</v>
      </c>
      <c r="E993" s="51" t="str">
        <f ca="1">IF(ISERROR(INDIRECT(CONCATENATE("FIPs_codes!",ADDRESS((MATCH($D993,INDIRECT($C993),0)+MATCH($C993,FIPs_codes!$G$1:$G$3296,0)-1),COLUMN(FIPs_codes!A991))))),"",INDIRECT(CONCATENATE("FIPs_codes!",ADDRESS((MATCH($D993,INDIRECT($C993),0)+MATCH($C993,FIPs_codes!$G$1:$G$3296,0)-1),COLUMN(FIPs_codes!A991)))))</f>
        <v>40149</v>
      </c>
      <c r="F993" s="51">
        <f ca="1">IF(ISERROR(INDIRECT(CONCATENATE("FIPs_codes!",ADDRESS((MATCH($D993,INDIRECT($C993),0)+MATCH($C993,FIPs_codes!$G$1:$G$3296,0)-1),COLUMN(FIPs_codes!C991))))),"",INDIRECT(CONCATENATE("FIPs_codes!",ADDRESS((MATCH($D993,INDIRECT($C993),0)+MATCH($C993,FIPs_codes!$G$1:$G$3296,0)-1),COLUMN(FIPs_codes!C991)))))</f>
        <v>6</v>
      </c>
      <c r="G993" s="50" t="s">
        <v>216</v>
      </c>
      <c r="H993" s="50" t="s">
        <v>217</v>
      </c>
      <c r="I993" s="54" t="s">
        <v>621</v>
      </c>
      <c r="J993" s="56" t="s">
        <v>219</v>
      </c>
      <c r="K993" s="50" t="s">
        <v>78</v>
      </c>
      <c r="L993" s="50" t="s">
        <v>220</v>
      </c>
      <c r="M993" s="50" t="s">
        <v>57</v>
      </c>
      <c r="N993" s="58" t="s">
        <v>17180</v>
      </c>
      <c r="O993" s="66">
        <v>40319</v>
      </c>
      <c r="P993" s="58" t="s">
        <v>625</v>
      </c>
      <c r="Q993" s="126">
        <v>1775</v>
      </c>
      <c r="R993" s="50" t="s">
        <v>245</v>
      </c>
      <c r="S993" s="60" t="s">
        <v>60</v>
      </c>
      <c r="T993" s="48" t="s">
        <v>17168</v>
      </c>
      <c r="U993" s="50" t="s">
        <v>62</v>
      </c>
      <c r="V993" s="58" t="s">
        <v>17169</v>
      </c>
      <c r="W993" s="62" t="s">
        <v>225</v>
      </c>
      <c r="X993" s="62" t="s">
        <v>226</v>
      </c>
      <c r="Y993" s="62">
        <v>41247</v>
      </c>
      <c r="Z993" s="50">
        <v>100</v>
      </c>
      <c r="AA993" s="126">
        <v>847</v>
      </c>
      <c r="AB993" s="50" t="s">
        <v>66</v>
      </c>
      <c r="AC993" s="126">
        <v>243069</v>
      </c>
      <c r="AD993" s="50" t="s">
        <v>499</v>
      </c>
      <c r="AE993" s="58" t="s">
        <v>255</v>
      </c>
      <c r="AF993" s="58" t="s">
        <v>236</v>
      </c>
      <c r="AG993" s="50" t="s">
        <v>229</v>
      </c>
      <c r="AH993" s="50">
        <v>3.09</v>
      </c>
      <c r="AI993" s="50">
        <v>30.05</v>
      </c>
      <c r="AJ993" s="50">
        <v>33.14</v>
      </c>
      <c r="AK993" s="58">
        <v>12.04</v>
      </c>
      <c r="AL993" s="26">
        <f t="shared" ref="AL993:AL1004" si="40">IF(ISERROR(IF(ISBLANK(AH993),(AJ993-AI993)/AJ993,IF(ISBLANK(AI993),(AH993/AJ993),AH993/(AH993+AI993)))),"0",IF(ISBLANK(AH993),(AJ993-AI993)/AJ993,IF(ISBLANK(AI993),(AH993/AJ993),AH993/(AH993+AI993))))</f>
        <v>9.3240796620398303E-2</v>
      </c>
      <c r="AM993" s="56" t="s">
        <v>230</v>
      </c>
      <c r="AN993" s="50" t="s">
        <v>231</v>
      </c>
      <c r="AO993" s="50" t="s">
        <v>232</v>
      </c>
      <c r="AP993" s="46" t="s">
        <v>16963</v>
      </c>
      <c r="AQ993" s="27" t="str">
        <f t="shared" si="38"/>
        <v>Record Complete</v>
      </c>
      <c r="AR993" s="54"/>
      <c r="AS993" s="5" t="str">
        <f t="shared" si="39"/>
        <v/>
      </c>
      <c r="AT993" t="s">
        <v>17200</v>
      </c>
    </row>
    <row r="994" spans="1:46" ht="15.75" thickBot="1" x14ac:dyDescent="0.3">
      <c r="A994" s="47" t="s">
        <v>17179</v>
      </c>
      <c r="B994" s="49">
        <v>7508</v>
      </c>
      <c r="C994" s="49" t="s">
        <v>213</v>
      </c>
      <c r="D994" s="49" t="s">
        <v>327</v>
      </c>
      <c r="E994" s="51" t="str">
        <f ca="1">IF(ISERROR(INDIRECT(CONCATENATE("FIPs_codes!",ADDRESS((MATCH($D994,INDIRECT($C994),0)+MATCH($C994,FIPs_codes!$G$1:$G$3296,0)-1),COLUMN(FIPs_codes!A992))))),"",INDIRECT(CONCATENATE("FIPs_codes!",ADDRESS((MATCH($D994,INDIRECT($C994),0)+MATCH($C994,FIPs_codes!$G$1:$G$3296,0)-1),COLUMN(FIPs_codes!A992)))))</f>
        <v>40149</v>
      </c>
      <c r="F994" s="51">
        <f ca="1">IF(ISERROR(INDIRECT(CONCATENATE("FIPs_codes!",ADDRESS((MATCH($D994,INDIRECT($C994),0)+MATCH($C994,FIPs_codes!$G$1:$G$3296,0)-1),COLUMN(FIPs_codes!C992))))),"",INDIRECT(CONCATENATE("FIPs_codes!",ADDRESS((MATCH($D994,INDIRECT($C994),0)+MATCH($C994,FIPs_codes!$G$1:$G$3296,0)-1),COLUMN(FIPs_codes!C992)))))</f>
        <v>6</v>
      </c>
      <c r="G994" s="49" t="s">
        <v>216</v>
      </c>
      <c r="H994" s="49" t="s">
        <v>217</v>
      </c>
      <c r="I994" s="53" t="s">
        <v>621</v>
      </c>
      <c r="J994" s="55" t="s">
        <v>219</v>
      </c>
      <c r="K994" s="49" t="s">
        <v>78</v>
      </c>
      <c r="L994" s="49" t="s">
        <v>220</v>
      </c>
      <c r="M994" s="49" t="s">
        <v>57</v>
      </c>
      <c r="N994" s="57" t="s">
        <v>17180</v>
      </c>
      <c r="O994" s="65">
        <v>40319</v>
      </c>
      <c r="P994" s="57" t="s">
        <v>625</v>
      </c>
      <c r="Q994" s="128">
        <v>1775</v>
      </c>
      <c r="R994" s="49" t="s">
        <v>245</v>
      </c>
      <c r="S994" s="59" t="s">
        <v>60</v>
      </c>
      <c r="T994" s="47" t="s">
        <v>17168</v>
      </c>
      <c r="U994" s="49" t="s">
        <v>62</v>
      </c>
      <c r="V994" s="57" t="s">
        <v>17169</v>
      </c>
      <c r="W994" s="61" t="s">
        <v>225</v>
      </c>
      <c r="X994" s="61" t="s">
        <v>226</v>
      </c>
      <c r="Y994" s="61">
        <v>41247</v>
      </c>
      <c r="Z994" s="49">
        <v>100</v>
      </c>
      <c r="AA994" s="128">
        <v>847</v>
      </c>
      <c r="AB994" s="49" t="s">
        <v>66</v>
      </c>
      <c r="AC994" s="128">
        <v>241012</v>
      </c>
      <c r="AD994" s="49" t="s">
        <v>499</v>
      </c>
      <c r="AE994" s="57" t="s">
        <v>255</v>
      </c>
      <c r="AF994" s="57" t="s">
        <v>236</v>
      </c>
      <c r="AG994" s="49" t="s">
        <v>229</v>
      </c>
      <c r="AH994" s="49">
        <v>3.24</v>
      </c>
      <c r="AI994" s="49">
        <v>30.82</v>
      </c>
      <c r="AJ994" s="49">
        <v>34.06</v>
      </c>
      <c r="AK994" s="57">
        <v>12.02</v>
      </c>
      <c r="AL994" s="26">
        <f t="shared" si="40"/>
        <v>9.5126247798003521E-2</v>
      </c>
      <c r="AM994" s="55" t="s">
        <v>230</v>
      </c>
      <c r="AN994" s="49" t="s">
        <v>231</v>
      </c>
      <c r="AO994" s="49" t="s">
        <v>232</v>
      </c>
      <c r="AP994" s="63" t="s">
        <v>233</v>
      </c>
      <c r="AQ994" s="27" t="str">
        <f t="shared" si="38"/>
        <v>Record Complete</v>
      </c>
      <c r="AR994" s="53"/>
      <c r="AS994" s="5" t="str">
        <f t="shared" si="39"/>
        <v/>
      </c>
      <c r="AT994" t="s">
        <v>17200</v>
      </c>
    </row>
    <row r="995" spans="1:46" ht="15.75" thickBot="1" x14ac:dyDescent="0.3">
      <c r="A995" s="48" t="s">
        <v>17179</v>
      </c>
      <c r="B995" s="50">
        <v>7508</v>
      </c>
      <c r="C995" s="50" t="s">
        <v>213</v>
      </c>
      <c r="D995" s="50" t="s">
        <v>327</v>
      </c>
      <c r="E995" s="51" t="str">
        <f ca="1">IF(ISERROR(INDIRECT(CONCATENATE("FIPs_codes!",ADDRESS((MATCH($D995,INDIRECT($C995),0)+MATCH($C995,FIPs_codes!$G$1:$G$3296,0)-1),COLUMN(FIPs_codes!A993))))),"",INDIRECT(CONCATENATE("FIPs_codes!",ADDRESS((MATCH($D995,INDIRECT($C995),0)+MATCH($C995,FIPs_codes!$G$1:$G$3296,0)-1),COLUMN(FIPs_codes!A993)))))</f>
        <v>40149</v>
      </c>
      <c r="F995" s="51">
        <f ca="1">IF(ISERROR(INDIRECT(CONCATENATE("FIPs_codes!",ADDRESS((MATCH($D995,INDIRECT($C995),0)+MATCH($C995,FIPs_codes!$G$1:$G$3296,0)-1),COLUMN(FIPs_codes!C993))))),"",INDIRECT(CONCATENATE("FIPs_codes!",ADDRESS((MATCH($D995,INDIRECT($C995),0)+MATCH($C995,FIPs_codes!$G$1:$G$3296,0)-1),COLUMN(FIPs_codes!C993)))))</f>
        <v>6</v>
      </c>
      <c r="G995" s="50" t="s">
        <v>216</v>
      </c>
      <c r="H995" s="50" t="s">
        <v>217</v>
      </c>
      <c r="I995" s="54" t="s">
        <v>621</v>
      </c>
      <c r="J995" s="56" t="s">
        <v>219</v>
      </c>
      <c r="K995" s="50" t="s">
        <v>78</v>
      </c>
      <c r="L995" s="50" t="s">
        <v>220</v>
      </c>
      <c r="M995" s="50" t="s">
        <v>57</v>
      </c>
      <c r="N995" s="58" t="s">
        <v>17180</v>
      </c>
      <c r="O995" s="66">
        <v>40319</v>
      </c>
      <c r="P995" s="58" t="s">
        <v>625</v>
      </c>
      <c r="Q995" s="126">
        <v>1775</v>
      </c>
      <c r="R995" s="50" t="s">
        <v>245</v>
      </c>
      <c r="S995" s="60" t="s">
        <v>60</v>
      </c>
      <c r="T995" s="48" t="s">
        <v>17168</v>
      </c>
      <c r="U995" s="50" t="s">
        <v>62</v>
      </c>
      <c r="V995" s="58" t="s">
        <v>17169</v>
      </c>
      <c r="W995" s="62" t="s">
        <v>225</v>
      </c>
      <c r="X995" s="62" t="s">
        <v>226</v>
      </c>
      <c r="Y995" s="62">
        <v>41247</v>
      </c>
      <c r="Z995" s="50">
        <v>100</v>
      </c>
      <c r="AA995" s="126">
        <v>847</v>
      </c>
      <c r="AB995" s="50" t="s">
        <v>66</v>
      </c>
      <c r="AC995" s="126">
        <v>242202</v>
      </c>
      <c r="AD995" s="50" t="s">
        <v>499</v>
      </c>
      <c r="AE995" s="58" t="s">
        <v>255</v>
      </c>
      <c r="AF995" s="58" t="s">
        <v>236</v>
      </c>
      <c r="AG995" s="50" t="s">
        <v>229</v>
      </c>
      <c r="AH995" s="50">
        <v>3.41</v>
      </c>
      <c r="AI995" s="50">
        <v>30.79</v>
      </c>
      <c r="AJ995" s="50">
        <v>34.200000000000003</v>
      </c>
      <c r="AK995" s="58">
        <v>12.02</v>
      </c>
      <c r="AL995" s="26">
        <f t="shared" si="40"/>
        <v>9.9707602339181287E-2</v>
      </c>
      <c r="AM995" s="56" t="s">
        <v>230</v>
      </c>
      <c r="AN995" s="50" t="s">
        <v>231</v>
      </c>
      <c r="AO995" s="50" t="s">
        <v>232</v>
      </c>
      <c r="AP995" s="46" t="s">
        <v>16963</v>
      </c>
      <c r="AQ995" s="27" t="str">
        <f t="shared" si="38"/>
        <v>Record Complete</v>
      </c>
      <c r="AR995" s="54"/>
      <c r="AS995" s="5" t="str">
        <f t="shared" si="39"/>
        <v/>
      </c>
      <c r="AT995" t="s">
        <v>17200</v>
      </c>
    </row>
    <row r="996" spans="1:46" ht="15.75" thickBot="1" x14ac:dyDescent="0.3">
      <c r="A996" s="47" t="s">
        <v>17179</v>
      </c>
      <c r="B996" s="49">
        <v>7508</v>
      </c>
      <c r="C996" s="49" t="s">
        <v>213</v>
      </c>
      <c r="D996" s="49" t="s">
        <v>327</v>
      </c>
      <c r="E996" s="51" t="str">
        <f ca="1">IF(ISERROR(INDIRECT(CONCATENATE("FIPs_codes!",ADDRESS((MATCH($D996,INDIRECT($C996),0)+MATCH($C996,FIPs_codes!$G$1:$G$3296,0)-1),COLUMN(FIPs_codes!A994))))),"",INDIRECT(CONCATENATE("FIPs_codes!",ADDRESS((MATCH($D996,INDIRECT($C996),0)+MATCH($C996,FIPs_codes!$G$1:$G$3296,0)-1),COLUMN(FIPs_codes!A994)))))</f>
        <v>40149</v>
      </c>
      <c r="F996" s="51">
        <f ca="1">IF(ISERROR(INDIRECT(CONCATENATE("FIPs_codes!",ADDRESS((MATCH($D996,INDIRECT($C996),0)+MATCH($C996,FIPs_codes!$G$1:$G$3296,0)-1),COLUMN(FIPs_codes!C994))))),"",INDIRECT(CONCATENATE("FIPs_codes!",ADDRESS((MATCH($D996,INDIRECT($C996),0)+MATCH($C996,FIPs_codes!$G$1:$G$3296,0)-1),COLUMN(FIPs_codes!C994)))))</f>
        <v>6</v>
      </c>
      <c r="G996" s="49" t="s">
        <v>216</v>
      </c>
      <c r="H996" s="49" t="s">
        <v>217</v>
      </c>
      <c r="I996" s="53" t="s">
        <v>621</v>
      </c>
      <c r="J996" s="55" t="s">
        <v>219</v>
      </c>
      <c r="K996" s="49" t="s">
        <v>78</v>
      </c>
      <c r="L996" s="49" t="s">
        <v>220</v>
      </c>
      <c r="M996" s="49" t="s">
        <v>57</v>
      </c>
      <c r="N996" s="57" t="s">
        <v>17180</v>
      </c>
      <c r="O996" s="65">
        <v>40311</v>
      </c>
      <c r="P996" s="57" t="s">
        <v>626</v>
      </c>
      <c r="Q996" s="128">
        <v>1775</v>
      </c>
      <c r="R996" s="49" t="s">
        <v>245</v>
      </c>
      <c r="S996" s="59" t="s">
        <v>60</v>
      </c>
      <c r="T996" s="47" t="s">
        <v>17168</v>
      </c>
      <c r="U996" s="49" t="s">
        <v>62</v>
      </c>
      <c r="V996" s="57" t="s">
        <v>17169</v>
      </c>
      <c r="W996" s="61" t="s">
        <v>225</v>
      </c>
      <c r="X996" s="61" t="s">
        <v>226</v>
      </c>
      <c r="Y996" s="61">
        <v>41415</v>
      </c>
      <c r="Z996" s="49">
        <v>96</v>
      </c>
      <c r="AA996" s="128">
        <v>847</v>
      </c>
      <c r="AB996" s="49" t="s">
        <v>66</v>
      </c>
      <c r="AC996" s="128">
        <v>239967</v>
      </c>
      <c r="AD996" s="49" t="s">
        <v>499</v>
      </c>
      <c r="AE996" s="57" t="s">
        <v>255</v>
      </c>
      <c r="AF996" s="57" t="s">
        <v>236</v>
      </c>
      <c r="AG996" s="49" t="s">
        <v>229</v>
      </c>
      <c r="AH996" s="49">
        <v>1.46</v>
      </c>
      <c r="AI996" s="49">
        <v>31.43</v>
      </c>
      <c r="AJ996" s="49">
        <v>32.69</v>
      </c>
      <c r="AK996" s="57">
        <v>12.06</v>
      </c>
      <c r="AL996" s="150">
        <f t="shared" si="40"/>
        <v>4.4390392216479169E-2</v>
      </c>
      <c r="AM996" s="55" t="s">
        <v>230</v>
      </c>
      <c r="AN996" s="49" t="s">
        <v>231</v>
      </c>
      <c r="AO996" s="49" t="s">
        <v>232</v>
      </c>
      <c r="AP996" s="63" t="s">
        <v>233</v>
      </c>
      <c r="AQ996" s="27" t="str">
        <f t="shared" si="38"/>
        <v>Record Complete</v>
      </c>
      <c r="AR996" s="53"/>
      <c r="AS996" s="5" t="str">
        <f t="shared" si="39"/>
        <v/>
      </c>
      <c r="AT996" t="s">
        <v>17200</v>
      </c>
    </row>
    <row r="997" spans="1:46" ht="15.75" thickBot="1" x14ac:dyDescent="0.3">
      <c r="A997" s="48" t="s">
        <v>17179</v>
      </c>
      <c r="B997" s="50">
        <v>7508</v>
      </c>
      <c r="C997" s="50" t="s">
        <v>213</v>
      </c>
      <c r="D997" s="50" t="s">
        <v>327</v>
      </c>
      <c r="E997" s="51" t="str">
        <f ca="1">IF(ISERROR(INDIRECT(CONCATENATE("FIPs_codes!",ADDRESS((MATCH($D997,INDIRECT($C997),0)+MATCH($C997,FIPs_codes!$G$1:$G$3296,0)-1),COLUMN(FIPs_codes!A995))))),"",INDIRECT(CONCATENATE("FIPs_codes!",ADDRESS((MATCH($D997,INDIRECT($C997),0)+MATCH($C997,FIPs_codes!$G$1:$G$3296,0)-1),COLUMN(FIPs_codes!A995)))))</f>
        <v>40149</v>
      </c>
      <c r="F997" s="51">
        <f ca="1">IF(ISERROR(INDIRECT(CONCATENATE("FIPs_codes!",ADDRESS((MATCH($D997,INDIRECT($C997),0)+MATCH($C997,FIPs_codes!$G$1:$G$3296,0)-1),COLUMN(FIPs_codes!C995))))),"",INDIRECT(CONCATENATE("FIPs_codes!",ADDRESS((MATCH($D997,INDIRECT($C997),0)+MATCH($C997,FIPs_codes!$G$1:$G$3296,0)-1),COLUMN(FIPs_codes!C995)))))</f>
        <v>6</v>
      </c>
      <c r="G997" s="50" t="s">
        <v>216</v>
      </c>
      <c r="H997" s="50" t="s">
        <v>217</v>
      </c>
      <c r="I997" s="54" t="s">
        <v>621</v>
      </c>
      <c r="J997" s="56" t="s">
        <v>219</v>
      </c>
      <c r="K997" s="50" t="s">
        <v>78</v>
      </c>
      <c r="L997" s="50" t="s">
        <v>220</v>
      </c>
      <c r="M997" s="50" t="s">
        <v>57</v>
      </c>
      <c r="N997" s="58" t="s">
        <v>17180</v>
      </c>
      <c r="O997" s="66">
        <v>40311</v>
      </c>
      <c r="P997" s="58" t="s">
        <v>626</v>
      </c>
      <c r="Q997" s="126">
        <v>1775</v>
      </c>
      <c r="R997" s="50" t="s">
        <v>245</v>
      </c>
      <c r="S997" s="60" t="s">
        <v>60</v>
      </c>
      <c r="T997" s="48" t="s">
        <v>17168</v>
      </c>
      <c r="U997" s="50" t="s">
        <v>62</v>
      </c>
      <c r="V997" s="58" t="s">
        <v>17169</v>
      </c>
      <c r="W997" s="62" t="s">
        <v>225</v>
      </c>
      <c r="X997" s="62" t="s">
        <v>226</v>
      </c>
      <c r="Y997" s="62">
        <v>41415</v>
      </c>
      <c r="Z997" s="50">
        <v>96</v>
      </c>
      <c r="AA997" s="126">
        <v>847</v>
      </c>
      <c r="AB997" s="50" t="s">
        <v>66</v>
      </c>
      <c r="AC997" s="126">
        <v>241036</v>
      </c>
      <c r="AD997" s="50" t="s">
        <v>499</v>
      </c>
      <c r="AE997" s="58" t="s">
        <v>255</v>
      </c>
      <c r="AF997" s="58" t="s">
        <v>236</v>
      </c>
      <c r="AG997" s="50" t="s">
        <v>229</v>
      </c>
      <c r="AH997" s="50">
        <v>1.34</v>
      </c>
      <c r="AI997" s="50">
        <v>31.8</v>
      </c>
      <c r="AJ997" s="50">
        <v>33.14</v>
      </c>
      <c r="AK997" s="58">
        <v>12.1</v>
      </c>
      <c r="AL997" s="26">
        <f t="shared" si="40"/>
        <v>4.0434520217260107E-2</v>
      </c>
      <c r="AM997" s="56" t="s">
        <v>230</v>
      </c>
      <c r="AN997" s="50" t="s">
        <v>231</v>
      </c>
      <c r="AO997" s="50" t="s">
        <v>232</v>
      </c>
      <c r="AP997" s="46" t="s">
        <v>16963</v>
      </c>
      <c r="AQ997" s="27" t="str">
        <f t="shared" si="38"/>
        <v>Record Complete</v>
      </c>
      <c r="AR997" s="54"/>
      <c r="AS997" s="5" t="str">
        <f t="shared" si="39"/>
        <v/>
      </c>
      <c r="AT997" t="s">
        <v>17200</v>
      </c>
    </row>
    <row r="998" spans="1:46" ht="15.75" thickBot="1" x14ac:dyDescent="0.3">
      <c r="A998" s="47" t="s">
        <v>17179</v>
      </c>
      <c r="B998" s="49">
        <v>7508</v>
      </c>
      <c r="C998" s="49" t="s">
        <v>213</v>
      </c>
      <c r="D998" s="49" t="s">
        <v>327</v>
      </c>
      <c r="E998" s="51" t="str">
        <f ca="1">IF(ISERROR(INDIRECT(CONCATENATE("FIPs_codes!",ADDRESS((MATCH($D998,INDIRECT($C998),0)+MATCH($C998,FIPs_codes!$G$1:$G$3296,0)-1),COLUMN(FIPs_codes!A996))))),"",INDIRECT(CONCATENATE("FIPs_codes!",ADDRESS((MATCH($D998,INDIRECT($C998),0)+MATCH($C998,FIPs_codes!$G$1:$G$3296,0)-1),COLUMN(FIPs_codes!A996)))))</f>
        <v>40149</v>
      </c>
      <c r="F998" s="51">
        <f ca="1">IF(ISERROR(INDIRECT(CONCATENATE("FIPs_codes!",ADDRESS((MATCH($D998,INDIRECT($C998),0)+MATCH($C998,FIPs_codes!$G$1:$G$3296,0)-1),COLUMN(FIPs_codes!C996))))),"",INDIRECT(CONCATENATE("FIPs_codes!",ADDRESS((MATCH($D998,INDIRECT($C998),0)+MATCH($C998,FIPs_codes!$G$1:$G$3296,0)-1),COLUMN(FIPs_codes!C996)))))</f>
        <v>6</v>
      </c>
      <c r="G998" s="49" t="s">
        <v>216</v>
      </c>
      <c r="H998" s="49" t="s">
        <v>217</v>
      </c>
      <c r="I998" s="53" t="s">
        <v>621</v>
      </c>
      <c r="J998" s="55" t="s">
        <v>219</v>
      </c>
      <c r="K998" s="49" t="s">
        <v>78</v>
      </c>
      <c r="L998" s="49" t="s">
        <v>220</v>
      </c>
      <c r="M998" s="49" t="s">
        <v>57</v>
      </c>
      <c r="N998" s="57" t="s">
        <v>17180</v>
      </c>
      <c r="O998" s="65">
        <v>40311</v>
      </c>
      <c r="P998" s="57" t="s">
        <v>626</v>
      </c>
      <c r="Q998" s="128">
        <v>1775</v>
      </c>
      <c r="R998" s="49" t="s">
        <v>245</v>
      </c>
      <c r="S998" s="59" t="s">
        <v>60</v>
      </c>
      <c r="T998" s="47" t="s">
        <v>17168</v>
      </c>
      <c r="U998" s="49" t="s">
        <v>62</v>
      </c>
      <c r="V998" s="57" t="s">
        <v>17169</v>
      </c>
      <c r="W998" s="61" t="s">
        <v>225</v>
      </c>
      <c r="X998" s="61" t="s">
        <v>226</v>
      </c>
      <c r="Y998" s="61">
        <v>41415</v>
      </c>
      <c r="Z998" s="49">
        <v>96</v>
      </c>
      <c r="AA998" s="128">
        <v>847</v>
      </c>
      <c r="AB998" s="49" t="s">
        <v>66</v>
      </c>
      <c r="AC998" s="128">
        <v>241886</v>
      </c>
      <c r="AD998" s="49" t="s">
        <v>499</v>
      </c>
      <c r="AE998" s="57" t="s">
        <v>255</v>
      </c>
      <c r="AF998" s="57" t="s">
        <v>236</v>
      </c>
      <c r="AG998" s="49" t="s">
        <v>229</v>
      </c>
      <c r="AH998" s="49">
        <v>1.4</v>
      </c>
      <c r="AI998" s="49">
        <v>32.229999999999997</v>
      </c>
      <c r="AJ998" s="49">
        <v>33.630000000000003</v>
      </c>
      <c r="AK998" s="57">
        <v>12.12</v>
      </c>
      <c r="AL998" s="26">
        <f t="shared" si="40"/>
        <v>4.1629497472494802E-2</v>
      </c>
      <c r="AM998" s="55" t="s">
        <v>230</v>
      </c>
      <c r="AN998" s="49" t="s">
        <v>231</v>
      </c>
      <c r="AO998" s="49" t="s">
        <v>232</v>
      </c>
      <c r="AP998" s="63" t="s">
        <v>233</v>
      </c>
      <c r="AQ998" s="27" t="str">
        <f t="shared" si="38"/>
        <v>Record Complete</v>
      </c>
      <c r="AR998" s="53"/>
      <c r="AS998" s="5" t="str">
        <f t="shared" si="39"/>
        <v/>
      </c>
      <c r="AT998" t="s">
        <v>17200</v>
      </c>
    </row>
    <row r="999" spans="1:46" ht="15.75" thickBot="1" x14ac:dyDescent="0.3">
      <c r="A999" s="48" t="s">
        <v>17179</v>
      </c>
      <c r="B999" s="50">
        <v>7508</v>
      </c>
      <c r="C999" s="50" t="s">
        <v>213</v>
      </c>
      <c r="D999" s="50" t="s">
        <v>327</v>
      </c>
      <c r="E999" s="51" t="str">
        <f ca="1">IF(ISERROR(INDIRECT(CONCATENATE("FIPs_codes!",ADDRESS((MATCH($D999,INDIRECT($C999),0)+MATCH($C999,FIPs_codes!$G$1:$G$3296,0)-1),COLUMN(FIPs_codes!A997))))),"",INDIRECT(CONCATENATE("FIPs_codes!",ADDRESS((MATCH($D999,INDIRECT($C999),0)+MATCH($C999,FIPs_codes!$G$1:$G$3296,0)-1),COLUMN(FIPs_codes!A997)))))</f>
        <v>40149</v>
      </c>
      <c r="F999" s="51">
        <f ca="1">IF(ISERROR(INDIRECT(CONCATENATE("FIPs_codes!",ADDRESS((MATCH($D999,INDIRECT($C999),0)+MATCH($C999,FIPs_codes!$G$1:$G$3296,0)-1),COLUMN(FIPs_codes!C997))))),"",INDIRECT(CONCATENATE("FIPs_codes!",ADDRESS((MATCH($D999,INDIRECT($C999),0)+MATCH($C999,FIPs_codes!$G$1:$G$3296,0)-1),COLUMN(FIPs_codes!C997)))))</f>
        <v>6</v>
      </c>
      <c r="G999" s="50" t="s">
        <v>216</v>
      </c>
      <c r="H999" s="50" t="s">
        <v>217</v>
      </c>
      <c r="I999" s="54" t="s">
        <v>621</v>
      </c>
      <c r="J999" s="56" t="s">
        <v>219</v>
      </c>
      <c r="K999" s="50" t="s">
        <v>78</v>
      </c>
      <c r="L999" s="50" t="s">
        <v>220</v>
      </c>
      <c r="M999" s="50" t="s">
        <v>57</v>
      </c>
      <c r="N999" s="58" t="s">
        <v>17180</v>
      </c>
      <c r="O999" s="66">
        <v>39967</v>
      </c>
      <c r="P999" s="58" t="s">
        <v>17181</v>
      </c>
      <c r="Q999" s="126">
        <v>1775</v>
      </c>
      <c r="R999" s="50" t="s">
        <v>245</v>
      </c>
      <c r="S999" s="60" t="s">
        <v>60</v>
      </c>
      <c r="T999" s="48" t="s">
        <v>17168</v>
      </c>
      <c r="U999" s="50" t="s">
        <v>62</v>
      </c>
      <c r="V999" s="58" t="s">
        <v>17169</v>
      </c>
      <c r="W999" s="62" t="s">
        <v>225</v>
      </c>
      <c r="X999" s="62" t="s">
        <v>226</v>
      </c>
      <c r="Y999" s="62">
        <v>41415</v>
      </c>
      <c r="Z999" s="50">
        <v>94</v>
      </c>
      <c r="AA999" s="126">
        <v>847</v>
      </c>
      <c r="AB999" s="50" t="s">
        <v>66</v>
      </c>
      <c r="AC999" s="126">
        <v>274907</v>
      </c>
      <c r="AD999" s="50" t="s">
        <v>499</v>
      </c>
      <c r="AE999" s="58" t="s">
        <v>255</v>
      </c>
      <c r="AF999" s="58" t="s">
        <v>236</v>
      </c>
      <c r="AG999" s="50" t="s">
        <v>229</v>
      </c>
      <c r="AH999" s="50">
        <v>2.35</v>
      </c>
      <c r="AI999" s="50">
        <v>37.65</v>
      </c>
      <c r="AJ999" s="50">
        <v>40</v>
      </c>
      <c r="AK999" s="58">
        <v>11.76</v>
      </c>
      <c r="AL999" s="26">
        <f t="shared" si="40"/>
        <v>5.8750000000000004E-2</v>
      </c>
      <c r="AM999" s="56" t="s">
        <v>230</v>
      </c>
      <c r="AN999" s="50" t="s">
        <v>231</v>
      </c>
      <c r="AO999" s="50" t="s">
        <v>232</v>
      </c>
      <c r="AP999" s="46" t="s">
        <v>16963</v>
      </c>
      <c r="AQ999" s="27" t="str">
        <f t="shared" si="38"/>
        <v>Record Complete</v>
      </c>
      <c r="AR999" s="54"/>
      <c r="AS999" s="5" t="str">
        <f t="shared" si="39"/>
        <v/>
      </c>
      <c r="AT999" t="s">
        <v>17200</v>
      </c>
    </row>
    <row r="1000" spans="1:46" ht="15.75" thickBot="1" x14ac:dyDescent="0.3">
      <c r="A1000" s="30" t="s">
        <v>17179</v>
      </c>
      <c r="B1000" s="32">
        <v>7508</v>
      </c>
      <c r="C1000" s="32" t="s">
        <v>213</v>
      </c>
      <c r="D1000" s="32" t="s">
        <v>327</v>
      </c>
      <c r="E1000" s="51" t="str">
        <f ca="1">IF(ISERROR(INDIRECT(CONCATENATE("FIPs_codes!",ADDRESS((MATCH($D1000,INDIRECT($C1000),0)+MATCH($C1000,FIPs_codes!$G$1:$G$3296,0)-1),COLUMN(FIPs_codes!A998))))),"",INDIRECT(CONCATENATE("FIPs_codes!",ADDRESS((MATCH($D1000,INDIRECT($C1000),0)+MATCH($C1000,FIPs_codes!$G$1:$G$3296,0)-1),COLUMN(FIPs_codes!A998)))))</f>
        <v>40149</v>
      </c>
      <c r="F1000" s="51">
        <f ca="1">IF(ISERROR(INDIRECT(CONCATENATE("FIPs_codes!",ADDRESS((MATCH($D1000,INDIRECT($C1000),0)+MATCH($C1000,FIPs_codes!$G$1:$G$3296,0)-1),COLUMN(FIPs_codes!C998))))),"",INDIRECT(CONCATENATE("FIPs_codes!",ADDRESS((MATCH($D1000,INDIRECT($C1000),0)+MATCH($C1000,FIPs_codes!$G$1:$G$3296,0)-1),COLUMN(FIPs_codes!C998)))))</f>
        <v>6</v>
      </c>
      <c r="G1000" s="32" t="s">
        <v>216</v>
      </c>
      <c r="H1000" s="32" t="s">
        <v>217</v>
      </c>
      <c r="I1000" s="36" t="s">
        <v>621</v>
      </c>
      <c r="J1000" s="38" t="s">
        <v>219</v>
      </c>
      <c r="K1000" s="32" t="s">
        <v>78</v>
      </c>
      <c r="L1000" s="32" t="s">
        <v>220</v>
      </c>
      <c r="M1000" s="32" t="s">
        <v>57</v>
      </c>
      <c r="N1000" s="40" t="s">
        <v>17180</v>
      </c>
      <c r="O1000" s="231">
        <v>39967</v>
      </c>
      <c r="P1000" s="40" t="s">
        <v>17181</v>
      </c>
      <c r="Q1000" s="125">
        <v>1775</v>
      </c>
      <c r="R1000" s="32" t="s">
        <v>245</v>
      </c>
      <c r="S1000" s="42" t="s">
        <v>60</v>
      </c>
      <c r="T1000" s="30" t="s">
        <v>17168</v>
      </c>
      <c r="U1000" s="32" t="s">
        <v>62</v>
      </c>
      <c r="V1000" s="40" t="s">
        <v>17169</v>
      </c>
      <c r="W1000" s="44" t="s">
        <v>225</v>
      </c>
      <c r="X1000" s="44" t="s">
        <v>226</v>
      </c>
      <c r="Y1000" s="44">
        <v>41415</v>
      </c>
      <c r="Z1000" s="32">
        <v>94</v>
      </c>
      <c r="AA1000" s="125">
        <v>847</v>
      </c>
      <c r="AB1000" s="32" t="s">
        <v>66</v>
      </c>
      <c r="AC1000" s="125">
        <v>236452</v>
      </c>
      <c r="AD1000" s="32" t="s">
        <v>499</v>
      </c>
      <c r="AE1000" s="40" t="s">
        <v>255</v>
      </c>
      <c r="AF1000" s="40" t="s">
        <v>236</v>
      </c>
      <c r="AG1000" s="32" t="s">
        <v>229</v>
      </c>
      <c r="AH1000" s="32">
        <v>2.13</v>
      </c>
      <c r="AI1000" s="32">
        <v>38.03</v>
      </c>
      <c r="AJ1000" s="32">
        <v>40.159999999999997</v>
      </c>
      <c r="AK1000" s="40">
        <v>11.82</v>
      </c>
      <c r="AL1000" s="26">
        <f t="shared" si="40"/>
        <v>5.3037848605577684E-2</v>
      </c>
      <c r="AM1000" s="38" t="s">
        <v>230</v>
      </c>
      <c r="AN1000" s="32" t="s">
        <v>231</v>
      </c>
      <c r="AO1000" s="32" t="s">
        <v>232</v>
      </c>
      <c r="AP1000" s="46" t="s">
        <v>16963</v>
      </c>
      <c r="AQ1000" s="27" t="str">
        <f t="shared" si="38"/>
        <v>Record Complete</v>
      </c>
      <c r="AR1000" s="36"/>
      <c r="AS1000" s="5" t="str">
        <f t="shared" si="39"/>
        <v/>
      </c>
      <c r="AT1000" t="s">
        <v>17200</v>
      </c>
    </row>
    <row r="1001" spans="1:46" ht="15.75" thickBot="1" x14ac:dyDescent="0.3">
      <c r="A1001" s="29" t="s">
        <v>17179</v>
      </c>
      <c r="B1001" s="31">
        <v>7508</v>
      </c>
      <c r="C1001" s="31" t="s">
        <v>213</v>
      </c>
      <c r="D1001" s="31" t="s">
        <v>327</v>
      </c>
      <c r="E1001" s="51" t="str">
        <f ca="1">IF(ISERROR(INDIRECT(CONCATENATE("FIPs_codes!",ADDRESS((MATCH($D1001,INDIRECT($C1001),0)+MATCH($C1001,FIPs_codes!$G$1:$G$3296,0)-1),COLUMN(FIPs_codes!A999))))),"",INDIRECT(CONCATENATE("FIPs_codes!",ADDRESS((MATCH($D1001,INDIRECT($C1001),0)+MATCH($C1001,FIPs_codes!$G$1:$G$3296,0)-1),COLUMN(FIPs_codes!A999)))))</f>
        <v>40149</v>
      </c>
      <c r="F1001" s="51">
        <f ca="1">IF(ISERROR(INDIRECT(CONCATENATE("FIPs_codes!",ADDRESS((MATCH($D1001,INDIRECT($C1001),0)+MATCH($C1001,FIPs_codes!$G$1:$G$3296,0)-1),COLUMN(FIPs_codes!C999))))),"",INDIRECT(CONCATENATE("FIPs_codes!",ADDRESS((MATCH($D1001,INDIRECT($C1001),0)+MATCH($C1001,FIPs_codes!$G$1:$G$3296,0)-1),COLUMN(FIPs_codes!C999)))))</f>
        <v>6</v>
      </c>
      <c r="G1001" s="31" t="s">
        <v>216</v>
      </c>
      <c r="H1001" s="31" t="s">
        <v>217</v>
      </c>
      <c r="I1001" s="35" t="s">
        <v>621</v>
      </c>
      <c r="J1001" s="37" t="s">
        <v>219</v>
      </c>
      <c r="K1001" s="31" t="s">
        <v>78</v>
      </c>
      <c r="L1001" s="31" t="s">
        <v>220</v>
      </c>
      <c r="M1001" s="31" t="s">
        <v>57</v>
      </c>
      <c r="N1001" s="39" t="s">
        <v>17180</v>
      </c>
      <c r="O1001" s="232">
        <v>39967</v>
      </c>
      <c r="P1001" s="39" t="s">
        <v>17181</v>
      </c>
      <c r="Q1001" s="240">
        <v>1775</v>
      </c>
      <c r="R1001" s="31" t="s">
        <v>245</v>
      </c>
      <c r="S1001" s="41" t="s">
        <v>60</v>
      </c>
      <c r="T1001" s="29" t="s">
        <v>17168</v>
      </c>
      <c r="U1001" s="31" t="s">
        <v>62</v>
      </c>
      <c r="V1001" s="39" t="s">
        <v>17169</v>
      </c>
      <c r="W1001" s="43" t="s">
        <v>225</v>
      </c>
      <c r="X1001" s="43" t="s">
        <v>226</v>
      </c>
      <c r="Y1001" s="43">
        <v>41415</v>
      </c>
      <c r="Z1001" s="31">
        <v>94</v>
      </c>
      <c r="AA1001" s="240">
        <v>847</v>
      </c>
      <c r="AB1001" s="31" t="s">
        <v>66</v>
      </c>
      <c r="AC1001" s="240">
        <v>232636</v>
      </c>
      <c r="AD1001" s="31" t="s">
        <v>499</v>
      </c>
      <c r="AE1001" s="39" t="s">
        <v>255</v>
      </c>
      <c r="AF1001" s="39" t="s">
        <v>236</v>
      </c>
      <c r="AG1001" s="31" t="s">
        <v>229</v>
      </c>
      <c r="AH1001" s="31">
        <v>2.2999999999999998</v>
      </c>
      <c r="AI1001" s="31">
        <v>38</v>
      </c>
      <c r="AJ1001" s="31">
        <v>40.299999999999997</v>
      </c>
      <c r="AK1001" s="39">
        <v>11.71</v>
      </c>
      <c r="AL1001" s="26">
        <f t="shared" si="40"/>
        <v>5.7071960297766747E-2</v>
      </c>
      <c r="AM1001" s="37" t="s">
        <v>230</v>
      </c>
      <c r="AN1001" s="31" t="s">
        <v>231</v>
      </c>
      <c r="AO1001" s="31" t="s">
        <v>232</v>
      </c>
      <c r="AP1001" s="63" t="s">
        <v>233</v>
      </c>
      <c r="AQ1001" s="27" t="str">
        <f t="shared" si="38"/>
        <v>Record Complete</v>
      </c>
      <c r="AR1001" s="35"/>
      <c r="AS1001" s="5" t="str">
        <f t="shared" si="39"/>
        <v/>
      </c>
      <c r="AT1001" t="s">
        <v>17200</v>
      </c>
    </row>
    <row r="1002" spans="1:46" ht="15.75" thickBot="1" x14ac:dyDescent="0.3">
      <c r="A1002" s="30" t="s">
        <v>17179</v>
      </c>
      <c r="B1002" s="32">
        <v>7508</v>
      </c>
      <c r="C1002" s="32" t="s">
        <v>213</v>
      </c>
      <c r="D1002" s="32" t="s">
        <v>327</v>
      </c>
      <c r="E1002" s="51" t="str">
        <f ca="1">IF(ISERROR(INDIRECT(CONCATENATE("FIPs_codes!",ADDRESS((MATCH($D1002,INDIRECT($C1002),0)+MATCH($C1002,FIPs_codes!$G$1:$G$3296,0)-1),COLUMN(FIPs_codes!A1000))))),"",INDIRECT(CONCATENATE("FIPs_codes!",ADDRESS((MATCH($D1002,INDIRECT($C1002),0)+MATCH($C1002,FIPs_codes!$G$1:$G$3296,0)-1),COLUMN(FIPs_codes!A1000)))))</f>
        <v>40149</v>
      </c>
      <c r="F1002" s="51">
        <f ca="1">IF(ISERROR(INDIRECT(CONCATENATE("FIPs_codes!",ADDRESS((MATCH($D1002,INDIRECT($C1002),0)+MATCH($C1002,FIPs_codes!$G$1:$G$3296,0)-1),COLUMN(FIPs_codes!C1000))))),"",INDIRECT(CONCATENATE("FIPs_codes!",ADDRESS((MATCH($D1002,INDIRECT($C1002),0)+MATCH($C1002,FIPs_codes!$G$1:$G$3296,0)-1),COLUMN(FIPs_codes!C1000)))))</f>
        <v>6</v>
      </c>
      <c r="G1002" s="32" t="s">
        <v>216</v>
      </c>
      <c r="H1002" s="32" t="s">
        <v>217</v>
      </c>
      <c r="I1002" s="36" t="s">
        <v>621</v>
      </c>
      <c r="J1002" s="38" t="s">
        <v>219</v>
      </c>
      <c r="K1002" s="32" t="s">
        <v>78</v>
      </c>
      <c r="L1002" s="32" t="s">
        <v>220</v>
      </c>
      <c r="M1002" s="32" t="s">
        <v>57</v>
      </c>
      <c r="N1002" s="40" t="s">
        <v>17180</v>
      </c>
      <c r="O1002" s="231">
        <v>39952</v>
      </c>
      <c r="P1002" s="40" t="s">
        <v>624</v>
      </c>
      <c r="Q1002" s="125">
        <v>1775</v>
      </c>
      <c r="R1002" s="32" t="s">
        <v>245</v>
      </c>
      <c r="S1002" s="42" t="s">
        <v>60</v>
      </c>
      <c r="T1002" s="30" t="s">
        <v>17168</v>
      </c>
      <c r="U1002" s="32" t="s">
        <v>62</v>
      </c>
      <c r="V1002" s="40" t="s">
        <v>17169</v>
      </c>
      <c r="W1002" s="44" t="s">
        <v>225</v>
      </c>
      <c r="X1002" s="44" t="s">
        <v>226</v>
      </c>
      <c r="Y1002" s="44">
        <v>41416</v>
      </c>
      <c r="Z1002" s="32">
        <v>98</v>
      </c>
      <c r="AA1002" s="125">
        <v>847</v>
      </c>
      <c r="AB1002" s="32" t="s">
        <v>66</v>
      </c>
      <c r="AC1002" s="125">
        <v>262953</v>
      </c>
      <c r="AD1002" s="32" t="s">
        <v>499</v>
      </c>
      <c r="AE1002" s="40" t="s">
        <v>255</v>
      </c>
      <c r="AF1002" s="40" t="s">
        <v>236</v>
      </c>
      <c r="AG1002" s="32" t="s">
        <v>229</v>
      </c>
      <c r="AH1002" s="32">
        <v>4.75</v>
      </c>
      <c r="AI1002" s="32">
        <v>24.54</v>
      </c>
      <c r="AJ1002" s="32">
        <v>29.29</v>
      </c>
      <c r="AK1002" s="40">
        <v>12.15</v>
      </c>
      <c r="AL1002" s="150">
        <f t="shared" si="40"/>
        <v>0.16217138955274837</v>
      </c>
      <c r="AM1002" s="38" t="s">
        <v>230</v>
      </c>
      <c r="AN1002" s="32" t="s">
        <v>231</v>
      </c>
      <c r="AO1002" s="32" t="s">
        <v>232</v>
      </c>
      <c r="AP1002" s="46" t="s">
        <v>16963</v>
      </c>
      <c r="AQ1002" s="27" t="str">
        <f t="shared" si="38"/>
        <v>Record Complete</v>
      </c>
      <c r="AR1002" s="36"/>
      <c r="AS1002" s="5" t="str">
        <f t="shared" si="39"/>
        <v/>
      </c>
      <c r="AT1002" t="s">
        <v>17200</v>
      </c>
    </row>
    <row r="1003" spans="1:46" ht="15.75" thickBot="1" x14ac:dyDescent="0.3">
      <c r="A1003" s="29" t="s">
        <v>17179</v>
      </c>
      <c r="B1003" s="31">
        <v>7508</v>
      </c>
      <c r="C1003" s="31" t="s">
        <v>213</v>
      </c>
      <c r="D1003" s="31" t="s">
        <v>327</v>
      </c>
      <c r="E1003" s="51" t="str">
        <f ca="1">IF(ISERROR(INDIRECT(CONCATENATE("FIPs_codes!",ADDRESS((MATCH($D1003,INDIRECT($C1003),0)+MATCH($C1003,FIPs_codes!$G$1:$G$3296,0)-1),COLUMN(FIPs_codes!A1001))))),"",INDIRECT(CONCATENATE("FIPs_codes!",ADDRESS((MATCH($D1003,INDIRECT($C1003),0)+MATCH($C1003,FIPs_codes!$G$1:$G$3296,0)-1),COLUMN(FIPs_codes!A1001)))))</f>
        <v>40149</v>
      </c>
      <c r="F1003" s="51">
        <f ca="1">IF(ISERROR(INDIRECT(CONCATENATE("FIPs_codes!",ADDRESS((MATCH($D1003,INDIRECT($C1003),0)+MATCH($C1003,FIPs_codes!$G$1:$G$3296,0)-1),COLUMN(FIPs_codes!C1001))))),"",INDIRECT(CONCATENATE("FIPs_codes!",ADDRESS((MATCH($D1003,INDIRECT($C1003),0)+MATCH($C1003,FIPs_codes!$G$1:$G$3296,0)-1),COLUMN(FIPs_codes!C1001)))))</f>
        <v>6</v>
      </c>
      <c r="G1003" s="31" t="s">
        <v>216</v>
      </c>
      <c r="H1003" s="31" t="s">
        <v>217</v>
      </c>
      <c r="I1003" s="35" t="s">
        <v>621</v>
      </c>
      <c r="J1003" s="37" t="s">
        <v>219</v>
      </c>
      <c r="K1003" s="31" t="s">
        <v>78</v>
      </c>
      <c r="L1003" s="31" t="s">
        <v>220</v>
      </c>
      <c r="M1003" s="31" t="s">
        <v>57</v>
      </c>
      <c r="N1003" s="39" t="s">
        <v>17180</v>
      </c>
      <c r="O1003" s="232">
        <v>39952</v>
      </c>
      <c r="P1003" s="39" t="s">
        <v>624</v>
      </c>
      <c r="Q1003" s="240">
        <v>1775</v>
      </c>
      <c r="R1003" s="31" t="s">
        <v>245</v>
      </c>
      <c r="S1003" s="41" t="s">
        <v>60</v>
      </c>
      <c r="T1003" s="29" t="s">
        <v>17168</v>
      </c>
      <c r="U1003" s="31" t="s">
        <v>62</v>
      </c>
      <c r="V1003" s="39" t="s">
        <v>17169</v>
      </c>
      <c r="W1003" s="43" t="s">
        <v>225</v>
      </c>
      <c r="X1003" s="43" t="s">
        <v>226</v>
      </c>
      <c r="Y1003" s="43">
        <v>41416</v>
      </c>
      <c r="Z1003" s="31">
        <v>98</v>
      </c>
      <c r="AA1003" s="240">
        <v>847</v>
      </c>
      <c r="AB1003" s="31" t="s">
        <v>66</v>
      </c>
      <c r="AC1003" s="240">
        <v>261845</v>
      </c>
      <c r="AD1003" s="31" t="s">
        <v>499</v>
      </c>
      <c r="AE1003" s="39" t="s">
        <v>255</v>
      </c>
      <c r="AF1003" s="39" t="s">
        <v>236</v>
      </c>
      <c r="AG1003" s="31" t="s">
        <v>229</v>
      </c>
      <c r="AH1003" s="31">
        <v>4.71</v>
      </c>
      <c r="AI1003" s="31">
        <v>24.94</v>
      </c>
      <c r="AJ1003" s="31">
        <v>29.64</v>
      </c>
      <c r="AK1003" s="39">
        <v>12.1</v>
      </c>
      <c r="AL1003" s="26">
        <f t="shared" si="40"/>
        <v>0.15885328836424956</v>
      </c>
      <c r="AM1003" s="37" t="s">
        <v>230</v>
      </c>
      <c r="AN1003" s="31" t="s">
        <v>231</v>
      </c>
      <c r="AO1003" s="31" t="s">
        <v>232</v>
      </c>
      <c r="AP1003" s="63" t="s">
        <v>233</v>
      </c>
      <c r="AQ1003" s="27" t="str">
        <f t="shared" si="38"/>
        <v>Record Complete</v>
      </c>
      <c r="AR1003" s="35"/>
      <c r="AS1003" s="5" t="str">
        <f t="shared" si="39"/>
        <v/>
      </c>
      <c r="AT1003" t="s">
        <v>17200</v>
      </c>
    </row>
    <row r="1004" spans="1:46" ht="15.75" thickBot="1" x14ac:dyDescent="0.3">
      <c r="A1004" s="47" t="s">
        <v>17179</v>
      </c>
      <c r="B1004" s="49">
        <v>7508</v>
      </c>
      <c r="C1004" s="49" t="s">
        <v>213</v>
      </c>
      <c r="D1004" s="49" t="s">
        <v>327</v>
      </c>
      <c r="E1004" s="51" t="str">
        <f ca="1">IF(ISERROR(INDIRECT(CONCATENATE("FIPs_codes!",ADDRESS((MATCH($D1004,INDIRECT($C1004),0)+MATCH($C1004,FIPs_codes!$G$1:$G$3296,0)-1),COLUMN(FIPs_codes!A1002))))),"",INDIRECT(CONCATENATE("FIPs_codes!",ADDRESS((MATCH($D1004,INDIRECT($C1004),0)+MATCH($C1004,FIPs_codes!$G$1:$G$3296,0)-1),COLUMN(FIPs_codes!A1002)))))</f>
        <v>40149</v>
      </c>
      <c r="F1004" s="51">
        <f ca="1">IF(ISERROR(INDIRECT(CONCATENATE("FIPs_codes!",ADDRESS((MATCH($D1004,INDIRECT($C1004),0)+MATCH($C1004,FIPs_codes!$G$1:$G$3296,0)-1),COLUMN(FIPs_codes!C1002))))),"",INDIRECT(CONCATENATE("FIPs_codes!",ADDRESS((MATCH($D1004,INDIRECT($C1004),0)+MATCH($C1004,FIPs_codes!$G$1:$G$3296,0)-1),COLUMN(FIPs_codes!C1002)))))</f>
        <v>6</v>
      </c>
      <c r="G1004" s="49" t="s">
        <v>216</v>
      </c>
      <c r="H1004" s="49" t="s">
        <v>217</v>
      </c>
      <c r="I1004" s="53" t="s">
        <v>621</v>
      </c>
      <c r="J1004" s="55" t="s">
        <v>219</v>
      </c>
      <c r="K1004" s="49" t="s">
        <v>78</v>
      </c>
      <c r="L1004" s="49" t="s">
        <v>220</v>
      </c>
      <c r="M1004" s="49" t="s">
        <v>57</v>
      </c>
      <c r="N1004" s="57" t="s">
        <v>17180</v>
      </c>
      <c r="O1004" s="65">
        <v>39952</v>
      </c>
      <c r="P1004" s="57" t="s">
        <v>624</v>
      </c>
      <c r="Q1004" s="128">
        <v>1775</v>
      </c>
      <c r="R1004" s="49" t="s">
        <v>245</v>
      </c>
      <c r="S1004" s="59" t="s">
        <v>60</v>
      </c>
      <c r="T1004" s="47" t="s">
        <v>17168</v>
      </c>
      <c r="U1004" s="49" t="s">
        <v>62</v>
      </c>
      <c r="V1004" s="57" t="s">
        <v>17169</v>
      </c>
      <c r="W1004" s="61" t="s">
        <v>225</v>
      </c>
      <c r="X1004" s="61" t="s">
        <v>226</v>
      </c>
      <c r="Y1004" s="61">
        <v>41416</v>
      </c>
      <c r="Z1004" s="49">
        <v>93</v>
      </c>
      <c r="AA1004" s="128">
        <v>847</v>
      </c>
      <c r="AB1004" s="49" t="s">
        <v>66</v>
      </c>
      <c r="AC1004" s="128">
        <v>247935</v>
      </c>
      <c r="AD1004" s="49" t="s">
        <v>499</v>
      </c>
      <c r="AE1004" s="57" t="s">
        <v>255</v>
      </c>
      <c r="AF1004" s="57" t="s">
        <v>236</v>
      </c>
      <c r="AG1004" s="49" t="s">
        <v>229</v>
      </c>
      <c r="AH1004" s="49">
        <v>5.53</v>
      </c>
      <c r="AI1004" s="49">
        <v>27.51</v>
      </c>
      <c r="AJ1004" s="49">
        <v>33.04</v>
      </c>
      <c r="AK1004" s="57">
        <v>12</v>
      </c>
      <c r="AL1004" s="26">
        <f t="shared" si="40"/>
        <v>0.1673728813559322</v>
      </c>
      <c r="AM1004" s="55" t="s">
        <v>230</v>
      </c>
      <c r="AN1004" s="49" t="s">
        <v>231</v>
      </c>
      <c r="AO1004" s="49" t="s">
        <v>232</v>
      </c>
      <c r="AP1004" s="63" t="s">
        <v>233</v>
      </c>
      <c r="AQ1004" s="27" t="str">
        <f t="shared" si="38"/>
        <v>Record Complete</v>
      </c>
      <c r="AR1004" s="53"/>
      <c r="AS1004" s="5" t="str">
        <f t="shared" si="39"/>
        <v/>
      </c>
      <c r="AT1004" t="s">
        <v>17200</v>
      </c>
    </row>
    <row r="1005" spans="1:46" ht="15.75" thickBot="1" x14ac:dyDescent="0.3">
      <c r="A1005" s="48" t="s">
        <v>620</v>
      </c>
      <c r="B1005" s="50">
        <v>7508</v>
      </c>
      <c r="C1005" s="50" t="s">
        <v>213</v>
      </c>
      <c r="D1005" s="50" t="s">
        <v>327</v>
      </c>
      <c r="E1005" s="51" t="str">
        <f ca="1">IF(ISERROR(INDIRECT(CONCATENATE("FIPs_codes!",ADDRESS((MATCH($D1005,INDIRECT($C1005),0)+MATCH($C1005,FIPs_codes!$G$1:$G$3296,0)-1),COLUMN(FIPs_codes!A1003))))),"",INDIRECT(CONCATENATE("FIPs_codes!",ADDRESS((MATCH($D1005,INDIRECT($C1005),0)+MATCH($C1005,FIPs_codes!$G$1:$G$3296,0)-1),COLUMN(FIPs_codes!A1003)))))</f>
        <v>40149</v>
      </c>
      <c r="F1005" s="51">
        <f ca="1">IF(ISERROR(INDIRECT(CONCATENATE("FIPs_codes!",ADDRESS((MATCH($D1005,INDIRECT($C1005),0)+MATCH($C1005,FIPs_codes!$G$1:$G$3296,0)-1),COLUMN(FIPs_codes!C1003))))),"",INDIRECT(CONCATENATE("FIPs_codes!",ADDRESS((MATCH($D1005,INDIRECT($C1005),0)+MATCH($C1005,FIPs_codes!$G$1:$G$3296,0)-1),COLUMN(FIPs_codes!C1003)))))</f>
        <v>6</v>
      </c>
      <c r="G1005" s="52" t="s">
        <v>216</v>
      </c>
      <c r="H1005" s="52" t="s">
        <v>217</v>
      </c>
      <c r="I1005" s="54" t="s">
        <v>621</v>
      </c>
      <c r="J1005" s="56" t="s">
        <v>219</v>
      </c>
      <c r="K1005" s="50" t="s">
        <v>78</v>
      </c>
      <c r="L1005" s="50" t="s">
        <v>220</v>
      </c>
      <c r="M1005" s="50" t="s">
        <v>57</v>
      </c>
      <c r="N1005" s="58" t="s">
        <v>622</v>
      </c>
      <c r="O1005" s="58">
        <v>2010</v>
      </c>
      <c r="P1005" s="58" t="s">
        <v>625</v>
      </c>
      <c r="Q1005" s="126">
        <v>1775</v>
      </c>
      <c r="R1005" s="50" t="s">
        <v>245</v>
      </c>
      <c r="S1005" s="60" t="s">
        <v>60</v>
      </c>
      <c r="T1005" s="48" t="s">
        <v>223</v>
      </c>
      <c r="U1005" s="50" t="s">
        <v>134</v>
      </c>
      <c r="V1005" s="58" t="s">
        <v>308</v>
      </c>
      <c r="W1005" s="62" t="s">
        <v>225</v>
      </c>
      <c r="X1005" s="62" t="s">
        <v>226</v>
      </c>
      <c r="Y1005" s="62">
        <v>41099</v>
      </c>
      <c r="Z1005" s="50">
        <v>95</v>
      </c>
      <c r="AA1005" s="126">
        <v>975</v>
      </c>
      <c r="AB1005" s="50" t="s">
        <v>66</v>
      </c>
      <c r="AC1005" s="126">
        <v>12146</v>
      </c>
      <c r="AD1005" s="50" t="s">
        <v>227</v>
      </c>
      <c r="AE1005" s="58" t="s">
        <v>235</v>
      </c>
      <c r="AF1005" s="58" t="s">
        <v>236</v>
      </c>
      <c r="AG1005" s="50" t="s">
        <v>229</v>
      </c>
      <c r="AH1005" s="50">
        <v>2</v>
      </c>
      <c r="AI1005" s="50">
        <v>38.299999999999997</v>
      </c>
      <c r="AJ1005" s="50">
        <v>40.299999999999997</v>
      </c>
      <c r="AK1005" s="58">
        <v>11.9</v>
      </c>
      <c r="AL1005" s="26">
        <v>4.9627791563275438E-2</v>
      </c>
      <c r="AM1005" s="56" t="s">
        <v>230</v>
      </c>
      <c r="AN1005" s="50" t="s">
        <v>231</v>
      </c>
      <c r="AO1005" s="50" t="s">
        <v>232</v>
      </c>
      <c r="AP1005" s="63" t="s">
        <v>16963</v>
      </c>
      <c r="AQ1005" s="27" t="str">
        <f t="shared" si="38"/>
        <v>Record Complete</v>
      </c>
      <c r="AR1005" s="54" t="s">
        <v>234</v>
      </c>
      <c r="AS1005" s="5" t="str">
        <f t="shared" si="39"/>
        <v/>
      </c>
      <c r="AT1005" t="s">
        <v>17200</v>
      </c>
    </row>
    <row r="1006" spans="1:46" ht="15.75" thickBot="1" x14ac:dyDescent="0.3">
      <c r="A1006" s="47" t="s">
        <v>620</v>
      </c>
      <c r="B1006" s="49">
        <v>7508</v>
      </c>
      <c r="C1006" s="49" t="s">
        <v>213</v>
      </c>
      <c r="D1006" s="49" t="s">
        <v>327</v>
      </c>
      <c r="E1006" s="51" t="str">
        <f ca="1">IF(ISERROR(INDIRECT(CONCATENATE("FIPs_codes!",ADDRESS((MATCH($D1006,INDIRECT($C1006),0)+MATCH($C1006,FIPs_codes!$G$1:$G$3296,0)-1),COLUMN(FIPs_codes!A1004))))),"",INDIRECT(CONCATENATE("FIPs_codes!",ADDRESS((MATCH($D1006,INDIRECT($C1006),0)+MATCH($C1006,FIPs_codes!$G$1:$G$3296,0)-1),COLUMN(FIPs_codes!A1004)))))</f>
        <v>40149</v>
      </c>
      <c r="F1006" s="51">
        <f ca="1">IF(ISERROR(INDIRECT(CONCATENATE("FIPs_codes!",ADDRESS((MATCH($D1006,INDIRECT($C1006),0)+MATCH($C1006,FIPs_codes!$G$1:$G$3296,0)-1),COLUMN(FIPs_codes!C1004))))),"",INDIRECT(CONCATENATE("FIPs_codes!",ADDRESS((MATCH($D1006,INDIRECT($C1006),0)+MATCH($C1006,FIPs_codes!$G$1:$G$3296,0)-1),COLUMN(FIPs_codes!C1004)))))</f>
        <v>6</v>
      </c>
      <c r="G1006" s="51" t="s">
        <v>216</v>
      </c>
      <c r="H1006" s="51" t="s">
        <v>217</v>
      </c>
      <c r="I1006" s="53" t="s">
        <v>621</v>
      </c>
      <c r="J1006" s="55" t="s">
        <v>219</v>
      </c>
      <c r="K1006" s="49" t="s">
        <v>78</v>
      </c>
      <c r="L1006" s="49" t="s">
        <v>220</v>
      </c>
      <c r="M1006" s="49" t="s">
        <v>57</v>
      </c>
      <c r="N1006" s="57" t="s">
        <v>622</v>
      </c>
      <c r="O1006" s="57">
        <v>2010</v>
      </c>
      <c r="P1006" s="57" t="s">
        <v>625</v>
      </c>
      <c r="Q1006" s="128">
        <v>1775</v>
      </c>
      <c r="R1006" s="49" t="s">
        <v>245</v>
      </c>
      <c r="S1006" s="59" t="s">
        <v>60</v>
      </c>
      <c r="T1006" s="47" t="s">
        <v>223</v>
      </c>
      <c r="U1006" s="49" t="s">
        <v>134</v>
      </c>
      <c r="V1006" s="57" t="s">
        <v>308</v>
      </c>
      <c r="W1006" s="61" t="s">
        <v>225</v>
      </c>
      <c r="X1006" s="61" t="s">
        <v>226</v>
      </c>
      <c r="Y1006" s="61">
        <v>41099</v>
      </c>
      <c r="Z1006" s="49">
        <v>95</v>
      </c>
      <c r="AA1006" s="128">
        <v>975</v>
      </c>
      <c r="AB1006" s="49" t="s">
        <v>66</v>
      </c>
      <c r="AC1006" s="128">
        <v>12146</v>
      </c>
      <c r="AD1006" s="49" t="s">
        <v>227</v>
      </c>
      <c r="AE1006" s="57" t="s">
        <v>235</v>
      </c>
      <c r="AF1006" s="57" t="s">
        <v>236</v>
      </c>
      <c r="AG1006" s="49" t="s">
        <v>229</v>
      </c>
      <c r="AH1006" s="49">
        <v>2</v>
      </c>
      <c r="AI1006" s="49">
        <v>39.799999999999997</v>
      </c>
      <c r="AJ1006" s="49">
        <v>41.7</v>
      </c>
      <c r="AK1006" s="57">
        <v>11.9</v>
      </c>
      <c r="AL1006" s="150">
        <v>4.784688995215311E-2</v>
      </c>
      <c r="AM1006" s="55" t="s">
        <v>230</v>
      </c>
      <c r="AN1006" s="49" t="s">
        <v>231</v>
      </c>
      <c r="AO1006" s="49" t="s">
        <v>232</v>
      </c>
      <c r="AP1006" s="63" t="s">
        <v>16963</v>
      </c>
      <c r="AQ1006" s="27" t="str">
        <f t="shared" si="38"/>
        <v>Record Complete</v>
      </c>
      <c r="AR1006" s="53" t="s">
        <v>234</v>
      </c>
      <c r="AS1006" s="5" t="str">
        <f t="shared" si="39"/>
        <v/>
      </c>
      <c r="AT1006" t="s">
        <v>17200</v>
      </c>
    </row>
    <row r="1007" spans="1:46" ht="15.75" thickBot="1" x14ac:dyDescent="0.3">
      <c r="A1007" s="48" t="s">
        <v>620</v>
      </c>
      <c r="B1007" s="50">
        <v>7508</v>
      </c>
      <c r="C1007" s="50" t="s">
        <v>213</v>
      </c>
      <c r="D1007" s="50" t="s">
        <v>327</v>
      </c>
      <c r="E1007" s="51" t="str">
        <f ca="1">IF(ISERROR(INDIRECT(CONCATENATE("FIPs_codes!",ADDRESS((MATCH($D1007,INDIRECT($C1007),0)+MATCH($C1007,FIPs_codes!$G$1:$G$3296,0)-1),COLUMN(FIPs_codes!A1005))))),"",INDIRECT(CONCATENATE("FIPs_codes!",ADDRESS((MATCH($D1007,INDIRECT($C1007),0)+MATCH($C1007,FIPs_codes!$G$1:$G$3296,0)-1),COLUMN(FIPs_codes!A1005)))))</f>
        <v>40149</v>
      </c>
      <c r="F1007" s="51">
        <f ca="1">IF(ISERROR(INDIRECT(CONCATENATE("FIPs_codes!",ADDRESS((MATCH($D1007,INDIRECT($C1007),0)+MATCH($C1007,FIPs_codes!$G$1:$G$3296,0)-1),COLUMN(FIPs_codes!C1005))))),"",INDIRECT(CONCATENATE("FIPs_codes!",ADDRESS((MATCH($D1007,INDIRECT($C1007),0)+MATCH($C1007,FIPs_codes!$G$1:$G$3296,0)-1),COLUMN(FIPs_codes!C1005)))))</f>
        <v>6</v>
      </c>
      <c r="G1007" s="52" t="s">
        <v>216</v>
      </c>
      <c r="H1007" s="52" t="s">
        <v>217</v>
      </c>
      <c r="I1007" s="54" t="s">
        <v>621</v>
      </c>
      <c r="J1007" s="56" t="s">
        <v>219</v>
      </c>
      <c r="K1007" s="50" t="s">
        <v>78</v>
      </c>
      <c r="L1007" s="50" t="s">
        <v>220</v>
      </c>
      <c r="M1007" s="50" t="s">
        <v>57</v>
      </c>
      <c r="N1007" s="58" t="s">
        <v>622</v>
      </c>
      <c r="O1007" s="58">
        <v>2010</v>
      </c>
      <c r="P1007" s="58" t="s">
        <v>625</v>
      </c>
      <c r="Q1007" s="126">
        <v>1775</v>
      </c>
      <c r="R1007" s="50" t="s">
        <v>245</v>
      </c>
      <c r="S1007" s="60" t="s">
        <v>60</v>
      </c>
      <c r="T1007" s="48" t="s">
        <v>223</v>
      </c>
      <c r="U1007" s="50" t="s">
        <v>134</v>
      </c>
      <c r="V1007" s="58" t="s">
        <v>308</v>
      </c>
      <c r="W1007" s="62" t="s">
        <v>225</v>
      </c>
      <c r="X1007" s="62" t="s">
        <v>226</v>
      </c>
      <c r="Y1007" s="62">
        <v>41099</v>
      </c>
      <c r="Z1007" s="50">
        <v>95</v>
      </c>
      <c r="AA1007" s="126">
        <v>975</v>
      </c>
      <c r="AB1007" s="50" t="s">
        <v>66</v>
      </c>
      <c r="AC1007" s="126">
        <v>12146</v>
      </c>
      <c r="AD1007" s="50" t="s">
        <v>227</v>
      </c>
      <c r="AE1007" s="58" t="s">
        <v>235</v>
      </c>
      <c r="AF1007" s="58" t="s">
        <v>236</v>
      </c>
      <c r="AG1007" s="50" t="s">
        <v>229</v>
      </c>
      <c r="AH1007" s="50">
        <v>2</v>
      </c>
      <c r="AI1007" s="50">
        <v>40.4</v>
      </c>
      <c r="AJ1007" s="50">
        <v>42.4</v>
      </c>
      <c r="AK1007" s="58">
        <v>11.9</v>
      </c>
      <c r="AL1007" s="26">
        <v>4.716981132075472E-2</v>
      </c>
      <c r="AM1007" s="56" t="s">
        <v>230</v>
      </c>
      <c r="AN1007" s="50" t="s">
        <v>231</v>
      </c>
      <c r="AO1007" s="50" t="s">
        <v>232</v>
      </c>
      <c r="AP1007" s="63" t="s">
        <v>16963</v>
      </c>
      <c r="AQ1007" s="27" t="str">
        <f t="shared" si="38"/>
        <v>Record Complete</v>
      </c>
      <c r="AR1007" s="54" t="s">
        <v>234</v>
      </c>
      <c r="AS1007" s="5" t="str">
        <f t="shared" si="39"/>
        <v/>
      </c>
      <c r="AT1007" t="s">
        <v>17200</v>
      </c>
    </row>
    <row r="1008" spans="1:46" ht="15.75" thickBot="1" x14ac:dyDescent="0.3">
      <c r="A1008" s="47" t="s">
        <v>620</v>
      </c>
      <c r="B1008" s="49">
        <v>7508</v>
      </c>
      <c r="C1008" s="49" t="s">
        <v>213</v>
      </c>
      <c r="D1008" s="49" t="s">
        <v>327</v>
      </c>
      <c r="E1008" s="51" t="str">
        <f ca="1">IF(ISERROR(INDIRECT(CONCATENATE("FIPs_codes!",ADDRESS((MATCH($D1008,INDIRECT($C1008),0)+MATCH($C1008,FIPs_codes!$G$1:$G$3296,0)-1),COLUMN(FIPs_codes!A1006))))),"",INDIRECT(CONCATENATE("FIPs_codes!",ADDRESS((MATCH($D1008,INDIRECT($C1008),0)+MATCH($C1008,FIPs_codes!$G$1:$G$3296,0)-1),COLUMN(FIPs_codes!A1006)))))</f>
        <v>40149</v>
      </c>
      <c r="F1008" s="51">
        <f ca="1">IF(ISERROR(INDIRECT(CONCATENATE("FIPs_codes!",ADDRESS((MATCH($D1008,INDIRECT($C1008),0)+MATCH($C1008,FIPs_codes!$G$1:$G$3296,0)-1),COLUMN(FIPs_codes!C1006))))),"",INDIRECT(CONCATENATE("FIPs_codes!",ADDRESS((MATCH($D1008,INDIRECT($C1008),0)+MATCH($C1008,FIPs_codes!$G$1:$G$3296,0)-1),COLUMN(FIPs_codes!C1006)))))</f>
        <v>6</v>
      </c>
      <c r="G1008" s="51" t="s">
        <v>216</v>
      </c>
      <c r="H1008" s="51" t="s">
        <v>217</v>
      </c>
      <c r="I1008" s="53" t="s">
        <v>621</v>
      </c>
      <c r="J1008" s="55" t="s">
        <v>219</v>
      </c>
      <c r="K1008" s="49" t="s">
        <v>78</v>
      </c>
      <c r="L1008" s="49" t="s">
        <v>220</v>
      </c>
      <c r="M1008" s="49" t="s">
        <v>57</v>
      </c>
      <c r="N1008" s="57" t="s">
        <v>622</v>
      </c>
      <c r="O1008" s="57">
        <v>2009</v>
      </c>
      <c r="P1008" s="57" t="s">
        <v>624</v>
      </c>
      <c r="Q1008" s="128">
        <v>1775</v>
      </c>
      <c r="R1008" s="49" t="s">
        <v>245</v>
      </c>
      <c r="S1008" s="59" t="s">
        <v>60</v>
      </c>
      <c r="T1008" s="47" t="s">
        <v>223</v>
      </c>
      <c r="U1008" s="49" t="s">
        <v>134</v>
      </c>
      <c r="V1008" s="57" t="s">
        <v>224</v>
      </c>
      <c r="W1008" s="61" t="s">
        <v>225</v>
      </c>
      <c r="X1008" s="61" t="s">
        <v>226</v>
      </c>
      <c r="Y1008" s="61">
        <v>41099</v>
      </c>
      <c r="Z1008" s="49">
        <v>95</v>
      </c>
      <c r="AA1008" s="128">
        <v>973</v>
      </c>
      <c r="AB1008" s="49" t="s">
        <v>66</v>
      </c>
      <c r="AC1008" s="128">
        <v>12146</v>
      </c>
      <c r="AD1008" s="49" t="s">
        <v>227</v>
      </c>
      <c r="AE1008" s="57" t="s">
        <v>235</v>
      </c>
      <c r="AF1008" s="57" t="s">
        <v>236</v>
      </c>
      <c r="AG1008" s="49" t="s">
        <v>229</v>
      </c>
      <c r="AH1008" s="49">
        <v>2.1</v>
      </c>
      <c r="AI1008" s="49">
        <v>42.5</v>
      </c>
      <c r="AJ1008" s="49">
        <v>44.6</v>
      </c>
      <c r="AK1008" s="57">
        <v>11.6</v>
      </c>
      <c r="AL1008" s="26">
        <v>4.708520179372197E-2</v>
      </c>
      <c r="AM1008" s="55" t="s">
        <v>230</v>
      </c>
      <c r="AN1008" s="49" t="s">
        <v>231</v>
      </c>
      <c r="AO1008" s="49" t="s">
        <v>232</v>
      </c>
      <c r="AP1008" s="63" t="s">
        <v>16963</v>
      </c>
      <c r="AQ1008" s="27" t="str">
        <f t="shared" si="38"/>
        <v>Record Complete</v>
      </c>
      <c r="AR1008" s="53" t="s">
        <v>234</v>
      </c>
      <c r="AS1008" s="5" t="str">
        <f t="shared" si="39"/>
        <v/>
      </c>
      <c r="AT1008" t="s">
        <v>17200</v>
      </c>
    </row>
    <row r="1009" spans="1:46" ht="15.75" thickBot="1" x14ac:dyDescent="0.3">
      <c r="A1009" s="48" t="s">
        <v>620</v>
      </c>
      <c r="B1009" s="50">
        <v>7508</v>
      </c>
      <c r="C1009" s="50" t="s">
        <v>213</v>
      </c>
      <c r="D1009" s="50" t="s">
        <v>327</v>
      </c>
      <c r="E1009" s="51" t="str">
        <f ca="1">IF(ISERROR(INDIRECT(CONCATENATE("FIPs_codes!",ADDRESS((MATCH($D1009,INDIRECT($C1009),0)+MATCH($C1009,FIPs_codes!$G$1:$G$3296,0)-1),COLUMN(FIPs_codes!A1007))))),"",INDIRECT(CONCATENATE("FIPs_codes!",ADDRESS((MATCH($D1009,INDIRECT($C1009),0)+MATCH($C1009,FIPs_codes!$G$1:$G$3296,0)-1),COLUMN(FIPs_codes!A1007)))))</f>
        <v>40149</v>
      </c>
      <c r="F1009" s="51">
        <f ca="1">IF(ISERROR(INDIRECT(CONCATENATE("FIPs_codes!",ADDRESS((MATCH($D1009,INDIRECT($C1009),0)+MATCH($C1009,FIPs_codes!$G$1:$G$3296,0)-1),COLUMN(FIPs_codes!C1007))))),"",INDIRECT(CONCATENATE("FIPs_codes!",ADDRESS((MATCH($D1009,INDIRECT($C1009),0)+MATCH($C1009,FIPs_codes!$G$1:$G$3296,0)-1),COLUMN(FIPs_codes!C1007)))))</f>
        <v>6</v>
      </c>
      <c r="G1009" s="52" t="s">
        <v>216</v>
      </c>
      <c r="H1009" s="52" t="s">
        <v>217</v>
      </c>
      <c r="I1009" s="54" t="s">
        <v>621</v>
      </c>
      <c r="J1009" s="56" t="s">
        <v>219</v>
      </c>
      <c r="K1009" s="50" t="s">
        <v>78</v>
      </c>
      <c r="L1009" s="50" t="s">
        <v>220</v>
      </c>
      <c r="M1009" s="50" t="s">
        <v>57</v>
      </c>
      <c r="N1009" s="58" t="s">
        <v>622</v>
      </c>
      <c r="O1009" s="58">
        <v>2009</v>
      </c>
      <c r="P1009" s="58" t="s">
        <v>624</v>
      </c>
      <c r="Q1009" s="126">
        <v>1775</v>
      </c>
      <c r="R1009" s="50" t="s">
        <v>245</v>
      </c>
      <c r="S1009" s="60" t="s">
        <v>60</v>
      </c>
      <c r="T1009" s="48" t="s">
        <v>223</v>
      </c>
      <c r="U1009" s="50" t="s">
        <v>134</v>
      </c>
      <c r="V1009" s="58" t="s">
        <v>224</v>
      </c>
      <c r="W1009" s="62" t="s">
        <v>225</v>
      </c>
      <c r="X1009" s="62" t="s">
        <v>226</v>
      </c>
      <c r="Y1009" s="62">
        <v>41099</v>
      </c>
      <c r="Z1009" s="50">
        <v>95</v>
      </c>
      <c r="AA1009" s="126">
        <v>973</v>
      </c>
      <c r="AB1009" s="50" t="s">
        <v>66</v>
      </c>
      <c r="AC1009" s="126">
        <v>12146</v>
      </c>
      <c r="AD1009" s="50" t="s">
        <v>227</v>
      </c>
      <c r="AE1009" s="58" t="s">
        <v>235</v>
      </c>
      <c r="AF1009" s="58" t="s">
        <v>236</v>
      </c>
      <c r="AG1009" s="50" t="s">
        <v>229</v>
      </c>
      <c r="AH1009" s="50">
        <v>2.1</v>
      </c>
      <c r="AI1009" s="50">
        <v>43</v>
      </c>
      <c r="AJ1009" s="50">
        <v>45</v>
      </c>
      <c r="AK1009" s="58">
        <v>11.6</v>
      </c>
      <c r="AL1009" s="26">
        <v>4.6563192904656318E-2</v>
      </c>
      <c r="AM1009" s="56" t="s">
        <v>230</v>
      </c>
      <c r="AN1009" s="50" t="s">
        <v>231</v>
      </c>
      <c r="AO1009" s="50" t="s">
        <v>232</v>
      </c>
      <c r="AP1009" s="63" t="s">
        <v>16963</v>
      </c>
      <c r="AQ1009" s="27" t="str">
        <f t="shared" si="38"/>
        <v>Record Complete</v>
      </c>
      <c r="AR1009" s="54" t="s">
        <v>234</v>
      </c>
      <c r="AS1009" s="5" t="str">
        <f t="shared" si="39"/>
        <v/>
      </c>
      <c r="AT1009" t="s">
        <v>17200</v>
      </c>
    </row>
    <row r="1010" spans="1:46" ht="15.75" thickBot="1" x14ac:dyDescent="0.3">
      <c r="A1010" s="30" t="s">
        <v>620</v>
      </c>
      <c r="B1010" s="32">
        <v>7508</v>
      </c>
      <c r="C1010" s="32" t="s">
        <v>213</v>
      </c>
      <c r="D1010" s="32" t="s">
        <v>327</v>
      </c>
      <c r="E1010" s="51" t="str">
        <f ca="1">IF(ISERROR(INDIRECT(CONCATENATE("FIPs_codes!",ADDRESS((MATCH($D1010,INDIRECT($C1010),0)+MATCH($C1010,FIPs_codes!$G$1:$G$3296,0)-1),COLUMN(FIPs_codes!A1008))))),"",INDIRECT(CONCATENATE("FIPs_codes!",ADDRESS((MATCH($D1010,INDIRECT($C1010),0)+MATCH($C1010,FIPs_codes!$G$1:$G$3296,0)-1),COLUMN(FIPs_codes!A1008)))))</f>
        <v>40149</v>
      </c>
      <c r="F1010" s="51">
        <f ca="1">IF(ISERROR(INDIRECT(CONCATENATE("FIPs_codes!",ADDRESS((MATCH($D1010,INDIRECT($C1010),0)+MATCH($C1010,FIPs_codes!$G$1:$G$3296,0)-1),COLUMN(FIPs_codes!C1008))))),"",INDIRECT(CONCATENATE("FIPs_codes!",ADDRESS((MATCH($D1010,INDIRECT($C1010),0)+MATCH($C1010,FIPs_codes!$G$1:$G$3296,0)-1),COLUMN(FIPs_codes!C1008)))))</f>
        <v>6</v>
      </c>
      <c r="G1010" s="34" t="s">
        <v>216</v>
      </c>
      <c r="H1010" s="34" t="s">
        <v>217</v>
      </c>
      <c r="I1010" s="36" t="s">
        <v>621</v>
      </c>
      <c r="J1010" s="38" t="s">
        <v>219</v>
      </c>
      <c r="K1010" s="32" t="s">
        <v>78</v>
      </c>
      <c r="L1010" s="32" t="s">
        <v>220</v>
      </c>
      <c r="M1010" s="32" t="s">
        <v>57</v>
      </c>
      <c r="N1010" s="40" t="s">
        <v>622</v>
      </c>
      <c r="O1010" s="40">
        <v>2007</v>
      </c>
      <c r="P1010" s="40" t="s">
        <v>623</v>
      </c>
      <c r="Q1010" s="125">
        <v>1775</v>
      </c>
      <c r="R1010" s="32" t="s">
        <v>245</v>
      </c>
      <c r="S1010" s="42" t="s">
        <v>60</v>
      </c>
      <c r="T1010" s="30" t="s">
        <v>223</v>
      </c>
      <c r="U1010" s="32" t="s">
        <v>134</v>
      </c>
      <c r="V1010" s="40" t="s">
        <v>308</v>
      </c>
      <c r="W1010" s="44" t="s">
        <v>225</v>
      </c>
      <c r="X1010" s="44" t="s">
        <v>226</v>
      </c>
      <c r="Y1010" s="44">
        <v>41099</v>
      </c>
      <c r="Z1010" s="32">
        <v>95</v>
      </c>
      <c r="AA1010" s="125">
        <v>979</v>
      </c>
      <c r="AB1010" s="32" t="s">
        <v>66</v>
      </c>
      <c r="AC1010" s="125">
        <v>12146</v>
      </c>
      <c r="AD1010" s="32" t="s">
        <v>227</v>
      </c>
      <c r="AE1010" s="40" t="s">
        <v>235</v>
      </c>
      <c r="AF1010" s="40" t="s">
        <v>68</v>
      </c>
      <c r="AG1010" s="32" t="s">
        <v>229</v>
      </c>
      <c r="AH1010" s="32">
        <v>12.5</v>
      </c>
      <c r="AI1010" s="32">
        <v>32.799999999999997</v>
      </c>
      <c r="AJ1010" s="32">
        <v>45.3</v>
      </c>
      <c r="AK1010" s="40">
        <v>12</v>
      </c>
      <c r="AL1010" s="26">
        <v>0.27593818984547464</v>
      </c>
      <c r="AM1010" s="38" t="s">
        <v>230</v>
      </c>
      <c r="AN1010" s="32" t="s">
        <v>231</v>
      </c>
      <c r="AO1010" s="32" t="s">
        <v>232</v>
      </c>
      <c r="AP1010" s="63" t="s">
        <v>16963</v>
      </c>
      <c r="AQ1010" s="27" t="str">
        <f t="shared" si="38"/>
        <v>Record Complete</v>
      </c>
      <c r="AR1010" s="36" t="s">
        <v>234</v>
      </c>
      <c r="AS1010" s="5" t="str">
        <f t="shared" si="39"/>
        <v/>
      </c>
      <c r="AT1010" t="s">
        <v>17200</v>
      </c>
    </row>
    <row r="1011" spans="1:46" ht="15.75" thickBot="1" x14ac:dyDescent="0.3">
      <c r="A1011" s="29" t="s">
        <v>620</v>
      </c>
      <c r="B1011" s="31">
        <v>7508</v>
      </c>
      <c r="C1011" s="31" t="s">
        <v>213</v>
      </c>
      <c r="D1011" s="31" t="s">
        <v>327</v>
      </c>
      <c r="E1011" s="51" t="str">
        <f ca="1">IF(ISERROR(INDIRECT(CONCATENATE("FIPs_codes!",ADDRESS((MATCH($D1011,INDIRECT($C1011),0)+MATCH($C1011,FIPs_codes!$G$1:$G$3296,0)-1),COLUMN(FIPs_codes!A1009))))),"",INDIRECT(CONCATENATE("FIPs_codes!",ADDRESS((MATCH($D1011,INDIRECT($C1011),0)+MATCH($C1011,FIPs_codes!$G$1:$G$3296,0)-1),COLUMN(FIPs_codes!A1009)))))</f>
        <v>40149</v>
      </c>
      <c r="F1011" s="51">
        <f ca="1">IF(ISERROR(INDIRECT(CONCATENATE("FIPs_codes!",ADDRESS((MATCH($D1011,INDIRECT($C1011),0)+MATCH($C1011,FIPs_codes!$G$1:$G$3296,0)-1),COLUMN(FIPs_codes!C1009))))),"",INDIRECT(CONCATENATE("FIPs_codes!",ADDRESS((MATCH($D1011,INDIRECT($C1011),0)+MATCH($C1011,FIPs_codes!$G$1:$G$3296,0)-1),COLUMN(FIPs_codes!C1009)))))</f>
        <v>6</v>
      </c>
      <c r="G1011" s="33" t="s">
        <v>216</v>
      </c>
      <c r="H1011" s="33" t="s">
        <v>217</v>
      </c>
      <c r="I1011" s="35" t="s">
        <v>621</v>
      </c>
      <c r="J1011" s="37" t="s">
        <v>219</v>
      </c>
      <c r="K1011" s="31" t="s">
        <v>78</v>
      </c>
      <c r="L1011" s="31" t="s">
        <v>220</v>
      </c>
      <c r="M1011" s="31" t="s">
        <v>57</v>
      </c>
      <c r="N1011" s="39" t="s">
        <v>622</v>
      </c>
      <c r="O1011" s="39">
        <v>2009</v>
      </c>
      <c r="P1011" s="39" t="s">
        <v>624</v>
      </c>
      <c r="Q1011" s="240">
        <v>1775</v>
      </c>
      <c r="R1011" s="31" t="s">
        <v>245</v>
      </c>
      <c r="S1011" s="41" t="s">
        <v>60</v>
      </c>
      <c r="T1011" s="29" t="s">
        <v>223</v>
      </c>
      <c r="U1011" s="31" t="s">
        <v>134</v>
      </c>
      <c r="V1011" s="39" t="s">
        <v>224</v>
      </c>
      <c r="W1011" s="43" t="s">
        <v>225</v>
      </c>
      <c r="X1011" s="43" t="s">
        <v>226</v>
      </c>
      <c r="Y1011" s="43">
        <v>41099</v>
      </c>
      <c r="Z1011" s="31">
        <v>95</v>
      </c>
      <c r="AA1011" s="240">
        <v>973</v>
      </c>
      <c r="AB1011" s="31" t="s">
        <v>66</v>
      </c>
      <c r="AC1011" s="240">
        <v>12146</v>
      </c>
      <c r="AD1011" s="31" t="s">
        <v>227</v>
      </c>
      <c r="AE1011" s="39" t="s">
        <v>235</v>
      </c>
      <c r="AF1011" s="39" t="s">
        <v>236</v>
      </c>
      <c r="AG1011" s="31" t="s">
        <v>229</v>
      </c>
      <c r="AH1011" s="31">
        <v>2.1</v>
      </c>
      <c r="AI1011" s="31">
        <v>43.3</v>
      </c>
      <c r="AJ1011" s="31">
        <v>45.4</v>
      </c>
      <c r="AK1011" s="39">
        <v>11.6</v>
      </c>
      <c r="AL1011" s="26">
        <v>4.6255506607929521E-2</v>
      </c>
      <c r="AM1011" s="37" t="s">
        <v>230</v>
      </c>
      <c r="AN1011" s="31" t="s">
        <v>231</v>
      </c>
      <c r="AO1011" s="31" t="s">
        <v>232</v>
      </c>
      <c r="AP1011" s="63" t="s">
        <v>16963</v>
      </c>
      <c r="AQ1011" s="27" t="str">
        <f t="shared" si="38"/>
        <v>Record Complete</v>
      </c>
      <c r="AR1011" s="35" t="s">
        <v>234</v>
      </c>
      <c r="AS1011" s="5" t="str">
        <f t="shared" si="39"/>
        <v/>
      </c>
      <c r="AT1011" t="s">
        <v>17200</v>
      </c>
    </row>
    <row r="1012" spans="1:46" ht="15.75" thickBot="1" x14ac:dyDescent="0.3">
      <c r="A1012" s="47" t="s">
        <v>620</v>
      </c>
      <c r="B1012" s="49">
        <v>7508</v>
      </c>
      <c r="C1012" s="49" t="s">
        <v>213</v>
      </c>
      <c r="D1012" s="49" t="s">
        <v>327</v>
      </c>
      <c r="E1012" s="51" t="str">
        <f ca="1">IF(ISERROR(INDIRECT(CONCATENATE("FIPs_codes!",ADDRESS((MATCH($D1012,INDIRECT($C1012),0)+MATCH($C1012,FIPs_codes!$G$1:$G$3296,0)-1),COLUMN(FIPs_codes!A1010))))),"",INDIRECT(CONCATENATE("FIPs_codes!",ADDRESS((MATCH($D1012,INDIRECT($C1012),0)+MATCH($C1012,FIPs_codes!$G$1:$G$3296,0)-1),COLUMN(FIPs_codes!A1010)))))</f>
        <v>40149</v>
      </c>
      <c r="F1012" s="51">
        <f ca="1">IF(ISERROR(INDIRECT(CONCATENATE("FIPs_codes!",ADDRESS((MATCH($D1012,INDIRECT($C1012),0)+MATCH($C1012,FIPs_codes!$G$1:$G$3296,0)-1),COLUMN(FIPs_codes!C1010))))),"",INDIRECT(CONCATENATE("FIPs_codes!",ADDRESS((MATCH($D1012,INDIRECT($C1012),0)+MATCH($C1012,FIPs_codes!$G$1:$G$3296,0)-1),COLUMN(FIPs_codes!C1010)))))</f>
        <v>6</v>
      </c>
      <c r="G1012" s="51" t="s">
        <v>216</v>
      </c>
      <c r="H1012" s="51" t="s">
        <v>217</v>
      </c>
      <c r="I1012" s="53" t="s">
        <v>621</v>
      </c>
      <c r="J1012" s="55" t="s">
        <v>219</v>
      </c>
      <c r="K1012" s="49" t="s">
        <v>78</v>
      </c>
      <c r="L1012" s="49" t="s">
        <v>220</v>
      </c>
      <c r="M1012" s="49" t="s">
        <v>57</v>
      </c>
      <c r="N1012" s="57" t="s">
        <v>622</v>
      </c>
      <c r="O1012" s="57">
        <v>2007</v>
      </c>
      <c r="P1012" s="57" t="s">
        <v>623</v>
      </c>
      <c r="Q1012" s="128">
        <v>1775</v>
      </c>
      <c r="R1012" s="49" t="s">
        <v>245</v>
      </c>
      <c r="S1012" s="59" t="s">
        <v>60</v>
      </c>
      <c r="T1012" s="47" t="s">
        <v>223</v>
      </c>
      <c r="U1012" s="49" t="s">
        <v>134</v>
      </c>
      <c r="V1012" s="57" t="s">
        <v>308</v>
      </c>
      <c r="W1012" s="61" t="s">
        <v>225</v>
      </c>
      <c r="X1012" s="61" t="s">
        <v>226</v>
      </c>
      <c r="Y1012" s="61">
        <v>41099</v>
      </c>
      <c r="Z1012" s="49">
        <v>95</v>
      </c>
      <c r="AA1012" s="128">
        <v>979</v>
      </c>
      <c r="AB1012" s="49" t="s">
        <v>66</v>
      </c>
      <c r="AC1012" s="128">
        <v>12146</v>
      </c>
      <c r="AD1012" s="49" t="s">
        <v>227</v>
      </c>
      <c r="AE1012" s="57" t="s">
        <v>235</v>
      </c>
      <c r="AF1012" s="57" t="s">
        <v>68</v>
      </c>
      <c r="AG1012" s="49" t="s">
        <v>229</v>
      </c>
      <c r="AH1012" s="49">
        <v>12.5</v>
      </c>
      <c r="AI1012" s="49">
        <v>33.200000000000003</v>
      </c>
      <c r="AJ1012" s="49">
        <v>45.7</v>
      </c>
      <c r="AK1012" s="57">
        <v>12</v>
      </c>
      <c r="AL1012" s="150">
        <v>0.2735229759299781</v>
      </c>
      <c r="AM1012" s="55" t="s">
        <v>230</v>
      </c>
      <c r="AN1012" s="49" t="s">
        <v>231</v>
      </c>
      <c r="AO1012" s="49" t="s">
        <v>232</v>
      </c>
      <c r="AP1012" s="63" t="s">
        <v>16963</v>
      </c>
      <c r="AQ1012" s="27" t="str">
        <f t="shared" si="38"/>
        <v>Record Complete</v>
      </c>
      <c r="AR1012" s="53" t="s">
        <v>234</v>
      </c>
      <c r="AS1012" s="5" t="str">
        <f t="shared" si="39"/>
        <v/>
      </c>
      <c r="AT1012" t="s">
        <v>17200</v>
      </c>
    </row>
    <row r="1013" spans="1:46" ht="15.75" thickBot="1" x14ac:dyDescent="0.3">
      <c r="A1013" s="48" t="s">
        <v>620</v>
      </c>
      <c r="B1013" s="50">
        <v>7508</v>
      </c>
      <c r="C1013" s="50" t="s">
        <v>213</v>
      </c>
      <c r="D1013" s="50" t="s">
        <v>327</v>
      </c>
      <c r="E1013" s="51" t="str">
        <f ca="1">IF(ISERROR(INDIRECT(CONCATENATE("FIPs_codes!",ADDRESS((MATCH($D1013,INDIRECT($C1013),0)+MATCH($C1013,FIPs_codes!$G$1:$G$3296,0)-1),COLUMN(FIPs_codes!A1011))))),"",INDIRECT(CONCATENATE("FIPs_codes!",ADDRESS((MATCH($D1013,INDIRECT($C1013),0)+MATCH($C1013,FIPs_codes!$G$1:$G$3296,0)-1),COLUMN(FIPs_codes!A1011)))))</f>
        <v>40149</v>
      </c>
      <c r="F1013" s="51">
        <f ca="1">IF(ISERROR(INDIRECT(CONCATENATE("FIPs_codes!",ADDRESS((MATCH($D1013,INDIRECT($C1013),0)+MATCH($C1013,FIPs_codes!$G$1:$G$3296,0)-1),COLUMN(FIPs_codes!C1011))))),"",INDIRECT(CONCATENATE("FIPs_codes!",ADDRESS((MATCH($D1013,INDIRECT($C1013),0)+MATCH($C1013,FIPs_codes!$G$1:$G$3296,0)-1),COLUMN(FIPs_codes!C1011)))))</f>
        <v>6</v>
      </c>
      <c r="G1013" s="52" t="s">
        <v>216</v>
      </c>
      <c r="H1013" s="52" t="s">
        <v>217</v>
      </c>
      <c r="I1013" s="54" t="s">
        <v>621</v>
      </c>
      <c r="J1013" s="56" t="s">
        <v>219</v>
      </c>
      <c r="K1013" s="50" t="s">
        <v>78</v>
      </c>
      <c r="L1013" s="50" t="s">
        <v>220</v>
      </c>
      <c r="M1013" s="50" t="s">
        <v>57</v>
      </c>
      <c r="N1013" s="58" t="s">
        <v>622</v>
      </c>
      <c r="O1013" s="58">
        <v>2007</v>
      </c>
      <c r="P1013" s="58" t="s">
        <v>623</v>
      </c>
      <c r="Q1013" s="126">
        <v>1775</v>
      </c>
      <c r="R1013" s="50" t="s">
        <v>245</v>
      </c>
      <c r="S1013" s="60" t="s">
        <v>60</v>
      </c>
      <c r="T1013" s="48" t="s">
        <v>223</v>
      </c>
      <c r="U1013" s="50" t="s">
        <v>134</v>
      </c>
      <c r="V1013" s="58" t="s">
        <v>308</v>
      </c>
      <c r="W1013" s="62" t="s">
        <v>225</v>
      </c>
      <c r="X1013" s="62" t="s">
        <v>226</v>
      </c>
      <c r="Y1013" s="62">
        <v>41099</v>
      </c>
      <c r="Z1013" s="50">
        <v>95</v>
      </c>
      <c r="AA1013" s="126">
        <v>979</v>
      </c>
      <c r="AB1013" s="50" t="s">
        <v>66</v>
      </c>
      <c r="AC1013" s="126">
        <v>12146</v>
      </c>
      <c r="AD1013" s="50" t="s">
        <v>227</v>
      </c>
      <c r="AE1013" s="58" t="s">
        <v>235</v>
      </c>
      <c r="AF1013" s="58" t="s">
        <v>68</v>
      </c>
      <c r="AG1013" s="50" t="s">
        <v>229</v>
      </c>
      <c r="AH1013" s="50">
        <v>12.5</v>
      </c>
      <c r="AI1013" s="50">
        <v>33.5</v>
      </c>
      <c r="AJ1013" s="50">
        <v>46</v>
      </c>
      <c r="AK1013" s="58">
        <v>12</v>
      </c>
      <c r="AL1013" s="26">
        <v>0.27173913043478259</v>
      </c>
      <c r="AM1013" s="56" t="s">
        <v>230</v>
      </c>
      <c r="AN1013" s="50" t="s">
        <v>231</v>
      </c>
      <c r="AO1013" s="50" t="s">
        <v>232</v>
      </c>
      <c r="AP1013" s="63" t="s">
        <v>16963</v>
      </c>
      <c r="AQ1013" s="27" t="str">
        <f t="shared" si="38"/>
        <v>Record Complete</v>
      </c>
      <c r="AR1013" s="54" t="s">
        <v>234</v>
      </c>
      <c r="AS1013" s="5" t="str">
        <f t="shared" si="39"/>
        <v/>
      </c>
      <c r="AT1013" t="s">
        <v>17200</v>
      </c>
    </row>
    <row r="1014" spans="1:46" ht="15.75" thickBot="1" x14ac:dyDescent="0.3">
      <c r="A1014" s="47" t="s">
        <v>620</v>
      </c>
      <c r="B1014" s="49">
        <v>7508</v>
      </c>
      <c r="C1014" s="49" t="s">
        <v>213</v>
      </c>
      <c r="D1014" s="49" t="s">
        <v>327</v>
      </c>
      <c r="E1014" s="51" t="str">
        <f ca="1">IF(ISERROR(INDIRECT(CONCATENATE("FIPs_codes!",ADDRESS((MATCH($D1014,INDIRECT($C1014),0)+MATCH($C1014,FIPs_codes!$G$1:$G$3296,0)-1),COLUMN(FIPs_codes!A1012))))),"",INDIRECT(CONCATENATE("FIPs_codes!",ADDRESS((MATCH($D1014,INDIRECT($C1014),0)+MATCH($C1014,FIPs_codes!$G$1:$G$3296,0)-1),COLUMN(FIPs_codes!A1012)))))</f>
        <v>40149</v>
      </c>
      <c r="F1014" s="51">
        <f ca="1">IF(ISERROR(INDIRECT(CONCATENATE("FIPs_codes!",ADDRESS((MATCH($D1014,INDIRECT($C1014),0)+MATCH($C1014,FIPs_codes!$G$1:$G$3296,0)-1),COLUMN(FIPs_codes!C1012))))),"",INDIRECT(CONCATENATE("FIPs_codes!",ADDRESS((MATCH($D1014,INDIRECT($C1014),0)+MATCH($C1014,FIPs_codes!$G$1:$G$3296,0)-1),COLUMN(FIPs_codes!C1012)))))</f>
        <v>6</v>
      </c>
      <c r="G1014" s="51" t="s">
        <v>216</v>
      </c>
      <c r="H1014" s="51" t="s">
        <v>217</v>
      </c>
      <c r="I1014" s="53" t="s">
        <v>621</v>
      </c>
      <c r="J1014" s="55" t="s">
        <v>219</v>
      </c>
      <c r="K1014" s="49" t="s">
        <v>78</v>
      </c>
      <c r="L1014" s="49" t="s">
        <v>220</v>
      </c>
      <c r="M1014" s="49" t="s">
        <v>57</v>
      </c>
      <c r="N1014" s="57" t="s">
        <v>622</v>
      </c>
      <c r="O1014" s="57">
        <v>2009</v>
      </c>
      <c r="P1014" s="57" t="s">
        <v>627</v>
      </c>
      <c r="Q1014" s="128">
        <v>1775</v>
      </c>
      <c r="R1014" s="49" t="s">
        <v>245</v>
      </c>
      <c r="S1014" s="59" t="s">
        <v>60</v>
      </c>
      <c r="T1014" s="47" t="s">
        <v>223</v>
      </c>
      <c r="U1014" s="49" t="s">
        <v>134</v>
      </c>
      <c r="V1014" s="57" t="s">
        <v>224</v>
      </c>
      <c r="W1014" s="61" t="s">
        <v>225</v>
      </c>
      <c r="X1014" s="61" t="s">
        <v>226</v>
      </c>
      <c r="Y1014" s="61">
        <v>41099</v>
      </c>
      <c r="Z1014" s="49">
        <v>95</v>
      </c>
      <c r="AA1014" s="128">
        <v>995</v>
      </c>
      <c r="AB1014" s="49" t="s">
        <v>66</v>
      </c>
      <c r="AC1014" s="128">
        <v>12146</v>
      </c>
      <c r="AD1014" s="49" t="s">
        <v>227</v>
      </c>
      <c r="AE1014" s="57" t="s">
        <v>235</v>
      </c>
      <c r="AF1014" s="57" t="s">
        <v>236</v>
      </c>
      <c r="AG1014" s="49" t="s">
        <v>229</v>
      </c>
      <c r="AH1014" s="49">
        <v>3.1</v>
      </c>
      <c r="AI1014" s="49">
        <v>43.9</v>
      </c>
      <c r="AJ1014" s="49">
        <v>47</v>
      </c>
      <c r="AK1014" s="57">
        <v>11.4</v>
      </c>
      <c r="AL1014" s="26">
        <v>6.5957446808510636E-2</v>
      </c>
      <c r="AM1014" s="55" t="s">
        <v>230</v>
      </c>
      <c r="AN1014" s="49" t="s">
        <v>231</v>
      </c>
      <c r="AO1014" s="49" t="s">
        <v>232</v>
      </c>
      <c r="AP1014" s="63" t="s">
        <v>16963</v>
      </c>
      <c r="AQ1014" s="27" t="str">
        <f t="shared" si="38"/>
        <v>Record Complete</v>
      </c>
      <c r="AR1014" s="53" t="s">
        <v>234</v>
      </c>
      <c r="AS1014" s="5" t="str">
        <f t="shared" si="39"/>
        <v/>
      </c>
      <c r="AT1014" t="s">
        <v>17200</v>
      </c>
    </row>
    <row r="1015" spans="1:46" ht="15.75" thickBot="1" x14ac:dyDescent="0.3">
      <c r="A1015" s="29" t="s">
        <v>620</v>
      </c>
      <c r="B1015" s="31">
        <v>7508</v>
      </c>
      <c r="C1015" s="31" t="s">
        <v>213</v>
      </c>
      <c r="D1015" s="31" t="s">
        <v>327</v>
      </c>
      <c r="E1015" s="51" t="str">
        <f ca="1">IF(ISERROR(INDIRECT(CONCATENATE("FIPs_codes!",ADDRESS((MATCH($D1015,INDIRECT($C1015),0)+MATCH($C1015,FIPs_codes!$G$1:$G$3296,0)-1),COLUMN(FIPs_codes!A1013))))),"",INDIRECT(CONCATENATE("FIPs_codes!",ADDRESS((MATCH($D1015,INDIRECT($C1015),0)+MATCH($C1015,FIPs_codes!$G$1:$G$3296,0)-1),COLUMN(FIPs_codes!A1013)))))</f>
        <v>40149</v>
      </c>
      <c r="F1015" s="51">
        <f ca="1">IF(ISERROR(INDIRECT(CONCATENATE("FIPs_codes!",ADDRESS((MATCH($D1015,INDIRECT($C1015),0)+MATCH($C1015,FIPs_codes!$G$1:$G$3296,0)-1),COLUMN(FIPs_codes!C1013))))),"",INDIRECT(CONCATENATE("FIPs_codes!",ADDRESS((MATCH($D1015,INDIRECT($C1015),0)+MATCH($C1015,FIPs_codes!$G$1:$G$3296,0)-1),COLUMN(FIPs_codes!C1013)))))</f>
        <v>6</v>
      </c>
      <c r="G1015" s="33" t="s">
        <v>216</v>
      </c>
      <c r="H1015" s="33" t="s">
        <v>217</v>
      </c>
      <c r="I1015" s="35" t="s">
        <v>621</v>
      </c>
      <c r="J1015" s="37" t="s">
        <v>219</v>
      </c>
      <c r="K1015" s="31" t="s">
        <v>78</v>
      </c>
      <c r="L1015" s="31" t="s">
        <v>220</v>
      </c>
      <c r="M1015" s="31" t="s">
        <v>57</v>
      </c>
      <c r="N1015" s="39" t="s">
        <v>622</v>
      </c>
      <c r="O1015" s="39">
        <v>2009</v>
      </c>
      <c r="P1015" s="39" t="s">
        <v>627</v>
      </c>
      <c r="Q1015" s="240">
        <v>1775</v>
      </c>
      <c r="R1015" s="31" t="s">
        <v>245</v>
      </c>
      <c r="S1015" s="41" t="s">
        <v>60</v>
      </c>
      <c r="T1015" s="29" t="s">
        <v>223</v>
      </c>
      <c r="U1015" s="31" t="s">
        <v>134</v>
      </c>
      <c r="V1015" s="39" t="s">
        <v>224</v>
      </c>
      <c r="W1015" s="43" t="s">
        <v>225</v>
      </c>
      <c r="X1015" s="43" t="s">
        <v>226</v>
      </c>
      <c r="Y1015" s="43">
        <v>41099</v>
      </c>
      <c r="Z1015" s="31">
        <v>95</v>
      </c>
      <c r="AA1015" s="240">
        <v>995</v>
      </c>
      <c r="AB1015" s="31" t="s">
        <v>66</v>
      </c>
      <c r="AC1015" s="240">
        <v>12146</v>
      </c>
      <c r="AD1015" s="31" t="s">
        <v>227</v>
      </c>
      <c r="AE1015" s="39" t="s">
        <v>235</v>
      </c>
      <c r="AF1015" s="39" t="s">
        <v>236</v>
      </c>
      <c r="AG1015" s="31" t="s">
        <v>229</v>
      </c>
      <c r="AH1015" s="31">
        <v>3.1</v>
      </c>
      <c r="AI1015" s="31">
        <v>44.3</v>
      </c>
      <c r="AJ1015" s="31">
        <v>47.3</v>
      </c>
      <c r="AK1015" s="39">
        <v>11.4</v>
      </c>
      <c r="AL1015" s="26">
        <v>6.5400843881856546E-2</v>
      </c>
      <c r="AM1015" s="37" t="s">
        <v>230</v>
      </c>
      <c r="AN1015" s="31" t="s">
        <v>231</v>
      </c>
      <c r="AO1015" s="31" t="s">
        <v>232</v>
      </c>
      <c r="AP1015" s="63" t="s">
        <v>16963</v>
      </c>
      <c r="AQ1015" s="27" t="str">
        <f t="shared" si="38"/>
        <v>Record Complete</v>
      </c>
      <c r="AR1015" s="35" t="s">
        <v>234</v>
      </c>
      <c r="AS1015" s="5" t="str">
        <f t="shared" si="39"/>
        <v/>
      </c>
      <c r="AT1015" t="s">
        <v>17200</v>
      </c>
    </row>
    <row r="1016" spans="1:46" ht="15.75" thickBot="1" x14ac:dyDescent="0.3">
      <c r="A1016" s="30" t="s">
        <v>620</v>
      </c>
      <c r="B1016" s="32">
        <v>7508</v>
      </c>
      <c r="C1016" s="32" t="s">
        <v>213</v>
      </c>
      <c r="D1016" s="32" t="s">
        <v>327</v>
      </c>
      <c r="E1016" s="51" t="str">
        <f ca="1">IF(ISERROR(INDIRECT(CONCATENATE("FIPs_codes!",ADDRESS((MATCH($D1016,INDIRECT($C1016),0)+MATCH($C1016,FIPs_codes!$G$1:$G$3296,0)-1),COLUMN(FIPs_codes!A1014))))),"",INDIRECT(CONCATENATE("FIPs_codes!",ADDRESS((MATCH($D1016,INDIRECT($C1016),0)+MATCH($C1016,FIPs_codes!$G$1:$G$3296,0)-1),COLUMN(FIPs_codes!A1014)))))</f>
        <v>40149</v>
      </c>
      <c r="F1016" s="51">
        <f ca="1">IF(ISERROR(INDIRECT(CONCATENATE("FIPs_codes!",ADDRESS((MATCH($D1016,INDIRECT($C1016),0)+MATCH($C1016,FIPs_codes!$G$1:$G$3296,0)-1),COLUMN(FIPs_codes!C1014))))),"",INDIRECT(CONCATENATE("FIPs_codes!",ADDRESS((MATCH($D1016,INDIRECT($C1016),0)+MATCH($C1016,FIPs_codes!$G$1:$G$3296,0)-1),COLUMN(FIPs_codes!C1014)))))</f>
        <v>6</v>
      </c>
      <c r="G1016" s="34" t="s">
        <v>216</v>
      </c>
      <c r="H1016" s="34" t="s">
        <v>217</v>
      </c>
      <c r="I1016" s="36" t="s">
        <v>621</v>
      </c>
      <c r="J1016" s="38" t="s">
        <v>219</v>
      </c>
      <c r="K1016" s="32" t="s">
        <v>78</v>
      </c>
      <c r="L1016" s="32" t="s">
        <v>220</v>
      </c>
      <c r="M1016" s="32" t="s">
        <v>57</v>
      </c>
      <c r="N1016" s="40" t="s">
        <v>622</v>
      </c>
      <c r="O1016" s="40">
        <v>2009</v>
      </c>
      <c r="P1016" s="40" t="s">
        <v>627</v>
      </c>
      <c r="Q1016" s="125">
        <v>1775</v>
      </c>
      <c r="R1016" s="32" t="s">
        <v>245</v>
      </c>
      <c r="S1016" s="42" t="s">
        <v>60</v>
      </c>
      <c r="T1016" s="30" t="s">
        <v>223</v>
      </c>
      <c r="U1016" s="32" t="s">
        <v>134</v>
      </c>
      <c r="V1016" s="40" t="s">
        <v>224</v>
      </c>
      <c r="W1016" s="44" t="s">
        <v>225</v>
      </c>
      <c r="X1016" s="44" t="s">
        <v>226</v>
      </c>
      <c r="Y1016" s="44">
        <v>41099</v>
      </c>
      <c r="Z1016" s="32">
        <v>95</v>
      </c>
      <c r="AA1016" s="125">
        <v>995</v>
      </c>
      <c r="AB1016" s="32" t="s">
        <v>66</v>
      </c>
      <c r="AC1016" s="125">
        <v>12146</v>
      </c>
      <c r="AD1016" s="32" t="s">
        <v>227</v>
      </c>
      <c r="AE1016" s="40" t="s">
        <v>235</v>
      </c>
      <c r="AF1016" s="40" t="s">
        <v>236</v>
      </c>
      <c r="AG1016" s="32" t="s">
        <v>229</v>
      </c>
      <c r="AH1016" s="32">
        <v>3.1</v>
      </c>
      <c r="AI1016" s="32">
        <v>44.2</v>
      </c>
      <c r="AJ1016" s="32">
        <v>47.3</v>
      </c>
      <c r="AK1016" s="40">
        <v>11.4</v>
      </c>
      <c r="AL1016" s="150">
        <v>6.553911205073995E-2</v>
      </c>
      <c r="AM1016" s="38" t="s">
        <v>230</v>
      </c>
      <c r="AN1016" s="32" t="s">
        <v>231</v>
      </c>
      <c r="AO1016" s="32" t="s">
        <v>232</v>
      </c>
      <c r="AP1016" s="63" t="s">
        <v>16963</v>
      </c>
      <c r="AQ1016" s="27" t="str">
        <f t="shared" si="38"/>
        <v>Record Complete</v>
      </c>
      <c r="AR1016" s="36" t="s">
        <v>234</v>
      </c>
      <c r="AS1016" s="5" t="str">
        <f t="shared" si="39"/>
        <v/>
      </c>
      <c r="AT1016" t="s">
        <v>17200</v>
      </c>
    </row>
    <row r="1017" spans="1:46" ht="15.75" thickBot="1" x14ac:dyDescent="0.3">
      <c r="A1017" s="29" t="s">
        <v>620</v>
      </c>
      <c r="B1017" s="31">
        <v>7508</v>
      </c>
      <c r="C1017" s="31" t="s">
        <v>213</v>
      </c>
      <c r="D1017" s="31" t="s">
        <v>327</v>
      </c>
      <c r="E1017" s="51" t="str">
        <f ca="1">IF(ISERROR(INDIRECT(CONCATENATE("FIPs_codes!",ADDRESS((MATCH($D1017,INDIRECT($C1017),0)+MATCH($C1017,FIPs_codes!$G$1:$G$3296,0)-1),COLUMN(FIPs_codes!A1015))))),"",INDIRECT(CONCATENATE("FIPs_codes!",ADDRESS((MATCH($D1017,INDIRECT($C1017),0)+MATCH($C1017,FIPs_codes!$G$1:$G$3296,0)-1),COLUMN(FIPs_codes!A1015)))))</f>
        <v>40149</v>
      </c>
      <c r="F1017" s="51">
        <f ca="1">IF(ISERROR(INDIRECT(CONCATENATE("FIPs_codes!",ADDRESS((MATCH($D1017,INDIRECT($C1017),0)+MATCH($C1017,FIPs_codes!$G$1:$G$3296,0)-1),COLUMN(FIPs_codes!C1015))))),"",INDIRECT(CONCATENATE("FIPs_codes!",ADDRESS((MATCH($D1017,INDIRECT($C1017),0)+MATCH($C1017,FIPs_codes!$G$1:$G$3296,0)-1),COLUMN(FIPs_codes!C1015)))))</f>
        <v>6</v>
      </c>
      <c r="G1017" s="33" t="s">
        <v>216</v>
      </c>
      <c r="H1017" s="33" t="s">
        <v>217</v>
      </c>
      <c r="I1017" s="35" t="s">
        <v>621</v>
      </c>
      <c r="J1017" s="37" t="s">
        <v>219</v>
      </c>
      <c r="K1017" s="31" t="s">
        <v>78</v>
      </c>
      <c r="L1017" s="31" t="s">
        <v>220</v>
      </c>
      <c r="M1017" s="31" t="s">
        <v>57</v>
      </c>
      <c r="N1017" s="39" t="s">
        <v>622</v>
      </c>
      <c r="O1017" s="39">
        <v>2010</v>
      </c>
      <c r="P1017" s="39" t="s">
        <v>626</v>
      </c>
      <c r="Q1017" s="240">
        <v>1775</v>
      </c>
      <c r="R1017" s="31" t="s">
        <v>245</v>
      </c>
      <c r="S1017" s="41" t="s">
        <v>60</v>
      </c>
      <c r="T1017" s="29" t="s">
        <v>223</v>
      </c>
      <c r="U1017" s="31" t="s">
        <v>134</v>
      </c>
      <c r="V1017" s="39" t="s">
        <v>224</v>
      </c>
      <c r="W1017" s="43" t="s">
        <v>225</v>
      </c>
      <c r="X1017" s="43" t="s">
        <v>226</v>
      </c>
      <c r="Y1017" s="43">
        <v>41099</v>
      </c>
      <c r="Z1017" s="31">
        <v>95</v>
      </c>
      <c r="AA1017" s="240">
        <v>981</v>
      </c>
      <c r="AB1017" s="31" t="s">
        <v>66</v>
      </c>
      <c r="AC1017" s="240">
        <v>12146</v>
      </c>
      <c r="AD1017" s="31" t="s">
        <v>227</v>
      </c>
      <c r="AE1017" s="39" t="s">
        <v>235</v>
      </c>
      <c r="AF1017" s="39" t="s">
        <v>236</v>
      </c>
      <c r="AG1017" s="31" t="s">
        <v>229</v>
      </c>
      <c r="AH1017" s="31">
        <v>2.1</v>
      </c>
      <c r="AI1017" s="31">
        <v>46.5</v>
      </c>
      <c r="AJ1017" s="31">
        <v>48.6</v>
      </c>
      <c r="AK1017" s="39">
        <v>11.4</v>
      </c>
      <c r="AL1017" s="26">
        <v>4.3209876543209874E-2</v>
      </c>
      <c r="AM1017" s="37" t="s">
        <v>230</v>
      </c>
      <c r="AN1017" s="31" t="s">
        <v>231</v>
      </c>
      <c r="AO1017" s="31" t="s">
        <v>232</v>
      </c>
      <c r="AP1017" s="63" t="s">
        <v>16963</v>
      </c>
      <c r="AQ1017" s="27" t="str">
        <f t="shared" si="38"/>
        <v>Record Complete</v>
      </c>
      <c r="AR1017" s="35" t="s">
        <v>234</v>
      </c>
      <c r="AS1017" s="5" t="str">
        <f t="shared" si="39"/>
        <v/>
      </c>
      <c r="AT1017" t="s">
        <v>17200</v>
      </c>
    </row>
    <row r="1018" spans="1:46" ht="15.75" thickBot="1" x14ac:dyDescent="0.3">
      <c r="A1018" s="30" t="s">
        <v>620</v>
      </c>
      <c r="B1018" s="32">
        <v>7508</v>
      </c>
      <c r="C1018" s="32" t="s">
        <v>213</v>
      </c>
      <c r="D1018" s="32" t="s">
        <v>327</v>
      </c>
      <c r="E1018" s="51" t="str">
        <f ca="1">IF(ISERROR(INDIRECT(CONCATENATE("FIPs_codes!",ADDRESS((MATCH($D1018,INDIRECT($C1018),0)+MATCH($C1018,FIPs_codes!$G$1:$G$3296,0)-1),COLUMN(FIPs_codes!A1016))))),"",INDIRECT(CONCATENATE("FIPs_codes!",ADDRESS((MATCH($D1018,INDIRECT($C1018),0)+MATCH($C1018,FIPs_codes!$G$1:$G$3296,0)-1),COLUMN(FIPs_codes!A1016)))))</f>
        <v>40149</v>
      </c>
      <c r="F1018" s="51">
        <f ca="1">IF(ISERROR(INDIRECT(CONCATENATE("FIPs_codes!",ADDRESS((MATCH($D1018,INDIRECT($C1018),0)+MATCH($C1018,FIPs_codes!$G$1:$G$3296,0)-1),COLUMN(FIPs_codes!C1016))))),"",INDIRECT(CONCATENATE("FIPs_codes!",ADDRESS((MATCH($D1018,INDIRECT($C1018),0)+MATCH($C1018,FIPs_codes!$G$1:$G$3296,0)-1),COLUMN(FIPs_codes!C1016)))))</f>
        <v>6</v>
      </c>
      <c r="G1018" s="34" t="s">
        <v>216</v>
      </c>
      <c r="H1018" s="34" t="s">
        <v>217</v>
      </c>
      <c r="I1018" s="36" t="s">
        <v>621</v>
      </c>
      <c r="J1018" s="38" t="s">
        <v>219</v>
      </c>
      <c r="K1018" s="32" t="s">
        <v>78</v>
      </c>
      <c r="L1018" s="32" t="s">
        <v>220</v>
      </c>
      <c r="M1018" s="32" t="s">
        <v>57</v>
      </c>
      <c r="N1018" s="40" t="s">
        <v>622</v>
      </c>
      <c r="O1018" s="40">
        <v>2010</v>
      </c>
      <c r="P1018" s="40" t="s">
        <v>626</v>
      </c>
      <c r="Q1018" s="125">
        <v>1775</v>
      </c>
      <c r="R1018" s="32" t="s">
        <v>245</v>
      </c>
      <c r="S1018" s="42" t="s">
        <v>60</v>
      </c>
      <c r="T1018" s="30" t="s">
        <v>223</v>
      </c>
      <c r="U1018" s="32" t="s">
        <v>134</v>
      </c>
      <c r="V1018" s="40" t="s">
        <v>224</v>
      </c>
      <c r="W1018" s="44" t="s">
        <v>225</v>
      </c>
      <c r="X1018" s="44" t="s">
        <v>226</v>
      </c>
      <c r="Y1018" s="44">
        <v>41099</v>
      </c>
      <c r="Z1018" s="32">
        <v>95</v>
      </c>
      <c r="AA1018" s="125">
        <v>981</v>
      </c>
      <c r="AB1018" s="32" t="s">
        <v>66</v>
      </c>
      <c r="AC1018" s="125">
        <v>12146</v>
      </c>
      <c r="AD1018" s="32" t="s">
        <v>227</v>
      </c>
      <c r="AE1018" s="40" t="s">
        <v>235</v>
      </c>
      <c r="AF1018" s="40" t="s">
        <v>236</v>
      </c>
      <c r="AG1018" s="32" t="s">
        <v>229</v>
      </c>
      <c r="AH1018" s="32">
        <v>2.1</v>
      </c>
      <c r="AI1018" s="32">
        <v>47.3</v>
      </c>
      <c r="AJ1018" s="32">
        <v>49.3</v>
      </c>
      <c r="AK1018" s="40">
        <v>11.4</v>
      </c>
      <c r="AL1018" s="26">
        <v>4.2510121457489884E-2</v>
      </c>
      <c r="AM1018" s="38" t="s">
        <v>230</v>
      </c>
      <c r="AN1018" s="32" t="s">
        <v>231</v>
      </c>
      <c r="AO1018" s="32" t="s">
        <v>232</v>
      </c>
      <c r="AP1018" s="63" t="s">
        <v>16963</v>
      </c>
      <c r="AQ1018" s="27" t="str">
        <f t="shared" si="38"/>
        <v>Record Complete</v>
      </c>
      <c r="AR1018" s="36" t="s">
        <v>234</v>
      </c>
      <c r="AS1018" s="5" t="str">
        <f t="shared" si="39"/>
        <v/>
      </c>
      <c r="AT1018" t="s">
        <v>17200</v>
      </c>
    </row>
    <row r="1019" spans="1:46" ht="15.75" thickBot="1" x14ac:dyDescent="0.3">
      <c r="A1019" s="190" t="s">
        <v>620</v>
      </c>
      <c r="B1019" s="194">
        <v>7508</v>
      </c>
      <c r="C1019" s="194" t="s">
        <v>213</v>
      </c>
      <c r="D1019" s="194" t="s">
        <v>327</v>
      </c>
      <c r="E1019" s="51" t="str">
        <f ca="1">IF(ISERROR(INDIRECT(CONCATENATE("FIPs_codes!",ADDRESS((MATCH($D1019,INDIRECT($C1019),0)+MATCH($C1019,FIPs_codes!$G$1:$G$3296,0)-1),COLUMN(FIPs_codes!A1017))))),"",INDIRECT(CONCATENATE("FIPs_codes!",ADDRESS((MATCH($D1019,INDIRECT($C1019),0)+MATCH($C1019,FIPs_codes!$G$1:$G$3296,0)-1),COLUMN(FIPs_codes!A1017)))))</f>
        <v>40149</v>
      </c>
      <c r="F1019" s="51">
        <f ca="1">IF(ISERROR(INDIRECT(CONCATENATE("FIPs_codes!",ADDRESS((MATCH($D1019,INDIRECT($C1019),0)+MATCH($C1019,FIPs_codes!$G$1:$G$3296,0)-1),COLUMN(FIPs_codes!C1017))))),"",INDIRECT(CONCATENATE("FIPs_codes!",ADDRESS((MATCH($D1019,INDIRECT($C1019),0)+MATCH($C1019,FIPs_codes!$G$1:$G$3296,0)-1),COLUMN(FIPs_codes!C1017)))))</f>
        <v>6</v>
      </c>
      <c r="G1019" s="200" t="s">
        <v>216</v>
      </c>
      <c r="H1019" s="200" t="s">
        <v>217</v>
      </c>
      <c r="I1019" s="214" t="s">
        <v>621</v>
      </c>
      <c r="J1019" s="219" t="s">
        <v>219</v>
      </c>
      <c r="K1019" s="194" t="s">
        <v>78</v>
      </c>
      <c r="L1019" s="194" t="s">
        <v>220</v>
      </c>
      <c r="M1019" s="194" t="s">
        <v>57</v>
      </c>
      <c r="N1019" s="225" t="s">
        <v>622</v>
      </c>
      <c r="O1019" s="225">
        <v>2010</v>
      </c>
      <c r="P1019" s="225" t="s">
        <v>626</v>
      </c>
      <c r="Q1019" s="248">
        <v>1775</v>
      </c>
      <c r="R1019" s="194" t="s">
        <v>245</v>
      </c>
      <c r="S1019" s="253" t="s">
        <v>60</v>
      </c>
      <c r="T1019" s="190" t="s">
        <v>223</v>
      </c>
      <c r="U1019" s="194" t="s">
        <v>134</v>
      </c>
      <c r="V1019" s="225" t="s">
        <v>224</v>
      </c>
      <c r="W1019" s="266" t="s">
        <v>225</v>
      </c>
      <c r="X1019" s="266" t="s">
        <v>226</v>
      </c>
      <c r="Y1019" s="266">
        <v>41099</v>
      </c>
      <c r="Z1019" s="194">
        <v>95</v>
      </c>
      <c r="AA1019" s="248">
        <v>981</v>
      </c>
      <c r="AB1019" s="194" t="s">
        <v>66</v>
      </c>
      <c r="AC1019" s="248">
        <v>12146</v>
      </c>
      <c r="AD1019" s="194" t="s">
        <v>227</v>
      </c>
      <c r="AE1019" s="225" t="s">
        <v>235</v>
      </c>
      <c r="AF1019" s="225" t="s">
        <v>236</v>
      </c>
      <c r="AG1019" s="194" t="s">
        <v>229</v>
      </c>
      <c r="AH1019" s="194">
        <v>2.1</v>
      </c>
      <c r="AI1019" s="194">
        <v>49.7</v>
      </c>
      <c r="AJ1019" s="194">
        <v>51.8</v>
      </c>
      <c r="AK1019" s="225">
        <v>11.4</v>
      </c>
      <c r="AL1019" s="138">
        <v>4.0540540540540536E-2</v>
      </c>
      <c r="AM1019" s="219" t="s">
        <v>230</v>
      </c>
      <c r="AN1019" s="194" t="s">
        <v>231</v>
      </c>
      <c r="AO1019" s="194" t="s">
        <v>232</v>
      </c>
      <c r="AP1019" s="63" t="s">
        <v>16963</v>
      </c>
      <c r="AQ1019" s="27" t="str">
        <f t="shared" si="38"/>
        <v>Record Complete</v>
      </c>
      <c r="AR1019" s="214" t="s">
        <v>234</v>
      </c>
      <c r="AS1019" s="5" t="str">
        <f t="shared" si="39"/>
        <v/>
      </c>
      <c r="AT1019" t="s">
        <v>17200</v>
      </c>
    </row>
    <row r="1020" spans="1:46" ht="15.75" thickBot="1" x14ac:dyDescent="0.3">
      <c r="A1020" s="47" t="s">
        <v>628</v>
      </c>
      <c r="B1020" s="49">
        <v>6045</v>
      </c>
      <c r="C1020" s="49" t="s">
        <v>213</v>
      </c>
      <c r="D1020" s="49" t="s">
        <v>541</v>
      </c>
      <c r="E1020" s="51" t="str">
        <f ca="1">IF(ISERROR(INDIRECT(CONCATENATE("FIPs_codes!",ADDRESS((MATCH($D1020,INDIRECT($C1020),0)+MATCH($C1020,FIPs_codes!$G$1:$G$3296,0)-1),COLUMN(FIPs_codes!A1018))))),"",INDIRECT(CONCATENATE("FIPs_codes!",ADDRESS((MATCH($D1020,INDIRECT($C1020),0)+MATCH($C1020,FIPs_codes!$G$1:$G$3296,0)-1),COLUMN(FIPs_codes!A1018)))))</f>
        <v>40137</v>
      </c>
      <c r="F1020" s="51">
        <f ca="1">IF(ISERROR(INDIRECT(CONCATENATE("FIPs_codes!",ADDRESS((MATCH($D1020,INDIRECT($C1020),0)+MATCH($C1020,FIPs_codes!$G$1:$G$3296,0)-1),COLUMN(FIPs_codes!C1018))))),"",INDIRECT(CONCATENATE("FIPs_codes!",ADDRESS((MATCH($D1020,INDIRECT($C1020),0)+MATCH($C1020,FIPs_codes!$G$1:$G$3296,0)-1),COLUMN(FIPs_codes!C1018)))))</f>
        <v>6</v>
      </c>
      <c r="G1020" s="51" t="s">
        <v>216</v>
      </c>
      <c r="H1020" s="51" t="s">
        <v>217</v>
      </c>
      <c r="I1020" s="53" t="s">
        <v>629</v>
      </c>
      <c r="J1020" s="55" t="s">
        <v>219</v>
      </c>
      <c r="K1020" s="49" t="s">
        <v>78</v>
      </c>
      <c r="L1020" s="49" t="s">
        <v>220</v>
      </c>
      <c r="M1020" s="49" t="s">
        <v>57</v>
      </c>
      <c r="N1020" s="57" t="s">
        <v>242</v>
      </c>
      <c r="O1020" s="57">
        <v>2005</v>
      </c>
      <c r="P1020" s="57" t="s">
        <v>632</v>
      </c>
      <c r="Q1020" s="128">
        <v>1340</v>
      </c>
      <c r="R1020" s="49" t="s">
        <v>245</v>
      </c>
      <c r="S1020" s="59" t="s">
        <v>60</v>
      </c>
      <c r="T1020" s="47" t="s">
        <v>223</v>
      </c>
      <c r="U1020" s="49" t="s">
        <v>134</v>
      </c>
      <c r="V1020" s="57" t="s">
        <v>224</v>
      </c>
      <c r="W1020" s="61" t="s">
        <v>225</v>
      </c>
      <c r="X1020" s="61" t="s">
        <v>226</v>
      </c>
      <c r="Y1020" s="61">
        <v>40918</v>
      </c>
      <c r="Z1020" s="49">
        <v>80</v>
      </c>
      <c r="AA1020" s="128">
        <v>887</v>
      </c>
      <c r="AB1020" s="49" t="s">
        <v>66</v>
      </c>
      <c r="AC1020" s="128">
        <v>7685</v>
      </c>
      <c r="AD1020" s="49" t="s">
        <v>227</v>
      </c>
      <c r="AE1020" s="57" t="s">
        <v>633</v>
      </c>
      <c r="AF1020" s="57" t="s">
        <v>68</v>
      </c>
      <c r="AG1020" s="49" t="s">
        <v>229</v>
      </c>
      <c r="AH1020" s="49">
        <v>18.600000000000001</v>
      </c>
      <c r="AI1020" s="49">
        <v>126.6</v>
      </c>
      <c r="AJ1020" s="49">
        <v>145.19999999999999</v>
      </c>
      <c r="AK1020" s="57">
        <v>8.6</v>
      </c>
      <c r="AL1020" s="26">
        <v>0.12809917355371903</v>
      </c>
      <c r="AM1020" s="55" t="s">
        <v>230</v>
      </c>
      <c r="AN1020" s="49" t="s">
        <v>231</v>
      </c>
      <c r="AO1020" s="49" t="s">
        <v>232</v>
      </c>
      <c r="AP1020" s="63" t="s">
        <v>16963</v>
      </c>
      <c r="AQ1020" s="27" t="str">
        <f t="shared" si="38"/>
        <v>Record Complete</v>
      </c>
      <c r="AR1020" s="53" t="s">
        <v>234</v>
      </c>
      <c r="AS1020" s="5" t="str">
        <f t="shared" si="39"/>
        <v/>
      </c>
      <c r="AT1020" t="s">
        <v>17200</v>
      </c>
    </row>
    <row r="1021" spans="1:46" ht="15.75" thickBot="1" x14ac:dyDescent="0.3">
      <c r="A1021" s="29" t="s">
        <v>628</v>
      </c>
      <c r="B1021" s="31">
        <v>6045</v>
      </c>
      <c r="C1021" s="31" t="s">
        <v>213</v>
      </c>
      <c r="D1021" s="31" t="s">
        <v>541</v>
      </c>
      <c r="E1021" s="51" t="str">
        <f ca="1">IF(ISERROR(INDIRECT(CONCATENATE("FIPs_codes!",ADDRESS((MATCH($D1021,INDIRECT($C1021),0)+MATCH($C1021,FIPs_codes!$G$1:$G$3296,0)-1),COLUMN(FIPs_codes!A1019))))),"",INDIRECT(CONCATENATE("FIPs_codes!",ADDRESS((MATCH($D1021,INDIRECT($C1021),0)+MATCH($C1021,FIPs_codes!$G$1:$G$3296,0)-1),COLUMN(FIPs_codes!A1019)))))</f>
        <v>40137</v>
      </c>
      <c r="F1021" s="51">
        <f ca="1">IF(ISERROR(INDIRECT(CONCATENATE("FIPs_codes!",ADDRESS((MATCH($D1021,INDIRECT($C1021),0)+MATCH($C1021,FIPs_codes!$G$1:$G$3296,0)-1),COLUMN(FIPs_codes!C1019))))),"",INDIRECT(CONCATENATE("FIPs_codes!",ADDRESS((MATCH($D1021,INDIRECT($C1021),0)+MATCH($C1021,FIPs_codes!$G$1:$G$3296,0)-1),COLUMN(FIPs_codes!C1019)))))</f>
        <v>6</v>
      </c>
      <c r="G1021" s="33" t="s">
        <v>216</v>
      </c>
      <c r="H1021" s="33" t="s">
        <v>217</v>
      </c>
      <c r="I1021" s="35" t="s">
        <v>629</v>
      </c>
      <c r="J1021" s="37" t="s">
        <v>219</v>
      </c>
      <c r="K1021" s="31" t="s">
        <v>78</v>
      </c>
      <c r="L1021" s="31" t="s">
        <v>220</v>
      </c>
      <c r="M1021" s="31" t="s">
        <v>57</v>
      </c>
      <c r="N1021" s="39" t="s">
        <v>242</v>
      </c>
      <c r="O1021" s="39">
        <v>2005</v>
      </c>
      <c r="P1021" s="39" t="s">
        <v>632</v>
      </c>
      <c r="Q1021" s="240">
        <v>1340</v>
      </c>
      <c r="R1021" s="31" t="s">
        <v>245</v>
      </c>
      <c r="S1021" s="41" t="s">
        <v>60</v>
      </c>
      <c r="T1021" s="29" t="s">
        <v>223</v>
      </c>
      <c r="U1021" s="31" t="s">
        <v>134</v>
      </c>
      <c r="V1021" s="39" t="s">
        <v>224</v>
      </c>
      <c r="W1021" s="43" t="s">
        <v>225</v>
      </c>
      <c r="X1021" s="43" t="s">
        <v>226</v>
      </c>
      <c r="Y1021" s="43">
        <v>40918</v>
      </c>
      <c r="Z1021" s="31">
        <v>80</v>
      </c>
      <c r="AA1021" s="240">
        <v>887</v>
      </c>
      <c r="AB1021" s="31" t="s">
        <v>66</v>
      </c>
      <c r="AC1021" s="240">
        <v>7685</v>
      </c>
      <c r="AD1021" s="31" t="s">
        <v>227</v>
      </c>
      <c r="AE1021" s="39" t="s">
        <v>228</v>
      </c>
      <c r="AF1021" s="39" t="s">
        <v>634</v>
      </c>
      <c r="AG1021" s="31" t="s">
        <v>229</v>
      </c>
      <c r="AH1021" s="31">
        <v>18.899999999999999</v>
      </c>
      <c r="AI1021" s="31">
        <v>130.30000000000001</v>
      </c>
      <c r="AJ1021" s="31">
        <v>149.19999999999999</v>
      </c>
      <c r="AK1021" s="39">
        <v>8.5</v>
      </c>
      <c r="AL1021" s="26">
        <v>0.12667560321715815</v>
      </c>
      <c r="AM1021" s="37" t="s">
        <v>230</v>
      </c>
      <c r="AN1021" s="31" t="s">
        <v>231</v>
      </c>
      <c r="AO1021" s="31" t="s">
        <v>232</v>
      </c>
      <c r="AP1021" s="63" t="s">
        <v>16963</v>
      </c>
      <c r="AQ1021" s="27" t="str">
        <f t="shared" si="38"/>
        <v>Record Complete</v>
      </c>
      <c r="AR1021" s="35" t="s">
        <v>234</v>
      </c>
      <c r="AS1021" s="5" t="str">
        <f t="shared" si="39"/>
        <v/>
      </c>
      <c r="AT1021" t="s">
        <v>17200</v>
      </c>
    </row>
    <row r="1022" spans="1:46" ht="15.75" thickBot="1" x14ac:dyDescent="0.3">
      <c r="A1022" s="30" t="s">
        <v>628</v>
      </c>
      <c r="B1022" s="32">
        <v>6045</v>
      </c>
      <c r="C1022" s="32" t="s">
        <v>213</v>
      </c>
      <c r="D1022" s="32" t="s">
        <v>541</v>
      </c>
      <c r="E1022" s="51" t="str">
        <f ca="1">IF(ISERROR(INDIRECT(CONCATENATE("FIPs_codes!",ADDRESS((MATCH($D1022,INDIRECT($C1022),0)+MATCH($C1022,FIPs_codes!$G$1:$G$3296,0)-1),COLUMN(FIPs_codes!A1020))))),"",INDIRECT(CONCATENATE("FIPs_codes!",ADDRESS((MATCH($D1022,INDIRECT($C1022),0)+MATCH($C1022,FIPs_codes!$G$1:$G$3296,0)-1),COLUMN(FIPs_codes!A1020)))))</f>
        <v>40137</v>
      </c>
      <c r="F1022" s="51">
        <f ca="1">IF(ISERROR(INDIRECT(CONCATENATE("FIPs_codes!",ADDRESS((MATCH($D1022,INDIRECT($C1022),0)+MATCH($C1022,FIPs_codes!$G$1:$G$3296,0)-1),COLUMN(FIPs_codes!C1020))))),"",INDIRECT(CONCATENATE("FIPs_codes!",ADDRESS((MATCH($D1022,INDIRECT($C1022),0)+MATCH($C1022,FIPs_codes!$G$1:$G$3296,0)-1),COLUMN(FIPs_codes!C1020)))))</f>
        <v>6</v>
      </c>
      <c r="G1022" s="34" t="s">
        <v>216</v>
      </c>
      <c r="H1022" s="34" t="s">
        <v>217</v>
      </c>
      <c r="I1022" s="36" t="s">
        <v>629</v>
      </c>
      <c r="J1022" s="38" t="s">
        <v>219</v>
      </c>
      <c r="K1022" s="32" t="s">
        <v>78</v>
      </c>
      <c r="L1022" s="32" t="s">
        <v>220</v>
      </c>
      <c r="M1022" s="32" t="s">
        <v>57</v>
      </c>
      <c r="N1022" s="40" t="s">
        <v>242</v>
      </c>
      <c r="O1022" s="40">
        <v>2005</v>
      </c>
      <c r="P1022" s="40" t="s">
        <v>632</v>
      </c>
      <c r="Q1022" s="125">
        <v>1340</v>
      </c>
      <c r="R1022" s="32" t="s">
        <v>245</v>
      </c>
      <c r="S1022" s="42" t="s">
        <v>60</v>
      </c>
      <c r="T1022" s="30" t="s">
        <v>223</v>
      </c>
      <c r="U1022" s="32" t="s">
        <v>134</v>
      </c>
      <c r="V1022" s="40" t="s">
        <v>224</v>
      </c>
      <c r="W1022" s="44" t="s">
        <v>225</v>
      </c>
      <c r="X1022" s="44" t="s">
        <v>226</v>
      </c>
      <c r="Y1022" s="44">
        <v>40918</v>
      </c>
      <c r="Z1022" s="32">
        <v>80</v>
      </c>
      <c r="AA1022" s="125">
        <v>887</v>
      </c>
      <c r="AB1022" s="32" t="s">
        <v>66</v>
      </c>
      <c r="AC1022" s="125">
        <v>7685</v>
      </c>
      <c r="AD1022" s="32" t="s">
        <v>227</v>
      </c>
      <c r="AE1022" s="40" t="s">
        <v>228</v>
      </c>
      <c r="AF1022" s="40" t="s">
        <v>68</v>
      </c>
      <c r="AG1022" s="32" t="s">
        <v>229</v>
      </c>
      <c r="AH1022" s="32">
        <v>19.5</v>
      </c>
      <c r="AI1022" s="32">
        <v>135.80000000000001</v>
      </c>
      <c r="AJ1022" s="32">
        <v>155.30000000000001</v>
      </c>
      <c r="AK1022" s="40">
        <v>8.5</v>
      </c>
      <c r="AL1022" s="150">
        <v>0.12556342562781711</v>
      </c>
      <c r="AM1022" s="38" t="s">
        <v>230</v>
      </c>
      <c r="AN1022" s="32" t="s">
        <v>231</v>
      </c>
      <c r="AO1022" s="32" t="s">
        <v>232</v>
      </c>
      <c r="AP1022" s="63" t="s">
        <v>16963</v>
      </c>
      <c r="AQ1022" s="27" t="str">
        <f t="shared" si="38"/>
        <v>Record Complete</v>
      </c>
      <c r="AR1022" s="36" t="s">
        <v>234</v>
      </c>
      <c r="AS1022" s="5" t="str">
        <f t="shared" si="39"/>
        <v/>
      </c>
      <c r="AT1022" t="s">
        <v>17200</v>
      </c>
    </row>
    <row r="1023" spans="1:46" ht="15.75" thickBot="1" x14ac:dyDescent="0.3">
      <c r="A1023" s="29" t="s">
        <v>628</v>
      </c>
      <c r="B1023" s="31">
        <v>6045</v>
      </c>
      <c r="C1023" s="31" t="s">
        <v>213</v>
      </c>
      <c r="D1023" s="31" t="s">
        <v>541</v>
      </c>
      <c r="E1023" s="51" t="str">
        <f ca="1">IF(ISERROR(INDIRECT(CONCATENATE("FIPs_codes!",ADDRESS((MATCH($D1023,INDIRECT($C1023),0)+MATCH($C1023,FIPs_codes!$G$1:$G$3296,0)-1),COLUMN(FIPs_codes!A1021))))),"",INDIRECT(CONCATENATE("FIPs_codes!",ADDRESS((MATCH($D1023,INDIRECT($C1023),0)+MATCH($C1023,FIPs_codes!$G$1:$G$3296,0)-1),COLUMN(FIPs_codes!A1021)))))</f>
        <v>40137</v>
      </c>
      <c r="F1023" s="51">
        <f ca="1">IF(ISERROR(INDIRECT(CONCATENATE("FIPs_codes!",ADDRESS((MATCH($D1023,INDIRECT($C1023),0)+MATCH($C1023,FIPs_codes!$G$1:$G$3296,0)-1),COLUMN(FIPs_codes!C1021))))),"",INDIRECT(CONCATENATE("FIPs_codes!",ADDRESS((MATCH($D1023,INDIRECT($C1023),0)+MATCH($C1023,FIPs_codes!$G$1:$G$3296,0)-1),COLUMN(FIPs_codes!C1021)))))</f>
        <v>6</v>
      </c>
      <c r="G1023" s="31" t="s">
        <v>216</v>
      </c>
      <c r="H1023" s="31" t="s">
        <v>217</v>
      </c>
      <c r="I1023" s="35" t="s">
        <v>629</v>
      </c>
      <c r="J1023" s="37" t="s">
        <v>219</v>
      </c>
      <c r="K1023" s="31" t="s">
        <v>78</v>
      </c>
      <c r="L1023" s="31" t="s">
        <v>220</v>
      </c>
      <c r="M1023" s="31" t="s">
        <v>57</v>
      </c>
      <c r="N1023" s="39" t="s">
        <v>242</v>
      </c>
      <c r="O1023" s="39">
        <v>2006</v>
      </c>
      <c r="P1023" s="39" t="s">
        <v>631</v>
      </c>
      <c r="Q1023" s="240">
        <v>1340</v>
      </c>
      <c r="R1023" s="31" t="s">
        <v>245</v>
      </c>
      <c r="S1023" s="41" t="s">
        <v>60</v>
      </c>
      <c r="T1023" s="29" t="s">
        <v>223</v>
      </c>
      <c r="U1023" s="31" t="s">
        <v>134</v>
      </c>
      <c r="V1023" s="39" t="s">
        <v>224</v>
      </c>
      <c r="W1023" s="43" t="s">
        <v>225</v>
      </c>
      <c r="X1023" s="43" t="s">
        <v>226</v>
      </c>
      <c r="Y1023" s="43">
        <v>40918</v>
      </c>
      <c r="Z1023" s="31">
        <v>88</v>
      </c>
      <c r="AA1023" s="240">
        <v>880</v>
      </c>
      <c r="AB1023" s="31" t="s">
        <v>66</v>
      </c>
      <c r="AC1023" s="240">
        <v>7685</v>
      </c>
      <c r="AD1023" s="31" t="s">
        <v>227</v>
      </c>
      <c r="AE1023" s="39" t="s">
        <v>333</v>
      </c>
      <c r="AF1023" s="39" t="s">
        <v>68</v>
      </c>
      <c r="AG1023" s="31" t="s">
        <v>229</v>
      </c>
      <c r="AH1023" s="31">
        <v>33.299999999999997</v>
      </c>
      <c r="AI1023" s="31">
        <v>195.1</v>
      </c>
      <c r="AJ1023" s="31">
        <v>228.3</v>
      </c>
      <c r="AK1023" s="39">
        <v>8.3000000000000007</v>
      </c>
      <c r="AL1023" s="26">
        <v>0.14579684763572678</v>
      </c>
      <c r="AM1023" s="37" t="s">
        <v>230</v>
      </c>
      <c r="AN1023" s="31" t="s">
        <v>231</v>
      </c>
      <c r="AO1023" s="31" t="s">
        <v>232</v>
      </c>
      <c r="AP1023" s="63" t="s">
        <v>16963</v>
      </c>
      <c r="AQ1023" s="27" t="str">
        <f t="shared" si="38"/>
        <v>Record Complete</v>
      </c>
      <c r="AR1023" s="35" t="s">
        <v>234</v>
      </c>
      <c r="AS1023" s="5" t="str">
        <f t="shared" si="39"/>
        <v/>
      </c>
      <c r="AT1023" t="s">
        <v>17200</v>
      </c>
    </row>
    <row r="1024" spans="1:46" ht="15.75" thickBot="1" x14ac:dyDescent="0.3">
      <c r="A1024" s="191" t="s">
        <v>628</v>
      </c>
      <c r="B1024" s="195">
        <v>6045</v>
      </c>
      <c r="C1024" s="195" t="s">
        <v>213</v>
      </c>
      <c r="D1024" s="195" t="s">
        <v>541</v>
      </c>
      <c r="E1024" s="51" t="str">
        <f ca="1">IF(ISERROR(INDIRECT(CONCATENATE("FIPs_codes!",ADDRESS((MATCH($D1024,INDIRECT($C1024),0)+MATCH($C1024,FIPs_codes!$G$1:$G$3296,0)-1),COLUMN(FIPs_codes!A1022))))),"",INDIRECT(CONCATENATE("FIPs_codes!",ADDRESS((MATCH($D1024,INDIRECT($C1024),0)+MATCH($C1024,FIPs_codes!$G$1:$G$3296,0)-1),COLUMN(FIPs_codes!A1022)))))</f>
        <v>40137</v>
      </c>
      <c r="F1024" s="51">
        <f ca="1">IF(ISERROR(INDIRECT(CONCATENATE("FIPs_codes!",ADDRESS((MATCH($D1024,INDIRECT($C1024),0)+MATCH($C1024,FIPs_codes!$G$1:$G$3296,0)-1),COLUMN(FIPs_codes!C1022))))),"",INDIRECT(CONCATENATE("FIPs_codes!",ADDRESS((MATCH($D1024,INDIRECT($C1024),0)+MATCH($C1024,FIPs_codes!$G$1:$G$3296,0)-1),COLUMN(FIPs_codes!C1022)))))</f>
        <v>6</v>
      </c>
      <c r="G1024" s="195" t="s">
        <v>216</v>
      </c>
      <c r="H1024" s="195" t="s">
        <v>217</v>
      </c>
      <c r="I1024" s="216" t="s">
        <v>629</v>
      </c>
      <c r="J1024" s="220" t="s">
        <v>219</v>
      </c>
      <c r="K1024" s="195" t="s">
        <v>78</v>
      </c>
      <c r="L1024" s="195" t="s">
        <v>220</v>
      </c>
      <c r="M1024" s="195" t="s">
        <v>57</v>
      </c>
      <c r="N1024" s="226" t="s">
        <v>242</v>
      </c>
      <c r="O1024" s="226">
        <v>2006</v>
      </c>
      <c r="P1024" s="226" t="s">
        <v>631</v>
      </c>
      <c r="Q1024" s="250">
        <v>1340</v>
      </c>
      <c r="R1024" s="195" t="s">
        <v>245</v>
      </c>
      <c r="S1024" s="254" t="s">
        <v>60</v>
      </c>
      <c r="T1024" s="191" t="s">
        <v>223</v>
      </c>
      <c r="U1024" s="195" t="s">
        <v>134</v>
      </c>
      <c r="V1024" s="226" t="s">
        <v>224</v>
      </c>
      <c r="W1024" s="267" t="s">
        <v>225</v>
      </c>
      <c r="X1024" s="267" t="s">
        <v>226</v>
      </c>
      <c r="Y1024" s="267">
        <v>40918</v>
      </c>
      <c r="Z1024" s="195">
        <v>88</v>
      </c>
      <c r="AA1024" s="250">
        <v>880</v>
      </c>
      <c r="AB1024" s="195" t="s">
        <v>66</v>
      </c>
      <c r="AC1024" s="250">
        <v>7685</v>
      </c>
      <c r="AD1024" s="195" t="s">
        <v>227</v>
      </c>
      <c r="AE1024" s="226" t="s">
        <v>228</v>
      </c>
      <c r="AF1024" s="226" t="s">
        <v>68</v>
      </c>
      <c r="AG1024" s="195" t="s">
        <v>229</v>
      </c>
      <c r="AH1024" s="195">
        <v>34.6</v>
      </c>
      <c r="AI1024" s="195">
        <v>198.2</v>
      </c>
      <c r="AJ1024" s="195">
        <v>232.8</v>
      </c>
      <c r="AK1024" s="226">
        <v>8.4</v>
      </c>
      <c r="AL1024" s="138">
        <v>0.14862542955326463</v>
      </c>
      <c r="AM1024" s="220" t="s">
        <v>230</v>
      </c>
      <c r="AN1024" s="195" t="s">
        <v>231</v>
      </c>
      <c r="AO1024" s="195" t="s">
        <v>232</v>
      </c>
      <c r="AP1024" s="63" t="s">
        <v>16963</v>
      </c>
      <c r="AQ1024" s="27" t="str">
        <f t="shared" si="38"/>
        <v>Record Complete</v>
      </c>
      <c r="AR1024" s="216" t="s">
        <v>234</v>
      </c>
      <c r="AS1024" s="5" t="str">
        <f t="shared" si="39"/>
        <v/>
      </c>
      <c r="AT1024" t="s">
        <v>17200</v>
      </c>
    </row>
    <row r="1025" spans="1:46" ht="15.75" thickBot="1" x14ac:dyDescent="0.3">
      <c r="A1025" s="190" t="s">
        <v>628</v>
      </c>
      <c r="B1025" s="194">
        <v>6045</v>
      </c>
      <c r="C1025" s="194" t="s">
        <v>213</v>
      </c>
      <c r="D1025" s="194" t="s">
        <v>541</v>
      </c>
      <c r="E1025" s="51" t="str">
        <f ca="1">IF(ISERROR(INDIRECT(CONCATENATE("FIPs_codes!",ADDRESS((MATCH($D1025,INDIRECT($C1025),0)+MATCH($C1025,FIPs_codes!$G$1:$G$3296,0)-1),COLUMN(FIPs_codes!A1023))))),"",INDIRECT(CONCATENATE("FIPs_codes!",ADDRESS((MATCH($D1025,INDIRECT($C1025),0)+MATCH($C1025,FIPs_codes!$G$1:$G$3296,0)-1),COLUMN(FIPs_codes!A1023)))))</f>
        <v>40137</v>
      </c>
      <c r="F1025" s="51">
        <f ca="1">IF(ISERROR(INDIRECT(CONCATENATE("FIPs_codes!",ADDRESS((MATCH($D1025,INDIRECT($C1025),0)+MATCH($C1025,FIPs_codes!$G$1:$G$3296,0)-1),COLUMN(FIPs_codes!C1023))))),"",INDIRECT(CONCATENATE("FIPs_codes!",ADDRESS((MATCH($D1025,INDIRECT($C1025),0)+MATCH($C1025,FIPs_codes!$G$1:$G$3296,0)-1),COLUMN(FIPs_codes!C1023)))))</f>
        <v>6</v>
      </c>
      <c r="G1025" s="194" t="s">
        <v>216</v>
      </c>
      <c r="H1025" s="194" t="s">
        <v>217</v>
      </c>
      <c r="I1025" s="214" t="s">
        <v>629</v>
      </c>
      <c r="J1025" s="219" t="s">
        <v>544</v>
      </c>
      <c r="K1025" s="194" t="s">
        <v>78</v>
      </c>
      <c r="L1025" s="194" t="s">
        <v>220</v>
      </c>
      <c r="M1025" s="194" t="s">
        <v>57</v>
      </c>
      <c r="N1025" s="225" t="s">
        <v>242</v>
      </c>
      <c r="O1025" s="225">
        <v>2006</v>
      </c>
      <c r="P1025" s="225" t="s">
        <v>631</v>
      </c>
      <c r="Q1025" s="248">
        <v>1340</v>
      </c>
      <c r="R1025" s="194" t="s">
        <v>245</v>
      </c>
      <c r="S1025" s="253" t="s">
        <v>60</v>
      </c>
      <c r="T1025" s="190" t="s">
        <v>223</v>
      </c>
      <c r="U1025" s="194" t="s">
        <v>134</v>
      </c>
      <c r="V1025" s="225" t="s">
        <v>224</v>
      </c>
      <c r="W1025" s="266" t="s">
        <v>225</v>
      </c>
      <c r="X1025" s="266" t="s">
        <v>226</v>
      </c>
      <c r="Y1025" s="266">
        <v>40918</v>
      </c>
      <c r="Z1025" s="194">
        <v>88</v>
      </c>
      <c r="AA1025" s="248">
        <v>880</v>
      </c>
      <c r="AB1025" s="194" t="s">
        <v>66</v>
      </c>
      <c r="AC1025" s="248">
        <v>7685</v>
      </c>
      <c r="AD1025" s="194" t="s">
        <v>227</v>
      </c>
      <c r="AE1025" s="225" t="s">
        <v>228</v>
      </c>
      <c r="AF1025" s="225" t="s">
        <v>68</v>
      </c>
      <c r="AG1025" s="194" t="s">
        <v>229</v>
      </c>
      <c r="AH1025" s="194">
        <v>35.4</v>
      </c>
      <c r="AI1025" s="194">
        <v>200.4</v>
      </c>
      <c r="AJ1025" s="194">
        <v>235.8</v>
      </c>
      <c r="AK1025" s="225">
        <v>8.4</v>
      </c>
      <c r="AL1025" s="138">
        <v>0.15012722646310431</v>
      </c>
      <c r="AM1025" s="219" t="s">
        <v>230</v>
      </c>
      <c r="AN1025" s="194" t="s">
        <v>231</v>
      </c>
      <c r="AO1025" s="194" t="s">
        <v>232</v>
      </c>
      <c r="AP1025" s="63" t="s">
        <v>16963</v>
      </c>
      <c r="AQ1025" s="27" t="str">
        <f t="shared" si="38"/>
        <v>Record Complete</v>
      </c>
      <c r="AR1025" s="214" t="s">
        <v>234</v>
      </c>
      <c r="AS1025" s="5" t="str">
        <f t="shared" si="39"/>
        <v/>
      </c>
      <c r="AT1025" t="s">
        <v>17200</v>
      </c>
    </row>
    <row r="1026" spans="1:46" ht="15.75" thickBot="1" x14ac:dyDescent="0.3">
      <c r="A1026" s="30" t="s">
        <v>628</v>
      </c>
      <c r="B1026" s="32">
        <v>6045</v>
      </c>
      <c r="C1026" s="32" t="s">
        <v>213</v>
      </c>
      <c r="D1026" s="32" t="s">
        <v>541</v>
      </c>
      <c r="E1026" s="51" t="str">
        <f ca="1">IF(ISERROR(INDIRECT(CONCATENATE("FIPs_codes!",ADDRESS((MATCH($D1026,INDIRECT($C1026),0)+MATCH($C1026,FIPs_codes!$G$1:$G$3296,0)-1),COLUMN(FIPs_codes!A1024))))),"",INDIRECT(CONCATENATE("FIPs_codes!",ADDRESS((MATCH($D1026,INDIRECT($C1026),0)+MATCH($C1026,FIPs_codes!$G$1:$G$3296,0)-1),COLUMN(FIPs_codes!A1024)))))</f>
        <v>40137</v>
      </c>
      <c r="F1026" s="51">
        <f ca="1">IF(ISERROR(INDIRECT(CONCATENATE("FIPs_codes!",ADDRESS((MATCH($D1026,INDIRECT($C1026),0)+MATCH($C1026,FIPs_codes!$G$1:$G$3296,0)-1),COLUMN(FIPs_codes!C1024))))),"",INDIRECT(CONCATENATE("FIPs_codes!",ADDRESS((MATCH($D1026,INDIRECT($C1026),0)+MATCH($C1026,FIPs_codes!$G$1:$G$3296,0)-1),COLUMN(FIPs_codes!C1024)))))</f>
        <v>6</v>
      </c>
      <c r="G1026" s="32" t="s">
        <v>216</v>
      </c>
      <c r="H1026" s="32" t="s">
        <v>217</v>
      </c>
      <c r="I1026" s="36" t="s">
        <v>629</v>
      </c>
      <c r="J1026" s="38" t="s">
        <v>219</v>
      </c>
      <c r="K1026" s="32" t="s">
        <v>78</v>
      </c>
      <c r="L1026" s="32" t="s">
        <v>220</v>
      </c>
      <c r="M1026" s="32" t="s">
        <v>57</v>
      </c>
      <c r="N1026" s="40" t="s">
        <v>242</v>
      </c>
      <c r="O1026" s="40">
        <v>2006</v>
      </c>
      <c r="P1026" s="40" t="s">
        <v>630</v>
      </c>
      <c r="Q1026" s="125">
        <v>1340</v>
      </c>
      <c r="R1026" s="32" t="s">
        <v>245</v>
      </c>
      <c r="S1026" s="42" t="s">
        <v>60</v>
      </c>
      <c r="T1026" s="30" t="s">
        <v>223</v>
      </c>
      <c r="U1026" s="32" t="s">
        <v>134</v>
      </c>
      <c r="V1026" s="40" t="s">
        <v>224</v>
      </c>
      <c r="W1026" s="44" t="s">
        <v>225</v>
      </c>
      <c r="X1026" s="44" t="s">
        <v>226</v>
      </c>
      <c r="Y1026" s="44">
        <v>40918</v>
      </c>
      <c r="Z1026" s="32">
        <v>84</v>
      </c>
      <c r="AA1026" s="125">
        <v>876</v>
      </c>
      <c r="AB1026" s="32" t="s">
        <v>66</v>
      </c>
      <c r="AC1026" s="125">
        <v>7685</v>
      </c>
      <c r="AD1026" s="32" t="s">
        <v>227</v>
      </c>
      <c r="AE1026" s="40" t="s">
        <v>360</v>
      </c>
      <c r="AF1026" s="40" t="s">
        <v>68</v>
      </c>
      <c r="AG1026" s="32" t="s">
        <v>229</v>
      </c>
      <c r="AH1026" s="32">
        <v>58.3</v>
      </c>
      <c r="AI1026" s="32">
        <v>225.5</v>
      </c>
      <c r="AJ1026" s="32">
        <v>283.8</v>
      </c>
      <c r="AK1026" s="40">
        <v>7.6</v>
      </c>
      <c r="AL1026" s="150">
        <v>0.20542635658914726</v>
      </c>
      <c r="AM1026" s="38" t="s">
        <v>230</v>
      </c>
      <c r="AN1026" s="32" t="s">
        <v>231</v>
      </c>
      <c r="AO1026" s="32" t="s">
        <v>232</v>
      </c>
      <c r="AP1026" s="63" t="s">
        <v>16963</v>
      </c>
      <c r="AQ1026" s="27" t="str">
        <f t="shared" si="38"/>
        <v>Record Complete</v>
      </c>
      <c r="AR1026" s="36" t="s">
        <v>234</v>
      </c>
      <c r="AS1026" s="5" t="str">
        <f t="shared" si="39"/>
        <v/>
      </c>
      <c r="AT1026" t="s">
        <v>17200</v>
      </c>
    </row>
    <row r="1027" spans="1:46" ht="15.75" thickBot="1" x14ac:dyDescent="0.3">
      <c r="A1027" s="47" t="s">
        <v>628</v>
      </c>
      <c r="B1027" s="49">
        <v>6045</v>
      </c>
      <c r="C1027" s="49" t="s">
        <v>213</v>
      </c>
      <c r="D1027" s="49" t="s">
        <v>541</v>
      </c>
      <c r="E1027" s="51" t="str">
        <f ca="1">IF(ISERROR(INDIRECT(CONCATENATE("FIPs_codes!",ADDRESS((MATCH($D1027,INDIRECT($C1027),0)+MATCH($C1027,FIPs_codes!$G$1:$G$3296,0)-1),COLUMN(FIPs_codes!A1025))))),"",INDIRECT(CONCATENATE("FIPs_codes!",ADDRESS((MATCH($D1027,INDIRECT($C1027),0)+MATCH($C1027,FIPs_codes!$G$1:$G$3296,0)-1),COLUMN(FIPs_codes!A1025)))))</f>
        <v>40137</v>
      </c>
      <c r="F1027" s="51">
        <f ca="1">IF(ISERROR(INDIRECT(CONCATENATE("FIPs_codes!",ADDRESS((MATCH($D1027,INDIRECT($C1027),0)+MATCH($C1027,FIPs_codes!$G$1:$G$3296,0)-1),COLUMN(FIPs_codes!C1025))))),"",INDIRECT(CONCATENATE("FIPs_codes!",ADDRESS((MATCH($D1027,INDIRECT($C1027),0)+MATCH($C1027,FIPs_codes!$G$1:$G$3296,0)-1),COLUMN(FIPs_codes!C1025)))))</f>
        <v>6</v>
      </c>
      <c r="G1027" s="49" t="s">
        <v>216</v>
      </c>
      <c r="H1027" s="49" t="s">
        <v>217</v>
      </c>
      <c r="I1027" s="53" t="s">
        <v>629</v>
      </c>
      <c r="J1027" s="55" t="s">
        <v>219</v>
      </c>
      <c r="K1027" s="49" t="s">
        <v>78</v>
      </c>
      <c r="L1027" s="49" t="s">
        <v>220</v>
      </c>
      <c r="M1027" s="49" t="s">
        <v>57</v>
      </c>
      <c r="N1027" s="57" t="s">
        <v>242</v>
      </c>
      <c r="O1027" s="57">
        <v>2006</v>
      </c>
      <c r="P1027" s="57" t="s">
        <v>630</v>
      </c>
      <c r="Q1027" s="128">
        <v>1340</v>
      </c>
      <c r="R1027" s="49" t="s">
        <v>245</v>
      </c>
      <c r="S1027" s="59" t="s">
        <v>60</v>
      </c>
      <c r="T1027" s="47" t="s">
        <v>223</v>
      </c>
      <c r="U1027" s="49" t="s">
        <v>134</v>
      </c>
      <c r="V1027" s="57" t="s">
        <v>224</v>
      </c>
      <c r="W1027" s="61" t="s">
        <v>225</v>
      </c>
      <c r="X1027" s="61" t="s">
        <v>226</v>
      </c>
      <c r="Y1027" s="61">
        <v>40918</v>
      </c>
      <c r="Z1027" s="49">
        <v>84</v>
      </c>
      <c r="AA1027" s="128">
        <v>876</v>
      </c>
      <c r="AB1027" s="49" t="s">
        <v>66</v>
      </c>
      <c r="AC1027" s="128">
        <v>7685</v>
      </c>
      <c r="AD1027" s="49" t="s">
        <v>227</v>
      </c>
      <c r="AE1027" s="57" t="s">
        <v>228</v>
      </c>
      <c r="AF1027" s="57" t="s">
        <v>68</v>
      </c>
      <c r="AG1027" s="49" t="s">
        <v>229</v>
      </c>
      <c r="AH1027" s="49">
        <v>62</v>
      </c>
      <c r="AI1027" s="49">
        <v>231.1</v>
      </c>
      <c r="AJ1027" s="49">
        <v>293.10000000000002</v>
      </c>
      <c r="AK1027" s="57">
        <v>7.7</v>
      </c>
      <c r="AL1027" s="26">
        <v>0.21153190037529851</v>
      </c>
      <c r="AM1027" s="55" t="s">
        <v>230</v>
      </c>
      <c r="AN1027" s="49" t="s">
        <v>231</v>
      </c>
      <c r="AO1027" s="49" t="s">
        <v>232</v>
      </c>
      <c r="AP1027" s="63" t="s">
        <v>16963</v>
      </c>
      <c r="AQ1027" s="27" t="str">
        <f t="shared" si="38"/>
        <v>Record Complete</v>
      </c>
      <c r="AR1027" s="53" t="s">
        <v>234</v>
      </c>
      <c r="AS1027" s="5" t="str">
        <f t="shared" si="39"/>
        <v/>
      </c>
      <c r="AT1027" t="s">
        <v>17200</v>
      </c>
    </row>
    <row r="1028" spans="1:46" ht="15.75" thickBot="1" x14ac:dyDescent="0.3">
      <c r="A1028" s="48" t="s">
        <v>628</v>
      </c>
      <c r="B1028" s="50">
        <v>6045</v>
      </c>
      <c r="C1028" s="50" t="s">
        <v>213</v>
      </c>
      <c r="D1028" s="50" t="s">
        <v>541</v>
      </c>
      <c r="E1028" s="51" t="str">
        <f ca="1">IF(ISERROR(INDIRECT(CONCATENATE("FIPs_codes!",ADDRESS((MATCH($D1028,INDIRECT($C1028),0)+MATCH($C1028,FIPs_codes!$G$1:$G$3296,0)-1),COLUMN(FIPs_codes!A1026))))),"",INDIRECT(CONCATENATE("FIPs_codes!",ADDRESS((MATCH($D1028,INDIRECT($C1028),0)+MATCH($C1028,FIPs_codes!$G$1:$G$3296,0)-1),COLUMN(FIPs_codes!A1026)))))</f>
        <v>40137</v>
      </c>
      <c r="F1028" s="51">
        <f ca="1">IF(ISERROR(INDIRECT(CONCATENATE("FIPs_codes!",ADDRESS((MATCH($D1028,INDIRECT($C1028),0)+MATCH($C1028,FIPs_codes!$G$1:$G$3296,0)-1),COLUMN(FIPs_codes!C1026))))),"",INDIRECT(CONCATENATE("FIPs_codes!",ADDRESS((MATCH($D1028,INDIRECT($C1028),0)+MATCH($C1028,FIPs_codes!$G$1:$G$3296,0)-1),COLUMN(FIPs_codes!C1026)))))</f>
        <v>6</v>
      </c>
      <c r="G1028" s="50" t="s">
        <v>216</v>
      </c>
      <c r="H1028" s="50" t="s">
        <v>217</v>
      </c>
      <c r="I1028" s="54" t="s">
        <v>629</v>
      </c>
      <c r="J1028" s="56" t="s">
        <v>544</v>
      </c>
      <c r="K1028" s="50" t="s">
        <v>78</v>
      </c>
      <c r="L1028" s="50" t="s">
        <v>220</v>
      </c>
      <c r="M1028" s="50" t="s">
        <v>57</v>
      </c>
      <c r="N1028" s="58" t="s">
        <v>242</v>
      </c>
      <c r="O1028" s="58">
        <v>2006</v>
      </c>
      <c r="P1028" s="58" t="s">
        <v>630</v>
      </c>
      <c r="Q1028" s="126">
        <v>1340</v>
      </c>
      <c r="R1028" s="50" t="s">
        <v>245</v>
      </c>
      <c r="S1028" s="60" t="s">
        <v>60</v>
      </c>
      <c r="T1028" s="48" t="s">
        <v>223</v>
      </c>
      <c r="U1028" s="50" t="s">
        <v>134</v>
      </c>
      <c r="V1028" s="58" t="s">
        <v>224</v>
      </c>
      <c r="W1028" s="62" t="s">
        <v>225</v>
      </c>
      <c r="X1028" s="62" t="s">
        <v>226</v>
      </c>
      <c r="Y1028" s="62">
        <v>40918</v>
      </c>
      <c r="Z1028" s="50">
        <v>84</v>
      </c>
      <c r="AA1028" s="126">
        <v>876</v>
      </c>
      <c r="AB1028" s="50" t="s">
        <v>66</v>
      </c>
      <c r="AC1028" s="126">
        <v>7685</v>
      </c>
      <c r="AD1028" s="50" t="s">
        <v>227</v>
      </c>
      <c r="AE1028" s="58" t="s">
        <v>228</v>
      </c>
      <c r="AF1028" s="58" t="s">
        <v>68</v>
      </c>
      <c r="AG1028" s="50" t="s">
        <v>229</v>
      </c>
      <c r="AH1028" s="50">
        <v>61.1</v>
      </c>
      <c r="AI1028" s="50">
        <v>238</v>
      </c>
      <c r="AJ1028" s="50">
        <v>299.2</v>
      </c>
      <c r="AK1028" s="58">
        <v>7.6</v>
      </c>
      <c r="AL1028" s="26">
        <v>0.2042795051822133</v>
      </c>
      <c r="AM1028" s="56" t="s">
        <v>230</v>
      </c>
      <c r="AN1028" s="50" t="s">
        <v>231</v>
      </c>
      <c r="AO1028" s="50" t="s">
        <v>232</v>
      </c>
      <c r="AP1028" s="63" t="s">
        <v>16963</v>
      </c>
      <c r="AQ1028" s="27" t="str">
        <f t="shared" ref="AQ1028:AQ1091" si="41">IF(OR(ISBLANK(B1028),ISBLANK(C1028),ISBLANK(D1028),ISBLANK(G1028),ISBLANK(H1028),NOT(OR(NOT(ISBLANK(J1028)),AND(NOT(ISBLANK(K1028)),NOT(ISBLANK(L1028))))),ISBLANK(M1028),ISBLANK(Q1028),ISBLANK(R1028),ISBLANK(U1028),ISBLANK(W1028),ISBLANK(X1028),ISBLANK(Y1028),ISBLANK(Z1028),ISBLANK(AA1028),ISBLANK(AB1028),ISBLANK(AC1028),ISBLANK(AD1028),ISBLANK(AM1028),ISBLANK(AN1028),AND(ISBLANK(AO1028),ISBLANK(AP1028))),"Record incomplete","Record Complete")</f>
        <v>Record Complete</v>
      </c>
      <c r="AR1028" s="54" t="s">
        <v>234</v>
      </c>
      <c r="AS1028" s="5" t="str">
        <f t="shared" ref="AS1028:AS1091" si="42">IF(AND(A1027=A1027,K1028=K1027,L1028=L1027,N1028=N1027,Y1028=Y1027,Z1028=Z1027,AJ1028=AJ1027,AI1028=AI1027),"DUP","")</f>
        <v/>
      </c>
      <c r="AT1028" t="s">
        <v>17200</v>
      </c>
    </row>
    <row r="1029" spans="1:46" ht="15.75" thickBot="1" x14ac:dyDescent="0.3">
      <c r="A1029" s="30" t="s">
        <v>628</v>
      </c>
      <c r="B1029" s="32">
        <v>6045</v>
      </c>
      <c r="C1029" s="32" t="s">
        <v>213</v>
      </c>
      <c r="D1029" s="32" t="s">
        <v>541</v>
      </c>
      <c r="E1029" s="51" t="str">
        <f ca="1">IF(ISERROR(INDIRECT(CONCATENATE("FIPs_codes!",ADDRESS((MATCH($D1029,INDIRECT($C1029),0)+MATCH($C1029,FIPs_codes!$G$1:$G$3296,0)-1),COLUMN(FIPs_codes!A1027))))),"",INDIRECT(CONCATENATE("FIPs_codes!",ADDRESS((MATCH($D1029,INDIRECT($C1029),0)+MATCH($C1029,FIPs_codes!$G$1:$G$3296,0)-1),COLUMN(FIPs_codes!A1027)))))</f>
        <v>40137</v>
      </c>
      <c r="F1029" s="51">
        <f ca="1">IF(ISERROR(INDIRECT(CONCATENATE("FIPs_codes!",ADDRESS((MATCH($D1029,INDIRECT($C1029),0)+MATCH($C1029,FIPs_codes!$G$1:$G$3296,0)-1),COLUMN(FIPs_codes!C1027))))),"",INDIRECT(CONCATENATE("FIPs_codes!",ADDRESS((MATCH($D1029,INDIRECT($C1029),0)+MATCH($C1029,FIPs_codes!$G$1:$G$3296,0)-1),COLUMN(FIPs_codes!C1027)))))</f>
        <v>6</v>
      </c>
      <c r="G1029" s="32" t="s">
        <v>216</v>
      </c>
      <c r="H1029" s="32" t="s">
        <v>217</v>
      </c>
      <c r="I1029" s="36" t="s">
        <v>629</v>
      </c>
      <c r="J1029" s="38" t="s">
        <v>219</v>
      </c>
      <c r="K1029" s="32" t="s">
        <v>78</v>
      </c>
      <c r="L1029" s="32" t="s">
        <v>220</v>
      </c>
      <c r="M1029" s="32" t="s">
        <v>57</v>
      </c>
      <c r="N1029" s="40" t="s">
        <v>242</v>
      </c>
      <c r="O1029" s="40">
        <v>2006</v>
      </c>
      <c r="P1029" s="40" t="s">
        <v>631</v>
      </c>
      <c r="Q1029" s="125">
        <v>1340</v>
      </c>
      <c r="R1029" s="32" t="s">
        <v>245</v>
      </c>
      <c r="S1029" s="42" t="s">
        <v>60</v>
      </c>
      <c r="T1029" s="30" t="s">
        <v>223</v>
      </c>
      <c r="U1029" s="32" t="s">
        <v>134</v>
      </c>
      <c r="V1029" s="40" t="s">
        <v>224</v>
      </c>
      <c r="W1029" s="44" t="s">
        <v>225</v>
      </c>
      <c r="X1029" s="44" t="s">
        <v>226</v>
      </c>
      <c r="Y1029" s="44">
        <v>41004</v>
      </c>
      <c r="Z1029" s="32">
        <v>88</v>
      </c>
      <c r="AA1029" s="125">
        <v>876</v>
      </c>
      <c r="AB1029" s="32" t="s">
        <v>66</v>
      </c>
      <c r="AC1029" s="125">
        <v>7685</v>
      </c>
      <c r="AD1029" s="32" t="s">
        <v>227</v>
      </c>
      <c r="AE1029" s="40" t="s">
        <v>235</v>
      </c>
      <c r="AF1029" s="40" t="s">
        <v>68</v>
      </c>
      <c r="AG1029" s="32" t="s">
        <v>229</v>
      </c>
      <c r="AH1029" s="32">
        <v>38.1</v>
      </c>
      <c r="AI1029" s="32">
        <v>180.6</v>
      </c>
      <c r="AJ1029" s="32">
        <v>218.7</v>
      </c>
      <c r="AK1029" s="40">
        <v>8.3000000000000007</v>
      </c>
      <c r="AL1029" s="150">
        <v>0.17421124828532236</v>
      </c>
      <c r="AM1029" s="38" t="s">
        <v>230</v>
      </c>
      <c r="AN1029" s="32" t="s">
        <v>231</v>
      </c>
      <c r="AO1029" s="32" t="s">
        <v>232</v>
      </c>
      <c r="AP1029" s="63" t="s">
        <v>16963</v>
      </c>
      <c r="AQ1029" s="27" t="str">
        <f t="shared" si="41"/>
        <v>Record Complete</v>
      </c>
      <c r="AR1029" s="36" t="s">
        <v>234</v>
      </c>
      <c r="AS1029" s="5" t="str">
        <f t="shared" si="42"/>
        <v/>
      </c>
      <c r="AT1029" t="s">
        <v>17200</v>
      </c>
    </row>
    <row r="1030" spans="1:46" ht="15.75" thickBot="1" x14ac:dyDescent="0.3">
      <c r="A1030" s="29" t="s">
        <v>628</v>
      </c>
      <c r="B1030" s="31">
        <v>6045</v>
      </c>
      <c r="C1030" s="31" t="s">
        <v>213</v>
      </c>
      <c r="D1030" s="31" t="s">
        <v>541</v>
      </c>
      <c r="E1030" s="51" t="str">
        <f ca="1">IF(ISERROR(INDIRECT(CONCATENATE("FIPs_codes!",ADDRESS((MATCH($D1030,INDIRECT($C1030),0)+MATCH($C1030,FIPs_codes!$G$1:$G$3296,0)-1),COLUMN(FIPs_codes!A1028))))),"",INDIRECT(CONCATENATE("FIPs_codes!",ADDRESS((MATCH($D1030,INDIRECT($C1030),0)+MATCH($C1030,FIPs_codes!$G$1:$G$3296,0)-1),COLUMN(FIPs_codes!A1028)))))</f>
        <v>40137</v>
      </c>
      <c r="F1030" s="51">
        <f ca="1">IF(ISERROR(INDIRECT(CONCATENATE("FIPs_codes!",ADDRESS((MATCH($D1030,INDIRECT($C1030),0)+MATCH($C1030,FIPs_codes!$G$1:$G$3296,0)-1),COLUMN(FIPs_codes!C1028))))),"",INDIRECT(CONCATENATE("FIPs_codes!",ADDRESS((MATCH($D1030,INDIRECT($C1030),0)+MATCH($C1030,FIPs_codes!$G$1:$G$3296,0)-1),COLUMN(FIPs_codes!C1028)))))</f>
        <v>6</v>
      </c>
      <c r="G1030" s="31" t="s">
        <v>216</v>
      </c>
      <c r="H1030" s="31" t="s">
        <v>217</v>
      </c>
      <c r="I1030" s="35" t="s">
        <v>629</v>
      </c>
      <c r="J1030" s="37" t="s">
        <v>219</v>
      </c>
      <c r="K1030" s="31" t="s">
        <v>78</v>
      </c>
      <c r="L1030" s="31" t="s">
        <v>220</v>
      </c>
      <c r="M1030" s="31" t="s">
        <v>57</v>
      </c>
      <c r="N1030" s="39" t="s">
        <v>242</v>
      </c>
      <c r="O1030" s="39">
        <v>2006</v>
      </c>
      <c r="P1030" s="39" t="s">
        <v>631</v>
      </c>
      <c r="Q1030" s="240">
        <v>1340</v>
      </c>
      <c r="R1030" s="31" t="s">
        <v>245</v>
      </c>
      <c r="S1030" s="41" t="s">
        <v>60</v>
      </c>
      <c r="T1030" s="29" t="s">
        <v>223</v>
      </c>
      <c r="U1030" s="31" t="s">
        <v>134</v>
      </c>
      <c r="V1030" s="39" t="s">
        <v>224</v>
      </c>
      <c r="W1030" s="43" t="s">
        <v>225</v>
      </c>
      <c r="X1030" s="43" t="s">
        <v>226</v>
      </c>
      <c r="Y1030" s="43">
        <v>41004</v>
      </c>
      <c r="Z1030" s="31">
        <v>88</v>
      </c>
      <c r="AA1030" s="240">
        <v>876</v>
      </c>
      <c r="AB1030" s="31" t="s">
        <v>66</v>
      </c>
      <c r="AC1030" s="240">
        <v>7685</v>
      </c>
      <c r="AD1030" s="31" t="s">
        <v>227</v>
      </c>
      <c r="AE1030" s="39" t="s">
        <v>333</v>
      </c>
      <c r="AF1030" s="39" t="s">
        <v>68</v>
      </c>
      <c r="AG1030" s="31" t="s">
        <v>229</v>
      </c>
      <c r="AH1030" s="31">
        <v>39</v>
      </c>
      <c r="AI1030" s="31">
        <v>179.8</v>
      </c>
      <c r="AJ1030" s="31">
        <v>218.8</v>
      </c>
      <c r="AK1030" s="39">
        <v>8.3000000000000007</v>
      </c>
      <c r="AL1030" s="26">
        <v>0.17824497257769653</v>
      </c>
      <c r="AM1030" s="37" t="s">
        <v>230</v>
      </c>
      <c r="AN1030" s="31" t="s">
        <v>231</v>
      </c>
      <c r="AO1030" s="31" t="s">
        <v>232</v>
      </c>
      <c r="AP1030" s="63" t="s">
        <v>16963</v>
      </c>
      <c r="AQ1030" s="27" t="str">
        <f t="shared" si="41"/>
        <v>Record Complete</v>
      </c>
      <c r="AR1030" s="35" t="s">
        <v>234</v>
      </c>
      <c r="AS1030" s="5" t="str">
        <f t="shared" si="42"/>
        <v/>
      </c>
      <c r="AT1030" t="s">
        <v>17200</v>
      </c>
    </row>
    <row r="1031" spans="1:46" ht="15.75" thickBot="1" x14ac:dyDescent="0.3">
      <c r="A1031" s="47" t="s">
        <v>628</v>
      </c>
      <c r="B1031" s="49">
        <v>6045</v>
      </c>
      <c r="C1031" s="49" t="s">
        <v>213</v>
      </c>
      <c r="D1031" s="49" t="s">
        <v>541</v>
      </c>
      <c r="E1031" s="51" t="str">
        <f ca="1">IF(ISERROR(INDIRECT(CONCATENATE("FIPs_codes!",ADDRESS((MATCH($D1031,INDIRECT($C1031),0)+MATCH($C1031,FIPs_codes!$G$1:$G$3296,0)-1),COLUMN(FIPs_codes!A1029))))),"",INDIRECT(CONCATENATE("FIPs_codes!",ADDRESS((MATCH($D1031,INDIRECT($C1031),0)+MATCH($C1031,FIPs_codes!$G$1:$G$3296,0)-1),COLUMN(FIPs_codes!A1029)))))</f>
        <v>40137</v>
      </c>
      <c r="F1031" s="51">
        <f ca="1">IF(ISERROR(INDIRECT(CONCATENATE("FIPs_codes!",ADDRESS((MATCH($D1031,INDIRECT($C1031),0)+MATCH($C1031,FIPs_codes!$G$1:$G$3296,0)-1),COLUMN(FIPs_codes!C1029))))),"",INDIRECT(CONCATENATE("FIPs_codes!",ADDRESS((MATCH($D1031,INDIRECT($C1031),0)+MATCH($C1031,FIPs_codes!$G$1:$G$3296,0)-1),COLUMN(FIPs_codes!C1029)))))</f>
        <v>6</v>
      </c>
      <c r="G1031" s="49" t="s">
        <v>216</v>
      </c>
      <c r="H1031" s="49" t="s">
        <v>217</v>
      </c>
      <c r="I1031" s="53" t="s">
        <v>629</v>
      </c>
      <c r="J1031" s="55" t="s">
        <v>219</v>
      </c>
      <c r="K1031" s="49" t="s">
        <v>78</v>
      </c>
      <c r="L1031" s="49" t="s">
        <v>220</v>
      </c>
      <c r="M1031" s="49" t="s">
        <v>57</v>
      </c>
      <c r="N1031" s="57" t="s">
        <v>242</v>
      </c>
      <c r="O1031" s="57">
        <v>2005</v>
      </c>
      <c r="P1031" s="57" t="s">
        <v>632</v>
      </c>
      <c r="Q1031" s="128">
        <v>1340</v>
      </c>
      <c r="R1031" s="49" t="s">
        <v>245</v>
      </c>
      <c r="S1031" s="59" t="s">
        <v>60</v>
      </c>
      <c r="T1031" s="47" t="s">
        <v>223</v>
      </c>
      <c r="U1031" s="49" t="s">
        <v>134</v>
      </c>
      <c r="V1031" s="57" t="s">
        <v>224</v>
      </c>
      <c r="W1031" s="61" t="s">
        <v>225</v>
      </c>
      <c r="X1031" s="61" t="s">
        <v>226</v>
      </c>
      <c r="Y1031" s="61">
        <v>41004</v>
      </c>
      <c r="Z1031" s="49">
        <v>78</v>
      </c>
      <c r="AA1031" s="128">
        <v>885</v>
      </c>
      <c r="AB1031" s="49" t="s">
        <v>66</v>
      </c>
      <c r="AC1031" s="128">
        <v>7685</v>
      </c>
      <c r="AD1031" s="49" t="s">
        <v>227</v>
      </c>
      <c r="AE1031" s="57" t="s">
        <v>228</v>
      </c>
      <c r="AF1031" s="57" t="s">
        <v>68</v>
      </c>
      <c r="AG1031" s="49" t="s">
        <v>229</v>
      </c>
      <c r="AH1031" s="49">
        <v>22.4</v>
      </c>
      <c r="AI1031" s="49">
        <v>196.8</v>
      </c>
      <c r="AJ1031" s="49">
        <v>219.2</v>
      </c>
      <c r="AK1031" s="57">
        <v>7.7</v>
      </c>
      <c r="AL1031" s="26">
        <v>0.1021897810218978</v>
      </c>
      <c r="AM1031" s="55" t="s">
        <v>230</v>
      </c>
      <c r="AN1031" s="49" t="s">
        <v>231</v>
      </c>
      <c r="AO1031" s="49" t="s">
        <v>232</v>
      </c>
      <c r="AP1031" s="63" t="s">
        <v>16963</v>
      </c>
      <c r="AQ1031" s="27" t="str">
        <f t="shared" si="41"/>
        <v>Record Complete</v>
      </c>
      <c r="AR1031" s="53" t="s">
        <v>234</v>
      </c>
      <c r="AS1031" s="5" t="str">
        <f t="shared" si="42"/>
        <v/>
      </c>
      <c r="AT1031" t="s">
        <v>17200</v>
      </c>
    </row>
    <row r="1032" spans="1:46" ht="15.75" thickBot="1" x14ac:dyDescent="0.3">
      <c r="A1032" s="29" t="s">
        <v>628</v>
      </c>
      <c r="B1032" s="31">
        <v>6045</v>
      </c>
      <c r="C1032" s="31" t="s">
        <v>213</v>
      </c>
      <c r="D1032" s="31" t="s">
        <v>541</v>
      </c>
      <c r="E1032" s="51" t="str">
        <f ca="1">IF(ISERROR(INDIRECT(CONCATENATE("FIPs_codes!",ADDRESS((MATCH($D1032,INDIRECT($C1032),0)+MATCH($C1032,FIPs_codes!$G$1:$G$3296,0)-1),COLUMN(FIPs_codes!A1030))))),"",INDIRECT(CONCATENATE("FIPs_codes!",ADDRESS((MATCH($D1032,INDIRECT($C1032),0)+MATCH($C1032,FIPs_codes!$G$1:$G$3296,0)-1),COLUMN(FIPs_codes!A1030)))))</f>
        <v>40137</v>
      </c>
      <c r="F1032" s="51">
        <f ca="1">IF(ISERROR(INDIRECT(CONCATENATE("FIPs_codes!",ADDRESS((MATCH($D1032,INDIRECT($C1032),0)+MATCH($C1032,FIPs_codes!$G$1:$G$3296,0)-1),COLUMN(FIPs_codes!C1030))))),"",INDIRECT(CONCATENATE("FIPs_codes!",ADDRESS((MATCH($D1032,INDIRECT($C1032),0)+MATCH($C1032,FIPs_codes!$G$1:$G$3296,0)-1),COLUMN(FIPs_codes!C1030)))))</f>
        <v>6</v>
      </c>
      <c r="G1032" s="31" t="s">
        <v>216</v>
      </c>
      <c r="H1032" s="31" t="s">
        <v>217</v>
      </c>
      <c r="I1032" s="35" t="s">
        <v>629</v>
      </c>
      <c r="J1032" s="37" t="s">
        <v>219</v>
      </c>
      <c r="K1032" s="31" t="s">
        <v>78</v>
      </c>
      <c r="L1032" s="31" t="s">
        <v>220</v>
      </c>
      <c r="M1032" s="31" t="s">
        <v>57</v>
      </c>
      <c r="N1032" s="39" t="s">
        <v>242</v>
      </c>
      <c r="O1032" s="39">
        <v>2006</v>
      </c>
      <c r="P1032" s="39" t="s">
        <v>631</v>
      </c>
      <c r="Q1032" s="240">
        <v>1340</v>
      </c>
      <c r="R1032" s="31" t="s">
        <v>245</v>
      </c>
      <c r="S1032" s="41" t="s">
        <v>60</v>
      </c>
      <c r="T1032" s="29" t="s">
        <v>223</v>
      </c>
      <c r="U1032" s="31" t="s">
        <v>134</v>
      </c>
      <c r="V1032" s="39" t="s">
        <v>224</v>
      </c>
      <c r="W1032" s="43" t="s">
        <v>225</v>
      </c>
      <c r="X1032" s="43" t="s">
        <v>226</v>
      </c>
      <c r="Y1032" s="43">
        <v>41004</v>
      </c>
      <c r="Z1032" s="31">
        <v>88</v>
      </c>
      <c r="AA1032" s="240">
        <v>876</v>
      </c>
      <c r="AB1032" s="31" t="s">
        <v>66</v>
      </c>
      <c r="AC1032" s="240">
        <v>7685</v>
      </c>
      <c r="AD1032" s="31" t="s">
        <v>227</v>
      </c>
      <c r="AE1032" s="39" t="s">
        <v>235</v>
      </c>
      <c r="AF1032" s="39" t="s">
        <v>68</v>
      </c>
      <c r="AG1032" s="31" t="s">
        <v>229</v>
      </c>
      <c r="AH1032" s="31">
        <v>38.299999999999997</v>
      </c>
      <c r="AI1032" s="31">
        <v>181.4</v>
      </c>
      <c r="AJ1032" s="31">
        <v>219.7</v>
      </c>
      <c r="AK1032" s="39">
        <v>8.3000000000000007</v>
      </c>
      <c r="AL1032" s="26">
        <v>0.17432862994993173</v>
      </c>
      <c r="AM1032" s="37" t="s">
        <v>230</v>
      </c>
      <c r="AN1032" s="31" t="s">
        <v>231</v>
      </c>
      <c r="AO1032" s="31" t="s">
        <v>232</v>
      </c>
      <c r="AP1032" s="63" t="s">
        <v>16963</v>
      </c>
      <c r="AQ1032" s="27" t="str">
        <f t="shared" si="41"/>
        <v>Record Complete</v>
      </c>
      <c r="AR1032" s="35" t="s">
        <v>234</v>
      </c>
      <c r="AS1032" s="5" t="str">
        <f t="shared" si="42"/>
        <v/>
      </c>
      <c r="AT1032" t="s">
        <v>17200</v>
      </c>
    </row>
    <row r="1033" spans="1:46" ht="15.75" thickBot="1" x14ac:dyDescent="0.3">
      <c r="A1033" s="47" t="s">
        <v>628</v>
      </c>
      <c r="B1033" s="49">
        <v>6045</v>
      </c>
      <c r="C1033" s="49" t="s">
        <v>213</v>
      </c>
      <c r="D1033" s="49" t="s">
        <v>541</v>
      </c>
      <c r="E1033" s="51" t="str">
        <f ca="1">IF(ISERROR(INDIRECT(CONCATENATE("FIPs_codes!",ADDRESS((MATCH($D1033,INDIRECT($C1033),0)+MATCH($C1033,FIPs_codes!$G$1:$G$3296,0)-1),COLUMN(FIPs_codes!A1031))))),"",INDIRECT(CONCATENATE("FIPs_codes!",ADDRESS((MATCH($D1033,INDIRECT($C1033),0)+MATCH($C1033,FIPs_codes!$G$1:$G$3296,0)-1),COLUMN(FIPs_codes!A1031)))))</f>
        <v>40137</v>
      </c>
      <c r="F1033" s="51">
        <f ca="1">IF(ISERROR(INDIRECT(CONCATENATE("FIPs_codes!",ADDRESS((MATCH($D1033,INDIRECT($C1033),0)+MATCH($C1033,FIPs_codes!$G$1:$G$3296,0)-1),COLUMN(FIPs_codes!C1031))))),"",INDIRECT(CONCATENATE("FIPs_codes!",ADDRESS((MATCH($D1033,INDIRECT($C1033),0)+MATCH($C1033,FIPs_codes!$G$1:$G$3296,0)-1),COLUMN(FIPs_codes!C1031)))))</f>
        <v>6</v>
      </c>
      <c r="G1033" s="49" t="s">
        <v>216</v>
      </c>
      <c r="H1033" s="49" t="s">
        <v>217</v>
      </c>
      <c r="I1033" s="53" t="s">
        <v>629</v>
      </c>
      <c r="J1033" s="55" t="s">
        <v>219</v>
      </c>
      <c r="K1033" s="49" t="s">
        <v>78</v>
      </c>
      <c r="L1033" s="49" t="s">
        <v>220</v>
      </c>
      <c r="M1033" s="49" t="s">
        <v>57</v>
      </c>
      <c r="N1033" s="57" t="s">
        <v>242</v>
      </c>
      <c r="O1033" s="57">
        <v>2005</v>
      </c>
      <c r="P1033" s="57" t="s">
        <v>632</v>
      </c>
      <c r="Q1033" s="128">
        <v>1340</v>
      </c>
      <c r="R1033" s="49" t="s">
        <v>245</v>
      </c>
      <c r="S1033" s="59" t="s">
        <v>60</v>
      </c>
      <c r="T1033" s="47" t="s">
        <v>223</v>
      </c>
      <c r="U1033" s="49" t="s">
        <v>134</v>
      </c>
      <c r="V1033" s="57" t="s">
        <v>224</v>
      </c>
      <c r="W1033" s="61" t="s">
        <v>225</v>
      </c>
      <c r="X1033" s="61" t="s">
        <v>226</v>
      </c>
      <c r="Y1033" s="61">
        <v>41004</v>
      </c>
      <c r="Z1033" s="49">
        <v>78</v>
      </c>
      <c r="AA1033" s="128">
        <v>885</v>
      </c>
      <c r="AB1033" s="49" t="s">
        <v>66</v>
      </c>
      <c r="AC1033" s="128">
        <v>7685</v>
      </c>
      <c r="AD1033" s="49" t="s">
        <v>227</v>
      </c>
      <c r="AE1033" s="57" t="s">
        <v>228</v>
      </c>
      <c r="AF1033" s="57" t="s">
        <v>68</v>
      </c>
      <c r="AG1033" s="49" t="s">
        <v>229</v>
      </c>
      <c r="AH1033" s="49">
        <v>22.3</v>
      </c>
      <c r="AI1033" s="49">
        <v>199.4</v>
      </c>
      <c r="AJ1033" s="49">
        <v>221.7</v>
      </c>
      <c r="AK1033" s="57">
        <v>7.7</v>
      </c>
      <c r="AL1033" s="150">
        <v>0.10058637798827244</v>
      </c>
      <c r="AM1033" s="55" t="s">
        <v>230</v>
      </c>
      <c r="AN1033" s="49" t="s">
        <v>231</v>
      </c>
      <c r="AO1033" s="49" t="s">
        <v>232</v>
      </c>
      <c r="AP1033" s="63" t="s">
        <v>16963</v>
      </c>
      <c r="AQ1033" s="27" t="str">
        <f t="shared" si="41"/>
        <v>Record Complete</v>
      </c>
      <c r="AR1033" s="53" t="s">
        <v>234</v>
      </c>
      <c r="AS1033" s="5" t="str">
        <f t="shared" si="42"/>
        <v/>
      </c>
      <c r="AT1033" t="s">
        <v>17200</v>
      </c>
    </row>
    <row r="1034" spans="1:46" ht="15.75" thickBot="1" x14ac:dyDescent="0.3">
      <c r="A1034" s="48" t="s">
        <v>628</v>
      </c>
      <c r="B1034" s="50">
        <v>6045</v>
      </c>
      <c r="C1034" s="50" t="s">
        <v>213</v>
      </c>
      <c r="D1034" s="50" t="s">
        <v>541</v>
      </c>
      <c r="E1034" s="51" t="str">
        <f ca="1">IF(ISERROR(INDIRECT(CONCATENATE("FIPs_codes!",ADDRESS((MATCH($D1034,INDIRECT($C1034),0)+MATCH($C1034,FIPs_codes!$G$1:$G$3296,0)-1),COLUMN(FIPs_codes!A1032))))),"",INDIRECT(CONCATENATE("FIPs_codes!",ADDRESS((MATCH($D1034,INDIRECT($C1034),0)+MATCH($C1034,FIPs_codes!$G$1:$G$3296,0)-1),COLUMN(FIPs_codes!A1032)))))</f>
        <v>40137</v>
      </c>
      <c r="F1034" s="51">
        <f ca="1">IF(ISERROR(INDIRECT(CONCATENATE("FIPs_codes!",ADDRESS((MATCH($D1034,INDIRECT($C1034),0)+MATCH($C1034,FIPs_codes!$G$1:$G$3296,0)-1),COLUMN(FIPs_codes!C1032))))),"",INDIRECT(CONCATENATE("FIPs_codes!",ADDRESS((MATCH($D1034,INDIRECT($C1034),0)+MATCH($C1034,FIPs_codes!$G$1:$G$3296,0)-1),COLUMN(FIPs_codes!C1032)))))</f>
        <v>6</v>
      </c>
      <c r="G1034" s="50" t="s">
        <v>216</v>
      </c>
      <c r="H1034" s="50" t="s">
        <v>217</v>
      </c>
      <c r="I1034" s="54" t="s">
        <v>629</v>
      </c>
      <c r="J1034" s="56" t="s">
        <v>219</v>
      </c>
      <c r="K1034" s="50" t="s">
        <v>78</v>
      </c>
      <c r="L1034" s="50" t="s">
        <v>220</v>
      </c>
      <c r="M1034" s="50" t="s">
        <v>57</v>
      </c>
      <c r="N1034" s="58" t="s">
        <v>242</v>
      </c>
      <c r="O1034" s="58">
        <v>2005</v>
      </c>
      <c r="P1034" s="58" t="s">
        <v>632</v>
      </c>
      <c r="Q1034" s="126">
        <v>1340</v>
      </c>
      <c r="R1034" s="50" t="s">
        <v>245</v>
      </c>
      <c r="S1034" s="60" t="s">
        <v>60</v>
      </c>
      <c r="T1034" s="48" t="s">
        <v>223</v>
      </c>
      <c r="U1034" s="50" t="s">
        <v>134</v>
      </c>
      <c r="V1034" s="58" t="s">
        <v>224</v>
      </c>
      <c r="W1034" s="62" t="s">
        <v>225</v>
      </c>
      <c r="X1034" s="62" t="s">
        <v>226</v>
      </c>
      <c r="Y1034" s="62">
        <v>41004</v>
      </c>
      <c r="Z1034" s="50">
        <v>78</v>
      </c>
      <c r="AA1034" s="126">
        <v>885</v>
      </c>
      <c r="AB1034" s="50" t="s">
        <v>66</v>
      </c>
      <c r="AC1034" s="126">
        <v>7685</v>
      </c>
      <c r="AD1034" s="50" t="s">
        <v>227</v>
      </c>
      <c r="AE1034" s="58" t="s">
        <v>228</v>
      </c>
      <c r="AF1034" s="58" t="s">
        <v>68</v>
      </c>
      <c r="AG1034" s="50" t="s">
        <v>229</v>
      </c>
      <c r="AH1034" s="50">
        <v>22.6</v>
      </c>
      <c r="AI1034" s="50">
        <v>204</v>
      </c>
      <c r="AJ1034" s="50">
        <v>226.5</v>
      </c>
      <c r="AK1034" s="58">
        <v>7.6</v>
      </c>
      <c r="AL1034" s="26">
        <v>9.9735216240070618E-2</v>
      </c>
      <c r="AM1034" s="56" t="s">
        <v>230</v>
      </c>
      <c r="AN1034" s="50" t="s">
        <v>231</v>
      </c>
      <c r="AO1034" s="50" t="s">
        <v>232</v>
      </c>
      <c r="AP1034" s="63" t="s">
        <v>16963</v>
      </c>
      <c r="AQ1034" s="27" t="str">
        <f t="shared" si="41"/>
        <v>Record Complete</v>
      </c>
      <c r="AR1034" s="54" t="s">
        <v>234</v>
      </c>
      <c r="AS1034" s="5" t="str">
        <f t="shared" si="42"/>
        <v/>
      </c>
      <c r="AT1034" t="s">
        <v>17200</v>
      </c>
    </row>
    <row r="1035" spans="1:46" ht="15.75" thickBot="1" x14ac:dyDescent="0.3">
      <c r="A1035" s="47" t="s">
        <v>628</v>
      </c>
      <c r="B1035" s="49">
        <v>6045</v>
      </c>
      <c r="C1035" s="49" t="s">
        <v>213</v>
      </c>
      <c r="D1035" s="49" t="s">
        <v>541</v>
      </c>
      <c r="E1035" s="51" t="str">
        <f ca="1">IF(ISERROR(INDIRECT(CONCATENATE("FIPs_codes!",ADDRESS((MATCH($D1035,INDIRECT($C1035),0)+MATCH($C1035,FIPs_codes!$G$1:$G$3296,0)-1),COLUMN(FIPs_codes!A1033))))),"",INDIRECT(CONCATENATE("FIPs_codes!",ADDRESS((MATCH($D1035,INDIRECT($C1035),0)+MATCH($C1035,FIPs_codes!$G$1:$G$3296,0)-1),COLUMN(FIPs_codes!A1033)))))</f>
        <v>40137</v>
      </c>
      <c r="F1035" s="51">
        <f ca="1">IF(ISERROR(INDIRECT(CONCATENATE("FIPs_codes!",ADDRESS((MATCH($D1035,INDIRECT($C1035),0)+MATCH($C1035,FIPs_codes!$G$1:$G$3296,0)-1),COLUMN(FIPs_codes!C1033))))),"",INDIRECT(CONCATENATE("FIPs_codes!",ADDRESS((MATCH($D1035,INDIRECT($C1035),0)+MATCH($C1035,FIPs_codes!$G$1:$G$3296,0)-1),COLUMN(FIPs_codes!C1033)))))</f>
        <v>6</v>
      </c>
      <c r="G1035" s="49" t="s">
        <v>216</v>
      </c>
      <c r="H1035" s="49" t="s">
        <v>217</v>
      </c>
      <c r="I1035" s="53" t="s">
        <v>629</v>
      </c>
      <c r="J1035" s="55" t="s">
        <v>219</v>
      </c>
      <c r="K1035" s="49" t="s">
        <v>78</v>
      </c>
      <c r="L1035" s="49" t="s">
        <v>220</v>
      </c>
      <c r="M1035" s="49" t="s">
        <v>57</v>
      </c>
      <c r="N1035" s="57" t="s">
        <v>242</v>
      </c>
      <c r="O1035" s="57">
        <v>2006</v>
      </c>
      <c r="P1035" s="57" t="s">
        <v>630</v>
      </c>
      <c r="Q1035" s="128">
        <v>1340</v>
      </c>
      <c r="R1035" s="49" t="s">
        <v>245</v>
      </c>
      <c r="S1035" s="59" t="s">
        <v>60</v>
      </c>
      <c r="T1035" s="47" t="s">
        <v>223</v>
      </c>
      <c r="U1035" s="49" t="s">
        <v>134</v>
      </c>
      <c r="V1035" s="57" t="s">
        <v>224</v>
      </c>
      <c r="W1035" s="61" t="s">
        <v>225</v>
      </c>
      <c r="X1035" s="61" t="s">
        <v>226</v>
      </c>
      <c r="Y1035" s="61">
        <v>41004</v>
      </c>
      <c r="Z1035" s="49">
        <v>85</v>
      </c>
      <c r="AA1035" s="128">
        <v>889</v>
      </c>
      <c r="AB1035" s="49" t="s">
        <v>66</v>
      </c>
      <c r="AC1035" s="128">
        <v>7685</v>
      </c>
      <c r="AD1035" s="49" t="s">
        <v>227</v>
      </c>
      <c r="AE1035" s="57" t="s">
        <v>228</v>
      </c>
      <c r="AF1035" s="57" t="s">
        <v>68</v>
      </c>
      <c r="AG1035" s="49" t="s">
        <v>229</v>
      </c>
      <c r="AH1035" s="49">
        <v>51.1</v>
      </c>
      <c r="AI1035" s="49">
        <v>214.6</v>
      </c>
      <c r="AJ1035" s="49">
        <v>265.7</v>
      </c>
      <c r="AK1035" s="57">
        <v>7.6</v>
      </c>
      <c r="AL1035" s="26">
        <v>0.19232216785848702</v>
      </c>
      <c r="AM1035" s="55" t="s">
        <v>230</v>
      </c>
      <c r="AN1035" s="49" t="s">
        <v>231</v>
      </c>
      <c r="AO1035" s="49" t="s">
        <v>232</v>
      </c>
      <c r="AP1035" s="63" t="s">
        <v>16963</v>
      </c>
      <c r="AQ1035" s="27" t="str">
        <f t="shared" si="41"/>
        <v>Record Complete</v>
      </c>
      <c r="AR1035" s="53" t="s">
        <v>234</v>
      </c>
      <c r="AS1035" s="5" t="str">
        <f t="shared" si="42"/>
        <v/>
      </c>
      <c r="AT1035" t="s">
        <v>17200</v>
      </c>
    </row>
    <row r="1036" spans="1:46" ht="15.75" thickBot="1" x14ac:dyDescent="0.3">
      <c r="A1036" s="48" t="s">
        <v>628</v>
      </c>
      <c r="B1036" s="50">
        <v>6045</v>
      </c>
      <c r="C1036" s="50" t="s">
        <v>213</v>
      </c>
      <c r="D1036" s="50" t="s">
        <v>541</v>
      </c>
      <c r="E1036" s="51" t="str">
        <f ca="1">IF(ISERROR(INDIRECT(CONCATENATE("FIPs_codes!",ADDRESS((MATCH($D1036,INDIRECT($C1036),0)+MATCH($C1036,FIPs_codes!$G$1:$G$3296,0)-1),COLUMN(FIPs_codes!A1034))))),"",INDIRECT(CONCATENATE("FIPs_codes!",ADDRESS((MATCH($D1036,INDIRECT($C1036),0)+MATCH($C1036,FIPs_codes!$G$1:$G$3296,0)-1),COLUMN(FIPs_codes!A1034)))))</f>
        <v>40137</v>
      </c>
      <c r="F1036" s="51">
        <f ca="1">IF(ISERROR(INDIRECT(CONCATENATE("FIPs_codes!",ADDRESS((MATCH($D1036,INDIRECT($C1036),0)+MATCH($C1036,FIPs_codes!$G$1:$G$3296,0)-1),COLUMN(FIPs_codes!C1034))))),"",INDIRECT(CONCATENATE("FIPs_codes!",ADDRESS((MATCH($D1036,INDIRECT($C1036),0)+MATCH($C1036,FIPs_codes!$G$1:$G$3296,0)-1),COLUMN(FIPs_codes!C1034)))))</f>
        <v>6</v>
      </c>
      <c r="G1036" s="50" t="s">
        <v>216</v>
      </c>
      <c r="H1036" s="50" t="s">
        <v>217</v>
      </c>
      <c r="I1036" s="54" t="s">
        <v>629</v>
      </c>
      <c r="J1036" s="56" t="s">
        <v>544</v>
      </c>
      <c r="K1036" s="50" t="s">
        <v>78</v>
      </c>
      <c r="L1036" s="50" t="s">
        <v>220</v>
      </c>
      <c r="M1036" s="50" t="s">
        <v>57</v>
      </c>
      <c r="N1036" s="58" t="s">
        <v>242</v>
      </c>
      <c r="O1036" s="58">
        <v>2006</v>
      </c>
      <c r="P1036" s="58" t="s">
        <v>630</v>
      </c>
      <c r="Q1036" s="126">
        <v>1340</v>
      </c>
      <c r="R1036" s="50" t="s">
        <v>245</v>
      </c>
      <c r="S1036" s="60" t="s">
        <v>60</v>
      </c>
      <c r="T1036" s="48" t="s">
        <v>223</v>
      </c>
      <c r="U1036" s="50" t="s">
        <v>134</v>
      </c>
      <c r="V1036" s="58" t="s">
        <v>224</v>
      </c>
      <c r="W1036" s="62" t="s">
        <v>225</v>
      </c>
      <c r="X1036" s="62" t="s">
        <v>226</v>
      </c>
      <c r="Y1036" s="62">
        <v>41004</v>
      </c>
      <c r="Z1036" s="50">
        <v>85</v>
      </c>
      <c r="AA1036" s="126">
        <v>889</v>
      </c>
      <c r="AB1036" s="50" t="s">
        <v>66</v>
      </c>
      <c r="AC1036" s="126">
        <v>7685</v>
      </c>
      <c r="AD1036" s="50" t="s">
        <v>227</v>
      </c>
      <c r="AE1036" s="58" t="s">
        <v>228</v>
      </c>
      <c r="AF1036" s="58" t="s">
        <v>68</v>
      </c>
      <c r="AG1036" s="50" t="s">
        <v>229</v>
      </c>
      <c r="AH1036" s="50">
        <v>50.5</v>
      </c>
      <c r="AI1036" s="50">
        <v>218</v>
      </c>
      <c r="AJ1036" s="50">
        <v>268.5</v>
      </c>
      <c r="AK1036" s="58">
        <v>7.6</v>
      </c>
      <c r="AL1036" s="26">
        <v>0.18808193668528864</v>
      </c>
      <c r="AM1036" s="56" t="s">
        <v>230</v>
      </c>
      <c r="AN1036" s="50" t="s">
        <v>231</v>
      </c>
      <c r="AO1036" s="50" t="s">
        <v>232</v>
      </c>
      <c r="AP1036" s="63" t="s">
        <v>16963</v>
      </c>
      <c r="AQ1036" s="27" t="str">
        <f t="shared" si="41"/>
        <v>Record Complete</v>
      </c>
      <c r="AR1036" s="54" t="s">
        <v>234</v>
      </c>
      <c r="AS1036" s="5" t="str">
        <f t="shared" si="42"/>
        <v/>
      </c>
      <c r="AT1036" t="s">
        <v>17200</v>
      </c>
    </row>
    <row r="1037" spans="1:46" ht="15.75" thickBot="1" x14ac:dyDescent="0.3">
      <c r="A1037" s="47" t="s">
        <v>628</v>
      </c>
      <c r="B1037" s="49">
        <v>6045</v>
      </c>
      <c r="C1037" s="49" t="s">
        <v>213</v>
      </c>
      <c r="D1037" s="49" t="s">
        <v>541</v>
      </c>
      <c r="E1037" s="51" t="str">
        <f ca="1">IF(ISERROR(INDIRECT(CONCATENATE("FIPs_codes!",ADDRESS((MATCH($D1037,INDIRECT($C1037),0)+MATCH($C1037,FIPs_codes!$G$1:$G$3296,0)-1),COLUMN(FIPs_codes!A1035))))),"",INDIRECT(CONCATENATE("FIPs_codes!",ADDRESS((MATCH($D1037,INDIRECT($C1037),0)+MATCH($C1037,FIPs_codes!$G$1:$G$3296,0)-1),COLUMN(FIPs_codes!A1035)))))</f>
        <v>40137</v>
      </c>
      <c r="F1037" s="51">
        <f ca="1">IF(ISERROR(INDIRECT(CONCATENATE("FIPs_codes!",ADDRESS((MATCH($D1037,INDIRECT($C1037),0)+MATCH($C1037,FIPs_codes!$G$1:$G$3296,0)-1),COLUMN(FIPs_codes!C1035))))),"",INDIRECT(CONCATENATE("FIPs_codes!",ADDRESS((MATCH($D1037,INDIRECT($C1037),0)+MATCH($C1037,FIPs_codes!$G$1:$G$3296,0)-1),COLUMN(FIPs_codes!C1035)))))</f>
        <v>6</v>
      </c>
      <c r="G1037" s="49" t="s">
        <v>216</v>
      </c>
      <c r="H1037" s="49" t="s">
        <v>217</v>
      </c>
      <c r="I1037" s="53" t="s">
        <v>629</v>
      </c>
      <c r="J1037" s="55" t="s">
        <v>219</v>
      </c>
      <c r="K1037" s="49" t="s">
        <v>78</v>
      </c>
      <c r="L1037" s="49" t="s">
        <v>220</v>
      </c>
      <c r="M1037" s="49" t="s">
        <v>57</v>
      </c>
      <c r="N1037" s="57" t="s">
        <v>242</v>
      </c>
      <c r="O1037" s="57">
        <v>2006</v>
      </c>
      <c r="P1037" s="57" t="s">
        <v>630</v>
      </c>
      <c r="Q1037" s="128">
        <v>1340</v>
      </c>
      <c r="R1037" s="49" t="s">
        <v>245</v>
      </c>
      <c r="S1037" s="59" t="s">
        <v>60</v>
      </c>
      <c r="T1037" s="47" t="s">
        <v>223</v>
      </c>
      <c r="U1037" s="49" t="s">
        <v>134</v>
      </c>
      <c r="V1037" s="57" t="s">
        <v>224</v>
      </c>
      <c r="W1037" s="61" t="s">
        <v>225</v>
      </c>
      <c r="X1037" s="61" t="s">
        <v>226</v>
      </c>
      <c r="Y1037" s="61">
        <v>41004</v>
      </c>
      <c r="Z1037" s="49">
        <v>85</v>
      </c>
      <c r="AA1037" s="128">
        <v>889</v>
      </c>
      <c r="AB1037" s="49" t="s">
        <v>66</v>
      </c>
      <c r="AC1037" s="128">
        <v>7685</v>
      </c>
      <c r="AD1037" s="49" t="s">
        <v>227</v>
      </c>
      <c r="AE1037" s="57" t="s">
        <v>228</v>
      </c>
      <c r="AF1037" s="57" t="s">
        <v>68</v>
      </c>
      <c r="AG1037" s="49" t="s">
        <v>229</v>
      </c>
      <c r="AH1037" s="49">
        <v>49.5</v>
      </c>
      <c r="AI1037" s="49">
        <v>224.1</v>
      </c>
      <c r="AJ1037" s="49">
        <v>273.60000000000002</v>
      </c>
      <c r="AK1037" s="57">
        <v>7.5</v>
      </c>
      <c r="AL1037" s="26">
        <v>0.18092105263157893</v>
      </c>
      <c r="AM1037" s="55" t="s">
        <v>230</v>
      </c>
      <c r="AN1037" s="49" t="s">
        <v>231</v>
      </c>
      <c r="AO1037" s="49" t="s">
        <v>232</v>
      </c>
      <c r="AP1037" s="63" t="s">
        <v>16963</v>
      </c>
      <c r="AQ1037" s="27" t="str">
        <f t="shared" si="41"/>
        <v>Record Complete</v>
      </c>
      <c r="AR1037" s="53" t="s">
        <v>234</v>
      </c>
      <c r="AS1037" s="5" t="str">
        <f t="shared" si="42"/>
        <v/>
      </c>
      <c r="AT1037" t="s">
        <v>17200</v>
      </c>
    </row>
    <row r="1038" spans="1:46" ht="15.75" thickBot="1" x14ac:dyDescent="0.3">
      <c r="A1038" s="48" t="s">
        <v>628</v>
      </c>
      <c r="B1038" s="50">
        <v>6045</v>
      </c>
      <c r="C1038" s="50" t="s">
        <v>213</v>
      </c>
      <c r="D1038" s="50" t="s">
        <v>541</v>
      </c>
      <c r="E1038" s="51" t="str">
        <f ca="1">IF(ISERROR(INDIRECT(CONCATENATE("FIPs_codes!",ADDRESS((MATCH($D1038,INDIRECT($C1038),0)+MATCH($C1038,FIPs_codes!$G$1:$G$3296,0)-1),COLUMN(FIPs_codes!A1036))))),"",INDIRECT(CONCATENATE("FIPs_codes!",ADDRESS((MATCH($D1038,INDIRECT($C1038),0)+MATCH($C1038,FIPs_codes!$G$1:$G$3296,0)-1),COLUMN(FIPs_codes!A1036)))))</f>
        <v>40137</v>
      </c>
      <c r="F1038" s="51">
        <f ca="1">IF(ISERROR(INDIRECT(CONCATENATE("FIPs_codes!",ADDRESS((MATCH($D1038,INDIRECT($C1038),0)+MATCH($C1038,FIPs_codes!$G$1:$G$3296,0)-1),COLUMN(FIPs_codes!C1036))))),"",INDIRECT(CONCATENATE("FIPs_codes!",ADDRESS((MATCH($D1038,INDIRECT($C1038),0)+MATCH($C1038,FIPs_codes!$G$1:$G$3296,0)-1),COLUMN(FIPs_codes!C1036)))))</f>
        <v>6</v>
      </c>
      <c r="G1038" s="50" t="s">
        <v>216</v>
      </c>
      <c r="H1038" s="50" t="s">
        <v>217</v>
      </c>
      <c r="I1038" s="54" t="s">
        <v>629</v>
      </c>
      <c r="J1038" s="56" t="s">
        <v>219</v>
      </c>
      <c r="K1038" s="50" t="s">
        <v>78</v>
      </c>
      <c r="L1038" s="50" t="s">
        <v>220</v>
      </c>
      <c r="M1038" s="50" t="s">
        <v>57</v>
      </c>
      <c r="N1038" s="58" t="s">
        <v>242</v>
      </c>
      <c r="O1038" s="58">
        <v>2005</v>
      </c>
      <c r="P1038" s="58" t="s">
        <v>632</v>
      </c>
      <c r="Q1038" s="126">
        <v>1340</v>
      </c>
      <c r="R1038" s="50" t="s">
        <v>245</v>
      </c>
      <c r="S1038" s="60" t="s">
        <v>60</v>
      </c>
      <c r="T1038" s="48" t="s">
        <v>223</v>
      </c>
      <c r="U1038" s="50" t="s">
        <v>134</v>
      </c>
      <c r="V1038" s="58" t="s">
        <v>224</v>
      </c>
      <c r="W1038" s="62" t="s">
        <v>225</v>
      </c>
      <c r="X1038" s="62" t="s">
        <v>226</v>
      </c>
      <c r="Y1038" s="62">
        <v>41100</v>
      </c>
      <c r="Z1038" s="50">
        <v>87</v>
      </c>
      <c r="AA1038" s="126">
        <v>865</v>
      </c>
      <c r="AB1038" s="50" t="s">
        <v>66</v>
      </c>
      <c r="AC1038" s="126">
        <v>7685</v>
      </c>
      <c r="AD1038" s="50" t="s">
        <v>227</v>
      </c>
      <c r="AE1038" s="58" t="s">
        <v>228</v>
      </c>
      <c r="AF1038" s="58" t="s">
        <v>68</v>
      </c>
      <c r="AG1038" s="50" t="s">
        <v>229</v>
      </c>
      <c r="AH1038" s="50">
        <v>14</v>
      </c>
      <c r="AI1038" s="50">
        <v>169.5</v>
      </c>
      <c r="AJ1038" s="50">
        <v>183.5</v>
      </c>
      <c r="AK1038" s="58">
        <v>7.7</v>
      </c>
      <c r="AL1038" s="26">
        <v>7.6294277929155316E-2</v>
      </c>
      <c r="AM1038" s="56" t="s">
        <v>230</v>
      </c>
      <c r="AN1038" s="50" t="s">
        <v>231</v>
      </c>
      <c r="AO1038" s="50" t="s">
        <v>232</v>
      </c>
      <c r="AP1038" s="63" t="s">
        <v>16963</v>
      </c>
      <c r="AQ1038" s="27" t="str">
        <f t="shared" si="41"/>
        <v>Record Complete</v>
      </c>
      <c r="AR1038" s="54" t="s">
        <v>234</v>
      </c>
      <c r="AS1038" s="5" t="str">
        <f t="shared" si="42"/>
        <v/>
      </c>
      <c r="AT1038" t="s">
        <v>17200</v>
      </c>
    </row>
    <row r="1039" spans="1:46" ht="15.75" thickBot="1" x14ac:dyDescent="0.3">
      <c r="A1039" s="47" t="s">
        <v>628</v>
      </c>
      <c r="B1039" s="49">
        <v>6045</v>
      </c>
      <c r="C1039" s="49" t="s">
        <v>213</v>
      </c>
      <c r="D1039" s="49" t="s">
        <v>541</v>
      </c>
      <c r="E1039" s="51" t="str">
        <f ca="1">IF(ISERROR(INDIRECT(CONCATENATE("FIPs_codes!",ADDRESS((MATCH($D1039,INDIRECT($C1039),0)+MATCH($C1039,FIPs_codes!$G$1:$G$3296,0)-1),COLUMN(FIPs_codes!A1037))))),"",INDIRECT(CONCATENATE("FIPs_codes!",ADDRESS((MATCH($D1039,INDIRECT($C1039),0)+MATCH($C1039,FIPs_codes!$G$1:$G$3296,0)-1),COLUMN(FIPs_codes!A1037)))))</f>
        <v>40137</v>
      </c>
      <c r="F1039" s="51">
        <f ca="1">IF(ISERROR(INDIRECT(CONCATENATE("FIPs_codes!",ADDRESS((MATCH($D1039,INDIRECT($C1039),0)+MATCH($C1039,FIPs_codes!$G$1:$G$3296,0)-1),COLUMN(FIPs_codes!C1037))))),"",INDIRECT(CONCATENATE("FIPs_codes!",ADDRESS((MATCH($D1039,INDIRECT($C1039),0)+MATCH($C1039,FIPs_codes!$G$1:$G$3296,0)-1),COLUMN(FIPs_codes!C1037)))))</f>
        <v>6</v>
      </c>
      <c r="G1039" s="51" t="s">
        <v>216</v>
      </c>
      <c r="H1039" s="51" t="s">
        <v>217</v>
      </c>
      <c r="I1039" s="53" t="s">
        <v>629</v>
      </c>
      <c r="J1039" s="55" t="s">
        <v>219</v>
      </c>
      <c r="K1039" s="49" t="s">
        <v>78</v>
      </c>
      <c r="L1039" s="49" t="s">
        <v>220</v>
      </c>
      <c r="M1039" s="49" t="s">
        <v>57</v>
      </c>
      <c r="N1039" s="57" t="s">
        <v>242</v>
      </c>
      <c r="O1039" s="57">
        <v>2005</v>
      </c>
      <c r="P1039" s="57" t="s">
        <v>632</v>
      </c>
      <c r="Q1039" s="128">
        <v>1340</v>
      </c>
      <c r="R1039" s="49" t="s">
        <v>245</v>
      </c>
      <c r="S1039" s="59" t="s">
        <v>60</v>
      </c>
      <c r="T1039" s="47" t="s">
        <v>223</v>
      </c>
      <c r="U1039" s="49" t="s">
        <v>134</v>
      </c>
      <c r="V1039" s="57" t="s">
        <v>224</v>
      </c>
      <c r="W1039" s="61" t="s">
        <v>225</v>
      </c>
      <c r="X1039" s="61" t="s">
        <v>226</v>
      </c>
      <c r="Y1039" s="61">
        <v>41100</v>
      </c>
      <c r="Z1039" s="49">
        <v>87</v>
      </c>
      <c r="AA1039" s="128">
        <v>865</v>
      </c>
      <c r="AB1039" s="49" t="s">
        <v>66</v>
      </c>
      <c r="AC1039" s="128">
        <v>7685</v>
      </c>
      <c r="AD1039" s="49" t="s">
        <v>227</v>
      </c>
      <c r="AE1039" s="57" t="s">
        <v>228</v>
      </c>
      <c r="AF1039" s="57" t="s">
        <v>68</v>
      </c>
      <c r="AG1039" s="49" t="s">
        <v>229</v>
      </c>
      <c r="AH1039" s="49">
        <v>14.1</v>
      </c>
      <c r="AI1039" s="49">
        <v>173.4</v>
      </c>
      <c r="AJ1039" s="49">
        <v>187.5</v>
      </c>
      <c r="AK1039" s="57">
        <v>7.8</v>
      </c>
      <c r="AL1039" s="150">
        <v>7.5200000000000003E-2</v>
      </c>
      <c r="AM1039" s="55" t="s">
        <v>230</v>
      </c>
      <c r="AN1039" s="49" t="s">
        <v>231</v>
      </c>
      <c r="AO1039" s="49" t="s">
        <v>232</v>
      </c>
      <c r="AP1039" s="63" t="s">
        <v>16963</v>
      </c>
      <c r="AQ1039" s="27" t="str">
        <f t="shared" si="41"/>
        <v>Record Complete</v>
      </c>
      <c r="AR1039" s="53" t="s">
        <v>234</v>
      </c>
      <c r="AS1039" s="5" t="str">
        <f t="shared" si="42"/>
        <v/>
      </c>
      <c r="AT1039" t="s">
        <v>17200</v>
      </c>
    </row>
    <row r="1040" spans="1:46" ht="15.75" thickBot="1" x14ac:dyDescent="0.3">
      <c r="A1040" s="48" t="s">
        <v>628</v>
      </c>
      <c r="B1040" s="50">
        <v>6045</v>
      </c>
      <c r="C1040" s="50" t="s">
        <v>213</v>
      </c>
      <c r="D1040" s="50" t="s">
        <v>541</v>
      </c>
      <c r="E1040" s="51" t="str">
        <f ca="1">IF(ISERROR(INDIRECT(CONCATENATE("FIPs_codes!",ADDRESS((MATCH($D1040,INDIRECT($C1040),0)+MATCH($C1040,FIPs_codes!$G$1:$G$3296,0)-1),COLUMN(FIPs_codes!A1038))))),"",INDIRECT(CONCATENATE("FIPs_codes!",ADDRESS((MATCH($D1040,INDIRECT($C1040),0)+MATCH($C1040,FIPs_codes!$G$1:$G$3296,0)-1),COLUMN(FIPs_codes!A1038)))))</f>
        <v>40137</v>
      </c>
      <c r="F1040" s="51">
        <f ca="1">IF(ISERROR(INDIRECT(CONCATENATE("FIPs_codes!",ADDRESS((MATCH($D1040,INDIRECT($C1040),0)+MATCH($C1040,FIPs_codes!$G$1:$G$3296,0)-1),COLUMN(FIPs_codes!C1038))))),"",INDIRECT(CONCATENATE("FIPs_codes!",ADDRESS((MATCH($D1040,INDIRECT($C1040),0)+MATCH($C1040,FIPs_codes!$G$1:$G$3296,0)-1),COLUMN(FIPs_codes!C1038)))))</f>
        <v>6</v>
      </c>
      <c r="G1040" s="52" t="s">
        <v>216</v>
      </c>
      <c r="H1040" s="52" t="s">
        <v>217</v>
      </c>
      <c r="I1040" s="54" t="s">
        <v>629</v>
      </c>
      <c r="J1040" s="56" t="s">
        <v>219</v>
      </c>
      <c r="K1040" s="50" t="s">
        <v>78</v>
      </c>
      <c r="L1040" s="50" t="s">
        <v>220</v>
      </c>
      <c r="M1040" s="50" t="s">
        <v>57</v>
      </c>
      <c r="N1040" s="58" t="s">
        <v>242</v>
      </c>
      <c r="O1040" s="58">
        <v>2005</v>
      </c>
      <c r="P1040" s="58" t="s">
        <v>632</v>
      </c>
      <c r="Q1040" s="126">
        <v>1340</v>
      </c>
      <c r="R1040" s="50" t="s">
        <v>245</v>
      </c>
      <c r="S1040" s="60" t="s">
        <v>60</v>
      </c>
      <c r="T1040" s="48" t="s">
        <v>223</v>
      </c>
      <c r="U1040" s="50" t="s">
        <v>134</v>
      </c>
      <c r="V1040" s="58" t="s">
        <v>224</v>
      </c>
      <c r="W1040" s="62" t="s">
        <v>225</v>
      </c>
      <c r="X1040" s="62" t="s">
        <v>226</v>
      </c>
      <c r="Y1040" s="62">
        <v>41100</v>
      </c>
      <c r="Z1040" s="50">
        <v>87</v>
      </c>
      <c r="AA1040" s="126">
        <v>865</v>
      </c>
      <c r="AB1040" s="50" t="s">
        <v>66</v>
      </c>
      <c r="AC1040" s="126">
        <v>7685</v>
      </c>
      <c r="AD1040" s="50" t="s">
        <v>227</v>
      </c>
      <c r="AE1040" s="58" t="s">
        <v>228</v>
      </c>
      <c r="AF1040" s="58" t="s">
        <v>68</v>
      </c>
      <c r="AG1040" s="50" t="s">
        <v>229</v>
      </c>
      <c r="AH1040" s="50">
        <v>14.2</v>
      </c>
      <c r="AI1040" s="50">
        <v>177.6</v>
      </c>
      <c r="AJ1040" s="50">
        <v>191.8</v>
      </c>
      <c r="AK1040" s="58">
        <v>7.8</v>
      </c>
      <c r="AL1040" s="26">
        <v>7.40354535974974E-2</v>
      </c>
      <c r="AM1040" s="56" t="s">
        <v>230</v>
      </c>
      <c r="AN1040" s="50" t="s">
        <v>231</v>
      </c>
      <c r="AO1040" s="50" t="s">
        <v>232</v>
      </c>
      <c r="AP1040" s="63" t="s">
        <v>16963</v>
      </c>
      <c r="AQ1040" s="27" t="str">
        <f t="shared" si="41"/>
        <v>Record Complete</v>
      </c>
      <c r="AR1040" s="54" t="s">
        <v>234</v>
      </c>
      <c r="AS1040" s="5" t="str">
        <f t="shared" si="42"/>
        <v/>
      </c>
      <c r="AT1040" t="s">
        <v>17200</v>
      </c>
    </row>
    <row r="1041" spans="1:46" ht="15.75" thickBot="1" x14ac:dyDescent="0.3">
      <c r="A1041" s="30" t="s">
        <v>628</v>
      </c>
      <c r="B1041" s="32">
        <v>6045</v>
      </c>
      <c r="C1041" s="32" t="s">
        <v>213</v>
      </c>
      <c r="D1041" s="32" t="s">
        <v>541</v>
      </c>
      <c r="E1041" s="51" t="str">
        <f ca="1">IF(ISERROR(INDIRECT(CONCATENATE("FIPs_codes!",ADDRESS((MATCH($D1041,INDIRECT($C1041),0)+MATCH($C1041,FIPs_codes!$G$1:$G$3296,0)-1),COLUMN(FIPs_codes!A1039))))),"",INDIRECT(CONCATENATE("FIPs_codes!",ADDRESS((MATCH($D1041,INDIRECT($C1041),0)+MATCH($C1041,FIPs_codes!$G$1:$G$3296,0)-1),COLUMN(FIPs_codes!A1039)))))</f>
        <v>40137</v>
      </c>
      <c r="F1041" s="51">
        <f ca="1">IF(ISERROR(INDIRECT(CONCATENATE("FIPs_codes!",ADDRESS((MATCH($D1041,INDIRECT($C1041),0)+MATCH($C1041,FIPs_codes!$G$1:$G$3296,0)-1),COLUMN(FIPs_codes!C1039))))),"",INDIRECT(CONCATENATE("FIPs_codes!",ADDRESS((MATCH($D1041,INDIRECT($C1041),0)+MATCH($C1041,FIPs_codes!$G$1:$G$3296,0)-1),COLUMN(FIPs_codes!C1039)))))</f>
        <v>6</v>
      </c>
      <c r="G1041" s="32" t="s">
        <v>216</v>
      </c>
      <c r="H1041" s="32" t="s">
        <v>217</v>
      </c>
      <c r="I1041" s="36" t="s">
        <v>629</v>
      </c>
      <c r="J1041" s="38" t="s">
        <v>544</v>
      </c>
      <c r="K1041" s="32" t="s">
        <v>78</v>
      </c>
      <c r="L1041" s="32" t="s">
        <v>220</v>
      </c>
      <c r="M1041" s="32" t="s">
        <v>57</v>
      </c>
      <c r="N1041" s="40" t="s">
        <v>242</v>
      </c>
      <c r="O1041" s="40">
        <v>2006</v>
      </c>
      <c r="P1041" s="40" t="s">
        <v>630</v>
      </c>
      <c r="Q1041" s="125">
        <v>1340</v>
      </c>
      <c r="R1041" s="32" t="s">
        <v>245</v>
      </c>
      <c r="S1041" s="42" t="s">
        <v>60</v>
      </c>
      <c r="T1041" s="30" t="s">
        <v>223</v>
      </c>
      <c r="U1041" s="32" t="s">
        <v>134</v>
      </c>
      <c r="V1041" s="40" t="s">
        <v>224</v>
      </c>
      <c r="W1041" s="44" t="s">
        <v>225</v>
      </c>
      <c r="X1041" s="44" t="s">
        <v>226</v>
      </c>
      <c r="Y1041" s="44">
        <v>41100</v>
      </c>
      <c r="Z1041" s="32">
        <v>90</v>
      </c>
      <c r="AA1041" s="125">
        <v>880</v>
      </c>
      <c r="AB1041" s="32" t="s">
        <v>66</v>
      </c>
      <c r="AC1041" s="125">
        <v>7685</v>
      </c>
      <c r="AD1041" s="32" t="s">
        <v>227</v>
      </c>
      <c r="AE1041" s="40" t="s">
        <v>228</v>
      </c>
      <c r="AF1041" s="40" t="s">
        <v>68</v>
      </c>
      <c r="AG1041" s="32" t="s">
        <v>229</v>
      </c>
      <c r="AH1041" s="32">
        <v>34.659999999999997</v>
      </c>
      <c r="AI1041" s="32">
        <v>178</v>
      </c>
      <c r="AJ1041" s="32">
        <v>212.2</v>
      </c>
      <c r="AK1041" s="40">
        <v>7.7</v>
      </c>
      <c r="AL1041" s="26">
        <v>0.16298316561647699</v>
      </c>
      <c r="AM1041" s="38" t="s">
        <v>230</v>
      </c>
      <c r="AN1041" s="32" t="s">
        <v>231</v>
      </c>
      <c r="AO1041" s="32" t="s">
        <v>232</v>
      </c>
      <c r="AP1041" s="63" t="s">
        <v>16963</v>
      </c>
      <c r="AQ1041" s="27" t="str">
        <f t="shared" si="41"/>
        <v>Record Complete</v>
      </c>
      <c r="AR1041" s="36" t="s">
        <v>234</v>
      </c>
      <c r="AS1041" s="5" t="str">
        <f t="shared" si="42"/>
        <v/>
      </c>
      <c r="AT1041" t="s">
        <v>17200</v>
      </c>
    </row>
    <row r="1042" spans="1:46" ht="15.75" thickBot="1" x14ac:dyDescent="0.3">
      <c r="A1042" s="29" t="s">
        <v>628</v>
      </c>
      <c r="B1042" s="31">
        <v>6045</v>
      </c>
      <c r="C1042" s="31" t="s">
        <v>213</v>
      </c>
      <c r="D1042" s="31" t="s">
        <v>541</v>
      </c>
      <c r="E1042" s="51" t="str">
        <f ca="1">IF(ISERROR(INDIRECT(CONCATENATE("FIPs_codes!",ADDRESS((MATCH($D1042,INDIRECT($C1042),0)+MATCH($C1042,FIPs_codes!$G$1:$G$3296,0)-1),COLUMN(FIPs_codes!A1040))))),"",INDIRECT(CONCATENATE("FIPs_codes!",ADDRESS((MATCH($D1042,INDIRECT($C1042),0)+MATCH($C1042,FIPs_codes!$G$1:$G$3296,0)-1),COLUMN(FIPs_codes!A1040)))))</f>
        <v>40137</v>
      </c>
      <c r="F1042" s="51">
        <f ca="1">IF(ISERROR(INDIRECT(CONCATENATE("FIPs_codes!",ADDRESS((MATCH($D1042,INDIRECT($C1042),0)+MATCH($C1042,FIPs_codes!$G$1:$G$3296,0)-1),COLUMN(FIPs_codes!C1040))))),"",INDIRECT(CONCATENATE("FIPs_codes!",ADDRESS((MATCH($D1042,INDIRECT($C1042),0)+MATCH($C1042,FIPs_codes!$G$1:$G$3296,0)-1),COLUMN(FIPs_codes!C1040)))))</f>
        <v>6</v>
      </c>
      <c r="G1042" s="31" t="s">
        <v>216</v>
      </c>
      <c r="H1042" s="31" t="s">
        <v>217</v>
      </c>
      <c r="I1042" s="35" t="s">
        <v>629</v>
      </c>
      <c r="J1042" s="37" t="s">
        <v>219</v>
      </c>
      <c r="K1042" s="31" t="s">
        <v>78</v>
      </c>
      <c r="L1042" s="31" t="s">
        <v>220</v>
      </c>
      <c r="M1042" s="31" t="s">
        <v>57</v>
      </c>
      <c r="N1042" s="39" t="s">
        <v>242</v>
      </c>
      <c r="O1042" s="39">
        <v>2006</v>
      </c>
      <c r="P1042" s="39" t="s">
        <v>630</v>
      </c>
      <c r="Q1042" s="240">
        <v>1340</v>
      </c>
      <c r="R1042" s="31" t="s">
        <v>245</v>
      </c>
      <c r="S1042" s="41" t="s">
        <v>60</v>
      </c>
      <c r="T1042" s="29" t="s">
        <v>223</v>
      </c>
      <c r="U1042" s="31" t="s">
        <v>134</v>
      </c>
      <c r="V1042" s="39" t="s">
        <v>224</v>
      </c>
      <c r="W1042" s="43" t="s">
        <v>225</v>
      </c>
      <c r="X1042" s="43" t="s">
        <v>226</v>
      </c>
      <c r="Y1042" s="43">
        <v>41100</v>
      </c>
      <c r="Z1042" s="31">
        <v>90</v>
      </c>
      <c r="AA1042" s="240">
        <v>880</v>
      </c>
      <c r="AB1042" s="31" t="s">
        <v>66</v>
      </c>
      <c r="AC1042" s="240">
        <v>7685</v>
      </c>
      <c r="AD1042" s="31" t="s">
        <v>227</v>
      </c>
      <c r="AE1042" s="39" t="s">
        <v>228</v>
      </c>
      <c r="AF1042" s="39" t="s">
        <v>68</v>
      </c>
      <c r="AG1042" s="31" t="s">
        <v>229</v>
      </c>
      <c r="AH1042" s="31">
        <v>33.700000000000003</v>
      </c>
      <c r="AI1042" s="31">
        <v>180.8</v>
      </c>
      <c r="AJ1042" s="31">
        <v>214.5</v>
      </c>
      <c r="AK1042" s="39">
        <v>7.7</v>
      </c>
      <c r="AL1042" s="26">
        <v>0.15710955710955712</v>
      </c>
      <c r="AM1042" s="37" t="s">
        <v>230</v>
      </c>
      <c r="AN1042" s="31" t="s">
        <v>231</v>
      </c>
      <c r="AO1042" s="31" t="s">
        <v>232</v>
      </c>
      <c r="AP1042" s="63" t="s">
        <v>16963</v>
      </c>
      <c r="AQ1042" s="27" t="str">
        <f t="shared" si="41"/>
        <v>Record Complete</v>
      </c>
      <c r="AR1042" s="35" t="s">
        <v>234</v>
      </c>
      <c r="AS1042" s="5" t="str">
        <f t="shared" si="42"/>
        <v/>
      </c>
      <c r="AT1042" t="s">
        <v>17200</v>
      </c>
    </row>
    <row r="1043" spans="1:46" ht="15.75" thickBot="1" x14ac:dyDescent="0.3">
      <c r="A1043" s="30" t="s">
        <v>628</v>
      </c>
      <c r="B1043" s="32">
        <v>6045</v>
      </c>
      <c r="C1043" s="32" t="s">
        <v>213</v>
      </c>
      <c r="D1043" s="32" t="s">
        <v>541</v>
      </c>
      <c r="E1043" s="51" t="str">
        <f ca="1">IF(ISERROR(INDIRECT(CONCATENATE("FIPs_codes!",ADDRESS((MATCH($D1043,INDIRECT($C1043),0)+MATCH($C1043,FIPs_codes!$G$1:$G$3296,0)-1),COLUMN(FIPs_codes!A1041))))),"",INDIRECT(CONCATENATE("FIPs_codes!",ADDRESS((MATCH($D1043,INDIRECT($C1043),0)+MATCH($C1043,FIPs_codes!$G$1:$G$3296,0)-1),COLUMN(FIPs_codes!A1041)))))</f>
        <v>40137</v>
      </c>
      <c r="F1043" s="51">
        <f ca="1">IF(ISERROR(INDIRECT(CONCATENATE("FIPs_codes!",ADDRESS((MATCH($D1043,INDIRECT($C1043),0)+MATCH($C1043,FIPs_codes!$G$1:$G$3296,0)-1),COLUMN(FIPs_codes!C1041))))),"",INDIRECT(CONCATENATE("FIPs_codes!",ADDRESS((MATCH($D1043,INDIRECT($C1043),0)+MATCH($C1043,FIPs_codes!$G$1:$G$3296,0)-1),COLUMN(FIPs_codes!C1041)))))</f>
        <v>6</v>
      </c>
      <c r="G1043" s="32" t="s">
        <v>216</v>
      </c>
      <c r="H1043" s="32" t="s">
        <v>217</v>
      </c>
      <c r="I1043" s="36" t="s">
        <v>629</v>
      </c>
      <c r="J1043" s="38" t="s">
        <v>544</v>
      </c>
      <c r="K1043" s="32" t="s">
        <v>78</v>
      </c>
      <c r="L1043" s="32" t="s">
        <v>220</v>
      </c>
      <c r="M1043" s="32" t="s">
        <v>57</v>
      </c>
      <c r="N1043" s="40" t="s">
        <v>242</v>
      </c>
      <c r="O1043" s="40">
        <v>2006</v>
      </c>
      <c r="P1043" s="40" t="s">
        <v>630</v>
      </c>
      <c r="Q1043" s="125">
        <v>1340</v>
      </c>
      <c r="R1043" s="32" t="s">
        <v>245</v>
      </c>
      <c r="S1043" s="42" t="s">
        <v>60</v>
      </c>
      <c r="T1043" s="30" t="s">
        <v>223</v>
      </c>
      <c r="U1043" s="32" t="s">
        <v>134</v>
      </c>
      <c r="V1043" s="40" t="s">
        <v>224</v>
      </c>
      <c r="W1043" s="44" t="s">
        <v>225</v>
      </c>
      <c r="X1043" s="44" t="s">
        <v>226</v>
      </c>
      <c r="Y1043" s="44">
        <v>41100</v>
      </c>
      <c r="Z1043" s="32">
        <v>90</v>
      </c>
      <c r="AA1043" s="125">
        <v>800</v>
      </c>
      <c r="AB1043" s="32" t="s">
        <v>66</v>
      </c>
      <c r="AC1043" s="125">
        <v>7685</v>
      </c>
      <c r="AD1043" s="32" t="s">
        <v>227</v>
      </c>
      <c r="AE1043" s="40" t="s">
        <v>228</v>
      </c>
      <c r="AF1043" s="40" t="s">
        <v>68</v>
      </c>
      <c r="AG1043" s="32" t="s">
        <v>229</v>
      </c>
      <c r="AH1043" s="32">
        <v>33.5</v>
      </c>
      <c r="AI1043" s="32">
        <v>184.4</v>
      </c>
      <c r="AJ1043" s="32">
        <v>217.9</v>
      </c>
      <c r="AK1043" s="40">
        <v>7.7</v>
      </c>
      <c r="AL1043" s="150">
        <v>0.15374024782010096</v>
      </c>
      <c r="AM1043" s="38" t="s">
        <v>230</v>
      </c>
      <c r="AN1043" s="32" t="s">
        <v>231</v>
      </c>
      <c r="AO1043" s="32" t="s">
        <v>232</v>
      </c>
      <c r="AP1043" s="63" t="s">
        <v>16963</v>
      </c>
      <c r="AQ1043" s="27" t="str">
        <f t="shared" si="41"/>
        <v>Record Complete</v>
      </c>
      <c r="AR1043" s="36" t="s">
        <v>234</v>
      </c>
      <c r="AS1043" s="5" t="str">
        <f t="shared" si="42"/>
        <v/>
      </c>
      <c r="AT1043" t="s">
        <v>17200</v>
      </c>
    </row>
    <row r="1044" spans="1:46" ht="15.75" thickBot="1" x14ac:dyDescent="0.3">
      <c r="A1044" s="48" t="s">
        <v>628</v>
      </c>
      <c r="B1044" s="50">
        <v>6045</v>
      </c>
      <c r="C1044" s="50" t="s">
        <v>213</v>
      </c>
      <c r="D1044" s="50" t="s">
        <v>541</v>
      </c>
      <c r="E1044" s="51" t="str">
        <f ca="1">IF(ISERROR(INDIRECT(CONCATENATE("FIPs_codes!",ADDRESS((MATCH($D1044,INDIRECT($C1044),0)+MATCH($C1044,FIPs_codes!$G$1:$G$3296,0)-1),COLUMN(FIPs_codes!A1042))))),"",INDIRECT(CONCATENATE("FIPs_codes!",ADDRESS((MATCH($D1044,INDIRECT($C1044),0)+MATCH($C1044,FIPs_codes!$G$1:$G$3296,0)-1),COLUMN(FIPs_codes!A1042)))))</f>
        <v>40137</v>
      </c>
      <c r="F1044" s="51">
        <f ca="1">IF(ISERROR(INDIRECT(CONCATENATE("FIPs_codes!",ADDRESS((MATCH($D1044,INDIRECT($C1044),0)+MATCH($C1044,FIPs_codes!$G$1:$G$3296,0)-1),COLUMN(FIPs_codes!C1042))))),"",INDIRECT(CONCATENATE("FIPs_codes!",ADDRESS((MATCH($D1044,INDIRECT($C1044),0)+MATCH($C1044,FIPs_codes!$G$1:$G$3296,0)-1),COLUMN(FIPs_codes!C1042)))))</f>
        <v>6</v>
      </c>
      <c r="G1044" s="50" t="s">
        <v>216</v>
      </c>
      <c r="H1044" s="50" t="s">
        <v>217</v>
      </c>
      <c r="I1044" s="54" t="s">
        <v>629</v>
      </c>
      <c r="J1044" s="56" t="s">
        <v>219</v>
      </c>
      <c r="K1044" s="50" t="s">
        <v>78</v>
      </c>
      <c r="L1044" s="50" t="s">
        <v>220</v>
      </c>
      <c r="M1044" s="50" t="s">
        <v>57</v>
      </c>
      <c r="N1044" s="58" t="s">
        <v>242</v>
      </c>
      <c r="O1044" s="58">
        <v>2006</v>
      </c>
      <c r="P1044" s="58" t="s">
        <v>631</v>
      </c>
      <c r="Q1044" s="126">
        <v>1340</v>
      </c>
      <c r="R1044" s="50" t="s">
        <v>245</v>
      </c>
      <c r="S1044" s="60" t="s">
        <v>60</v>
      </c>
      <c r="T1044" s="48" t="s">
        <v>223</v>
      </c>
      <c r="U1044" s="50" t="s">
        <v>134</v>
      </c>
      <c r="V1044" s="58" t="s">
        <v>224</v>
      </c>
      <c r="W1044" s="62" t="s">
        <v>225</v>
      </c>
      <c r="X1044" s="62" t="s">
        <v>226</v>
      </c>
      <c r="Y1044" s="62">
        <v>41100</v>
      </c>
      <c r="Z1044" s="50">
        <v>91</v>
      </c>
      <c r="AA1044" s="126">
        <v>871</v>
      </c>
      <c r="AB1044" s="50" t="s">
        <v>66</v>
      </c>
      <c r="AC1044" s="126">
        <v>7685</v>
      </c>
      <c r="AD1044" s="50" t="s">
        <v>227</v>
      </c>
      <c r="AE1044" s="58" t="s">
        <v>235</v>
      </c>
      <c r="AF1044" s="58" t="s">
        <v>68</v>
      </c>
      <c r="AG1044" s="50" t="s">
        <v>229</v>
      </c>
      <c r="AH1044" s="50">
        <v>29</v>
      </c>
      <c r="AI1044" s="50">
        <v>199.5</v>
      </c>
      <c r="AJ1044" s="50">
        <v>228.5</v>
      </c>
      <c r="AK1044" s="58">
        <v>8.3000000000000007</v>
      </c>
      <c r="AL1044" s="26">
        <v>0.12691466083150985</v>
      </c>
      <c r="AM1044" s="56" t="s">
        <v>230</v>
      </c>
      <c r="AN1044" s="50" t="s">
        <v>231</v>
      </c>
      <c r="AO1044" s="50" t="s">
        <v>232</v>
      </c>
      <c r="AP1044" s="63" t="s">
        <v>16963</v>
      </c>
      <c r="AQ1044" s="27" t="str">
        <f t="shared" si="41"/>
        <v>Record Complete</v>
      </c>
      <c r="AR1044" s="54" t="s">
        <v>234</v>
      </c>
      <c r="AS1044" s="5" t="str">
        <f t="shared" si="42"/>
        <v/>
      </c>
      <c r="AT1044" t="s">
        <v>17200</v>
      </c>
    </row>
    <row r="1045" spans="1:46" ht="15.75" thickBot="1" x14ac:dyDescent="0.3">
      <c r="A1045" s="47" t="s">
        <v>628</v>
      </c>
      <c r="B1045" s="49">
        <v>6045</v>
      </c>
      <c r="C1045" s="49" t="s">
        <v>213</v>
      </c>
      <c r="D1045" s="49" t="s">
        <v>541</v>
      </c>
      <c r="E1045" s="51" t="str">
        <f ca="1">IF(ISERROR(INDIRECT(CONCATENATE("FIPs_codes!",ADDRESS((MATCH($D1045,INDIRECT($C1045),0)+MATCH($C1045,FIPs_codes!$G$1:$G$3296,0)-1),COLUMN(FIPs_codes!A1043))))),"",INDIRECT(CONCATENATE("FIPs_codes!",ADDRESS((MATCH($D1045,INDIRECT($C1045),0)+MATCH($C1045,FIPs_codes!$G$1:$G$3296,0)-1),COLUMN(FIPs_codes!A1043)))))</f>
        <v>40137</v>
      </c>
      <c r="F1045" s="51">
        <f ca="1">IF(ISERROR(INDIRECT(CONCATENATE("FIPs_codes!",ADDRESS((MATCH($D1045,INDIRECT($C1045),0)+MATCH($C1045,FIPs_codes!$G$1:$G$3296,0)-1),COLUMN(FIPs_codes!C1043))))),"",INDIRECT(CONCATENATE("FIPs_codes!",ADDRESS((MATCH($D1045,INDIRECT($C1045),0)+MATCH($C1045,FIPs_codes!$G$1:$G$3296,0)-1),COLUMN(FIPs_codes!C1043)))))</f>
        <v>6</v>
      </c>
      <c r="G1045" s="49" t="s">
        <v>216</v>
      </c>
      <c r="H1045" s="49" t="s">
        <v>217</v>
      </c>
      <c r="I1045" s="53" t="s">
        <v>629</v>
      </c>
      <c r="J1045" s="55" t="s">
        <v>219</v>
      </c>
      <c r="K1045" s="49" t="s">
        <v>78</v>
      </c>
      <c r="L1045" s="49" t="s">
        <v>220</v>
      </c>
      <c r="M1045" s="49" t="s">
        <v>57</v>
      </c>
      <c r="N1045" s="57" t="s">
        <v>242</v>
      </c>
      <c r="O1045" s="57">
        <v>2006</v>
      </c>
      <c r="P1045" s="57" t="s">
        <v>631</v>
      </c>
      <c r="Q1045" s="128">
        <v>1340</v>
      </c>
      <c r="R1045" s="49" t="s">
        <v>245</v>
      </c>
      <c r="S1045" s="59" t="s">
        <v>60</v>
      </c>
      <c r="T1045" s="47" t="s">
        <v>223</v>
      </c>
      <c r="U1045" s="49" t="s">
        <v>134</v>
      </c>
      <c r="V1045" s="57" t="s">
        <v>224</v>
      </c>
      <c r="W1045" s="61" t="s">
        <v>225</v>
      </c>
      <c r="X1045" s="61" t="s">
        <v>226</v>
      </c>
      <c r="Y1045" s="61">
        <v>41100</v>
      </c>
      <c r="Z1045" s="49">
        <v>91</v>
      </c>
      <c r="AA1045" s="128">
        <v>871</v>
      </c>
      <c r="AB1045" s="49" t="s">
        <v>66</v>
      </c>
      <c r="AC1045" s="128">
        <v>7685</v>
      </c>
      <c r="AD1045" s="49" t="s">
        <v>227</v>
      </c>
      <c r="AE1045" s="57" t="s">
        <v>235</v>
      </c>
      <c r="AF1045" s="57" t="s">
        <v>68</v>
      </c>
      <c r="AG1045" s="49" t="s">
        <v>229</v>
      </c>
      <c r="AH1045" s="49">
        <v>29.7</v>
      </c>
      <c r="AI1045" s="49">
        <v>201.3</v>
      </c>
      <c r="AJ1045" s="49">
        <v>231.1</v>
      </c>
      <c r="AK1045" s="57">
        <v>8.3000000000000007</v>
      </c>
      <c r="AL1045" s="26">
        <v>0.12857142857142856</v>
      </c>
      <c r="AM1045" s="55" t="s">
        <v>230</v>
      </c>
      <c r="AN1045" s="49" t="s">
        <v>231</v>
      </c>
      <c r="AO1045" s="49" t="s">
        <v>232</v>
      </c>
      <c r="AP1045" s="63" t="s">
        <v>16963</v>
      </c>
      <c r="AQ1045" s="27" t="str">
        <f t="shared" si="41"/>
        <v>Record Complete</v>
      </c>
      <c r="AR1045" s="53" t="s">
        <v>234</v>
      </c>
      <c r="AS1045" s="5" t="str">
        <f t="shared" si="42"/>
        <v/>
      </c>
      <c r="AT1045" t="s">
        <v>17200</v>
      </c>
    </row>
    <row r="1046" spans="1:46" ht="15.75" thickBot="1" x14ac:dyDescent="0.3">
      <c r="A1046" s="48" t="s">
        <v>628</v>
      </c>
      <c r="B1046" s="50">
        <v>6045</v>
      </c>
      <c r="C1046" s="50" t="s">
        <v>213</v>
      </c>
      <c r="D1046" s="50" t="s">
        <v>541</v>
      </c>
      <c r="E1046" s="51" t="str">
        <f ca="1">IF(ISERROR(INDIRECT(CONCATENATE("FIPs_codes!",ADDRESS((MATCH($D1046,INDIRECT($C1046),0)+MATCH($C1046,FIPs_codes!$G$1:$G$3296,0)-1),COLUMN(FIPs_codes!A1044))))),"",INDIRECT(CONCATENATE("FIPs_codes!",ADDRESS((MATCH($D1046,INDIRECT($C1046),0)+MATCH($C1046,FIPs_codes!$G$1:$G$3296,0)-1),COLUMN(FIPs_codes!A1044)))))</f>
        <v>40137</v>
      </c>
      <c r="F1046" s="51">
        <f ca="1">IF(ISERROR(INDIRECT(CONCATENATE("FIPs_codes!",ADDRESS((MATCH($D1046,INDIRECT($C1046),0)+MATCH($C1046,FIPs_codes!$G$1:$G$3296,0)-1),COLUMN(FIPs_codes!C1044))))),"",INDIRECT(CONCATENATE("FIPs_codes!",ADDRESS((MATCH($D1046,INDIRECT($C1046),0)+MATCH($C1046,FIPs_codes!$G$1:$G$3296,0)-1),COLUMN(FIPs_codes!C1044)))))</f>
        <v>6</v>
      </c>
      <c r="G1046" s="50" t="s">
        <v>216</v>
      </c>
      <c r="H1046" s="50" t="s">
        <v>217</v>
      </c>
      <c r="I1046" s="54" t="s">
        <v>629</v>
      </c>
      <c r="J1046" s="56" t="s">
        <v>219</v>
      </c>
      <c r="K1046" s="50" t="s">
        <v>78</v>
      </c>
      <c r="L1046" s="50" t="s">
        <v>220</v>
      </c>
      <c r="M1046" s="50" t="s">
        <v>57</v>
      </c>
      <c r="N1046" s="58" t="s">
        <v>242</v>
      </c>
      <c r="O1046" s="58">
        <v>2006</v>
      </c>
      <c r="P1046" s="58" t="s">
        <v>631</v>
      </c>
      <c r="Q1046" s="126">
        <v>1340</v>
      </c>
      <c r="R1046" s="50" t="s">
        <v>245</v>
      </c>
      <c r="S1046" s="60" t="s">
        <v>60</v>
      </c>
      <c r="T1046" s="48" t="s">
        <v>223</v>
      </c>
      <c r="U1046" s="50" t="s">
        <v>134</v>
      </c>
      <c r="V1046" s="58" t="s">
        <v>224</v>
      </c>
      <c r="W1046" s="62" t="s">
        <v>225</v>
      </c>
      <c r="X1046" s="62" t="s">
        <v>226</v>
      </c>
      <c r="Y1046" s="62">
        <v>41100</v>
      </c>
      <c r="Z1046" s="50">
        <v>91</v>
      </c>
      <c r="AA1046" s="126">
        <v>871</v>
      </c>
      <c r="AB1046" s="50" t="s">
        <v>66</v>
      </c>
      <c r="AC1046" s="126">
        <v>7685</v>
      </c>
      <c r="AD1046" s="50" t="s">
        <v>227</v>
      </c>
      <c r="AE1046" s="58" t="s">
        <v>235</v>
      </c>
      <c r="AF1046" s="58" t="s">
        <v>68</v>
      </c>
      <c r="AG1046" s="50" t="s">
        <v>229</v>
      </c>
      <c r="AH1046" s="50">
        <v>30</v>
      </c>
      <c r="AI1046" s="50">
        <v>201.7</v>
      </c>
      <c r="AJ1046" s="50">
        <v>231.7</v>
      </c>
      <c r="AK1046" s="58">
        <v>8.3000000000000007</v>
      </c>
      <c r="AL1046" s="26">
        <v>0.1294777729823047</v>
      </c>
      <c r="AM1046" s="56" t="s">
        <v>230</v>
      </c>
      <c r="AN1046" s="50" t="s">
        <v>231</v>
      </c>
      <c r="AO1046" s="50" t="s">
        <v>232</v>
      </c>
      <c r="AP1046" s="63" t="s">
        <v>16963</v>
      </c>
      <c r="AQ1046" s="27" t="str">
        <f t="shared" si="41"/>
        <v>Record Complete</v>
      </c>
      <c r="AR1046" s="54" t="s">
        <v>234</v>
      </c>
      <c r="AS1046" s="5" t="str">
        <f t="shared" si="42"/>
        <v/>
      </c>
      <c r="AT1046" t="s">
        <v>17200</v>
      </c>
    </row>
    <row r="1047" spans="1:46" ht="15.75" thickBot="1" x14ac:dyDescent="0.3">
      <c r="A1047" s="47" t="s">
        <v>635</v>
      </c>
      <c r="B1047" s="49">
        <v>1714</v>
      </c>
      <c r="C1047" s="49" t="s">
        <v>213</v>
      </c>
      <c r="D1047" s="49" t="s">
        <v>414</v>
      </c>
      <c r="E1047" s="51" t="str">
        <f ca="1">IF(ISERROR(INDIRECT(CONCATENATE("FIPs_codes!",ADDRESS((MATCH($D1047,INDIRECT($C1047),0)+MATCH($C1047,FIPs_codes!$G$1:$G$3296,0)-1),COLUMN(FIPs_codes!A1045))))),"",INDIRECT(CONCATENATE("FIPs_codes!",ADDRESS((MATCH($D1047,INDIRECT($C1047),0)+MATCH($C1047,FIPs_codes!$G$1:$G$3296,0)-1),COLUMN(FIPs_codes!A1045)))))</f>
        <v>40047</v>
      </c>
      <c r="F1047" s="51">
        <f ca="1">IF(ISERROR(INDIRECT(CONCATENATE("FIPs_codes!",ADDRESS((MATCH($D1047,INDIRECT($C1047),0)+MATCH($C1047,FIPs_codes!$G$1:$G$3296,0)-1),COLUMN(FIPs_codes!C1045))))),"",INDIRECT(CONCATENATE("FIPs_codes!",ADDRESS((MATCH($D1047,INDIRECT($C1047),0)+MATCH($C1047,FIPs_codes!$G$1:$G$3296,0)-1),COLUMN(FIPs_codes!C1045)))))</f>
        <v>6</v>
      </c>
      <c r="G1047" s="51" t="s">
        <v>216</v>
      </c>
      <c r="H1047" s="51" t="s">
        <v>217</v>
      </c>
      <c r="I1047" s="53" t="s">
        <v>636</v>
      </c>
      <c r="J1047" s="55" t="s">
        <v>268</v>
      </c>
      <c r="K1047" s="49" t="s">
        <v>78</v>
      </c>
      <c r="L1047" s="49" t="s">
        <v>269</v>
      </c>
      <c r="M1047" s="49" t="s">
        <v>57</v>
      </c>
      <c r="N1047" s="57" t="s">
        <v>422</v>
      </c>
      <c r="O1047" s="57">
        <v>1984</v>
      </c>
      <c r="P1047" s="57" t="s">
        <v>252</v>
      </c>
      <c r="Q1047" s="128">
        <v>1232</v>
      </c>
      <c r="R1047" s="49" t="s">
        <v>244</v>
      </c>
      <c r="S1047" s="59" t="s">
        <v>60</v>
      </c>
      <c r="T1047" s="47" t="s">
        <v>263</v>
      </c>
      <c r="U1047" s="49" t="s">
        <v>134</v>
      </c>
      <c r="V1047" s="57" t="s">
        <v>254</v>
      </c>
      <c r="W1047" s="61" t="s">
        <v>225</v>
      </c>
      <c r="X1047" s="61" t="s">
        <v>65</v>
      </c>
      <c r="Y1047" s="61">
        <v>40309</v>
      </c>
      <c r="Z1047" s="49">
        <v>82</v>
      </c>
      <c r="AA1047" s="128">
        <v>1055</v>
      </c>
      <c r="AB1047" s="49" t="s">
        <v>66</v>
      </c>
      <c r="AC1047" s="128">
        <v>67342</v>
      </c>
      <c r="AD1047" s="49" t="s">
        <v>262</v>
      </c>
      <c r="AE1047" s="57" t="s">
        <v>255</v>
      </c>
      <c r="AF1047" s="57" t="s">
        <v>236</v>
      </c>
      <c r="AG1047" s="49" t="s">
        <v>229</v>
      </c>
      <c r="AH1047" s="49">
        <v>0</v>
      </c>
      <c r="AI1047" s="49">
        <v>25.42</v>
      </c>
      <c r="AJ1047" s="49">
        <v>25.42</v>
      </c>
      <c r="AK1047" s="57">
        <v>0</v>
      </c>
      <c r="AL1047" s="26">
        <v>0</v>
      </c>
      <c r="AM1047" s="55" t="s">
        <v>230</v>
      </c>
      <c r="AN1047" s="32" t="s">
        <v>842</v>
      </c>
      <c r="AO1047" s="32" t="s">
        <v>843</v>
      </c>
      <c r="AP1047" s="46" t="s">
        <v>844</v>
      </c>
      <c r="AQ1047" s="27" t="str">
        <f t="shared" si="41"/>
        <v>Record Complete</v>
      </c>
      <c r="AR1047" s="53"/>
      <c r="AS1047" s="5" t="str">
        <f t="shared" si="42"/>
        <v/>
      </c>
      <c r="AT1047" t="s">
        <v>17200</v>
      </c>
    </row>
    <row r="1048" spans="1:46" ht="15.75" thickBot="1" x14ac:dyDescent="0.3">
      <c r="A1048" s="48" t="s">
        <v>635</v>
      </c>
      <c r="B1048" s="50">
        <v>1714</v>
      </c>
      <c r="C1048" s="50" t="s">
        <v>213</v>
      </c>
      <c r="D1048" s="50" t="s">
        <v>414</v>
      </c>
      <c r="E1048" s="51" t="str">
        <f ca="1">IF(ISERROR(INDIRECT(CONCATENATE("FIPs_codes!",ADDRESS((MATCH($D1048,INDIRECT($C1048),0)+MATCH($C1048,FIPs_codes!$G$1:$G$3296,0)-1),COLUMN(FIPs_codes!A1046))))),"",INDIRECT(CONCATENATE("FIPs_codes!",ADDRESS((MATCH($D1048,INDIRECT($C1048),0)+MATCH($C1048,FIPs_codes!$G$1:$G$3296,0)-1),COLUMN(FIPs_codes!A1046)))))</f>
        <v>40047</v>
      </c>
      <c r="F1048" s="51">
        <f ca="1">IF(ISERROR(INDIRECT(CONCATENATE("FIPs_codes!",ADDRESS((MATCH($D1048,INDIRECT($C1048),0)+MATCH($C1048,FIPs_codes!$G$1:$G$3296,0)-1),COLUMN(FIPs_codes!C1046))))),"",INDIRECT(CONCATENATE("FIPs_codes!",ADDRESS((MATCH($D1048,INDIRECT($C1048),0)+MATCH($C1048,FIPs_codes!$G$1:$G$3296,0)-1),COLUMN(FIPs_codes!C1046)))))</f>
        <v>6</v>
      </c>
      <c r="G1048" s="52" t="s">
        <v>216</v>
      </c>
      <c r="H1048" s="52" t="s">
        <v>217</v>
      </c>
      <c r="I1048" s="54" t="s">
        <v>636</v>
      </c>
      <c r="J1048" s="56" t="s">
        <v>268</v>
      </c>
      <c r="K1048" s="50" t="s">
        <v>78</v>
      </c>
      <c r="L1048" s="50" t="s">
        <v>269</v>
      </c>
      <c r="M1048" s="50" t="s">
        <v>57</v>
      </c>
      <c r="N1048" s="58" t="s">
        <v>422</v>
      </c>
      <c r="O1048" s="58">
        <v>1984</v>
      </c>
      <c r="P1048" s="58" t="s">
        <v>252</v>
      </c>
      <c r="Q1048" s="126">
        <v>1232</v>
      </c>
      <c r="R1048" s="50" t="s">
        <v>244</v>
      </c>
      <c r="S1048" s="60" t="s">
        <v>60</v>
      </c>
      <c r="T1048" s="48" t="s">
        <v>263</v>
      </c>
      <c r="U1048" s="50" t="s">
        <v>134</v>
      </c>
      <c r="V1048" s="58" t="s">
        <v>254</v>
      </c>
      <c r="W1048" s="62" t="s">
        <v>225</v>
      </c>
      <c r="X1048" s="62" t="s">
        <v>65</v>
      </c>
      <c r="Y1048" s="62">
        <v>40309</v>
      </c>
      <c r="Z1048" s="50">
        <v>82</v>
      </c>
      <c r="AA1048" s="126">
        <v>1055</v>
      </c>
      <c r="AB1048" s="50" t="s">
        <v>66</v>
      </c>
      <c r="AC1048" s="126">
        <v>67342</v>
      </c>
      <c r="AD1048" s="50" t="s">
        <v>262</v>
      </c>
      <c r="AE1048" s="58" t="s">
        <v>255</v>
      </c>
      <c r="AF1048" s="58" t="s">
        <v>236</v>
      </c>
      <c r="AG1048" s="50" t="s">
        <v>229</v>
      </c>
      <c r="AH1048" s="50">
        <v>0.04</v>
      </c>
      <c r="AI1048" s="50">
        <v>26.01</v>
      </c>
      <c r="AJ1048" s="50">
        <v>26.05</v>
      </c>
      <c r="AK1048" s="58">
        <v>0</v>
      </c>
      <c r="AL1048" s="26">
        <v>1.5355086372360845E-3</v>
      </c>
      <c r="AM1048" s="56" t="s">
        <v>230</v>
      </c>
      <c r="AN1048" s="50" t="s">
        <v>842</v>
      </c>
      <c r="AO1048" s="50" t="s">
        <v>843</v>
      </c>
      <c r="AP1048" s="46" t="s">
        <v>844</v>
      </c>
      <c r="AQ1048" s="27" t="str">
        <f t="shared" si="41"/>
        <v>Record Complete</v>
      </c>
      <c r="AR1048" s="54"/>
      <c r="AS1048" s="5" t="str">
        <f t="shared" si="42"/>
        <v/>
      </c>
      <c r="AT1048" t="s">
        <v>17200</v>
      </c>
    </row>
    <row r="1049" spans="1:46" ht="15.75" thickBot="1" x14ac:dyDescent="0.3">
      <c r="A1049" s="30" t="s">
        <v>635</v>
      </c>
      <c r="B1049" s="32">
        <v>1714</v>
      </c>
      <c r="C1049" s="32" t="s">
        <v>213</v>
      </c>
      <c r="D1049" s="32" t="s">
        <v>414</v>
      </c>
      <c r="E1049" s="51" t="str">
        <f ca="1">IF(ISERROR(INDIRECT(CONCATENATE("FIPs_codes!",ADDRESS((MATCH($D1049,INDIRECT($C1049),0)+MATCH($C1049,FIPs_codes!$G$1:$G$3296,0)-1),COLUMN(FIPs_codes!A1047))))),"",INDIRECT(CONCATENATE("FIPs_codes!",ADDRESS((MATCH($D1049,INDIRECT($C1049),0)+MATCH($C1049,FIPs_codes!$G$1:$G$3296,0)-1),COLUMN(FIPs_codes!A1047)))))</f>
        <v>40047</v>
      </c>
      <c r="F1049" s="51">
        <f ca="1">IF(ISERROR(INDIRECT(CONCATENATE("FIPs_codes!",ADDRESS((MATCH($D1049,INDIRECT($C1049),0)+MATCH($C1049,FIPs_codes!$G$1:$G$3296,0)-1),COLUMN(FIPs_codes!C1047))))),"",INDIRECT(CONCATENATE("FIPs_codes!",ADDRESS((MATCH($D1049,INDIRECT($C1049),0)+MATCH($C1049,FIPs_codes!$G$1:$G$3296,0)-1),COLUMN(FIPs_codes!C1047)))))</f>
        <v>6</v>
      </c>
      <c r="G1049" s="34" t="s">
        <v>216</v>
      </c>
      <c r="H1049" s="34" t="s">
        <v>217</v>
      </c>
      <c r="I1049" s="36" t="s">
        <v>636</v>
      </c>
      <c r="J1049" s="38" t="s">
        <v>268</v>
      </c>
      <c r="K1049" s="32" t="s">
        <v>78</v>
      </c>
      <c r="L1049" s="32" t="s">
        <v>269</v>
      </c>
      <c r="M1049" s="32" t="s">
        <v>57</v>
      </c>
      <c r="N1049" s="40" t="s">
        <v>422</v>
      </c>
      <c r="O1049" s="40">
        <v>1984</v>
      </c>
      <c r="P1049" s="40" t="s">
        <v>252</v>
      </c>
      <c r="Q1049" s="125">
        <v>1232</v>
      </c>
      <c r="R1049" s="32" t="s">
        <v>244</v>
      </c>
      <c r="S1049" s="42" t="s">
        <v>60</v>
      </c>
      <c r="T1049" s="30" t="s">
        <v>263</v>
      </c>
      <c r="U1049" s="32" t="s">
        <v>134</v>
      </c>
      <c r="V1049" s="40" t="s">
        <v>254</v>
      </c>
      <c r="W1049" s="44" t="s">
        <v>225</v>
      </c>
      <c r="X1049" s="44" t="s">
        <v>65</v>
      </c>
      <c r="Y1049" s="44">
        <v>40309</v>
      </c>
      <c r="Z1049" s="32">
        <v>82</v>
      </c>
      <c r="AA1049" s="125">
        <v>1055</v>
      </c>
      <c r="AB1049" s="32" t="s">
        <v>66</v>
      </c>
      <c r="AC1049" s="125">
        <v>67342</v>
      </c>
      <c r="AD1049" s="32" t="s">
        <v>262</v>
      </c>
      <c r="AE1049" s="40" t="s">
        <v>255</v>
      </c>
      <c r="AF1049" s="40" t="s">
        <v>236</v>
      </c>
      <c r="AG1049" s="32" t="s">
        <v>229</v>
      </c>
      <c r="AH1049" s="32">
        <v>0</v>
      </c>
      <c r="AI1049" s="32">
        <v>27.27</v>
      </c>
      <c r="AJ1049" s="32">
        <v>27.27</v>
      </c>
      <c r="AK1049" s="40">
        <v>0</v>
      </c>
      <c r="AL1049" s="150">
        <v>0</v>
      </c>
      <c r="AM1049" s="38" t="s">
        <v>230</v>
      </c>
      <c r="AN1049" s="32" t="s">
        <v>842</v>
      </c>
      <c r="AO1049" s="32" t="s">
        <v>843</v>
      </c>
      <c r="AP1049" s="46" t="s">
        <v>844</v>
      </c>
      <c r="AQ1049" s="27" t="str">
        <f t="shared" si="41"/>
        <v>Record Complete</v>
      </c>
      <c r="AR1049" s="36"/>
      <c r="AS1049" s="5" t="str">
        <f t="shared" si="42"/>
        <v/>
      </c>
      <c r="AT1049" t="s">
        <v>17200</v>
      </c>
    </row>
    <row r="1050" spans="1:46" ht="15.75" thickBot="1" x14ac:dyDescent="0.3">
      <c r="A1050" s="29" t="s">
        <v>635</v>
      </c>
      <c r="B1050" s="31">
        <v>1714</v>
      </c>
      <c r="C1050" s="31" t="s">
        <v>213</v>
      </c>
      <c r="D1050" s="31" t="s">
        <v>414</v>
      </c>
      <c r="E1050" s="51" t="str">
        <f ca="1">IF(ISERROR(INDIRECT(CONCATENATE("FIPs_codes!",ADDRESS((MATCH($D1050,INDIRECT($C1050),0)+MATCH($C1050,FIPs_codes!$G$1:$G$3296,0)-1),COLUMN(FIPs_codes!A1048))))),"",INDIRECT(CONCATENATE("FIPs_codes!",ADDRESS((MATCH($D1050,INDIRECT($C1050),0)+MATCH($C1050,FIPs_codes!$G$1:$G$3296,0)-1),COLUMN(FIPs_codes!A1048)))))</f>
        <v>40047</v>
      </c>
      <c r="F1050" s="51">
        <f ca="1">IF(ISERROR(INDIRECT(CONCATENATE("FIPs_codes!",ADDRESS((MATCH($D1050,INDIRECT($C1050),0)+MATCH($C1050,FIPs_codes!$G$1:$G$3296,0)-1),COLUMN(FIPs_codes!C1048))))),"",INDIRECT(CONCATENATE("FIPs_codes!",ADDRESS((MATCH($D1050,INDIRECT($C1050),0)+MATCH($C1050,FIPs_codes!$G$1:$G$3296,0)-1),COLUMN(FIPs_codes!C1048)))))</f>
        <v>6</v>
      </c>
      <c r="G1050" s="33" t="s">
        <v>216</v>
      </c>
      <c r="H1050" s="33" t="s">
        <v>217</v>
      </c>
      <c r="I1050" s="35" t="s">
        <v>636</v>
      </c>
      <c r="J1050" s="37" t="s">
        <v>268</v>
      </c>
      <c r="K1050" s="31" t="s">
        <v>78</v>
      </c>
      <c r="L1050" s="31" t="s">
        <v>269</v>
      </c>
      <c r="M1050" s="31" t="s">
        <v>57</v>
      </c>
      <c r="N1050" s="39" t="s">
        <v>422</v>
      </c>
      <c r="O1050" s="39">
        <v>1984</v>
      </c>
      <c r="P1050" s="39" t="s">
        <v>252</v>
      </c>
      <c r="Q1050" s="240">
        <v>1232</v>
      </c>
      <c r="R1050" s="31" t="s">
        <v>244</v>
      </c>
      <c r="S1050" s="41" t="s">
        <v>60</v>
      </c>
      <c r="T1050" s="29" t="s">
        <v>263</v>
      </c>
      <c r="U1050" s="31" t="s">
        <v>134</v>
      </c>
      <c r="V1050" s="39" t="s">
        <v>254</v>
      </c>
      <c r="W1050" s="43" t="s">
        <v>225</v>
      </c>
      <c r="X1050" s="43" t="s">
        <v>65</v>
      </c>
      <c r="Y1050" s="43">
        <v>40494</v>
      </c>
      <c r="Z1050" s="31">
        <v>83</v>
      </c>
      <c r="AA1050" s="240">
        <v>1055</v>
      </c>
      <c r="AB1050" s="31" t="s">
        <v>66</v>
      </c>
      <c r="AC1050" s="240">
        <v>64339</v>
      </c>
      <c r="AD1050" s="31" t="s">
        <v>262</v>
      </c>
      <c r="AE1050" s="39" t="s">
        <v>255</v>
      </c>
      <c r="AF1050" s="39" t="s">
        <v>236</v>
      </c>
      <c r="AG1050" s="31" t="s">
        <v>229</v>
      </c>
      <c r="AH1050" s="31">
        <v>0</v>
      </c>
      <c r="AI1050" s="31">
        <v>42.9</v>
      </c>
      <c r="AJ1050" s="31">
        <v>42.9</v>
      </c>
      <c r="AK1050" s="39">
        <v>0</v>
      </c>
      <c r="AL1050" s="26">
        <v>0</v>
      </c>
      <c r="AM1050" s="37" t="s">
        <v>230</v>
      </c>
      <c r="AN1050" s="31" t="s">
        <v>231</v>
      </c>
      <c r="AO1050" s="31" t="s">
        <v>232</v>
      </c>
      <c r="AP1050" s="63" t="s">
        <v>16963</v>
      </c>
      <c r="AQ1050" s="27" t="str">
        <f t="shared" si="41"/>
        <v>Record Complete</v>
      </c>
      <c r="AR1050" s="35"/>
      <c r="AS1050" s="5" t="str">
        <f t="shared" si="42"/>
        <v/>
      </c>
      <c r="AT1050" t="s">
        <v>17200</v>
      </c>
    </row>
    <row r="1051" spans="1:46" ht="15.75" thickBot="1" x14ac:dyDescent="0.3">
      <c r="A1051" s="30" t="s">
        <v>635</v>
      </c>
      <c r="B1051" s="32">
        <v>1714</v>
      </c>
      <c r="C1051" s="32" t="s">
        <v>213</v>
      </c>
      <c r="D1051" s="32" t="s">
        <v>414</v>
      </c>
      <c r="E1051" s="51" t="str">
        <f ca="1">IF(ISERROR(INDIRECT(CONCATENATE("FIPs_codes!",ADDRESS((MATCH($D1051,INDIRECT($C1051),0)+MATCH($C1051,FIPs_codes!$G$1:$G$3296,0)-1),COLUMN(FIPs_codes!A1049))))),"",INDIRECT(CONCATENATE("FIPs_codes!",ADDRESS((MATCH($D1051,INDIRECT($C1051),0)+MATCH($C1051,FIPs_codes!$G$1:$G$3296,0)-1),COLUMN(FIPs_codes!A1049)))))</f>
        <v>40047</v>
      </c>
      <c r="F1051" s="51">
        <f ca="1">IF(ISERROR(INDIRECT(CONCATENATE("FIPs_codes!",ADDRESS((MATCH($D1051,INDIRECT($C1051),0)+MATCH($C1051,FIPs_codes!$G$1:$G$3296,0)-1),COLUMN(FIPs_codes!C1049))))),"",INDIRECT(CONCATENATE("FIPs_codes!",ADDRESS((MATCH($D1051,INDIRECT($C1051),0)+MATCH($C1051,FIPs_codes!$G$1:$G$3296,0)-1),COLUMN(FIPs_codes!C1049)))))</f>
        <v>6</v>
      </c>
      <c r="G1051" s="34" t="s">
        <v>216</v>
      </c>
      <c r="H1051" s="34" t="s">
        <v>217</v>
      </c>
      <c r="I1051" s="36" t="s">
        <v>636</v>
      </c>
      <c r="J1051" s="38" t="s">
        <v>268</v>
      </c>
      <c r="K1051" s="32" t="s">
        <v>78</v>
      </c>
      <c r="L1051" s="32" t="s">
        <v>269</v>
      </c>
      <c r="M1051" s="32" t="s">
        <v>57</v>
      </c>
      <c r="N1051" s="40" t="s">
        <v>422</v>
      </c>
      <c r="O1051" s="40">
        <v>1984</v>
      </c>
      <c r="P1051" s="40" t="s">
        <v>252</v>
      </c>
      <c r="Q1051" s="125">
        <v>1232</v>
      </c>
      <c r="R1051" s="32" t="s">
        <v>244</v>
      </c>
      <c r="S1051" s="42" t="s">
        <v>60</v>
      </c>
      <c r="T1051" s="30" t="s">
        <v>263</v>
      </c>
      <c r="U1051" s="32" t="s">
        <v>134</v>
      </c>
      <c r="V1051" s="40" t="s">
        <v>254</v>
      </c>
      <c r="W1051" s="44" t="s">
        <v>225</v>
      </c>
      <c r="X1051" s="44" t="s">
        <v>65</v>
      </c>
      <c r="Y1051" s="44">
        <v>40494</v>
      </c>
      <c r="Z1051" s="32">
        <v>83</v>
      </c>
      <c r="AA1051" s="125">
        <v>1055</v>
      </c>
      <c r="AB1051" s="32" t="s">
        <v>66</v>
      </c>
      <c r="AC1051" s="125">
        <v>64339</v>
      </c>
      <c r="AD1051" s="32" t="s">
        <v>262</v>
      </c>
      <c r="AE1051" s="40" t="s">
        <v>255</v>
      </c>
      <c r="AF1051" s="40" t="s">
        <v>236</v>
      </c>
      <c r="AG1051" s="32" t="s">
        <v>229</v>
      </c>
      <c r="AH1051" s="32">
        <v>2.8</v>
      </c>
      <c r="AI1051" s="32">
        <v>85.55</v>
      </c>
      <c r="AJ1051" s="32">
        <v>88.35</v>
      </c>
      <c r="AK1051" s="40">
        <v>0</v>
      </c>
      <c r="AL1051" s="26">
        <v>3.1692133559705717E-2</v>
      </c>
      <c r="AM1051" s="38" t="s">
        <v>230</v>
      </c>
      <c r="AN1051" s="32" t="s">
        <v>231</v>
      </c>
      <c r="AO1051" s="32" t="s">
        <v>232</v>
      </c>
      <c r="AP1051" s="63" t="s">
        <v>16963</v>
      </c>
      <c r="AQ1051" s="27" t="str">
        <f t="shared" si="41"/>
        <v>Record Complete</v>
      </c>
      <c r="AR1051" s="36"/>
      <c r="AS1051" s="5" t="str">
        <f t="shared" si="42"/>
        <v/>
      </c>
      <c r="AT1051" t="s">
        <v>17200</v>
      </c>
    </row>
    <row r="1052" spans="1:46" ht="15.75" thickBot="1" x14ac:dyDescent="0.3">
      <c r="A1052" s="48" t="s">
        <v>635</v>
      </c>
      <c r="B1052" s="50">
        <v>1714</v>
      </c>
      <c r="C1052" s="50" t="s">
        <v>213</v>
      </c>
      <c r="D1052" s="50" t="s">
        <v>414</v>
      </c>
      <c r="E1052" s="51" t="str">
        <f ca="1">IF(ISERROR(INDIRECT(CONCATENATE("FIPs_codes!",ADDRESS((MATCH($D1052,INDIRECT($C1052),0)+MATCH($C1052,FIPs_codes!$G$1:$G$3296,0)-1),COLUMN(FIPs_codes!A1050))))),"",INDIRECT(CONCATENATE("FIPs_codes!",ADDRESS((MATCH($D1052,INDIRECT($C1052),0)+MATCH($C1052,FIPs_codes!$G$1:$G$3296,0)-1),COLUMN(FIPs_codes!A1050)))))</f>
        <v>40047</v>
      </c>
      <c r="F1052" s="51">
        <f ca="1">IF(ISERROR(INDIRECT(CONCATENATE("FIPs_codes!",ADDRESS((MATCH($D1052,INDIRECT($C1052),0)+MATCH($C1052,FIPs_codes!$G$1:$G$3296,0)-1),COLUMN(FIPs_codes!C1050))))),"",INDIRECT(CONCATENATE("FIPs_codes!",ADDRESS((MATCH($D1052,INDIRECT($C1052),0)+MATCH($C1052,FIPs_codes!$G$1:$G$3296,0)-1),COLUMN(FIPs_codes!C1050)))))</f>
        <v>6</v>
      </c>
      <c r="G1052" s="52" t="s">
        <v>216</v>
      </c>
      <c r="H1052" s="52" t="s">
        <v>217</v>
      </c>
      <c r="I1052" s="54" t="s">
        <v>636</v>
      </c>
      <c r="J1052" s="56" t="s">
        <v>268</v>
      </c>
      <c r="K1052" s="50" t="s">
        <v>78</v>
      </c>
      <c r="L1052" s="50" t="s">
        <v>269</v>
      </c>
      <c r="M1052" s="50" t="s">
        <v>57</v>
      </c>
      <c r="N1052" s="58" t="s">
        <v>422</v>
      </c>
      <c r="O1052" s="58">
        <v>1984</v>
      </c>
      <c r="P1052" s="58" t="s">
        <v>252</v>
      </c>
      <c r="Q1052" s="126">
        <v>1232</v>
      </c>
      <c r="R1052" s="50" t="s">
        <v>244</v>
      </c>
      <c r="S1052" s="60" t="s">
        <v>60</v>
      </c>
      <c r="T1052" s="48" t="s">
        <v>263</v>
      </c>
      <c r="U1052" s="50" t="s">
        <v>134</v>
      </c>
      <c r="V1052" s="58" t="s">
        <v>254</v>
      </c>
      <c r="W1052" s="62" t="s">
        <v>225</v>
      </c>
      <c r="X1052" s="62" t="s">
        <v>65</v>
      </c>
      <c r="Y1052" s="62">
        <v>40494</v>
      </c>
      <c r="Z1052" s="50">
        <v>83</v>
      </c>
      <c r="AA1052" s="126">
        <v>1055</v>
      </c>
      <c r="AB1052" s="50" t="s">
        <v>66</v>
      </c>
      <c r="AC1052" s="126">
        <v>64339</v>
      </c>
      <c r="AD1052" s="50" t="s">
        <v>262</v>
      </c>
      <c r="AE1052" s="58" t="s">
        <v>255</v>
      </c>
      <c r="AF1052" s="58" t="s">
        <v>236</v>
      </c>
      <c r="AG1052" s="50" t="s">
        <v>229</v>
      </c>
      <c r="AH1052" s="50">
        <v>0.28999999999999998</v>
      </c>
      <c r="AI1052" s="50">
        <v>268.05</v>
      </c>
      <c r="AJ1052" s="50">
        <v>268.34000000000003</v>
      </c>
      <c r="AK1052" s="58">
        <v>0</v>
      </c>
      <c r="AL1052" s="26">
        <v>1.0807184914660504E-3</v>
      </c>
      <c r="AM1052" s="56" t="s">
        <v>230</v>
      </c>
      <c r="AN1052" s="50" t="s">
        <v>231</v>
      </c>
      <c r="AO1052" s="50" t="s">
        <v>232</v>
      </c>
      <c r="AP1052" s="63" t="s">
        <v>16963</v>
      </c>
      <c r="AQ1052" s="27" t="str">
        <f t="shared" si="41"/>
        <v>Record Complete</v>
      </c>
      <c r="AR1052" s="54"/>
      <c r="AS1052" s="5" t="str">
        <f t="shared" si="42"/>
        <v/>
      </c>
      <c r="AT1052" t="s">
        <v>17200</v>
      </c>
    </row>
    <row r="1053" spans="1:46" ht="15.75" thickBot="1" x14ac:dyDescent="0.3">
      <c r="A1053" s="47" t="s">
        <v>637</v>
      </c>
      <c r="B1053" s="49">
        <v>1714</v>
      </c>
      <c r="C1053" s="49" t="s">
        <v>213</v>
      </c>
      <c r="D1053" s="49" t="s">
        <v>414</v>
      </c>
      <c r="E1053" s="51" t="str">
        <f ca="1">IF(ISERROR(INDIRECT(CONCATENATE("FIPs_codes!",ADDRESS((MATCH($D1053,INDIRECT($C1053),0)+MATCH($C1053,FIPs_codes!$G$1:$G$3296,0)-1),COLUMN(FIPs_codes!A1051))))),"",INDIRECT(CONCATENATE("FIPs_codes!",ADDRESS((MATCH($D1053,INDIRECT($C1053),0)+MATCH($C1053,FIPs_codes!$G$1:$G$3296,0)-1),COLUMN(FIPs_codes!A1051)))))</f>
        <v>40047</v>
      </c>
      <c r="F1053" s="51">
        <f ca="1">IF(ISERROR(INDIRECT(CONCATENATE("FIPs_codes!",ADDRESS((MATCH($D1053,INDIRECT($C1053),0)+MATCH($C1053,FIPs_codes!$G$1:$G$3296,0)-1),COLUMN(FIPs_codes!C1051))))),"",INDIRECT(CONCATENATE("FIPs_codes!",ADDRESS((MATCH($D1053,INDIRECT($C1053),0)+MATCH($C1053,FIPs_codes!$G$1:$G$3296,0)-1),COLUMN(FIPs_codes!C1051)))))</f>
        <v>6</v>
      </c>
      <c r="G1053" s="51" t="s">
        <v>216</v>
      </c>
      <c r="H1053" s="51" t="s">
        <v>217</v>
      </c>
      <c r="I1053" s="53" t="s">
        <v>636</v>
      </c>
      <c r="J1053" s="55" t="s">
        <v>219</v>
      </c>
      <c r="K1053" s="49" t="s">
        <v>78</v>
      </c>
      <c r="L1053" s="49" t="s">
        <v>220</v>
      </c>
      <c r="M1053" s="49" t="s">
        <v>57</v>
      </c>
      <c r="N1053" s="57" t="s">
        <v>251</v>
      </c>
      <c r="O1053" s="57">
        <v>2007</v>
      </c>
      <c r="P1053" s="57" t="s">
        <v>285</v>
      </c>
      <c r="Q1053" s="128">
        <v>932</v>
      </c>
      <c r="R1053" s="49" t="s">
        <v>245</v>
      </c>
      <c r="S1053" s="59" t="s">
        <v>60</v>
      </c>
      <c r="T1053" s="47" t="s">
        <v>263</v>
      </c>
      <c r="U1053" s="49" t="s">
        <v>134</v>
      </c>
      <c r="V1053" s="57" t="s">
        <v>254</v>
      </c>
      <c r="W1053" s="61" t="s">
        <v>225</v>
      </c>
      <c r="X1053" s="61" t="s">
        <v>65</v>
      </c>
      <c r="Y1053" s="61">
        <v>40406</v>
      </c>
      <c r="Z1053" s="49">
        <v>87</v>
      </c>
      <c r="AA1053" s="128">
        <v>932</v>
      </c>
      <c r="AB1053" s="49" t="s">
        <v>66</v>
      </c>
      <c r="AC1053" s="128">
        <v>90129</v>
      </c>
      <c r="AD1053" s="49" t="s">
        <v>262</v>
      </c>
      <c r="AE1053" s="57" t="s">
        <v>255</v>
      </c>
      <c r="AF1053" s="57" t="s">
        <v>236</v>
      </c>
      <c r="AG1053" s="49" t="s">
        <v>229</v>
      </c>
      <c r="AH1053" s="49">
        <v>55.31</v>
      </c>
      <c r="AI1053" s="49">
        <v>379.95</v>
      </c>
      <c r="AJ1053" s="49">
        <v>435.26</v>
      </c>
      <c r="AK1053" s="57">
        <v>7.24</v>
      </c>
      <c r="AL1053" s="150">
        <v>0.12707347332628774</v>
      </c>
      <c r="AM1053" s="55" t="s">
        <v>230</v>
      </c>
      <c r="AN1053" s="49" t="s">
        <v>231</v>
      </c>
      <c r="AO1053" s="49" t="s">
        <v>232</v>
      </c>
      <c r="AP1053" s="63" t="s">
        <v>16963</v>
      </c>
      <c r="AQ1053" s="27" t="str">
        <f t="shared" si="41"/>
        <v>Record Complete</v>
      </c>
      <c r="AR1053" s="53"/>
      <c r="AS1053" s="5" t="str">
        <f t="shared" si="42"/>
        <v/>
      </c>
      <c r="AT1053" t="s">
        <v>17200</v>
      </c>
    </row>
    <row r="1054" spans="1:46" ht="15.75" thickBot="1" x14ac:dyDescent="0.3">
      <c r="A1054" s="47" t="s">
        <v>637</v>
      </c>
      <c r="B1054" s="49">
        <v>1714</v>
      </c>
      <c r="C1054" s="49" t="s">
        <v>213</v>
      </c>
      <c r="D1054" s="49" t="s">
        <v>414</v>
      </c>
      <c r="E1054" s="51" t="str">
        <f ca="1">IF(ISERROR(INDIRECT(CONCATENATE("FIPs_codes!",ADDRESS((MATCH($D1054,INDIRECT($C1054),0)+MATCH($C1054,FIPs_codes!$G$1:$G$3296,0)-1),COLUMN(FIPs_codes!A1052))))),"",INDIRECT(CONCATENATE("FIPs_codes!",ADDRESS((MATCH($D1054,INDIRECT($C1054),0)+MATCH($C1054,FIPs_codes!$G$1:$G$3296,0)-1),COLUMN(FIPs_codes!A1052)))))</f>
        <v>40047</v>
      </c>
      <c r="F1054" s="51">
        <f ca="1">IF(ISERROR(INDIRECT(CONCATENATE("FIPs_codes!",ADDRESS((MATCH($D1054,INDIRECT($C1054),0)+MATCH($C1054,FIPs_codes!$G$1:$G$3296,0)-1),COLUMN(FIPs_codes!C1052))))),"",INDIRECT(CONCATENATE("FIPs_codes!",ADDRESS((MATCH($D1054,INDIRECT($C1054),0)+MATCH($C1054,FIPs_codes!$G$1:$G$3296,0)-1),COLUMN(FIPs_codes!C1052)))))</f>
        <v>6</v>
      </c>
      <c r="G1054" s="51" t="s">
        <v>216</v>
      </c>
      <c r="H1054" s="51" t="s">
        <v>217</v>
      </c>
      <c r="I1054" s="53" t="s">
        <v>636</v>
      </c>
      <c r="J1054" s="55" t="s">
        <v>219</v>
      </c>
      <c r="K1054" s="49" t="s">
        <v>78</v>
      </c>
      <c r="L1054" s="49" t="s">
        <v>220</v>
      </c>
      <c r="M1054" s="49" t="s">
        <v>57</v>
      </c>
      <c r="N1054" s="57" t="s">
        <v>251</v>
      </c>
      <c r="O1054" s="57">
        <v>2007</v>
      </c>
      <c r="P1054" s="57" t="s">
        <v>285</v>
      </c>
      <c r="Q1054" s="128">
        <v>932</v>
      </c>
      <c r="R1054" s="49" t="s">
        <v>245</v>
      </c>
      <c r="S1054" s="59" t="s">
        <v>60</v>
      </c>
      <c r="T1054" s="47" t="s">
        <v>263</v>
      </c>
      <c r="U1054" s="49" t="s">
        <v>134</v>
      </c>
      <c r="V1054" s="57" t="s">
        <v>254</v>
      </c>
      <c r="W1054" s="61" t="s">
        <v>225</v>
      </c>
      <c r="X1054" s="61" t="s">
        <v>65</v>
      </c>
      <c r="Y1054" s="61">
        <v>40406</v>
      </c>
      <c r="Z1054" s="49">
        <v>87</v>
      </c>
      <c r="AA1054" s="128">
        <v>932</v>
      </c>
      <c r="AB1054" s="49" t="s">
        <v>66</v>
      </c>
      <c r="AC1054" s="128">
        <v>90129</v>
      </c>
      <c r="AD1054" s="49" t="s">
        <v>262</v>
      </c>
      <c r="AE1054" s="57" t="s">
        <v>255</v>
      </c>
      <c r="AF1054" s="57" t="s">
        <v>236</v>
      </c>
      <c r="AG1054" s="49" t="s">
        <v>229</v>
      </c>
      <c r="AH1054" s="49">
        <v>57.83</v>
      </c>
      <c r="AI1054" s="49">
        <v>397.19</v>
      </c>
      <c r="AJ1054" s="49">
        <v>455.02</v>
      </c>
      <c r="AK1054" s="57">
        <v>7.27</v>
      </c>
      <c r="AL1054" s="26">
        <v>0.12709331457957893</v>
      </c>
      <c r="AM1054" s="55" t="s">
        <v>230</v>
      </c>
      <c r="AN1054" s="49" t="s">
        <v>231</v>
      </c>
      <c r="AO1054" s="49" t="s">
        <v>232</v>
      </c>
      <c r="AP1054" s="63" t="s">
        <v>16963</v>
      </c>
      <c r="AQ1054" s="27" t="str">
        <f t="shared" si="41"/>
        <v>Record Complete</v>
      </c>
      <c r="AR1054" s="53"/>
      <c r="AS1054" s="5" t="str">
        <f t="shared" si="42"/>
        <v/>
      </c>
      <c r="AT1054" t="s">
        <v>17200</v>
      </c>
    </row>
    <row r="1055" spans="1:46" ht="15.75" thickBot="1" x14ac:dyDescent="0.3">
      <c r="A1055" s="48" t="s">
        <v>637</v>
      </c>
      <c r="B1055" s="50">
        <v>1714</v>
      </c>
      <c r="C1055" s="50" t="s">
        <v>213</v>
      </c>
      <c r="D1055" s="50" t="s">
        <v>414</v>
      </c>
      <c r="E1055" s="51" t="str">
        <f ca="1">IF(ISERROR(INDIRECT(CONCATENATE("FIPs_codes!",ADDRESS((MATCH($D1055,INDIRECT($C1055),0)+MATCH($C1055,FIPs_codes!$G$1:$G$3296,0)-1),COLUMN(FIPs_codes!A1053))))),"",INDIRECT(CONCATENATE("FIPs_codes!",ADDRESS((MATCH($D1055,INDIRECT($C1055),0)+MATCH($C1055,FIPs_codes!$G$1:$G$3296,0)-1),COLUMN(FIPs_codes!A1053)))))</f>
        <v>40047</v>
      </c>
      <c r="F1055" s="51">
        <f ca="1">IF(ISERROR(INDIRECT(CONCATENATE("FIPs_codes!",ADDRESS((MATCH($D1055,INDIRECT($C1055),0)+MATCH($C1055,FIPs_codes!$G$1:$G$3296,0)-1),COLUMN(FIPs_codes!C1053))))),"",INDIRECT(CONCATENATE("FIPs_codes!",ADDRESS((MATCH($D1055,INDIRECT($C1055),0)+MATCH($C1055,FIPs_codes!$G$1:$G$3296,0)-1),COLUMN(FIPs_codes!C1053)))))</f>
        <v>6</v>
      </c>
      <c r="G1055" s="52" t="s">
        <v>216</v>
      </c>
      <c r="H1055" s="52" t="s">
        <v>217</v>
      </c>
      <c r="I1055" s="54" t="s">
        <v>636</v>
      </c>
      <c r="J1055" s="56" t="s">
        <v>219</v>
      </c>
      <c r="K1055" s="50" t="s">
        <v>78</v>
      </c>
      <c r="L1055" s="50" t="s">
        <v>220</v>
      </c>
      <c r="M1055" s="50" t="s">
        <v>57</v>
      </c>
      <c r="N1055" s="58" t="s">
        <v>251</v>
      </c>
      <c r="O1055" s="58">
        <v>2007</v>
      </c>
      <c r="P1055" s="58" t="s">
        <v>285</v>
      </c>
      <c r="Q1055" s="126">
        <v>932</v>
      </c>
      <c r="R1055" s="50" t="s">
        <v>245</v>
      </c>
      <c r="S1055" s="60" t="s">
        <v>60</v>
      </c>
      <c r="T1055" s="48" t="s">
        <v>263</v>
      </c>
      <c r="U1055" s="50" t="s">
        <v>134</v>
      </c>
      <c r="V1055" s="58" t="s">
        <v>254</v>
      </c>
      <c r="W1055" s="62" t="s">
        <v>225</v>
      </c>
      <c r="X1055" s="62" t="s">
        <v>65</v>
      </c>
      <c r="Y1055" s="62">
        <v>40406</v>
      </c>
      <c r="Z1055" s="50">
        <v>87</v>
      </c>
      <c r="AA1055" s="126">
        <v>932</v>
      </c>
      <c r="AB1055" s="50" t="s">
        <v>66</v>
      </c>
      <c r="AC1055" s="126">
        <v>90129</v>
      </c>
      <c r="AD1055" s="50" t="s">
        <v>262</v>
      </c>
      <c r="AE1055" s="58" t="s">
        <v>255</v>
      </c>
      <c r="AF1055" s="58" t="s">
        <v>236</v>
      </c>
      <c r="AG1055" s="50" t="s">
        <v>229</v>
      </c>
      <c r="AH1055" s="50">
        <v>62.39</v>
      </c>
      <c r="AI1055" s="50">
        <v>417.35</v>
      </c>
      <c r="AJ1055" s="50">
        <v>479.74</v>
      </c>
      <c r="AK1055" s="58">
        <v>7.29</v>
      </c>
      <c r="AL1055" s="26">
        <v>0.13004961020552799</v>
      </c>
      <c r="AM1055" s="56" t="s">
        <v>230</v>
      </c>
      <c r="AN1055" s="50" t="s">
        <v>231</v>
      </c>
      <c r="AO1055" s="50" t="s">
        <v>232</v>
      </c>
      <c r="AP1055" s="63" t="s">
        <v>16963</v>
      </c>
      <c r="AQ1055" s="27" t="str">
        <f t="shared" si="41"/>
        <v>Record Complete</v>
      </c>
      <c r="AR1055" s="54"/>
      <c r="AS1055" s="5" t="str">
        <f t="shared" si="42"/>
        <v/>
      </c>
      <c r="AT1055" t="s">
        <v>17200</v>
      </c>
    </row>
    <row r="1056" spans="1:46" ht="15.75" thickBot="1" x14ac:dyDescent="0.3">
      <c r="A1056" s="47" t="s">
        <v>637</v>
      </c>
      <c r="B1056" s="49">
        <v>1714</v>
      </c>
      <c r="C1056" s="49" t="s">
        <v>213</v>
      </c>
      <c r="D1056" s="49" t="s">
        <v>414</v>
      </c>
      <c r="E1056" s="51" t="str">
        <f ca="1">IF(ISERROR(INDIRECT(CONCATENATE("FIPs_codes!",ADDRESS((MATCH($D1056,INDIRECT($C1056),0)+MATCH($C1056,FIPs_codes!$G$1:$G$3296,0)-1),COLUMN(FIPs_codes!A1054))))),"",INDIRECT(CONCATENATE("FIPs_codes!",ADDRESS((MATCH($D1056,INDIRECT($C1056),0)+MATCH($C1056,FIPs_codes!$G$1:$G$3296,0)-1),COLUMN(FIPs_codes!A1054)))))</f>
        <v>40047</v>
      </c>
      <c r="F1056" s="51">
        <f ca="1">IF(ISERROR(INDIRECT(CONCATENATE("FIPs_codes!",ADDRESS((MATCH($D1056,INDIRECT($C1056),0)+MATCH($C1056,FIPs_codes!$G$1:$G$3296,0)-1),COLUMN(FIPs_codes!C1054))))),"",INDIRECT(CONCATENATE("FIPs_codes!",ADDRESS((MATCH($D1056,INDIRECT($C1056),0)+MATCH($C1056,FIPs_codes!$G$1:$G$3296,0)-1),COLUMN(FIPs_codes!C1054)))))</f>
        <v>6</v>
      </c>
      <c r="G1056" s="51" t="s">
        <v>216</v>
      </c>
      <c r="H1056" s="51" t="s">
        <v>217</v>
      </c>
      <c r="I1056" s="53" t="s">
        <v>636</v>
      </c>
      <c r="J1056" s="55" t="s">
        <v>268</v>
      </c>
      <c r="K1056" s="49" t="s">
        <v>78</v>
      </c>
      <c r="L1056" s="49" t="s">
        <v>269</v>
      </c>
      <c r="M1056" s="49" t="s">
        <v>57</v>
      </c>
      <c r="N1056" s="57" t="s">
        <v>422</v>
      </c>
      <c r="O1056" s="57">
        <v>1984</v>
      </c>
      <c r="P1056" s="57" t="s">
        <v>252</v>
      </c>
      <c r="Q1056" s="128">
        <v>1232</v>
      </c>
      <c r="R1056" s="49" t="s">
        <v>244</v>
      </c>
      <c r="S1056" s="59" t="s">
        <v>60</v>
      </c>
      <c r="T1056" s="47" t="s">
        <v>263</v>
      </c>
      <c r="U1056" s="49" t="s">
        <v>134</v>
      </c>
      <c r="V1056" s="57" t="s">
        <v>254</v>
      </c>
      <c r="W1056" s="61" t="s">
        <v>225</v>
      </c>
      <c r="X1056" s="61" t="s">
        <v>65</v>
      </c>
      <c r="Y1056" s="61">
        <v>40449</v>
      </c>
      <c r="Z1056" s="49">
        <v>81</v>
      </c>
      <c r="AA1056" s="128">
        <v>1055</v>
      </c>
      <c r="AB1056" s="49" t="s">
        <v>66</v>
      </c>
      <c r="AC1056" s="128">
        <v>62195</v>
      </c>
      <c r="AD1056" s="49" t="s">
        <v>262</v>
      </c>
      <c r="AE1056" s="57" t="s">
        <v>255</v>
      </c>
      <c r="AF1056" s="57" t="s">
        <v>236</v>
      </c>
      <c r="AG1056" s="49" t="s">
        <v>229</v>
      </c>
      <c r="AH1056" s="49">
        <v>0</v>
      </c>
      <c r="AI1056" s="49">
        <v>78.239999999999995</v>
      </c>
      <c r="AJ1056" s="49">
        <v>78.239999999999995</v>
      </c>
      <c r="AK1056" s="57">
        <v>0</v>
      </c>
      <c r="AL1056" s="150">
        <v>0</v>
      </c>
      <c r="AM1056" s="55" t="s">
        <v>230</v>
      </c>
      <c r="AN1056" s="49" t="s">
        <v>231</v>
      </c>
      <c r="AO1056" s="49" t="s">
        <v>232</v>
      </c>
      <c r="AP1056" s="63" t="s">
        <v>16963</v>
      </c>
      <c r="AQ1056" s="27" t="str">
        <f t="shared" si="41"/>
        <v>Record Complete</v>
      </c>
      <c r="AR1056" s="53"/>
      <c r="AS1056" s="5" t="str">
        <f t="shared" si="42"/>
        <v/>
      </c>
      <c r="AT1056" t="s">
        <v>17200</v>
      </c>
    </row>
    <row r="1057" spans="1:46" ht="15.75" thickBot="1" x14ac:dyDescent="0.3">
      <c r="A1057" s="48" t="s">
        <v>637</v>
      </c>
      <c r="B1057" s="50">
        <v>1714</v>
      </c>
      <c r="C1057" s="50" t="s">
        <v>213</v>
      </c>
      <c r="D1057" s="50" t="s">
        <v>414</v>
      </c>
      <c r="E1057" s="51" t="str">
        <f ca="1">IF(ISERROR(INDIRECT(CONCATENATE("FIPs_codes!",ADDRESS((MATCH($D1057,INDIRECT($C1057),0)+MATCH($C1057,FIPs_codes!$G$1:$G$3296,0)-1),COLUMN(FIPs_codes!A1055))))),"",INDIRECT(CONCATENATE("FIPs_codes!",ADDRESS((MATCH($D1057,INDIRECT($C1057),0)+MATCH($C1057,FIPs_codes!$G$1:$G$3296,0)-1),COLUMN(FIPs_codes!A1055)))))</f>
        <v>40047</v>
      </c>
      <c r="F1057" s="51">
        <f ca="1">IF(ISERROR(INDIRECT(CONCATENATE("FIPs_codes!",ADDRESS((MATCH($D1057,INDIRECT($C1057),0)+MATCH($C1057,FIPs_codes!$G$1:$G$3296,0)-1),COLUMN(FIPs_codes!C1055))))),"",INDIRECT(CONCATENATE("FIPs_codes!",ADDRESS((MATCH($D1057,INDIRECT($C1057),0)+MATCH($C1057,FIPs_codes!$G$1:$G$3296,0)-1),COLUMN(FIPs_codes!C1055)))))</f>
        <v>6</v>
      </c>
      <c r="G1057" s="52" t="s">
        <v>216</v>
      </c>
      <c r="H1057" s="52" t="s">
        <v>217</v>
      </c>
      <c r="I1057" s="54" t="s">
        <v>636</v>
      </c>
      <c r="J1057" s="56" t="s">
        <v>268</v>
      </c>
      <c r="K1057" s="50" t="s">
        <v>78</v>
      </c>
      <c r="L1057" s="50" t="s">
        <v>269</v>
      </c>
      <c r="M1057" s="50" t="s">
        <v>57</v>
      </c>
      <c r="N1057" s="58" t="s">
        <v>422</v>
      </c>
      <c r="O1057" s="58">
        <v>1984</v>
      </c>
      <c r="P1057" s="58" t="s">
        <v>252</v>
      </c>
      <c r="Q1057" s="126">
        <v>1232</v>
      </c>
      <c r="R1057" s="50" t="s">
        <v>244</v>
      </c>
      <c r="S1057" s="60" t="s">
        <v>60</v>
      </c>
      <c r="T1057" s="48" t="s">
        <v>263</v>
      </c>
      <c r="U1057" s="50" t="s">
        <v>134</v>
      </c>
      <c r="V1057" s="58" t="s">
        <v>254</v>
      </c>
      <c r="W1057" s="62" t="s">
        <v>225</v>
      </c>
      <c r="X1057" s="62" t="s">
        <v>65</v>
      </c>
      <c r="Y1057" s="62">
        <v>40449</v>
      </c>
      <c r="Z1057" s="50">
        <v>81</v>
      </c>
      <c r="AA1057" s="126">
        <v>1055</v>
      </c>
      <c r="AB1057" s="50" t="s">
        <v>66</v>
      </c>
      <c r="AC1057" s="126">
        <v>62195</v>
      </c>
      <c r="AD1057" s="50" t="s">
        <v>262</v>
      </c>
      <c r="AE1057" s="58" t="s">
        <v>255</v>
      </c>
      <c r="AF1057" s="58" t="s">
        <v>236</v>
      </c>
      <c r="AG1057" s="50" t="s">
        <v>229</v>
      </c>
      <c r="AH1057" s="50">
        <v>0</v>
      </c>
      <c r="AI1057" s="50">
        <v>103.24</v>
      </c>
      <c r="AJ1057" s="50">
        <v>103.24</v>
      </c>
      <c r="AK1057" s="58">
        <v>0</v>
      </c>
      <c r="AL1057" s="26">
        <v>0</v>
      </c>
      <c r="AM1057" s="56" t="s">
        <v>230</v>
      </c>
      <c r="AN1057" s="50" t="s">
        <v>231</v>
      </c>
      <c r="AO1057" s="50" t="s">
        <v>232</v>
      </c>
      <c r="AP1057" s="63" t="s">
        <v>16963</v>
      </c>
      <c r="AQ1057" s="27" t="str">
        <f t="shared" si="41"/>
        <v>Record Complete</v>
      </c>
      <c r="AR1057" s="54"/>
      <c r="AS1057" s="5" t="str">
        <f t="shared" si="42"/>
        <v/>
      </c>
      <c r="AT1057" t="s">
        <v>17200</v>
      </c>
    </row>
    <row r="1058" spans="1:46" ht="15.75" thickBot="1" x14ac:dyDescent="0.3">
      <c r="A1058" s="30" t="s">
        <v>637</v>
      </c>
      <c r="B1058" s="32">
        <v>1714</v>
      </c>
      <c r="C1058" s="32" t="s">
        <v>213</v>
      </c>
      <c r="D1058" s="32" t="s">
        <v>414</v>
      </c>
      <c r="E1058" s="51" t="str">
        <f ca="1">IF(ISERROR(INDIRECT(CONCATENATE("FIPs_codes!",ADDRESS((MATCH($D1058,INDIRECT($C1058),0)+MATCH($C1058,FIPs_codes!$G$1:$G$3296,0)-1),COLUMN(FIPs_codes!A1056))))),"",INDIRECT(CONCATENATE("FIPs_codes!",ADDRESS((MATCH($D1058,INDIRECT($C1058),0)+MATCH($C1058,FIPs_codes!$G$1:$G$3296,0)-1),COLUMN(FIPs_codes!A1056)))))</f>
        <v>40047</v>
      </c>
      <c r="F1058" s="51">
        <f ca="1">IF(ISERROR(INDIRECT(CONCATENATE("FIPs_codes!",ADDRESS((MATCH($D1058,INDIRECT($C1058),0)+MATCH($C1058,FIPs_codes!$G$1:$G$3296,0)-1),COLUMN(FIPs_codes!C1056))))),"",INDIRECT(CONCATENATE("FIPs_codes!",ADDRESS((MATCH($D1058,INDIRECT($C1058),0)+MATCH($C1058,FIPs_codes!$G$1:$G$3296,0)-1),COLUMN(FIPs_codes!C1056)))))</f>
        <v>6</v>
      </c>
      <c r="G1058" s="34" t="s">
        <v>216</v>
      </c>
      <c r="H1058" s="34" t="s">
        <v>217</v>
      </c>
      <c r="I1058" s="36" t="s">
        <v>636</v>
      </c>
      <c r="J1058" s="38" t="s">
        <v>268</v>
      </c>
      <c r="K1058" s="32" t="s">
        <v>78</v>
      </c>
      <c r="L1058" s="32" t="s">
        <v>269</v>
      </c>
      <c r="M1058" s="32" t="s">
        <v>57</v>
      </c>
      <c r="N1058" s="40" t="s">
        <v>422</v>
      </c>
      <c r="O1058" s="40">
        <v>1984</v>
      </c>
      <c r="P1058" s="40" t="s">
        <v>252</v>
      </c>
      <c r="Q1058" s="125">
        <v>1232</v>
      </c>
      <c r="R1058" s="32" t="s">
        <v>244</v>
      </c>
      <c r="S1058" s="42" t="s">
        <v>60</v>
      </c>
      <c r="T1058" s="30" t="s">
        <v>263</v>
      </c>
      <c r="U1058" s="32" t="s">
        <v>134</v>
      </c>
      <c r="V1058" s="40" t="s">
        <v>254</v>
      </c>
      <c r="W1058" s="44" t="s">
        <v>225</v>
      </c>
      <c r="X1058" s="44" t="s">
        <v>65</v>
      </c>
      <c r="Y1058" s="44">
        <v>40449</v>
      </c>
      <c r="Z1058" s="32">
        <v>81</v>
      </c>
      <c r="AA1058" s="125">
        <v>1055</v>
      </c>
      <c r="AB1058" s="32" t="s">
        <v>66</v>
      </c>
      <c r="AC1058" s="125">
        <v>62195</v>
      </c>
      <c r="AD1058" s="32" t="s">
        <v>262</v>
      </c>
      <c r="AE1058" s="40" t="s">
        <v>255</v>
      </c>
      <c r="AF1058" s="40" t="s">
        <v>236</v>
      </c>
      <c r="AG1058" s="32" t="s">
        <v>229</v>
      </c>
      <c r="AH1058" s="32">
        <v>4.74</v>
      </c>
      <c r="AI1058" s="32">
        <v>189.81</v>
      </c>
      <c r="AJ1058" s="32">
        <v>194.55</v>
      </c>
      <c r="AK1058" s="40">
        <v>0</v>
      </c>
      <c r="AL1058" s="26">
        <v>2.4363916730917503E-2</v>
      </c>
      <c r="AM1058" s="38" t="s">
        <v>230</v>
      </c>
      <c r="AN1058" s="32" t="s">
        <v>231</v>
      </c>
      <c r="AO1058" s="32" t="s">
        <v>232</v>
      </c>
      <c r="AP1058" s="63" t="s">
        <v>16963</v>
      </c>
      <c r="AQ1058" s="27" t="str">
        <f t="shared" si="41"/>
        <v>Record Complete</v>
      </c>
      <c r="AR1058" s="36"/>
      <c r="AS1058" s="5" t="str">
        <f t="shared" si="42"/>
        <v/>
      </c>
      <c r="AT1058" t="s">
        <v>17200</v>
      </c>
    </row>
    <row r="1059" spans="1:46" ht="15.75" thickBot="1" x14ac:dyDescent="0.3">
      <c r="A1059" s="48" t="s">
        <v>638</v>
      </c>
      <c r="B1059" s="50">
        <v>8011</v>
      </c>
      <c r="C1059" s="50" t="s">
        <v>213</v>
      </c>
      <c r="D1059" s="50" t="s">
        <v>639</v>
      </c>
      <c r="E1059" s="51" t="str">
        <f ca="1">IF(ISERROR(INDIRECT(CONCATENATE("FIPs_codes!",ADDRESS((MATCH($D1059,INDIRECT($C1059),0)+MATCH($C1059,FIPs_codes!$G$1:$G$3296,0)-1),COLUMN(FIPs_codes!A1057))))),"",INDIRECT(CONCATENATE("FIPs_codes!",ADDRESS((MATCH($D1059,INDIRECT($C1059),0)+MATCH($C1059,FIPs_codes!$G$1:$G$3296,0)-1),COLUMN(FIPs_codes!A1057)))))</f>
        <v>40019</v>
      </c>
      <c r="F1059" s="51">
        <f ca="1">IF(ISERROR(INDIRECT(CONCATENATE("FIPs_codes!",ADDRESS((MATCH($D1059,INDIRECT($C1059),0)+MATCH($C1059,FIPs_codes!$G$1:$G$3296,0)-1),COLUMN(FIPs_codes!C1057))))),"",INDIRECT(CONCATENATE("FIPs_codes!",ADDRESS((MATCH($D1059,INDIRECT($C1059),0)+MATCH($C1059,FIPs_codes!$G$1:$G$3296,0)-1),COLUMN(FIPs_codes!C1057)))))</f>
        <v>6</v>
      </c>
      <c r="G1059" s="52" t="s">
        <v>216</v>
      </c>
      <c r="H1059" s="52" t="s">
        <v>217</v>
      </c>
      <c r="I1059" s="54" t="s">
        <v>641</v>
      </c>
      <c r="J1059" s="56" t="s">
        <v>268</v>
      </c>
      <c r="K1059" s="50" t="s">
        <v>78</v>
      </c>
      <c r="L1059" s="50" t="s">
        <v>269</v>
      </c>
      <c r="M1059" s="50" t="s">
        <v>57</v>
      </c>
      <c r="N1059" s="58" t="s">
        <v>363</v>
      </c>
      <c r="O1059" s="58">
        <v>2011</v>
      </c>
      <c r="P1059" s="58" t="s">
        <v>642</v>
      </c>
      <c r="Q1059" s="126">
        <v>145</v>
      </c>
      <c r="R1059" s="50" t="s">
        <v>244</v>
      </c>
      <c r="S1059" s="60" t="s">
        <v>60</v>
      </c>
      <c r="T1059" s="48" t="s">
        <v>223</v>
      </c>
      <c r="U1059" s="50" t="s">
        <v>134</v>
      </c>
      <c r="V1059" s="58" t="s">
        <v>224</v>
      </c>
      <c r="W1059" s="62" t="s">
        <v>225</v>
      </c>
      <c r="X1059" s="62" t="s">
        <v>226</v>
      </c>
      <c r="Y1059" s="62">
        <v>41003</v>
      </c>
      <c r="Z1059" s="50">
        <v>75</v>
      </c>
      <c r="AA1059" s="126">
        <v>751</v>
      </c>
      <c r="AB1059" s="50" t="s">
        <v>66</v>
      </c>
      <c r="AC1059" s="126">
        <v>678</v>
      </c>
      <c r="AD1059" s="50" t="s">
        <v>227</v>
      </c>
      <c r="AE1059" s="58" t="s">
        <v>235</v>
      </c>
      <c r="AF1059" s="58" t="s">
        <v>68</v>
      </c>
      <c r="AG1059" s="50" t="s">
        <v>229</v>
      </c>
      <c r="AH1059" s="50">
        <v>4.2</v>
      </c>
      <c r="AI1059" s="50">
        <v>78.3</v>
      </c>
      <c r="AJ1059" s="50">
        <v>82.4</v>
      </c>
      <c r="AK1059" s="58">
        <v>0</v>
      </c>
      <c r="AL1059" s="26">
        <v>5.0909090909090911E-2</v>
      </c>
      <c r="AM1059" s="56" t="s">
        <v>230</v>
      </c>
      <c r="AN1059" s="50" t="s">
        <v>231</v>
      </c>
      <c r="AO1059" s="50" t="s">
        <v>232</v>
      </c>
      <c r="AP1059" s="63" t="s">
        <v>16963</v>
      </c>
      <c r="AQ1059" s="27" t="str">
        <f t="shared" si="41"/>
        <v>Record Complete</v>
      </c>
      <c r="AR1059" s="54" t="s">
        <v>234</v>
      </c>
      <c r="AS1059" s="5" t="str">
        <f t="shared" si="42"/>
        <v/>
      </c>
      <c r="AT1059" t="s">
        <v>17200</v>
      </c>
    </row>
    <row r="1060" spans="1:46" ht="15.75" thickBot="1" x14ac:dyDescent="0.3">
      <c r="A1060" s="47" t="s">
        <v>638</v>
      </c>
      <c r="B1060" s="49">
        <v>8011</v>
      </c>
      <c r="C1060" s="49" t="s">
        <v>213</v>
      </c>
      <c r="D1060" s="49" t="s">
        <v>639</v>
      </c>
      <c r="E1060" s="51" t="str">
        <f ca="1">IF(ISERROR(INDIRECT(CONCATENATE("FIPs_codes!",ADDRESS((MATCH($D1060,INDIRECT($C1060),0)+MATCH($C1060,FIPs_codes!$G$1:$G$3296,0)-1),COLUMN(FIPs_codes!A1058))))),"",INDIRECT(CONCATENATE("FIPs_codes!",ADDRESS((MATCH($D1060,INDIRECT($C1060),0)+MATCH($C1060,FIPs_codes!$G$1:$G$3296,0)-1),COLUMN(FIPs_codes!A1058)))))</f>
        <v>40019</v>
      </c>
      <c r="F1060" s="51">
        <f ca="1">IF(ISERROR(INDIRECT(CONCATENATE("FIPs_codes!",ADDRESS((MATCH($D1060,INDIRECT($C1060),0)+MATCH($C1060,FIPs_codes!$G$1:$G$3296,0)-1),COLUMN(FIPs_codes!C1058))))),"",INDIRECT(CONCATENATE("FIPs_codes!",ADDRESS((MATCH($D1060,INDIRECT($C1060),0)+MATCH($C1060,FIPs_codes!$G$1:$G$3296,0)-1),COLUMN(FIPs_codes!C1058)))))</f>
        <v>6</v>
      </c>
      <c r="G1060" s="51" t="s">
        <v>216</v>
      </c>
      <c r="H1060" s="51" t="s">
        <v>217</v>
      </c>
      <c r="I1060" s="53" t="s">
        <v>641</v>
      </c>
      <c r="J1060" s="55" t="s">
        <v>268</v>
      </c>
      <c r="K1060" s="49" t="s">
        <v>78</v>
      </c>
      <c r="L1060" s="49" t="s">
        <v>269</v>
      </c>
      <c r="M1060" s="49" t="s">
        <v>57</v>
      </c>
      <c r="N1060" s="57" t="s">
        <v>363</v>
      </c>
      <c r="O1060" s="57">
        <v>2011</v>
      </c>
      <c r="P1060" s="57" t="s">
        <v>642</v>
      </c>
      <c r="Q1060" s="128">
        <v>145</v>
      </c>
      <c r="R1060" s="49" t="s">
        <v>244</v>
      </c>
      <c r="S1060" s="59" t="s">
        <v>60</v>
      </c>
      <c r="T1060" s="47" t="s">
        <v>223</v>
      </c>
      <c r="U1060" s="49" t="s">
        <v>134</v>
      </c>
      <c r="V1060" s="57" t="s">
        <v>224</v>
      </c>
      <c r="W1060" s="61" t="s">
        <v>225</v>
      </c>
      <c r="X1060" s="61" t="s">
        <v>226</v>
      </c>
      <c r="Y1060" s="61">
        <v>41003</v>
      </c>
      <c r="Z1060" s="49">
        <v>75</v>
      </c>
      <c r="AA1060" s="128">
        <v>751</v>
      </c>
      <c r="AB1060" s="49" t="s">
        <v>66</v>
      </c>
      <c r="AC1060" s="128">
        <v>678</v>
      </c>
      <c r="AD1060" s="49" t="s">
        <v>227</v>
      </c>
      <c r="AE1060" s="57" t="s">
        <v>235</v>
      </c>
      <c r="AF1060" s="57" t="s">
        <v>68</v>
      </c>
      <c r="AG1060" s="49" t="s">
        <v>229</v>
      </c>
      <c r="AH1060" s="49">
        <v>3.8</v>
      </c>
      <c r="AI1060" s="49">
        <v>89.4</v>
      </c>
      <c r="AJ1060" s="49">
        <v>93.2</v>
      </c>
      <c r="AK1060" s="57">
        <v>0</v>
      </c>
      <c r="AL1060" s="150">
        <v>4.07725321888412E-2</v>
      </c>
      <c r="AM1060" s="55" t="s">
        <v>230</v>
      </c>
      <c r="AN1060" s="49" t="s">
        <v>231</v>
      </c>
      <c r="AO1060" s="49" t="s">
        <v>232</v>
      </c>
      <c r="AP1060" s="63" t="s">
        <v>16963</v>
      </c>
      <c r="AQ1060" s="27" t="str">
        <f t="shared" si="41"/>
        <v>Record Complete</v>
      </c>
      <c r="AR1060" s="53" t="s">
        <v>234</v>
      </c>
      <c r="AS1060" s="5" t="str">
        <f t="shared" si="42"/>
        <v/>
      </c>
      <c r="AT1060" t="s">
        <v>17200</v>
      </c>
    </row>
    <row r="1061" spans="1:46" ht="15.75" thickBot="1" x14ac:dyDescent="0.3">
      <c r="A1061" s="29" t="s">
        <v>638</v>
      </c>
      <c r="B1061" s="31">
        <v>8011</v>
      </c>
      <c r="C1061" s="31" t="s">
        <v>213</v>
      </c>
      <c r="D1061" s="31" t="s">
        <v>639</v>
      </c>
      <c r="E1061" s="51" t="str">
        <f ca="1">IF(ISERROR(INDIRECT(CONCATENATE("FIPs_codes!",ADDRESS((MATCH($D1061,INDIRECT($C1061),0)+MATCH($C1061,FIPs_codes!$G$1:$G$3296,0)-1),COLUMN(FIPs_codes!A1059))))),"",INDIRECT(CONCATENATE("FIPs_codes!",ADDRESS((MATCH($D1061,INDIRECT($C1061),0)+MATCH($C1061,FIPs_codes!$G$1:$G$3296,0)-1),COLUMN(FIPs_codes!A1059)))))</f>
        <v>40019</v>
      </c>
      <c r="F1061" s="51">
        <f ca="1">IF(ISERROR(INDIRECT(CONCATENATE("FIPs_codes!",ADDRESS((MATCH($D1061,INDIRECT($C1061),0)+MATCH($C1061,FIPs_codes!$G$1:$G$3296,0)-1),COLUMN(FIPs_codes!C1059))))),"",INDIRECT(CONCATENATE("FIPs_codes!",ADDRESS((MATCH($D1061,INDIRECT($C1061),0)+MATCH($C1061,FIPs_codes!$G$1:$G$3296,0)-1),COLUMN(FIPs_codes!C1059)))))</f>
        <v>6</v>
      </c>
      <c r="G1061" s="33" t="s">
        <v>216</v>
      </c>
      <c r="H1061" s="33" t="s">
        <v>217</v>
      </c>
      <c r="I1061" s="35" t="s">
        <v>641</v>
      </c>
      <c r="J1061" s="37" t="s">
        <v>268</v>
      </c>
      <c r="K1061" s="31" t="s">
        <v>78</v>
      </c>
      <c r="L1061" s="31" t="s">
        <v>269</v>
      </c>
      <c r="M1061" s="31" t="s">
        <v>57</v>
      </c>
      <c r="N1061" s="39" t="s">
        <v>363</v>
      </c>
      <c r="O1061" s="39">
        <v>2011</v>
      </c>
      <c r="P1061" s="39" t="s">
        <v>642</v>
      </c>
      <c r="Q1061" s="240">
        <v>145</v>
      </c>
      <c r="R1061" s="31" t="s">
        <v>244</v>
      </c>
      <c r="S1061" s="41" t="s">
        <v>60</v>
      </c>
      <c r="T1061" s="29" t="s">
        <v>223</v>
      </c>
      <c r="U1061" s="31" t="s">
        <v>134</v>
      </c>
      <c r="V1061" s="39" t="s">
        <v>224</v>
      </c>
      <c r="W1061" s="43" t="s">
        <v>225</v>
      </c>
      <c r="X1061" s="43" t="s">
        <v>226</v>
      </c>
      <c r="Y1061" s="43">
        <v>41003</v>
      </c>
      <c r="Z1061" s="31">
        <v>75</v>
      </c>
      <c r="AA1061" s="240">
        <v>751</v>
      </c>
      <c r="AB1061" s="31" t="s">
        <v>66</v>
      </c>
      <c r="AC1061" s="240">
        <v>678</v>
      </c>
      <c r="AD1061" s="31" t="s">
        <v>227</v>
      </c>
      <c r="AE1061" s="39" t="s">
        <v>235</v>
      </c>
      <c r="AF1061" s="39" t="s">
        <v>68</v>
      </c>
      <c r="AG1061" s="31" t="s">
        <v>229</v>
      </c>
      <c r="AH1061" s="31">
        <v>4.2</v>
      </c>
      <c r="AI1061" s="31">
        <v>92.8</v>
      </c>
      <c r="AJ1061" s="31">
        <v>97</v>
      </c>
      <c r="AK1061" s="39">
        <v>0</v>
      </c>
      <c r="AL1061" s="26">
        <v>4.3298969072164947E-2</v>
      </c>
      <c r="AM1061" s="37" t="s">
        <v>230</v>
      </c>
      <c r="AN1061" s="31" t="s">
        <v>231</v>
      </c>
      <c r="AO1061" s="31" t="s">
        <v>232</v>
      </c>
      <c r="AP1061" s="63" t="s">
        <v>16963</v>
      </c>
      <c r="AQ1061" s="27" t="str">
        <f t="shared" si="41"/>
        <v>Record Complete</v>
      </c>
      <c r="AR1061" s="35" t="s">
        <v>234</v>
      </c>
      <c r="AS1061" s="5" t="str">
        <f t="shared" si="42"/>
        <v/>
      </c>
      <c r="AT1061" t="s">
        <v>17200</v>
      </c>
    </row>
    <row r="1062" spans="1:46" ht="15.75" thickBot="1" x14ac:dyDescent="0.3">
      <c r="A1062" s="30" t="s">
        <v>643</v>
      </c>
      <c r="B1062" s="32">
        <v>8663</v>
      </c>
      <c r="C1062" s="32" t="s">
        <v>213</v>
      </c>
      <c r="D1062" s="32" t="s">
        <v>644</v>
      </c>
      <c r="E1062" s="51" t="str">
        <f ca="1">IF(ISERROR(INDIRECT(CONCATENATE("FIPs_codes!",ADDRESS((MATCH($D1062,INDIRECT($C1062),0)+MATCH($C1062,FIPs_codes!$G$1:$G$3296,0)-1),COLUMN(FIPs_codes!A1060))))),"",INDIRECT(CONCATENATE("FIPs_codes!",ADDRESS((MATCH($D1062,INDIRECT($C1062),0)+MATCH($C1062,FIPs_codes!$G$1:$G$3296,0)-1),COLUMN(FIPs_codes!A1060)))))</f>
        <v>40063</v>
      </c>
      <c r="F1062" s="51">
        <f ca="1">IF(ISERROR(INDIRECT(CONCATENATE("FIPs_codes!",ADDRESS((MATCH($D1062,INDIRECT($C1062),0)+MATCH($C1062,FIPs_codes!$G$1:$G$3296,0)-1),COLUMN(FIPs_codes!C1060))))),"",INDIRECT(CONCATENATE("FIPs_codes!",ADDRESS((MATCH($D1062,INDIRECT($C1062),0)+MATCH($C1062,FIPs_codes!$G$1:$G$3296,0)-1),COLUMN(FIPs_codes!C1060)))))</f>
        <v>6</v>
      </c>
      <c r="G1062" s="34" t="s">
        <v>216</v>
      </c>
      <c r="H1062" s="34" t="s">
        <v>217</v>
      </c>
      <c r="I1062" s="36" t="s">
        <v>646</v>
      </c>
      <c r="J1062" s="38" t="s">
        <v>268</v>
      </c>
      <c r="K1062" s="32" t="s">
        <v>78</v>
      </c>
      <c r="L1062" s="32" t="s">
        <v>269</v>
      </c>
      <c r="M1062" s="32" t="s">
        <v>57</v>
      </c>
      <c r="N1062" s="40" t="s">
        <v>331</v>
      </c>
      <c r="O1062" s="40">
        <v>2007</v>
      </c>
      <c r="P1062" s="40" t="s">
        <v>647</v>
      </c>
      <c r="Q1062" s="125">
        <v>95</v>
      </c>
      <c r="R1062" s="32" t="s">
        <v>244</v>
      </c>
      <c r="S1062" s="42" t="s">
        <v>60</v>
      </c>
      <c r="T1062" s="30" t="s">
        <v>223</v>
      </c>
      <c r="U1062" s="32" t="s">
        <v>134</v>
      </c>
      <c r="V1062" s="40" t="s">
        <v>224</v>
      </c>
      <c r="W1062" s="44" t="s">
        <v>225</v>
      </c>
      <c r="X1062" s="44" t="s">
        <v>226</v>
      </c>
      <c r="Y1062" s="44">
        <v>41002</v>
      </c>
      <c r="Z1062" s="32">
        <v>82</v>
      </c>
      <c r="AA1062" s="125">
        <v>755</v>
      </c>
      <c r="AB1062" s="32" t="s">
        <v>66</v>
      </c>
      <c r="AC1062" s="125">
        <v>447</v>
      </c>
      <c r="AD1062" s="32" t="s">
        <v>227</v>
      </c>
      <c r="AE1062" s="40" t="s">
        <v>235</v>
      </c>
      <c r="AF1062" s="40" t="s">
        <v>68</v>
      </c>
      <c r="AG1062" s="32" t="s">
        <v>229</v>
      </c>
      <c r="AH1062" s="32">
        <v>2.9</v>
      </c>
      <c r="AI1062" s="32">
        <v>10.5</v>
      </c>
      <c r="AJ1062" s="32">
        <v>13.5</v>
      </c>
      <c r="AK1062" s="40">
        <v>0</v>
      </c>
      <c r="AL1062" s="26">
        <v>0.21641791044776118</v>
      </c>
      <c r="AM1062" s="38" t="s">
        <v>230</v>
      </c>
      <c r="AN1062" s="32" t="s">
        <v>231</v>
      </c>
      <c r="AO1062" s="32" t="s">
        <v>232</v>
      </c>
      <c r="AP1062" s="63" t="s">
        <v>16963</v>
      </c>
      <c r="AQ1062" s="27" t="str">
        <f t="shared" si="41"/>
        <v>Record Complete</v>
      </c>
      <c r="AR1062" s="36" t="s">
        <v>234</v>
      </c>
      <c r="AS1062" s="5" t="str">
        <f t="shared" si="42"/>
        <v/>
      </c>
      <c r="AT1062" t="s">
        <v>17200</v>
      </c>
    </row>
    <row r="1063" spans="1:46" ht="15.75" thickBot="1" x14ac:dyDescent="0.3">
      <c r="A1063" s="29" t="s">
        <v>643</v>
      </c>
      <c r="B1063" s="31">
        <v>8663</v>
      </c>
      <c r="C1063" s="31" t="s">
        <v>213</v>
      </c>
      <c r="D1063" s="31" t="s">
        <v>644</v>
      </c>
      <c r="E1063" s="51" t="str">
        <f ca="1">IF(ISERROR(INDIRECT(CONCATENATE("FIPs_codes!",ADDRESS((MATCH($D1063,INDIRECT($C1063),0)+MATCH($C1063,FIPs_codes!$G$1:$G$3296,0)-1),COLUMN(FIPs_codes!A1061))))),"",INDIRECT(CONCATENATE("FIPs_codes!",ADDRESS((MATCH($D1063,INDIRECT($C1063),0)+MATCH($C1063,FIPs_codes!$G$1:$G$3296,0)-1),COLUMN(FIPs_codes!A1061)))))</f>
        <v>40063</v>
      </c>
      <c r="F1063" s="51">
        <f ca="1">IF(ISERROR(INDIRECT(CONCATENATE("FIPs_codes!",ADDRESS((MATCH($D1063,INDIRECT($C1063),0)+MATCH($C1063,FIPs_codes!$G$1:$G$3296,0)-1),COLUMN(FIPs_codes!C1061))))),"",INDIRECT(CONCATENATE("FIPs_codes!",ADDRESS((MATCH($D1063,INDIRECT($C1063),0)+MATCH($C1063,FIPs_codes!$G$1:$G$3296,0)-1),COLUMN(FIPs_codes!C1061)))))</f>
        <v>6</v>
      </c>
      <c r="G1063" s="33" t="s">
        <v>216</v>
      </c>
      <c r="H1063" s="33" t="s">
        <v>217</v>
      </c>
      <c r="I1063" s="35" t="s">
        <v>646</v>
      </c>
      <c r="J1063" s="37" t="s">
        <v>268</v>
      </c>
      <c r="K1063" s="31" t="s">
        <v>78</v>
      </c>
      <c r="L1063" s="31" t="s">
        <v>269</v>
      </c>
      <c r="M1063" s="31" t="s">
        <v>57</v>
      </c>
      <c r="N1063" s="39" t="s">
        <v>331</v>
      </c>
      <c r="O1063" s="39">
        <v>2007</v>
      </c>
      <c r="P1063" s="39" t="s">
        <v>647</v>
      </c>
      <c r="Q1063" s="240">
        <v>95</v>
      </c>
      <c r="R1063" s="31" t="s">
        <v>244</v>
      </c>
      <c r="S1063" s="41" t="s">
        <v>60</v>
      </c>
      <c r="T1063" s="29" t="s">
        <v>223</v>
      </c>
      <c r="U1063" s="31" t="s">
        <v>134</v>
      </c>
      <c r="V1063" s="39" t="s">
        <v>224</v>
      </c>
      <c r="W1063" s="43" t="s">
        <v>225</v>
      </c>
      <c r="X1063" s="43" t="s">
        <v>226</v>
      </c>
      <c r="Y1063" s="43">
        <v>41002</v>
      </c>
      <c r="Z1063" s="31">
        <v>82</v>
      </c>
      <c r="AA1063" s="240">
        <v>755</v>
      </c>
      <c r="AB1063" s="31" t="s">
        <v>66</v>
      </c>
      <c r="AC1063" s="240">
        <v>447</v>
      </c>
      <c r="AD1063" s="31" t="s">
        <v>227</v>
      </c>
      <c r="AE1063" s="39" t="s">
        <v>333</v>
      </c>
      <c r="AF1063" s="39" t="s">
        <v>68</v>
      </c>
      <c r="AG1063" s="31" t="s">
        <v>229</v>
      </c>
      <c r="AH1063" s="31">
        <v>2.9</v>
      </c>
      <c r="AI1063" s="31">
        <v>15.3</v>
      </c>
      <c r="AJ1063" s="31">
        <v>18.3</v>
      </c>
      <c r="AK1063" s="39">
        <v>0</v>
      </c>
      <c r="AL1063" s="26">
        <v>0.15934065934065933</v>
      </c>
      <c r="AM1063" s="37" t="s">
        <v>230</v>
      </c>
      <c r="AN1063" s="31" t="s">
        <v>231</v>
      </c>
      <c r="AO1063" s="31" t="s">
        <v>232</v>
      </c>
      <c r="AP1063" s="63" t="s">
        <v>16963</v>
      </c>
      <c r="AQ1063" s="27" t="str">
        <f t="shared" si="41"/>
        <v>Record Complete</v>
      </c>
      <c r="AR1063" s="35" t="s">
        <v>234</v>
      </c>
      <c r="AS1063" s="5" t="str">
        <f t="shared" si="42"/>
        <v/>
      </c>
      <c r="AT1063" t="s">
        <v>17200</v>
      </c>
    </row>
    <row r="1064" spans="1:46" ht="15.75" thickBot="1" x14ac:dyDescent="0.3">
      <c r="A1064" s="30" t="s">
        <v>643</v>
      </c>
      <c r="B1064" s="32">
        <v>8663</v>
      </c>
      <c r="C1064" s="32" t="s">
        <v>213</v>
      </c>
      <c r="D1064" s="32" t="s">
        <v>644</v>
      </c>
      <c r="E1064" s="51" t="str">
        <f ca="1">IF(ISERROR(INDIRECT(CONCATENATE("FIPs_codes!",ADDRESS((MATCH($D1064,INDIRECT($C1064),0)+MATCH($C1064,FIPs_codes!$G$1:$G$3296,0)-1),COLUMN(FIPs_codes!A1062))))),"",INDIRECT(CONCATENATE("FIPs_codes!",ADDRESS((MATCH($D1064,INDIRECT($C1064),0)+MATCH($C1064,FIPs_codes!$G$1:$G$3296,0)-1),COLUMN(FIPs_codes!A1062)))))</f>
        <v>40063</v>
      </c>
      <c r="F1064" s="51">
        <f ca="1">IF(ISERROR(INDIRECT(CONCATENATE("FIPs_codes!",ADDRESS((MATCH($D1064,INDIRECT($C1064),0)+MATCH($C1064,FIPs_codes!$G$1:$G$3296,0)-1),COLUMN(FIPs_codes!C1062))))),"",INDIRECT(CONCATENATE("FIPs_codes!",ADDRESS((MATCH($D1064,INDIRECT($C1064),0)+MATCH($C1064,FIPs_codes!$G$1:$G$3296,0)-1),COLUMN(FIPs_codes!C1062)))))</f>
        <v>6</v>
      </c>
      <c r="G1064" s="34" t="s">
        <v>216</v>
      </c>
      <c r="H1064" s="34" t="s">
        <v>217</v>
      </c>
      <c r="I1064" s="36" t="s">
        <v>646</v>
      </c>
      <c r="J1064" s="38" t="s">
        <v>268</v>
      </c>
      <c r="K1064" s="32" t="s">
        <v>78</v>
      </c>
      <c r="L1064" s="32" t="s">
        <v>269</v>
      </c>
      <c r="M1064" s="32" t="s">
        <v>57</v>
      </c>
      <c r="N1064" s="40" t="s">
        <v>363</v>
      </c>
      <c r="O1064" s="40">
        <v>2007</v>
      </c>
      <c r="P1064" s="40" t="s">
        <v>648</v>
      </c>
      <c r="Q1064" s="125">
        <v>95</v>
      </c>
      <c r="R1064" s="32" t="s">
        <v>244</v>
      </c>
      <c r="S1064" s="42" t="s">
        <v>60</v>
      </c>
      <c r="T1064" s="30" t="s">
        <v>223</v>
      </c>
      <c r="U1064" s="32" t="s">
        <v>134</v>
      </c>
      <c r="V1064" s="40" t="s">
        <v>224</v>
      </c>
      <c r="W1064" s="44" t="s">
        <v>225</v>
      </c>
      <c r="X1064" s="44" t="s">
        <v>226</v>
      </c>
      <c r="Y1064" s="44">
        <v>41002</v>
      </c>
      <c r="Z1064" s="32">
        <v>82</v>
      </c>
      <c r="AA1064" s="125">
        <v>813</v>
      </c>
      <c r="AB1064" s="32" t="s">
        <v>66</v>
      </c>
      <c r="AC1064" s="125">
        <v>678</v>
      </c>
      <c r="AD1064" s="32" t="s">
        <v>227</v>
      </c>
      <c r="AE1064" s="40" t="s">
        <v>235</v>
      </c>
      <c r="AF1064" s="40" t="s">
        <v>68</v>
      </c>
      <c r="AG1064" s="32" t="s">
        <v>229</v>
      </c>
      <c r="AH1064" s="32">
        <v>1.9</v>
      </c>
      <c r="AI1064" s="32">
        <v>19</v>
      </c>
      <c r="AJ1064" s="32">
        <v>20.9</v>
      </c>
      <c r="AK1064" s="40">
        <v>0</v>
      </c>
      <c r="AL1064" s="26">
        <v>9.0909090909090912E-2</v>
      </c>
      <c r="AM1064" s="38" t="s">
        <v>230</v>
      </c>
      <c r="AN1064" s="32" t="s">
        <v>231</v>
      </c>
      <c r="AO1064" s="32" t="s">
        <v>232</v>
      </c>
      <c r="AP1064" s="63" t="s">
        <v>16963</v>
      </c>
      <c r="AQ1064" s="27" t="str">
        <f t="shared" si="41"/>
        <v>Record Complete</v>
      </c>
      <c r="AR1064" s="36" t="s">
        <v>234</v>
      </c>
      <c r="AS1064" s="5" t="str">
        <f t="shared" si="42"/>
        <v/>
      </c>
      <c r="AT1064" t="s">
        <v>17200</v>
      </c>
    </row>
    <row r="1065" spans="1:46" ht="15.75" thickBot="1" x14ac:dyDescent="0.3">
      <c r="A1065" s="48" t="s">
        <v>643</v>
      </c>
      <c r="B1065" s="50">
        <v>8663</v>
      </c>
      <c r="C1065" s="50" t="s">
        <v>213</v>
      </c>
      <c r="D1065" s="50" t="s">
        <v>644</v>
      </c>
      <c r="E1065" s="51" t="str">
        <f ca="1">IF(ISERROR(INDIRECT(CONCATENATE("FIPs_codes!",ADDRESS((MATCH($D1065,INDIRECT($C1065),0)+MATCH($C1065,FIPs_codes!$G$1:$G$3296,0)-1),COLUMN(FIPs_codes!A1063))))),"",INDIRECT(CONCATENATE("FIPs_codes!",ADDRESS((MATCH($D1065,INDIRECT($C1065),0)+MATCH($C1065,FIPs_codes!$G$1:$G$3296,0)-1),COLUMN(FIPs_codes!A1063)))))</f>
        <v>40063</v>
      </c>
      <c r="F1065" s="51">
        <f ca="1">IF(ISERROR(INDIRECT(CONCATENATE("FIPs_codes!",ADDRESS((MATCH($D1065,INDIRECT($C1065),0)+MATCH($C1065,FIPs_codes!$G$1:$G$3296,0)-1),COLUMN(FIPs_codes!C1063))))),"",INDIRECT(CONCATENATE("FIPs_codes!",ADDRESS((MATCH($D1065,INDIRECT($C1065),0)+MATCH($C1065,FIPs_codes!$G$1:$G$3296,0)-1),COLUMN(FIPs_codes!C1063)))))</f>
        <v>6</v>
      </c>
      <c r="G1065" s="52" t="s">
        <v>216</v>
      </c>
      <c r="H1065" s="52" t="s">
        <v>217</v>
      </c>
      <c r="I1065" s="54" t="s">
        <v>646</v>
      </c>
      <c r="J1065" s="56" t="s">
        <v>268</v>
      </c>
      <c r="K1065" s="50" t="s">
        <v>78</v>
      </c>
      <c r="L1065" s="50" t="s">
        <v>269</v>
      </c>
      <c r="M1065" s="50" t="s">
        <v>57</v>
      </c>
      <c r="N1065" s="58" t="s">
        <v>363</v>
      </c>
      <c r="O1065" s="58">
        <v>2007</v>
      </c>
      <c r="P1065" s="58" t="s">
        <v>648</v>
      </c>
      <c r="Q1065" s="126">
        <v>95</v>
      </c>
      <c r="R1065" s="50" t="s">
        <v>244</v>
      </c>
      <c r="S1065" s="60" t="s">
        <v>60</v>
      </c>
      <c r="T1065" s="48" t="s">
        <v>223</v>
      </c>
      <c r="U1065" s="50" t="s">
        <v>134</v>
      </c>
      <c r="V1065" s="58" t="s">
        <v>224</v>
      </c>
      <c r="W1065" s="62" t="s">
        <v>225</v>
      </c>
      <c r="X1065" s="62" t="s">
        <v>226</v>
      </c>
      <c r="Y1065" s="62">
        <v>41002</v>
      </c>
      <c r="Z1065" s="50">
        <v>82</v>
      </c>
      <c r="AA1065" s="126">
        <v>813</v>
      </c>
      <c r="AB1065" s="50" t="s">
        <v>66</v>
      </c>
      <c r="AC1065" s="126">
        <v>678</v>
      </c>
      <c r="AD1065" s="50" t="s">
        <v>227</v>
      </c>
      <c r="AE1065" s="58" t="s">
        <v>235</v>
      </c>
      <c r="AF1065" s="58" t="s">
        <v>68</v>
      </c>
      <c r="AG1065" s="50" t="s">
        <v>229</v>
      </c>
      <c r="AH1065" s="50">
        <v>2.5</v>
      </c>
      <c r="AI1065" s="50">
        <v>18.7</v>
      </c>
      <c r="AJ1065" s="50">
        <v>21.3</v>
      </c>
      <c r="AK1065" s="58">
        <v>0</v>
      </c>
      <c r="AL1065" s="26">
        <v>0.11792452830188679</v>
      </c>
      <c r="AM1065" s="56" t="s">
        <v>230</v>
      </c>
      <c r="AN1065" s="50" t="s">
        <v>231</v>
      </c>
      <c r="AO1065" s="50" t="s">
        <v>232</v>
      </c>
      <c r="AP1065" s="63" t="s">
        <v>16963</v>
      </c>
      <c r="AQ1065" s="27" t="str">
        <f t="shared" si="41"/>
        <v>Record Complete</v>
      </c>
      <c r="AR1065" s="54" t="s">
        <v>234</v>
      </c>
      <c r="AS1065" s="5" t="str">
        <f t="shared" si="42"/>
        <v/>
      </c>
      <c r="AT1065" t="s">
        <v>17200</v>
      </c>
    </row>
    <row r="1066" spans="1:46" ht="15.75" thickBot="1" x14ac:dyDescent="0.3">
      <c r="A1066" s="30" t="s">
        <v>643</v>
      </c>
      <c r="B1066" s="32">
        <v>8663</v>
      </c>
      <c r="C1066" s="32" t="s">
        <v>213</v>
      </c>
      <c r="D1066" s="32" t="s">
        <v>644</v>
      </c>
      <c r="E1066" s="51" t="str">
        <f ca="1">IF(ISERROR(INDIRECT(CONCATENATE("FIPs_codes!",ADDRESS((MATCH($D1066,INDIRECT($C1066),0)+MATCH($C1066,FIPs_codes!$G$1:$G$3296,0)-1),COLUMN(FIPs_codes!A1064))))),"",INDIRECT(CONCATENATE("FIPs_codes!",ADDRESS((MATCH($D1066,INDIRECT($C1066),0)+MATCH($C1066,FIPs_codes!$G$1:$G$3296,0)-1),COLUMN(FIPs_codes!A1064)))))</f>
        <v>40063</v>
      </c>
      <c r="F1066" s="51">
        <f ca="1">IF(ISERROR(INDIRECT(CONCATENATE("FIPs_codes!",ADDRESS((MATCH($D1066,INDIRECT($C1066),0)+MATCH($C1066,FIPs_codes!$G$1:$G$3296,0)-1),COLUMN(FIPs_codes!C1064))))),"",INDIRECT(CONCATENATE("FIPs_codes!",ADDRESS((MATCH($D1066,INDIRECT($C1066),0)+MATCH($C1066,FIPs_codes!$G$1:$G$3296,0)-1),COLUMN(FIPs_codes!C1064)))))</f>
        <v>6</v>
      </c>
      <c r="G1066" s="34" t="s">
        <v>216</v>
      </c>
      <c r="H1066" s="34" t="s">
        <v>217</v>
      </c>
      <c r="I1066" s="36" t="s">
        <v>646</v>
      </c>
      <c r="J1066" s="38" t="s">
        <v>268</v>
      </c>
      <c r="K1066" s="32" t="s">
        <v>78</v>
      </c>
      <c r="L1066" s="32" t="s">
        <v>269</v>
      </c>
      <c r="M1066" s="32" t="s">
        <v>57</v>
      </c>
      <c r="N1066" s="40" t="s">
        <v>331</v>
      </c>
      <c r="O1066" s="40">
        <v>2007</v>
      </c>
      <c r="P1066" s="40" t="s">
        <v>647</v>
      </c>
      <c r="Q1066" s="125">
        <v>95</v>
      </c>
      <c r="R1066" s="32" t="s">
        <v>244</v>
      </c>
      <c r="S1066" s="42" t="s">
        <v>60</v>
      </c>
      <c r="T1066" s="30" t="s">
        <v>223</v>
      </c>
      <c r="U1066" s="32" t="s">
        <v>134</v>
      </c>
      <c r="V1066" s="40" t="s">
        <v>224</v>
      </c>
      <c r="W1066" s="44" t="s">
        <v>225</v>
      </c>
      <c r="X1066" s="44" t="s">
        <v>226</v>
      </c>
      <c r="Y1066" s="44">
        <v>41002</v>
      </c>
      <c r="Z1066" s="32">
        <v>82</v>
      </c>
      <c r="AA1066" s="125">
        <v>755</v>
      </c>
      <c r="AB1066" s="32" t="s">
        <v>66</v>
      </c>
      <c r="AC1066" s="125">
        <v>447</v>
      </c>
      <c r="AD1066" s="32" t="s">
        <v>227</v>
      </c>
      <c r="AE1066" s="40" t="s">
        <v>235</v>
      </c>
      <c r="AF1066" s="40" t="s">
        <v>68</v>
      </c>
      <c r="AG1066" s="32" t="s">
        <v>229</v>
      </c>
      <c r="AH1066" s="32">
        <v>2.2999999999999998</v>
      </c>
      <c r="AI1066" s="32">
        <v>23.3</v>
      </c>
      <c r="AJ1066" s="32">
        <v>25.6</v>
      </c>
      <c r="AK1066" s="40">
        <v>0</v>
      </c>
      <c r="AL1066" s="150">
        <v>8.9843749999999986E-2</v>
      </c>
      <c r="AM1066" s="38" t="s">
        <v>230</v>
      </c>
      <c r="AN1066" s="32" t="s">
        <v>231</v>
      </c>
      <c r="AO1066" s="32" t="s">
        <v>232</v>
      </c>
      <c r="AP1066" s="63" t="s">
        <v>16963</v>
      </c>
      <c r="AQ1066" s="27" t="str">
        <f t="shared" si="41"/>
        <v>Record Complete</v>
      </c>
      <c r="AR1066" s="36" t="s">
        <v>234</v>
      </c>
      <c r="AS1066" s="5" t="str">
        <f t="shared" si="42"/>
        <v/>
      </c>
      <c r="AT1066" t="s">
        <v>17200</v>
      </c>
    </row>
    <row r="1067" spans="1:46" ht="15.75" thickBot="1" x14ac:dyDescent="0.3">
      <c r="A1067" s="29" t="s">
        <v>643</v>
      </c>
      <c r="B1067" s="31">
        <v>8663</v>
      </c>
      <c r="C1067" s="31" t="s">
        <v>213</v>
      </c>
      <c r="D1067" s="31" t="s">
        <v>644</v>
      </c>
      <c r="E1067" s="51" t="str">
        <f ca="1">IF(ISERROR(INDIRECT(CONCATENATE("FIPs_codes!",ADDRESS((MATCH($D1067,INDIRECT($C1067),0)+MATCH($C1067,FIPs_codes!$G$1:$G$3296,0)-1),COLUMN(FIPs_codes!A1065))))),"",INDIRECT(CONCATENATE("FIPs_codes!",ADDRESS((MATCH($D1067,INDIRECT($C1067),0)+MATCH($C1067,FIPs_codes!$G$1:$G$3296,0)-1),COLUMN(FIPs_codes!A1065)))))</f>
        <v>40063</v>
      </c>
      <c r="F1067" s="51">
        <f ca="1">IF(ISERROR(INDIRECT(CONCATENATE("FIPs_codes!",ADDRESS((MATCH($D1067,INDIRECT($C1067),0)+MATCH($C1067,FIPs_codes!$G$1:$G$3296,0)-1),COLUMN(FIPs_codes!C1065))))),"",INDIRECT(CONCATENATE("FIPs_codes!",ADDRESS((MATCH($D1067,INDIRECT($C1067),0)+MATCH($C1067,FIPs_codes!$G$1:$G$3296,0)-1),COLUMN(FIPs_codes!C1065)))))</f>
        <v>6</v>
      </c>
      <c r="G1067" s="33" t="s">
        <v>216</v>
      </c>
      <c r="H1067" s="33" t="s">
        <v>217</v>
      </c>
      <c r="I1067" s="35" t="s">
        <v>646</v>
      </c>
      <c r="J1067" s="37" t="s">
        <v>268</v>
      </c>
      <c r="K1067" s="31" t="s">
        <v>78</v>
      </c>
      <c r="L1067" s="31" t="s">
        <v>269</v>
      </c>
      <c r="M1067" s="31" t="s">
        <v>57</v>
      </c>
      <c r="N1067" s="39" t="s">
        <v>363</v>
      </c>
      <c r="O1067" s="39">
        <v>2007</v>
      </c>
      <c r="P1067" s="39" t="s">
        <v>648</v>
      </c>
      <c r="Q1067" s="240">
        <v>95</v>
      </c>
      <c r="R1067" s="31" t="s">
        <v>244</v>
      </c>
      <c r="S1067" s="41" t="s">
        <v>60</v>
      </c>
      <c r="T1067" s="29" t="s">
        <v>223</v>
      </c>
      <c r="U1067" s="31" t="s">
        <v>134</v>
      </c>
      <c r="V1067" s="39" t="s">
        <v>224</v>
      </c>
      <c r="W1067" s="43" t="s">
        <v>225</v>
      </c>
      <c r="X1067" s="43" t="s">
        <v>226</v>
      </c>
      <c r="Y1067" s="43">
        <v>41002</v>
      </c>
      <c r="Z1067" s="31">
        <v>82</v>
      </c>
      <c r="AA1067" s="240">
        <v>813</v>
      </c>
      <c r="AB1067" s="31" t="s">
        <v>66</v>
      </c>
      <c r="AC1067" s="240">
        <v>678</v>
      </c>
      <c r="AD1067" s="31" t="s">
        <v>227</v>
      </c>
      <c r="AE1067" s="39" t="s">
        <v>333</v>
      </c>
      <c r="AF1067" s="39" t="s">
        <v>68</v>
      </c>
      <c r="AG1067" s="31" t="s">
        <v>229</v>
      </c>
      <c r="AH1067" s="31">
        <v>1.9</v>
      </c>
      <c r="AI1067" s="31">
        <v>28.4</v>
      </c>
      <c r="AJ1067" s="31">
        <v>30.2</v>
      </c>
      <c r="AK1067" s="39">
        <v>0</v>
      </c>
      <c r="AL1067" s="26">
        <v>6.2706270627062716E-2</v>
      </c>
      <c r="AM1067" s="37" t="s">
        <v>230</v>
      </c>
      <c r="AN1067" s="31" t="s">
        <v>231</v>
      </c>
      <c r="AO1067" s="31" t="s">
        <v>232</v>
      </c>
      <c r="AP1067" s="63" t="s">
        <v>16963</v>
      </c>
      <c r="AQ1067" s="27" t="str">
        <f t="shared" si="41"/>
        <v>Record Complete</v>
      </c>
      <c r="AR1067" s="35" t="s">
        <v>234</v>
      </c>
      <c r="AS1067" s="5" t="str">
        <f t="shared" si="42"/>
        <v/>
      </c>
      <c r="AT1067" t="s">
        <v>17200</v>
      </c>
    </row>
    <row r="1068" spans="1:46" ht="15.75" thickBot="1" x14ac:dyDescent="0.3">
      <c r="A1068" s="30" t="s">
        <v>649</v>
      </c>
      <c r="B1068" s="32">
        <v>8551</v>
      </c>
      <c r="C1068" s="32" t="s">
        <v>213</v>
      </c>
      <c r="D1068" s="32" t="s">
        <v>247</v>
      </c>
      <c r="E1068" s="51" t="str">
        <f ca="1">IF(ISERROR(INDIRECT(CONCATENATE("FIPs_codes!",ADDRESS((MATCH($D1068,INDIRECT($C1068),0)+MATCH($C1068,FIPs_codes!$G$1:$G$3296,0)-1),COLUMN(FIPs_codes!A1066))))),"",INDIRECT(CONCATENATE("FIPs_codes!",ADDRESS((MATCH($D1068,INDIRECT($C1068),0)+MATCH($C1068,FIPs_codes!$G$1:$G$3296,0)-1),COLUMN(FIPs_codes!A1066)))))</f>
        <v>40003</v>
      </c>
      <c r="F1068" s="51">
        <f ca="1">IF(ISERROR(INDIRECT(CONCATENATE("FIPs_codes!",ADDRESS((MATCH($D1068,INDIRECT($C1068),0)+MATCH($C1068,FIPs_codes!$G$1:$G$3296,0)-1),COLUMN(FIPs_codes!C1066))))),"",INDIRECT(CONCATENATE("FIPs_codes!",ADDRESS((MATCH($D1068,INDIRECT($C1068),0)+MATCH($C1068,FIPs_codes!$G$1:$G$3296,0)-1),COLUMN(FIPs_codes!C1066)))))</f>
        <v>6</v>
      </c>
      <c r="G1068" s="34" t="s">
        <v>216</v>
      </c>
      <c r="H1068" s="34" t="s">
        <v>217</v>
      </c>
      <c r="I1068" s="36" t="s">
        <v>650</v>
      </c>
      <c r="J1068" s="38" t="s">
        <v>219</v>
      </c>
      <c r="K1068" s="32" t="s">
        <v>78</v>
      </c>
      <c r="L1068" s="32" t="s">
        <v>220</v>
      </c>
      <c r="M1068" s="32" t="s">
        <v>57</v>
      </c>
      <c r="N1068" s="40" t="s">
        <v>242</v>
      </c>
      <c r="O1068" s="40">
        <v>2006</v>
      </c>
      <c r="P1068" s="40" t="s">
        <v>252</v>
      </c>
      <c r="Q1068" s="125">
        <v>1340</v>
      </c>
      <c r="R1068" s="32" t="s">
        <v>245</v>
      </c>
      <c r="S1068" s="42" t="s">
        <v>60</v>
      </c>
      <c r="T1068" s="30" t="s">
        <v>347</v>
      </c>
      <c r="U1068" s="32" t="s">
        <v>134</v>
      </c>
      <c r="V1068" s="40" t="s">
        <v>610</v>
      </c>
      <c r="W1068" s="44" t="s">
        <v>225</v>
      </c>
      <c r="X1068" s="44" t="s">
        <v>226</v>
      </c>
      <c r="Y1068" s="44">
        <v>41017</v>
      </c>
      <c r="Z1068" s="32">
        <v>95</v>
      </c>
      <c r="AA1068" s="125">
        <v>875</v>
      </c>
      <c r="AB1068" s="32" t="s">
        <v>66</v>
      </c>
      <c r="AC1068" s="125">
        <v>145596.39000000001</v>
      </c>
      <c r="AD1068" s="32" t="s">
        <v>262</v>
      </c>
      <c r="AE1068" s="40" t="s">
        <v>255</v>
      </c>
      <c r="AF1068" s="40" t="s">
        <v>236</v>
      </c>
      <c r="AG1068" s="32" t="s">
        <v>229</v>
      </c>
      <c r="AH1068" s="32">
        <v>34.700000000000003</v>
      </c>
      <c r="AI1068" s="32">
        <v>234.9</v>
      </c>
      <c r="AJ1068" s="32">
        <v>269.60000000000002</v>
      </c>
      <c r="AK1068" s="40">
        <v>8.85</v>
      </c>
      <c r="AL1068" s="26">
        <v>0.12870919881305637</v>
      </c>
      <c r="AM1068" s="38" t="s">
        <v>230</v>
      </c>
      <c r="AN1068" s="32" t="s">
        <v>231</v>
      </c>
      <c r="AO1068" s="32" t="s">
        <v>232</v>
      </c>
      <c r="AP1068" s="63" t="s">
        <v>16963</v>
      </c>
      <c r="AQ1068" s="27" t="str">
        <f t="shared" si="41"/>
        <v>Record Complete</v>
      </c>
      <c r="AR1068" s="36"/>
      <c r="AS1068" s="5" t="str">
        <f t="shared" si="42"/>
        <v/>
      </c>
      <c r="AT1068" t="s">
        <v>17200</v>
      </c>
    </row>
    <row r="1069" spans="1:46" ht="15.75" thickBot="1" x14ac:dyDescent="0.3">
      <c r="A1069" s="29" t="s">
        <v>649</v>
      </c>
      <c r="B1069" s="31">
        <v>8551</v>
      </c>
      <c r="C1069" s="31" t="s">
        <v>213</v>
      </c>
      <c r="D1069" s="31" t="s">
        <v>247</v>
      </c>
      <c r="E1069" s="51" t="str">
        <f ca="1">IF(ISERROR(INDIRECT(CONCATENATE("FIPs_codes!",ADDRESS((MATCH($D1069,INDIRECT($C1069),0)+MATCH($C1069,FIPs_codes!$G$1:$G$3296,0)-1),COLUMN(FIPs_codes!A1067))))),"",INDIRECT(CONCATENATE("FIPs_codes!",ADDRESS((MATCH($D1069,INDIRECT($C1069),0)+MATCH($C1069,FIPs_codes!$G$1:$G$3296,0)-1),COLUMN(FIPs_codes!A1067)))))</f>
        <v>40003</v>
      </c>
      <c r="F1069" s="51">
        <f ca="1">IF(ISERROR(INDIRECT(CONCATENATE("FIPs_codes!",ADDRESS((MATCH($D1069,INDIRECT($C1069),0)+MATCH($C1069,FIPs_codes!$G$1:$G$3296,0)-1),COLUMN(FIPs_codes!C1067))))),"",INDIRECT(CONCATENATE("FIPs_codes!",ADDRESS((MATCH($D1069,INDIRECT($C1069),0)+MATCH($C1069,FIPs_codes!$G$1:$G$3296,0)-1),COLUMN(FIPs_codes!C1067)))))</f>
        <v>6</v>
      </c>
      <c r="G1069" s="33" t="s">
        <v>216</v>
      </c>
      <c r="H1069" s="33" t="s">
        <v>217</v>
      </c>
      <c r="I1069" s="35" t="s">
        <v>650</v>
      </c>
      <c r="J1069" s="37" t="s">
        <v>219</v>
      </c>
      <c r="K1069" s="31" t="s">
        <v>78</v>
      </c>
      <c r="L1069" s="31" t="s">
        <v>220</v>
      </c>
      <c r="M1069" s="31" t="s">
        <v>57</v>
      </c>
      <c r="N1069" s="39" t="s">
        <v>242</v>
      </c>
      <c r="O1069" s="39">
        <v>2006</v>
      </c>
      <c r="P1069" s="39" t="s">
        <v>252</v>
      </c>
      <c r="Q1069" s="240">
        <v>1340</v>
      </c>
      <c r="R1069" s="31" t="s">
        <v>245</v>
      </c>
      <c r="S1069" s="41" t="s">
        <v>60</v>
      </c>
      <c r="T1069" s="29" t="s">
        <v>347</v>
      </c>
      <c r="U1069" s="31" t="s">
        <v>134</v>
      </c>
      <c r="V1069" s="39" t="s">
        <v>610</v>
      </c>
      <c r="W1069" s="43" t="s">
        <v>225</v>
      </c>
      <c r="X1069" s="43" t="s">
        <v>226</v>
      </c>
      <c r="Y1069" s="43">
        <v>41017</v>
      </c>
      <c r="Z1069" s="31">
        <v>95</v>
      </c>
      <c r="AA1069" s="240">
        <v>875</v>
      </c>
      <c r="AB1069" s="31" t="s">
        <v>66</v>
      </c>
      <c r="AC1069" s="240">
        <v>145596.39000000001</v>
      </c>
      <c r="AD1069" s="31" t="s">
        <v>262</v>
      </c>
      <c r="AE1069" s="39" t="s">
        <v>255</v>
      </c>
      <c r="AF1069" s="39" t="s">
        <v>236</v>
      </c>
      <c r="AG1069" s="31" t="s">
        <v>229</v>
      </c>
      <c r="AH1069" s="31">
        <v>36.1</v>
      </c>
      <c r="AI1069" s="31">
        <v>253.3</v>
      </c>
      <c r="AJ1069" s="31">
        <v>289.40000000000003</v>
      </c>
      <c r="AK1069" s="39">
        <v>8.9</v>
      </c>
      <c r="AL1069" s="26">
        <v>0.1247408431237042</v>
      </c>
      <c r="AM1069" s="37" t="s">
        <v>230</v>
      </c>
      <c r="AN1069" s="31" t="s">
        <v>231</v>
      </c>
      <c r="AO1069" s="31" t="s">
        <v>232</v>
      </c>
      <c r="AP1069" s="63" t="s">
        <v>16963</v>
      </c>
      <c r="AQ1069" s="27" t="str">
        <f t="shared" si="41"/>
        <v>Record Complete</v>
      </c>
      <c r="AR1069" s="35"/>
      <c r="AS1069" s="5" t="str">
        <f t="shared" si="42"/>
        <v/>
      </c>
      <c r="AT1069" t="s">
        <v>17200</v>
      </c>
    </row>
    <row r="1070" spans="1:46" ht="15.75" thickBot="1" x14ac:dyDescent="0.3">
      <c r="A1070" s="30" t="s">
        <v>649</v>
      </c>
      <c r="B1070" s="32">
        <v>8551</v>
      </c>
      <c r="C1070" s="32" t="s">
        <v>213</v>
      </c>
      <c r="D1070" s="32" t="s">
        <v>247</v>
      </c>
      <c r="E1070" s="51" t="str">
        <f ca="1">IF(ISERROR(INDIRECT(CONCATENATE("FIPs_codes!",ADDRESS((MATCH($D1070,INDIRECT($C1070),0)+MATCH($C1070,FIPs_codes!$G$1:$G$3296,0)-1),COLUMN(FIPs_codes!A1068))))),"",INDIRECT(CONCATENATE("FIPs_codes!",ADDRESS((MATCH($D1070,INDIRECT($C1070),0)+MATCH($C1070,FIPs_codes!$G$1:$G$3296,0)-1),COLUMN(FIPs_codes!A1068)))))</f>
        <v>40003</v>
      </c>
      <c r="F1070" s="51">
        <f ca="1">IF(ISERROR(INDIRECT(CONCATENATE("FIPs_codes!",ADDRESS((MATCH($D1070,INDIRECT($C1070),0)+MATCH($C1070,FIPs_codes!$G$1:$G$3296,0)-1),COLUMN(FIPs_codes!C1068))))),"",INDIRECT(CONCATENATE("FIPs_codes!",ADDRESS((MATCH($D1070,INDIRECT($C1070),0)+MATCH($C1070,FIPs_codes!$G$1:$G$3296,0)-1),COLUMN(FIPs_codes!C1068)))))</f>
        <v>6</v>
      </c>
      <c r="G1070" s="34" t="s">
        <v>216</v>
      </c>
      <c r="H1070" s="34" t="s">
        <v>217</v>
      </c>
      <c r="I1070" s="36" t="s">
        <v>650</v>
      </c>
      <c r="J1070" s="38" t="s">
        <v>219</v>
      </c>
      <c r="K1070" s="32" t="s">
        <v>78</v>
      </c>
      <c r="L1070" s="32" t="s">
        <v>220</v>
      </c>
      <c r="M1070" s="32" t="s">
        <v>57</v>
      </c>
      <c r="N1070" s="40" t="s">
        <v>242</v>
      </c>
      <c r="O1070" s="40">
        <v>2006</v>
      </c>
      <c r="P1070" s="40" t="s">
        <v>252</v>
      </c>
      <c r="Q1070" s="125">
        <v>1340</v>
      </c>
      <c r="R1070" s="32" t="s">
        <v>245</v>
      </c>
      <c r="S1070" s="42" t="s">
        <v>60</v>
      </c>
      <c r="T1070" s="30" t="s">
        <v>347</v>
      </c>
      <c r="U1070" s="32" t="s">
        <v>134</v>
      </c>
      <c r="V1070" s="40" t="s">
        <v>610</v>
      </c>
      <c r="W1070" s="44" t="s">
        <v>225</v>
      </c>
      <c r="X1070" s="44" t="s">
        <v>226</v>
      </c>
      <c r="Y1070" s="44">
        <v>41017</v>
      </c>
      <c r="Z1070" s="32">
        <v>95</v>
      </c>
      <c r="AA1070" s="125">
        <v>875</v>
      </c>
      <c r="AB1070" s="32" t="s">
        <v>66</v>
      </c>
      <c r="AC1070" s="125">
        <v>145596.39000000001</v>
      </c>
      <c r="AD1070" s="32" t="s">
        <v>262</v>
      </c>
      <c r="AE1070" s="40" t="s">
        <v>255</v>
      </c>
      <c r="AF1070" s="40" t="s">
        <v>236</v>
      </c>
      <c r="AG1070" s="32" t="s">
        <v>229</v>
      </c>
      <c r="AH1070" s="32">
        <v>34.9</v>
      </c>
      <c r="AI1070" s="32">
        <v>257.60000000000002</v>
      </c>
      <c r="AJ1070" s="32">
        <v>292.5</v>
      </c>
      <c r="AK1070" s="40">
        <v>8.6999999999999993</v>
      </c>
      <c r="AL1070" s="150">
        <v>0.11931623931623932</v>
      </c>
      <c r="AM1070" s="38" t="s">
        <v>230</v>
      </c>
      <c r="AN1070" s="32" t="s">
        <v>231</v>
      </c>
      <c r="AO1070" s="32" t="s">
        <v>232</v>
      </c>
      <c r="AP1070" s="63" t="s">
        <v>16963</v>
      </c>
      <c r="AQ1070" s="27" t="str">
        <f t="shared" si="41"/>
        <v>Record Complete</v>
      </c>
      <c r="AR1070" s="36"/>
      <c r="AS1070" s="5" t="str">
        <f t="shared" si="42"/>
        <v/>
      </c>
      <c r="AT1070" t="s">
        <v>17200</v>
      </c>
    </row>
    <row r="1071" spans="1:46" ht="15.75" thickBot="1" x14ac:dyDescent="0.3">
      <c r="A1071" s="48" t="s">
        <v>649</v>
      </c>
      <c r="B1071" s="50">
        <v>8551</v>
      </c>
      <c r="C1071" s="50" t="s">
        <v>213</v>
      </c>
      <c r="D1071" s="50" t="s">
        <v>247</v>
      </c>
      <c r="E1071" s="51" t="str">
        <f ca="1">IF(ISERROR(INDIRECT(CONCATENATE("FIPs_codes!",ADDRESS((MATCH($D1071,INDIRECT($C1071),0)+MATCH($C1071,FIPs_codes!$G$1:$G$3296,0)-1),COLUMN(FIPs_codes!A1069))))),"",INDIRECT(CONCATENATE("FIPs_codes!",ADDRESS((MATCH($D1071,INDIRECT($C1071),0)+MATCH($C1071,FIPs_codes!$G$1:$G$3296,0)-1),COLUMN(FIPs_codes!A1069)))))</f>
        <v>40003</v>
      </c>
      <c r="F1071" s="51">
        <f ca="1">IF(ISERROR(INDIRECT(CONCATENATE("FIPs_codes!",ADDRESS((MATCH($D1071,INDIRECT($C1071),0)+MATCH($C1071,FIPs_codes!$G$1:$G$3296,0)-1),COLUMN(FIPs_codes!C1069))))),"",INDIRECT(CONCATENATE("FIPs_codes!",ADDRESS((MATCH($D1071,INDIRECT($C1071),0)+MATCH($C1071,FIPs_codes!$G$1:$G$3296,0)-1),COLUMN(FIPs_codes!C1069)))))</f>
        <v>6</v>
      </c>
      <c r="G1071" s="52" t="s">
        <v>216</v>
      </c>
      <c r="H1071" s="52" t="s">
        <v>217</v>
      </c>
      <c r="I1071" s="54" t="s">
        <v>650</v>
      </c>
      <c r="J1071" s="56" t="s">
        <v>219</v>
      </c>
      <c r="K1071" s="50" t="s">
        <v>78</v>
      </c>
      <c r="L1071" s="50" t="s">
        <v>220</v>
      </c>
      <c r="M1071" s="50" t="s">
        <v>57</v>
      </c>
      <c r="N1071" s="58" t="s">
        <v>651</v>
      </c>
      <c r="O1071" s="58">
        <v>1996</v>
      </c>
      <c r="P1071" s="58" t="s">
        <v>288</v>
      </c>
      <c r="Q1071" s="126">
        <v>1340</v>
      </c>
      <c r="R1071" s="50" t="s">
        <v>60</v>
      </c>
      <c r="S1071" s="60" t="s">
        <v>60</v>
      </c>
      <c r="T1071" s="48" t="s">
        <v>652</v>
      </c>
      <c r="U1071" s="50" t="s">
        <v>134</v>
      </c>
      <c r="V1071" s="58" t="s">
        <v>653</v>
      </c>
      <c r="W1071" s="62" t="s">
        <v>225</v>
      </c>
      <c r="X1071" s="62" t="s">
        <v>226</v>
      </c>
      <c r="Y1071" s="62">
        <v>41038</v>
      </c>
      <c r="Z1071" s="50">
        <v>80</v>
      </c>
      <c r="AA1071" s="126">
        <v>1125</v>
      </c>
      <c r="AB1071" s="50" t="s">
        <v>66</v>
      </c>
      <c r="AC1071" s="126">
        <v>115578.59</v>
      </c>
      <c r="AD1071" s="50" t="s">
        <v>262</v>
      </c>
      <c r="AE1071" s="58" t="s">
        <v>255</v>
      </c>
      <c r="AF1071" s="58" t="s">
        <v>236</v>
      </c>
      <c r="AG1071" s="50" t="s">
        <v>229</v>
      </c>
      <c r="AH1071" s="50">
        <v>91.5</v>
      </c>
      <c r="AI1071" s="50">
        <v>194.8</v>
      </c>
      <c r="AJ1071" s="50">
        <v>286.3</v>
      </c>
      <c r="AK1071" s="58">
        <v>8.08</v>
      </c>
      <c r="AL1071" s="26">
        <v>0.31959483059727556</v>
      </c>
      <c r="AM1071" s="56" t="s">
        <v>230</v>
      </c>
      <c r="AN1071" s="50" t="s">
        <v>231</v>
      </c>
      <c r="AO1071" s="50" t="s">
        <v>232</v>
      </c>
      <c r="AP1071" s="63" t="s">
        <v>16963</v>
      </c>
      <c r="AQ1071" s="27" t="str">
        <f t="shared" si="41"/>
        <v>Record Complete</v>
      </c>
      <c r="AR1071" s="54"/>
      <c r="AS1071" s="5" t="str">
        <f t="shared" si="42"/>
        <v/>
      </c>
      <c r="AT1071" t="s">
        <v>17200</v>
      </c>
    </row>
    <row r="1072" spans="1:46" ht="15.75" thickBot="1" x14ac:dyDescent="0.3">
      <c r="A1072" s="30" t="s">
        <v>649</v>
      </c>
      <c r="B1072" s="32">
        <v>8551</v>
      </c>
      <c r="C1072" s="32" t="s">
        <v>213</v>
      </c>
      <c r="D1072" s="32" t="s">
        <v>247</v>
      </c>
      <c r="E1072" s="51" t="str">
        <f ca="1">IF(ISERROR(INDIRECT(CONCATENATE("FIPs_codes!",ADDRESS((MATCH($D1072,INDIRECT($C1072),0)+MATCH($C1072,FIPs_codes!$G$1:$G$3296,0)-1),COLUMN(FIPs_codes!A1070))))),"",INDIRECT(CONCATENATE("FIPs_codes!",ADDRESS((MATCH($D1072,INDIRECT($C1072),0)+MATCH($C1072,FIPs_codes!$G$1:$G$3296,0)-1),COLUMN(FIPs_codes!A1070)))))</f>
        <v>40003</v>
      </c>
      <c r="F1072" s="51">
        <f ca="1">IF(ISERROR(INDIRECT(CONCATENATE("FIPs_codes!",ADDRESS((MATCH($D1072,INDIRECT($C1072),0)+MATCH($C1072,FIPs_codes!$G$1:$G$3296,0)-1),COLUMN(FIPs_codes!C1070))))),"",INDIRECT(CONCATENATE("FIPs_codes!",ADDRESS((MATCH($D1072,INDIRECT($C1072),0)+MATCH($C1072,FIPs_codes!$G$1:$G$3296,0)-1),COLUMN(FIPs_codes!C1070)))))</f>
        <v>6</v>
      </c>
      <c r="G1072" s="34" t="s">
        <v>216</v>
      </c>
      <c r="H1072" s="34" t="s">
        <v>217</v>
      </c>
      <c r="I1072" s="36" t="s">
        <v>650</v>
      </c>
      <c r="J1072" s="38" t="s">
        <v>219</v>
      </c>
      <c r="K1072" s="32" t="s">
        <v>78</v>
      </c>
      <c r="L1072" s="32" t="s">
        <v>220</v>
      </c>
      <c r="M1072" s="32" t="s">
        <v>57</v>
      </c>
      <c r="N1072" s="40" t="s">
        <v>651</v>
      </c>
      <c r="O1072" s="40">
        <v>1996</v>
      </c>
      <c r="P1072" s="40" t="s">
        <v>288</v>
      </c>
      <c r="Q1072" s="125">
        <v>1340</v>
      </c>
      <c r="R1072" s="32" t="s">
        <v>60</v>
      </c>
      <c r="S1072" s="42" t="s">
        <v>60</v>
      </c>
      <c r="T1072" s="30" t="s">
        <v>652</v>
      </c>
      <c r="U1072" s="32" t="s">
        <v>134</v>
      </c>
      <c r="V1072" s="40" t="s">
        <v>653</v>
      </c>
      <c r="W1072" s="44" t="s">
        <v>225</v>
      </c>
      <c r="X1072" s="44" t="s">
        <v>226</v>
      </c>
      <c r="Y1072" s="44">
        <v>41038</v>
      </c>
      <c r="Z1072" s="32">
        <v>80</v>
      </c>
      <c r="AA1072" s="125">
        <v>1125</v>
      </c>
      <c r="AB1072" s="32" t="s">
        <v>66</v>
      </c>
      <c r="AC1072" s="125">
        <v>115578.59</v>
      </c>
      <c r="AD1072" s="32" t="s">
        <v>262</v>
      </c>
      <c r="AE1072" s="40" t="s">
        <v>255</v>
      </c>
      <c r="AF1072" s="40" t="s">
        <v>236</v>
      </c>
      <c r="AG1072" s="32" t="s">
        <v>229</v>
      </c>
      <c r="AH1072" s="32">
        <v>104.3</v>
      </c>
      <c r="AI1072" s="32">
        <v>200.6</v>
      </c>
      <c r="AJ1072" s="32">
        <v>304.89999999999998</v>
      </c>
      <c r="AK1072" s="40">
        <v>8</v>
      </c>
      <c r="AL1072" s="26">
        <v>0.34207937028533947</v>
      </c>
      <c r="AM1072" s="38" t="s">
        <v>230</v>
      </c>
      <c r="AN1072" s="32" t="s">
        <v>231</v>
      </c>
      <c r="AO1072" s="32" t="s">
        <v>232</v>
      </c>
      <c r="AP1072" s="63" t="s">
        <v>16963</v>
      </c>
      <c r="AQ1072" s="27" t="str">
        <f t="shared" si="41"/>
        <v>Record Complete</v>
      </c>
      <c r="AR1072" s="36"/>
      <c r="AS1072" s="5" t="str">
        <f t="shared" si="42"/>
        <v/>
      </c>
      <c r="AT1072" t="s">
        <v>17200</v>
      </c>
    </row>
    <row r="1073" spans="1:46" ht="15.75" thickBot="1" x14ac:dyDescent="0.3">
      <c r="A1073" s="29" t="s">
        <v>649</v>
      </c>
      <c r="B1073" s="31">
        <v>8551</v>
      </c>
      <c r="C1073" s="31" t="s">
        <v>213</v>
      </c>
      <c r="D1073" s="31" t="s">
        <v>247</v>
      </c>
      <c r="E1073" s="51" t="str">
        <f ca="1">IF(ISERROR(INDIRECT(CONCATENATE("FIPs_codes!",ADDRESS((MATCH($D1073,INDIRECT($C1073),0)+MATCH($C1073,FIPs_codes!$G$1:$G$3296,0)-1),COLUMN(FIPs_codes!A1071))))),"",INDIRECT(CONCATENATE("FIPs_codes!",ADDRESS((MATCH($D1073,INDIRECT($C1073),0)+MATCH($C1073,FIPs_codes!$G$1:$G$3296,0)-1),COLUMN(FIPs_codes!A1071)))))</f>
        <v>40003</v>
      </c>
      <c r="F1073" s="51">
        <f ca="1">IF(ISERROR(INDIRECT(CONCATENATE("FIPs_codes!",ADDRESS((MATCH($D1073,INDIRECT($C1073),0)+MATCH($C1073,FIPs_codes!$G$1:$G$3296,0)-1),COLUMN(FIPs_codes!C1071))))),"",INDIRECT(CONCATENATE("FIPs_codes!",ADDRESS((MATCH($D1073,INDIRECT($C1073),0)+MATCH($C1073,FIPs_codes!$G$1:$G$3296,0)-1),COLUMN(FIPs_codes!C1071)))))</f>
        <v>6</v>
      </c>
      <c r="G1073" s="33" t="s">
        <v>216</v>
      </c>
      <c r="H1073" s="33" t="s">
        <v>217</v>
      </c>
      <c r="I1073" s="35" t="s">
        <v>650</v>
      </c>
      <c r="J1073" s="37" t="s">
        <v>219</v>
      </c>
      <c r="K1073" s="31" t="s">
        <v>78</v>
      </c>
      <c r="L1073" s="31" t="s">
        <v>220</v>
      </c>
      <c r="M1073" s="31" t="s">
        <v>57</v>
      </c>
      <c r="N1073" s="39" t="s">
        <v>651</v>
      </c>
      <c r="O1073" s="39">
        <v>1996</v>
      </c>
      <c r="P1073" s="39" t="s">
        <v>288</v>
      </c>
      <c r="Q1073" s="240">
        <v>1340</v>
      </c>
      <c r="R1073" s="31" t="s">
        <v>60</v>
      </c>
      <c r="S1073" s="41" t="s">
        <v>60</v>
      </c>
      <c r="T1073" s="29" t="s">
        <v>652</v>
      </c>
      <c r="U1073" s="31" t="s">
        <v>134</v>
      </c>
      <c r="V1073" s="39" t="s">
        <v>653</v>
      </c>
      <c r="W1073" s="43" t="s">
        <v>225</v>
      </c>
      <c r="X1073" s="43" t="s">
        <v>226</v>
      </c>
      <c r="Y1073" s="43">
        <v>41038</v>
      </c>
      <c r="Z1073" s="31">
        <v>80</v>
      </c>
      <c r="AA1073" s="240">
        <v>1125</v>
      </c>
      <c r="AB1073" s="31" t="s">
        <v>66</v>
      </c>
      <c r="AC1073" s="240">
        <v>115578.59</v>
      </c>
      <c r="AD1073" s="31" t="s">
        <v>262</v>
      </c>
      <c r="AE1073" s="39" t="s">
        <v>255</v>
      </c>
      <c r="AF1073" s="39" t="s">
        <v>236</v>
      </c>
      <c r="AG1073" s="31" t="s">
        <v>229</v>
      </c>
      <c r="AH1073" s="31">
        <v>101.5</v>
      </c>
      <c r="AI1073" s="31">
        <v>208.3</v>
      </c>
      <c r="AJ1073" s="31">
        <v>309.8</v>
      </c>
      <c r="AK1073" s="39">
        <v>8</v>
      </c>
      <c r="AL1073" s="26">
        <v>0.32763072950290506</v>
      </c>
      <c r="AM1073" s="37" t="s">
        <v>230</v>
      </c>
      <c r="AN1073" s="31" t="s">
        <v>231</v>
      </c>
      <c r="AO1073" s="31" t="s">
        <v>232</v>
      </c>
      <c r="AP1073" s="63" t="s">
        <v>16963</v>
      </c>
      <c r="AQ1073" s="27" t="str">
        <f t="shared" si="41"/>
        <v>Record Complete</v>
      </c>
      <c r="AR1073" s="35"/>
      <c r="AS1073" s="5" t="str">
        <f t="shared" si="42"/>
        <v/>
      </c>
      <c r="AT1073" t="s">
        <v>17200</v>
      </c>
    </row>
    <row r="1074" spans="1:46" ht="15.75" thickBot="1" x14ac:dyDescent="0.3">
      <c r="A1074" s="30" t="s">
        <v>649</v>
      </c>
      <c r="B1074" s="32">
        <v>8551</v>
      </c>
      <c r="C1074" s="32" t="s">
        <v>213</v>
      </c>
      <c r="D1074" s="32" t="s">
        <v>247</v>
      </c>
      <c r="E1074" s="51" t="str">
        <f ca="1">IF(ISERROR(INDIRECT(CONCATENATE("FIPs_codes!",ADDRESS((MATCH($D1074,INDIRECT($C1074),0)+MATCH($C1074,FIPs_codes!$G$1:$G$3296,0)-1),COLUMN(FIPs_codes!A1072))))),"",INDIRECT(CONCATENATE("FIPs_codes!",ADDRESS((MATCH($D1074,INDIRECT($C1074),0)+MATCH($C1074,FIPs_codes!$G$1:$G$3296,0)-1),COLUMN(FIPs_codes!A1072)))))</f>
        <v>40003</v>
      </c>
      <c r="F1074" s="51">
        <f ca="1">IF(ISERROR(INDIRECT(CONCATENATE("FIPs_codes!",ADDRESS((MATCH($D1074,INDIRECT($C1074),0)+MATCH($C1074,FIPs_codes!$G$1:$G$3296,0)-1),COLUMN(FIPs_codes!C1072))))),"",INDIRECT(CONCATENATE("FIPs_codes!",ADDRESS((MATCH($D1074,INDIRECT($C1074),0)+MATCH($C1074,FIPs_codes!$G$1:$G$3296,0)-1),COLUMN(FIPs_codes!C1072)))))</f>
        <v>6</v>
      </c>
      <c r="G1074" s="34" t="s">
        <v>216</v>
      </c>
      <c r="H1074" s="34" t="s">
        <v>217</v>
      </c>
      <c r="I1074" s="36" t="s">
        <v>650</v>
      </c>
      <c r="J1074" s="38" t="s">
        <v>219</v>
      </c>
      <c r="K1074" s="32" t="s">
        <v>78</v>
      </c>
      <c r="L1074" s="32" t="s">
        <v>220</v>
      </c>
      <c r="M1074" s="32" t="s">
        <v>57</v>
      </c>
      <c r="N1074" s="40" t="s">
        <v>651</v>
      </c>
      <c r="O1074" s="40">
        <v>2004</v>
      </c>
      <c r="P1074" s="40" t="s">
        <v>286</v>
      </c>
      <c r="Q1074" s="125">
        <v>1340</v>
      </c>
      <c r="R1074" s="32" t="s">
        <v>60</v>
      </c>
      <c r="S1074" s="42" t="s">
        <v>60</v>
      </c>
      <c r="T1074" s="30" t="s">
        <v>652</v>
      </c>
      <c r="U1074" s="32" t="s">
        <v>134</v>
      </c>
      <c r="V1074" s="40" t="s">
        <v>654</v>
      </c>
      <c r="W1074" s="44" t="s">
        <v>225</v>
      </c>
      <c r="X1074" s="44" t="s">
        <v>226</v>
      </c>
      <c r="Y1074" s="44">
        <v>41083</v>
      </c>
      <c r="Z1074" s="32">
        <v>69</v>
      </c>
      <c r="AA1074" s="125">
        <v>1125</v>
      </c>
      <c r="AB1074" s="32" t="s">
        <v>66</v>
      </c>
      <c r="AC1074" s="125">
        <v>115154.84</v>
      </c>
      <c r="AD1074" s="32" t="s">
        <v>262</v>
      </c>
      <c r="AE1074" s="40" t="s">
        <v>255</v>
      </c>
      <c r="AF1074" s="40" t="s">
        <v>236</v>
      </c>
      <c r="AG1074" s="32" t="s">
        <v>229</v>
      </c>
      <c r="AH1074" s="32">
        <v>3.9</v>
      </c>
      <c r="AI1074" s="32">
        <v>175.8</v>
      </c>
      <c r="AJ1074" s="32">
        <v>179.70000000000002</v>
      </c>
      <c r="AK1074" s="40">
        <v>9.3000000000000007</v>
      </c>
      <c r="AL1074" s="26">
        <v>2.1702838063439062E-2</v>
      </c>
      <c r="AM1074" s="38" t="s">
        <v>230</v>
      </c>
      <c r="AN1074" s="32" t="s">
        <v>231</v>
      </c>
      <c r="AO1074" s="32" t="s">
        <v>232</v>
      </c>
      <c r="AP1074" s="63" t="s">
        <v>16963</v>
      </c>
      <c r="AQ1074" s="27" t="str">
        <f t="shared" si="41"/>
        <v>Record Complete</v>
      </c>
      <c r="AR1074" s="36"/>
      <c r="AS1074" s="5" t="str">
        <f t="shared" si="42"/>
        <v/>
      </c>
      <c r="AT1074" t="s">
        <v>17200</v>
      </c>
    </row>
    <row r="1075" spans="1:46" ht="15.75" thickBot="1" x14ac:dyDescent="0.3">
      <c r="A1075" s="29" t="s">
        <v>649</v>
      </c>
      <c r="B1075" s="31">
        <v>8551</v>
      </c>
      <c r="C1075" s="31" t="s">
        <v>213</v>
      </c>
      <c r="D1075" s="31" t="s">
        <v>247</v>
      </c>
      <c r="E1075" s="51" t="str">
        <f ca="1">IF(ISERROR(INDIRECT(CONCATENATE("FIPs_codes!",ADDRESS((MATCH($D1075,INDIRECT($C1075),0)+MATCH($C1075,FIPs_codes!$G$1:$G$3296,0)-1),COLUMN(FIPs_codes!A1073))))),"",INDIRECT(CONCATENATE("FIPs_codes!",ADDRESS((MATCH($D1075,INDIRECT($C1075),0)+MATCH($C1075,FIPs_codes!$G$1:$G$3296,0)-1),COLUMN(FIPs_codes!A1073)))))</f>
        <v>40003</v>
      </c>
      <c r="F1075" s="51">
        <f ca="1">IF(ISERROR(INDIRECT(CONCATENATE("FIPs_codes!",ADDRESS((MATCH($D1075,INDIRECT($C1075),0)+MATCH($C1075,FIPs_codes!$G$1:$G$3296,0)-1),COLUMN(FIPs_codes!C1073))))),"",INDIRECT(CONCATENATE("FIPs_codes!",ADDRESS((MATCH($D1075,INDIRECT($C1075),0)+MATCH($C1075,FIPs_codes!$G$1:$G$3296,0)-1),COLUMN(FIPs_codes!C1073)))))</f>
        <v>6</v>
      </c>
      <c r="G1075" s="33" t="s">
        <v>216</v>
      </c>
      <c r="H1075" s="33" t="s">
        <v>217</v>
      </c>
      <c r="I1075" s="35" t="s">
        <v>650</v>
      </c>
      <c r="J1075" s="37" t="s">
        <v>219</v>
      </c>
      <c r="K1075" s="31" t="s">
        <v>78</v>
      </c>
      <c r="L1075" s="31" t="s">
        <v>220</v>
      </c>
      <c r="M1075" s="31" t="s">
        <v>57</v>
      </c>
      <c r="N1075" s="39" t="s">
        <v>651</v>
      </c>
      <c r="O1075" s="39">
        <v>2004</v>
      </c>
      <c r="P1075" s="39" t="s">
        <v>286</v>
      </c>
      <c r="Q1075" s="240">
        <v>1340</v>
      </c>
      <c r="R1075" s="31" t="s">
        <v>60</v>
      </c>
      <c r="S1075" s="41" t="s">
        <v>60</v>
      </c>
      <c r="T1075" s="29" t="s">
        <v>652</v>
      </c>
      <c r="U1075" s="31" t="s">
        <v>134</v>
      </c>
      <c r="V1075" s="39" t="s">
        <v>654</v>
      </c>
      <c r="W1075" s="43" t="s">
        <v>225</v>
      </c>
      <c r="X1075" s="43" t="s">
        <v>226</v>
      </c>
      <c r="Y1075" s="43">
        <v>41083</v>
      </c>
      <c r="Z1075" s="31">
        <v>69</v>
      </c>
      <c r="AA1075" s="240">
        <v>1125</v>
      </c>
      <c r="AB1075" s="31" t="s">
        <v>66</v>
      </c>
      <c r="AC1075" s="240">
        <v>115154.84</v>
      </c>
      <c r="AD1075" s="31" t="s">
        <v>262</v>
      </c>
      <c r="AE1075" s="39" t="s">
        <v>255</v>
      </c>
      <c r="AF1075" s="39" t="s">
        <v>236</v>
      </c>
      <c r="AG1075" s="31" t="s">
        <v>229</v>
      </c>
      <c r="AH1075" s="31">
        <v>3.8</v>
      </c>
      <c r="AI1075" s="31">
        <v>183.61</v>
      </c>
      <c r="AJ1075" s="31">
        <v>187.41000000000003</v>
      </c>
      <c r="AK1075" s="39">
        <v>9.41</v>
      </c>
      <c r="AL1075" s="26">
        <v>2.0276399338349071E-2</v>
      </c>
      <c r="AM1075" s="37" t="s">
        <v>230</v>
      </c>
      <c r="AN1075" s="31" t="s">
        <v>231</v>
      </c>
      <c r="AO1075" s="31" t="s">
        <v>232</v>
      </c>
      <c r="AP1075" s="63" t="s">
        <v>16963</v>
      </c>
      <c r="AQ1075" s="27" t="str">
        <f t="shared" si="41"/>
        <v>Record Complete</v>
      </c>
      <c r="AR1075" s="35"/>
      <c r="AS1075" s="5" t="str">
        <f t="shared" si="42"/>
        <v/>
      </c>
      <c r="AT1075" t="s">
        <v>17200</v>
      </c>
    </row>
    <row r="1076" spans="1:46" ht="15.75" thickBot="1" x14ac:dyDescent="0.3">
      <c r="A1076" s="47" t="s">
        <v>649</v>
      </c>
      <c r="B1076" s="49">
        <v>8551</v>
      </c>
      <c r="C1076" s="49" t="s">
        <v>213</v>
      </c>
      <c r="D1076" s="49" t="s">
        <v>247</v>
      </c>
      <c r="E1076" s="51" t="str">
        <f ca="1">IF(ISERROR(INDIRECT(CONCATENATE("FIPs_codes!",ADDRESS((MATCH($D1076,INDIRECT($C1076),0)+MATCH($C1076,FIPs_codes!$G$1:$G$3296,0)-1),COLUMN(FIPs_codes!A1074))))),"",INDIRECT(CONCATENATE("FIPs_codes!",ADDRESS((MATCH($D1076,INDIRECT($C1076),0)+MATCH($C1076,FIPs_codes!$G$1:$G$3296,0)-1),COLUMN(FIPs_codes!A1074)))))</f>
        <v>40003</v>
      </c>
      <c r="F1076" s="51">
        <f ca="1">IF(ISERROR(INDIRECT(CONCATENATE("FIPs_codes!",ADDRESS((MATCH($D1076,INDIRECT($C1076),0)+MATCH($C1076,FIPs_codes!$G$1:$G$3296,0)-1),COLUMN(FIPs_codes!C1074))))),"",INDIRECT(CONCATENATE("FIPs_codes!",ADDRESS((MATCH($D1076,INDIRECT($C1076),0)+MATCH($C1076,FIPs_codes!$G$1:$G$3296,0)-1),COLUMN(FIPs_codes!C1074)))))</f>
        <v>6</v>
      </c>
      <c r="G1076" s="51" t="s">
        <v>216</v>
      </c>
      <c r="H1076" s="51" t="s">
        <v>217</v>
      </c>
      <c r="I1076" s="53" t="s">
        <v>650</v>
      </c>
      <c r="J1076" s="55" t="s">
        <v>219</v>
      </c>
      <c r="K1076" s="49" t="s">
        <v>78</v>
      </c>
      <c r="L1076" s="49" t="s">
        <v>220</v>
      </c>
      <c r="M1076" s="49" t="s">
        <v>57</v>
      </c>
      <c r="N1076" s="57" t="s">
        <v>651</v>
      </c>
      <c r="O1076" s="57">
        <v>2004</v>
      </c>
      <c r="P1076" s="57" t="s">
        <v>286</v>
      </c>
      <c r="Q1076" s="128">
        <v>1340</v>
      </c>
      <c r="R1076" s="49" t="s">
        <v>60</v>
      </c>
      <c r="S1076" s="59" t="s">
        <v>60</v>
      </c>
      <c r="T1076" s="47" t="s">
        <v>652</v>
      </c>
      <c r="U1076" s="49" t="s">
        <v>134</v>
      </c>
      <c r="V1076" s="57" t="s">
        <v>654</v>
      </c>
      <c r="W1076" s="61" t="s">
        <v>225</v>
      </c>
      <c r="X1076" s="61" t="s">
        <v>226</v>
      </c>
      <c r="Y1076" s="61">
        <v>41083</v>
      </c>
      <c r="Z1076" s="49">
        <v>69</v>
      </c>
      <c r="AA1076" s="128">
        <v>1125</v>
      </c>
      <c r="AB1076" s="49" t="s">
        <v>66</v>
      </c>
      <c r="AC1076" s="128">
        <v>115154.84</v>
      </c>
      <c r="AD1076" s="49" t="s">
        <v>262</v>
      </c>
      <c r="AE1076" s="57" t="s">
        <v>255</v>
      </c>
      <c r="AF1076" s="57" t="s">
        <v>236</v>
      </c>
      <c r="AG1076" s="49" t="s">
        <v>229</v>
      </c>
      <c r="AH1076" s="49">
        <v>4.2</v>
      </c>
      <c r="AI1076" s="49">
        <v>184.6</v>
      </c>
      <c r="AJ1076" s="49">
        <v>188.79999999999998</v>
      </c>
      <c r="AK1076" s="57">
        <v>9.1999999999999993</v>
      </c>
      <c r="AL1076" s="150">
        <v>2.224576271186441E-2</v>
      </c>
      <c r="AM1076" s="55" t="s">
        <v>230</v>
      </c>
      <c r="AN1076" s="49" t="s">
        <v>231</v>
      </c>
      <c r="AO1076" s="49" t="s">
        <v>232</v>
      </c>
      <c r="AP1076" s="63" t="s">
        <v>16963</v>
      </c>
      <c r="AQ1076" s="27" t="str">
        <f t="shared" si="41"/>
        <v>Record Complete</v>
      </c>
      <c r="AR1076" s="53"/>
      <c r="AS1076" s="5" t="str">
        <f t="shared" si="42"/>
        <v/>
      </c>
      <c r="AT1076" t="s">
        <v>17200</v>
      </c>
    </row>
    <row r="1077" spans="1:46" ht="15.75" thickBot="1" x14ac:dyDescent="0.3">
      <c r="A1077" s="29" t="s">
        <v>655</v>
      </c>
      <c r="B1077" s="31">
        <v>8551</v>
      </c>
      <c r="C1077" s="31" t="s">
        <v>213</v>
      </c>
      <c r="D1077" s="31" t="s">
        <v>247</v>
      </c>
      <c r="E1077" s="51" t="str">
        <f ca="1">IF(ISERROR(INDIRECT(CONCATENATE("FIPs_codes!",ADDRESS((MATCH($D1077,INDIRECT($C1077),0)+MATCH($C1077,FIPs_codes!$G$1:$G$3296,0)-1),COLUMN(FIPs_codes!A1075))))),"",INDIRECT(CONCATENATE("FIPs_codes!",ADDRESS((MATCH($D1077,INDIRECT($C1077),0)+MATCH($C1077,FIPs_codes!$G$1:$G$3296,0)-1),COLUMN(FIPs_codes!A1075)))))</f>
        <v>40003</v>
      </c>
      <c r="F1077" s="51">
        <f ca="1">IF(ISERROR(INDIRECT(CONCATENATE("FIPs_codes!",ADDRESS((MATCH($D1077,INDIRECT($C1077),0)+MATCH($C1077,FIPs_codes!$G$1:$G$3296,0)-1),COLUMN(FIPs_codes!C1075))))),"",INDIRECT(CONCATENATE("FIPs_codes!",ADDRESS((MATCH($D1077,INDIRECT($C1077),0)+MATCH($C1077,FIPs_codes!$G$1:$G$3296,0)-1),COLUMN(FIPs_codes!C1075)))))</f>
        <v>6</v>
      </c>
      <c r="G1077" s="31" t="s">
        <v>216</v>
      </c>
      <c r="H1077" s="31" t="s">
        <v>217</v>
      </c>
      <c r="I1077" s="35" t="s">
        <v>656</v>
      </c>
      <c r="J1077" s="37" t="s">
        <v>219</v>
      </c>
      <c r="K1077" s="31" t="s">
        <v>78</v>
      </c>
      <c r="L1077" s="31" t="s">
        <v>220</v>
      </c>
      <c r="M1077" s="31" t="s">
        <v>57</v>
      </c>
      <c r="N1077" s="39" t="s">
        <v>251</v>
      </c>
      <c r="O1077" s="232">
        <v>38881</v>
      </c>
      <c r="P1077" s="39" t="s">
        <v>472</v>
      </c>
      <c r="Q1077" s="31" t="s">
        <v>481</v>
      </c>
      <c r="R1077" s="31" t="s">
        <v>245</v>
      </c>
      <c r="S1077" s="41" t="s">
        <v>60</v>
      </c>
      <c r="T1077" s="29" t="s">
        <v>347</v>
      </c>
      <c r="U1077" s="31" t="s">
        <v>134</v>
      </c>
      <c r="V1077" s="39" t="s">
        <v>653</v>
      </c>
      <c r="W1077" s="43" t="s">
        <v>657</v>
      </c>
      <c r="X1077" s="43" t="s">
        <v>484</v>
      </c>
      <c r="Y1077" s="43">
        <v>41038</v>
      </c>
      <c r="Z1077" s="31">
        <v>82</v>
      </c>
      <c r="AA1077" s="31">
        <v>83.08</v>
      </c>
      <c r="AB1077" s="31" t="s">
        <v>66</v>
      </c>
      <c r="AC1077" s="31">
        <v>118885.32</v>
      </c>
      <c r="AD1077" s="31" t="s">
        <v>262</v>
      </c>
      <c r="AE1077" s="39" t="s">
        <v>255</v>
      </c>
      <c r="AF1077" s="39" t="s">
        <v>68</v>
      </c>
      <c r="AG1077" s="31" t="s">
        <v>658</v>
      </c>
      <c r="AH1077" s="31">
        <v>48.4</v>
      </c>
      <c r="AI1077" s="31">
        <v>208.7</v>
      </c>
      <c r="AJ1077" s="31">
        <v>257.10000000000002</v>
      </c>
      <c r="AK1077" s="39">
        <v>8.14</v>
      </c>
      <c r="AL1077" s="26">
        <v>0.18825359782185921</v>
      </c>
      <c r="AM1077" s="37" t="s">
        <v>230</v>
      </c>
      <c r="AN1077" s="31" t="s">
        <v>486</v>
      </c>
      <c r="AO1077" s="31" t="s">
        <v>487</v>
      </c>
      <c r="AP1077" s="63" t="s">
        <v>488</v>
      </c>
      <c r="AQ1077" s="27" t="str">
        <f t="shared" si="41"/>
        <v>Record Complete</v>
      </c>
      <c r="AR1077" s="54" t="s">
        <v>659</v>
      </c>
      <c r="AS1077" s="5" t="str">
        <f t="shared" si="42"/>
        <v/>
      </c>
      <c r="AT1077" t="s">
        <v>17200</v>
      </c>
    </row>
    <row r="1078" spans="1:46" ht="15.75" thickBot="1" x14ac:dyDescent="0.3">
      <c r="A1078" s="30" t="s">
        <v>655</v>
      </c>
      <c r="B1078" s="32">
        <v>8551</v>
      </c>
      <c r="C1078" s="32" t="s">
        <v>213</v>
      </c>
      <c r="D1078" s="32" t="s">
        <v>247</v>
      </c>
      <c r="E1078" s="51" t="str">
        <f ca="1">IF(ISERROR(INDIRECT(CONCATENATE("FIPs_codes!",ADDRESS((MATCH($D1078,INDIRECT($C1078),0)+MATCH($C1078,FIPs_codes!$G$1:$G$3296,0)-1),COLUMN(FIPs_codes!A1076))))),"",INDIRECT(CONCATENATE("FIPs_codes!",ADDRESS((MATCH($D1078,INDIRECT($C1078),0)+MATCH($C1078,FIPs_codes!$G$1:$G$3296,0)-1),COLUMN(FIPs_codes!A1076)))))</f>
        <v>40003</v>
      </c>
      <c r="F1078" s="51">
        <f ca="1">IF(ISERROR(INDIRECT(CONCATENATE("FIPs_codes!",ADDRESS((MATCH($D1078,INDIRECT($C1078),0)+MATCH($C1078,FIPs_codes!$G$1:$G$3296,0)-1),COLUMN(FIPs_codes!C1076))))),"",INDIRECT(CONCATENATE("FIPs_codes!",ADDRESS((MATCH($D1078,INDIRECT($C1078),0)+MATCH($C1078,FIPs_codes!$G$1:$G$3296,0)-1),COLUMN(FIPs_codes!C1076)))))</f>
        <v>6</v>
      </c>
      <c r="G1078" s="32" t="s">
        <v>216</v>
      </c>
      <c r="H1078" s="32" t="s">
        <v>217</v>
      </c>
      <c r="I1078" s="36" t="s">
        <v>656</v>
      </c>
      <c r="J1078" s="38" t="s">
        <v>219</v>
      </c>
      <c r="K1078" s="32" t="s">
        <v>78</v>
      </c>
      <c r="L1078" s="32" t="s">
        <v>220</v>
      </c>
      <c r="M1078" s="32" t="s">
        <v>57</v>
      </c>
      <c r="N1078" s="40" t="s">
        <v>251</v>
      </c>
      <c r="O1078" s="231">
        <v>38881</v>
      </c>
      <c r="P1078" s="40" t="s">
        <v>472</v>
      </c>
      <c r="Q1078" s="32" t="s">
        <v>481</v>
      </c>
      <c r="R1078" s="32" t="s">
        <v>245</v>
      </c>
      <c r="S1078" s="42" t="s">
        <v>60</v>
      </c>
      <c r="T1078" s="30" t="s">
        <v>347</v>
      </c>
      <c r="U1078" s="32" t="s">
        <v>134</v>
      </c>
      <c r="V1078" s="40" t="s">
        <v>653</v>
      </c>
      <c r="W1078" s="44" t="s">
        <v>657</v>
      </c>
      <c r="X1078" s="44" t="s">
        <v>484</v>
      </c>
      <c r="Y1078" s="44">
        <v>41038</v>
      </c>
      <c r="Z1078" s="32">
        <v>82</v>
      </c>
      <c r="AA1078" s="32">
        <v>83.08</v>
      </c>
      <c r="AB1078" s="32" t="s">
        <v>66</v>
      </c>
      <c r="AC1078" s="32">
        <v>118885.32</v>
      </c>
      <c r="AD1078" s="32" t="s">
        <v>262</v>
      </c>
      <c r="AE1078" s="40" t="s">
        <v>255</v>
      </c>
      <c r="AF1078" s="40" t="s">
        <v>68</v>
      </c>
      <c r="AG1078" s="32" t="s">
        <v>658</v>
      </c>
      <c r="AH1078" s="32">
        <v>50.9</v>
      </c>
      <c r="AI1078" s="32">
        <v>206.8</v>
      </c>
      <c r="AJ1078" s="32">
        <v>257.7</v>
      </c>
      <c r="AK1078" s="40">
        <v>8.14</v>
      </c>
      <c r="AL1078" s="26">
        <v>0.19751649204501359</v>
      </c>
      <c r="AM1078" s="38" t="s">
        <v>230</v>
      </c>
      <c r="AN1078" s="32" t="s">
        <v>486</v>
      </c>
      <c r="AO1078" s="32" t="s">
        <v>487</v>
      </c>
      <c r="AP1078" s="46" t="s">
        <v>488</v>
      </c>
      <c r="AQ1078" s="27" t="str">
        <f t="shared" si="41"/>
        <v>Record Complete</v>
      </c>
      <c r="AR1078" s="36" t="s">
        <v>659</v>
      </c>
      <c r="AS1078" s="5" t="str">
        <f t="shared" si="42"/>
        <v/>
      </c>
      <c r="AT1078" t="s">
        <v>17200</v>
      </c>
    </row>
    <row r="1079" spans="1:46" ht="15.75" thickBot="1" x14ac:dyDescent="0.3">
      <c r="A1079" s="48" t="s">
        <v>655</v>
      </c>
      <c r="B1079" s="50">
        <v>8551</v>
      </c>
      <c r="C1079" s="50" t="s">
        <v>213</v>
      </c>
      <c r="D1079" s="50" t="s">
        <v>247</v>
      </c>
      <c r="E1079" s="51" t="str">
        <f ca="1">IF(ISERROR(INDIRECT(CONCATENATE("FIPs_codes!",ADDRESS((MATCH($D1079,INDIRECT($C1079),0)+MATCH($C1079,FIPs_codes!$G$1:$G$3296,0)-1),COLUMN(FIPs_codes!A1077))))),"",INDIRECT(CONCATENATE("FIPs_codes!",ADDRESS((MATCH($D1079,INDIRECT($C1079),0)+MATCH($C1079,FIPs_codes!$G$1:$G$3296,0)-1),COLUMN(FIPs_codes!A1077)))))</f>
        <v>40003</v>
      </c>
      <c r="F1079" s="51">
        <f ca="1">IF(ISERROR(INDIRECT(CONCATENATE("FIPs_codes!",ADDRESS((MATCH($D1079,INDIRECT($C1079),0)+MATCH($C1079,FIPs_codes!$G$1:$G$3296,0)-1),COLUMN(FIPs_codes!C1077))))),"",INDIRECT(CONCATENATE("FIPs_codes!",ADDRESS((MATCH($D1079,INDIRECT($C1079),0)+MATCH($C1079,FIPs_codes!$G$1:$G$3296,0)-1),COLUMN(FIPs_codes!C1077)))))</f>
        <v>6</v>
      </c>
      <c r="G1079" s="50" t="s">
        <v>216</v>
      </c>
      <c r="H1079" s="50" t="s">
        <v>217</v>
      </c>
      <c r="I1079" s="54" t="s">
        <v>656</v>
      </c>
      <c r="J1079" s="56" t="s">
        <v>219</v>
      </c>
      <c r="K1079" s="50" t="s">
        <v>78</v>
      </c>
      <c r="L1079" s="50" t="s">
        <v>220</v>
      </c>
      <c r="M1079" s="50" t="s">
        <v>57</v>
      </c>
      <c r="N1079" s="58" t="s">
        <v>251</v>
      </c>
      <c r="O1079" s="66">
        <v>38881</v>
      </c>
      <c r="P1079" s="58" t="s">
        <v>472</v>
      </c>
      <c r="Q1079" s="62" t="s">
        <v>481</v>
      </c>
      <c r="R1079" s="50" t="s">
        <v>245</v>
      </c>
      <c r="S1079" s="60" t="s">
        <v>60</v>
      </c>
      <c r="T1079" s="48" t="s">
        <v>347</v>
      </c>
      <c r="U1079" s="50" t="s">
        <v>134</v>
      </c>
      <c r="V1079" s="58" t="s">
        <v>653</v>
      </c>
      <c r="W1079" s="62" t="s">
        <v>657</v>
      </c>
      <c r="X1079" s="62" t="s">
        <v>484</v>
      </c>
      <c r="Y1079" s="62">
        <v>41038</v>
      </c>
      <c r="Z1079" s="50">
        <v>82</v>
      </c>
      <c r="AA1079" s="50">
        <v>83.08</v>
      </c>
      <c r="AB1079" s="50" t="s">
        <v>66</v>
      </c>
      <c r="AC1079" s="50">
        <v>118885.32</v>
      </c>
      <c r="AD1079" s="50" t="s">
        <v>262</v>
      </c>
      <c r="AE1079" s="58" t="s">
        <v>255</v>
      </c>
      <c r="AF1079" s="58" t="s">
        <v>68</v>
      </c>
      <c r="AG1079" s="50" t="s">
        <v>658</v>
      </c>
      <c r="AH1079" s="50">
        <v>46.17</v>
      </c>
      <c r="AI1079" s="50">
        <v>213</v>
      </c>
      <c r="AJ1079" s="50">
        <v>259.17</v>
      </c>
      <c r="AK1079" s="58">
        <v>8.14</v>
      </c>
      <c r="AL1079" s="26">
        <v>0.17814561870586873</v>
      </c>
      <c r="AM1079" s="56" t="s">
        <v>230</v>
      </c>
      <c r="AN1079" s="50" t="s">
        <v>486</v>
      </c>
      <c r="AO1079" s="50" t="s">
        <v>487</v>
      </c>
      <c r="AP1079" s="46" t="s">
        <v>488</v>
      </c>
      <c r="AQ1079" s="27" t="str">
        <f t="shared" si="41"/>
        <v>Record Complete</v>
      </c>
      <c r="AR1079" s="54" t="s">
        <v>659</v>
      </c>
      <c r="AS1079" s="5" t="str">
        <f t="shared" si="42"/>
        <v/>
      </c>
      <c r="AT1079" t="s">
        <v>17200</v>
      </c>
    </row>
    <row r="1080" spans="1:46" ht="15.75" thickBot="1" x14ac:dyDescent="0.3">
      <c r="A1080" s="47" t="s">
        <v>662</v>
      </c>
      <c r="B1080" s="49">
        <v>8919</v>
      </c>
      <c r="C1080" s="49" t="s">
        <v>213</v>
      </c>
      <c r="D1080" s="49" t="s">
        <v>214</v>
      </c>
      <c r="E1080" s="51" t="str">
        <f ca="1">IF(ISERROR(INDIRECT(CONCATENATE("FIPs_codes!",ADDRESS((MATCH($D1080,INDIRECT($C1080),0)+MATCH($C1080,FIPs_codes!$G$1:$G$3296,0)-1),COLUMN(FIPs_codes!A1078))))),"",INDIRECT(CONCATENATE("FIPs_codes!",ADDRESS((MATCH($D1080,INDIRECT($C1080),0)+MATCH($C1080,FIPs_codes!$G$1:$G$3296,0)-1),COLUMN(FIPs_codes!A1078)))))</f>
        <v>40129</v>
      </c>
      <c r="F1080" s="51">
        <f ca="1">IF(ISERROR(INDIRECT(CONCATENATE("FIPs_codes!",ADDRESS((MATCH($D1080,INDIRECT($C1080),0)+MATCH($C1080,FIPs_codes!$G$1:$G$3296,0)-1),COLUMN(FIPs_codes!C1078))))),"",INDIRECT(CONCATENATE("FIPs_codes!",ADDRESS((MATCH($D1080,INDIRECT($C1080),0)+MATCH($C1080,FIPs_codes!$G$1:$G$3296,0)-1),COLUMN(FIPs_codes!C1078)))))</f>
        <v>6</v>
      </c>
      <c r="G1080" s="49" t="s">
        <v>266</v>
      </c>
      <c r="H1080" s="49" t="s">
        <v>217</v>
      </c>
      <c r="I1080" s="53" t="s">
        <v>663</v>
      </c>
      <c r="J1080" s="55" t="s">
        <v>268</v>
      </c>
      <c r="K1080" s="49" t="s">
        <v>78</v>
      </c>
      <c r="L1080" s="49" t="s">
        <v>269</v>
      </c>
      <c r="M1080" s="49" t="s">
        <v>57</v>
      </c>
      <c r="N1080" s="57" t="s">
        <v>270</v>
      </c>
      <c r="O1080" s="57">
        <v>2006</v>
      </c>
      <c r="P1080" s="57" t="s">
        <v>252</v>
      </c>
      <c r="Q1080" s="49">
        <v>203</v>
      </c>
      <c r="R1080" s="49" t="s">
        <v>60</v>
      </c>
      <c r="S1080" s="59" t="s">
        <v>60</v>
      </c>
      <c r="T1080" s="47" t="s">
        <v>271</v>
      </c>
      <c r="U1080" s="49" t="s">
        <v>134</v>
      </c>
      <c r="V1080" s="57" t="s">
        <v>254</v>
      </c>
      <c r="W1080" s="61" t="s">
        <v>225</v>
      </c>
      <c r="X1080" s="61" t="s">
        <v>65</v>
      </c>
      <c r="Y1080" s="61">
        <v>40989</v>
      </c>
      <c r="Z1080" s="49">
        <v>73</v>
      </c>
      <c r="AA1080" s="49">
        <v>1096</v>
      </c>
      <c r="AB1080" s="49" t="s">
        <v>66</v>
      </c>
      <c r="AC1080" s="49">
        <v>17976</v>
      </c>
      <c r="AD1080" s="49" t="s">
        <v>272</v>
      </c>
      <c r="AE1080" s="57" t="s">
        <v>255</v>
      </c>
      <c r="AF1080" s="57" t="s">
        <v>256</v>
      </c>
      <c r="AG1080" s="49" t="s">
        <v>229</v>
      </c>
      <c r="AH1080" s="49">
        <v>0</v>
      </c>
      <c r="AI1080" s="49">
        <v>4969.6000000000004</v>
      </c>
      <c r="AJ1080" s="49">
        <v>4969.6000000000004</v>
      </c>
      <c r="AK1080" s="57">
        <v>1.5</v>
      </c>
      <c r="AL1080" s="150">
        <v>0</v>
      </c>
      <c r="AM1080" s="55" t="s">
        <v>230</v>
      </c>
      <c r="AN1080" s="49" t="s">
        <v>257</v>
      </c>
      <c r="AO1080" s="49" t="s">
        <v>258</v>
      </c>
      <c r="AP1080" s="63" t="s">
        <v>259</v>
      </c>
      <c r="AQ1080" s="27" t="str">
        <f t="shared" si="41"/>
        <v>Record Complete</v>
      </c>
      <c r="AR1080" s="53" t="s">
        <v>234</v>
      </c>
      <c r="AS1080" s="5" t="str">
        <f t="shared" si="42"/>
        <v/>
      </c>
      <c r="AT1080" t="s">
        <v>17200</v>
      </c>
    </row>
    <row r="1081" spans="1:46" ht="15.75" thickBot="1" x14ac:dyDescent="0.3">
      <c r="A1081" s="29" t="s">
        <v>662</v>
      </c>
      <c r="B1081" s="31">
        <v>8919</v>
      </c>
      <c r="C1081" s="31" t="s">
        <v>213</v>
      </c>
      <c r="D1081" s="31" t="s">
        <v>214</v>
      </c>
      <c r="E1081" s="51" t="str">
        <f ca="1">IF(ISERROR(INDIRECT(CONCATENATE("FIPs_codes!",ADDRESS((MATCH($D1081,INDIRECT($C1081),0)+MATCH($C1081,FIPs_codes!$G$1:$G$3296,0)-1),COLUMN(FIPs_codes!A1079))))),"",INDIRECT(CONCATENATE("FIPs_codes!",ADDRESS((MATCH($D1081,INDIRECT($C1081),0)+MATCH($C1081,FIPs_codes!$G$1:$G$3296,0)-1),COLUMN(FIPs_codes!A1079)))))</f>
        <v>40129</v>
      </c>
      <c r="F1081" s="51">
        <f ca="1">IF(ISERROR(INDIRECT(CONCATENATE("FIPs_codes!",ADDRESS((MATCH($D1081,INDIRECT($C1081),0)+MATCH($C1081,FIPs_codes!$G$1:$G$3296,0)-1),COLUMN(FIPs_codes!C1079))))),"",INDIRECT(CONCATENATE("FIPs_codes!",ADDRESS((MATCH($D1081,INDIRECT($C1081),0)+MATCH($C1081,FIPs_codes!$G$1:$G$3296,0)-1),COLUMN(FIPs_codes!C1079)))))</f>
        <v>6</v>
      </c>
      <c r="G1081" s="31" t="s">
        <v>266</v>
      </c>
      <c r="H1081" s="31" t="s">
        <v>217</v>
      </c>
      <c r="I1081" s="35" t="s">
        <v>663</v>
      </c>
      <c r="J1081" s="37" t="s">
        <v>268</v>
      </c>
      <c r="K1081" s="31" t="s">
        <v>78</v>
      </c>
      <c r="L1081" s="31" t="s">
        <v>269</v>
      </c>
      <c r="M1081" s="31" t="s">
        <v>57</v>
      </c>
      <c r="N1081" s="39" t="s">
        <v>270</v>
      </c>
      <c r="O1081" s="39">
        <v>2006</v>
      </c>
      <c r="P1081" s="39" t="s">
        <v>252</v>
      </c>
      <c r="Q1081" s="31">
        <v>203</v>
      </c>
      <c r="R1081" s="31" t="s">
        <v>60</v>
      </c>
      <c r="S1081" s="41" t="s">
        <v>60</v>
      </c>
      <c r="T1081" s="29" t="s">
        <v>271</v>
      </c>
      <c r="U1081" s="31" t="s">
        <v>134</v>
      </c>
      <c r="V1081" s="39" t="s">
        <v>254</v>
      </c>
      <c r="W1081" s="43" t="s">
        <v>225</v>
      </c>
      <c r="X1081" s="43" t="s">
        <v>65</v>
      </c>
      <c r="Y1081" s="43">
        <v>40989</v>
      </c>
      <c r="Z1081" s="31">
        <v>73</v>
      </c>
      <c r="AA1081" s="31">
        <v>1096</v>
      </c>
      <c r="AB1081" s="31" t="s">
        <v>66</v>
      </c>
      <c r="AC1081" s="31">
        <v>17976</v>
      </c>
      <c r="AD1081" s="31" t="s">
        <v>272</v>
      </c>
      <c r="AE1081" s="39" t="s">
        <v>255</v>
      </c>
      <c r="AF1081" s="39" t="s">
        <v>256</v>
      </c>
      <c r="AG1081" s="31" t="s">
        <v>229</v>
      </c>
      <c r="AH1081" s="31">
        <v>0</v>
      </c>
      <c r="AI1081" s="31">
        <v>5013.8</v>
      </c>
      <c r="AJ1081" s="31">
        <v>5013.8</v>
      </c>
      <c r="AK1081" s="39">
        <v>2.5</v>
      </c>
      <c r="AL1081" s="26">
        <v>0</v>
      </c>
      <c r="AM1081" s="37" t="s">
        <v>230</v>
      </c>
      <c r="AN1081" s="31" t="s">
        <v>257</v>
      </c>
      <c r="AO1081" s="31" t="s">
        <v>258</v>
      </c>
      <c r="AP1081" s="63" t="s">
        <v>259</v>
      </c>
      <c r="AQ1081" s="27" t="str">
        <f t="shared" si="41"/>
        <v>Record Complete</v>
      </c>
      <c r="AR1081" s="35" t="s">
        <v>234</v>
      </c>
      <c r="AS1081" s="5" t="str">
        <f t="shared" si="42"/>
        <v/>
      </c>
      <c r="AT1081" t="s">
        <v>17200</v>
      </c>
    </row>
    <row r="1082" spans="1:46" ht="15.75" thickBot="1" x14ac:dyDescent="0.3">
      <c r="A1082" s="30" t="s">
        <v>662</v>
      </c>
      <c r="B1082" s="32">
        <v>8919</v>
      </c>
      <c r="C1082" s="32" t="s">
        <v>213</v>
      </c>
      <c r="D1082" s="32" t="s">
        <v>214</v>
      </c>
      <c r="E1082" s="51" t="str">
        <f ca="1">IF(ISERROR(INDIRECT(CONCATENATE("FIPs_codes!",ADDRESS((MATCH($D1082,INDIRECT($C1082),0)+MATCH($C1082,FIPs_codes!$G$1:$G$3296,0)-1),COLUMN(FIPs_codes!A1080))))),"",INDIRECT(CONCATENATE("FIPs_codes!",ADDRESS((MATCH($D1082,INDIRECT($C1082),0)+MATCH($C1082,FIPs_codes!$G$1:$G$3296,0)-1),COLUMN(FIPs_codes!A1080)))))</f>
        <v>40129</v>
      </c>
      <c r="F1082" s="51">
        <f ca="1">IF(ISERROR(INDIRECT(CONCATENATE("FIPs_codes!",ADDRESS((MATCH($D1082,INDIRECT($C1082),0)+MATCH($C1082,FIPs_codes!$G$1:$G$3296,0)-1),COLUMN(FIPs_codes!C1080))))),"",INDIRECT(CONCATENATE("FIPs_codes!",ADDRESS((MATCH($D1082,INDIRECT($C1082),0)+MATCH($C1082,FIPs_codes!$G$1:$G$3296,0)-1),COLUMN(FIPs_codes!C1080)))))</f>
        <v>6</v>
      </c>
      <c r="G1082" s="32" t="s">
        <v>266</v>
      </c>
      <c r="H1082" s="32" t="s">
        <v>217</v>
      </c>
      <c r="I1082" s="36" t="s">
        <v>663</v>
      </c>
      <c r="J1082" s="38" t="s">
        <v>268</v>
      </c>
      <c r="K1082" s="32" t="s">
        <v>78</v>
      </c>
      <c r="L1082" s="32" t="s">
        <v>269</v>
      </c>
      <c r="M1082" s="32" t="s">
        <v>57</v>
      </c>
      <c r="N1082" s="40" t="s">
        <v>270</v>
      </c>
      <c r="O1082" s="40">
        <v>2006</v>
      </c>
      <c r="P1082" s="40" t="s">
        <v>252</v>
      </c>
      <c r="Q1082" s="32">
        <v>203</v>
      </c>
      <c r="R1082" s="32" t="s">
        <v>60</v>
      </c>
      <c r="S1082" s="42" t="s">
        <v>60</v>
      </c>
      <c r="T1082" s="30" t="s">
        <v>271</v>
      </c>
      <c r="U1082" s="32" t="s">
        <v>134</v>
      </c>
      <c r="V1082" s="40" t="s">
        <v>254</v>
      </c>
      <c r="W1082" s="44" t="s">
        <v>225</v>
      </c>
      <c r="X1082" s="44" t="s">
        <v>65</v>
      </c>
      <c r="Y1082" s="44">
        <v>40989</v>
      </c>
      <c r="Z1082" s="32">
        <v>73</v>
      </c>
      <c r="AA1082" s="32">
        <v>1096</v>
      </c>
      <c r="AB1082" s="32" t="s">
        <v>66</v>
      </c>
      <c r="AC1082" s="32">
        <v>17976</v>
      </c>
      <c r="AD1082" s="32" t="s">
        <v>272</v>
      </c>
      <c r="AE1082" s="40" t="s">
        <v>255</v>
      </c>
      <c r="AF1082" s="40" t="s">
        <v>256</v>
      </c>
      <c r="AG1082" s="32" t="s">
        <v>229</v>
      </c>
      <c r="AH1082" s="32">
        <v>0</v>
      </c>
      <c r="AI1082" s="32">
        <v>5269</v>
      </c>
      <c r="AJ1082" s="32">
        <v>5269</v>
      </c>
      <c r="AK1082" s="40">
        <v>2.4</v>
      </c>
      <c r="AL1082" s="26">
        <v>0</v>
      </c>
      <c r="AM1082" s="38" t="s">
        <v>230</v>
      </c>
      <c r="AN1082" s="32" t="s">
        <v>257</v>
      </c>
      <c r="AO1082" s="32" t="s">
        <v>258</v>
      </c>
      <c r="AP1082" s="63" t="s">
        <v>259</v>
      </c>
      <c r="AQ1082" s="27" t="str">
        <f t="shared" si="41"/>
        <v>Record Complete</v>
      </c>
      <c r="AR1082" s="36" t="s">
        <v>234</v>
      </c>
      <c r="AS1082" s="5" t="str">
        <f t="shared" si="42"/>
        <v/>
      </c>
      <c r="AT1082" t="s">
        <v>17200</v>
      </c>
    </row>
    <row r="1083" spans="1:46" ht="15.75" thickBot="1" x14ac:dyDescent="0.3">
      <c r="A1083" s="29" t="s">
        <v>664</v>
      </c>
      <c r="B1083" s="31">
        <v>1686</v>
      </c>
      <c r="C1083" s="31" t="s">
        <v>213</v>
      </c>
      <c r="D1083" s="31" t="s">
        <v>290</v>
      </c>
      <c r="E1083" s="51" t="str">
        <f ca="1">IF(ISERROR(INDIRECT(CONCATENATE("FIPs_codes!",ADDRESS((MATCH($D1083,INDIRECT($C1083),0)+MATCH($C1083,FIPs_codes!$G$1:$G$3296,0)-1),COLUMN(FIPs_codes!A1081))))),"",INDIRECT(CONCATENATE("FIPs_codes!",ADDRESS((MATCH($D1083,INDIRECT($C1083),0)+MATCH($C1083,FIPs_codes!$G$1:$G$3296,0)-1),COLUMN(FIPs_codes!A1081)))))</f>
        <v>40151</v>
      </c>
      <c r="F1083" s="51">
        <f ca="1">IF(ISERROR(INDIRECT(CONCATENATE("FIPs_codes!",ADDRESS((MATCH($D1083,INDIRECT($C1083),0)+MATCH($C1083,FIPs_codes!$G$1:$G$3296,0)-1),COLUMN(FIPs_codes!C1081))))),"",INDIRECT(CONCATENATE("FIPs_codes!",ADDRESS((MATCH($D1083,INDIRECT($C1083),0)+MATCH($C1083,FIPs_codes!$G$1:$G$3296,0)-1),COLUMN(FIPs_codes!C1081)))))</f>
        <v>6</v>
      </c>
      <c r="G1083" s="31" t="s">
        <v>249</v>
      </c>
      <c r="H1083" s="31" t="s">
        <v>217</v>
      </c>
      <c r="I1083" s="35" t="s">
        <v>665</v>
      </c>
      <c r="J1083" s="37" t="s">
        <v>219</v>
      </c>
      <c r="K1083" s="31" t="s">
        <v>78</v>
      </c>
      <c r="L1083" s="31" t="s">
        <v>220</v>
      </c>
      <c r="M1083" s="31" t="s">
        <v>57</v>
      </c>
      <c r="N1083" s="39" t="s">
        <v>293</v>
      </c>
      <c r="O1083" s="39">
        <v>2008</v>
      </c>
      <c r="P1083" s="39" t="s">
        <v>382</v>
      </c>
      <c r="Q1083" s="31">
        <v>1775</v>
      </c>
      <c r="R1083" s="31" t="s">
        <v>245</v>
      </c>
      <c r="S1083" s="41" t="s">
        <v>60</v>
      </c>
      <c r="T1083" s="29" t="s">
        <v>253</v>
      </c>
      <c r="U1083" s="31" t="s">
        <v>134</v>
      </c>
      <c r="V1083" s="39" t="s">
        <v>254</v>
      </c>
      <c r="W1083" s="43" t="s">
        <v>225</v>
      </c>
      <c r="X1083" s="43" t="s">
        <v>65</v>
      </c>
      <c r="Y1083" s="43">
        <v>40185</v>
      </c>
      <c r="Z1083" s="31">
        <v>100</v>
      </c>
      <c r="AA1083" s="31">
        <v>867</v>
      </c>
      <c r="AB1083" s="31" t="s">
        <v>66</v>
      </c>
      <c r="AC1083" s="31">
        <v>218570</v>
      </c>
      <c r="AD1083" s="31" t="s">
        <v>262</v>
      </c>
      <c r="AE1083" s="39" t="s">
        <v>255</v>
      </c>
      <c r="AF1083" s="39" t="s">
        <v>256</v>
      </c>
      <c r="AG1083" s="31" t="s">
        <v>229</v>
      </c>
      <c r="AH1083" s="31">
        <v>0</v>
      </c>
      <c r="AI1083" s="31">
        <v>77.95</v>
      </c>
      <c r="AJ1083" s="31">
        <v>78</v>
      </c>
      <c r="AK1083" s="39">
        <v>11.8</v>
      </c>
      <c r="AL1083" s="26">
        <v>0</v>
      </c>
      <c r="AM1083" s="37" t="s">
        <v>230</v>
      </c>
      <c r="AN1083" s="31" t="s">
        <v>257</v>
      </c>
      <c r="AO1083" s="31" t="s">
        <v>258</v>
      </c>
      <c r="AP1083" s="63" t="s">
        <v>259</v>
      </c>
      <c r="AQ1083" s="27" t="str">
        <f t="shared" si="41"/>
        <v>Record Complete</v>
      </c>
      <c r="AR1083" s="35" t="s">
        <v>234</v>
      </c>
      <c r="AS1083" s="5" t="str">
        <f t="shared" si="42"/>
        <v/>
      </c>
      <c r="AT1083" t="s">
        <v>17200</v>
      </c>
    </row>
    <row r="1084" spans="1:46" ht="15.75" thickBot="1" x14ac:dyDescent="0.3">
      <c r="A1084" s="30" t="s">
        <v>664</v>
      </c>
      <c r="B1084" s="32">
        <v>1686</v>
      </c>
      <c r="C1084" s="32" t="s">
        <v>213</v>
      </c>
      <c r="D1084" s="32" t="s">
        <v>290</v>
      </c>
      <c r="E1084" s="51" t="str">
        <f ca="1">IF(ISERROR(INDIRECT(CONCATENATE("FIPs_codes!",ADDRESS((MATCH($D1084,INDIRECT($C1084),0)+MATCH($C1084,FIPs_codes!$G$1:$G$3296,0)-1),COLUMN(FIPs_codes!A1082))))),"",INDIRECT(CONCATENATE("FIPs_codes!",ADDRESS((MATCH($D1084,INDIRECT($C1084),0)+MATCH($C1084,FIPs_codes!$G$1:$G$3296,0)-1),COLUMN(FIPs_codes!A1082)))))</f>
        <v>40151</v>
      </c>
      <c r="F1084" s="51">
        <f ca="1">IF(ISERROR(INDIRECT(CONCATENATE("FIPs_codes!",ADDRESS((MATCH($D1084,INDIRECT($C1084),0)+MATCH($C1084,FIPs_codes!$G$1:$G$3296,0)-1),COLUMN(FIPs_codes!C1082))))),"",INDIRECT(CONCATENATE("FIPs_codes!",ADDRESS((MATCH($D1084,INDIRECT($C1084),0)+MATCH($C1084,FIPs_codes!$G$1:$G$3296,0)-1),COLUMN(FIPs_codes!C1082)))))</f>
        <v>6</v>
      </c>
      <c r="G1084" s="32" t="s">
        <v>249</v>
      </c>
      <c r="H1084" s="32" t="s">
        <v>217</v>
      </c>
      <c r="I1084" s="36" t="s">
        <v>665</v>
      </c>
      <c r="J1084" s="38" t="s">
        <v>219</v>
      </c>
      <c r="K1084" s="32" t="s">
        <v>78</v>
      </c>
      <c r="L1084" s="32" t="s">
        <v>220</v>
      </c>
      <c r="M1084" s="32" t="s">
        <v>57</v>
      </c>
      <c r="N1084" s="40" t="s">
        <v>293</v>
      </c>
      <c r="O1084" s="40">
        <v>2008</v>
      </c>
      <c r="P1084" s="40" t="s">
        <v>382</v>
      </c>
      <c r="Q1084" s="32">
        <v>1775</v>
      </c>
      <c r="R1084" s="32" t="s">
        <v>245</v>
      </c>
      <c r="S1084" s="42" t="s">
        <v>60</v>
      </c>
      <c r="T1084" s="30" t="s">
        <v>253</v>
      </c>
      <c r="U1084" s="32" t="s">
        <v>134</v>
      </c>
      <c r="V1084" s="40" t="s">
        <v>254</v>
      </c>
      <c r="W1084" s="44" t="s">
        <v>225</v>
      </c>
      <c r="X1084" s="44" t="s">
        <v>65</v>
      </c>
      <c r="Y1084" s="44">
        <v>40185</v>
      </c>
      <c r="Z1084" s="32">
        <v>100</v>
      </c>
      <c r="AA1084" s="32">
        <v>867</v>
      </c>
      <c r="AB1084" s="32" t="s">
        <v>66</v>
      </c>
      <c r="AC1084" s="32">
        <v>218570</v>
      </c>
      <c r="AD1084" s="32" t="s">
        <v>262</v>
      </c>
      <c r="AE1084" s="40" t="s">
        <v>255</v>
      </c>
      <c r="AF1084" s="40" t="s">
        <v>256</v>
      </c>
      <c r="AG1084" s="32" t="s">
        <v>229</v>
      </c>
      <c r="AH1084" s="32">
        <v>0</v>
      </c>
      <c r="AI1084" s="32">
        <v>78.099999999999994</v>
      </c>
      <c r="AJ1084" s="32">
        <v>78.150000000000006</v>
      </c>
      <c r="AK1084" s="40">
        <v>11.81</v>
      </c>
      <c r="AL1084" s="26">
        <v>0</v>
      </c>
      <c r="AM1084" s="38" t="s">
        <v>230</v>
      </c>
      <c r="AN1084" s="32" t="s">
        <v>257</v>
      </c>
      <c r="AO1084" s="32" t="s">
        <v>258</v>
      </c>
      <c r="AP1084" s="63" t="s">
        <v>259</v>
      </c>
      <c r="AQ1084" s="27" t="str">
        <f t="shared" si="41"/>
        <v>Record Complete</v>
      </c>
      <c r="AR1084" s="36" t="s">
        <v>234</v>
      </c>
      <c r="AS1084" s="5" t="str">
        <f t="shared" si="42"/>
        <v/>
      </c>
      <c r="AT1084" t="s">
        <v>17200</v>
      </c>
    </row>
    <row r="1085" spans="1:46" ht="15.75" thickBot="1" x14ac:dyDescent="0.3">
      <c r="A1085" s="48" t="s">
        <v>664</v>
      </c>
      <c r="B1085" s="50">
        <v>1686</v>
      </c>
      <c r="C1085" s="50" t="s">
        <v>213</v>
      </c>
      <c r="D1085" s="50" t="s">
        <v>290</v>
      </c>
      <c r="E1085" s="51" t="str">
        <f ca="1">IF(ISERROR(INDIRECT(CONCATENATE("FIPs_codes!",ADDRESS((MATCH($D1085,INDIRECT($C1085),0)+MATCH($C1085,FIPs_codes!$G$1:$G$3296,0)-1),COLUMN(FIPs_codes!A1083))))),"",INDIRECT(CONCATENATE("FIPs_codes!",ADDRESS((MATCH($D1085,INDIRECT($C1085),0)+MATCH($C1085,FIPs_codes!$G$1:$G$3296,0)-1),COLUMN(FIPs_codes!A1083)))))</f>
        <v>40151</v>
      </c>
      <c r="F1085" s="51">
        <f ca="1">IF(ISERROR(INDIRECT(CONCATENATE("FIPs_codes!",ADDRESS((MATCH($D1085,INDIRECT($C1085),0)+MATCH($C1085,FIPs_codes!$G$1:$G$3296,0)-1),COLUMN(FIPs_codes!C1083))))),"",INDIRECT(CONCATENATE("FIPs_codes!",ADDRESS((MATCH($D1085,INDIRECT($C1085),0)+MATCH($C1085,FIPs_codes!$G$1:$G$3296,0)-1),COLUMN(FIPs_codes!C1083)))))</f>
        <v>6</v>
      </c>
      <c r="G1085" s="50" t="s">
        <v>249</v>
      </c>
      <c r="H1085" s="50" t="s">
        <v>217</v>
      </c>
      <c r="I1085" s="54" t="s">
        <v>665</v>
      </c>
      <c r="J1085" s="56" t="s">
        <v>219</v>
      </c>
      <c r="K1085" s="50" t="s">
        <v>78</v>
      </c>
      <c r="L1085" s="50" t="s">
        <v>220</v>
      </c>
      <c r="M1085" s="50" t="s">
        <v>57</v>
      </c>
      <c r="N1085" s="58" t="s">
        <v>293</v>
      </c>
      <c r="O1085" s="58">
        <v>2008</v>
      </c>
      <c r="P1085" s="58" t="s">
        <v>382</v>
      </c>
      <c r="Q1085" s="50">
        <v>1775</v>
      </c>
      <c r="R1085" s="50" t="s">
        <v>245</v>
      </c>
      <c r="S1085" s="60" t="s">
        <v>60</v>
      </c>
      <c r="T1085" s="48" t="s">
        <v>253</v>
      </c>
      <c r="U1085" s="50" t="s">
        <v>134</v>
      </c>
      <c r="V1085" s="58" t="s">
        <v>254</v>
      </c>
      <c r="W1085" s="62" t="s">
        <v>225</v>
      </c>
      <c r="X1085" s="62" t="s">
        <v>65</v>
      </c>
      <c r="Y1085" s="62">
        <v>40185</v>
      </c>
      <c r="Z1085" s="50">
        <v>100</v>
      </c>
      <c r="AA1085" s="50">
        <v>867</v>
      </c>
      <c r="AB1085" s="50" t="s">
        <v>66</v>
      </c>
      <c r="AC1085" s="50">
        <v>218570</v>
      </c>
      <c r="AD1085" s="50" t="s">
        <v>262</v>
      </c>
      <c r="AE1085" s="58" t="s">
        <v>255</v>
      </c>
      <c r="AF1085" s="58" t="s">
        <v>256</v>
      </c>
      <c r="AG1085" s="50" t="s">
        <v>229</v>
      </c>
      <c r="AH1085" s="50">
        <v>0</v>
      </c>
      <c r="AI1085" s="50">
        <v>80.42</v>
      </c>
      <c r="AJ1085" s="50">
        <v>80.45</v>
      </c>
      <c r="AK1085" s="58">
        <v>11.8</v>
      </c>
      <c r="AL1085" s="26">
        <v>0</v>
      </c>
      <c r="AM1085" s="56" t="s">
        <v>230</v>
      </c>
      <c r="AN1085" s="50" t="s">
        <v>257</v>
      </c>
      <c r="AO1085" s="50" t="s">
        <v>258</v>
      </c>
      <c r="AP1085" s="63" t="s">
        <v>259</v>
      </c>
      <c r="AQ1085" s="27" t="str">
        <f t="shared" si="41"/>
        <v>Record Complete</v>
      </c>
      <c r="AR1085" s="54" t="s">
        <v>234</v>
      </c>
      <c r="AS1085" s="5" t="str">
        <f t="shared" si="42"/>
        <v/>
      </c>
      <c r="AT1085" t="s">
        <v>17200</v>
      </c>
    </row>
    <row r="1086" spans="1:46" ht="15.75" thickBot="1" x14ac:dyDescent="0.3">
      <c r="A1086" s="47" t="s">
        <v>664</v>
      </c>
      <c r="B1086" s="49">
        <v>1686</v>
      </c>
      <c r="C1086" s="49" t="s">
        <v>213</v>
      </c>
      <c r="D1086" s="49" t="s">
        <v>290</v>
      </c>
      <c r="E1086" s="51" t="str">
        <f ca="1">IF(ISERROR(INDIRECT(CONCATENATE("FIPs_codes!",ADDRESS((MATCH($D1086,INDIRECT($C1086),0)+MATCH($C1086,FIPs_codes!$G$1:$G$3296,0)-1),COLUMN(FIPs_codes!A1084))))),"",INDIRECT(CONCATENATE("FIPs_codes!",ADDRESS((MATCH($D1086,INDIRECT($C1086),0)+MATCH($C1086,FIPs_codes!$G$1:$G$3296,0)-1),COLUMN(FIPs_codes!A1084)))))</f>
        <v>40151</v>
      </c>
      <c r="F1086" s="51">
        <f ca="1">IF(ISERROR(INDIRECT(CONCATENATE("FIPs_codes!",ADDRESS((MATCH($D1086,INDIRECT($C1086),0)+MATCH($C1086,FIPs_codes!$G$1:$G$3296,0)-1),COLUMN(FIPs_codes!C1084))))),"",INDIRECT(CONCATENATE("FIPs_codes!",ADDRESS((MATCH($D1086,INDIRECT($C1086),0)+MATCH($C1086,FIPs_codes!$G$1:$G$3296,0)-1),COLUMN(FIPs_codes!C1084)))))</f>
        <v>6</v>
      </c>
      <c r="G1086" s="49" t="s">
        <v>249</v>
      </c>
      <c r="H1086" s="49" t="s">
        <v>217</v>
      </c>
      <c r="I1086" s="53" t="s">
        <v>665</v>
      </c>
      <c r="J1086" s="55" t="s">
        <v>219</v>
      </c>
      <c r="K1086" s="49" t="s">
        <v>78</v>
      </c>
      <c r="L1086" s="49" t="s">
        <v>220</v>
      </c>
      <c r="M1086" s="49" t="s">
        <v>57</v>
      </c>
      <c r="N1086" s="57" t="s">
        <v>261</v>
      </c>
      <c r="O1086" s="57">
        <v>2010</v>
      </c>
      <c r="P1086" s="57" t="s">
        <v>252</v>
      </c>
      <c r="Q1086" s="49">
        <v>1340</v>
      </c>
      <c r="R1086" s="49" t="s">
        <v>245</v>
      </c>
      <c r="S1086" s="59" t="s">
        <v>60</v>
      </c>
      <c r="T1086" s="47" t="s">
        <v>253</v>
      </c>
      <c r="U1086" s="49" t="s">
        <v>134</v>
      </c>
      <c r="V1086" s="57" t="s">
        <v>254</v>
      </c>
      <c r="W1086" s="61" t="s">
        <v>225</v>
      </c>
      <c r="X1086" s="61" t="s">
        <v>65</v>
      </c>
      <c r="Y1086" s="61">
        <v>40220</v>
      </c>
      <c r="Z1086" s="49">
        <v>79</v>
      </c>
      <c r="AA1086" s="49">
        <v>855</v>
      </c>
      <c r="AB1086" s="49" t="s">
        <v>66</v>
      </c>
      <c r="AC1086" s="49">
        <v>92693</v>
      </c>
      <c r="AD1086" s="49" t="s">
        <v>262</v>
      </c>
      <c r="AE1086" s="57" t="s">
        <v>255</v>
      </c>
      <c r="AF1086" s="57" t="s">
        <v>256</v>
      </c>
      <c r="AG1086" s="49" t="s">
        <v>229</v>
      </c>
      <c r="AH1086" s="49">
        <v>55.84</v>
      </c>
      <c r="AI1086" s="49">
        <v>394.86</v>
      </c>
      <c r="AJ1086" s="49">
        <v>450.7</v>
      </c>
      <c r="AK1086" s="57">
        <v>8.06</v>
      </c>
      <c r="AL1086" s="150">
        <v>0.12389616152651431</v>
      </c>
      <c r="AM1086" s="55" t="s">
        <v>230</v>
      </c>
      <c r="AN1086" s="49" t="s">
        <v>257</v>
      </c>
      <c r="AO1086" s="49" t="s">
        <v>258</v>
      </c>
      <c r="AP1086" s="63" t="s">
        <v>259</v>
      </c>
      <c r="AQ1086" s="27" t="str">
        <f t="shared" si="41"/>
        <v>Record Complete</v>
      </c>
      <c r="AR1086" s="53" t="s">
        <v>234</v>
      </c>
      <c r="AS1086" s="5" t="str">
        <f t="shared" si="42"/>
        <v/>
      </c>
      <c r="AT1086" t="s">
        <v>17200</v>
      </c>
    </row>
    <row r="1087" spans="1:46" ht="15.75" thickBot="1" x14ac:dyDescent="0.3">
      <c r="A1087" s="48" t="s">
        <v>664</v>
      </c>
      <c r="B1087" s="50">
        <v>1686</v>
      </c>
      <c r="C1087" s="50" t="s">
        <v>213</v>
      </c>
      <c r="D1087" s="50" t="s">
        <v>290</v>
      </c>
      <c r="E1087" s="51" t="str">
        <f ca="1">IF(ISERROR(INDIRECT(CONCATENATE("FIPs_codes!",ADDRESS((MATCH($D1087,INDIRECT($C1087),0)+MATCH($C1087,FIPs_codes!$G$1:$G$3296,0)-1),COLUMN(FIPs_codes!A1085))))),"",INDIRECT(CONCATENATE("FIPs_codes!",ADDRESS((MATCH($D1087,INDIRECT($C1087),0)+MATCH($C1087,FIPs_codes!$G$1:$G$3296,0)-1),COLUMN(FIPs_codes!A1085)))))</f>
        <v>40151</v>
      </c>
      <c r="F1087" s="51">
        <f ca="1">IF(ISERROR(INDIRECT(CONCATENATE("FIPs_codes!",ADDRESS((MATCH($D1087,INDIRECT($C1087),0)+MATCH($C1087,FIPs_codes!$G$1:$G$3296,0)-1),COLUMN(FIPs_codes!C1085))))),"",INDIRECT(CONCATENATE("FIPs_codes!",ADDRESS((MATCH($D1087,INDIRECT($C1087),0)+MATCH($C1087,FIPs_codes!$G$1:$G$3296,0)-1),COLUMN(FIPs_codes!C1085)))))</f>
        <v>6</v>
      </c>
      <c r="G1087" s="50" t="s">
        <v>249</v>
      </c>
      <c r="H1087" s="50" t="s">
        <v>217</v>
      </c>
      <c r="I1087" s="54" t="s">
        <v>665</v>
      </c>
      <c r="J1087" s="56" t="s">
        <v>219</v>
      </c>
      <c r="K1087" s="50" t="s">
        <v>78</v>
      </c>
      <c r="L1087" s="50" t="s">
        <v>220</v>
      </c>
      <c r="M1087" s="50" t="s">
        <v>57</v>
      </c>
      <c r="N1087" s="58" t="s">
        <v>261</v>
      </c>
      <c r="O1087" s="58">
        <v>2010</v>
      </c>
      <c r="P1087" s="58" t="s">
        <v>252</v>
      </c>
      <c r="Q1087" s="50">
        <v>1340</v>
      </c>
      <c r="R1087" s="50" t="s">
        <v>245</v>
      </c>
      <c r="S1087" s="60" t="s">
        <v>60</v>
      </c>
      <c r="T1087" s="48" t="s">
        <v>253</v>
      </c>
      <c r="U1087" s="50" t="s">
        <v>134</v>
      </c>
      <c r="V1087" s="58" t="s">
        <v>254</v>
      </c>
      <c r="W1087" s="62" t="s">
        <v>225</v>
      </c>
      <c r="X1087" s="62" t="s">
        <v>65</v>
      </c>
      <c r="Y1087" s="62">
        <v>40220</v>
      </c>
      <c r="Z1087" s="50">
        <v>79</v>
      </c>
      <c r="AA1087" s="50">
        <v>855</v>
      </c>
      <c r="AB1087" s="50" t="s">
        <v>66</v>
      </c>
      <c r="AC1087" s="50">
        <v>92693</v>
      </c>
      <c r="AD1087" s="50" t="s">
        <v>262</v>
      </c>
      <c r="AE1087" s="58" t="s">
        <v>255</v>
      </c>
      <c r="AF1087" s="58" t="s">
        <v>256</v>
      </c>
      <c r="AG1087" s="50" t="s">
        <v>229</v>
      </c>
      <c r="AH1087" s="50">
        <v>58.28</v>
      </c>
      <c r="AI1087" s="50">
        <v>410.81</v>
      </c>
      <c r="AJ1087" s="50">
        <v>469.1</v>
      </c>
      <c r="AK1087" s="58">
        <v>8.01</v>
      </c>
      <c r="AL1087" s="26">
        <v>0.12424055085378072</v>
      </c>
      <c r="AM1087" s="56" t="s">
        <v>230</v>
      </c>
      <c r="AN1087" s="50" t="s">
        <v>257</v>
      </c>
      <c r="AO1087" s="50" t="s">
        <v>258</v>
      </c>
      <c r="AP1087" s="63" t="s">
        <v>259</v>
      </c>
      <c r="AQ1087" s="27" t="str">
        <f t="shared" si="41"/>
        <v>Record Complete</v>
      </c>
      <c r="AR1087" s="54" t="s">
        <v>234</v>
      </c>
      <c r="AS1087" s="5" t="str">
        <f t="shared" si="42"/>
        <v/>
      </c>
      <c r="AT1087" t="s">
        <v>17200</v>
      </c>
    </row>
    <row r="1088" spans="1:46" ht="15.75" thickBot="1" x14ac:dyDescent="0.3">
      <c r="A1088" s="30" t="s">
        <v>664</v>
      </c>
      <c r="B1088" s="32">
        <v>1686</v>
      </c>
      <c r="C1088" s="32" t="s">
        <v>213</v>
      </c>
      <c r="D1088" s="32" t="s">
        <v>290</v>
      </c>
      <c r="E1088" s="51" t="str">
        <f ca="1">IF(ISERROR(INDIRECT(CONCATENATE("FIPs_codes!",ADDRESS((MATCH($D1088,INDIRECT($C1088),0)+MATCH($C1088,FIPs_codes!$G$1:$G$3296,0)-1),COLUMN(FIPs_codes!A1086))))),"",INDIRECT(CONCATENATE("FIPs_codes!",ADDRESS((MATCH($D1088,INDIRECT($C1088),0)+MATCH($C1088,FIPs_codes!$G$1:$G$3296,0)-1),COLUMN(FIPs_codes!A1086)))))</f>
        <v>40151</v>
      </c>
      <c r="F1088" s="51">
        <f ca="1">IF(ISERROR(INDIRECT(CONCATENATE("FIPs_codes!",ADDRESS((MATCH($D1088,INDIRECT($C1088),0)+MATCH($C1088,FIPs_codes!$G$1:$G$3296,0)-1),COLUMN(FIPs_codes!C1086))))),"",INDIRECT(CONCATENATE("FIPs_codes!",ADDRESS((MATCH($D1088,INDIRECT($C1088),0)+MATCH($C1088,FIPs_codes!$G$1:$G$3296,0)-1),COLUMN(FIPs_codes!C1086)))))</f>
        <v>6</v>
      </c>
      <c r="G1088" s="32" t="s">
        <v>249</v>
      </c>
      <c r="H1088" s="32" t="s">
        <v>217</v>
      </c>
      <c r="I1088" s="36" t="s">
        <v>665</v>
      </c>
      <c r="J1088" s="38" t="s">
        <v>219</v>
      </c>
      <c r="K1088" s="32" t="s">
        <v>78</v>
      </c>
      <c r="L1088" s="32" t="s">
        <v>220</v>
      </c>
      <c r="M1088" s="32" t="s">
        <v>57</v>
      </c>
      <c r="N1088" s="40" t="s">
        <v>261</v>
      </c>
      <c r="O1088" s="40">
        <v>2010</v>
      </c>
      <c r="P1088" s="40" t="s">
        <v>252</v>
      </c>
      <c r="Q1088" s="32">
        <v>1340</v>
      </c>
      <c r="R1088" s="32" t="s">
        <v>245</v>
      </c>
      <c r="S1088" s="42" t="s">
        <v>60</v>
      </c>
      <c r="T1088" s="30" t="s">
        <v>253</v>
      </c>
      <c r="U1088" s="32" t="s">
        <v>134</v>
      </c>
      <c r="V1088" s="40" t="s">
        <v>254</v>
      </c>
      <c r="W1088" s="44" t="s">
        <v>225</v>
      </c>
      <c r="X1088" s="44" t="s">
        <v>65</v>
      </c>
      <c r="Y1088" s="44">
        <v>40220</v>
      </c>
      <c r="Z1088" s="32">
        <v>79</v>
      </c>
      <c r="AA1088" s="32">
        <v>855</v>
      </c>
      <c r="AB1088" s="32" t="s">
        <v>66</v>
      </c>
      <c r="AC1088" s="32">
        <v>92693</v>
      </c>
      <c r="AD1088" s="32" t="s">
        <v>262</v>
      </c>
      <c r="AE1088" s="40" t="s">
        <v>255</v>
      </c>
      <c r="AF1088" s="40" t="s">
        <v>256</v>
      </c>
      <c r="AG1088" s="32" t="s">
        <v>229</v>
      </c>
      <c r="AH1088" s="32">
        <v>59.94</v>
      </c>
      <c r="AI1088" s="32">
        <v>409.69</v>
      </c>
      <c r="AJ1088" s="32">
        <v>469.65</v>
      </c>
      <c r="AK1088" s="40">
        <v>8.02</v>
      </c>
      <c r="AL1088" s="26">
        <v>0.12763239145710453</v>
      </c>
      <c r="AM1088" s="38" t="s">
        <v>230</v>
      </c>
      <c r="AN1088" s="32" t="s">
        <v>257</v>
      </c>
      <c r="AO1088" s="32" t="s">
        <v>258</v>
      </c>
      <c r="AP1088" s="63" t="s">
        <v>259</v>
      </c>
      <c r="AQ1088" s="27" t="str">
        <f t="shared" si="41"/>
        <v>Record Complete</v>
      </c>
      <c r="AR1088" s="36" t="s">
        <v>234</v>
      </c>
      <c r="AS1088" s="5" t="str">
        <f t="shared" si="42"/>
        <v/>
      </c>
      <c r="AT1088" t="s">
        <v>17200</v>
      </c>
    </row>
    <row r="1089" spans="1:46" ht="15.75" thickBot="1" x14ac:dyDescent="0.3">
      <c r="A1089" s="48" t="s">
        <v>664</v>
      </c>
      <c r="B1089" s="50">
        <v>1686</v>
      </c>
      <c r="C1089" s="50" t="s">
        <v>213</v>
      </c>
      <c r="D1089" s="50" t="s">
        <v>290</v>
      </c>
      <c r="E1089" s="51" t="str">
        <f ca="1">IF(ISERROR(INDIRECT(CONCATENATE("FIPs_codes!",ADDRESS((MATCH($D1089,INDIRECT($C1089),0)+MATCH($C1089,FIPs_codes!$G$1:$G$3296,0)-1),COLUMN(FIPs_codes!A1087))))),"",INDIRECT(CONCATENATE("FIPs_codes!",ADDRESS((MATCH($D1089,INDIRECT($C1089),0)+MATCH($C1089,FIPs_codes!$G$1:$G$3296,0)-1),COLUMN(FIPs_codes!A1087)))))</f>
        <v>40151</v>
      </c>
      <c r="F1089" s="51">
        <f ca="1">IF(ISERROR(INDIRECT(CONCATENATE("FIPs_codes!",ADDRESS((MATCH($D1089,INDIRECT($C1089),0)+MATCH($C1089,FIPs_codes!$G$1:$G$3296,0)-1),COLUMN(FIPs_codes!C1087))))),"",INDIRECT(CONCATENATE("FIPs_codes!",ADDRESS((MATCH($D1089,INDIRECT($C1089),0)+MATCH($C1089,FIPs_codes!$G$1:$G$3296,0)-1),COLUMN(FIPs_codes!C1087)))))</f>
        <v>6</v>
      </c>
      <c r="G1089" s="50" t="s">
        <v>249</v>
      </c>
      <c r="H1089" s="50" t="s">
        <v>217</v>
      </c>
      <c r="I1089" s="54" t="s">
        <v>665</v>
      </c>
      <c r="J1089" s="56" t="s">
        <v>268</v>
      </c>
      <c r="K1089" s="50" t="s">
        <v>78</v>
      </c>
      <c r="L1089" s="50" t="s">
        <v>269</v>
      </c>
      <c r="M1089" s="50" t="s">
        <v>57</v>
      </c>
      <c r="N1089" s="58" t="s">
        <v>376</v>
      </c>
      <c r="O1089" s="58">
        <v>2007</v>
      </c>
      <c r="P1089" s="58" t="s">
        <v>294</v>
      </c>
      <c r="Q1089" s="50">
        <v>1478</v>
      </c>
      <c r="R1089" s="50" t="s">
        <v>83</v>
      </c>
      <c r="S1089" s="60" t="s">
        <v>60</v>
      </c>
      <c r="T1089" s="48" t="s">
        <v>253</v>
      </c>
      <c r="U1089" s="50" t="s">
        <v>134</v>
      </c>
      <c r="V1089" s="58" t="s">
        <v>254</v>
      </c>
      <c r="W1089" s="62" t="s">
        <v>225</v>
      </c>
      <c r="X1089" s="62" t="s">
        <v>65</v>
      </c>
      <c r="Y1089" s="62">
        <v>40231</v>
      </c>
      <c r="Z1089" s="50">
        <v>70</v>
      </c>
      <c r="AA1089" s="50">
        <v>1125</v>
      </c>
      <c r="AB1089" s="50" t="s">
        <v>66</v>
      </c>
      <c r="AC1089" s="50">
        <v>54381</v>
      </c>
      <c r="AD1089" s="50" t="s">
        <v>262</v>
      </c>
      <c r="AE1089" s="58" t="s">
        <v>255</v>
      </c>
      <c r="AF1089" s="58" t="s">
        <v>256</v>
      </c>
      <c r="AG1089" s="50" t="s">
        <v>229</v>
      </c>
      <c r="AH1089" s="50">
        <v>4.2</v>
      </c>
      <c r="AI1089" s="50">
        <v>388.19</v>
      </c>
      <c r="AJ1089" s="50">
        <v>392.4</v>
      </c>
      <c r="AK1089" s="58">
        <v>0.05</v>
      </c>
      <c r="AL1089" s="26">
        <v>1.0703636687988991E-2</v>
      </c>
      <c r="AM1089" s="56" t="s">
        <v>230</v>
      </c>
      <c r="AN1089" s="50" t="s">
        <v>257</v>
      </c>
      <c r="AO1089" s="50" t="s">
        <v>258</v>
      </c>
      <c r="AP1089" s="63" t="s">
        <v>259</v>
      </c>
      <c r="AQ1089" s="27" t="str">
        <f t="shared" si="41"/>
        <v>Record Complete</v>
      </c>
      <c r="AR1089" s="54" t="s">
        <v>234</v>
      </c>
      <c r="AS1089" s="5" t="str">
        <f t="shared" si="42"/>
        <v/>
      </c>
      <c r="AT1089" t="s">
        <v>17200</v>
      </c>
    </row>
    <row r="1090" spans="1:46" ht="15.75" thickBot="1" x14ac:dyDescent="0.3">
      <c r="A1090" s="47" t="s">
        <v>664</v>
      </c>
      <c r="B1090" s="49">
        <v>1686</v>
      </c>
      <c r="C1090" s="49" t="s">
        <v>213</v>
      </c>
      <c r="D1090" s="49" t="s">
        <v>290</v>
      </c>
      <c r="E1090" s="51" t="str">
        <f ca="1">IF(ISERROR(INDIRECT(CONCATENATE("FIPs_codes!",ADDRESS((MATCH($D1090,INDIRECT($C1090),0)+MATCH($C1090,FIPs_codes!$G$1:$G$3296,0)-1),COLUMN(FIPs_codes!A1088))))),"",INDIRECT(CONCATENATE("FIPs_codes!",ADDRESS((MATCH($D1090,INDIRECT($C1090),0)+MATCH($C1090,FIPs_codes!$G$1:$G$3296,0)-1),COLUMN(FIPs_codes!A1088)))))</f>
        <v>40151</v>
      </c>
      <c r="F1090" s="51">
        <f ca="1">IF(ISERROR(INDIRECT(CONCATENATE("FIPs_codes!",ADDRESS((MATCH($D1090,INDIRECT($C1090),0)+MATCH($C1090,FIPs_codes!$G$1:$G$3296,0)-1),COLUMN(FIPs_codes!C1088))))),"",INDIRECT(CONCATENATE("FIPs_codes!",ADDRESS((MATCH($D1090,INDIRECT($C1090),0)+MATCH($C1090,FIPs_codes!$G$1:$G$3296,0)-1),COLUMN(FIPs_codes!C1088)))))</f>
        <v>6</v>
      </c>
      <c r="G1090" s="49" t="s">
        <v>249</v>
      </c>
      <c r="H1090" s="49" t="s">
        <v>217</v>
      </c>
      <c r="I1090" s="53" t="s">
        <v>665</v>
      </c>
      <c r="J1090" s="55" t="s">
        <v>268</v>
      </c>
      <c r="K1090" s="49" t="s">
        <v>78</v>
      </c>
      <c r="L1090" s="49" t="s">
        <v>269</v>
      </c>
      <c r="M1090" s="49" t="s">
        <v>57</v>
      </c>
      <c r="N1090" s="57" t="s">
        <v>376</v>
      </c>
      <c r="O1090" s="57">
        <v>2007</v>
      </c>
      <c r="P1090" s="57" t="s">
        <v>294</v>
      </c>
      <c r="Q1090" s="49">
        <v>1478</v>
      </c>
      <c r="R1090" s="49" t="s">
        <v>83</v>
      </c>
      <c r="S1090" s="59" t="s">
        <v>60</v>
      </c>
      <c r="T1090" s="47" t="s">
        <v>253</v>
      </c>
      <c r="U1090" s="49" t="s">
        <v>134</v>
      </c>
      <c r="V1090" s="57" t="s">
        <v>254</v>
      </c>
      <c r="W1090" s="61" t="s">
        <v>225</v>
      </c>
      <c r="X1090" s="61" t="s">
        <v>65</v>
      </c>
      <c r="Y1090" s="61">
        <v>40231</v>
      </c>
      <c r="Z1090" s="49">
        <v>70</v>
      </c>
      <c r="AA1090" s="49">
        <v>1125</v>
      </c>
      <c r="AB1090" s="49" t="s">
        <v>66</v>
      </c>
      <c r="AC1090" s="49">
        <v>54381</v>
      </c>
      <c r="AD1090" s="49" t="s">
        <v>262</v>
      </c>
      <c r="AE1090" s="57" t="s">
        <v>255</v>
      </c>
      <c r="AF1090" s="57" t="s">
        <v>256</v>
      </c>
      <c r="AG1090" s="49" t="s">
        <v>229</v>
      </c>
      <c r="AH1090" s="49">
        <v>1.52</v>
      </c>
      <c r="AI1090" s="49">
        <v>429.12</v>
      </c>
      <c r="AJ1090" s="49">
        <v>430.65</v>
      </c>
      <c r="AK1090" s="57">
        <v>0.04</v>
      </c>
      <c r="AL1090" s="150">
        <v>3.5296303176667286E-3</v>
      </c>
      <c r="AM1090" s="55" t="s">
        <v>230</v>
      </c>
      <c r="AN1090" s="49" t="s">
        <v>257</v>
      </c>
      <c r="AO1090" s="49" t="s">
        <v>258</v>
      </c>
      <c r="AP1090" s="63" t="s">
        <v>259</v>
      </c>
      <c r="AQ1090" s="27" t="str">
        <f t="shared" si="41"/>
        <v>Record Complete</v>
      </c>
      <c r="AR1090" s="53" t="s">
        <v>234</v>
      </c>
      <c r="AS1090" s="5" t="str">
        <f t="shared" si="42"/>
        <v/>
      </c>
      <c r="AT1090" t="s">
        <v>17200</v>
      </c>
    </row>
    <row r="1091" spans="1:46" ht="15.75" thickBot="1" x14ac:dyDescent="0.3">
      <c r="A1091" s="29" t="s">
        <v>664</v>
      </c>
      <c r="B1091" s="31">
        <v>1686</v>
      </c>
      <c r="C1091" s="31" t="s">
        <v>213</v>
      </c>
      <c r="D1091" s="31" t="s">
        <v>290</v>
      </c>
      <c r="E1091" s="51" t="str">
        <f ca="1">IF(ISERROR(INDIRECT(CONCATENATE("FIPs_codes!",ADDRESS((MATCH($D1091,INDIRECT($C1091),0)+MATCH($C1091,FIPs_codes!$G$1:$G$3296,0)-1),COLUMN(FIPs_codes!A1089))))),"",INDIRECT(CONCATENATE("FIPs_codes!",ADDRESS((MATCH($D1091,INDIRECT($C1091),0)+MATCH($C1091,FIPs_codes!$G$1:$G$3296,0)-1),COLUMN(FIPs_codes!A1089)))))</f>
        <v>40151</v>
      </c>
      <c r="F1091" s="51">
        <f ca="1">IF(ISERROR(INDIRECT(CONCATENATE("FIPs_codes!",ADDRESS((MATCH($D1091,INDIRECT($C1091),0)+MATCH($C1091,FIPs_codes!$G$1:$G$3296,0)-1),COLUMN(FIPs_codes!C1089))))),"",INDIRECT(CONCATENATE("FIPs_codes!",ADDRESS((MATCH($D1091,INDIRECT($C1091),0)+MATCH($C1091,FIPs_codes!$G$1:$G$3296,0)-1),COLUMN(FIPs_codes!C1089)))))</f>
        <v>6</v>
      </c>
      <c r="G1091" s="31" t="s">
        <v>249</v>
      </c>
      <c r="H1091" s="31" t="s">
        <v>217</v>
      </c>
      <c r="I1091" s="35" t="s">
        <v>665</v>
      </c>
      <c r="J1091" s="37" t="s">
        <v>268</v>
      </c>
      <c r="K1091" s="31" t="s">
        <v>78</v>
      </c>
      <c r="L1091" s="31" t="s">
        <v>269</v>
      </c>
      <c r="M1091" s="31" t="s">
        <v>57</v>
      </c>
      <c r="N1091" s="39" t="s">
        <v>376</v>
      </c>
      <c r="O1091" s="39">
        <v>2007</v>
      </c>
      <c r="P1091" s="39" t="s">
        <v>294</v>
      </c>
      <c r="Q1091" s="31">
        <v>1478</v>
      </c>
      <c r="R1091" s="31" t="s">
        <v>83</v>
      </c>
      <c r="S1091" s="41" t="s">
        <v>60</v>
      </c>
      <c r="T1091" s="29" t="s">
        <v>253</v>
      </c>
      <c r="U1091" s="31" t="s">
        <v>134</v>
      </c>
      <c r="V1091" s="39" t="s">
        <v>254</v>
      </c>
      <c r="W1091" s="43" t="s">
        <v>225</v>
      </c>
      <c r="X1091" s="43" t="s">
        <v>65</v>
      </c>
      <c r="Y1091" s="43">
        <v>40231</v>
      </c>
      <c r="Z1091" s="31">
        <v>70</v>
      </c>
      <c r="AA1091" s="31">
        <v>1125</v>
      </c>
      <c r="AB1091" s="31" t="s">
        <v>66</v>
      </c>
      <c r="AC1091" s="31">
        <v>54381</v>
      </c>
      <c r="AD1091" s="31" t="s">
        <v>262</v>
      </c>
      <c r="AE1091" s="39" t="s">
        <v>255</v>
      </c>
      <c r="AF1091" s="39" t="s">
        <v>256</v>
      </c>
      <c r="AG1091" s="31" t="s">
        <v>229</v>
      </c>
      <c r="AH1091" s="31">
        <v>2.92</v>
      </c>
      <c r="AI1091" s="31">
        <v>463.67</v>
      </c>
      <c r="AJ1091" s="31">
        <v>466.6</v>
      </c>
      <c r="AK1091" s="39">
        <v>0</v>
      </c>
      <c r="AL1091" s="26">
        <v>6.2581709852332877E-3</v>
      </c>
      <c r="AM1091" s="37" t="s">
        <v>230</v>
      </c>
      <c r="AN1091" s="31" t="s">
        <v>257</v>
      </c>
      <c r="AO1091" s="31" t="s">
        <v>258</v>
      </c>
      <c r="AP1091" s="63" t="s">
        <v>259</v>
      </c>
      <c r="AQ1091" s="27" t="str">
        <f t="shared" si="41"/>
        <v>Record Complete</v>
      </c>
      <c r="AR1091" s="35" t="s">
        <v>234</v>
      </c>
      <c r="AS1091" s="5" t="str">
        <f t="shared" si="42"/>
        <v/>
      </c>
      <c r="AT1091" t="s">
        <v>17200</v>
      </c>
    </row>
    <row r="1092" spans="1:46" ht="15.75" thickBot="1" x14ac:dyDescent="0.3">
      <c r="A1092" s="47" t="s">
        <v>666</v>
      </c>
      <c r="B1092" s="49">
        <v>1686</v>
      </c>
      <c r="C1092" s="49" t="s">
        <v>213</v>
      </c>
      <c r="D1092" s="49" t="s">
        <v>290</v>
      </c>
      <c r="E1092" s="51" t="str">
        <f ca="1">IF(ISERROR(INDIRECT(CONCATENATE("FIPs_codes!",ADDRESS((MATCH($D1092,INDIRECT($C1092),0)+MATCH($C1092,FIPs_codes!$G$1:$G$3296,0)-1),COLUMN(FIPs_codes!A1090))))),"",INDIRECT(CONCATENATE("FIPs_codes!",ADDRESS((MATCH($D1092,INDIRECT($C1092),0)+MATCH($C1092,FIPs_codes!$G$1:$G$3296,0)-1),COLUMN(FIPs_codes!A1090)))))</f>
        <v>40151</v>
      </c>
      <c r="F1092" s="51">
        <f ca="1">IF(ISERROR(INDIRECT(CONCATENATE("FIPs_codes!",ADDRESS((MATCH($D1092,INDIRECT($C1092),0)+MATCH($C1092,FIPs_codes!$G$1:$G$3296,0)-1),COLUMN(FIPs_codes!C1090))))),"",INDIRECT(CONCATENATE("FIPs_codes!",ADDRESS((MATCH($D1092,INDIRECT($C1092),0)+MATCH($C1092,FIPs_codes!$G$1:$G$3296,0)-1),COLUMN(FIPs_codes!C1090)))))</f>
        <v>6</v>
      </c>
      <c r="G1092" s="51" t="s">
        <v>216</v>
      </c>
      <c r="H1092" s="51" t="s">
        <v>217</v>
      </c>
      <c r="I1092" s="53" t="s">
        <v>665</v>
      </c>
      <c r="J1092" s="55" t="s">
        <v>219</v>
      </c>
      <c r="K1092" s="49" t="s">
        <v>78</v>
      </c>
      <c r="L1092" s="49" t="s">
        <v>220</v>
      </c>
      <c r="M1092" s="49" t="s">
        <v>57</v>
      </c>
      <c r="N1092" s="57" t="s">
        <v>399</v>
      </c>
      <c r="O1092" s="57">
        <v>2008</v>
      </c>
      <c r="P1092" s="57" t="s">
        <v>382</v>
      </c>
      <c r="Q1092" s="128">
        <v>1775</v>
      </c>
      <c r="R1092" s="49" t="s">
        <v>245</v>
      </c>
      <c r="S1092" s="59" t="s">
        <v>60</v>
      </c>
      <c r="T1092" s="47" t="s">
        <v>263</v>
      </c>
      <c r="U1092" s="49" t="s">
        <v>134</v>
      </c>
      <c r="V1092" s="57" t="s">
        <v>254</v>
      </c>
      <c r="W1092" s="61" t="s">
        <v>225</v>
      </c>
      <c r="X1092" s="61" t="s">
        <v>65</v>
      </c>
      <c r="Y1092" s="61">
        <v>40270</v>
      </c>
      <c r="Z1092" s="49">
        <v>100</v>
      </c>
      <c r="AA1092" s="128">
        <v>867</v>
      </c>
      <c r="AB1092" s="49" t="s">
        <v>66</v>
      </c>
      <c r="AC1092" s="128">
        <v>236917</v>
      </c>
      <c r="AD1092" s="49" t="s">
        <v>262</v>
      </c>
      <c r="AE1092" s="57" t="s">
        <v>255</v>
      </c>
      <c r="AF1092" s="57" t="s">
        <v>236</v>
      </c>
      <c r="AG1092" s="49" t="s">
        <v>229</v>
      </c>
      <c r="AH1092" s="49">
        <v>0</v>
      </c>
      <c r="AI1092" s="49">
        <v>77.349999999999994</v>
      </c>
      <c r="AJ1092" s="49">
        <f t="shared" ref="AJ1092:AJ1097" si="43">AI1092+AH1092</f>
        <v>77.349999999999994</v>
      </c>
      <c r="AK1092" s="57">
        <v>11.9</v>
      </c>
      <c r="AL1092" s="26">
        <f t="shared" ref="AL1092:AL1097" si="44">IF(ISERROR(IF(ISBLANK(AH1092),(AJ1092-AI1092)/AJ1092,IF(ISBLANK(AI1092),(AH1092/AJ1092),AH1092/(AH1092+AI1092)))),"0",IF(ISBLANK(AH1092),(AJ1092-AI1092)/AJ1092,IF(ISBLANK(AI1092),(AH1092/AJ1092),AH1092/(AH1092+AI1092))))</f>
        <v>0</v>
      </c>
      <c r="AM1092" s="55" t="s">
        <v>230</v>
      </c>
      <c r="AN1092" s="49" t="s">
        <v>231</v>
      </c>
      <c r="AO1092" s="49" t="s">
        <v>232</v>
      </c>
      <c r="AP1092" s="63" t="s">
        <v>16963</v>
      </c>
      <c r="AQ1092" s="27" t="str">
        <f t="shared" ref="AQ1092:AQ1155" si="45">IF(OR(ISBLANK(B1092),ISBLANK(C1092),ISBLANK(D1092),ISBLANK(G1092),ISBLANK(H1092),NOT(OR(NOT(ISBLANK(J1092)),AND(NOT(ISBLANK(K1092)),NOT(ISBLANK(L1092))))),ISBLANK(M1092),ISBLANK(Q1092),ISBLANK(R1092),ISBLANK(U1092),ISBLANK(W1092),ISBLANK(X1092),ISBLANK(Y1092),ISBLANK(Z1092),ISBLANK(AA1092),ISBLANK(AB1092),ISBLANK(AC1092),ISBLANK(AD1092),ISBLANK(AM1092),ISBLANK(AN1092),AND(ISBLANK(AO1092),ISBLANK(AP1092))),"Record incomplete","Record Complete")</f>
        <v>Record Complete</v>
      </c>
      <c r="AR1092" s="53"/>
      <c r="AS1092" s="5" t="str">
        <f t="shared" ref="AS1092:AS1155" si="46">IF(AND(A1091=A1091,K1092=K1091,L1092=L1091,N1092=N1091,Y1092=Y1091,Z1092=Z1091,AJ1092=AJ1091,AI1092=AI1091),"DUP","")</f>
        <v/>
      </c>
      <c r="AT1092" t="s">
        <v>17200</v>
      </c>
    </row>
    <row r="1093" spans="1:46" ht="15.75" thickBot="1" x14ac:dyDescent="0.3">
      <c r="A1093" s="48" t="s">
        <v>666</v>
      </c>
      <c r="B1093" s="50">
        <v>1686</v>
      </c>
      <c r="C1093" s="50" t="s">
        <v>213</v>
      </c>
      <c r="D1093" s="50" t="s">
        <v>290</v>
      </c>
      <c r="E1093" s="51" t="str">
        <f ca="1">IF(ISERROR(INDIRECT(CONCATENATE("FIPs_codes!",ADDRESS((MATCH($D1093,INDIRECT($C1093),0)+MATCH($C1093,FIPs_codes!$G$1:$G$3296,0)-1),COLUMN(FIPs_codes!A1091))))),"",INDIRECT(CONCATENATE("FIPs_codes!",ADDRESS((MATCH($D1093,INDIRECT($C1093),0)+MATCH($C1093,FIPs_codes!$G$1:$G$3296,0)-1),COLUMN(FIPs_codes!A1091)))))</f>
        <v>40151</v>
      </c>
      <c r="F1093" s="51">
        <f ca="1">IF(ISERROR(INDIRECT(CONCATENATE("FIPs_codes!",ADDRESS((MATCH($D1093,INDIRECT($C1093),0)+MATCH($C1093,FIPs_codes!$G$1:$G$3296,0)-1),COLUMN(FIPs_codes!C1091))))),"",INDIRECT(CONCATENATE("FIPs_codes!",ADDRESS((MATCH($D1093,INDIRECT($C1093),0)+MATCH($C1093,FIPs_codes!$G$1:$G$3296,0)-1),COLUMN(FIPs_codes!C1091)))))</f>
        <v>6</v>
      </c>
      <c r="G1093" s="52" t="s">
        <v>216</v>
      </c>
      <c r="H1093" s="52" t="s">
        <v>217</v>
      </c>
      <c r="I1093" s="54" t="s">
        <v>665</v>
      </c>
      <c r="J1093" s="56" t="s">
        <v>219</v>
      </c>
      <c r="K1093" s="50" t="s">
        <v>78</v>
      </c>
      <c r="L1093" s="50" t="s">
        <v>220</v>
      </c>
      <c r="M1093" s="50" t="s">
        <v>57</v>
      </c>
      <c r="N1093" s="58" t="s">
        <v>399</v>
      </c>
      <c r="O1093" s="58">
        <v>2008</v>
      </c>
      <c r="P1093" s="58" t="s">
        <v>382</v>
      </c>
      <c r="Q1093" s="126">
        <v>1775</v>
      </c>
      <c r="R1093" s="50" t="s">
        <v>245</v>
      </c>
      <c r="S1093" s="60" t="s">
        <v>60</v>
      </c>
      <c r="T1093" s="48" t="s">
        <v>263</v>
      </c>
      <c r="U1093" s="50" t="s">
        <v>134</v>
      </c>
      <c r="V1093" s="58" t="s">
        <v>254</v>
      </c>
      <c r="W1093" s="62" t="s">
        <v>225</v>
      </c>
      <c r="X1093" s="62" t="s">
        <v>65</v>
      </c>
      <c r="Y1093" s="62">
        <v>40270</v>
      </c>
      <c r="Z1093" s="50">
        <v>100</v>
      </c>
      <c r="AA1093" s="126">
        <v>867</v>
      </c>
      <c r="AB1093" s="50" t="s">
        <v>66</v>
      </c>
      <c r="AC1093" s="126">
        <v>236917</v>
      </c>
      <c r="AD1093" s="50" t="s">
        <v>262</v>
      </c>
      <c r="AE1093" s="58" t="s">
        <v>255</v>
      </c>
      <c r="AF1093" s="58" t="s">
        <v>236</v>
      </c>
      <c r="AG1093" s="50" t="s">
        <v>229</v>
      </c>
      <c r="AH1093" s="50">
        <v>0</v>
      </c>
      <c r="AI1093" s="50">
        <v>78.08</v>
      </c>
      <c r="AJ1093" s="50">
        <f t="shared" si="43"/>
        <v>78.08</v>
      </c>
      <c r="AK1093" s="58">
        <v>11.99</v>
      </c>
      <c r="AL1093" s="26">
        <f t="shared" si="44"/>
        <v>0</v>
      </c>
      <c r="AM1093" s="56" t="s">
        <v>230</v>
      </c>
      <c r="AN1093" s="50" t="s">
        <v>231</v>
      </c>
      <c r="AO1093" s="50" t="s">
        <v>232</v>
      </c>
      <c r="AP1093" s="32" t="s">
        <v>16963</v>
      </c>
      <c r="AQ1093" s="27" t="str">
        <f t="shared" si="45"/>
        <v>Record Complete</v>
      </c>
      <c r="AR1093" s="54"/>
      <c r="AS1093" s="5" t="str">
        <f t="shared" si="46"/>
        <v/>
      </c>
      <c r="AT1093" t="s">
        <v>17200</v>
      </c>
    </row>
    <row r="1094" spans="1:46" ht="15.75" thickBot="1" x14ac:dyDescent="0.3">
      <c r="A1094" s="30" t="s">
        <v>666</v>
      </c>
      <c r="B1094" s="32">
        <v>1686</v>
      </c>
      <c r="C1094" s="32" t="s">
        <v>213</v>
      </c>
      <c r="D1094" s="32" t="s">
        <v>290</v>
      </c>
      <c r="E1094" s="51" t="str">
        <f ca="1">IF(ISERROR(INDIRECT(CONCATENATE("FIPs_codes!",ADDRESS((MATCH($D1094,INDIRECT($C1094),0)+MATCH($C1094,FIPs_codes!$G$1:$G$3296,0)-1),COLUMN(FIPs_codes!A1092))))),"",INDIRECT(CONCATENATE("FIPs_codes!",ADDRESS((MATCH($D1094,INDIRECT($C1094),0)+MATCH($C1094,FIPs_codes!$G$1:$G$3296,0)-1),COLUMN(FIPs_codes!A1092)))))</f>
        <v>40151</v>
      </c>
      <c r="F1094" s="51">
        <f ca="1">IF(ISERROR(INDIRECT(CONCATENATE("FIPs_codes!",ADDRESS((MATCH($D1094,INDIRECT($C1094),0)+MATCH($C1094,FIPs_codes!$G$1:$G$3296,0)-1),COLUMN(FIPs_codes!C1092))))),"",INDIRECT(CONCATENATE("FIPs_codes!",ADDRESS((MATCH($D1094,INDIRECT($C1094),0)+MATCH($C1094,FIPs_codes!$G$1:$G$3296,0)-1),COLUMN(FIPs_codes!C1092)))))</f>
        <v>6</v>
      </c>
      <c r="G1094" s="34" t="s">
        <v>216</v>
      </c>
      <c r="H1094" s="34" t="s">
        <v>217</v>
      </c>
      <c r="I1094" s="36" t="s">
        <v>665</v>
      </c>
      <c r="J1094" s="38" t="s">
        <v>219</v>
      </c>
      <c r="K1094" s="32" t="s">
        <v>78</v>
      </c>
      <c r="L1094" s="32" t="s">
        <v>220</v>
      </c>
      <c r="M1094" s="32" t="s">
        <v>57</v>
      </c>
      <c r="N1094" s="40" t="s">
        <v>399</v>
      </c>
      <c r="O1094" s="40">
        <v>2008</v>
      </c>
      <c r="P1094" s="40" t="s">
        <v>382</v>
      </c>
      <c r="Q1094" s="125">
        <v>1775</v>
      </c>
      <c r="R1094" s="32" t="s">
        <v>245</v>
      </c>
      <c r="S1094" s="42" t="s">
        <v>60</v>
      </c>
      <c r="T1094" s="30" t="s">
        <v>263</v>
      </c>
      <c r="U1094" s="32" t="s">
        <v>134</v>
      </c>
      <c r="V1094" s="40" t="s">
        <v>254</v>
      </c>
      <c r="W1094" s="44" t="s">
        <v>225</v>
      </c>
      <c r="X1094" s="44" t="s">
        <v>65</v>
      </c>
      <c r="Y1094" s="44">
        <v>40270</v>
      </c>
      <c r="Z1094" s="32">
        <v>100</v>
      </c>
      <c r="AA1094" s="125">
        <v>867</v>
      </c>
      <c r="AB1094" s="32" t="s">
        <v>66</v>
      </c>
      <c r="AC1094" s="125">
        <v>236917</v>
      </c>
      <c r="AD1094" s="32" t="s">
        <v>262</v>
      </c>
      <c r="AE1094" s="40" t="s">
        <v>255</v>
      </c>
      <c r="AF1094" s="40" t="s">
        <v>236</v>
      </c>
      <c r="AG1094" s="32" t="s">
        <v>229</v>
      </c>
      <c r="AH1094" s="32">
        <v>0</v>
      </c>
      <c r="AI1094" s="32">
        <v>84.63</v>
      </c>
      <c r="AJ1094" s="32">
        <f t="shared" si="43"/>
        <v>84.63</v>
      </c>
      <c r="AK1094" s="40">
        <v>11.85</v>
      </c>
      <c r="AL1094" s="26">
        <f t="shared" si="44"/>
        <v>0</v>
      </c>
      <c r="AM1094" s="38" t="s">
        <v>230</v>
      </c>
      <c r="AN1094" s="32" t="s">
        <v>231</v>
      </c>
      <c r="AO1094" s="32" t="s">
        <v>232</v>
      </c>
      <c r="AP1094" s="32" t="s">
        <v>16963</v>
      </c>
      <c r="AQ1094" s="27" t="str">
        <f t="shared" si="45"/>
        <v>Record Complete</v>
      </c>
      <c r="AR1094" s="36"/>
      <c r="AS1094" s="5" t="str">
        <f t="shared" si="46"/>
        <v/>
      </c>
      <c r="AT1094" t="s">
        <v>17200</v>
      </c>
    </row>
    <row r="1095" spans="1:46" ht="15.75" thickBot="1" x14ac:dyDescent="0.3">
      <c r="A1095" s="29" t="s">
        <v>666</v>
      </c>
      <c r="B1095" s="31">
        <v>1686</v>
      </c>
      <c r="C1095" s="31" t="s">
        <v>213</v>
      </c>
      <c r="D1095" s="31" t="s">
        <v>290</v>
      </c>
      <c r="E1095" s="51" t="str">
        <f ca="1">IF(ISERROR(INDIRECT(CONCATENATE("FIPs_codes!",ADDRESS((MATCH($D1095,INDIRECT($C1095),0)+MATCH($C1095,FIPs_codes!$G$1:$G$3296,0)-1),COLUMN(FIPs_codes!A1093))))),"",INDIRECT(CONCATENATE("FIPs_codes!",ADDRESS((MATCH($D1095,INDIRECT($C1095),0)+MATCH($C1095,FIPs_codes!$G$1:$G$3296,0)-1),COLUMN(FIPs_codes!A1093)))))</f>
        <v>40151</v>
      </c>
      <c r="F1095" s="51">
        <f ca="1">IF(ISERROR(INDIRECT(CONCATENATE("FIPs_codes!",ADDRESS((MATCH($D1095,INDIRECT($C1095),0)+MATCH($C1095,FIPs_codes!$G$1:$G$3296,0)-1),COLUMN(FIPs_codes!C1093))))),"",INDIRECT(CONCATENATE("FIPs_codes!",ADDRESS((MATCH($D1095,INDIRECT($C1095),0)+MATCH($C1095,FIPs_codes!$G$1:$G$3296,0)-1),COLUMN(FIPs_codes!C1093)))))</f>
        <v>6</v>
      </c>
      <c r="G1095" s="33" t="s">
        <v>216</v>
      </c>
      <c r="H1095" s="33" t="s">
        <v>217</v>
      </c>
      <c r="I1095" s="35" t="s">
        <v>665</v>
      </c>
      <c r="J1095" s="37" t="s">
        <v>219</v>
      </c>
      <c r="K1095" s="31" t="s">
        <v>78</v>
      </c>
      <c r="L1095" s="31" t="s">
        <v>220</v>
      </c>
      <c r="M1095" s="31" t="s">
        <v>57</v>
      </c>
      <c r="N1095" s="39" t="s">
        <v>251</v>
      </c>
      <c r="O1095" s="39">
        <v>2010</v>
      </c>
      <c r="P1095" s="39" t="s">
        <v>252</v>
      </c>
      <c r="Q1095" s="240">
        <v>1340</v>
      </c>
      <c r="R1095" s="31" t="s">
        <v>245</v>
      </c>
      <c r="S1095" s="41" t="s">
        <v>60</v>
      </c>
      <c r="T1095" s="29" t="s">
        <v>263</v>
      </c>
      <c r="U1095" s="31" t="s">
        <v>134</v>
      </c>
      <c r="V1095" s="39" t="s">
        <v>254</v>
      </c>
      <c r="W1095" s="43" t="s">
        <v>225</v>
      </c>
      <c r="X1095" s="43" t="s">
        <v>65</v>
      </c>
      <c r="Y1095" s="43">
        <v>40270</v>
      </c>
      <c r="Z1095" s="31">
        <v>80</v>
      </c>
      <c r="AA1095" s="240">
        <v>855</v>
      </c>
      <c r="AB1095" s="31" t="s">
        <v>66</v>
      </c>
      <c r="AC1095" s="240">
        <v>104630</v>
      </c>
      <c r="AD1095" s="31" t="s">
        <v>262</v>
      </c>
      <c r="AE1095" s="39" t="s">
        <v>255</v>
      </c>
      <c r="AF1095" s="39" t="s">
        <v>236</v>
      </c>
      <c r="AG1095" s="31" t="s">
        <v>229</v>
      </c>
      <c r="AH1095" s="31">
        <v>0</v>
      </c>
      <c r="AI1095" s="31">
        <v>174.7</v>
      </c>
      <c r="AJ1095" s="31">
        <f t="shared" si="43"/>
        <v>174.7</v>
      </c>
      <c r="AK1095" s="39">
        <v>8.67</v>
      </c>
      <c r="AL1095" s="26">
        <f t="shared" si="44"/>
        <v>0</v>
      </c>
      <c r="AM1095" s="37" t="s">
        <v>230</v>
      </c>
      <c r="AN1095" s="31" t="s">
        <v>231</v>
      </c>
      <c r="AO1095" s="31" t="s">
        <v>232</v>
      </c>
      <c r="AP1095" s="63" t="s">
        <v>16963</v>
      </c>
      <c r="AQ1095" s="27" t="str">
        <f t="shared" si="45"/>
        <v>Record Complete</v>
      </c>
      <c r="AR1095" s="35"/>
      <c r="AS1095" s="5" t="str">
        <f t="shared" si="46"/>
        <v/>
      </c>
      <c r="AT1095" t="s">
        <v>17200</v>
      </c>
    </row>
    <row r="1096" spans="1:46" ht="15.75" thickBot="1" x14ac:dyDescent="0.3">
      <c r="A1096" s="30" t="s">
        <v>666</v>
      </c>
      <c r="B1096" s="32">
        <v>1686</v>
      </c>
      <c r="C1096" s="32" t="s">
        <v>213</v>
      </c>
      <c r="D1096" s="32" t="s">
        <v>290</v>
      </c>
      <c r="E1096" s="51" t="str">
        <f ca="1">IF(ISERROR(INDIRECT(CONCATENATE("FIPs_codes!",ADDRESS((MATCH($D1096,INDIRECT($C1096),0)+MATCH($C1096,FIPs_codes!$G$1:$G$3296,0)-1),COLUMN(FIPs_codes!A1094))))),"",INDIRECT(CONCATENATE("FIPs_codes!",ADDRESS((MATCH($D1096,INDIRECT($C1096),0)+MATCH($C1096,FIPs_codes!$G$1:$G$3296,0)-1),COLUMN(FIPs_codes!A1094)))))</f>
        <v>40151</v>
      </c>
      <c r="F1096" s="51">
        <f ca="1">IF(ISERROR(INDIRECT(CONCATENATE("FIPs_codes!",ADDRESS((MATCH($D1096,INDIRECT($C1096),0)+MATCH($C1096,FIPs_codes!$G$1:$G$3296,0)-1),COLUMN(FIPs_codes!C1094))))),"",INDIRECT(CONCATENATE("FIPs_codes!",ADDRESS((MATCH($D1096,INDIRECT($C1096),0)+MATCH($C1096,FIPs_codes!$G$1:$G$3296,0)-1),COLUMN(FIPs_codes!C1094)))))</f>
        <v>6</v>
      </c>
      <c r="G1096" s="34" t="s">
        <v>216</v>
      </c>
      <c r="H1096" s="34" t="s">
        <v>217</v>
      </c>
      <c r="I1096" s="36" t="s">
        <v>665</v>
      </c>
      <c r="J1096" s="38" t="s">
        <v>219</v>
      </c>
      <c r="K1096" s="32" t="s">
        <v>78</v>
      </c>
      <c r="L1096" s="32" t="s">
        <v>220</v>
      </c>
      <c r="M1096" s="32" t="s">
        <v>57</v>
      </c>
      <c r="N1096" s="40" t="s">
        <v>251</v>
      </c>
      <c r="O1096" s="40">
        <v>2010</v>
      </c>
      <c r="P1096" s="40" t="s">
        <v>252</v>
      </c>
      <c r="Q1096" s="125">
        <v>1340</v>
      </c>
      <c r="R1096" s="32" t="s">
        <v>245</v>
      </c>
      <c r="S1096" s="42" t="s">
        <v>60</v>
      </c>
      <c r="T1096" s="30" t="s">
        <v>263</v>
      </c>
      <c r="U1096" s="32" t="s">
        <v>134</v>
      </c>
      <c r="V1096" s="40" t="s">
        <v>254</v>
      </c>
      <c r="W1096" s="44" t="s">
        <v>225</v>
      </c>
      <c r="X1096" s="44" t="s">
        <v>65</v>
      </c>
      <c r="Y1096" s="44">
        <v>40270</v>
      </c>
      <c r="Z1096" s="32">
        <v>80</v>
      </c>
      <c r="AA1096" s="125">
        <v>855</v>
      </c>
      <c r="AB1096" s="32" t="s">
        <v>66</v>
      </c>
      <c r="AC1096" s="125">
        <v>104630</v>
      </c>
      <c r="AD1096" s="32" t="s">
        <v>262</v>
      </c>
      <c r="AE1096" s="40" t="s">
        <v>255</v>
      </c>
      <c r="AF1096" s="40" t="s">
        <v>236</v>
      </c>
      <c r="AG1096" s="32" t="s">
        <v>229</v>
      </c>
      <c r="AH1096" s="32">
        <v>0</v>
      </c>
      <c r="AI1096" s="32">
        <v>176.79</v>
      </c>
      <c r="AJ1096" s="32">
        <f t="shared" si="43"/>
        <v>176.79</v>
      </c>
      <c r="AK1096" s="40">
        <v>8.6999999999999993</v>
      </c>
      <c r="AL1096" s="150">
        <f t="shared" si="44"/>
        <v>0</v>
      </c>
      <c r="AM1096" s="38" t="s">
        <v>230</v>
      </c>
      <c r="AN1096" s="32" t="s">
        <v>231</v>
      </c>
      <c r="AO1096" s="32" t="s">
        <v>232</v>
      </c>
      <c r="AP1096" s="32" t="s">
        <v>16963</v>
      </c>
      <c r="AQ1096" s="27" t="str">
        <f t="shared" si="45"/>
        <v>Record Complete</v>
      </c>
      <c r="AR1096" s="36"/>
      <c r="AS1096" s="5" t="str">
        <f t="shared" si="46"/>
        <v/>
      </c>
      <c r="AT1096" t="s">
        <v>17200</v>
      </c>
    </row>
    <row r="1097" spans="1:46" ht="15.75" thickBot="1" x14ac:dyDescent="0.3">
      <c r="A1097" s="29" t="s">
        <v>666</v>
      </c>
      <c r="B1097" s="31">
        <v>1686</v>
      </c>
      <c r="C1097" s="31" t="s">
        <v>213</v>
      </c>
      <c r="D1097" s="31" t="s">
        <v>290</v>
      </c>
      <c r="E1097" s="51" t="str">
        <f ca="1">IF(ISERROR(INDIRECT(CONCATENATE("FIPs_codes!",ADDRESS((MATCH($D1097,INDIRECT($C1097),0)+MATCH($C1097,FIPs_codes!$G$1:$G$3296,0)-1),COLUMN(FIPs_codes!A1095))))),"",INDIRECT(CONCATENATE("FIPs_codes!",ADDRESS((MATCH($D1097,INDIRECT($C1097),0)+MATCH($C1097,FIPs_codes!$G$1:$G$3296,0)-1),COLUMN(FIPs_codes!A1095)))))</f>
        <v>40151</v>
      </c>
      <c r="F1097" s="51">
        <f ca="1">IF(ISERROR(INDIRECT(CONCATENATE("FIPs_codes!",ADDRESS((MATCH($D1097,INDIRECT($C1097),0)+MATCH($C1097,FIPs_codes!$G$1:$G$3296,0)-1),COLUMN(FIPs_codes!C1095))))),"",INDIRECT(CONCATENATE("FIPs_codes!",ADDRESS((MATCH($D1097,INDIRECT($C1097),0)+MATCH($C1097,FIPs_codes!$G$1:$G$3296,0)-1),COLUMN(FIPs_codes!C1095)))))</f>
        <v>6</v>
      </c>
      <c r="G1097" s="33" t="s">
        <v>216</v>
      </c>
      <c r="H1097" s="33" t="s">
        <v>217</v>
      </c>
      <c r="I1097" s="35" t="s">
        <v>665</v>
      </c>
      <c r="J1097" s="37" t="s">
        <v>219</v>
      </c>
      <c r="K1097" s="31" t="s">
        <v>78</v>
      </c>
      <c r="L1097" s="31" t="s">
        <v>220</v>
      </c>
      <c r="M1097" s="31" t="s">
        <v>57</v>
      </c>
      <c r="N1097" s="39" t="s">
        <v>251</v>
      </c>
      <c r="O1097" s="39">
        <v>2010</v>
      </c>
      <c r="P1097" s="39" t="s">
        <v>252</v>
      </c>
      <c r="Q1097" s="240">
        <v>1340</v>
      </c>
      <c r="R1097" s="31" t="s">
        <v>245</v>
      </c>
      <c r="S1097" s="41" t="s">
        <v>60</v>
      </c>
      <c r="T1097" s="29" t="s">
        <v>263</v>
      </c>
      <c r="U1097" s="31" t="s">
        <v>134</v>
      </c>
      <c r="V1097" s="39" t="s">
        <v>254</v>
      </c>
      <c r="W1097" s="43" t="s">
        <v>225</v>
      </c>
      <c r="X1097" s="43" t="s">
        <v>65</v>
      </c>
      <c r="Y1097" s="43">
        <v>40270</v>
      </c>
      <c r="Z1097" s="31">
        <v>80</v>
      </c>
      <c r="AA1097" s="240">
        <v>855</v>
      </c>
      <c r="AB1097" s="31" t="s">
        <v>66</v>
      </c>
      <c r="AC1097" s="240">
        <v>104630</v>
      </c>
      <c r="AD1097" s="31" t="s">
        <v>262</v>
      </c>
      <c r="AE1097" s="39" t="s">
        <v>255</v>
      </c>
      <c r="AF1097" s="39" t="s">
        <v>236</v>
      </c>
      <c r="AG1097" s="31" t="s">
        <v>229</v>
      </c>
      <c r="AH1097" s="31">
        <v>0</v>
      </c>
      <c r="AI1097" s="31">
        <v>177.93</v>
      </c>
      <c r="AJ1097" s="31">
        <f t="shared" si="43"/>
        <v>177.93</v>
      </c>
      <c r="AK1097" s="39">
        <v>8.7799999999999994</v>
      </c>
      <c r="AL1097" s="26">
        <f t="shared" si="44"/>
        <v>0</v>
      </c>
      <c r="AM1097" s="37" t="s">
        <v>230</v>
      </c>
      <c r="AN1097" s="31" t="s">
        <v>231</v>
      </c>
      <c r="AO1097" s="31" t="s">
        <v>232</v>
      </c>
      <c r="AP1097" s="63" t="s">
        <v>16963</v>
      </c>
      <c r="AQ1097" s="27" t="str">
        <f t="shared" si="45"/>
        <v>Record Complete</v>
      </c>
      <c r="AR1097" s="35"/>
      <c r="AS1097" s="5" t="str">
        <f t="shared" si="46"/>
        <v/>
      </c>
      <c r="AT1097" t="s">
        <v>17200</v>
      </c>
    </row>
    <row r="1098" spans="1:46" ht="15.75" thickBot="1" x14ac:dyDescent="0.3">
      <c r="A1098" s="47" t="s">
        <v>666</v>
      </c>
      <c r="B1098" s="49">
        <v>1686</v>
      </c>
      <c r="C1098" s="49" t="s">
        <v>213</v>
      </c>
      <c r="D1098" s="49" t="s">
        <v>290</v>
      </c>
      <c r="E1098" s="51" t="str">
        <f ca="1">IF(ISERROR(INDIRECT(CONCATENATE("FIPs_codes!",ADDRESS((MATCH($D1098,INDIRECT($C1098),0)+MATCH($C1098,FIPs_codes!$G$1:$G$3296,0)-1),COLUMN(FIPs_codes!A1096))))),"",INDIRECT(CONCATENATE("FIPs_codes!",ADDRESS((MATCH($D1098,INDIRECT($C1098),0)+MATCH($C1098,FIPs_codes!$G$1:$G$3296,0)-1),COLUMN(FIPs_codes!A1096)))))</f>
        <v>40151</v>
      </c>
      <c r="F1098" s="51">
        <f ca="1">IF(ISERROR(INDIRECT(CONCATENATE("FIPs_codes!",ADDRESS((MATCH($D1098,INDIRECT($C1098),0)+MATCH($C1098,FIPs_codes!$G$1:$G$3296,0)-1),COLUMN(FIPs_codes!C1096))))),"",INDIRECT(CONCATENATE("FIPs_codes!",ADDRESS((MATCH($D1098,INDIRECT($C1098),0)+MATCH($C1098,FIPs_codes!$G$1:$G$3296,0)-1),COLUMN(FIPs_codes!C1096)))))</f>
        <v>6</v>
      </c>
      <c r="G1098" s="51" t="s">
        <v>216</v>
      </c>
      <c r="H1098" s="51" t="s">
        <v>217</v>
      </c>
      <c r="I1098" s="53" t="s">
        <v>665</v>
      </c>
      <c r="J1098" s="55" t="s">
        <v>219</v>
      </c>
      <c r="K1098" s="49" t="s">
        <v>78</v>
      </c>
      <c r="L1098" s="49" t="s">
        <v>220</v>
      </c>
      <c r="M1098" s="49" t="s">
        <v>57</v>
      </c>
      <c r="N1098" s="57" t="s">
        <v>399</v>
      </c>
      <c r="O1098" s="57">
        <v>2008</v>
      </c>
      <c r="P1098" s="57" t="s">
        <v>382</v>
      </c>
      <c r="Q1098" s="128">
        <v>1775</v>
      </c>
      <c r="R1098" s="49" t="s">
        <v>245</v>
      </c>
      <c r="S1098" s="59" t="s">
        <v>60</v>
      </c>
      <c r="T1098" s="47" t="s">
        <v>263</v>
      </c>
      <c r="U1098" s="49" t="s">
        <v>134</v>
      </c>
      <c r="V1098" s="57" t="s">
        <v>254</v>
      </c>
      <c r="W1098" s="61" t="s">
        <v>225</v>
      </c>
      <c r="X1098" s="61" t="s">
        <v>65</v>
      </c>
      <c r="Y1098" s="61">
        <v>40373</v>
      </c>
      <c r="Z1098" s="49">
        <v>100</v>
      </c>
      <c r="AA1098" s="128">
        <v>867</v>
      </c>
      <c r="AB1098" s="49" t="s">
        <v>66</v>
      </c>
      <c r="AC1098" s="128">
        <v>257751</v>
      </c>
      <c r="AD1098" s="49" t="s">
        <v>262</v>
      </c>
      <c r="AE1098" s="57" t="s">
        <v>255</v>
      </c>
      <c r="AF1098" s="57" t="s">
        <v>236</v>
      </c>
      <c r="AG1098" s="49" t="s">
        <v>229</v>
      </c>
      <c r="AH1098" s="49">
        <v>15.62</v>
      </c>
      <c r="AI1098" s="49">
        <v>55.28</v>
      </c>
      <c r="AJ1098" s="49">
        <v>70.900000000000006</v>
      </c>
      <c r="AK1098" s="57">
        <v>11.61</v>
      </c>
      <c r="AL1098" s="26">
        <v>0.22031029619181944</v>
      </c>
      <c r="AM1098" s="55" t="s">
        <v>230</v>
      </c>
      <c r="AN1098" s="49" t="s">
        <v>231</v>
      </c>
      <c r="AO1098" s="49" t="s">
        <v>232</v>
      </c>
      <c r="AP1098" s="63" t="s">
        <v>16963</v>
      </c>
      <c r="AQ1098" s="27" t="str">
        <f t="shared" si="45"/>
        <v>Record Complete</v>
      </c>
      <c r="AR1098" s="53"/>
      <c r="AS1098" s="5" t="str">
        <f t="shared" si="46"/>
        <v/>
      </c>
      <c r="AT1098" t="s">
        <v>17200</v>
      </c>
    </row>
    <row r="1099" spans="1:46" ht="15.75" thickBot="1" x14ac:dyDescent="0.3">
      <c r="A1099" s="48" t="s">
        <v>666</v>
      </c>
      <c r="B1099" s="50">
        <v>1686</v>
      </c>
      <c r="C1099" s="50" t="s">
        <v>213</v>
      </c>
      <c r="D1099" s="50" t="s">
        <v>290</v>
      </c>
      <c r="E1099" s="51" t="str">
        <f ca="1">IF(ISERROR(INDIRECT(CONCATENATE("FIPs_codes!",ADDRESS((MATCH($D1099,INDIRECT($C1099),0)+MATCH($C1099,FIPs_codes!$G$1:$G$3296,0)-1),COLUMN(FIPs_codes!A1097))))),"",INDIRECT(CONCATENATE("FIPs_codes!",ADDRESS((MATCH($D1099,INDIRECT($C1099),0)+MATCH($C1099,FIPs_codes!$G$1:$G$3296,0)-1),COLUMN(FIPs_codes!A1097)))))</f>
        <v>40151</v>
      </c>
      <c r="F1099" s="51">
        <f ca="1">IF(ISERROR(INDIRECT(CONCATENATE("FIPs_codes!",ADDRESS((MATCH($D1099,INDIRECT($C1099),0)+MATCH($C1099,FIPs_codes!$G$1:$G$3296,0)-1),COLUMN(FIPs_codes!C1097))))),"",INDIRECT(CONCATENATE("FIPs_codes!",ADDRESS((MATCH($D1099,INDIRECT($C1099),0)+MATCH($C1099,FIPs_codes!$G$1:$G$3296,0)-1),COLUMN(FIPs_codes!C1097)))))</f>
        <v>6</v>
      </c>
      <c r="G1099" s="52" t="s">
        <v>216</v>
      </c>
      <c r="H1099" s="52" t="s">
        <v>217</v>
      </c>
      <c r="I1099" s="54" t="s">
        <v>665</v>
      </c>
      <c r="J1099" s="56" t="s">
        <v>219</v>
      </c>
      <c r="K1099" s="50" t="s">
        <v>78</v>
      </c>
      <c r="L1099" s="50" t="s">
        <v>220</v>
      </c>
      <c r="M1099" s="50" t="s">
        <v>57</v>
      </c>
      <c r="N1099" s="58" t="s">
        <v>399</v>
      </c>
      <c r="O1099" s="58">
        <v>2008</v>
      </c>
      <c r="P1099" s="58" t="s">
        <v>382</v>
      </c>
      <c r="Q1099" s="126">
        <v>1775</v>
      </c>
      <c r="R1099" s="50" t="s">
        <v>245</v>
      </c>
      <c r="S1099" s="60" t="s">
        <v>60</v>
      </c>
      <c r="T1099" s="48" t="s">
        <v>263</v>
      </c>
      <c r="U1099" s="50" t="s">
        <v>134</v>
      </c>
      <c r="V1099" s="58" t="s">
        <v>254</v>
      </c>
      <c r="W1099" s="62" t="s">
        <v>225</v>
      </c>
      <c r="X1099" s="62" t="s">
        <v>65</v>
      </c>
      <c r="Y1099" s="62">
        <v>40373</v>
      </c>
      <c r="Z1099" s="50">
        <v>100</v>
      </c>
      <c r="AA1099" s="126">
        <v>867</v>
      </c>
      <c r="AB1099" s="50" t="s">
        <v>66</v>
      </c>
      <c r="AC1099" s="126">
        <v>257751</v>
      </c>
      <c r="AD1099" s="50" t="s">
        <v>262</v>
      </c>
      <c r="AE1099" s="58" t="s">
        <v>255</v>
      </c>
      <c r="AF1099" s="58" t="s">
        <v>236</v>
      </c>
      <c r="AG1099" s="50" t="s">
        <v>229</v>
      </c>
      <c r="AH1099" s="50">
        <v>21.53</v>
      </c>
      <c r="AI1099" s="50">
        <v>57.71</v>
      </c>
      <c r="AJ1099" s="50">
        <v>79.240000000000009</v>
      </c>
      <c r="AK1099" s="58">
        <v>11.62</v>
      </c>
      <c r="AL1099" s="26">
        <v>0.27170620898536091</v>
      </c>
      <c r="AM1099" s="56" t="s">
        <v>230</v>
      </c>
      <c r="AN1099" s="50" t="s">
        <v>231</v>
      </c>
      <c r="AO1099" s="50" t="s">
        <v>232</v>
      </c>
      <c r="AP1099" s="63" t="s">
        <v>16963</v>
      </c>
      <c r="AQ1099" s="27" t="str">
        <f t="shared" si="45"/>
        <v>Record Complete</v>
      </c>
      <c r="AR1099" s="54"/>
      <c r="AS1099" s="5" t="str">
        <f t="shared" si="46"/>
        <v/>
      </c>
      <c r="AT1099" t="s">
        <v>17200</v>
      </c>
    </row>
    <row r="1100" spans="1:46" ht="15.75" thickBot="1" x14ac:dyDescent="0.3">
      <c r="A1100" s="47" t="s">
        <v>666</v>
      </c>
      <c r="B1100" s="49">
        <v>1686</v>
      </c>
      <c r="C1100" s="49" t="s">
        <v>213</v>
      </c>
      <c r="D1100" s="49" t="s">
        <v>290</v>
      </c>
      <c r="E1100" s="51" t="str">
        <f ca="1">IF(ISERROR(INDIRECT(CONCATENATE("FIPs_codes!",ADDRESS((MATCH($D1100,INDIRECT($C1100),0)+MATCH($C1100,FIPs_codes!$G$1:$G$3296,0)-1),COLUMN(FIPs_codes!A1098))))),"",INDIRECT(CONCATENATE("FIPs_codes!",ADDRESS((MATCH($D1100,INDIRECT($C1100),0)+MATCH($C1100,FIPs_codes!$G$1:$G$3296,0)-1),COLUMN(FIPs_codes!A1098)))))</f>
        <v>40151</v>
      </c>
      <c r="F1100" s="51">
        <f ca="1">IF(ISERROR(INDIRECT(CONCATENATE("FIPs_codes!",ADDRESS((MATCH($D1100,INDIRECT($C1100),0)+MATCH($C1100,FIPs_codes!$G$1:$G$3296,0)-1),COLUMN(FIPs_codes!C1098))))),"",INDIRECT(CONCATENATE("FIPs_codes!",ADDRESS((MATCH($D1100,INDIRECT($C1100),0)+MATCH($C1100,FIPs_codes!$G$1:$G$3296,0)-1),COLUMN(FIPs_codes!C1098)))))</f>
        <v>6</v>
      </c>
      <c r="G1100" s="51" t="s">
        <v>216</v>
      </c>
      <c r="H1100" s="51" t="s">
        <v>217</v>
      </c>
      <c r="I1100" s="53" t="s">
        <v>665</v>
      </c>
      <c r="J1100" s="55" t="s">
        <v>219</v>
      </c>
      <c r="K1100" s="49" t="s">
        <v>78</v>
      </c>
      <c r="L1100" s="49" t="s">
        <v>220</v>
      </c>
      <c r="M1100" s="49" t="s">
        <v>57</v>
      </c>
      <c r="N1100" s="57" t="s">
        <v>399</v>
      </c>
      <c r="O1100" s="57">
        <v>2008</v>
      </c>
      <c r="P1100" s="57" t="s">
        <v>382</v>
      </c>
      <c r="Q1100" s="128">
        <v>1775</v>
      </c>
      <c r="R1100" s="49" t="s">
        <v>245</v>
      </c>
      <c r="S1100" s="59" t="s">
        <v>60</v>
      </c>
      <c r="T1100" s="47" t="s">
        <v>263</v>
      </c>
      <c r="U1100" s="49" t="s">
        <v>134</v>
      </c>
      <c r="V1100" s="57" t="s">
        <v>254</v>
      </c>
      <c r="W1100" s="61" t="s">
        <v>225</v>
      </c>
      <c r="X1100" s="61" t="s">
        <v>65</v>
      </c>
      <c r="Y1100" s="61">
        <v>40373</v>
      </c>
      <c r="Z1100" s="49">
        <v>100</v>
      </c>
      <c r="AA1100" s="128">
        <v>867</v>
      </c>
      <c r="AB1100" s="49" t="s">
        <v>66</v>
      </c>
      <c r="AC1100" s="128">
        <v>257751</v>
      </c>
      <c r="AD1100" s="49" t="s">
        <v>262</v>
      </c>
      <c r="AE1100" s="57" t="s">
        <v>255</v>
      </c>
      <c r="AF1100" s="57" t="s">
        <v>236</v>
      </c>
      <c r="AG1100" s="49" t="s">
        <v>229</v>
      </c>
      <c r="AH1100" s="49">
        <v>27.14</v>
      </c>
      <c r="AI1100" s="49">
        <v>52.34</v>
      </c>
      <c r="AJ1100" s="49">
        <v>79.48</v>
      </c>
      <c r="AK1100" s="57">
        <v>11.7</v>
      </c>
      <c r="AL1100" s="150">
        <v>0.34146955208857571</v>
      </c>
      <c r="AM1100" s="55" t="s">
        <v>230</v>
      </c>
      <c r="AN1100" s="49" t="s">
        <v>231</v>
      </c>
      <c r="AO1100" s="49" t="s">
        <v>232</v>
      </c>
      <c r="AP1100" s="63" t="s">
        <v>16963</v>
      </c>
      <c r="AQ1100" s="27" t="str">
        <f t="shared" si="45"/>
        <v>Record Complete</v>
      </c>
      <c r="AR1100" s="53"/>
      <c r="AS1100" s="5" t="str">
        <f t="shared" si="46"/>
        <v/>
      </c>
      <c r="AT1100" t="s">
        <v>17200</v>
      </c>
    </row>
    <row r="1101" spans="1:46" ht="15.75" thickBot="1" x14ac:dyDescent="0.3">
      <c r="A1101" s="48" t="s">
        <v>666</v>
      </c>
      <c r="B1101" s="50">
        <v>1686</v>
      </c>
      <c r="C1101" s="50" t="s">
        <v>213</v>
      </c>
      <c r="D1101" s="50" t="s">
        <v>290</v>
      </c>
      <c r="E1101" s="51" t="str">
        <f ca="1">IF(ISERROR(INDIRECT(CONCATENATE("FIPs_codes!",ADDRESS((MATCH($D1101,INDIRECT($C1101),0)+MATCH($C1101,FIPs_codes!$G$1:$G$3296,0)-1),COLUMN(FIPs_codes!A1099))))),"",INDIRECT(CONCATENATE("FIPs_codes!",ADDRESS((MATCH($D1101,INDIRECT($C1101),0)+MATCH($C1101,FIPs_codes!$G$1:$G$3296,0)-1),COLUMN(FIPs_codes!A1099)))))</f>
        <v>40151</v>
      </c>
      <c r="F1101" s="51">
        <f ca="1">IF(ISERROR(INDIRECT(CONCATENATE("FIPs_codes!",ADDRESS((MATCH($D1101,INDIRECT($C1101),0)+MATCH($C1101,FIPs_codes!$G$1:$G$3296,0)-1),COLUMN(FIPs_codes!C1099))))),"",INDIRECT(CONCATENATE("FIPs_codes!",ADDRESS((MATCH($D1101,INDIRECT($C1101),0)+MATCH($C1101,FIPs_codes!$G$1:$G$3296,0)-1),COLUMN(FIPs_codes!C1099)))))</f>
        <v>6</v>
      </c>
      <c r="G1101" s="52" t="s">
        <v>216</v>
      </c>
      <c r="H1101" s="52" t="s">
        <v>217</v>
      </c>
      <c r="I1101" s="54" t="s">
        <v>665</v>
      </c>
      <c r="J1101" s="56" t="s">
        <v>219</v>
      </c>
      <c r="K1101" s="50" t="s">
        <v>78</v>
      </c>
      <c r="L1101" s="50" t="s">
        <v>220</v>
      </c>
      <c r="M1101" s="50" t="s">
        <v>57</v>
      </c>
      <c r="N1101" s="58" t="s">
        <v>251</v>
      </c>
      <c r="O1101" s="58">
        <v>2010</v>
      </c>
      <c r="P1101" s="58" t="s">
        <v>252</v>
      </c>
      <c r="Q1101" s="126">
        <v>1340</v>
      </c>
      <c r="R1101" s="50" t="s">
        <v>245</v>
      </c>
      <c r="S1101" s="60" t="s">
        <v>60</v>
      </c>
      <c r="T1101" s="48" t="s">
        <v>263</v>
      </c>
      <c r="U1101" s="50" t="s">
        <v>134</v>
      </c>
      <c r="V1101" s="58" t="s">
        <v>254</v>
      </c>
      <c r="W1101" s="62" t="s">
        <v>225</v>
      </c>
      <c r="X1101" s="62" t="s">
        <v>65</v>
      </c>
      <c r="Y1101" s="62">
        <v>40380</v>
      </c>
      <c r="Z1101" s="50">
        <v>92</v>
      </c>
      <c r="AA1101" s="126">
        <v>855</v>
      </c>
      <c r="AB1101" s="50" t="s">
        <v>66</v>
      </c>
      <c r="AC1101" s="126">
        <v>89421</v>
      </c>
      <c r="AD1101" s="50" t="s">
        <v>262</v>
      </c>
      <c r="AE1101" s="58" t="s">
        <v>255</v>
      </c>
      <c r="AF1101" s="58" t="s">
        <v>236</v>
      </c>
      <c r="AG1101" s="50" t="s">
        <v>229</v>
      </c>
      <c r="AH1101" s="50">
        <v>52.31</v>
      </c>
      <c r="AI1101" s="50">
        <v>225</v>
      </c>
      <c r="AJ1101" s="50">
        <v>277.31</v>
      </c>
      <c r="AK1101" s="58">
        <v>8.3000000000000007</v>
      </c>
      <c r="AL1101" s="26">
        <v>0.18863365908189392</v>
      </c>
      <c r="AM1101" s="56" t="s">
        <v>230</v>
      </c>
      <c r="AN1101" s="50" t="s">
        <v>231</v>
      </c>
      <c r="AO1101" s="50" t="s">
        <v>232</v>
      </c>
      <c r="AP1101" s="63" t="s">
        <v>16963</v>
      </c>
      <c r="AQ1101" s="27" t="str">
        <f t="shared" si="45"/>
        <v>Record Complete</v>
      </c>
      <c r="AR1101" s="54"/>
      <c r="AS1101" s="5" t="str">
        <f t="shared" si="46"/>
        <v/>
      </c>
      <c r="AT1101" t="s">
        <v>17200</v>
      </c>
    </row>
    <row r="1102" spans="1:46" ht="15.75" thickBot="1" x14ac:dyDescent="0.3">
      <c r="A1102" s="30" t="s">
        <v>666</v>
      </c>
      <c r="B1102" s="32">
        <v>1686</v>
      </c>
      <c r="C1102" s="32" t="s">
        <v>213</v>
      </c>
      <c r="D1102" s="32" t="s">
        <v>290</v>
      </c>
      <c r="E1102" s="51" t="str">
        <f ca="1">IF(ISERROR(INDIRECT(CONCATENATE("FIPs_codes!",ADDRESS((MATCH($D1102,INDIRECT($C1102),0)+MATCH($C1102,FIPs_codes!$G$1:$G$3296,0)-1),COLUMN(FIPs_codes!A1100))))),"",INDIRECT(CONCATENATE("FIPs_codes!",ADDRESS((MATCH($D1102,INDIRECT($C1102),0)+MATCH($C1102,FIPs_codes!$G$1:$G$3296,0)-1),COLUMN(FIPs_codes!A1100)))))</f>
        <v>40151</v>
      </c>
      <c r="F1102" s="51">
        <f ca="1">IF(ISERROR(INDIRECT(CONCATENATE("FIPs_codes!",ADDRESS((MATCH($D1102,INDIRECT($C1102),0)+MATCH($C1102,FIPs_codes!$G$1:$G$3296,0)-1),COLUMN(FIPs_codes!C1100))))),"",INDIRECT(CONCATENATE("FIPs_codes!",ADDRESS((MATCH($D1102,INDIRECT($C1102),0)+MATCH($C1102,FIPs_codes!$G$1:$G$3296,0)-1),COLUMN(FIPs_codes!C1100)))))</f>
        <v>6</v>
      </c>
      <c r="G1102" s="34" t="s">
        <v>216</v>
      </c>
      <c r="H1102" s="34" t="s">
        <v>217</v>
      </c>
      <c r="I1102" s="36" t="s">
        <v>665</v>
      </c>
      <c r="J1102" s="38" t="s">
        <v>219</v>
      </c>
      <c r="K1102" s="32" t="s">
        <v>78</v>
      </c>
      <c r="L1102" s="32" t="s">
        <v>220</v>
      </c>
      <c r="M1102" s="32" t="s">
        <v>57</v>
      </c>
      <c r="N1102" s="40" t="s">
        <v>251</v>
      </c>
      <c r="O1102" s="40">
        <v>2010</v>
      </c>
      <c r="P1102" s="40" t="s">
        <v>252</v>
      </c>
      <c r="Q1102" s="125">
        <v>1340</v>
      </c>
      <c r="R1102" s="32" t="s">
        <v>245</v>
      </c>
      <c r="S1102" s="42" t="s">
        <v>60</v>
      </c>
      <c r="T1102" s="30" t="s">
        <v>263</v>
      </c>
      <c r="U1102" s="32" t="s">
        <v>134</v>
      </c>
      <c r="V1102" s="40" t="s">
        <v>254</v>
      </c>
      <c r="W1102" s="44" t="s">
        <v>225</v>
      </c>
      <c r="X1102" s="44" t="s">
        <v>65</v>
      </c>
      <c r="Y1102" s="44">
        <v>40380</v>
      </c>
      <c r="Z1102" s="32">
        <v>92</v>
      </c>
      <c r="AA1102" s="125">
        <v>855</v>
      </c>
      <c r="AB1102" s="32" t="s">
        <v>66</v>
      </c>
      <c r="AC1102" s="125">
        <v>89421</v>
      </c>
      <c r="AD1102" s="32" t="s">
        <v>262</v>
      </c>
      <c r="AE1102" s="40" t="s">
        <v>255</v>
      </c>
      <c r="AF1102" s="40" t="s">
        <v>236</v>
      </c>
      <c r="AG1102" s="32" t="s">
        <v>229</v>
      </c>
      <c r="AH1102" s="32">
        <v>53.37</v>
      </c>
      <c r="AI1102" s="32">
        <v>225</v>
      </c>
      <c r="AJ1102" s="32">
        <v>278.37</v>
      </c>
      <c r="AK1102" s="40">
        <v>8.3000000000000007</v>
      </c>
      <c r="AL1102" s="26">
        <v>0.19172324603944391</v>
      </c>
      <c r="AM1102" s="38" t="s">
        <v>230</v>
      </c>
      <c r="AN1102" s="32" t="s">
        <v>231</v>
      </c>
      <c r="AO1102" s="32" t="s">
        <v>232</v>
      </c>
      <c r="AP1102" s="63" t="s">
        <v>16963</v>
      </c>
      <c r="AQ1102" s="27" t="str">
        <f t="shared" si="45"/>
        <v>Record Complete</v>
      </c>
      <c r="AR1102" s="36"/>
      <c r="AS1102" s="5" t="str">
        <f t="shared" si="46"/>
        <v/>
      </c>
      <c r="AT1102" t="s">
        <v>17200</v>
      </c>
    </row>
    <row r="1103" spans="1:46" ht="15.75" thickBot="1" x14ac:dyDescent="0.3">
      <c r="A1103" s="29" t="s">
        <v>666</v>
      </c>
      <c r="B1103" s="31">
        <v>1686</v>
      </c>
      <c r="C1103" s="31" t="s">
        <v>213</v>
      </c>
      <c r="D1103" s="31" t="s">
        <v>290</v>
      </c>
      <c r="E1103" s="51" t="str">
        <f ca="1">IF(ISERROR(INDIRECT(CONCATENATE("FIPs_codes!",ADDRESS((MATCH($D1103,INDIRECT($C1103),0)+MATCH($C1103,FIPs_codes!$G$1:$G$3296,0)-1),COLUMN(FIPs_codes!A1101))))),"",INDIRECT(CONCATENATE("FIPs_codes!",ADDRESS((MATCH($D1103,INDIRECT($C1103),0)+MATCH($C1103,FIPs_codes!$G$1:$G$3296,0)-1),COLUMN(FIPs_codes!A1101)))))</f>
        <v>40151</v>
      </c>
      <c r="F1103" s="51">
        <f ca="1">IF(ISERROR(INDIRECT(CONCATENATE("FIPs_codes!",ADDRESS((MATCH($D1103,INDIRECT($C1103),0)+MATCH($C1103,FIPs_codes!$G$1:$G$3296,0)-1),COLUMN(FIPs_codes!C1101))))),"",INDIRECT(CONCATENATE("FIPs_codes!",ADDRESS((MATCH($D1103,INDIRECT($C1103),0)+MATCH($C1103,FIPs_codes!$G$1:$G$3296,0)-1),COLUMN(FIPs_codes!C1101)))))</f>
        <v>6</v>
      </c>
      <c r="G1103" s="33" t="s">
        <v>216</v>
      </c>
      <c r="H1103" s="33" t="s">
        <v>217</v>
      </c>
      <c r="I1103" s="35" t="s">
        <v>665</v>
      </c>
      <c r="J1103" s="37" t="s">
        <v>219</v>
      </c>
      <c r="K1103" s="31" t="s">
        <v>78</v>
      </c>
      <c r="L1103" s="31" t="s">
        <v>220</v>
      </c>
      <c r="M1103" s="31" t="s">
        <v>57</v>
      </c>
      <c r="N1103" s="39" t="s">
        <v>251</v>
      </c>
      <c r="O1103" s="39">
        <v>2010</v>
      </c>
      <c r="P1103" s="39" t="s">
        <v>252</v>
      </c>
      <c r="Q1103" s="240">
        <v>1340</v>
      </c>
      <c r="R1103" s="31" t="s">
        <v>245</v>
      </c>
      <c r="S1103" s="41" t="s">
        <v>60</v>
      </c>
      <c r="T1103" s="29" t="s">
        <v>263</v>
      </c>
      <c r="U1103" s="31" t="s">
        <v>134</v>
      </c>
      <c r="V1103" s="39" t="s">
        <v>254</v>
      </c>
      <c r="W1103" s="43" t="s">
        <v>225</v>
      </c>
      <c r="X1103" s="43" t="s">
        <v>65</v>
      </c>
      <c r="Y1103" s="43">
        <v>40380</v>
      </c>
      <c r="Z1103" s="31">
        <v>92</v>
      </c>
      <c r="AA1103" s="240">
        <v>855</v>
      </c>
      <c r="AB1103" s="31" t="s">
        <v>66</v>
      </c>
      <c r="AC1103" s="240">
        <v>89421</v>
      </c>
      <c r="AD1103" s="31" t="s">
        <v>262</v>
      </c>
      <c r="AE1103" s="39" t="s">
        <v>255</v>
      </c>
      <c r="AF1103" s="39" t="s">
        <v>236</v>
      </c>
      <c r="AG1103" s="31" t="s">
        <v>229</v>
      </c>
      <c r="AH1103" s="31">
        <v>48.46</v>
      </c>
      <c r="AI1103" s="31">
        <v>233</v>
      </c>
      <c r="AJ1103" s="31">
        <v>281.45999999999998</v>
      </c>
      <c r="AK1103" s="39">
        <v>8.3000000000000007</v>
      </c>
      <c r="AL1103" s="26">
        <v>0.17217366588502808</v>
      </c>
      <c r="AM1103" s="37" t="s">
        <v>230</v>
      </c>
      <c r="AN1103" s="31" t="s">
        <v>231</v>
      </c>
      <c r="AO1103" s="31" t="s">
        <v>232</v>
      </c>
      <c r="AP1103" s="63" t="s">
        <v>16963</v>
      </c>
      <c r="AQ1103" s="27" t="str">
        <f t="shared" si="45"/>
        <v>Record Complete</v>
      </c>
      <c r="AR1103" s="35"/>
      <c r="AS1103" s="5" t="str">
        <f t="shared" si="46"/>
        <v/>
      </c>
      <c r="AT1103" t="s">
        <v>17200</v>
      </c>
    </row>
    <row r="1104" spans="1:46" ht="15.75" thickBot="1" x14ac:dyDescent="0.3">
      <c r="A1104" s="47" t="s">
        <v>666</v>
      </c>
      <c r="B1104" s="49">
        <v>1686</v>
      </c>
      <c r="C1104" s="49" t="s">
        <v>213</v>
      </c>
      <c r="D1104" s="49" t="s">
        <v>290</v>
      </c>
      <c r="E1104" s="51" t="str">
        <f ca="1">IF(ISERROR(INDIRECT(CONCATENATE("FIPs_codes!",ADDRESS((MATCH($D1104,INDIRECT($C1104),0)+MATCH($C1104,FIPs_codes!$G$1:$G$3296,0)-1),COLUMN(FIPs_codes!A1102))))),"",INDIRECT(CONCATENATE("FIPs_codes!",ADDRESS((MATCH($D1104,INDIRECT($C1104),0)+MATCH($C1104,FIPs_codes!$G$1:$G$3296,0)-1),COLUMN(FIPs_codes!A1102)))))</f>
        <v>40151</v>
      </c>
      <c r="F1104" s="51">
        <f ca="1">IF(ISERROR(INDIRECT(CONCATENATE("FIPs_codes!",ADDRESS((MATCH($D1104,INDIRECT($C1104),0)+MATCH($C1104,FIPs_codes!$G$1:$G$3296,0)-1),COLUMN(FIPs_codes!C1102))))),"",INDIRECT(CONCATENATE("FIPs_codes!",ADDRESS((MATCH($D1104,INDIRECT($C1104),0)+MATCH($C1104,FIPs_codes!$G$1:$G$3296,0)-1),COLUMN(FIPs_codes!C1102)))))</f>
        <v>6</v>
      </c>
      <c r="G1104" s="51" t="s">
        <v>216</v>
      </c>
      <c r="H1104" s="51" t="s">
        <v>217</v>
      </c>
      <c r="I1104" s="53" t="s">
        <v>665</v>
      </c>
      <c r="J1104" s="55" t="s">
        <v>268</v>
      </c>
      <c r="K1104" s="49" t="s">
        <v>78</v>
      </c>
      <c r="L1104" s="49" t="s">
        <v>269</v>
      </c>
      <c r="M1104" s="49" t="s">
        <v>57</v>
      </c>
      <c r="N1104" s="57" t="s">
        <v>422</v>
      </c>
      <c r="O1104" s="57">
        <v>2007</v>
      </c>
      <c r="P1104" s="57" t="s">
        <v>286</v>
      </c>
      <c r="Q1104" s="128">
        <v>1478</v>
      </c>
      <c r="R1104" s="49" t="s">
        <v>244</v>
      </c>
      <c r="S1104" s="59" t="s">
        <v>60</v>
      </c>
      <c r="T1104" s="47" t="s">
        <v>263</v>
      </c>
      <c r="U1104" s="49" t="s">
        <v>134</v>
      </c>
      <c r="V1104" s="57" t="s">
        <v>254</v>
      </c>
      <c r="W1104" s="61" t="s">
        <v>225</v>
      </c>
      <c r="X1104" s="61" t="s">
        <v>65</v>
      </c>
      <c r="Y1104" s="61">
        <v>40413</v>
      </c>
      <c r="Z1104" s="49">
        <v>70</v>
      </c>
      <c r="AA1104" s="128">
        <v>1055</v>
      </c>
      <c r="AB1104" s="49" t="s">
        <v>66</v>
      </c>
      <c r="AC1104" s="128">
        <v>57057</v>
      </c>
      <c r="AD1104" s="49" t="s">
        <v>262</v>
      </c>
      <c r="AE1104" s="57" t="s">
        <v>255</v>
      </c>
      <c r="AF1104" s="57" t="s">
        <v>236</v>
      </c>
      <c r="AG1104" s="49" t="s">
        <v>229</v>
      </c>
      <c r="AH1104" s="49">
        <v>0</v>
      </c>
      <c r="AI1104" s="49">
        <v>36.619999999999997</v>
      </c>
      <c r="AJ1104" s="49">
        <v>36.619999999999997</v>
      </c>
      <c r="AK1104" s="57">
        <v>0</v>
      </c>
      <c r="AL1104" s="26">
        <v>0</v>
      </c>
      <c r="AM1104" s="55" t="s">
        <v>230</v>
      </c>
      <c r="AN1104" s="49" t="s">
        <v>231</v>
      </c>
      <c r="AO1104" s="49" t="s">
        <v>232</v>
      </c>
      <c r="AP1104" s="63" t="s">
        <v>16963</v>
      </c>
      <c r="AQ1104" s="27" t="str">
        <f t="shared" si="45"/>
        <v>Record Complete</v>
      </c>
      <c r="AR1104" s="53"/>
      <c r="AS1104" s="5" t="str">
        <f t="shared" si="46"/>
        <v/>
      </c>
      <c r="AT1104" t="s">
        <v>17200</v>
      </c>
    </row>
    <row r="1105" spans="1:46" ht="15.75" thickBot="1" x14ac:dyDescent="0.3">
      <c r="A1105" s="48" t="s">
        <v>666</v>
      </c>
      <c r="B1105" s="50">
        <v>1686</v>
      </c>
      <c r="C1105" s="50" t="s">
        <v>213</v>
      </c>
      <c r="D1105" s="50" t="s">
        <v>290</v>
      </c>
      <c r="E1105" s="51" t="str">
        <f ca="1">IF(ISERROR(INDIRECT(CONCATENATE("FIPs_codes!",ADDRESS((MATCH($D1105,INDIRECT($C1105),0)+MATCH($C1105,FIPs_codes!$G$1:$G$3296,0)-1),COLUMN(FIPs_codes!A1103))))),"",INDIRECT(CONCATENATE("FIPs_codes!",ADDRESS((MATCH($D1105,INDIRECT($C1105),0)+MATCH($C1105,FIPs_codes!$G$1:$G$3296,0)-1),COLUMN(FIPs_codes!A1103)))))</f>
        <v>40151</v>
      </c>
      <c r="F1105" s="51">
        <f ca="1">IF(ISERROR(INDIRECT(CONCATENATE("FIPs_codes!",ADDRESS((MATCH($D1105,INDIRECT($C1105),0)+MATCH($C1105,FIPs_codes!$G$1:$G$3296,0)-1),COLUMN(FIPs_codes!C1103))))),"",INDIRECT(CONCATENATE("FIPs_codes!",ADDRESS((MATCH($D1105,INDIRECT($C1105),0)+MATCH($C1105,FIPs_codes!$G$1:$G$3296,0)-1),COLUMN(FIPs_codes!C1103)))))</f>
        <v>6</v>
      </c>
      <c r="G1105" s="52" t="s">
        <v>216</v>
      </c>
      <c r="H1105" s="52" t="s">
        <v>217</v>
      </c>
      <c r="I1105" s="54" t="s">
        <v>665</v>
      </c>
      <c r="J1105" s="56" t="s">
        <v>268</v>
      </c>
      <c r="K1105" s="50" t="s">
        <v>78</v>
      </c>
      <c r="L1105" s="50" t="s">
        <v>269</v>
      </c>
      <c r="M1105" s="50" t="s">
        <v>57</v>
      </c>
      <c r="N1105" s="58" t="s">
        <v>422</v>
      </c>
      <c r="O1105" s="58">
        <v>2007</v>
      </c>
      <c r="P1105" s="58" t="s">
        <v>286</v>
      </c>
      <c r="Q1105" s="126">
        <v>1478</v>
      </c>
      <c r="R1105" s="50" t="s">
        <v>244</v>
      </c>
      <c r="S1105" s="60" t="s">
        <v>60</v>
      </c>
      <c r="T1105" s="48" t="s">
        <v>263</v>
      </c>
      <c r="U1105" s="50" t="s">
        <v>134</v>
      </c>
      <c r="V1105" s="58" t="s">
        <v>254</v>
      </c>
      <c r="W1105" s="62" t="s">
        <v>225</v>
      </c>
      <c r="X1105" s="62" t="s">
        <v>65</v>
      </c>
      <c r="Y1105" s="62">
        <v>40413</v>
      </c>
      <c r="Z1105" s="50">
        <v>70</v>
      </c>
      <c r="AA1105" s="126">
        <v>1055</v>
      </c>
      <c r="AB1105" s="50" t="s">
        <v>66</v>
      </c>
      <c r="AC1105" s="126">
        <v>57057</v>
      </c>
      <c r="AD1105" s="50" t="s">
        <v>262</v>
      </c>
      <c r="AE1105" s="58" t="s">
        <v>255</v>
      </c>
      <c r="AF1105" s="58" t="s">
        <v>236</v>
      </c>
      <c r="AG1105" s="50" t="s">
        <v>229</v>
      </c>
      <c r="AH1105" s="50">
        <v>0</v>
      </c>
      <c r="AI1105" s="50">
        <v>137.15</v>
      </c>
      <c r="AJ1105" s="50">
        <v>137.15</v>
      </c>
      <c r="AK1105" s="58">
        <v>0</v>
      </c>
      <c r="AL1105" s="26">
        <v>0</v>
      </c>
      <c r="AM1105" s="56" t="s">
        <v>230</v>
      </c>
      <c r="AN1105" s="50" t="s">
        <v>231</v>
      </c>
      <c r="AO1105" s="50" t="s">
        <v>232</v>
      </c>
      <c r="AP1105" s="63" t="s">
        <v>16963</v>
      </c>
      <c r="AQ1105" s="27" t="str">
        <f t="shared" si="45"/>
        <v>Record Complete</v>
      </c>
      <c r="AR1105" s="54"/>
      <c r="AS1105" s="5" t="str">
        <f t="shared" si="46"/>
        <v/>
      </c>
      <c r="AT1105" t="s">
        <v>17200</v>
      </c>
    </row>
    <row r="1106" spans="1:46" ht="15.75" thickBot="1" x14ac:dyDescent="0.3">
      <c r="A1106" s="30" t="s">
        <v>666</v>
      </c>
      <c r="B1106" s="32">
        <v>1686</v>
      </c>
      <c r="C1106" s="32" t="s">
        <v>213</v>
      </c>
      <c r="D1106" s="32" t="s">
        <v>290</v>
      </c>
      <c r="E1106" s="51" t="str">
        <f ca="1">IF(ISERROR(INDIRECT(CONCATENATE("FIPs_codes!",ADDRESS((MATCH($D1106,INDIRECT($C1106),0)+MATCH($C1106,FIPs_codes!$G$1:$G$3296,0)-1),COLUMN(FIPs_codes!A1104))))),"",INDIRECT(CONCATENATE("FIPs_codes!",ADDRESS((MATCH($D1106,INDIRECT($C1106),0)+MATCH($C1106,FIPs_codes!$G$1:$G$3296,0)-1),COLUMN(FIPs_codes!A1104)))))</f>
        <v>40151</v>
      </c>
      <c r="F1106" s="51">
        <f ca="1">IF(ISERROR(INDIRECT(CONCATENATE("FIPs_codes!",ADDRESS((MATCH($D1106,INDIRECT($C1106),0)+MATCH($C1106,FIPs_codes!$G$1:$G$3296,0)-1),COLUMN(FIPs_codes!C1104))))),"",INDIRECT(CONCATENATE("FIPs_codes!",ADDRESS((MATCH($D1106,INDIRECT($C1106),0)+MATCH($C1106,FIPs_codes!$G$1:$G$3296,0)-1),COLUMN(FIPs_codes!C1104)))))</f>
        <v>6</v>
      </c>
      <c r="G1106" s="34" t="s">
        <v>216</v>
      </c>
      <c r="H1106" s="34" t="s">
        <v>217</v>
      </c>
      <c r="I1106" s="36" t="s">
        <v>665</v>
      </c>
      <c r="J1106" s="38" t="s">
        <v>268</v>
      </c>
      <c r="K1106" s="32" t="s">
        <v>78</v>
      </c>
      <c r="L1106" s="32" t="s">
        <v>269</v>
      </c>
      <c r="M1106" s="32" t="s">
        <v>57</v>
      </c>
      <c r="N1106" s="40" t="s">
        <v>422</v>
      </c>
      <c r="O1106" s="40">
        <v>2007</v>
      </c>
      <c r="P1106" s="40" t="s">
        <v>286</v>
      </c>
      <c r="Q1106" s="125">
        <v>1478</v>
      </c>
      <c r="R1106" s="32" t="s">
        <v>244</v>
      </c>
      <c r="S1106" s="42" t="s">
        <v>60</v>
      </c>
      <c r="T1106" s="30" t="s">
        <v>263</v>
      </c>
      <c r="U1106" s="32" t="s">
        <v>134</v>
      </c>
      <c r="V1106" s="40" t="s">
        <v>254</v>
      </c>
      <c r="W1106" s="44" t="s">
        <v>225</v>
      </c>
      <c r="X1106" s="44" t="s">
        <v>65</v>
      </c>
      <c r="Y1106" s="44">
        <v>40413</v>
      </c>
      <c r="Z1106" s="32">
        <v>70</v>
      </c>
      <c r="AA1106" s="125">
        <v>1055</v>
      </c>
      <c r="AB1106" s="32" t="s">
        <v>66</v>
      </c>
      <c r="AC1106" s="125">
        <v>57057</v>
      </c>
      <c r="AD1106" s="32" t="s">
        <v>262</v>
      </c>
      <c r="AE1106" s="40" t="s">
        <v>255</v>
      </c>
      <c r="AF1106" s="40" t="s">
        <v>236</v>
      </c>
      <c r="AG1106" s="32" t="s">
        <v>229</v>
      </c>
      <c r="AH1106" s="32">
        <v>0.27</v>
      </c>
      <c r="AI1106" s="32">
        <v>218.67</v>
      </c>
      <c r="AJ1106" s="32">
        <v>218.94</v>
      </c>
      <c r="AK1106" s="40">
        <v>0</v>
      </c>
      <c r="AL1106" s="150">
        <v>1.2332145793368047E-3</v>
      </c>
      <c r="AM1106" s="38" t="s">
        <v>230</v>
      </c>
      <c r="AN1106" s="32" t="s">
        <v>231</v>
      </c>
      <c r="AO1106" s="32" t="s">
        <v>232</v>
      </c>
      <c r="AP1106" s="63" t="s">
        <v>16963</v>
      </c>
      <c r="AQ1106" s="27" t="str">
        <f t="shared" si="45"/>
        <v>Record Complete</v>
      </c>
      <c r="AR1106" s="36"/>
      <c r="AS1106" s="5" t="str">
        <f t="shared" si="46"/>
        <v/>
      </c>
      <c r="AT1106" t="s">
        <v>17200</v>
      </c>
    </row>
    <row r="1107" spans="1:46" ht="15.75" thickBot="1" x14ac:dyDescent="0.3">
      <c r="A1107" s="29" t="s">
        <v>666</v>
      </c>
      <c r="B1107" s="31">
        <v>1686</v>
      </c>
      <c r="C1107" s="31" t="s">
        <v>213</v>
      </c>
      <c r="D1107" s="31" t="s">
        <v>290</v>
      </c>
      <c r="E1107" s="51" t="str">
        <f ca="1">IF(ISERROR(INDIRECT(CONCATENATE("FIPs_codes!",ADDRESS((MATCH($D1107,INDIRECT($C1107),0)+MATCH($C1107,FIPs_codes!$G$1:$G$3296,0)-1),COLUMN(FIPs_codes!A1105))))),"",INDIRECT(CONCATENATE("FIPs_codes!",ADDRESS((MATCH($D1107,INDIRECT($C1107),0)+MATCH($C1107,FIPs_codes!$G$1:$G$3296,0)-1),COLUMN(FIPs_codes!A1105)))))</f>
        <v>40151</v>
      </c>
      <c r="F1107" s="51">
        <f ca="1">IF(ISERROR(INDIRECT(CONCATENATE("FIPs_codes!",ADDRESS((MATCH($D1107,INDIRECT($C1107),0)+MATCH($C1107,FIPs_codes!$G$1:$G$3296,0)-1),COLUMN(FIPs_codes!C1105))))),"",INDIRECT(CONCATENATE("FIPs_codes!",ADDRESS((MATCH($D1107,INDIRECT($C1107),0)+MATCH($C1107,FIPs_codes!$G$1:$G$3296,0)-1),COLUMN(FIPs_codes!C1105)))))</f>
        <v>6</v>
      </c>
      <c r="G1107" s="33" t="s">
        <v>216</v>
      </c>
      <c r="H1107" s="33" t="s">
        <v>217</v>
      </c>
      <c r="I1107" s="35" t="s">
        <v>665</v>
      </c>
      <c r="J1107" s="37" t="s">
        <v>219</v>
      </c>
      <c r="K1107" s="31" t="s">
        <v>78</v>
      </c>
      <c r="L1107" s="31" t="s">
        <v>220</v>
      </c>
      <c r="M1107" s="31" t="s">
        <v>57</v>
      </c>
      <c r="N1107" s="39" t="s">
        <v>399</v>
      </c>
      <c r="O1107" s="39">
        <v>2008</v>
      </c>
      <c r="P1107" s="39" t="s">
        <v>382</v>
      </c>
      <c r="Q1107" s="240">
        <v>1775</v>
      </c>
      <c r="R1107" s="31" t="s">
        <v>245</v>
      </c>
      <c r="S1107" s="41" t="s">
        <v>60</v>
      </c>
      <c r="T1107" s="29" t="s">
        <v>263</v>
      </c>
      <c r="U1107" s="31" t="s">
        <v>134</v>
      </c>
      <c r="V1107" s="39" t="s">
        <v>254</v>
      </c>
      <c r="W1107" s="43" t="s">
        <v>225</v>
      </c>
      <c r="X1107" s="43" t="s">
        <v>65</v>
      </c>
      <c r="Y1107" s="43">
        <v>40470</v>
      </c>
      <c r="Z1107" s="31">
        <v>99</v>
      </c>
      <c r="AA1107" s="240">
        <v>867</v>
      </c>
      <c r="AB1107" s="31" t="s">
        <v>66</v>
      </c>
      <c r="AC1107" s="240">
        <v>286606</v>
      </c>
      <c r="AD1107" s="31" t="s">
        <v>262</v>
      </c>
      <c r="AE1107" s="39" t="s">
        <v>255</v>
      </c>
      <c r="AF1107" s="39" t="s">
        <v>236</v>
      </c>
      <c r="AG1107" s="31" t="s">
        <v>229</v>
      </c>
      <c r="AH1107" s="31">
        <v>14.41</v>
      </c>
      <c r="AI1107" s="31">
        <v>47.3</v>
      </c>
      <c r="AJ1107" s="31">
        <v>61.709999999999994</v>
      </c>
      <c r="AK1107" s="39">
        <v>13.18</v>
      </c>
      <c r="AL1107" s="26">
        <v>0.23351158645276296</v>
      </c>
      <c r="AM1107" s="37" t="s">
        <v>230</v>
      </c>
      <c r="AN1107" s="31" t="s">
        <v>231</v>
      </c>
      <c r="AO1107" s="31" t="s">
        <v>232</v>
      </c>
      <c r="AP1107" s="63" t="s">
        <v>16963</v>
      </c>
      <c r="AQ1107" s="27" t="str">
        <f t="shared" si="45"/>
        <v>Record Complete</v>
      </c>
      <c r="AR1107" s="35"/>
      <c r="AS1107" s="5" t="str">
        <f t="shared" si="46"/>
        <v/>
      </c>
      <c r="AT1107" t="s">
        <v>17200</v>
      </c>
    </row>
    <row r="1108" spans="1:46" ht="15.75" thickBot="1" x14ac:dyDescent="0.3">
      <c r="A1108" s="30" t="s">
        <v>666</v>
      </c>
      <c r="B1108" s="32">
        <v>1686</v>
      </c>
      <c r="C1108" s="32" t="s">
        <v>213</v>
      </c>
      <c r="D1108" s="32" t="s">
        <v>290</v>
      </c>
      <c r="E1108" s="51" t="str">
        <f ca="1">IF(ISERROR(INDIRECT(CONCATENATE("FIPs_codes!",ADDRESS((MATCH($D1108,INDIRECT($C1108),0)+MATCH($C1108,FIPs_codes!$G$1:$G$3296,0)-1),COLUMN(FIPs_codes!A1106))))),"",INDIRECT(CONCATENATE("FIPs_codes!",ADDRESS((MATCH($D1108,INDIRECT($C1108),0)+MATCH($C1108,FIPs_codes!$G$1:$G$3296,0)-1),COLUMN(FIPs_codes!A1106)))))</f>
        <v>40151</v>
      </c>
      <c r="F1108" s="51">
        <f ca="1">IF(ISERROR(INDIRECT(CONCATENATE("FIPs_codes!",ADDRESS((MATCH($D1108,INDIRECT($C1108),0)+MATCH($C1108,FIPs_codes!$G$1:$G$3296,0)-1),COLUMN(FIPs_codes!C1106))))),"",INDIRECT(CONCATENATE("FIPs_codes!",ADDRESS((MATCH($D1108,INDIRECT($C1108),0)+MATCH($C1108,FIPs_codes!$G$1:$G$3296,0)-1),COLUMN(FIPs_codes!C1106)))))</f>
        <v>6</v>
      </c>
      <c r="G1108" s="34" t="s">
        <v>216</v>
      </c>
      <c r="H1108" s="34" t="s">
        <v>217</v>
      </c>
      <c r="I1108" s="36" t="s">
        <v>665</v>
      </c>
      <c r="J1108" s="38" t="s">
        <v>219</v>
      </c>
      <c r="K1108" s="32" t="s">
        <v>78</v>
      </c>
      <c r="L1108" s="32" t="s">
        <v>220</v>
      </c>
      <c r="M1108" s="32" t="s">
        <v>57</v>
      </c>
      <c r="N1108" s="40" t="s">
        <v>399</v>
      </c>
      <c r="O1108" s="40">
        <v>2008</v>
      </c>
      <c r="P1108" s="40" t="s">
        <v>382</v>
      </c>
      <c r="Q1108" s="125">
        <v>1775</v>
      </c>
      <c r="R1108" s="32" t="s">
        <v>245</v>
      </c>
      <c r="S1108" s="42" t="s">
        <v>60</v>
      </c>
      <c r="T1108" s="30" t="s">
        <v>263</v>
      </c>
      <c r="U1108" s="32" t="s">
        <v>134</v>
      </c>
      <c r="V1108" s="40" t="s">
        <v>254</v>
      </c>
      <c r="W1108" s="44" t="s">
        <v>225</v>
      </c>
      <c r="X1108" s="44" t="s">
        <v>65</v>
      </c>
      <c r="Y1108" s="44">
        <v>40470</v>
      </c>
      <c r="Z1108" s="32">
        <v>99</v>
      </c>
      <c r="AA1108" s="125">
        <v>867</v>
      </c>
      <c r="AB1108" s="32" t="s">
        <v>66</v>
      </c>
      <c r="AC1108" s="125">
        <v>286606</v>
      </c>
      <c r="AD1108" s="32" t="s">
        <v>262</v>
      </c>
      <c r="AE1108" s="40" t="s">
        <v>255</v>
      </c>
      <c r="AF1108" s="40" t="s">
        <v>236</v>
      </c>
      <c r="AG1108" s="32" t="s">
        <v>229</v>
      </c>
      <c r="AH1108" s="32">
        <v>14.55</v>
      </c>
      <c r="AI1108" s="32">
        <v>47.25</v>
      </c>
      <c r="AJ1108" s="32">
        <v>61.8</v>
      </c>
      <c r="AK1108" s="40">
        <v>13.07</v>
      </c>
      <c r="AL1108" s="26">
        <v>0.23543689320388353</v>
      </c>
      <c r="AM1108" s="38" t="s">
        <v>230</v>
      </c>
      <c r="AN1108" s="32" t="s">
        <v>231</v>
      </c>
      <c r="AO1108" s="32" t="s">
        <v>232</v>
      </c>
      <c r="AP1108" s="63" t="s">
        <v>16963</v>
      </c>
      <c r="AQ1108" s="27" t="str">
        <f t="shared" si="45"/>
        <v>Record Complete</v>
      </c>
      <c r="AR1108" s="36"/>
      <c r="AS1108" s="5" t="str">
        <f t="shared" si="46"/>
        <v/>
      </c>
      <c r="AT1108" t="s">
        <v>17200</v>
      </c>
    </row>
    <row r="1109" spans="1:46" ht="15.75" thickBot="1" x14ac:dyDescent="0.3">
      <c r="A1109" s="48" t="s">
        <v>666</v>
      </c>
      <c r="B1109" s="50">
        <v>1686</v>
      </c>
      <c r="C1109" s="50" t="s">
        <v>213</v>
      </c>
      <c r="D1109" s="50" t="s">
        <v>290</v>
      </c>
      <c r="E1109" s="51" t="str">
        <f ca="1">IF(ISERROR(INDIRECT(CONCATENATE("FIPs_codes!",ADDRESS((MATCH($D1109,INDIRECT($C1109),0)+MATCH($C1109,FIPs_codes!$G$1:$G$3296,0)-1),COLUMN(FIPs_codes!A1107))))),"",INDIRECT(CONCATENATE("FIPs_codes!",ADDRESS((MATCH($D1109,INDIRECT($C1109),0)+MATCH($C1109,FIPs_codes!$G$1:$G$3296,0)-1),COLUMN(FIPs_codes!A1107)))))</f>
        <v>40151</v>
      </c>
      <c r="F1109" s="51">
        <f ca="1">IF(ISERROR(INDIRECT(CONCATENATE("FIPs_codes!",ADDRESS((MATCH($D1109,INDIRECT($C1109),0)+MATCH($C1109,FIPs_codes!$G$1:$G$3296,0)-1),COLUMN(FIPs_codes!C1107))))),"",INDIRECT(CONCATENATE("FIPs_codes!",ADDRESS((MATCH($D1109,INDIRECT($C1109),0)+MATCH($C1109,FIPs_codes!$G$1:$G$3296,0)-1),COLUMN(FIPs_codes!C1107)))))</f>
        <v>6</v>
      </c>
      <c r="G1109" s="52" t="s">
        <v>216</v>
      </c>
      <c r="H1109" s="52" t="s">
        <v>217</v>
      </c>
      <c r="I1109" s="54" t="s">
        <v>665</v>
      </c>
      <c r="J1109" s="56" t="s">
        <v>219</v>
      </c>
      <c r="K1109" s="50" t="s">
        <v>78</v>
      </c>
      <c r="L1109" s="50" t="s">
        <v>220</v>
      </c>
      <c r="M1109" s="50" t="s">
        <v>57</v>
      </c>
      <c r="N1109" s="58" t="s">
        <v>399</v>
      </c>
      <c r="O1109" s="58">
        <v>2008</v>
      </c>
      <c r="P1109" s="58" t="s">
        <v>382</v>
      </c>
      <c r="Q1109" s="126">
        <v>1775</v>
      </c>
      <c r="R1109" s="50" t="s">
        <v>245</v>
      </c>
      <c r="S1109" s="60" t="s">
        <v>60</v>
      </c>
      <c r="T1109" s="48" t="s">
        <v>263</v>
      </c>
      <c r="U1109" s="50" t="s">
        <v>134</v>
      </c>
      <c r="V1109" s="58" t="s">
        <v>254</v>
      </c>
      <c r="W1109" s="62" t="s">
        <v>225</v>
      </c>
      <c r="X1109" s="62" t="s">
        <v>65</v>
      </c>
      <c r="Y1109" s="62">
        <v>40470</v>
      </c>
      <c r="Z1109" s="50">
        <v>99</v>
      </c>
      <c r="AA1109" s="126">
        <v>867</v>
      </c>
      <c r="AB1109" s="50" t="s">
        <v>66</v>
      </c>
      <c r="AC1109" s="126">
        <v>286606</v>
      </c>
      <c r="AD1109" s="50" t="s">
        <v>262</v>
      </c>
      <c r="AE1109" s="58" t="s">
        <v>255</v>
      </c>
      <c r="AF1109" s="58" t="s">
        <v>236</v>
      </c>
      <c r="AG1109" s="50" t="s">
        <v>229</v>
      </c>
      <c r="AH1109" s="50">
        <v>15.41</v>
      </c>
      <c r="AI1109" s="50">
        <v>54.4</v>
      </c>
      <c r="AJ1109" s="50">
        <v>69.81</v>
      </c>
      <c r="AK1109" s="58">
        <v>13</v>
      </c>
      <c r="AL1109" s="26">
        <v>0.22074201403810342</v>
      </c>
      <c r="AM1109" s="56" t="s">
        <v>230</v>
      </c>
      <c r="AN1109" s="50" t="s">
        <v>231</v>
      </c>
      <c r="AO1109" s="50" t="s">
        <v>232</v>
      </c>
      <c r="AP1109" s="63" t="s">
        <v>16963</v>
      </c>
      <c r="AQ1109" s="27" t="str">
        <f t="shared" si="45"/>
        <v>Record Complete</v>
      </c>
      <c r="AR1109" s="54"/>
      <c r="AS1109" s="5" t="str">
        <f t="shared" si="46"/>
        <v/>
      </c>
      <c r="AT1109" t="s">
        <v>17200</v>
      </c>
    </row>
    <row r="1110" spans="1:46" ht="15.75" thickBot="1" x14ac:dyDescent="0.3">
      <c r="A1110" s="47" t="s">
        <v>666</v>
      </c>
      <c r="B1110" s="49">
        <v>1686</v>
      </c>
      <c r="C1110" s="49" t="s">
        <v>213</v>
      </c>
      <c r="D1110" s="49" t="s">
        <v>290</v>
      </c>
      <c r="E1110" s="51" t="str">
        <f ca="1">IF(ISERROR(INDIRECT(CONCATENATE("FIPs_codes!",ADDRESS((MATCH($D1110,INDIRECT($C1110),0)+MATCH($C1110,FIPs_codes!$G$1:$G$3296,0)-1),COLUMN(FIPs_codes!A1108))))),"",INDIRECT(CONCATENATE("FIPs_codes!",ADDRESS((MATCH($D1110,INDIRECT($C1110),0)+MATCH($C1110,FIPs_codes!$G$1:$G$3296,0)-1),COLUMN(FIPs_codes!A1108)))))</f>
        <v>40151</v>
      </c>
      <c r="F1110" s="51">
        <f ca="1">IF(ISERROR(INDIRECT(CONCATENATE("FIPs_codes!",ADDRESS((MATCH($D1110,INDIRECT($C1110),0)+MATCH($C1110,FIPs_codes!$G$1:$G$3296,0)-1),COLUMN(FIPs_codes!C1108))))),"",INDIRECT(CONCATENATE("FIPs_codes!",ADDRESS((MATCH($D1110,INDIRECT($C1110),0)+MATCH($C1110,FIPs_codes!$G$1:$G$3296,0)-1),COLUMN(FIPs_codes!C1108)))))</f>
        <v>6</v>
      </c>
      <c r="G1110" s="51" t="s">
        <v>216</v>
      </c>
      <c r="H1110" s="51" t="s">
        <v>217</v>
      </c>
      <c r="I1110" s="53" t="s">
        <v>665</v>
      </c>
      <c r="J1110" s="55" t="s">
        <v>219</v>
      </c>
      <c r="K1110" s="49" t="s">
        <v>78</v>
      </c>
      <c r="L1110" s="49" t="s">
        <v>220</v>
      </c>
      <c r="M1110" s="49" t="s">
        <v>57</v>
      </c>
      <c r="N1110" s="57" t="s">
        <v>251</v>
      </c>
      <c r="O1110" s="57">
        <v>2010</v>
      </c>
      <c r="P1110" s="57" t="s">
        <v>252</v>
      </c>
      <c r="Q1110" s="128">
        <v>1340</v>
      </c>
      <c r="R1110" s="49" t="s">
        <v>245</v>
      </c>
      <c r="S1110" s="59" t="s">
        <v>60</v>
      </c>
      <c r="T1110" s="47" t="s">
        <v>263</v>
      </c>
      <c r="U1110" s="49" t="s">
        <v>134</v>
      </c>
      <c r="V1110" s="57" t="s">
        <v>254</v>
      </c>
      <c r="W1110" s="61" t="s">
        <v>225</v>
      </c>
      <c r="X1110" s="61" t="s">
        <v>65</v>
      </c>
      <c r="Y1110" s="61">
        <v>40470</v>
      </c>
      <c r="Z1110" s="49">
        <v>79</v>
      </c>
      <c r="AA1110" s="128">
        <v>855</v>
      </c>
      <c r="AB1110" s="49" t="s">
        <v>66</v>
      </c>
      <c r="AC1110" s="128">
        <v>107745</v>
      </c>
      <c r="AD1110" s="49" t="s">
        <v>262</v>
      </c>
      <c r="AE1110" s="57" t="s">
        <v>255</v>
      </c>
      <c r="AF1110" s="57" t="s">
        <v>236</v>
      </c>
      <c r="AG1110" s="49" t="s">
        <v>229</v>
      </c>
      <c r="AH1110" s="49">
        <v>74.59</v>
      </c>
      <c r="AI1110" s="49">
        <v>172.17</v>
      </c>
      <c r="AJ1110" s="49">
        <v>246.76</v>
      </c>
      <c r="AK1110" s="57">
        <v>8.82</v>
      </c>
      <c r="AL1110" s="150">
        <v>0.30227751661533475</v>
      </c>
      <c r="AM1110" s="55" t="s">
        <v>230</v>
      </c>
      <c r="AN1110" s="49" t="s">
        <v>231</v>
      </c>
      <c r="AO1110" s="49" t="s">
        <v>232</v>
      </c>
      <c r="AP1110" s="63" t="s">
        <v>16963</v>
      </c>
      <c r="AQ1110" s="27" t="str">
        <f t="shared" si="45"/>
        <v>Record Complete</v>
      </c>
      <c r="AR1110" s="53"/>
      <c r="AS1110" s="5" t="str">
        <f t="shared" si="46"/>
        <v/>
      </c>
      <c r="AT1110" t="s">
        <v>17200</v>
      </c>
    </row>
    <row r="1111" spans="1:46" ht="15.75" thickBot="1" x14ac:dyDescent="0.3">
      <c r="A1111" s="48" t="s">
        <v>666</v>
      </c>
      <c r="B1111" s="50">
        <v>1686</v>
      </c>
      <c r="C1111" s="50" t="s">
        <v>213</v>
      </c>
      <c r="D1111" s="50" t="s">
        <v>290</v>
      </c>
      <c r="E1111" s="51" t="str">
        <f ca="1">IF(ISERROR(INDIRECT(CONCATENATE("FIPs_codes!",ADDRESS((MATCH($D1111,INDIRECT($C1111),0)+MATCH($C1111,FIPs_codes!$G$1:$G$3296,0)-1),COLUMN(FIPs_codes!A1109))))),"",INDIRECT(CONCATENATE("FIPs_codes!",ADDRESS((MATCH($D1111,INDIRECT($C1111),0)+MATCH($C1111,FIPs_codes!$G$1:$G$3296,0)-1),COLUMN(FIPs_codes!A1109)))))</f>
        <v>40151</v>
      </c>
      <c r="F1111" s="51">
        <f ca="1">IF(ISERROR(INDIRECT(CONCATENATE("FIPs_codes!",ADDRESS((MATCH($D1111,INDIRECT($C1111),0)+MATCH($C1111,FIPs_codes!$G$1:$G$3296,0)-1),COLUMN(FIPs_codes!C1109))))),"",INDIRECT(CONCATENATE("FIPs_codes!",ADDRESS((MATCH($D1111,INDIRECT($C1111),0)+MATCH($C1111,FIPs_codes!$G$1:$G$3296,0)-1),COLUMN(FIPs_codes!C1109)))))</f>
        <v>6</v>
      </c>
      <c r="G1111" s="52" t="s">
        <v>216</v>
      </c>
      <c r="H1111" s="52" t="s">
        <v>217</v>
      </c>
      <c r="I1111" s="54" t="s">
        <v>665</v>
      </c>
      <c r="J1111" s="56" t="s">
        <v>219</v>
      </c>
      <c r="K1111" s="50" t="s">
        <v>78</v>
      </c>
      <c r="L1111" s="50" t="s">
        <v>220</v>
      </c>
      <c r="M1111" s="50" t="s">
        <v>57</v>
      </c>
      <c r="N1111" s="58" t="s">
        <v>251</v>
      </c>
      <c r="O1111" s="58">
        <v>2010</v>
      </c>
      <c r="P1111" s="58" t="s">
        <v>252</v>
      </c>
      <c r="Q1111" s="126">
        <v>1340</v>
      </c>
      <c r="R1111" s="50" t="s">
        <v>245</v>
      </c>
      <c r="S1111" s="60" t="s">
        <v>60</v>
      </c>
      <c r="T1111" s="48" t="s">
        <v>263</v>
      </c>
      <c r="U1111" s="50" t="s">
        <v>134</v>
      </c>
      <c r="V1111" s="58" t="s">
        <v>254</v>
      </c>
      <c r="W1111" s="62" t="s">
        <v>225</v>
      </c>
      <c r="X1111" s="62" t="s">
        <v>65</v>
      </c>
      <c r="Y1111" s="62">
        <v>40470</v>
      </c>
      <c r="Z1111" s="50">
        <v>79</v>
      </c>
      <c r="AA1111" s="126">
        <v>855</v>
      </c>
      <c r="AB1111" s="50" t="s">
        <v>66</v>
      </c>
      <c r="AC1111" s="126">
        <v>107745</v>
      </c>
      <c r="AD1111" s="50" t="s">
        <v>262</v>
      </c>
      <c r="AE1111" s="58" t="s">
        <v>255</v>
      </c>
      <c r="AF1111" s="58" t="s">
        <v>236</v>
      </c>
      <c r="AG1111" s="50" t="s">
        <v>229</v>
      </c>
      <c r="AH1111" s="50">
        <v>80.31</v>
      </c>
      <c r="AI1111" s="50">
        <v>173.01</v>
      </c>
      <c r="AJ1111" s="50">
        <v>253.32</v>
      </c>
      <c r="AK1111" s="58">
        <v>8.8000000000000007</v>
      </c>
      <c r="AL1111" s="26">
        <v>0.31702984367598297</v>
      </c>
      <c r="AM1111" s="56" t="s">
        <v>230</v>
      </c>
      <c r="AN1111" s="50" t="s">
        <v>231</v>
      </c>
      <c r="AO1111" s="50" t="s">
        <v>232</v>
      </c>
      <c r="AP1111" s="63" t="s">
        <v>16963</v>
      </c>
      <c r="AQ1111" s="27" t="str">
        <f t="shared" si="45"/>
        <v>Record Complete</v>
      </c>
      <c r="AR1111" s="54"/>
      <c r="AS1111" s="5" t="str">
        <f t="shared" si="46"/>
        <v/>
      </c>
      <c r="AT1111" t="s">
        <v>17200</v>
      </c>
    </row>
    <row r="1112" spans="1:46" ht="15.75" thickBot="1" x14ac:dyDescent="0.3">
      <c r="A1112" s="47" t="s">
        <v>666</v>
      </c>
      <c r="B1112" s="49">
        <v>1686</v>
      </c>
      <c r="C1112" s="49" t="s">
        <v>213</v>
      </c>
      <c r="D1112" s="49" t="s">
        <v>290</v>
      </c>
      <c r="E1112" s="51" t="str">
        <f ca="1">IF(ISERROR(INDIRECT(CONCATENATE("FIPs_codes!",ADDRESS((MATCH($D1112,INDIRECT($C1112),0)+MATCH($C1112,FIPs_codes!$G$1:$G$3296,0)-1),COLUMN(FIPs_codes!A1110))))),"",INDIRECT(CONCATENATE("FIPs_codes!",ADDRESS((MATCH($D1112,INDIRECT($C1112),0)+MATCH($C1112,FIPs_codes!$G$1:$G$3296,0)-1),COLUMN(FIPs_codes!A1110)))))</f>
        <v>40151</v>
      </c>
      <c r="F1112" s="51">
        <f ca="1">IF(ISERROR(INDIRECT(CONCATENATE("FIPs_codes!",ADDRESS((MATCH($D1112,INDIRECT($C1112),0)+MATCH($C1112,FIPs_codes!$G$1:$G$3296,0)-1),COLUMN(FIPs_codes!C1110))))),"",INDIRECT(CONCATENATE("FIPs_codes!",ADDRESS((MATCH($D1112,INDIRECT($C1112),0)+MATCH($C1112,FIPs_codes!$G$1:$G$3296,0)-1),COLUMN(FIPs_codes!C1110)))))</f>
        <v>6</v>
      </c>
      <c r="G1112" s="51" t="s">
        <v>216</v>
      </c>
      <c r="H1112" s="51" t="s">
        <v>217</v>
      </c>
      <c r="I1112" s="53" t="s">
        <v>665</v>
      </c>
      <c r="J1112" s="55" t="s">
        <v>219</v>
      </c>
      <c r="K1112" s="49" t="s">
        <v>78</v>
      </c>
      <c r="L1112" s="49" t="s">
        <v>220</v>
      </c>
      <c r="M1112" s="49" t="s">
        <v>57</v>
      </c>
      <c r="N1112" s="57" t="s">
        <v>251</v>
      </c>
      <c r="O1112" s="57">
        <v>2010</v>
      </c>
      <c r="P1112" s="57" t="s">
        <v>252</v>
      </c>
      <c r="Q1112" s="128">
        <v>1340</v>
      </c>
      <c r="R1112" s="49" t="s">
        <v>245</v>
      </c>
      <c r="S1112" s="59" t="s">
        <v>60</v>
      </c>
      <c r="T1112" s="47" t="s">
        <v>263</v>
      </c>
      <c r="U1112" s="49" t="s">
        <v>134</v>
      </c>
      <c r="V1112" s="57" t="s">
        <v>254</v>
      </c>
      <c r="W1112" s="61" t="s">
        <v>225</v>
      </c>
      <c r="X1112" s="61" t="s">
        <v>65</v>
      </c>
      <c r="Y1112" s="61">
        <v>40470</v>
      </c>
      <c r="Z1112" s="49">
        <v>79</v>
      </c>
      <c r="AA1112" s="128">
        <v>855</v>
      </c>
      <c r="AB1112" s="49" t="s">
        <v>66</v>
      </c>
      <c r="AC1112" s="128">
        <v>107745</v>
      </c>
      <c r="AD1112" s="49" t="s">
        <v>262</v>
      </c>
      <c r="AE1112" s="57" t="s">
        <v>255</v>
      </c>
      <c r="AF1112" s="57" t="s">
        <v>236</v>
      </c>
      <c r="AG1112" s="49" t="s">
        <v>229</v>
      </c>
      <c r="AH1112" s="49">
        <v>75.59</v>
      </c>
      <c r="AI1112" s="49">
        <v>177.8</v>
      </c>
      <c r="AJ1112" s="49">
        <v>253.39000000000001</v>
      </c>
      <c r="AK1112" s="57">
        <v>8.9</v>
      </c>
      <c r="AL1112" s="26">
        <v>0.29831485062551799</v>
      </c>
      <c r="AM1112" s="55" t="s">
        <v>230</v>
      </c>
      <c r="AN1112" s="49" t="s">
        <v>231</v>
      </c>
      <c r="AO1112" s="49" t="s">
        <v>232</v>
      </c>
      <c r="AP1112" s="63" t="s">
        <v>16963</v>
      </c>
      <c r="AQ1112" s="27" t="str">
        <f t="shared" si="45"/>
        <v>Record Complete</v>
      </c>
      <c r="AR1112" s="53"/>
      <c r="AS1112" s="5" t="str">
        <f t="shared" si="46"/>
        <v/>
      </c>
      <c r="AT1112" t="s">
        <v>17200</v>
      </c>
    </row>
    <row r="1113" spans="1:46" ht="15.75" thickBot="1" x14ac:dyDescent="0.3">
      <c r="A1113" s="48" t="s">
        <v>667</v>
      </c>
      <c r="B1113" s="50">
        <v>1587</v>
      </c>
      <c r="C1113" s="50" t="s">
        <v>213</v>
      </c>
      <c r="D1113" s="50" t="s">
        <v>275</v>
      </c>
      <c r="E1113" s="51" t="str">
        <f ca="1">IF(ISERROR(INDIRECT(CONCATENATE("FIPs_codes!",ADDRESS((MATCH($D1113,INDIRECT($C1113),0)+MATCH($C1113,FIPs_codes!$G$1:$G$3296,0)-1),COLUMN(FIPs_codes!A1111))))),"",INDIRECT(CONCATENATE("FIPs_codes!",ADDRESS((MATCH($D1113,INDIRECT($C1113),0)+MATCH($C1113,FIPs_codes!$G$1:$G$3296,0)-1),COLUMN(FIPs_codes!A1111)))))</f>
        <v>40073</v>
      </c>
      <c r="F1113" s="51">
        <f ca="1">IF(ISERROR(INDIRECT(CONCATENATE("FIPs_codes!",ADDRESS((MATCH($D1113,INDIRECT($C1113),0)+MATCH($C1113,FIPs_codes!$G$1:$G$3296,0)-1),COLUMN(FIPs_codes!C1111))))),"",INDIRECT(CONCATENATE("FIPs_codes!",ADDRESS((MATCH($D1113,INDIRECT($C1113),0)+MATCH($C1113,FIPs_codes!$G$1:$G$3296,0)-1),COLUMN(FIPs_codes!C1111)))))</f>
        <v>6</v>
      </c>
      <c r="G1113" s="50" t="s">
        <v>216</v>
      </c>
      <c r="H1113" s="50" t="s">
        <v>217</v>
      </c>
      <c r="I1113" s="54" t="s">
        <v>668</v>
      </c>
      <c r="J1113" s="56" t="s">
        <v>268</v>
      </c>
      <c r="K1113" s="50" t="s">
        <v>78</v>
      </c>
      <c r="L1113" s="50" t="s">
        <v>269</v>
      </c>
      <c r="M1113" s="50" t="s">
        <v>57</v>
      </c>
      <c r="N1113" s="58" t="s">
        <v>669</v>
      </c>
      <c r="O1113" s="58" t="s">
        <v>86</v>
      </c>
      <c r="P1113" s="58" t="s">
        <v>670</v>
      </c>
      <c r="Q1113" s="50" t="s">
        <v>671</v>
      </c>
      <c r="R1113" s="50" t="s">
        <v>60</v>
      </c>
      <c r="S1113" s="60" t="s">
        <v>60</v>
      </c>
      <c r="T1113" s="48" t="s">
        <v>497</v>
      </c>
      <c r="U1113" s="50" t="s">
        <v>134</v>
      </c>
      <c r="V1113" s="58" t="s">
        <v>498</v>
      </c>
      <c r="W1113" s="62" t="s">
        <v>225</v>
      </c>
      <c r="X1113" s="62" t="s">
        <v>484</v>
      </c>
      <c r="Y1113" s="62">
        <v>40702</v>
      </c>
      <c r="Z1113" s="50">
        <v>50</v>
      </c>
      <c r="AA1113" s="50">
        <v>1112</v>
      </c>
      <c r="AB1113" s="50" t="s">
        <v>66</v>
      </c>
      <c r="AC1113" s="50">
        <v>3043</v>
      </c>
      <c r="AD1113" s="50" t="s">
        <v>227</v>
      </c>
      <c r="AE1113" s="58" t="s">
        <v>672</v>
      </c>
      <c r="AF1113" s="58" t="s">
        <v>68</v>
      </c>
      <c r="AG1113" s="50" t="s">
        <v>229</v>
      </c>
      <c r="AH1113" s="50">
        <v>72.3</v>
      </c>
      <c r="AI1113" s="50">
        <v>2964.2</v>
      </c>
      <c r="AJ1113" s="50">
        <v>3036.5</v>
      </c>
      <c r="AK1113" s="58">
        <v>0.7</v>
      </c>
      <c r="AL1113" s="26">
        <v>2.3810307920302979E-2</v>
      </c>
      <c r="AM1113" s="56" t="s">
        <v>230</v>
      </c>
      <c r="AN1113" s="50" t="s">
        <v>486</v>
      </c>
      <c r="AO1113" s="50" t="s">
        <v>487</v>
      </c>
      <c r="AP1113" s="46" t="s">
        <v>488</v>
      </c>
      <c r="AQ1113" s="27" t="str">
        <f t="shared" si="45"/>
        <v>Record Complete</v>
      </c>
      <c r="AR1113" s="54" t="s">
        <v>234</v>
      </c>
      <c r="AS1113" s="5" t="str">
        <f t="shared" si="46"/>
        <v/>
      </c>
      <c r="AT1113" t="s">
        <v>17200</v>
      </c>
    </row>
    <row r="1114" spans="1:46" ht="15.75" thickBot="1" x14ac:dyDescent="0.3">
      <c r="A1114" s="30" t="s">
        <v>667</v>
      </c>
      <c r="B1114" s="32">
        <v>1587</v>
      </c>
      <c r="C1114" s="32" t="s">
        <v>213</v>
      </c>
      <c r="D1114" s="32" t="s">
        <v>275</v>
      </c>
      <c r="E1114" s="51" t="str">
        <f ca="1">IF(ISERROR(INDIRECT(CONCATENATE("FIPs_codes!",ADDRESS((MATCH($D1114,INDIRECT($C1114),0)+MATCH($C1114,FIPs_codes!$G$1:$G$3296,0)-1),COLUMN(FIPs_codes!A1112))))),"",INDIRECT(CONCATENATE("FIPs_codes!",ADDRESS((MATCH($D1114,INDIRECT($C1114),0)+MATCH($C1114,FIPs_codes!$G$1:$G$3296,0)-1),COLUMN(FIPs_codes!A1112)))))</f>
        <v>40073</v>
      </c>
      <c r="F1114" s="51">
        <f ca="1">IF(ISERROR(INDIRECT(CONCATENATE("FIPs_codes!",ADDRESS((MATCH($D1114,INDIRECT($C1114),0)+MATCH($C1114,FIPs_codes!$G$1:$G$3296,0)-1),COLUMN(FIPs_codes!C1112))))),"",INDIRECT(CONCATENATE("FIPs_codes!",ADDRESS((MATCH($D1114,INDIRECT($C1114),0)+MATCH($C1114,FIPs_codes!$G$1:$G$3296,0)-1),COLUMN(FIPs_codes!C1112)))))</f>
        <v>6</v>
      </c>
      <c r="G1114" s="32" t="s">
        <v>216</v>
      </c>
      <c r="H1114" s="32" t="s">
        <v>217</v>
      </c>
      <c r="I1114" s="36" t="s">
        <v>668</v>
      </c>
      <c r="J1114" s="38" t="s">
        <v>268</v>
      </c>
      <c r="K1114" s="32" t="s">
        <v>78</v>
      </c>
      <c r="L1114" s="32" t="s">
        <v>269</v>
      </c>
      <c r="M1114" s="32" t="s">
        <v>57</v>
      </c>
      <c r="N1114" s="40" t="s">
        <v>669</v>
      </c>
      <c r="O1114" s="40" t="s">
        <v>86</v>
      </c>
      <c r="P1114" s="40" t="s">
        <v>670</v>
      </c>
      <c r="Q1114" s="32" t="s">
        <v>671</v>
      </c>
      <c r="R1114" s="32" t="s">
        <v>60</v>
      </c>
      <c r="S1114" s="42" t="s">
        <v>60</v>
      </c>
      <c r="T1114" s="30" t="s">
        <v>497</v>
      </c>
      <c r="U1114" s="32" t="s">
        <v>134</v>
      </c>
      <c r="V1114" s="40" t="s">
        <v>498</v>
      </c>
      <c r="W1114" s="44" t="s">
        <v>225</v>
      </c>
      <c r="X1114" s="44" t="s">
        <v>484</v>
      </c>
      <c r="Y1114" s="44">
        <v>40702</v>
      </c>
      <c r="Z1114" s="32">
        <v>50</v>
      </c>
      <c r="AA1114" s="32">
        <v>1112</v>
      </c>
      <c r="AB1114" s="32" t="s">
        <v>66</v>
      </c>
      <c r="AC1114" s="32">
        <v>3043</v>
      </c>
      <c r="AD1114" s="32" t="s">
        <v>227</v>
      </c>
      <c r="AE1114" s="40" t="s">
        <v>672</v>
      </c>
      <c r="AF1114" s="40" t="s">
        <v>68</v>
      </c>
      <c r="AG1114" s="32" t="s">
        <v>229</v>
      </c>
      <c r="AH1114" s="32">
        <v>63.5</v>
      </c>
      <c r="AI1114" s="32">
        <v>3044.8</v>
      </c>
      <c r="AJ1114" s="32">
        <v>3108.2</v>
      </c>
      <c r="AK1114" s="40">
        <v>0.7</v>
      </c>
      <c r="AL1114" s="26">
        <v>2.0429173503201104E-2</v>
      </c>
      <c r="AM1114" s="38" t="s">
        <v>230</v>
      </c>
      <c r="AN1114" s="32" t="s">
        <v>486</v>
      </c>
      <c r="AO1114" s="32" t="s">
        <v>487</v>
      </c>
      <c r="AP1114" s="46" t="s">
        <v>488</v>
      </c>
      <c r="AQ1114" s="27" t="str">
        <f t="shared" si="45"/>
        <v>Record Complete</v>
      </c>
      <c r="AR1114" s="36" t="s">
        <v>234</v>
      </c>
      <c r="AS1114" s="5" t="str">
        <f t="shared" si="46"/>
        <v/>
      </c>
      <c r="AT1114" t="s">
        <v>17200</v>
      </c>
    </row>
    <row r="1115" spans="1:46" ht="15.75" thickBot="1" x14ac:dyDescent="0.3">
      <c r="A1115" s="29" t="s">
        <v>667</v>
      </c>
      <c r="B1115" s="31">
        <v>1587</v>
      </c>
      <c r="C1115" s="31" t="s">
        <v>213</v>
      </c>
      <c r="D1115" s="31" t="s">
        <v>275</v>
      </c>
      <c r="E1115" s="51" t="str">
        <f ca="1">IF(ISERROR(INDIRECT(CONCATENATE("FIPs_codes!",ADDRESS((MATCH($D1115,INDIRECT($C1115),0)+MATCH($C1115,FIPs_codes!$G$1:$G$3296,0)-1),COLUMN(FIPs_codes!A1113))))),"",INDIRECT(CONCATENATE("FIPs_codes!",ADDRESS((MATCH($D1115,INDIRECT($C1115),0)+MATCH($C1115,FIPs_codes!$G$1:$G$3296,0)-1),COLUMN(FIPs_codes!A1113)))))</f>
        <v>40073</v>
      </c>
      <c r="F1115" s="51">
        <f ca="1">IF(ISERROR(INDIRECT(CONCATENATE("FIPs_codes!",ADDRESS((MATCH($D1115,INDIRECT($C1115),0)+MATCH($C1115,FIPs_codes!$G$1:$G$3296,0)-1),COLUMN(FIPs_codes!C1113))))),"",INDIRECT(CONCATENATE("FIPs_codes!",ADDRESS((MATCH($D1115,INDIRECT($C1115),0)+MATCH($C1115,FIPs_codes!$G$1:$G$3296,0)-1),COLUMN(FIPs_codes!C1113)))))</f>
        <v>6</v>
      </c>
      <c r="G1115" s="31" t="s">
        <v>216</v>
      </c>
      <c r="H1115" s="31" t="s">
        <v>217</v>
      </c>
      <c r="I1115" s="35" t="s">
        <v>668</v>
      </c>
      <c r="J1115" s="37" t="s">
        <v>268</v>
      </c>
      <c r="K1115" s="31" t="s">
        <v>78</v>
      </c>
      <c r="L1115" s="31" t="s">
        <v>269</v>
      </c>
      <c r="M1115" s="31" t="s">
        <v>57</v>
      </c>
      <c r="N1115" s="39" t="s">
        <v>669</v>
      </c>
      <c r="O1115" s="39" t="s">
        <v>86</v>
      </c>
      <c r="P1115" s="39" t="s">
        <v>670</v>
      </c>
      <c r="Q1115" s="31" t="s">
        <v>671</v>
      </c>
      <c r="R1115" s="31" t="s">
        <v>60</v>
      </c>
      <c r="S1115" s="41" t="s">
        <v>60</v>
      </c>
      <c r="T1115" s="29" t="s">
        <v>497</v>
      </c>
      <c r="U1115" s="31" t="s">
        <v>134</v>
      </c>
      <c r="V1115" s="39" t="s">
        <v>498</v>
      </c>
      <c r="W1115" s="43" t="s">
        <v>225</v>
      </c>
      <c r="X1115" s="43" t="s">
        <v>484</v>
      </c>
      <c r="Y1115" s="43">
        <v>40702</v>
      </c>
      <c r="Z1115" s="31">
        <v>50</v>
      </c>
      <c r="AA1115" s="31">
        <v>1112</v>
      </c>
      <c r="AB1115" s="31" t="s">
        <v>66</v>
      </c>
      <c r="AC1115" s="31">
        <v>3043</v>
      </c>
      <c r="AD1115" s="31" t="s">
        <v>227</v>
      </c>
      <c r="AE1115" s="39" t="s">
        <v>672</v>
      </c>
      <c r="AF1115" s="39" t="s">
        <v>68</v>
      </c>
      <c r="AG1115" s="31" t="s">
        <v>229</v>
      </c>
      <c r="AH1115" s="31">
        <v>70.900000000000006</v>
      </c>
      <c r="AI1115" s="31">
        <v>3120.1</v>
      </c>
      <c r="AJ1115" s="31">
        <v>3191</v>
      </c>
      <c r="AK1115" s="39">
        <v>0.8</v>
      </c>
      <c r="AL1115" s="26">
        <v>2.2218740206831716E-2</v>
      </c>
      <c r="AM1115" s="37" t="s">
        <v>230</v>
      </c>
      <c r="AN1115" s="31" t="s">
        <v>486</v>
      </c>
      <c r="AO1115" s="31" t="s">
        <v>487</v>
      </c>
      <c r="AP1115" s="63" t="s">
        <v>488</v>
      </c>
      <c r="AQ1115" s="27" t="str">
        <f t="shared" si="45"/>
        <v>Record Complete</v>
      </c>
      <c r="AR1115" s="35" t="s">
        <v>234</v>
      </c>
      <c r="AS1115" s="5" t="str">
        <f t="shared" si="46"/>
        <v/>
      </c>
      <c r="AT1115" t="s">
        <v>17200</v>
      </c>
    </row>
    <row r="1116" spans="1:46" ht="15.75" thickBot="1" x14ac:dyDescent="0.3">
      <c r="A1116" s="30" t="s">
        <v>673</v>
      </c>
      <c r="B1116" s="32">
        <v>6427</v>
      </c>
      <c r="C1116" s="32" t="s">
        <v>213</v>
      </c>
      <c r="D1116" s="32" t="s">
        <v>674</v>
      </c>
      <c r="E1116" s="51" t="str">
        <f ca="1">IF(ISERROR(INDIRECT(CONCATENATE("FIPs_codes!",ADDRESS((MATCH($D1116,INDIRECT($C1116),0)+MATCH($C1116,FIPs_codes!$G$1:$G$3296,0)-1),COLUMN(FIPs_codes!A1114))))),"",INDIRECT(CONCATENATE("FIPs_codes!",ADDRESS((MATCH($D1116,INDIRECT($C1116),0)+MATCH($C1116,FIPs_codes!$G$1:$G$3296,0)-1),COLUMN(FIPs_codes!A1114)))))</f>
        <v>40091</v>
      </c>
      <c r="F1116" s="51">
        <f ca="1">IF(ISERROR(INDIRECT(CONCATENATE("FIPs_codes!",ADDRESS((MATCH($D1116,INDIRECT($C1116),0)+MATCH($C1116,FIPs_codes!$G$1:$G$3296,0)-1),COLUMN(FIPs_codes!C1114))))),"",INDIRECT(CONCATENATE("FIPs_codes!",ADDRESS((MATCH($D1116,INDIRECT($C1116),0)+MATCH($C1116,FIPs_codes!$G$1:$G$3296,0)-1),COLUMN(FIPs_codes!C1114)))))</f>
        <v>6</v>
      </c>
      <c r="G1116" s="32" t="s">
        <v>216</v>
      </c>
      <c r="H1116" s="32" t="s">
        <v>217</v>
      </c>
      <c r="I1116" s="36" t="s">
        <v>676</v>
      </c>
      <c r="J1116" s="38" t="s">
        <v>268</v>
      </c>
      <c r="K1116" s="32" t="s">
        <v>78</v>
      </c>
      <c r="L1116" s="32" t="s">
        <v>269</v>
      </c>
      <c r="M1116" s="32" t="s">
        <v>57</v>
      </c>
      <c r="N1116" s="40" t="s">
        <v>422</v>
      </c>
      <c r="O1116" s="40" t="s">
        <v>677</v>
      </c>
      <c r="P1116" s="40" t="s">
        <v>281</v>
      </c>
      <c r="Q1116" s="32" t="s">
        <v>678</v>
      </c>
      <c r="R1116" s="32" t="s">
        <v>245</v>
      </c>
      <c r="S1116" s="42" t="s">
        <v>60</v>
      </c>
      <c r="T1116" s="30" t="s">
        <v>482</v>
      </c>
      <c r="U1116" s="32" t="s">
        <v>597</v>
      </c>
      <c r="V1116" s="40" t="s">
        <v>563</v>
      </c>
      <c r="W1116" s="44" t="s">
        <v>225</v>
      </c>
      <c r="X1116" s="44" t="s">
        <v>484</v>
      </c>
      <c r="Y1116" s="44">
        <v>40865</v>
      </c>
      <c r="Z1116" s="32">
        <v>37</v>
      </c>
      <c r="AA1116" s="32">
        <v>746</v>
      </c>
      <c r="AB1116" s="32" t="s">
        <v>66</v>
      </c>
      <c r="AC1116" s="32">
        <v>304.66000000000003</v>
      </c>
      <c r="AD1116" s="32" t="s">
        <v>437</v>
      </c>
      <c r="AE1116" s="40" t="s">
        <v>679</v>
      </c>
      <c r="AF1116" s="40" t="s">
        <v>68</v>
      </c>
      <c r="AG1116" s="32" t="s">
        <v>229</v>
      </c>
      <c r="AH1116" s="32">
        <v>49.188000000000002</v>
      </c>
      <c r="AI1116" s="32">
        <v>1949.5630000000001</v>
      </c>
      <c r="AJ1116" s="32">
        <v>1998.75</v>
      </c>
      <c r="AK1116" s="40">
        <v>0.51300000000000001</v>
      </c>
      <c r="AL1116" s="150">
        <v>2.4609368550659885E-2</v>
      </c>
      <c r="AM1116" s="38" t="s">
        <v>230</v>
      </c>
      <c r="AN1116" s="32" t="s">
        <v>486</v>
      </c>
      <c r="AO1116" s="32" t="s">
        <v>487</v>
      </c>
      <c r="AP1116" s="46" t="s">
        <v>488</v>
      </c>
      <c r="AQ1116" s="27" t="str">
        <f t="shared" si="45"/>
        <v>Record Complete</v>
      </c>
      <c r="AR1116" s="36"/>
      <c r="AS1116" s="5" t="str">
        <f t="shared" si="46"/>
        <v/>
      </c>
      <c r="AT1116" t="s">
        <v>17200</v>
      </c>
    </row>
    <row r="1117" spans="1:46" ht="15.75" thickBot="1" x14ac:dyDescent="0.3">
      <c r="A1117" s="29" t="s">
        <v>673</v>
      </c>
      <c r="B1117" s="31">
        <v>6427</v>
      </c>
      <c r="C1117" s="31" t="s">
        <v>213</v>
      </c>
      <c r="D1117" s="31" t="s">
        <v>674</v>
      </c>
      <c r="E1117" s="51" t="str">
        <f ca="1">IF(ISERROR(INDIRECT(CONCATENATE("FIPs_codes!",ADDRESS((MATCH($D1117,INDIRECT($C1117),0)+MATCH($C1117,FIPs_codes!$G$1:$G$3296,0)-1),COLUMN(FIPs_codes!A1115))))),"",INDIRECT(CONCATENATE("FIPs_codes!",ADDRESS((MATCH($D1117,INDIRECT($C1117),0)+MATCH($C1117,FIPs_codes!$G$1:$G$3296,0)-1),COLUMN(FIPs_codes!A1115)))))</f>
        <v>40091</v>
      </c>
      <c r="F1117" s="51">
        <f ca="1">IF(ISERROR(INDIRECT(CONCATENATE("FIPs_codes!",ADDRESS((MATCH($D1117,INDIRECT($C1117),0)+MATCH($C1117,FIPs_codes!$G$1:$G$3296,0)-1),COLUMN(FIPs_codes!C1115))))),"",INDIRECT(CONCATENATE("FIPs_codes!",ADDRESS((MATCH($D1117,INDIRECT($C1117),0)+MATCH($C1117,FIPs_codes!$G$1:$G$3296,0)-1),COLUMN(FIPs_codes!C1115)))))</f>
        <v>6</v>
      </c>
      <c r="G1117" s="31" t="s">
        <v>216</v>
      </c>
      <c r="H1117" s="31" t="s">
        <v>217</v>
      </c>
      <c r="I1117" s="35" t="s">
        <v>676</v>
      </c>
      <c r="J1117" s="37" t="s">
        <v>268</v>
      </c>
      <c r="K1117" s="31" t="s">
        <v>78</v>
      </c>
      <c r="L1117" s="31" t="s">
        <v>269</v>
      </c>
      <c r="M1117" s="31" t="s">
        <v>57</v>
      </c>
      <c r="N1117" s="39" t="s">
        <v>422</v>
      </c>
      <c r="O1117" s="39" t="s">
        <v>677</v>
      </c>
      <c r="P1117" s="39" t="s">
        <v>281</v>
      </c>
      <c r="Q1117" s="31" t="s">
        <v>678</v>
      </c>
      <c r="R1117" s="31" t="s">
        <v>245</v>
      </c>
      <c r="S1117" s="41" t="s">
        <v>60</v>
      </c>
      <c r="T1117" s="29" t="s">
        <v>482</v>
      </c>
      <c r="U1117" s="31" t="s">
        <v>597</v>
      </c>
      <c r="V1117" s="39" t="s">
        <v>563</v>
      </c>
      <c r="W1117" s="43" t="s">
        <v>225</v>
      </c>
      <c r="X1117" s="43" t="s">
        <v>484</v>
      </c>
      <c r="Y1117" s="43">
        <v>40865</v>
      </c>
      <c r="Z1117" s="31">
        <v>37</v>
      </c>
      <c r="AA1117" s="31">
        <v>761.5</v>
      </c>
      <c r="AB1117" s="31" t="s">
        <v>66</v>
      </c>
      <c r="AC1117" s="31">
        <v>605.29999999999995</v>
      </c>
      <c r="AD1117" s="31" t="s">
        <v>437</v>
      </c>
      <c r="AE1117" s="39" t="s">
        <v>680</v>
      </c>
      <c r="AF1117" s="39" t="s">
        <v>68</v>
      </c>
      <c r="AG1117" s="31" t="s">
        <v>229</v>
      </c>
      <c r="AH1117" s="31">
        <v>45.375</v>
      </c>
      <c r="AI1117" s="31">
        <v>2131.875</v>
      </c>
      <c r="AJ1117" s="31">
        <v>2177.25</v>
      </c>
      <c r="AK1117" s="39">
        <v>0.47499999999999998</v>
      </c>
      <c r="AL1117" s="26">
        <v>2.0840509817430245E-2</v>
      </c>
      <c r="AM1117" s="37" t="s">
        <v>230</v>
      </c>
      <c r="AN1117" s="31" t="s">
        <v>486</v>
      </c>
      <c r="AO1117" s="31" t="s">
        <v>487</v>
      </c>
      <c r="AP1117" s="63" t="s">
        <v>488</v>
      </c>
      <c r="AQ1117" s="27" t="str">
        <f t="shared" si="45"/>
        <v>Record Complete</v>
      </c>
      <c r="AR1117" s="35"/>
      <c r="AS1117" s="5" t="str">
        <f t="shared" si="46"/>
        <v/>
      </c>
      <c r="AT1117" t="s">
        <v>17200</v>
      </c>
    </row>
    <row r="1118" spans="1:46" ht="15.75" thickBot="1" x14ac:dyDescent="0.3">
      <c r="A1118" s="30" t="s">
        <v>673</v>
      </c>
      <c r="B1118" s="32">
        <v>6427</v>
      </c>
      <c r="C1118" s="32" t="s">
        <v>213</v>
      </c>
      <c r="D1118" s="32" t="s">
        <v>674</v>
      </c>
      <c r="E1118" s="51" t="str">
        <f ca="1">IF(ISERROR(INDIRECT(CONCATENATE("FIPs_codes!",ADDRESS((MATCH($D1118,INDIRECT($C1118),0)+MATCH($C1118,FIPs_codes!$G$1:$G$3296,0)-1),COLUMN(FIPs_codes!A1116))))),"",INDIRECT(CONCATENATE("FIPs_codes!",ADDRESS((MATCH($D1118,INDIRECT($C1118),0)+MATCH($C1118,FIPs_codes!$G$1:$G$3296,0)-1),COLUMN(FIPs_codes!A1116)))))</f>
        <v>40091</v>
      </c>
      <c r="F1118" s="51">
        <f ca="1">IF(ISERROR(INDIRECT(CONCATENATE("FIPs_codes!",ADDRESS((MATCH($D1118,INDIRECT($C1118),0)+MATCH($C1118,FIPs_codes!$G$1:$G$3296,0)-1),COLUMN(FIPs_codes!C1116))))),"",INDIRECT(CONCATENATE("FIPs_codes!",ADDRESS((MATCH($D1118,INDIRECT($C1118),0)+MATCH($C1118,FIPs_codes!$G$1:$G$3296,0)-1),COLUMN(FIPs_codes!C1116)))))</f>
        <v>6</v>
      </c>
      <c r="G1118" s="32" t="s">
        <v>216</v>
      </c>
      <c r="H1118" s="32" t="s">
        <v>217</v>
      </c>
      <c r="I1118" s="36" t="s">
        <v>676</v>
      </c>
      <c r="J1118" s="38" t="s">
        <v>268</v>
      </c>
      <c r="K1118" s="32" t="s">
        <v>78</v>
      </c>
      <c r="L1118" s="32" t="s">
        <v>269</v>
      </c>
      <c r="M1118" s="32" t="s">
        <v>57</v>
      </c>
      <c r="N1118" s="40" t="s">
        <v>422</v>
      </c>
      <c r="O1118" s="40" t="s">
        <v>677</v>
      </c>
      <c r="P1118" s="40" t="s">
        <v>281</v>
      </c>
      <c r="Q1118" s="32" t="s">
        <v>678</v>
      </c>
      <c r="R1118" s="32" t="s">
        <v>245</v>
      </c>
      <c r="S1118" s="42" t="s">
        <v>60</v>
      </c>
      <c r="T1118" s="30" t="s">
        <v>482</v>
      </c>
      <c r="U1118" s="32" t="s">
        <v>597</v>
      </c>
      <c r="V1118" s="40" t="s">
        <v>563</v>
      </c>
      <c r="W1118" s="44" t="s">
        <v>225</v>
      </c>
      <c r="X1118" s="44" t="s">
        <v>484</v>
      </c>
      <c r="Y1118" s="44">
        <v>40865</v>
      </c>
      <c r="Z1118" s="32">
        <v>37</v>
      </c>
      <c r="AA1118" s="32">
        <v>759.8</v>
      </c>
      <c r="AB1118" s="32" t="s">
        <v>66</v>
      </c>
      <c r="AC1118" s="32">
        <v>307.19</v>
      </c>
      <c r="AD1118" s="32" t="s">
        <v>437</v>
      </c>
      <c r="AE1118" s="40" t="s">
        <v>681</v>
      </c>
      <c r="AF1118" s="40" t="s">
        <v>68</v>
      </c>
      <c r="AG1118" s="32" t="s">
        <v>229</v>
      </c>
      <c r="AH1118" s="32">
        <v>35.625</v>
      </c>
      <c r="AI1118" s="32">
        <v>2358.5</v>
      </c>
      <c r="AJ1118" s="32">
        <v>2394.125</v>
      </c>
      <c r="AK1118" s="40">
        <v>0.46899999999999997</v>
      </c>
      <c r="AL1118" s="26">
        <v>1.4880175429436641E-2</v>
      </c>
      <c r="AM1118" s="38" t="s">
        <v>230</v>
      </c>
      <c r="AN1118" s="32" t="s">
        <v>486</v>
      </c>
      <c r="AO1118" s="32" t="s">
        <v>487</v>
      </c>
      <c r="AP1118" s="46" t="s">
        <v>488</v>
      </c>
      <c r="AQ1118" s="27" t="str">
        <f t="shared" si="45"/>
        <v>Record Complete</v>
      </c>
      <c r="AR1118" s="36"/>
      <c r="AS1118" s="5" t="str">
        <f t="shared" si="46"/>
        <v/>
      </c>
      <c r="AT1118" t="s">
        <v>17200</v>
      </c>
    </row>
    <row r="1119" spans="1:46" ht="15.75" thickBot="1" x14ac:dyDescent="0.3">
      <c r="A1119" s="48" t="s">
        <v>682</v>
      </c>
      <c r="B1119" s="50">
        <v>8923</v>
      </c>
      <c r="C1119" s="50" t="s">
        <v>213</v>
      </c>
      <c r="D1119" s="50" t="s">
        <v>214</v>
      </c>
      <c r="E1119" s="51" t="str">
        <f ca="1">IF(ISERROR(INDIRECT(CONCATENATE("FIPs_codes!",ADDRESS((MATCH($D1119,INDIRECT($C1119),0)+MATCH($C1119,FIPs_codes!$G$1:$G$3296,0)-1),COLUMN(FIPs_codes!A1117))))),"",INDIRECT(CONCATENATE("FIPs_codes!",ADDRESS((MATCH($D1119,INDIRECT($C1119),0)+MATCH($C1119,FIPs_codes!$G$1:$G$3296,0)-1),COLUMN(FIPs_codes!A1117)))))</f>
        <v>40129</v>
      </c>
      <c r="F1119" s="51">
        <f ca="1">IF(ISERROR(INDIRECT(CONCATENATE("FIPs_codes!",ADDRESS((MATCH($D1119,INDIRECT($C1119),0)+MATCH($C1119,FIPs_codes!$G$1:$G$3296,0)-1),COLUMN(FIPs_codes!C1117))))),"",INDIRECT(CONCATENATE("FIPs_codes!",ADDRESS((MATCH($D1119,INDIRECT($C1119),0)+MATCH($C1119,FIPs_codes!$G$1:$G$3296,0)-1),COLUMN(FIPs_codes!C1117)))))</f>
        <v>6</v>
      </c>
      <c r="G1119" s="50" t="s">
        <v>266</v>
      </c>
      <c r="H1119" s="50" t="s">
        <v>217</v>
      </c>
      <c r="I1119" s="54" t="s">
        <v>683</v>
      </c>
      <c r="J1119" s="56" t="s">
        <v>268</v>
      </c>
      <c r="K1119" s="50" t="s">
        <v>78</v>
      </c>
      <c r="L1119" s="50" t="s">
        <v>269</v>
      </c>
      <c r="M1119" s="50" t="s">
        <v>57</v>
      </c>
      <c r="N1119" s="58" t="s">
        <v>684</v>
      </c>
      <c r="O1119" s="58">
        <v>1989</v>
      </c>
      <c r="P1119" s="58" t="s">
        <v>252</v>
      </c>
      <c r="Q1119" s="50">
        <v>113</v>
      </c>
      <c r="R1119" s="50" t="s">
        <v>60</v>
      </c>
      <c r="S1119" s="60" t="s">
        <v>60</v>
      </c>
      <c r="T1119" s="48" t="s">
        <v>271</v>
      </c>
      <c r="U1119" s="50" t="s">
        <v>134</v>
      </c>
      <c r="V1119" s="58" t="s">
        <v>254</v>
      </c>
      <c r="W1119" s="62" t="s">
        <v>225</v>
      </c>
      <c r="X1119" s="62" t="s">
        <v>65</v>
      </c>
      <c r="Y1119" s="62">
        <v>40989</v>
      </c>
      <c r="Z1119" s="50">
        <v>59</v>
      </c>
      <c r="AA1119" s="50">
        <v>1101</v>
      </c>
      <c r="AB1119" s="50" t="s">
        <v>66</v>
      </c>
      <c r="AC1119" s="50">
        <v>10340</v>
      </c>
      <c r="AD1119" s="50" t="s">
        <v>272</v>
      </c>
      <c r="AE1119" s="58" t="s">
        <v>255</v>
      </c>
      <c r="AF1119" s="58" t="s">
        <v>256</v>
      </c>
      <c r="AG1119" s="50" t="s">
        <v>229</v>
      </c>
      <c r="AH1119" s="50">
        <v>0</v>
      </c>
      <c r="AI1119" s="50">
        <v>4028.2</v>
      </c>
      <c r="AJ1119" s="50">
        <v>4028.2</v>
      </c>
      <c r="AK1119" s="58">
        <v>4.5999999999999996</v>
      </c>
      <c r="AL1119" s="26">
        <v>0</v>
      </c>
      <c r="AM1119" s="56" t="s">
        <v>230</v>
      </c>
      <c r="AN1119" s="50" t="s">
        <v>257</v>
      </c>
      <c r="AO1119" s="50" t="s">
        <v>258</v>
      </c>
      <c r="AP1119" s="63" t="s">
        <v>259</v>
      </c>
      <c r="AQ1119" s="27" t="str">
        <f t="shared" si="45"/>
        <v>Record Complete</v>
      </c>
      <c r="AR1119" s="54" t="s">
        <v>234</v>
      </c>
      <c r="AS1119" s="5" t="str">
        <f t="shared" si="46"/>
        <v/>
      </c>
      <c r="AT1119" t="s">
        <v>17200</v>
      </c>
    </row>
    <row r="1120" spans="1:46" ht="15.75" thickBot="1" x14ac:dyDescent="0.3">
      <c r="A1120" s="47" t="s">
        <v>682</v>
      </c>
      <c r="B1120" s="49">
        <v>8923</v>
      </c>
      <c r="C1120" s="49" t="s">
        <v>213</v>
      </c>
      <c r="D1120" s="49" t="s">
        <v>214</v>
      </c>
      <c r="E1120" s="51" t="str">
        <f ca="1">IF(ISERROR(INDIRECT(CONCATENATE("FIPs_codes!",ADDRESS((MATCH($D1120,INDIRECT($C1120),0)+MATCH($C1120,FIPs_codes!$G$1:$G$3296,0)-1),COLUMN(FIPs_codes!A1118))))),"",INDIRECT(CONCATENATE("FIPs_codes!",ADDRESS((MATCH($D1120,INDIRECT($C1120),0)+MATCH($C1120,FIPs_codes!$G$1:$G$3296,0)-1),COLUMN(FIPs_codes!A1118)))))</f>
        <v>40129</v>
      </c>
      <c r="F1120" s="51">
        <f ca="1">IF(ISERROR(INDIRECT(CONCATENATE("FIPs_codes!",ADDRESS((MATCH($D1120,INDIRECT($C1120),0)+MATCH($C1120,FIPs_codes!$G$1:$G$3296,0)-1),COLUMN(FIPs_codes!C1118))))),"",INDIRECT(CONCATENATE("FIPs_codes!",ADDRESS((MATCH($D1120,INDIRECT($C1120),0)+MATCH($C1120,FIPs_codes!$G$1:$G$3296,0)-1),COLUMN(FIPs_codes!C1118)))))</f>
        <v>6</v>
      </c>
      <c r="G1120" s="49" t="s">
        <v>266</v>
      </c>
      <c r="H1120" s="49" t="s">
        <v>217</v>
      </c>
      <c r="I1120" s="53" t="s">
        <v>683</v>
      </c>
      <c r="J1120" s="55" t="s">
        <v>268</v>
      </c>
      <c r="K1120" s="49" t="s">
        <v>78</v>
      </c>
      <c r="L1120" s="49" t="s">
        <v>269</v>
      </c>
      <c r="M1120" s="49" t="s">
        <v>57</v>
      </c>
      <c r="N1120" s="57" t="s">
        <v>684</v>
      </c>
      <c r="O1120" s="57">
        <v>1989</v>
      </c>
      <c r="P1120" s="57" t="s">
        <v>252</v>
      </c>
      <c r="Q1120" s="49">
        <v>113</v>
      </c>
      <c r="R1120" s="49" t="s">
        <v>60</v>
      </c>
      <c r="S1120" s="59" t="s">
        <v>60</v>
      </c>
      <c r="T1120" s="47" t="s">
        <v>271</v>
      </c>
      <c r="U1120" s="49" t="s">
        <v>134</v>
      </c>
      <c r="V1120" s="57" t="s">
        <v>254</v>
      </c>
      <c r="W1120" s="61" t="s">
        <v>225</v>
      </c>
      <c r="X1120" s="61" t="s">
        <v>65</v>
      </c>
      <c r="Y1120" s="61">
        <v>40989</v>
      </c>
      <c r="Z1120" s="49">
        <v>59</v>
      </c>
      <c r="AA1120" s="49">
        <v>1101</v>
      </c>
      <c r="AB1120" s="49" t="s">
        <v>66</v>
      </c>
      <c r="AC1120" s="49">
        <v>10340</v>
      </c>
      <c r="AD1120" s="49" t="s">
        <v>272</v>
      </c>
      <c r="AE1120" s="57" t="s">
        <v>255</v>
      </c>
      <c r="AF1120" s="57" t="s">
        <v>256</v>
      </c>
      <c r="AG1120" s="49" t="s">
        <v>229</v>
      </c>
      <c r="AH1120" s="49">
        <v>0</v>
      </c>
      <c r="AI1120" s="49">
        <v>4469</v>
      </c>
      <c r="AJ1120" s="49">
        <v>4469</v>
      </c>
      <c r="AK1120" s="57">
        <v>4.5</v>
      </c>
      <c r="AL1120" s="150">
        <v>0</v>
      </c>
      <c r="AM1120" s="55" t="s">
        <v>230</v>
      </c>
      <c r="AN1120" s="49" t="s">
        <v>257</v>
      </c>
      <c r="AO1120" s="49" t="s">
        <v>258</v>
      </c>
      <c r="AP1120" s="63" t="s">
        <v>259</v>
      </c>
      <c r="AQ1120" s="27" t="str">
        <f t="shared" si="45"/>
        <v>Record Complete</v>
      </c>
      <c r="AR1120" s="53" t="s">
        <v>234</v>
      </c>
      <c r="AS1120" s="5" t="str">
        <f t="shared" si="46"/>
        <v/>
      </c>
      <c r="AT1120" t="s">
        <v>17200</v>
      </c>
    </row>
    <row r="1121" spans="1:46" ht="15.75" thickBot="1" x14ac:dyDescent="0.3">
      <c r="A1121" s="48" t="s">
        <v>682</v>
      </c>
      <c r="B1121" s="50">
        <v>8923</v>
      </c>
      <c r="C1121" s="50" t="s">
        <v>213</v>
      </c>
      <c r="D1121" s="50" t="s">
        <v>214</v>
      </c>
      <c r="E1121" s="51" t="str">
        <f ca="1">IF(ISERROR(INDIRECT(CONCATENATE("FIPs_codes!",ADDRESS((MATCH($D1121,INDIRECT($C1121),0)+MATCH($C1121,FIPs_codes!$G$1:$G$3296,0)-1),COLUMN(FIPs_codes!A1119))))),"",INDIRECT(CONCATENATE("FIPs_codes!",ADDRESS((MATCH($D1121,INDIRECT($C1121),0)+MATCH($C1121,FIPs_codes!$G$1:$G$3296,0)-1),COLUMN(FIPs_codes!A1119)))))</f>
        <v>40129</v>
      </c>
      <c r="F1121" s="51">
        <f ca="1">IF(ISERROR(INDIRECT(CONCATENATE("FIPs_codes!",ADDRESS((MATCH($D1121,INDIRECT($C1121),0)+MATCH($C1121,FIPs_codes!$G$1:$G$3296,0)-1),COLUMN(FIPs_codes!C1119))))),"",INDIRECT(CONCATENATE("FIPs_codes!",ADDRESS((MATCH($D1121,INDIRECT($C1121),0)+MATCH($C1121,FIPs_codes!$G$1:$G$3296,0)-1),COLUMN(FIPs_codes!C1119)))))</f>
        <v>6</v>
      </c>
      <c r="G1121" s="50" t="s">
        <v>266</v>
      </c>
      <c r="H1121" s="50" t="s">
        <v>217</v>
      </c>
      <c r="I1121" s="54" t="s">
        <v>683</v>
      </c>
      <c r="J1121" s="56" t="s">
        <v>268</v>
      </c>
      <c r="K1121" s="50" t="s">
        <v>78</v>
      </c>
      <c r="L1121" s="50" t="s">
        <v>269</v>
      </c>
      <c r="M1121" s="50" t="s">
        <v>57</v>
      </c>
      <c r="N1121" s="58" t="s">
        <v>684</v>
      </c>
      <c r="O1121" s="58">
        <v>1989</v>
      </c>
      <c r="P1121" s="58" t="s">
        <v>252</v>
      </c>
      <c r="Q1121" s="50">
        <v>113</v>
      </c>
      <c r="R1121" s="50" t="s">
        <v>60</v>
      </c>
      <c r="S1121" s="60" t="s">
        <v>60</v>
      </c>
      <c r="T1121" s="48" t="s">
        <v>271</v>
      </c>
      <c r="U1121" s="50" t="s">
        <v>134</v>
      </c>
      <c r="V1121" s="58" t="s">
        <v>254</v>
      </c>
      <c r="W1121" s="62" t="s">
        <v>225</v>
      </c>
      <c r="X1121" s="62" t="s">
        <v>65</v>
      </c>
      <c r="Y1121" s="62">
        <v>40989</v>
      </c>
      <c r="Z1121" s="50">
        <v>59</v>
      </c>
      <c r="AA1121" s="50">
        <v>1101</v>
      </c>
      <c r="AB1121" s="50" t="s">
        <v>66</v>
      </c>
      <c r="AC1121" s="50">
        <v>10340</v>
      </c>
      <c r="AD1121" s="50" t="s">
        <v>272</v>
      </c>
      <c r="AE1121" s="58" t="s">
        <v>255</v>
      </c>
      <c r="AF1121" s="58" t="s">
        <v>256</v>
      </c>
      <c r="AG1121" s="50" t="s">
        <v>229</v>
      </c>
      <c r="AH1121" s="50">
        <v>0</v>
      </c>
      <c r="AI1121" s="50">
        <v>4513.3</v>
      </c>
      <c r="AJ1121" s="50">
        <v>4513.3</v>
      </c>
      <c r="AK1121" s="58">
        <v>4.5999999999999996</v>
      </c>
      <c r="AL1121" s="26">
        <v>0</v>
      </c>
      <c r="AM1121" s="56" t="s">
        <v>230</v>
      </c>
      <c r="AN1121" s="50" t="s">
        <v>257</v>
      </c>
      <c r="AO1121" s="50" t="s">
        <v>258</v>
      </c>
      <c r="AP1121" s="63" t="s">
        <v>259</v>
      </c>
      <c r="AQ1121" s="27" t="str">
        <f t="shared" si="45"/>
        <v>Record Complete</v>
      </c>
      <c r="AR1121" s="54" t="s">
        <v>234</v>
      </c>
      <c r="AS1121" s="5" t="str">
        <f t="shared" si="46"/>
        <v/>
      </c>
      <c r="AT1121" t="s">
        <v>17200</v>
      </c>
    </row>
    <row r="1122" spans="1:46" ht="15.75" thickBot="1" x14ac:dyDescent="0.3">
      <c r="A1122" s="47" t="s">
        <v>685</v>
      </c>
      <c r="B1122" s="49">
        <v>6094</v>
      </c>
      <c r="C1122" s="49" t="s">
        <v>213</v>
      </c>
      <c r="D1122" s="49" t="s">
        <v>327</v>
      </c>
      <c r="E1122" s="51" t="str">
        <f ca="1">IF(ISERROR(INDIRECT(CONCATENATE("FIPs_codes!",ADDRESS((MATCH($D1122,INDIRECT($C1122),0)+MATCH($C1122,FIPs_codes!$G$1:$G$3296,0)-1),COLUMN(FIPs_codes!A1120))))),"",INDIRECT(CONCATENATE("FIPs_codes!",ADDRESS((MATCH($D1122,INDIRECT($C1122),0)+MATCH($C1122,FIPs_codes!$G$1:$G$3296,0)-1),COLUMN(FIPs_codes!A1120)))))</f>
        <v>40149</v>
      </c>
      <c r="F1122" s="51">
        <f ca="1">IF(ISERROR(INDIRECT(CONCATENATE("FIPs_codes!",ADDRESS((MATCH($D1122,INDIRECT($C1122),0)+MATCH($C1122,FIPs_codes!$G$1:$G$3296,0)-1),COLUMN(FIPs_codes!C1120))))),"",INDIRECT(CONCATENATE("FIPs_codes!",ADDRESS((MATCH($D1122,INDIRECT($C1122),0)+MATCH($C1122,FIPs_codes!$G$1:$G$3296,0)-1),COLUMN(FIPs_codes!C1120)))))</f>
        <v>6</v>
      </c>
      <c r="G1122" s="51" t="s">
        <v>216</v>
      </c>
      <c r="H1122" s="51" t="s">
        <v>217</v>
      </c>
      <c r="I1122" s="53" t="s">
        <v>686</v>
      </c>
      <c r="J1122" s="55" t="s">
        <v>219</v>
      </c>
      <c r="K1122" s="49" t="s">
        <v>78</v>
      </c>
      <c r="L1122" s="49" t="s">
        <v>712</v>
      </c>
      <c r="M1122" s="49" t="s">
        <v>57</v>
      </c>
      <c r="N1122" s="57" t="s">
        <v>428</v>
      </c>
      <c r="O1122" s="57">
        <v>2008</v>
      </c>
      <c r="P1122" s="57" t="s">
        <v>687</v>
      </c>
      <c r="Q1122" s="128">
        <v>384</v>
      </c>
      <c r="R1122" s="49" t="s">
        <v>60</v>
      </c>
      <c r="S1122" s="59" t="s">
        <v>60</v>
      </c>
      <c r="T1122" s="47" t="s">
        <v>223</v>
      </c>
      <c r="U1122" s="49" t="s">
        <v>134</v>
      </c>
      <c r="V1122" s="57" t="s">
        <v>224</v>
      </c>
      <c r="W1122" s="61" t="s">
        <v>225</v>
      </c>
      <c r="X1122" s="61" t="s">
        <v>226</v>
      </c>
      <c r="Y1122" s="61">
        <v>41024</v>
      </c>
      <c r="Z1122" s="49">
        <v>87</v>
      </c>
      <c r="AA1122" s="128">
        <v>660</v>
      </c>
      <c r="AB1122" s="49" t="s">
        <v>66</v>
      </c>
      <c r="AC1122" s="128">
        <v>3000</v>
      </c>
      <c r="AD1122" s="49" t="s">
        <v>227</v>
      </c>
      <c r="AE1122" s="57" t="s">
        <v>235</v>
      </c>
      <c r="AF1122" s="57" t="s">
        <v>236</v>
      </c>
      <c r="AG1122" s="49" t="s">
        <v>229</v>
      </c>
      <c r="AH1122" s="49">
        <v>24.4</v>
      </c>
      <c r="AI1122" s="49">
        <v>4.0999999999999996</v>
      </c>
      <c r="AJ1122" s="49">
        <v>28.5</v>
      </c>
      <c r="AK1122" s="57">
        <v>14.4</v>
      </c>
      <c r="AL1122" s="26">
        <v>0.85614035087719298</v>
      </c>
      <c r="AM1122" s="55" t="s">
        <v>230</v>
      </c>
      <c r="AN1122" s="49" t="s">
        <v>231</v>
      </c>
      <c r="AO1122" s="49" t="s">
        <v>232</v>
      </c>
      <c r="AP1122" s="63" t="s">
        <v>16963</v>
      </c>
      <c r="AQ1122" s="27" t="str">
        <f t="shared" si="45"/>
        <v>Record Complete</v>
      </c>
      <c r="AR1122" s="53" t="s">
        <v>234</v>
      </c>
      <c r="AS1122" s="5" t="str">
        <f t="shared" si="46"/>
        <v/>
      </c>
      <c r="AT1122" t="s">
        <v>17200</v>
      </c>
    </row>
    <row r="1123" spans="1:46" ht="15.75" thickBot="1" x14ac:dyDescent="0.3">
      <c r="A1123" s="48" t="s">
        <v>685</v>
      </c>
      <c r="B1123" s="50">
        <v>6094</v>
      </c>
      <c r="C1123" s="50" t="s">
        <v>213</v>
      </c>
      <c r="D1123" s="50" t="s">
        <v>327</v>
      </c>
      <c r="E1123" s="51" t="str">
        <f ca="1">IF(ISERROR(INDIRECT(CONCATENATE("FIPs_codes!",ADDRESS((MATCH($D1123,INDIRECT($C1123),0)+MATCH($C1123,FIPs_codes!$G$1:$G$3296,0)-1),COLUMN(FIPs_codes!A1121))))),"",INDIRECT(CONCATENATE("FIPs_codes!",ADDRESS((MATCH($D1123,INDIRECT($C1123),0)+MATCH($C1123,FIPs_codes!$G$1:$G$3296,0)-1),COLUMN(FIPs_codes!A1121)))))</f>
        <v>40149</v>
      </c>
      <c r="F1123" s="51">
        <f ca="1">IF(ISERROR(INDIRECT(CONCATENATE("FIPs_codes!",ADDRESS((MATCH($D1123,INDIRECT($C1123),0)+MATCH($C1123,FIPs_codes!$G$1:$G$3296,0)-1),COLUMN(FIPs_codes!C1121))))),"",INDIRECT(CONCATENATE("FIPs_codes!",ADDRESS((MATCH($D1123,INDIRECT($C1123),0)+MATCH($C1123,FIPs_codes!$G$1:$G$3296,0)-1),COLUMN(FIPs_codes!C1121)))))</f>
        <v>6</v>
      </c>
      <c r="G1123" s="52" t="s">
        <v>216</v>
      </c>
      <c r="H1123" s="52" t="s">
        <v>217</v>
      </c>
      <c r="I1123" s="54" t="s">
        <v>686</v>
      </c>
      <c r="J1123" s="56" t="s">
        <v>219</v>
      </c>
      <c r="K1123" s="50" t="s">
        <v>78</v>
      </c>
      <c r="L1123" s="50" t="s">
        <v>712</v>
      </c>
      <c r="M1123" s="50" t="s">
        <v>57</v>
      </c>
      <c r="N1123" s="58" t="s">
        <v>428</v>
      </c>
      <c r="O1123" s="58">
        <v>2008</v>
      </c>
      <c r="P1123" s="58" t="s">
        <v>687</v>
      </c>
      <c r="Q1123" s="126">
        <v>384</v>
      </c>
      <c r="R1123" s="50" t="s">
        <v>60</v>
      </c>
      <c r="S1123" s="60" t="s">
        <v>60</v>
      </c>
      <c r="T1123" s="48" t="s">
        <v>223</v>
      </c>
      <c r="U1123" s="50" t="s">
        <v>134</v>
      </c>
      <c r="V1123" s="58" t="s">
        <v>224</v>
      </c>
      <c r="W1123" s="62" t="s">
        <v>225</v>
      </c>
      <c r="X1123" s="62" t="s">
        <v>226</v>
      </c>
      <c r="Y1123" s="62">
        <v>41024</v>
      </c>
      <c r="Z1123" s="50">
        <v>87</v>
      </c>
      <c r="AA1123" s="126">
        <v>660</v>
      </c>
      <c r="AB1123" s="50" t="s">
        <v>66</v>
      </c>
      <c r="AC1123" s="126">
        <v>3000</v>
      </c>
      <c r="AD1123" s="50" t="s">
        <v>227</v>
      </c>
      <c r="AE1123" s="58" t="s">
        <v>235</v>
      </c>
      <c r="AF1123" s="58" t="s">
        <v>236</v>
      </c>
      <c r="AG1123" s="50" t="s">
        <v>229</v>
      </c>
      <c r="AH1123" s="50">
        <v>25.1</v>
      </c>
      <c r="AI1123" s="50">
        <v>4.5</v>
      </c>
      <c r="AJ1123" s="50">
        <v>29.5</v>
      </c>
      <c r="AK1123" s="58">
        <v>14.3</v>
      </c>
      <c r="AL1123" s="26">
        <v>0.84797297297297303</v>
      </c>
      <c r="AM1123" s="56" t="s">
        <v>230</v>
      </c>
      <c r="AN1123" s="50" t="s">
        <v>231</v>
      </c>
      <c r="AO1123" s="50" t="s">
        <v>232</v>
      </c>
      <c r="AP1123" s="63" t="s">
        <v>16963</v>
      </c>
      <c r="AQ1123" s="27" t="str">
        <f t="shared" si="45"/>
        <v>Record Complete</v>
      </c>
      <c r="AR1123" s="54" t="s">
        <v>234</v>
      </c>
      <c r="AS1123" s="5" t="str">
        <f t="shared" si="46"/>
        <v/>
      </c>
      <c r="AT1123" t="s">
        <v>17200</v>
      </c>
    </row>
    <row r="1124" spans="1:46" ht="15.75" thickBot="1" x14ac:dyDescent="0.3">
      <c r="A1124" s="47" t="s">
        <v>685</v>
      </c>
      <c r="B1124" s="49">
        <v>6094</v>
      </c>
      <c r="C1124" s="49" t="s">
        <v>213</v>
      </c>
      <c r="D1124" s="49" t="s">
        <v>327</v>
      </c>
      <c r="E1124" s="51" t="str">
        <f ca="1">IF(ISERROR(INDIRECT(CONCATENATE("FIPs_codes!",ADDRESS((MATCH($D1124,INDIRECT($C1124),0)+MATCH($C1124,FIPs_codes!$G$1:$G$3296,0)-1),COLUMN(FIPs_codes!A1122))))),"",INDIRECT(CONCATENATE("FIPs_codes!",ADDRESS((MATCH($D1124,INDIRECT($C1124),0)+MATCH($C1124,FIPs_codes!$G$1:$G$3296,0)-1),COLUMN(FIPs_codes!A1122)))))</f>
        <v>40149</v>
      </c>
      <c r="F1124" s="51">
        <f ca="1">IF(ISERROR(INDIRECT(CONCATENATE("FIPs_codes!",ADDRESS((MATCH($D1124,INDIRECT($C1124),0)+MATCH($C1124,FIPs_codes!$G$1:$G$3296,0)-1),COLUMN(FIPs_codes!C1122))))),"",INDIRECT(CONCATENATE("FIPs_codes!",ADDRESS((MATCH($D1124,INDIRECT($C1124),0)+MATCH($C1124,FIPs_codes!$G$1:$G$3296,0)-1),COLUMN(FIPs_codes!C1122)))))</f>
        <v>6</v>
      </c>
      <c r="G1124" s="51" t="s">
        <v>216</v>
      </c>
      <c r="H1124" s="51" t="s">
        <v>217</v>
      </c>
      <c r="I1124" s="53" t="s">
        <v>686</v>
      </c>
      <c r="J1124" s="55" t="s">
        <v>219</v>
      </c>
      <c r="K1124" s="49" t="s">
        <v>78</v>
      </c>
      <c r="L1124" s="49" t="s">
        <v>712</v>
      </c>
      <c r="M1124" s="49" t="s">
        <v>57</v>
      </c>
      <c r="N1124" s="57" t="s">
        <v>428</v>
      </c>
      <c r="O1124" s="57">
        <v>2008</v>
      </c>
      <c r="P1124" s="57" t="s">
        <v>687</v>
      </c>
      <c r="Q1124" s="128">
        <v>384</v>
      </c>
      <c r="R1124" s="49" t="s">
        <v>60</v>
      </c>
      <c r="S1124" s="59" t="s">
        <v>60</v>
      </c>
      <c r="T1124" s="47" t="s">
        <v>223</v>
      </c>
      <c r="U1124" s="49" t="s">
        <v>134</v>
      </c>
      <c r="V1124" s="57" t="s">
        <v>224</v>
      </c>
      <c r="W1124" s="61" t="s">
        <v>225</v>
      </c>
      <c r="X1124" s="61" t="s">
        <v>226</v>
      </c>
      <c r="Y1124" s="61">
        <v>41024</v>
      </c>
      <c r="Z1124" s="49">
        <v>87</v>
      </c>
      <c r="AA1124" s="128">
        <v>660</v>
      </c>
      <c r="AB1124" s="49" t="s">
        <v>66</v>
      </c>
      <c r="AC1124" s="128">
        <v>3000</v>
      </c>
      <c r="AD1124" s="49" t="s">
        <v>227</v>
      </c>
      <c r="AE1124" s="57" t="s">
        <v>235</v>
      </c>
      <c r="AF1124" s="57" t="s">
        <v>236</v>
      </c>
      <c r="AG1124" s="49" t="s">
        <v>229</v>
      </c>
      <c r="AH1124" s="49">
        <v>28.4</v>
      </c>
      <c r="AI1124" s="49">
        <v>5.5</v>
      </c>
      <c r="AJ1124" s="49">
        <v>33.9</v>
      </c>
      <c r="AK1124" s="57">
        <v>14.3</v>
      </c>
      <c r="AL1124" s="26">
        <v>0.83775811209439532</v>
      </c>
      <c r="AM1124" s="55" t="s">
        <v>230</v>
      </c>
      <c r="AN1124" s="49" t="s">
        <v>231</v>
      </c>
      <c r="AO1124" s="49" t="s">
        <v>232</v>
      </c>
      <c r="AP1124" s="63" t="s">
        <v>16963</v>
      </c>
      <c r="AQ1124" s="27" t="str">
        <f t="shared" si="45"/>
        <v>Record Complete</v>
      </c>
      <c r="AR1124" s="53" t="s">
        <v>234</v>
      </c>
      <c r="AS1124" s="5" t="str">
        <f t="shared" si="46"/>
        <v/>
      </c>
      <c r="AT1124" t="s">
        <v>17200</v>
      </c>
    </row>
    <row r="1125" spans="1:46" ht="15.75" thickBot="1" x14ac:dyDescent="0.3">
      <c r="A1125" s="29" t="s">
        <v>685</v>
      </c>
      <c r="B1125" s="31">
        <v>6094</v>
      </c>
      <c r="C1125" s="31" t="s">
        <v>213</v>
      </c>
      <c r="D1125" s="31" t="s">
        <v>327</v>
      </c>
      <c r="E1125" s="51" t="str">
        <f ca="1">IF(ISERROR(INDIRECT(CONCATENATE("FIPs_codes!",ADDRESS((MATCH($D1125,INDIRECT($C1125),0)+MATCH($C1125,FIPs_codes!$G$1:$G$3296,0)-1),COLUMN(FIPs_codes!A1123))))),"",INDIRECT(CONCATENATE("FIPs_codes!",ADDRESS((MATCH($D1125,INDIRECT($C1125),0)+MATCH($C1125,FIPs_codes!$G$1:$G$3296,0)-1),COLUMN(FIPs_codes!A1123)))))</f>
        <v>40149</v>
      </c>
      <c r="F1125" s="51">
        <f ca="1">IF(ISERROR(INDIRECT(CONCATENATE("FIPs_codes!",ADDRESS((MATCH($D1125,INDIRECT($C1125),0)+MATCH($C1125,FIPs_codes!$G$1:$G$3296,0)-1),COLUMN(FIPs_codes!C1123))))),"",INDIRECT(CONCATENATE("FIPs_codes!",ADDRESS((MATCH($D1125,INDIRECT($C1125),0)+MATCH($C1125,FIPs_codes!$G$1:$G$3296,0)-1),COLUMN(FIPs_codes!C1123)))))</f>
        <v>6</v>
      </c>
      <c r="G1125" s="33" t="s">
        <v>216</v>
      </c>
      <c r="H1125" s="33" t="s">
        <v>217</v>
      </c>
      <c r="I1125" s="35" t="s">
        <v>686</v>
      </c>
      <c r="J1125" s="37" t="s">
        <v>219</v>
      </c>
      <c r="K1125" s="31" t="s">
        <v>78</v>
      </c>
      <c r="L1125" s="31" t="s">
        <v>712</v>
      </c>
      <c r="M1125" s="31" t="s">
        <v>57</v>
      </c>
      <c r="N1125" s="39" t="s">
        <v>428</v>
      </c>
      <c r="O1125" s="39">
        <v>2008</v>
      </c>
      <c r="P1125" s="39" t="s">
        <v>687</v>
      </c>
      <c r="Q1125" s="240">
        <v>384</v>
      </c>
      <c r="R1125" s="31" t="s">
        <v>60</v>
      </c>
      <c r="S1125" s="41" t="s">
        <v>60</v>
      </c>
      <c r="T1125" s="29" t="s">
        <v>223</v>
      </c>
      <c r="U1125" s="31" t="s">
        <v>134</v>
      </c>
      <c r="V1125" s="39" t="s">
        <v>308</v>
      </c>
      <c r="W1125" s="43" t="s">
        <v>225</v>
      </c>
      <c r="X1125" s="43" t="s">
        <v>226</v>
      </c>
      <c r="Y1125" s="43">
        <v>41101</v>
      </c>
      <c r="Z1125" s="31">
        <v>86</v>
      </c>
      <c r="AA1125" s="240">
        <v>670</v>
      </c>
      <c r="AB1125" s="31" t="s">
        <v>66</v>
      </c>
      <c r="AC1125" s="240">
        <v>3000</v>
      </c>
      <c r="AD1125" s="31" t="s">
        <v>227</v>
      </c>
      <c r="AE1125" s="39" t="s">
        <v>235</v>
      </c>
      <c r="AF1125" s="39" t="s">
        <v>236</v>
      </c>
      <c r="AG1125" s="31" t="s">
        <v>229</v>
      </c>
      <c r="AH1125" s="31">
        <v>22.9</v>
      </c>
      <c r="AI1125" s="31">
        <v>1.5</v>
      </c>
      <c r="AJ1125" s="31">
        <v>24.4</v>
      </c>
      <c r="AK1125" s="39">
        <v>14.7</v>
      </c>
      <c r="AL1125" s="26">
        <v>0.93852459016393441</v>
      </c>
      <c r="AM1125" s="37" t="s">
        <v>230</v>
      </c>
      <c r="AN1125" s="31" t="s">
        <v>231</v>
      </c>
      <c r="AO1125" s="31" t="s">
        <v>232</v>
      </c>
      <c r="AP1125" s="63" t="s">
        <v>16963</v>
      </c>
      <c r="AQ1125" s="27" t="str">
        <f t="shared" si="45"/>
        <v>Record Complete</v>
      </c>
      <c r="AR1125" s="35" t="s">
        <v>234</v>
      </c>
      <c r="AS1125" s="5" t="str">
        <f t="shared" si="46"/>
        <v/>
      </c>
      <c r="AT1125" t="s">
        <v>17200</v>
      </c>
    </row>
    <row r="1126" spans="1:46" ht="15.75" thickBot="1" x14ac:dyDescent="0.3">
      <c r="A1126" s="30" t="s">
        <v>685</v>
      </c>
      <c r="B1126" s="32">
        <v>6094</v>
      </c>
      <c r="C1126" s="32" t="s">
        <v>213</v>
      </c>
      <c r="D1126" s="32" t="s">
        <v>688</v>
      </c>
      <c r="E1126" s="51" t="str">
        <f ca="1">IF(ISERROR(INDIRECT(CONCATENATE("FIPs_codes!",ADDRESS((MATCH($D1126,INDIRECT($C1126),0)+MATCH($C1126,FIPs_codes!$G$1:$G$3296,0)-1),COLUMN(FIPs_codes!A1124))))),"",INDIRECT(CONCATENATE("FIPs_codes!",ADDRESS((MATCH($D1126,INDIRECT($C1126),0)+MATCH($C1126,FIPs_codes!$G$1:$G$3296,0)-1),COLUMN(FIPs_codes!A1124)))))</f>
        <v>40149</v>
      </c>
      <c r="F1126" s="51">
        <f ca="1">IF(ISERROR(INDIRECT(CONCATENATE("FIPs_codes!",ADDRESS((MATCH($D1126,INDIRECT($C1126),0)+MATCH($C1126,FIPs_codes!$G$1:$G$3296,0)-1),COLUMN(FIPs_codes!C1124))))),"",INDIRECT(CONCATENATE("FIPs_codes!",ADDRESS((MATCH($D1126,INDIRECT($C1126),0)+MATCH($C1126,FIPs_codes!$G$1:$G$3296,0)-1),COLUMN(FIPs_codes!C1124)))))</f>
        <v>6</v>
      </c>
      <c r="G1126" s="34" t="s">
        <v>216</v>
      </c>
      <c r="H1126" s="34" t="s">
        <v>217</v>
      </c>
      <c r="I1126" s="36" t="s">
        <v>686</v>
      </c>
      <c r="J1126" s="38" t="s">
        <v>219</v>
      </c>
      <c r="K1126" s="32" t="s">
        <v>78</v>
      </c>
      <c r="L1126" s="32" t="s">
        <v>712</v>
      </c>
      <c r="M1126" s="32" t="s">
        <v>57</v>
      </c>
      <c r="N1126" s="40" t="s">
        <v>428</v>
      </c>
      <c r="O1126" s="40">
        <v>2008</v>
      </c>
      <c r="P1126" s="40" t="s">
        <v>687</v>
      </c>
      <c r="Q1126" s="125">
        <v>384</v>
      </c>
      <c r="R1126" s="32" t="s">
        <v>60</v>
      </c>
      <c r="S1126" s="42" t="s">
        <v>60</v>
      </c>
      <c r="T1126" s="30" t="s">
        <v>223</v>
      </c>
      <c r="U1126" s="32" t="s">
        <v>134</v>
      </c>
      <c r="V1126" s="40" t="s">
        <v>308</v>
      </c>
      <c r="W1126" s="44" t="s">
        <v>225</v>
      </c>
      <c r="X1126" s="44" t="s">
        <v>226</v>
      </c>
      <c r="Y1126" s="44">
        <v>41101</v>
      </c>
      <c r="Z1126" s="32">
        <v>86</v>
      </c>
      <c r="AA1126" s="125">
        <v>670</v>
      </c>
      <c r="AB1126" s="32" t="s">
        <v>66</v>
      </c>
      <c r="AC1126" s="125">
        <v>3000</v>
      </c>
      <c r="AD1126" s="32" t="s">
        <v>227</v>
      </c>
      <c r="AE1126" s="40" t="s">
        <v>235</v>
      </c>
      <c r="AF1126" s="40" t="s">
        <v>236</v>
      </c>
      <c r="AG1126" s="32" t="s">
        <v>229</v>
      </c>
      <c r="AH1126" s="32">
        <v>25.2</v>
      </c>
      <c r="AI1126" s="32">
        <v>1.4</v>
      </c>
      <c r="AJ1126" s="32">
        <v>26.7</v>
      </c>
      <c r="AK1126" s="40">
        <v>14.7</v>
      </c>
      <c r="AL1126" s="150">
        <v>0.94736842105263164</v>
      </c>
      <c r="AM1126" s="38" t="s">
        <v>230</v>
      </c>
      <c r="AN1126" s="32" t="s">
        <v>231</v>
      </c>
      <c r="AO1126" s="32" t="s">
        <v>232</v>
      </c>
      <c r="AP1126" s="63" t="s">
        <v>16963</v>
      </c>
      <c r="AQ1126" s="27" t="str">
        <f t="shared" si="45"/>
        <v>Record Complete</v>
      </c>
      <c r="AR1126" s="36" t="s">
        <v>234</v>
      </c>
      <c r="AS1126" s="5" t="str">
        <f t="shared" si="46"/>
        <v/>
      </c>
      <c r="AT1126" t="s">
        <v>17200</v>
      </c>
    </row>
    <row r="1127" spans="1:46" ht="15.75" thickBot="1" x14ac:dyDescent="0.3">
      <c r="A1127" s="48" t="s">
        <v>685</v>
      </c>
      <c r="B1127" s="50">
        <v>6094</v>
      </c>
      <c r="C1127" s="50" t="s">
        <v>213</v>
      </c>
      <c r="D1127" s="50" t="s">
        <v>327</v>
      </c>
      <c r="E1127" s="51" t="str">
        <f ca="1">IF(ISERROR(INDIRECT(CONCATENATE("FIPs_codes!",ADDRESS((MATCH($D1127,INDIRECT($C1127),0)+MATCH($C1127,FIPs_codes!$G$1:$G$3296,0)-1),COLUMN(FIPs_codes!A1125))))),"",INDIRECT(CONCATENATE("FIPs_codes!",ADDRESS((MATCH($D1127,INDIRECT($C1127),0)+MATCH($C1127,FIPs_codes!$G$1:$G$3296,0)-1),COLUMN(FIPs_codes!A1125)))))</f>
        <v>40149</v>
      </c>
      <c r="F1127" s="51">
        <f ca="1">IF(ISERROR(INDIRECT(CONCATENATE("FIPs_codes!",ADDRESS((MATCH($D1127,INDIRECT($C1127),0)+MATCH($C1127,FIPs_codes!$G$1:$G$3296,0)-1),COLUMN(FIPs_codes!C1125))))),"",INDIRECT(CONCATENATE("FIPs_codes!",ADDRESS((MATCH($D1127,INDIRECT($C1127),0)+MATCH($C1127,FIPs_codes!$G$1:$G$3296,0)-1),COLUMN(FIPs_codes!C1125)))))</f>
        <v>6</v>
      </c>
      <c r="G1127" s="52" t="s">
        <v>216</v>
      </c>
      <c r="H1127" s="52" t="s">
        <v>217</v>
      </c>
      <c r="I1127" s="54" t="s">
        <v>686</v>
      </c>
      <c r="J1127" s="56" t="s">
        <v>219</v>
      </c>
      <c r="K1127" s="50" t="s">
        <v>78</v>
      </c>
      <c r="L1127" s="50" t="s">
        <v>712</v>
      </c>
      <c r="M1127" s="50" t="s">
        <v>57</v>
      </c>
      <c r="N1127" s="58" t="s">
        <v>428</v>
      </c>
      <c r="O1127" s="58">
        <v>2008</v>
      </c>
      <c r="P1127" s="58" t="s">
        <v>687</v>
      </c>
      <c r="Q1127" s="126">
        <v>384</v>
      </c>
      <c r="R1127" s="50" t="s">
        <v>60</v>
      </c>
      <c r="S1127" s="60" t="s">
        <v>60</v>
      </c>
      <c r="T1127" s="48" t="s">
        <v>223</v>
      </c>
      <c r="U1127" s="50" t="s">
        <v>134</v>
      </c>
      <c r="V1127" s="58" t="s">
        <v>308</v>
      </c>
      <c r="W1127" s="62" t="s">
        <v>225</v>
      </c>
      <c r="X1127" s="62" t="s">
        <v>226</v>
      </c>
      <c r="Y1127" s="62">
        <v>41101</v>
      </c>
      <c r="Z1127" s="50">
        <v>86</v>
      </c>
      <c r="AA1127" s="126">
        <v>670</v>
      </c>
      <c r="AB1127" s="50" t="s">
        <v>66</v>
      </c>
      <c r="AC1127" s="126">
        <v>3000</v>
      </c>
      <c r="AD1127" s="50" t="s">
        <v>227</v>
      </c>
      <c r="AE1127" s="58" t="s">
        <v>235</v>
      </c>
      <c r="AF1127" s="58" t="s">
        <v>236</v>
      </c>
      <c r="AG1127" s="50" t="s">
        <v>229</v>
      </c>
      <c r="AH1127" s="50">
        <v>28.5</v>
      </c>
      <c r="AI1127" s="50">
        <v>1.6</v>
      </c>
      <c r="AJ1127" s="50">
        <v>30.1</v>
      </c>
      <c r="AK1127" s="58">
        <v>14.7</v>
      </c>
      <c r="AL1127" s="26">
        <v>0.94684385382059799</v>
      </c>
      <c r="AM1127" s="56" t="s">
        <v>230</v>
      </c>
      <c r="AN1127" s="50" t="s">
        <v>231</v>
      </c>
      <c r="AO1127" s="50" t="s">
        <v>232</v>
      </c>
      <c r="AP1127" s="63" t="s">
        <v>16963</v>
      </c>
      <c r="AQ1127" s="27" t="str">
        <f t="shared" si="45"/>
        <v>Record Complete</v>
      </c>
      <c r="AR1127" s="54" t="s">
        <v>234</v>
      </c>
      <c r="AS1127" s="5" t="str">
        <f t="shared" si="46"/>
        <v/>
      </c>
      <c r="AT1127" t="s">
        <v>17200</v>
      </c>
    </row>
    <row r="1128" spans="1:46" ht="15.75" thickBot="1" x14ac:dyDescent="0.3">
      <c r="A1128" s="47" t="s">
        <v>689</v>
      </c>
      <c r="B1128" s="49">
        <v>6037</v>
      </c>
      <c r="C1128" s="49" t="s">
        <v>213</v>
      </c>
      <c r="D1128" s="49" t="s">
        <v>449</v>
      </c>
      <c r="E1128" s="51" t="str">
        <f ca="1">IF(ISERROR(INDIRECT(CONCATENATE("FIPs_codes!",ADDRESS((MATCH($D1128,INDIRECT($C1128),0)+MATCH($C1128,FIPs_codes!$G$1:$G$3296,0)-1),COLUMN(FIPs_codes!A1126))))),"",INDIRECT(CONCATENATE("FIPs_codes!",ADDRESS((MATCH($D1128,INDIRECT($C1128),0)+MATCH($C1128,FIPs_codes!$G$1:$G$3296,0)-1),COLUMN(FIPs_codes!A1126)))))</f>
        <v>40153</v>
      </c>
      <c r="F1128" s="51">
        <f ca="1">IF(ISERROR(INDIRECT(CONCATENATE("FIPs_codes!",ADDRESS((MATCH($D1128,INDIRECT($C1128),0)+MATCH($C1128,FIPs_codes!$G$1:$G$3296,0)-1),COLUMN(FIPs_codes!C1126))))),"",INDIRECT(CONCATENATE("FIPs_codes!",ADDRESS((MATCH($D1128,INDIRECT($C1128),0)+MATCH($C1128,FIPs_codes!$G$1:$G$3296,0)-1),COLUMN(FIPs_codes!C1126)))))</f>
        <v>6</v>
      </c>
      <c r="G1128" s="49" t="s">
        <v>249</v>
      </c>
      <c r="H1128" s="49" t="s">
        <v>217</v>
      </c>
      <c r="I1128" s="53" t="s">
        <v>690</v>
      </c>
      <c r="J1128" s="55" t="s">
        <v>219</v>
      </c>
      <c r="K1128" s="49" t="s">
        <v>78</v>
      </c>
      <c r="L1128" s="49" t="s">
        <v>220</v>
      </c>
      <c r="M1128" s="49" t="s">
        <v>57</v>
      </c>
      <c r="N1128" s="57" t="s">
        <v>293</v>
      </c>
      <c r="O1128" s="57">
        <v>2006</v>
      </c>
      <c r="P1128" s="57" t="s">
        <v>288</v>
      </c>
      <c r="Q1128" s="49">
        <v>1775</v>
      </c>
      <c r="R1128" s="49" t="s">
        <v>245</v>
      </c>
      <c r="S1128" s="59" t="s">
        <v>60</v>
      </c>
      <c r="T1128" s="47" t="s">
        <v>253</v>
      </c>
      <c r="U1128" s="49" t="s">
        <v>134</v>
      </c>
      <c r="V1128" s="57" t="s">
        <v>254</v>
      </c>
      <c r="W1128" s="61" t="s">
        <v>225</v>
      </c>
      <c r="X1128" s="61" t="s">
        <v>65</v>
      </c>
      <c r="Y1128" s="61">
        <v>40204</v>
      </c>
      <c r="Z1128" s="49">
        <v>98</v>
      </c>
      <c r="AA1128" s="49">
        <v>867</v>
      </c>
      <c r="AB1128" s="49" t="s">
        <v>66</v>
      </c>
      <c r="AC1128" s="49">
        <v>230753</v>
      </c>
      <c r="AD1128" s="49" t="s">
        <v>262</v>
      </c>
      <c r="AE1128" s="57" t="s">
        <v>255</v>
      </c>
      <c r="AF1128" s="57" t="s">
        <v>256</v>
      </c>
      <c r="AG1128" s="49" t="s">
        <v>229</v>
      </c>
      <c r="AH1128" s="49">
        <v>11.75</v>
      </c>
      <c r="AI1128" s="49">
        <v>65.569999999999993</v>
      </c>
      <c r="AJ1128" s="49">
        <v>77.319999999999993</v>
      </c>
      <c r="AK1128" s="57">
        <v>11.81</v>
      </c>
      <c r="AL1128" s="26">
        <v>0.15196585618210037</v>
      </c>
      <c r="AM1128" s="55" t="s">
        <v>230</v>
      </c>
      <c r="AN1128" s="49" t="s">
        <v>257</v>
      </c>
      <c r="AO1128" s="49" t="s">
        <v>258</v>
      </c>
      <c r="AP1128" s="63" t="s">
        <v>259</v>
      </c>
      <c r="AQ1128" s="27" t="str">
        <f t="shared" si="45"/>
        <v>Record Complete</v>
      </c>
      <c r="AR1128" s="53" t="s">
        <v>234</v>
      </c>
      <c r="AS1128" s="5" t="str">
        <f t="shared" si="46"/>
        <v/>
      </c>
      <c r="AT1128" t="s">
        <v>17200</v>
      </c>
    </row>
    <row r="1129" spans="1:46" ht="15.75" thickBot="1" x14ac:dyDescent="0.3">
      <c r="A1129" s="48" t="s">
        <v>689</v>
      </c>
      <c r="B1129" s="50">
        <v>6037</v>
      </c>
      <c r="C1129" s="50" t="s">
        <v>213</v>
      </c>
      <c r="D1129" s="50" t="s">
        <v>449</v>
      </c>
      <c r="E1129" s="51" t="str">
        <f ca="1">IF(ISERROR(INDIRECT(CONCATENATE("FIPs_codes!",ADDRESS((MATCH($D1129,INDIRECT($C1129),0)+MATCH($C1129,FIPs_codes!$G$1:$G$3296,0)-1),COLUMN(FIPs_codes!A1127))))),"",INDIRECT(CONCATENATE("FIPs_codes!",ADDRESS((MATCH($D1129,INDIRECT($C1129),0)+MATCH($C1129,FIPs_codes!$G$1:$G$3296,0)-1),COLUMN(FIPs_codes!A1127)))))</f>
        <v>40153</v>
      </c>
      <c r="F1129" s="51">
        <f ca="1">IF(ISERROR(INDIRECT(CONCATENATE("FIPs_codes!",ADDRESS((MATCH($D1129,INDIRECT($C1129),0)+MATCH($C1129,FIPs_codes!$G$1:$G$3296,0)-1),COLUMN(FIPs_codes!C1127))))),"",INDIRECT(CONCATENATE("FIPs_codes!",ADDRESS((MATCH($D1129,INDIRECT($C1129),0)+MATCH($C1129,FIPs_codes!$G$1:$G$3296,0)-1),COLUMN(FIPs_codes!C1127)))))</f>
        <v>6</v>
      </c>
      <c r="G1129" s="50" t="s">
        <v>249</v>
      </c>
      <c r="H1129" s="50" t="s">
        <v>217</v>
      </c>
      <c r="I1129" s="54" t="s">
        <v>690</v>
      </c>
      <c r="J1129" s="56" t="s">
        <v>219</v>
      </c>
      <c r="K1129" s="50" t="s">
        <v>78</v>
      </c>
      <c r="L1129" s="50" t="s">
        <v>220</v>
      </c>
      <c r="M1129" s="50" t="s">
        <v>57</v>
      </c>
      <c r="N1129" s="58" t="s">
        <v>293</v>
      </c>
      <c r="O1129" s="58">
        <v>2006</v>
      </c>
      <c r="P1129" s="58" t="s">
        <v>288</v>
      </c>
      <c r="Q1129" s="50">
        <v>1775</v>
      </c>
      <c r="R1129" s="50" t="s">
        <v>245</v>
      </c>
      <c r="S1129" s="60" t="s">
        <v>60</v>
      </c>
      <c r="T1129" s="48" t="s">
        <v>253</v>
      </c>
      <c r="U1129" s="50" t="s">
        <v>134</v>
      </c>
      <c r="V1129" s="58" t="s">
        <v>254</v>
      </c>
      <c r="W1129" s="62" t="s">
        <v>225</v>
      </c>
      <c r="X1129" s="62" t="s">
        <v>65</v>
      </c>
      <c r="Y1129" s="62">
        <v>40204</v>
      </c>
      <c r="Z1129" s="50">
        <v>98</v>
      </c>
      <c r="AA1129" s="50">
        <v>867</v>
      </c>
      <c r="AB1129" s="50" t="s">
        <v>66</v>
      </c>
      <c r="AC1129" s="50">
        <v>230753</v>
      </c>
      <c r="AD1129" s="50" t="s">
        <v>262</v>
      </c>
      <c r="AE1129" s="58" t="s">
        <v>255</v>
      </c>
      <c r="AF1129" s="58" t="s">
        <v>256</v>
      </c>
      <c r="AG1129" s="50" t="s">
        <v>229</v>
      </c>
      <c r="AH1129" s="50">
        <v>11.33</v>
      </c>
      <c r="AI1129" s="50">
        <v>68.03</v>
      </c>
      <c r="AJ1129" s="50">
        <v>79.36</v>
      </c>
      <c r="AK1129" s="58">
        <v>11.8</v>
      </c>
      <c r="AL1129" s="26">
        <v>0.14276713709677419</v>
      </c>
      <c r="AM1129" s="56" t="s">
        <v>230</v>
      </c>
      <c r="AN1129" s="50" t="s">
        <v>257</v>
      </c>
      <c r="AO1129" s="50" t="s">
        <v>258</v>
      </c>
      <c r="AP1129" s="63" t="s">
        <v>259</v>
      </c>
      <c r="AQ1129" s="27" t="str">
        <f t="shared" si="45"/>
        <v>Record Complete</v>
      </c>
      <c r="AR1129" s="54" t="s">
        <v>234</v>
      </c>
      <c r="AS1129" s="5" t="str">
        <f t="shared" si="46"/>
        <v/>
      </c>
      <c r="AT1129" t="s">
        <v>17200</v>
      </c>
    </row>
    <row r="1130" spans="1:46" ht="15.75" thickBot="1" x14ac:dyDescent="0.3">
      <c r="A1130" s="47" t="s">
        <v>689</v>
      </c>
      <c r="B1130" s="49">
        <v>6037</v>
      </c>
      <c r="C1130" s="49" t="s">
        <v>213</v>
      </c>
      <c r="D1130" s="49" t="s">
        <v>449</v>
      </c>
      <c r="E1130" s="51" t="str">
        <f ca="1">IF(ISERROR(INDIRECT(CONCATENATE("FIPs_codes!",ADDRESS((MATCH($D1130,INDIRECT($C1130),0)+MATCH($C1130,FIPs_codes!$G$1:$G$3296,0)-1),COLUMN(FIPs_codes!A1128))))),"",INDIRECT(CONCATENATE("FIPs_codes!",ADDRESS((MATCH($D1130,INDIRECT($C1130),0)+MATCH($C1130,FIPs_codes!$G$1:$G$3296,0)-1),COLUMN(FIPs_codes!A1128)))))</f>
        <v>40153</v>
      </c>
      <c r="F1130" s="51">
        <f ca="1">IF(ISERROR(INDIRECT(CONCATENATE("FIPs_codes!",ADDRESS((MATCH($D1130,INDIRECT($C1130),0)+MATCH($C1130,FIPs_codes!$G$1:$G$3296,0)-1),COLUMN(FIPs_codes!C1128))))),"",INDIRECT(CONCATENATE("FIPs_codes!",ADDRESS((MATCH($D1130,INDIRECT($C1130),0)+MATCH($C1130,FIPs_codes!$G$1:$G$3296,0)-1),COLUMN(FIPs_codes!C1128)))))</f>
        <v>6</v>
      </c>
      <c r="G1130" s="49" t="s">
        <v>249</v>
      </c>
      <c r="H1130" s="49" t="s">
        <v>217</v>
      </c>
      <c r="I1130" s="53" t="s">
        <v>690</v>
      </c>
      <c r="J1130" s="55" t="s">
        <v>219</v>
      </c>
      <c r="K1130" s="49" t="s">
        <v>78</v>
      </c>
      <c r="L1130" s="49" t="s">
        <v>220</v>
      </c>
      <c r="M1130" s="49" t="s">
        <v>57</v>
      </c>
      <c r="N1130" s="57" t="s">
        <v>293</v>
      </c>
      <c r="O1130" s="57">
        <v>2006</v>
      </c>
      <c r="P1130" s="57" t="s">
        <v>288</v>
      </c>
      <c r="Q1130" s="49">
        <v>1775</v>
      </c>
      <c r="R1130" s="49" t="s">
        <v>245</v>
      </c>
      <c r="S1130" s="59" t="s">
        <v>60</v>
      </c>
      <c r="T1130" s="47" t="s">
        <v>253</v>
      </c>
      <c r="U1130" s="49" t="s">
        <v>134</v>
      </c>
      <c r="V1130" s="57" t="s">
        <v>254</v>
      </c>
      <c r="W1130" s="61" t="s">
        <v>225</v>
      </c>
      <c r="X1130" s="61" t="s">
        <v>65</v>
      </c>
      <c r="Y1130" s="61">
        <v>40204</v>
      </c>
      <c r="Z1130" s="49">
        <v>98</v>
      </c>
      <c r="AA1130" s="49">
        <v>867</v>
      </c>
      <c r="AB1130" s="49" t="s">
        <v>66</v>
      </c>
      <c r="AC1130" s="49">
        <v>230753</v>
      </c>
      <c r="AD1130" s="49" t="s">
        <v>262</v>
      </c>
      <c r="AE1130" s="57" t="s">
        <v>255</v>
      </c>
      <c r="AF1130" s="57" t="s">
        <v>256</v>
      </c>
      <c r="AG1130" s="49" t="s">
        <v>229</v>
      </c>
      <c r="AH1130" s="49">
        <v>12.27</v>
      </c>
      <c r="AI1130" s="49">
        <v>72.150000000000006</v>
      </c>
      <c r="AJ1130" s="49">
        <v>84.45</v>
      </c>
      <c r="AK1130" s="57">
        <v>11.8</v>
      </c>
      <c r="AL1130" s="150">
        <v>0.14534470504619756</v>
      </c>
      <c r="AM1130" s="55" t="s">
        <v>230</v>
      </c>
      <c r="AN1130" s="49" t="s">
        <v>257</v>
      </c>
      <c r="AO1130" s="49" t="s">
        <v>258</v>
      </c>
      <c r="AP1130" s="63" t="s">
        <v>259</v>
      </c>
      <c r="AQ1130" s="27" t="str">
        <f t="shared" si="45"/>
        <v>Record Complete</v>
      </c>
      <c r="AR1130" s="53" t="s">
        <v>234</v>
      </c>
      <c r="AS1130" s="5" t="str">
        <f t="shared" si="46"/>
        <v/>
      </c>
      <c r="AT1130" t="s">
        <v>17200</v>
      </c>
    </row>
    <row r="1131" spans="1:46" ht="15.75" thickBot="1" x14ac:dyDescent="0.3">
      <c r="A1131" s="29" t="s">
        <v>689</v>
      </c>
      <c r="B1131" s="31">
        <v>6037</v>
      </c>
      <c r="C1131" s="31" t="s">
        <v>213</v>
      </c>
      <c r="D1131" s="31" t="s">
        <v>449</v>
      </c>
      <c r="E1131" s="51" t="str">
        <f ca="1">IF(ISERROR(INDIRECT(CONCATENATE("FIPs_codes!",ADDRESS((MATCH($D1131,INDIRECT($C1131),0)+MATCH($C1131,FIPs_codes!$G$1:$G$3296,0)-1),COLUMN(FIPs_codes!A1129))))),"",INDIRECT(CONCATENATE("FIPs_codes!",ADDRESS((MATCH($D1131,INDIRECT($C1131),0)+MATCH($C1131,FIPs_codes!$G$1:$G$3296,0)-1),COLUMN(FIPs_codes!A1129)))))</f>
        <v>40153</v>
      </c>
      <c r="F1131" s="51">
        <f ca="1">IF(ISERROR(INDIRECT(CONCATENATE("FIPs_codes!",ADDRESS((MATCH($D1131,INDIRECT($C1131),0)+MATCH($C1131,FIPs_codes!$G$1:$G$3296,0)-1),COLUMN(FIPs_codes!C1129))))),"",INDIRECT(CONCATENATE("FIPs_codes!",ADDRESS((MATCH($D1131,INDIRECT($C1131),0)+MATCH($C1131,FIPs_codes!$G$1:$G$3296,0)-1),COLUMN(FIPs_codes!C1129)))))</f>
        <v>6</v>
      </c>
      <c r="G1131" s="31" t="s">
        <v>249</v>
      </c>
      <c r="H1131" s="31" t="s">
        <v>217</v>
      </c>
      <c r="I1131" s="35" t="s">
        <v>690</v>
      </c>
      <c r="J1131" s="37" t="s">
        <v>219</v>
      </c>
      <c r="K1131" s="31" t="s">
        <v>78</v>
      </c>
      <c r="L1131" s="31" t="s">
        <v>220</v>
      </c>
      <c r="M1131" s="31" t="s">
        <v>57</v>
      </c>
      <c r="N1131" s="39" t="s">
        <v>293</v>
      </c>
      <c r="O1131" s="39">
        <v>2006</v>
      </c>
      <c r="P1131" s="39" t="s">
        <v>294</v>
      </c>
      <c r="Q1131" s="31">
        <v>1775</v>
      </c>
      <c r="R1131" s="31" t="s">
        <v>245</v>
      </c>
      <c r="S1131" s="41" t="s">
        <v>60</v>
      </c>
      <c r="T1131" s="29" t="s">
        <v>253</v>
      </c>
      <c r="U1131" s="31" t="s">
        <v>134</v>
      </c>
      <c r="V1131" s="39" t="s">
        <v>254</v>
      </c>
      <c r="W1131" s="43" t="s">
        <v>225</v>
      </c>
      <c r="X1131" s="43" t="s">
        <v>65</v>
      </c>
      <c r="Y1131" s="43">
        <v>40204</v>
      </c>
      <c r="Z1131" s="31">
        <v>100</v>
      </c>
      <c r="AA1131" s="31">
        <v>867</v>
      </c>
      <c r="AB1131" s="31" t="s">
        <v>66</v>
      </c>
      <c r="AC1131" s="31">
        <v>130363</v>
      </c>
      <c r="AD1131" s="31" t="s">
        <v>262</v>
      </c>
      <c r="AE1131" s="39" t="s">
        <v>255</v>
      </c>
      <c r="AF1131" s="39" t="s">
        <v>256</v>
      </c>
      <c r="AG1131" s="31" t="s">
        <v>229</v>
      </c>
      <c r="AH1131" s="31">
        <v>0</v>
      </c>
      <c r="AI1131" s="31">
        <v>177.83</v>
      </c>
      <c r="AJ1131" s="31">
        <v>177.85</v>
      </c>
      <c r="AK1131" s="39">
        <v>135.4</v>
      </c>
      <c r="AL1131" s="26">
        <v>0</v>
      </c>
      <c r="AM1131" s="37" t="s">
        <v>230</v>
      </c>
      <c r="AN1131" s="31" t="s">
        <v>257</v>
      </c>
      <c r="AO1131" s="31" t="s">
        <v>258</v>
      </c>
      <c r="AP1131" s="63" t="s">
        <v>259</v>
      </c>
      <c r="AQ1131" s="27" t="str">
        <f t="shared" si="45"/>
        <v>Record Complete</v>
      </c>
      <c r="AR1131" s="35" t="s">
        <v>234</v>
      </c>
      <c r="AS1131" s="5" t="str">
        <f t="shared" si="46"/>
        <v/>
      </c>
      <c r="AT1131" t="s">
        <v>17200</v>
      </c>
    </row>
    <row r="1132" spans="1:46" ht="15.75" thickBot="1" x14ac:dyDescent="0.3">
      <c r="A1132" s="30" t="s">
        <v>689</v>
      </c>
      <c r="B1132" s="32">
        <v>6037</v>
      </c>
      <c r="C1132" s="32" t="s">
        <v>213</v>
      </c>
      <c r="D1132" s="32" t="s">
        <v>449</v>
      </c>
      <c r="E1132" s="51" t="str">
        <f ca="1">IF(ISERROR(INDIRECT(CONCATENATE("FIPs_codes!",ADDRESS((MATCH($D1132,INDIRECT($C1132),0)+MATCH($C1132,FIPs_codes!$G$1:$G$3296,0)-1),COLUMN(FIPs_codes!A1130))))),"",INDIRECT(CONCATENATE("FIPs_codes!",ADDRESS((MATCH($D1132,INDIRECT($C1132),0)+MATCH($C1132,FIPs_codes!$G$1:$G$3296,0)-1),COLUMN(FIPs_codes!A1130)))))</f>
        <v>40153</v>
      </c>
      <c r="F1132" s="51">
        <f ca="1">IF(ISERROR(INDIRECT(CONCATENATE("FIPs_codes!",ADDRESS((MATCH($D1132,INDIRECT($C1132),0)+MATCH($C1132,FIPs_codes!$G$1:$G$3296,0)-1),COLUMN(FIPs_codes!C1130))))),"",INDIRECT(CONCATENATE("FIPs_codes!",ADDRESS((MATCH($D1132,INDIRECT($C1132),0)+MATCH($C1132,FIPs_codes!$G$1:$G$3296,0)-1),COLUMN(FIPs_codes!C1130)))))</f>
        <v>6</v>
      </c>
      <c r="G1132" s="32" t="s">
        <v>249</v>
      </c>
      <c r="H1132" s="32" t="s">
        <v>217</v>
      </c>
      <c r="I1132" s="36" t="s">
        <v>690</v>
      </c>
      <c r="J1132" s="38" t="s">
        <v>219</v>
      </c>
      <c r="K1132" s="32" t="s">
        <v>78</v>
      </c>
      <c r="L1132" s="32" t="s">
        <v>220</v>
      </c>
      <c r="M1132" s="32" t="s">
        <v>57</v>
      </c>
      <c r="N1132" s="40" t="s">
        <v>293</v>
      </c>
      <c r="O1132" s="40">
        <v>2006</v>
      </c>
      <c r="P1132" s="40" t="s">
        <v>294</v>
      </c>
      <c r="Q1132" s="32">
        <v>1775</v>
      </c>
      <c r="R1132" s="32" t="s">
        <v>245</v>
      </c>
      <c r="S1132" s="42" t="s">
        <v>60</v>
      </c>
      <c r="T1132" s="30" t="s">
        <v>253</v>
      </c>
      <c r="U1132" s="32" t="s">
        <v>134</v>
      </c>
      <c r="V1132" s="40" t="s">
        <v>254</v>
      </c>
      <c r="W1132" s="44" t="s">
        <v>225</v>
      </c>
      <c r="X1132" s="44" t="s">
        <v>65</v>
      </c>
      <c r="Y1132" s="44">
        <v>40204</v>
      </c>
      <c r="Z1132" s="32">
        <v>100</v>
      </c>
      <c r="AA1132" s="32">
        <v>867</v>
      </c>
      <c r="AB1132" s="32" t="s">
        <v>66</v>
      </c>
      <c r="AC1132" s="32">
        <v>130363</v>
      </c>
      <c r="AD1132" s="32" t="s">
        <v>262</v>
      </c>
      <c r="AE1132" s="40" t="s">
        <v>255</v>
      </c>
      <c r="AF1132" s="40" t="s">
        <v>256</v>
      </c>
      <c r="AG1132" s="32" t="s">
        <v>229</v>
      </c>
      <c r="AH1132" s="32">
        <v>0</v>
      </c>
      <c r="AI1132" s="32">
        <v>178.85</v>
      </c>
      <c r="AJ1132" s="32">
        <v>178.9</v>
      </c>
      <c r="AK1132" s="40">
        <v>135.96</v>
      </c>
      <c r="AL1132" s="26">
        <v>0</v>
      </c>
      <c r="AM1132" s="38" t="s">
        <v>230</v>
      </c>
      <c r="AN1132" s="32" t="s">
        <v>257</v>
      </c>
      <c r="AO1132" s="32" t="s">
        <v>258</v>
      </c>
      <c r="AP1132" s="63" t="s">
        <v>259</v>
      </c>
      <c r="AQ1132" s="27" t="str">
        <f t="shared" si="45"/>
        <v>Record Complete</v>
      </c>
      <c r="AR1132" s="36" t="s">
        <v>234</v>
      </c>
      <c r="AS1132" s="5" t="str">
        <f t="shared" si="46"/>
        <v/>
      </c>
      <c r="AT1132" t="s">
        <v>17200</v>
      </c>
    </row>
    <row r="1133" spans="1:46" ht="15.75" thickBot="1" x14ac:dyDescent="0.3">
      <c r="A1133" s="48" t="s">
        <v>689</v>
      </c>
      <c r="B1133" s="50">
        <v>6037</v>
      </c>
      <c r="C1133" s="50" t="s">
        <v>213</v>
      </c>
      <c r="D1133" s="50" t="s">
        <v>449</v>
      </c>
      <c r="E1133" s="51" t="str">
        <f ca="1">IF(ISERROR(INDIRECT(CONCATENATE("FIPs_codes!",ADDRESS((MATCH($D1133,INDIRECT($C1133),0)+MATCH($C1133,FIPs_codes!$G$1:$G$3296,0)-1),COLUMN(FIPs_codes!A1131))))),"",INDIRECT(CONCATENATE("FIPs_codes!",ADDRESS((MATCH($D1133,INDIRECT($C1133),0)+MATCH($C1133,FIPs_codes!$G$1:$G$3296,0)-1),COLUMN(FIPs_codes!A1131)))))</f>
        <v>40153</v>
      </c>
      <c r="F1133" s="51">
        <f ca="1">IF(ISERROR(INDIRECT(CONCATENATE("FIPs_codes!",ADDRESS((MATCH($D1133,INDIRECT($C1133),0)+MATCH($C1133,FIPs_codes!$G$1:$G$3296,0)-1),COLUMN(FIPs_codes!C1131))))),"",INDIRECT(CONCATENATE("FIPs_codes!",ADDRESS((MATCH($D1133,INDIRECT($C1133),0)+MATCH($C1133,FIPs_codes!$G$1:$G$3296,0)-1),COLUMN(FIPs_codes!C1131)))))</f>
        <v>6</v>
      </c>
      <c r="G1133" s="50" t="s">
        <v>249</v>
      </c>
      <c r="H1133" s="50" t="s">
        <v>217</v>
      </c>
      <c r="I1133" s="54" t="s">
        <v>690</v>
      </c>
      <c r="J1133" s="56" t="s">
        <v>219</v>
      </c>
      <c r="K1133" s="50" t="s">
        <v>78</v>
      </c>
      <c r="L1133" s="50" t="s">
        <v>220</v>
      </c>
      <c r="M1133" s="50" t="s">
        <v>57</v>
      </c>
      <c r="N1133" s="58" t="s">
        <v>293</v>
      </c>
      <c r="O1133" s="58">
        <v>2006</v>
      </c>
      <c r="P1133" s="58" t="s">
        <v>294</v>
      </c>
      <c r="Q1133" s="50">
        <v>1775</v>
      </c>
      <c r="R1133" s="50" t="s">
        <v>245</v>
      </c>
      <c r="S1133" s="60" t="s">
        <v>60</v>
      </c>
      <c r="T1133" s="48" t="s">
        <v>253</v>
      </c>
      <c r="U1133" s="50" t="s">
        <v>134</v>
      </c>
      <c r="V1133" s="58" t="s">
        <v>254</v>
      </c>
      <c r="W1133" s="62" t="s">
        <v>225</v>
      </c>
      <c r="X1133" s="62" t="s">
        <v>65</v>
      </c>
      <c r="Y1133" s="62">
        <v>40204</v>
      </c>
      <c r="Z1133" s="50">
        <v>100</v>
      </c>
      <c r="AA1133" s="50">
        <v>867</v>
      </c>
      <c r="AB1133" s="50" t="s">
        <v>66</v>
      </c>
      <c r="AC1133" s="50">
        <v>130363</v>
      </c>
      <c r="AD1133" s="50" t="s">
        <v>262</v>
      </c>
      <c r="AE1133" s="58" t="s">
        <v>255</v>
      </c>
      <c r="AF1133" s="58" t="s">
        <v>256</v>
      </c>
      <c r="AG1133" s="50" t="s">
        <v>229</v>
      </c>
      <c r="AH1133" s="50">
        <v>0</v>
      </c>
      <c r="AI1133" s="50">
        <v>181.72</v>
      </c>
      <c r="AJ1133" s="50">
        <v>181.75</v>
      </c>
      <c r="AK1133" s="58">
        <v>137.34</v>
      </c>
      <c r="AL1133" s="26">
        <v>0</v>
      </c>
      <c r="AM1133" s="56" t="s">
        <v>230</v>
      </c>
      <c r="AN1133" s="50" t="s">
        <v>257</v>
      </c>
      <c r="AO1133" s="50" t="s">
        <v>258</v>
      </c>
      <c r="AP1133" s="63" t="s">
        <v>259</v>
      </c>
      <c r="AQ1133" s="27" t="str">
        <f t="shared" si="45"/>
        <v>Record Complete</v>
      </c>
      <c r="AR1133" s="54" t="s">
        <v>234</v>
      </c>
      <c r="AS1133" s="5" t="str">
        <f t="shared" si="46"/>
        <v/>
      </c>
      <c r="AT1133" t="s">
        <v>17200</v>
      </c>
    </row>
    <row r="1134" spans="1:46" ht="15.75" thickBot="1" x14ac:dyDescent="0.3">
      <c r="A1134" s="47" t="s">
        <v>689</v>
      </c>
      <c r="B1134" s="49">
        <v>6037</v>
      </c>
      <c r="C1134" s="49" t="s">
        <v>213</v>
      </c>
      <c r="D1134" s="49" t="s">
        <v>449</v>
      </c>
      <c r="E1134" s="51" t="str">
        <f ca="1">IF(ISERROR(INDIRECT(CONCATENATE("FIPs_codes!",ADDRESS((MATCH($D1134,INDIRECT($C1134),0)+MATCH($C1134,FIPs_codes!$G$1:$G$3296,0)-1),COLUMN(FIPs_codes!A1132))))),"",INDIRECT(CONCATENATE("FIPs_codes!",ADDRESS((MATCH($D1134,INDIRECT($C1134),0)+MATCH($C1134,FIPs_codes!$G$1:$G$3296,0)-1),COLUMN(FIPs_codes!A1132)))))</f>
        <v>40153</v>
      </c>
      <c r="F1134" s="51">
        <f ca="1">IF(ISERROR(INDIRECT(CONCATENATE("FIPs_codes!",ADDRESS((MATCH($D1134,INDIRECT($C1134),0)+MATCH($C1134,FIPs_codes!$G$1:$G$3296,0)-1),COLUMN(FIPs_codes!C1132))))),"",INDIRECT(CONCATENATE("FIPs_codes!",ADDRESS((MATCH($D1134,INDIRECT($C1134),0)+MATCH($C1134,FIPs_codes!$G$1:$G$3296,0)-1),COLUMN(FIPs_codes!C1132)))))</f>
        <v>6</v>
      </c>
      <c r="G1134" s="49" t="s">
        <v>249</v>
      </c>
      <c r="H1134" s="49" t="s">
        <v>217</v>
      </c>
      <c r="I1134" s="53" t="s">
        <v>690</v>
      </c>
      <c r="J1134" s="55" t="s">
        <v>219</v>
      </c>
      <c r="K1134" s="49" t="s">
        <v>78</v>
      </c>
      <c r="L1134" s="49" t="s">
        <v>220</v>
      </c>
      <c r="M1134" s="49" t="s">
        <v>57</v>
      </c>
      <c r="N1134" s="57" t="s">
        <v>261</v>
      </c>
      <c r="O1134" s="57">
        <v>2006</v>
      </c>
      <c r="P1134" s="57" t="s">
        <v>252</v>
      </c>
      <c r="Q1134" s="49">
        <v>1340</v>
      </c>
      <c r="R1134" s="49" t="s">
        <v>245</v>
      </c>
      <c r="S1134" s="59" t="s">
        <v>60</v>
      </c>
      <c r="T1134" s="47" t="s">
        <v>253</v>
      </c>
      <c r="U1134" s="49" t="s">
        <v>134</v>
      </c>
      <c r="V1134" s="57" t="s">
        <v>254</v>
      </c>
      <c r="W1134" s="61" t="s">
        <v>225</v>
      </c>
      <c r="X1134" s="61" t="s">
        <v>65</v>
      </c>
      <c r="Y1134" s="61">
        <v>40204</v>
      </c>
      <c r="Z1134" s="49">
        <v>100</v>
      </c>
      <c r="AA1134" s="49">
        <v>854</v>
      </c>
      <c r="AB1134" s="49" t="s">
        <v>66</v>
      </c>
      <c r="AC1134" s="49">
        <v>148262</v>
      </c>
      <c r="AD1134" s="49" t="s">
        <v>262</v>
      </c>
      <c r="AE1134" s="57" t="s">
        <v>255</v>
      </c>
      <c r="AF1134" s="57" t="s">
        <v>256</v>
      </c>
      <c r="AG1134" s="49" t="s">
        <v>229</v>
      </c>
      <c r="AH1134" s="49">
        <v>45.01</v>
      </c>
      <c r="AI1134" s="49">
        <v>189.13</v>
      </c>
      <c r="AJ1134" s="49">
        <v>234.15</v>
      </c>
      <c r="AK1134" s="57">
        <v>8.56</v>
      </c>
      <c r="AL1134" s="150">
        <v>0.19223541470914837</v>
      </c>
      <c r="AM1134" s="55" t="s">
        <v>230</v>
      </c>
      <c r="AN1134" s="49" t="s">
        <v>257</v>
      </c>
      <c r="AO1134" s="49" t="s">
        <v>258</v>
      </c>
      <c r="AP1134" s="63" t="s">
        <v>259</v>
      </c>
      <c r="AQ1134" s="27" t="str">
        <f t="shared" si="45"/>
        <v>Record Complete</v>
      </c>
      <c r="AR1134" s="53" t="s">
        <v>234</v>
      </c>
      <c r="AS1134" s="5" t="str">
        <f t="shared" si="46"/>
        <v/>
      </c>
      <c r="AT1134" t="s">
        <v>17200</v>
      </c>
    </row>
    <row r="1135" spans="1:46" ht="15.75" thickBot="1" x14ac:dyDescent="0.3">
      <c r="A1135" s="48" t="s">
        <v>689</v>
      </c>
      <c r="B1135" s="50">
        <v>6037</v>
      </c>
      <c r="C1135" s="50" t="s">
        <v>213</v>
      </c>
      <c r="D1135" s="50" t="s">
        <v>449</v>
      </c>
      <c r="E1135" s="51" t="str">
        <f ca="1">IF(ISERROR(INDIRECT(CONCATENATE("FIPs_codes!",ADDRESS((MATCH($D1135,INDIRECT($C1135),0)+MATCH($C1135,FIPs_codes!$G$1:$G$3296,0)-1),COLUMN(FIPs_codes!A1133))))),"",INDIRECT(CONCATENATE("FIPs_codes!",ADDRESS((MATCH($D1135,INDIRECT($C1135),0)+MATCH($C1135,FIPs_codes!$G$1:$G$3296,0)-1),COLUMN(FIPs_codes!A1133)))))</f>
        <v>40153</v>
      </c>
      <c r="F1135" s="51">
        <f ca="1">IF(ISERROR(INDIRECT(CONCATENATE("FIPs_codes!",ADDRESS((MATCH($D1135,INDIRECT($C1135),0)+MATCH($C1135,FIPs_codes!$G$1:$G$3296,0)-1),COLUMN(FIPs_codes!C1133))))),"",INDIRECT(CONCATENATE("FIPs_codes!",ADDRESS((MATCH($D1135,INDIRECT($C1135),0)+MATCH($C1135,FIPs_codes!$G$1:$G$3296,0)-1),COLUMN(FIPs_codes!C1133)))))</f>
        <v>6</v>
      </c>
      <c r="G1135" s="50" t="s">
        <v>249</v>
      </c>
      <c r="H1135" s="50" t="s">
        <v>217</v>
      </c>
      <c r="I1135" s="54" t="s">
        <v>690</v>
      </c>
      <c r="J1135" s="56" t="s">
        <v>219</v>
      </c>
      <c r="K1135" s="50" t="s">
        <v>78</v>
      </c>
      <c r="L1135" s="50" t="s">
        <v>220</v>
      </c>
      <c r="M1135" s="50" t="s">
        <v>57</v>
      </c>
      <c r="N1135" s="58" t="s">
        <v>261</v>
      </c>
      <c r="O1135" s="58">
        <v>2006</v>
      </c>
      <c r="P1135" s="58" t="s">
        <v>252</v>
      </c>
      <c r="Q1135" s="50">
        <v>1340</v>
      </c>
      <c r="R1135" s="50" t="s">
        <v>245</v>
      </c>
      <c r="S1135" s="60" t="s">
        <v>60</v>
      </c>
      <c r="T1135" s="48" t="s">
        <v>253</v>
      </c>
      <c r="U1135" s="50" t="s">
        <v>134</v>
      </c>
      <c r="V1135" s="58" t="s">
        <v>254</v>
      </c>
      <c r="W1135" s="62" t="s">
        <v>225</v>
      </c>
      <c r="X1135" s="62" t="s">
        <v>65</v>
      </c>
      <c r="Y1135" s="62">
        <v>40204</v>
      </c>
      <c r="Z1135" s="50">
        <v>100</v>
      </c>
      <c r="AA1135" s="50">
        <v>854</v>
      </c>
      <c r="AB1135" s="50" t="s">
        <v>66</v>
      </c>
      <c r="AC1135" s="50">
        <v>148262</v>
      </c>
      <c r="AD1135" s="50" t="s">
        <v>262</v>
      </c>
      <c r="AE1135" s="58" t="s">
        <v>255</v>
      </c>
      <c r="AF1135" s="58" t="s">
        <v>256</v>
      </c>
      <c r="AG1135" s="50" t="s">
        <v>229</v>
      </c>
      <c r="AH1135" s="50">
        <v>45.67</v>
      </c>
      <c r="AI1135" s="50">
        <v>188.67</v>
      </c>
      <c r="AJ1135" s="50">
        <v>234.35</v>
      </c>
      <c r="AK1135" s="58">
        <v>8.57</v>
      </c>
      <c r="AL1135" s="26">
        <v>0.19488776990697279</v>
      </c>
      <c r="AM1135" s="56" t="s">
        <v>230</v>
      </c>
      <c r="AN1135" s="50" t="s">
        <v>257</v>
      </c>
      <c r="AO1135" s="50" t="s">
        <v>258</v>
      </c>
      <c r="AP1135" s="63" t="s">
        <v>259</v>
      </c>
      <c r="AQ1135" s="27" t="str">
        <f t="shared" si="45"/>
        <v>Record Complete</v>
      </c>
      <c r="AR1135" s="54" t="s">
        <v>234</v>
      </c>
      <c r="AS1135" s="5" t="str">
        <f t="shared" si="46"/>
        <v/>
      </c>
      <c r="AT1135" t="s">
        <v>17200</v>
      </c>
    </row>
    <row r="1136" spans="1:46" ht="15.75" thickBot="1" x14ac:dyDescent="0.3">
      <c r="A1136" s="47" t="s">
        <v>689</v>
      </c>
      <c r="B1136" s="49">
        <v>6037</v>
      </c>
      <c r="C1136" s="49" t="s">
        <v>213</v>
      </c>
      <c r="D1136" s="49" t="s">
        <v>449</v>
      </c>
      <c r="E1136" s="51" t="str">
        <f ca="1">IF(ISERROR(INDIRECT(CONCATENATE("FIPs_codes!",ADDRESS((MATCH($D1136,INDIRECT($C1136),0)+MATCH($C1136,FIPs_codes!$G$1:$G$3296,0)-1),COLUMN(FIPs_codes!A1134))))),"",INDIRECT(CONCATENATE("FIPs_codes!",ADDRESS((MATCH($D1136,INDIRECT($C1136),0)+MATCH($C1136,FIPs_codes!$G$1:$G$3296,0)-1),COLUMN(FIPs_codes!A1134)))))</f>
        <v>40153</v>
      </c>
      <c r="F1136" s="51">
        <f ca="1">IF(ISERROR(INDIRECT(CONCATENATE("FIPs_codes!",ADDRESS((MATCH($D1136,INDIRECT($C1136),0)+MATCH($C1136,FIPs_codes!$G$1:$G$3296,0)-1),COLUMN(FIPs_codes!C1134))))),"",INDIRECT(CONCATENATE("FIPs_codes!",ADDRESS((MATCH($D1136,INDIRECT($C1136),0)+MATCH($C1136,FIPs_codes!$G$1:$G$3296,0)-1),COLUMN(FIPs_codes!C1134)))))</f>
        <v>6</v>
      </c>
      <c r="G1136" s="49" t="s">
        <v>249</v>
      </c>
      <c r="H1136" s="49" t="s">
        <v>217</v>
      </c>
      <c r="I1136" s="53" t="s">
        <v>690</v>
      </c>
      <c r="J1136" s="55" t="s">
        <v>219</v>
      </c>
      <c r="K1136" s="49" t="s">
        <v>78</v>
      </c>
      <c r="L1136" s="49" t="s">
        <v>220</v>
      </c>
      <c r="M1136" s="49" t="s">
        <v>57</v>
      </c>
      <c r="N1136" s="57" t="s">
        <v>261</v>
      </c>
      <c r="O1136" s="57">
        <v>2006</v>
      </c>
      <c r="P1136" s="57" t="s">
        <v>252</v>
      </c>
      <c r="Q1136" s="49">
        <v>1340</v>
      </c>
      <c r="R1136" s="49" t="s">
        <v>245</v>
      </c>
      <c r="S1136" s="59" t="s">
        <v>60</v>
      </c>
      <c r="T1136" s="47" t="s">
        <v>253</v>
      </c>
      <c r="U1136" s="49" t="s">
        <v>134</v>
      </c>
      <c r="V1136" s="57" t="s">
        <v>254</v>
      </c>
      <c r="W1136" s="61" t="s">
        <v>225</v>
      </c>
      <c r="X1136" s="61" t="s">
        <v>65</v>
      </c>
      <c r="Y1136" s="61">
        <v>40204</v>
      </c>
      <c r="Z1136" s="49">
        <v>100</v>
      </c>
      <c r="AA1136" s="49">
        <v>854</v>
      </c>
      <c r="AB1136" s="49" t="s">
        <v>66</v>
      </c>
      <c r="AC1136" s="49">
        <v>148262</v>
      </c>
      <c r="AD1136" s="49" t="s">
        <v>262</v>
      </c>
      <c r="AE1136" s="57" t="s">
        <v>255</v>
      </c>
      <c r="AF1136" s="57" t="s">
        <v>256</v>
      </c>
      <c r="AG1136" s="49" t="s">
        <v>229</v>
      </c>
      <c r="AH1136" s="49">
        <v>46.26</v>
      </c>
      <c r="AI1136" s="49">
        <v>189.3</v>
      </c>
      <c r="AJ1136" s="49">
        <v>235.56</v>
      </c>
      <c r="AK1136" s="57">
        <v>8.5500000000000007</v>
      </c>
      <c r="AL1136" s="26">
        <v>0.19638308711156391</v>
      </c>
      <c r="AM1136" s="55" t="s">
        <v>230</v>
      </c>
      <c r="AN1136" s="49" t="s">
        <v>257</v>
      </c>
      <c r="AO1136" s="49" t="s">
        <v>258</v>
      </c>
      <c r="AP1136" s="63" t="s">
        <v>259</v>
      </c>
      <c r="AQ1136" s="27" t="str">
        <f t="shared" si="45"/>
        <v>Record Complete</v>
      </c>
      <c r="AR1136" s="53" t="s">
        <v>234</v>
      </c>
      <c r="AS1136" s="5" t="str">
        <f t="shared" si="46"/>
        <v/>
      </c>
      <c r="AT1136" t="s">
        <v>17200</v>
      </c>
    </row>
    <row r="1137" spans="1:46" ht="15.75" thickBot="1" x14ac:dyDescent="0.3">
      <c r="A1137" s="29" t="s">
        <v>689</v>
      </c>
      <c r="B1137" s="31">
        <v>6037</v>
      </c>
      <c r="C1137" s="31" t="s">
        <v>213</v>
      </c>
      <c r="D1137" s="31" t="s">
        <v>449</v>
      </c>
      <c r="E1137" s="51" t="str">
        <f ca="1">IF(ISERROR(INDIRECT(CONCATENATE("FIPs_codes!",ADDRESS((MATCH($D1137,INDIRECT($C1137),0)+MATCH($C1137,FIPs_codes!$G$1:$G$3296,0)-1),COLUMN(FIPs_codes!A1135))))),"",INDIRECT(CONCATENATE("FIPs_codes!",ADDRESS((MATCH($D1137,INDIRECT($C1137),0)+MATCH($C1137,FIPs_codes!$G$1:$G$3296,0)-1),COLUMN(FIPs_codes!A1135)))))</f>
        <v>40153</v>
      </c>
      <c r="F1137" s="51">
        <f ca="1">IF(ISERROR(INDIRECT(CONCATENATE("FIPs_codes!",ADDRESS((MATCH($D1137,INDIRECT($C1137),0)+MATCH($C1137,FIPs_codes!$G$1:$G$3296,0)-1),COLUMN(FIPs_codes!C1135))))),"",INDIRECT(CONCATENATE("FIPs_codes!",ADDRESS((MATCH($D1137,INDIRECT($C1137),0)+MATCH($C1137,FIPs_codes!$G$1:$G$3296,0)-1),COLUMN(FIPs_codes!C1135)))))</f>
        <v>6</v>
      </c>
      <c r="G1137" s="33" t="s">
        <v>216</v>
      </c>
      <c r="H1137" s="33" t="s">
        <v>217</v>
      </c>
      <c r="I1137" s="35" t="s">
        <v>690</v>
      </c>
      <c r="J1137" s="37" t="s">
        <v>219</v>
      </c>
      <c r="K1137" s="31" t="s">
        <v>78</v>
      </c>
      <c r="L1137" s="31" t="s">
        <v>220</v>
      </c>
      <c r="M1137" s="31" t="s">
        <v>57</v>
      </c>
      <c r="N1137" s="39" t="s">
        <v>399</v>
      </c>
      <c r="O1137" s="39">
        <v>2006</v>
      </c>
      <c r="P1137" s="39" t="s">
        <v>286</v>
      </c>
      <c r="Q1137" s="240">
        <v>1775</v>
      </c>
      <c r="R1137" s="31" t="s">
        <v>245</v>
      </c>
      <c r="S1137" s="41" t="s">
        <v>60</v>
      </c>
      <c r="T1137" s="29" t="s">
        <v>263</v>
      </c>
      <c r="U1137" s="31" t="s">
        <v>134</v>
      </c>
      <c r="V1137" s="39" t="s">
        <v>254</v>
      </c>
      <c r="W1137" s="43" t="s">
        <v>225</v>
      </c>
      <c r="X1137" s="43" t="s">
        <v>65</v>
      </c>
      <c r="Y1137" s="43">
        <v>40301</v>
      </c>
      <c r="Z1137" s="31">
        <v>99</v>
      </c>
      <c r="AA1137" s="240">
        <v>854</v>
      </c>
      <c r="AB1137" s="31" t="s">
        <v>66</v>
      </c>
      <c r="AC1137" s="240">
        <v>249796</v>
      </c>
      <c r="AD1137" s="31" t="s">
        <v>262</v>
      </c>
      <c r="AE1137" s="39" t="s">
        <v>255</v>
      </c>
      <c r="AF1137" s="39" t="s">
        <v>236</v>
      </c>
      <c r="AG1137" s="31" t="s">
        <v>229</v>
      </c>
      <c r="AH1137" s="31">
        <v>0</v>
      </c>
      <c r="AI1137" s="31">
        <v>80.760000000000005</v>
      </c>
      <c r="AJ1137" s="31">
        <f t="shared" ref="AJ1137:AJ1148" si="47">AI1137+AH1137</f>
        <v>80.760000000000005</v>
      </c>
      <c r="AK1137" s="39">
        <v>12.33</v>
      </c>
      <c r="AL1137" s="26">
        <f t="shared" ref="AL1137:AL1148" si="48">IF(ISERROR(IF(ISBLANK(AH1137),(AJ1137-AI1137)/AJ1137,IF(ISBLANK(AI1137),(AH1137/AJ1137),AH1137/(AH1137+AI1137)))),"0",IF(ISBLANK(AH1137),(AJ1137-AI1137)/AJ1137,IF(ISBLANK(AI1137),(AH1137/AJ1137),AH1137/(AH1137+AI1137))))</f>
        <v>0</v>
      </c>
      <c r="AM1137" s="37" t="s">
        <v>230</v>
      </c>
      <c r="AN1137" s="31" t="s">
        <v>231</v>
      </c>
      <c r="AO1137" s="31" t="s">
        <v>232</v>
      </c>
      <c r="AP1137" s="63" t="s">
        <v>16963</v>
      </c>
      <c r="AQ1137" s="27" t="str">
        <f t="shared" si="45"/>
        <v>Record Complete</v>
      </c>
      <c r="AR1137" s="35"/>
      <c r="AS1137" s="5" t="str">
        <f t="shared" si="46"/>
        <v/>
      </c>
      <c r="AT1137" t="s">
        <v>17200</v>
      </c>
    </row>
    <row r="1138" spans="1:46" ht="15.75" thickBot="1" x14ac:dyDescent="0.3">
      <c r="A1138" s="30" t="s">
        <v>689</v>
      </c>
      <c r="B1138" s="32">
        <v>6037</v>
      </c>
      <c r="C1138" s="32" t="s">
        <v>213</v>
      </c>
      <c r="D1138" s="32" t="s">
        <v>449</v>
      </c>
      <c r="E1138" s="51" t="str">
        <f ca="1">IF(ISERROR(INDIRECT(CONCATENATE("FIPs_codes!",ADDRESS((MATCH($D1138,INDIRECT($C1138),0)+MATCH($C1138,FIPs_codes!$G$1:$G$3296,0)-1),COLUMN(FIPs_codes!A1136))))),"",INDIRECT(CONCATENATE("FIPs_codes!",ADDRESS((MATCH($D1138,INDIRECT($C1138),0)+MATCH($C1138,FIPs_codes!$G$1:$G$3296,0)-1),COLUMN(FIPs_codes!A1136)))))</f>
        <v>40153</v>
      </c>
      <c r="F1138" s="51">
        <f ca="1">IF(ISERROR(INDIRECT(CONCATENATE("FIPs_codes!",ADDRESS((MATCH($D1138,INDIRECT($C1138),0)+MATCH($C1138,FIPs_codes!$G$1:$G$3296,0)-1),COLUMN(FIPs_codes!C1136))))),"",INDIRECT(CONCATENATE("FIPs_codes!",ADDRESS((MATCH($D1138,INDIRECT($C1138),0)+MATCH($C1138,FIPs_codes!$G$1:$G$3296,0)-1),COLUMN(FIPs_codes!C1136)))))</f>
        <v>6</v>
      </c>
      <c r="G1138" s="34" t="s">
        <v>216</v>
      </c>
      <c r="H1138" s="34" t="s">
        <v>217</v>
      </c>
      <c r="I1138" s="36" t="s">
        <v>690</v>
      </c>
      <c r="J1138" s="38" t="s">
        <v>219</v>
      </c>
      <c r="K1138" s="32" t="s">
        <v>78</v>
      </c>
      <c r="L1138" s="32" t="s">
        <v>220</v>
      </c>
      <c r="M1138" s="32" t="s">
        <v>57</v>
      </c>
      <c r="N1138" s="40" t="s">
        <v>399</v>
      </c>
      <c r="O1138" s="40">
        <v>2006</v>
      </c>
      <c r="P1138" s="40" t="s">
        <v>286</v>
      </c>
      <c r="Q1138" s="125">
        <v>1775</v>
      </c>
      <c r="R1138" s="32" t="s">
        <v>245</v>
      </c>
      <c r="S1138" s="42" t="s">
        <v>60</v>
      </c>
      <c r="T1138" s="30" t="s">
        <v>263</v>
      </c>
      <c r="U1138" s="32" t="s">
        <v>134</v>
      </c>
      <c r="V1138" s="40" t="s">
        <v>254</v>
      </c>
      <c r="W1138" s="44" t="s">
        <v>225</v>
      </c>
      <c r="X1138" s="44" t="s">
        <v>65</v>
      </c>
      <c r="Y1138" s="44">
        <v>40301</v>
      </c>
      <c r="Z1138" s="32">
        <v>99</v>
      </c>
      <c r="AA1138" s="125">
        <v>854</v>
      </c>
      <c r="AB1138" s="32" t="s">
        <v>66</v>
      </c>
      <c r="AC1138" s="125">
        <v>249796</v>
      </c>
      <c r="AD1138" s="32" t="s">
        <v>262</v>
      </c>
      <c r="AE1138" s="40" t="s">
        <v>255</v>
      </c>
      <c r="AF1138" s="40" t="s">
        <v>236</v>
      </c>
      <c r="AG1138" s="32" t="s">
        <v>229</v>
      </c>
      <c r="AH1138" s="32">
        <v>0</v>
      </c>
      <c r="AI1138" s="32">
        <v>86.25</v>
      </c>
      <c r="AJ1138" s="32">
        <f t="shared" si="47"/>
        <v>86.25</v>
      </c>
      <c r="AK1138" s="40">
        <v>12.23</v>
      </c>
      <c r="AL1138" s="26">
        <f t="shared" si="48"/>
        <v>0</v>
      </c>
      <c r="AM1138" s="38" t="s">
        <v>230</v>
      </c>
      <c r="AN1138" s="32" t="s">
        <v>231</v>
      </c>
      <c r="AO1138" s="32" t="s">
        <v>232</v>
      </c>
      <c r="AP1138" s="32" t="s">
        <v>16963</v>
      </c>
      <c r="AQ1138" s="27" t="str">
        <f t="shared" si="45"/>
        <v>Record Complete</v>
      </c>
      <c r="AR1138" s="36"/>
      <c r="AS1138" s="5" t="str">
        <f t="shared" si="46"/>
        <v/>
      </c>
      <c r="AT1138" t="s">
        <v>17200</v>
      </c>
    </row>
    <row r="1139" spans="1:46" ht="15.75" thickBot="1" x14ac:dyDescent="0.3">
      <c r="A1139" s="29" t="s">
        <v>689</v>
      </c>
      <c r="B1139" s="31">
        <v>6037</v>
      </c>
      <c r="C1139" s="31" t="s">
        <v>213</v>
      </c>
      <c r="D1139" s="31" t="s">
        <v>449</v>
      </c>
      <c r="E1139" s="51" t="str">
        <f ca="1">IF(ISERROR(INDIRECT(CONCATENATE("FIPs_codes!",ADDRESS((MATCH($D1139,INDIRECT($C1139),0)+MATCH($C1139,FIPs_codes!$G$1:$G$3296,0)-1),COLUMN(FIPs_codes!A1137))))),"",INDIRECT(CONCATENATE("FIPs_codes!",ADDRESS((MATCH($D1139,INDIRECT($C1139),0)+MATCH($C1139,FIPs_codes!$G$1:$G$3296,0)-1),COLUMN(FIPs_codes!A1137)))))</f>
        <v>40153</v>
      </c>
      <c r="F1139" s="51">
        <f ca="1">IF(ISERROR(INDIRECT(CONCATENATE("FIPs_codes!",ADDRESS((MATCH($D1139,INDIRECT($C1139),0)+MATCH($C1139,FIPs_codes!$G$1:$G$3296,0)-1),COLUMN(FIPs_codes!C1137))))),"",INDIRECT(CONCATENATE("FIPs_codes!",ADDRESS((MATCH($D1139,INDIRECT($C1139),0)+MATCH($C1139,FIPs_codes!$G$1:$G$3296,0)-1),COLUMN(FIPs_codes!C1137)))))</f>
        <v>6</v>
      </c>
      <c r="G1139" s="33" t="s">
        <v>216</v>
      </c>
      <c r="H1139" s="33" t="s">
        <v>217</v>
      </c>
      <c r="I1139" s="35" t="s">
        <v>690</v>
      </c>
      <c r="J1139" s="37" t="s">
        <v>219</v>
      </c>
      <c r="K1139" s="31" t="s">
        <v>78</v>
      </c>
      <c r="L1139" s="31" t="s">
        <v>220</v>
      </c>
      <c r="M1139" s="31" t="s">
        <v>57</v>
      </c>
      <c r="N1139" s="39" t="s">
        <v>399</v>
      </c>
      <c r="O1139" s="39">
        <v>2006</v>
      </c>
      <c r="P1139" s="39" t="s">
        <v>286</v>
      </c>
      <c r="Q1139" s="240">
        <v>1775</v>
      </c>
      <c r="R1139" s="31" t="s">
        <v>245</v>
      </c>
      <c r="S1139" s="41" t="s">
        <v>60</v>
      </c>
      <c r="T1139" s="29" t="s">
        <v>263</v>
      </c>
      <c r="U1139" s="31" t="s">
        <v>134</v>
      </c>
      <c r="V1139" s="39" t="s">
        <v>254</v>
      </c>
      <c r="W1139" s="43" t="s">
        <v>225</v>
      </c>
      <c r="X1139" s="43" t="s">
        <v>65</v>
      </c>
      <c r="Y1139" s="43">
        <v>40301</v>
      </c>
      <c r="Z1139" s="31">
        <v>99</v>
      </c>
      <c r="AA1139" s="240">
        <v>854</v>
      </c>
      <c r="AB1139" s="31" t="s">
        <v>66</v>
      </c>
      <c r="AC1139" s="240">
        <v>249796</v>
      </c>
      <c r="AD1139" s="31" t="s">
        <v>262</v>
      </c>
      <c r="AE1139" s="39" t="s">
        <v>255</v>
      </c>
      <c r="AF1139" s="39" t="s">
        <v>236</v>
      </c>
      <c r="AG1139" s="31" t="s">
        <v>229</v>
      </c>
      <c r="AH1139" s="31">
        <v>0</v>
      </c>
      <c r="AI1139" s="31">
        <v>92.54</v>
      </c>
      <c r="AJ1139" s="31">
        <f t="shared" si="47"/>
        <v>92.54</v>
      </c>
      <c r="AK1139" s="39">
        <v>12.23</v>
      </c>
      <c r="AL1139" s="26">
        <f t="shared" si="48"/>
        <v>0</v>
      </c>
      <c r="AM1139" s="37" t="s">
        <v>230</v>
      </c>
      <c r="AN1139" s="31" t="s">
        <v>231</v>
      </c>
      <c r="AO1139" s="31" t="s">
        <v>232</v>
      </c>
      <c r="AP1139" s="63" t="s">
        <v>16963</v>
      </c>
      <c r="AQ1139" s="27" t="str">
        <f t="shared" si="45"/>
        <v>Record Complete</v>
      </c>
      <c r="AR1139" s="35"/>
      <c r="AS1139" s="5" t="str">
        <f t="shared" si="46"/>
        <v/>
      </c>
      <c r="AT1139" t="s">
        <v>17200</v>
      </c>
    </row>
    <row r="1140" spans="1:46" ht="15.75" thickBot="1" x14ac:dyDescent="0.3">
      <c r="A1140" s="47" t="s">
        <v>689</v>
      </c>
      <c r="B1140" s="49">
        <v>6037</v>
      </c>
      <c r="C1140" s="49" t="s">
        <v>213</v>
      </c>
      <c r="D1140" s="49" t="s">
        <v>449</v>
      </c>
      <c r="E1140" s="51" t="str">
        <f ca="1">IF(ISERROR(INDIRECT(CONCATENATE("FIPs_codes!",ADDRESS((MATCH($D1140,INDIRECT($C1140),0)+MATCH($C1140,FIPs_codes!$G$1:$G$3296,0)-1),COLUMN(FIPs_codes!A1138))))),"",INDIRECT(CONCATENATE("FIPs_codes!",ADDRESS((MATCH($D1140,INDIRECT($C1140),0)+MATCH($C1140,FIPs_codes!$G$1:$G$3296,0)-1),COLUMN(FIPs_codes!A1138)))))</f>
        <v>40153</v>
      </c>
      <c r="F1140" s="51">
        <f ca="1">IF(ISERROR(INDIRECT(CONCATENATE("FIPs_codes!",ADDRESS((MATCH($D1140,INDIRECT($C1140),0)+MATCH($C1140,FIPs_codes!$G$1:$G$3296,0)-1),COLUMN(FIPs_codes!C1138))))),"",INDIRECT(CONCATENATE("FIPs_codes!",ADDRESS((MATCH($D1140,INDIRECT($C1140),0)+MATCH($C1140,FIPs_codes!$G$1:$G$3296,0)-1),COLUMN(FIPs_codes!C1138)))))</f>
        <v>6</v>
      </c>
      <c r="G1140" s="51" t="s">
        <v>216</v>
      </c>
      <c r="H1140" s="51" t="s">
        <v>217</v>
      </c>
      <c r="I1140" s="53" t="s">
        <v>690</v>
      </c>
      <c r="J1140" s="55" t="s">
        <v>219</v>
      </c>
      <c r="K1140" s="49" t="s">
        <v>78</v>
      </c>
      <c r="L1140" s="49" t="s">
        <v>220</v>
      </c>
      <c r="M1140" s="49" t="s">
        <v>57</v>
      </c>
      <c r="N1140" s="57" t="s">
        <v>251</v>
      </c>
      <c r="O1140" s="57">
        <v>2006</v>
      </c>
      <c r="P1140" s="57" t="s">
        <v>252</v>
      </c>
      <c r="Q1140" s="128">
        <v>1340</v>
      </c>
      <c r="R1140" s="49" t="s">
        <v>245</v>
      </c>
      <c r="S1140" s="59" t="s">
        <v>60</v>
      </c>
      <c r="T1140" s="47" t="s">
        <v>263</v>
      </c>
      <c r="U1140" s="49" t="s">
        <v>134</v>
      </c>
      <c r="V1140" s="57" t="s">
        <v>254</v>
      </c>
      <c r="W1140" s="61" t="s">
        <v>225</v>
      </c>
      <c r="X1140" s="61" t="s">
        <v>65</v>
      </c>
      <c r="Y1140" s="61">
        <v>40301</v>
      </c>
      <c r="Z1140" s="49">
        <v>97</v>
      </c>
      <c r="AA1140" s="128">
        <v>854</v>
      </c>
      <c r="AB1140" s="49" t="s">
        <v>66</v>
      </c>
      <c r="AC1140" s="128">
        <v>149678</v>
      </c>
      <c r="AD1140" s="49" t="s">
        <v>262</v>
      </c>
      <c r="AE1140" s="57" t="s">
        <v>255</v>
      </c>
      <c r="AF1140" s="57" t="s">
        <v>236</v>
      </c>
      <c r="AG1140" s="49" t="s">
        <v>229</v>
      </c>
      <c r="AH1140" s="49">
        <v>0</v>
      </c>
      <c r="AI1140" s="49">
        <v>143.61000000000001</v>
      </c>
      <c r="AJ1140" s="49">
        <f t="shared" si="47"/>
        <v>143.61000000000001</v>
      </c>
      <c r="AK1140" s="57">
        <v>9.26</v>
      </c>
      <c r="AL1140" s="26">
        <f t="shared" si="48"/>
        <v>0</v>
      </c>
      <c r="AM1140" s="55" t="s">
        <v>230</v>
      </c>
      <c r="AN1140" s="49" t="s">
        <v>231</v>
      </c>
      <c r="AO1140" s="49" t="s">
        <v>232</v>
      </c>
      <c r="AP1140" s="63" t="s">
        <v>16963</v>
      </c>
      <c r="AQ1140" s="27" t="str">
        <f t="shared" si="45"/>
        <v>Record Complete</v>
      </c>
      <c r="AR1140" s="53"/>
      <c r="AS1140" s="5" t="str">
        <f t="shared" si="46"/>
        <v/>
      </c>
      <c r="AT1140" t="s">
        <v>17200</v>
      </c>
    </row>
    <row r="1141" spans="1:46" ht="15.75" thickBot="1" x14ac:dyDescent="0.3">
      <c r="A1141" s="29" t="s">
        <v>689</v>
      </c>
      <c r="B1141" s="31">
        <v>6037</v>
      </c>
      <c r="C1141" s="31" t="s">
        <v>213</v>
      </c>
      <c r="D1141" s="31" t="s">
        <v>449</v>
      </c>
      <c r="E1141" s="51" t="str">
        <f ca="1">IF(ISERROR(INDIRECT(CONCATENATE("FIPs_codes!",ADDRESS((MATCH($D1141,INDIRECT($C1141),0)+MATCH($C1141,FIPs_codes!$G$1:$G$3296,0)-1),COLUMN(FIPs_codes!A1139))))),"",INDIRECT(CONCATENATE("FIPs_codes!",ADDRESS((MATCH($D1141,INDIRECT($C1141),0)+MATCH($C1141,FIPs_codes!$G$1:$G$3296,0)-1),COLUMN(FIPs_codes!A1139)))))</f>
        <v>40153</v>
      </c>
      <c r="F1141" s="51">
        <f ca="1">IF(ISERROR(INDIRECT(CONCATENATE("FIPs_codes!",ADDRESS((MATCH($D1141,INDIRECT($C1141),0)+MATCH($C1141,FIPs_codes!$G$1:$G$3296,0)-1),COLUMN(FIPs_codes!C1139))))),"",INDIRECT(CONCATENATE("FIPs_codes!",ADDRESS((MATCH($D1141,INDIRECT($C1141),0)+MATCH($C1141,FIPs_codes!$G$1:$G$3296,0)-1),COLUMN(FIPs_codes!C1139)))))</f>
        <v>6</v>
      </c>
      <c r="G1141" s="33" t="s">
        <v>216</v>
      </c>
      <c r="H1141" s="33" t="s">
        <v>217</v>
      </c>
      <c r="I1141" s="35" t="s">
        <v>690</v>
      </c>
      <c r="J1141" s="37" t="s">
        <v>219</v>
      </c>
      <c r="K1141" s="31" t="s">
        <v>78</v>
      </c>
      <c r="L1141" s="31" t="s">
        <v>220</v>
      </c>
      <c r="M1141" s="31" t="s">
        <v>57</v>
      </c>
      <c r="N1141" s="39" t="s">
        <v>251</v>
      </c>
      <c r="O1141" s="39">
        <v>2006</v>
      </c>
      <c r="P1141" s="39" t="s">
        <v>252</v>
      </c>
      <c r="Q1141" s="240">
        <v>1340</v>
      </c>
      <c r="R1141" s="31" t="s">
        <v>245</v>
      </c>
      <c r="S1141" s="41" t="s">
        <v>60</v>
      </c>
      <c r="T1141" s="29" t="s">
        <v>263</v>
      </c>
      <c r="U1141" s="31" t="s">
        <v>134</v>
      </c>
      <c r="V1141" s="39" t="s">
        <v>254</v>
      </c>
      <c r="W1141" s="43" t="s">
        <v>225</v>
      </c>
      <c r="X1141" s="43" t="s">
        <v>65</v>
      </c>
      <c r="Y1141" s="43">
        <v>40301</v>
      </c>
      <c r="Z1141" s="31">
        <v>97</v>
      </c>
      <c r="AA1141" s="240">
        <v>854</v>
      </c>
      <c r="AB1141" s="31" t="s">
        <v>66</v>
      </c>
      <c r="AC1141" s="240">
        <v>149678</v>
      </c>
      <c r="AD1141" s="31" t="s">
        <v>262</v>
      </c>
      <c r="AE1141" s="39" t="s">
        <v>255</v>
      </c>
      <c r="AF1141" s="39" t="s">
        <v>236</v>
      </c>
      <c r="AG1141" s="31" t="s">
        <v>229</v>
      </c>
      <c r="AH1141" s="31">
        <v>0</v>
      </c>
      <c r="AI1141" s="31">
        <v>177.95</v>
      </c>
      <c r="AJ1141" s="31">
        <f t="shared" si="47"/>
        <v>177.95</v>
      </c>
      <c r="AK1141" s="39">
        <v>9</v>
      </c>
      <c r="AL1141" s="26">
        <f t="shared" si="48"/>
        <v>0</v>
      </c>
      <c r="AM1141" s="37" t="s">
        <v>230</v>
      </c>
      <c r="AN1141" s="31" t="s">
        <v>231</v>
      </c>
      <c r="AO1141" s="31" t="s">
        <v>232</v>
      </c>
      <c r="AP1141" s="63" t="s">
        <v>16963</v>
      </c>
      <c r="AQ1141" s="27" t="str">
        <f t="shared" si="45"/>
        <v>Record Complete</v>
      </c>
      <c r="AR1141" s="35"/>
      <c r="AS1141" s="5" t="str">
        <f t="shared" si="46"/>
        <v/>
      </c>
      <c r="AT1141" t="s">
        <v>17200</v>
      </c>
    </row>
    <row r="1142" spans="1:46" ht="15.75" thickBot="1" x14ac:dyDescent="0.3">
      <c r="A1142" s="30" t="s">
        <v>689</v>
      </c>
      <c r="B1142" s="32">
        <v>6037</v>
      </c>
      <c r="C1142" s="32" t="s">
        <v>213</v>
      </c>
      <c r="D1142" s="32" t="s">
        <v>449</v>
      </c>
      <c r="E1142" s="51" t="str">
        <f ca="1">IF(ISERROR(INDIRECT(CONCATENATE("FIPs_codes!",ADDRESS((MATCH($D1142,INDIRECT($C1142),0)+MATCH($C1142,FIPs_codes!$G$1:$G$3296,0)-1),COLUMN(FIPs_codes!A1140))))),"",INDIRECT(CONCATENATE("FIPs_codes!",ADDRESS((MATCH($D1142,INDIRECT($C1142),0)+MATCH($C1142,FIPs_codes!$G$1:$G$3296,0)-1),COLUMN(FIPs_codes!A1140)))))</f>
        <v>40153</v>
      </c>
      <c r="F1142" s="51">
        <f ca="1">IF(ISERROR(INDIRECT(CONCATENATE("FIPs_codes!",ADDRESS((MATCH($D1142,INDIRECT($C1142),0)+MATCH($C1142,FIPs_codes!$G$1:$G$3296,0)-1),COLUMN(FIPs_codes!C1140))))),"",INDIRECT(CONCATENATE("FIPs_codes!",ADDRESS((MATCH($D1142,INDIRECT($C1142),0)+MATCH($C1142,FIPs_codes!$G$1:$G$3296,0)-1),COLUMN(FIPs_codes!C1140)))))</f>
        <v>6</v>
      </c>
      <c r="G1142" s="34" t="s">
        <v>216</v>
      </c>
      <c r="H1142" s="34" t="s">
        <v>217</v>
      </c>
      <c r="I1142" s="36" t="s">
        <v>690</v>
      </c>
      <c r="J1142" s="38" t="s">
        <v>219</v>
      </c>
      <c r="K1142" s="32" t="s">
        <v>78</v>
      </c>
      <c r="L1142" s="32" t="s">
        <v>220</v>
      </c>
      <c r="M1142" s="32" t="s">
        <v>57</v>
      </c>
      <c r="N1142" s="40" t="s">
        <v>251</v>
      </c>
      <c r="O1142" s="40">
        <v>2006</v>
      </c>
      <c r="P1142" s="40" t="s">
        <v>252</v>
      </c>
      <c r="Q1142" s="125">
        <v>1340</v>
      </c>
      <c r="R1142" s="32" t="s">
        <v>245</v>
      </c>
      <c r="S1142" s="42" t="s">
        <v>60</v>
      </c>
      <c r="T1142" s="30" t="s">
        <v>263</v>
      </c>
      <c r="U1142" s="32" t="s">
        <v>134</v>
      </c>
      <c r="V1142" s="40" t="s">
        <v>254</v>
      </c>
      <c r="W1142" s="44" t="s">
        <v>225</v>
      </c>
      <c r="X1142" s="44" t="s">
        <v>65</v>
      </c>
      <c r="Y1142" s="44">
        <v>40301</v>
      </c>
      <c r="Z1142" s="32">
        <v>97</v>
      </c>
      <c r="AA1142" s="125">
        <v>854</v>
      </c>
      <c r="AB1142" s="32" t="s">
        <v>66</v>
      </c>
      <c r="AC1142" s="125">
        <v>149678</v>
      </c>
      <c r="AD1142" s="32" t="s">
        <v>262</v>
      </c>
      <c r="AE1142" s="40" t="s">
        <v>255</v>
      </c>
      <c r="AF1142" s="40" t="s">
        <v>236</v>
      </c>
      <c r="AG1142" s="32" t="s">
        <v>229</v>
      </c>
      <c r="AH1142" s="32">
        <v>0</v>
      </c>
      <c r="AI1142" s="32">
        <v>189.61</v>
      </c>
      <c r="AJ1142" s="32">
        <f t="shared" si="47"/>
        <v>189.61</v>
      </c>
      <c r="AK1142" s="40">
        <v>9.08</v>
      </c>
      <c r="AL1142" s="150">
        <f t="shared" si="48"/>
        <v>0</v>
      </c>
      <c r="AM1142" s="38" t="s">
        <v>230</v>
      </c>
      <c r="AN1142" s="32" t="s">
        <v>231</v>
      </c>
      <c r="AO1142" s="32" t="s">
        <v>232</v>
      </c>
      <c r="AP1142" s="32" t="s">
        <v>16963</v>
      </c>
      <c r="AQ1142" s="27" t="str">
        <f t="shared" si="45"/>
        <v>Record Complete</v>
      </c>
      <c r="AR1142" s="36"/>
      <c r="AS1142" s="5" t="str">
        <f t="shared" si="46"/>
        <v/>
      </c>
      <c r="AT1142" t="s">
        <v>17200</v>
      </c>
    </row>
    <row r="1143" spans="1:46" ht="15.75" thickBot="1" x14ac:dyDescent="0.3">
      <c r="A1143" s="48" t="s">
        <v>689</v>
      </c>
      <c r="B1143" s="50">
        <v>6037</v>
      </c>
      <c r="C1143" s="50" t="s">
        <v>213</v>
      </c>
      <c r="D1143" s="50" t="s">
        <v>449</v>
      </c>
      <c r="E1143" s="51" t="str">
        <f ca="1">IF(ISERROR(INDIRECT(CONCATENATE("FIPs_codes!",ADDRESS((MATCH($D1143,INDIRECT($C1143),0)+MATCH($C1143,FIPs_codes!$G$1:$G$3296,0)-1),COLUMN(FIPs_codes!A1141))))),"",INDIRECT(CONCATENATE("FIPs_codes!",ADDRESS((MATCH($D1143,INDIRECT($C1143),0)+MATCH($C1143,FIPs_codes!$G$1:$G$3296,0)-1),COLUMN(FIPs_codes!A1141)))))</f>
        <v>40153</v>
      </c>
      <c r="F1143" s="51">
        <f ca="1">IF(ISERROR(INDIRECT(CONCATENATE("FIPs_codes!",ADDRESS((MATCH($D1143,INDIRECT($C1143),0)+MATCH($C1143,FIPs_codes!$G$1:$G$3296,0)-1),COLUMN(FIPs_codes!C1141))))),"",INDIRECT(CONCATENATE("FIPs_codes!",ADDRESS((MATCH($D1143,INDIRECT($C1143),0)+MATCH($C1143,FIPs_codes!$G$1:$G$3296,0)-1),COLUMN(FIPs_codes!C1141)))))</f>
        <v>6</v>
      </c>
      <c r="G1143" s="52" t="s">
        <v>216</v>
      </c>
      <c r="H1143" s="52" t="s">
        <v>217</v>
      </c>
      <c r="I1143" s="54" t="s">
        <v>690</v>
      </c>
      <c r="J1143" s="56" t="s">
        <v>219</v>
      </c>
      <c r="K1143" s="50" t="s">
        <v>78</v>
      </c>
      <c r="L1143" s="50" t="s">
        <v>220</v>
      </c>
      <c r="M1143" s="50" t="s">
        <v>57</v>
      </c>
      <c r="N1143" s="58" t="s">
        <v>251</v>
      </c>
      <c r="O1143" s="58">
        <v>2006</v>
      </c>
      <c r="P1143" s="58" t="s">
        <v>285</v>
      </c>
      <c r="Q1143" s="126">
        <v>1340</v>
      </c>
      <c r="R1143" s="50" t="s">
        <v>245</v>
      </c>
      <c r="S1143" s="60" t="s">
        <v>60</v>
      </c>
      <c r="T1143" s="48" t="s">
        <v>263</v>
      </c>
      <c r="U1143" s="50" t="s">
        <v>134</v>
      </c>
      <c r="V1143" s="58" t="s">
        <v>254</v>
      </c>
      <c r="W1143" s="62" t="s">
        <v>225</v>
      </c>
      <c r="X1143" s="62" t="s">
        <v>65</v>
      </c>
      <c r="Y1143" s="62">
        <v>40319</v>
      </c>
      <c r="Z1143" s="50">
        <v>88</v>
      </c>
      <c r="AA1143" s="126">
        <v>854</v>
      </c>
      <c r="AB1143" s="50" t="s">
        <v>66</v>
      </c>
      <c r="AC1143" s="126">
        <v>125604</v>
      </c>
      <c r="AD1143" s="50" t="s">
        <v>262</v>
      </c>
      <c r="AE1143" s="58" t="s">
        <v>255</v>
      </c>
      <c r="AF1143" s="58" t="s">
        <v>236</v>
      </c>
      <c r="AG1143" s="50" t="s">
        <v>229</v>
      </c>
      <c r="AH1143" s="50">
        <v>0</v>
      </c>
      <c r="AI1143" s="50">
        <v>178.37</v>
      </c>
      <c r="AJ1143" s="50">
        <f t="shared" si="47"/>
        <v>178.37</v>
      </c>
      <c r="AK1143" s="58"/>
      <c r="AL1143" s="26">
        <f t="shared" si="48"/>
        <v>0</v>
      </c>
      <c r="AM1143" s="56" t="s">
        <v>230</v>
      </c>
      <c r="AN1143" s="50" t="s">
        <v>231</v>
      </c>
      <c r="AO1143" s="50" t="s">
        <v>232</v>
      </c>
      <c r="AP1143" s="32" t="s">
        <v>16963</v>
      </c>
      <c r="AQ1143" s="27" t="str">
        <f t="shared" si="45"/>
        <v>Record Complete</v>
      </c>
      <c r="AR1143" s="54"/>
      <c r="AS1143" s="5" t="str">
        <f t="shared" si="46"/>
        <v/>
      </c>
      <c r="AT1143" t="s">
        <v>17200</v>
      </c>
    </row>
    <row r="1144" spans="1:46" ht="15.75" thickBot="1" x14ac:dyDescent="0.3">
      <c r="A1144" s="47" t="s">
        <v>689</v>
      </c>
      <c r="B1144" s="49">
        <v>6037</v>
      </c>
      <c r="C1144" s="49" t="s">
        <v>213</v>
      </c>
      <c r="D1144" s="49" t="s">
        <v>449</v>
      </c>
      <c r="E1144" s="51" t="str">
        <f ca="1">IF(ISERROR(INDIRECT(CONCATENATE("FIPs_codes!",ADDRESS((MATCH($D1144,INDIRECT($C1144),0)+MATCH($C1144,FIPs_codes!$G$1:$G$3296,0)-1),COLUMN(FIPs_codes!A1142))))),"",INDIRECT(CONCATENATE("FIPs_codes!",ADDRESS((MATCH($D1144,INDIRECT($C1144),0)+MATCH($C1144,FIPs_codes!$G$1:$G$3296,0)-1),COLUMN(FIPs_codes!A1142)))))</f>
        <v>40153</v>
      </c>
      <c r="F1144" s="51">
        <f ca="1">IF(ISERROR(INDIRECT(CONCATENATE("FIPs_codes!",ADDRESS((MATCH($D1144,INDIRECT($C1144),0)+MATCH($C1144,FIPs_codes!$G$1:$G$3296,0)-1),COLUMN(FIPs_codes!C1142))))),"",INDIRECT(CONCATENATE("FIPs_codes!",ADDRESS((MATCH($D1144,INDIRECT($C1144),0)+MATCH($C1144,FIPs_codes!$G$1:$G$3296,0)-1),COLUMN(FIPs_codes!C1142)))))</f>
        <v>6</v>
      </c>
      <c r="G1144" s="51" t="s">
        <v>216</v>
      </c>
      <c r="H1144" s="51" t="s">
        <v>217</v>
      </c>
      <c r="I1144" s="53" t="s">
        <v>690</v>
      </c>
      <c r="J1144" s="55" t="s">
        <v>219</v>
      </c>
      <c r="K1144" s="49" t="s">
        <v>78</v>
      </c>
      <c r="L1144" s="49" t="s">
        <v>220</v>
      </c>
      <c r="M1144" s="49" t="s">
        <v>57</v>
      </c>
      <c r="N1144" s="57" t="s">
        <v>251</v>
      </c>
      <c r="O1144" s="57">
        <v>2006</v>
      </c>
      <c r="P1144" s="57" t="s">
        <v>285</v>
      </c>
      <c r="Q1144" s="128">
        <v>1340</v>
      </c>
      <c r="R1144" s="49" t="s">
        <v>245</v>
      </c>
      <c r="S1144" s="59" t="s">
        <v>60</v>
      </c>
      <c r="T1144" s="47" t="s">
        <v>263</v>
      </c>
      <c r="U1144" s="49" t="s">
        <v>134</v>
      </c>
      <c r="V1144" s="57" t="s">
        <v>254</v>
      </c>
      <c r="W1144" s="61" t="s">
        <v>225</v>
      </c>
      <c r="X1144" s="61" t="s">
        <v>65</v>
      </c>
      <c r="Y1144" s="61">
        <v>40319</v>
      </c>
      <c r="Z1144" s="49">
        <v>88</v>
      </c>
      <c r="AA1144" s="128">
        <v>854</v>
      </c>
      <c r="AB1144" s="49" t="s">
        <v>66</v>
      </c>
      <c r="AC1144" s="128">
        <v>125604</v>
      </c>
      <c r="AD1144" s="49" t="s">
        <v>262</v>
      </c>
      <c r="AE1144" s="57" t="s">
        <v>255</v>
      </c>
      <c r="AF1144" s="57" t="s">
        <v>236</v>
      </c>
      <c r="AG1144" s="49" t="s">
        <v>229</v>
      </c>
      <c r="AH1144" s="49">
        <v>0</v>
      </c>
      <c r="AI1144" s="49">
        <v>188.86</v>
      </c>
      <c r="AJ1144" s="49">
        <f t="shared" si="47"/>
        <v>188.86</v>
      </c>
      <c r="AK1144" s="57"/>
      <c r="AL1144" s="26">
        <f t="shared" si="48"/>
        <v>0</v>
      </c>
      <c r="AM1144" s="55" t="s">
        <v>230</v>
      </c>
      <c r="AN1144" s="49" t="s">
        <v>231</v>
      </c>
      <c r="AO1144" s="49" t="s">
        <v>232</v>
      </c>
      <c r="AP1144" s="63" t="s">
        <v>16963</v>
      </c>
      <c r="AQ1144" s="27" t="str">
        <f t="shared" si="45"/>
        <v>Record Complete</v>
      </c>
      <c r="AR1144" s="53"/>
      <c r="AS1144" s="5" t="str">
        <f t="shared" si="46"/>
        <v/>
      </c>
      <c r="AT1144" t="s">
        <v>17200</v>
      </c>
    </row>
    <row r="1145" spans="1:46" ht="15.75" thickBot="1" x14ac:dyDescent="0.3">
      <c r="A1145" s="48" t="s">
        <v>689</v>
      </c>
      <c r="B1145" s="50">
        <v>6037</v>
      </c>
      <c r="C1145" s="50" t="s">
        <v>213</v>
      </c>
      <c r="D1145" s="50" t="s">
        <v>449</v>
      </c>
      <c r="E1145" s="51" t="str">
        <f ca="1">IF(ISERROR(INDIRECT(CONCATENATE("FIPs_codes!",ADDRESS((MATCH($D1145,INDIRECT($C1145),0)+MATCH($C1145,FIPs_codes!$G$1:$G$3296,0)-1),COLUMN(FIPs_codes!A1143))))),"",INDIRECT(CONCATENATE("FIPs_codes!",ADDRESS((MATCH($D1145,INDIRECT($C1145),0)+MATCH($C1145,FIPs_codes!$G$1:$G$3296,0)-1),COLUMN(FIPs_codes!A1143)))))</f>
        <v>40153</v>
      </c>
      <c r="F1145" s="51">
        <f ca="1">IF(ISERROR(INDIRECT(CONCATENATE("FIPs_codes!",ADDRESS((MATCH($D1145,INDIRECT($C1145),0)+MATCH($C1145,FIPs_codes!$G$1:$G$3296,0)-1),COLUMN(FIPs_codes!C1143))))),"",INDIRECT(CONCATENATE("FIPs_codes!",ADDRESS((MATCH($D1145,INDIRECT($C1145),0)+MATCH($C1145,FIPs_codes!$G$1:$G$3296,0)-1),COLUMN(FIPs_codes!C1143)))))</f>
        <v>6</v>
      </c>
      <c r="G1145" s="52" t="s">
        <v>216</v>
      </c>
      <c r="H1145" s="52" t="s">
        <v>217</v>
      </c>
      <c r="I1145" s="54" t="s">
        <v>690</v>
      </c>
      <c r="J1145" s="56" t="s">
        <v>219</v>
      </c>
      <c r="K1145" s="50" t="s">
        <v>78</v>
      </c>
      <c r="L1145" s="50" t="s">
        <v>220</v>
      </c>
      <c r="M1145" s="50" t="s">
        <v>57</v>
      </c>
      <c r="N1145" s="58" t="s">
        <v>251</v>
      </c>
      <c r="O1145" s="58">
        <v>2006</v>
      </c>
      <c r="P1145" s="58" t="s">
        <v>285</v>
      </c>
      <c r="Q1145" s="126">
        <v>1340</v>
      </c>
      <c r="R1145" s="50" t="s">
        <v>245</v>
      </c>
      <c r="S1145" s="60" t="s">
        <v>60</v>
      </c>
      <c r="T1145" s="48" t="s">
        <v>263</v>
      </c>
      <c r="U1145" s="50" t="s">
        <v>134</v>
      </c>
      <c r="V1145" s="58" t="s">
        <v>254</v>
      </c>
      <c r="W1145" s="62" t="s">
        <v>225</v>
      </c>
      <c r="X1145" s="62" t="s">
        <v>65</v>
      </c>
      <c r="Y1145" s="62">
        <v>40319</v>
      </c>
      <c r="Z1145" s="50">
        <v>88</v>
      </c>
      <c r="AA1145" s="126">
        <v>854</v>
      </c>
      <c r="AB1145" s="50" t="s">
        <v>66</v>
      </c>
      <c r="AC1145" s="126">
        <v>125604</v>
      </c>
      <c r="AD1145" s="50" t="s">
        <v>262</v>
      </c>
      <c r="AE1145" s="58" t="s">
        <v>255</v>
      </c>
      <c r="AF1145" s="58" t="s">
        <v>236</v>
      </c>
      <c r="AG1145" s="50" t="s">
        <v>229</v>
      </c>
      <c r="AH1145" s="50">
        <v>0</v>
      </c>
      <c r="AI1145" s="50">
        <v>209.44</v>
      </c>
      <c r="AJ1145" s="50">
        <f t="shared" si="47"/>
        <v>209.44</v>
      </c>
      <c r="AK1145" s="58"/>
      <c r="AL1145" s="26">
        <f t="shared" si="48"/>
        <v>0</v>
      </c>
      <c r="AM1145" s="56" t="s">
        <v>230</v>
      </c>
      <c r="AN1145" s="50" t="s">
        <v>231</v>
      </c>
      <c r="AO1145" s="50" t="s">
        <v>232</v>
      </c>
      <c r="AP1145" s="32" t="s">
        <v>16963</v>
      </c>
      <c r="AQ1145" s="27" t="str">
        <f t="shared" si="45"/>
        <v>Record Complete</v>
      </c>
      <c r="AR1145" s="54"/>
      <c r="AS1145" s="5" t="str">
        <f t="shared" si="46"/>
        <v/>
      </c>
      <c r="AT1145" t="s">
        <v>17200</v>
      </c>
    </row>
    <row r="1146" spans="1:46" ht="15.75" thickBot="1" x14ac:dyDescent="0.3">
      <c r="A1146" s="30" t="s">
        <v>689</v>
      </c>
      <c r="B1146" s="32">
        <v>6037</v>
      </c>
      <c r="C1146" s="32" t="s">
        <v>213</v>
      </c>
      <c r="D1146" s="32" t="s">
        <v>449</v>
      </c>
      <c r="E1146" s="51" t="str">
        <f ca="1">IF(ISERROR(INDIRECT(CONCATENATE("FIPs_codes!",ADDRESS((MATCH($D1146,INDIRECT($C1146),0)+MATCH($C1146,FIPs_codes!$G$1:$G$3296,0)-1),COLUMN(FIPs_codes!A1144))))),"",INDIRECT(CONCATENATE("FIPs_codes!",ADDRESS((MATCH($D1146,INDIRECT($C1146),0)+MATCH($C1146,FIPs_codes!$G$1:$G$3296,0)-1),COLUMN(FIPs_codes!A1144)))))</f>
        <v>40153</v>
      </c>
      <c r="F1146" s="51">
        <f ca="1">IF(ISERROR(INDIRECT(CONCATENATE("FIPs_codes!",ADDRESS((MATCH($D1146,INDIRECT($C1146),0)+MATCH($C1146,FIPs_codes!$G$1:$G$3296,0)-1),COLUMN(FIPs_codes!C1144))))),"",INDIRECT(CONCATENATE("FIPs_codes!",ADDRESS((MATCH($D1146,INDIRECT($C1146),0)+MATCH($C1146,FIPs_codes!$G$1:$G$3296,0)-1),COLUMN(FIPs_codes!C1144)))))</f>
        <v>6</v>
      </c>
      <c r="G1146" s="34" t="s">
        <v>216</v>
      </c>
      <c r="H1146" s="34" t="s">
        <v>217</v>
      </c>
      <c r="I1146" s="36" t="s">
        <v>690</v>
      </c>
      <c r="J1146" s="38" t="s">
        <v>219</v>
      </c>
      <c r="K1146" s="32" t="s">
        <v>78</v>
      </c>
      <c r="L1146" s="32" t="s">
        <v>220</v>
      </c>
      <c r="M1146" s="32" t="s">
        <v>57</v>
      </c>
      <c r="N1146" s="40" t="s">
        <v>251</v>
      </c>
      <c r="O1146" s="40">
        <v>2007</v>
      </c>
      <c r="P1146" s="40" t="s">
        <v>294</v>
      </c>
      <c r="Q1146" s="125">
        <v>1340</v>
      </c>
      <c r="R1146" s="32" t="s">
        <v>245</v>
      </c>
      <c r="S1146" s="42" t="s">
        <v>60</v>
      </c>
      <c r="T1146" s="30" t="s">
        <v>263</v>
      </c>
      <c r="U1146" s="32" t="s">
        <v>134</v>
      </c>
      <c r="V1146" s="40" t="s">
        <v>254</v>
      </c>
      <c r="W1146" s="44" t="s">
        <v>225</v>
      </c>
      <c r="X1146" s="44" t="s">
        <v>65</v>
      </c>
      <c r="Y1146" s="44">
        <v>40376</v>
      </c>
      <c r="Z1146" s="32">
        <v>100</v>
      </c>
      <c r="AA1146" s="125">
        <v>854</v>
      </c>
      <c r="AB1146" s="32" t="s">
        <v>66</v>
      </c>
      <c r="AC1146" s="125">
        <v>139484</v>
      </c>
      <c r="AD1146" s="32" t="s">
        <v>262</v>
      </c>
      <c r="AE1146" s="40" t="s">
        <v>255</v>
      </c>
      <c r="AF1146" s="40" t="s">
        <v>236</v>
      </c>
      <c r="AG1146" s="32" t="s">
        <v>229</v>
      </c>
      <c r="AH1146" s="32">
        <v>0</v>
      </c>
      <c r="AI1146" s="32">
        <v>154.52000000000001</v>
      </c>
      <c r="AJ1146" s="32">
        <f t="shared" si="47"/>
        <v>154.52000000000001</v>
      </c>
      <c r="AK1146" s="40"/>
      <c r="AL1146" s="26">
        <f t="shared" si="48"/>
        <v>0</v>
      </c>
      <c r="AM1146" s="38" t="s">
        <v>230</v>
      </c>
      <c r="AN1146" s="32" t="s">
        <v>231</v>
      </c>
      <c r="AO1146" s="32" t="s">
        <v>232</v>
      </c>
      <c r="AP1146" s="32" t="s">
        <v>16963</v>
      </c>
      <c r="AQ1146" s="27" t="str">
        <f t="shared" si="45"/>
        <v>Record Complete</v>
      </c>
      <c r="AR1146" s="36"/>
      <c r="AS1146" s="5" t="str">
        <f t="shared" si="46"/>
        <v/>
      </c>
      <c r="AT1146" t="s">
        <v>17200</v>
      </c>
    </row>
    <row r="1147" spans="1:46" ht="15.75" thickBot="1" x14ac:dyDescent="0.3">
      <c r="A1147" s="29" t="s">
        <v>689</v>
      </c>
      <c r="B1147" s="31">
        <v>6037</v>
      </c>
      <c r="C1147" s="31" t="s">
        <v>213</v>
      </c>
      <c r="D1147" s="31" t="s">
        <v>449</v>
      </c>
      <c r="E1147" s="51" t="str">
        <f ca="1">IF(ISERROR(INDIRECT(CONCATENATE("FIPs_codes!",ADDRESS((MATCH($D1147,INDIRECT($C1147),0)+MATCH($C1147,FIPs_codes!$G$1:$G$3296,0)-1),COLUMN(FIPs_codes!A1145))))),"",INDIRECT(CONCATENATE("FIPs_codes!",ADDRESS((MATCH($D1147,INDIRECT($C1147),0)+MATCH($C1147,FIPs_codes!$G$1:$G$3296,0)-1),COLUMN(FIPs_codes!A1145)))))</f>
        <v>40153</v>
      </c>
      <c r="F1147" s="51">
        <f ca="1">IF(ISERROR(INDIRECT(CONCATENATE("FIPs_codes!",ADDRESS((MATCH($D1147,INDIRECT($C1147),0)+MATCH($C1147,FIPs_codes!$G$1:$G$3296,0)-1),COLUMN(FIPs_codes!C1145))))),"",INDIRECT(CONCATENATE("FIPs_codes!",ADDRESS((MATCH($D1147,INDIRECT($C1147),0)+MATCH($C1147,FIPs_codes!$G$1:$G$3296,0)-1),COLUMN(FIPs_codes!C1145)))))</f>
        <v>6</v>
      </c>
      <c r="G1147" s="33" t="s">
        <v>216</v>
      </c>
      <c r="H1147" s="33" t="s">
        <v>217</v>
      </c>
      <c r="I1147" s="35" t="s">
        <v>690</v>
      </c>
      <c r="J1147" s="37" t="s">
        <v>219</v>
      </c>
      <c r="K1147" s="31" t="s">
        <v>78</v>
      </c>
      <c r="L1147" s="31" t="s">
        <v>220</v>
      </c>
      <c r="M1147" s="31" t="s">
        <v>57</v>
      </c>
      <c r="N1147" s="39" t="s">
        <v>251</v>
      </c>
      <c r="O1147" s="39">
        <v>2007</v>
      </c>
      <c r="P1147" s="39" t="s">
        <v>294</v>
      </c>
      <c r="Q1147" s="240">
        <v>1340</v>
      </c>
      <c r="R1147" s="31" t="s">
        <v>245</v>
      </c>
      <c r="S1147" s="41" t="s">
        <v>60</v>
      </c>
      <c r="T1147" s="29" t="s">
        <v>263</v>
      </c>
      <c r="U1147" s="31" t="s">
        <v>134</v>
      </c>
      <c r="V1147" s="39" t="s">
        <v>254</v>
      </c>
      <c r="W1147" s="43" t="s">
        <v>225</v>
      </c>
      <c r="X1147" s="43" t="s">
        <v>65</v>
      </c>
      <c r="Y1147" s="43">
        <v>40376</v>
      </c>
      <c r="Z1147" s="31">
        <v>100</v>
      </c>
      <c r="AA1147" s="240">
        <v>854</v>
      </c>
      <c r="AB1147" s="31" t="s">
        <v>66</v>
      </c>
      <c r="AC1147" s="240">
        <v>139484</v>
      </c>
      <c r="AD1147" s="31" t="s">
        <v>262</v>
      </c>
      <c r="AE1147" s="39" t="s">
        <v>255</v>
      </c>
      <c r="AF1147" s="39" t="s">
        <v>236</v>
      </c>
      <c r="AG1147" s="31" t="s">
        <v>229</v>
      </c>
      <c r="AH1147" s="31">
        <v>0</v>
      </c>
      <c r="AI1147" s="31">
        <v>164.88</v>
      </c>
      <c r="AJ1147" s="31">
        <f t="shared" si="47"/>
        <v>164.88</v>
      </c>
      <c r="AK1147" s="39"/>
      <c r="AL1147" s="26">
        <f t="shared" si="48"/>
        <v>0</v>
      </c>
      <c r="AM1147" s="37" t="s">
        <v>230</v>
      </c>
      <c r="AN1147" s="31" t="s">
        <v>231</v>
      </c>
      <c r="AO1147" s="31" t="s">
        <v>232</v>
      </c>
      <c r="AP1147" s="63" t="s">
        <v>16963</v>
      </c>
      <c r="AQ1147" s="27" t="str">
        <f t="shared" si="45"/>
        <v>Record Complete</v>
      </c>
      <c r="AR1147" s="35"/>
      <c r="AS1147" s="5" t="str">
        <f t="shared" si="46"/>
        <v/>
      </c>
      <c r="AT1147" t="s">
        <v>17200</v>
      </c>
    </row>
    <row r="1148" spans="1:46" ht="15.75" thickBot="1" x14ac:dyDescent="0.3">
      <c r="A1148" s="30" t="s">
        <v>689</v>
      </c>
      <c r="B1148" s="32">
        <v>6037</v>
      </c>
      <c r="C1148" s="32" t="s">
        <v>213</v>
      </c>
      <c r="D1148" s="32" t="s">
        <v>449</v>
      </c>
      <c r="E1148" s="51" t="str">
        <f ca="1">IF(ISERROR(INDIRECT(CONCATENATE("FIPs_codes!",ADDRESS((MATCH($D1148,INDIRECT($C1148),0)+MATCH($C1148,FIPs_codes!$G$1:$G$3296,0)-1),COLUMN(FIPs_codes!A1146))))),"",INDIRECT(CONCATENATE("FIPs_codes!",ADDRESS((MATCH($D1148,INDIRECT($C1148),0)+MATCH($C1148,FIPs_codes!$G$1:$G$3296,0)-1),COLUMN(FIPs_codes!A1146)))))</f>
        <v>40153</v>
      </c>
      <c r="F1148" s="51">
        <f ca="1">IF(ISERROR(INDIRECT(CONCATENATE("FIPs_codes!",ADDRESS((MATCH($D1148,INDIRECT($C1148),0)+MATCH($C1148,FIPs_codes!$G$1:$G$3296,0)-1),COLUMN(FIPs_codes!C1146))))),"",INDIRECT(CONCATENATE("FIPs_codes!",ADDRESS((MATCH($D1148,INDIRECT($C1148),0)+MATCH($C1148,FIPs_codes!$G$1:$G$3296,0)-1),COLUMN(FIPs_codes!C1146)))))</f>
        <v>6</v>
      </c>
      <c r="G1148" s="34" t="s">
        <v>216</v>
      </c>
      <c r="H1148" s="34" t="s">
        <v>217</v>
      </c>
      <c r="I1148" s="36" t="s">
        <v>690</v>
      </c>
      <c r="J1148" s="38" t="s">
        <v>219</v>
      </c>
      <c r="K1148" s="32" t="s">
        <v>78</v>
      </c>
      <c r="L1148" s="32" t="s">
        <v>220</v>
      </c>
      <c r="M1148" s="32" t="s">
        <v>57</v>
      </c>
      <c r="N1148" s="40" t="s">
        <v>251</v>
      </c>
      <c r="O1148" s="40">
        <v>2007</v>
      </c>
      <c r="P1148" s="40" t="s">
        <v>294</v>
      </c>
      <c r="Q1148" s="125">
        <v>1340</v>
      </c>
      <c r="R1148" s="32" t="s">
        <v>245</v>
      </c>
      <c r="S1148" s="42" t="s">
        <v>60</v>
      </c>
      <c r="T1148" s="30" t="s">
        <v>263</v>
      </c>
      <c r="U1148" s="32" t="s">
        <v>134</v>
      </c>
      <c r="V1148" s="40" t="s">
        <v>254</v>
      </c>
      <c r="W1148" s="44" t="s">
        <v>225</v>
      </c>
      <c r="X1148" s="44" t="s">
        <v>65</v>
      </c>
      <c r="Y1148" s="44">
        <v>40376</v>
      </c>
      <c r="Z1148" s="32">
        <v>100</v>
      </c>
      <c r="AA1148" s="125">
        <v>854</v>
      </c>
      <c r="AB1148" s="32" t="s">
        <v>66</v>
      </c>
      <c r="AC1148" s="125">
        <v>139484</v>
      </c>
      <c r="AD1148" s="32" t="s">
        <v>262</v>
      </c>
      <c r="AE1148" s="40" t="s">
        <v>255</v>
      </c>
      <c r="AF1148" s="40" t="s">
        <v>236</v>
      </c>
      <c r="AG1148" s="32" t="s">
        <v>229</v>
      </c>
      <c r="AH1148" s="32">
        <v>0</v>
      </c>
      <c r="AI1148" s="32">
        <v>183.29</v>
      </c>
      <c r="AJ1148" s="32">
        <f t="shared" si="47"/>
        <v>183.29</v>
      </c>
      <c r="AK1148" s="40"/>
      <c r="AL1148" s="150">
        <f t="shared" si="48"/>
        <v>0</v>
      </c>
      <c r="AM1148" s="38" t="s">
        <v>230</v>
      </c>
      <c r="AN1148" s="32" t="s">
        <v>231</v>
      </c>
      <c r="AO1148" s="32" t="s">
        <v>232</v>
      </c>
      <c r="AP1148" s="32" t="s">
        <v>16963</v>
      </c>
      <c r="AQ1148" s="27" t="str">
        <f t="shared" si="45"/>
        <v>Record Complete</v>
      </c>
      <c r="AR1148" s="36"/>
      <c r="AS1148" s="5" t="str">
        <f t="shared" si="46"/>
        <v/>
      </c>
      <c r="AT1148" t="s">
        <v>17200</v>
      </c>
    </row>
    <row r="1149" spans="1:46" ht="15.75" thickBot="1" x14ac:dyDescent="0.3">
      <c r="A1149" s="29" t="s">
        <v>689</v>
      </c>
      <c r="B1149" s="31">
        <v>6037</v>
      </c>
      <c r="C1149" s="31" t="s">
        <v>213</v>
      </c>
      <c r="D1149" s="31" t="s">
        <v>449</v>
      </c>
      <c r="E1149" s="51" t="str">
        <f ca="1">IF(ISERROR(INDIRECT(CONCATENATE("FIPs_codes!",ADDRESS((MATCH($D1149,INDIRECT($C1149),0)+MATCH($C1149,FIPs_codes!$G$1:$G$3296,0)-1),COLUMN(FIPs_codes!A1147))))),"",INDIRECT(CONCATENATE("FIPs_codes!",ADDRESS((MATCH($D1149,INDIRECT($C1149),0)+MATCH($C1149,FIPs_codes!$G$1:$G$3296,0)-1),COLUMN(FIPs_codes!A1147)))))</f>
        <v>40153</v>
      </c>
      <c r="F1149" s="51">
        <f ca="1">IF(ISERROR(INDIRECT(CONCATENATE("FIPs_codes!",ADDRESS((MATCH($D1149,INDIRECT($C1149),0)+MATCH($C1149,FIPs_codes!$G$1:$G$3296,0)-1),COLUMN(FIPs_codes!C1147))))),"",INDIRECT(CONCATENATE("FIPs_codes!",ADDRESS((MATCH($D1149,INDIRECT($C1149),0)+MATCH($C1149,FIPs_codes!$G$1:$G$3296,0)-1),COLUMN(FIPs_codes!C1147)))))</f>
        <v>6</v>
      </c>
      <c r="G1149" s="33" t="s">
        <v>216</v>
      </c>
      <c r="H1149" s="33" t="s">
        <v>217</v>
      </c>
      <c r="I1149" s="35" t="s">
        <v>690</v>
      </c>
      <c r="J1149" s="37" t="s">
        <v>219</v>
      </c>
      <c r="K1149" s="31" t="s">
        <v>78</v>
      </c>
      <c r="L1149" s="31" t="s">
        <v>220</v>
      </c>
      <c r="M1149" s="31" t="s">
        <v>57</v>
      </c>
      <c r="N1149" s="39" t="s">
        <v>399</v>
      </c>
      <c r="O1149" s="39">
        <v>2006</v>
      </c>
      <c r="P1149" s="39" t="s">
        <v>286</v>
      </c>
      <c r="Q1149" s="240">
        <v>1775</v>
      </c>
      <c r="R1149" s="31" t="s">
        <v>245</v>
      </c>
      <c r="S1149" s="41" t="s">
        <v>60</v>
      </c>
      <c r="T1149" s="29" t="s">
        <v>263</v>
      </c>
      <c r="U1149" s="31" t="s">
        <v>134</v>
      </c>
      <c r="V1149" s="39" t="s">
        <v>254</v>
      </c>
      <c r="W1149" s="43" t="s">
        <v>225</v>
      </c>
      <c r="X1149" s="43" t="s">
        <v>65</v>
      </c>
      <c r="Y1149" s="43">
        <v>40387</v>
      </c>
      <c r="Z1149" s="31">
        <v>95</v>
      </c>
      <c r="AA1149" s="240">
        <v>854</v>
      </c>
      <c r="AB1149" s="31" t="s">
        <v>66</v>
      </c>
      <c r="AC1149" s="240">
        <v>229369</v>
      </c>
      <c r="AD1149" s="31" t="s">
        <v>262</v>
      </c>
      <c r="AE1149" s="39" t="s">
        <v>255</v>
      </c>
      <c r="AF1149" s="39" t="s">
        <v>236</v>
      </c>
      <c r="AG1149" s="31" t="s">
        <v>229</v>
      </c>
      <c r="AH1149" s="31">
        <v>19.170000000000002</v>
      </c>
      <c r="AI1149" s="31">
        <v>78.05</v>
      </c>
      <c r="AJ1149" s="31">
        <v>97.22</v>
      </c>
      <c r="AK1149" s="39">
        <v>12.03</v>
      </c>
      <c r="AL1149" s="26">
        <v>0.19718164986628267</v>
      </c>
      <c r="AM1149" s="37" t="s">
        <v>230</v>
      </c>
      <c r="AN1149" s="31" t="s">
        <v>231</v>
      </c>
      <c r="AO1149" s="31" t="s">
        <v>232</v>
      </c>
      <c r="AP1149" s="63" t="s">
        <v>16963</v>
      </c>
      <c r="AQ1149" s="27" t="str">
        <f t="shared" si="45"/>
        <v>Record Complete</v>
      </c>
      <c r="AR1149" s="35"/>
      <c r="AS1149" s="5" t="str">
        <f t="shared" si="46"/>
        <v/>
      </c>
      <c r="AT1149" t="s">
        <v>17200</v>
      </c>
    </row>
    <row r="1150" spans="1:46" ht="15.75" thickBot="1" x14ac:dyDescent="0.3">
      <c r="A1150" s="47" t="s">
        <v>689</v>
      </c>
      <c r="B1150" s="49">
        <v>6037</v>
      </c>
      <c r="C1150" s="49" t="s">
        <v>213</v>
      </c>
      <c r="D1150" s="49" t="s">
        <v>449</v>
      </c>
      <c r="E1150" s="51" t="str">
        <f ca="1">IF(ISERROR(INDIRECT(CONCATENATE("FIPs_codes!",ADDRESS((MATCH($D1150,INDIRECT($C1150),0)+MATCH($C1150,FIPs_codes!$G$1:$G$3296,0)-1),COLUMN(FIPs_codes!A1148))))),"",INDIRECT(CONCATENATE("FIPs_codes!",ADDRESS((MATCH($D1150,INDIRECT($C1150),0)+MATCH($C1150,FIPs_codes!$G$1:$G$3296,0)-1),COLUMN(FIPs_codes!A1148)))))</f>
        <v>40153</v>
      </c>
      <c r="F1150" s="51">
        <f ca="1">IF(ISERROR(INDIRECT(CONCATENATE("FIPs_codes!",ADDRESS((MATCH($D1150,INDIRECT($C1150),0)+MATCH($C1150,FIPs_codes!$G$1:$G$3296,0)-1),COLUMN(FIPs_codes!C1148))))),"",INDIRECT(CONCATENATE("FIPs_codes!",ADDRESS((MATCH($D1150,INDIRECT($C1150),0)+MATCH($C1150,FIPs_codes!$G$1:$G$3296,0)-1),COLUMN(FIPs_codes!C1148)))))</f>
        <v>6</v>
      </c>
      <c r="G1150" s="51" t="s">
        <v>216</v>
      </c>
      <c r="H1150" s="51" t="s">
        <v>217</v>
      </c>
      <c r="I1150" s="53" t="s">
        <v>690</v>
      </c>
      <c r="J1150" s="55" t="s">
        <v>219</v>
      </c>
      <c r="K1150" s="49" t="s">
        <v>78</v>
      </c>
      <c r="L1150" s="49" t="s">
        <v>220</v>
      </c>
      <c r="M1150" s="49" t="s">
        <v>57</v>
      </c>
      <c r="N1150" s="57" t="s">
        <v>399</v>
      </c>
      <c r="O1150" s="57">
        <v>2006</v>
      </c>
      <c r="P1150" s="57" t="s">
        <v>286</v>
      </c>
      <c r="Q1150" s="128">
        <v>1775</v>
      </c>
      <c r="R1150" s="49" t="s">
        <v>245</v>
      </c>
      <c r="S1150" s="59" t="s">
        <v>60</v>
      </c>
      <c r="T1150" s="47" t="s">
        <v>263</v>
      </c>
      <c r="U1150" s="49" t="s">
        <v>134</v>
      </c>
      <c r="V1150" s="57" t="s">
        <v>254</v>
      </c>
      <c r="W1150" s="61" t="s">
        <v>225</v>
      </c>
      <c r="X1150" s="61" t="s">
        <v>65</v>
      </c>
      <c r="Y1150" s="61">
        <v>40387</v>
      </c>
      <c r="Z1150" s="49">
        <v>95</v>
      </c>
      <c r="AA1150" s="128">
        <v>854</v>
      </c>
      <c r="AB1150" s="49" t="s">
        <v>66</v>
      </c>
      <c r="AC1150" s="128">
        <v>229369</v>
      </c>
      <c r="AD1150" s="49" t="s">
        <v>262</v>
      </c>
      <c r="AE1150" s="57" t="s">
        <v>255</v>
      </c>
      <c r="AF1150" s="57" t="s">
        <v>236</v>
      </c>
      <c r="AG1150" s="49" t="s">
        <v>229</v>
      </c>
      <c r="AH1150" s="49">
        <v>20.71</v>
      </c>
      <c r="AI1150" s="49">
        <v>81.400000000000006</v>
      </c>
      <c r="AJ1150" s="49">
        <v>102.11000000000001</v>
      </c>
      <c r="AK1150" s="57">
        <v>11.9</v>
      </c>
      <c r="AL1150" s="26">
        <v>0.20282048770933306</v>
      </c>
      <c r="AM1150" s="55" t="s">
        <v>230</v>
      </c>
      <c r="AN1150" s="49" t="s">
        <v>231</v>
      </c>
      <c r="AO1150" s="49" t="s">
        <v>232</v>
      </c>
      <c r="AP1150" s="63" t="s">
        <v>16963</v>
      </c>
      <c r="AQ1150" s="27" t="str">
        <f t="shared" si="45"/>
        <v>Record Complete</v>
      </c>
      <c r="AR1150" s="53"/>
      <c r="AS1150" s="5" t="str">
        <f t="shared" si="46"/>
        <v/>
      </c>
      <c r="AT1150" t="s">
        <v>17200</v>
      </c>
    </row>
    <row r="1151" spans="1:46" ht="15.75" thickBot="1" x14ac:dyDescent="0.3">
      <c r="A1151" s="48" t="s">
        <v>689</v>
      </c>
      <c r="B1151" s="50">
        <v>6037</v>
      </c>
      <c r="C1151" s="50" t="s">
        <v>213</v>
      </c>
      <c r="D1151" s="50" t="s">
        <v>449</v>
      </c>
      <c r="E1151" s="51" t="str">
        <f ca="1">IF(ISERROR(INDIRECT(CONCATENATE("FIPs_codes!",ADDRESS((MATCH($D1151,INDIRECT($C1151),0)+MATCH($C1151,FIPs_codes!$G$1:$G$3296,0)-1),COLUMN(FIPs_codes!A1149))))),"",INDIRECT(CONCATENATE("FIPs_codes!",ADDRESS((MATCH($D1151,INDIRECT($C1151),0)+MATCH($C1151,FIPs_codes!$G$1:$G$3296,0)-1),COLUMN(FIPs_codes!A1149)))))</f>
        <v>40153</v>
      </c>
      <c r="F1151" s="51">
        <f ca="1">IF(ISERROR(INDIRECT(CONCATENATE("FIPs_codes!",ADDRESS((MATCH($D1151,INDIRECT($C1151),0)+MATCH($C1151,FIPs_codes!$G$1:$G$3296,0)-1),COLUMN(FIPs_codes!C1149))))),"",INDIRECT(CONCATENATE("FIPs_codes!",ADDRESS((MATCH($D1151,INDIRECT($C1151),0)+MATCH($C1151,FIPs_codes!$G$1:$G$3296,0)-1),COLUMN(FIPs_codes!C1149)))))</f>
        <v>6</v>
      </c>
      <c r="G1151" s="52" t="s">
        <v>216</v>
      </c>
      <c r="H1151" s="52" t="s">
        <v>217</v>
      </c>
      <c r="I1151" s="54" t="s">
        <v>690</v>
      </c>
      <c r="J1151" s="56" t="s">
        <v>219</v>
      </c>
      <c r="K1151" s="50" t="s">
        <v>78</v>
      </c>
      <c r="L1151" s="50" t="s">
        <v>220</v>
      </c>
      <c r="M1151" s="50" t="s">
        <v>57</v>
      </c>
      <c r="N1151" s="58" t="s">
        <v>399</v>
      </c>
      <c r="O1151" s="58">
        <v>2006</v>
      </c>
      <c r="P1151" s="58" t="s">
        <v>286</v>
      </c>
      <c r="Q1151" s="126">
        <v>1775</v>
      </c>
      <c r="R1151" s="50" t="s">
        <v>245</v>
      </c>
      <c r="S1151" s="60" t="s">
        <v>60</v>
      </c>
      <c r="T1151" s="48" t="s">
        <v>263</v>
      </c>
      <c r="U1151" s="50" t="s">
        <v>134</v>
      </c>
      <c r="V1151" s="58" t="s">
        <v>254</v>
      </c>
      <c r="W1151" s="62" t="s">
        <v>225</v>
      </c>
      <c r="X1151" s="62" t="s">
        <v>65</v>
      </c>
      <c r="Y1151" s="62">
        <v>40387</v>
      </c>
      <c r="Z1151" s="50">
        <v>95</v>
      </c>
      <c r="AA1151" s="126">
        <v>854</v>
      </c>
      <c r="AB1151" s="50" t="s">
        <v>66</v>
      </c>
      <c r="AC1151" s="126">
        <v>229369</v>
      </c>
      <c r="AD1151" s="50" t="s">
        <v>262</v>
      </c>
      <c r="AE1151" s="58" t="s">
        <v>255</v>
      </c>
      <c r="AF1151" s="58" t="s">
        <v>236</v>
      </c>
      <c r="AG1151" s="50" t="s">
        <v>229</v>
      </c>
      <c r="AH1151" s="50">
        <v>21</v>
      </c>
      <c r="AI1151" s="50">
        <v>82.01</v>
      </c>
      <c r="AJ1151" s="50">
        <v>103.01</v>
      </c>
      <c r="AK1151" s="58">
        <v>12.1</v>
      </c>
      <c r="AL1151" s="26">
        <v>0.20386370255315017</v>
      </c>
      <c r="AM1151" s="56" t="s">
        <v>230</v>
      </c>
      <c r="AN1151" s="50" t="s">
        <v>231</v>
      </c>
      <c r="AO1151" s="50" t="s">
        <v>232</v>
      </c>
      <c r="AP1151" s="63" t="s">
        <v>16963</v>
      </c>
      <c r="AQ1151" s="27" t="str">
        <f t="shared" si="45"/>
        <v>Record Complete</v>
      </c>
      <c r="AR1151" s="54"/>
      <c r="AS1151" s="5" t="str">
        <f t="shared" si="46"/>
        <v/>
      </c>
      <c r="AT1151" t="s">
        <v>17200</v>
      </c>
    </row>
    <row r="1152" spans="1:46" ht="15.75" thickBot="1" x14ac:dyDescent="0.3">
      <c r="A1152" s="47" t="s">
        <v>689</v>
      </c>
      <c r="B1152" s="49">
        <v>6037</v>
      </c>
      <c r="C1152" s="49" t="s">
        <v>213</v>
      </c>
      <c r="D1152" s="49" t="s">
        <v>449</v>
      </c>
      <c r="E1152" s="51" t="str">
        <f ca="1">IF(ISERROR(INDIRECT(CONCATENATE("FIPs_codes!",ADDRESS((MATCH($D1152,INDIRECT($C1152),0)+MATCH($C1152,FIPs_codes!$G$1:$G$3296,0)-1),COLUMN(FIPs_codes!A1150))))),"",INDIRECT(CONCATENATE("FIPs_codes!",ADDRESS((MATCH($D1152,INDIRECT($C1152),0)+MATCH($C1152,FIPs_codes!$G$1:$G$3296,0)-1),COLUMN(FIPs_codes!A1150)))))</f>
        <v>40153</v>
      </c>
      <c r="F1152" s="51">
        <f ca="1">IF(ISERROR(INDIRECT(CONCATENATE("FIPs_codes!",ADDRESS((MATCH($D1152,INDIRECT($C1152),0)+MATCH($C1152,FIPs_codes!$G$1:$G$3296,0)-1),COLUMN(FIPs_codes!C1150))))),"",INDIRECT(CONCATENATE("FIPs_codes!",ADDRESS((MATCH($D1152,INDIRECT($C1152),0)+MATCH($C1152,FIPs_codes!$G$1:$G$3296,0)-1),COLUMN(FIPs_codes!C1150)))))</f>
        <v>6</v>
      </c>
      <c r="G1152" s="51" t="s">
        <v>216</v>
      </c>
      <c r="H1152" s="51" t="s">
        <v>217</v>
      </c>
      <c r="I1152" s="53" t="s">
        <v>690</v>
      </c>
      <c r="J1152" s="55" t="s">
        <v>219</v>
      </c>
      <c r="K1152" s="49" t="s">
        <v>78</v>
      </c>
      <c r="L1152" s="49" t="s">
        <v>220</v>
      </c>
      <c r="M1152" s="49" t="s">
        <v>57</v>
      </c>
      <c r="N1152" s="57" t="s">
        <v>251</v>
      </c>
      <c r="O1152" s="57">
        <v>2006</v>
      </c>
      <c r="P1152" s="57" t="s">
        <v>252</v>
      </c>
      <c r="Q1152" s="128">
        <v>1340</v>
      </c>
      <c r="R1152" s="49" t="s">
        <v>245</v>
      </c>
      <c r="S1152" s="59" t="s">
        <v>60</v>
      </c>
      <c r="T1152" s="47" t="s">
        <v>263</v>
      </c>
      <c r="U1152" s="49" t="s">
        <v>134</v>
      </c>
      <c r="V1152" s="57" t="s">
        <v>254</v>
      </c>
      <c r="W1152" s="61" t="s">
        <v>225</v>
      </c>
      <c r="X1152" s="61" t="s">
        <v>65</v>
      </c>
      <c r="Y1152" s="61">
        <v>40387</v>
      </c>
      <c r="Z1152" s="49">
        <v>98</v>
      </c>
      <c r="AA1152" s="128">
        <v>854</v>
      </c>
      <c r="AB1152" s="49" t="s">
        <v>66</v>
      </c>
      <c r="AC1152" s="128">
        <v>133806</v>
      </c>
      <c r="AD1152" s="49" t="s">
        <v>262</v>
      </c>
      <c r="AE1152" s="57" t="s">
        <v>255</v>
      </c>
      <c r="AF1152" s="57" t="s">
        <v>236</v>
      </c>
      <c r="AG1152" s="49" t="s">
        <v>229</v>
      </c>
      <c r="AH1152" s="49">
        <v>39.49</v>
      </c>
      <c r="AI1152" s="49">
        <v>198.33</v>
      </c>
      <c r="AJ1152" s="49">
        <v>237.82000000000002</v>
      </c>
      <c r="AK1152" s="57">
        <v>8.4600000000000009</v>
      </c>
      <c r="AL1152" s="150">
        <v>0.16604995374653098</v>
      </c>
      <c r="AM1152" s="55" t="s">
        <v>230</v>
      </c>
      <c r="AN1152" s="49" t="s">
        <v>231</v>
      </c>
      <c r="AO1152" s="49" t="s">
        <v>232</v>
      </c>
      <c r="AP1152" s="63" t="s">
        <v>16963</v>
      </c>
      <c r="AQ1152" s="27" t="str">
        <f t="shared" si="45"/>
        <v>Record Complete</v>
      </c>
      <c r="AR1152" s="53"/>
      <c r="AS1152" s="5" t="str">
        <f t="shared" si="46"/>
        <v/>
      </c>
      <c r="AT1152" t="s">
        <v>17200</v>
      </c>
    </row>
    <row r="1153" spans="1:46" ht="15.75" thickBot="1" x14ac:dyDescent="0.3">
      <c r="A1153" s="29" t="s">
        <v>689</v>
      </c>
      <c r="B1153" s="31">
        <v>6037</v>
      </c>
      <c r="C1153" s="31" t="s">
        <v>213</v>
      </c>
      <c r="D1153" s="31" t="s">
        <v>449</v>
      </c>
      <c r="E1153" s="51" t="str">
        <f ca="1">IF(ISERROR(INDIRECT(CONCATENATE("FIPs_codes!",ADDRESS((MATCH($D1153,INDIRECT($C1153),0)+MATCH($C1153,FIPs_codes!$G$1:$G$3296,0)-1),COLUMN(FIPs_codes!A1151))))),"",INDIRECT(CONCATENATE("FIPs_codes!",ADDRESS((MATCH($D1153,INDIRECT($C1153),0)+MATCH($C1153,FIPs_codes!$G$1:$G$3296,0)-1),COLUMN(FIPs_codes!A1151)))))</f>
        <v>40153</v>
      </c>
      <c r="F1153" s="51">
        <f ca="1">IF(ISERROR(INDIRECT(CONCATENATE("FIPs_codes!",ADDRESS((MATCH($D1153,INDIRECT($C1153),0)+MATCH($C1153,FIPs_codes!$G$1:$G$3296,0)-1),COLUMN(FIPs_codes!C1151))))),"",INDIRECT(CONCATENATE("FIPs_codes!",ADDRESS((MATCH($D1153,INDIRECT($C1153),0)+MATCH($C1153,FIPs_codes!$G$1:$G$3296,0)-1),COLUMN(FIPs_codes!C1151)))))</f>
        <v>6</v>
      </c>
      <c r="G1153" s="33" t="s">
        <v>216</v>
      </c>
      <c r="H1153" s="33" t="s">
        <v>217</v>
      </c>
      <c r="I1153" s="35" t="s">
        <v>690</v>
      </c>
      <c r="J1153" s="37" t="s">
        <v>219</v>
      </c>
      <c r="K1153" s="31" t="s">
        <v>78</v>
      </c>
      <c r="L1153" s="31" t="s">
        <v>220</v>
      </c>
      <c r="M1153" s="31" t="s">
        <v>57</v>
      </c>
      <c r="N1153" s="39" t="s">
        <v>251</v>
      </c>
      <c r="O1153" s="39">
        <v>2006</v>
      </c>
      <c r="P1153" s="39" t="s">
        <v>252</v>
      </c>
      <c r="Q1153" s="240">
        <v>1340</v>
      </c>
      <c r="R1153" s="31" t="s">
        <v>245</v>
      </c>
      <c r="S1153" s="41" t="s">
        <v>60</v>
      </c>
      <c r="T1153" s="29" t="s">
        <v>263</v>
      </c>
      <c r="U1153" s="31" t="s">
        <v>134</v>
      </c>
      <c r="V1153" s="39" t="s">
        <v>254</v>
      </c>
      <c r="W1153" s="43" t="s">
        <v>225</v>
      </c>
      <c r="X1153" s="43" t="s">
        <v>65</v>
      </c>
      <c r="Y1153" s="43">
        <v>40387</v>
      </c>
      <c r="Z1153" s="31">
        <v>98</v>
      </c>
      <c r="AA1153" s="240">
        <v>854</v>
      </c>
      <c r="AB1153" s="31" t="s">
        <v>66</v>
      </c>
      <c r="AC1153" s="240">
        <v>133806</v>
      </c>
      <c r="AD1153" s="31" t="s">
        <v>262</v>
      </c>
      <c r="AE1153" s="39" t="s">
        <v>255</v>
      </c>
      <c r="AF1153" s="39" t="s">
        <v>236</v>
      </c>
      <c r="AG1153" s="31" t="s">
        <v>229</v>
      </c>
      <c r="AH1153" s="31">
        <v>41.35</v>
      </c>
      <c r="AI1153" s="31">
        <v>204.25</v>
      </c>
      <c r="AJ1153" s="31">
        <v>245.6</v>
      </c>
      <c r="AK1153" s="39">
        <v>8.3000000000000007</v>
      </c>
      <c r="AL1153" s="26">
        <v>0.16836319218241044</v>
      </c>
      <c r="AM1153" s="37" t="s">
        <v>230</v>
      </c>
      <c r="AN1153" s="31" t="s">
        <v>231</v>
      </c>
      <c r="AO1153" s="31" t="s">
        <v>232</v>
      </c>
      <c r="AP1153" s="63" t="s">
        <v>16963</v>
      </c>
      <c r="AQ1153" s="27" t="str">
        <f t="shared" si="45"/>
        <v>Record Complete</v>
      </c>
      <c r="AR1153" s="35"/>
      <c r="AS1153" s="5" t="str">
        <f t="shared" si="46"/>
        <v/>
      </c>
      <c r="AT1153" t="s">
        <v>17200</v>
      </c>
    </row>
    <row r="1154" spans="1:46" ht="15.75" thickBot="1" x14ac:dyDescent="0.3">
      <c r="A1154" s="30" t="s">
        <v>689</v>
      </c>
      <c r="B1154" s="32">
        <v>6037</v>
      </c>
      <c r="C1154" s="32" t="s">
        <v>213</v>
      </c>
      <c r="D1154" s="32" t="s">
        <v>449</v>
      </c>
      <c r="E1154" s="51" t="str">
        <f ca="1">IF(ISERROR(INDIRECT(CONCATENATE("FIPs_codes!",ADDRESS((MATCH($D1154,INDIRECT($C1154),0)+MATCH($C1154,FIPs_codes!$G$1:$G$3296,0)-1),COLUMN(FIPs_codes!A1152))))),"",INDIRECT(CONCATENATE("FIPs_codes!",ADDRESS((MATCH($D1154,INDIRECT($C1154),0)+MATCH($C1154,FIPs_codes!$G$1:$G$3296,0)-1),COLUMN(FIPs_codes!A1152)))))</f>
        <v>40153</v>
      </c>
      <c r="F1154" s="51">
        <f ca="1">IF(ISERROR(INDIRECT(CONCATENATE("FIPs_codes!",ADDRESS((MATCH($D1154,INDIRECT($C1154),0)+MATCH($C1154,FIPs_codes!$G$1:$G$3296,0)-1),COLUMN(FIPs_codes!C1152))))),"",INDIRECT(CONCATENATE("FIPs_codes!",ADDRESS((MATCH($D1154,INDIRECT($C1154),0)+MATCH($C1154,FIPs_codes!$G$1:$G$3296,0)-1),COLUMN(FIPs_codes!C1152)))))</f>
        <v>6</v>
      </c>
      <c r="G1154" s="34" t="s">
        <v>216</v>
      </c>
      <c r="H1154" s="34" t="s">
        <v>217</v>
      </c>
      <c r="I1154" s="36" t="s">
        <v>690</v>
      </c>
      <c r="J1154" s="38" t="s">
        <v>219</v>
      </c>
      <c r="K1154" s="32" t="s">
        <v>78</v>
      </c>
      <c r="L1154" s="32" t="s">
        <v>220</v>
      </c>
      <c r="M1154" s="32" t="s">
        <v>57</v>
      </c>
      <c r="N1154" s="40" t="s">
        <v>251</v>
      </c>
      <c r="O1154" s="40">
        <v>2006</v>
      </c>
      <c r="P1154" s="40" t="s">
        <v>252</v>
      </c>
      <c r="Q1154" s="125">
        <v>1340</v>
      </c>
      <c r="R1154" s="32" t="s">
        <v>245</v>
      </c>
      <c r="S1154" s="42" t="s">
        <v>60</v>
      </c>
      <c r="T1154" s="30" t="s">
        <v>263</v>
      </c>
      <c r="U1154" s="32" t="s">
        <v>134</v>
      </c>
      <c r="V1154" s="40" t="s">
        <v>254</v>
      </c>
      <c r="W1154" s="44" t="s">
        <v>225</v>
      </c>
      <c r="X1154" s="44" t="s">
        <v>65</v>
      </c>
      <c r="Y1154" s="44">
        <v>40387</v>
      </c>
      <c r="Z1154" s="32">
        <v>98</v>
      </c>
      <c r="AA1154" s="125">
        <v>854</v>
      </c>
      <c r="AB1154" s="32" t="s">
        <v>66</v>
      </c>
      <c r="AC1154" s="125">
        <v>133806</v>
      </c>
      <c r="AD1154" s="32" t="s">
        <v>262</v>
      </c>
      <c r="AE1154" s="40" t="s">
        <v>255</v>
      </c>
      <c r="AF1154" s="40" t="s">
        <v>236</v>
      </c>
      <c r="AG1154" s="32" t="s">
        <v>229</v>
      </c>
      <c r="AH1154" s="32">
        <v>46.3</v>
      </c>
      <c r="AI1154" s="32">
        <v>224.9</v>
      </c>
      <c r="AJ1154" s="32">
        <v>271.2</v>
      </c>
      <c r="AK1154" s="40">
        <v>8.4</v>
      </c>
      <c r="AL1154" s="26">
        <v>0.17072271386430679</v>
      </c>
      <c r="AM1154" s="38" t="s">
        <v>230</v>
      </c>
      <c r="AN1154" s="32" t="s">
        <v>231</v>
      </c>
      <c r="AO1154" s="32" t="s">
        <v>232</v>
      </c>
      <c r="AP1154" s="63" t="s">
        <v>16963</v>
      </c>
      <c r="AQ1154" s="27" t="str">
        <f t="shared" si="45"/>
        <v>Record Complete</v>
      </c>
      <c r="AR1154" s="36"/>
      <c r="AS1154" s="5" t="str">
        <f t="shared" si="46"/>
        <v/>
      </c>
      <c r="AT1154" t="s">
        <v>17200</v>
      </c>
    </row>
    <row r="1155" spans="1:46" ht="15.75" thickBot="1" x14ac:dyDescent="0.3">
      <c r="A1155" s="29" t="s">
        <v>689</v>
      </c>
      <c r="B1155" s="31">
        <v>6037</v>
      </c>
      <c r="C1155" s="31" t="s">
        <v>213</v>
      </c>
      <c r="D1155" s="31" t="s">
        <v>449</v>
      </c>
      <c r="E1155" s="51" t="str">
        <f ca="1">IF(ISERROR(INDIRECT(CONCATENATE("FIPs_codes!",ADDRESS((MATCH($D1155,INDIRECT($C1155),0)+MATCH($C1155,FIPs_codes!$G$1:$G$3296,0)-1),COLUMN(FIPs_codes!A1153))))),"",INDIRECT(CONCATENATE("FIPs_codes!",ADDRESS((MATCH($D1155,INDIRECT($C1155),0)+MATCH($C1155,FIPs_codes!$G$1:$G$3296,0)-1),COLUMN(FIPs_codes!A1153)))))</f>
        <v>40153</v>
      </c>
      <c r="F1155" s="51">
        <f ca="1">IF(ISERROR(INDIRECT(CONCATENATE("FIPs_codes!",ADDRESS((MATCH($D1155,INDIRECT($C1155),0)+MATCH($C1155,FIPs_codes!$G$1:$G$3296,0)-1),COLUMN(FIPs_codes!C1153))))),"",INDIRECT(CONCATENATE("FIPs_codes!",ADDRESS((MATCH($D1155,INDIRECT($C1155),0)+MATCH($C1155,FIPs_codes!$G$1:$G$3296,0)-1),COLUMN(FIPs_codes!C1153)))))</f>
        <v>6</v>
      </c>
      <c r="G1155" s="33" t="s">
        <v>216</v>
      </c>
      <c r="H1155" s="33" t="s">
        <v>217</v>
      </c>
      <c r="I1155" s="35" t="s">
        <v>690</v>
      </c>
      <c r="J1155" s="37" t="s">
        <v>219</v>
      </c>
      <c r="K1155" s="31" t="s">
        <v>78</v>
      </c>
      <c r="L1155" s="31" t="s">
        <v>220</v>
      </c>
      <c r="M1155" s="31" t="s">
        <v>57</v>
      </c>
      <c r="N1155" s="39" t="s">
        <v>251</v>
      </c>
      <c r="O1155" s="39">
        <v>2006</v>
      </c>
      <c r="P1155" s="39" t="s">
        <v>285</v>
      </c>
      <c r="Q1155" s="240">
        <v>1340</v>
      </c>
      <c r="R1155" s="31" t="s">
        <v>245</v>
      </c>
      <c r="S1155" s="41" t="s">
        <v>60</v>
      </c>
      <c r="T1155" s="29" t="s">
        <v>263</v>
      </c>
      <c r="U1155" s="31" t="s">
        <v>134</v>
      </c>
      <c r="V1155" s="39" t="s">
        <v>254</v>
      </c>
      <c r="W1155" s="43" t="s">
        <v>225</v>
      </c>
      <c r="X1155" s="43" t="s">
        <v>65</v>
      </c>
      <c r="Y1155" s="43">
        <v>40409</v>
      </c>
      <c r="Z1155" s="31">
        <v>99</v>
      </c>
      <c r="AA1155" s="240">
        <v>854</v>
      </c>
      <c r="AB1155" s="31" t="s">
        <v>66</v>
      </c>
      <c r="AC1155" s="240">
        <v>128048</v>
      </c>
      <c r="AD1155" s="31" t="s">
        <v>262</v>
      </c>
      <c r="AE1155" s="39" t="s">
        <v>255</v>
      </c>
      <c r="AF1155" s="39" t="s">
        <v>236</v>
      </c>
      <c r="AG1155" s="31" t="s">
        <v>229</v>
      </c>
      <c r="AH1155" s="31">
        <v>32.51</v>
      </c>
      <c r="AI1155" s="31">
        <v>167.37</v>
      </c>
      <c r="AJ1155" s="31">
        <v>199.88</v>
      </c>
      <c r="AK1155" s="39">
        <v>8</v>
      </c>
      <c r="AL1155" s="26">
        <v>0.16264758855313188</v>
      </c>
      <c r="AM1155" s="37" t="s">
        <v>230</v>
      </c>
      <c r="AN1155" s="31" t="s">
        <v>231</v>
      </c>
      <c r="AO1155" s="31" t="s">
        <v>232</v>
      </c>
      <c r="AP1155" s="63" t="s">
        <v>16963</v>
      </c>
      <c r="AQ1155" s="27" t="str">
        <f t="shared" si="45"/>
        <v>Record Complete</v>
      </c>
      <c r="AR1155" s="35"/>
      <c r="AS1155" s="5" t="str">
        <f t="shared" si="46"/>
        <v/>
      </c>
      <c r="AT1155" t="s">
        <v>17200</v>
      </c>
    </row>
    <row r="1156" spans="1:46" ht="15.75" thickBot="1" x14ac:dyDescent="0.3">
      <c r="A1156" s="30" t="s">
        <v>689</v>
      </c>
      <c r="B1156" s="32">
        <v>6037</v>
      </c>
      <c r="C1156" s="32" t="s">
        <v>213</v>
      </c>
      <c r="D1156" s="32" t="s">
        <v>449</v>
      </c>
      <c r="E1156" s="51" t="str">
        <f ca="1">IF(ISERROR(INDIRECT(CONCATENATE("FIPs_codes!",ADDRESS((MATCH($D1156,INDIRECT($C1156),0)+MATCH($C1156,FIPs_codes!$G$1:$G$3296,0)-1),COLUMN(FIPs_codes!A1154))))),"",INDIRECT(CONCATENATE("FIPs_codes!",ADDRESS((MATCH($D1156,INDIRECT($C1156),0)+MATCH($C1156,FIPs_codes!$G$1:$G$3296,0)-1),COLUMN(FIPs_codes!A1154)))))</f>
        <v>40153</v>
      </c>
      <c r="F1156" s="51">
        <f ca="1">IF(ISERROR(INDIRECT(CONCATENATE("FIPs_codes!",ADDRESS((MATCH($D1156,INDIRECT($C1156),0)+MATCH($C1156,FIPs_codes!$G$1:$G$3296,0)-1),COLUMN(FIPs_codes!C1154))))),"",INDIRECT(CONCATENATE("FIPs_codes!",ADDRESS((MATCH($D1156,INDIRECT($C1156),0)+MATCH($C1156,FIPs_codes!$G$1:$G$3296,0)-1),COLUMN(FIPs_codes!C1154)))))</f>
        <v>6</v>
      </c>
      <c r="G1156" s="34" t="s">
        <v>216</v>
      </c>
      <c r="H1156" s="34" t="s">
        <v>217</v>
      </c>
      <c r="I1156" s="36" t="s">
        <v>690</v>
      </c>
      <c r="J1156" s="38" t="s">
        <v>219</v>
      </c>
      <c r="K1156" s="32" t="s">
        <v>78</v>
      </c>
      <c r="L1156" s="32" t="s">
        <v>220</v>
      </c>
      <c r="M1156" s="32" t="s">
        <v>57</v>
      </c>
      <c r="N1156" s="40" t="s">
        <v>251</v>
      </c>
      <c r="O1156" s="40">
        <v>2006</v>
      </c>
      <c r="P1156" s="40" t="s">
        <v>285</v>
      </c>
      <c r="Q1156" s="125">
        <v>1340</v>
      </c>
      <c r="R1156" s="32" t="s">
        <v>245</v>
      </c>
      <c r="S1156" s="42" t="s">
        <v>60</v>
      </c>
      <c r="T1156" s="30" t="s">
        <v>263</v>
      </c>
      <c r="U1156" s="32" t="s">
        <v>134</v>
      </c>
      <c r="V1156" s="40" t="s">
        <v>254</v>
      </c>
      <c r="W1156" s="44" t="s">
        <v>225</v>
      </c>
      <c r="X1156" s="44" t="s">
        <v>65</v>
      </c>
      <c r="Y1156" s="44">
        <v>40409</v>
      </c>
      <c r="Z1156" s="32">
        <v>99</v>
      </c>
      <c r="AA1156" s="125">
        <v>854</v>
      </c>
      <c r="AB1156" s="32" t="s">
        <v>66</v>
      </c>
      <c r="AC1156" s="125">
        <v>128048</v>
      </c>
      <c r="AD1156" s="32" t="s">
        <v>262</v>
      </c>
      <c r="AE1156" s="40" t="s">
        <v>255</v>
      </c>
      <c r="AF1156" s="40" t="s">
        <v>236</v>
      </c>
      <c r="AG1156" s="32" t="s">
        <v>229</v>
      </c>
      <c r="AH1156" s="32">
        <v>31.87</v>
      </c>
      <c r="AI1156" s="32">
        <v>169.07</v>
      </c>
      <c r="AJ1156" s="32">
        <v>200.94</v>
      </c>
      <c r="AK1156" s="40">
        <v>8</v>
      </c>
      <c r="AL1156" s="26">
        <v>0.15860455857469893</v>
      </c>
      <c r="AM1156" s="38" t="s">
        <v>230</v>
      </c>
      <c r="AN1156" s="32" t="s">
        <v>231</v>
      </c>
      <c r="AO1156" s="32" t="s">
        <v>232</v>
      </c>
      <c r="AP1156" s="63" t="s">
        <v>16963</v>
      </c>
      <c r="AQ1156" s="27" t="str">
        <f t="shared" ref="AQ1156:AQ1219" si="49">IF(OR(ISBLANK(B1156),ISBLANK(C1156),ISBLANK(D1156),ISBLANK(G1156),ISBLANK(H1156),NOT(OR(NOT(ISBLANK(J1156)),AND(NOT(ISBLANK(K1156)),NOT(ISBLANK(L1156))))),ISBLANK(M1156),ISBLANK(Q1156),ISBLANK(R1156),ISBLANK(U1156),ISBLANK(W1156),ISBLANK(X1156),ISBLANK(Y1156),ISBLANK(Z1156),ISBLANK(AA1156),ISBLANK(AB1156),ISBLANK(AC1156),ISBLANK(AD1156),ISBLANK(AM1156),ISBLANK(AN1156),AND(ISBLANK(AO1156),ISBLANK(AP1156))),"Record incomplete","Record Complete")</f>
        <v>Record Complete</v>
      </c>
      <c r="AR1156" s="36"/>
      <c r="AS1156" s="5" t="str">
        <f t="shared" ref="AS1156:AS1219" si="50">IF(AND(A1155=A1155,K1156=K1155,L1156=L1155,N1156=N1155,Y1156=Y1155,Z1156=Z1155,AJ1156=AJ1155,AI1156=AI1155),"DUP","")</f>
        <v/>
      </c>
      <c r="AT1156" t="s">
        <v>17200</v>
      </c>
    </row>
    <row r="1157" spans="1:46" ht="15.75" thickBot="1" x14ac:dyDescent="0.3">
      <c r="A1157" s="48" t="s">
        <v>689</v>
      </c>
      <c r="B1157" s="50">
        <v>6037</v>
      </c>
      <c r="C1157" s="50" t="s">
        <v>213</v>
      </c>
      <c r="D1157" s="50" t="s">
        <v>449</v>
      </c>
      <c r="E1157" s="51" t="str">
        <f ca="1">IF(ISERROR(INDIRECT(CONCATENATE("FIPs_codes!",ADDRESS((MATCH($D1157,INDIRECT($C1157),0)+MATCH($C1157,FIPs_codes!$G$1:$G$3296,0)-1),COLUMN(FIPs_codes!A1155))))),"",INDIRECT(CONCATENATE("FIPs_codes!",ADDRESS((MATCH($D1157,INDIRECT($C1157),0)+MATCH($C1157,FIPs_codes!$G$1:$G$3296,0)-1),COLUMN(FIPs_codes!A1155)))))</f>
        <v>40153</v>
      </c>
      <c r="F1157" s="51">
        <f ca="1">IF(ISERROR(INDIRECT(CONCATENATE("FIPs_codes!",ADDRESS((MATCH($D1157,INDIRECT($C1157),0)+MATCH($C1157,FIPs_codes!$G$1:$G$3296,0)-1),COLUMN(FIPs_codes!C1155))))),"",INDIRECT(CONCATENATE("FIPs_codes!",ADDRESS((MATCH($D1157,INDIRECT($C1157),0)+MATCH($C1157,FIPs_codes!$G$1:$G$3296,0)-1),COLUMN(FIPs_codes!C1155)))))</f>
        <v>6</v>
      </c>
      <c r="G1157" s="52" t="s">
        <v>216</v>
      </c>
      <c r="H1157" s="52" t="s">
        <v>217</v>
      </c>
      <c r="I1157" s="54" t="s">
        <v>690</v>
      </c>
      <c r="J1157" s="56" t="s">
        <v>219</v>
      </c>
      <c r="K1157" s="50" t="s">
        <v>78</v>
      </c>
      <c r="L1157" s="50" t="s">
        <v>220</v>
      </c>
      <c r="M1157" s="50" t="s">
        <v>57</v>
      </c>
      <c r="N1157" s="58" t="s">
        <v>251</v>
      </c>
      <c r="O1157" s="58">
        <v>2006</v>
      </c>
      <c r="P1157" s="58" t="s">
        <v>285</v>
      </c>
      <c r="Q1157" s="126">
        <v>1340</v>
      </c>
      <c r="R1157" s="50" t="s">
        <v>245</v>
      </c>
      <c r="S1157" s="60" t="s">
        <v>60</v>
      </c>
      <c r="T1157" s="48" t="s">
        <v>263</v>
      </c>
      <c r="U1157" s="50" t="s">
        <v>134</v>
      </c>
      <c r="V1157" s="58" t="s">
        <v>254</v>
      </c>
      <c r="W1157" s="62" t="s">
        <v>225</v>
      </c>
      <c r="X1157" s="62" t="s">
        <v>65</v>
      </c>
      <c r="Y1157" s="62">
        <v>40409</v>
      </c>
      <c r="Z1157" s="50">
        <v>99</v>
      </c>
      <c r="AA1157" s="126">
        <v>854</v>
      </c>
      <c r="AB1157" s="50" t="s">
        <v>66</v>
      </c>
      <c r="AC1157" s="126">
        <v>128048</v>
      </c>
      <c r="AD1157" s="50" t="s">
        <v>262</v>
      </c>
      <c r="AE1157" s="58" t="s">
        <v>255</v>
      </c>
      <c r="AF1157" s="58" t="s">
        <v>236</v>
      </c>
      <c r="AG1157" s="50" t="s">
        <v>229</v>
      </c>
      <c r="AH1157" s="50">
        <v>34.130000000000003</v>
      </c>
      <c r="AI1157" s="50">
        <v>174.12</v>
      </c>
      <c r="AJ1157" s="50">
        <v>208.25</v>
      </c>
      <c r="AK1157" s="58">
        <v>8</v>
      </c>
      <c r="AL1157" s="26">
        <v>0.16388955582232895</v>
      </c>
      <c r="AM1157" s="56" t="s">
        <v>230</v>
      </c>
      <c r="AN1157" s="50" t="s">
        <v>231</v>
      </c>
      <c r="AO1157" s="50" t="s">
        <v>232</v>
      </c>
      <c r="AP1157" s="63" t="s">
        <v>16963</v>
      </c>
      <c r="AQ1157" s="27" t="str">
        <f t="shared" si="49"/>
        <v>Record Complete</v>
      </c>
      <c r="AR1157" s="54"/>
      <c r="AS1157" s="5" t="str">
        <f t="shared" si="50"/>
        <v/>
      </c>
      <c r="AT1157" t="s">
        <v>17200</v>
      </c>
    </row>
    <row r="1158" spans="1:46" ht="15.75" thickBot="1" x14ac:dyDescent="0.3">
      <c r="A1158" s="30" t="s">
        <v>689</v>
      </c>
      <c r="B1158" s="32">
        <v>6037</v>
      </c>
      <c r="C1158" s="32" t="s">
        <v>213</v>
      </c>
      <c r="D1158" s="32" t="s">
        <v>449</v>
      </c>
      <c r="E1158" s="51" t="str">
        <f ca="1">IF(ISERROR(INDIRECT(CONCATENATE("FIPs_codes!",ADDRESS((MATCH($D1158,INDIRECT($C1158),0)+MATCH($C1158,FIPs_codes!$G$1:$G$3296,0)-1),COLUMN(FIPs_codes!A1156))))),"",INDIRECT(CONCATENATE("FIPs_codes!",ADDRESS((MATCH($D1158,INDIRECT($C1158),0)+MATCH($C1158,FIPs_codes!$G$1:$G$3296,0)-1),COLUMN(FIPs_codes!A1156)))))</f>
        <v>40153</v>
      </c>
      <c r="F1158" s="51">
        <f ca="1">IF(ISERROR(INDIRECT(CONCATENATE("FIPs_codes!",ADDRESS((MATCH($D1158,INDIRECT($C1158),0)+MATCH($C1158,FIPs_codes!$G$1:$G$3296,0)-1),COLUMN(FIPs_codes!C1156))))),"",INDIRECT(CONCATENATE("FIPs_codes!",ADDRESS((MATCH($D1158,INDIRECT($C1158),0)+MATCH($C1158,FIPs_codes!$G$1:$G$3296,0)-1),COLUMN(FIPs_codes!C1156)))))</f>
        <v>6</v>
      </c>
      <c r="G1158" s="34" t="s">
        <v>216</v>
      </c>
      <c r="H1158" s="34" t="s">
        <v>217</v>
      </c>
      <c r="I1158" s="36" t="s">
        <v>690</v>
      </c>
      <c r="J1158" s="38" t="s">
        <v>219</v>
      </c>
      <c r="K1158" s="32" t="s">
        <v>78</v>
      </c>
      <c r="L1158" s="32" t="s">
        <v>220</v>
      </c>
      <c r="M1158" s="32" t="s">
        <v>57</v>
      </c>
      <c r="N1158" s="40" t="s">
        <v>399</v>
      </c>
      <c r="O1158" s="40">
        <v>2006</v>
      </c>
      <c r="P1158" s="40" t="s">
        <v>286</v>
      </c>
      <c r="Q1158" s="125">
        <v>1775</v>
      </c>
      <c r="R1158" s="32" t="s">
        <v>245</v>
      </c>
      <c r="S1158" s="42" t="s">
        <v>60</v>
      </c>
      <c r="T1158" s="30" t="s">
        <v>263</v>
      </c>
      <c r="U1158" s="32" t="s">
        <v>134</v>
      </c>
      <c r="V1158" s="40" t="s">
        <v>254</v>
      </c>
      <c r="W1158" s="44" t="s">
        <v>225</v>
      </c>
      <c r="X1158" s="44" t="s">
        <v>65</v>
      </c>
      <c r="Y1158" s="44">
        <v>40464</v>
      </c>
      <c r="Z1158" s="32">
        <v>95</v>
      </c>
      <c r="AA1158" s="125">
        <v>854</v>
      </c>
      <c r="AB1158" s="32" t="s">
        <v>66</v>
      </c>
      <c r="AC1158" s="125">
        <v>230353</v>
      </c>
      <c r="AD1158" s="32" t="s">
        <v>262</v>
      </c>
      <c r="AE1158" s="40" t="s">
        <v>255</v>
      </c>
      <c r="AF1158" s="40" t="s">
        <v>236</v>
      </c>
      <c r="AG1158" s="32" t="s">
        <v>229</v>
      </c>
      <c r="AH1158" s="32">
        <v>17.329999999999998</v>
      </c>
      <c r="AI1158" s="32">
        <v>80.37</v>
      </c>
      <c r="AJ1158" s="32">
        <v>97.7</v>
      </c>
      <c r="AK1158" s="40">
        <v>12.79</v>
      </c>
      <c r="AL1158" s="150">
        <v>0.1773797338792221</v>
      </c>
      <c r="AM1158" s="38" t="s">
        <v>230</v>
      </c>
      <c r="AN1158" s="32" t="s">
        <v>231</v>
      </c>
      <c r="AO1158" s="32" t="s">
        <v>232</v>
      </c>
      <c r="AP1158" s="63" t="s">
        <v>16963</v>
      </c>
      <c r="AQ1158" s="27" t="str">
        <f t="shared" si="49"/>
        <v>Record Complete</v>
      </c>
      <c r="AR1158" s="36"/>
      <c r="AS1158" s="5" t="str">
        <f t="shared" si="50"/>
        <v/>
      </c>
      <c r="AT1158" t="s">
        <v>17200</v>
      </c>
    </row>
    <row r="1159" spans="1:46" ht="15.75" thickBot="1" x14ac:dyDescent="0.3">
      <c r="A1159" s="29" t="s">
        <v>689</v>
      </c>
      <c r="B1159" s="31">
        <v>6037</v>
      </c>
      <c r="C1159" s="31" t="s">
        <v>213</v>
      </c>
      <c r="D1159" s="31" t="s">
        <v>449</v>
      </c>
      <c r="E1159" s="51" t="str">
        <f ca="1">IF(ISERROR(INDIRECT(CONCATENATE("FIPs_codes!",ADDRESS((MATCH($D1159,INDIRECT($C1159),0)+MATCH($C1159,FIPs_codes!$G$1:$G$3296,0)-1),COLUMN(FIPs_codes!A1157))))),"",INDIRECT(CONCATENATE("FIPs_codes!",ADDRESS((MATCH($D1159,INDIRECT($C1159),0)+MATCH($C1159,FIPs_codes!$G$1:$G$3296,0)-1),COLUMN(FIPs_codes!A1157)))))</f>
        <v>40153</v>
      </c>
      <c r="F1159" s="51">
        <f ca="1">IF(ISERROR(INDIRECT(CONCATENATE("FIPs_codes!",ADDRESS((MATCH($D1159,INDIRECT($C1159),0)+MATCH($C1159,FIPs_codes!$G$1:$G$3296,0)-1),COLUMN(FIPs_codes!C1157))))),"",INDIRECT(CONCATENATE("FIPs_codes!",ADDRESS((MATCH($D1159,INDIRECT($C1159),0)+MATCH($C1159,FIPs_codes!$G$1:$G$3296,0)-1),COLUMN(FIPs_codes!C1157)))))</f>
        <v>6</v>
      </c>
      <c r="G1159" s="33" t="s">
        <v>216</v>
      </c>
      <c r="H1159" s="33" t="s">
        <v>217</v>
      </c>
      <c r="I1159" s="35" t="s">
        <v>690</v>
      </c>
      <c r="J1159" s="37" t="s">
        <v>219</v>
      </c>
      <c r="K1159" s="31" t="s">
        <v>78</v>
      </c>
      <c r="L1159" s="31" t="s">
        <v>220</v>
      </c>
      <c r="M1159" s="31" t="s">
        <v>57</v>
      </c>
      <c r="N1159" s="39" t="s">
        <v>399</v>
      </c>
      <c r="O1159" s="39">
        <v>2006</v>
      </c>
      <c r="P1159" s="39" t="s">
        <v>286</v>
      </c>
      <c r="Q1159" s="240">
        <v>1775</v>
      </c>
      <c r="R1159" s="31" t="s">
        <v>245</v>
      </c>
      <c r="S1159" s="41" t="s">
        <v>60</v>
      </c>
      <c r="T1159" s="29" t="s">
        <v>263</v>
      </c>
      <c r="U1159" s="31" t="s">
        <v>134</v>
      </c>
      <c r="V1159" s="39" t="s">
        <v>254</v>
      </c>
      <c r="W1159" s="43" t="s">
        <v>225</v>
      </c>
      <c r="X1159" s="43" t="s">
        <v>65</v>
      </c>
      <c r="Y1159" s="43">
        <v>40464</v>
      </c>
      <c r="Z1159" s="31">
        <v>95</v>
      </c>
      <c r="AA1159" s="240">
        <v>854</v>
      </c>
      <c r="AB1159" s="31" t="s">
        <v>66</v>
      </c>
      <c r="AC1159" s="240">
        <v>230353</v>
      </c>
      <c r="AD1159" s="31" t="s">
        <v>262</v>
      </c>
      <c r="AE1159" s="39" t="s">
        <v>255</v>
      </c>
      <c r="AF1159" s="39" t="s">
        <v>236</v>
      </c>
      <c r="AG1159" s="31" t="s">
        <v>229</v>
      </c>
      <c r="AH1159" s="31">
        <v>17.899999999999999</v>
      </c>
      <c r="AI1159" s="31">
        <v>80.08</v>
      </c>
      <c r="AJ1159" s="31">
        <v>97.97999999999999</v>
      </c>
      <c r="AK1159" s="39">
        <v>12.5</v>
      </c>
      <c r="AL1159" s="26">
        <v>0.1826903449683609</v>
      </c>
      <c r="AM1159" s="37" t="s">
        <v>230</v>
      </c>
      <c r="AN1159" s="31" t="s">
        <v>231</v>
      </c>
      <c r="AO1159" s="31" t="s">
        <v>232</v>
      </c>
      <c r="AP1159" s="63" t="s">
        <v>16963</v>
      </c>
      <c r="AQ1159" s="27" t="str">
        <f t="shared" si="49"/>
        <v>Record Complete</v>
      </c>
      <c r="AR1159" s="35"/>
      <c r="AS1159" s="5" t="str">
        <f t="shared" si="50"/>
        <v/>
      </c>
      <c r="AT1159" t="s">
        <v>17200</v>
      </c>
    </row>
    <row r="1160" spans="1:46" ht="15.75" thickBot="1" x14ac:dyDescent="0.3">
      <c r="A1160" s="30" t="s">
        <v>689</v>
      </c>
      <c r="B1160" s="32">
        <v>6037</v>
      </c>
      <c r="C1160" s="32" t="s">
        <v>213</v>
      </c>
      <c r="D1160" s="32" t="s">
        <v>449</v>
      </c>
      <c r="E1160" s="51" t="str">
        <f ca="1">IF(ISERROR(INDIRECT(CONCATENATE("FIPs_codes!",ADDRESS((MATCH($D1160,INDIRECT($C1160),0)+MATCH($C1160,FIPs_codes!$G$1:$G$3296,0)-1),COLUMN(FIPs_codes!A1158))))),"",INDIRECT(CONCATENATE("FIPs_codes!",ADDRESS((MATCH($D1160,INDIRECT($C1160),0)+MATCH($C1160,FIPs_codes!$G$1:$G$3296,0)-1),COLUMN(FIPs_codes!A1158)))))</f>
        <v>40153</v>
      </c>
      <c r="F1160" s="51">
        <f ca="1">IF(ISERROR(INDIRECT(CONCATENATE("FIPs_codes!",ADDRESS((MATCH($D1160,INDIRECT($C1160),0)+MATCH($C1160,FIPs_codes!$G$1:$G$3296,0)-1),COLUMN(FIPs_codes!C1158))))),"",INDIRECT(CONCATENATE("FIPs_codes!",ADDRESS((MATCH($D1160,INDIRECT($C1160),0)+MATCH($C1160,FIPs_codes!$G$1:$G$3296,0)-1),COLUMN(FIPs_codes!C1158)))))</f>
        <v>6</v>
      </c>
      <c r="G1160" s="34" t="s">
        <v>216</v>
      </c>
      <c r="H1160" s="34" t="s">
        <v>217</v>
      </c>
      <c r="I1160" s="36" t="s">
        <v>690</v>
      </c>
      <c r="J1160" s="38" t="s">
        <v>219</v>
      </c>
      <c r="K1160" s="32" t="s">
        <v>78</v>
      </c>
      <c r="L1160" s="32" t="s">
        <v>220</v>
      </c>
      <c r="M1160" s="32" t="s">
        <v>57</v>
      </c>
      <c r="N1160" s="40" t="s">
        <v>399</v>
      </c>
      <c r="O1160" s="40">
        <v>2006</v>
      </c>
      <c r="P1160" s="40" t="s">
        <v>286</v>
      </c>
      <c r="Q1160" s="125">
        <v>1775</v>
      </c>
      <c r="R1160" s="32" t="s">
        <v>245</v>
      </c>
      <c r="S1160" s="42" t="s">
        <v>60</v>
      </c>
      <c r="T1160" s="30" t="s">
        <v>263</v>
      </c>
      <c r="U1160" s="32" t="s">
        <v>134</v>
      </c>
      <c r="V1160" s="40" t="s">
        <v>254</v>
      </c>
      <c r="W1160" s="44" t="s">
        <v>225</v>
      </c>
      <c r="X1160" s="44" t="s">
        <v>65</v>
      </c>
      <c r="Y1160" s="44">
        <v>40464</v>
      </c>
      <c r="Z1160" s="32">
        <v>95</v>
      </c>
      <c r="AA1160" s="125">
        <v>854</v>
      </c>
      <c r="AB1160" s="32" t="s">
        <v>66</v>
      </c>
      <c r="AC1160" s="125">
        <v>230353</v>
      </c>
      <c r="AD1160" s="32" t="s">
        <v>262</v>
      </c>
      <c r="AE1160" s="40" t="s">
        <v>255</v>
      </c>
      <c r="AF1160" s="40" t="s">
        <v>236</v>
      </c>
      <c r="AG1160" s="32" t="s">
        <v>229</v>
      </c>
      <c r="AH1160" s="32">
        <v>21.46</v>
      </c>
      <c r="AI1160" s="32">
        <v>93.97</v>
      </c>
      <c r="AJ1160" s="32">
        <v>115.43</v>
      </c>
      <c r="AK1160" s="40">
        <v>12.2</v>
      </c>
      <c r="AL1160" s="26">
        <v>0.18591354067400157</v>
      </c>
      <c r="AM1160" s="38" t="s">
        <v>230</v>
      </c>
      <c r="AN1160" s="32" t="s">
        <v>231</v>
      </c>
      <c r="AO1160" s="32" t="s">
        <v>232</v>
      </c>
      <c r="AP1160" s="63" t="s">
        <v>16963</v>
      </c>
      <c r="AQ1160" s="27" t="str">
        <f t="shared" si="49"/>
        <v>Record Complete</v>
      </c>
      <c r="AR1160" s="36"/>
      <c r="AS1160" s="5" t="str">
        <f t="shared" si="50"/>
        <v/>
      </c>
      <c r="AT1160" t="s">
        <v>17200</v>
      </c>
    </row>
    <row r="1161" spans="1:46" ht="15.75" thickBot="1" x14ac:dyDescent="0.3">
      <c r="A1161" s="29" t="s">
        <v>689</v>
      </c>
      <c r="B1161" s="31">
        <v>6037</v>
      </c>
      <c r="C1161" s="31" t="s">
        <v>213</v>
      </c>
      <c r="D1161" s="31" t="s">
        <v>449</v>
      </c>
      <c r="E1161" s="51" t="str">
        <f ca="1">IF(ISERROR(INDIRECT(CONCATENATE("FIPs_codes!",ADDRESS((MATCH($D1161,INDIRECT($C1161),0)+MATCH($C1161,FIPs_codes!$G$1:$G$3296,0)-1),COLUMN(FIPs_codes!A1159))))),"",INDIRECT(CONCATENATE("FIPs_codes!",ADDRESS((MATCH($D1161,INDIRECT($C1161),0)+MATCH($C1161,FIPs_codes!$G$1:$G$3296,0)-1),COLUMN(FIPs_codes!A1159)))))</f>
        <v>40153</v>
      </c>
      <c r="F1161" s="51">
        <f ca="1">IF(ISERROR(INDIRECT(CONCATENATE("FIPs_codes!",ADDRESS((MATCH($D1161,INDIRECT($C1161),0)+MATCH($C1161,FIPs_codes!$G$1:$G$3296,0)-1),COLUMN(FIPs_codes!C1159))))),"",INDIRECT(CONCATENATE("FIPs_codes!",ADDRESS((MATCH($D1161,INDIRECT($C1161),0)+MATCH($C1161,FIPs_codes!$G$1:$G$3296,0)-1),COLUMN(FIPs_codes!C1159)))))</f>
        <v>6</v>
      </c>
      <c r="G1161" s="33" t="s">
        <v>216</v>
      </c>
      <c r="H1161" s="33" t="s">
        <v>217</v>
      </c>
      <c r="I1161" s="35" t="s">
        <v>690</v>
      </c>
      <c r="J1161" s="37" t="s">
        <v>219</v>
      </c>
      <c r="K1161" s="31" t="s">
        <v>78</v>
      </c>
      <c r="L1161" s="31" t="s">
        <v>220</v>
      </c>
      <c r="M1161" s="31" t="s">
        <v>57</v>
      </c>
      <c r="N1161" s="39" t="s">
        <v>251</v>
      </c>
      <c r="O1161" s="39">
        <v>2006</v>
      </c>
      <c r="P1161" s="39" t="s">
        <v>252</v>
      </c>
      <c r="Q1161" s="240">
        <v>1340</v>
      </c>
      <c r="R1161" s="31" t="s">
        <v>245</v>
      </c>
      <c r="S1161" s="41" t="s">
        <v>60</v>
      </c>
      <c r="T1161" s="29" t="s">
        <v>263</v>
      </c>
      <c r="U1161" s="31" t="s">
        <v>134</v>
      </c>
      <c r="V1161" s="39" t="s">
        <v>254</v>
      </c>
      <c r="W1161" s="43" t="s">
        <v>225</v>
      </c>
      <c r="X1161" s="43" t="s">
        <v>65</v>
      </c>
      <c r="Y1161" s="43">
        <v>40466</v>
      </c>
      <c r="Z1161" s="31">
        <v>86</v>
      </c>
      <c r="AA1161" s="240">
        <v>854</v>
      </c>
      <c r="AB1161" s="31" t="s">
        <v>66</v>
      </c>
      <c r="AC1161" s="240">
        <v>112506</v>
      </c>
      <c r="AD1161" s="31" t="s">
        <v>262</v>
      </c>
      <c r="AE1161" s="39" t="s">
        <v>255</v>
      </c>
      <c r="AF1161" s="39" t="s">
        <v>236</v>
      </c>
      <c r="AG1161" s="31" t="s">
        <v>229</v>
      </c>
      <c r="AH1161" s="31">
        <v>45.11</v>
      </c>
      <c r="AI1161" s="31">
        <v>224.11</v>
      </c>
      <c r="AJ1161" s="31">
        <v>269.22000000000003</v>
      </c>
      <c r="AK1161" s="39">
        <v>9.1</v>
      </c>
      <c r="AL1161" s="26">
        <v>0.16755813089666441</v>
      </c>
      <c r="AM1161" s="37" t="s">
        <v>230</v>
      </c>
      <c r="AN1161" s="31" t="s">
        <v>231</v>
      </c>
      <c r="AO1161" s="31" t="s">
        <v>232</v>
      </c>
      <c r="AP1161" s="63" t="s">
        <v>16963</v>
      </c>
      <c r="AQ1161" s="27" t="str">
        <f t="shared" si="49"/>
        <v>Record Complete</v>
      </c>
      <c r="AR1161" s="35"/>
      <c r="AS1161" s="5" t="str">
        <f t="shared" si="50"/>
        <v/>
      </c>
      <c r="AT1161" t="s">
        <v>17200</v>
      </c>
    </row>
    <row r="1162" spans="1:46" ht="15.75" thickBot="1" x14ac:dyDescent="0.3">
      <c r="A1162" s="30" t="s">
        <v>689</v>
      </c>
      <c r="B1162" s="32">
        <v>6037</v>
      </c>
      <c r="C1162" s="32" t="s">
        <v>213</v>
      </c>
      <c r="D1162" s="32" t="s">
        <v>449</v>
      </c>
      <c r="E1162" s="51" t="str">
        <f ca="1">IF(ISERROR(INDIRECT(CONCATENATE("FIPs_codes!",ADDRESS((MATCH($D1162,INDIRECT($C1162),0)+MATCH($C1162,FIPs_codes!$G$1:$G$3296,0)-1),COLUMN(FIPs_codes!A1160))))),"",INDIRECT(CONCATENATE("FIPs_codes!",ADDRESS((MATCH($D1162,INDIRECT($C1162),0)+MATCH($C1162,FIPs_codes!$G$1:$G$3296,0)-1),COLUMN(FIPs_codes!A1160)))))</f>
        <v>40153</v>
      </c>
      <c r="F1162" s="51">
        <f ca="1">IF(ISERROR(INDIRECT(CONCATENATE("FIPs_codes!",ADDRESS((MATCH($D1162,INDIRECT($C1162),0)+MATCH($C1162,FIPs_codes!$G$1:$G$3296,0)-1),COLUMN(FIPs_codes!C1160))))),"",INDIRECT(CONCATENATE("FIPs_codes!",ADDRESS((MATCH($D1162,INDIRECT($C1162),0)+MATCH($C1162,FIPs_codes!$G$1:$G$3296,0)-1),COLUMN(FIPs_codes!C1160)))))</f>
        <v>6</v>
      </c>
      <c r="G1162" s="34" t="s">
        <v>216</v>
      </c>
      <c r="H1162" s="34" t="s">
        <v>217</v>
      </c>
      <c r="I1162" s="36" t="s">
        <v>690</v>
      </c>
      <c r="J1162" s="38" t="s">
        <v>219</v>
      </c>
      <c r="K1162" s="32" t="s">
        <v>78</v>
      </c>
      <c r="L1162" s="32" t="s">
        <v>220</v>
      </c>
      <c r="M1162" s="32" t="s">
        <v>57</v>
      </c>
      <c r="N1162" s="40" t="s">
        <v>251</v>
      </c>
      <c r="O1162" s="40">
        <v>2006</v>
      </c>
      <c r="P1162" s="40" t="s">
        <v>252</v>
      </c>
      <c r="Q1162" s="125">
        <v>1340</v>
      </c>
      <c r="R1162" s="32" t="s">
        <v>245</v>
      </c>
      <c r="S1162" s="42" t="s">
        <v>60</v>
      </c>
      <c r="T1162" s="30" t="s">
        <v>263</v>
      </c>
      <c r="U1162" s="32" t="s">
        <v>134</v>
      </c>
      <c r="V1162" s="40" t="s">
        <v>254</v>
      </c>
      <c r="W1162" s="44" t="s">
        <v>225</v>
      </c>
      <c r="X1162" s="44" t="s">
        <v>65</v>
      </c>
      <c r="Y1162" s="44">
        <v>40466</v>
      </c>
      <c r="Z1162" s="32">
        <v>86</v>
      </c>
      <c r="AA1162" s="125">
        <v>854</v>
      </c>
      <c r="AB1162" s="32" t="s">
        <v>66</v>
      </c>
      <c r="AC1162" s="125">
        <v>112506</v>
      </c>
      <c r="AD1162" s="32" t="s">
        <v>262</v>
      </c>
      <c r="AE1162" s="40" t="s">
        <v>255</v>
      </c>
      <c r="AF1162" s="40" t="s">
        <v>236</v>
      </c>
      <c r="AG1162" s="32" t="s">
        <v>229</v>
      </c>
      <c r="AH1162" s="32">
        <v>45.71</v>
      </c>
      <c r="AI1162" s="32">
        <v>224.89</v>
      </c>
      <c r="AJ1162" s="32">
        <v>270.59999999999997</v>
      </c>
      <c r="AK1162" s="40">
        <v>9.1300000000000008</v>
      </c>
      <c r="AL1162" s="150">
        <v>0.16892091648189211</v>
      </c>
      <c r="AM1162" s="38" t="s">
        <v>230</v>
      </c>
      <c r="AN1162" s="32" t="s">
        <v>231</v>
      </c>
      <c r="AO1162" s="32" t="s">
        <v>232</v>
      </c>
      <c r="AP1162" s="63" t="s">
        <v>16963</v>
      </c>
      <c r="AQ1162" s="27" t="str">
        <f t="shared" si="49"/>
        <v>Record Complete</v>
      </c>
      <c r="AR1162" s="36"/>
      <c r="AS1162" s="5" t="str">
        <f t="shared" si="50"/>
        <v/>
      </c>
      <c r="AT1162" t="s">
        <v>17200</v>
      </c>
    </row>
    <row r="1163" spans="1:46" ht="15.75" thickBot="1" x14ac:dyDescent="0.3">
      <c r="A1163" s="29" t="s">
        <v>689</v>
      </c>
      <c r="B1163" s="31">
        <v>6037</v>
      </c>
      <c r="C1163" s="31" t="s">
        <v>213</v>
      </c>
      <c r="D1163" s="31" t="s">
        <v>449</v>
      </c>
      <c r="E1163" s="51" t="str">
        <f ca="1">IF(ISERROR(INDIRECT(CONCATENATE("FIPs_codes!",ADDRESS((MATCH($D1163,INDIRECT($C1163),0)+MATCH($C1163,FIPs_codes!$G$1:$G$3296,0)-1),COLUMN(FIPs_codes!A1161))))),"",INDIRECT(CONCATENATE("FIPs_codes!",ADDRESS((MATCH($D1163,INDIRECT($C1163),0)+MATCH($C1163,FIPs_codes!$G$1:$G$3296,0)-1),COLUMN(FIPs_codes!A1161)))))</f>
        <v>40153</v>
      </c>
      <c r="F1163" s="51">
        <f ca="1">IF(ISERROR(INDIRECT(CONCATENATE("FIPs_codes!",ADDRESS((MATCH($D1163,INDIRECT($C1163),0)+MATCH($C1163,FIPs_codes!$G$1:$G$3296,0)-1),COLUMN(FIPs_codes!C1161))))),"",INDIRECT(CONCATENATE("FIPs_codes!",ADDRESS((MATCH($D1163,INDIRECT($C1163),0)+MATCH($C1163,FIPs_codes!$G$1:$G$3296,0)-1),COLUMN(FIPs_codes!C1161)))))</f>
        <v>6</v>
      </c>
      <c r="G1163" s="33" t="s">
        <v>216</v>
      </c>
      <c r="H1163" s="33" t="s">
        <v>217</v>
      </c>
      <c r="I1163" s="35" t="s">
        <v>690</v>
      </c>
      <c r="J1163" s="37" t="s">
        <v>219</v>
      </c>
      <c r="K1163" s="31" t="s">
        <v>78</v>
      </c>
      <c r="L1163" s="31" t="s">
        <v>220</v>
      </c>
      <c r="M1163" s="31" t="s">
        <v>57</v>
      </c>
      <c r="N1163" s="39" t="s">
        <v>251</v>
      </c>
      <c r="O1163" s="39">
        <v>2006</v>
      </c>
      <c r="P1163" s="39" t="s">
        <v>252</v>
      </c>
      <c r="Q1163" s="240">
        <v>1340</v>
      </c>
      <c r="R1163" s="31" t="s">
        <v>245</v>
      </c>
      <c r="S1163" s="41" t="s">
        <v>60</v>
      </c>
      <c r="T1163" s="29" t="s">
        <v>263</v>
      </c>
      <c r="U1163" s="31" t="s">
        <v>134</v>
      </c>
      <c r="V1163" s="39" t="s">
        <v>254</v>
      </c>
      <c r="W1163" s="43" t="s">
        <v>225</v>
      </c>
      <c r="X1163" s="43" t="s">
        <v>65</v>
      </c>
      <c r="Y1163" s="43">
        <v>40466</v>
      </c>
      <c r="Z1163" s="31">
        <v>86</v>
      </c>
      <c r="AA1163" s="240">
        <v>854</v>
      </c>
      <c r="AB1163" s="31" t="s">
        <v>66</v>
      </c>
      <c r="AC1163" s="240">
        <v>112506</v>
      </c>
      <c r="AD1163" s="31" t="s">
        <v>262</v>
      </c>
      <c r="AE1163" s="39" t="s">
        <v>255</v>
      </c>
      <c r="AF1163" s="39" t="s">
        <v>236</v>
      </c>
      <c r="AG1163" s="31" t="s">
        <v>229</v>
      </c>
      <c r="AH1163" s="31">
        <v>50.17</v>
      </c>
      <c r="AI1163" s="31">
        <v>244.38</v>
      </c>
      <c r="AJ1163" s="31">
        <v>294.55</v>
      </c>
      <c r="AK1163" s="39">
        <v>8.9700000000000006</v>
      </c>
      <c r="AL1163" s="26">
        <v>0.17032761840095059</v>
      </c>
      <c r="AM1163" s="37" t="s">
        <v>230</v>
      </c>
      <c r="AN1163" s="31" t="s">
        <v>231</v>
      </c>
      <c r="AO1163" s="31" t="s">
        <v>232</v>
      </c>
      <c r="AP1163" s="63" t="s">
        <v>16963</v>
      </c>
      <c r="AQ1163" s="27" t="str">
        <f t="shared" si="49"/>
        <v>Record Complete</v>
      </c>
      <c r="AR1163" s="35"/>
      <c r="AS1163" s="5" t="str">
        <f t="shared" si="50"/>
        <v/>
      </c>
      <c r="AT1163" t="s">
        <v>17200</v>
      </c>
    </row>
    <row r="1164" spans="1:46" ht="15.75" thickBot="1" x14ac:dyDescent="0.3">
      <c r="A1164" s="30" t="s">
        <v>689</v>
      </c>
      <c r="B1164" s="32">
        <v>6037</v>
      </c>
      <c r="C1164" s="32" t="s">
        <v>213</v>
      </c>
      <c r="D1164" s="32" t="s">
        <v>449</v>
      </c>
      <c r="E1164" s="51" t="str">
        <f ca="1">IF(ISERROR(INDIRECT(CONCATENATE("FIPs_codes!",ADDRESS((MATCH($D1164,INDIRECT($C1164),0)+MATCH($C1164,FIPs_codes!$G$1:$G$3296,0)-1),COLUMN(FIPs_codes!A1162))))),"",INDIRECT(CONCATENATE("FIPs_codes!",ADDRESS((MATCH($D1164,INDIRECT($C1164),0)+MATCH($C1164,FIPs_codes!$G$1:$G$3296,0)-1),COLUMN(FIPs_codes!A1162)))))</f>
        <v>40153</v>
      </c>
      <c r="F1164" s="51">
        <f ca="1">IF(ISERROR(INDIRECT(CONCATENATE("FIPs_codes!",ADDRESS((MATCH($D1164,INDIRECT($C1164),0)+MATCH($C1164,FIPs_codes!$G$1:$G$3296,0)-1),COLUMN(FIPs_codes!C1162))))),"",INDIRECT(CONCATENATE("FIPs_codes!",ADDRESS((MATCH($D1164,INDIRECT($C1164),0)+MATCH($C1164,FIPs_codes!$G$1:$G$3296,0)-1),COLUMN(FIPs_codes!C1162)))))</f>
        <v>6</v>
      </c>
      <c r="G1164" s="34" t="s">
        <v>216</v>
      </c>
      <c r="H1164" s="34" t="s">
        <v>217</v>
      </c>
      <c r="I1164" s="36" t="s">
        <v>690</v>
      </c>
      <c r="J1164" s="38" t="s">
        <v>219</v>
      </c>
      <c r="K1164" s="32" t="s">
        <v>78</v>
      </c>
      <c r="L1164" s="32" t="s">
        <v>220</v>
      </c>
      <c r="M1164" s="32" t="s">
        <v>57</v>
      </c>
      <c r="N1164" s="40" t="s">
        <v>251</v>
      </c>
      <c r="O1164" s="40">
        <v>2006</v>
      </c>
      <c r="P1164" s="40" t="s">
        <v>285</v>
      </c>
      <c r="Q1164" s="125">
        <v>1340</v>
      </c>
      <c r="R1164" s="32" t="s">
        <v>245</v>
      </c>
      <c r="S1164" s="42" t="s">
        <v>60</v>
      </c>
      <c r="T1164" s="30" t="s">
        <v>263</v>
      </c>
      <c r="U1164" s="32" t="s">
        <v>134</v>
      </c>
      <c r="V1164" s="40" t="s">
        <v>254</v>
      </c>
      <c r="W1164" s="44" t="s">
        <v>225</v>
      </c>
      <c r="X1164" s="44" t="s">
        <v>65</v>
      </c>
      <c r="Y1164" s="44">
        <v>40469</v>
      </c>
      <c r="Z1164" s="32">
        <v>100</v>
      </c>
      <c r="AA1164" s="125">
        <v>854</v>
      </c>
      <c r="AB1164" s="32" t="s">
        <v>66</v>
      </c>
      <c r="AC1164" s="125">
        <v>137374</v>
      </c>
      <c r="AD1164" s="32" t="s">
        <v>262</v>
      </c>
      <c r="AE1164" s="40" t="s">
        <v>255</v>
      </c>
      <c r="AF1164" s="40" t="s">
        <v>236</v>
      </c>
      <c r="AG1164" s="32" t="s">
        <v>229</v>
      </c>
      <c r="AH1164" s="32">
        <v>26.45</v>
      </c>
      <c r="AI1164" s="32">
        <v>101.79</v>
      </c>
      <c r="AJ1164" s="32">
        <v>128.24</v>
      </c>
      <c r="AK1164" s="40">
        <v>12.12</v>
      </c>
      <c r="AL1164" s="26">
        <v>0.20625389893948845</v>
      </c>
      <c r="AM1164" s="38" t="s">
        <v>230</v>
      </c>
      <c r="AN1164" s="32" t="s">
        <v>231</v>
      </c>
      <c r="AO1164" s="32" t="s">
        <v>232</v>
      </c>
      <c r="AP1164" s="63" t="s">
        <v>16963</v>
      </c>
      <c r="AQ1164" s="27" t="str">
        <f t="shared" si="49"/>
        <v>Record Complete</v>
      </c>
      <c r="AR1164" s="36"/>
      <c r="AS1164" s="5" t="str">
        <f t="shared" si="50"/>
        <v/>
      </c>
      <c r="AT1164" t="s">
        <v>17200</v>
      </c>
    </row>
    <row r="1165" spans="1:46" ht="15.75" thickBot="1" x14ac:dyDescent="0.3">
      <c r="A1165" s="48" t="s">
        <v>689</v>
      </c>
      <c r="B1165" s="50">
        <v>6037</v>
      </c>
      <c r="C1165" s="50" t="s">
        <v>213</v>
      </c>
      <c r="D1165" s="50" t="s">
        <v>449</v>
      </c>
      <c r="E1165" s="51" t="str">
        <f ca="1">IF(ISERROR(INDIRECT(CONCATENATE("FIPs_codes!",ADDRESS((MATCH($D1165,INDIRECT($C1165),0)+MATCH($C1165,FIPs_codes!$G$1:$G$3296,0)-1),COLUMN(FIPs_codes!A1163))))),"",INDIRECT(CONCATENATE("FIPs_codes!",ADDRESS((MATCH($D1165,INDIRECT($C1165),0)+MATCH($C1165,FIPs_codes!$G$1:$G$3296,0)-1),COLUMN(FIPs_codes!A1163)))))</f>
        <v>40153</v>
      </c>
      <c r="F1165" s="51">
        <f ca="1">IF(ISERROR(INDIRECT(CONCATENATE("FIPs_codes!",ADDRESS((MATCH($D1165,INDIRECT($C1165),0)+MATCH($C1165,FIPs_codes!$G$1:$G$3296,0)-1),COLUMN(FIPs_codes!C1163))))),"",INDIRECT(CONCATENATE("FIPs_codes!",ADDRESS((MATCH($D1165,INDIRECT($C1165),0)+MATCH($C1165,FIPs_codes!$G$1:$G$3296,0)-1),COLUMN(FIPs_codes!C1163)))))</f>
        <v>6</v>
      </c>
      <c r="G1165" s="52" t="s">
        <v>216</v>
      </c>
      <c r="H1165" s="52" t="s">
        <v>217</v>
      </c>
      <c r="I1165" s="54" t="s">
        <v>690</v>
      </c>
      <c r="J1165" s="56" t="s">
        <v>219</v>
      </c>
      <c r="K1165" s="50" t="s">
        <v>78</v>
      </c>
      <c r="L1165" s="50" t="s">
        <v>220</v>
      </c>
      <c r="M1165" s="50" t="s">
        <v>57</v>
      </c>
      <c r="N1165" s="58" t="s">
        <v>251</v>
      </c>
      <c r="O1165" s="58">
        <v>2006</v>
      </c>
      <c r="P1165" s="58" t="s">
        <v>285</v>
      </c>
      <c r="Q1165" s="126">
        <v>1340</v>
      </c>
      <c r="R1165" s="50" t="s">
        <v>245</v>
      </c>
      <c r="S1165" s="60" t="s">
        <v>60</v>
      </c>
      <c r="T1165" s="48" t="s">
        <v>263</v>
      </c>
      <c r="U1165" s="50" t="s">
        <v>134</v>
      </c>
      <c r="V1165" s="58" t="s">
        <v>254</v>
      </c>
      <c r="W1165" s="62" t="s">
        <v>225</v>
      </c>
      <c r="X1165" s="62" t="s">
        <v>65</v>
      </c>
      <c r="Y1165" s="62">
        <v>40469</v>
      </c>
      <c r="Z1165" s="50">
        <v>100</v>
      </c>
      <c r="AA1165" s="126">
        <v>854</v>
      </c>
      <c r="AB1165" s="50" t="s">
        <v>66</v>
      </c>
      <c r="AC1165" s="126">
        <v>137374</v>
      </c>
      <c r="AD1165" s="50" t="s">
        <v>262</v>
      </c>
      <c r="AE1165" s="58" t="s">
        <v>255</v>
      </c>
      <c r="AF1165" s="58" t="s">
        <v>236</v>
      </c>
      <c r="AG1165" s="50" t="s">
        <v>229</v>
      </c>
      <c r="AH1165" s="50">
        <v>25.74</v>
      </c>
      <c r="AI1165" s="50">
        <v>108.43</v>
      </c>
      <c r="AJ1165" s="50">
        <v>134.17000000000002</v>
      </c>
      <c r="AK1165" s="58">
        <v>12.3</v>
      </c>
      <c r="AL1165" s="26">
        <v>0.19184616531266299</v>
      </c>
      <c r="AM1165" s="56" t="s">
        <v>230</v>
      </c>
      <c r="AN1165" s="50" t="s">
        <v>231</v>
      </c>
      <c r="AO1165" s="50" t="s">
        <v>232</v>
      </c>
      <c r="AP1165" s="63" t="s">
        <v>16963</v>
      </c>
      <c r="AQ1165" s="27" t="str">
        <f t="shared" si="49"/>
        <v>Record Complete</v>
      </c>
      <c r="AR1165" s="54"/>
      <c r="AS1165" s="5" t="str">
        <f t="shared" si="50"/>
        <v/>
      </c>
      <c r="AT1165" t="s">
        <v>17200</v>
      </c>
    </row>
    <row r="1166" spans="1:46" ht="15.75" thickBot="1" x14ac:dyDescent="0.3">
      <c r="A1166" s="47" t="s">
        <v>689</v>
      </c>
      <c r="B1166" s="49">
        <v>6037</v>
      </c>
      <c r="C1166" s="49" t="s">
        <v>213</v>
      </c>
      <c r="D1166" s="49" t="s">
        <v>449</v>
      </c>
      <c r="E1166" s="51" t="str">
        <f ca="1">IF(ISERROR(INDIRECT(CONCATENATE("FIPs_codes!",ADDRESS((MATCH($D1166,INDIRECT($C1166),0)+MATCH($C1166,FIPs_codes!$G$1:$G$3296,0)-1),COLUMN(FIPs_codes!A1164))))),"",INDIRECT(CONCATENATE("FIPs_codes!",ADDRESS((MATCH($D1166,INDIRECT($C1166),0)+MATCH($C1166,FIPs_codes!$G$1:$G$3296,0)-1),COLUMN(FIPs_codes!A1164)))))</f>
        <v>40153</v>
      </c>
      <c r="F1166" s="51">
        <f ca="1">IF(ISERROR(INDIRECT(CONCATENATE("FIPs_codes!",ADDRESS((MATCH($D1166,INDIRECT($C1166),0)+MATCH($C1166,FIPs_codes!$G$1:$G$3296,0)-1),COLUMN(FIPs_codes!C1164))))),"",INDIRECT(CONCATENATE("FIPs_codes!",ADDRESS((MATCH($D1166,INDIRECT($C1166),0)+MATCH($C1166,FIPs_codes!$G$1:$G$3296,0)-1),COLUMN(FIPs_codes!C1164)))))</f>
        <v>6</v>
      </c>
      <c r="G1166" s="51" t="s">
        <v>216</v>
      </c>
      <c r="H1166" s="51" t="s">
        <v>217</v>
      </c>
      <c r="I1166" s="53" t="s">
        <v>690</v>
      </c>
      <c r="J1166" s="55" t="s">
        <v>219</v>
      </c>
      <c r="K1166" s="49" t="s">
        <v>78</v>
      </c>
      <c r="L1166" s="49" t="s">
        <v>220</v>
      </c>
      <c r="M1166" s="49" t="s">
        <v>57</v>
      </c>
      <c r="N1166" s="57" t="s">
        <v>251</v>
      </c>
      <c r="O1166" s="57">
        <v>2006</v>
      </c>
      <c r="P1166" s="57" t="s">
        <v>285</v>
      </c>
      <c r="Q1166" s="128">
        <v>1340</v>
      </c>
      <c r="R1166" s="49" t="s">
        <v>245</v>
      </c>
      <c r="S1166" s="59" t="s">
        <v>60</v>
      </c>
      <c r="T1166" s="47" t="s">
        <v>263</v>
      </c>
      <c r="U1166" s="49" t="s">
        <v>134</v>
      </c>
      <c r="V1166" s="57" t="s">
        <v>254</v>
      </c>
      <c r="W1166" s="61" t="s">
        <v>225</v>
      </c>
      <c r="X1166" s="61" t="s">
        <v>65</v>
      </c>
      <c r="Y1166" s="61">
        <v>40469</v>
      </c>
      <c r="Z1166" s="49">
        <v>100</v>
      </c>
      <c r="AA1166" s="128">
        <v>854</v>
      </c>
      <c r="AB1166" s="49" t="s">
        <v>66</v>
      </c>
      <c r="AC1166" s="128">
        <v>137374</v>
      </c>
      <c r="AD1166" s="49" t="s">
        <v>262</v>
      </c>
      <c r="AE1166" s="57" t="s">
        <v>255</v>
      </c>
      <c r="AF1166" s="57" t="s">
        <v>236</v>
      </c>
      <c r="AG1166" s="49" t="s">
        <v>229</v>
      </c>
      <c r="AH1166" s="49">
        <v>26.56</v>
      </c>
      <c r="AI1166" s="49">
        <v>111.56</v>
      </c>
      <c r="AJ1166" s="49">
        <v>138.12</v>
      </c>
      <c r="AK1166" s="57">
        <v>12.72</v>
      </c>
      <c r="AL1166" s="26">
        <v>0.19229655372140167</v>
      </c>
      <c r="AM1166" s="55" t="s">
        <v>230</v>
      </c>
      <c r="AN1166" s="49" t="s">
        <v>231</v>
      </c>
      <c r="AO1166" s="49" t="s">
        <v>232</v>
      </c>
      <c r="AP1166" s="63" t="s">
        <v>16963</v>
      </c>
      <c r="AQ1166" s="27" t="str">
        <f t="shared" si="49"/>
        <v>Record Complete</v>
      </c>
      <c r="AR1166" s="53"/>
      <c r="AS1166" s="5" t="str">
        <f t="shared" si="50"/>
        <v/>
      </c>
      <c r="AT1166" t="s">
        <v>17200</v>
      </c>
    </row>
    <row r="1167" spans="1:46" ht="15.75" thickBot="1" x14ac:dyDescent="0.3">
      <c r="A1167" s="29" t="s">
        <v>689</v>
      </c>
      <c r="B1167" s="31">
        <v>6037</v>
      </c>
      <c r="C1167" s="31" t="s">
        <v>213</v>
      </c>
      <c r="D1167" s="31" t="s">
        <v>449</v>
      </c>
      <c r="E1167" s="51" t="str">
        <f ca="1">IF(ISERROR(INDIRECT(CONCATENATE("FIPs_codes!",ADDRESS((MATCH($D1167,INDIRECT($C1167),0)+MATCH($C1167,FIPs_codes!$G$1:$G$3296,0)-1),COLUMN(FIPs_codes!A1165))))),"",INDIRECT(CONCATENATE("FIPs_codes!",ADDRESS((MATCH($D1167,INDIRECT($C1167),0)+MATCH($C1167,FIPs_codes!$G$1:$G$3296,0)-1),COLUMN(FIPs_codes!A1165)))))</f>
        <v>40153</v>
      </c>
      <c r="F1167" s="51">
        <f ca="1">IF(ISERROR(INDIRECT(CONCATENATE("FIPs_codes!",ADDRESS((MATCH($D1167,INDIRECT($C1167),0)+MATCH($C1167,FIPs_codes!$G$1:$G$3296,0)-1),COLUMN(FIPs_codes!C1165))))),"",INDIRECT(CONCATENATE("FIPs_codes!",ADDRESS((MATCH($D1167,INDIRECT($C1167),0)+MATCH($C1167,FIPs_codes!$G$1:$G$3296,0)-1),COLUMN(FIPs_codes!C1165)))))</f>
        <v>6</v>
      </c>
      <c r="G1167" s="33" t="s">
        <v>216</v>
      </c>
      <c r="H1167" s="33" t="s">
        <v>217</v>
      </c>
      <c r="I1167" s="35" t="s">
        <v>690</v>
      </c>
      <c r="J1167" s="37" t="s">
        <v>219</v>
      </c>
      <c r="K1167" s="31" t="s">
        <v>78</v>
      </c>
      <c r="L1167" s="31" t="s">
        <v>220</v>
      </c>
      <c r="M1167" s="31" t="s">
        <v>57</v>
      </c>
      <c r="N1167" s="39" t="s">
        <v>251</v>
      </c>
      <c r="O1167" s="39">
        <v>2006</v>
      </c>
      <c r="P1167" s="39" t="s">
        <v>288</v>
      </c>
      <c r="Q1167" s="240">
        <v>1340</v>
      </c>
      <c r="R1167" s="31" t="s">
        <v>245</v>
      </c>
      <c r="S1167" s="41" t="s">
        <v>60</v>
      </c>
      <c r="T1167" s="29" t="s">
        <v>263</v>
      </c>
      <c r="U1167" s="31" t="s">
        <v>134</v>
      </c>
      <c r="V1167" s="39" t="s">
        <v>254</v>
      </c>
      <c r="W1167" s="43" t="s">
        <v>225</v>
      </c>
      <c r="X1167" s="43" t="s">
        <v>65</v>
      </c>
      <c r="Y1167" s="43">
        <v>40515</v>
      </c>
      <c r="Z1167" s="31">
        <v>97</v>
      </c>
      <c r="AA1167" s="240">
        <v>854</v>
      </c>
      <c r="AB1167" s="31" t="s">
        <v>66</v>
      </c>
      <c r="AC1167" s="240">
        <v>248649</v>
      </c>
      <c r="AD1167" s="31" t="s">
        <v>262</v>
      </c>
      <c r="AE1167" s="39" t="s">
        <v>255</v>
      </c>
      <c r="AF1167" s="39" t="s">
        <v>236</v>
      </c>
      <c r="AG1167" s="31" t="s">
        <v>229</v>
      </c>
      <c r="AH1167" s="31">
        <v>7.72</v>
      </c>
      <c r="AI1167" s="31">
        <v>58.13</v>
      </c>
      <c r="AJ1167" s="31">
        <v>65.850000000000009</v>
      </c>
      <c r="AK1167" s="39">
        <v>12.23</v>
      </c>
      <c r="AL1167" s="26">
        <v>0.11723614274867121</v>
      </c>
      <c r="AM1167" s="37" t="s">
        <v>230</v>
      </c>
      <c r="AN1167" s="31" t="s">
        <v>231</v>
      </c>
      <c r="AO1167" s="31" t="s">
        <v>232</v>
      </c>
      <c r="AP1167" s="63" t="s">
        <v>16963</v>
      </c>
      <c r="AQ1167" s="27" t="str">
        <f t="shared" si="49"/>
        <v>Record Complete</v>
      </c>
      <c r="AR1167" s="35"/>
      <c r="AS1167" s="5" t="str">
        <f t="shared" si="50"/>
        <v/>
      </c>
      <c r="AT1167" t="s">
        <v>17200</v>
      </c>
    </row>
    <row r="1168" spans="1:46" ht="15.75" thickBot="1" x14ac:dyDescent="0.3">
      <c r="A1168" s="29" t="s">
        <v>689</v>
      </c>
      <c r="B1168" s="31">
        <v>6037</v>
      </c>
      <c r="C1168" s="31" t="s">
        <v>213</v>
      </c>
      <c r="D1168" s="31" t="s">
        <v>449</v>
      </c>
      <c r="E1168" s="51" t="str">
        <f ca="1">IF(ISERROR(INDIRECT(CONCATENATE("FIPs_codes!",ADDRESS((MATCH($D1168,INDIRECT($C1168),0)+MATCH($C1168,FIPs_codes!$G$1:$G$3296,0)-1),COLUMN(FIPs_codes!A1166))))),"",INDIRECT(CONCATENATE("FIPs_codes!",ADDRESS((MATCH($D1168,INDIRECT($C1168),0)+MATCH($C1168,FIPs_codes!$G$1:$G$3296,0)-1),COLUMN(FIPs_codes!A1166)))))</f>
        <v>40153</v>
      </c>
      <c r="F1168" s="51">
        <f ca="1">IF(ISERROR(INDIRECT(CONCATENATE("FIPs_codes!",ADDRESS((MATCH($D1168,INDIRECT($C1168),0)+MATCH($C1168,FIPs_codes!$G$1:$G$3296,0)-1),COLUMN(FIPs_codes!C1166))))),"",INDIRECT(CONCATENATE("FIPs_codes!",ADDRESS((MATCH($D1168,INDIRECT($C1168),0)+MATCH($C1168,FIPs_codes!$G$1:$G$3296,0)-1),COLUMN(FIPs_codes!C1166)))))</f>
        <v>6</v>
      </c>
      <c r="G1168" s="33" t="s">
        <v>216</v>
      </c>
      <c r="H1168" s="33" t="s">
        <v>217</v>
      </c>
      <c r="I1168" s="35" t="s">
        <v>690</v>
      </c>
      <c r="J1168" s="37" t="s">
        <v>219</v>
      </c>
      <c r="K1168" s="31" t="s">
        <v>78</v>
      </c>
      <c r="L1168" s="31" t="s">
        <v>220</v>
      </c>
      <c r="M1168" s="31" t="s">
        <v>57</v>
      </c>
      <c r="N1168" s="39" t="s">
        <v>251</v>
      </c>
      <c r="O1168" s="39">
        <v>2006</v>
      </c>
      <c r="P1168" s="39" t="s">
        <v>288</v>
      </c>
      <c r="Q1168" s="240">
        <v>1340</v>
      </c>
      <c r="R1168" s="31" t="s">
        <v>245</v>
      </c>
      <c r="S1168" s="41" t="s">
        <v>60</v>
      </c>
      <c r="T1168" s="29" t="s">
        <v>263</v>
      </c>
      <c r="U1168" s="31" t="s">
        <v>134</v>
      </c>
      <c r="V1168" s="39" t="s">
        <v>254</v>
      </c>
      <c r="W1168" s="43" t="s">
        <v>225</v>
      </c>
      <c r="X1168" s="43" t="s">
        <v>65</v>
      </c>
      <c r="Y1168" s="43">
        <v>40515</v>
      </c>
      <c r="Z1168" s="31">
        <v>97</v>
      </c>
      <c r="AA1168" s="240">
        <v>854</v>
      </c>
      <c r="AB1168" s="31" t="s">
        <v>66</v>
      </c>
      <c r="AC1168" s="240">
        <v>248649</v>
      </c>
      <c r="AD1168" s="31" t="s">
        <v>262</v>
      </c>
      <c r="AE1168" s="39" t="s">
        <v>255</v>
      </c>
      <c r="AF1168" s="39" t="s">
        <v>236</v>
      </c>
      <c r="AG1168" s="31" t="s">
        <v>229</v>
      </c>
      <c r="AH1168" s="31">
        <v>7.87</v>
      </c>
      <c r="AI1168" s="31">
        <v>58.05</v>
      </c>
      <c r="AJ1168" s="31">
        <v>65.92</v>
      </c>
      <c r="AK1168" s="39">
        <v>12.44</v>
      </c>
      <c r="AL1168" s="26">
        <v>0.11938713592233009</v>
      </c>
      <c r="AM1168" s="37" t="s">
        <v>230</v>
      </c>
      <c r="AN1168" s="31" t="s">
        <v>231</v>
      </c>
      <c r="AO1168" s="31" t="s">
        <v>232</v>
      </c>
      <c r="AP1168" s="63" t="s">
        <v>16963</v>
      </c>
      <c r="AQ1168" s="27" t="str">
        <f t="shared" si="49"/>
        <v>Record Complete</v>
      </c>
      <c r="AR1168" s="35"/>
      <c r="AS1168" s="5" t="str">
        <f t="shared" si="50"/>
        <v/>
      </c>
      <c r="AT1168" t="s">
        <v>17200</v>
      </c>
    </row>
    <row r="1169" spans="1:46" ht="15.75" thickBot="1" x14ac:dyDescent="0.3">
      <c r="A1169" s="30" t="s">
        <v>689</v>
      </c>
      <c r="B1169" s="32">
        <v>6037</v>
      </c>
      <c r="C1169" s="32" t="s">
        <v>213</v>
      </c>
      <c r="D1169" s="32" t="s">
        <v>449</v>
      </c>
      <c r="E1169" s="51" t="str">
        <f ca="1">IF(ISERROR(INDIRECT(CONCATENATE("FIPs_codes!",ADDRESS((MATCH($D1169,INDIRECT($C1169),0)+MATCH($C1169,FIPs_codes!$G$1:$G$3296,0)-1),COLUMN(FIPs_codes!A1167))))),"",INDIRECT(CONCATENATE("FIPs_codes!",ADDRESS((MATCH($D1169,INDIRECT($C1169),0)+MATCH($C1169,FIPs_codes!$G$1:$G$3296,0)-1),COLUMN(FIPs_codes!A1167)))))</f>
        <v>40153</v>
      </c>
      <c r="F1169" s="51">
        <f ca="1">IF(ISERROR(INDIRECT(CONCATENATE("FIPs_codes!",ADDRESS((MATCH($D1169,INDIRECT($C1169),0)+MATCH($C1169,FIPs_codes!$G$1:$G$3296,0)-1),COLUMN(FIPs_codes!C1167))))),"",INDIRECT(CONCATENATE("FIPs_codes!",ADDRESS((MATCH($D1169,INDIRECT($C1169),0)+MATCH($C1169,FIPs_codes!$G$1:$G$3296,0)-1),COLUMN(FIPs_codes!C1167)))))</f>
        <v>6</v>
      </c>
      <c r="G1169" s="34" t="s">
        <v>216</v>
      </c>
      <c r="H1169" s="34" t="s">
        <v>217</v>
      </c>
      <c r="I1169" s="36" t="s">
        <v>690</v>
      </c>
      <c r="J1169" s="38" t="s">
        <v>219</v>
      </c>
      <c r="K1169" s="32" t="s">
        <v>78</v>
      </c>
      <c r="L1169" s="32" t="s">
        <v>220</v>
      </c>
      <c r="M1169" s="32" t="s">
        <v>57</v>
      </c>
      <c r="N1169" s="40" t="s">
        <v>251</v>
      </c>
      <c r="O1169" s="40">
        <v>2006</v>
      </c>
      <c r="P1169" s="40" t="s">
        <v>288</v>
      </c>
      <c r="Q1169" s="125">
        <v>1340</v>
      </c>
      <c r="R1169" s="32" t="s">
        <v>245</v>
      </c>
      <c r="S1169" s="42" t="s">
        <v>60</v>
      </c>
      <c r="T1169" s="30" t="s">
        <v>263</v>
      </c>
      <c r="U1169" s="32" t="s">
        <v>134</v>
      </c>
      <c r="V1169" s="40" t="s">
        <v>254</v>
      </c>
      <c r="W1169" s="44" t="s">
        <v>225</v>
      </c>
      <c r="X1169" s="44" t="s">
        <v>65</v>
      </c>
      <c r="Y1169" s="44">
        <v>40515</v>
      </c>
      <c r="Z1169" s="32">
        <v>97</v>
      </c>
      <c r="AA1169" s="125">
        <v>854</v>
      </c>
      <c r="AB1169" s="32" t="s">
        <v>66</v>
      </c>
      <c r="AC1169" s="125">
        <v>248649</v>
      </c>
      <c r="AD1169" s="32" t="s">
        <v>262</v>
      </c>
      <c r="AE1169" s="40" t="s">
        <v>255</v>
      </c>
      <c r="AF1169" s="40" t="s">
        <v>236</v>
      </c>
      <c r="AG1169" s="32" t="s">
        <v>229</v>
      </c>
      <c r="AH1169" s="32">
        <v>8</v>
      </c>
      <c r="AI1169" s="32">
        <v>59.52</v>
      </c>
      <c r="AJ1169" s="32">
        <v>67.52000000000001</v>
      </c>
      <c r="AK1169" s="40">
        <v>12.31</v>
      </c>
      <c r="AL1169" s="150">
        <v>0.11848341232227487</v>
      </c>
      <c r="AM1169" s="38" t="s">
        <v>230</v>
      </c>
      <c r="AN1169" s="32" t="s">
        <v>231</v>
      </c>
      <c r="AO1169" s="32" t="s">
        <v>232</v>
      </c>
      <c r="AP1169" s="63" t="s">
        <v>16963</v>
      </c>
      <c r="AQ1169" s="27" t="str">
        <f t="shared" si="49"/>
        <v>Record Complete</v>
      </c>
      <c r="AR1169" s="36"/>
      <c r="AS1169" s="5" t="str">
        <f t="shared" si="50"/>
        <v/>
      </c>
      <c r="AT1169" t="s">
        <v>17200</v>
      </c>
    </row>
    <row r="1170" spans="1:46" ht="15.75" thickBot="1" x14ac:dyDescent="0.3">
      <c r="A1170" s="29" t="s">
        <v>691</v>
      </c>
      <c r="B1170" s="31">
        <v>90</v>
      </c>
      <c r="C1170" s="31" t="s">
        <v>213</v>
      </c>
      <c r="D1170" s="31" t="s">
        <v>300</v>
      </c>
      <c r="E1170" s="51" t="str">
        <f ca="1">IF(ISERROR(INDIRECT(CONCATENATE("FIPs_codes!",ADDRESS((MATCH($D1170,INDIRECT($C1170),0)+MATCH($C1170,FIPs_codes!$G$1:$G$3296,0)-1),COLUMN(FIPs_codes!A1168))))),"",INDIRECT(CONCATENATE("FIPs_codes!",ADDRESS((MATCH($D1170,INDIRECT($C1170),0)+MATCH($C1170,FIPs_codes!$G$1:$G$3296,0)-1),COLUMN(FIPs_codes!A1168)))))</f>
        <v>40009</v>
      </c>
      <c r="F1170" s="51">
        <f ca="1">IF(ISERROR(INDIRECT(CONCATENATE("FIPs_codes!",ADDRESS((MATCH($D1170,INDIRECT($C1170),0)+MATCH($C1170,FIPs_codes!$G$1:$G$3296,0)-1),COLUMN(FIPs_codes!C1168))))),"",INDIRECT(CONCATENATE("FIPs_codes!",ADDRESS((MATCH($D1170,INDIRECT($C1170),0)+MATCH($C1170,FIPs_codes!$G$1:$G$3296,0)-1),COLUMN(FIPs_codes!C1168)))))</f>
        <v>6</v>
      </c>
      <c r="G1170" s="33" t="s">
        <v>216</v>
      </c>
      <c r="H1170" s="33" t="s">
        <v>217</v>
      </c>
      <c r="I1170" s="35" t="s">
        <v>692</v>
      </c>
      <c r="J1170" s="37" t="s">
        <v>219</v>
      </c>
      <c r="K1170" s="31" t="s">
        <v>78</v>
      </c>
      <c r="L1170" s="31" t="s">
        <v>220</v>
      </c>
      <c r="M1170" s="31" t="s">
        <v>57</v>
      </c>
      <c r="N1170" s="39" t="s">
        <v>242</v>
      </c>
      <c r="O1170" s="39">
        <v>2000</v>
      </c>
      <c r="P1170" s="39" t="s">
        <v>288</v>
      </c>
      <c r="Q1170" s="240">
        <v>1085</v>
      </c>
      <c r="R1170" s="31" t="s">
        <v>60</v>
      </c>
      <c r="S1170" s="41" t="s">
        <v>60</v>
      </c>
      <c r="T1170" s="29" t="s">
        <v>306</v>
      </c>
      <c r="U1170" s="31" t="s">
        <v>134</v>
      </c>
      <c r="V1170" s="39" t="s">
        <v>308</v>
      </c>
      <c r="W1170" s="43" t="s">
        <v>225</v>
      </c>
      <c r="X1170" s="43" t="s">
        <v>65</v>
      </c>
      <c r="Y1170" s="274">
        <v>40862</v>
      </c>
      <c r="Z1170" s="31">
        <v>58</v>
      </c>
      <c r="AA1170" s="240">
        <v>909</v>
      </c>
      <c r="AB1170" s="31" t="s">
        <v>66</v>
      </c>
      <c r="AC1170" s="240">
        <v>71861.3</v>
      </c>
      <c r="AD1170" s="31" t="s">
        <v>309</v>
      </c>
      <c r="AE1170" s="39" t="s">
        <v>255</v>
      </c>
      <c r="AF1170" s="39" t="s">
        <v>236</v>
      </c>
      <c r="AG1170" s="31" t="s">
        <v>229</v>
      </c>
      <c r="AH1170" s="31">
        <v>54.3</v>
      </c>
      <c r="AI1170" s="31">
        <v>103.7</v>
      </c>
      <c r="AJ1170" s="31">
        <v>158</v>
      </c>
      <c r="AK1170" s="39">
        <v>8</v>
      </c>
      <c r="AL1170" s="26">
        <v>0.34367088607594937</v>
      </c>
      <c r="AM1170" s="37" t="s">
        <v>230</v>
      </c>
      <c r="AN1170" s="31" t="s">
        <v>231</v>
      </c>
      <c r="AO1170" s="31" t="s">
        <v>232</v>
      </c>
      <c r="AP1170" s="63" t="s">
        <v>16963</v>
      </c>
      <c r="AQ1170" s="27" t="str">
        <f t="shared" si="49"/>
        <v>Record Complete</v>
      </c>
      <c r="AR1170" s="35"/>
      <c r="AS1170" s="5" t="str">
        <f t="shared" si="50"/>
        <v/>
      </c>
      <c r="AT1170" t="s">
        <v>17200</v>
      </c>
    </row>
    <row r="1171" spans="1:46" ht="15.75" thickBot="1" x14ac:dyDescent="0.3">
      <c r="A1171" s="30" t="s">
        <v>691</v>
      </c>
      <c r="B1171" s="32">
        <v>90</v>
      </c>
      <c r="C1171" s="32" t="s">
        <v>213</v>
      </c>
      <c r="D1171" s="32" t="s">
        <v>300</v>
      </c>
      <c r="E1171" s="51" t="str">
        <f ca="1">IF(ISERROR(INDIRECT(CONCATENATE("FIPs_codes!",ADDRESS((MATCH($D1171,INDIRECT($C1171),0)+MATCH($C1171,FIPs_codes!$G$1:$G$3296,0)-1),COLUMN(FIPs_codes!A1169))))),"",INDIRECT(CONCATENATE("FIPs_codes!",ADDRESS((MATCH($D1171,INDIRECT($C1171),0)+MATCH($C1171,FIPs_codes!$G$1:$G$3296,0)-1),COLUMN(FIPs_codes!A1169)))))</f>
        <v>40009</v>
      </c>
      <c r="F1171" s="51">
        <f ca="1">IF(ISERROR(INDIRECT(CONCATENATE("FIPs_codes!",ADDRESS((MATCH($D1171,INDIRECT($C1171),0)+MATCH($C1171,FIPs_codes!$G$1:$G$3296,0)-1),COLUMN(FIPs_codes!C1169))))),"",INDIRECT(CONCATENATE("FIPs_codes!",ADDRESS((MATCH($D1171,INDIRECT($C1171),0)+MATCH($C1171,FIPs_codes!$G$1:$G$3296,0)-1),COLUMN(FIPs_codes!C1169)))))</f>
        <v>6</v>
      </c>
      <c r="G1171" s="34" t="s">
        <v>216</v>
      </c>
      <c r="H1171" s="34" t="s">
        <v>217</v>
      </c>
      <c r="I1171" s="36" t="s">
        <v>692</v>
      </c>
      <c r="J1171" s="38" t="s">
        <v>219</v>
      </c>
      <c r="K1171" s="32" t="s">
        <v>78</v>
      </c>
      <c r="L1171" s="32" t="s">
        <v>220</v>
      </c>
      <c r="M1171" s="32" t="s">
        <v>57</v>
      </c>
      <c r="N1171" s="40" t="s">
        <v>242</v>
      </c>
      <c r="O1171" s="40">
        <v>2000</v>
      </c>
      <c r="P1171" s="40" t="s">
        <v>288</v>
      </c>
      <c r="Q1171" s="125">
        <v>1085</v>
      </c>
      <c r="R1171" s="32" t="s">
        <v>60</v>
      </c>
      <c r="S1171" s="42" t="s">
        <v>60</v>
      </c>
      <c r="T1171" s="30" t="s">
        <v>306</v>
      </c>
      <c r="U1171" s="32" t="s">
        <v>134</v>
      </c>
      <c r="V1171" s="40" t="s">
        <v>308</v>
      </c>
      <c r="W1171" s="44" t="s">
        <v>225</v>
      </c>
      <c r="X1171" s="44" t="s">
        <v>65</v>
      </c>
      <c r="Y1171" s="275">
        <v>40862</v>
      </c>
      <c r="Z1171" s="32">
        <v>58</v>
      </c>
      <c r="AA1171" s="125">
        <v>909</v>
      </c>
      <c r="AB1171" s="32" t="s">
        <v>66</v>
      </c>
      <c r="AC1171" s="125">
        <v>71861.3</v>
      </c>
      <c r="AD1171" s="32" t="s">
        <v>309</v>
      </c>
      <c r="AE1171" s="40" t="s">
        <v>255</v>
      </c>
      <c r="AF1171" s="40" t="s">
        <v>236</v>
      </c>
      <c r="AG1171" s="32" t="s">
        <v>229</v>
      </c>
      <c r="AH1171" s="32">
        <v>53.8</v>
      </c>
      <c r="AI1171" s="32">
        <v>115.9</v>
      </c>
      <c r="AJ1171" s="32">
        <v>169.7</v>
      </c>
      <c r="AK1171" s="40">
        <v>7.9</v>
      </c>
      <c r="AL1171" s="26">
        <v>0.31703005303476722</v>
      </c>
      <c r="AM1171" s="38" t="s">
        <v>230</v>
      </c>
      <c r="AN1171" s="32" t="s">
        <v>231</v>
      </c>
      <c r="AO1171" s="32" t="s">
        <v>232</v>
      </c>
      <c r="AP1171" s="63" t="s">
        <v>16963</v>
      </c>
      <c r="AQ1171" s="27" t="str">
        <f t="shared" si="49"/>
        <v>Record Complete</v>
      </c>
      <c r="AR1171" s="36"/>
      <c r="AS1171" s="5" t="str">
        <f t="shared" si="50"/>
        <v/>
      </c>
      <c r="AT1171" t="s">
        <v>17200</v>
      </c>
    </row>
    <row r="1172" spans="1:46" ht="15.75" thickBot="1" x14ac:dyDescent="0.3">
      <c r="A1172" s="48" t="s">
        <v>691</v>
      </c>
      <c r="B1172" s="50">
        <v>90</v>
      </c>
      <c r="C1172" s="50" t="s">
        <v>213</v>
      </c>
      <c r="D1172" s="50" t="s">
        <v>300</v>
      </c>
      <c r="E1172" s="51" t="str">
        <f ca="1">IF(ISERROR(INDIRECT(CONCATENATE("FIPs_codes!",ADDRESS((MATCH($D1172,INDIRECT($C1172),0)+MATCH($C1172,FIPs_codes!$G$1:$G$3296,0)-1),COLUMN(FIPs_codes!A1170))))),"",INDIRECT(CONCATENATE("FIPs_codes!",ADDRESS((MATCH($D1172,INDIRECT($C1172),0)+MATCH($C1172,FIPs_codes!$G$1:$G$3296,0)-1),COLUMN(FIPs_codes!A1170)))))</f>
        <v>40009</v>
      </c>
      <c r="F1172" s="51">
        <f ca="1">IF(ISERROR(INDIRECT(CONCATENATE("FIPs_codes!",ADDRESS((MATCH($D1172,INDIRECT($C1172),0)+MATCH($C1172,FIPs_codes!$G$1:$G$3296,0)-1),COLUMN(FIPs_codes!C1170))))),"",INDIRECT(CONCATENATE("FIPs_codes!",ADDRESS((MATCH($D1172,INDIRECT($C1172),0)+MATCH($C1172,FIPs_codes!$G$1:$G$3296,0)-1),COLUMN(FIPs_codes!C1170)))))</f>
        <v>6</v>
      </c>
      <c r="G1172" s="52" t="s">
        <v>216</v>
      </c>
      <c r="H1172" s="52" t="s">
        <v>217</v>
      </c>
      <c r="I1172" s="54" t="s">
        <v>692</v>
      </c>
      <c r="J1172" s="56" t="s">
        <v>219</v>
      </c>
      <c r="K1172" s="50" t="s">
        <v>78</v>
      </c>
      <c r="L1172" s="50" t="s">
        <v>220</v>
      </c>
      <c r="M1172" s="50" t="s">
        <v>57</v>
      </c>
      <c r="N1172" s="58" t="s">
        <v>242</v>
      </c>
      <c r="O1172" s="58">
        <v>2000</v>
      </c>
      <c r="P1172" s="58" t="s">
        <v>288</v>
      </c>
      <c r="Q1172" s="126">
        <v>1085</v>
      </c>
      <c r="R1172" s="50" t="s">
        <v>60</v>
      </c>
      <c r="S1172" s="60" t="s">
        <v>60</v>
      </c>
      <c r="T1172" s="48" t="s">
        <v>306</v>
      </c>
      <c r="U1172" s="50" t="s">
        <v>134</v>
      </c>
      <c r="V1172" s="58" t="s">
        <v>308</v>
      </c>
      <c r="W1172" s="62" t="s">
        <v>225</v>
      </c>
      <c r="X1172" s="62" t="s">
        <v>65</v>
      </c>
      <c r="Y1172" s="151">
        <v>40862</v>
      </c>
      <c r="Z1172" s="50">
        <v>58</v>
      </c>
      <c r="AA1172" s="126">
        <v>909</v>
      </c>
      <c r="AB1172" s="50" t="s">
        <v>66</v>
      </c>
      <c r="AC1172" s="126">
        <v>71861.3</v>
      </c>
      <c r="AD1172" s="50" t="s">
        <v>309</v>
      </c>
      <c r="AE1172" s="58" t="s">
        <v>255</v>
      </c>
      <c r="AF1172" s="58" t="s">
        <v>236</v>
      </c>
      <c r="AG1172" s="50" t="s">
        <v>229</v>
      </c>
      <c r="AH1172" s="50">
        <v>57.7</v>
      </c>
      <c r="AI1172" s="50">
        <v>156.6</v>
      </c>
      <c r="AJ1172" s="50">
        <v>214.3</v>
      </c>
      <c r="AK1172" s="58">
        <v>7.8</v>
      </c>
      <c r="AL1172" s="26">
        <v>0.26924871675221651</v>
      </c>
      <c r="AM1172" s="56" t="s">
        <v>230</v>
      </c>
      <c r="AN1172" s="50" t="s">
        <v>231</v>
      </c>
      <c r="AO1172" s="50" t="s">
        <v>232</v>
      </c>
      <c r="AP1172" s="63" t="s">
        <v>16963</v>
      </c>
      <c r="AQ1172" s="27" t="str">
        <f t="shared" si="49"/>
        <v>Record Complete</v>
      </c>
      <c r="AR1172" s="54"/>
      <c r="AS1172" s="5" t="str">
        <f t="shared" si="50"/>
        <v/>
      </c>
      <c r="AT1172" t="s">
        <v>17200</v>
      </c>
    </row>
    <row r="1173" spans="1:46" ht="15.75" thickBot="1" x14ac:dyDescent="0.3">
      <c r="A1173" s="47" t="s">
        <v>691</v>
      </c>
      <c r="B1173" s="49">
        <v>90</v>
      </c>
      <c r="C1173" s="49" t="s">
        <v>213</v>
      </c>
      <c r="D1173" s="49" t="s">
        <v>300</v>
      </c>
      <c r="E1173" s="51" t="str">
        <f ca="1">IF(ISERROR(INDIRECT(CONCATENATE("FIPs_codes!",ADDRESS((MATCH($D1173,INDIRECT($C1173),0)+MATCH($C1173,FIPs_codes!$G$1:$G$3296,0)-1),COLUMN(FIPs_codes!A1171))))),"",INDIRECT(CONCATENATE("FIPs_codes!",ADDRESS((MATCH($D1173,INDIRECT($C1173),0)+MATCH($C1173,FIPs_codes!$G$1:$G$3296,0)-1),COLUMN(FIPs_codes!A1171)))))</f>
        <v>40009</v>
      </c>
      <c r="F1173" s="51">
        <f ca="1">IF(ISERROR(INDIRECT(CONCATENATE("FIPs_codes!",ADDRESS((MATCH($D1173,INDIRECT($C1173),0)+MATCH($C1173,FIPs_codes!$G$1:$G$3296,0)-1),COLUMN(FIPs_codes!C1171))))),"",INDIRECT(CONCATENATE("FIPs_codes!",ADDRESS((MATCH($D1173,INDIRECT($C1173),0)+MATCH($C1173,FIPs_codes!$G$1:$G$3296,0)-1),COLUMN(FIPs_codes!C1171)))))</f>
        <v>6</v>
      </c>
      <c r="G1173" s="51" t="s">
        <v>216</v>
      </c>
      <c r="H1173" s="51" t="s">
        <v>217</v>
      </c>
      <c r="I1173" s="53" t="s">
        <v>692</v>
      </c>
      <c r="J1173" s="55" t="s">
        <v>219</v>
      </c>
      <c r="K1173" s="49" t="s">
        <v>78</v>
      </c>
      <c r="L1173" s="49" t="s">
        <v>220</v>
      </c>
      <c r="M1173" s="49" t="s">
        <v>57</v>
      </c>
      <c r="N1173" s="57" t="s">
        <v>242</v>
      </c>
      <c r="O1173" s="57">
        <v>2009</v>
      </c>
      <c r="P1173" s="57" t="s">
        <v>294</v>
      </c>
      <c r="Q1173" s="128">
        <v>1340</v>
      </c>
      <c r="R1173" s="49" t="s">
        <v>60</v>
      </c>
      <c r="S1173" s="59" t="s">
        <v>60</v>
      </c>
      <c r="T1173" s="47" t="s">
        <v>306</v>
      </c>
      <c r="U1173" s="49" t="s">
        <v>134</v>
      </c>
      <c r="V1173" s="57" t="s">
        <v>308</v>
      </c>
      <c r="W1173" s="61" t="s">
        <v>225</v>
      </c>
      <c r="X1173" s="61" t="s">
        <v>65</v>
      </c>
      <c r="Y1173" s="152">
        <v>40862</v>
      </c>
      <c r="Z1173" s="49">
        <v>73</v>
      </c>
      <c r="AA1173" s="128">
        <v>909</v>
      </c>
      <c r="AB1173" s="49" t="s">
        <v>66</v>
      </c>
      <c r="AC1173" s="128">
        <v>109487.2</v>
      </c>
      <c r="AD1173" s="49" t="s">
        <v>309</v>
      </c>
      <c r="AE1173" s="57" t="s">
        <v>255</v>
      </c>
      <c r="AF1173" s="57" t="s">
        <v>236</v>
      </c>
      <c r="AG1173" s="49" t="s">
        <v>229</v>
      </c>
      <c r="AH1173" s="49">
        <v>71.400000000000006</v>
      </c>
      <c r="AI1173" s="49">
        <v>159</v>
      </c>
      <c r="AJ1173" s="49">
        <v>230.4</v>
      </c>
      <c r="AK1173" s="57">
        <v>8.3000000000000007</v>
      </c>
      <c r="AL1173" s="26">
        <v>0.30989583333333337</v>
      </c>
      <c r="AM1173" s="55" t="s">
        <v>230</v>
      </c>
      <c r="AN1173" s="49" t="s">
        <v>231</v>
      </c>
      <c r="AO1173" s="49" t="s">
        <v>232</v>
      </c>
      <c r="AP1173" s="63" t="s">
        <v>16963</v>
      </c>
      <c r="AQ1173" s="27" t="str">
        <f t="shared" si="49"/>
        <v>Record Complete</v>
      </c>
      <c r="AR1173" s="53"/>
      <c r="AS1173" s="5" t="str">
        <f t="shared" si="50"/>
        <v/>
      </c>
      <c r="AT1173" t="s">
        <v>17200</v>
      </c>
    </row>
    <row r="1174" spans="1:46" ht="15.75" thickBot="1" x14ac:dyDescent="0.3">
      <c r="A1174" s="29" t="s">
        <v>691</v>
      </c>
      <c r="B1174" s="31">
        <v>90</v>
      </c>
      <c r="C1174" s="31" t="s">
        <v>213</v>
      </c>
      <c r="D1174" s="31" t="s">
        <v>300</v>
      </c>
      <c r="E1174" s="51" t="str">
        <f ca="1">IF(ISERROR(INDIRECT(CONCATENATE("FIPs_codes!",ADDRESS((MATCH($D1174,INDIRECT($C1174),0)+MATCH($C1174,FIPs_codes!$G$1:$G$3296,0)-1),COLUMN(FIPs_codes!A1172))))),"",INDIRECT(CONCATENATE("FIPs_codes!",ADDRESS((MATCH($D1174,INDIRECT($C1174),0)+MATCH($C1174,FIPs_codes!$G$1:$G$3296,0)-1),COLUMN(FIPs_codes!A1172)))))</f>
        <v>40009</v>
      </c>
      <c r="F1174" s="51">
        <f ca="1">IF(ISERROR(INDIRECT(CONCATENATE("FIPs_codes!",ADDRESS((MATCH($D1174,INDIRECT($C1174),0)+MATCH($C1174,FIPs_codes!$G$1:$G$3296,0)-1),COLUMN(FIPs_codes!C1172))))),"",INDIRECT(CONCATENATE("FIPs_codes!",ADDRESS((MATCH($D1174,INDIRECT($C1174),0)+MATCH($C1174,FIPs_codes!$G$1:$G$3296,0)-1),COLUMN(FIPs_codes!C1172)))))</f>
        <v>6</v>
      </c>
      <c r="G1174" s="33" t="s">
        <v>216</v>
      </c>
      <c r="H1174" s="33" t="s">
        <v>217</v>
      </c>
      <c r="I1174" s="35" t="s">
        <v>692</v>
      </c>
      <c r="J1174" s="37" t="s">
        <v>219</v>
      </c>
      <c r="K1174" s="31" t="s">
        <v>78</v>
      </c>
      <c r="L1174" s="31" t="s">
        <v>220</v>
      </c>
      <c r="M1174" s="31" t="s">
        <v>57</v>
      </c>
      <c r="N1174" s="39" t="s">
        <v>242</v>
      </c>
      <c r="O1174" s="39">
        <v>2009</v>
      </c>
      <c r="P1174" s="39" t="s">
        <v>294</v>
      </c>
      <c r="Q1174" s="240">
        <v>1340</v>
      </c>
      <c r="R1174" s="31" t="s">
        <v>60</v>
      </c>
      <c r="S1174" s="41" t="s">
        <v>60</v>
      </c>
      <c r="T1174" s="29" t="s">
        <v>306</v>
      </c>
      <c r="U1174" s="31" t="s">
        <v>134</v>
      </c>
      <c r="V1174" s="39" t="s">
        <v>308</v>
      </c>
      <c r="W1174" s="43" t="s">
        <v>225</v>
      </c>
      <c r="X1174" s="43" t="s">
        <v>65</v>
      </c>
      <c r="Y1174" s="274">
        <v>40862</v>
      </c>
      <c r="Z1174" s="31">
        <v>73</v>
      </c>
      <c r="AA1174" s="240">
        <v>909</v>
      </c>
      <c r="AB1174" s="31" t="s">
        <v>66</v>
      </c>
      <c r="AC1174" s="240">
        <v>109487.2</v>
      </c>
      <c r="AD1174" s="31" t="s">
        <v>309</v>
      </c>
      <c r="AE1174" s="39" t="s">
        <v>255</v>
      </c>
      <c r="AF1174" s="39" t="s">
        <v>236</v>
      </c>
      <c r="AG1174" s="31" t="s">
        <v>229</v>
      </c>
      <c r="AH1174" s="31">
        <v>76.099999999999994</v>
      </c>
      <c r="AI1174" s="31">
        <v>157.1</v>
      </c>
      <c r="AJ1174" s="31">
        <v>233.2</v>
      </c>
      <c r="AK1174" s="39">
        <v>8.3000000000000007</v>
      </c>
      <c r="AL1174" s="26">
        <v>0.32632933104631218</v>
      </c>
      <c r="AM1174" s="37" t="s">
        <v>230</v>
      </c>
      <c r="AN1174" s="31" t="s">
        <v>231</v>
      </c>
      <c r="AO1174" s="31" t="s">
        <v>232</v>
      </c>
      <c r="AP1174" s="63" t="s">
        <v>16963</v>
      </c>
      <c r="AQ1174" s="27" t="str">
        <f t="shared" si="49"/>
        <v>Record Complete</v>
      </c>
      <c r="AR1174" s="35"/>
      <c r="AS1174" s="5" t="str">
        <f t="shared" si="50"/>
        <v/>
      </c>
      <c r="AT1174" t="s">
        <v>17200</v>
      </c>
    </row>
    <row r="1175" spans="1:46" ht="15.75" thickBot="1" x14ac:dyDescent="0.3">
      <c r="A1175" s="30" t="s">
        <v>691</v>
      </c>
      <c r="B1175" s="32">
        <v>90</v>
      </c>
      <c r="C1175" s="32" t="s">
        <v>213</v>
      </c>
      <c r="D1175" s="32" t="s">
        <v>300</v>
      </c>
      <c r="E1175" s="51" t="str">
        <f ca="1">IF(ISERROR(INDIRECT(CONCATENATE("FIPs_codes!",ADDRESS((MATCH($D1175,INDIRECT($C1175),0)+MATCH($C1175,FIPs_codes!$G$1:$G$3296,0)-1),COLUMN(FIPs_codes!A1173))))),"",INDIRECT(CONCATENATE("FIPs_codes!",ADDRESS((MATCH($D1175,INDIRECT($C1175),0)+MATCH($C1175,FIPs_codes!$G$1:$G$3296,0)-1),COLUMN(FIPs_codes!A1173)))))</f>
        <v>40009</v>
      </c>
      <c r="F1175" s="51">
        <f ca="1">IF(ISERROR(INDIRECT(CONCATENATE("FIPs_codes!",ADDRESS((MATCH($D1175,INDIRECT($C1175),0)+MATCH($C1175,FIPs_codes!$G$1:$G$3296,0)-1),COLUMN(FIPs_codes!C1173))))),"",INDIRECT(CONCATENATE("FIPs_codes!",ADDRESS((MATCH($D1175,INDIRECT($C1175),0)+MATCH($C1175,FIPs_codes!$G$1:$G$3296,0)-1),COLUMN(FIPs_codes!C1173)))))</f>
        <v>6</v>
      </c>
      <c r="G1175" s="34" t="s">
        <v>216</v>
      </c>
      <c r="H1175" s="34" t="s">
        <v>217</v>
      </c>
      <c r="I1175" s="36" t="s">
        <v>692</v>
      </c>
      <c r="J1175" s="38" t="s">
        <v>219</v>
      </c>
      <c r="K1175" s="32" t="s">
        <v>78</v>
      </c>
      <c r="L1175" s="32" t="s">
        <v>220</v>
      </c>
      <c r="M1175" s="32" t="s">
        <v>57</v>
      </c>
      <c r="N1175" s="40" t="s">
        <v>242</v>
      </c>
      <c r="O1175" s="40">
        <v>2009</v>
      </c>
      <c r="P1175" s="40" t="s">
        <v>294</v>
      </c>
      <c r="Q1175" s="125">
        <v>1340</v>
      </c>
      <c r="R1175" s="32" t="s">
        <v>60</v>
      </c>
      <c r="S1175" s="42" t="s">
        <v>60</v>
      </c>
      <c r="T1175" s="30" t="s">
        <v>306</v>
      </c>
      <c r="U1175" s="32" t="s">
        <v>134</v>
      </c>
      <c r="V1175" s="40" t="s">
        <v>308</v>
      </c>
      <c r="W1175" s="44" t="s">
        <v>225</v>
      </c>
      <c r="X1175" s="44" t="s">
        <v>65</v>
      </c>
      <c r="Y1175" s="275">
        <v>40862</v>
      </c>
      <c r="Z1175" s="32">
        <v>73</v>
      </c>
      <c r="AA1175" s="125">
        <v>909</v>
      </c>
      <c r="AB1175" s="32" t="s">
        <v>66</v>
      </c>
      <c r="AC1175" s="125">
        <v>109487.2</v>
      </c>
      <c r="AD1175" s="32" t="s">
        <v>309</v>
      </c>
      <c r="AE1175" s="40" t="s">
        <v>255</v>
      </c>
      <c r="AF1175" s="40" t="s">
        <v>236</v>
      </c>
      <c r="AG1175" s="32" t="s">
        <v>229</v>
      </c>
      <c r="AH1175" s="32">
        <v>75</v>
      </c>
      <c r="AI1175" s="32">
        <v>160.19999999999999</v>
      </c>
      <c r="AJ1175" s="32">
        <v>235.2</v>
      </c>
      <c r="AK1175" s="40">
        <v>8.3000000000000007</v>
      </c>
      <c r="AL1175" s="150">
        <v>0.31887755102040816</v>
      </c>
      <c r="AM1175" s="38" t="s">
        <v>230</v>
      </c>
      <c r="AN1175" s="32" t="s">
        <v>231</v>
      </c>
      <c r="AO1175" s="32" t="s">
        <v>232</v>
      </c>
      <c r="AP1175" s="63" t="s">
        <v>16963</v>
      </c>
      <c r="AQ1175" s="27" t="str">
        <f t="shared" si="49"/>
        <v>Record Complete</v>
      </c>
      <c r="AR1175" s="36"/>
      <c r="AS1175" s="5" t="str">
        <f t="shared" si="50"/>
        <v/>
      </c>
      <c r="AT1175" t="s">
        <v>17200</v>
      </c>
    </row>
    <row r="1176" spans="1:46" ht="15.75" thickBot="1" x14ac:dyDescent="0.3">
      <c r="A1176" s="29" t="s">
        <v>691</v>
      </c>
      <c r="B1176" s="31">
        <v>90</v>
      </c>
      <c r="C1176" s="31" t="s">
        <v>213</v>
      </c>
      <c r="D1176" s="31" t="s">
        <v>300</v>
      </c>
      <c r="E1176" s="51" t="str">
        <f ca="1">IF(ISERROR(INDIRECT(CONCATENATE("FIPs_codes!",ADDRESS((MATCH($D1176,INDIRECT($C1176),0)+MATCH($C1176,FIPs_codes!$G$1:$G$3296,0)-1),COLUMN(FIPs_codes!A1174))))),"",INDIRECT(CONCATENATE("FIPs_codes!",ADDRESS((MATCH($D1176,INDIRECT($C1176),0)+MATCH($C1176,FIPs_codes!$G$1:$G$3296,0)-1),COLUMN(FIPs_codes!A1174)))))</f>
        <v>40009</v>
      </c>
      <c r="F1176" s="51">
        <f ca="1">IF(ISERROR(INDIRECT(CONCATENATE("FIPs_codes!",ADDRESS((MATCH($D1176,INDIRECT($C1176),0)+MATCH($C1176,FIPs_codes!$G$1:$G$3296,0)-1),COLUMN(FIPs_codes!C1174))))),"",INDIRECT(CONCATENATE("FIPs_codes!",ADDRESS((MATCH($D1176,INDIRECT($C1176),0)+MATCH($C1176,FIPs_codes!$G$1:$G$3296,0)-1),COLUMN(FIPs_codes!C1174)))))</f>
        <v>6</v>
      </c>
      <c r="G1176" s="33" t="s">
        <v>216</v>
      </c>
      <c r="H1176" s="33" t="s">
        <v>217</v>
      </c>
      <c r="I1176" s="35" t="s">
        <v>692</v>
      </c>
      <c r="J1176" s="37" t="s">
        <v>219</v>
      </c>
      <c r="K1176" s="31" t="s">
        <v>78</v>
      </c>
      <c r="L1176" s="31" t="s">
        <v>220</v>
      </c>
      <c r="M1176" s="31" t="s">
        <v>57</v>
      </c>
      <c r="N1176" s="39" t="s">
        <v>242</v>
      </c>
      <c r="O1176" s="39">
        <v>2009</v>
      </c>
      <c r="P1176" s="39" t="s">
        <v>294</v>
      </c>
      <c r="Q1176" s="240">
        <v>1340</v>
      </c>
      <c r="R1176" s="31" t="s">
        <v>60</v>
      </c>
      <c r="S1176" s="41" t="s">
        <v>60</v>
      </c>
      <c r="T1176" s="29" t="s">
        <v>306</v>
      </c>
      <c r="U1176" s="31" t="s">
        <v>134</v>
      </c>
      <c r="V1176" s="39" t="s">
        <v>308</v>
      </c>
      <c r="W1176" s="43" t="s">
        <v>225</v>
      </c>
      <c r="X1176" s="43" t="s">
        <v>65</v>
      </c>
      <c r="Y1176" s="43">
        <v>40946</v>
      </c>
      <c r="Z1176" s="31">
        <v>83</v>
      </c>
      <c r="AA1176" s="240">
        <v>909</v>
      </c>
      <c r="AB1176" s="31" t="s">
        <v>66</v>
      </c>
      <c r="AC1176" s="240">
        <v>124096.9</v>
      </c>
      <c r="AD1176" s="31" t="s">
        <v>309</v>
      </c>
      <c r="AE1176" s="39" t="s">
        <v>255</v>
      </c>
      <c r="AF1176" s="39" t="s">
        <v>236</v>
      </c>
      <c r="AG1176" s="31" t="s">
        <v>229</v>
      </c>
      <c r="AH1176" s="31">
        <v>59.7</v>
      </c>
      <c r="AI1176" s="31">
        <v>148.69999999999999</v>
      </c>
      <c r="AJ1176" s="31">
        <v>208.3</v>
      </c>
      <c r="AK1176" s="39">
        <v>8.4</v>
      </c>
      <c r="AL1176" s="26">
        <v>0.28646833013435707</v>
      </c>
      <c r="AM1176" s="37" t="s">
        <v>230</v>
      </c>
      <c r="AN1176" s="31" t="s">
        <v>231</v>
      </c>
      <c r="AO1176" s="31" t="s">
        <v>232</v>
      </c>
      <c r="AP1176" s="63" t="s">
        <v>16963</v>
      </c>
      <c r="AQ1176" s="27" t="str">
        <f t="shared" si="49"/>
        <v>Record Complete</v>
      </c>
      <c r="AR1176" s="35"/>
      <c r="AS1176" s="5" t="str">
        <f t="shared" si="50"/>
        <v/>
      </c>
      <c r="AT1176" t="s">
        <v>17200</v>
      </c>
    </row>
    <row r="1177" spans="1:46" ht="15.75" thickBot="1" x14ac:dyDescent="0.3">
      <c r="A1177" s="30" t="s">
        <v>691</v>
      </c>
      <c r="B1177" s="32">
        <v>90</v>
      </c>
      <c r="C1177" s="32" t="s">
        <v>213</v>
      </c>
      <c r="D1177" s="32" t="s">
        <v>300</v>
      </c>
      <c r="E1177" s="51" t="str">
        <f ca="1">IF(ISERROR(INDIRECT(CONCATENATE("FIPs_codes!",ADDRESS((MATCH($D1177,INDIRECT($C1177),0)+MATCH($C1177,FIPs_codes!$G$1:$G$3296,0)-1),COLUMN(FIPs_codes!A1175))))),"",INDIRECT(CONCATENATE("FIPs_codes!",ADDRESS((MATCH($D1177,INDIRECT($C1177),0)+MATCH($C1177,FIPs_codes!$G$1:$G$3296,0)-1),COLUMN(FIPs_codes!A1175)))))</f>
        <v>40009</v>
      </c>
      <c r="F1177" s="51">
        <f ca="1">IF(ISERROR(INDIRECT(CONCATENATE("FIPs_codes!",ADDRESS((MATCH($D1177,INDIRECT($C1177),0)+MATCH($C1177,FIPs_codes!$G$1:$G$3296,0)-1),COLUMN(FIPs_codes!C1175))))),"",INDIRECT(CONCATENATE("FIPs_codes!",ADDRESS((MATCH($D1177,INDIRECT($C1177),0)+MATCH($C1177,FIPs_codes!$G$1:$G$3296,0)-1),COLUMN(FIPs_codes!C1175)))))</f>
        <v>6</v>
      </c>
      <c r="G1177" s="34" t="s">
        <v>216</v>
      </c>
      <c r="H1177" s="34" t="s">
        <v>217</v>
      </c>
      <c r="I1177" s="36" t="s">
        <v>692</v>
      </c>
      <c r="J1177" s="38" t="s">
        <v>219</v>
      </c>
      <c r="K1177" s="32" t="s">
        <v>78</v>
      </c>
      <c r="L1177" s="32" t="s">
        <v>220</v>
      </c>
      <c r="M1177" s="32" t="s">
        <v>57</v>
      </c>
      <c r="N1177" s="40" t="s">
        <v>242</v>
      </c>
      <c r="O1177" s="40">
        <v>2009</v>
      </c>
      <c r="P1177" s="40" t="s">
        <v>294</v>
      </c>
      <c r="Q1177" s="125">
        <v>1340</v>
      </c>
      <c r="R1177" s="32" t="s">
        <v>60</v>
      </c>
      <c r="S1177" s="42" t="s">
        <v>60</v>
      </c>
      <c r="T1177" s="30" t="s">
        <v>306</v>
      </c>
      <c r="U1177" s="32" t="s">
        <v>134</v>
      </c>
      <c r="V1177" s="40" t="s">
        <v>308</v>
      </c>
      <c r="W1177" s="44" t="s">
        <v>225</v>
      </c>
      <c r="X1177" s="44" t="s">
        <v>65</v>
      </c>
      <c r="Y1177" s="44">
        <v>40946</v>
      </c>
      <c r="Z1177" s="32">
        <v>83</v>
      </c>
      <c r="AA1177" s="125">
        <v>909</v>
      </c>
      <c r="AB1177" s="32" t="s">
        <v>66</v>
      </c>
      <c r="AC1177" s="125">
        <v>124096.9</v>
      </c>
      <c r="AD1177" s="32" t="s">
        <v>309</v>
      </c>
      <c r="AE1177" s="40" t="s">
        <v>255</v>
      </c>
      <c r="AF1177" s="40" t="s">
        <v>236</v>
      </c>
      <c r="AG1177" s="32" t="s">
        <v>229</v>
      </c>
      <c r="AH1177" s="32">
        <v>60.6</v>
      </c>
      <c r="AI1177" s="32">
        <v>154.30000000000001</v>
      </c>
      <c r="AJ1177" s="32">
        <v>214.9</v>
      </c>
      <c r="AK1177" s="40">
        <v>8.5</v>
      </c>
      <c r="AL1177" s="26">
        <v>0.28199162401116801</v>
      </c>
      <c r="AM1177" s="38" t="s">
        <v>230</v>
      </c>
      <c r="AN1177" s="32" t="s">
        <v>231</v>
      </c>
      <c r="AO1177" s="32" t="s">
        <v>232</v>
      </c>
      <c r="AP1177" s="63" t="s">
        <v>16963</v>
      </c>
      <c r="AQ1177" s="27" t="str">
        <f t="shared" si="49"/>
        <v>Record Complete</v>
      </c>
      <c r="AR1177" s="36"/>
      <c r="AS1177" s="5" t="str">
        <f t="shared" si="50"/>
        <v/>
      </c>
      <c r="AT1177" t="s">
        <v>17200</v>
      </c>
    </row>
    <row r="1178" spans="1:46" ht="15.75" thickBot="1" x14ac:dyDescent="0.3">
      <c r="A1178" s="29" t="s">
        <v>691</v>
      </c>
      <c r="B1178" s="31">
        <v>90</v>
      </c>
      <c r="C1178" s="31" t="s">
        <v>213</v>
      </c>
      <c r="D1178" s="31" t="s">
        <v>300</v>
      </c>
      <c r="E1178" s="51" t="str">
        <f ca="1">IF(ISERROR(INDIRECT(CONCATENATE("FIPs_codes!",ADDRESS((MATCH($D1178,INDIRECT($C1178),0)+MATCH($C1178,FIPs_codes!$G$1:$G$3296,0)-1),COLUMN(FIPs_codes!A1176))))),"",INDIRECT(CONCATENATE("FIPs_codes!",ADDRESS((MATCH($D1178,INDIRECT($C1178),0)+MATCH($C1178,FIPs_codes!$G$1:$G$3296,0)-1),COLUMN(FIPs_codes!A1176)))))</f>
        <v>40009</v>
      </c>
      <c r="F1178" s="51">
        <f ca="1">IF(ISERROR(INDIRECT(CONCATENATE("FIPs_codes!",ADDRESS((MATCH($D1178,INDIRECT($C1178),0)+MATCH($C1178,FIPs_codes!$G$1:$G$3296,0)-1),COLUMN(FIPs_codes!C1176))))),"",INDIRECT(CONCATENATE("FIPs_codes!",ADDRESS((MATCH($D1178,INDIRECT($C1178),0)+MATCH($C1178,FIPs_codes!$G$1:$G$3296,0)-1),COLUMN(FIPs_codes!C1176)))))</f>
        <v>6</v>
      </c>
      <c r="G1178" s="33" t="s">
        <v>216</v>
      </c>
      <c r="H1178" s="33" t="s">
        <v>217</v>
      </c>
      <c r="I1178" s="35" t="s">
        <v>692</v>
      </c>
      <c r="J1178" s="37" t="s">
        <v>219</v>
      </c>
      <c r="K1178" s="31" t="s">
        <v>78</v>
      </c>
      <c r="L1178" s="31" t="s">
        <v>220</v>
      </c>
      <c r="M1178" s="31" t="s">
        <v>57</v>
      </c>
      <c r="N1178" s="39" t="s">
        <v>242</v>
      </c>
      <c r="O1178" s="39">
        <v>2009</v>
      </c>
      <c r="P1178" s="39" t="s">
        <v>294</v>
      </c>
      <c r="Q1178" s="240">
        <v>1340</v>
      </c>
      <c r="R1178" s="31" t="s">
        <v>60</v>
      </c>
      <c r="S1178" s="41" t="s">
        <v>60</v>
      </c>
      <c r="T1178" s="29" t="s">
        <v>306</v>
      </c>
      <c r="U1178" s="31" t="s">
        <v>134</v>
      </c>
      <c r="V1178" s="39" t="s">
        <v>308</v>
      </c>
      <c r="W1178" s="43" t="s">
        <v>225</v>
      </c>
      <c r="X1178" s="43" t="s">
        <v>65</v>
      </c>
      <c r="Y1178" s="43">
        <v>40946</v>
      </c>
      <c r="Z1178" s="31">
        <v>83</v>
      </c>
      <c r="AA1178" s="240">
        <v>909</v>
      </c>
      <c r="AB1178" s="31" t="s">
        <v>66</v>
      </c>
      <c r="AC1178" s="240">
        <v>124096.9</v>
      </c>
      <c r="AD1178" s="31" t="s">
        <v>309</v>
      </c>
      <c r="AE1178" s="39" t="s">
        <v>255</v>
      </c>
      <c r="AF1178" s="39" t="s">
        <v>236</v>
      </c>
      <c r="AG1178" s="31" t="s">
        <v>229</v>
      </c>
      <c r="AH1178" s="31">
        <v>67.400000000000006</v>
      </c>
      <c r="AI1178" s="31">
        <v>155.30000000000001</v>
      </c>
      <c r="AJ1178" s="31">
        <v>222.6</v>
      </c>
      <c r="AK1178" s="39">
        <v>8.5</v>
      </c>
      <c r="AL1178" s="26">
        <v>0.30264930399640771</v>
      </c>
      <c r="AM1178" s="37" t="s">
        <v>230</v>
      </c>
      <c r="AN1178" s="31" t="s">
        <v>231</v>
      </c>
      <c r="AO1178" s="31" t="s">
        <v>232</v>
      </c>
      <c r="AP1178" s="63" t="s">
        <v>16963</v>
      </c>
      <c r="AQ1178" s="27" t="str">
        <f t="shared" si="49"/>
        <v>Record Complete</v>
      </c>
      <c r="AR1178" s="35"/>
      <c r="AS1178" s="5" t="str">
        <f t="shared" si="50"/>
        <v/>
      </c>
      <c r="AT1178" t="s">
        <v>17200</v>
      </c>
    </row>
    <row r="1179" spans="1:46" ht="15.75" thickBot="1" x14ac:dyDescent="0.3">
      <c r="A1179" s="30" t="s">
        <v>691</v>
      </c>
      <c r="B1179" s="32">
        <v>90</v>
      </c>
      <c r="C1179" s="32" t="s">
        <v>213</v>
      </c>
      <c r="D1179" s="32" t="s">
        <v>300</v>
      </c>
      <c r="E1179" s="51" t="str">
        <f ca="1">IF(ISERROR(INDIRECT(CONCATENATE("FIPs_codes!",ADDRESS((MATCH($D1179,INDIRECT($C1179),0)+MATCH($C1179,FIPs_codes!$G$1:$G$3296,0)-1),COLUMN(FIPs_codes!A1177))))),"",INDIRECT(CONCATENATE("FIPs_codes!",ADDRESS((MATCH($D1179,INDIRECT($C1179),0)+MATCH($C1179,FIPs_codes!$G$1:$G$3296,0)-1),COLUMN(FIPs_codes!A1177)))))</f>
        <v>40009</v>
      </c>
      <c r="F1179" s="51">
        <f ca="1">IF(ISERROR(INDIRECT(CONCATENATE("FIPs_codes!",ADDRESS((MATCH($D1179,INDIRECT($C1179),0)+MATCH($C1179,FIPs_codes!$G$1:$G$3296,0)-1),COLUMN(FIPs_codes!C1177))))),"",INDIRECT(CONCATENATE("FIPs_codes!",ADDRESS((MATCH($D1179,INDIRECT($C1179),0)+MATCH($C1179,FIPs_codes!$G$1:$G$3296,0)-1),COLUMN(FIPs_codes!C1177)))))</f>
        <v>6</v>
      </c>
      <c r="G1179" s="34" t="s">
        <v>216</v>
      </c>
      <c r="H1179" s="34" t="s">
        <v>217</v>
      </c>
      <c r="I1179" s="36" t="s">
        <v>692</v>
      </c>
      <c r="J1179" s="38" t="s">
        <v>219</v>
      </c>
      <c r="K1179" s="32" t="s">
        <v>78</v>
      </c>
      <c r="L1179" s="32" t="s">
        <v>220</v>
      </c>
      <c r="M1179" s="32" t="s">
        <v>57</v>
      </c>
      <c r="N1179" s="40" t="s">
        <v>242</v>
      </c>
      <c r="O1179" s="40">
        <v>2000</v>
      </c>
      <c r="P1179" s="40" t="s">
        <v>288</v>
      </c>
      <c r="Q1179" s="125">
        <v>1085</v>
      </c>
      <c r="R1179" s="32" t="s">
        <v>60</v>
      </c>
      <c r="S1179" s="42" t="s">
        <v>60</v>
      </c>
      <c r="T1179" s="30" t="s">
        <v>306</v>
      </c>
      <c r="U1179" s="32" t="s">
        <v>134</v>
      </c>
      <c r="V1179" s="40" t="s">
        <v>308</v>
      </c>
      <c r="W1179" s="44" t="s">
        <v>225</v>
      </c>
      <c r="X1179" s="44" t="s">
        <v>65</v>
      </c>
      <c r="Y1179" s="44">
        <v>40946</v>
      </c>
      <c r="Z1179" s="32">
        <v>58</v>
      </c>
      <c r="AA1179" s="125">
        <v>909</v>
      </c>
      <c r="AB1179" s="32" t="s">
        <v>66</v>
      </c>
      <c r="AC1179" s="125">
        <v>64158.5</v>
      </c>
      <c r="AD1179" s="32" t="s">
        <v>309</v>
      </c>
      <c r="AE1179" s="40" t="s">
        <v>255</v>
      </c>
      <c r="AF1179" s="40" t="s">
        <v>236</v>
      </c>
      <c r="AG1179" s="32" t="s">
        <v>229</v>
      </c>
      <c r="AH1179" s="32">
        <v>62.6</v>
      </c>
      <c r="AI1179" s="32">
        <v>251</v>
      </c>
      <c r="AJ1179" s="32">
        <v>313.60000000000002</v>
      </c>
      <c r="AK1179" s="40">
        <v>7.8</v>
      </c>
      <c r="AL1179" s="150">
        <v>0.1996173469387755</v>
      </c>
      <c r="AM1179" s="38" t="s">
        <v>230</v>
      </c>
      <c r="AN1179" s="32" t="s">
        <v>231</v>
      </c>
      <c r="AO1179" s="32" t="s">
        <v>232</v>
      </c>
      <c r="AP1179" s="63" t="s">
        <v>16963</v>
      </c>
      <c r="AQ1179" s="27" t="str">
        <f t="shared" si="49"/>
        <v>Record Complete</v>
      </c>
      <c r="AR1179" s="36"/>
      <c r="AS1179" s="5" t="str">
        <f t="shared" si="50"/>
        <v/>
      </c>
      <c r="AT1179" t="s">
        <v>17200</v>
      </c>
    </row>
    <row r="1180" spans="1:46" ht="15.75" thickBot="1" x14ac:dyDescent="0.3">
      <c r="A1180" s="29" t="s">
        <v>691</v>
      </c>
      <c r="B1180" s="31">
        <v>90</v>
      </c>
      <c r="C1180" s="31" t="s">
        <v>213</v>
      </c>
      <c r="D1180" s="31" t="s">
        <v>300</v>
      </c>
      <c r="E1180" s="51" t="str">
        <f ca="1">IF(ISERROR(INDIRECT(CONCATENATE("FIPs_codes!",ADDRESS((MATCH($D1180,INDIRECT($C1180),0)+MATCH($C1180,FIPs_codes!$G$1:$G$3296,0)-1),COLUMN(FIPs_codes!A1178))))),"",INDIRECT(CONCATENATE("FIPs_codes!",ADDRESS((MATCH($D1180,INDIRECT($C1180),0)+MATCH($C1180,FIPs_codes!$G$1:$G$3296,0)-1),COLUMN(FIPs_codes!A1178)))))</f>
        <v>40009</v>
      </c>
      <c r="F1180" s="51">
        <f ca="1">IF(ISERROR(INDIRECT(CONCATENATE("FIPs_codes!",ADDRESS((MATCH($D1180,INDIRECT($C1180),0)+MATCH($C1180,FIPs_codes!$G$1:$G$3296,0)-1),COLUMN(FIPs_codes!C1178))))),"",INDIRECT(CONCATENATE("FIPs_codes!",ADDRESS((MATCH($D1180,INDIRECT($C1180),0)+MATCH($C1180,FIPs_codes!$G$1:$G$3296,0)-1),COLUMN(FIPs_codes!C1178)))))</f>
        <v>6</v>
      </c>
      <c r="G1180" s="33" t="s">
        <v>216</v>
      </c>
      <c r="H1180" s="33" t="s">
        <v>217</v>
      </c>
      <c r="I1180" s="35" t="s">
        <v>692</v>
      </c>
      <c r="J1180" s="37" t="s">
        <v>219</v>
      </c>
      <c r="K1180" s="31" t="s">
        <v>78</v>
      </c>
      <c r="L1180" s="31" t="s">
        <v>220</v>
      </c>
      <c r="M1180" s="31" t="s">
        <v>57</v>
      </c>
      <c r="N1180" s="39" t="s">
        <v>242</v>
      </c>
      <c r="O1180" s="39">
        <v>2000</v>
      </c>
      <c r="P1180" s="39" t="s">
        <v>288</v>
      </c>
      <c r="Q1180" s="240">
        <v>1085</v>
      </c>
      <c r="R1180" s="31" t="s">
        <v>60</v>
      </c>
      <c r="S1180" s="41" t="s">
        <v>60</v>
      </c>
      <c r="T1180" s="29" t="s">
        <v>306</v>
      </c>
      <c r="U1180" s="31" t="s">
        <v>134</v>
      </c>
      <c r="V1180" s="39" t="s">
        <v>308</v>
      </c>
      <c r="W1180" s="43" t="s">
        <v>225</v>
      </c>
      <c r="X1180" s="43" t="s">
        <v>65</v>
      </c>
      <c r="Y1180" s="43">
        <v>40946</v>
      </c>
      <c r="Z1180" s="31">
        <v>58</v>
      </c>
      <c r="AA1180" s="240">
        <v>909</v>
      </c>
      <c r="AB1180" s="31" t="s">
        <v>66</v>
      </c>
      <c r="AC1180" s="240">
        <v>64158.5</v>
      </c>
      <c r="AD1180" s="31" t="s">
        <v>309</v>
      </c>
      <c r="AE1180" s="39" t="s">
        <v>255</v>
      </c>
      <c r="AF1180" s="39" t="s">
        <v>236</v>
      </c>
      <c r="AG1180" s="31" t="s">
        <v>229</v>
      </c>
      <c r="AH1180" s="31">
        <v>65.3</v>
      </c>
      <c r="AI1180" s="31">
        <v>280.5</v>
      </c>
      <c r="AJ1180" s="31">
        <v>345.8</v>
      </c>
      <c r="AK1180" s="39">
        <v>7.7</v>
      </c>
      <c r="AL1180" s="26">
        <v>0.18883747831116252</v>
      </c>
      <c r="AM1180" s="37" t="s">
        <v>230</v>
      </c>
      <c r="AN1180" s="31" t="s">
        <v>231</v>
      </c>
      <c r="AO1180" s="31" t="s">
        <v>232</v>
      </c>
      <c r="AP1180" s="63" t="s">
        <v>16963</v>
      </c>
      <c r="AQ1180" s="27" t="str">
        <f t="shared" si="49"/>
        <v>Record Complete</v>
      </c>
      <c r="AR1180" s="35"/>
      <c r="AS1180" s="5" t="str">
        <f t="shared" si="50"/>
        <v/>
      </c>
      <c r="AT1180" t="s">
        <v>17200</v>
      </c>
    </row>
    <row r="1181" spans="1:46" ht="15.75" thickBot="1" x14ac:dyDescent="0.3">
      <c r="A1181" s="47" t="s">
        <v>691</v>
      </c>
      <c r="B1181" s="49">
        <v>90</v>
      </c>
      <c r="C1181" s="49" t="s">
        <v>213</v>
      </c>
      <c r="D1181" s="49" t="s">
        <v>300</v>
      </c>
      <c r="E1181" s="51" t="str">
        <f ca="1">IF(ISERROR(INDIRECT(CONCATENATE("FIPs_codes!",ADDRESS((MATCH($D1181,INDIRECT($C1181),0)+MATCH($C1181,FIPs_codes!$G$1:$G$3296,0)-1),COLUMN(FIPs_codes!A1179))))),"",INDIRECT(CONCATENATE("FIPs_codes!",ADDRESS((MATCH($D1181,INDIRECT($C1181),0)+MATCH($C1181,FIPs_codes!$G$1:$G$3296,0)-1),COLUMN(FIPs_codes!A1179)))))</f>
        <v>40009</v>
      </c>
      <c r="F1181" s="51">
        <f ca="1">IF(ISERROR(INDIRECT(CONCATENATE("FIPs_codes!",ADDRESS((MATCH($D1181,INDIRECT($C1181),0)+MATCH($C1181,FIPs_codes!$G$1:$G$3296,0)-1),COLUMN(FIPs_codes!C1179))))),"",INDIRECT(CONCATENATE("FIPs_codes!",ADDRESS((MATCH($D1181,INDIRECT($C1181),0)+MATCH($C1181,FIPs_codes!$G$1:$G$3296,0)-1),COLUMN(FIPs_codes!C1179)))))</f>
        <v>6</v>
      </c>
      <c r="G1181" s="51" t="s">
        <v>216</v>
      </c>
      <c r="H1181" s="51" t="s">
        <v>217</v>
      </c>
      <c r="I1181" s="53" t="s">
        <v>692</v>
      </c>
      <c r="J1181" s="55" t="s">
        <v>219</v>
      </c>
      <c r="K1181" s="49" t="s">
        <v>78</v>
      </c>
      <c r="L1181" s="49" t="s">
        <v>220</v>
      </c>
      <c r="M1181" s="49" t="s">
        <v>57</v>
      </c>
      <c r="N1181" s="57" t="s">
        <v>242</v>
      </c>
      <c r="O1181" s="57">
        <v>2000</v>
      </c>
      <c r="P1181" s="57" t="s">
        <v>288</v>
      </c>
      <c r="Q1181" s="128">
        <v>1085</v>
      </c>
      <c r="R1181" s="49" t="s">
        <v>60</v>
      </c>
      <c r="S1181" s="59" t="s">
        <v>60</v>
      </c>
      <c r="T1181" s="47" t="s">
        <v>306</v>
      </c>
      <c r="U1181" s="49" t="s">
        <v>134</v>
      </c>
      <c r="V1181" s="57" t="s">
        <v>308</v>
      </c>
      <c r="W1181" s="61" t="s">
        <v>225</v>
      </c>
      <c r="X1181" s="61" t="s">
        <v>65</v>
      </c>
      <c r="Y1181" s="61">
        <v>40946</v>
      </c>
      <c r="Z1181" s="49">
        <v>58</v>
      </c>
      <c r="AA1181" s="128">
        <v>909</v>
      </c>
      <c r="AB1181" s="49" t="s">
        <v>66</v>
      </c>
      <c r="AC1181" s="128">
        <v>64158.5</v>
      </c>
      <c r="AD1181" s="49" t="s">
        <v>309</v>
      </c>
      <c r="AE1181" s="57" t="s">
        <v>255</v>
      </c>
      <c r="AF1181" s="57" t="s">
        <v>236</v>
      </c>
      <c r="AG1181" s="49" t="s">
        <v>229</v>
      </c>
      <c r="AH1181" s="49">
        <v>67.3</v>
      </c>
      <c r="AI1181" s="49">
        <v>349.9</v>
      </c>
      <c r="AJ1181" s="49">
        <v>417.2</v>
      </c>
      <c r="AK1181" s="57">
        <v>7.6</v>
      </c>
      <c r="AL1181" s="26">
        <v>0.16131351869606902</v>
      </c>
      <c r="AM1181" s="55" t="s">
        <v>230</v>
      </c>
      <c r="AN1181" s="49" t="s">
        <v>231</v>
      </c>
      <c r="AO1181" s="49" t="s">
        <v>232</v>
      </c>
      <c r="AP1181" s="63" t="s">
        <v>16963</v>
      </c>
      <c r="AQ1181" s="27" t="str">
        <f t="shared" si="49"/>
        <v>Record Complete</v>
      </c>
      <c r="AR1181" s="53"/>
      <c r="AS1181" s="5" t="str">
        <f t="shared" si="50"/>
        <v/>
      </c>
      <c r="AT1181" t="s">
        <v>17200</v>
      </c>
    </row>
    <row r="1182" spans="1:46" ht="15.75" thickBot="1" x14ac:dyDescent="0.3">
      <c r="A1182" s="48" t="s">
        <v>691</v>
      </c>
      <c r="B1182" s="50">
        <v>90</v>
      </c>
      <c r="C1182" s="50" t="s">
        <v>213</v>
      </c>
      <c r="D1182" s="50" t="s">
        <v>300</v>
      </c>
      <c r="E1182" s="51" t="str">
        <f ca="1">IF(ISERROR(INDIRECT(CONCATENATE("FIPs_codes!",ADDRESS((MATCH($D1182,INDIRECT($C1182),0)+MATCH($C1182,FIPs_codes!$G$1:$G$3296,0)-1),COLUMN(FIPs_codes!A1180))))),"",INDIRECT(CONCATENATE("FIPs_codes!",ADDRESS((MATCH($D1182,INDIRECT($C1182),0)+MATCH($C1182,FIPs_codes!$G$1:$G$3296,0)-1),COLUMN(FIPs_codes!A1180)))))</f>
        <v>40009</v>
      </c>
      <c r="F1182" s="51">
        <f ca="1">IF(ISERROR(INDIRECT(CONCATENATE("FIPs_codes!",ADDRESS((MATCH($D1182,INDIRECT($C1182),0)+MATCH($C1182,FIPs_codes!$G$1:$G$3296,0)-1),COLUMN(FIPs_codes!C1180))))),"",INDIRECT(CONCATENATE("FIPs_codes!",ADDRESS((MATCH($D1182,INDIRECT($C1182),0)+MATCH($C1182,FIPs_codes!$G$1:$G$3296,0)-1),COLUMN(FIPs_codes!C1180)))))</f>
        <v>6</v>
      </c>
      <c r="G1182" s="52" t="s">
        <v>216</v>
      </c>
      <c r="H1182" s="52" t="s">
        <v>217</v>
      </c>
      <c r="I1182" s="54" t="s">
        <v>692</v>
      </c>
      <c r="J1182" s="56" t="s">
        <v>219</v>
      </c>
      <c r="K1182" s="50" t="s">
        <v>78</v>
      </c>
      <c r="L1182" s="50" t="s">
        <v>220</v>
      </c>
      <c r="M1182" s="50" t="s">
        <v>57</v>
      </c>
      <c r="N1182" s="58" t="s">
        <v>242</v>
      </c>
      <c r="O1182" s="58">
        <v>2009</v>
      </c>
      <c r="P1182" s="58" t="s">
        <v>294</v>
      </c>
      <c r="Q1182" s="126">
        <v>1340</v>
      </c>
      <c r="R1182" s="50" t="s">
        <v>60</v>
      </c>
      <c r="S1182" s="60" t="s">
        <v>60</v>
      </c>
      <c r="T1182" s="48" t="s">
        <v>306</v>
      </c>
      <c r="U1182" s="50" t="s">
        <v>134</v>
      </c>
      <c r="V1182" s="58" t="s">
        <v>308</v>
      </c>
      <c r="W1182" s="62" t="s">
        <v>225</v>
      </c>
      <c r="X1182" s="62" t="s">
        <v>65</v>
      </c>
      <c r="Y1182" s="62">
        <v>41036</v>
      </c>
      <c r="Z1182" s="50">
        <v>85</v>
      </c>
      <c r="AA1182" s="126">
        <v>909</v>
      </c>
      <c r="AB1182" s="50" t="s">
        <v>66</v>
      </c>
      <c r="AC1182" s="126">
        <v>132715.70000000001</v>
      </c>
      <c r="AD1182" s="50" t="s">
        <v>309</v>
      </c>
      <c r="AE1182" s="58" t="s">
        <v>255</v>
      </c>
      <c r="AF1182" s="58" t="s">
        <v>236</v>
      </c>
      <c r="AG1182" s="50" t="s">
        <v>229</v>
      </c>
      <c r="AH1182" s="50">
        <v>59.7</v>
      </c>
      <c r="AI1182" s="50">
        <v>148.69999999999999</v>
      </c>
      <c r="AJ1182" s="50">
        <v>208.3</v>
      </c>
      <c r="AK1182" s="58">
        <v>8.4</v>
      </c>
      <c r="AL1182" s="26">
        <v>0.28646833013435707</v>
      </c>
      <c r="AM1182" s="56" t="s">
        <v>230</v>
      </c>
      <c r="AN1182" s="50" t="s">
        <v>231</v>
      </c>
      <c r="AO1182" s="50" t="s">
        <v>232</v>
      </c>
      <c r="AP1182" s="63" t="s">
        <v>16963</v>
      </c>
      <c r="AQ1182" s="27" t="str">
        <f t="shared" si="49"/>
        <v>Record Complete</v>
      </c>
      <c r="AR1182" s="54"/>
      <c r="AS1182" s="5" t="str">
        <f t="shared" si="50"/>
        <v/>
      </c>
      <c r="AT1182" t="s">
        <v>17200</v>
      </c>
    </row>
    <row r="1183" spans="1:46" ht="15.75" thickBot="1" x14ac:dyDescent="0.3">
      <c r="A1183" s="47" t="s">
        <v>691</v>
      </c>
      <c r="B1183" s="49">
        <v>90</v>
      </c>
      <c r="C1183" s="49" t="s">
        <v>213</v>
      </c>
      <c r="D1183" s="49" t="s">
        <v>300</v>
      </c>
      <c r="E1183" s="51" t="str">
        <f ca="1">IF(ISERROR(INDIRECT(CONCATENATE("FIPs_codes!",ADDRESS((MATCH($D1183,INDIRECT($C1183),0)+MATCH($C1183,FIPs_codes!$G$1:$G$3296,0)-1),COLUMN(FIPs_codes!A1181))))),"",INDIRECT(CONCATENATE("FIPs_codes!",ADDRESS((MATCH($D1183,INDIRECT($C1183),0)+MATCH($C1183,FIPs_codes!$G$1:$G$3296,0)-1),COLUMN(FIPs_codes!A1181)))))</f>
        <v>40009</v>
      </c>
      <c r="F1183" s="51">
        <f ca="1">IF(ISERROR(INDIRECT(CONCATENATE("FIPs_codes!",ADDRESS((MATCH($D1183,INDIRECT($C1183),0)+MATCH($C1183,FIPs_codes!$G$1:$G$3296,0)-1),COLUMN(FIPs_codes!C1181))))),"",INDIRECT(CONCATENATE("FIPs_codes!",ADDRESS((MATCH($D1183,INDIRECT($C1183),0)+MATCH($C1183,FIPs_codes!$G$1:$G$3296,0)-1),COLUMN(FIPs_codes!C1181)))))</f>
        <v>6</v>
      </c>
      <c r="G1183" s="51" t="s">
        <v>216</v>
      </c>
      <c r="H1183" s="51" t="s">
        <v>217</v>
      </c>
      <c r="I1183" s="53" t="s">
        <v>692</v>
      </c>
      <c r="J1183" s="55" t="s">
        <v>219</v>
      </c>
      <c r="K1183" s="49" t="s">
        <v>78</v>
      </c>
      <c r="L1183" s="49" t="s">
        <v>220</v>
      </c>
      <c r="M1183" s="49" t="s">
        <v>57</v>
      </c>
      <c r="N1183" s="57" t="s">
        <v>242</v>
      </c>
      <c r="O1183" s="57">
        <v>2009</v>
      </c>
      <c r="P1183" s="57" t="s">
        <v>294</v>
      </c>
      <c r="Q1183" s="128">
        <v>1340</v>
      </c>
      <c r="R1183" s="49" t="s">
        <v>60</v>
      </c>
      <c r="S1183" s="59" t="s">
        <v>60</v>
      </c>
      <c r="T1183" s="47" t="s">
        <v>306</v>
      </c>
      <c r="U1183" s="49" t="s">
        <v>134</v>
      </c>
      <c r="V1183" s="57" t="s">
        <v>308</v>
      </c>
      <c r="W1183" s="61" t="s">
        <v>225</v>
      </c>
      <c r="X1183" s="61" t="s">
        <v>65</v>
      </c>
      <c r="Y1183" s="61">
        <v>41036</v>
      </c>
      <c r="Z1183" s="49">
        <v>85</v>
      </c>
      <c r="AA1183" s="128">
        <v>909</v>
      </c>
      <c r="AB1183" s="49" t="s">
        <v>66</v>
      </c>
      <c r="AC1183" s="128">
        <v>132715.70000000001</v>
      </c>
      <c r="AD1183" s="49" t="s">
        <v>309</v>
      </c>
      <c r="AE1183" s="57" t="s">
        <v>255</v>
      </c>
      <c r="AF1183" s="57" t="s">
        <v>236</v>
      </c>
      <c r="AG1183" s="49" t="s">
        <v>229</v>
      </c>
      <c r="AH1183" s="49">
        <v>60.6</v>
      </c>
      <c r="AI1183" s="49">
        <v>154.30000000000001</v>
      </c>
      <c r="AJ1183" s="49">
        <v>214.9</v>
      </c>
      <c r="AK1183" s="57">
        <v>8.5</v>
      </c>
      <c r="AL1183" s="26">
        <v>0.28199162401116801</v>
      </c>
      <c r="AM1183" s="55" t="s">
        <v>230</v>
      </c>
      <c r="AN1183" s="49" t="s">
        <v>231</v>
      </c>
      <c r="AO1183" s="49" t="s">
        <v>232</v>
      </c>
      <c r="AP1183" s="63" t="s">
        <v>16963</v>
      </c>
      <c r="AQ1183" s="27" t="str">
        <f t="shared" si="49"/>
        <v>Record Complete</v>
      </c>
      <c r="AR1183" s="53"/>
      <c r="AS1183" s="5" t="str">
        <f t="shared" si="50"/>
        <v/>
      </c>
      <c r="AT1183" t="s">
        <v>17200</v>
      </c>
    </row>
    <row r="1184" spans="1:46" ht="15.75" thickBot="1" x14ac:dyDescent="0.3">
      <c r="A1184" s="48" t="s">
        <v>691</v>
      </c>
      <c r="B1184" s="50">
        <v>90</v>
      </c>
      <c r="C1184" s="50" t="s">
        <v>213</v>
      </c>
      <c r="D1184" s="50" t="s">
        <v>300</v>
      </c>
      <c r="E1184" s="51" t="str">
        <f ca="1">IF(ISERROR(INDIRECT(CONCATENATE("FIPs_codes!",ADDRESS((MATCH($D1184,INDIRECT($C1184),0)+MATCH($C1184,FIPs_codes!$G$1:$G$3296,0)-1),COLUMN(FIPs_codes!A1182))))),"",INDIRECT(CONCATENATE("FIPs_codes!",ADDRESS((MATCH($D1184,INDIRECT($C1184),0)+MATCH($C1184,FIPs_codes!$G$1:$G$3296,0)-1),COLUMN(FIPs_codes!A1182)))))</f>
        <v>40009</v>
      </c>
      <c r="F1184" s="51">
        <f ca="1">IF(ISERROR(INDIRECT(CONCATENATE("FIPs_codes!",ADDRESS((MATCH($D1184,INDIRECT($C1184),0)+MATCH($C1184,FIPs_codes!$G$1:$G$3296,0)-1),COLUMN(FIPs_codes!C1182))))),"",INDIRECT(CONCATENATE("FIPs_codes!",ADDRESS((MATCH($D1184,INDIRECT($C1184),0)+MATCH($C1184,FIPs_codes!$G$1:$G$3296,0)-1),COLUMN(FIPs_codes!C1182)))))</f>
        <v>6</v>
      </c>
      <c r="G1184" s="52" t="s">
        <v>216</v>
      </c>
      <c r="H1184" s="52" t="s">
        <v>217</v>
      </c>
      <c r="I1184" s="54" t="s">
        <v>692</v>
      </c>
      <c r="J1184" s="56" t="s">
        <v>219</v>
      </c>
      <c r="K1184" s="50" t="s">
        <v>78</v>
      </c>
      <c r="L1184" s="50" t="s">
        <v>220</v>
      </c>
      <c r="M1184" s="50" t="s">
        <v>57</v>
      </c>
      <c r="N1184" s="58" t="s">
        <v>242</v>
      </c>
      <c r="O1184" s="58">
        <v>2009</v>
      </c>
      <c r="P1184" s="58" t="s">
        <v>294</v>
      </c>
      <c r="Q1184" s="126">
        <v>1340</v>
      </c>
      <c r="R1184" s="50" t="s">
        <v>60</v>
      </c>
      <c r="S1184" s="60" t="s">
        <v>60</v>
      </c>
      <c r="T1184" s="48" t="s">
        <v>306</v>
      </c>
      <c r="U1184" s="50" t="s">
        <v>134</v>
      </c>
      <c r="V1184" s="58" t="s">
        <v>308</v>
      </c>
      <c r="W1184" s="62" t="s">
        <v>225</v>
      </c>
      <c r="X1184" s="62" t="s">
        <v>65</v>
      </c>
      <c r="Y1184" s="62">
        <v>41036</v>
      </c>
      <c r="Z1184" s="50">
        <v>85</v>
      </c>
      <c r="AA1184" s="126">
        <v>909</v>
      </c>
      <c r="AB1184" s="50" t="s">
        <v>66</v>
      </c>
      <c r="AC1184" s="126">
        <v>132715.70000000001</v>
      </c>
      <c r="AD1184" s="50" t="s">
        <v>309</v>
      </c>
      <c r="AE1184" s="58" t="s">
        <v>255</v>
      </c>
      <c r="AF1184" s="58" t="s">
        <v>236</v>
      </c>
      <c r="AG1184" s="50" t="s">
        <v>229</v>
      </c>
      <c r="AH1184" s="50">
        <v>67.400000000000006</v>
      </c>
      <c r="AI1184" s="50">
        <v>155.30000000000001</v>
      </c>
      <c r="AJ1184" s="50">
        <v>222.6</v>
      </c>
      <c r="AK1184" s="58">
        <v>8.5</v>
      </c>
      <c r="AL1184" s="26">
        <v>0.30264930399640771</v>
      </c>
      <c r="AM1184" s="56" t="s">
        <v>230</v>
      </c>
      <c r="AN1184" s="50" t="s">
        <v>231</v>
      </c>
      <c r="AO1184" s="50" t="s">
        <v>232</v>
      </c>
      <c r="AP1184" s="63" t="s">
        <v>16963</v>
      </c>
      <c r="AQ1184" s="27" t="str">
        <f t="shared" si="49"/>
        <v>Record Complete</v>
      </c>
      <c r="AR1184" s="54"/>
      <c r="AS1184" s="5" t="str">
        <f t="shared" si="50"/>
        <v/>
      </c>
      <c r="AT1184" t="s">
        <v>17200</v>
      </c>
    </row>
    <row r="1185" spans="1:46" ht="15.75" thickBot="1" x14ac:dyDescent="0.3">
      <c r="A1185" s="47" t="s">
        <v>691</v>
      </c>
      <c r="B1185" s="49">
        <v>90</v>
      </c>
      <c r="C1185" s="49" t="s">
        <v>213</v>
      </c>
      <c r="D1185" s="49" t="s">
        <v>300</v>
      </c>
      <c r="E1185" s="51" t="str">
        <f ca="1">IF(ISERROR(INDIRECT(CONCATENATE("FIPs_codes!",ADDRESS((MATCH($D1185,INDIRECT($C1185),0)+MATCH($C1185,FIPs_codes!$G$1:$G$3296,0)-1),COLUMN(FIPs_codes!A1183))))),"",INDIRECT(CONCATENATE("FIPs_codes!",ADDRESS((MATCH($D1185,INDIRECT($C1185),0)+MATCH($C1185,FIPs_codes!$G$1:$G$3296,0)-1),COLUMN(FIPs_codes!A1183)))))</f>
        <v>40009</v>
      </c>
      <c r="F1185" s="51">
        <f ca="1">IF(ISERROR(INDIRECT(CONCATENATE("FIPs_codes!",ADDRESS((MATCH($D1185,INDIRECT($C1185),0)+MATCH($C1185,FIPs_codes!$G$1:$G$3296,0)-1),COLUMN(FIPs_codes!C1183))))),"",INDIRECT(CONCATENATE("FIPs_codes!",ADDRESS((MATCH($D1185,INDIRECT($C1185),0)+MATCH($C1185,FIPs_codes!$G$1:$G$3296,0)-1),COLUMN(FIPs_codes!C1183)))))</f>
        <v>6</v>
      </c>
      <c r="G1185" s="51" t="s">
        <v>216</v>
      </c>
      <c r="H1185" s="51" t="s">
        <v>217</v>
      </c>
      <c r="I1185" s="53" t="s">
        <v>692</v>
      </c>
      <c r="J1185" s="55" t="s">
        <v>219</v>
      </c>
      <c r="K1185" s="49" t="s">
        <v>78</v>
      </c>
      <c r="L1185" s="49" t="s">
        <v>220</v>
      </c>
      <c r="M1185" s="49" t="s">
        <v>57</v>
      </c>
      <c r="N1185" s="57" t="s">
        <v>242</v>
      </c>
      <c r="O1185" s="57">
        <v>2000</v>
      </c>
      <c r="P1185" s="57" t="s">
        <v>288</v>
      </c>
      <c r="Q1185" s="128">
        <v>1085</v>
      </c>
      <c r="R1185" s="49" t="s">
        <v>60</v>
      </c>
      <c r="S1185" s="59" t="s">
        <v>60</v>
      </c>
      <c r="T1185" s="47" t="s">
        <v>306</v>
      </c>
      <c r="U1185" s="49" t="s">
        <v>134</v>
      </c>
      <c r="V1185" s="57" t="s">
        <v>308</v>
      </c>
      <c r="W1185" s="61" t="s">
        <v>225</v>
      </c>
      <c r="X1185" s="61" t="s">
        <v>65</v>
      </c>
      <c r="Y1185" s="61">
        <v>41036</v>
      </c>
      <c r="Z1185" s="49">
        <v>74</v>
      </c>
      <c r="AA1185" s="128">
        <v>909</v>
      </c>
      <c r="AB1185" s="49" t="s">
        <v>66</v>
      </c>
      <c r="AC1185" s="128">
        <v>80412.100000000006</v>
      </c>
      <c r="AD1185" s="49" t="s">
        <v>309</v>
      </c>
      <c r="AE1185" s="57" t="s">
        <v>255</v>
      </c>
      <c r="AF1185" s="57" t="s">
        <v>236</v>
      </c>
      <c r="AG1185" s="49" t="s">
        <v>229</v>
      </c>
      <c r="AH1185" s="49">
        <v>79.8</v>
      </c>
      <c r="AI1185" s="49">
        <v>249.4</v>
      </c>
      <c r="AJ1185" s="49">
        <v>329.2</v>
      </c>
      <c r="AK1185" s="57">
        <v>7.5</v>
      </c>
      <c r="AL1185" s="150">
        <v>0.24240583232077764</v>
      </c>
      <c r="AM1185" s="55" t="s">
        <v>230</v>
      </c>
      <c r="AN1185" s="49" t="s">
        <v>231</v>
      </c>
      <c r="AO1185" s="49" t="s">
        <v>232</v>
      </c>
      <c r="AP1185" s="63" t="s">
        <v>16963</v>
      </c>
      <c r="AQ1185" s="27" t="str">
        <f t="shared" si="49"/>
        <v>Record Complete</v>
      </c>
      <c r="AR1185" s="53"/>
      <c r="AS1185" s="5" t="str">
        <f t="shared" si="50"/>
        <v/>
      </c>
      <c r="AT1185" t="s">
        <v>17200</v>
      </c>
    </row>
    <row r="1186" spans="1:46" ht="15.75" thickBot="1" x14ac:dyDescent="0.3">
      <c r="A1186" s="48" t="s">
        <v>691</v>
      </c>
      <c r="B1186" s="50">
        <v>90</v>
      </c>
      <c r="C1186" s="50" t="s">
        <v>213</v>
      </c>
      <c r="D1186" s="50" t="s">
        <v>300</v>
      </c>
      <c r="E1186" s="51" t="str">
        <f ca="1">IF(ISERROR(INDIRECT(CONCATENATE("FIPs_codes!",ADDRESS((MATCH($D1186,INDIRECT($C1186),0)+MATCH($C1186,FIPs_codes!$G$1:$G$3296,0)-1),COLUMN(FIPs_codes!A1184))))),"",INDIRECT(CONCATENATE("FIPs_codes!",ADDRESS((MATCH($D1186,INDIRECT($C1186),0)+MATCH($C1186,FIPs_codes!$G$1:$G$3296,0)-1),COLUMN(FIPs_codes!A1184)))))</f>
        <v>40009</v>
      </c>
      <c r="F1186" s="51">
        <f ca="1">IF(ISERROR(INDIRECT(CONCATENATE("FIPs_codes!",ADDRESS((MATCH($D1186,INDIRECT($C1186),0)+MATCH($C1186,FIPs_codes!$G$1:$G$3296,0)-1),COLUMN(FIPs_codes!C1184))))),"",INDIRECT(CONCATENATE("FIPs_codes!",ADDRESS((MATCH($D1186,INDIRECT($C1186),0)+MATCH($C1186,FIPs_codes!$G$1:$G$3296,0)-1),COLUMN(FIPs_codes!C1184)))))</f>
        <v>6</v>
      </c>
      <c r="G1186" s="52" t="s">
        <v>216</v>
      </c>
      <c r="H1186" s="52" t="s">
        <v>217</v>
      </c>
      <c r="I1186" s="54" t="s">
        <v>692</v>
      </c>
      <c r="J1186" s="56" t="s">
        <v>219</v>
      </c>
      <c r="K1186" s="50" t="s">
        <v>78</v>
      </c>
      <c r="L1186" s="50" t="s">
        <v>220</v>
      </c>
      <c r="M1186" s="50" t="s">
        <v>57</v>
      </c>
      <c r="N1186" s="58" t="s">
        <v>242</v>
      </c>
      <c r="O1186" s="58">
        <v>2000</v>
      </c>
      <c r="P1186" s="58" t="s">
        <v>288</v>
      </c>
      <c r="Q1186" s="126">
        <v>1085</v>
      </c>
      <c r="R1186" s="50" t="s">
        <v>60</v>
      </c>
      <c r="S1186" s="60" t="s">
        <v>60</v>
      </c>
      <c r="T1186" s="48" t="s">
        <v>306</v>
      </c>
      <c r="U1186" s="50" t="s">
        <v>134</v>
      </c>
      <c r="V1186" s="58" t="s">
        <v>308</v>
      </c>
      <c r="W1186" s="62" t="s">
        <v>225</v>
      </c>
      <c r="X1186" s="62" t="s">
        <v>65</v>
      </c>
      <c r="Y1186" s="62">
        <v>41036</v>
      </c>
      <c r="Z1186" s="50">
        <v>74</v>
      </c>
      <c r="AA1186" s="126">
        <v>909</v>
      </c>
      <c r="AB1186" s="50" t="s">
        <v>66</v>
      </c>
      <c r="AC1186" s="126">
        <v>80412.100000000006</v>
      </c>
      <c r="AD1186" s="50" t="s">
        <v>309</v>
      </c>
      <c r="AE1186" s="58" t="s">
        <v>255</v>
      </c>
      <c r="AF1186" s="58" t="s">
        <v>236</v>
      </c>
      <c r="AG1186" s="50" t="s">
        <v>229</v>
      </c>
      <c r="AH1186" s="50">
        <v>81.7</v>
      </c>
      <c r="AI1186" s="50">
        <v>266.2</v>
      </c>
      <c r="AJ1186" s="50">
        <v>347.9</v>
      </c>
      <c r="AK1186" s="58">
        <v>7.5</v>
      </c>
      <c r="AL1186" s="26">
        <v>0.23483759701063525</v>
      </c>
      <c r="AM1186" s="56" t="s">
        <v>230</v>
      </c>
      <c r="AN1186" s="50" t="s">
        <v>231</v>
      </c>
      <c r="AO1186" s="50" t="s">
        <v>232</v>
      </c>
      <c r="AP1186" s="63" t="s">
        <v>16963</v>
      </c>
      <c r="AQ1186" s="27" t="str">
        <f t="shared" si="49"/>
        <v>Record Complete</v>
      </c>
      <c r="AR1186" s="54"/>
      <c r="AS1186" s="5" t="str">
        <f t="shared" si="50"/>
        <v/>
      </c>
      <c r="AT1186" t="s">
        <v>17200</v>
      </c>
    </row>
    <row r="1187" spans="1:46" ht="15.75" thickBot="1" x14ac:dyDescent="0.3">
      <c r="A1187" s="30" t="s">
        <v>691</v>
      </c>
      <c r="B1187" s="32">
        <v>90</v>
      </c>
      <c r="C1187" s="32" t="s">
        <v>213</v>
      </c>
      <c r="D1187" s="32" t="s">
        <v>300</v>
      </c>
      <c r="E1187" s="51" t="str">
        <f ca="1">IF(ISERROR(INDIRECT(CONCATENATE("FIPs_codes!",ADDRESS((MATCH($D1187,INDIRECT($C1187),0)+MATCH($C1187,FIPs_codes!$G$1:$G$3296,0)-1),COLUMN(FIPs_codes!A1185))))),"",INDIRECT(CONCATENATE("FIPs_codes!",ADDRESS((MATCH($D1187,INDIRECT($C1187),0)+MATCH($C1187,FIPs_codes!$G$1:$G$3296,0)-1),COLUMN(FIPs_codes!A1185)))))</f>
        <v>40009</v>
      </c>
      <c r="F1187" s="51">
        <f ca="1">IF(ISERROR(INDIRECT(CONCATENATE("FIPs_codes!",ADDRESS((MATCH($D1187,INDIRECT($C1187),0)+MATCH($C1187,FIPs_codes!$G$1:$G$3296,0)-1),COLUMN(FIPs_codes!C1185))))),"",INDIRECT(CONCATENATE("FIPs_codes!",ADDRESS((MATCH($D1187,INDIRECT($C1187),0)+MATCH($C1187,FIPs_codes!$G$1:$G$3296,0)-1),COLUMN(FIPs_codes!C1185)))))</f>
        <v>6</v>
      </c>
      <c r="G1187" s="34" t="s">
        <v>216</v>
      </c>
      <c r="H1187" s="34" t="s">
        <v>217</v>
      </c>
      <c r="I1187" s="36" t="s">
        <v>692</v>
      </c>
      <c r="J1187" s="38" t="s">
        <v>219</v>
      </c>
      <c r="K1187" s="32" t="s">
        <v>78</v>
      </c>
      <c r="L1187" s="32" t="s">
        <v>220</v>
      </c>
      <c r="M1187" s="32" t="s">
        <v>57</v>
      </c>
      <c r="N1187" s="40" t="s">
        <v>242</v>
      </c>
      <c r="O1187" s="40">
        <v>2000</v>
      </c>
      <c r="P1187" s="40" t="s">
        <v>288</v>
      </c>
      <c r="Q1187" s="125">
        <v>1085</v>
      </c>
      <c r="R1187" s="32" t="s">
        <v>60</v>
      </c>
      <c r="S1187" s="42" t="s">
        <v>60</v>
      </c>
      <c r="T1187" s="30" t="s">
        <v>306</v>
      </c>
      <c r="U1187" s="32" t="s">
        <v>134</v>
      </c>
      <c r="V1187" s="40" t="s">
        <v>308</v>
      </c>
      <c r="W1187" s="44" t="s">
        <v>225</v>
      </c>
      <c r="X1187" s="44" t="s">
        <v>65</v>
      </c>
      <c r="Y1187" s="44">
        <v>41036</v>
      </c>
      <c r="Z1187" s="32">
        <v>74</v>
      </c>
      <c r="AA1187" s="125">
        <v>909</v>
      </c>
      <c r="AB1187" s="32" t="s">
        <v>66</v>
      </c>
      <c r="AC1187" s="125">
        <v>80412.100000000006</v>
      </c>
      <c r="AD1187" s="32" t="s">
        <v>309</v>
      </c>
      <c r="AE1187" s="40" t="s">
        <v>255</v>
      </c>
      <c r="AF1187" s="40" t="s">
        <v>236</v>
      </c>
      <c r="AG1187" s="32" t="s">
        <v>229</v>
      </c>
      <c r="AH1187" s="32">
        <v>78.400000000000006</v>
      </c>
      <c r="AI1187" s="32">
        <v>291.5</v>
      </c>
      <c r="AJ1187" s="32">
        <v>369.9</v>
      </c>
      <c r="AK1187" s="40">
        <v>7.4</v>
      </c>
      <c r="AL1187" s="26">
        <v>0.21194917545282513</v>
      </c>
      <c r="AM1187" s="38" t="s">
        <v>230</v>
      </c>
      <c r="AN1187" s="32" t="s">
        <v>231</v>
      </c>
      <c r="AO1187" s="32" t="s">
        <v>232</v>
      </c>
      <c r="AP1187" s="63" t="s">
        <v>16963</v>
      </c>
      <c r="AQ1187" s="27" t="str">
        <f t="shared" si="49"/>
        <v>Record Complete</v>
      </c>
      <c r="AR1187" s="36"/>
      <c r="AS1187" s="5" t="str">
        <f t="shared" si="50"/>
        <v/>
      </c>
      <c r="AT1187" t="s">
        <v>17200</v>
      </c>
    </row>
    <row r="1188" spans="1:46" ht="15.75" thickBot="1" x14ac:dyDescent="0.3">
      <c r="A1188" s="48" t="s">
        <v>17122</v>
      </c>
      <c r="B1188" s="50">
        <v>3694</v>
      </c>
      <c r="C1188" s="50" t="s">
        <v>213</v>
      </c>
      <c r="D1188" s="50" t="s">
        <v>310</v>
      </c>
      <c r="E1188" s="51" t="str">
        <f ca="1">IF(ISERROR(INDIRECT(CONCATENATE("FIPs_codes!",ADDRESS((MATCH($D1188,INDIRECT($C1188),0)+MATCH($C1188,FIPs_codes!$G$1:$G$3296,0)-1),COLUMN(FIPs_codes!A1186))))),"",INDIRECT(CONCATENATE("FIPs_codes!",ADDRESS((MATCH($D1188,INDIRECT($C1188),0)+MATCH($C1188,FIPs_codes!$G$1:$G$3296,0)-1),COLUMN(FIPs_codes!A1186)))))</f>
        <v>40093</v>
      </c>
      <c r="F1188" s="51">
        <f ca="1">IF(ISERROR(INDIRECT(CONCATENATE("FIPs_codes!",ADDRESS((MATCH($D1188,INDIRECT($C1188),0)+MATCH($C1188,FIPs_codes!$G$1:$G$3296,0)-1),COLUMN(FIPs_codes!C1186))))),"",INDIRECT(CONCATENATE("FIPs_codes!",ADDRESS((MATCH($D1188,INDIRECT($C1188),0)+MATCH($C1188,FIPs_codes!$G$1:$G$3296,0)-1),COLUMN(FIPs_codes!C1186)))))</f>
        <v>6</v>
      </c>
      <c r="G1188" s="50" t="s">
        <v>17123</v>
      </c>
      <c r="H1188" s="50" t="s">
        <v>217</v>
      </c>
      <c r="I1188" s="54" t="s">
        <v>17124</v>
      </c>
      <c r="J1188" s="56" t="s">
        <v>1705</v>
      </c>
      <c r="K1188" s="50" t="s">
        <v>55</v>
      </c>
      <c r="L1188" s="50" t="s">
        <v>17125</v>
      </c>
      <c r="M1188" s="50" t="s">
        <v>57</v>
      </c>
      <c r="N1188" s="58" t="s">
        <v>17126</v>
      </c>
      <c r="O1188" s="58">
        <v>1999</v>
      </c>
      <c r="P1188" s="58">
        <v>17138</v>
      </c>
      <c r="Q1188" s="50">
        <v>180</v>
      </c>
      <c r="R1188" s="50" t="s">
        <v>11330</v>
      </c>
      <c r="S1188" s="60" t="s">
        <v>60</v>
      </c>
      <c r="T1188" s="48" t="s">
        <v>17108</v>
      </c>
      <c r="U1188" s="50" t="s">
        <v>62</v>
      </c>
      <c r="V1188" s="58" t="s">
        <v>17109</v>
      </c>
      <c r="W1188" s="62" t="s">
        <v>1048</v>
      </c>
      <c r="X1188" s="62" t="s">
        <v>65</v>
      </c>
      <c r="Y1188" s="62">
        <v>41863</v>
      </c>
      <c r="Z1188" s="50">
        <v>88</v>
      </c>
      <c r="AA1188" s="50">
        <v>182</v>
      </c>
      <c r="AB1188" s="50" t="s">
        <v>66</v>
      </c>
      <c r="AC1188" s="50">
        <v>784569</v>
      </c>
      <c r="AD1188" s="50" t="s">
        <v>17029</v>
      </c>
      <c r="AE1188" s="58">
        <v>20</v>
      </c>
      <c r="AF1188" s="58" t="s">
        <v>68</v>
      </c>
      <c r="AG1188" s="50" t="s">
        <v>229</v>
      </c>
      <c r="AH1188" s="50"/>
      <c r="AI1188" s="50">
        <v>8.64</v>
      </c>
      <c r="AJ1188" s="50">
        <v>10.199999999999999</v>
      </c>
      <c r="AK1188" s="58">
        <v>13.57</v>
      </c>
      <c r="AL1188" s="26">
        <f t="shared" ref="AL1188:AL1217" si="51">IF(ISERROR(IF(ISBLANK(AH1188),(AJ1188-AI1188)/AJ1188,IF(ISBLANK(AI1188),(AH1188/AJ1188),AH1188/(AH1188+AI1188)))),"0",IF(ISBLANK(AH1188),(AJ1188-AI1188)/AJ1188,IF(ISBLANK(AI1188),(AH1188/AJ1188),AH1188/(AH1188+AI1188))))</f>
        <v>0.15294117647058811</v>
      </c>
      <c r="AM1188" s="56" t="s">
        <v>230</v>
      </c>
      <c r="AN1188" s="50" t="s">
        <v>16971</v>
      </c>
      <c r="AO1188" s="50" t="s">
        <v>17101</v>
      </c>
      <c r="AP1188" s="46" t="s">
        <v>16972</v>
      </c>
      <c r="AQ1188" s="27" t="str">
        <f t="shared" si="49"/>
        <v>Record Complete</v>
      </c>
      <c r="AR1188" s="54" t="s">
        <v>17115</v>
      </c>
      <c r="AS1188" s="5" t="str">
        <f t="shared" si="50"/>
        <v/>
      </c>
      <c r="AT1188" t="s">
        <v>17200</v>
      </c>
    </row>
    <row r="1189" spans="1:46" ht="15.75" thickBot="1" x14ac:dyDescent="0.3">
      <c r="A1189" s="47" t="s">
        <v>17122</v>
      </c>
      <c r="B1189" s="49">
        <v>3694</v>
      </c>
      <c r="C1189" s="49" t="s">
        <v>213</v>
      </c>
      <c r="D1189" s="49" t="s">
        <v>310</v>
      </c>
      <c r="E1189" s="51" t="str">
        <f ca="1">IF(ISERROR(INDIRECT(CONCATENATE("FIPs_codes!",ADDRESS((MATCH($D1189,INDIRECT($C1189),0)+MATCH($C1189,FIPs_codes!$G$1:$G$3296,0)-1),COLUMN(FIPs_codes!A1187))))),"",INDIRECT(CONCATENATE("FIPs_codes!",ADDRESS((MATCH($D1189,INDIRECT($C1189),0)+MATCH($C1189,FIPs_codes!$G$1:$G$3296,0)-1),COLUMN(FIPs_codes!A1187)))))</f>
        <v>40093</v>
      </c>
      <c r="F1189" s="51">
        <f ca="1">IF(ISERROR(INDIRECT(CONCATENATE("FIPs_codes!",ADDRESS((MATCH($D1189,INDIRECT($C1189),0)+MATCH($C1189,FIPs_codes!$G$1:$G$3296,0)-1),COLUMN(FIPs_codes!C1187))))),"",INDIRECT(CONCATENATE("FIPs_codes!",ADDRESS((MATCH($D1189,INDIRECT($C1189),0)+MATCH($C1189,FIPs_codes!$G$1:$G$3296,0)-1),COLUMN(FIPs_codes!C1187)))))</f>
        <v>6</v>
      </c>
      <c r="G1189" s="49" t="s">
        <v>17123</v>
      </c>
      <c r="H1189" s="49" t="s">
        <v>217</v>
      </c>
      <c r="I1189" s="53" t="s">
        <v>17124</v>
      </c>
      <c r="J1189" s="55" t="s">
        <v>1705</v>
      </c>
      <c r="K1189" s="49" t="s">
        <v>55</v>
      </c>
      <c r="L1189" s="49" t="s">
        <v>17125</v>
      </c>
      <c r="M1189" s="49" t="s">
        <v>57</v>
      </c>
      <c r="N1189" s="57" t="s">
        <v>17126</v>
      </c>
      <c r="O1189" s="57">
        <v>1999</v>
      </c>
      <c r="P1189" s="57">
        <v>17138</v>
      </c>
      <c r="Q1189" s="49">
        <v>180</v>
      </c>
      <c r="R1189" s="49" t="s">
        <v>11330</v>
      </c>
      <c r="S1189" s="59" t="s">
        <v>60</v>
      </c>
      <c r="T1189" s="47" t="s">
        <v>17108</v>
      </c>
      <c r="U1189" s="49" t="s">
        <v>62</v>
      </c>
      <c r="V1189" s="57" t="s">
        <v>17109</v>
      </c>
      <c r="W1189" s="61" t="s">
        <v>1048</v>
      </c>
      <c r="X1189" s="61" t="s">
        <v>65</v>
      </c>
      <c r="Y1189" s="61">
        <v>41863</v>
      </c>
      <c r="Z1189" s="49">
        <v>87</v>
      </c>
      <c r="AA1189" s="49">
        <v>182</v>
      </c>
      <c r="AB1189" s="49" t="s">
        <v>66</v>
      </c>
      <c r="AC1189" s="49">
        <v>775654</v>
      </c>
      <c r="AD1189" s="49" t="s">
        <v>17029</v>
      </c>
      <c r="AE1189" s="57">
        <v>20</v>
      </c>
      <c r="AF1189" s="57" t="s">
        <v>68</v>
      </c>
      <c r="AG1189" s="49" t="s">
        <v>229</v>
      </c>
      <c r="AH1189" s="49"/>
      <c r="AI1189" s="49">
        <v>8.69</v>
      </c>
      <c r="AJ1189" s="49">
        <v>10.29</v>
      </c>
      <c r="AK1189" s="57">
        <v>13.57</v>
      </c>
      <c r="AL1189" s="150">
        <f t="shared" si="51"/>
        <v>0.15549076773566567</v>
      </c>
      <c r="AM1189" s="55" t="s">
        <v>230</v>
      </c>
      <c r="AN1189" s="49" t="s">
        <v>16971</v>
      </c>
      <c r="AO1189" s="49" t="s">
        <v>17101</v>
      </c>
      <c r="AP1189" s="63" t="s">
        <v>16972</v>
      </c>
      <c r="AQ1189" s="27" t="str">
        <f t="shared" si="49"/>
        <v>Record Complete</v>
      </c>
      <c r="AR1189" s="53" t="s">
        <v>17114</v>
      </c>
      <c r="AS1189" s="5" t="str">
        <f t="shared" si="50"/>
        <v/>
      </c>
      <c r="AT1189" t="s">
        <v>17200</v>
      </c>
    </row>
    <row r="1190" spans="1:46" ht="15.75" thickBot="1" x14ac:dyDescent="0.3">
      <c r="A1190" s="48" t="s">
        <v>17122</v>
      </c>
      <c r="B1190" s="50">
        <v>3694</v>
      </c>
      <c r="C1190" s="50" t="s">
        <v>213</v>
      </c>
      <c r="D1190" s="50" t="s">
        <v>310</v>
      </c>
      <c r="E1190" s="51" t="str">
        <f ca="1">IF(ISERROR(INDIRECT(CONCATENATE("FIPs_codes!",ADDRESS((MATCH($D1190,INDIRECT($C1190),0)+MATCH($C1190,FIPs_codes!$G$1:$G$3296,0)-1),COLUMN(FIPs_codes!A1188))))),"",INDIRECT(CONCATENATE("FIPs_codes!",ADDRESS((MATCH($D1190,INDIRECT($C1190),0)+MATCH($C1190,FIPs_codes!$G$1:$G$3296,0)-1),COLUMN(FIPs_codes!A1188)))))</f>
        <v>40093</v>
      </c>
      <c r="F1190" s="51">
        <f ca="1">IF(ISERROR(INDIRECT(CONCATENATE("FIPs_codes!",ADDRESS((MATCH($D1190,INDIRECT($C1190),0)+MATCH($C1190,FIPs_codes!$G$1:$G$3296,0)-1),COLUMN(FIPs_codes!C1188))))),"",INDIRECT(CONCATENATE("FIPs_codes!",ADDRESS((MATCH($D1190,INDIRECT($C1190),0)+MATCH($C1190,FIPs_codes!$G$1:$G$3296,0)-1),COLUMN(FIPs_codes!C1188)))))</f>
        <v>6</v>
      </c>
      <c r="G1190" s="50" t="s">
        <v>17123</v>
      </c>
      <c r="H1190" s="50" t="s">
        <v>217</v>
      </c>
      <c r="I1190" s="54" t="s">
        <v>17124</v>
      </c>
      <c r="J1190" s="56" t="s">
        <v>1705</v>
      </c>
      <c r="K1190" s="50" t="s">
        <v>55</v>
      </c>
      <c r="L1190" s="50" t="s">
        <v>17125</v>
      </c>
      <c r="M1190" s="50" t="s">
        <v>57</v>
      </c>
      <c r="N1190" s="58" t="s">
        <v>17126</v>
      </c>
      <c r="O1190" s="58">
        <v>1999</v>
      </c>
      <c r="P1190" s="58">
        <v>17138</v>
      </c>
      <c r="Q1190" s="50">
        <v>180</v>
      </c>
      <c r="R1190" s="50" t="s">
        <v>11330</v>
      </c>
      <c r="S1190" s="60" t="s">
        <v>60</v>
      </c>
      <c r="T1190" s="48" t="s">
        <v>17108</v>
      </c>
      <c r="U1190" s="50" t="s">
        <v>62</v>
      </c>
      <c r="V1190" s="58" t="s">
        <v>17109</v>
      </c>
      <c r="W1190" s="62" t="s">
        <v>1048</v>
      </c>
      <c r="X1190" s="62" t="s">
        <v>65</v>
      </c>
      <c r="Y1190" s="62">
        <v>41863</v>
      </c>
      <c r="Z1190" s="50">
        <v>87</v>
      </c>
      <c r="AA1190" s="50">
        <v>182</v>
      </c>
      <c r="AB1190" s="50" t="s">
        <v>66</v>
      </c>
      <c r="AC1190" s="50">
        <v>775654</v>
      </c>
      <c r="AD1190" s="50" t="s">
        <v>17029</v>
      </c>
      <c r="AE1190" s="58">
        <v>20</v>
      </c>
      <c r="AF1190" s="58" t="s">
        <v>68</v>
      </c>
      <c r="AG1190" s="50" t="s">
        <v>229</v>
      </c>
      <c r="AH1190" s="50"/>
      <c r="AI1190" s="50">
        <v>8.5299999999999994</v>
      </c>
      <c r="AJ1190" s="50">
        <v>10.3</v>
      </c>
      <c r="AK1190" s="58">
        <v>13.55</v>
      </c>
      <c r="AL1190" s="26">
        <f t="shared" si="51"/>
        <v>0.17184466019417488</v>
      </c>
      <c r="AM1190" s="56" t="s">
        <v>230</v>
      </c>
      <c r="AN1190" s="50" t="s">
        <v>16971</v>
      </c>
      <c r="AO1190" s="50" t="s">
        <v>17101</v>
      </c>
      <c r="AP1190" s="46" t="s">
        <v>16972</v>
      </c>
      <c r="AQ1190" s="27" t="str">
        <f t="shared" si="49"/>
        <v>Record Complete</v>
      </c>
      <c r="AR1190" s="54" t="s">
        <v>17115</v>
      </c>
      <c r="AS1190" s="5" t="str">
        <f t="shared" si="50"/>
        <v/>
      </c>
      <c r="AT1190" t="s">
        <v>17200</v>
      </c>
    </row>
    <row r="1191" spans="1:46" ht="15.75" thickBot="1" x14ac:dyDescent="0.3">
      <c r="A1191" s="47" t="s">
        <v>17122</v>
      </c>
      <c r="B1191" s="49">
        <v>3694</v>
      </c>
      <c r="C1191" s="49" t="s">
        <v>213</v>
      </c>
      <c r="D1191" s="49" t="s">
        <v>310</v>
      </c>
      <c r="E1191" s="51" t="str">
        <f ca="1">IF(ISERROR(INDIRECT(CONCATENATE("FIPs_codes!",ADDRESS((MATCH($D1191,INDIRECT($C1191),0)+MATCH($C1191,FIPs_codes!$G$1:$G$3296,0)-1),COLUMN(FIPs_codes!A1189))))),"",INDIRECT(CONCATENATE("FIPs_codes!",ADDRESS((MATCH($D1191,INDIRECT($C1191),0)+MATCH($C1191,FIPs_codes!$G$1:$G$3296,0)-1),COLUMN(FIPs_codes!A1189)))))</f>
        <v>40093</v>
      </c>
      <c r="F1191" s="51">
        <f ca="1">IF(ISERROR(INDIRECT(CONCATENATE("FIPs_codes!",ADDRESS((MATCH($D1191,INDIRECT($C1191),0)+MATCH($C1191,FIPs_codes!$G$1:$G$3296,0)-1),COLUMN(FIPs_codes!C1189))))),"",INDIRECT(CONCATENATE("FIPs_codes!",ADDRESS((MATCH($D1191,INDIRECT($C1191),0)+MATCH($C1191,FIPs_codes!$G$1:$G$3296,0)-1),COLUMN(FIPs_codes!C1189)))))</f>
        <v>6</v>
      </c>
      <c r="G1191" s="49" t="s">
        <v>17123</v>
      </c>
      <c r="H1191" s="49" t="s">
        <v>217</v>
      </c>
      <c r="I1191" s="53" t="s">
        <v>17124</v>
      </c>
      <c r="J1191" s="55" t="s">
        <v>1705</v>
      </c>
      <c r="K1191" s="49" t="s">
        <v>55</v>
      </c>
      <c r="L1191" s="49" t="s">
        <v>17125</v>
      </c>
      <c r="M1191" s="49" t="s">
        <v>57</v>
      </c>
      <c r="N1191" s="57" t="s">
        <v>17126</v>
      </c>
      <c r="O1191" s="57">
        <v>1999</v>
      </c>
      <c r="P1191" s="57">
        <v>17138</v>
      </c>
      <c r="Q1191" s="49">
        <v>180</v>
      </c>
      <c r="R1191" s="49" t="s">
        <v>11330</v>
      </c>
      <c r="S1191" s="59" t="s">
        <v>60</v>
      </c>
      <c r="T1191" s="47" t="s">
        <v>17108</v>
      </c>
      <c r="U1191" s="49" t="s">
        <v>62</v>
      </c>
      <c r="V1191" s="57" t="s">
        <v>17109</v>
      </c>
      <c r="W1191" s="61" t="s">
        <v>1048</v>
      </c>
      <c r="X1191" s="61" t="s">
        <v>65</v>
      </c>
      <c r="Y1191" s="61">
        <v>41863</v>
      </c>
      <c r="Z1191" s="49">
        <v>87</v>
      </c>
      <c r="AA1191" s="49">
        <v>182</v>
      </c>
      <c r="AB1191" s="49" t="s">
        <v>66</v>
      </c>
      <c r="AC1191" s="49">
        <v>775654</v>
      </c>
      <c r="AD1191" s="49" t="s">
        <v>17029</v>
      </c>
      <c r="AE1191" s="57">
        <v>20</v>
      </c>
      <c r="AF1191" s="57" t="s">
        <v>68</v>
      </c>
      <c r="AG1191" s="49" t="s">
        <v>229</v>
      </c>
      <c r="AH1191" s="49"/>
      <c r="AI1191" s="49">
        <v>8.6</v>
      </c>
      <c r="AJ1191" s="49">
        <v>10.34</v>
      </c>
      <c r="AK1191" s="57">
        <v>13.55</v>
      </c>
      <c r="AL1191" s="26">
        <f t="shared" si="51"/>
        <v>0.16827852998065768</v>
      </c>
      <c r="AM1191" s="55" t="s">
        <v>230</v>
      </c>
      <c r="AN1191" s="49" t="s">
        <v>16971</v>
      </c>
      <c r="AO1191" s="49" t="s">
        <v>17101</v>
      </c>
      <c r="AP1191" s="63" t="s">
        <v>16972</v>
      </c>
      <c r="AQ1191" s="27" t="str">
        <f t="shared" si="49"/>
        <v>Record Complete</v>
      </c>
      <c r="AR1191" s="53" t="s">
        <v>17114</v>
      </c>
      <c r="AS1191" s="5" t="str">
        <f t="shared" si="50"/>
        <v/>
      </c>
      <c r="AT1191" t="s">
        <v>17200</v>
      </c>
    </row>
    <row r="1192" spans="1:46" ht="15.75" thickBot="1" x14ac:dyDescent="0.3">
      <c r="A1192" s="48" t="s">
        <v>17122</v>
      </c>
      <c r="B1192" s="50">
        <v>3694</v>
      </c>
      <c r="C1192" s="50" t="s">
        <v>213</v>
      </c>
      <c r="D1192" s="50" t="s">
        <v>310</v>
      </c>
      <c r="E1192" s="51" t="str">
        <f ca="1">IF(ISERROR(INDIRECT(CONCATENATE("FIPs_codes!",ADDRESS((MATCH($D1192,INDIRECT($C1192),0)+MATCH($C1192,FIPs_codes!$G$1:$G$3296,0)-1),COLUMN(FIPs_codes!A1190))))),"",INDIRECT(CONCATENATE("FIPs_codes!",ADDRESS((MATCH($D1192,INDIRECT($C1192),0)+MATCH($C1192,FIPs_codes!$G$1:$G$3296,0)-1),COLUMN(FIPs_codes!A1190)))))</f>
        <v>40093</v>
      </c>
      <c r="F1192" s="51">
        <f ca="1">IF(ISERROR(INDIRECT(CONCATENATE("FIPs_codes!",ADDRESS((MATCH($D1192,INDIRECT($C1192),0)+MATCH($C1192,FIPs_codes!$G$1:$G$3296,0)-1),COLUMN(FIPs_codes!C1190))))),"",INDIRECT(CONCATENATE("FIPs_codes!",ADDRESS((MATCH($D1192,INDIRECT($C1192),0)+MATCH($C1192,FIPs_codes!$G$1:$G$3296,0)-1),COLUMN(FIPs_codes!C1190)))))</f>
        <v>6</v>
      </c>
      <c r="G1192" s="50" t="s">
        <v>17123</v>
      </c>
      <c r="H1192" s="50" t="s">
        <v>217</v>
      </c>
      <c r="I1192" s="54" t="s">
        <v>17124</v>
      </c>
      <c r="J1192" s="56" t="s">
        <v>1705</v>
      </c>
      <c r="K1192" s="50" t="s">
        <v>55</v>
      </c>
      <c r="L1192" s="50" t="s">
        <v>17125</v>
      </c>
      <c r="M1192" s="50" t="s">
        <v>57</v>
      </c>
      <c r="N1192" s="58" t="s">
        <v>17126</v>
      </c>
      <c r="O1192" s="58">
        <v>1999</v>
      </c>
      <c r="P1192" s="58">
        <v>17138</v>
      </c>
      <c r="Q1192" s="50">
        <v>180</v>
      </c>
      <c r="R1192" s="50" t="s">
        <v>11330</v>
      </c>
      <c r="S1192" s="60" t="s">
        <v>60</v>
      </c>
      <c r="T1192" s="48" t="s">
        <v>17108</v>
      </c>
      <c r="U1192" s="50" t="s">
        <v>62</v>
      </c>
      <c r="V1192" s="58" t="s">
        <v>17109</v>
      </c>
      <c r="W1192" s="62" t="s">
        <v>1048</v>
      </c>
      <c r="X1192" s="62" t="s">
        <v>65</v>
      </c>
      <c r="Y1192" s="62">
        <v>41863</v>
      </c>
      <c r="Z1192" s="50">
        <v>88</v>
      </c>
      <c r="AA1192" s="50">
        <v>182</v>
      </c>
      <c r="AB1192" s="50" t="s">
        <v>66</v>
      </c>
      <c r="AC1192" s="50">
        <v>784569</v>
      </c>
      <c r="AD1192" s="50" t="s">
        <v>17029</v>
      </c>
      <c r="AE1192" s="58">
        <v>20</v>
      </c>
      <c r="AF1192" s="58" t="s">
        <v>68</v>
      </c>
      <c r="AG1192" s="50" t="s">
        <v>229</v>
      </c>
      <c r="AH1192" s="50"/>
      <c r="AI1192" s="50">
        <v>8.7799999999999994</v>
      </c>
      <c r="AJ1192" s="50">
        <v>10.37</v>
      </c>
      <c r="AK1192" s="58">
        <v>13.56</v>
      </c>
      <c r="AL1192" s="26">
        <f t="shared" si="51"/>
        <v>0.15332690453230471</v>
      </c>
      <c r="AM1192" s="56" t="s">
        <v>230</v>
      </c>
      <c r="AN1192" s="50" t="s">
        <v>16971</v>
      </c>
      <c r="AO1192" s="50" t="s">
        <v>17101</v>
      </c>
      <c r="AP1192" s="46" t="s">
        <v>16972</v>
      </c>
      <c r="AQ1192" s="27" t="str">
        <f t="shared" si="49"/>
        <v>Record Complete</v>
      </c>
      <c r="AR1192" s="54" t="s">
        <v>17115</v>
      </c>
      <c r="AS1192" s="5" t="str">
        <f t="shared" si="50"/>
        <v/>
      </c>
      <c r="AT1192" t="s">
        <v>17200</v>
      </c>
    </row>
    <row r="1193" spans="1:46" ht="15.75" thickBot="1" x14ac:dyDescent="0.3">
      <c r="A1193" s="47" t="s">
        <v>17122</v>
      </c>
      <c r="B1193" s="49">
        <v>3694</v>
      </c>
      <c r="C1193" s="49" t="s">
        <v>213</v>
      </c>
      <c r="D1193" s="49" t="s">
        <v>310</v>
      </c>
      <c r="E1193" s="51" t="str">
        <f ca="1">IF(ISERROR(INDIRECT(CONCATENATE("FIPs_codes!",ADDRESS((MATCH($D1193,INDIRECT($C1193),0)+MATCH($C1193,FIPs_codes!$G$1:$G$3296,0)-1),COLUMN(FIPs_codes!A1191))))),"",INDIRECT(CONCATENATE("FIPs_codes!",ADDRESS((MATCH($D1193,INDIRECT($C1193),0)+MATCH($C1193,FIPs_codes!$G$1:$G$3296,0)-1),COLUMN(FIPs_codes!A1191)))))</f>
        <v>40093</v>
      </c>
      <c r="F1193" s="51">
        <f ca="1">IF(ISERROR(INDIRECT(CONCATENATE("FIPs_codes!",ADDRESS((MATCH($D1193,INDIRECT($C1193),0)+MATCH($C1193,FIPs_codes!$G$1:$G$3296,0)-1),COLUMN(FIPs_codes!C1191))))),"",INDIRECT(CONCATENATE("FIPs_codes!",ADDRESS((MATCH($D1193,INDIRECT($C1193),0)+MATCH($C1193,FIPs_codes!$G$1:$G$3296,0)-1),COLUMN(FIPs_codes!C1191)))))</f>
        <v>6</v>
      </c>
      <c r="G1193" s="49" t="s">
        <v>17123</v>
      </c>
      <c r="H1193" s="49" t="s">
        <v>217</v>
      </c>
      <c r="I1193" s="53" t="s">
        <v>17124</v>
      </c>
      <c r="J1193" s="55" t="s">
        <v>1705</v>
      </c>
      <c r="K1193" s="49" t="s">
        <v>55</v>
      </c>
      <c r="L1193" s="49" t="s">
        <v>17125</v>
      </c>
      <c r="M1193" s="49" t="s">
        <v>57</v>
      </c>
      <c r="N1193" s="57" t="s">
        <v>17126</v>
      </c>
      <c r="O1193" s="57">
        <v>1999</v>
      </c>
      <c r="P1193" s="57">
        <v>17138</v>
      </c>
      <c r="Q1193" s="49">
        <v>180</v>
      </c>
      <c r="R1193" s="49" t="s">
        <v>11330</v>
      </c>
      <c r="S1193" s="59" t="s">
        <v>60</v>
      </c>
      <c r="T1193" s="47" t="s">
        <v>17108</v>
      </c>
      <c r="U1193" s="49" t="s">
        <v>62</v>
      </c>
      <c r="V1193" s="57" t="s">
        <v>17109</v>
      </c>
      <c r="W1193" s="61" t="s">
        <v>1048</v>
      </c>
      <c r="X1193" s="61" t="s">
        <v>65</v>
      </c>
      <c r="Y1193" s="61">
        <v>41863</v>
      </c>
      <c r="Z1193" s="49">
        <v>87</v>
      </c>
      <c r="AA1193" s="49">
        <v>182</v>
      </c>
      <c r="AB1193" s="49" t="s">
        <v>66</v>
      </c>
      <c r="AC1193" s="49">
        <v>775654</v>
      </c>
      <c r="AD1193" s="49" t="s">
        <v>17029</v>
      </c>
      <c r="AE1193" s="57">
        <v>20</v>
      </c>
      <c r="AF1193" s="57" t="s">
        <v>68</v>
      </c>
      <c r="AG1193" s="49" t="s">
        <v>229</v>
      </c>
      <c r="AH1193" s="49"/>
      <c r="AI1193" s="49">
        <v>8.6300000000000008</v>
      </c>
      <c r="AJ1193" s="49">
        <v>10.37</v>
      </c>
      <c r="AK1193" s="57">
        <v>13.56</v>
      </c>
      <c r="AL1193" s="26">
        <f t="shared" si="51"/>
        <v>0.16779170684667297</v>
      </c>
      <c r="AM1193" s="55" t="s">
        <v>230</v>
      </c>
      <c r="AN1193" s="49" t="s">
        <v>16971</v>
      </c>
      <c r="AO1193" s="49" t="s">
        <v>17101</v>
      </c>
      <c r="AP1193" s="63" t="s">
        <v>16972</v>
      </c>
      <c r="AQ1193" s="27" t="str">
        <f t="shared" si="49"/>
        <v>Record Complete</v>
      </c>
      <c r="AR1193" s="53" t="s">
        <v>17114</v>
      </c>
      <c r="AS1193" s="5" t="str">
        <f t="shared" si="50"/>
        <v/>
      </c>
      <c r="AT1193" t="s">
        <v>17200</v>
      </c>
    </row>
    <row r="1194" spans="1:46" ht="15.75" thickBot="1" x14ac:dyDescent="0.3">
      <c r="A1194" s="48" t="s">
        <v>17122</v>
      </c>
      <c r="B1194" s="50">
        <v>3694</v>
      </c>
      <c r="C1194" s="50" t="s">
        <v>213</v>
      </c>
      <c r="D1194" s="50" t="s">
        <v>310</v>
      </c>
      <c r="E1194" s="51" t="str">
        <f ca="1">IF(ISERROR(INDIRECT(CONCATENATE("FIPs_codes!",ADDRESS((MATCH($D1194,INDIRECT($C1194),0)+MATCH($C1194,FIPs_codes!$G$1:$G$3296,0)-1),COLUMN(FIPs_codes!A1192))))),"",INDIRECT(CONCATENATE("FIPs_codes!",ADDRESS((MATCH($D1194,INDIRECT($C1194),0)+MATCH($C1194,FIPs_codes!$G$1:$G$3296,0)-1),COLUMN(FIPs_codes!A1192)))))</f>
        <v>40093</v>
      </c>
      <c r="F1194" s="51">
        <f ca="1">IF(ISERROR(INDIRECT(CONCATENATE("FIPs_codes!",ADDRESS((MATCH($D1194,INDIRECT($C1194),0)+MATCH($C1194,FIPs_codes!$G$1:$G$3296,0)-1),COLUMN(FIPs_codes!C1192))))),"",INDIRECT(CONCATENATE("FIPs_codes!",ADDRESS((MATCH($D1194,INDIRECT($C1194),0)+MATCH($C1194,FIPs_codes!$G$1:$G$3296,0)-1),COLUMN(FIPs_codes!C1192)))))</f>
        <v>6</v>
      </c>
      <c r="G1194" s="50" t="s">
        <v>17123</v>
      </c>
      <c r="H1194" s="50" t="s">
        <v>217</v>
      </c>
      <c r="I1194" s="54" t="s">
        <v>17124</v>
      </c>
      <c r="J1194" s="56" t="s">
        <v>1705</v>
      </c>
      <c r="K1194" s="50" t="s">
        <v>55</v>
      </c>
      <c r="L1194" s="50" t="s">
        <v>17125</v>
      </c>
      <c r="M1194" s="50" t="s">
        <v>57</v>
      </c>
      <c r="N1194" s="58" t="s">
        <v>17126</v>
      </c>
      <c r="O1194" s="58">
        <v>1999</v>
      </c>
      <c r="P1194" s="58">
        <v>17138</v>
      </c>
      <c r="Q1194" s="50">
        <v>180</v>
      </c>
      <c r="R1194" s="50" t="s">
        <v>11330</v>
      </c>
      <c r="S1194" s="60" t="s">
        <v>60</v>
      </c>
      <c r="T1194" s="48" t="s">
        <v>17108</v>
      </c>
      <c r="U1194" s="50" t="s">
        <v>62</v>
      </c>
      <c r="V1194" s="58" t="s">
        <v>17109</v>
      </c>
      <c r="W1194" s="62" t="s">
        <v>1048</v>
      </c>
      <c r="X1194" s="62" t="s">
        <v>65</v>
      </c>
      <c r="Y1194" s="62">
        <v>41863</v>
      </c>
      <c r="Z1194" s="50">
        <v>87</v>
      </c>
      <c r="AA1194" s="50">
        <v>182</v>
      </c>
      <c r="AB1194" s="50" t="s">
        <v>66</v>
      </c>
      <c r="AC1194" s="50">
        <v>775654</v>
      </c>
      <c r="AD1194" s="50" t="s">
        <v>17029</v>
      </c>
      <c r="AE1194" s="58">
        <v>20</v>
      </c>
      <c r="AF1194" s="58" t="s">
        <v>68</v>
      </c>
      <c r="AG1194" s="50" t="s">
        <v>229</v>
      </c>
      <c r="AH1194" s="50"/>
      <c r="AI1194" s="50">
        <v>8.6199999999999992</v>
      </c>
      <c r="AJ1194" s="50">
        <v>10.38</v>
      </c>
      <c r="AK1194" s="58">
        <v>13.56</v>
      </c>
      <c r="AL1194" s="26">
        <f t="shared" si="51"/>
        <v>0.16955684007707142</v>
      </c>
      <c r="AM1194" s="56" t="s">
        <v>230</v>
      </c>
      <c r="AN1194" s="50" t="s">
        <v>16971</v>
      </c>
      <c r="AO1194" s="50" t="s">
        <v>17101</v>
      </c>
      <c r="AP1194" s="46" t="s">
        <v>16972</v>
      </c>
      <c r="AQ1194" s="27" t="str">
        <f t="shared" si="49"/>
        <v>Record Complete</v>
      </c>
      <c r="AR1194" s="54" t="s">
        <v>17115</v>
      </c>
      <c r="AS1194" s="5" t="str">
        <f t="shared" si="50"/>
        <v/>
      </c>
      <c r="AT1194" t="s">
        <v>17200</v>
      </c>
    </row>
    <row r="1195" spans="1:46" ht="15.75" thickBot="1" x14ac:dyDescent="0.3">
      <c r="A1195" s="47" t="s">
        <v>17122</v>
      </c>
      <c r="B1195" s="49">
        <v>3694</v>
      </c>
      <c r="C1195" s="49" t="s">
        <v>213</v>
      </c>
      <c r="D1195" s="49" t="s">
        <v>310</v>
      </c>
      <c r="E1195" s="51" t="str">
        <f ca="1">IF(ISERROR(INDIRECT(CONCATENATE("FIPs_codes!",ADDRESS((MATCH($D1195,INDIRECT($C1195),0)+MATCH($C1195,FIPs_codes!$G$1:$G$3296,0)-1),COLUMN(FIPs_codes!A1193))))),"",INDIRECT(CONCATENATE("FIPs_codes!",ADDRESS((MATCH($D1195,INDIRECT($C1195),0)+MATCH($C1195,FIPs_codes!$G$1:$G$3296,0)-1),COLUMN(FIPs_codes!A1193)))))</f>
        <v>40093</v>
      </c>
      <c r="F1195" s="51">
        <f ca="1">IF(ISERROR(INDIRECT(CONCATENATE("FIPs_codes!",ADDRESS((MATCH($D1195,INDIRECT($C1195),0)+MATCH($C1195,FIPs_codes!$G$1:$G$3296,0)-1),COLUMN(FIPs_codes!C1193))))),"",INDIRECT(CONCATENATE("FIPs_codes!",ADDRESS((MATCH($D1195,INDIRECT($C1195),0)+MATCH($C1195,FIPs_codes!$G$1:$G$3296,0)-1),COLUMN(FIPs_codes!C1193)))))</f>
        <v>6</v>
      </c>
      <c r="G1195" s="49" t="s">
        <v>17123</v>
      </c>
      <c r="H1195" s="49" t="s">
        <v>217</v>
      </c>
      <c r="I1195" s="53" t="s">
        <v>17124</v>
      </c>
      <c r="J1195" s="55" t="s">
        <v>1705</v>
      </c>
      <c r="K1195" s="49" t="s">
        <v>55</v>
      </c>
      <c r="L1195" s="49" t="s">
        <v>17125</v>
      </c>
      <c r="M1195" s="49" t="s">
        <v>57</v>
      </c>
      <c r="N1195" s="57" t="s">
        <v>17126</v>
      </c>
      <c r="O1195" s="57">
        <v>1999</v>
      </c>
      <c r="P1195" s="57">
        <v>17138</v>
      </c>
      <c r="Q1195" s="49">
        <v>180</v>
      </c>
      <c r="R1195" s="49" t="s">
        <v>11330</v>
      </c>
      <c r="S1195" s="59" t="s">
        <v>60</v>
      </c>
      <c r="T1195" s="47" t="s">
        <v>17108</v>
      </c>
      <c r="U1195" s="49" t="s">
        <v>62</v>
      </c>
      <c r="V1195" s="57" t="s">
        <v>17109</v>
      </c>
      <c r="W1195" s="61" t="s">
        <v>1048</v>
      </c>
      <c r="X1195" s="61" t="s">
        <v>65</v>
      </c>
      <c r="Y1195" s="61">
        <v>41863</v>
      </c>
      <c r="Z1195" s="49">
        <v>88</v>
      </c>
      <c r="AA1195" s="49">
        <v>182</v>
      </c>
      <c r="AB1195" s="49" t="s">
        <v>66</v>
      </c>
      <c r="AC1195" s="49">
        <v>784569</v>
      </c>
      <c r="AD1195" s="49" t="s">
        <v>17029</v>
      </c>
      <c r="AE1195" s="57">
        <v>20</v>
      </c>
      <c r="AF1195" s="57" t="s">
        <v>68</v>
      </c>
      <c r="AG1195" s="49" t="s">
        <v>229</v>
      </c>
      <c r="AH1195" s="49"/>
      <c r="AI1195" s="49">
        <v>8.84</v>
      </c>
      <c r="AJ1195" s="49">
        <v>10.38</v>
      </c>
      <c r="AK1195" s="57">
        <v>13.56</v>
      </c>
      <c r="AL1195" s="26">
        <f t="shared" si="51"/>
        <v>0.14836223506743745</v>
      </c>
      <c r="AM1195" s="55" t="s">
        <v>230</v>
      </c>
      <c r="AN1195" s="49" t="s">
        <v>16971</v>
      </c>
      <c r="AO1195" s="49" t="s">
        <v>17101</v>
      </c>
      <c r="AP1195" s="63" t="s">
        <v>16972</v>
      </c>
      <c r="AQ1195" s="27" t="str">
        <f t="shared" si="49"/>
        <v>Record Complete</v>
      </c>
      <c r="AR1195" s="53" t="s">
        <v>17114</v>
      </c>
      <c r="AS1195" s="5" t="str">
        <f t="shared" si="50"/>
        <v/>
      </c>
      <c r="AT1195" t="s">
        <v>17200</v>
      </c>
    </row>
    <row r="1196" spans="1:46" ht="15.75" thickBot="1" x14ac:dyDescent="0.3">
      <c r="A1196" s="48" t="s">
        <v>17122</v>
      </c>
      <c r="B1196" s="50">
        <v>3694</v>
      </c>
      <c r="C1196" s="50" t="s">
        <v>213</v>
      </c>
      <c r="D1196" s="50" t="s">
        <v>310</v>
      </c>
      <c r="E1196" s="51" t="str">
        <f ca="1">IF(ISERROR(INDIRECT(CONCATENATE("FIPs_codes!",ADDRESS((MATCH($D1196,INDIRECT($C1196),0)+MATCH($C1196,FIPs_codes!$G$1:$G$3296,0)-1),COLUMN(FIPs_codes!A1194))))),"",INDIRECT(CONCATENATE("FIPs_codes!",ADDRESS((MATCH($D1196,INDIRECT($C1196),0)+MATCH($C1196,FIPs_codes!$G$1:$G$3296,0)-1),COLUMN(FIPs_codes!A1194)))))</f>
        <v>40093</v>
      </c>
      <c r="F1196" s="51">
        <f ca="1">IF(ISERROR(INDIRECT(CONCATENATE("FIPs_codes!",ADDRESS((MATCH($D1196,INDIRECT($C1196),0)+MATCH($C1196,FIPs_codes!$G$1:$G$3296,0)-1),COLUMN(FIPs_codes!C1194))))),"",INDIRECT(CONCATENATE("FIPs_codes!",ADDRESS((MATCH($D1196,INDIRECT($C1196),0)+MATCH($C1196,FIPs_codes!$G$1:$G$3296,0)-1),COLUMN(FIPs_codes!C1194)))))</f>
        <v>6</v>
      </c>
      <c r="G1196" s="50" t="s">
        <v>17123</v>
      </c>
      <c r="H1196" s="50" t="s">
        <v>217</v>
      </c>
      <c r="I1196" s="54" t="s">
        <v>17124</v>
      </c>
      <c r="J1196" s="56" t="s">
        <v>1705</v>
      </c>
      <c r="K1196" s="50" t="s">
        <v>55</v>
      </c>
      <c r="L1196" s="50" t="s">
        <v>17125</v>
      </c>
      <c r="M1196" s="50" t="s">
        <v>57</v>
      </c>
      <c r="N1196" s="58" t="s">
        <v>17126</v>
      </c>
      <c r="O1196" s="58">
        <v>1999</v>
      </c>
      <c r="P1196" s="58">
        <v>17138</v>
      </c>
      <c r="Q1196" s="50">
        <v>180</v>
      </c>
      <c r="R1196" s="50" t="s">
        <v>11330</v>
      </c>
      <c r="S1196" s="60" t="s">
        <v>60</v>
      </c>
      <c r="T1196" s="48" t="s">
        <v>17108</v>
      </c>
      <c r="U1196" s="50" t="s">
        <v>62</v>
      </c>
      <c r="V1196" s="58" t="s">
        <v>17109</v>
      </c>
      <c r="W1196" s="62" t="s">
        <v>1048</v>
      </c>
      <c r="X1196" s="62" t="s">
        <v>65</v>
      </c>
      <c r="Y1196" s="62">
        <v>41863</v>
      </c>
      <c r="Z1196" s="50">
        <v>87</v>
      </c>
      <c r="AA1196" s="50">
        <v>182</v>
      </c>
      <c r="AB1196" s="50" t="s">
        <v>66</v>
      </c>
      <c r="AC1196" s="50">
        <v>775654</v>
      </c>
      <c r="AD1196" s="50" t="s">
        <v>17029</v>
      </c>
      <c r="AE1196" s="58">
        <v>20</v>
      </c>
      <c r="AF1196" s="58" t="s">
        <v>68</v>
      </c>
      <c r="AG1196" s="50" t="s">
        <v>229</v>
      </c>
      <c r="AH1196" s="50"/>
      <c r="AI1196" s="50">
        <v>8.6999999999999993</v>
      </c>
      <c r="AJ1196" s="50">
        <v>10.42</v>
      </c>
      <c r="AK1196" s="58">
        <v>13.57</v>
      </c>
      <c r="AL1196" s="26">
        <f t="shared" si="51"/>
        <v>0.16506717850287914</v>
      </c>
      <c r="AM1196" s="56" t="s">
        <v>230</v>
      </c>
      <c r="AN1196" s="50" t="s">
        <v>16971</v>
      </c>
      <c r="AO1196" s="50" t="s">
        <v>17101</v>
      </c>
      <c r="AP1196" s="46" t="s">
        <v>16972</v>
      </c>
      <c r="AQ1196" s="27" t="str">
        <f t="shared" si="49"/>
        <v>Record Complete</v>
      </c>
      <c r="AR1196" s="54" t="s">
        <v>17115</v>
      </c>
      <c r="AS1196" s="5" t="str">
        <f t="shared" si="50"/>
        <v/>
      </c>
      <c r="AT1196" t="s">
        <v>17200</v>
      </c>
    </row>
    <row r="1197" spans="1:46" ht="15.75" thickBot="1" x14ac:dyDescent="0.3">
      <c r="A1197" s="47" t="s">
        <v>17122</v>
      </c>
      <c r="B1197" s="49">
        <v>3694</v>
      </c>
      <c r="C1197" s="49" t="s">
        <v>213</v>
      </c>
      <c r="D1197" s="49" t="s">
        <v>310</v>
      </c>
      <c r="E1197" s="51" t="str">
        <f ca="1">IF(ISERROR(INDIRECT(CONCATENATE("FIPs_codes!",ADDRESS((MATCH($D1197,INDIRECT($C1197),0)+MATCH($C1197,FIPs_codes!$G$1:$G$3296,0)-1),COLUMN(FIPs_codes!A1195))))),"",INDIRECT(CONCATENATE("FIPs_codes!",ADDRESS((MATCH($D1197,INDIRECT($C1197),0)+MATCH($C1197,FIPs_codes!$G$1:$G$3296,0)-1),COLUMN(FIPs_codes!A1195)))))</f>
        <v>40093</v>
      </c>
      <c r="F1197" s="51">
        <f ca="1">IF(ISERROR(INDIRECT(CONCATENATE("FIPs_codes!",ADDRESS((MATCH($D1197,INDIRECT($C1197),0)+MATCH($C1197,FIPs_codes!$G$1:$G$3296,0)-1),COLUMN(FIPs_codes!C1195))))),"",INDIRECT(CONCATENATE("FIPs_codes!",ADDRESS((MATCH($D1197,INDIRECT($C1197),0)+MATCH($C1197,FIPs_codes!$G$1:$G$3296,0)-1),COLUMN(FIPs_codes!C1195)))))</f>
        <v>6</v>
      </c>
      <c r="G1197" s="49" t="s">
        <v>17123</v>
      </c>
      <c r="H1197" s="49" t="s">
        <v>217</v>
      </c>
      <c r="I1197" s="53" t="s">
        <v>17124</v>
      </c>
      <c r="J1197" s="55" t="s">
        <v>1705</v>
      </c>
      <c r="K1197" s="49" t="s">
        <v>55</v>
      </c>
      <c r="L1197" s="49" t="s">
        <v>17125</v>
      </c>
      <c r="M1197" s="49" t="s">
        <v>57</v>
      </c>
      <c r="N1197" s="57" t="s">
        <v>17126</v>
      </c>
      <c r="O1197" s="57">
        <v>1999</v>
      </c>
      <c r="P1197" s="57">
        <v>17138</v>
      </c>
      <c r="Q1197" s="49">
        <v>180</v>
      </c>
      <c r="R1197" s="49" t="s">
        <v>11330</v>
      </c>
      <c r="S1197" s="59" t="s">
        <v>60</v>
      </c>
      <c r="T1197" s="47" t="s">
        <v>17108</v>
      </c>
      <c r="U1197" s="49" t="s">
        <v>62</v>
      </c>
      <c r="V1197" s="57" t="s">
        <v>17109</v>
      </c>
      <c r="W1197" s="61" t="s">
        <v>1048</v>
      </c>
      <c r="X1197" s="61" t="s">
        <v>65</v>
      </c>
      <c r="Y1197" s="61">
        <v>41863</v>
      </c>
      <c r="Z1197" s="49">
        <v>87</v>
      </c>
      <c r="AA1197" s="49">
        <v>182</v>
      </c>
      <c r="AB1197" s="49" t="s">
        <v>66</v>
      </c>
      <c r="AC1197" s="49">
        <v>775654</v>
      </c>
      <c r="AD1197" s="49" t="s">
        <v>17029</v>
      </c>
      <c r="AE1197" s="57">
        <v>20</v>
      </c>
      <c r="AF1197" s="57" t="s">
        <v>68</v>
      </c>
      <c r="AG1197" s="49" t="s">
        <v>229</v>
      </c>
      <c r="AH1197" s="49"/>
      <c r="AI1197" s="49">
        <v>8.76</v>
      </c>
      <c r="AJ1197" s="49">
        <v>10.45</v>
      </c>
      <c r="AK1197" s="57">
        <v>13.58</v>
      </c>
      <c r="AL1197" s="150">
        <f t="shared" si="51"/>
        <v>0.16172248803827746</v>
      </c>
      <c r="AM1197" s="55" t="s">
        <v>230</v>
      </c>
      <c r="AN1197" s="49" t="s">
        <v>16971</v>
      </c>
      <c r="AO1197" s="49" t="s">
        <v>17101</v>
      </c>
      <c r="AP1197" s="63" t="s">
        <v>16972</v>
      </c>
      <c r="AQ1197" s="27" t="str">
        <f t="shared" si="49"/>
        <v>Record Complete</v>
      </c>
      <c r="AR1197" s="53" t="s">
        <v>17114</v>
      </c>
      <c r="AS1197" s="5" t="str">
        <f t="shared" si="50"/>
        <v/>
      </c>
      <c r="AT1197" t="s">
        <v>17200</v>
      </c>
    </row>
    <row r="1198" spans="1:46" ht="15.75" thickBot="1" x14ac:dyDescent="0.3">
      <c r="A1198" s="48" t="s">
        <v>17122</v>
      </c>
      <c r="B1198" s="50">
        <v>3694</v>
      </c>
      <c r="C1198" s="50" t="s">
        <v>213</v>
      </c>
      <c r="D1198" s="50" t="s">
        <v>310</v>
      </c>
      <c r="E1198" s="51" t="str">
        <f ca="1">IF(ISERROR(INDIRECT(CONCATENATE("FIPs_codes!",ADDRESS((MATCH($D1198,INDIRECT($C1198),0)+MATCH($C1198,FIPs_codes!$G$1:$G$3296,0)-1),COLUMN(FIPs_codes!A1196))))),"",INDIRECT(CONCATENATE("FIPs_codes!",ADDRESS((MATCH($D1198,INDIRECT($C1198),0)+MATCH($C1198,FIPs_codes!$G$1:$G$3296,0)-1),COLUMN(FIPs_codes!A1196)))))</f>
        <v>40093</v>
      </c>
      <c r="F1198" s="51">
        <f ca="1">IF(ISERROR(INDIRECT(CONCATENATE("FIPs_codes!",ADDRESS((MATCH($D1198,INDIRECT($C1198),0)+MATCH($C1198,FIPs_codes!$G$1:$G$3296,0)-1),COLUMN(FIPs_codes!C1196))))),"",INDIRECT(CONCATENATE("FIPs_codes!",ADDRESS((MATCH($D1198,INDIRECT($C1198),0)+MATCH($C1198,FIPs_codes!$G$1:$G$3296,0)-1),COLUMN(FIPs_codes!C1196)))))</f>
        <v>6</v>
      </c>
      <c r="G1198" s="50" t="s">
        <v>17123</v>
      </c>
      <c r="H1198" s="50" t="s">
        <v>217</v>
      </c>
      <c r="I1198" s="54" t="s">
        <v>17124</v>
      </c>
      <c r="J1198" s="56" t="s">
        <v>1705</v>
      </c>
      <c r="K1198" s="50" t="s">
        <v>55</v>
      </c>
      <c r="L1198" s="50" t="s">
        <v>17127</v>
      </c>
      <c r="M1198" s="50" t="s">
        <v>57</v>
      </c>
      <c r="N1198" s="58" t="s">
        <v>17126</v>
      </c>
      <c r="O1198" s="58">
        <v>1999</v>
      </c>
      <c r="P1198" s="58">
        <v>17139</v>
      </c>
      <c r="Q1198" s="50">
        <v>180</v>
      </c>
      <c r="R1198" s="50" t="s">
        <v>11330</v>
      </c>
      <c r="S1198" s="60" t="s">
        <v>60</v>
      </c>
      <c r="T1198" s="48" t="s">
        <v>17108</v>
      </c>
      <c r="U1198" s="50" t="s">
        <v>62</v>
      </c>
      <c r="V1198" s="58" t="s">
        <v>17109</v>
      </c>
      <c r="W1198" s="62" t="s">
        <v>1048</v>
      </c>
      <c r="X1198" s="62" t="s">
        <v>65</v>
      </c>
      <c r="Y1198" s="62">
        <v>41864</v>
      </c>
      <c r="Z1198" s="50">
        <v>87</v>
      </c>
      <c r="AA1198" s="50">
        <v>182</v>
      </c>
      <c r="AB1198" s="50" t="s">
        <v>66</v>
      </c>
      <c r="AC1198" s="50">
        <v>775654</v>
      </c>
      <c r="AD1198" s="50" t="s">
        <v>17029</v>
      </c>
      <c r="AE1198" s="58">
        <v>20</v>
      </c>
      <c r="AF1198" s="58" t="s">
        <v>68</v>
      </c>
      <c r="AG1198" s="50" t="s">
        <v>229</v>
      </c>
      <c r="AH1198" s="50"/>
      <c r="AI1198" s="50">
        <v>8.51</v>
      </c>
      <c r="AJ1198" s="50">
        <v>10.26</v>
      </c>
      <c r="AK1198" s="58">
        <v>13.63</v>
      </c>
      <c r="AL1198" s="26">
        <f t="shared" si="51"/>
        <v>0.1705653021442495</v>
      </c>
      <c r="AM1198" s="56" t="s">
        <v>230</v>
      </c>
      <c r="AN1198" s="50" t="s">
        <v>16971</v>
      </c>
      <c r="AO1198" s="50" t="s">
        <v>17101</v>
      </c>
      <c r="AP1198" s="46" t="s">
        <v>16972</v>
      </c>
      <c r="AQ1198" s="27" t="str">
        <f t="shared" si="49"/>
        <v>Record Complete</v>
      </c>
      <c r="AR1198" s="54" t="s">
        <v>17115</v>
      </c>
      <c r="AS1198" s="5" t="str">
        <f t="shared" si="50"/>
        <v/>
      </c>
      <c r="AT1198" t="s">
        <v>17200</v>
      </c>
    </row>
    <row r="1199" spans="1:46" ht="15.75" thickBot="1" x14ac:dyDescent="0.3">
      <c r="A1199" s="47" t="s">
        <v>17122</v>
      </c>
      <c r="B1199" s="49">
        <v>3694</v>
      </c>
      <c r="C1199" s="49" t="s">
        <v>213</v>
      </c>
      <c r="D1199" s="49" t="s">
        <v>310</v>
      </c>
      <c r="E1199" s="51" t="str">
        <f ca="1">IF(ISERROR(INDIRECT(CONCATENATE("FIPs_codes!",ADDRESS((MATCH($D1199,INDIRECT($C1199),0)+MATCH($C1199,FIPs_codes!$G$1:$G$3296,0)-1),COLUMN(FIPs_codes!A1197))))),"",INDIRECT(CONCATENATE("FIPs_codes!",ADDRESS((MATCH($D1199,INDIRECT($C1199),0)+MATCH($C1199,FIPs_codes!$G$1:$G$3296,0)-1),COLUMN(FIPs_codes!A1197)))))</f>
        <v>40093</v>
      </c>
      <c r="F1199" s="51">
        <f ca="1">IF(ISERROR(INDIRECT(CONCATENATE("FIPs_codes!",ADDRESS((MATCH($D1199,INDIRECT($C1199),0)+MATCH($C1199,FIPs_codes!$G$1:$G$3296,0)-1),COLUMN(FIPs_codes!C1197))))),"",INDIRECT(CONCATENATE("FIPs_codes!",ADDRESS((MATCH($D1199,INDIRECT($C1199),0)+MATCH($C1199,FIPs_codes!$G$1:$G$3296,0)-1),COLUMN(FIPs_codes!C1197)))))</f>
        <v>6</v>
      </c>
      <c r="G1199" s="49" t="s">
        <v>17123</v>
      </c>
      <c r="H1199" s="49" t="s">
        <v>217</v>
      </c>
      <c r="I1199" s="53" t="s">
        <v>17124</v>
      </c>
      <c r="J1199" s="55" t="s">
        <v>1705</v>
      </c>
      <c r="K1199" s="49" t="s">
        <v>55</v>
      </c>
      <c r="L1199" s="49" t="s">
        <v>17127</v>
      </c>
      <c r="M1199" s="49" t="s">
        <v>57</v>
      </c>
      <c r="N1199" s="57" t="s">
        <v>17126</v>
      </c>
      <c r="O1199" s="57">
        <v>1999</v>
      </c>
      <c r="P1199" s="57">
        <v>17139</v>
      </c>
      <c r="Q1199" s="49">
        <v>180</v>
      </c>
      <c r="R1199" s="49" t="s">
        <v>11330</v>
      </c>
      <c r="S1199" s="59" t="s">
        <v>60</v>
      </c>
      <c r="T1199" s="47" t="s">
        <v>17108</v>
      </c>
      <c r="U1199" s="49" t="s">
        <v>62</v>
      </c>
      <c r="V1199" s="57" t="s">
        <v>17109</v>
      </c>
      <c r="W1199" s="61" t="s">
        <v>1048</v>
      </c>
      <c r="X1199" s="61" t="s">
        <v>65</v>
      </c>
      <c r="Y1199" s="61">
        <v>41864</v>
      </c>
      <c r="Z1199" s="49">
        <v>86</v>
      </c>
      <c r="AA1199" s="49">
        <v>182</v>
      </c>
      <c r="AB1199" s="49" t="s">
        <v>66</v>
      </c>
      <c r="AC1199" s="49">
        <v>766738</v>
      </c>
      <c r="AD1199" s="49" t="s">
        <v>17029</v>
      </c>
      <c r="AE1199" s="57">
        <v>20</v>
      </c>
      <c r="AF1199" s="57" t="s">
        <v>68</v>
      </c>
      <c r="AG1199" s="49" t="s">
        <v>229</v>
      </c>
      <c r="AH1199" s="49"/>
      <c r="AI1199" s="49">
        <v>8.49</v>
      </c>
      <c r="AJ1199" s="49">
        <v>10.26</v>
      </c>
      <c r="AK1199" s="57">
        <v>13.63</v>
      </c>
      <c r="AL1199" s="26">
        <f t="shared" si="51"/>
        <v>0.1725146198830409</v>
      </c>
      <c r="AM1199" s="55" t="s">
        <v>230</v>
      </c>
      <c r="AN1199" s="49" t="s">
        <v>16971</v>
      </c>
      <c r="AO1199" s="49" t="s">
        <v>17101</v>
      </c>
      <c r="AP1199" s="63" t="s">
        <v>16972</v>
      </c>
      <c r="AQ1199" s="27" t="str">
        <f t="shared" si="49"/>
        <v>Record Complete</v>
      </c>
      <c r="AR1199" s="53" t="s">
        <v>17114</v>
      </c>
      <c r="AS1199" s="5" t="str">
        <f t="shared" si="50"/>
        <v/>
      </c>
      <c r="AT1199" t="s">
        <v>17200</v>
      </c>
    </row>
    <row r="1200" spans="1:46" ht="15.75" thickBot="1" x14ac:dyDescent="0.3">
      <c r="A1200" s="29" t="s">
        <v>17122</v>
      </c>
      <c r="B1200" s="31">
        <v>3694</v>
      </c>
      <c r="C1200" s="31" t="s">
        <v>213</v>
      </c>
      <c r="D1200" s="31" t="s">
        <v>310</v>
      </c>
      <c r="E1200" s="51" t="str">
        <f ca="1">IF(ISERROR(INDIRECT(CONCATENATE("FIPs_codes!",ADDRESS((MATCH($D1200,INDIRECT($C1200),0)+MATCH($C1200,FIPs_codes!$G$1:$G$3296,0)-1),COLUMN(FIPs_codes!A1198))))),"",INDIRECT(CONCATENATE("FIPs_codes!",ADDRESS((MATCH($D1200,INDIRECT($C1200),0)+MATCH($C1200,FIPs_codes!$G$1:$G$3296,0)-1),COLUMN(FIPs_codes!A1198)))))</f>
        <v>40093</v>
      </c>
      <c r="F1200" s="51">
        <f ca="1">IF(ISERROR(INDIRECT(CONCATENATE("FIPs_codes!",ADDRESS((MATCH($D1200,INDIRECT($C1200),0)+MATCH($C1200,FIPs_codes!$G$1:$G$3296,0)-1),COLUMN(FIPs_codes!C1198))))),"",INDIRECT(CONCATENATE("FIPs_codes!",ADDRESS((MATCH($D1200,INDIRECT($C1200),0)+MATCH($C1200,FIPs_codes!$G$1:$G$3296,0)-1),COLUMN(FIPs_codes!C1198)))))</f>
        <v>6</v>
      </c>
      <c r="G1200" s="31" t="s">
        <v>17123</v>
      </c>
      <c r="H1200" s="31" t="s">
        <v>217</v>
      </c>
      <c r="I1200" s="35" t="s">
        <v>17124</v>
      </c>
      <c r="J1200" s="37" t="s">
        <v>1705</v>
      </c>
      <c r="K1200" s="31" t="s">
        <v>55</v>
      </c>
      <c r="L1200" s="31" t="s">
        <v>17127</v>
      </c>
      <c r="M1200" s="31" t="s">
        <v>57</v>
      </c>
      <c r="N1200" s="39" t="s">
        <v>17126</v>
      </c>
      <c r="O1200" s="39">
        <v>1999</v>
      </c>
      <c r="P1200" s="39">
        <v>17139</v>
      </c>
      <c r="Q1200" s="31">
        <v>180</v>
      </c>
      <c r="R1200" s="31" t="s">
        <v>11330</v>
      </c>
      <c r="S1200" s="41" t="s">
        <v>60</v>
      </c>
      <c r="T1200" s="29" t="s">
        <v>17108</v>
      </c>
      <c r="U1200" s="31" t="s">
        <v>62</v>
      </c>
      <c r="V1200" s="39" t="s">
        <v>17109</v>
      </c>
      <c r="W1200" s="43" t="s">
        <v>1048</v>
      </c>
      <c r="X1200" s="43" t="s">
        <v>65</v>
      </c>
      <c r="Y1200" s="43">
        <v>41864</v>
      </c>
      <c r="Z1200" s="31">
        <v>85</v>
      </c>
      <c r="AA1200" s="31">
        <v>182</v>
      </c>
      <c r="AB1200" s="31" t="s">
        <v>66</v>
      </c>
      <c r="AC1200" s="31">
        <v>757823</v>
      </c>
      <c r="AD1200" s="31" t="s">
        <v>17029</v>
      </c>
      <c r="AE1200" s="39">
        <v>20</v>
      </c>
      <c r="AF1200" s="39" t="s">
        <v>68</v>
      </c>
      <c r="AG1200" s="31" t="s">
        <v>229</v>
      </c>
      <c r="AH1200" s="31"/>
      <c r="AI1200" s="31">
        <v>8.5</v>
      </c>
      <c r="AJ1200" s="31">
        <v>10.26</v>
      </c>
      <c r="AK1200" s="39">
        <v>13.8</v>
      </c>
      <c r="AL1200" s="26">
        <f t="shared" si="51"/>
        <v>0.17153996101364521</v>
      </c>
      <c r="AM1200" s="37" t="s">
        <v>230</v>
      </c>
      <c r="AN1200" s="31" t="s">
        <v>16971</v>
      </c>
      <c r="AO1200" s="31" t="s">
        <v>17101</v>
      </c>
      <c r="AP1200" s="63" t="s">
        <v>16972</v>
      </c>
      <c r="AQ1200" s="27" t="str">
        <f t="shared" si="49"/>
        <v>Record Complete</v>
      </c>
      <c r="AR1200" s="35" t="s">
        <v>17114</v>
      </c>
      <c r="AS1200" s="5" t="str">
        <f t="shared" si="50"/>
        <v/>
      </c>
      <c r="AT1200" t="s">
        <v>17200</v>
      </c>
    </row>
    <row r="1201" spans="1:46" ht="15.75" thickBot="1" x14ac:dyDescent="0.3">
      <c r="A1201" s="30" t="s">
        <v>17122</v>
      </c>
      <c r="B1201" s="32">
        <v>3694</v>
      </c>
      <c r="C1201" s="32" t="s">
        <v>213</v>
      </c>
      <c r="D1201" s="32" t="s">
        <v>310</v>
      </c>
      <c r="E1201" s="51" t="str">
        <f ca="1">IF(ISERROR(INDIRECT(CONCATENATE("FIPs_codes!",ADDRESS((MATCH($D1201,INDIRECT($C1201),0)+MATCH($C1201,FIPs_codes!$G$1:$G$3296,0)-1),COLUMN(FIPs_codes!A1199))))),"",INDIRECT(CONCATENATE("FIPs_codes!",ADDRESS((MATCH($D1201,INDIRECT($C1201),0)+MATCH($C1201,FIPs_codes!$G$1:$G$3296,0)-1),COLUMN(FIPs_codes!A1199)))))</f>
        <v>40093</v>
      </c>
      <c r="F1201" s="51">
        <f ca="1">IF(ISERROR(INDIRECT(CONCATENATE("FIPs_codes!",ADDRESS((MATCH($D1201,INDIRECT($C1201),0)+MATCH($C1201,FIPs_codes!$G$1:$G$3296,0)-1),COLUMN(FIPs_codes!C1199))))),"",INDIRECT(CONCATENATE("FIPs_codes!",ADDRESS((MATCH($D1201,INDIRECT($C1201),0)+MATCH($C1201,FIPs_codes!$G$1:$G$3296,0)-1),COLUMN(FIPs_codes!C1199)))))</f>
        <v>6</v>
      </c>
      <c r="G1201" s="32" t="s">
        <v>17123</v>
      </c>
      <c r="H1201" s="32" t="s">
        <v>217</v>
      </c>
      <c r="I1201" s="36" t="s">
        <v>17124</v>
      </c>
      <c r="J1201" s="38" t="s">
        <v>1705</v>
      </c>
      <c r="K1201" s="32" t="s">
        <v>55</v>
      </c>
      <c r="L1201" s="32" t="s">
        <v>17127</v>
      </c>
      <c r="M1201" s="32" t="s">
        <v>57</v>
      </c>
      <c r="N1201" s="40" t="s">
        <v>17126</v>
      </c>
      <c r="O1201" s="40">
        <v>1999</v>
      </c>
      <c r="P1201" s="40">
        <v>17139</v>
      </c>
      <c r="Q1201" s="32">
        <v>180</v>
      </c>
      <c r="R1201" s="32" t="s">
        <v>11330</v>
      </c>
      <c r="S1201" s="42" t="s">
        <v>60</v>
      </c>
      <c r="T1201" s="30" t="s">
        <v>17108</v>
      </c>
      <c r="U1201" s="32" t="s">
        <v>62</v>
      </c>
      <c r="V1201" s="40" t="s">
        <v>17109</v>
      </c>
      <c r="W1201" s="44" t="s">
        <v>1048</v>
      </c>
      <c r="X1201" s="44" t="s">
        <v>65</v>
      </c>
      <c r="Y1201" s="44">
        <v>41864</v>
      </c>
      <c r="Z1201" s="32">
        <v>85</v>
      </c>
      <c r="AA1201" s="32">
        <v>182</v>
      </c>
      <c r="AB1201" s="32" t="s">
        <v>66</v>
      </c>
      <c r="AC1201" s="32">
        <v>757823</v>
      </c>
      <c r="AD1201" s="32" t="s">
        <v>17029</v>
      </c>
      <c r="AE1201" s="40">
        <v>20</v>
      </c>
      <c r="AF1201" s="40" t="s">
        <v>68</v>
      </c>
      <c r="AG1201" s="32" t="s">
        <v>229</v>
      </c>
      <c r="AH1201" s="32"/>
      <c r="AI1201" s="32">
        <v>8.52</v>
      </c>
      <c r="AJ1201" s="32">
        <v>10.27</v>
      </c>
      <c r="AK1201" s="40">
        <v>13.81</v>
      </c>
      <c r="AL1201" s="26">
        <f t="shared" si="51"/>
        <v>0.17039922103213243</v>
      </c>
      <c r="AM1201" s="38" t="s">
        <v>230</v>
      </c>
      <c r="AN1201" s="32" t="s">
        <v>16971</v>
      </c>
      <c r="AO1201" s="32" t="s">
        <v>17101</v>
      </c>
      <c r="AP1201" s="46" t="s">
        <v>16972</v>
      </c>
      <c r="AQ1201" s="27" t="str">
        <f t="shared" si="49"/>
        <v>Record Complete</v>
      </c>
      <c r="AR1201" s="36" t="s">
        <v>17115</v>
      </c>
      <c r="AS1201" s="5" t="str">
        <f t="shared" si="50"/>
        <v/>
      </c>
      <c r="AT1201" t="s">
        <v>17200</v>
      </c>
    </row>
    <row r="1202" spans="1:46" ht="15.75" thickBot="1" x14ac:dyDescent="0.3">
      <c r="A1202" s="29" t="s">
        <v>17122</v>
      </c>
      <c r="B1202" s="31">
        <v>3694</v>
      </c>
      <c r="C1202" s="31" t="s">
        <v>213</v>
      </c>
      <c r="D1202" s="31" t="s">
        <v>310</v>
      </c>
      <c r="E1202" s="51" t="str">
        <f ca="1">IF(ISERROR(INDIRECT(CONCATENATE("FIPs_codes!",ADDRESS((MATCH($D1202,INDIRECT($C1202),0)+MATCH($C1202,FIPs_codes!$G$1:$G$3296,0)-1),COLUMN(FIPs_codes!A1200))))),"",INDIRECT(CONCATENATE("FIPs_codes!",ADDRESS((MATCH($D1202,INDIRECT($C1202),0)+MATCH($C1202,FIPs_codes!$G$1:$G$3296,0)-1),COLUMN(FIPs_codes!A1200)))))</f>
        <v>40093</v>
      </c>
      <c r="F1202" s="51">
        <f ca="1">IF(ISERROR(INDIRECT(CONCATENATE("FIPs_codes!",ADDRESS((MATCH($D1202,INDIRECT($C1202),0)+MATCH($C1202,FIPs_codes!$G$1:$G$3296,0)-1),COLUMN(FIPs_codes!C1200))))),"",INDIRECT(CONCATENATE("FIPs_codes!",ADDRESS((MATCH($D1202,INDIRECT($C1202),0)+MATCH($C1202,FIPs_codes!$G$1:$G$3296,0)-1),COLUMN(FIPs_codes!C1200)))))</f>
        <v>6</v>
      </c>
      <c r="G1202" s="31" t="s">
        <v>17123</v>
      </c>
      <c r="H1202" s="31" t="s">
        <v>217</v>
      </c>
      <c r="I1202" s="35" t="s">
        <v>17124</v>
      </c>
      <c r="J1202" s="37" t="s">
        <v>1705</v>
      </c>
      <c r="K1202" s="31" t="s">
        <v>55</v>
      </c>
      <c r="L1202" s="31" t="s">
        <v>17127</v>
      </c>
      <c r="M1202" s="31" t="s">
        <v>57</v>
      </c>
      <c r="N1202" s="39" t="s">
        <v>17126</v>
      </c>
      <c r="O1202" s="39">
        <v>1999</v>
      </c>
      <c r="P1202" s="39">
        <v>17139</v>
      </c>
      <c r="Q1202" s="31">
        <v>180</v>
      </c>
      <c r="R1202" s="31" t="s">
        <v>11330</v>
      </c>
      <c r="S1202" s="41" t="s">
        <v>60</v>
      </c>
      <c r="T1202" s="29" t="s">
        <v>17108</v>
      </c>
      <c r="U1202" s="31" t="s">
        <v>62</v>
      </c>
      <c r="V1202" s="39" t="s">
        <v>17109</v>
      </c>
      <c r="W1202" s="43" t="s">
        <v>1048</v>
      </c>
      <c r="X1202" s="43" t="s">
        <v>65</v>
      </c>
      <c r="Y1202" s="43">
        <v>41864</v>
      </c>
      <c r="Z1202" s="31">
        <v>85</v>
      </c>
      <c r="AA1202" s="31">
        <v>182</v>
      </c>
      <c r="AB1202" s="31" t="s">
        <v>66</v>
      </c>
      <c r="AC1202" s="31">
        <v>757823</v>
      </c>
      <c r="AD1202" s="31" t="s">
        <v>17029</v>
      </c>
      <c r="AE1202" s="39">
        <v>20</v>
      </c>
      <c r="AF1202" s="39" t="s">
        <v>68</v>
      </c>
      <c r="AG1202" s="31" t="s">
        <v>229</v>
      </c>
      <c r="AH1202" s="31"/>
      <c r="AI1202" s="31">
        <v>8.5</v>
      </c>
      <c r="AJ1202" s="31">
        <v>10.27</v>
      </c>
      <c r="AK1202" s="39">
        <v>13.82</v>
      </c>
      <c r="AL1202" s="26">
        <f t="shared" si="51"/>
        <v>0.17234664070107106</v>
      </c>
      <c r="AM1202" s="37" t="s">
        <v>230</v>
      </c>
      <c r="AN1202" s="31" t="s">
        <v>16971</v>
      </c>
      <c r="AO1202" s="31" t="s">
        <v>17101</v>
      </c>
      <c r="AP1202" s="63" t="s">
        <v>16972</v>
      </c>
      <c r="AQ1202" s="27" t="str">
        <f t="shared" si="49"/>
        <v>Record Complete</v>
      </c>
      <c r="AR1202" s="35" t="s">
        <v>17114</v>
      </c>
      <c r="AS1202" s="5" t="str">
        <f t="shared" si="50"/>
        <v/>
      </c>
      <c r="AT1202" t="s">
        <v>17200</v>
      </c>
    </row>
    <row r="1203" spans="1:46" ht="15.75" thickBot="1" x14ac:dyDescent="0.3">
      <c r="A1203" s="30" t="s">
        <v>17122</v>
      </c>
      <c r="B1203" s="32">
        <v>3694</v>
      </c>
      <c r="C1203" s="32" t="s">
        <v>213</v>
      </c>
      <c r="D1203" s="32" t="s">
        <v>310</v>
      </c>
      <c r="E1203" s="51" t="str">
        <f ca="1">IF(ISERROR(INDIRECT(CONCATENATE("FIPs_codes!",ADDRESS((MATCH($D1203,INDIRECT($C1203),0)+MATCH($C1203,FIPs_codes!$G$1:$G$3296,0)-1),COLUMN(FIPs_codes!A1201))))),"",INDIRECT(CONCATENATE("FIPs_codes!",ADDRESS((MATCH($D1203,INDIRECT($C1203),0)+MATCH($C1203,FIPs_codes!$G$1:$G$3296,0)-1),COLUMN(FIPs_codes!A1201)))))</f>
        <v>40093</v>
      </c>
      <c r="F1203" s="51">
        <f ca="1">IF(ISERROR(INDIRECT(CONCATENATE("FIPs_codes!",ADDRESS((MATCH($D1203,INDIRECT($C1203),0)+MATCH($C1203,FIPs_codes!$G$1:$G$3296,0)-1),COLUMN(FIPs_codes!C1201))))),"",INDIRECT(CONCATENATE("FIPs_codes!",ADDRESS((MATCH($D1203,INDIRECT($C1203),0)+MATCH($C1203,FIPs_codes!$G$1:$G$3296,0)-1),COLUMN(FIPs_codes!C1201)))))</f>
        <v>6</v>
      </c>
      <c r="G1203" s="32" t="s">
        <v>17123</v>
      </c>
      <c r="H1203" s="32" t="s">
        <v>217</v>
      </c>
      <c r="I1203" s="36" t="s">
        <v>17124</v>
      </c>
      <c r="J1203" s="38" t="s">
        <v>1705</v>
      </c>
      <c r="K1203" s="32" t="s">
        <v>55</v>
      </c>
      <c r="L1203" s="32" t="s">
        <v>17127</v>
      </c>
      <c r="M1203" s="32" t="s">
        <v>57</v>
      </c>
      <c r="N1203" s="40" t="s">
        <v>17126</v>
      </c>
      <c r="O1203" s="40">
        <v>1999</v>
      </c>
      <c r="P1203" s="40">
        <v>17139</v>
      </c>
      <c r="Q1203" s="32">
        <v>180</v>
      </c>
      <c r="R1203" s="32" t="s">
        <v>11330</v>
      </c>
      <c r="S1203" s="42" t="s">
        <v>60</v>
      </c>
      <c r="T1203" s="30" t="s">
        <v>17108</v>
      </c>
      <c r="U1203" s="32" t="s">
        <v>62</v>
      </c>
      <c r="V1203" s="40" t="s">
        <v>17109</v>
      </c>
      <c r="W1203" s="44" t="s">
        <v>1048</v>
      </c>
      <c r="X1203" s="44" t="s">
        <v>65</v>
      </c>
      <c r="Y1203" s="44">
        <v>41864</v>
      </c>
      <c r="Z1203" s="32">
        <v>85</v>
      </c>
      <c r="AA1203" s="32">
        <v>182</v>
      </c>
      <c r="AB1203" s="32" t="s">
        <v>66</v>
      </c>
      <c r="AC1203" s="32">
        <v>757823</v>
      </c>
      <c r="AD1203" s="32" t="s">
        <v>17029</v>
      </c>
      <c r="AE1203" s="40">
        <v>20</v>
      </c>
      <c r="AF1203" s="40" t="s">
        <v>68</v>
      </c>
      <c r="AG1203" s="32" t="s">
        <v>229</v>
      </c>
      <c r="AH1203" s="32"/>
      <c r="AI1203" s="32">
        <v>8.5</v>
      </c>
      <c r="AJ1203" s="32">
        <v>10.28</v>
      </c>
      <c r="AK1203" s="40">
        <v>13.79</v>
      </c>
      <c r="AL1203" s="150">
        <f t="shared" si="51"/>
        <v>0.17315175097276259</v>
      </c>
      <c r="AM1203" s="38" t="s">
        <v>230</v>
      </c>
      <c r="AN1203" s="32" t="s">
        <v>16971</v>
      </c>
      <c r="AO1203" s="32" t="s">
        <v>17101</v>
      </c>
      <c r="AP1203" s="46" t="s">
        <v>16972</v>
      </c>
      <c r="AQ1203" s="27" t="str">
        <f t="shared" si="49"/>
        <v>Record Complete</v>
      </c>
      <c r="AR1203" s="36" t="s">
        <v>17115</v>
      </c>
      <c r="AS1203" s="5" t="str">
        <f t="shared" si="50"/>
        <v/>
      </c>
      <c r="AT1203" t="s">
        <v>17200</v>
      </c>
    </row>
    <row r="1204" spans="1:46" ht="15.75" thickBot="1" x14ac:dyDescent="0.3">
      <c r="A1204" s="48" t="s">
        <v>17122</v>
      </c>
      <c r="B1204" s="50">
        <v>3694</v>
      </c>
      <c r="C1204" s="50" t="s">
        <v>213</v>
      </c>
      <c r="D1204" s="50" t="s">
        <v>310</v>
      </c>
      <c r="E1204" s="51" t="str">
        <f ca="1">IF(ISERROR(INDIRECT(CONCATENATE("FIPs_codes!",ADDRESS((MATCH($D1204,INDIRECT($C1204),0)+MATCH($C1204,FIPs_codes!$G$1:$G$3296,0)-1),COLUMN(FIPs_codes!A1202))))),"",INDIRECT(CONCATENATE("FIPs_codes!",ADDRESS((MATCH($D1204,INDIRECT($C1204),0)+MATCH($C1204,FIPs_codes!$G$1:$G$3296,0)-1),COLUMN(FIPs_codes!A1202)))))</f>
        <v>40093</v>
      </c>
      <c r="F1204" s="51">
        <f ca="1">IF(ISERROR(INDIRECT(CONCATENATE("FIPs_codes!",ADDRESS((MATCH($D1204,INDIRECT($C1204),0)+MATCH($C1204,FIPs_codes!$G$1:$G$3296,0)-1),COLUMN(FIPs_codes!C1202))))),"",INDIRECT(CONCATENATE("FIPs_codes!",ADDRESS((MATCH($D1204,INDIRECT($C1204),0)+MATCH($C1204,FIPs_codes!$G$1:$G$3296,0)-1),COLUMN(FIPs_codes!C1202)))))</f>
        <v>6</v>
      </c>
      <c r="G1204" s="50" t="s">
        <v>17123</v>
      </c>
      <c r="H1204" s="50" t="s">
        <v>217</v>
      </c>
      <c r="I1204" s="54" t="s">
        <v>17124</v>
      </c>
      <c r="J1204" s="56" t="s">
        <v>1705</v>
      </c>
      <c r="K1204" s="50" t="s">
        <v>55</v>
      </c>
      <c r="L1204" s="50" t="s">
        <v>17127</v>
      </c>
      <c r="M1204" s="50" t="s">
        <v>57</v>
      </c>
      <c r="N1204" s="58" t="s">
        <v>17126</v>
      </c>
      <c r="O1204" s="58">
        <v>1999</v>
      </c>
      <c r="P1204" s="58">
        <v>17139</v>
      </c>
      <c r="Q1204" s="50">
        <v>180</v>
      </c>
      <c r="R1204" s="50" t="s">
        <v>11330</v>
      </c>
      <c r="S1204" s="60" t="s">
        <v>60</v>
      </c>
      <c r="T1204" s="48" t="s">
        <v>17108</v>
      </c>
      <c r="U1204" s="50" t="s">
        <v>62</v>
      </c>
      <c r="V1204" s="58" t="s">
        <v>17109</v>
      </c>
      <c r="W1204" s="62" t="s">
        <v>1048</v>
      </c>
      <c r="X1204" s="62" t="s">
        <v>65</v>
      </c>
      <c r="Y1204" s="62">
        <v>41864</v>
      </c>
      <c r="Z1204" s="50">
        <v>85</v>
      </c>
      <c r="AA1204" s="50">
        <v>182</v>
      </c>
      <c r="AB1204" s="50" t="s">
        <v>66</v>
      </c>
      <c r="AC1204" s="50">
        <v>757823</v>
      </c>
      <c r="AD1204" s="50" t="s">
        <v>17029</v>
      </c>
      <c r="AE1204" s="58">
        <v>20</v>
      </c>
      <c r="AF1204" s="58" t="s">
        <v>68</v>
      </c>
      <c r="AG1204" s="50" t="s">
        <v>229</v>
      </c>
      <c r="AH1204" s="50"/>
      <c r="AI1204" s="50">
        <v>8.52</v>
      </c>
      <c r="AJ1204" s="50">
        <v>10.29</v>
      </c>
      <c r="AK1204" s="58">
        <v>13.62</v>
      </c>
      <c r="AL1204" s="26">
        <f t="shared" si="51"/>
        <v>0.17201166180758015</v>
      </c>
      <c r="AM1204" s="56" t="s">
        <v>230</v>
      </c>
      <c r="AN1204" s="50" t="s">
        <v>16971</v>
      </c>
      <c r="AO1204" s="50" t="s">
        <v>17101</v>
      </c>
      <c r="AP1204" s="46" t="s">
        <v>16972</v>
      </c>
      <c r="AQ1204" s="27" t="str">
        <f t="shared" si="49"/>
        <v>Record Complete</v>
      </c>
      <c r="AR1204" s="54" t="s">
        <v>17115</v>
      </c>
      <c r="AS1204" s="5" t="str">
        <f t="shared" si="50"/>
        <v/>
      </c>
      <c r="AT1204" t="s">
        <v>17200</v>
      </c>
    </row>
    <row r="1205" spans="1:46" ht="15.75" thickBot="1" x14ac:dyDescent="0.3">
      <c r="A1205" s="30" t="s">
        <v>17122</v>
      </c>
      <c r="B1205" s="32">
        <v>3694</v>
      </c>
      <c r="C1205" s="32" t="s">
        <v>213</v>
      </c>
      <c r="D1205" s="32" t="s">
        <v>310</v>
      </c>
      <c r="E1205" s="51" t="str">
        <f ca="1">IF(ISERROR(INDIRECT(CONCATENATE("FIPs_codes!",ADDRESS((MATCH($D1205,INDIRECT($C1205),0)+MATCH($C1205,FIPs_codes!$G$1:$G$3296,0)-1),COLUMN(FIPs_codes!A1203))))),"",INDIRECT(CONCATENATE("FIPs_codes!",ADDRESS((MATCH($D1205,INDIRECT($C1205),0)+MATCH($C1205,FIPs_codes!$G$1:$G$3296,0)-1),COLUMN(FIPs_codes!A1203)))))</f>
        <v>40093</v>
      </c>
      <c r="F1205" s="51">
        <f ca="1">IF(ISERROR(INDIRECT(CONCATENATE("FIPs_codes!",ADDRESS((MATCH($D1205,INDIRECT($C1205),0)+MATCH($C1205,FIPs_codes!$G$1:$G$3296,0)-1),COLUMN(FIPs_codes!C1203))))),"",INDIRECT(CONCATENATE("FIPs_codes!",ADDRESS((MATCH($D1205,INDIRECT($C1205),0)+MATCH($C1205,FIPs_codes!$G$1:$G$3296,0)-1),COLUMN(FIPs_codes!C1203)))))</f>
        <v>6</v>
      </c>
      <c r="G1205" s="32" t="s">
        <v>17123</v>
      </c>
      <c r="H1205" s="32" t="s">
        <v>217</v>
      </c>
      <c r="I1205" s="36" t="s">
        <v>17124</v>
      </c>
      <c r="J1205" s="38" t="s">
        <v>1705</v>
      </c>
      <c r="K1205" s="32" t="s">
        <v>55</v>
      </c>
      <c r="L1205" s="32" t="s">
        <v>17127</v>
      </c>
      <c r="M1205" s="32" t="s">
        <v>57</v>
      </c>
      <c r="N1205" s="40" t="s">
        <v>17126</v>
      </c>
      <c r="O1205" s="40">
        <v>1999</v>
      </c>
      <c r="P1205" s="40">
        <v>17139</v>
      </c>
      <c r="Q1205" s="32">
        <v>180</v>
      </c>
      <c r="R1205" s="32" t="s">
        <v>11330</v>
      </c>
      <c r="S1205" s="42" t="s">
        <v>60</v>
      </c>
      <c r="T1205" s="30" t="s">
        <v>17108</v>
      </c>
      <c r="U1205" s="32" t="s">
        <v>62</v>
      </c>
      <c r="V1205" s="40" t="s">
        <v>17109</v>
      </c>
      <c r="W1205" s="44" t="s">
        <v>1048</v>
      </c>
      <c r="X1205" s="44" t="s">
        <v>65</v>
      </c>
      <c r="Y1205" s="44">
        <v>41864</v>
      </c>
      <c r="Z1205" s="32">
        <v>86</v>
      </c>
      <c r="AA1205" s="32">
        <v>182</v>
      </c>
      <c r="AB1205" s="32" t="s">
        <v>66</v>
      </c>
      <c r="AC1205" s="32">
        <v>766738</v>
      </c>
      <c r="AD1205" s="32" t="s">
        <v>17029</v>
      </c>
      <c r="AE1205" s="40">
        <v>20</v>
      </c>
      <c r="AF1205" s="40" t="s">
        <v>68</v>
      </c>
      <c r="AG1205" s="32" t="s">
        <v>229</v>
      </c>
      <c r="AH1205" s="32"/>
      <c r="AI1205" s="32">
        <v>8.5299999999999994</v>
      </c>
      <c r="AJ1205" s="32">
        <v>10.31</v>
      </c>
      <c r="AK1205" s="40">
        <v>13.63</v>
      </c>
      <c r="AL1205" s="26">
        <f t="shared" si="51"/>
        <v>0.17264791464597487</v>
      </c>
      <c r="AM1205" s="38" t="s">
        <v>230</v>
      </c>
      <c r="AN1205" s="32" t="s">
        <v>16971</v>
      </c>
      <c r="AO1205" s="32" t="s">
        <v>17101</v>
      </c>
      <c r="AP1205" s="46" t="s">
        <v>16972</v>
      </c>
      <c r="AQ1205" s="27" t="str">
        <f t="shared" si="49"/>
        <v>Record Complete</v>
      </c>
      <c r="AR1205" s="36" t="s">
        <v>17115</v>
      </c>
      <c r="AS1205" s="5" t="str">
        <f t="shared" si="50"/>
        <v/>
      </c>
      <c r="AT1205" t="s">
        <v>17200</v>
      </c>
    </row>
    <row r="1206" spans="1:46" ht="15.75" thickBot="1" x14ac:dyDescent="0.3">
      <c r="A1206" s="29" t="s">
        <v>17122</v>
      </c>
      <c r="B1206" s="31">
        <v>3694</v>
      </c>
      <c r="C1206" s="31" t="s">
        <v>213</v>
      </c>
      <c r="D1206" s="31" t="s">
        <v>310</v>
      </c>
      <c r="E1206" s="51" t="str">
        <f ca="1">IF(ISERROR(INDIRECT(CONCATENATE("FIPs_codes!",ADDRESS((MATCH($D1206,INDIRECT($C1206),0)+MATCH($C1206,FIPs_codes!$G$1:$G$3296,0)-1),COLUMN(FIPs_codes!A1204))))),"",INDIRECT(CONCATENATE("FIPs_codes!",ADDRESS((MATCH($D1206,INDIRECT($C1206),0)+MATCH($C1206,FIPs_codes!$G$1:$G$3296,0)-1),COLUMN(FIPs_codes!A1204)))))</f>
        <v>40093</v>
      </c>
      <c r="F1206" s="51">
        <f ca="1">IF(ISERROR(INDIRECT(CONCATENATE("FIPs_codes!",ADDRESS((MATCH($D1206,INDIRECT($C1206),0)+MATCH($C1206,FIPs_codes!$G$1:$G$3296,0)-1),COLUMN(FIPs_codes!C1204))))),"",INDIRECT(CONCATENATE("FIPs_codes!",ADDRESS((MATCH($D1206,INDIRECT($C1206),0)+MATCH($C1206,FIPs_codes!$G$1:$G$3296,0)-1),COLUMN(FIPs_codes!C1204)))))</f>
        <v>6</v>
      </c>
      <c r="G1206" s="31" t="s">
        <v>17123</v>
      </c>
      <c r="H1206" s="31" t="s">
        <v>217</v>
      </c>
      <c r="I1206" s="35" t="s">
        <v>17124</v>
      </c>
      <c r="J1206" s="37" t="s">
        <v>1705</v>
      </c>
      <c r="K1206" s="31" t="s">
        <v>55</v>
      </c>
      <c r="L1206" s="31" t="s">
        <v>17127</v>
      </c>
      <c r="M1206" s="31" t="s">
        <v>57</v>
      </c>
      <c r="N1206" s="39" t="s">
        <v>17126</v>
      </c>
      <c r="O1206" s="39">
        <v>1999</v>
      </c>
      <c r="P1206" s="39">
        <v>17139</v>
      </c>
      <c r="Q1206" s="31">
        <v>180</v>
      </c>
      <c r="R1206" s="31" t="s">
        <v>11330</v>
      </c>
      <c r="S1206" s="41" t="s">
        <v>60</v>
      </c>
      <c r="T1206" s="29" t="s">
        <v>17108</v>
      </c>
      <c r="U1206" s="31" t="s">
        <v>62</v>
      </c>
      <c r="V1206" s="39" t="s">
        <v>17109</v>
      </c>
      <c r="W1206" s="43" t="s">
        <v>1048</v>
      </c>
      <c r="X1206" s="43" t="s">
        <v>65</v>
      </c>
      <c r="Y1206" s="43">
        <v>41864</v>
      </c>
      <c r="Z1206" s="31">
        <v>87</v>
      </c>
      <c r="AA1206" s="31">
        <v>182</v>
      </c>
      <c r="AB1206" s="31" t="s">
        <v>66</v>
      </c>
      <c r="AC1206" s="31">
        <v>775654</v>
      </c>
      <c r="AD1206" s="31" t="s">
        <v>17029</v>
      </c>
      <c r="AE1206" s="39">
        <v>20</v>
      </c>
      <c r="AF1206" s="39" t="s">
        <v>68</v>
      </c>
      <c r="AG1206" s="31" t="s">
        <v>229</v>
      </c>
      <c r="AH1206" s="31"/>
      <c r="AI1206" s="31">
        <v>8.52</v>
      </c>
      <c r="AJ1206" s="31">
        <v>10.32</v>
      </c>
      <c r="AK1206" s="39">
        <v>13.62</v>
      </c>
      <c r="AL1206" s="26">
        <f t="shared" si="51"/>
        <v>0.17441860465116285</v>
      </c>
      <c r="AM1206" s="37" t="s">
        <v>230</v>
      </c>
      <c r="AN1206" s="31" t="s">
        <v>16971</v>
      </c>
      <c r="AO1206" s="31" t="s">
        <v>17101</v>
      </c>
      <c r="AP1206" s="63" t="s">
        <v>16972</v>
      </c>
      <c r="AQ1206" s="27" t="str">
        <f t="shared" si="49"/>
        <v>Record Complete</v>
      </c>
      <c r="AR1206" s="35" t="s">
        <v>17114</v>
      </c>
      <c r="AS1206" s="5" t="str">
        <f t="shared" si="50"/>
        <v/>
      </c>
      <c r="AT1206" t="s">
        <v>17200</v>
      </c>
    </row>
    <row r="1207" spans="1:46" ht="15.75" thickBot="1" x14ac:dyDescent="0.3">
      <c r="A1207" s="47" t="s">
        <v>17122</v>
      </c>
      <c r="B1207" s="49">
        <v>3694</v>
      </c>
      <c r="C1207" s="49" t="s">
        <v>213</v>
      </c>
      <c r="D1207" s="49" t="s">
        <v>310</v>
      </c>
      <c r="E1207" s="51" t="str">
        <f ca="1">IF(ISERROR(INDIRECT(CONCATENATE("FIPs_codes!",ADDRESS((MATCH($D1207,INDIRECT($C1207),0)+MATCH($C1207,FIPs_codes!$G$1:$G$3296,0)-1),COLUMN(FIPs_codes!A1205))))),"",INDIRECT(CONCATENATE("FIPs_codes!",ADDRESS((MATCH($D1207,INDIRECT($C1207),0)+MATCH($C1207,FIPs_codes!$G$1:$G$3296,0)-1),COLUMN(FIPs_codes!A1205)))))</f>
        <v>40093</v>
      </c>
      <c r="F1207" s="51">
        <f ca="1">IF(ISERROR(INDIRECT(CONCATENATE("FIPs_codes!",ADDRESS((MATCH($D1207,INDIRECT($C1207),0)+MATCH($C1207,FIPs_codes!$G$1:$G$3296,0)-1),COLUMN(FIPs_codes!C1205))))),"",INDIRECT(CONCATENATE("FIPs_codes!",ADDRESS((MATCH($D1207,INDIRECT($C1207),0)+MATCH($C1207,FIPs_codes!$G$1:$G$3296,0)-1),COLUMN(FIPs_codes!C1205)))))</f>
        <v>6</v>
      </c>
      <c r="G1207" s="49" t="s">
        <v>17123</v>
      </c>
      <c r="H1207" s="49" t="s">
        <v>217</v>
      </c>
      <c r="I1207" s="53" t="s">
        <v>17124</v>
      </c>
      <c r="J1207" s="55" t="s">
        <v>1705</v>
      </c>
      <c r="K1207" s="49" t="s">
        <v>55</v>
      </c>
      <c r="L1207" s="49" t="s">
        <v>17127</v>
      </c>
      <c r="M1207" s="49" t="s">
        <v>57</v>
      </c>
      <c r="N1207" s="57" t="s">
        <v>17126</v>
      </c>
      <c r="O1207" s="57">
        <v>1999</v>
      </c>
      <c r="P1207" s="57">
        <v>17139</v>
      </c>
      <c r="Q1207" s="49">
        <v>180</v>
      </c>
      <c r="R1207" s="49" t="s">
        <v>11330</v>
      </c>
      <c r="S1207" s="59" t="s">
        <v>60</v>
      </c>
      <c r="T1207" s="47" t="s">
        <v>17108</v>
      </c>
      <c r="U1207" s="49" t="s">
        <v>62</v>
      </c>
      <c r="V1207" s="57" t="s">
        <v>17109</v>
      </c>
      <c r="W1207" s="61" t="s">
        <v>1048</v>
      </c>
      <c r="X1207" s="61" t="s">
        <v>65</v>
      </c>
      <c r="Y1207" s="61">
        <v>41864</v>
      </c>
      <c r="Z1207" s="49">
        <v>86</v>
      </c>
      <c r="AA1207" s="49">
        <v>182</v>
      </c>
      <c r="AB1207" s="49" t="s">
        <v>66</v>
      </c>
      <c r="AC1207" s="49">
        <v>766738</v>
      </c>
      <c r="AD1207" s="49" t="s">
        <v>17029</v>
      </c>
      <c r="AE1207" s="57">
        <v>20</v>
      </c>
      <c r="AF1207" s="57" t="s">
        <v>68</v>
      </c>
      <c r="AG1207" s="49" t="s">
        <v>229</v>
      </c>
      <c r="AH1207" s="49"/>
      <c r="AI1207" s="49">
        <v>8.56</v>
      </c>
      <c r="AJ1207" s="49">
        <v>10.32</v>
      </c>
      <c r="AK1207" s="57">
        <v>13.63</v>
      </c>
      <c r="AL1207" s="150">
        <f t="shared" si="51"/>
        <v>0.1705426356589147</v>
      </c>
      <c r="AM1207" s="55" t="s">
        <v>230</v>
      </c>
      <c r="AN1207" s="49" t="s">
        <v>16971</v>
      </c>
      <c r="AO1207" s="49" t="s">
        <v>17101</v>
      </c>
      <c r="AP1207" s="63" t="s">
        <v>16972</v>
      </c>
      <c r="AQ1207" s="27" t="str">
        <f t="shared" si="49"/>
        <v>Record Complete</v>
      </c>
      <c r="AR1207" s="53" t="s">
        <v>17114</v>
      </c>
      <c r="AS1207" s="5" t="str">
        <f t="shared" si="50"/>
        <v/>
      </c>
      <c r="AT1207" t="s">
        <v>17200</v>
      </c>
    </row>
    <row r="1208" spans="1:46" ht="15.75" thickBot="1" x14ac:dyDescent="0.3">
      <c r="A1208" s="48" t="s">
        <v>17122</v>
      </c>
      <c r="B1208" s="50">
        <v>3694</v>
      </c>
      <c r="C1208" s="50" t="s">
        <v>213</v>
      </c>
      <c r="D1208" s="50" t="s">
        <v>310</v>
      </c>
      <c r="E1208" s="51" t="str">
        <f ca="1">IF(ISERROR(INDIRECT(CONCATENATE("FIPs_codes!",ADDRESS((MATCH($D1208,INDIRECT($C1208),0)+MATCH($C1208,FIPs_codes!$G$1:$G$3296,0)-1),COLUMN(FIPs_codes!A1206))))),"",INDIRECT(CONCATENATE("FIPs_codes!",ADDRESS((MATCH($D1208,INDIRECT($C1208),0)+MATCH($C1208,FIPs_codes!$G$1:$G$3296,0)-1),COLUMN(FIPs_codes!A1206)))))</f>
        <v>40093</v>
      </c>
      <c r="F1208" s="51">
        <f ca="1">IF(ISERROR(INDIRECT(CONCATENATE("FIPs_codes!",ADDRESS((MATCH($D1208,INDIRECT($C1208),0)+MATCH($C1208,FIPs_codes!$G$1:$G$3296,0)-1),COLUMN(FIPs_codes!C1206))))),"",INDIRECT(CONCATENATE("FIPs_codes!",ADDRESS((MATCH($D1208,INDIRECT($C1208),0)+MATCH($C1208,FIPs_codes!$G$1:$G$3296,0)-1),COLUMN(FIPs_codes!C1206)))))</f>
        <v>6</v>
      </c>
      <c r="G1208" s="50" t="s">
        <v>17123</v>
      </c>
      <c r="H1208" s="50" t="s">
        <v>217</v>
      </c>
      <c r="I1208" s="54" t="s">
        <v>17124</v>
      </c>
      <c r="J1208" s="56" t="s">
        <v>1705</v>
      </c>
      <c r="K1208" s="50" t="s">
        <v>55</v>
      </c>
      <c r="L1208" s="50" t="s">
        <v>17127</v>
      </c>
      <c r="M1208" s="50" t="s">
        <v>57</v>
      </c>
      <c r="N1208" s="58" t="s">
        <v>17126</v>
      </c>
      <c r="O1208" s="58">
        <v>1999</v>
      </c>
      <c r="P1208" s="58">
        <v>17139</v>
      </c>
      <c r="Q1208" s="50">
        <v>362.5</v>
      </c>
      <c r="R1208" s="50" t="s">
        <v>11330</v>
      </c>
      <c r="S1208" s="60" t="s">
        <v>60</v>
      </c>
      <c r="T1208" s="48" t="s">
        <v>17108</v>
      </c>
      <c r="U1208" s="50" t="s">
        <v>62</v>
      </c>
      <c r="V1208" s="58" t="s">
        <v>17109</v>
      </c>
      <c r="W1208" s="62" t="s">
        <v>1048</v>
      </c>
      <c r="X1208" s="62" t="s">
        <v>65</v>
      </c>
      <c r="Y1208" s="62">
        <v>41975</v>
      </c>
      <c r="Z1208" s="50">
        <v>51</v>
      </c>
      <c r="AA1208" s="50">
        <v>182</v>
      </c>
      <c r="AB1208" s="50" t="s">
        <v>66</v>
      </c>
      <c r="AC1208" s="50">
        <v>454694</v>
      </c>
      <c r="AD1208" s="50" t="s">
        <v>17029</v>
      </c>
      <c r="AE1208" s="58">
        <v>20</v>
      </c>
      <c r="AF1208" s="58" t="s">
        <v>68</v>
      </c>
      <c r="AG1208" s="50" t="s">
        <v>229</v>
      </c>
      <c r="AH1208" s="50"/>
      <c r="AI1208" s="50">
        <v>8.41</v>
      </c>
      <c r="AJ1208" s="50">
        <v>10.5</v>
      </c>
      <c r="AK1208" s="58">
        <v>13.35</v>
      </c>
      <c r="AL1208" s="26">
        <f t="shared" si="51"/>
        <v>0.19904761904761903</v>
      </c>
      <c r="AM1208" s="56" t="s">
        <v>230</v>
      </c>
      <c r="AN1208" s="50" t="s">
        <v>16971</v>
      </c>
      <c r="AO1208" s="50" t="s">
        <v>17101</v>
      </c>
      <c r="AP1208" s="46" t="s">
        <v>16972</v>
      </c>
      <c r="AQ1208" s="27" t="str">
        <f t="shared" si="49"/>
        <v>Record Complete</v>
      </c>
      <c r="AR1208" s="54" t="s">
        <v>17128</v>
      </c>
      <c r="AS1208" s="5" t="str">
        <f t="shared" si="50"/>
        <v/>
      </c>
      <c r="AT1208" t="s">
        <v>17200</v>
      </c>
    </row>
    <row r="1209" spans="1:46" ht="15.75" thickBot="1" x14ac:dyDescent="0.3">
      <c r="A1209" s="30" t="s">
        <v>17122</v>
      </c>
      <c r="B1209" s="32">
        <v>3694</v>
      </c>
      <c r="C1209" s="32" t="s">
        <v>213</v>
      </c>
      <c r="D1209" s="32" t="s">
        <v>310</v>
      </c>
      <c r="E1209" s="51" t="str">
        <f ca="1">IF(ISERROR(INDIRECT(CONCATENATE("FIPs_codes!",ADDRESS((MATCH($D1209,INDIRECT($C1209),0)+MATCH($C1209,FIPs_codes!$G$1:$G$3296,0)-1),COLUMN(FIPs_codes!A1207))))),"",INDIRECT(CONCATENATE("FIPs_codes!",ADDRESS((MATCH($D1209,INDIRECT($C1209),0)+MATCH($C1209,FIPs_codes!$G$1:$G$3296,0)-1),COLUMN(FIPs_codes!A1207)))))</f>
        <v>40093</v>
      </c>
      <c r="F1209" s="51">
        <f ca="1">IF(ISERROR(INDIRECT(CONCATENATE("FIPs_codes!",ADDRESS((MATCH($D1209,INDIRECT($C1209),0)+MATCH($C1209,FIPs_codes!$G$1:$G$3296,0)-1),COLUMN(FIPs_codes!C1207))))),"",INDIRECT(CONCATENATE("FIPs_codes!",ADDRESS((MATCH($D1209,INDIRECT($C1209),0)+MATCH($C1209,FIPs_codes!$G$1:$G$3296,0)-1),COLUMN(FIPs_codes!C1207)))))</f>
        <v>6</v>
      </c>
      <c r="G1209" s="32" t="s">
        <v>17123</v>
      </c>
      <c r="H1209" s="32" t="s">
        <v>217</v>
      </c>
      <c r="I1209" s="36" t="s">
        <v>17124</v>
      </c>
      <c r="J1209" s="38" t="s">
        <v>1705</v>
      </c>
      <c r="K1209" s="32" t="s">
        <v>55</v>
      </c>
      <c r="L1209" s="32" t="s">
        <v>17127</v>
      </c>
      <c r="M1209" s="32" t="s">
        <v>57</v>
      </c>
      <c r="N1209" s="40" t="s">
        <v>17126</v>
      </c>
      <c r="O1209" s="40">
        <v>1999</v>
      </c>
      <c r="P1209" s="40">
        <v>17139</v>
      </c>
      <c r="Q1209" s="32">
        <v>362.5</v>
      </c>
      <c r="R1209" s="32" t="s">
        <v>11330</v>
      </c>
      <c r="S1209" s="42" t="s">
        <v>60</v>
      </c>
      <c r="T1209" s="30" t="s">
        <v>17108</v>
      </c>
      <c r="U1209" s="32" t="s">
        <v>62</v>
      </c>
      <c r="V1209" s="40" t="s">
        <v>17109</v>
      </c>
      <c r="W1209" s="44" t="s">
        <v>1048</v>
      </c>
      <c r="X1209" s="44" t="s">
        <v>65</v>
      </c>
      <c r="Y1209" s="44">
        <v>41975</v>
      </c>
      <c r="Z1209" s="32">
        <v>51</v>
      </c>
      <c r="AA1209" s="32">
        <v>182</v>
      </c>
      <c r="AB1209" s="32" t="s">
        <v>66</v>
      </c>
      <c r="AC1209" s="32">
        <v>454694</v>
      </c>
      <c r="AD1209" s="32" t="s">
        <v>17029</v>
      </c>
      <c r="AE1209" s="40">
        <v>20</v>
      </c>
      <c r="AF1209" s="40" t="s">
        <v>68</v>
      </c>
      <c r="AG1209" s="32" t="s">
        <v>229</v>
      </c>
      <c r="AH1209" s="32"/>
      <c r="AI1209" s="32">
        <v>8.39</v>
      </c>
      <c r="AJ1209" s="32">
        <v>10.5</v>
      </c>
      <c r="AK1209" s="40">
        <v>13.33</v>
      </c>
      <c r="AL1209" s="26">
        <f t="shared" si="51"/>
        <v>0.20095238095238091</v>
      </c>
      <c r="AM1209" s="38" t="s">
        <v>230</v>
      </c>
      <c r="AN1209" s="32" t="s">
        <v>16971</v>
      </c>
      <c r="AO1209" s="32" t="s">
        <v>17101</v>
      </c>
      <c r="AP1209" s="46" t="s">
        <v>16972</v>
      </c>
      <c r="AQ1209" s="27" t="str">
        <f t="shared" si="49"/>
        <v>Record Complete</v>
      </c>
      <c r="AR1209" s="36" t="s">
        <v>17128</v>
      </c>
      <c r="AS1209" s="5" t="str">
        <f t="shared" si="50"/>
        <v/>
      </c>
      <c r="AT1209" t="s">
        <v>17200</v>
      </c>
    </row>
    <row r="1210" spans="1:46" ht="15.75" thickBot="1" x14ac:dyDescent="0.3">
      <c r="A1210" s="29" t="s">
        <v>17122</v>
      </c>
      <c r="B1210" s="31">
        <v>3694</v>
      </c>
      <c r="C1210" s="31" t="s">
        <v>213</v>
      </c>
      <c r="D1210" s="31" t="s">
        <v>310</v>
      </c>
      <c r="E1210" s="51" t="str">
        <f ca="1">IF(ISERROR(INDIRECT(CONCATENATE("FIPs_codes!",ADDRESS((MATCH($D1210,INDIRECT($C1210),0)+MATCH($C1210,FIPs_codes!$G$1:$G$3296,0)-1),COLUMN(FIPs_codes!A1208))))),"",INDIRECT(CONCATENATE("FIPs_codes!",ADDRESS((MATCH($D1210,INDIRECT($C1210),0)+MATCH($C1210,FIPs_codes!$G$1:$G$3296,0)-1),COLUMN(FIPs_codes!A1208)))))</f>
        <v>40093</v>
      </c>
      <c r="F1210" s="51">
        <f ca="1">IF(ISERROR(INDIRECT(CONCATENATE("FIPs_codes!",ADDRESS((MATCH($D1210,INDIRECT($C1210),0)+MATCH($C1210,FIPs_codes!$G$1:$G$3296,0)-1),COLUMN(FIPs_codes!C1208))))),"",INDIRECT(CONCATENATE("FIPs_codes!",ADDRESS((MATCH($D1210,INDIRECT($C1210),0)+MATCH($C1210,FIPs_codes!$G$1:$G$3296,0)-1),COLUMN(FIPs_codes!C1208)))))</f>
        <v>6</v>
      </c>
      <c r="G1210" s="31" t="s">
        <v>17123</v>
      </c>
      <c r="H1210" s="31" t="s">
        <v>217</v>
      </c>
      <c r="I1210" s="35" t="s">
        <v>17124</v>
      </c>
      <c r="J1210" s="37" t="s">
        <v>1705</v>
      </c>
      <c r="K1210" s="31" t="s">
        <v>55</v>
      </c>
      <c r="L1210" s="31" t="s">
        <v>17127</v>
      </c>
      <c r="M1210" s="31" t="s">
        <v>57</v>
      </c>
      <c r="N1210" s="39" t="s">
        <v>17126</v>
      </c>
      <c r="O1210" s="39">
        <v>1999</v>
      </c>
      <c r="P1210" s="39">
        <v>17139</v>
      </c>
      <c r="Q1210" s="31">
        <v>362.5</v>
      </c>
      <c r="R1210" s="31" t="s">
        <v>11330</v>
      </c>
      <c r="S1210" s="41" t="s">
        <v>60</v>
      </c>
      <c r="T1210" s="29" t="s">
        <v>17108</v>
      </c>
      <c r="U1210" s="31" t="s">
        <v>62</v>
      </c>
      <c r="V1210" s="39" t="s">
        <v>17109</v>
      </c>
      <c r="W1210" s="43" t="s">
        <v>1048</v>
      </c>
      <c r="X1210" s="43" t="s">
        <v>65</v>
      </c>
      <c r="Y1210" s="43">
        <v>41975</v>
      </c>
      <c r="Z1210" s="31">
        <v>51</v>
      </c>
      <c r="AA1210" s="31">
        <v>182</v>
      </c>
      <c r="AB1210" s="31" t="s">
        <v>66</v>
      </c>
      <c r="AC1210" s="31">
        <v>454694</v>
      </c>
      <c r="AD1210" s="31" t="s">
        <v>17029</v>
      </c>
      <c r="AE1210" s="39">
        <v>20</v>
      </c>
      <c r="AF1210" s="39" t="s">
        <v>68</v>
      </c>
      <c r="AG1210" s="31" t="s">
        <v>229</v>
      </c>
      <c r="AH1210" s="31"/>
      <c r="AI1210" s="31">
        <v>8.43</v>
      </c>
      <c r="AJ1210" s="31">
        <v>10.55</v>
      </c>
      <c r="AK1210" s="39">
        <v>13.35</v>
      </c>
      <c r="AL1210" s="26">
        <f t="shared" si="51"/>
        <v>0.20094786729857828</v>
      </c>
      <c r="AM1210" s="37" t="s">
        <v>230</v>
      </c>
      <c r="AN1210" s="31" t="s">
        <v>16971</v>
      </c>
      <c r="AO1210" s="31" t="s">
        <v>17101</v>
      </c>
      <c r="AP1210" s="63" t="s">
        <v>16972</v>
      </c>
      <c r="AQ1210" s="27" t="str">
        <f t="shared" si="49"/>
        <v>Record Complete</v>
      </c>
      <c r="AR1210" s="35" t="s">
        <v>17128</v>
      </c>
      <c r="AS1210" s="5" t="str">
        <f t="shared" si="50"/>
        <v/>
      </c>
      <c r="AT1210" t="s">
        <v>17200</v>
      </c>
    </row>
    <row r="1211" spans="1:46" ht="15.75" thickBot="1" x14ac:dyDescent="0.3">
      <c r="A1211" s="47" t="s">
        <v>17122</v>
      </c>
      <c r="B1211" s="49">
        <v>3694</v>
      </c>
      <c r="C1211" s="49" t="s">
        <v>213</v>
      </c>
      <c r="D1211" s="49" t="s">
        <v>310</v>
      </c>
      <c r="E1211" s="51" t="str">
        <f ca="1">IF(ISERROR(INDIRECT(CONCATENATE("FIPs_codes!",ADDRESS((MATCH($D1211,INDIRECT($C1211),0)+MATCH($C1211,FIPs_codes!$G$1:$G$3296,0)-1),COLUMN(FIPs_codes!A1209))))),"",INDIRECT(CONCATENATE("FIPs_codes!",ADDRESS((MATCH($D1211,INDIRECT($C1211),0)+MATCH($C1211,FIPs_codes!$G$1:$G$3296,0)-1),COLUMN(FIPs_codes!A1209)))))</f>
        <v>40093</v>
      </c>
      <c r="F1211" s="51">
        <f ca="1">IF(ISERROR(INDIRECT(CONCATENATE("FIPs_codes!",ADDRESS((MATCH($D1211,INDIRECT($C1211),0)+MATCH($C1211,FIPs_codes!$G$1:$G$3296,0)-1),COLUMN(FIPs_codes!C1209))))),"",INDIRECT(CONCATENATE("FIPs_codes!",ADDRESS((MATCH($D1211,INDIRECT($C1211),0)+MATCH($C1211,FIPs_codes!$G$1:$G$3296,0)-1),COLUMN(FIPs_codes!C1209)))))</f>
        <v>6</v>
      </c>
      <c r="G1211" s="49" t="s">
        <v>17123</v>
      </c>
      <c r="H1211" s="49" t="s">
        <v>217</v>
      </c>
      <c r="I1211" s="53" t="s">
        <v>17124</v>
      </c>
      <c r="J1211" s="55" t="s">
        <v>1705</v>
      </c>
      <c r="K1211" s="49" t="s">
        <v>55</v>
      </c>
      <c r="L1211" s="49" t="s">
        <v>17127</v>
      </c>
      <c r="M1211" s="49" t="s">
        <v>57</v>
      </c>
      <c r="N1211" s="57" t="s">
        <v>17126</v>
      </c>
      <c r="O1211" s="57">
        <v>1999</v>
      </c>
      <c r="P1211" s="57">
        <v>17139</v>
      </c>
      <c r="Q1211" s="49">
        <v>362.5</v>
      </c>
      <c r="R1211" s="49" t="s">
        <v>11330</v>
      </c>
      <c r="S1211" s="59" t="s">
        <v>60</v>
      </c>
      <c r="T1211" s="47" t="s">
        <v>17108</v>
      </c>
      <c r="U1211" s="49" t="s">
        <v>62</v>
      </c>
      <c r="V1211" s="57" t="s">
        <v>17109</v>
      </c>
      <c r="W1211" s="61" t="s">
        <v>1048</v>
      </c>
      <c r="X1211" s="61" t="s">
        <v>65</v>
      </c>
      <c r="Y1211" s="61">
        <v>41975</v>
      </c>
      <c r="Z1211" s="49">
        <v>51</v>
      </c>
      <c r="AA1211" s="49">
        <v>182</v>
      </c>
      <c r="AB1211" s="49" t="s">
        <v>66</v>
      </c>
      <c r="AC1211" s="49">
        <v>454693.56</v>
      </c>
      <c r="AD1211" s="49" t="s">
        <v>17029</v>
      </c>
      <c r="AE1211" s="57">
        <v>20</v>
      </c>
      <c r="AF1211" s="57" t="s">
        <v>68</v>
      </c>
      <c r="AG1211" s="49" t="s">
        <v>229</v>
      </c>
      <c r="AH1211" s="49"/>
      <c r="AI1211" s="49">
        <v>8.2200000000000006</v>
      </c>
      <c r="AJ1211" s="49">
        <v>10.62</v>
      </c>
      <c r="AK1211" s="57">
        <v>13.33</v>
      </c>
      <c r="AL1211" s="26">
        <f t="shared" si="51"/>
        <v>0.22598870056497164</v>
      </c>
      <c r="AM1211" s="55" t="s">
        <v>230</v>
      </c>
      <c r="AN1211" s="49" t="s">
        <v>16971</v>
      </c>
      <c r="AO1211" s="49" t="s">
        <v>17101</v>
      </c>
      <c r="AP1211" s="63" t="s">
        <v>16972</v>
      </c>
      <c r="AQ1211" s="27" t="str">
        <f t="shared" si="49"/>
        <v>Record Complete</v>
      </c>
      <c r="AR1211" s="53" t="s">
        <v>17128</v>
      </c>
      <c r="AS1211" s="5" t="str">
        <f t="shared" si="50"/>
        <v/>
      </c>
      <c r="AT1211" t="s">
        <v>17200</v>
      </c>
    </row>
    <row r="1212" spans="1:46" ht="15.75" thickBot="1" x14ac:dyDescent="0.3">
      <c r="A1212" s="29" t="s">
        <v>17122</v>
      </c>
      <c r="B1212" s="31">
        <v>3694</v>
      </c>
      <c r="C1212" s="31" t="s">
        <v>213</v>
      </c>
      <c r="D1212" s="31" t="s">
        <v>310</v>
      </c>
      <c r="E1212" s="51" t="str">
        <f ca="1">IF(ISERROR(INDIRECT(CONCATENATE("FIPs_codes!",ADDRESS((MATCH($D1212,INDIRECT($C1212),0)+MATCH($C1212,FIPs_codes!$G$1:$G$3296,0)-1),COLUMN(FIPs_codes!A1210))))),"",INDIRECT(CONCATENATE("FIPs_codes!",ADDRESS((MATCH($D1212,INDIRECT($C1212),0)+MATCH($C1212,FIPs_codes!$G$1:$G$3296,0)-1),COLUMN(FIPs_codes!A1210)))))</f>
        <v>40093</v>
      </c>
      <c r="F1212" s="51">
        <f ca="1">IF(ISERROR(INDIRECT(CONCATENATE("FIPs_codes!",ADDRESS((MATCH($D1212,INDIRECT($C1212),0)+MATCH($C1212,FIPs_codes!$G$1:$G$3296,0)-1),COLUMN(FIPs_codes!C1210))))),"",INDIRECT(CONCATENATE("FIPs_codes!",ADDRESS((MATCH($D1212,INDIRECT($C1212),0)+MATCH($C1212,FIPs_codes!$G$1:$G$3296,0)-1),COLUMN(FIPs_codes!C1210)))))</f>
        <v>6</v>
      </c>
      <c r="G1212" s="31" t="s">
        <v>17123</v>
      </c>
      <c r="H1212" s="31" t="s">
        <v>217</v>
      </c>
      <c r="I1212" s="35" t="s">
        <v>17124</v>
      </c>
      <c r="J1212" s="37" t="s">
        <v>1705</v>
      </c>
      <c r="K1212" s="31" t="s">
        <v>55</v>
      </c>
      <c r="L1212" s="31" t="s">
        <v>17127</v>
      </c>
      <c r="M1212" s="31" t="s">
        <v>57</v>
      </c>
      <c r="N1212" s="39" t="s">
        <v>17126</v>
      </c>
      <c r="O1212" s="39">
        <v>1999</v>
      </c>
      <c r="P1212" s="39">
        <v>17139</v>
      </c>
      <c r="Q1212" s="31">
        <v>362.5</v>
      </c>
      <c r="R1212" s="31" t="s">
        <v>11330</v>
      </c>
      <c r="S1212" s="41" t="s">
        <v>60</v>
      </c>
      <c r="T1212" s="29" t="s">
        <v>17108</v>
      </c>
      <c r="U1212" s="31" t="s">
        <v>62</v>
      </c>
      <c r="V1212" s="39" t="s">
        <v>17109</v>
      </c>
      <c r="W1212" s="43" t="s">
        <v>1048</v>
      </c>
      <c r="X1212" s="43" t="s">
        <v>65</v>
      </c>
      <c r="Y1212" s="43">
        <v>41975</v>
      </c>
      <c r="Z1212" s="31">
        <v>50</v>
      </c>
      <c r="AA1212" s="31">
        <v>182</v>
      </c>
      <c r="AB1212" s="31" t="s">
        <v>66</v>
      </c>
      <c r="AC1212" s="31">
        <v>445778</v>
      </c>
      <c r="AD1212" s="31" t="s">
        <v>17029</v>
      </c>
      <c r="AE1212" s="39">
        <v>20</v>
      </c>
      <c r="AF1212" s="39" t="s">
        <v>68</v>
      </c>
      <c r="AG1212" s="31" t="s">
        <v>229</v>
      </c>
      <c r="AH1212" s="31"/>
      <c r="AI1212" s="31">
        <v>8.5299999999999994</v>
      </c>
      <c r="AJ1212" s="31">
        <v>10.65</v>
      </c>
      <c r="AK1212" s="39">
        <v>13.39</v>
      </c>
      <c r="AL1212" s="26">
        <f t="shared" si="51"/>
        <v>0.19906103286384985</v>
      </c>
      <c r="AM1212" s="37" t="s">
        <v>230</v>
      </c>
      <c r="AN1212" s="31" t="s">
        <v>16971</v>
      </c>
      <c r="AO1212" s="31" t="s">
        <v>17101</v>
      </c>
      <c r="AP1212" s="63" t="s">
        <v>16972</v>
      </c>
      <c r="AQ1212" s="27" t="str">
        <f t="shared" si="49"/>
        <v>Record Complete</v>
      </c>
      <c r="AR1212" s="35" t="s">
        <v>17128</v>
      </c>
      <c r="AS1212" s="5" t="str">
        <f t="shared" si="50"/>
        <v/>
      </c>
      <c r="AT1212" t="s">
        <v>17200</v>
      </c>
    </row>
    <row r="1213" spans="1:46" ht="15.75" thickBot="1" x14ac:dyDescent="0.3">
      <c r="A1213" s="30" t="s">
        <v>17122</v>
      </c>
      <c r="B1213" s="32">
        <v>3694</v>
      </c>
      <c r="C1213" s="32" t="s">
        <v>213</v>
      </c>
      <c r="D1213" s="32" t="s">
        <v>310</v>
      </c>
      <c r="E1213" s="51" t="str">
        <f ca="1">IF(ISERROR(INDIRECT(CONCATENATE("FIPs_codes!",ADDRESS((MATCH($D1213,INDIRECT($C1213),0)+MATCH($C1213,FIPs_codes!$G$1:$G$3296,0)-1),COLUMN(FIPs_codes!A1211))))),"",INDIRECT(CONCATENATE("FIPs_codes!",ADDRESS((MATCH($D1213,INDIRECT($C1213),0)+MATCH($C1213,FIPs_codes!$G$1:$G$3296,0)-1),COLUMN(FIPs_codes!A1211)))))</f>
        <v>40093</v>
      </c>
      <c r="F1213" s="51">
        <f ca="1">IF(ISERROR(INDIRECT(CONCATENATE("FIPs_codes!",ADDRESS((MATCH($D1213,INDIRECT($C1213),0)+MATCH($C1213,FIPs_codes!$G$1:$G$3296,0)-1),COLUMN(FIPs_codes!C1211))))),"",INDIRECT(CONCATENATE("FIPs_codes!",ADDRESS((MATCH($D1213,INDIRECT($C1213),0)+MATCH($C1213,FIPs_codes!$G$1:$G$3296,0)-1),COLUMN(FIPs_codes!C1211)))))</f>
        <v>6</v>
      </c>
      <c r="G1213" s="32" t="s">
        <v>17123</v>
      </c>
      <c r="H1213" s="32" t="s">
        <v>217</v>
      </c>
      <c r="I1213" s="36" t="s">
        <v>17124</v>
      </c>
      <c r="J1213" s="38" t="s">
        <v>1705</v>
      </c>
      <c r="K1213" s="32" t="s">
        <v>55</v>
      </c>
      <c r="L1213" s="32" t="s">
        <v>17127</v>
      </c>
      <c r="M1213" s="32" t="s">
        <v>57</v>
      </c>
      <c r="N1213" s="40" t="s">
        <v>17126</v>
      </c>
      <c r="O1213" s="40">
        <v>1999</v>
      </c>
      <c r="P1213" s="40">
        <v>17139</v>
      </c>
      <c r="Q1213" s="32">
        <v>362.5</v>
      </c>
      <c r="R1213" s="32" t="s">
        <v>11330</v>
      </c>
      <c r="S1213" s="42" t="s">
        <v>60</v>
      </c>
      <c r="T1213" s="30" t="s">
        <v>17108</v>
      </c>
      <c r="U1213" s="32" t="s">
        <v>62</v>
      </c>
      <c r="V1213" s="40" t="s">
        <v>17109</v>
      </c>
      <c r="W1213" s="44" t="s">
        <v>1048</v>
      </c>
      <c r="X1213" s="44" t="s">
        <v>65</v>
      </c>
      <c r="Y1213" s="44">
        <v>41975</v>
      </c>
      <c r="Z1213" s="32">
        <v>50</v>
      </c>
      <c r="AA1213" s="32">
        <v>182</v>
      </c>
      <c r="AB1213" s="32" t="s">
        <v>66</v>
      </c>
      <c r="AC1213" s="32">
        <v>445778</v>
      </c>
      <c r="AD1213" s="32" t="s">
        <v>17029</v>
      </c>
      <c r="AE1213" s="40">
        <v>20</v>
      </c>
      <c r="AF1213" s="40" t="s">
        <v>68</v>
      </c>
      <c r="AG1213" s="32" t="s">
        <v>229</v>
      </c>
      <c r="AH1213" s="32"/>
      <c r="AI1213" s="32">
        <v>8.6</v>
      </c>
      <c r="AJ1213" s="32">
        <v>10.75</v>
      </c>
      <c r="AK1213" s="40">
        <v>13.42</v>
      </c>
      <c r="AL1213" s="150">
        <f t="shared" si="51"/>
        <v>0.20000000000000004</v>
      </c>
      <c r="AM1213" s="38" t="s">
        <v>230</v>
      </c>
      <c r="AN1213" s="32" t="s">
        <v>16971</v>
      </c>
      <c r="AO1213" s="32" t="s">
        <v>17101</v>
      </c>
      <c r="AP1213" s="46" t="s">
        <v>16972</v>
      </c>
      <c r="AQ1213" s="27" t="str">
        <f t="shared" si="49"/>
        <v>Record Complete</v>
      </c>
      <c r="AR1213" s="36" t="s">
        <v>17128</v>
      </c>
      <c r="AS1213" s="5" t="str">
        <f t="shared" si="50"/>
        <v/>
      </c>
      <c r="AT1213" t="s">
        <v>17200</v>
      </c>
    </row>
    <row r="1214" spans="1:46" ht="15.75" thickBot="1" x14ac:dyDescent="0.3">
      <c r="A1214" s="48" t="s">
        <v>17122</v>
      </c>
      <c r="B1214" s="50">
        <v>3694</v>
      </c>
      <c r="C1214" s="50" t="s">
        <v>213</v>
      </c>
      <c r="D1214" s="50" t="s">
        <v>310</v>
      </c>
      <c r="E1214" s="51" t="str">
        <f ca="1">IF(ISERROR(INDIRECT(CONCATENATE("FIPs_codes!",ADDRESS((MATCH($D1214,INDIRECT($C1214),0)+MATCH($C1214,FIPs_codes!$G$1:$G$3296,0)-1),COLUMN(FIPs_codes!A1212))))),"",INDIRECT(CONCATENATE("FIPs_codes!",ADDRESS((MATCH($D1214,INDIRECT($C1214),0)+MATCH($C1214,FIPs_codes!$G$1:$G$3296,0)-1),COLUMN(FIPs_codes!A1212)))))</f>
        <v>40093</v>
      </c>
      <c r="F1214" s="51">
        <f ca="1">IF(ISERROR(INDIRECT(CONCATENATE("FIPs_codes!",ADDRESS((MATCH($D1214,INDIRECT($C1214),0)+MATCH($C1214,FIPs_codes!$G$1:$G$3296,0)-1),COLUMN(FIPs_codes!C1212))))),"",INDIRECT(CONCATENATE("FIPs_codes!",ADDRESS((MATCH($D1214,INDIRECT($C1214),0)+MATCH($C1214,FIPs_codes!$G$1:$G$3296,0)-1),COLUMN(FIPs_codes!C1212)))))</f>
        <v>6</v>
      </c>
      <c r="G1214" s="50" t="s">
        <v>17123</v>
      </c>
      <c r="H1214" s="50" t="s">
        <v>217</v>
      </c>
      <c r="I1214" s="54" t="s">
        <v>17124</v>
      </c>
      <c r="J1214" s="56" t="s">
        <v>1705</v>
      </c>
      <c r="K1214" s="50" t="s">
        <v>55</v>
      </c>
      <c r="L1214" s="50" t="s">
        <v>17127</v>
      </c>
      <c r="M1214" s="50" t="s">
        <v>57</v>
      </c>
      <c r="N1214" s="58" t="s">
        <v>17126</v>
      </c>
      <c r="O1214" s="58">
        <v>1999</v>
      </c>
      <c r="P1214" s="58">
        <v>17139</v>
      </c>
      <c r="Q1214" s="50">
        <v>362.5</v>
      </c>
      <c r="R1214" s="50" t="s">
        <v>11330</v>
      </c>
      <c r="S1214" s="60" t="s">
        <v>60</v>
      </c>
      <c r="T1214" s="48" t="s">
        <v>17108</v>
      </c>
      <c r="U1214" s="50" t="s">
        <v>62</v>
      </c>
      <c r="V1214" s="58" t="s">
        <v>17109</v>
      </c>
      <c r="W1214" s="62" t="s">
        <v>1048</v>
      </c>
      <c r="X1214" s="62" t="s">
        <v>65</v>
      </c>
      <c r="Y1214" s="62">
        <v>41975</v>
      </c>
      <c r="Z1214" s="50">
        <v>50</v>
      </c>
      <c r="AA1214" s="50">
        <v>182</v>
      </c>
      <c r="AB1214" s="50" t="s">
        <v>66</v>
      </c>
      <c r="AC1214" s="50">
        <v>445778</v>
      </c>
      <c r="AD1214" s="50" t="s">
        <v>17029</v>
      </c>
      <c r="AE1214" s="58">
        <v>20</v>
      </c>
      <c r="AF1214" s="58" t="s">
        <v>68</v>
      </c>
      <c r="AG1214" s="50" t="s">
        <v>229</v>
      </c>
      <c r="AH1214" s="50"/>
      <c r="AI1214" s="50">
        <v>8.5500000000000007</v>
      </c>
      <c r="AJ1214" s="50">
        <v>10.76</v>
      </c>
      <c r="AK1214" s="58">
        <v>13.2</v>
      </c>
      <c r="AL1214" s="26">
        <f t="shared" si="51"/>
        <v>0.20539033457249062</v>
      </c>
      <c r="AM1214" s="56" t="s">
        <v>230</v>
      </c>
      <c r="AN1214" s="50" t="s">
        <v>16971</v>
      </c>
      <c r="AO1214" s="50" t="s">
        <v>17101</v>
      </c>
      <c r="AP1214" s="46" t="s">
        <v>16972</v>
      </c>
      <c r="AQ1214" s="27" t="str">
        <f t="shared" si="49"/>
        <v>Record Complete</v>
      </c>
      <c r="AR1214" s="54" t="s">
        <v>17128</v>
      </c>
      <c r="AS1214" s="5" t="str">
        <f t="shared" si="50"/>
        <v/>
      </c>
      <c r="AT1214" t="s">
        <v>17200</v>
      </c>
    </row>
    <row r="1215" spans="1:46" ht="15.75" thickBot="1" x14ac:dyDescent="0.3">
      <c r="A1215" s="47" t="s">
        <v>17122</v>
      </c>
      <c r="B1215" s="49">
        <v>3694</v>
      </c>
      <c r="C1215" s="49" t="s">
        <v>213</v>
      </c>
      <c r="D1215" s="49" t="s">
        <v>310</v>
      </c>
      <c r="E1215" s="51" t="str">
        <f ca="1">IF(ISERROR(INDIRECT(CONCATENATE("FIPs_codes!",ADDRESS((MATCH($D1215,INDIRECT($C1215),0)+MATCH($C1215,FIPs_codes!$G$1:$G$3296,0)-1),COLUMN(FIPs_codes!A1213))))),"",INDIRECT(CONCATENATE("FIPs_codes!",ADDRESS((MATCH($D1215,INDIRECT($C1215),0)+MATCH($C1215,FIPs_codes!$G$1:$G$3296,0)-1),COLUMN(FIPs_codes!A1213)))))</f>
        <v>40093</v>
      </c>
      <c r="F1215" s="51">
        <f ca="1">IF(ISERROR(INDIRECT(CONCATENATE("FIPs_codes!",ADDRESS((MATCH($D1215,INDIRECT($C1215),0)+MATCH($C1215,FIPs_codes!$G$1:$G$3296,0)-1),COLUMN(FIPs_codes!C1213))))),"",INDIRECT(CONCATENATE("FIPs_codes!",ADDRESS((MATCH($D1215,INDIRECT($C1215),0)+MATCH($C1215,FIPs_codes!$G$1:$G$3296,0)-1),COLUMN(FIPs_codes!C1213)))))</f>
        <v>6</v>
      </c>
      <c r="G1215" s="49" t="s">
        <v>17123</v>
      </c>
      <c r="H1215" s="49" t="s">
        <v>217</v>
      </c>
      <c r="I1215" s="53" t="s">
        <v>17124</v>
      </c>
      <c r="J1215" s="55" t="s">
        <v>1705</v>
      </c>
      <c r="K1215" s="49" t="s">
        <v>55</v>
      </c>
      <c r="L1215" s="49" t="s">
        <v>17127</v>
      </c>
      <c r="M1215" s="49" t="s">
        <v>57</v>
      </c>
      <c r="N1215" s="57" t="s">
        <v>17126</v>
      </c>
      <c r="O1215" s="57">
        <v>1999</v>
      </c>
      <c r="P1215" s="57">
        <v>17139</v>
      </c>
      <c r="Q1215" s="49">
        <v>362.5</v>
      </c>
      <c r="R1215" s="49" t="s">
        <v>11330</v>
      </c>
      <c r="S1215" s="59" t="s">
        <v>60</v>
      </c>
      <c r="T1215" s="47" t="s">
        <v>17108</v>
      </c>
      <c r="U1215" s="49" t="s">
        <v>62</v>
      </c>
      <c r="V1215" s="57" t="s">
        <v>17109</v>
      </c>
      <c r="W1215" s="61" t="s">
        <v>1048</v>
      </c>
      <c r="X1215" s="61" t="s">
        <v>65</v>
      </c>
      <c r="Y1215" s="61">
        <v>41975</v>
      </c>
      <c r="Z1215" s="49">
        <v>50</v>
      </c>
      <c r="AA1215" s="49">
        <v>182</v>
      </c>
      <c r="AB1215" s="49" t="s">
        <v>66</v>
      </c>
      <c r="AC1215" s="49">
        <v>445778</v>
      </c>
      <c r="AD1215" s="49" t="s">
        <v>17029</v>
      </c>
      <c r="AE1215" s="57">
        <v>20</v>
      </c>
      <c r="AF1215" s="57" t="s">
        <v>68</v>
      </c>
      <c r="AG1215" s="49" t="s">
        <v>229</v>
      </c>
      <c r="AH1215" s="49"/>
      <c r="AI1215" s="49">
        <v>8.56</v>
      </c>
      <c r="AJ1215" s="49">
        <v>10.76</v>
      </c>
      <c r="AK1215" s="57">
        <v>13.19</v>
      </c>
      <c r="AL1215" s="26">
        <f t="shared" si="51"/>
        <v>0.20446096654275087</v>
      </c>
      <c r="AM1215" s="55" t="s">
        <v>230</v>
      </c>
      <c r="AN1215" s="49" t="s">
        <v>16971</v>
      </c>
      <c r="AO1215" s="49" t="s">
        <v>17101</v>
      </c>
      <c r="AP1215" s="63" t="s">
        <v>16972</v>
      </c>
      <c r="AQ1215" s="27" t="str">
        <f t="shared" si="49"/>
        <v>Record Complete</v>
      </c>
      <c r="AR1215" s="53" t="s">
        <v>17128</v>
      </c>
      <c r="AS1215" s="5" t="str">
        <f t="shared" si="50"/>
        <v/>
      </c>
      <c r="AT1215" t="s">
        <v>17200</v>
      </c>
    </row>
    <row r="1216" spans="1:46" ht="15.75" thickBot="1" x14ac:dyDescent="0.3">
      <c r="A1216" s="29" t="s">
        <v>17122</v>
      </c>
      <c r="B1216" s="31">
        <v>3694</v>
      </c>
      <c r="C1216" s="31" t="s">
        <v>213</v>
      </c>
      <c r="D1216" s="31" t="s">
        <v>310</v>
      </c>
      <c r="E1216" s="51" t="str">
        <f ca="1">IF(ISERROR(INDIRECT(CONCATENATE("FIPs_codes!",ADDRESS((MATCH($D1216,INDIRECT($C1216),0)+MATCH($C1216,FIPs_codes!$G$1:$G$3296,0)-1),COLUMN(FIPs_codes!A1214))))),"",INDIRECT(CONCATENATE("FIPs_codes!",ADDRESS((MATCH($D1216,INDIRECT($C1216),0)+MATCH($C1216,FIPs_codes!$G$1:$G$3296,0)-1),COLUMN(FIPs_codes!A1214)))))</f>
        <v>40093</v>
      </c>
      <c r="F1216" s="51">
        <f ca="1">IF(ISERROR(INDIRECT(CONCATENATE("FIPs_codes!",ADDRESS((MATCH($D1216,INDIRECT($C1216),0)+MATCH($C1216,FIPs_codes!$G$1:$G$3296,0)-1),COLUMN(FIPs_codes!C1214))))),"",INDIRECT(CONCATENATE("FIPs_codes!",ADDRESS((MATCH($D1216,INDIRECT($C1216),0)+MATCH($C1216,FIPs_codes!$G$1:$G$3296,0)-1),COLUMN(FIPs_codes!C1214)))))</f>
        <v>6</v>
      </c>
      <c r="G1216" s="31" t="s">
        <v>17123</v>
      </c>
      <c r="H1216" s="31" t="s">
        <v>217</v>
      </c>
      <c r="I1216" s="35" t="s">
        <v>17124</v>
      </c>
      <c r="J1216" s="37" t="s">
        <v>1705</v>
      </c>
      <c r="K1216" s="31" t="s">
        <v>55</v>
      </c>
      <c r="L1216" s="31" t="s">
        <v>17127</v>
      </c>
      <c r="M1216" s="31" t="s">
        <v>57</v>
      </c>
      <c r="N1216" s="39" t="s">
        <v>17126</v>
      </c>
      <c r="O1216" s="39">
        <v>1999</v>
      </c>
      <c r="P1216" s="39">
        <v>17139</v>
      </c>
      <c r="Q1216" s="31">
        <v>362.5</v>
      </c>
      <c r="R1216" s="31" t="s">
        <v>11330</v>
      </c>
      <c r="S1216" s="41" t="s">
        <v>60</v>
      </c>
      <c r="T1216" s="29" t="s">
        <v>17108</v>
      </c>
      <c r="U1216" s="31" t="s">
        <v>62</v>
      </c>
      <c r="V1216" s="39" t="s">
        <v>17109</v>
      </c>
      <c r="W1216" s="43" t="s">
        <v>1048</v>
      </c>
      <c r="X1216" s="43" t="s">
        <v>65</v>
      </c>
      <c r="Y1216" s="43">
        <v>41975</v>
      </c>
      <c r="Z1216" s="31">
        <v>51</v>
      </c>
      <c r="AA1216" s="31">
        <v>182</v>
      </c>
      <c r="AB1216" s="31" t="s">
        <v>66</v>
      </c>
      <c r="AC1216" s="31">
        <v>454694</v>
      </c>
      <c r="AD1216" s="31" t="s">
        <v>17029</v>
      </c>
      <c r="AE1216" s="39">
        <v>20</v>
      </c>
      <c r="AF1216" s="39" t="s">
        <v>68</v>
      </c>
      <c r="AG1216" s="31" t="s">
        <v>229</v>
      </c>
      <c r="AH1216" s="31"/>
      <c r="AI1216" s="31">
        <v>8.41</v>
      </c>
      <c r="AJ1216" s="31">
        <v>10.77</v>
      </c>
      <c r="AK1216" s="39">
        <v>13.2</v>
      </c>
      <c r="AL1216" s="26">
        <f t="shared" si="51"/>
        <v>0.21912720519962856</v>
      </c>
      <c r="AM1216" s="37" t="s">
        <v>230</v>
      </c>
      <c r="AN1216" s="31" t="s">
        <v>16971</v>
      </c>
      <c r="AO1216" s="31" t="s">
        <v>17101</v>
      </c>
      <c r="AP1216" s="63" t="s">
        <v>16972</v>
      </c>
      <c r="AQ1216" s="27" t="str">
        <f t="shared" si="49"/>
        <v>Record Complete</v>
      </c>
      <c r="AR1216" s="35" t="s">
        <v>17128</v>
      </c>
      <c r="AS1216" s="5" t="str">
        <f t="shared" si="50"/>
        <v/>
      </c>
      <c r="AT1216" t="s">
        <v>17200</v>
      </c>
    </row>
    <row r="1217" spans="1:46" ht="15.75" thickBot="1" x14ac:dyDescent="0.3">
      <c r="A1217" s="30" t="s">
        <v>17122</v>
      </c>
      <c r="B1217" s="32">
        <v>3694</v>
      </c>
      <c r="C1217" s="32" t="s">
        <v>213</v>
      </c>
      <c r="D1217" s="32" t="s">
        <v>310</v>
      </c>
      <c r="E1217" s="51" t="str">
        <f ca="1">IF(ISERROR(INDIRECT(CONCATENATE("FIPs_codes!",ADDRESS((MATCH($D1217,INDIRECT($C1217),0)+MATCH($C1217,FIPs_codes!$G$1:$G$3296,0)-1),COLUMN(FIPs_codes!A1215))))),"",INDIRECT(CONCATENATE("FIPs_codes!",ADDRESS((MATCH($D1217,INDIRECT($C1217),0)+MATCH($C1217,FIPs_codes!$G$1:$G$3296,0)-1),COLUMN(FIPs_codes!A1215)))))</f>
        <v>40093</v>
      </c>
      <c r="F1217" s="51">
        <f ca="1">IF(ISERROR(INDIRECT(CONCATENATE("FIPs_codes!",ADDRESS((MATCH($D1217,INDIRECT($C1217),0)+MATCH($C1217,FIPs_codes!$G$1:$G$3296,0)-1),COLUMN(FIPs_codes!C1215))))),"",INDIRECT(CONCATENATE("FIPs_codes!",ADDRESS((MATCH($D1217,INDIRECT($C1217),0)+MATCH($C1217,FIPs_codes!$G$1:$G$3296,0)-1),COLUMN(FIPs_codes!C1215)))))</f>
        <v>6</v>
      </c>
      <c r="G1217" s="32" t="s">
        <v>17123</v>
      </c>
      <c r="H1217" s="32" t="s">
        <v>217</v>
      </c>
      <c r="I1217" s="36" t="s">
        <v>17124</v>
      </c>
      <c r="J1217" s="38" t="s">
        <v>1705</v>
      </c>
      <c r="K1217" s="32" t="s">
        <v>55</v>
      </c>
      <c r="L1217" s="32" t="s">
        <v>17127</v>
      </c>
      <c r="M1217" s="32" t="s">
        <v>57</v>
      </c>
      <c r="N1217" s="40" t="s">
        <v>17126</v>
      </c>
      <c r="O1217" s="40">
        <v>1999</v>
      </c>
      <c r="P1217" s="40">
        <v>17139</v>
      </c>
      <c r="Q1217" s="32">
        <v>362.5</v>
      </c>
      <c r="R1217" s="32" t="s">
        <v>11330</v>
      </c>
      <c r="S1217" s="42" t="s">
        <v>60</v>
      </c>
      <c r="T1217" s="30" t="s">
        <v>17108</v>
      </c>
      <c r="U1217" s="32" t="s">
        <v>62</v>
      </c>
      <c r="V1217" s="40" t="s">
        <v>17109</v>
      </c>
      <c r="W1217" s="44" t="s">
        <v>1048</v>
      </c>
      <c r="X1217" s="44" t="s">
        <v>65</v>
      </c>
      <c r="Y1217" s="44">
        <v>41975</v>
      </c>
      <c r="Z1217" s="32">
        <v>51</v>
      </c>
      <c r="AA1217" s="32">
        <v>182</v>
      </c>
      <c r="AB1217" s="32" t="s">
        <v>66</v>
      </c>
      <c r="AC1217" s="32">
        <v>454694</v>
      </c>
      <c r="AD1217" s="32" t="s">
        <v>17029</v>
      </c>
      <c r="AE1217" s="40">
        <v>20</v>
      </c>
      <c r="AF1217" s="40" t="s">
        <v>68</v>
      </c>
      <c r="AG1217" s="32" t="s">
        <v>229</v>
      </c>
      <c r="AH1217" s="32"/>
      <c r="AI1217" s="32">
        <v>8.64</v>
      </c>
      <c r="AJ1217" s="32">
        <v>10.89</v>
      </c>
      <c r="AK1217" s="40">
        <v>13.22</v>
      </c>
      <c r="AL1217" s="150">
        <f t="shared" si="51"/>
        <v>0.20661157024793386</v>
      </c>
      <c r="AM1217" s="38" t="s">
        <v>230</v>
      </c>
      <c r="AN1217" s="32" t="s">
        <v>16971</v>
      </c>
      <c r="AO1217" s="32" t="s">
        <v>17101</v>
      </c>
      <c r="AP1217" s="46" t="s">
        <v>16972</v>
      </c>
      <c r="AQ1217" s="27" t="str">
        <f t="shared" si="49"/>
        <v>Record Complete</v>
      </c>
      <c r="AR1217" s="36" t="s">
        <v>17128</v>
      </c>
      <c r="AS1217" s="5" t="str">
        <f t="shared" si="50"/>
        <v/>
      </c>
      <c r="AT1217" t="s">
        <v>17200</v>
      </c>
    </row>
    <row r="1218" spans="1:46" ht="15.75" thickBot="1" x14ac:dyDescent="0.3">
      <c r="A1218" s="48" t="s">
        <v>693</v>
      </c>
      <c r="B1218" s="50">
        <v>7817</v>
      </c>
      <c r="C1218" s="50" t="s">
        <v>213</v>
      </c>
      <c r="D1218" s="50" t="s">
        <v>327</v>
      </c>
      <c r="E1218" s="51" t="str">
        <f ca="1">IF(ISERROR(INDIRECT(CONCATENATE("FIPs_codes!",ADDRESS((MATCH($D1218,INDIRECT($C1218),0)+MATCH($C1218,FIPs_codes!$G$1:$G$3296,0)-1),COLUMN(FIPs_codes!A1216))))),"",INDIRECT(CONCATENATE("FIPs_codes!",ADDRESS((MATCH($D1218,INDIRECT($C1218),0)+MATCH($C1218,FIPs_codes!$G$1:$G$3296,0)-1),COLUMN(FIPs_codes!A1216)))))</f>
        <v>40149</v>
      </c>
      <c r="F1218" s="51">
        <f ca="1">IF(ISERROR(INDIRECT(CONCATENATE("FIPs_codes!",ADDRESS((MATCH($D1218,INDIRECT($C1218),0)+MATCH($C1218,FIPs_codes!$G$1:$G$3296,0)-1),COLUMN(FIPs_codes!C1216))))),"",INDIRECT(CONCATENATE("FIPs_codes!",ADDRESS((MATCH($D1218,INDIRECT($C1218),0)+MATCH($C1218,FIPs_codes!$G$1:$G$3296,0)-1),COLUMN(FIPs_codes!C1216)))))</f>
        <v>6</v>
      </c>
      <c r="G1218" s="52" t="s">
        <v>329</v>
      </c>
      <c r="H1218" s="52" t="s">
        <v>217</v>
      </c>
      <c r="I1218" s="54" t="s">
        <v>694</v>
      </c>
      <c r="J1218" s="56" t="s">
        <v>268</v>
      </c>
      <c r="K1218" s="50" t="s">
        <v>78</v>
      </c>
      <c r="L1218" s="50" t="s">
        <v>269</v>
      </c>
      <c r="M1218" s="50" t="s">
        <v>57</v>
      </c>
      <c r="N1218" s="58" t="s">
        <v>331</v>
      </c>
      <c r="O1218" s="58">
        <v>2007</v>
      </c>
      <c r="P1218" s="58" t="s">
        <v>695</v>
      </c>
      <c r="Q1218" s="126">
        <v>95</v>
      </c>
      <c r="R1218" s="50" t="s">
        <v>60</v>
      </c>
      <c r="S1218" s="60" t="s">
        <v>60</v>
      </c>
      <c r="T1218" s="48" t="s">
        <v>223</v>
      </c>
      <c r="U1218" s="50" t="s">
        <v>134</v>
      </c>
      <c r="V1218" s="58" t="s">
        <v>224</v>
      </c>
      <c r="W1218" s="62" t="s">
        <v>225</v>
      </c>
      <c r="X1218" s="62" t="s">
        <v>226</v>
      </c>
      <c r="Y1218" s="62">
        <v>41011</v>
      </c>
      <c r="Z1218" s="50">
        <v>85</v>
      </c>
      <c r="AA1218" s="126">
        <v>868</v>
      </c>
      <c r="AB1218" s="50" t="s">
        <v>66</v>
      </c>
      <c r="AC1218" s="126">
        <v>447</v>
      </c>
      <c r="AD1218" s="50" t="s">
        <v>227</v>
      </c>
      <c r="AE1218" s="58" t="s">
        <v>235</v>
      </c>
      <c r="AF1218" s="58" t="s">
        <v>236</v>
      </c>
      <c r="AG1218" s="50" t="s">
        <v>229</v>
      </c>
      <c r="AH1218" s="50">
        <v>30.1</v>
      </c>
      <c r="AI1218" s="50">
        <v>2184.1</v>
      </c>
      <c r="AJ1218" s="50">
        <v>2214.1999999999998</v>
      </c>
      <c r="AK1218" s="58">
        <v>0.1</v>
      </c>
      <c r="AL1218" s="26">
        <v>1.3594074609339719E-2</v>
      </c>
      <c r="AM1218" s="56" t="s">
        <v>230</v>
      </c>
      <c r="AN1218" s="50" t="s">
        <v>231</v>
      </c>
      <c r="AO1218" s="50" t="s">
        <v>232</v>
      </c>
      <c r="AP1218" s="63" t="s">
        <v>16963</v>
      </c>
      <c r="AQ1218" s="27" t="str">
        <f t="shared" si="49"/>
        <v>Record Complete</v>
      </c>
      <c r="AR1218" s="54"/>
      <c r="AS1218" s="5" t="str">
        <f t="shared" si="50"/>
        <v/>
      </c>
      <c r="AT1218" t="s">
        <v>17200</v>
      </c>
    </row>
    <row r="1219" spans="1:46" ht="15.75" thickBot="1" x14ac:dyDescent="0.3">
      <c r="A1219" s="29" t="s">
        <v>693</v>
      </c>
      <c r="B1219" s="31">
        <v>7817</v>
      </c>
      <c r="C1219" s="31" t="s">
        <v>213</v>
      </c>
      <c r="D1219" s="31" t="s">
        <v>327</v>
      </c>
      <c r="E1219" s="51" t="str">
        <f ca="1">IF(ISERROR(INDIRECT(CONCATENATE("FIPs_codes!",ADDRESS((MATCH($D1219,INDIRECT($C1219),0)+MATCH($C1219,FIPs_codes!$G$1:$G$3296,0)-1),COLUMN(FIPs_codes!A1217))))),"",INDIRECT(CONCATENATE("FIPs_codes!",ADDRESS((MATCH($D1219,INDIRECT($C1219),0)+MATCH($C1219,FIPs_codes!$G$1:$G$3296,0)-1),COLUMN(FIPs_codes!A1217)))))</f>
        <v>40149</v>
      </c>
      <c r="F1219" s="51">
        <f ca="1">IF(ISERROR(INDIRECT(CONCATENATE("FIPs_codes!",ADDRESS((MATCH($D1219,INDIRECT($C1219),0)+MATCH($C1219,FIPs_codes!$G$1:$G$3296,0)-1),COLUMN(FIPs_codes!C1217))))),"",INDIRECT(CONCATENATE("FIPs_codes!",ADDRESS((MATCH($D1219,INDIRECT($C1219),0)+MATCH($C1219,FIPs_codes!$G$1:$G$3296,0)-1),COLUMN(FIPs_codes!C1217)))))</f>
        <v>6</v>
      </c>
      <c r="G1219" s="33" t="s">
        <v>329</v>
      </c>
      <c r="H1219" s="33" t="s">
        <v>217</v>
      </c>
      <c r="I1219" s="35" t="s">
        <v>694</v>
      </c>
      <c r="J1219" s="37" t="s">
        <v>268</v>
      </c>
      <c r="K1219" s="31" t="s">
        <v>78</v>
      </c>
      <c r="L1219" s="31" t="s">
        <v>269</v>
      </c>
      <c r="M1219" s="31" t="s">
        <v>57</v>
      </c>
      <c r="N1219" s="39" t="s">
        <v>331</v>
      </c>
      <c r="O1219" s="39">
        <v>2007</v>
      </c>
      <c r="P1219" s="39" t="s">
        <v>695</v>
      </c>
      <c r="Q1219" s="240">
        <v>95</v>
      </c>
      <c r="R1219" s="31" t="s">
        <v>60</v>
      </c>
      <c r="S1219" s="41" t="s">
        <v>60</v>
      </c>
      <c r="T1219" s="29" t="s">
        <v>223</v>
      </c>
      <c r="U1219" s="31" t="s">
        <v>134</v>
      </c>
      <c r="V1219" s="39" t="s">
        <v>224</v>
      </c>
      <c r="W1219" s="43" t="s">
        <v>225</v>
      </c>
      <c r="X1219" s="43" t="s">
        <v>226</v>
      </c>
      <c r="Y1219" s="43">
        <v>41011</v>
      </c>
      <c r="Z1219" s="31">
        <v>85</v>
      </c>
      <c r="AA1219" s="240">
        <v>868</v>
      </c>
      <c r="AB1219" s="31" t="s">
        <v>66</v>
      </c>
      <c r="AC1219" s="240">
        <v>447</v>
      </c>
      <c r="AD1219" s="31" t="s">
        <v>227</v>
      </c>
      <c r="AE1219" s="39" t="s">
        <v>235</v>
      </c>
      <c r="AF1219" s="39" t="s">
        <v>236</v>
      </c>
      <c r="AG1219" s="31" t="s">
        <v>229</v>
      </c>
      <c r="AH1219" s="31">
        <v>32.5</v>
      </c>
      <c r="AI1219" s="31">
        <v>2291.3000000000002</v>
      </c>
      <c r="AJ1219" s="31">
        <v>2323.8000000000002</v>
      </c>
      <c r="AK1219" s="39">
        <v>0.1</v>
      </c>
      <c r="AL1219" s="26">
        <v>1.3985713056201049E-2</v>
      </c>
      <c r="AM1219" s="37" t="s">
        <v>230</v>
      </c>
      <c r="AN1219" s="31" t="s">
        <v>231</v>
      </c>
      <c r="AO1219" s="31" t="s">
        <v>232</v>
      </c>
      <c r="AP1219" s="63" t="s">
        <v>16963</v>
      </c>
      <c r="AQ1219" s="27" t="str">
        <f t="shared" si="49"/>
        <v>Record Complete</v>
      </c>
      <c r="AR1219" s="35"/>
      <c r="AS1219" s="5" t="str">
        <f t="shared" si="50"/>
        <v/>
      </c>
      <c r="AT1219" t="s">
        <v>17200</v>
      </c>
    </row>
    <row r="1220" spans="1:46" ht="15.75" thickBot="1" x14ac:dyDescent="0.3">
      <c r="A1220" s="30" t="s">
        <v>693</v>
      </c>
      <c r="B1220" s="32">
        <v>7817</v>
      </c>
      <c r="C1220" s="32" t="s">
        <v>213</v>
      </c>
      <c r="D1220" s="32" t="s">
        <v>327</v>
      </c>
      <c r="E1220" s="51" t="str">
        <f ca="1">IF(ISERROR(INDIRECT(CONCATENATE("FIPs_codes!",ADDRESS((MATCH($D1220,INDIRECT($C1220),0)+MATCH($C1220,FIPs_codes!$G$1:$G$3296,0)-1),COLUMN(FIPs_codes!A1218))))),"",INDIRECT(CONCATENATE("FIPs_codes!",ADDRESS((MATCH($D1220,INDIRECT($C1220),0)+MATCH($C1220,FIPs_codes!$G$1:$G$3296,0)-1),COLUMN(FIPs_codes!A1218)))))</f>
        <v>40149</v>
      </c>
      <c r="F1220" s="51">
        <f ca="1">IF(ISERROR(INDIRECT(CONCATENATE("FIPs_codes!",ADDRESS((MATCH($D1220,INDIRECT($C1220),0)+MATCH($C1220,FIPs_codes!$G$1:$G$3296,0)-1),COLUMN(FIPs_codes!C1218))))),"",INDIRECT(CONCATENATE("FIPs_codes!",ADDRESS((MATCH($D1220,INDIRECT($C1220),0)+MATCH($C1220,FIPs_codes!$G$1:$G$3296,0)-1),COLUMN(FIPs_codes!C1218)))))</f>
        <v>6</v>
      </c>
      <c r="G1220" s="34" t="s">
        <v>329</v>
      </c>
      <c r="H1220" s="34" t="s">
        <v>217</v>
      </c>
      <c r="I1220" s="36" t="s">
        <v>694</v>
      </c>
      <c r="J1220" s="38" t="s">
        <v>268</v>
      </c>
      <c r="K1220" s="32" t="s">
        <v>78</v>
      </c>
      <c r="L1220" s="32" t="s">
        <v>269</v>
      </c>
      <c r="M1220" s="32" t="s">
        <v>57</v>
      </c>
      <c r="N1220" s="40" t="s">
        <v>331</v>
      </c>
      <c r="O1220" s="40">
        <v>2007</v>
      </c>
      <c r="P1220" s="40" t="s">
        <v>695</v>
      </c>
      <c r="Q1220" s="125">
        <v>95</v>
      </c>
      <c r="R1220" s="32" t="s">
        <v>60</v>
      </c>
      <c r="S1220" s="42" t="s">
        <v>60</v>
      </c>
      <c r="T1220" s="30" t="s">
        <v>223</v>
      </c>
      <c r="U1220" s="32" t="s">
        <v>134</v>
      </c>
      <c r="V1220" s="40" t="s">
        <v>224</v>
      </c>
      <c r="W1220" s="44" t="s">
        <v>225</v>
      </c>
      <c r="X1220" s="44" t="s">
        <v>226</v>
      </c>
      <c r="Y1220" s="44">
        <v>41011</v>
      </c>
      <c r="Z1220" s="32">
        <v>85</v>
      </c>
      <c r="AA1220" s="125">
        <v>868</v>
      </c>
      <c r="AB1220" s="32" t="s">
        <v>66</v>
      </c>
      <c r="AC1220" s="125">
        <v>447</v>
      </c>
      <c r="AD1220" s="32" t="s">
        <v>227</v>
      </c>
      <c r="AE1220" s="40" t="s">
        <v>235</v>
      </c>
      <c r="AF1220" s="40" t="s">
        <v>236</v>
      </c>
      <c r="AG1220" s="32" t="s">
        <v>229</v>
      </c>
      <c r="AH1220" s="32">
        <v>29.1</v>
      </c>
      <c r="AI1220" s="32">
        <v>2304.3000000000002</v>
      </c>
      <c r="AJ1220" s="32">
        <v>2333.4</v>
      </c>
      <c r="AK1220" s="40">
        <v>0.1</v>
      </c>
      <c r="AL1220" s="150">
        <v>1.2471072255078427E-2</v>
      </c>
      <c r="AM1220" s="38" t="s">
        <v>230</v>
      </c>
      <c r="AN1220" s="32" t="s">
        <v>231</v>
      </c>
      <c r="AO1220" s="32" t="s">
        <v>232</v>
      </c>
      <c r="AP1220" s="63" t="s">
        <v>16963</v>
      </c>
      <c r="AQ1220" s="27" t="str">
        <f t="shared" ref="AQ1220:AQ1283" si="52">IF(OR(ISBLANK(B1220),ISBLANK(C1220),ISBLANK(D1220),ISBLANK(G1220),ISBLANK(H1220),NOT(OR(NOT(ISBLANK(J1220)),AND(NOT(ISBLANK(K1220)),NOT(ISBLANK(L1220))))),ISBLANK(M1220),ISBLANK(Q1220),ISBLANK(R1220),ISBLANK(U1220),ISBLANK(W1220),ISBLANK(X1220),ISBLANK(Y1220),ISBLANK(Z1220),ISBLANK(AA1220),ISBLANK(AB1220),ISBLANK(AC1220),ISBLANK(AD1220),ISBLANK(AM1220),ISBLANK(AN1220),AND(ISBLANK(AO1220),ISBLANK(AP1220))),"Record incomplete","Record Complete")</f>
        <v>Record Complete</v>
      </c>
      <c r="AR1220" s="36"/>
      <c r="AS1220" s="5" t="str">
        <f t="shared" ref="AS1220:AS1283" si="53">IF(AND(A1219=A1219,K1220=K1219,L1220=L1219,N1220=N1219,Y1220=Y1219,Z1220=Z1219,AJ1220=AJ1219,AI1220=AI1219),"DUP","")</f>
        <v/>
      </c>
      <c r="AT1220" t="s">
        <v>17200</v>
      </c>
    </row>
    <row r="1221" spans="1:46" ht="15.75" thickBot="1" x14ac:dyDescent="0.3">
      <c r="A1221" s="48" t="s">
        <v>17129</v>
      </c>
      <c r="B1221" s="50">
        <v>1209</v>
      </c>
      <c r="C1221" s="50" t="s">
        <v>213</v>
      </c>
      <c r="D1221" s="50" t="s">
        <v>15180</v>
      </c>
      <c r="E1221" s="51" t="str">
        <f ca="1">IF(ISERROR(INDIRECT(CONCATENATE("FIPs_codes!",ADDRESS((MATCH($D1221,INDIRECT($C1221),0)+MATCH($C1221,FIPs_codes!$G$1:$G$3296,0)-1),COLUMN(FIPs_codes!A1219))))),"",INDIRECT(CONCATENATE("FIPs_codes!",ADDRESS((MATCH($D1221,INDIRECT($C1221),0)+MATCH($C1221,FIPs_codes!$G$1:$G$3296,0)-1),COLUMN(FIPs_codes!A1219)))))</f>
        <v>40101</v>
      </c>
      <c r="F1221" s="51">
        <f ca="1">IF(ISERROR(INDIRECT(CONCATENATE("FIPs_codes!",ADDRESS((MATCH($D1221,INDIRECT($C1221),0)+MATCH($C1221,FIPs_codes!$G$1:$G$3296,0)-1),COLUMN(FIPs_codes!C1219))))),"",INDIRECT(CONCATENATE("FIPs_codes!",ADDRESS((MATCH($D1221,INDIRECT($C1221),0)+MATCH($C1221,FIPs_codes!$G$1:$G$3296,0)-1),COLUMN(FIPs_codes!C1219)))))</f>
        <v>6</v>
      </c>
      <c r="G1221" s="50" t="s">
        <v>17130</v>
      </c>
      <c r="H1221" s="50" t="s">
        <v>217</v>
      </c>
      <c r="I1221" s="54" t="s">
        <v>17131</v>
      </c>
      <c r="J1221" s="56" t="s">
        <v>1118</v>
      </c>
      <c r="K1221" s="50" t="s">
        <v>129</v>
      </c>
      <c r="L1221" s="50" t="s">
        <v>17132</v>
      </c>
      <c r="M1221" s="50" t="s">
        <v>141</v>
      </c>
      <c r="N1221" s="58" t="s">
        <v>17133</v>
      </c>
      <c r="O1221" s="58">
        <v>1978</v>
      </c>
      <c r="P1221" s="58">
        <v>9944</v>
      </c>
      <c r="Q1221" s="50">
        <v>572</v>
      </c>
      <c r="R1221" s="50" t="s">
        <v>11288</v>
      </c>
      <c r="S1221" s="60" t="s">
        <v>60</v>
      </c>
      <c r="T1221" s="48" t="s">
        <v>17108</v>
      </c>
      <c r="U1221" s="50" t="s">
        <v>62</v>
      </c>
      <c r="V1221" s="58" t="s">
        <v>17109</v>
      </c>
      <c r="W1221" s="62" t="s">
        <v>1048</v>
      </c>
      <c r="X1221" s="62" t="s">
        <v>65</v>
      </c>
      <c r="Y1221" s="62">
        <v>41843</v>
      </c>
      <c r="Z1221" s="50">
        <v>85</v>
      </c>
      <c r="AA1221" s="50">
        <v>264</v>
      </c>
      <c r="AB1221" s="50" t="s">
        <v>66</v>
      </c>
      <c r="AC1221" s="50">
        <v>1254000</v>
      </c>
      <c r="AD1221" s="50" t="s">
        <v>17029</v>
      </c>
      <c r="AE1221" s="58">
        <v>20</v>
      </c>
      <c r="AF1221" s="58" t="s">
        <v>68</v>
      </c>
      <c r="AG1221" s="50" t="s">
        <v>229</v>
      </c>
      <c r="AH1221" s="50"/>
      <c r="AI1221" s="50">
        <v>151.16</v>
      </c>
      <c r="AJ1221" s="50">
        <v>158.83000000000001</v>
      </c>
      <c r="AK1221" s="58">
        <v>6.32</v>
      </c>
      <c r="AL1221" s="26">
        <f t="shared" ref="AL1221:AL1250" si="54">IF(ISERROR(IF(ISBLANK(AH1221),(AJ1221-AI1221)/AJ1221,IF(ISBLANK(AI1221),(AH1221/AJ1221),AH1221/(AH1221+AI1221)))),"0",IF(ISBLANK(AH1221),(AJ1221-AI1221)/AJ1221,IF(ISBLANK(AI1221),(AH1221/AJ1221),AH1221/(AH1221+AI1221))))</f>
        <v>4.8290625196751341E-2</v>
      </c>
      <c r="AM1221" s="56" t="s">
        <v>230</v>
      </c>
      <c r="AN1221" s="50" t="s">
        <v>16971</v>
      </c>
      <c r="AO1221" s="50" t="s">
        <v>17101</v>
      </c>
      <c r="AP1221" s="46" t="s">
        <v>16972</v>
      </c>
      <c r="AQ1221" s="27" t="str">
        <f t="shared" si="52"/>
        <v>Record Complete</v>
      </c>
      <c r="AR1221" s="54" t="s">
        <v>17134</v>
      </c>
      <c r="AS1221" s="5" t="str">
        <f t="shared" si="53"/>
        <v/>
      </c>
      <c r="AT1221" t="s">
        <v>17200</v>
      </c>
    </row>
    <row r="1222" spans="1:46" ht="15.75" thickBot="1" x14ac:dyDescent="0.3">
      <c r="A1222" s="47" t="s">
        <v>17129</v>
      </c>
      <c r="B1222" s="49">
        <v>1209</v>
      </c>
      <c r="C1222" s="49" t="s">
        <v>213</v>
      </c>
      <c r="D1222" s="49" t="s">
        <v>15180</v>
      </c>
      <c r="E1222" s="51" t="str">
        <f ca="1">IF(ISERROR(INDIRECT(CONCATENATE("FIPs_codes!",ADDRESS((MATCH($D1222,INDIRECT($C1222),0)+MATCH($C1222,FIPs_codes!$G$1:$G$3296,0)-1),COLUMN(FIPs_codes!A1220))))),"",INDIRECT(CONCATENATE("FIPs_codes!",ADDRESS((MATCH($D1222,INDIRECT($C1222),0)+MATCH($C1222,FIPs_codes!$G$1:$G$3296,0)-1),COLUMN(FIPs_codes!A1220)))))</f>
        <v>40101</v>
      </c>
      <c r="F1222" s="51">
        <f ca="1">IF(ISERROR(INDIRECT(CONCATENATE("FIPs_codes!",ADDRESS((MATCH($D1222,INDIRECT($C1222),0)+MATCH($C1222,FIPs_codes!$G$1:$G$3296,0)-1),COLUMN(FIPs_codes!C1220))))),"",INDIRECT(CONCATENATE("FIPs_codes!",ADDRESS((MATCH($D1222,INDIRECT($C1222),0)+MATCH($C1222,FIPs_codes!$G$1:$G$3296,0)-1),COLUMN(FIPs_codes!C1220)))))</f>
        <v>6</v>
      </c>
      <c r="G1222" s="49" t="s">
        <v>17130</v>
      </c>
      <c r="H1222" s="49" t="s">
        <v>217</v>
      </c>
      <c r="I1222" s="53" t="s">
        <v>17131</v>
      </c>
      <c r="J1222" s="55" t="s">
        <v>1118</v>
      </c>
      <c r="K1222" s="49" t="s">
        <v>129</v>
      </c>
      <c r="L1222" s="49" t="s">
        <v>17132</v>
      </c>
      <c r="M1222" s="49" t="s">
        <v>141</v>
      </c>
      <c r="N1222" s="57" t="s">
        <v>17133</v>
      </c>
      <c r="O1222" s="57">
        <v>1978</v>
      </c>
      <c r="P1222" s="57">
        <v>9944</v>
      </c>
      <c r="Q1222" s="49">
        <v>572</v>
      </c>
      <c r="R1222" s="49" t="s">
        <v>11288</v>
      </c>
      <c r="S1222" s="59" t="s">
        <v>60</v>
      </c>
      <c r="T1222" s="47" t="s">
        <v>17108</v>
      </c>
      <c r="U1222" s="49" t="s">
        <v>62</v>
      </c>
      <c r="V1222" s="57" t="s">
        <v>17109</v>
      </c>
      <c r="W1222" s="61" t="s">
        <v>1048</v>
      </c>
      <c r="X1222" s="61" t="s">
        <v>65</v>
      </c>
      <c r="Y1222" s="61">
        <v>41843</v>
      </c>
      <c r="Z1222" s="49">
        <v>85</v>
      </c>
      <c r="AA1222" s="49">
        <v>264</v>
      </c>
      <c r="AB1222" s="49" t="s">
        <v>66</v>
      </c>
      <c r="AC1222" s="49">
        <v>1252706.6669999999</v>
      </c>
      <c r="AD1222" s="49" t="s">
        <v>17029</v>
      </c>
      <c r="AE1222" s="57">
        <v>20</v>
      </c>
      <c r="AF1222" s="57" t="s">
        <v>68</v>
      </c>
      <c r="AG1222" s="49" t="s">
        <v>229</v>
      </c>
      <c r="AH1222" s="49"/>
      <c r="AI1222" s="49">
        <v>156.01</v>
      </c>
      <c r="AJ1222" s="49">
        <v>164.66</v>
      </c>
      <c r="AK1222" s="57">
        <v>6.29</v>
      </c>
      <c r="AL1222" s="26">
        <f t="shared" si="54"/>
        <v>5.2532491193975503E-2</v>
      </c>
      <c r="AM1222" s="55" t="s">
        <v>230</v>
      </c>
      <c r="AN1222" s="49" t="s">
        <v>16971</v>
      </c>
      <c r="AO1222" s="49" t="s">
        <v>17101</v>
      </c>
      <c r="AP1222" s="63" t="s">
        <v>16972</v>
      </c>
      <c r="AQ1222" s="27" t="str">
        <f t="shared" si="52"/>
        <v>Record Complete</v>
      </c>
      <c r="AR1222" s="53" t="s">
        <v>17134</v>
      </c>
      <c r="AS1222" s="5" t="str">
        <f t="shared" si="53"/>
        <v/>
      </c>
      <c r="AT1222" t="s">
        <v>17200</v>
      </c>
    </row>
    <row r="1223" spans="1:46" ht="15.75" thickBot="1" x14ac:dyDescent="0.3">
      <c r="A1223" s="29" t="s">
        <v>17129</v>
      </c>
      <c r="B1223" s="31">
        <v>1209</v>
      </c>
      <c r="C1223" s="31" t="s">
        <v>213</v>
      </c>
      <c r="D1223" s="31" t="s">
        <v>15180</v>
      </c>
      <c r="E1223" s="51" t="str">
        <f ca="1">IF(ISERROR(INDIRECT(CONCATENATE("FIPs_codes!",ADDRESS((MATCH($D1223,INDIRECT($C1223),0)+MATCH($C1223,FIPs_codes!$G$1:$G$3296,0)-1),COLUMN(FIPs_codes!A1221))))),"",INDIRECT(CONCATENATE("FIPs_codes!",ADDRESS((MATCH($D1223,INDIRECT($C1223),0)+MATCH($C1223,FIPs_codes!$G$1:$G$3296,0)-1),COLUMN(FIPs_codes!A1221)))))</f>
        <v>40101</v>
      </c>
      <c r="F1223" s="51">
        <f ca="1">IF(ISERROR(INDIRECT(CONCATENATE("FIPs_codes!",ADDRESS((MATCH($D1223,INDIRECT($C1223),0)+MATCH($C1223,FIPs_codes!$G$1:$G$3296,0)-1),COLUMN(FIPs_codes!C1221))))),"",INDIRECT(CONCATENATE("FIPs_codes!",ADDRESS((MATCH($D1223,INDIRECT($C1223),0)+MATCH($C1223,FIPs_codes!$G$1:$G$3296,0)-1),COLUMN(FIPs_codes!C1221)))))</f>
        <v>6</v>
      </c>
      <c r="G1223" s="31" t="s">
        <v>17130</v>
      </c>
      <c r="H1223" s="31" t="s">
        <v>217</v>
      </c>
      <c r="I1223" s="35" t="s">
        <v>17131</v>
      </c>
      <c r="J1223" s="37" t="s">
        <v>1118</v>
      </c>
      <c r="K1223" s="31" t="s">
        <v>129</v>
      </c>
      <c r="L1223" s="31" t="s">
        <v>17132</v>
      </c>
      <c r="M1223" s="31" t="s">
        <v>141</v>
      </c>
      <c r="N1223" s="39" t="s">
        <v>17133</v>
      </c>
      <c r="O1223" s="39">
        <v>1978</v>
      </c>
      <c r="P1223" s="39">
        <v>9944</v>
      </c>
      <c r="Q1223" s="31">
        <v>572</v>
      </c>
      <c r="R1223" s="31" t="s">
        <v>11288</v>
      </c>
      <c r="S1223" s="41" t="s">
        <v>60</v>
      </c>
      <c r="T1223" s="29" t="s">
        <v>17108</v>
      </c>
      <c r="U1223" s="31" t="s">
        <v>62</v>
      </c>
      <c r="V1223" s="39" t="s">
        <v>17109</v>
      </c>
      <c r="W1223" s="43" t="s">
        <v>1048</v>
      </c>
      <c r="X1223" s="43" t="s">
        <v>65</v>
      </c>
      <c r="Y1223" s="43">
        <v>41843</v>
      </c>
      <c r="Z1223" s="31">
        <v>86</v>
      </c>
      <c r="AA1223" s="31">
        <v>264</v>
      </c>
      <c r="AB1223" s="31" t="s">
        <v>66</v>
      </c>
      <c r="AC1223" s="31">
        <v>1273521.6669999999</v>
      </c>
      <c r="AD1223" s="31" t="s">
        <v>17029</v>
      </c>
      <c r="AE1223" s="39">
        <v>20</v>
      </c>
      <c r="AF1223" s="39" t="s">
        <v>68</v>
      </c>
      <c r="AG1223" s="31" t="s">
        <v>229</v>
      </c>
      <c r="AH1223" s="31"/>
      <c r="AI1223" s="31">
        <v>162.06</v>
      </c>
      <c r="AJ1223" s="31">
        <v>170.28</v>
      </c>
      <c r="AK1223" s="39">
        <v>6.19</v>
      </c>
      <c r="AL1223" s="26">
        <f t="shared" si="54"/>
        <v>4.8273431994362223E-2</v>
      </c>
      <c r="AM1223" s="37" t="s">
        <v>230</v>
      </c>
      <c r="AN1223" s="31" t="s">
        <v>16971</v>
      </c>
      <c r="AO1223" s="31" t="s">
        <v>17101</v>
      </c>
      <c r="AP1223" s="63" t="s">
        <v>16972</v>
      </c>
      <c r="AQ1223" s="27" t="str">
        <f t="shared" si="52"/>
        <v>Record Complete</v>
      </c>
      <c r="AR1223" s="35" t="s">
        <v>17128</v>
      </c>
      <c r="AS1223" s="5" t="str">
        <f t="shared" si="53"/>
        <v/>
      </c>
      <c r="AT1223" t="s">
        <v>17200</v>
      </c>
    </row>
    <row r="1224" spans="1:46" ht="15.75" thickBot="1" x14ac:dyDescent="0.3">
      <c r="A1224" s="30" t="s">
        <v>17129</v>
      </c>
      <c r="B1224" s="32">
        <v>1209</v>
      </c>
      <c r="C1224" s="32" t="s">
        <v>213</v>
      </c>
      <c r="D1224" s="32" t="s">
        <v>15180</v>
      </c>
      <c r="E1224" s="51" t="str">
        <f ca="1">IF(ISERROR(INDIRECT(CONCATENATE("FIPs_codes!",ADDRESS((MATCH($D1224,INDIRECT($C1224),0)+MATCH($C1224,FIPs_codes!$G$1:$G$3296,0)-1),COLUMN(FIPs_codes!A1222))))),"",INDIRECT(CONCATENATE("FIPs_codes!",ADDRESS((MATCH($D1224,INDIRECT($C1224),0)+MATCH($C1224,FIPs_codes!$G$1:$G$3296,0)-1),COLUMN(FIPs_codes!A1222)))))</f>
        <v>40101</v>
      </c>
      <c r="F1224" s="51">
        <f ca="1">IF(ISERROR(INDIRECT(CONCATENATE("FIPs_codes!",ADDRESS((MATCH($D1224,INDIRECT($C1224),0)+MATCH($C1224,FIPs_codes!$G$1:$G$3296,0)-1),COLUMN(FIPs_codes!C1222))))),"",INDIRECT(CONCATENATE("FIPs_codes!",ADDRESS((MATCH($D1224,INDIRECT($C1224),0)+MATCH($C1224,FIPs_codes!$G$1:$G$3296,0)-1),COLUMN(FIPs_codes!C1222)))))</f>
        <v>6</v>
      </c>
      <c r="G1224" s="32" t="s">
        <v>17130</v>
      </c>
      <c r="H1224" s="32" t="s">
        <v>217</v>
      </c>
      <c r="I1224" s="36" t="s">
        <v>17131</v>
      </c>
      <c r="J1224" s="38" t="s">
        <v>1118</v>
      </c>
      <c r="K1224" s="32" t="s">
        <v>129</v>
      </c>
      <c r="L1224" s="32" t="s">
        <v>17132</v>
      </c>
      <c r="M1224" s="32" t="s">
        <v>141</v>
      </c>
      <c r="N1224" s="40" t="s">
        <v>17133</v>
      </c>
      <c r="O1224" s="40">
        <v>1978</v>
      </c>
      <c r="P1224" s="40">
        <v>9944</v>
      </c>
      <c r="Q1224" s="32">
        <v>572</v>
      </c>
      <c r="R1224" s="32" t="s">
        <v>11288</v>
      </c>
      <c r="S1224" s="42" t="s">
        <v>60</v>
      </c>
      <c r="T1224" s="30" t="s">
        <v>17108</v>
      </c>
      <c r="U1224" s="32" t="s">
        <v>62</v>
      </c>
      <c r="V1224" s="40" t="s">
        <v>17109</v>
      </c>
      <c r="W1224" s="44" t="s">
        <v>1048</v>
      </c>
      <c r="X1224" s="44" t="s">
        <v>65</v>
      </c>
      <c r="Y1224" s="44">
        <v>41843</v>
      </c>
      <c r="Z1224" s="32">
        <v>86</v>
      </c>
      <c r="AA1224" s="32">
        <v>264</v>
      </c>
      <c r="AB1224" s="32" t="s">
        <v>66</v>
      </c>
      <c r="AC1224" s="32">
        <v>1265560</v>
      </c>
      <c r="AD1224" s="32" t="s">
        <v>17029</v>
      </c>
      <c r="AE1224" s="40">
        <v>20</v>
      </c>
      <c r="AF1224" s="40" t="s">
        <v>68</v>
      </c>
      <c r="AG1224" s="32" t="s">
        <v>229</v>
      </c>
      <c r="AH1224" s="32"/>
      <c r="AI1224" s="32">
        <v>170.76</v>
      </c>
      <c r="AJ1224" s="32">
        <v>179.37</v>
      </c>
      <c r="AK1224" s="40">
        <v>6.4</v>
      </c>
      <c r="AL1224" s="150">
        <f t="shared" si="54"/>
        <v>4.8001338016390775E-2</v>
      </c>
      <c r="AM1224" s="38" t="s">
        <v>230</v>
      </c>
      <c r="AN1224" s="32" t="s">
        <v>16971</v>
      </c>
      <c r="AO1224" s="32" t="s">
        <v>17101</v>
      </c>
      <c r="AP1224" s="46" t="s">
        <v>16972</v>
      </c>
      <c r="AQ1224" s="27" t="str">
        <f t="shared" si="52"/>
        <v>Record Complete</v>
      </c>
      <c r="AR1224" s="36" t="s">
        <v>17134</v>
      </c>
      <c r="AS1224" s="5" t="str">
        <f t="shared" si="53"/>
        <v/>
      </c>
      <c r="AT1224" t="s">
        <v>17200</v>
      </c>
    </row>
    <row r="1225" spans="1:46" ht="15.75" thickBot="1" x14ac:dyDescent="0.3">
      <c r="A1225" s="29" t="s">
        <v>17129</v>
      </c>
      <c r="B1225" s="31">
        <v>1209</v>
      </c>
      <c r="C1225" s="31" t="s">
        <v>213</v>
      </c>
      <c r="D1225" s="31" t="s">
        <v>15180</v>
      </c>
      <c r="E1225" s="51" t="str">
        <f ca="1">IF(ISERROR(INDIRECT(CONCATENATE("FIPs_codes!",ADDRESS((MATCH($D1225,INDIRECT($C1225),0)+MATCH($C1225,FIPs_codes!$G$1:$G$3296,0)-1),COLUMN(FIPs_codes!A1223))))),"",INDIRECT(CONCATENATE("FIPs_codes!",ADDRESS((MATCH($D1225,INDIRECT($C1225),0)+MATCH($C1225,FIPs_codes!$G$1:$G$3296,0)-1),COLUMN(FIPs_codes!A1223)))))</f>
        <v>40101</v>
      </c>
      <c r="F1225" s="51">
        <f ca="1">IF(ISERROR(INDIRECT(CONCATENATE("FIPs_codes!",ADDRESS((MATCH($D1225,INDIRECT($C1225),0)+MATCH($C1225,FIPs_codes!$G$1:$G$3296,0)-1),COLUMN(FIPs_codes!C1223))))),"",INDIRECT(CONCATENATE("FIPs_codes!",ADDRESS((MATCH($D1225,INDIRECT($C1225),0)+MATCH($C1225,FIPs_codes!$G$1:$G$3296,0)-1),COLUMN(FIPs_codes!C1223)))))</f>
        <v>6</v>
      </c>
      <c r="G1225" s="31" t="s">
        <v>17130</v>
      </c>
      <c r="H1225" s="31" t="s">
        <v>217</v>
      </c>
      <c r="I1225" s="35" t="s">
        <v>17131</v>
      </c>
      <c r="J1225" s="37" t="s">
        <v>1118</v>
      </c>
      <c r="K1225" s="31" t="s">
        <v>129</v>
      </c>
      <c r="L1225" s="31" t="s">
        <v>17132</v>
      </c>
      <c r="M1225" s="31" t="s">
        <v>141</v>
      </c>
      <c r="N1225" s="39" t="s">
        <v>17133</v>
      </c>
      <c r="O1225" s="39">
        <v>1978</v>
      </c>
      <c r="P1225" s="39">
        <v>9944</v>
      </c>
      <c r="Q1225" s="31">
        <v>572</v>
      </c>
      <c r="R1225" s="31" t="s">
        <v>11288</v>
      </c>
      <c r="S1225" s="41" t="s">
        <v>60</v>
      </c>
      <c r="T1225" s="29" t="s">
        <v>17108</v>
      </c>
      <c r="U1225" s="31" t="s">
        <v>62</v>
      </c>
      <c r="V1225" s="39" t="s">
        <v>17109</v>
      </c>
      <c r="W1225" s="43" t="s">
        <v>1048</v>
      </c>
      <c r="X1225" s="43" t="s">
        <v>65</v>
      </c>
      <c r="Y1225" s="43">
        <v>41843</v>
      </c>
      <c r="Z1225" s="31">
        <v>85</v>
      </c>
      <c r="AA1225" s="31">
        <v>264</v>
      </c>
      <c r="AB1225" s="31" t="s">
        <v>66</v>
      </c>
      <c r="AC1225" s="31">
        <v>1248350</v>
      </c>
      <c r="AD1225" s="31" t="s">
        <v>17029</v>
      </c>
      <c r="AE1225" s="39">
        <v>20</v>
      </c>
      <c r="AF1225" s="39" t="s">
        <v>68</v>
      </c>
      <c r="AG1225" s="31" t="s">
        <v>229</v>
      </c>
      <c r="AH1225" s="31"/>
      <c r="AI1225" s="31">
        <v>175.73</v>
      </c>
      <c r="AJ1225" s="31">
        <v>185.23</v>
      </c>
      <c r="AK1225" s="39">
        <v>6.48</v>
      </c>
      <c r="AL1225" s="26">
        <f t="shared" si="54"/>
        <v>5.1287588403606331E-2</v>
      </c>
      <c r="AM1225" s="37" t="s">
        <v>230</v>
      </c>
      <c r="AN1225" s="31" t="s">
        <v>16971</v>
      </c>
      <c r="AO1225" s="31" t="s">
        <v>17101</v>
      </c>
      <c r="AP1225" s="63" t="s">
        <v>16972</v>
      </c>
      <c r="AQ1225" s="27" t="str">
        <f t="shared" si="52"/>
        <v>Record Complete</v>
      </c>
      <c r="AR1225" s="35" t="s">
        <v>17134</v>
      </c>
      <c r="AS1225" s="5" t="str">
        <f t="shared" si="53"/>
        <v/>
      </c>
      <c r="AT1225" t="s">
        <v>17200</v>
      </c>
    </row>
    <row r="1226" spans="1:46" ht="15.75" thickBot="1" x14ac:dyDescent="0.3">
      <c r="A1226" s="30" t="s">
        <v>17129</v>
      </c>
      <c r="B1226" s="32">
        <v>1209</v>
      </c>
      <c r="C1226" s="32" t="s">
        <v>213</v>
      </c>
      <c r="D1226" s="32" t="s">
        <v>15180</v>
      </c>
      <c r="E1226" s="51" t="str">
        <f ca="1">IF(ISERROR(INDIRECT(CONCATENATE("FIPs_codes!",ADDRESS((MATCH($D1226,INDIRECT($C1226),0)+MATCH($C1226,FIPs_codes!$G$1:$G$3296,0)-1),COLUMN(FIPs_codes!A1224))))),"",INDIRECT(CONCATENATE("FIPs_codes!",ADDRESS((MATCH($D1226,INDIRECT($C1226),0)+MATCH($C1226,FIPs_codes!$G$1:$G$3296,0)-1),COLUMN(FIPs_codes!A1224)))))</f>
        <v>40101</v>
      </c>
      <c r="F1226" s="51">
        <f ca="1">IF(ISERROR(INDIRECT(CONCATENATE("FIPs_codes!",ADDRESS((MATCH($D1226,INDIRECT($C1226),0)+MATCH($C1226,FIPs_codes!$G$1:$G$3296,0)-1),COLUMN(FIPs_codes!C1224))))),"",INDIRECT(CONCATENATE("FIPs_codes!",ADDRESS((MATCH($D1226,INDIRECT($C1226),0)+MATCH($C1226,FIPs_codes!$G$1:$G$3296,0)-1),COLUMN(FIPs_codes!C1224)))))</f>
        <v>6</v>
      </c>
      <c r="G1226" s="32" t="s">
        <v>17130</v>
      </c>
      <c r="H1226" s="32" t="s">
        <v>217</v>
      </c>
      <c r="I1226" s="36" t="s">
        <v>17131</v>
      </c>
      <c r="J1226" s="38" t="s">
        <v>1118</v>
      </c>
      <c r="K1226" s="32" t="s">
        <v>129</v>
      </c>
      <c r="L1226" s="32" t="s">
        <v>17132</v>
      </c>
      <c r="M1226" s="32" t="s">
        <v>141</v>
      </c>
      <c r="N1226" s="40" t="s">
        <v>17133</v>
      </c>
      <c r="O1226" s="40">
        <v>1978</v>
      </c>
      <c r="P1226" s="40">
        <v>9944</v>
      </c>
      <c r="Q1226" s="32">
        <v>572</v>
      </c>
      <c r="R1226" s="32" t="s">
        <v>11288</v>
      </c>
      <c r="S1226" s="42" t="s">
        <v>60</v>
      </c>
      <c r="T1226" s="30" t="s">
        <v>17108</v>
      </c>
      <c r="U1226" s="32" t="s">
        <v>62</v>
      </c>
      <c r="V1226" s="40" t="s">
        <v>17109</v>
      </c>
      <c r="W1226" s="44" t="s">
        <v>1048</v>
      </c>
      <c r="X1226" s="44" t="s">
        <v>65</v>
      </c>
      <c r="Y1226" s="44">
        <v>41844</v>
      </c>
      <c r="Z1226" s="32">
        <v>87</v>
      </c>
      <c r="AA1226" s="32">
        <v>264</v>
      </c>
      <c r="AB1226" s="32" t="s">
        <v>66</v>
      </c>
      <c r="AC1226" s="32">
        <v>1324790</v>
      </c>
      <c r="AD1226" s="32" t="s">
        <v>17029</v>
      </c>
      <c r="AE1226" s="40">
        <v>20</v>
      </c>
      <c r="AF1226" s="40" t="s">
        <v>68</v>
      </c>
      <c r="AG1226" s="32" t="s">
        <v>229</v>
      </c>
      <c r="AH1226" s="32"/>
      <c r="AI1226" s="32">
        <v>150.21</v>
      </c>
      <c r="AJ1226" s="32">
        <v>158.13</v>
      </c>
      <c r="AK1226" s="40">
        <v>5.97</v>
      </c>
      <c r="AL1226" s="26">
        <f t="shared" si="54"/>
        <v>5.0085372794536065E-2</v>
      </c>
      <c r="AM1226" s="38" t="s">
        <v>230</v>
      </c>
      <c r="AN1226" s="32" t="s">
        <v>16971</v>
      </c>
      <c r="AO1226" s="32" t="s">
        <v>17101</v>
      </c>
      <c r="AP1226" s="46" t="s">
        <v>16972</v>
      </c>
      <c r="AQ1226" s="27" t="str">
        <f t="shared" si="52"/>
        <v>Record Complete</v>
      </c>
      <c r="AR1226" s="36" t="s">
        <v>17134</v>
      </c>
      <c r="AS1226" s="5" t="str">
        <f t="shared" si="53"/>
        <v/>
      </c>
      <c r="AT1226" t="s">
        <v>17200</v>
      </c>
    </row>
    <row r="1227" spans="1:46" ht="15.75" thickBot="1" x14ac:dyDescent="0.3">
      <c r="A1227" s="29" t="s">
        <v>17129</v>
      </c>
      <c r="B1227" s="31">
        <v>1209</v>
      </c>
      <c r="C1227" s="31" t="s">
        <v>213</v>
      </c>
      <c r="D1227" s="31" t="s">
        <v>15180</v>
      </c>
      <c r="E1227" s="51" t="str">
        <f ca="1">IF(ISERROR(INDIRECT(CONCATENATE("FIPs_codes!",ADDRESS((MATCH($D1227,INDIRECT($C1227),0)+MATCH($C1227,FIPs_codes!$G$1:$G$3296,0)-1),COLUMN(FIPs_codes!A1225))))),"",INDIRECT(CONCATENATE("FIPs_codes!",ADDRESS((MATCH($D1227,INDIRECT($C1227),0)+MATCH($C1227,FIPs_codes!$G$1:$G$3296,0)-1),COLUMN(FIPs_codes!A1225)))))</f>
        <v>40101</v>
      </c>
      <c r="F1227" s="51">
        <f ca="1">IF(ISERROR(INDIRECT(CONCATENATE("FIPs_codes!",ADDRESS((MATCH($D1227,INDIRECT($C1227),0)+MATCH($C1227,FIPs_codes!$G$1:$G$3296,0)-1),COLUMN(FIPs_codes!C1225))))),"",INDIRECT(CONCATENATE("FIPs_codes!",ADDRESS((MATCH($D1227,INDIRECT($C1227),0)+MATCH($C1227,FIPs_codes!$G$1:$G$3296,0)-1),COLUMN(FIPs_codes!C1225)))))</f>
        <v>6</v>
      </c>
      <c r="G1227" s="31" t="s">
        <v>17130</v>
      </c>
      <c r="H1227" s="31" t="s">
        <v>217</v>
      </c>
      <c r="I1227" s="35" t="s">
        <v>17131</v>
      </c>
      <c r="J1227" s="37" t="s">
        <v>1118</v>
      </c>
      <c r="K1227" s="31" t="s">
        <v>129</v>
      </c>
      <c r="L1227" s="31" t="s">
        <v>17132</v>
      </c>
      <c r="M1227" s="31" t="s">
        <v>141</v>
      </c>
      <c r="N1227" s="39" t="s">
        <v>17133</v>
      </c>
      <c r="O1227" s="39">
        <v>1978</v>
      </c>
      <c r="P1227" s="39">
        <v>9944</v>
      </c>
      <c r="Q1227" s="31">
        <v>572</v>
      </c>
      <c r="R1227" s="31" t="s">
        <v>11288</v>
      </c>
      <c r="S1227" s="41" t="s">
        <v>60</v>
      </c>
      <c r="T1227" s="29" t="s">
        <v>17108</v>
      </c>
      <c r="U1227" s="31" t="s">
        <v>62</v>
      </c>
      <c r="V1227" s="39" t="s">
        <v>17109</v>
      </c>
      <c r="W1227" s="43" t="s">
        <v>1048</v>
      </c>
      <c r="X1227" s="43" t="s">
        <v>65</v>
      </c>
      <c r="Y1227" s="43">
        <v>41844</v>
      </c>
      <c r="Z1227" s="31">
        <v>89</v>
      </c>
      <c r="AA1227" s="31">
        <v>264</v>
      </c>
      <c r="AB1227" s="31" t="s">
        <v>66</v>
      </c>
      <c r="AC1227" s="31">
        <v>1294318.33</v>
      </c>
      <c r="AD1227" s="31" t="s">
        <v>17029</v>
      </c>
      <c r="AE1227" s="39">
        <v>20</v>
      </c>
      <c r="AF1227" s="39" t="s">
        <v>68</v>
      </c>
      <c r="AG1227" s="31" t="s">
        <v>229</v>
      </c>
      <c r="AH1227" s="31"/>
      <c r="AI1227" s="31">
        <v>150.53</v>
      </c>
      <c r="AJ1227" s="31">
        <v>158.25</v>
      </c>
      <c r="AK1227" s="39">
        <v>5.84</v>
      </c>
      <c r="AL1227" s="26">
        <f t="shared" si="54"/>
        <v>4.8783570300157973E-2</v>
      </c>
      <c r="AM1227" s="37" t="s">
        <v>230</v>
      </c>
      <c r="AN1227" s="31" t="s">
        <v>16971</v>
      </c>
      <c r="AO1227" s="31" t="s">
        <v>17101</v>
      </c>
      <c r="AP1227" s="63" t="s">
        <v>16972</v>
      </c>
      <c r="AQ1227" s="27" t="str">
        <f t="shared" si="52"/>
        <v>Record Complete</v>
      </c>
      <c r="AR1227" s="35" t="s">
        <v>17134</v>
      </c>
      <c r="AS1227" s="5" t="str">
        <f t="shared" si="53"/>
        <v/>
      </c>
      <c r="AT1227" t="s">
        <v>17200</v>
      </c>
    </row>
    <row r="1228" spans="1:46" ht="15.75" thickBot="1" x14ac:dyDescent="0.3">
      <c r="A1228" s="47" t="s">
        <v>17129</v>
      </c>
      <c r="B1228" s="49">
        <v>1209</v>
      </c>
      <c r="C1228" s="49" t="s">
        <v>213</v>
      </c>
      <c r="D1228" s="49" t="s">
        <v>15180</v>
      </c>
      <c r="E1228" s="51" t="str">
        <f ca="1">IF(ISERROR(INDIRECT(CONCATENATE("FIPs_codes!",ADDRESS((MATCH($D1228,INDIRECT($C1228),0)+MATCH($C1228,FIPs_codes!$G$1:$G$3296,0)-1),COLUMN(FIPs_codes!A1226))))),"",INDIRECT(CONCATENATE("FIPs_codes!",ADDRESS((MATCH($D1228,INDIRECT($C1228),0)+MATCH($C1228,FIPs_codes!$G$1:$G$3296,0)-1),COLUMN(FIPs_codes!A1226)))))</f>
        <v>40101</v>
      </c>
      <c r="F1228" s="51">
        <f ca="1">IF(ISERROR(INDIRECT(CONCATENATE("FIPs_codes!",ADDRESS((MATCH($D1228,INDIRECT($C1228),0)+MATCH($C1228,FIPs_codes!$G$1:$G$3296,0)-1),COLUMN(FIPs_codes!C1226))))),"",INDIRECT(CONCATENATE("FIPs_codes!",ADDRESS((MATCH($D1228,INDIRECT($C1228),0)+MATCH($C1228,FIPs_codes!$G$1:$G$3296,0)-1),COLUMN(FIPs_codes!C1226)))))</f>
        <v>6</v>
      </c>
      <c r="G1228" s="49" t="s">
        <v>17130</v>
      </c>
      <c r="H1228" s="49" t="s">
        <v>217</v>
      </c>
      <c r="I1228" s="53" t="s">
        <v>17131</v>
      </c>
      <c r="J1228" s="55" t="s">
        <v>1118</v>
      </c>
      <c r="K1228" s="49" t="s">
        <v>129</v>
      </c>
      <c r="L1228" s="49" t="s">
        <v>17132</v>
      </c>
      <c r="M1228" s="49" t="s">
        <v>141</v>
      </c>
      <c r="N1228" s="57" t="s">
        <v>17133</v>
      </c>
      <c r="O1228" s="57">
        <v>1978</v>
      </c>
      <c r="P1228" s="57">
        <v>9944</v>
      </c>
      <c r="Q1228" s="49">
        <v>572</v>
      </c>
      <c r="R1228" s="49" t="s">
        <v>11288</v>
      </c>
      <c r="S1228" s="59" t="s">
        <v>60</v>
      </c>
      <c r="T1228" s="47" t="s">
        <v>17108</v>
      </c>
      <c r="U1228" s="49" t="s">
        <v>62</v>
      </c>
      <c r="V1228" s="57" t="s">
        <v>17109</v>
      </c>
      <c r="W1228" s="61" t="s">
        <v>1048</v>
      </c>
      <c r="X1228" s="61" t="s">
        <v>65</v>
      </c>
      <c r="Y1228" s="61">
        <v>41844</v>
      </c>
      <c r="Z1228" s="49">
        <v>88</v>
      </c>
      <c r="AA1228" s="49">
        <v>264</v>
      </c>
      <c r="AB1228" s="49" t="s">
        <v>66</v>
      </c>
      <c r="AC1228" s="49">
        <v>1325036.6669999999</v>
      </c>
      <c r="AD1228" s="49" t="s">
        <v>17029</v>
      </c>
      <c r="AE1228" s="57">
        <v>20</v>
      </c>
      <c r="AF1228" s="57" t="s">
        <v>68</v>
      </c>
      <c r="AG1228" s="49" t="s">
        <v>229</v>
      </c>
      <c r="AH1228" s="49"/>
      <c r="AI1228" s="49">
        <v>150.53</v>
      </c>
      <c r="AJ1228" s="49">
        <v>161.77000000000001</v>
      </c>
      <c r="AK1228" s="57">
        <v>5.98</v>
      </c>
      <c r="AL1228" s="26">
        <f t="shared" si="54"/>
        <v>6.9481362428138765E-2</v>
      </c>
      <c r="AM1228" s="55" t="s">
        <v>230</v>
      </c>
      <c r="AN1228" s="49" t="s">
        <v>16971</v>
      </c>
      <c r="AO1228" s="49" t="s">
        <v>17101</v>
      </c>
      <c r="AP1228" s="63" t="s">
        <v>16972</v>
      </c>
      <c r="AQ1228" s="27" t="str">
        <f t="shared" si="52"/>
        <v>Record Complete</v>
      </c>
      <c r="AR1228" s="53" t="s">
        <v>17134</v>
      </c>
      <c r="AS1228" s="5" t="str">
        <f t="shared" si="53"/>
        <v/>
      </c>
      <c r="AT1228" t="s">
        <v>17200</v>
      </c>
    </row>
    <row r="1229" spans="1:46" ht="15.75" thickBot="1" x14ac:dyDescent="0.3">
      <c r="A1229" s="48" t="s">
        <v>17129</v>
      </c>
      <c r="B1229" s="50">
        <v>1209</v>
      </c>
      <c r="C1229" s="50" t="s">
        <v>213</v>
      </c>
      <c r="D1229" s="50" t="s">
        <v>15180</v>
      </c>
      <c r="E1229" s="51" t="str">
        <f ca="1">IF(ISERROR(INDIRECT(CONCATENATE("FIPs_codes!",ADDRESS((MATCH($D1229,INDIRECT($C1229),0)+MATCH($C1229,FIPs_codes!$G$1:$G$3296,0)-1),COLUMN(FIPs_codes!A1227))))),"",INDIRECT(CONCATENATE("FIPs_codes!",ADDRESS((MATCH($D1229,INDIRECT($C1229),0)+MATCH($C1229,FIPs_codes!$G$1:$G$3296,0)-1),COLUMN(FIPs_codes!A1227)))))</f>
        <v>40101</v>
      </c>
      <c r="F1229" s="51">
        <f ca="1">IF(ISERROR(INDIRECT(CONCATENATE("FIPs_codes!",ADDRESS((MATCH($D1229,INDIRECT($C1229),0)+MATCH($C1229,FIPs_codes!$G$1:$G$3296,0)-1),COLUMN(FIPs_codes!C1227))))),"",INDIRECT(CONCATENATE("FIPs_codes!",ADDRESS((MATCH($D1229,INDIRECT($C1229),0)+MATCH($C1229,FIPs_codes!$G$1:$G$3296,0)-1),COLUMN(FIPs_codes!C1227)))))</f>
        <v>6</v>
      </c>
      <c r="G1229" s="50" t="s">
        <v>17130</v>
      </c>
      <c r="H1229" s="50" t="s">
        <v>217</v>
      </c>
      <c r="I1229" s="54" t="s">
        <v>17131</v>
      </c>
      <c r="J1229" s="56" t="s">
        <v>1118</v>
      </c>
      <c r="K1229" s="50" t="s">
        <v>129</v>
      </c>
      <c r="L1229" s="50" t="s">
        <v>17132</v>
      </c>
      <c r="M1229" s="50" t="s">
        <v>141</v>
      </c>
      <c r="N1229" s="58" t="s">
        <v>17133</v>
      </c>
      <c r="O1229" s="58">
        <v>1978</v>
      </c>
      <c r="P1229" s="58">
        <v>9944</v>
      </c>
      <c r="Q1229" s="50">
        <v>572</v>
      </c>
      <c r="R1229" s="50" t="s">
        <v>11288</v>
      </c>
      <c r="S1229" s="60" t="s">
        <v>60</v>
      </c>
      <c r="T1229" s="48" t="s">
        <v>17108</v>
      </c>
      <c r="U1229" s="50" t="s">
        <v>62</v>
      </c>
      <c r="V1229" s="58" t="s">
        <v>17109</v>
      </c>
      <c r="W1229" s="62" t="s">
        <v>1048</v>
      </c>
      <c r="X1229" s="62" t="s">
        <v>65</v>
      </c>
      <c r="Y1229" s="62">
        <v>41844</v>
      </c>
      <c r="Z1229" s="50">
        <v>90</v>
      </c>
      <c r="AA1229" s="50">
        <v>264</v>
      </c>
      <c r="AB1229" s="50" t="s">
        <v>66</v>
      </c>
      <c r="AC1229" s="50">
        <v>1256086.6669999999</v>
      </c>
      <c r="AD1229" s="50" t="s">
        <v>17029</v>
      </c>
      <c r="AE1229" s="58">
        <v>20</v>
      </c>
      <c r="AF1229" s="58" t="s">
        <v>68</v>
      </c>
      <c r="AG1229" s="50" t="s">
        <v>229</v>
      </c>
      <c r="AH1229" s="50"/>
      <c r="AI1229" s="50">
        <v>156.41</v>
      </c>
      <c r="AJ1229" s="50">
        <v>163.46</v>
      </c>
      <c r="AK1229" s="58">
        <v>6.01</v>
      </c>
      <c r="AL1229" s="26">
        <f t="shared" si="54"/>
        <v>4.312981769240188E-2</v>
      </c>
      <c r="AM1229" s="56" t="s">
        <v>230</v>
      </c>
      <c r="AN1229" s="50" t="s">
        <v>16971</v>
      </c>
      <c r="AO1229" s="50" t="s">
        <v>17101</v>
      </c>
      <c r="AP1229" s="46" t="s">
        <v>16972</v>
      </c>
      <c r="AQ1229" s="27" t="str">
        <f t="shared" si="52"/>
        <v>Record Complete</v>
      </c>
      <c r="AR1229" s="54" t="s">
        <v>17134</v>
      </c>
      <c r="AS1229" s="5" t="str">
        <f t="shared" si="53"/>
        <v/>
      </c>
      <c r="AT1229" t="s">
        <v>17200</v>
      </c>
    </row>
    <row r="1230" spans="1:46" ht="15.75" thickBot="1" x14ac:dyDescent="0.3">
      <c r="A1230" s="30" t="s">
        <v>17129</v>
      </c>
      <c r="B1230" s="32">
        <v>1209</v>
      </c>
      <c r="C1230" s="32" t="s">
        <v>213</v>
      </c>
      <c r="D1230" s="32" t="s">
        <v>15180</v>
      </c>
      <c r="E1230" s="51" t="str">
        <f ca="1">IF(ISERROR(INDIRECT(CONCATENATE("FIPs_codes!",ADDRESS((MATCH($D1230,INDIRECT($C1230),0)+MATCH($C1230,FIPs_codes!$G$1:$G$3296,0)-1),COLUMN(FIPs_codes!A1228))))),"",INDIRECT(CONCATENATE("FIPs_codes!",ADDRESS((MATCH($D1230,INDIRECT($C1230),0)+MATCH($C1230,FIPs_codes!$G$1:$G$3296,0)-1),COLUMN(FIPs_codes!A1228)))))</f>
        <v>40101</v>
      </c>
      <c r="F1230" s="51">
        <f ca="1">IF(ISERROR(INDIRECT(CONCATENATE("FIPs_codes!",ADDRESS((MATCH($D1230,INDIRECT($C1230),0)+MATCH($C1230,FIPs_codes!$G$1:$G$3296,0)-1),COLUMN(FIPs_codes!C1228))))),"",INDIRECT(CONCATENATE("FIPs_codes!",ADDRESS((MATCH($D1230,INDIRECT($C1230),0)+MATCH($C1230,FIPs_codes!$G$1:$G$3296,0)-1),COLUMN(FIPs_codes!C1228)))))</f>
        <v>6</v>
      </c>
      <c r="G1230" s="32" t="s">
        <v>17130</v>
      </c>
      <c r="H1230" s="32" t="s">
        <v>217</v>
      </c>
      <c r="I1230" s="36" t="s">
        <v>17131</v>
      </c>
      <c r="J1230" s="38" t="s">
        <v>1118</v>
      </c>
      <c r="K1230" s="32" t="s">
        <v>129</v>
      </c>
      <c r="L1230" s="32" t="s">
        <v>17132</v>
      </c>
      <c r="M1230" s="32" t="s">
        <v>141</v>
      </c>
      <c r="N1230" s="40" t="s">
        <v>17133</v>
      </c>
      <c r="O1230" s="40">
        <v>1978</v>
      </c>
      <c r="P1230" s="40">
        <v>9944</v>
      </c>
      <c r="Q1230" s="32">
        <v>572</v>
      </c>
      <c r="R1230" s="32" t="s">
        <v>11288</v>
      </c>
      <c r="S1230" s="42" t="s">
        <v>60</v>
      </c>
      <c r="T1230" s="30" t="s">
        <v>17108</v>
      </c>
      <c r="U1230" s="32" t="s">
        <v>62</v>
      </c>
      <c r="V1230" s="40" t="s">
        <v>17109</v>
      </c>
      <c r="W1230" s="44" t="s">
        <v>1048</v>
      </c>
      <c r="X1230" s="44" t="s">
        <v>65</v>
      </c>
      <c r="Y1230" s="44">
        <v>41844</v>
      </c>
      <c r="Z1230" s="32">
        <v>88</v>
      </c>
      <c r="AA1230" s="32">
        <v>264</v>
      </c>
      <c r="AB1230" s="32" t="s">
        <v>66</v>
      </c>
      <c r="AC1230" s="32">
        <v>1289455</v>
      </c>
      <c r="AD1230" s="32" t="s">
        <v>17029</v>
      </c>
      <c r="AE1230" s="40">
        <v>20</v>
      </c>
      <c r="AF1230" s="40" t="s">
        <v>68</v>
      </c>
      <c r="AG1230" s="32" t="s">
        <v>229</v>
      </c>
      <c r="AH1230" s="32"/>
      <c r="AI1230" s="32">
        <v>159.47</v>
      </c>
      <c r="AJ1230" s="32">
        <v>167.55</v>
      </c>
      <c r="AK1230" s="40">
        <v>5.88</v>
      </c>
      <c r="AL1230" s="150">
        <f t="shared" si="54"/>
        <v>4.8224410623694494E-2</v>
      </c>
      <c r="AM1230" s="38" t="s">
        <v>230</v>
      </c>
      <c r="AN1230" s="32" t="s">
        <v>16971</v>
      </c>
      <c r="AO1230" s="32" t="s">
        <v>17101</v>
      </c>
      <c r="AP1230" s="46" t="s">
        <v>16972</v>
      </c>
      <c r="AQ1230" s="27" t="str">
        <f t="shared" si="52"/>
        <v>Record Complete</v>
      </c>
      <c r="AR1230" s="36" t="s">
        <v>17134</v>
      </c>
      <c r="AS1230" s="5" t="str">
        <f t="shared" si="53"/>
        <v/>
      </c>
      <c r="AT1230" t="s">
        <v>17200</v>
      </c>
    </row>
    <row r="1231" spans="1:46" ht="15.75" thickBot="1" x14ac:dyDescent="0.3">
      <c r="A1231" s="30" t="s">
        <v>17135</v>
      </c>
      <c r="B1231" s="32">
        <v>1205</v>
      </c>
      <c r="C1231" s="32" t="s">
        <v>213</v>
      </c>
      <c r="D1231" s="32" t="s">
        <v>310</v>
      </c>
      <c r="E1231" s="51" t="str">
        <f ca="1">IF(ISERROR(INDIRECT(CONCATENATE("FIPs_codes!",ADDRESS((MATCH($D1231,INDIRECT($C1231),0)+MATCH($C1231,FIPs_codes!$G$1:$G$3296,0)-1),COLUMN(FIPs_codes!A1229))))),"",INDIRECT(CONCATENATE("FIPs_codes!",ADDRESS((MATCH($D1231,INDIRECT($C1231),0)+MATCH($C1231,FIPs_codes!$G$1:$G$3296,0)-1),COLUMN(FIPs_codes!A1229)))))</f>
        <v>40093</v>
      </c>
      <c r="F1231" s="51">
        <f ca="1">IF(ISERROR(INDIRECT(CONCATENATE("FIPs_codes!",ADDRESS((MATCH($D1231,INDIRECT($C1231),0)+MATCH($C1231,FIPs_codes!$G$1:$G$3296,0)-1),COLUMN(FIPs_codes!C1229))))),"",INDIRECT(CONCATENATE("FIPs_codes!",ADDRESS((MATCH($D1231,INDIRECT($C1231),0)+MATCH($C1231,FIPs_codes!$G$1:$G$3296,0)-1),COLUMN(FIPs_codes!C1229)))))</f>
        <v>6</v>
      </c>
      <c r="G1231" s="32" t="s">
        <v>17136</v>
      </c>
      <c r="H1231" s="32" t="s">
        <v>217</v>
      </c>
      <c r="I1231" s="36" t="s">
        <v>17137</v>
      </c>
      <c r="J1231" s="38" t="s">
        <v>1176</v>
      </c>
      <c r="K1231" s="32" t="s">
        <v>129</v>
      </c>
      <c r="L1231" s="32" t="s">
        <v>17138</v>
      </c>
      <c r="M1231" s="32" t="s">
        <v>57</v>
      </c>
      <c r="N1231" s="40" t="s">
        <v>17139</v>
      </c>
      <c r="O1231" s="40">
        <v>1954</v>
      </c>
      <c r="P1231" s="40">
        <v>9932</v>
      </c>
      <c r="Q1231" s="32">
        <v>133</v>
      </c>
      <c r="R1231" s="32" t="s">
        <v>60</v>
      </c>
      <c r="S1231" s="42" t="s">
        <v>60</v>
      </c>
      <c r="T1231" s="30" t="s">
        <v>17108</v>
      </c>
      <c r="U1231" s="32" t="s">
        <v>62</v>
      </c>
      <c r="V1231" s="40" t="s">
        <v>17109</v>
      </c>
      <c r="W1231" s="44" t="s">
        <v>1048</v>
      </c>
      <c r="X1231" s="44" t="s">
        <v>65</v>
      </c>
      <c r="Y1231" s="44">
        <v>41828</v>
      </c>
      <c r="Z1231" s="32">
        <v>69</v>
      </c>
      <c r="AA1231" s="32">
        <v>297</v>
      </c>
      <c r="AB1231" s="32" t="s">
        <v>66</v>
      </c>
      <c r="AC1231" s="32">
        <v>165312.26999999999</v>
      </c>
      <c r="AD1231" s="32" t="s">
        <v>17029</v>
      </c>
      <c r="AE1231" s="40">
        <v>20</v>
      </c>
      <c r="AF1231" s="40" t="s">
        <v>68</v>
      </c>
      <c r="AG1231" s="32" t="s">
        <v>229</v>
      </c>
      <c r="AH1231" s="32"/>
      <c r="AI1231" s="32">
        <v>215.57</v>
      </c>
      <c r="AJ1231" s="32">
        <v>219.48</v>
      </c>
      <c r="AK1231" s="40">
        <v>7.88</v>
      </c>
      <c r="AL1231" s="150">
        <f t="shared" si="54"/>
        <v>1.7814835064698362E-2</v>
      </c>
      <c r="AM1231" s="38" t="s">
        <v>230</v>
      </c>
      <c r="AN1231" s="32" t="s">
        <v>16971</v>
      </c>
      <c r="AO1231" s="32" t="s">
        <v>17101</v>
      </c>
      <c r="AP1231" s="46" t="s">
        <v>16972</v>
      </c>
      <c r="AQ1231" s="27" t="str">
        <f t="shared" si="52"/>
        <v>Record Complete</v>
      </c>
      <c r="AR1231" s="36" t="s">
        <v>17115</v>
      </c>
      <c r="AS1231" s="5" t="str">
        <f t="shared" si="53"/>
        <v/>
      </c>
      <c r="AT1231" t="s">
        <v>17200</v>
      </c>
    </row>
    <row r="1232" spans="1:46" ht="15.75" thickBot="1" x14ac:dyDescent="0.3">
      <c r="A1232" s="48" t="s">
        <v>17135</v>
      </c>
      <c r="B1232" s="50">
        <v>1205</v>
      </c>
      <c r="C1232" s="50" t="s">
        <v>213</v>
      </c>
      <c r="D1232" s="50" t="s">
        <v>310</v>
      </c>
      <c r="E1232" s="51" t="str">
        <f ca="1">IF(ISERROR(INDIRECT(CONCATENATE("FIPs_codes!",ADDRESS((MATCH($D1232,INDIRECT($C1232),0)+MATCH($C1232,FIPs_codes!$G$1:$G$3296,0)-1),COLUMN(FIPs_codes!A1230))))),"",INDIRECT(CONCATENATE("FIPs_codes!",ADDRESS((MATCH($D1232,INDIRECT($C1232),0)+MATCH($C1232,FIPs_codes!$G$1:$G$3296,0)-1),COLUMN(FIPs_codes!A1230)))))</f>
        <v>40093</v>
      </c>
      <c r="F1232" s="51">
        <f ca="1">IF(ISERROR(INDIRECT(CONCATENATE("FIPs_codes!",ADDRESS((MATCH($D1232,INDIRECT($C1232),0)+MATCH($C1232,FIPs_codes!$G$1:$G$3296,0)-1),COLUMN(FIPs_codes!C1230))))),"",INDIRECT(CONCATENATE("FIPs_codes!",ADDRESS((MATCH($D1232,INDIRECT($C1232),0)+MATCH($C1232,FIPs_codes!$G$1:$G$3296,0)-1),COLUMN(FIPs_codes!C1230)))))</f>
        <v>6</v>
      </c>
      <c r="G1232" s="50" t="s">
        <v>17136</v>
      </c>
      <c r="H1232" s="50" t="s">
        <v>217</v>
      </c>
      <c r="I1232" s="54" t="s">
        <v>17137</v>
      </c>
      <c r="J1232" s="56" t="s">
        <v>1176</v>
      </c>
      <c r="K1232" s="50" t="s">
        <v>129</v>
      </c>
      <c r="L1232" s="50" t="s">
        <v>17138</v>
      </c>
      <c r="M1232" s="50" t="s">
        <v>57</v>
      </c>
      <c r="N1232" s="58" t="s">
        <v>17139</v>
      </c>
      <c r="O1232" s="58">
        <v>1954</v>
      </c>
      <c r="P1232" s="58">
        <v>9932</v>
      </c>
      <c r="Q1232" s="50">
        <v>133</v>
      </c>
      <c r="R1232" s="50" t="s">
        <v>60</v>
      </c>
      <c r="S1232" s="60" t="s">
        <v>60</v>
      </c>
      <c r="T1232" s="48" t="s">
        <v>17108</v>
      </c>
      <c r="U1232" s="50" t="s">
        <v>62</v>
      </c>
      <c r="V1232" s="58" t="s">
        <v>17109</v>
      </c>
      <c r="W1232" s="62" t="s">
        <v>1048</v>
      </c>
      <c r="X1232" s="62" t="s">
        <v>65</v>
      </c>
      <c r="Y1232" s="62">
        <v>41828</v>
      </c>
      <c r="Z1232" s="50">
        <v>69</v>
      </c>
      <c r="AA1232" s="50">
        <v>297</v>
      </c>
      <c r="AB1232" s="50" t="s">
        <v>66</v>
      </c>
      <c r="AC1232" s="50">
        <v>165312.26999999999</v>
      </c>
      <c r="AD1232" s="50" t="s">
        <v>17029</v>
      </c>
      <c r="AE1232" s="58">
        <v>20</v>
      </c>
      <c r="AF1232" s="58" t="s">
        <v>68</v>
      </c>
      <c r="AG1232" s="50" t="s">
        <v>229</v>
      </c>
      <c r="AH1232" s="50"/>
      <c r="AI1232" s="50">
        <v>214.17</v>
      </c>
      <c r="AJ1232" s="50">
        <v>228.98</v>
      </c>
      <c r="AK1232" s="58">
        <v>7.61</v>
      </c>
      <c r="AL1232" s="26">
        <f t="shared" si="54"/>
        <v>6.4678137828631341E-2</v>
      </c>
      <c r="AM1232" s="56" t="s">
        <v>230</v>
      </c>
      <c r="AN1232" s="50" t="s">
        <v>16971</v>
      </c>
      <c r="AO1232" s="50" t="s">
        <v>17101</v>
      </c>
      <c r="AP1232" s="46" t="s">
        <v>16972</v>
      </c>
      <c r="AQ1232" s="27" t="str">
        <f t="shared" si="52"/>
        <v>Record Complete</v>
      </c>
      <c r="AR1232" s="54" t="s">
        <v>17115</v>
      </c>
      <c r="AS1232" s="5" t="str">
        <f t="shared" si="53"/>
        <v/>
      </c>
      <c r="AT1232" t="s">
        <v>17200</v>
      </c>
    </row>
    <row r="1233" spans="1:46" ht="15.75" thickBot="1" x14ac:dyDescent="0.3">
      <c r="A1233" s="47" t="s">
        <v>17135</v>
      </c>
      <c r="B1233" s="49">
        <v>1205</v>
      </c>
      <c r="C1233" s="49" t="s">
        <v>213</v>
      </c>
      <c r="D1233" s="49" t="s">
        <v>310</v>
      </c>
      <c r="E1233" s="51" t="str">
        <f ca="1">IF(ISERROR(INDIRECT(CONCATENATE("FIPs_codes!",ADDRESS((MATCH($D1233,INDIRECT($C1233),0)+MATCH($C1233,FIPs_codes!$G$1:$G$3296,0)-1),COLUMN(FIPs_codes!A1231))))),"",INDIRECT(CONCATENATE("FIPs_codes!",ADDRESS((MATCH($D1233,INDIRECT($C1233),0)+MATCH($C1233,FIPs_codes!$G$1:$G$3296,0)-1),COLUMN(FIPs_codes!A1231)))))</f>
        <v>40093</v>
      </c>
      <c r="F1233" s="51">
        <f ca="1">IF(ISERROR(INDIRECT(CONCATENATE("FIPs_codes!",ADDRESS((MATCH($D1233,INDIRECT($C1233),0)+MATCH($C1233,FIPs_codes!$G$1:$G$3296,0)-1),COLUMN(FIPs_codes!C1231))))),"",INDIRECT(CONCATENATE("FIPs_codes!",ADDRESS((MATCH($D1233,INDIRECT($C1233),0)+MATCH($C1233,FIPs_codes!$G$1:$G$3296,0)-1),COLUMN(FIPs_codes!C1231)))))</f>
        <v>6</v>
      </c>
      <c r="G1233" s="49" t="s">
        <v>17136</v>
      </c>
      <c r="H1233" s="49" t="s">
        <v>217</v>
      </c>
      <c r="I1233" s="53" t="s">
        <v>17137</v>
      </c>
      <c r="J1233" s="55" t="s">
        <v>1176</v>
      </c>
      <c r="K1233" s="49" t="s">
        <v>129</v>
      </c>
      <c r="L1233" s="49" t="s">
        <v>17138</v>
      </c>
      <c r="M1233" s="49" t="s">
        <v>57</v>
      </c>
      <c r="N1233" s="57" t="s">
        <v>17139</v>
      </c>
      <c r="O1233" s="57">
        <v>1954</v>
      </c>
      <c r="P1233" s="57">
        <v>9932</v>
      </c>
      <c r="Q1233" s="49">
        <v>133</v>
      </c>
      <c r="R1233" s="49" t="s">
        <v>60</v>
      </c>
      <c r="S1233" s="59" t="s">
        <v>60</v>
      </c>
      <c r="T1233" s="47" t="s">
        <v>17108</v>
      </c>
      <c r="U1233" s="49" t="s">
        <v>62</v>
      </c>
      <c r="V1233" s="57" t="s">
        <v>17109</v>
      </c>
      <c r="W1233" s="61" t="s">
        <v>1048</v>
      </c>
      <c r="X1233" s="61" t="s">
        <v>65</v>
      </c>
      <c r="Y1233" s="61">
        <v>41828</v>
      </c>
      <c r="Z1233" s="49">
        <v>69</v>
      </c>
      <c r="AA1233" s="49">
        <v>297</v>
      </c>
      <c r="AB1233" s="49" t="s">
        <v>66</v>
      </c>
      <c r="AC1233" s="49">
        <v>165312.26999999999</v>
      </c>
      <c r="AD1233" s="49" t="s">
        <v>17029</v>
      </c>
      <c r="AE1233" s="57">
        <v>20</v>
      </c>
      <c r="AF1233" s="57" t="s">
        <v>68</v>
      </c>
      <c r="AG1233" s="49" t="s">
        <v>229</v>
      </c>
      <c r="AH1233" s="49"/>
      <c r="AI1233" s="49">
        <v>216.01</v>
      </c>
      <c r="AJ1233" s="49">
        <v>230.87</v>
      </c>
      <c r="AK1233" s="57">
        <v>7.47</v>
      </c>
      <c r="AL1233" s="26">
        <f t="shared" si="54"/>
        <v>6.4365227184129653E-2</v>
      </c>
      <c r="AM1233" s="55" t="s">
        <v>230</v>
      </c>
      <c r="AN1233" s="49" t="s">
        <v>16971</v>
      </c>
      <c r="AO1233" s="49" t="s">
        <v>17101</v>
      </c>
      <c r="AP1233" s="63" t="s">
        <v>16972</v>
      </c>
      <c r="AQ1233" s="27" t="str">
        <f t="shared" si="52"/>
        <v>Record Complete</v>
      </c>
      <c r="AR1233" s="53" t="s">
        <v>17115</v>
      </c>
      <c r="AS1233" s="5" t="str">
        <f t="shared" si="53"/>
        <v/>
      </c>
      <c r="AT1233" t="s">
        <v>17200</v>
      </c>
    </row>
    <row r="1234" spans="1:46" ht="15.75" thickBot="1" x14ac:dyDescent="0.3">
      <c r="A1234" s="29" t="s">
        <v>17135</v>
      </c>
      <c r="B1234" s="31">
        <v>1205</v>
      </c>
      <c r="C1234" s="31" t="s">
        <v>213</v>
      </c>
      <c r="D1234" s="31" t="s">
        <v>310</v>
      </c>
      <c r="E1234" s="51" t="str">
        <f ca="1">IF(ISERROR(INDIRECT(CONCATENATE("FIPs_codes!",ADDRESS((MATCH($D1234,INDIRECT($C1234),0)+MATCH($C1234,FIPs_codes!$G$1:$G$3296,0)-1),COLUMN(FIPs_codes!A1232))))),"",INDIRECT(CONCATENATE("FIPs_codes!",ADDRESS((MATCH($D1234,INDIRECT($C1234),0)+MATCH($C1234,FIPs_codes!$G$1:$G$3296,0)-1),COLUMN(FIPs_codes!A1232)))))</f>
        <v>40093</v>
      </c>
      <c r="F1234" s="51">
        <f ca="1">IF(ISERROR(INDIRECT(CONCATENATE("FIPs_codes!",ADDRESS((MATCH($D1234,INDIRECT($C1234),0)+MATCH($C1234,FIPs_codes!$G$1:$G$3296,0)-1),COLUMN(FIPs_codes!C1232))))),"",INDIRECT(CONCATENATE("FIPs_codes!",ADDRESS((MATCH($D1234,INDIRECT($C1234),0)+MATCH($C1234,FIPs_codes!$G$1:$G$3296,0)-1),COLUMN(FIPs_codes!C1232)))))</f>
        <v>6</v>
      </c>
      <c r="G1234" s="31" t="s">
        <v>17136</v>
      </c>
      <c r="H1234" s="31" t="s">
        <v>217</v>
      </c>
      <c r="I1234" s="35" t="s">
        <v>17137</v>
      </c>
      <c r="J1234" s="37" t="s">
        <v>1176</v>
      </c>
      <c r="K1234" s="31" t="s">
        <v>129</v>
      </c>
      <c r="L1234" s="31" t="s">
        <v>17138</v>
      </c>
      <c r="M1234" s="31" t="s">
        <v>57</v>
      </c>
      <c r="N1234" s="39" t="s">
        <v>17139</v>
      </c>
      <c r="O1234" s="39">
        <v>1954</v>
      </c>
      <c r="P1234" s="39">
        <v>9932</v>
      </c>
      <c r="Q1234" s="31">
        <v>133</v>
      </c>
      <c r="R1234" s="31" t="s">
        <v>60</v>
      </c>
      <c r="S1234" s="41" t="s">
        <v>60</v>
      </c>
      <c r="T1234" s="29" t="s">
        <v>17108</v>
      </c>
      <c r="U1234" s="31" t="s">
        <v>62</v>
      </c>
      <c r="V1234" s="39" t="s">
        <v>17109</v>
      </c>
      <c r="W1234" s="43" t="s">
        <v>1048</v>
      </c>
      <c r="X1234" s="43" t="s">
        <v>65</v>
      </c>
      <c r="Y1234" s="43">
        <v>41828</v>
      </c>
      <c r="Z1234" s="31">
        <v>69</v>
      </c>
      <c r="AA1234" s="31">
        <v>297</v>
      </c>
      <c r="AB1234" s="31" t="s">
        <v>66</v>
      </c>
      <c r="AC1234" s="31">
        <v>165312.26999999999</v>
      </c>
      <c r="AD1234" s="31" t="s">
        <v>17029</v>
      </c>
      <c r="AE1234" s="39">
        <v>20</v>
      </c>
      <c r="AF1234" s="39" t="s">
        <v>68</v>
      </c>
      <c r="AG1234" s="31" t="s">
        <v>229</v>
      </c>
      <c r="AH1234" s="31"/>
      <c r="AI1234" s="31">
        <v>216.24</v>
      </c>
      <c r="AJ1234" s="31">
        <v>230.92</v>
      </c>
      <c r="AK1234" s="39">
        <v>7.67</v>
      </c>
      <c r="AL1234" s="26">
        <f t="shared" si="54"/>
        <v>6.3571799757491679E-2</v>
      </c>
      <c r="AM1234" s="37" t="s">
        <v>230</v>
      </c>
      <c r="AN1234" s="31" t="s">
        <v>16971</v>
      </c>
      <c r="AO1234" s="31" t="s">
        <v>17101</v>
      </c>
      <c r="AP1234" s="63" t="s">
        <v>16972</v>
      </c>
      <c r="AQ1234" s="27" t="str">
        <f t="shared" si="52"/>
        <v>Record Complete</v>
      </c>
      <c r="AR1234" s="35" t="s">
        <v>17115</v>
      </c>
      <c r="AS1234" s="5" t="str">
        <f t="shared" si="53"/>
        <v/>
      </c>
      <c r="AT1234" t="s">
        <v>17200</v>
      </c>
    </row>
    <row r="1235" spans="1:46" ht="15.75" thickBot="1" x14ac:dyDescent="0.3">
      <c r="A1235" s="30" t="s">
        <v>17135</v>
      </c>
      <c r="B1235" s="32">
        <v>1205</v>
      </c>
      <c r="C1235" s="32" t="s">
        <v>213</v>
      </c>
      <c r="D1235" s="32" t="s">
        <v>310</v>
      </c>
      <c r="E1235" s="51" t="str">
        <f ca="1">IF(ISERROR(INDIRECT(CONCATENATE("FIPs_codes!",ADDRESS((MATCH($D1235,INDIRECT($C1235),0)+MATCH($C1235,FIPs_codes!$G$1:$G$3296,0)-1),COLUMN(FIPs_codes!A1233))))),"",INDIRECT(CONCATENATE("FIPs_codes!",ADDRESS((MATCH($D1235,INDIRECT($C1235),0)+MATCH($C1235,FIPs_codes!$G$1:$G$3296,0)-1),COLUMN(FIPs_codes!A1233)))))</f>
        <v>40093</v>
      </c>
      <c r="F1235" s="51">
        <f ca="1">IF(ISERROR(INDIRECT(CONCATENATE("FIPs_codes!",ADDRESS((MATCH($D1235,INDIRECT($C1235),0)+MATCH($C1235,FIPs_codes!$G$1:$G$3296,0)-1),COLUMN(FIPs_codes!C1233))))),"",INDIRECT(CONCATENATE("FIPs_codes!",ADDRESS((MATCH($D1235,INDIRECT($C1235),0)+MATCH($C1235,FIPs_codes!$G$1:$G$3296,0)-1),COLUMN(FIPs_codes!C1233)))))</f>
        <v>6</v>
      </c>
      <c r="G1235" s="32" t="s">
        <v>17136</v>
      </c>
      <c r="H1235" s="32" t="s">
        <v>217</v>
      </c>
      <c r="I1235" s="36" t="s">
        <v>17137</v>
      </c>
      <c r="J1235" s="38" t="s">
        <v>1176</v>
      </c>
      <c r="K1235" s="32" t="s">
        <v>129</v>
      </c>
      <c r="L1235" s="32" t="s">
        <v>17138</v>
      </c>
      <c r="M1235" s="32" t="s">
        <v>57</v>
      </c>
      <c r="N1235" s="40" t="s">
        <v>17139</v>
      </c>
      <c r="O1235" s="40">
        <v>1954</v>
      </c>
      <c r="P1235" s="40">
        <v>9932</v>
      </c>
      <c r="Q1235" s="32">
        <v>133</v>
      </c>
      <c r="R1235" s="32" t="s">
        <v>60</v>
      </c>
      <c r="S1235" s="42" t="s">
        <v>60</v>
      </c>
      <c r="T1235" s="30" t="s">
        <v>17108</v>
      </c>
      <c r="U1235" s="32" t="s">
        <v>62</v>
      </c>
      <c r="V1235" s="40" t="s">
        <v>17109</v>
      </c>
      <c r="W1235" s="44" t="s">
        <v>1048</v>
      </c>
      <c r="X1235" s="44" t="s">
        <v>65</v>
      </c>
      <c r="Y1235" s="44">
        <v>41828</v>
      </c>
      <c r="Z1235" s="32">
        <v>69</v>
      </c>
      <c r="AA1235" s="32">
        <v>297</v>
      </c>
      <c r="AB1235" s="32" t="s">
        <v>66</v>
      </c>
      <c r="AC1235" s="32">
        <v>165312.26999999999</v>
      </c>
      <c r="AD1235" s="32" t="s">
        <v>17029</v>
      </c>
      <c r="AE1235" s="40">
        <v>20</v>
      </c>
      <c r="AF1235" s="40" t="s">
        <v>68</v>
      </c>
      <c r="AG1235" s="32" t="s">
        <v>229</v>
      </c>
      <c r="AH1235" s="32"/>
      <c r="AI1235" s="32">
        <v>216.07</v>
      </c>
      <c r="AJ1235" s="32">
        <v>230.93</v>
      </c>
      <c r="AK1235" s="40">
        <v>7.4</v>
      </c>
      <c r="AL1235" s="26">
        <f t="shared" si="54"/>
        <v>6.4348503875633373E-2</v>
      </c>
      <c r="AM1235" s="38" t="s">
        <v>230</v>
      </c>
      <c r="AN1235" s="32" t="s">
        <v>16971</v>
      </c>
      <c r="AO1235" s="32" t="s">
        <v>17101</v>
      </c>
      <c r="AP1235" s="46" t="s">
        <v>16972</v>
      </c>
      <c r="AQ1235" s="27" t="str">
        <f t="shared" si="52"/>
        <v>Record Complete</v>
      </c>
      <c r="AR1235" s="36" t="s">
        <v>17115</v>
      </c>
      <c r="AS1235" s="5" t="str">
        <f t="shared" si="53"/>
        <v/>
      </c>
      <c r="AT1235" t="s">
        <v>17200</v>
      </c>
    </row>
    <row r="1236" spans="1:46" ht="15.75" thickBot="1" x14ac:dyDescent="0.3">
      <c r="A1236" s="48" t="s">
        <v>17135</v>
      </c>
      <c r="B1236" s="50">
        <v>1205</v>
      </c>
      <c r="C1236" s="50" t="s">
        <v>213</v>
      </c>
      <c r="D1236" s="50" t="s">
        <v>310</v>
      </c>
      <c r="E1236" s="51" t="str">
        <f ca="1">IF(ISERROR(INDIRECT(CONCATENATE("FIPs_codes!",ADDRESS((MATCH($D1236,INDIRECT($C1236),0)+MATCH($C1236,FIPs_codes!$G$1:$G$3296,0)-1),COLUMN(FIPs_codes!A1234))))),"",INDIRECT(CONCATENATE("FIPs_codes!",ADDRESS((MATCH($D1236,INDIRECT($C1236),0)+MATCH($C1236,FIPs_codes!$G$1:$G$3296,0)-1),COLUMN(FIPs_codes!A1234)))))</f>
        <v>40093</v>
      </c>
      <c r="F1236" s="51">
        <f ca="1">IF(ISERROR(INDIRECT(CONCATENATE("FIPs_codes!",ADDRESS((MATCH($D1236,INDIRECT($C1236),0)+MATCH($C1236,FIPs_codes!$G$1:$G$3296,0)-1),COLUMN(FIPs_codes!C1234))))),"",INDIRECT(CONCATENATE("FIPs_codes!",ADDRESS((MATCH($D1236,INDIRECT($C1236),0)+MATCH($C1236,FIPs_codes!$G$1:$G$3296,0)-1),COLUMN(FIPs_codes!C1234)))))</f>
        <v>6</v>
      </c>
      <c r="G1236" s="50" t="s">
        <v>17136</v>
      </c>
      <c r="H1236" s="50" t="s">
        <v>217</v>
      </c>
      <c r="I1236" s="54" t="s">
        <v>17137</v>
      </c>
      <c r="J1236" s="56" t="s">
        <v>1176</v>
      </c>
      <c r="K1236" s="50" t="s">
        <v>129</v>
      </c>
      <c r="L1236" s="50" t="s">
        <v>17138</v>
      </c>
      <c r="M1236" s="50" t="s">
        <v>57</v>
      </c>
      <c r="N1236" s="58" t="s">
        <v>17139</v>
      </c>
      <c r="O1236" s="58">
        <v>1954</v>
      </c>
      <c r="P1236" s="58">
        <v>9932</v>
      </c>
      <c r="Q1236" s="50">
        <v>133</v>
      </c>
      <c r="R1236" s="50" t="s">
        <v>60</v>
      </c>
      <c r="S1236" s="60" t="s">
        <v>60</v>
      </c>
      <c r="T1236" s="48" t="s">
        <v>17108</v>
      </c>
      <c r="U1236" s="50" t="s">
        <v>62</v>
      </c>
      <c r="V1236" s="58" t="s">
        <v>17109</v>
      </c>
      <c r="W1236" s="62" t="s">
        <v>1048</v>
      </c>
      <c r="X1236" s="62" t="s">
        <v>65</v>
      </c>
      <c r="Y1236" s="62">
        <v>41828</v>
      </c>
      <c r="Z1236" s="50">
        <v>69</v>
      </c>
      <c r="AA1236" s="50">
        <v>297</v>
      </c>
      <c r="AB1236" s="50" t="s">
        <v>66</v>
      </c>
      <c r="AC1236" s="50">
        <v>165312.26999999999</v>
      </c>
      <c r="AD1236" s="50" t="s">
        <v>17029</v>
      </c>
      <c r="AE1236" s="58">
        <v>20</v>
      </c>
      <c r="AF1236" s="58" t="s">
        <v>68</v>
      </c>
      <c r="AG1236" s="50" t="s">
        <v>229</v>
      </c>
      <c r="AH1236" s="50"/>
      <c r="AI1236" s="50">
        <v>215.76</v>
      </c>
      <c r="AJ1236" s="50">
        <v>231.32</v>
      </c>
      <c r="AK1236" s="58">
        <v>7.78</v>
      </c>
      <c r="AL1236" s="26">
        <f t="shared" si="54"/>
        <v>6.7266124848694459E-2</v>
      </c>
      <c r="AM1236" s="56" t="s">
        <v>230</v>
      </c>
      <c r="AN1236" s="50" t="s">
        <v>16971</v>
      </c>
      <c r="AO1236" s="50" t="s">
        <v>17101</v>
      </c>
      <c r="AP1236" s="46" t="s">
        <v>16972</v>
      </c>
      <c r="AQ1236" s="27" t="str">
        <f t="shared" si="52"/>
        <v>Record Complete</v>
      </c>
      <c r="AR1236" s="54" t="s">
        <v>17115</v>
      </c>
      <c r="AS1236" s="5" t="str">
        <f t="shared" si="53"/>
        <v/>
      </c>
      <c r="AT1236" t="s">
        <v>17200</v>
      </c>
    </row>
    <row r="1237" spans="1:46" ht="15.75" thickBot="1" x14ac:dyDescent="0.3">
      <c r="A1237" s="30" t="s">
        <v>17135</v>
      </c>
      <c r="B1237" s="32">
        <v>1205</v>
      </c>
      <c r="C1237" s="32" t="s">
        <v>213</v>
      </c>
      <c r="D1237" s="32" t="s">
        <v>310</v>
      </c>
      <c r="E1237" s="51" t="str">
        <f ca="1">IF(ISERROR(INDIRECT(CONCATENATE("FIPs_codes!",ADDRESS((MATCH($D1237,INDIRECT($C1237),0)+MATCH($C1237,FIPs_codes!$G$1:$G$3296,0)-1),COLUMN(FIPs_codes!A1235))))),"",INDIRECT(CONCATENATE("FIPs_codes!",ADDRESS((MATCH($D1237,INDIRECT($C1237),0)+MATCH($C1237,FIPs_codes!$G$1:$G$3296,0)-1),COLUMN(FIPs_codes!A1235)))))</f>
        <v>40093</v>
      </c>
      <c r="F1237" s="51">
        <f ca="1">IF(ISERROR(INDIRECT(CONCATENATE("FIPs_codes!",ADDRESS((MATCH($D1237,INDIRECT($C1237),0)+MATCH($C1237,FIPs_codes!$G$1:$G$3296,0)-1),COLUMN(FIPs_codes!C1235))))),"",INDIRECT(CONCATENATE("FIPs_codes!",ADDRESS((MATCH($D1237,INDIRECT($C1237),0)+MATCH($C1237,FIPs_codes!$G$1:$G$3296,0)-1),COLUMN(FIPs_codes!C1235)))))</f>
        <v>6</v>
      </c>
      <c r="G1237" s="32" t="s">
        <v>17136</v>
      </c>
      <c r="H1237" s="32" t="s">
        <v>217</v>
      </c>
      <c r="I1237" s="36" t="s">
        <v>17137</v>
      </c>
      <c r="J1237" s="38" t="s">
        <v>1176</v>
      </c>
      <c r="K1237" s="32" t="s">
        <v>129</v>
      </c>
      <c r="L1237" s="32" t="s">
        <v>17138</v>
      </c>
      <c r="M1237" s="32" t="s">
        <v>57</v>
      </c>
      <c r="N1237" s="40" t="s">
        <v>17139</v>
      </c>
      <c r="O1237" s="40">
        <v>1954</v>
      </c>
      <c r="P1237" s="40">
        <v>9932</v>
      </c>
      <c r="Q1237" s="32">
        <v>133</v>
      </c>
      <c r="R1237" s="32" t="s">
        <v>60</v>
      </c>
      <c r="S1237" s="42" t="s">
        <v>60</v>
      </c>
      <c r="T1237" s="30" t="s">
        <v>17108</v>
      </c>
      <c r="U1237" s="32" t="s">
        <v>62</v>
      </c>
      <c r="V1237" s="40" t="s">
        <v>17109</v>
      </c>
      <c r="W1237" s="44" t="s">
        <v>1048</v>
      </c>
      <c r="X1237" s="44" t="s">
        <v>65</v>
      </c>
      <c r="Y1237" s="44">
        <v>41828</v>
      </c>
      <c r="Z1237" s="32">
        <v>69</v>
      </c>
      <c r="AA1237" s="32">
        <v>297</v>
      </c>
      <c r="AB1237" s="32" t="s">
        <v>66</v>
      </c>
      <c r="AC1237" s="32">
        <v>165312.26999999999</v>
      </c>
      <c r="AD1237" s="32" t="s">
        <v>17029</v>
      </c>
      <c r="AE1237" s="40">
        <v>20</v>
      </c>
      <c r="AF1237" s="40" t="s">
        <v>68</v>
      </c>
      <c r="AG1237" s="32" t="s">
        <v>229</v>
      </c>
      <c r="AH1237" s="32"/>
      <c r="AI1237" s="32">
        <v>217.51</v>
      </c>
      <c r="AJ1237" s="32">
        <v>232.74</v>
      </c>
      <c r="AK1237" s="40">
        <v>7.68</v>
      </c>
      <c r="AL1237" s="150">
        <f t="shared" si="54"/>
        <v>6.5437827618802166E-2</v>
      </c>
      <c r="AM1237" s="38" t="s">
        <v>230</v>
      </c>
      <c r="AN1237" s="32" t="s">
        <v>16971</v>
      </c>
      <c r="AO1237" s="32" t="s">
        <v>17101</v>
      </c>
      <c r="AP1237" s="46" t="s">
        <v>16972</v>
      </c>
      <c r="AQ1237" s="27" t="str">
        <f t="shared" si="52"/>
        <v>Record Complete</v>
      </c>
      <c r="AR1237" s="36" t="s">
        <v>17115</v>
      </c>
      <c r="AS1237" s="5" t="str">
        <f t="shared" si="53"/>
        <v/>
      </c>
      <c r="AT1237" t="s">
        <v>17200</v>
      </c>
    </row>
    <row r="1238" spans="1:46" ht="15.75" thickBot="1" x14ac:dyDescent="0.3">
      <c r="A1238" s="29" t="s">
        <v>17135</v>
      </c>
      <c r="B1238" s="31">
        <v>1205</v>
      </c>
      <c r="C1238" s="31" t="s">
        <v>213</v>
      </c>
      <c r="D1238" s="31" t="s">
        <v>310</v>
      </c>
      <c r="E1238" s="51" t="str">
        <f ca="1">IF(ISERROR(INDIRECT(CONCATENATE("FIPs_codes!",ADDRESS((MATCH($D1238,INDIRECT($C1238),0)+MATCH($C1238,FIPs_codes!$G$1:$G$3296,0)-1),COLUMN(FIPs_codes!A1236))))),"",INDIRECT(CONCATENATE("FIPs_codes!",ADDRESS((MATCH($D1238,INDIRECT($C1238),0)+MATCH($C1238,FIPs_codes!$G$1:$G$3296,0)-1),COLUMN(FIPs_codes!A1236)))))</f>
        <v>40093</v>
      </c>
      <c r="F1238" s="51">
        <f ca="1">IF(ISERROR(INDIRECT(CONCATENATE("FIPs_codes!",ADDRESS((MATCH($D1238,INDIRECT($C1238),0)+MATCH($C1238,FIPs_codes!$G$1:$G$3296,0)-1),COLUMN(FIPs_codes!C1236))))),"",INDIRECT(CONCATENATE("FIPs_codes!",ADDRESS((MATCH($D1238,INDIRECT($C1238),0)+MATCH($C1238,FIPs_codes!$G$1:$G$3296,0)-1),COLUMN(FIPs_codes!C1236)))))</f>
        <v>6</v>
      </c>
      <c r="G1238" s="31" t="s">
        <v>17136</v>
      </c>
      <c r="H1238" s="31" t="s">
        <v>217</v>
      </c>
      <c r="I1238" s="35" t="s">
        <v>17137</v>
      </c>
      <c r="J1238" s="37" t="s">
        <v>1176</v>
      </c>
      <c r="K1238" s="31" t="s">
        <v>129</v>
      </c>
      <c r="L1238" s="31" t="s">
        <v>17138</v>
      </c>
      <c r="M1238" s="31" t="s">
        <v>57</v>
      </c>
      <c r="N1238" s="39" t="s">
        <v>17139</v>
      </c>
      <c r="O1238" s="39">
        <v>1954</v>
      </c>
      <c r="P1238" s="39">
        <v>9932</v>
      </c>
      <c r="Q1238" s="31">
        <v>133</v>
      </c>
      <c r="R1238" s="31" t="s">
        <v>60</v>
      </c>
      <c r="S1238" s="41" t="s">
        <v>60</v>
      </c>
      <c r="T1238" s="29" t="s">
        <v>17108</v>
      </c>
      <c r="U1238" s="31" t="s">
        <v>62</v>
      </c>
      <c r="V1238" s="39" t="s">
        <v>17109</v>
      </c>
      <c r="W1238" s="43" t="s">
        <v>1048</v>
      </c>
      <c r="X1238" s="43" t="s">
        <v>65</v>
      </c>
      <c r="Y1238" s="43">
        <v>41828</v>
      </c>
      <c r="Z1238" s="31">
        <v>69</v>
      </c>
      <c r="AA1238" s="31">
        <v>297</v>
      </c>
      <c r="AB1238" s="31" t="s">
        <v>66</v>
      </c>
      <c r="AC1238" s="31">
        <v>165312.26999999999</v>
      </c>
      <c r="AD1238" s="31" t="s">
        <v>17029</v>
      </c>
      <c r="AE1238" s="39">
        <v>20</v>
      </c>
      <c r="AF1238" s="39" t="s">
        <v>68</v>
      </c>
      <c r="AG1238" s="31" t="s">
        <v>229</v>
      </c>
      <c r="AH1238" s="31"/>
      <c r="AI1238" s="31">
        <v>218.54</v>
      </c>
      <c r="AJ1238" s="31">
        <v>233.91</v>
      </c>
      <c r="AK1238" s="39">
        <v>7.61</v>
      </c>
      <c r="AL1238" s="26">
        <f t="shared" si="54"/>
        <v>6.5709033388910279E-2</v>
      </c>
      <c r="AM1238" s="37" t="s">
        <v>230</v>
      </c>
      <c r="AN1238" s="31" t="s">
        <v>16971</v>
      </c>
      <c r="AO1238" s="31" t="s">
        <v>17101</v>
      </c>
      <c r="AP1238" s="63" t="s">
        <v>16972</v>
      </c>
      <c r="AQ1238" s="27" t="str">
        <f t="shared" si="52"/>
        <v>Record Complete</v>
      </c>
      <c r="AR1238" s="35" t="s">
        <v>17115</v>
      </c>
      <c r="AS1238" s="5" t="str">
        <f t="shared" si="53"/>
        <v/>
      </c>
      <c r="AT1238" t="s">
        <v>17200</v>
      </c>
    </row>
    <row r="1239" spans="1:46" ht="15.75" thickBot="1" x14ac:dyDescent="0.3">
      <c r="A1239" s="47" t="s">
        <v>17135</v>
      </c>
      <c r="B1239" s="49">
        <v>1205</v>
      </c>
      <c r="C1239" s="49" t="s">
        <v>213</v>
      </c>
      <c r="D1239" s="49" t="s">
        <v>310</v>
      </c>
      <c r="E1239" s="51" t="str">
        <f ca="1">IF(ISERROR(INDIRECT(CONCATENATE("FIPs_codes!",ADDRESS((MATCH($D1239,INDIRECT($C1239),0)+MATCH($C1239,FIPs_codes!$G$1:$G$3296,0)-1),COLUMN(FIPs_codes!A1237))))),"",INDIRECT(CONCATENATE("FIPs_codes!",ADDRESS((MATCH($D1239,INDIRECT($C1239),0)+MATCH($C1239,FIPs_codes!$G$1:$G$3296,0)-1),COLUMN(FIPs_codes!A1237)))))</f>
        <v>40093</v>
      </c>
      <c r="F1239" s="51">
        <f ca="1">IF(ISERROR(INDIRECT(CONCATENATE("FIPs_codes!",ADDRESS((MATCH($D1239,INDIRECT($C1239),0)+MATCH($C1239,FIPs_codes!$G$1:$G$3296,0)-1),COLUMN(FIPs_codes!C1237))))),"",INDIRECT(CONCATENATE("FIPs_codes!",ADDRESS((MATCH($D1239,INDIRECT($C1239),0)+MATCH($C1239,FIPs_codes!$G$1:$G$3296,0)-1),COLUMN(FIPs_codes!C1237)))))</f>
        <v>6</v>
      </c>
      <c r="G1239" s="49" t="s">
        <v>17136</v>
      </c>
      <c r="H1239" s="49" t="s">
        <v>217</v>
      </c>
      <c r="I1239" s="53" t="s">
        <v>17137</v>
      </c>
      <c r="J1239" s="55" t="s">
        <v>1176</v>
      </c>
      <c r="K1239" s="49" t="s">
        <v>129</v>
      </c>
      <c r="L1239" s="49" t="s">
        <v>17138</v>
      </c>
      <c r="M1239" s="49" t="s">
        <v>57</v>
      </c>
      <c r="N1239" s="57" t="s">
        <v>17139</v>
      </c>
      <c r="O1239" s="57">
        <v>1954</v>
      </c>
      <c r="P1239" s="57">
        <v>9932</v>
      </c>
      <c r="Q1239" s="49">
        <v>133</v>
      </c>
      <c r="R1239" s="49" t="s">
        <v>60</v>
      </c>
      <c r="S1239" s="59" t="s">
        <v>60</v>
      </c>
      <c r="T1239" s="47" t="s">
        <v>17108</v>
      </c>
      <c r="U1239" s="49" t="s">
        <v>62</v>
      </c>
      <c r="V1239" s="57" t="s">
        <v>17109</v>
      </c>
      <c r="W1239" s="61" t="s">
        <v>1048</v>
      </c>
      <c r="X1239" s="61" t="s">
        <v>65</v>
      </c>
      <c r="Y1239" s="61">
        <v>41828</v>
      </c>
      <c r="Z1239" s="49">
        <v>69</v>
      </c>
      <c r="AA1239" s="49">
        <v>297</v>
      </c>
      <c r="AB1239" s="49" t="s">
        <v>66</v>
      </c>
      <c r="AC1239" s="49">
        <v>165312.26999999999</v>
      </c>
      <c r="AD1239" s="49" t="s">
        <v>17029</v>
      </c>
      <c r="AE1239" s="57">
        <v>20</v>
      </c>
      <c r="AF1239" s="57" t="s">
        <v>68</v>
      </c>
      <c r="AG1239" s="49" t="s">
        <v>229</v>
      </c>
      <c r="AH1239" s="49"/>
      <c r="AI1239" s="49">
        <v>219.91</v>
      </c>
      <c r="AJ1239" s="49">
        <v>235.91</v>
      </c>
      <c r="AK1239" s="57">
        <v>7.56</v>
      </c>
      <c r="AL1239" s="26">
        <f t="shared" si="54"/>
        <v>6.7822474672544611E-2</v>
      </c>
      <c r="AM1239" s="55" t="s">
        <v>230</v>
      </c>
      <c r="AN1239" s="49" t="s">
        <v>16971</v>
      </c>
      <c r="AO1239" s="49" t="s">
        <v>17101</v>
      </c>
      <c r="AP1239" s="63" t="s">
        <v>16972</v>
      </c>
      <c r="AQ1239" s="27" t="str">
        <f t="shared" si="52"/>
        <v>Record Complete</v>
      </c>
      <c r="AR1239" s="53" t="s">
        <v>17115</v>
      </c>
      <c r="AS1239" s="5" t="str">
        <f t="shared" si="53"/>
        <v/>
      </c>
      <c r="AT1239" t="s">
        <v>17200</v>
      </c>
    </row>
    <row r="1240" spans="1:46" ht="15.75" thickBot="1" x14ac:dyDescent="0.3">
      <c r="A1240" s="29" t="s">
        <v>17135</v>
      </c>
      <c r="B1240" s="31">
        <v>1205</v>
      </c>
      <c r="C1240" s="31" t="s">
        <v>213</v>
      </c>
      <c r="D1240" s="31" t="s">
        <v>310</v>
      </c>
      <c r="E1240" s="51" t="str">
        <f ca="1">IF(ISERROR(INDIRECT(CONCATENATE("FIPs_codes!",ADDRESS((MATCH($D1240,INDIRECT($C1240),0)+MATCH($C1240,FIPs_codes!$G$1:$G$3296,0)-1),COLUMN(FIPs_codes!A1238))))),"",INDIRECT(CONCATENATE("FIPs_codes!",ADDRESS((MATCH($D1240,INDIRECT($C1240),0)+MATCH($C1240,FIPs_codes!$G$1:$G$3296,0)-1),COLUMN(FIPs_codes!A1238)))))</f>
        <v>40093</v>
      </c>
      <c r="F1240" s="51">
        <f ca="1">IF(ISERROR(INDIRECT(CONCATENATE("FIPs_codes!",ADDRESS((MATCH($D1240,INDIRECT($C1240),0)+MATCH($C1240,FIPs_codes!$G$1:$G$3296,0)-1),COLUMN(FIPs_codes!C1238))))),"",INDIRECT(CONCATENATE("FIPs_codes!",ADDRESS((MATCH($D1240,INDIRECT($C1240),0)+MATCH($C1240,FIPs_codes!$G$1:$G$3296,0)-1),COLUMN(FIPs_codes!C1238)))))</f>
        <v>6</v>
      </c>
      <c r="G1240" s="31" t="s">
        <v>17136</v>
      </c>
      <c r="H1240" s="31" t="s">
        <v>217</v>
      </c>
      <c r="I1240" s="35" t="s">
        <v>17137</v>
      </c>
      <c r="J1240" s="37" t="s">
        <v>1176</v>
      </c>
      <c r="K1240" s="31" t="s">
        <v>129</v>
      </c>
      <c r="L1240" s="31" t="s">
        <v>17138</v>
      </c>
      <c r="M1240" s="31" t="s">
        <v>57</v>
      </c>
      <c r="N1240" s="39" t="s">
        <v>17139</v>
      </c>
      <c r="O1240" s="39">
        <v>1954</v>
      </c>
      <c r="P1240" s="39">
        <v>9932</v>
      </c>
      <c r="Q1240" s="31">
        <v>133</v>
      </c>
      <c r="R1240" s="31" t="s">
        <v>60</v>
      </c>
      <c r="S1240" s="41" t="s">
        <v>60</v>
      </c>
      <c r="T1240" s="29" t="s">
        <v>17108</v>
      </c>
      <c r="U1240" s="31" t="s">
        <v>62</v>
      </c>
      <c r="V1240" s="39" t="s">
        <v>17109</v>
      </c>
      <c r="W1240" s="43" t="s">
        <v>1048</v>
      </c>
      <c r="X1240" s="43" t="s">
        <v>65</v>
      </c>
      <c r="Y1240" s="43">
        <v>41828</v>
      </c>
      <c r="Z1240" s="31">
        <v>69</v>
      </c>
      <c r="AA1240" s="31">
        <v>297</v>
      </c>
      <c r="AB1240" s="31" t="s">
        <v>66</v>
      </c>
      <c r="AC1240" s="31">
        <v>165312.26999999999</v>
      </c>
      <c r="AD1240" s="31" t="s">
        <v>17029</v>
      </c>
      <c r="AE1240" s="39">
        <v>20</v>
      </c>
      <c r="AF1240" s="39" t="s">
        <v>68</v>
      </c>
      <c r="AG1240" s="31" t="s">
        <v>229</v>
      </c>
      <c r="AH1240" s="31"/>
      <c r="AI1240" s="31">
        <v>221.79</v>
      </c>
      <c r="AJ1240" s="31">
        <v>237.9</v>
      </c>
      <c r="AK1240" s="39">
        <v>7.83</v>
      </c>
      <c r="AL1240" s="26">
        <f t="shared" si="54"/>
        <v>6.7717528373266139E-2</v>
      </c>
      <c r="AM1240" s="37" t="s">
        <v>230</v>
      </c>
      <c r="AN1240" s="31" t="s">
        <v>16971</v>
      </c>
      <c r="AO1240" s="31" t="s">
        <v>17101</v>
      </c>
      <c r="AP1240" s="63" t="s">
        <v>16972</v>
      </c>
      <c r="AQ1240" s="27" t="str">
        <f t="shared" si="52"/>
        <v>Record Complete</v>
      </c>
      <c r="AR1240" s="35" t="s">
        <v>17115</v>
      </c>
      <c r="AS1240" s="5" t="str">
        <f t="shared" si="53"/>
        <v/>
      </c>
      <c r="AT1240" t="s">
        <v>17200</v>
      </c>
    </row>
    <row r="1241" spans="1:46" ht="15.75" thickBot="1" x14ac:dyDescent="0.3">
      <c r="A1241" s="30" t="s">
        <v>17135</v>
      </c>
      <c r="B1241" s="32">
        <v>1205</v>
      </c>
      <c r="C1241" s="32" t="s">
        <v>213</v>
      </c>
      <c r="D1241" s="32" t="s">
        <v>310</v>
      </c>
      <c r="E1241" s="51" t="str">
        <f ca="1">IF(ISERROR(INDIRECT(CONCATENATE("FIPs_codes!",ADDRESS((MATCH($D1241,INDIRECT($C1241),0)+MATCH($C1241,FIPs_codes!$G$1:$G$3296,0)-1),COLUMN(FIPs_codes!A1239))))),"",INDIRECT(CONCATENATE("FIPs_codes!",ADDRESS((MATCH($D1241,INDIRECT($C1241),0)+MATCH($C1241,FIPs_codes!$G$1:$G$3296,0)-1),COLUMN(FIPs_codes!A1239)))))</f>
        <v>40093</v>
      </c>
      <c r="F1241" s="51">
        <f ca="1">IF(ISERROR(INDIRECT(CONCATENATE("FIPs_codes!",ADDRESS((MATCH($D1241,INDIRECT($C1241),0)+MATCH($C1241,FIPs_codes!$G$1:$G$3296,0)-1),COLUMN(FIPs_codes!C1239))))),"",INDIRECT(CONCATENATE("FIPs_codes!",ADDRESS((MATCH($D1241,INDIRECT($C1241),0)+MATCH($C1241,FIPs_codes!$G$1:$G$3296,0)-1),COLUMN(FIPs_codes!C1239)))))</f>
        <v>6</v>
      </c>
      <c r="G1241" s="32" t="s">
        <v>17136</v>
      </c>
      <c r="H1241" s="32" t="s">
        <v>217</v>
      </c>
      <c r="I1241" s="36" t="s">
        <v>17137</v>
      </c>
      <c r="J1241" s="38" t="s">
        <v>1176</v>
      </c>
      <c r="K1241" s="32" t="s">
        <v>129</v>
      </c>
      <c r="L1241" s="32" t="s">
        <v>17132</v>
      </c>
      <c r="M1241" s="32" t="s">
        <v>57</v>
      </c>
      <c r="N1241" s="40" t="s">
        <v>17140</v>
      </c>
      <c r="O1241" s="40">
        <v>1958</v>
      </c>
      <c r="P1241" s="40">
        <v>9933</v>
      </c>
      <c r="Q1241" s="32">
        <v>278</v>
      </c>
      <c r="R1241" s="32" t="s">
        <v>60</v>
      </c>
      <c r="S1241" s="42" t="s">
        <v>60</v>
      </c>
      <c r="T1241" s="30" t="s">
        <v>17108</v>
      </c>
      <c r="U1241" s="32" t="s">
        <v>62</v>
      </c>
      <c r="V1241" s="40" t="s">
        <v>17109</v>
      </c>
      <c r="W1241" s="44" t="s">
        <v>1048</v>
      </c>
      <c r="X1241" s="44" t="s">
        <v>65</v>
      </c>
      <c r="Y1241" s="44">
        <v>41829</v>
      </c>
      <c r="Z1241" s="32">
        <v>43</v>
      </c>
      <c r="AA1241" s="32">
        <v>292</v>
      </c>
      <c r="AB1241" s="32" t="s">
        <v>66</v>
      </c>
      <c r="AC1241" s="32">
        <v>197845.58</v>
      </c>
      <c r="AD1241" s="32" t="s">
        <v>17029</v>
      </c>
      <c r="AE1241" s="40">
        <v>20</v>
      </c>
      <c r="AF1241" s="40" t="s">
        <v>68</v>
      </c>
      <c r="AG1241" s="32" t="s">
        <v>229</v>
      </c>
      <c r="AH1241" s="32"/>
      <c r="AI1241" s="32">
        <v>215.38</v>
      </c>
      <c r="AJ1241" s="32">
        <v>228.85</v>
      </c>
      <c r="AK1241" s="40">
        <v>8.85</v>
      </c>
      <c r="AL1241" s="150">
        <f t="shared" si="54"/>
        <v>5.8859514966135021E-2</v>
      </c>
      <c r="AM1241" s="38" t="s">
        <v>230</v>
      </c>
      <c r="AN1241" s="32" t="s">
        <v>16971</v>
      </c>
      <c r="AO1241" s="32" t="s">
        <v>17101</v>
      </c>
      <c r="AP1241" s="46" t="s">
        <v>16972</v>
      </c>
      <c r="AQ1241" s="27" t="str">
        <f t="shared" si="52"/>
        <v>Record Complete</v>
      </c>
      <c r="AR1241" s="36" t="s">
        <v>17141</v>
      </c>
      <c r="AS1241" s="5" t="str">
        <f t="shared" si="53"/>
        <v/>
      </c>
      <c r="AT1241" t="s">
        <v>17200</v>
      </c>
    </row>
    <row r="1242" spans="1:46" ht="15.75" thickBot="1" x14ac:dyDescent="0.3">
      <c r="A1242" s="29" t="s">
        <v>17135</v>
      </c>
      <c r="B1242" s="31">
        <v>1205</v>
      </c>
      <c r="C1242" s="31" t="s">
        <v>213</v>
      </c>
      <c r="D1242" s="31" t="s">
        <v>310</v>
      </c>
      <c r="E1242" s="51" t="str">
        <f ca="1">IF(ISERROR(INDIRECT(CONCATENATE("FIPs_codes!",ADDRESS((MATCH($D1242,INDIRECT($C1242),0)+MATCH($C1242,FIPs_codes!$G$1:$G$3296,0)-1),COLUMN(FIPs_codes!A1240))))),"",INDIRECT(CONCATENATE("FIPs_codes!",ADDRESS((MATCH($D1242,INDIRECT($C1242),0)+MATCH($C1242,FIPs_codes!$G$1:$G$3296,0)-1),COLUMN(FIPs_codes!A1240)))))</f>
        <v>40093</v>
      </c>
      <c r="F1242" s="51">
        <f ca="1">IF(ISERROR(INDIRECT(CONCATENATE("FIPs_codes!",ADDRESS((MATCH($D1242,INDIRECT($C1242),0)+MATCH($C1242,FIPs_codes!$G$1:$G$3296,0)-1),COLUMN(FIPs_codes!C1240))))),"",INDIRECT(CONCATENATE("FIPs_codes!",ADDRESS((MATCH($D1242,INDIRECT($C1242),0)+MATCH($C1242,FIPs_codes!$G$1:$G$3296,0)-1),COLUMN(FIPs_codes!C1240)))))</f>
        <v>6</v>
      </c>
      <c r="G1242" s="31" t="s">
        <v>17136</v>
      </c>
      <c r="H1242" s="31" t="s">
        <v>217</v>
      </c>
      <c r="I1242" s="35" t="s">
        <v>17137</v>
      </c>
      <c r="J1242" s="37" t="s">
        <v>1176</v>
      </c>
      <c r="K1242" s="31" t="s">
        <v>129</v>
      </c>
      <c r="L1242" s="31" t="s">
        <v>17132</v>
      </c>
      <c r="M1242" s="31" t="s">
        <v>57</v>
      </c>
      <c r="N1242" s="39" t="s">
        <v>17140</v>
      </c>
      <c r="O1242" s="39">
        <v>1958</v>
      </c>
      <c r="P1242" s="39">
        <v>9933</v>
      </c>
      <c r="Q1242" s="31">
        <v>278</v>
      </c>
      <c r="R1242" s="31" t="s">
        <v>60</v>
      </c>
      <c r="S1242" s="41" t="s">
        <v>60</v>
      </c>
      <c r="T1242" s="29" t="s">
        <v>17108</v>
      </c>
      <c r="U1242" s="31" t="s">
        <v>62</v>
      </c>
      <c r="V1242" s="39" t="s">
        <v>17109</v>
      </c>
      <c r="W1242" s="43" t="s">
        <v>1048</v>
      </c>
      <c r="X1242" s="43" t="s">
        <v>65</v>
      </c>
      <c r="Y1242" s="43">
        <v>41829</v>
      </c>
      <c r="Z1242" s="31">
        <v>43</v>
      </c>
      <c r="AA1242" s="31">
        <v>292</v>
      </c>
      <c r="AB1242" s="31" t="s">
        <v>66</v>
      </c>
      <c r="AC1242" s="31">
        <v>197845.58</v>
      </c>
      <c r="AD1242" s="31" t="s">
        <v>17029</v>
      </c>
      <c r="AE1242" s="39">
        <v>20</v>
      </c>
      <c r="AF1242" s="39" t="s">
        <v>68</v>
      </c>
      <c r="AG1242" s="31" t="s">
        <v>229</v>
      </c>
      <c r="AH1242" s="31"/>
      <c r="AI1242" s="31">
        <v>222.97</v>
      </c>
      <c r="AJ1242" s="31">
        <v>237.25</v>
      </c>
      <c r="AK1242" s="39">
        <v>8.6300000000000008</v>
      </c>
      <c r="AL1242" s="26">
        <f t="shared" si="54"/>
        <v>6.0189673340358275E-2</v>
      </c>
      <c r="AM1242" s="37" t="s">
        <v>230</v>
      </c>
      <c r="AN1242" s="31" t="s">
        <v>16971</v>
      </c>
      <c r="AO1242" s="31" t="s">
        <v>17101</v>
      </c>
      <c r="AP1242" s="63" t="s">
        <v>16972</v>
      </c>
      <c r="AQ1242" s="27" t="str">
        <f t="shared" si="52"/>
        <v>Record Complete</v>
      </c>
      <c r="AR1242" s="35" t="s">
        <v>17141</v>
      </c>
      <c r="AS1242" s="5" t="str">
        <f t="shared" si="53"/>
        <v/>
      </c>
      <c r="AT1242" t="s">
        <v>17200</v>
      </c>
    </row>
    <row r="1243" spans="1:46" ht="15.75" thickBot="1" x14ac:dyDescent="0.3">
      <c r="A1243" s="30" t="s">
        <v>17135</v>
      </c>
      <c r="B1243" s="32">
        <v>1205</v>
      </c>
      <c r="C1243" s="32" t="s">
        <v>213</v>
      </c>
      <c r="D1243" s="32" t="s">
        <v>310</v>
      </c>
      <c r="E1243" s="51" t="str">
        <f ca="1">IF(ISERROR(INDIRECT(CONCATENATE("FIPs_codes!",ADDRESS((MATCH($D1243,INDIRECT($C1243),0)+MATCH($C1243,FIPs_codes!$G$1:$G$3296,0)-1),COLUMN(FIPs_codes!A1241))))),"",INDIRECT(CONCATENATE("FIPs_codes!",ADDRESS((MATCH($D1243,INDIRECT($C1243),0)+MATCH($C1243,FIPs_codes!$G$1:$G$3296,0)-1),COLUMN(FIPs_codes!A1241)))))</f>
        <v>40093</v>
      </c>
      <c r="F1243" s="51">
        <f ca="1">IF(ISERROR(INDIRECT(CONCATENATE("FIPs_codes!",ADDRESS((MATCH($D1243,INDIRECT($C1243),0)+MATCH($C1243,FIPs_codes!$G$1:$G$3296,0)-1),COLUMN(FIPs_codes!C1241))))),"",INDIRECT(CONCATENATE("FIPs_codes!",ADDRESS((MATCH($D1243,INDIRECT($C1243),0)+MATCH($C1243,FIPs_codes!$G$1:$G$3296,0)-1),COLUMN(FIPs_codes!C1241)))))</f>
        <v>6</v>
      </c>
      <c r="G1243" s="32" t="s">
        <v>17136</v>
      </c>
      <c r="H1243" s="32" t="s">
        <v>217</v>
      </c>
      <c r="I1243" s="36" t="s">
        <v>17137</v>
      </c>
      <c r="J1243" s="38" t="s">
        <v>1176</v>
      </c>
      <c r="K1243" s="32" t="s">
        <v>129</v>
      </c>
      <c r="L1243" s="32" t="s">
        <v>17132</v>
      </c>
      <c r="M1243" s="32" t="s">
        <v>57</v>
      </c>
      <c r="N1243" s="40" t="s">
        <v>17140</v>
      </c>
      <c r="O1243" s="40">
        <v>1958</v>
      </c>
      <c r="P1243" s="40">
        <v>9933</v>
      </c>
      <c r="Q1243" s="32">
        <v>278</v>
      </c>
      <c r="R1243" s="32" t="s">
        <v>60</v>
      </c>
      <c r="S1243" s="42" t="s">
        <v>60</v>
      </c>
      <c r="T1243" s="30" t="s">
        <v>17108</v>
      </c>
      <c r="U1243" s="32" t="s">
        <v>62</v>
      </c>
      <c r="V1243" s="40" t="s">
        <v>17109</v>
      </c>
      <c r="W1243" s="44" t="s">
        <v>1048</v>
      </c>
      <c r="X1243" s="44" t="s">
        <v>65</v>
      </c>
      <c r="Y1243" s="44">
        <v>41829</v>
      </c>
      <c r="Z1243" s="32">
        <v>43</v>
      </c>
      <c r="AA1243" s="32">
        <v>292</v>
      </c>
      <c r="AB1243" s="32" t="s">
        <v>66</v>
      </c>
      <c r="AC1243" s="32">
        <v>197845.58</v>
      </c>
      <c r="AD1243" s="32" t="s">
        <v>17029</v>
      </c>
      <c r="AE1243" s="40">
        <v>20</v>
      </c>
      <c r="AF1243" s="40" t="s">
        <v>68</v>
      </c>
      <c r="AG1243" s="32" t="s">
        <v>229</v>
      </c>
      <c r="AH1243" s="32"/>
      <c r="AI1243" s="32">
        <v>230.22</v>
      </c>
      <c r="AJ1243" s="32">
        <v>246.82</v>
      </c>
      <c r="AK1243" s="40">
        <v>8.16</v>
      </c>
      <c r="AL1243" s="26">
        <f t="shared" si="54"/>
        <v>6.725548983064579E-2</v>
      </c>
      <c r="AM1243" s="38" t="s">
        <v>230</v>
      </c>
      <c r="AN1243" s="32" t="s">
        <v>16971</v>
      </c>
      <c r="AO1243" s="32" t="s">
        <v>17101</v>
      </c>
      <c r="AP1243" s="46" t="s">
        <v>16972</v>
      </c>
      <c r="AQ1243" s="27" t="str">
        <f t="shared" si="52"/>
        <v>Record Complete</v>
      </c>
      <c r="AR1243" s="36" t="s">
        <v>17141</v>
      </c>
      <c r="AS1243" s="5" t="str">
        <f t="shared" si="53"/>
        <v/>
      </c>
      <c r="AT1243" t="s">
        <v>17200</v>
      </c>
    </row>
    <row r="1244" spans="1:46" ht="15.75" thickBot="1" x14ac:dyDescent="0.3">
      <c r="A1244" s="29" t="s">
        <v>17135</v>
      </c>
      <c r="B1244" s="31">
        <v>1205</v>
      </c>
      <c r="C1244" s="31" t="s">
        <v>213</v>
      </c>
      <c r="D1244" s="31" t="s">
        <v>310</v>
      </c>
      <c r="E1244" s="51" t="str">
        <f ca="1">IF(ISERROR(INDIRECT(CONCATENATE("FIPs_codes!",ADDRESS((MATCH($D1244,INDIRECT($C1244),0)+MATCH($C1244,FIPs_codes!$G$1:$G$3296,0)-1),COLUMN(FIPs_codes!A1242))))),"",INDIRECT(CONCATENATE("FIPs_codes!",ADDRESS((MATCH($D1244,INDIRECT($C1244),0)+MATCH($C1244,FIPs_codes!$G$1:$G$3296,0)-1),COLUMN(FIPs_codes!A1242)))))</f>
        <v>40093</v>
      </c>
      <c r="F1244" s="51">
        <f ca="1">IF(ISERROR(INDIRECT(CONCATENATE("FIPs_codes!",ADDRESS((MATCH($D1244,INDIRECT($C1244),0)+MATCH($C1244,FIPs_codes!$G$1:$G$3296,0)-1),COLUMN(FIPs_codes!C1242))))),"",INDIRECT(CONCATENATE("FIPs_codes!",ADDRESS((MATCH($D1244,INDIRECT($C1244),0)+MATCH($C1244,FIPs_codes!$G$1:$G$3296,0)-1),COLUMN(FIPs_codes!C1242)))))</f>
        <v>6</v>
      </c>
      <c r="G1244" s="31" t="s">
        <v>17136</v>
      </c>
      <c r="H1244" s="31" t="s">
        <v>217</v>
      </c>
      <c r="I1244" s="35" t="s">
        <v>17137</v>
      </c>
      <c r="J1244" s="37" t="s">
        <v>1176</v>
      </c>
      <c r="K1244" s="31" t="s">
        <v>129</v>
      </c>
      <c r="L1244" s="31" t="s">
        <v>17132</v>
      </c>
      <c r="M1244" s="31" t="s">
        <v>57</v>
      </c>
      <c r="N1244" s="39" t="s">
        <v>17140</v>
      </c>
      <c r="O1244" s="39">
        <v>1958</v>
      </c>
      <c r="P1244" s="39">
        <v>9933</v>
      </c>
      <c r="Q1244" s="31">
        <v>278</v>
      </c>
      <c r="R1244" s="31" t="s">
        <v>60</v>
      </c>
      <c r="S1244" s="41" t="s">
        <v>60</v>
      </c>
      <c r="T1244" s="29" t="s">
        <v>17108</v>
      </c>
      <c r="U1244" s="31" t="s">
        <v>62</v>
      </c>
      <c r="V1244" s="39" t="s">
        <v>17109</v>
      </c>
      <c r="W1244" s="43" t="s">
        <v>1048</v>
      </c>
      <c r="X1244" s="43" t="s">
        <v>65</v>
      </c>
      <c r="Y1244" s="43">
        <v>41829</v>
      </c>
      <c r="Z1244" s="31">
        <v>43</v>
      </c>
      <c r="AA1244" s="31">
        <v>292</v>
      </c>
      <c r="AB1244" s="31" t="s">
        <v>66</v>
      </c>
      <c r="AC1244" s="31">
        <v>197845.58</v>
      </c>
      <c r="AD1244" s="31" t="s">
        <v>17029</v>
      </c>
      <c r="AE1244" s="39">
        <v>20</v>
      </c>
      <c r="AF1244" s="39" t="s">
        <v>68</v>
      </c>
      <c r="AG1244" s="31" t="s">
        <v>229</v>
      </c>
      <c r="AH1244" s="31"/>
      <c r="AI1244" s="31">
        <v>239.29</v>
      </c>
      <c r="AJ1244" s="31">
        <v>256.27999999999997</v>
      </c>
      <c r="AK1244" s="39">
        <v>8.06</v>
      </c>
      <c r="AL1244" s="26">
        <f t="shared" si="54"/>
        <v>6.6294677696269635E-2</v>
      </c>
      <c r="AM1244" s="37" t="s">
        <v>230</v>
      </c>
      <c r="AN1244" s="31" t="s">
        <v>16971</v>
      </c>
      <c r="AO1244" s="31" t="s">
        <v>17101</v>
      </c>
      <c r="AP1244" s="63" t="s">
        <v>16972</v>
      </c>
      <c r="AQ1244" s="27" t="str">
        <f t="shared" si="52"/>
        <v>Record Complete</v>
      </c>
      <c r="AR1244" s="35" t="s">
        <v>17141</v>
      </c>
      <c r="AS1244" s="5" t="str">
        <f t="shared" si="53"/>
        <v/>
      </c>
      <c r="AT1244" t="s">
        <v>17200</v>
      </c>
    </row>
    <row r="1245" spans="1:46" ht="15.75" thickBot="1" x14ac:dyDescent="0.3">
      <c r="A1245" s="47" t="s">
        <v>17135</v>
      </c>
      <c r="B1245" s="49">
        <v>1205</v>
      </c>
      <c r="C1245" s="49" t="s">
        <v>213</v>
      </c>
      <c r="D1245" s="49" t="s">
        <v>310</v>
      </c>
      <c r="E1245" s="51" t="str">
        <f ca="1">IF(ISERROR(INDIRECT(CONCATENATE("FIPs_codes!",ADDRESS((MATCH($D1245,INDIRECT($C1245),0)+MATCH($C1245,FIPs_codes!$G$1:$G$3296,0)-1),COLUMN(FIPs_codes!A1243))))),"",INDIRECT(CONCATENATE("FIPs_codes!",ADDRESS((MATCH($D1245,INDIRECT($C1245),0)+MATCH($C1245,FIPs_codes!$G$1:$G$3296,0)-1),COLUMN(FIPs_codes!A1243)))))</f>
        <v>40093</v>
      </c>
      <c r="F1245" s="51">
        <f ca="1">IF(ISERROR(INDIRECT(CONCATENATE("FIPs_codes!",ADDRESS((MATCH($D1245,INDIRECT($C1245),0)+MATCH($C1245,FIPs_codes!$G$1:$G$3296,0)-1),COLUMN(FIPs_codes!C1243))))),"",INDIRECT(CONCATENATE("FIPs_codes!",ADDRESS((MATCH($D1245,INDIRECT($C1245),0)+MATCH($C1245,FIPs_codes!$G$1:$G$3296,0)-1),COLUMN(FIPs_codes!C1243)))))</f>
        <v>6</v>
      </c>
      <c r="G1245" s="49" t="s">
        <v>17136</v>
      </c>
      <c r="H1245" s="49" t="s">
        <v>217</v>
      </c>
      <c r="I1245" s="53" t="s">
        <v>17137</v>
      </c>
      <c r="J1245" s="55" t="s">
        <v>1176</v>
      </c>
      <c r="K1245" s="49" t="s">
        <v>129</v>
      </c>
      <c r="L1245" s="49" t="s">
        <v>17132</v>
      </c>
      <c r="M1245" s="49" t="s">
        <v>57</v>
      </c>
      <c r="N1245" s="57" t="s">
        <v>17140</v>
      </c>
      <c r="O1245" s="57">
        <v>1958</v>
      </c>
      <c r="P1245" s="57">
        <v>9933</v>
      </c>
      <c r="Q1245" s="49">
        <v>278</v>
      </c>
      <c r="R1245" s="49" t="s">
        <v>60</v>
      </c>
      <c r="S1245" s="59" t="s">
        <v>60</v>
      </c>
      <c r="T1245" s="47" t="s">
        <v>17108</v>
      </c>
      <c r="U1245" s="49" t="s">
        <v>62</v>
      </c>
      <c r="V1245" s="57" t="s">
        <v>17109</v>
      </c>
      <c r="W1245" s="61" t="s">
        <v>1048</v>
      </c>
      <c r="X1245" s="61" t="s">
        <v>65</v>
      </c>
      <c r="Y1245" s="61">
        <v>41829</v>
      </c>
      <c r="Z1245" s="49">
        <v>43</v>
      </c>
      <c r="AA1245" s="49">
        <v>292</v>
      </c>
      <c r="AB1245" s="49" t="s">
        <v>66</v>
      </c>
      <c r="AC1245" s="49">
        <v>197845.58</v>
      </c>
      <c r="AD1245" s="49" t="s">
        <v>17029</v>
      </c>
      <c r="AE1245" s="57">
        <v>20</v>
      </c>
      <c r="AF1245" s="57" t="s">
        <v>68</v>
      </c>
      <c r="AG1245" s="49" t="s">
        <v>229</v>
      </c>
      <c r="AH1245" s="49"/>
      <c r="AI1245" s="49">
        <v>239.78</v>
      </c>
      <c r="AJ1245" s="49">
        <v>257.94</v>
      </c>
      <c r="AK1245" s="57">
        <v>8.0500000000000007</v>
      </c>
      <c r="AL1245" s="26">
        <f t="shared" si="54"/>
        <v>7.0403969915484213E-2</v>
      </c>
      <c r="AM1245" s="55" t="s">
        <v>230</v>
      </c>
      <c r="AN1245" s="49" t="s">
        <v>16971</v>
      </c>
      <c r="AO1245" s="49" t="s">
        <v>17101</v>
      </c>
      <c r="AP1245" s="63" t="s">
        <v>16972</v>
      </c>
      <c r="AQ1245" s="27" t="str">
        <f t="shared" si="52"/>
        <v>Record Complete</v>
      </c>
      <c r="AR1245" s="53" t="s">
        <v>17141</v>
      </c>
      <c r="AS1245" s="5" t="str">
        <f t="shared" si="53"/>
        <v/>
      </c>
      <c r="AT1245" t="s">
        <v>17200</v>
      </c>
    </row>
    <row r="1246" spans="1:46" ht="15.75" thickBot="1" x14ac:dyDescent="0.3">
      <c r="A1246" s="29" t="s">
        <v>17135</v>
      </c>
      <c r="B1246" s="31">
        <v>1205</v>
      </c>
      <c r="C1246" s="31" t="s">
        <v>213</v>
      </c>
      <c r="D1246" s="31" t="s">
        <v>310</v>
      </c>
      <c r="E1246" s="51" t="str">
        <f ca="1">IF(ISERROR(INDIRECT(CONCATENATE("FIPs_codes!",ADDRESS((MATCH($D1246,INDIRECT($C1246),0)+MATCH($C1246,FIPs_codes!$G$1:$G$3296,0)-1),COLUMN(FIPs_codes!A1244))))),"",INDIRECT(CONCATENATE("FIPs_codes!",ADDRESS((MATCH($D1246,INDIRECT($C1246),0)+MATCH($C1246,FIPs_codes!$G$1:$G$3296,0)-1),COLUMN(FIPs_codes!A1244)))))</f>
        <v>40093</v>
      </c>
      <c r="F1246" s="51">
        <f ca="1">IF(ISERROR(INDIRECT(CONCATENATE("FIPs_codes!",ADDRESS((MATCH($D1246,INDIRECT($C1246),0)+MATCH($C1246,FIPs_codes!$G$1:$G$3296,0)-1),COLUMN(FIPs_codes!C1244))))),"",INDIRECT(CONCATENATE("FIPs_codes!",ADDRESS((MATCH($D1246,INDIRECT($C1246),0)+MATCH($C1246,FIPs_codes!$G$1:$G$3296,0)-1),COLUMN(FIPs_codes!C1244)))))</f>
        <v>6</v>
      </c>
      <c r="G1246" s="31" t="s">
        <v>17136</v>
      </c>
      <c r="H1246" s="31" t="s">
        <v>217</v>
      </c>
      <c r="I1246" s="35" t="s">
        <v>17137</v>
      </c>
      <c r="J1246" s="37" t="s">
        <v>1176</v>
      </c>
      <c r="K1246" s="31" t="s">
        <v>129</v>
      </c>
      <c r="L1246" s="31" t="s">
        <v>17132</v>
      </c>
      <c r="M1246" s="31" t="s">
        <v>57</v>
      </c>
      <c r="N1246" s="39" t="s">
        <v>17140</v>
      </c>
      <c r="O1246" s="39">
        <v>1958</v>
      </c>
      <c r="P1246" s="39">
        <v>9933</v>
      </c>
      <c r="Q1246" s="31">
        <v>278</v>
      </c>
      <c r="R1246" s="31" t="s">
        <v>60</v>
      </c>
      <c r="S1246" s="41" t="s">
        <v>60</v>
      </c>
      <c r="T1246" s="29" t="s">
        <v>17108</v>
      </c>
      <c r="U1246" s="31" t="s">
        <v>62</v>
      </c>
      <c r="V1246" s="39" t="s">
        <v>17109</v>
      </c>
      <c r="W1246" s="43" t="s">
        <v>1048</v>
      </c>
      <c r="X1246" s="43" t="s">
        <v>65</v>
      </c>
      <c r="Y1246" s="43">
        <v>41829</v>
      </c>
      <c r="Z1246" s="31">
        <v>43</v>
      </c>
      <c r="AA1246" s="31">
        <v>292</v>
      </c>
      <c r="AB1246" s="31" t="s">
        <v>66</v>
      </c>
      <c r="AC1246" s="31">
        <v>197845.58</v>
      </c>
      <c r="AD1246" s="31" t="s">
        <v>17029</v>
      </c>
      <c r="AE1246" s="39">
        <v>20</v>
      </c>
      <c r="AF1246" s="39" t="s">
        <v>68</v>
      </c>
      <c r="AG1246" s="31" t="s">
        <v>229</v>
      </c>
      <c r="AH1246" s="31"/>
      <c r="AI1246" s="31">
        <v>242.73</v>
      </c>
      <c r="AJ1246" s="31">
        <v>259.81</v>
      </c>
      <c r="AK1246" s="39">
        <v>8.09</v>
      </c>
      <c r="AL1246" s="26">
        <f t="shared" si="54"/>
        <v>6.5740348716369704E-2</v>
      </c>
      <c r="AM1246" s="37" t="s">
        <v>230</v>
      </c>
      <c r="AN1246" s="31" t="s">
        <v>16971</v>
      </c>
      <c r="AO1246" s="31" t="s">
        <v>17101</v>
      </c>
      <c r="AP1246" s="63" t="s">
        <v>16972</v>
      </c>
      <c r="AQ1246" s="27" t="str">
        <f t="shared" si="52"/>
        <v>Record Complete</v>
      </c>
      <c r="AR1246" s="35" t="s">
        <v>17141</v>
      </c>
      <c r="AS1246" s="5" t="str">
        <f t="shared" si="53"/>
        <v/>
      </c>
      <c r="AT1246" t="s">
        <v>17200</v>
      </c>
    </row>
    <row r="1247" spans="1:46" ht="15.75" thickBot="1" x14ac:dyDescent="0.3">
      <c r="A1247" s="30" t="s">
        <v>17135</v>
      </c>
      <c r="B1247" s="32">
        <v>1205</v>
      </c>
      <c r="C1247" s="32" t="s">
        <v>213</v>
      </c>
      <c r="D1247" s="32" t="s">
        <v>310</v>
      </c>
      <c r="E1247" s="51" t="str">
        <f ca="1">IF(ISERROR(INDIRECT(CONCATENATE("FIPs_codes!",ADDRESS((MATCH($D1247,INDIRECT($C1247),0)+MATCH($C1247,FIPs_codes!$G$1:$G$3296,0)-1),COLUMN(FIPs_codes!A1245))))),"",INDIRECT(CONCATENATE("FIPs_codes!",ADDRESS((MATCH($D1247,INDIRECT($C1247),0)+MATCH($C1247,FIPs_codes!$G$1:$G$3296,0)-1),COLUMN(FIPs_codes!A1245)))))</f>
        <v>40093</v>
      </c>
      <c r="F1247" s="51">
        <f ca="1">IF(ISERROR(INDIRECT(CONCATENATE("FIPs_codes!",ADDRESS((MATCH($D1247,INDIRECT($C1247),0)+MATCH($C1247,FIPs_codes!$G$1:$G$3296,0)-1),COLUMN(FIPs_codes!C1245))))),"",INDIRECT(CONCATENATE("FIPs_codes!",ADDRESS((MATCH($D1247,INDIRECT($C1247),0)+MATCH($C1247,FIPs_codes!$G$1:$G$3296,0)-1),COLUMN(FIPs_codes!C1245)))))</f>
        <v>6</v>
      </c>
      <c r="G1247" s="32" t="s">
        <v>17136</v>
      </c>
      <c r="H1247" s="32" t="s">
        <v>217</v>
      </c>
      <c r="I1247" s="36" t="s">
        <v>17137</v>
      </c>
      <c r="J1247" s="38" t="s">
        <v>1176</v>
      </c>
      <c r="K1247" s="32" t="s">
        <v>129</v>
      </c>
      <c r="L1247" s="32" t="s">
        <v>17132</v>
      </c>
      <c r="M1247" s="32" t="s">
        <v>57</v>
      </c>
      <c r="N1247" s="40" t="s">
        <v>17140</v>
      </c>
      <c r="O1247" s="40">
        <v>1958</v>
      </c>
      <c r="P1247" s="40">
        <v>9933</v>
      </c>
      <c r="Q1247" s="32">
        <v>278</v>
      </c>
      <c r="R1247" s="32" t="s">
        <v>60</v>
      </c>
      <c r="S1247" s="42" t="s">
        <v>60</v>
      </c>
      <c r="T1247" s="30" t="s">
        <v>17108</v>
      </c>
      <c r="U1247" s="32" t="s">
        <v>62</v>
      </c>
      <c r="V1247" s="40" t="s">
        <v>17109</v>
      </c>
      <c r="W1247" s="44" t="s">
        <v>1048</v>
      </c>
      <c r="X1247" s="44" t="s">
        <v>65</v>
      </c>
      <c r="Y1247" s="44">
        <v>41829</v>
      </c>
      <c r="Z1247" s="32">
        <v>43</v>
      </c>
      <c r="AA1247" s="32">
        <v>292</v>
      </c>
      <c r="AB1247" s="32" t="s">
        <v>66</v>
      </c>
      <c r="AC1247" s="32">
        <v>197845.58</v>
      </c>
      <c r="AD1247" s="32" t="s">
        <v>17029</v>
      </c>
      <c r="AE1247" s="40">
        <v>20</v>
      </c>
      <c r="AF1247" s="40" t="s">
        <v>68</v>
      </c>
      <c r="AG1247" s="32" t="s">
        <v>229</v>
      </c>
      <c r="AH1247" s="32"/>
      <c r="AI1247" s="32">
        <v>241.85</v>
      </c>
      <c r="AJ1247" s="32">
        <v>260.54000000000002</v>
      </c>
      <c r="AK1247" s="40">
        <v>8.19</v>
      </c>
      <c r="AL1247" s="26">
        <f t="shared" si="54"/>
        <v>7.1735626007522937E-2</v>
      </c>
      <c r="AM1247" s="38" t="s">
        <v>230</v>
      </c>
      <c r="AN1247" s="32" t="s">
        <v>16971</v>
      </c>
      <c r="AO1247" s="32" t="s">
        <v>17101</v>
      </c>
      <c r="AP1247" s="46" t="s">
        <v>16972</v>
      </c>
      <c r="AQ1247" s="27" t="str">
        <f t="shared" si="52"/>
        <v>Record Complete</v>
      </c>
      <c r="AR1247" s="36" t="s">
        <v>17141</v>
      </c>
      <c r="AS1247" s="5" t="str">
        <f t="shared" si="53"/>
        <v/>
      </c>
      <c r="AT1247" t="s">
        <v>17200</v>
      </c>
    </row>
    <row r="1248" spans="1:46" ht="15.75" thickBot="1" x14ac:dyDescent="0.3">
      <c r="A1248" s="48" t="s">
        <v>17135</v>
      </c>
      <c r="B1248" s="50">
        <v>1205</v>
      </c>
      <c r="C1248" s="50" t="s">
        <v>213</v>
      </c>
      <c r="D1248" s="50" t="s">
        <v>310</v>
      </c>
      <c r="E1248" s="51" t="str">
        <f ca="1">IF(ISERROR(INDIRECT(CONCATENATE("FIPs_codes!",ADDRESS((MATCH($D1248,INDIRECT($C1248),0)+MATCH($C1248,FIPs_codes!$G$1:$G$3296,0)-1),COLUMN(FIPs_codes!A1246))))),"",INDIRECT(CONCATENATE("FIPs_codes!",ADDRESS((MATCH($D1248,INDIRECT($C1248),0)+MATCH($C1248,FIPs_codes!$G$1:$G$3296,0)-1),COLUMN(FIPs_codes!A1246)))))</f>
        <v>40093</v>
      </c>
      <c r="F1248" s="51">
        <f ca="1">IF(ISERROR(INDIRECT(CONCATENATE("FIPs_codes!",ADDRESS((MATCH($D1248,INDIRECT($C1248),0)+MATCH($C1248,FIPs_codes!$G$1:$G$3296,0)-1),COLUMN(FIPs_codes!C1246))))),"",INDIRECT(CONCATENATE("FIPs_codes!",ADDRESS((MATCH($D1248,INDIRECT($C1248),0)+MATCH($C1248,FIPs_codes!$G$1:$G$3296,0)-1),COLUMN(FIPs_codes!C1246)))))</f>
        <v>6</v>
      </c>
      <c r="G1248" s="50" t="s">
        <v>17136</v>
      </c>
      <c r="H1248" s="50" t="s">
        <v>217</v>
      </c>
      <c r="I1248" s="54" t="s">
        <v>17137</v>
      </c>
      <c r="J1248" s="56" t="s">
        <v>1176</v>
      </c>
      <c r="K1248" s="50" t="s">
        <v>129</v>
      </c>
      <c r="L1248" s="50" t="s">
        <v>17132</v>
      </c>
      <c r="M1248" s="50" t="s">
        <v>57</v>
      </c>
      <c r="N1248" s="58" t="s">
        <v>17140</v>
      </c>
      <c r="O1248" s="58">
        <v>1958</v>
      </c>
      <c r="P1248" s="58">
        <v>9933</v>
      </c>
      <c r="Q1248" s="50">
        <v>278</v>
      </c>
      <c r="R1248" s="50" t="s">
        <v>60</v>
      </c>
      <c r="S1248" s="60" t="s">
        <v>60</v>
      </c>
      <c r="T1248" s="48" t="s">
        <v>17108</v>
      </c>
      <c r="U1248" s="50" t="s">
        <v>62</v>
      </c>
      <c r="V1248" s="58" t="s">
        <v>17109</v>
      </c>
      <c r="W1248" s="62" t="s">
        <v>1048</v>
      </c>
      <c r="X1248" s="62" t="s">
        <v>65</v>
      </c>
      <c r="Y1248" s="62">
        <v>41829</v>
      </c>
      <c r="Z1248" s="50">
        <v>43</v>
      </c>
      <c r="AA1248" s="50">
        <v>292</v>
      </c>
      <c r="AB1248" s="50" t="s">
        <v>66</v>
      </c>
      <c r="AC1248" s="50">
        <v>197845.58</v>
      </c>
      <c r="AD1248" s="50" t="s">
        <v>17029</v>
      </c>
      <c r="AE1248" s="58">
        <v>20</v>
      </c>
      <c r="AF1248" s="58" t="s">
        <v>68</v>
      </c>
      <c r="AG1248" s="50" t="s">
        <v>229</v>
      </c>
      <c r="AH1248" s="50"/>
      <c r="AI1248" s="50">
        <v>242.51</v>
      </c>
      <c r="AJ1248" s="50">
        <v>260.70999999999998</v>
      </c>
      <c r="AK1248" s="58">
        <v>8.06</v>
      </c>
      <c r="AL1248" s="26">
        <f t="shared" si="54"/>
        <v>6.9809366729316064E-2</v>
      </c>
      <c r="AM1248" s="56" t="s">
        <v>230</v>
      </c>
      <c r="AN1248" s="50" t="s">
        <v>16971</v>
      </c>
      <c r="AO1248" s="50" t="s">
        <v>17101</v>
      </c>
      <c r="AP1248" s="46" t="s">
        <v>16972</v>
      </c>
      <c r="AQ1248" s="27" t="str">
        <f t="shared" si="52"/>
        <v>Record Complete</v>
      </c>
      <c r="AR1248" s="54" t="s">
        <v>17141</v>
      </c>
      <c r="AS1248" s="5" t="str">
        <f t="shared" si="53"/>
        <v/>
      </c>
      <c r="AT1248" t="s">
        <v>17200</v>
      </c>
    </row>
    <row r="1249" spans="1:46" ht="15.75" thickBot="1" x14ac:dyDescent="0.3">
      <c r="A1249" s="47" t="s">
        <v>17135</v>
      </c>
      <c r="B1249" s="49">
        <v>1205</v>
      </c>
      <c r="C1249" s="49" t="s">
        <v>213</v>
      </c>
      <c r="D1249" s="49" t="s">
        <v>310</v>
      </c>
      <c r="E1249" s="51" t="str">
        <f ca="1">IF(ISERROR(INDIRECT(CONCATENATE("FIPs_codes!",ADDRESS((MATCH($D1249,INDIRECT($C1249),0)+MATCH($C1249,FIPs_codes!$G$1:$G$3296,0)-1),COLUMN(FIPs_codes!A1247))))),"",INDIRECT(CONCATENATE("FIPs_codes!",ADDRESS((MATCH($D1249,INDIRECT($C1249),0)+MATCH($C1249,FIPs_codes!$G$1:$G$3296,0)-1),COLUMN(FIPs_codes!A1247)))))</f>
        <v>40093</v>
      </c>
      <c r="F1249" s="51">
        <f ca="1">IF(ISERROR(INDIRECT(CONCATENATE("FIPs_codes!",ADDRESS((MATCH($D1249,INDIRECT($C1249),0)+MATCH($C1249,FIPs_codes!$G$1:$G$3296,0)-1),COLUMN(FIPs_codes!C1247))))),"",INDIRECT(CONCATENATE("FIPs_codes!",ADDRESS((MATCH($D1249,INDIRECT($C1249),0)+MATCH($C1249,FIPs_codes!$G$1:$G$3296,0)-1),COLUMN(FIPs_codes!C1247)))))</f>
        <v>6</v>
      </c>
      <c r="G1249" s="49" t="s">
        <v>17136</v>
      </c>
      <c r="H1249" s="49" t="s">
        <v>217</v>
      </c>
      <c r="I1249" s="53" t="s">
        <v>17137</v>
      </c>
      <c r="J1249" s="55" t="s">
        <v>1176</v>
      </c>
      <c r="K1249" s="49" t="s">
        <v>129</v>
      </c>
      <c r="L1249" s="49" t="s">
        <v>17132</v>
      </c>
      <c r="M1249" s="49" t="s">
        <v>57</v>
      </c>
      <c r="N1249" s="57" t="s">
        <v>17140</v>
      </c>
      <c r="O1249" s="57">
        <v>1958</v>
      </c>
      <c r="P1249" s="57">
        <v>9933</v>
      </c>
      <c r="Q1249" s="49">
        <v>278</v>
      </c>
      <c r="R1249" s="49" t="s">
        <v>60</v>
      </c>
      <c r="S1249" s="59" t="s">
        <v>60</v>
      </c>
      <c r="T1249" s="47" t="s">
        <v>17108</v>
      </c>
      <c r="U1249" s="49" t="s">
        <v>62</v>
      </c>
      <c r="V1249" s="57" t="s">
        <v>17109</v>
      </c>
      <c r="W1249" s="61" t="s">
        <v>1048</v>
      </c>
      <c r="X1249" s="61" t="s">
        <v>65</v>
      </c>
      <c r="Y1249" s="61">
        <v>41829</v>
      </c>
      <c r="Z1249" s="49">
        <v>43</v>
      </c>
      <c r="AA1249" s="49">
        <v>292</v>
      </c>
      <c r="AB1249" s="49" t="s">
        <v>66</v>
      </c>
      <c r="AC1249" s="49">
        <v>197845.58</v>
      </c>
      <c r="AD1249" s="49" t="s">
        <v>17029</v>
      </c>
      <c r="AE1249" s="57">
        <v>20</v>
      </c>
      <c r="AF1249" s="57" t="s">
        <v>68</v>
      </c>
      <c r="AG1249" s="49" t="s">
        <v>229</v>
      </c>
      <c r="AH1249" s="49"/>
      <c r="AI1249" s="49">
        <v>243.57</v>
      </c>
      <c r="AJ1249" s="49">
        <v>261.36</v>
      </c>
      <c r="AK1249" s="57">
        <v>8.33</v>
      </c>
      <c r="AL1249" s="150">
        <f t="shared" si="54"/>
        <v>6.8067033976124958E-2</v>
      </c>
      <c r="AM1249" s="55" t="s">
        <v>230</v>
      </c>
      <c r="AN1249" s="49" t="s">
        <v>16971</v>
      </c>
      <c r="AO1249" s="49" t="s">
        <v>17101</v>
      </c>
      <c r="AP1249" s="63" t="s">
        <v>16972</v>
      </c>
      <c r="AQ1249" s="27" t="str">
        <f t="shared" si="52"/>
        <v>Record Complete</v>
      </c>
      <c r="AR1249" s="53" t="s">
        <v>17141</v>
      </c>
      <c r="AS1249" s="5" t="str">
        <f t="shared" si="53"/>
        <v/>
      </c>
      <c r="AT1249" t="s">
        <v>17200</v>
      </c>
    </row>
    <row r="1250" spans="1:46" ht="15.75" thickBot="1" x14ac:dyDescent="0.3">
      <c r="A1250" s="48" t="s">
        <v>17135</v>
      </c>
      <c r="B1250" s="50">
        <v>1205</v>
      </c>
      <c r="C1250" s="50" t="s">
        <v>213</v>
      </c>
      <c r="D1250" s="50" t="s">
        <v>310</v>
      </c>
      <c r="E1250" s="51" t="str">
        <f ca="1">IF(ISERROR(INDIRECT(CONCATENATE("FIPs_codes!",ADDRESS((MATCH($D1250,INDIRECT($C1250),0)+MATCH($C1250,FIPs_codes!$G$1:$G$3296,0)-1),COLUMN(FIPs_codes!A1248))))),"",INDIRECT(CONCATENATE("FIPs_codes!",ADDRESS((MATCH($D1250,INDIRECT($C1250),0)+MATCH($C1250,FIPs_codes!$G$1:$G$3296,0)-1),COLUMN(FIPs_codes!A1248)))))</f>
        <v>40093</v>
      </c>
      <c r="F1250" s="51">
        <f ca="1">IF(ISERROR(INDIRECT(CONCATENATE("FIPs_codes!",ADDRESS((MATCH($D1250,INDIRECT($C1250),0)+MATCH($C1250,FIPs_codes!$G$1:$G$3296,0)-1),COLUMN(FIPs_codes!C1248))))),"",INDIRECT(CONCATENATE("FIPs_codes!",ADDRESS((MATCH($D1250,INDIRECT($C1250),0)+MATCH($C1250,FIPs_codes!$G$1:$G$3296,0)-1),COLUMN(FIPs_codes!C1248)))))</f>
        <v>6</v>
      </c>
      <c r="G1250" s="50" t="s">
        <v>17136</v>
      </c>
      <c r="H1250" s="50" t="s">
        <v>217</v>
      </c>
      <c r="I1250" s="54" t="s">
        <v>17137</v>
      </c>
      <c r="J1250" s="56" t="s">
        <v>1176</v>
      </c>
      <c r="K1250" s="50" t="s">
        <v>129</v>
      </c>
      <c r="L1250" s="50" t="s">
        <v>17132</v>
      </c>
      <c r="M1250" s="50" t="s">
        <v>57</v>
      </c>
      <c r="N1250" s="58" t="s">
        <v>17140</v>
      </c>
      <c r="O1250" s="58">
        <v>1958</v>
      </c>
      <c r="P1250" s="58">
        <v>9933</v>
      </c>
      <c r="Q1250" s="50">
        <v>278</v>
      </c>
      <c r="R1250" s="50" t="s">
        <v>60</v>
      </c>
      <c r="S1250" s="60" t="s">
        <v>60</v>
      </c>
      <c r="T1250" s="48" t="s">
        <v>17108</v>
      </c>
      <c r="U1250" s="50" t="s">
        <v>62</v>
      </c>
      <c r="V1250" s="58" t="s">
        <v>17109</v>
      </c>
      <c r="W1250" s="62" t="s">
        <v>1048</v>
      </c>
      <c r="X1250" s="62" t="s">
        <v>65</v>
      </c>
      <c r="Y1250" s="62">
        <v>41829</v>
      </c>
      <c r="Z1250" s="50">
        <v>43</v>
      </c>
      <c r="AA1250" s="50">
        <v>292</v>
      </c>
      <c r="AB1250" s="50" t="s">
        <v>66</v>
      </c>
      <c r="AC1250" s="50">
        <v>197845.58</v>
      </c>
      <c r="AD1250" s="50" t="s">
        <v>17029</v>
      </c>
      <c r="AE1250" s="58">
        <v>20</v>
      </c>
      <c r="AF1250" s="58" t="s">
        <v>68</v>
      </c>
      <c r="AG1250" s="50" t="s">
        <v>229</v>
      </c>
      <c r="AH1250" s="50"/>
      <c r="AI1250" s="50">
        <v>244.71</v>
      </c>
      <c r="AJ1250" s="50">
        <v>262.95999999999998</v>
      </c>
      <c r="AK1250" s="58">
        <v>8.0299999999999994</v>
      </c>
      <c r="AL1250" s="26">
        <f t="shared" si="54"/>
        <v>6.9402190447216197E-2</v>
      </c>
      <c r="AM1250" s="56" t="s">
        <v>230</v>
      </c>
      <c r="AN1250" s="50" t="s">
        <v>16971</v>
      </c>
      <c r="AO1250" s="50" t="s">
        <v>17101</v>
      </c>
      <c r="AP1250" s="46" t="s">
        <v>16972</v>
      </c>
      <c r="AQ1250" s="27" t="str">
        <f t="shared" si="52"/>
        <v>Record Complete</v>
      </c>
      <c r="AR1250" s="54" t="s">
        <v>17141</v>
      </c>
      <c r="AS1250" s="5" t="str">
        <f t="shared" si="53"/>
        <v/>
      </c>
      <c r="AT1250" t="s">
        <v>17200</v>
      </c>
    </row>
    <row r="1251" spans="1:46" ht="15.75" thickBot="1" x14ac:dyDescent="0.3">
      <c r="A1251" s="47" t="s">
        <v>883</v>
      </c>
      <c r="B1251" s="49" t="s">
        <v>884</v>
      </c>
      <c r="C1251" s="49" t="s">
        <v>885</v>
      </c>
      <c r="D1251" s="49" t="s">
        <v>886</v>
      </c>
      <c r="E1251" s="51" t="str">
        <f ca="1">IF(ISERROR(INDIRECT(CONCATENATE("FIPs_codes!",ADDRESS((MATCH($D1251,INDIRECT($C1251),0)+MATCH($C1251,FIPs_codes!$G$1:$G$3296,0)-1),COLUMN(FIPs_codes!A1249))))),"",INDIRECT(CONCATENATE("FIPs_codes!",ADDRESS((MATCH($D1251,INDIRECT($C1251),0)+MATCH($C1251,FIPs_codes!$G$1:$G$3296,0)-1),COLUMN(FIPs_codes!A1249)))))</f>
        <v>48409</v>
      </c>
      <c r="F1251" s="51">
        <f ca="1">IF(ISERROR(INDIRECT(CONCATENATE("FIPs_codes!",ADDRESS((MATCH($D1251,INDIRECT($C1251),0)+MATCH($C1251,FIPs_codes!$G$1:$G$3296,0)-1),COLUMN(FIPs_codes!C1249))))),"",INDIRECT(CONCATENATE("FIPs_codes!",ADDRESS((MATCH($D1251,INDIRECT($C1251),0)+MATCH($C1251,FIPs_codes!$G$1:$G$3296,0)-1),COLUMN(FIPs_codes!C1249)))))</f>
        <v>6</v>
      </c>
      <c r="G1251" s="49" t="s">
        <v>888</v>
      </c>
      <c r="H1251" s="49" t="s">
        <v>889</v>
      </c>
      <c r="I1251" s="53" t="s">
        <v>86</v>
      </c>
      <c r="J1251" s="55" t="s">
        <v>268</v>
      </c>
      <c r="K1251" s="49" t="s">
        <v>78</v>
      </c>
      <c r="L1251" s="49" t="s">
        <v>890</v>
      </c>
      <c r="M1251" s="49" t="s">
        <v>57</v>
      </c>
      <c r="N1251" s="57" t="s">
        <v>891</v>
      </c>
      <c r="O1251" s="57"/>
      <c r="P1251" s="57"/>
      <c r="Q1251" s="49" t="s">
        <v>562</v>
      </c>
      <c r="R1251" s="49" t="s">
        <v>60</v>
      </c>
      <c r="S1251" s="59" t="s">
        <v>60</v>
      </c>
      <c r="T1251" s="47" t="s">
        <v>892</v>
      </c>
      <c r="U1251" s="49" t="s">
        <v>134</v>
      </c>
      <c r="V1251" s="57" t="s">
        <v>893</v>
      </c>
      <c r="W1251" s="61" t="s">
        <v>134</v>
      </c>
      <c r="X1251" s="61" t="s">
        <v>714</v>
      </c>
      <c r="Y1251" s="61">
        <v>40065</v>
      </c>
      <c r="Z1251" s="49">
        <v>5</v>
      </c>
      <c r="AA1251" s="49">
        <v>264.12283935546873</v>
      </c>
      <c r="AB1251" s="49" t="s">
        <v>894</v>
      </c>
      <c r="AC1251" s="49" t="s">
        <v>895</v>
      </c>
      <c r="AD1251" s="49" t="s">
        <v>895</v>
      </c>
      <c r="AE1251" s="57">
        <v>13.46666666666664</v>
      </c>
      <c r="AF1251" s="57" t="s">
        <v>896</v>
      </c>
      <c r="AG1251" s="49" t="s">
        <v>500</v>
      </c>
      <c r="AH1251" s="49">
        <v>16.502151327416261</v>
      </c>
      <c r="AI1251" s="49">
        <v>71.251680358413566</v>
      </c>
      <c r="AJ1251" s="49">
        <v>87.753831685829823</v>
      </c>
      <c r="AK1251" s="57">
        <v>4.7036142546001232</v>
      </c>
      <c r="AL1251" s="26">
        <v>0.18805049318525621</v>
      </c>
      <c r="AM1251" s="55" t="s">
        <v>897</v>
      </c>
      <c r="AN1251" s="49" t="s">
        <v>898</v>
      </c>
      <c r="AO1251" s="49" t="s">
        <v>899</v>
      </c>
      <c r="AP1251" s="63" t="s">
        <v>900</v>
      </c>
      <c r="AQ1251" s="27" t="str">
        <f t="shared" si="52"/>
        <v>Record Complete</v>
      </c>
      <c r="AR1251" s="53" t="s">
        <v>901</v>
      </c>
      <c r="AS1251" s="5" t="str">
        <f t="shared" si="53"/>
        <v/>
      </c>
      <c r="AT1251" t="s">
        <v>17200</v>
      </c>
    </row>
    <row r="1252" spans="1:46" ht="15.75" thickBot="1" x14ac:dyDescent="0.3">
      <c r="A1252" s="48" t="s">
        <v>883</v>
      </c>
      <c r="B1252" s="50" t="s">
        <v>884</v>
      </c>
      <c r="C1252" s="50" t="s">
        <v>885</v>
      </c>
      <c r="D1252" s="50" t="s">
        <v>886</v>
      </c>
      <c r="E1252" s="51" t="str">
        <f ca="1">IF(ISERROR(INDIRECT(CONCATENATE("FIPs_codes!",ADDRESS((MATCH($D1252,INDIRECT($C1252),0)+MATCH($C1252,FIPs_codes!$G$1:$G$3296,0)-1),COLUMN(FIPs_codes!A1250))))),"",INDIRECT(CONCATENATE("FIPs_codes!",ADDRESS((MATCH($D1252,INDIRECT($C1252),0)+MATCH($C1252,FIPs_codes!$G$1:$G$3296,0)-1),COLUMN(FIPs_codes!A1250)))))</f>
        <v>48409</v>
      </c>
      <c r="F1252" s="51">
        <f ca="1">IF(ISERROR(INDIRECT(CONCATENATE("FIPs_codes!",ADDRESS((MATCH($D1252,INDIRECT($C1252),0)+MATCH($C1252,FIPs_codes!$G$1:$G$3296,0)-1),COLUMN(FIPs_codes!C1250))))),"",INDIRECT(CONCATENATE("FIPs_codes!",ADDRESS((MATCH($D1252,INDIRECT($C1252),0)+MATCH($C1252,FIPs_codes!$G$1:$G$3296,0)-1),COLUMN(FIPs_codes!C1250)))))</f>
        <v>6</v>
      </c>
      <c r="G1252" s="50" t="s">
        <v>888</v>
      </c>
      <c r="H1252" s="50" t="s">
        <v>889</v>
      </c>
      <c r="I1252" s="54" t="s">
        <v>86</v>
      </c>
      <c r="J1252" s="56" t="s">
        <v>268</v>
      </c>
      <c r="K1252" s="50" t="s">
        <v>78</v>
      </c>
      <c r="L1252" s="50" t="s">
        <v>1025</v>
      </c>
      <c r="M1252" s="50" t="s">
        <v>57</v>
      </c>
      <c r="N1252" s="58" t="s">
        <v>891</v>
      </c>
      <c r="O1252" s="58"/>
      <c r="P1252" s="58"/>
      <c r="Q1252" s="50" t="s">
        <v>562</v>
      </c>
      <c r="R1252" s="50" t="s">
        <v>60</v>
      </c>
      <c r="S1252" s="60" t="s">
        <v>60</v>
      </c>
      <c r="T1252" s="48" t="s">
        <v>892</v>
      </c>
      <c r="U1252" s="50" t="s">
        <v>134</v>
      </c>
      <c r="V1252" s="58" t="s">
        <v>893</v>
      </c>
      <c r="W1252" s="62" t="s">
        <v>134</v>
      </c>
      <c r="X1252" s="62" t="s">
        <v>714</v>
      </c>
      <c r="Y1252" s="62">
        <v>40065</v>
      </c>
      <c r="Z1252" s="50">
        <v>73</v>
      </c>
      <c r="AA1252" s="50">
        <v>839.17677917480466</v>
      </c>
      <c r="AB1252" s="50" t="s">
        <v>66</v>
      </c>
      <c r="AC1252" s="50" t="s">
        <v>895</v>
      </c>
      <c r="AD1252" s="50" t="s">
        <v>895</v>
      </c>
      <c r="AE1252" s="58">
        <v>60.000000000000107</v>
      </c>
      <c r="AF1252" s="58" t="s">
        <v>896</v>
      </c>
      <c r="AG1252" s="50" t="s">
        <v>500</v>
      </c>
      <c r="AH1252" s="50">
        <v>20.164920044738654</v>
      </c>
      <c r="AI1252" s="50">
        <v>3669.0051170138481</v>
      </c>
      <c r="AJ1252" s="50">
        <v>3689.1700370585868</v>
      </c>
      <c r="AK1252" s="58">
        <v>1.9148569243581672</v>
      </c>
      <c r="AL1252" s="26">
        <v>5.4659773993004541E-3</v>
      </c>
      <c r="AM1252" s="56" t="s">
        <v>897</v>
      </c>
      <c r="AN1252" s="50" t="s">
        <v>898</v>
      </c>
      <c r="AO1252" s="50" t="s">
        <v>899</v>
      </c>
      <c r="AP1252" s="46" t="s">
        <v>900</v>
      </c>
      <c r="AQ1252" s="27" t="str">
        <f t="shared" si="52"/>
        <v>Record Complete</v>
      </c>
      <c r="AR1252" s="54" t="s">
        <v>901</v>
      </c>
      <c r="AS1252" s="5" t="str">
        <f t="shared" si="53"/>
        <v/>
      </c>
      <c r="AT1252" t="s">
        <v>17200</v>
      </c>
    </row>
    <row r="1253" spans="1:46" ht="15.75" thickBot="1" x14ac:dyDescent="0.3">
      <c r="A1253" s="30" t="s">
        <v>883</v>
      </c>
      <c r="B1253" s="32" t="s">
        <v>902</v>
      </c>
      <c r="C1253" s="32" t="s">
        <v>885</v>
      </c>
      <c r="D1253" s="32" t="s">
        <v>886</v>
      </c>
      <c r="E1253" s="51" t="str">
        <f ca="1">IF(ISERROR(INDIRECT(CONCATENATE("FIPs_codes!",ADDRESS((MATCH($D1253,INDIRECT($C1253),0)+MATCH($C1253,FIPs_codes!$G$1:$G$3296,0)-1),COLUMN(FIPs_codes!A1251))))),"",INDIRECT(CONCATENATE("FIPs_codes!",ADDRESS((MATCH($D1253,INDIRECT($C1253),0)+MATCH($C1253,FIPs_codes!$G$1:$G$3296,0)-1),COLUMN(FIPs_codes!A1251)))))</f>
        <v>48409</v>
      </c>
      <c r="F1253" s="51">
        <f ca="1">IF(ISERROR(INDIRECT(CONCATENATE("FIPs_codes!",ADDRESS((MATCH($D1253,INDIRECT($C1253),0)+MATCH($C1253,FIPs_codes!$G$1:$G$3296,0)-1),COLUMN(FIPs_codes!C1251))))),"",INDIRECT(CONCATENATE("FIPs_codes!",ADDRESS((MATCH($D1253,INDIRECT($C1253),0)+MATCH($C1253,FIPs_codes!$G$1:$G$3296,0)-1),COLUMN(FIPs_codes!C1251)))))</f>
        <v>6</v>
      </c>
      <c r="G1253" s="32" t="s">
        <v>888</v>
      </c>
      <c r="H1253" s="32" t="s">
        <v>889</v>
      </c>
      <c r="I1253" s="36" t="s">
        <v>86</v>
      </c>
      <c r="J1253" s="38" t="s">
        <v>268</v>
      </c>
      <c r="K1253" s="32" t="s">
        <v>78</v>
      </c>
      <c r="L1253" s="32" t="s">
        <v>903</v>
      </c>
      <c r="M1253" s="32" t="s">
        <v>57</v>
      </c>
      <c r="N1253" s="40" t="s">
        <v>904</v>
      </c>
      <c r="O1253" s="40"/>
      <c r="P1253" s="40"/>
      <c r="Q1253" s="32" t="s">
        <v>905</v>
      </c>
      <c r="R1253" s="32" t="s">
        <v>60</v>
      </c>
      <c r="S1253" s="42" t="s">
        <v>60</v>
      </c>
      <c r="T1253" s="30" t="s">
        <v>892</v>
      </c>
      <c r="U1253" s="32" t="s">
        <v>134</v>
      </c>
      <c r="V1253" s="40" t="s">
        <v>893</v>
      </c>
      <c r="W1253" s="44" t="s">
        <v>134</v>
      </c>
      <c r="X1253" s="44" t="s">
        <v>714</v>
      </c>
      <c r="Y1253" s="44">
        <v>40066</v>
      </c>
      <c r="Z1253" s="32">
        <v>5</v>
      </c>
      <c r="AA1253" s="32">
        <v>291.96367187499601</v>
      </c>
      <c r="AB1253" s="32" t="s">
        <v>894</v>
      </c>
      <c r="AC1253" s="32" t="s">
        <v>895</v>
      </c>
      <c r="AD1253" s="32" t="s">
        <v>895</v>
      </c>
      <c r="AE1253" s="40">
        <v>5.0000000000000622</v>
      </c>
      <c r="AF1253" s="40" t="s">
        <v>896</v>
      </c>
      <c r="AG1253" s="32" t="s">
        <v>500</v>
      </c>
      <c r="AH1253" s="32">
        <v>0</v>
      </c>
      <c r="AI1253" s="32">
        <v>0</v>
      </c>
      <c r="AJ1253" s="32">
        <v>0</v>
      </c>
      <c r="AK1253" s="40">
        <v>18.263663485552296</v>
      </c>
      <c r="AL1253" s="26" t="s">
        <v>211</v>
      </c>
      <c r="AM1253" s="38" t="s">
        <v>897</v>
      </c>
      <c r="AN1253" s="32" t="s">
        <v>898</v>
      </c>
      <c r="AO1253" s="32" t="s">
        <v>899</v>
      </c>
      <c r="AP1253" s="46" t="s">
        <v>900</v>
      </c>
      <c r="AQ1253" s="27" t="str">
        <f t="shared" si="52"/>
        <v>Record Complete</v>
      </c>
      <c r="AR1253" s="36" t="s">
        <v>901</v>
      </c>
      <c r="AS1253" s="5" t="str">
        <f t="shared" si="53"/>
        <v/>
      </c>
      <c r="AT1253" t="s">
        <v>17200</v>
      </c>
    </row>
    <row r="1254" spans="1:46" ht="15.75" thickBot="1" x14ac:dyDescent="0.3">
      <c r="A1254" s="29" t="s">
        <v>883</v>
      </c>
      <c r="B1254" s="31" t="s">
        <v>902</v>
      </c>
      <c r="C1254" s="31" t="s">
        <v>885</v>
      </c>
      <c r="D1254" s="31" t="s">
        <v>886</v>
      </c>
      <c r="E1254" s="51" t="str">
        <f ca="1">IF(ISERROR(INDIRECT(CONCATENATE("FIPs_codes!",ADDRESS((MATCH($D1254,INDIRECT($C1254),0)+MATCH($C1254,FIPs_codes!$G$1:$G$3296,0)-1),COLUMN(FIPs_codes!A1252))))),"",INDIRECT(CONCATENATE("FIPs_codes!",ADDRESS((MATCH($D1254,INDIRECT($C1254),0)+MATCH($C1254,FIPs_codes!$G$1:$G$3296,0)-1),COLUMN(FIPs_codes!A1252)))))</f>
        <v>48409</v>
      </c>
      <c r="F1254" s="51">
        <f ca="1">IF(ISERROR(INDIRECT(CONCATENATE("FIPs_codes!",ADDRESS((MATCH($D1254,INDIRECT($C1254),0)+MATCH($C1254,FIPs_codes!$G$1:$G$3296,0)-1),COLUMN(FIPs_codes!C1252))))),"",INDIRECT(CONCATENATE("FIPs_codes!",ADDRESS((MATCH($D1254,INDIRECT($C1254),0)+MATCH($C1254,FIPs_codes!$G$1:$G$3296,0)-1),COLUMN(FIPs_codes!C1252)))))</f>
        <v>6</v>
      </c>
      <c r="G1254" s="31" t="s">
        <v>888</v>
      </c>
      <c r="H1254" s="31" t="s">
        <v>889</v>
      </c>
      <c r="I1254" s="35" t="s">
        <v>86</v>
      </c>
      <c r="J1254" s="37" t="s">
        <v>268</v>
      </c>
      <c r="K1254" s="31" t="s">
        <v>78</v>
      </c>
      <c r="L1254" s="31" t="s">
        <v>1026</v>
      </c>
      <c r="M1254" s="31" t="s">
        <v>57</v>
      </c>
      <c r="N1254" s="39" t="s">
        <v>904</v>
      </c>
      <c r="O1254" s="39"/>
      <c r="P1254" s="39"/>
      <c r="Q1254" s="31" t="s">
        <v>905</v>
      </c>
      <c r="R1254" s="31" t="s">
        <v>60</v>
      </c>
      <c r="S1254" s="41" t="s">
        <v>60</v>
      </c>
      <c r="T1254" s="29" t="s">
        <v>892</v>
      </c>
      <c r="U1254" s="31" t="s">
        <v>134</v>
      </c>
      <c r="V1254" s="39" t="s">
        <v>893</v>
      </c>
      <c r="W1254" s="43" t="s">
        <v>134</v>
      </c>
      <c r="X1254" s="43" t="s">
        <v>714</v>
      </c>
      <c r="Y1254" s="43">
        <v>40066</v>
      </c>
      <c r="Z1254" s="31">
        <v>84</v>
      </c>
      <c r="AA1254" s="31">
        <v>673.51375935872397</v>
      </c>
      <c r="AB1254" s="31" t="s">
        <v>66</v>
      </c>
      <c r="AC1254" s="31" t="s">
        <v>895</v>
      </c>
      <c r="AD1254" s="31" t="s">
        <v>895</v>
      </c>
      <c r="AE1254" s="39">
        <v>60.000000000000028</v>
      </c>
      <c r="AF1254" s="39" t="s">
        <v>896</v>
      </c>
      <c r="AG1254" s="31" t="s">
        <v>500</v>
      </c>
      <c r="AH1254" s="31">
        <v>14.128378441387175</v>
      </c>
      <c r="AI1254" s="31">
        <v>13.096124236192985</v>
      </c>
      <c r="AJ1254" s="31">
        <v>27.224502677580162</v>
      </c>
      <c r="AK1254" s="39">
        <v>14.917821120093381</v>
      </c>
      <c r="AL1254" s="26">
        <v>0.51895818295414209</v>
      </c>
      <c r="AM1254" s="37" t="s">
        <v>897</v>
      </c>
      <c r="AN1254" s="31" t="s">
        <v>898</v>
      </c>
      <c r="AO1254" s="31" t="s">
        <v>899</v>
      </c>
      <c r="AP1254" s="63" t="s">
        <v>900</v>
      </c>
      <c r="AQ1254" s="27" t="str">
        <f t="shared" si="52"/>
        <v>Record Complete</v>
      </c>
      <c r="AR1254" s="35" t="s">
        <v>901</v>
      </c>
      <c r="AS1254" s="5" t="str">
        <f t="shared" si="53"/>
        <v/>
      </c>
      <c r="AT1254" t="s">
        <v>17200</v>
      </c>
    </row>
    <row r="1255" spans="1:46" ht="15.75" thickBot="1" x14ac:dyDescent="0.3">
      <c r="A1255" s="47" t="s">
        <v>883</v>
      </c>
      <c r="B1255" s="49" t="s">
        <v>906</v>
      </c>
      <c r="C1255" s="49" t="s">
        <v>885</v>
      </c>
      <c r="D1255" s="49" t="s">
        <v>886</v>
      </c>
      <c r="E1255" s="51" t="str">
        <f ca="1">IF(ISERROR(INDIRECT(CONCATENATE("FIPs_codes!",ADDRESS((MATCH($D1255,INDIRECT($C1255),0)+MATCH($C1255,FIPs_codes!$G$1:$G$3296,0)-1),COLUMN(FIPs_codes!A1253))))),"",INDIRECT(CONCATENATE("FIPs_codes!",ADDRESS((MATCH($D1255,INDIRECT($C1255),0)+MATCH($C1255,FIPs_codes!$G$1:$G$3296,0)-1),COLUMN(FIPs_codes!A1253)))))</f>
        <v>48409</v>
      </c>
      <c r="F1255" s="51">
        <f ca="1">IF(ISERROR(INDIRECT(CONCATENATE("FIPs_codes!",ADDRESS((MATCH($D1255,INDIRECT($C1255),0)+MATCH($C1255,FIPs_codes!$G$1:$G$3296,0)-1),COLUMN(FIPs_codes!C1253))))),"",INDIRECT(CONCATENATE("FIPs_codes!",ADDRESS((MATCH($D1255,INDIRECT($C1255),0)+MATCH($C1255,FIPs_codes!$G$1:$G$3296,0)-1),COLUMN(FIPs_codes!C1253)))))</f>
        <v>6</v>
      </c>
      <c r="G1255" s="49" t="s">
        <v>888</v>
      </c>
      <c r="H1255" s="49" t="s">
        <v>889</v>
      </c>
      <c r="I1255" s="53" t="s">
        <v>86</v>
      </c>
      <c r="J1255" s="55" t="s">
        <v>268</v>
      </c>
      <c r="K1255" s="49" t="s">
        <v>78</v>
      </c>
      <c r="L1255" s="49" t="s">
        <v>890</v>
      </c>
      <c r="M1255" s="49" t="s">
        <v>57</v>
      </c>
      <c r="N1255" s="57" t="s">
        <v>907</v>
      </c>
      <c r="O1255" s="57"/>
      <c r="P1255" s="57"/>
      <c r="Q1255" s="49" t="s">
        <v>908</v>
      </c>
      <c r="R1255" s="49" t="s">
        <v>60</v>
      </c>
      <c r="S1255" s="59" t="s">
        <v>60</v>
      </c>
      <c r="T1255" s="47" t="s">
        <v>892</v>
      </c>
      <c r="U1255" s="49" t="s">
        <v>134</v>
      </c>
      <c r="V1255" s="57" t="s">
        <v>893</v>
      </c>
      <c r="W1255" s="61" t="s">
        <v>134</v>
      </c>
      <c r="X1255" s="61" t="s">
        <v>714</v>
      </c>
      <c r="Y1255" s="61">
        <v>40066</v>
      </c>
      <c r="Z1255" s="49">
        <v>5</v>
      </c>
      <c r="AA1255" s="49">
        <v>386.78732299804688</v>
      </c>
      <c r="AB1255" s="49" t="s">
        <v>894</v>
      </c>
      <c r="AC1255" s="49" t="s">
        <v>895</v>
      </c>
      <c r="AD1255" s="49" t="s">
        <v>895</v>
      </c>
      <c r="AE1255" s="57">
        <v>2.1666666666665524</v>
      </c>
      <c r="AF1255" s="57" t="s">
        <v>896</v>
      </c>
      <c r="AG1255" s="49" t="s">
        <v>500</v>
      </c>
      <c r="AH1255" s="49">
        <v>10.42406481515571</v>
      </c>
      <c r="AI1255" s="49">
        <v>61.790033203093145</v>
      </c>
      <c r="AJ1255" s="49">
        <v>72.214098018248848</v>
      </c>
      <c r="AK1255" s="57">
        <v>5.5534474519428469</v>
      </c>
      <c r="AL1255" s="150">
        <v>0.14434944285424017</v>
      </c>
      <c r="AM1255" s="55" t="s">
        <v>897</v>
      </c>
      <c r="AN1255" s="49" t="s">
        <v>898</v>
      </c>
      <c r="AO1255" s="49" t="s">
        <v>899</v>
      </c>
      <c r="AP1255" s="63" t="s">
        <v>900</v>
      </c>
      <c r="AQ1255" s="27" t="str">
        <f t="shared" si="52"/>
        <v>Record Complete</v>
      </c>
      <c r="AR1255" s="53" t="s">
        <v>901</v>
      </c>
      <c r="AS1255" s="5" t="str">
        <f t="shared" si="53"/>
        <v/>
      </c>
      <c r="AT1255" t="s">
        <v>17200</v>
      </c>
    </row>
    <row r="1256" spans="1:46" ht="15.75" thickBot="1" x14ac:dyDescent="0.3">
      <c r="A1256" s="48" t="s">
        <v>883</v>
      </c>
      <c r="B1256" s="50" t="s">
        <v>906</v>
      </c>
      <c r="C1256" s="50" t="s">
        <v>885</v>
      </c>
      <c r="D1256" s="50" t="s">
        <v>886</v>
      </c>
      <c r="E1256" s="51" t="str">
        <f ca="1">IF(ISERROR(INDIRECT(CONCATENATE("FIPs_codes!",ADDRESS((MATCH($D1256,INDIRECT($C1256),0)+MATCH($C1256,FIPs_codes!$G$1:$G$3296,0)-1),COLUMN(FIPs_codes!A1254))))),"",INDIRECT(CONCATENATE("FIPs_codes!",ADDRESS((MATCH($D1256,INDIRECT($C1256),0)+MATCH($C1256,FIPs_codes!$G$1:$G$3296,0)-1),COLUMN(FIPs_codes!A1254)))))</f>
        <v>48409</v>
      </c>
      <c r="F1256" s="51">
        <f ca="1">IF(ISERROR(INDIRECT(CONCATENATE("FIPs_codes!",ADDRESS((MATCH($D1256,INDIRECT($C1256),0)+MATCH($C1256,FIPs_codes!$G$1:$G$3296,0)-1),COLUMN(FIPs_codes!C1254))))),"",INDIRECT(CONCATENATE("FIPs_codes!",ADDRESS((MATCH($D1256,INDIRECT($C1256),0)+MATCH($C1256,FIPs_codes!$G$1:$G$3296,0)-1),COLUMN(FIPs_codes!C1254)))))</f>
        <v>6</v>
      </c>
      <c r="G1256" s="50" t="s">
        <v>888</v>
      </c>
      <c r="H1256" s="50" t="s">
        <v>889</v>
      </c>
      <c r="I1256" s="54" t="s">
        <v>86</v>
      </c>
      <c r="J1256" s="56" t="s">
        <v>268</v>
      </c>
      <c r="K1256" s="50" t="s">
        <v>78</v>
      </c>
      <c r="L1256" s="50" t="s">
        <v>1025</v>
      </c>
      <c r="M1256" s="50" t="s">
        <v>57</v>
      </c>
      <c r="N1256" s="58" t="s">
        <v>907</v>
      </c>
      <c r="O1256" s="58"/>
      <c r="P1256" s="58"/>
      <c r="Q1256" s="50" t="s">
        <v>908</v>
      </c>
      <c r="R1256" s="50" t="s">
        <v>60</v>
      </c>
      <c r="S1256" s="60" t="s">
        <v>60</v>
      </c>
      <c r="T1256" s="48" t="s">
        <v>892</v>
      </c>
      <c r="U1256" s="50" t="s">
        <v>134</v>
      </c>
      <c r="V1256" s="58" t="s">
        <v>893</v>
      </c>
      <c r="W1256" s="62" t="s">
        <v>134</v>
      </c>
      <c r="X1256" s="62" t="s">
        <v>714</v>
      </c>
      <c r="Y1256" s="62">
        <v>40066</v>
      </c>
      <c r="Z1256" s="50">
        <v>58</v>
      </c>
      <c r="AA1256" s="50">
        <v>794.88201192220049</v>
      </c>
      <c r="AB1256" s="50" t="s">
        <v>66</v>
      </c>
      <c r="AC1256" s="50" t="s">
        <v>895</v>
      </c>
      <c r="AD1256" s="50" t="s">
        <v>895</v>
      </c>
      <c r="AE1256" s="58">
        <v>59.999999999999943</v>
      </c>
      <c r="AF1256" s="58" t="s">
        <v>896</v>
      </c>
      <c r="AG1256" s="50" t="s">
        <v>500</v>
      </c>
      <c r="AH1256" s="50">
        <v>0</v>
      </c>
      <c r="AI1256" s="50">
        <v>403.10829213073822</v>
      </c>
      <c r="AJ1256" s="50">
        <v>403.10829213073822</v>
      </c>
      <c r="AK1256" s="58">
        <v>0.56067627615677706</v>
      </c>
      <c r="AL1256" s="26">
        <v>0</v>
      </c>
      <c r="AM1256" s="56" t="s">
        <v>897</v>
      </c>
      <c r="AN1256" s="50" t="s">
        <v>898</v>
      </c>
      <c r="AO1256" s="50" t="s">
        <v>899</v>
      </c>
      <c r="AP1256" s="46" t="s">
        <v>900</v>
      </c>
      <c r="AQ1256" s="27" t="str">
        <f t="shared" si="52"/>
        <v>Record Complete</v>
      </c>
      <c r="AR1256" s="54" t="s">
        <v>901</v>
      </c>
      <c r="AS1256" s="5" t="str">
        <f t="shared" si="53"/>
        <v/>
      </c>
      <c r="AT1256" t="s">
        <v>17200</v>
      </c>
    </row>
    <row r="1257" spans="1:46" ht="15.75" thickBot="1" x14ac:dyDescent="0.3">
      <c r="A1257" s="47" t="s">
        <v>883</v>
      </c>
      <c r="B1257" s="49" t="s">
        <v>906</v>
      </c>
      <c r="C1257" s="49" t="s">
        <v>885</v>
      </c>
      <c r="D1257" s="49" t="s">
        <v>886</v>
      </c>
      <c r="E1257" s="51" t="str">
        <f ca="1">IF(ISERROR(INDIRECT(CONCATENATE("FIPs_codes!",ADDRESS((MATCH($D1257,INDIRECT($C1257),0)+MATCH($C1257,FIPs_codes!$G$1:$G$3296,0)-1),COLUMN(FIPs_codes!A1255))))),"",INDIRECT(CONCATENATE("FIPs_codes!",ADDRESS((MATCH($D1257,INDIRECT($C1257),0)+MATCH($C1257,FIPs_codes!$G$1:$G$3296,0)-1),COLUMN(FIPs_codes!A1255)))))</f>
        <v>48409</v>
      </c>
      <c r="F1257" s="51">
        <f ca="1">IF(ISERROR(INDIRECT(CONCATENATE("FIPs_codes!",ADDRESS((MATCH($D1257,INDIRECT($C1257),0)+MATCH($C1257,FIPs_codes!$G$1:$G$3296,0)-1),COLUMN(FIPs_codes!C1255))))),"",INDIRECT(CONCATENATE("FIPs_codes!",ADDRESS((MATCH($D1257,INDIRECT($C1257),0)+MATCH($C1257,FIPs_codes!$G$1:$G$3296,0)-1),COLUMN(FIPs_codes!C1255)))))</f>
        <v>6</v>
      </c>
      <c r="G1257" s="49" t="s">
        <v>888</v>
      </c>
      <c r="H1257" s="49" t="s">
        <v>889</v>
      </c>
      <c r="I1257" s="53" t="s">
        <v>86</v>
      </c>
      <c r="J1257" s="55" t="s">
        <v>268</v>
      </c>
      <c r="K1257" s="49" t="s">
        <v>78</v>
      </c>
      <c r="L1257" s="49" t="s">
        <v>1025</v>
      </c>
      <c r="M1257" s="49" t="s">
        <v>57</v>
      </c>
      <c r="N1257" s="57" t="s">
        <v>907</v>
      </c>
      <c r="O1257" s="57"/>
      <c r="P1257" s="57"/>
      <c r="Q1257" s="49" t="s">
        <v>908</v>
      </c>
      <c r="R1257" s="49" t="s">
        <v>60</v>
      </c>
      <c r="S1257" s="59" t="s">
        <v>60</v>
      </c>
      <c r="T1257" s="47" t="s">
        <v>892</v>
      </c>
      <c r="U1257" s="49" t="s">
        <v>134</v>
      </c>
      <c r="V1257" s="57" t="s">
        <v>893</v>
      </c>
      <c r="W1257" s="61" t="s">
        <v>134</v>
      </c>
      <c r="X1257" s="61" t="s">
        <v>714</v>
      </c>
      <c r="Y1257" s="61">
        <v>40066</v>
      </c>
      <c r="Z1257" s="49">
        <v>58</v>
      </c>
      <c r="AA1257" s="49">
        <v>813.49022327769887</v>
      </c>
      <c r="AB1257" s="49" t="s">
        <v>66</v>
      </c>
      <c r="AC1257" s="49" t="s">
        <v>895</v>
      </c>
      <c r="AD1257" s="49" t="s">
        <v>895</v>
      </c>
      <c r="AE1257" s="57">
        <v>10.000000000000124</v>
      </c>
      <c r="AF1257" s="57" t="s">
        <v>896</v>
      </c>
      <c r="AG1257" s="49" t="s">
        <v>500</v>
      </c>
      <c r="AH1257" s="49">
        <v>0.22214534354089174</v>
      </c>
      <c r="AI1257" s="49">
        <v>2926.6990399685055</v>
      </c>
      <c r="AJ1257" s="49">
        <v>2926.9211853120464</v>
      </c>
      <c r="AK1257" s="57">
        <v>1.0457262491472603</v>
      </c>
      <c r="AL1257" s="26">
        <v>7.589727549059653E-5</v>
      </c>
      <c r="AM1257" s="55" t="s">
        <v>897</v>
      </c>
      <c r="AN1257" s="49" t="s">
        <v>898</v>
      </c>
      <c r="AO1257" s="49" t="s">
        <v>899</v>
      </c>
      <c r="AP1257" s="63" t="s">
        <v>900</v>
      </c>
      <c r="AQ1257" s="27" t="str">
        <f t="shared" si="52"/>
        <v>Record Complete</v>
      </c>
      <c r="AR1257" s="53" t="s">
        <v>901</v>
      </c>
      <c r="AS1257" s="5" t="str">
        <f t="shared" si="53"/>
        <v/>
      </c>
      <c r="AT1257" t="s">
        <v>17200</v>
      </c>
    </row>
    <row r="1258" spans="1:46" ht="15.75" thickBot="1" x14ac:dyDescent="0.3">
      <c r="A1258" s="48" t="s">
        <v>883</v>
      </c>
      <c r="B1258" s="50" t="s">
        <v>906</v>
      </c>
      <c r="C1258" s="50" t="s">
        <v>885</v>
      </c>
      <c r="D1258" s="50" t="s">
        <v>886</v>
      </c>
      <c r="E1258" s="51" t="str">
        <f ca="1">IF(ISERROR(INDIRECT(CONCATENATE("FIPs_codes!",ADDRESS((MATCH($D1258,INDIRECT($C1258),0)+MATCH($C1258,FIPs_codes!$G$1:$G$3296,0)-1),COLUMN(FIPs_codes!A1256))))),"",INDIRECT(CONCATENATE("FIPs_codes!",ADDRESS((MATCH($D1258,INDIRECT($C1258),0)+MATCH($C1258,FIPs_codes!$G$1:$G$3296,0)-1),COLUMN(FIPs_codes!A1256)))))</f>
        <v>48409</v>
      </c>
      <c r="F1258" s="51">
        <f ca="1">IF(ISERROR(INDIRECT(CONCATENATE("FIPs_codes!",ADDRESS((MATCH($D1258,INDIRECT($C1258),0)+MATCH($C1258,FIPs_codes!$G$1:$G$3296,0)-1),COLUMN(FIPs_codes!C1256))))),"",INDIRECT(CONCATENATE("FIPs_codes!",ADDRESS((MATCH($D1258,INDIRECT($C1258),0)+MATCH($C1258,FIPs_codes!$G$1:$G$3296,0)-1),COLUMN(FIPs_codes!C1256)))))</f>
        <v>6</v>
      </c>
      <c r="G1258" s="50" t="s">
        <v>888</v>
      </c>
      <c r="H1258" s="50" t="s">
        <v>889</v>
      </c>
      <c r="I1258" s="54" t="s">
        <v>86</v>
      </c>
      <c r="J1258" s="56" t="s">
        <v>268</v>
      </c>
      <c r="K1258" s="50" t="s">
        <v>78</v>
      </c>
      <c r="L1258" s="50" t="s">
        <v>1025</v>
      </c>
      <c r="M1258" s="50" t="s">
        <v>57</v>
      </c>
      <c r="N1258" s="58" t="s">
        <v>907</v>
      </c>
      <c r="O1258" s="58"/>
      <c r="P1258" s="58"/>
      <c r="Q1258" s="50" t="s">
        <v>908</v>
      </c>
      <c r="R1258" s="50" t="s">
        <v>60</v>
      </c>
      <c r="S1258" s="60" t="s">
        <v>60</v>
      </c>
      <c r="T1258" s="48" t="s">
        <v>892</v>
      </c>
      <c r="U1258" s="50" t="s">
        <v>134</v>
      </c>
      <c r="V1258" s="58" t="s">
        <v>893</v>
      </c>
      <c r="W1258" s="62" t="s">
        <v>134</v>
      </c>
      <c r="X1258" s="62" t="s">
        <v>714</v>
      </c>
      <c r="Y1258" s="62">
        <v>40066</v>
      </c>
      <c r="Z1258" s="50">
        <v>58</v>
      </c>
      <c r="AA1258" s="50">
        <v>793.75148148970175</v>
      </c>
      <c r="AB1258" s="50" t="s">
        <v>66</v>
      </c>
      <c r="AC1258" s="50" t="s">
        <v>895</v>
      </c>
      <c r="AD1258" s="50" t="s">
        <v>895</v>
      </c>
      <c r="AE1258" s="58">
        <v>9.9999999999999645</v>
      </c>
      <c r="AF1258" s="58" t="s">
        <v>896</v>
      </c>
      <c r="AG1258" s="50" t="s">
        <v>500</v>
      </c>
      <c r="AH1258" s="50">
        <v>17.86125768233488</v>
      </c>
      <c r="AI1258" s="50">
        <v>3391.2918715524747</v>
      </c>
      <c r="AJ1258" s="50">
        <v>3409.1531292348095</v>
      </c>
      <c r="AK1258" s="58">
        <v>1.902801256827761</v>
      </c>
      <c r="AL1258" s="26">
        <v>5.2392066314556748E-3</v>
      </c>
      <c r="AM1258" s="56" t="s">
        <v>897</v>
      </c>
      <c r="AN1258" s="50" t="s">
        <v>898</v>
      </c>
      <c r="AO1258" s="50" t="s">
        <v>899</v>
      </c>
      <c r="AP1258" s="46" t="s">
        <v>900</v>
      </c>
      <c r="AQ1258" s="27" t="str">
        <f t="shared" si="52"/>
        <v>Record Complete</v>
      </c>
      <c r="AR1258" s="54" t="s">
        <v>901</v>
      </c>
      <c r="AS1258" s="5" t="str">
        <f t="shared" si="53"/>
        <v/>
      </c>
      <c r="AT1258" t="s">
        <v>17200</v>
      </c>
    </row>
    <row r="1259" spans="1:46" ht="15.75" thickBot="1" x14ac:dyDescent="0.3">
      <c r="A1259" s="30" t="s">
        <v>883</v>
      </c>
      <c r="B1259" s="32" t="s">
        <v>909</v>
      </c>
      <c r="C1259" s="32" t="s">
        <v>885</v>
      </c>
      <c r="D1259" s="32" t="s">
        <v>886</v>
      </c>
      <c r="E1259" s="51" t="str">
        <f ca="1">IF(ISERROR(INDIRECT(CONCATENATE("FIPs_codes!",ADDRESS((MATCH($D1259,INDIRECT($C1259),0)+MATCH($C1259,FIPs_codes!$G$1:$G$3296,0)-1),COLUMN(FIPs_codes!A1257))))),"",INDIRECT(CONCATENATE("FIPs_codes!",ADDRESS((MATCH($D1259,INDIRECT($C1259),0)+MATCH($C1259,FIPs_codes!$G$1:$G$3296,0)-1),COLUMN(FIPs_codes!A1257)))))</f>
        <v>48409</v>
      </c>
      <c r="F1259" s="51">
        <f ca="1">IF(ISERROR(INDIRECT(CONCATENATE("FIPs_codes!",ADDRESS((MATCH($D1259,INDIRECT($C1259),0)+MATCH($C1259,FIPs_codes!$G$1:$G$3296,0)-1),COLUMN(FIPs_codes!C1257))))),"",INDIRECT(CONCATENATE("FIPs_codes!",ADDRESS((MATCH($D1259,INDIRECT($C1259),0)+MATCH($C1259,FIPs_codes!$G$1:$G$3296,0)-1),COLUMN(FIPs_codes!C1257)))))</f>
        <v>6</v>
      </c>
      <c r="G1259" s="32" t="s">
        <v>888</v>
      </c>
      <c r="H1259" s="32" t="s">
        <v>889</v>
      </c>
      <c r="I1259" s="36" t="s">
        <v>86</v>
      </c>
      <c r="J1259" s="38" t="s">
        <v>268</v>
      </c>
      <c r="K1259" s="32" t="s">
        <v>78</v>
      </c>
      <c r="L1259" s="32" t="s">
        <v>890</v>
      </c>
      <c r="M1259" s="32" t="s">
        <v>57</v>
      </c>
      <c r="N1259" s="40" t="s">
        <v>891</v>
      </c>
      <c r="O1259" s="40"/>
      <c r="P1259" s="40"/>
      <c r="Q1259" s="32" t="s">
        <v>562</v>
      </c>
      <c r="R1259" s="32" t="s">
        <v>60</v>
      </c>
      <c r="S1259" s="42" t="s">
        <v>60</v>
      </c>
      <c r="T1259" s="30" t="s">
        <v>892</v>
      </c>
      <c r="U1259" s="32" t="s">
        <v>134</v>
      </c>
      <c r="V1259" s="40" t="s">
        <v>893</v>
      </c>
      <c r="W1259" s="44" t="s">
        <v>134</v>
      </c>
      <c r="X1259" s="44" t="s">
        <v>714</v>
      </c>
      <c r="Y1259" s="44">
        <v>40066</v>
      </c>
      <c r="Z1259" s="32">
        <v>5</v>
      </c>
      <c r="AA1259" s="32">
        <v>499.03049129909937</v>
      </c>
      <c r="AB1259" s="32" t="s">
        <v>894</v>
      </c>
      <c r="AC1259" s="32" t="s">
        <v>895</v>
      </c>
      <c r="AD1259" s="32" t="s">
        <v>895</v>
      </c>
      <c r="AE1259" s="40">
        <v>7.9999999999999716</v>
      </c>
      <c r="AF1259" s="40" t="s">
        <v>896</v>
      </c>
      <c r="AG1259" s="32" t="s">
        <v>500</v>
      </c>
      <c r="AH1259" s="32">
        <v>4.7943523108497876</v>
      </c>
      <c r="AI1259" s="32">
        <v>21.772016493570661</v>
      </c>
      <c r="AJ1259" s="32">
        <v>26.566368804420449</v>
      </c>
      <c r="AK1259" s="40">
        <v>3.6592800838831474</v>
      </c>
      <c r="AL1259" s="150">
        <v>0.18046697861290109</v>
      </c>
      <c r="AM1259" s="38" t="s">
        <v>897</v>
      </c>
      <c r="AN1259" s="32" t="s">
        <v>898</v>
      </c>
      <c r="AO1259" s="32" t="s">
        <v>899</v>
      </c>
      <c r="AP1259" s="46" t="s">
        <v>900</v>
      </c>
      <c r="AQ1259" s="27" t="str">
        <f t="shared" si="52"/>
        <v>Record Complete</v>
      </c>
      <c r="AR1259" s="36" t="s">
        <v>901</v>
      </c>
      <c r="AS1259" s="5" t="str">
        <f t="shared" si="53"/>
        <v/>
      </c>
      <c r="AT1259" t="s">
        <v>17200</v>
      </c>
    </row>
    <row r="1260" spans="1:46" ht="15.75" thickBot="1" x14ac:dyDescent="0.3">
      <c r="A1260" s="29" t="s">
        <v>883</v>
      </c>
      <c r="B1260" s="31" t="s">
        <v>909</v>
      </c>
      <c r="C1260" s="31" t="s">
        <v>885</v>
      </c>
      <c r="D1260" s="31" t="s">
        <v>886</v>
      </c>
      <c r="E1260" s="51" t="str">
        <f ca="1">IF(ISERROR(INDIRECT(CONCATENATE("FIPs_codes!",ADDRESS((MATCH($D1260,INDIRECT($C1260),0)+MATCH($C1260,FIPs_codes!$G$1:$G$3296,0)-1),COLUMN(FIPs_codes!A1258))))),"",INDIRECT(CONCATENATE("FIPs_codes!",ADDRESS((MATCH($D1260,INDIRECT($C1260),0)+MATCH($C1260,FIPs_codes!$G$1:$G$3296,0)-1),COLUMN(FIPs_codes!A1258)))))</f>
        <v>48409</v>
      </c>
      <c r="F1260" s="51">
        <f ca="1">IF(ISERROR(INDIRECT(CONCATENATE("FIPs_codes!",ADDRESS((MATCH($D1260,INDIRECT($C1260),0)+MATCH($C1260,FIPs_codes!$G$1:$G$3296,0)-1),COLUMN(FIPs_codes!C1258))))),"",INDIRECT(CONCATENATE("FIPs_codes!",ADDRESS((MATCH($D1260,INDIRECT($C1260),0)+MATCH($C1260,FIPs_codes!$G$1:$G$3296,0)-1),COLUMN(FIPs_codes!C1258)))))</f>
        <v>6</v>
      </c>
      <c r="G1260" s="31" t="s">
        <v>888</v>
      </c>
      <c r="H1260" s="31" t="s">
        <v>889</v>
      </c>
      <c r="I1260" s="35" t="s">
        <v>86</v>
      </c>
      <c r="J1260" s="37" t="s">
        <v>268</v>
      </c>
      <c r="K1260" s="31" t="s">
        <v>78</v>
      </c>
      <c r="L1260" s="31" t="s">
        <v>1025</v>
      </c>
      <c r="M1260" s="31" t="s">
        <v>57</v>
      </c>
      <c r="N1260" s="39" t="s">
        <v>891</v>
      </c>
      <c r="O1260" s="39"/>
      <c r="P1260" s="39"/>
      <c r="Q1260" s="31" t="s">
        <v>562</v>
      </c>
      <c r="R1260" s="31" t="s">
        <v>60</v>
      </c>
      <c r="S1260" s="41" t="s">
        <v>60</v>
      </c>
      <c r="T1260" s="29" t="s">
        <v>892</v>
      </c>
      <c r="U1260" s="31" t="s">
        <v>134</v>
      </c>
      <c r="V1260" s="39" t="s">
        <v>893</v>
      </c>
      <c r="W1260" s="43" t="s">
        <v>134</v>
      </c>
      <c r="X1260" s="43" t="s">
        <v>714</v>
      </c>
      <c r="Y1260" s="43">
        <v>40066</v>
      </c>
      <c r="Z1260" s="31">
        <v>66</v>
      </c>
      <c r="AA1260" s="31">
        <v>891.06534016927083</v>
      </c>
      <c r="AB1260" s="31" t="s">
        <v>66</v>
      </c>
      <c r="AC1260" s="31" t="s">
        <v>895</v>
      </c>
      <c r="AD1260" s="31" t="s">
        <v>895</v>
      </c>
      <c r="AE1260" s="39">
        <v>59.999999999999943</v>
      </c>
      <c r="AF1260" s="39" t="s">
        <v>896</v>
      </c>
      <c r="AG1260" s="31" t="s">
        <v>500</v>
      </c>
      <c r="AH1260" s="31">
        <v>0</v>
      </c>
      <c r="AI1260" s="31">
        <v>403.1600876778673</v>
      </c>
      <c r="AJ1260" s="31">
        <v>403.1600876778673</v>
      </c>
      <c r="AK1260" s="39">
        <v>0.60050302487817664</v>
      </c>
      <c r="AL1260" s="26">
        <v>0</v>
      </c>
      <c r="AM1260" s="37" t="s">
        <v>897</v>
      </c>
      <c r="AN1260" s="31" t="s">
        <v>898</v>
      </c>
      <c r="AO1260" s="31" t="s">
        <v>899</v>
      </c>
      <c r="AP1260" s="63" t="s">
        <v>900</v>
      </c>
      <c r="AQ1260" s="27" t="str">
        <f t="shared" si="52"/>
        <v>Record Complete</v>
      </c>
      <c r="AR1260" s="35" t="s">
        <v>901</v>
      </c>
      <c r="AS1260" s="5" t="str">
        <f t="shared" si="53"/>
        <v/>
      </c>
      <c r="AT1260" t="s">
        <v>17200</v>
      </c>
    </row>
    <row r="1261" spans="1:46" ht="15.75" thickBot="1" x14ac:dyDescent="0.3">
      <c r="A1261" s="47" t="s">
        <v>883</v>
      </c>
      <c r="B1261" s="49" t="s">
        <v>909</v>
      </c>
      <c r="C1261" s="49" t="s">
        <v>885</v>
      </c>
      <c r="D1261" s="49" t="s">
        <v>886</v>
      </c>
      <c r="E1261" s="51" t="str">
        <f ca="1">IF(ISERROR(INDIRECT(CONCATENATE("FIPs_codes!",ADDRESS((MATCH($D1261,INDIRECT($C1261),0)+MATCH($C1261,FIPs_codes!$G$1:$G$3296,0)-1),COLUMN(FIPs_codes!A1259))))),"",INDIRECT(CONCATENATE("FIPs_codes!",ADDRESS((MATCH($D1261,INDIRECT($C1261),0)+MATCH($C1261,FIPs_codes!$G$1:$G$3296,0)-1),COLUMN(FIPs_codes!A1259)))))</f>
        <v>48409</v>
      </c>
      <c r="F1261" s="51">
        <f ca="1">IF(ISERROR(INDIRECT(CONCATENATE("FIPs_codes!",ADDRESS((MATCH($D1261,INDIRECT($C1261),0)+MATCH($C1261,FIPs_codes!$G$1:$G$3296,0)-1),COLUMN(FIPs_codes!C1259))))),"",INDIRECT(CONCATENATE("FIPs_codes!",ADDRESS((MATCH($D1261,INDIRECT($C1261),0)+MATCH($C1261,FIPs_codes!$G$1:$G$3296,0)-1),COLUMN(FIPs_codes!C1259)))))</f>
        <v>6</v>
      </c>
      <c r="G1261" s="49" t="s">
        <v>888</v>
      </c>
      <c r="H1261" s="49" t="s">
        <v>889</v>
      </c>
      <c r="I1261" s="53" t="s">
        <v>86</v>
      </c>
      <c r="J1261" s="55" t="s">
        <v>268</v>
      </c>
      <c r="K1261" s="49" t="s">
        <v>78</v>
      </c>
      <c r="L1261" s="49" t="s">
        <v>1025</v>
      </c>
      <c r="M1261" s="49" t="s">
        <v>57</v>
      </c>
      <c r="N1261" s="57" t="s">
        <v>891</v>
      </c>
      <c r="O1261" s="57"/>
      <c r="P1261" s="57"/>
      <c r="Q1261" s="49" t="s">
        <v>562</v>
      </c>
      <c r="R1261" s="49" t="s">
        <v>60</v>
      </c>
      <c r="S1261" s="59" t="s">
        <v>60</v>
      </c>
      <c r="T1261" s="47" t="s">
        <v>892</v>
      </c>
      <c r="U1261" s="49" t="s">
        <v>134</v>
      </c>
      <c r="V1261" s="57" t="s">
        <v>893</v>
      </c>
      <c r="W1261" s="61" t="s">
        <v>134</v>
      </c>
      <c r="X1261" s="61" t="s">
        <v>714</v>
      </c>
      <c r="Y1261" s="61">
        <v>40066</v>
      </c>
      <c r="Z1261" s="49">
        <v>66</v>
      </c>
      <c r="AA1261" s="49">
        <v>935.32052612304688</v>
      </c>
      <c r="AB1261" s="49" t="s">
        <v>66</v>
      </c>
      <c r="AC1261" s="49" t="s">
        <v>895</v>
      </c>
      <c r="AD1261" s="49" t="s">
        <v>895</v>
      </c>
      <c r="AE1261" s="57">
        <v>4.9999999999998224</v>
      </c>
      <c r="AF1261" s="57" t="s">
        <v>896</v>
      </c>
      <c r="AG1261" s="49" t="s">
        <v>500</v>
      </c>
      <c r="AH1261" s="49">
        <v>3.409152151383902</v>
      </c>
      <c r="AI1261" s="49">
        <v>2104.3070827343413</v>
      </c>
      <c r="AJ1261" s="49">
        <v>2107.716234885725</v>
      </c>
      <c r="AK1261" s="57">
        <v>0.95757640663474786</v>
      </c>
      <c r="AL1261" s="26">
        <v>1.6174625857871886E-3</v>
      </c>
      <c r="AM1261" s="55" t="s">
        <v>897</v>
      </c>
      <c r="AN1261" s="49" t="s">
        <v>898</v>
      </c>
      <c r="AO1261" s="49" t="s">
        <v>899</v>
      </c>
      <c r="AP1261" s="63" t="s">
        <v>900</v>
      </c>
      <c r="AQ1261" s="27" t="str">
        <f t="shared" si="52"/>
        <v>Record Complete</v>
      </c>
      <c r="AR1261" s="53" t="s">
        <v>901</v>
      </c>
      <c r="AS1261" s="5" t="str">
        <f t="shared" si="53"/>
        <v/>
      </c>
      <c r="AT1261" t="s">
        <v>17200</v>
      </c>
    </row>
    <row r="1262" spans="1:46" ht="15.75" thickBot="1" x14ac:dyDescent="0.3">
      <c r="A1262" s="48" t="s">
        <v>883</v>
      </c>
      <c r="B1262" s="50" t="s">
        <v>909</v>
      </c>
      <c r="C1262" s="50" t="s">
        <v>885</v>
      </c>
      <c r="D1262" s="50" t="s">
        <v>886</v>
      </c>
      <c r="E1262" s="51" t="str">
        <f ca="1">IF(ISERROR(INDIRECT(CONCATENATE("FIPs_codes!",ADDRESS((MATCH($D1262,INDIRECT($C1262),0)+MATCH($C1262,FIPs_codes!$G$1:$G$3296,0)-1),COLUMN(FIPs_codes!A1260))))),"",INDIRECT(CONCATENATE("FIPs_codes!",ADDRESS((MATCH($D1262,INDIRECT($C1262),0)+MATCH($C1262,FIPs_codes!$G$1:$G$3296,0)-1),COLUMN(FIPs_codes!A1260)))))</f>
        <v>48409</v>
      </c>
      <c r="F1262" s="51">
        <f ca="1">IF(ISERROR(INDIRECT(CONCATENATE("FIPs_codes!",ADDRESS((MATCH($D1262,INDIRECT($C1262),0)+MATCH($C1262,FIPs_codes!$G$1:$G$3296,0)-1),COLUMN(FIPs_codes!C1260))))),"",INDIRECT(CONCATENATE("FIPs_codes!",ADDRESS((MATCH($D1262,INDIRECT($C1262),0)+MATCH($C1262,FIPs_codes!$G$1:$G$3296,0)-1),COLUMN(FIPs_codes!C1260)))))</f>
        <v>6</v>
      </c>
      <c r="G1262" s="50" t="s">
        <v>888</v>
      </c>
      <c r="H1262" s="50" t="s">
        <v>889</v>
      </c>
      <c r="I1262" s="54" t="s">
        <v>86</v>
      </c>
      <c r="J1262" s="56" t="s">
        <v>268</v>
      </c>
      <c r="K1262" s="50" t="s">
        <v>78</v>
      </c>
      <c r="L1262" s="50" t="s">
        <v>1025</v>
      </c>
      <c r="M1262" s="50" t="s">
        <v>57</v>
      </c>
      <c r="N1262" s="58" t="s">
        <v>891</v>
      </c>
      <c r="O1262" s="58"/>
      <c r="P1262" s="58"/>
      <c r="Q1262" s="50" t="s">
        <v>562</v>
      </c>
      <c r="R1262" s="50" t="s">
        <v>60</v>
      </c>
      <c r="S1262" s="60" t="s">
        <v>60</v>
      </c>
      <c r="T1262" s="48" t="s">
        <v>892</v>
      </c>
      <c r="U1262" s="50" t="s">
        <v>134</v>
      </c>
      <c r="V1262" s="58" t="s">
        <v>893</v>
      </c>
      <c r="W1262" s="62" t="s">
        <v>134</v>
      </c>
      <c r="X1262" s="62" t="s">
        <v>714</v>
      </c>
      <c r="Y1262" s="62">
        <v>40066</v>
      </c>
      <c r="Z1262" s="50">
        <v>66</v>
      </c>
      <c r="AA1262" s="50">
        <v>930.08627319335938</v>
      </c>
      <c r="AB1262" s="50" t="s">
        <v>66</v>
      </c>
      <c r="AC1262" s="50" t="s">
        <v>895</v>
      </c>
      <c r="AD1262" s="50" t="s">
        <v>895</v>
      </c>
      <c r="AE1262" s="58">
        <v>4.9999999999998224</v>
      </c>
      <c r="AF1262" s="58" t="s">
        <v>896</v>
      </c>
      <c r="AG1262" s="50" t="s">
        <v>500</v>
      </c>
      <c r="AH1262" s="50">
        <v>13.252420822273931</v>
      </c>
      <c r="AI1262" s="50">
        <v>2305.3824790637977</v>
      </c>
      <c r="AJ1262" s="50">
        <v>2318.6348998860717</v>
      </c>
      <c r="AK1262" s="58">
        <v>1.6561568733414587</v>
      </c>
      <c r="AL1262" s="26">
        <v>5.7156134512273155E-3</v>
      </c>
      <c r="AM1262" s="56" t="s">
        <v>897</v>
      </c>
      <c r="AN1262" s="50" t="s">
        <v>898</v>
      </c>
      <c r="AO1262" s="50" t="s">
        <v>899</v>
      </c>
      <c r="AP1262" s="46" t="s">
        <v>900</v>
      </c>
      <c r="AQ1262" s="27" t="str">
        <f t="shared" si="52"/>
        <v>Record Complete</v>
      </c>
      <c r="AR1262" s="54" t="s">
        <v>901</v>
      </c>
      <c r="AS1262" s="5" t="str">
        <f t="shared" si="53"/>
        <v/>
      </c>
      <c r="AT1262" t="s">
        <v>17200</v>
      </c>
    </row>
    <row r="1263" spans="1:46" ht="15.75" thickBot="1" x14ac:dyDescent="0.3">
      <c r="A1263" s="47" t="s">
        <v>883</v>
      </c>
      <c r="B1263" s="49" t="s">
        <v>910</v>
      </c>
      <c r="C1263" s="49" t="s">
        <v>885</v>
      </c>
      <c r="D1263" s="49" t="s">
        <v>886</v>
      </c>
      <c r="E1263" s="51" t="str">
        <f ca="1">IF(ISERROR(INDIRECT(CONCATENATE("FIPs_codes!",ADDRESS((MATCH($D1263,INDIRECT($C1263),0)+MATCH($C1263,FIPs_codes!$G$1:$G$3296,0)-1),COLUMN(FIPs_codes!A1261))))),"",INDIRECT(CONCATENATE("FIPs_codes!",ADDRESS((MATCH($D1263,INDIRECT($C1263),0)+MATCH($C1263,FIPs_codes!$G$1:$G$3296,0)-1),COLUMN(FIPs_codes!A1261)))))</f>
        <v>48409</v>
      </c>
      <c r="F1263" s="51">
        <f ca="1">IF(ISERROR(INDIRECT(CONCATENATE("FIPs_codes!",ADDRESS((MATCH($D1263,INDIRECT($C1263),0)+MATCH($C1263,FIPs_codes!$G$1:$G$3296,0)-1),COLUMN(FIPs_codes!C1261))))),"",INDIRECT(CONCATENATE("FIPs_codes!",ADDRESS((MATCH($D1263,INDIRECT($C1263),0)+MATCH($C1263,FIPs_codes!$G$1:$G$3296,0)-1),COLUMN(FIPs_codes!C1261)))))</f>
        <v>6</v>
      </c>
      <c r="G1263" s="49" t="s">
        <v>888</v>
      </c>
      <c r="H1263" s="49" t="s">
        <v>889</v>
      </c>
      <c r="I1263" s="53" t="s">
        <v>86</v>
      </c>
      <c r="J1263" s="55" t="s">
        <v>268</v>
      </c>
      <c r="K1263" s="49" t="s">
        <v>78</v>
      </c>
      <c r="L1263" s="49" t="s">
        <v>890</v>
      </c>
      <c r="M1263" s="49" t="s">
        <v>57</v>
      </c>
      <c r="N1263" s="57" t="s">
        <v>911</v>
      </c>
      <c r="O1263" s="57"/>
      <c r="P1263" s="57"/>
      <c r="Q1263" s="49" t="s">
        <v>912</v>
      </c>
      <c r="R1263" s="49" t="s">
        <v>60</v>
      </c>
      <c r="S1263" s="59" t="s">
        <v>60</v>
      </c>
      <c r="T1263" s="47" t="s">
        <v>892</v>
      </c>
      <c r="U1263" s="49" t="s">
        <v>134</v>
      </c>
      <c r="V1263" s="57" t="s">
        <v>893</v>
      </c>
      <c r="W1263" s="61" t="s">
        <v>134</v>
      </c>
      <c r="X1263" s="61" t="s">
        <v>714</v>
      </c>
      <c r="Y1263" s="61">
        <v>40067</v>
      </c>
      <c r="Z1263" s="49">
        <v>5</v>
      </c>
      <c r="AA1263" s="49">
        <v>617.294394753196</v>
      </c>
      <c r="AB1263" s="49" t="s">
        <v>894</v>
      </c>
      <c r="AC1263" s="49" t="s">
        <v>895</v>
      </c>
      <c r="AD1263" s="49" t="s">
        <v>895</v>
      </c>
      <c r="AE1263" s="57">
        <v>9.9999999999999645</v>
      </c>
      <c r="AF1263" s="57" t="s">
        <v>896</v>
      </c>
      <c r="AG1263" s="49" t="s">
        <v>500</v>
      </c>
      <c r="AH1263" s="49">
        <v>16.740444226685266</v>
      </c>
      <c r="AI1263" s="49">
        <v>234.78524782026898</v>
      </c>
      <c r="AJ1263" s="49">
        <v>251.52569204695425</v>
      </c>
      <c r="AK1263" s="57">
        <v>2.3573516543522817</v>
      </c>
      <c r="AL1263" s="26">
        <v>6.6555603487059273E-2</v>
      </c>
      <c r="AM1263" s="55" t="s">
        <v>897</v>
      </c>
      <c r="AN1263" s="49" t="s">
        <v>898</v>
      </c>
      <c r="AO1263" s="49" t="s">
        <v>899</v>
      </c>
      <c r="AP1263" s="63" t="s">
        <v>900</v>
      </c>
      <c r="AQ1263" s="27" t="str">
        <f t="shared" si="52"/>
        <v>Record Complete</v>
      </c>
      <c r="AR1263" s="53" t="s">
        <v>901</v>
      </c>
      <c r="AS1263" s="5" t="str">
        <f t="shared" si="53"/>
        <v/>
      </c>
      <c r="AT1263" t="s">
        <v>17200</v>
      </c>
    </row>
    <row r="1264" spans="1:46" ht="15.75" thickBot="1" x14ac:dyDescent="0.3">
      <c r="A1264" s="48" t="s">
        <v>883</v>
      </c>
      <c r="B1264" s="50" t="s">
        <v>910</v>
      </c>
      <c r="C1264" s="50" t="s">
        <v>885</v>
      </c>
      <c r="D1264" s="50" t="s">
        <v>886</v>
      </c>
      <c r="E1264" s="51" t="str">
        <f ca="1">IF(ISERROR(INDIRECT(CONCATENATE("FIPs_codes!",ADDRESS((MATCH($D1264,INDIRECT($C1264),0)+MATCH($C1264,FIPs_codes!$G$1:$G$3296,0)-1),COLUMN(FIPs_codes!A1262))))),"",INDIRECT(CONCATENATE("FIPs_codes!",ADDRESS((MATCH($D1264,INDIRECT($C1264),0)+MATCH($C1264,FIPs_codes!$G$1:$G$3296,0)-1),COLUMN(FIPs_codes!A1262)))))</f>
        <v>48409</v>
      </c>
      <c r="F1264" s="51">
        <f ca="1">IF(ISERROR(INDIRECT(CONCATENATE("FIPs_codes!",ADDRESS((MATCH($D1264,INDIRECT($C1264),0)+MATCH($C1264,FIPs_codes!$G$1:$G$3296,0)-1),COLUMN(FIPs_codes!C1262))))),"",INDIRECT(CONCATENATE("FIPs_codes!",ADDRESS((MATCH($D1264,INDIRECT($C1264),0)+MATCH($C1264,FIPs_codes!$G$1:$G$3296,0)-1),COLUMN(FIPs_codes!C1262)))))</f>
        <v>6</v>
      </c>
      <c r="G1264" s="50" t="s">
        <v>888</v>
      </c>
      <c r="H1264" s="50" t="s">
        <v>889</v>
      </c>
      <c r="I1264" s="54" t="s">
        <v>86</v>
      </c>
      <c r="J1264" s="56" t="s">
        <v>268</v>
      </c>
      <c r="K1264" s="50" t="s">
        <v>78</v>
      </c>
      <c r="L1264" s="50" t="s">
        <v>1025</v>
      </c>
      <c r="M1264" s="50" t="s">
        <v>57</v>
      </c>
      <c r="N1264" s="58" t="s">
        <v>911</v>
      </c>
      <c r="O1264" s="58"/>
      <c r="P1264" s="58"/>
      <c r="Q1264" s="50" t="s">
        <v>912</v>
      </c>
      <c r="R1264" s="50" t="s">
        <v>60</v>
      </c>
      <c r="S1264" s="60" t="s">
        <v>60</v>
      </c>
      <c r="T1264" s="48" t="s">
        <v>892</v>
      </c>
      <c r="U1264" s="50" t="s">
        <v>134</v>
      </c>
      <c r="V1264" s="58" t="s">
        <v>893</v>
      </c>
      <c r="W1264" s="62" t="s">
        <v>134</v>
      </c>
      <c r="X1264" s="62" t="s">
        <v>714</v>
      </c>
      <c r="Y1264" s="62">
        <v>40067</v>
      </c>
      <c r="Z1264" s="50">
        <v>70</v>
      </c>
      <c r="AA1264" s="50">
        <v>947.39895528153386</v>
      </c>
      <c r="AB1264" s="50" t="s">
        <v>66</v>
      </c>
      <c r="AC1264" s="50" t="s">
        <v>895</v>
      </c>
      <c r="AD1264" s="50" t="s">
        <v>895</v>
      </c>
      <c r="AE1264" s="58">
        <v>60.566666666666805</v>
      </c>
      <c r="AF1264" s="58" t="s">
        <v>896</v>
      </c>
      <c r="AG1264" s="50" t="s">
        <v>500</v>
      </c>
      <c r="AH1264" s="50">
        <v>17.829481941088851</v>
      </c>
      <c r="AI1264" s="50">
        <v>2102.6935240086282</v>
      </c>
      <c r="AJ1264" s="50">
        <v>2120.5230059497171</v>
      </c>
      <c r="AK1264" s="58">
        <v>1.5843663334293436</v>
      </c>
      <c r="AL1264" s="26">
        <v>8.4080587152618857E-3</v>
      </c>
      <c r="AM1264" s="56" t="s">
        <v>897</v>
      </c>
      <c r="AN1264" s="50" t="s">
        <v>898</v>
      </c>
      <c r="AO1264" s="50" t="s">
        <v>899</v>
      </c>
      <c r="AP1264" s="46" t="s">
        <v>900</v>
      </c>
      <c r="AQ1264" s="27" t="str">
        <f t="shared" si="52"/>
        <v>Record Complete</v>
      </c>
      <c r="AR1264" s="54" t="s">
        <v>901</v>
      </c>
      <c r="AS1264" s="5" t="str">
        <f t="shared" si="53"/>
        <v/>
      </c>
      <c r="AT1264" t="s">
        <v>17200</v>
      </c>
    </row>
    <row r="1265" spans="1:46" ht="15.75" thickBot="1" x14ac:dyDescent="0.3">
      <c r="A1265" s="30" t="s">
        <v>883</v>
      </c>
      <c r="B1265" s="32" t="s">
        <v>913</v>
      </c>
      <c r="C1265" s="32" t="s">
        <v>885</v>
      </c>
      <c r="D1265" s="32" t="s">
        <v>886</v>
      </c>
      <c r="E1265" s="51" t="str">
        <f ca="1">IF(ISERROR(INDIRECT(CONCATENATE("FIPs_codes!",ADDRESS((MATCH($D1265,INDIRECT($C1265),0)+MATCH($C1265,FIPs_codes!$G$1:$G$3296,0)-1),COLUMN(FIPs_codes!A1263))))),"",INDIRECT(CONCATENATE("FIPs_codes!",ADDRESS((MATCH($D1265,INDIRECT($C1265),0)+MATCH($C1265,FIPs_codes!$G$1:$G$3296,0)-1),COLUMN(FIPs_codes!A1263)))))</f>
        <v>48409</v>
      </c>
      <c r="F1265" s="51">
        <f ca="1">IF(ISERROR(INDIRECT(CONCATENATE("FIPs_codes!",ADDRESS((MATCH($D1265,INDIRECT($C1265),0)+MATCH($C1265,FIPs_codes!$G$1:$G$3296,0)-1),COLUMN(FIPs_codes!C1263))))),"",INDIRECT(CONCATENATE("FIPs_codes!",ADDRESS((MATCH($D1265,INDIRECT($C1265),0)+MATCH($C1265,FIPs_codes!$G$1:$G$3296,0)-1),COLUMN(FIPs_codes!C1263)))))</f>
        <v>6</v>
      </c>
      <c r="G1265" s="32" t="s">
        <v>888</v>
      </c>
      <c r="H1265" s="32" t="s">
        <v>889</v>
      </c>
      <c r="I1265" s="36" t="s">
        <v>86</v>
      </c>
      <c r="J1265" s="38" t="s">
        <v>268</v>
      </c>
      <c r="K1265" s="32" t="s">
        <v>78</v>
      </c>
      <c r="L1265" s="32" t="s">
        <v>890</v>
      </c>
      <c r="M1265" s="32" t="s">
        <v>57</v>
      </c>
      <c r="N1265" s="40" t="s">
        <v>914</v>
      </c>
      <c r="O1265" s="40"/>
      <c r="P1265" s="40"/>
      <c r="Q1265" s="32" t="s">
        <v>915</v>
      </c>
      <c r="R1265" s="32" t="s">
        <v>60</v>
      </c>
      <c r="S1265" s="42" t="s">
        <v>60</v>
      </c>
      <c r="T1265" s="30" t="s">
        <v>892</v>
      </c>
      <c r="U1265" s="32" t="s">
        <v>134</v>
      </c>
      <c r="V1265" s="40" t="s">
        <v>893</v>
      </c>
      <c r="W1265" s="44" t="s">
        <v>134</v>
      </c>
      <c r="X1265" s="44" t="s">
        <v>714</v>
      </c>
      <c r="Y1265" s="44">
        <v>40067</v>
      </c>
      <c r="Z1265" s="32">
        <v>5</v>
      </c>
      <c r="AA1265" s="32">
        <v>458.59114074707031</v>
      </c>
      <c r="AB1265" s="32" t="s">
        <v>894</v>
      </c>
      <c r="AC1265" s="32" t="s">
        <v>895</v>
      </c>
      <c r="AD1265" s="32" t="s">
        <v>895</v>
      </c>
      <c r="AE1265" s="40">
        <v>10.000000000000124</v>
      </c>
      <c r="AF1265" s="40" t="s">
        <v>896</v>
      </c>
      <c r="AG1265" s="32" t="s">
        <v>500</v>
      </c>
      <c r="AH1265" s="32">
        <v>0.33022190464620726</v>
      </c>
      <c r="AI1265" s="32">
        <v>84.10088463673452</v>
      </c>
      <c r="AJ1265" s="32">
        <v>84.431106541380728</v>
      </c>
      <c r="AK1265" s="40">
        <v>2.0289478524529629</v>
      </c>
      <c r="AL1265" s="150">
        <v>3.9111403151439383E-3</v>
      </c>
      <c r="AM1265" s="38" t="s">
        <v>897</v>
      </c>
      <c r="AN1265" s="32" t="s">
        <v>898</v>
      </c>
      <c r="AO1265" s="32" t="s">
        <v>899</v>
      </c>
      <c r="AP1265" s="46" t="s">
        <v>900</v>
      </c>
      <c r="AQ1265" s="27" t="str">
        <f t="shared" si="52"/>
        <v>Record Complete</v>
      </c>
      <c r="AR1265" s="36" t="s">
        <v>901</v>
      </c>
      <c r="AS1265" s="5" t="str">
        <f t="shared" si="53"/>
        <v/>
      </c>
      <c r="AT1265" t="s">
        <v>17200</v>
      </c>
    </row>
    <row r="1266" spans="1:46" ht="15.75" thickBot="1" x14ac:dyDescent="0.3">
      <c r="A1266" s="29" t="s">
        <v>883</v>
      </c>
      <c r="B1266" s="31" t="s">
        <v>913</v>
      </c>
      <c r="C1266" s="31" t="s">
        <v>885</v>
      </c>
      <c r="D1266" s="31" t="s">
        <v>886</v>
      </c>
      <c r="E1266" s="51" t="str">
        <f ca="1">IF(ISERROR(INDIRECT(CONCATENATE("FIPs_codes!",ADDRESS((MATCH($D1266,INDIRECT($C1266),0)+MATCH($C1266,FIPs_codes!$G$1:$G$3296,0)-1),COLUMN(FIPs_codes!A1264))))),"",INDIRECT(CONCATENATE("FIPs_codes!",ADDRESS((MATCH($D1266,INDIRECT($C1266),0)+MATCH($C1266,FIPs_codes!$G$1:$G$3296,0)-1),COLUMN(FIPs_codes!A1264)))))</f>
        <v>48409</v>
      </c>
      <c r="F1266" s="51">
        <f ca="1">IF(ISERROR(INDIRECT(CONCATENATE("FIPs_codes!",ADDRESS((MATCH($D1266,INDIRECT($C1266),0)+MATCH($C1266,FIPs_codes!$G$1:$G$3296,0)-1),COLUMN(FIPs_codes!C1264))))),"",INDIRECT(CONCATENATE("FIPs_codes!",ADDRESS((MATCH($D1266,INDIRECT($C1266),0)+MATCH($C1266,FIPs_codes!$G$1:$G$3296,0)-1),COLUMN(FIPs_codes!C1264)))))</f>
        <v>6</v>
      </c>
      <c r="G1266" s="31" t="s">
        <v>888</v>
      </c>
      <c r="H1266" s="31" t="s">
        <v>889</v>
      </c>
      <c r="I1266" s="35" t="s">
        <v>86</v>
      </c>
      <c r="J1266" s="37" t="s">
        <v>268</v>
      </c>
      <c r="K1266" s="31" t="s">
        <v>78</v>
      </c>
      <c r="L1266" s="31" t="s">
        <v>1025</v>
      </c>
      <c r="M1266" s="31" t="s">
        <v>57</v>
      </c>
      <c r="N1266" s="39" t="s">
        <v>914</v>
      </c>
      <c r="O1266" s="39"/>
      <c r="P1266" s="39"/>
      <c r="Q1266" s="31" t="s">
        <v>915</v>
      </c>
      <c r="R1266" s="31" t="s">
        <v>60</v>
      </c>
      <c r="S1266" s="41" t="s">
        <v>60</v>
      </c>
      <c r="T1266" s="29" t="s">
        <v>892</v>
      </c>
      <c r="U1266" s="31" t="s">
        <v>134</v>
      </c>
      <c r="V1266" s="39" t="s">
        <v>893</v>
      </c>
      <c r="W1266" s="43" t="s">
        <v>134</v>
      </c>
      <c r="X1266" s="43" t="s">
        <v>714</v>
      </c>
      <c r="Y1266" s="43">
        <v>40067</v>
      </c>
      <c r="Z1266" s="31">
        <v>63</v>
      </c>
      <c r="AA1266" s="31">
        <v>820.74788818359377</v>
      </c>
      <c r="AB1266" s="31" t="s">
        <v>66</v>
      </c>
      <c r="AC1266" s="31" t="s">
        <v>895</v>
      </c>
      <c r="AD1266" s="31" t="s">
        <v>895</v>
      </c>
      <c r="AE1266" s="39">
        <v>59.999999999999943</v>
      </c>
      <c r="AF1266" s="39" t="s">
        <v>896</v>
      </c>
      <c r="AG1266" s="31" t="s">
        <v>500</v>
      </c>
      <c r="AH1266" s="31">
        <v>0</v>
      </c>
      <c r="AI1266" s="31">
        <v>1373.5495383917882</v>
      </c>
      <c r="AJ1266" s="31">
        <v>1373.5495383917882</v>
      </c>
      <c r="AK1266" s="39">
        <v>0.34537167005849961</v>
      </c>
      <c r="AL1266" s="26">
        <v>0</v>
      </c>
      <c r="AM1266" s="37" t="s">
        <v>897</v>
      </c>
      <c r="AN1266" s="31" t="s">
        <v>898</v>
      </c>
      <c r="AO1266" s="31" t="s">
        <v>899</v>
      </c>
      <c r="AP1266" s="63" t="s">
        <v>900</v>
      </c>
      <c r="AQ1266" s="27" t="str">
        <f t="shared" si="52"/>
        <v>Record Complete</v>
      </c>
      <c r="AR1266" s="35" t="s">
        <v>901</v>
      </c>
      <c r="AS1266" s="5" t="str">
        <f t="shared" si="53"/>
        <v/>
      </c>
      <c r="AT1266" t="s">
        <v>17200</v>
      </c>
    </row>
    <row r="1267" spans="1:46" ht="15.75" thickBot="1" x14ac:dyDescent="0.3">
      <c r="A1267" s="47" t="s">
        <v>883</v>
      </c>
      <c r="B1267" s="49" t="s">
        <v>913</v>
      </c>
      <c r="C1267" s="49" t="s">
        <v>885</v>
      </c>
      <c r="D1267" s="49" t="s">
        <v>886</v>
      </c>
      <c r="E1267" s="51" t="str">
        <f ca="1">IF(ISERROR(INDIRECT(CONCATENATE("FIPs_codes!",ADDRESS((MATCH($D1267,INDIRECT($C1267),0)+MATCH($C1267,FIPs_codes!$G$1:$G$3296,0)-1),COLUMN(FIPs_codes!A1265))))),"",INDIRECT(CONCATENATE("FIPs_codes!",ADDRESS((MATCH($D1267,INDIRECT($C1267),0)+MATCH($C1267,FIPs_codes!$G$1:$G$3296,0)-1),COLUMN(FIPs_codes!A1265)))))</f>
        <v>48409</v>
      </c>
      <c r="F1267" s="51">
        <f ca="1">IF(ISERROR(INDIRECT(CONCATENATE("FIPs_codes!",ADDRESS((MATCH($D1267,INDIRECT($C1267),0)+MATCH($C1267,FIPs_codes!$G$1:$G$3296,0)-1),COLUMN(FIPs_codes!C1265))))),"",INDIRECT(CONCATENATE("FIPs_codes!",ADDRESS((MATCH($D1267,INDIRECT($C1267),0)+MATCH($C1267,FIPs_codes!$G$1:$G$3296,0)-1),COLUMN(FIPs_codes!C1265)))))</f>
        <v>6</v>
      </c>
      <c r="G1267" s="49" t="s">
        <v>888</v>
      </c>
      <c r="H1267" s="49" t="s">
        <v>889</v>
      </c>
      <c r="I1267" s="53" t="s">
        <v>86</v>
      </c>
      <c r="J1267" s="55" t="s">
        <v>268</v>
      </c>
      <c r="K1267" s="49" t="s">
        <v>78</v>
      </c>
      <c r="L1267" s="49" t="s">
        <v>1025</v>
      </c>
      <c r="M1267" s="49" t="s">
        <v>57</v>
      </c>
      <c r="N1267" s="57" t="s">
        <v>914</v>
      </c>
      <c r="O1267" s="57"/>
      <c r="P1267" s="57"/>
      <c r="Q1267" s="49" t="s">
        <v>915</v>
      </c>
      <c r="R1267" s="49" t="s">
        <v>60</v>
      </c>
      <c r="S1267" s="59" t="s">
        <v>60</v>
      </c>
      <c r="T1267" s="47" t="s">
        <v>892</v>
      </c>
      <c r="U1267" s="49" t="s">
        <v>134</v>
      </c>
      <c r="V1267" s="57" t="s">
        <v>893</v>
      </c>
      <c r="W1267" s="61" t="s">
        <v>134</v>
      </c>
      <c r="X1267" s="61" t="s">
        <v>714</v>
      </c>
      <c r="Y1267" s="61">
        <v>40067</v>
      </c>
      <c r="Z1267" s="49">
        <v>81</v>
      </c>
      <c r="AA1267" s="49">
        <v>912.87102161754262</v>
      </c>
      <c r="AB1267" s="49" t="s">
        <v>66</v>
      </c>
      <c r="AC1267" s="49" t="s">
        <v>895</v>
      </c>
      <c r="AD1267" s="49" t="s">
        <v>895</v>
      </c>
      <c r="AE1267" s="57">
        <v>10.000000000000124</v>
      </c>
      <c r="AF1267" s="57" t="s">
        <v>896</v>
      </c>
      <c r="AG1267" s="49" t="s">
        <v>500</v>
      </c>
      <c r="AH1267" s="49">
        <v>0</v>
      </c>
      <c r="AI1267" s="49">
        <v>2049.8862096746643</v>
      </c>
      <c r="AJ1267" s="49">
        <v>2049.8862096746643</v>
      </c>
      <c r="AK1267" s="57">
        <v>0.24672093872724418</v>
      </c>
      <c r="AL1267" s="26">
        <v>0</v>
      </c>
      <c r="AM1267" s="55" t="s">
        <v>897</v>
      </c>
      <c r="AN1267" s="49" t="s">
        <v>898</v>
      </c>
      <c r="AO1267" s="49" t="s">
        <v>899</v>
      </c>
      <c r="AP1267" s="63" t="s">
        <v>900</v>
      </c>
      <c r="AQ1267" s="27" t="str">
        <f t="shared" si="52"/>
        <v>Record Complete</v>
      </c>
      <c r="AR1267" s="53" t="s">
        <v>901</v>
      </c>
      <c r="AS1267" s="5" t="str">
        <f t="shared" si="53"/>
        <v/>
      </c>
      <c r="AT1267" t="s">
        <v>17200</v>
      </c>
    </row>
    <row r="1268" spans="1:46" ht="15.75" thickBot="1" x14ac:dyDescent="0.3">
      <c r="A1268" s="48" t="s">
        <v>883</v>
      </c>
      <c r="B1268" s="50" t="s">
        <v>913</v>
      </c>
      <c r="C1268" s="50" t="s">
        <v>885</v>
      </c>
      <c r="D1268" s="50" t="s">
        <v>886</v>
      </c>
      <c r="E1268" s="51" t="str">
        <f ca="1">IF(ISERROR(INDIRECT(CONCATENATE("FIPs_codes!",ADDRESS((MATCH($D1268,INDIRECT($C1268),0)+MATCH($C1268,FIPs_codes!$G$1:$G$3296,0)-1),COLUMN(FIPs_codes!A1266))))),"",INDIRECT(CONCATENATE("FIPs_codes!",ADDRESS((MATCH($D1268,INDIRECT($C1268),0)+MATCH($C1268,FIPs_codes!$G$1:$G$3296,0)-1),COLUMN(FIPs_codes!A1266)))))</f>
        <v>48409</v>
      </c>
      <c r="F1268" s="51">
        <f ca="1">IF(ISERROR(INDIRECT(CONCATENATE("FIPs_codes!",ADDRESS((MATCH($D1268,INDIRECT($C1268),0)+MATCH($C1268,FIPs_codes!$G$1:$G$3296,0)-1),COLUMN(FIPs_codes!C1266))))),"",INDIRECT(CONCATENATE("FIPs_codes!",ADDRESS((MATCH($D1268,INDIRECT($C1268),0)+MATCH($C1268,FIPs_codes!$G$1:$G$3296,0)-1),COLUMN(FIPs_codes!C1266)))))</f>
        <v>6</v>
      </c>
      <c r="G1268" s="50" t="s">
        <v>888</v>
      </c>
      <c r="H1268" s="50" t="s">
        <v>889</v>
      </c>
      <c r="I1268" s="54" t="s">
        <v>86</v>
      </c>
      <c r="J1268" s="56" t="s">
        <v>268</v>
      </c>
      <c r="K1268" s="50" t="s">
        <v>78</v>
      </c>
      <c r="L1268" s="50" t="s">
        <v>1025</v>
      </c>
      <c r="M1268" s="50" t="s">
        <v>57</v>
      </c>
      <c r="N1268" s="58" t="s">
        <v>914</v>
      </c>
      <c r="O1268" s="58"/>
      <c r="P1268" s="58"/>
      <c r="Q1268" s="50" t="s">
        <v>915</v>
      </c>
      <c r="R1268" s="50" t="s">
        <v>60</v>
      </c>
      <c r="S1268" s="60" t="s">
        <v>60</v>
      </c>
      <c r="T1268" s="48" t="s">
        <v>892</v>
      </c>
      <c r="U1268" s="50" t="s">
        <v>134</v>
      </c>
      <c r="V1268" s="58" t="s">
        <v>893</v>
      </c>
      <c r="W1268" s="62" t="s">
        <v>134</v>
      </c>
      <c r="X1268" s="62" t="s">
        <v>714</v>
      </c>
      <c r="Y1268" s="62">
        <v>40067</v>
      </c>
      <c r="Z1268" s="50">
        <v>67</v>
      </c>
      <c r="AA1268" s="50">
        <v>876.10075887044275</v>
      </c>
      <c r="AB1268" s="50" t="s">
        <v>66</v>
      </c>
      <c r="AC1268" s="50" t="s">
        <v>895</v>
      </c>
      <c r="AD1268" s="50" t="s">
        <v>895</v>
      </c>
      <c r="AE1268" s="58">
        <v>59.999999999999943</v>
      </c>
      <c r="AF1268" s="58" t="s">
        <v>896</v>
      </c>
      <c r="AG1268" s="50" t="s">
        <v>500</v>
      </c>
      <c r="AH1268" s="50">
        <v>0</v>
      </c>
      <c r="AI1268" s="50">
        <v>2397.764600798977</v>
      </c>
      <c r="AJ1268" s="50">
        <v>2397.764600798977</v>
      </c>
      <c r="AK1268" s="58">
        <v>0.28873772836940881</v>
      </c>
      <c r="AL1268" s="26">
        <v>0</v>
      </c>
      <c r="AM1268" s="56" t="s">
        <v>897</v>
      </c>
      <c r="AN1268" s="50" t="s">
        <v>898</v>
      </c>
      <c r="AO1268" s="50" t="s">
        <v>899</v>
      </c>
      <c r="AP1268" s="46" t="s">
        <v>900</v>
      </c>
      <c r="AQ1268" s="27" t="str">
        <f t="shared" si="52"/>
        <v>Record Complete</v>
      </c>
      <c r="AR1268" s="54" t="s">
        <v>901</v>
      </c>
      <c r="AS1268" s="5" t="str">
        <f t="shared" si="53"/>
        <v/>
      </c>
      <c r="AT1268" t="s">
        <v>17200</v>
      </c>
    </row>
    <row r="1269" spans="1:46" ht="15.75" thickBot="1" x14ac:dyDescent="0.3">
      <c r="A1269" s="30" t="s">
        <v>883</v>
      </c>
      <c r="B1269" s="32" t="s">
        <v>913</v>
      </c>
      <c r="C1269" s="32" t="s">
        <v>885</v>
      </c>
      <c r="D1269" s="32" t="s">
        <v>886</v>
      </c>
      <c r="E1269" s="51" t="str">
        <f ca="1">IF(ISERROR(INDIRECT(CONCATENATE("FIPs_codes!",ADDRESS((MATCH($D1269,INDIRECT($C1269),0)+MATCH($C1269,FIPs_codes!$G$1:$G$3296,0)-1),COLUMN(FIPs_codes!A1267))))),"",INDIRECT(CONCATENATE("FIPs_codes!",ADDRESS((MATCH($D1269,INDIRECT($C1269),0)+MATCH($C1269,FIPs_codes!$G$1:$G$3296,0)-1),COLUMN(FIPs_codes!A1267)))))</f>
        <v>48409</v>
      </c>
      <c r="F1269" s="51">
        <f ca="1">IF(ISERROR(INDIRECT(CONCATENATE("FIPs_codes!",ADDRESS((MATCH($D1269,INDIRECT($C1269),0)+MATCH($C1269,FIPs_codes!$G$1:$G$3296,0)-1),COLUMN(FIPs_codes!C1267))))),"",INDIRECT(CONCATENATE("FIPs_codes!",ADDRESS((MATCH($D1269,INDIRECT($C1269),0)+MATCH($C1269,FIPs_codes!$G$1:$G$3296,0)-1),COLUMN(FIPs_codes!C1267)))))</f>
        <v>6</v>
      </c>
      <c r="G1269" s="32" t="s">
        <v>888</v>
      </c>
      <c r="H1269" s="32" t="s">
        <v>889</v>
      </c>
      <c r="I1269" s="36" t="s">
        <v>86</v>
      </c>
      <c r="J1269" s="38" t="s">
        <v>268</v>
      </c>
      <c r="K1269" s="32" t="s">
        <v>78</v>
      </c>
      <c r="L1269" s="32" t="s">
        <v>1025</v>
      </c>
      <c r="M1269" s="32" t="s">
        <v>57</v>
      </c>
      <c r="N1269" s="40" t="s">
        <v>914</v>
      </c>
      <c r="O1269" s="40"/>
      <c r="P1269" s="40"/>
      <c r="Q1269" s="32" t="s">
        <v>915</v>
      </c>
      <c r="R1269" s="32" t="s">
        <v>60</v>
      </c>
      <c r="S1269" s="42" t="s">
        <v>60</v>
      </c>
      <c r="T1269" s="30" t="s">
        <v>892</v>
      </c>
      <c r="U1269" s="32" t="s">
        <v>134</v>
      </c>
      <c r="V1269" s="40" t="s">
        <v>893</v>
      </c>
      <c r="W1269" s="44" t="s">
        <v>134</v>
      </c>
      <c r="X1269" s="44" t="s">
        <v>714</v>
      </c>
      <c r="Y1269" s="44">
        <v>40067</v>
      </c>
      <c r="Z1269" s="32">
        <v>45</v>
      </c>
      <c r="AA1269" s="32">
        <v>820.78432395241475</v>
      </c>
      <c r="AB1269" s="32" t="s">
        <v>66</v>
      </c>
      <c r="AC1269" s="32" t="s">
        <v>895</v>
      </c>
      <c r="AD1269" s="32" t="s">
        <v>895</v>
      </c>
      <c r="AE1269" s="40">
        <v>10.000000000000124</v>
      </c>
      <c r="AF1269" s="40" t="s">
        <v>896</v>
      </c>
      <c r="AG1269" s="32" t="s">
        <v>500</v>
      </c>
      <c r="AH1269" s="32">
        <v>0</v>
      </c>
      <c r="AI1269" s="32">
        <v>3070.356095439311</v>
      </c>
      <c r="AJ1269" s="32">
        <v>3070.356095439311</v>
      </c>
      <c r="AK1269" s="40">
        <v>0.53236401454887072</v>
      </c>
      <c r="AL1269" s="150">
        <v>0</v>
      </c>
      <c r="AM1269" s="38" t="s">
        <v>897</v>
      </c>
      <c r="AN1269" s="32" t="s">
        <v>898</v>
      </c>
      <c r="AO1269" s="32" t="s">
        <v>899</v>
      </c>
      <c r="AP1269" s="46" t="s">
        <v>900</v>
      </c>
      <c r="AQ1269" s="27" t="str">
        <f t="shared" si="52"/>
        <v>Record Complete</v>
      </c>
      <c r="AR1269" s="36" t="s">
        <v>901</v>
      </c>
      <c r="AS1269" s="5" t="str">
        <f t="shared" si="53"/>
        <v/>
      </c>
      <c r="AT1269" t="s">
        <v>17200</v>
      </c>
    </row>
    <row r="1270" spans="1:46" ht="15.75" thickBot="1" x14ac:dyDescent="0.3">
      <c r="A1270" s="29" t="s">
        <v>883</v>
      </c>
      <c r="B1270" s="31" t="s">
        <v>913</v>
      </c>
      <c r="C1270" s="31" t="s">
        <v>885</v>
      </c>
      <c r="D1270" s="31" t="s">
        <v>886</v>
      </c>
      <c r="E1270" s="51" t="str">
        <f ca="1">IF(ISERROR(INDIRECT(CONCATENATE("FIPs_codes!",ADDRESS((MATCH($D1270,INDIRECT($C1270),0)+MATCH($C1270,FIPs_codes!$G$1:$G$3296,0)-1),COLUMN(FIPs_codes!A1268))))),"",INDIRECT(CONCATENATE("FIPs_codes!",ADDRESS((MATCH($D1270,INDIRECT($C1270),0)+MATCH($C1270,FIPs_codes!$G$1:$G$3296,0)-1),COLUMN(FIPs_codes!A1268)))))</f>
        <v>48409</v>
      </c>
      <c r="F1270" s="51">
        <f ca="1">IF(ISERROR(INDIRECT(CONCATENATE("FIPs_codes!",ADDRESS((MATCH($D1270,INDIRECT($C1270),0)+MATCH($C1270,FIPs_codes!$G$1:$G$3296,0)-1),COLUMN(FIPs_codes!C1268))))),"",INDIRECT(CONCATENATE("FIPs_codes!",ADDRESS((MATCH($D1270,INDIRECT($C1270),0)+MATCH($C1270,FIPs_codes!$G$1:$G$3296,0)-1),COLUMN(FIPs_codes!C1268)))))</f>
        <v>6</v>
      </c>
      <c r="G1270" s="31" t="s">
        <v>888</v>
      </c>
      <c r="H1270" s="31" t="s">
        <v>889</v>
      </c>
      <c r="I1270" s="35" t="s">
        <v>86</v>
      </c>
      <c r="J1270" s="37" t="s">
        <v>268</v>
      </c>
      <c r="K1270" s="31" t="s">
        <v>78</v>
      </c>
      <c r="L1270" s="31" t="s">
        <v>1025</v>
      </c>
      <c r="M1270" s="31" t="s">
        <v>57</v>
      </c>
      <c r="N1270" s="39" t="s">
        <v>914</v>
      </c>
      <c r="O1270" s="39"/>
      <c r="P1270" s="39"/>
      <c r="Q1270" s="31" t="s">
        <v>915</v>
      </c>
      <c r="R1270" s="31" t="s">
        <v>60</v>
      </c>
      <c r="S1270" s="41" t="s">
        <v>60</v>
      </c>
      <c r="T1270" s="29" t="s">
        <v>892</v>
      </c>
      <c r="U1270" s="31" t="s">
        <v>134</v>
      </c>
      <c r="V1270" s="39" t="s">
        <v>893</v>
      </c>
      <c r="W1270" s="43" t="s">
        <v>134</v>
      </c>
      <c r="X1270" s="43" t="s">
        <v>714</v>
      </c>
      <c r="Y1270" s="43">
        <v>40067</v>
      </c>
      <c r="Z1270" s="31">
        <v>45</v>
      </c>
      <c r="AA1270" s="31">
        <v>793.41479797363286</v>
      </c>
      <c r="AB1270" s="31" t="s">
        <v>66</v>
      </c>
      <c r="AC1270" s="31" t="s">
        <v>895</v>
      </c>
      <c r="AD1270" s="31" t="s">
        <v>895</v>
      </c>
      <c r="AE1270" s="39">
        <v>59.999999999999943</v>
      </c>
      <c r="AF1270" s="39" t="s">
        <v>896</v>
      </c>
      <c r="AG1270" s="31" t="s">
        <v>500</v>
      </c>
      <c r="AH1270" s="31">
        <v>28.728903819037441</v>
      </c>
      <c r="AI1270" s="31">
        <v>4368.5379538582511</v>
      </c>
      <c r="AJ1270" s="31">
        <v>4397.2668576772885</v>
      </c>
      <c r="AK1270" s="39">
        <v>1.6929592337375561</v>
      </c>
      <c r="AL1270" s="26">
        <v>6.5333546379790419E-3</v>
      </c>
      <c r="AM1270" s="37" t="s">
        <v>897</v>
      </c>
      <c r="AN1270" s="31" t="s">
        <v>898</v>
      </c>
      <c r="AO1270" s="31" t="s">
        <v>899</v>
      </c>
      <c r="AP1270" s="63" t="s">
        <v>900</v>
      </c>
      <c r="AQ1270" s="27" t="str">
        <f t="shared" si="52"/>
        <v>Record Complete</v>
      </c>
      <c r="AR1270" s="35" t="s">
        <v>901</v>
      </c>
      <c r="AS1270" s="5" t="str">
        <f t="shared" si="53"/>
        <v/>
      </c>
      <c r="AT1270" t="s">
        <v>17200</v>
      </c>
    </row>
    <row r="1271" spans="1:46" ht="15.75" thickBot="1" x14ac:dyDescent="0.3">
      <c r="A1271" s="30" t="s">
        <v>883</v>
      </c>
      <c r="B1271" s="32" t="s">
        <v>913</v>
      </c>
      <c r="C1271" s="32" t="s">
        <v>885</v>
      </c>
      <c r="D1271" s="32" t="s">
        <v>886</v>
      </c>
      <c r="E1271" s="51" t="str">
        <f ca="1">IF(ISERROR(INDIRECT(CONCATENATE("FIPs_codes!",ADDRESS((MATCH($D1271,INDIRECT($C1271),0)+MATCH($C1271,FIPs_codes!$G$1:$G$3296,0)-1),COLUMN(FIPs_codes!A1269))))),"",INDIRECT(CONCATENATE("FIPs_codes!",ADDRESS((MATCH($D1271,INDIRECT($C1271),0)+MATCH($C1271,FIPs_codes!$G$1:$G$3296,0)-1),COLUMN(FIPs_codes!A1269)))))</f>
        <v>48409</v>
      </c>
      <c r="F1271" s="51">
        <f ca="1">IF(ISERROR(INDIRECT(CONCATENATE("FIPs_codes!",ADDRESS((MATCH($D1271,INDIRECT($C1271),0)+MATCH($C1271,FIPs_codes!$G$1:$G$3296,0)-1),COLUMN(FIPs_codes!C1269))))),"",INDIRECT(CONCATENATE("FIPs_codes!",ADDRESS((MATCH($D1271,INDIRECT($C1271),0)+MATCH($C1271,FIPs_codes!$G$1:$G$3296,0)-1),COLUMN(FIPs_codes!C1269)))))</f>
        <v>6</v>
      </c>
      <c r="G1271" s="32" t="s">
        <v>888</v>
      </c>
      <c r="H1271" s="32" t="s">
        <v>889</v>
      </c>
      <c r="I1271" s="36" t="s">
        <v>86</v>
      </c>
      <c r="J1271" s="38" t="s">
        <v>268</v>
      </c>
      <c r="K1271" s="32" t="s">
        <v>78</v>
      </c>
      <c r="L1271" s="32" t="s">
        <v>1025</v>
      </c>
      <c r="M1271" s="32" t="s">
        <v>57</v>
      </c>
      <c r="N1271" s="40" t="s">
        <v>914</v>
      </c>
      <c r="O1271" s="40"/>
      <c r="P1271" s="40"/>
      <c r="Q1271" s="32" t="s">
        <v>915</v>
      </c>
      <c r="R1271" s="32" t="s">
        <v>60</v>
      </c>
      <c r="S1271" s="42" t="s">
        <v>60</v>
      </c>
      <c r="T1271" s="30" t="s">
        <v>892</v>
      </c>
      <c r="U1271" s="32" t="s">
        <v>134</v>
      </c>
      <c r="V1271" s="40" t="s">
        <v>893</v>
      </c>
      <c r="W1271" s="44" t="s">
        <v>134</v>
      </c>
      <c r="X1271" s="44" t="s">
        <v>714</v>
      </c>
      <c r="Y1271" s="44">
        <v>40067</v>
      </c>
      <c r="Z1271" s="32">
        <v>81</v>
      </c>
      <c r="AA1271" s="32">
        <v>948.64214579264319</v>
      </c>
      <c r="AB1271" s="32" t="s">
        <v>66</v>
      </c>
      <c r="AC1271" s="32" t="s">
        <v>895</v>
      </c>
      <c r="AD1271" s="32" t="s">
        <v>895</v>
      </c>
      <c r="AE1271" s="40">
        <v>60.000000000000107</v>
      </c>
      <c r="AF1271" s="40" t="s">
        <v>896</v>
      </c>
      <c r="AG1271" s="32" t="s">
        <v>500</v>
      </c>
      <c r="AH1271" s="32">
        <v>50.069280599974014</v>
      </c>
      <c r="AI1271" s="32">
        <v>5951.534441145146</v>
      </c>
      <c r="AJ1271" s="32">
        <v>6001.6037217451203</v>
      </c>
      <c r="AK1271" s="40">
        <v>1.8584122957805025</v>
      </c>
      <c r="AL1271" s="26">
        <v>8.3426502184011393E-3</v>
      </c>
      <c r="AM1271" s="38" t="s">
        <v>897</v>
      </c>
      <c r="AN1271" s="32" t="s">
        <v>898</v>
      </c>
      <c r="AO1271" s="32" t="s">
        <v>899</v>
      </c>
      <c r="AP1271" s="46" t="s">
        <v>900</v>
      </c>
      <c r="AQ1271" s="27" t="str">
        <f t="shared" si="52"/>
        <v>Record Complete</v>
      </c>
      <c r="AR1271" s="36" t="s">
        <v>901</v>
      </c>
      <c r="AS1271" s="5" t="str">
        <f t="shared" si="53"/>
        <v/>
      </c>
      <c r="AT1271" t="s">
        <v>17200</v>
      </c>
    </row>
    <row r="1272" spans="1:46" ht="15.75" thickBot="1" x14ac:dyDescent="0.3">
      <c r="A1272" s="29" t="s">
        <v>883</v>
      </c>
      <c r="B1272" s="31" t="s">
        <v>916</v>
      </c>
      <c r="C1272" s="31" t="s">
        <v>885</v>
      </c>
      <c r="D1272" s="31" t="s">
        <v>886</v>
      </c>
      <c r="E1272" s="51" t="str">
        <f ca="1">IF(ISERROR(INDIRECT(CONCATENATE("FIPs_codes!",ADDRESS((MATCH($D1272,INDIRECT($C1272),0)+MATCH($C1272,FIPs_codes!$G$1:$G$3296,0)-1),COLUMN(FIPs_codes!A1270))))),"",INDIRECT(CONCATENATE("FIPs_codes!",ADDRESS((MATCH($D1272,INDIRECT($C1272),0)+MATCH($C1272,FIPs_codes!$G$1:$G$3296,0)-1),COLUMN(FIPs_codes!A1270)))))</f>
        <v>48409</v>
      </c>
      <c r="F1272" s="51">
        <f ca="1">IF(ISERROR(INDIRECT(CONCATENATE("FIPs_codes!",ADDRESS((MATCH($D1272,INDIRECT($C1272),0)+MATCH($C1272,FIPs_codes!$G$1:$G$3296,0)-1),COLUMN(FIPs_codes!C1270))))),"",INDIRECT(CONCATENATE("FIPs_codes!",ADDRESS((MATCH($D1272,INDIRECT($C1272),0)+MATCH($C1272,FIPs_codes!$G$1:$G$3296,0)-1),COLUMN(FIPs_codes!C1270)))))</f>
        <v>6</v>
      </c>
      <c r="G1272" s="31" t="s">
        <v>888</v>
      </c>
      <c r="H1272" s="31" t="s">
        <v>889</v>
      </c>
      <c r="I1272" s="35" t="s">
        <v>86</v>
      </c>
      <c r="J1272" s="37" t="s">
        <v>268</v>
      </c>
      <c r="K1272" s="31" t="s">
        <v>78</v>
      </c>
      <c r="L1272" s="31" t="s">
        <v>1025</v>
      </c>
      <c r="M1272" s="31" t="s">
        <v>57</v>
      </c>
      <c r="N1272" s="39" t="s">
        <v>891</v>
      </c>
      <c r="O1272" s="39"/>
      <c r="P1272" s="39"/>
      <c r="Q1272" s="31" t="s">
        <v>562</v>
      </c>
      <c r="R1272" s="31" t="s">
        <v>60</v>
      </c>
      <c r="S1272" s="41" t="s">
        <v>60</v>
      </c>
      <c r="T1272" s="29" t="s">
        <v>892</v>
      </c>
      <c r="U1272" s="31" t="s">
        <v>134</v>
      </c>
      <c r="V1272" s="39" t="s">
        <v>893</v>
      </c>
      <c r="W1272" s="43" t="s">
        <v>134</v>
      </c>
      <c r="X1272" s="43" t="s">
        <v>714</v>
      </c>
      <c r="Y1272" s="43">
        <v>40067</v>
      </c>
      <c r="Z1272" s="31">
        <v>66</v>
      </c>
      <c r="AA1272" s="31">
        <v>755.88044230143225</v>
      </c>
      <c r="AB1272" s="31" t="s">
        <v>66</v>
      </c>
      <c r="AC1272" s="31" t="s">
        <v>895</v>
      </c>
      <c r="AD1272" s="31" t="s">
        <v>895</v>
      </c>
      <c r="AE1272" s="39">
        <v>59.000000000000028</v>
      </c>
      <c r="AF1272" s="39" t="s">
        <v>896</v>
      </c>
      <c r="AG1272" s="31" t="s">
        <v>500</v>
      </c>
      <c r="AH1272" s="31">
        <v>0.11503395635232772</v>
      </c>
      <c r="AI1272" s="31">
        <v>2307.2850991139549</v>
      </c>
      <c r="AJ1272" s="31">
        <v>2307.4001330703072</v>
      </c>
      <c r="AK1272" s="39">
        <v>0.6201610737923523</v>
      </c>
      <c r="AL1272" s="26">
        <v>4.985435976345356E-5</v>
      </c>
      <c r="AM1272" s="37" t="s">
        <v>897</v>
      </c>
      <c r="AN1272" s="31" t="s">
        <v>898</v>
      </c>
      <c r="AO1272" s="31" t="s">
        <v>899</v>
      </c>
      <c r="AP1272" s="63" t="s">
        <v>900</v>
      </c>
      <c r="AQ1272" s="27" t="str">
        <f t="shared" si="52"/>
        <v>Record Complete</v>
      </c>
      <c r="AR1272" s="35" t="s">
        <v>901</v>
      </c>
      <c r="AS1272" s="5" t="str">
        <f t="shared" si="53"/>
        <v/>
      </c>
      <c r="AT1272" t="s">
        <v>17200</v>
      </c>
    </row>
    <row r="1273" spans="1:46" ht="15.75" thickBot="1" x14ac:dyDescent="0.3">
      <c r="A1273" s="47" t="s">
        <v>883</v>
      </c>
      <c r="B1273" s="49" t="s">
        <v>916</v>
      </c>
      <c r="C1273" s="49" t="s">
        <v>885</v>
      </c>
      <c r="D1273" s="49" t="s">
        <v>886</v>
      </c>
      <c r="E1273" s="51" t="str">
        <f ca="1">IF(ISERROR(INDIRECT(CONCATENATE("FIPs_codes!",ADDRESS((MATCH($D1273,INDIRECT($C1273),0)+MATCH($C1273,FIPs_codes!$G$1:$G$3296,0)-1),COLUMN(FIPs_codes!A1271))))),"",INDIRECT(CONCATENATE("FIPs_codes!",ADDRESS((MATCH($D1273,INDIRECT($C1273),0)+MATCH($C1273,FIPs_codes!$G$1:$G$3296,0)-1),COLUMN(FIPs_codes!A1271)))))</f>
        <v>48409</v>
      </c>
      <c r="F1273" s="51">
        <f ca="1">IF(ISERROR(INDIRECT(CONCATENATE("FIPs_codes!",ADDRESS((MATCH($D1273,INDIRECT($C1273),0)+MATCH($C1273,FIPs_codes!$G$1:$G$3296,0)-1),COLUMN(FIPs_codes!C1271))))),"",INDIRECT(CONCATENATE("FIPs_codes!",ADDRESS((MATCH($D1273,INDIRECT($C1273),0)+MATCH($C1273,FIPs_codes!$G$1:$G$3296,0)-1),COLUMN(FIPs_codes!C1271)))))</f>
        <v>6</v>
      </c>
      <c r="G1273" s="49" t="s">
        <v>888</v>
      </c>
      <c r="H1273" s="49" t="s">
        <v>889</v>
      </c>
      <c r="I1273" s="53" t="s">
        <v>86</v>
      </c>
      <c r="J1273" s="55" t="s">
        <v>268</v>
      </c>
      <c r="K1273" s="49" t="s">
        <v>78</v>
      </c>
      <c r="L1273" s="49" t="s">
        <v>890</v>
      </c>
      <c r="M1273" s="49" t="s">
        <v>57</v>
      </c>
      <c r="N1273" s="57" t="s">
        <v>891</v>
      </c>
      <c r="O1273" s="57"/>
      <c r="P1273" s="57"/>
      <c r="Q1273" s="49" t="s">
        <v>562</v>
      </c>
      <c r="R1273" s="49" t="s">
        <v>60</v>
      </c>
      <c r="S1273" s="59" t="s">
        <v>60</v>
      </c>
      <c r="T1273" s="47" t="s">
        <v>892</v>
      </c>
      <c r="U1273" s="49" t="s">
        <v>134</v>
      </c>
      <c r="V1273" s="57" t="s">
        <v>893</v>
      </c>
      <c r="W1273" s="61" t="s">
        <v>134</v>
      </c>
      <c r="X1273" s="61" t="s">
        <v>714</v>
      </c>
      <c r="Y1273" s="61">
        <v>40070</v>
      </c>
      <c r="Z1273" s="49">
        <v>5</v>
      </c>
      <c r="AA1273" s="49">
        <v>318.26080322265625</v>
      </c>
      <c r="AB1273" s="49" t="s">
        <v>894</v>
      </c>
      <c r="AC1273" s="49" t="s">
        <v>895</v>
      </c>
      <c r="AD1273" s="49" t="s">
        <v>895</v>
      </c>
      <c r="AE1273" s="57">
        <v>9.9999999999999645</v>
      </c>
      <c r="AF1273" s="57" t="s">
        <v>896</v>
      </c>
      <c r="AG1273" s="49" t="s">
        <v>500</v>
      </c>
      <c r="AH1273" s="49">
        <v>1.9887449758283351</v>
      </c>
      <c r="AI1273" s="49">
        <v>69.69882759504695</v>
      </c>
      <c r="AJ1273" s="49">
        <v>71.68757257087529</v>
      </c>
      <c r="AK1273" s="57">
        <v>1.0460899709020957</v>
      </c>
      <c r="AL1273" s="26">
        <v>2.7741837315834964E-2</v>
      </c>
      <c r="AM1273" s="55" t="s">
        <v>897</v>
      </c>
      <c r="AN1273" s="49" t="s">
        <v>898</v>
      </c>
      <c r="AO1273" s="49" t="s">
        <v>899</v>
      </c>
      <c r="AP1273" s="63" t="s">
        <v>900</v>
      </c>
      <c r="AQ1273" s="27" t="str">
        <f t="shared" si="52"/>
        <v>Record Complete</v>
      </c>
      <c r="AR1273" s="53" t="s">
        <v>901</v>
      </c>
      <c r="AS1273" s="5" t="str">
        <f t="shared" si="53"/>
        <v/>
      </c>
      <c r="AT1273" t="s">
        <v>17200</v>
      </c>
    </row>
    <row r="1274" spans="1:46" ht="15.75" thickBot="1" x14ac:dyDescent="0.3">
      <c r="A1274" s="48" t="s">
        <v>883</v>
      </c>
      <c r="B1274" s="50" t="s">
        <v>917</v>
      </c>
      <c r="C1274" s="50" t="s">
        <v>885</v>
      </c>
      <c r="D1274" s="50" t="s">
        <v>886</v>
      </c>
      <c r="E1274" s="51" t="str">
        <f ca="1">IF(ISERROR(INDIRECT(CONCATENATE("FIPs_codes!",ADDRESS((MATCH($D1274,INDIRECT($C1274),0)+MATCH($C1274,FIPs_codes!$G$1:$G$3296,0)-1),COLUMN(FIPs_codes!A1272))))),"",INDIRECT(CONCATENATE("FIPs_codes!",ADDRESS((MATCH($D1274,INDIRECT($C1274),0)+MATCH($C1274,FIPs_codes!$G$1:$G$3296,0)-1),COLUMN(FIPs_codes!A1272)))))</f>
        <v>48409</v>
      </c>
      <c r="F1274" s="51">
        <f ca="1">IF(ISERROR(INDIRECT(CONCATENATE("FIPs_codes!",ADDRESS((MATCH($D1274,INDIRECT($C1274),0)+MATCH($C1274,FIPs_codes!$G$1:$G$3296,0)-1),COLUMN(FIPs_codes!C1272))))),"",INDIRECT(CONCATENATE("FIPs_codes!",ADDRESS((MATCH($D1274,INDIRECT($C1274),0)+MATCH($C1274,FIPs_codes!$G$1:$G$3296,0)-1),COLUMN(FIPs_codes!C1272)))))</f>
        <v>6</v>
      </c>
      <c r="G1274" s="50" t="s">
        <v>888</v>
      </c>
      <c r="H1274" s="50" t="s">
        <v>889</v>
      </c>
      <c r="I1274" s="54" t="s">
        <v>86</v>
      </c>
      <c r="J1274" s="56" t="s">
        <v>268</v>
      </c>
      <c r="K1274" s="50" t="s">
        <v>78</v>
      </c>
      <c r="L1274" s="50" t="s">
        <v>890</v>
      </c>
      <c r="M1274" s="50" t="s">
        <v>57</v>
      </c>
      <c r="N1274" s="58" t="s">
        <v>911</v>
      </c>
      <c r="O1274" s="58"/>
      <c r="P1274" s="58"/>
      <c r="Q1274" s="50" t="s">
        <v>912</v>
      </c>
      <c r="R1274" s="50" t="s">
        <v>60</v>
      </c>
      <c r="S1274" s="60" t="s">
        <v>60</v>
      </c>
      <c r="T1274" s="48" t="s">
        <v>892</v>
      </c>
      <c r="U1274" s="50" t="s">
        <v>134</v>
      </c>
      <c r="V1274" s="58" t="s">
        <v>893</v>
      </c>
      <c r="W1274" s="62" t="s">
        <v>134</v>
      </c>
      <c r="X1274" s="62" t="s">
        <v>714</v>
      </c>
      <c r="Y1274" s="62">
        <v>40070</v>
      </c>
      <c r="Z1274" s="50">
        <v>5</v>
      </c>
      <c r="AA1274" s="50">
        <v>523.24224853515625</v>
      </c>
      <c r="AB1274" s="50" t="s">
        <v>894</v>
      </c>
      <c r="AC1274" s="50" t="s">
        <v>895</v>
      </c>
      <c r="AD1274" s="50" t="s">
        <v>895</v>
      </c>
      <c r="AE1274" s="58">
        <v>10.000000000000044</v>
      </c>
      <c r="AF1274" s="58" t="s">
        <v>896</v>
      </c>
      <c r="AG1274" s="50" t="s">
        <v>500</v>
      </c>
      <c r="AH1274" s="50">
        <v>14.61945350643353</v>
      </c>
      <c r="AI1274" s="50">
        <v>36.15910474715735</v>
      </c>
      <c r="AJ1274" s="50">
        <v>50.77855825359088</v>
      </c>
      <c r="AK1274" s="58">
        <v>2.8153882080537773</v>
      </c>
      <c r="AL1274" s="26">
        <v>0.28790603769061707</v>
      </c>
      <c r="AM1274" s="56" t="s">
        <v>897</v>
      </c>
      <c r="AN1274" s="50" t="s">
        <v>898</v>
      </c>
      <c r="AO1274" s="50" t="s">
        <v>899</v>
      </c>
      <c r="AP1274" s="46" t="s">
        <v>900</v>
      </c>
      <c r="AQ1274" s="27" t="str">
        <f t="shared" si="52"/>
        <v>Record Complete</v>
      </c>
      <c r="AR1274" s="54" t="s">
        <v>901</v>
      </c>
      <c r="AS1274" s="5" t="str">
        <f t="shared" si="53"/>
        <v/>
      </c>
      <c r="AT1274" t="s">
        <v>17200</v>
      </c>
    </row>
    <row r="1275" spans="1:46" ht="15.75" thickBot="1" x14ac:dyDescent="0.3">
      <c r="A1275" s="30" t="s">
        <v>883</v>
      </c>
      <c r="B1275" s="32" t="s">
        <v>917</v>
      </c>
      <c r="C1275" s="32" t="s">
        <v>885</v>
      </c>
      <c r="D1275" s="32" t="s">
        <v>886</v>
      </c>
      <c r="E1275" s="51" t="str">
        <f ca="1">IF(ISERROR(INDIRECT(CONCATENATE("FIPs_codes!",ADDRESS((MATCH($D1275,INDIRECT($C1275),0)+MATCH($C1275,FIPs_codes!$G$1:$G$3296,0)-1),COLUMN(FIPs_codes!A1273))))),"",INDIRECT(CONCATENATE("FIPs_codes!",ADDRESS((MATCH($D1275,INDIRECT($C1275),0)+MATCH($C1275,FIPs_codes!$G$1:$G$3296,0)-1),COLUMN(FIPs_codes!A1273)))))</f>
        <v>48409</v>
      </c>
      <c r="F1275" s="51">
        <f ca="1">IF(ISERROR(INDIRECT(CONCATENATE("FIPs_codes!",ADDRESS((MATCH($D1275,INDIRECT($C1275),0)+MATCH($C1275,FIPs_codes!$G$1:$G$3296,0)-1),COLUMN(FIPs_codes!C1273))))),"",INDIRECT(CONCATENATE("FIPs_codes!",ADDRESS((MATCH($D1275,INDIRECT($C1275),0)+MATCH($C1275,FIPs_codes!$G$1:$G$3296,0)-1),COLUMN(FIPs_codes!C1273)))))</f>
        <v>6</v>
      </c>
      <c r="G1275" s="32" t="s">
        <v>888</v>
      </c>
      <c r="H1275" s="32" t="s">
        <v>889</v>
      </c>
      <c r="I1275" s="36" t="s">
        <v>86</v>
      </c>
      <c r="J1275" s="38" t="s">
        <v>268</v>
      </c>
      <c r="K1275" s="32" t="s">
        <v>78</v>
      </c>
      <c r="L1275" s="32" t="s">
        <v>1025</v>
      </c>
      <c r="M1275" s="32" t="s">
        <v>57</v>
      </c>
      <c r="N1275" s="40" t="s">
        <v>911</v>
      </c>
      <c r="O1275" s="40"/>
      <c r="P1275" s="40"/>
      <c r="Q1275" s="32" t="s">
        <v>912</v>
      </c>
      <c r="R1275" s="32" t="s">
        <v>60</v>
      </c>
      <c r="S1275" s="42" t="s">
        <v>60</v>
      </c>
      <c r="T1275" s="30" t="s">
        <v>892</v>
      </c>
      <c r="U1275" s="32" t="s">
        <v>134</v>
      </c>
      <c r="V1275" s="40" t="s">
        <v>893</v>
      </c>
      <c r="W1275" s="44" t="s">
        <v>134</v>
      </c>
      <c r="X1275" s="44" t="s">
        <v>714</v>
      </c>
      <c r="Y1275" s="44">
        <v>40070</v>
      </c>
      <c r="Z1275" s="32">
        <v>89</v>
      </c>
      <c r="AA1275" s="32">
        <v>781.59188537597652</v>
      </c>
      <c r="AB1275" s="32" t="s">
        <v>66</v>
      </c>
      <c r="AC1275" s="32" t="s">
        <v>895</v>
      </c>
      <c r="AD1275" s="32" t="s">
        <v>895</v>
      </c>
      <c r="AE1275" s="40">
        <v>59.999999999999943</v>
      </c>
      <c r="AF1275" s="40" t="s">
        <v>896</v>
      </c>
      <c r="AG1275" s="32" t="s">
        <v>500</v>
      </c>
      <c r="AH1275" s="32">
        <v>0.83678800275135812</v>
      </c>
      <c r="AI1275" s="32">
        <v>994.19211168438494</v>
      </c>
      <c r="AJ1275" s="32">
        <v>995.02889968713635</v>
      </c>
      <c r="AK1275" s="40">
        <v>0.22109063389134023</v>
      </c>
      <c r="AL1275" s="150">
        <v>8.4096854173227188E-4</v>
      </c>
      <c r="AM1275" s="38" t="s">
        <v>897</v>
      </c>
      <c r="AN1275" s="32" t="s">
        <v>898</v>
      </c>
      <c r="AO1275" s="32" t="s">
        <v>899</v>
      </c>
      <c r="AP1275" s="46" t="s">
        <v>900</v>
      </c>
      <c r="AQ1275" s="27" t="str">
        <f t="shared" si="52"/>
        <v>Record Complete</v>
      </c>
      <c r="AR1275" s="36" t="s">
        <v>901</v>
      </c>
      <c r="AS1275" s="5" t="str">
        <f t="shared" si="53"/>
        <v/>
      </c>
      <c r="AT1275" t="s">
        <v>17200</v>
      </c>
    </row>
    <row r="1276" spans="1:46" ht="15.75" thickBot="1" x14ac:dyDescent="0.3">
      <c r="A1276" s="29" t="s">
        <v>883</v>
      </c>
      <c r="B1276" s="31" t="s">
        <v>918</v>
      </c>
      <c r="C1276" s="31" t="s">
        <v>885</v>
      </c>
      <c r="D1276" s="31" t="s">
        <v>886</v>
      </c>
      <c r="E1276" s="51" t="str">
        <f ca="1">IF(ISERROR(INDIRECT(CONCATENATE("FIPs_codes!",ADDRESS((MATCH($D1276,INDIRECT($C1276),0)+MATCH($C1276,FIPs_codes!$G$1:$G$3296,0)-1),COLUMN(FIPs_codes!A1274))))),"",INDIRECT(CONCATENATE("FIPs_codes!",ADDRESS((MATCH($D1276,INDIRECT($C1276),0)+MATCH($C1276,FIPs_codes!$G$1:$G$3296,0)-1),COLUMN(FIPs_codes!A1274)))))</f>
        <v>48409</v>
      </c>
      <c r="F1276" s="51">
        <f ca="1">IF(ISERROR(INDIRECT(CONCATENATE("FIPs_codes!",ADDRESS((MATCH($D1276,INDIRECT($C1276),0)+MATCH($C1276,FIPs_codes!$G$1:$G$3296,0)-1),COLUMN(FIPs_codes!C1274))))),"",INDIRECT(CONCATENATE("FIPs_codes!",ADDRESS((MATCH($D1276,INDIRECT($C1276),0)+MATCH($C1276,FIPs_codes!$G$1:$G$3296,0)-1),COLUMN(FIPs_codes!C1274)))))</f>
        <v>6</v>
      </c>
      <c r="G1276" s="31" t="s">
        <v>888</v>
      </c>
      <c r="H1276" s="31" t="s">
        <v>889</v>
      </c>
      <c r="I1276" s="35" t="s">
        <v>86</v>
      </c>
      <c r="J1276" s="37" t="s">
        <v>268</v>
      </c>
      <c r="K1276" s="31" t="s">
        <v>78</v>
      </c>
      <c r="L1276" s="31" t="s">
        <v>903</v>
      </c>
      <c r="M1276" s="31" t="s">
        <v>57</v>
      </c>
      <c r="N1276" s="39" t="s">
        <v>919</v>
      </c>
      <c r="O1276" s="39"/>
      <c r="P1276" s="39"/>
      <c r="Q1276" s="31" t="s">
        <v>920</v>
      </c>
      <c r="R1276" s="31" t="s">
        <v>60</v>
      </c>
      <c r="S1276" s="41" t="s">
        <v>60</v>
      </c>
      <c r="T1276" s="29" t="s">
        <v>892</v>
      </c>
      <c r="U1276" s="31" t="s">
        <v>134</v>
      </c>
      <c r="V1276" s="39" t="s">
        <v>893</v>
      </c>
      <c r="W1276" s="43" t="s">
        <v>134</v>
      </c>
      <c r="X1276" s="43" t="s">
        <v>714</v>
      </c>
      <c r="Y1276" s="43">
        <v>40070</v>
      </c>
      <c r="Z1276" s="31">
        <v>5</v>
      </c>
      <c r="AA1276" s="31">
        <v>214.56719970703125</v>
      </c>
      <c r="AB1276" s="31" t="s">
        <v>894</v>
      </c>
      <c r="AC1276" s="31" t="s">
        <v>895</v>
      </c>
      <c r="AD1276" s="31" t="s">
        <v>895</v>
      </c>
      <c r="AE1276" s="39">
        <v>10.000000000000124</v>
      </c>
      <c r="AF1276" s="39" t="s">
        <v>896</v>
      </c>
      <c r="AG1276" s="31" t="s">
        <v>500</v>
      </c>
      <c r="AH1276" s="31">
        <v>0.36414433964726628</v>
      </c>
      <c r="AI1276" s="31">
        <v>0</v>
      </c>
      <c r="AJ1276" s="31">
        <v>0.36414433964726628</v>
      </c>
      <c r="AK1276" s="39">
        <v>18.694392739519785</v>
      </c>
      <c r="AL1276" s="26">
        <v>1</v>
      </c>
      <c r="AM1276" s="37" t="s">
        <v>897</v>
      </c>
      <c r="AN1276" s="31" t="s">
        <v>898</v>
      </c>
      <c r="AO1276" s="31" t="s">
        <v>899</v>
      </c>
      <c r="AP1276" s="63" t="s">
        <v>900</v>
      </c>
      <c r="AQ1276" s="27" t="str">
        <f t="shared" si="52"/>
        <v>Record Complete</v>
      </c>
      <c r="AR1276" s="35" t="s">
        <v>901</v>
      </c>
      <c r="AS1276" s="5" t="str">
        <f t="shared" si="53"/>
        <v/>
      </c>
      <c r="AT1276" t="s">
        <v>17200</v>
      </c>
    </row>
    <row r="1277" spans="1:46" ht="15.75" thickBot="1" x14ac:dyDescent="0.3">
      <c r="A1277" s="47" t="s">
        <v>883</v>
      </c>
      <c r="B1277" s="49" t="s">
        <v>918</v>
      </c>
      <c r="C1277" s="49" t="s">
        <v>885</v>
      </c>
      <c r="D1277" s="49" t="s">
        <v>886</v>
      </c>
      <c r="E1277" s="51" t="str">
        <f ca="1">IF(ISERROR(INDIRECT(CONCATENATE("FIPs_codes!",ADDRESS((MATCH($D1277,INDIRECT($C1277),0)+MATCH($C1277,FIPs_codes!$G$1:$G$3296,0)-1),COLUMN(FIPs_codes!A1275))))),"",INDIRECT(CONCATENATE("FIPs_codes!",ADDRESS((MATCH($D1277,INDIRECT($C1277),0)+MATCH($C1277,FIPs_codes!$G$1:$G$3296,0)-1),COLUMN(FIPs_codes!A1275)))))</f>
        <v>48409</v>
      </c>
      <c r="F1277" s="51">
        <f ca="1">IF(ISERROR(INDIRECT(CONCATENATE("FIPs_codes!",ADDRESS((MATCH($D1277,INDIRECT($C1277),0)+MATCH($C1277,FIPs_codes!$G$1:$G$3296,0)-1),COLUMN(FIPs_codes!C1275))))),"",INDIRECT(CONCATENATE("FIPs_codes!",ADDRESS((MATCH($D1277,INDIRECT($C1277),0)+MATCH($C1277,FIPs_codes!$G$1:$G$3296,0)-1),COLUMN(FIPs_codes!C1275)))))</f>
        <v>6</v>
      </c>
      <c r="G1277" s="49" t="s">
        <v>888</v>
      </c>
      <c r="H1277" s="49" t="s">
        <v>889</v>
      </c>
      <c r="I1277" s="53" t="s">
        <v>86</v>
      </c>
      <c r="J1277" s="55" t="s">
        <v>268</v>
      </c>
      <c r="K1277" s="49" t="s">
        <v>78</v>
      </c>
      <c r="L1277" s="49" t="s">
        <v>1026</v>
      </c>
      <c r="M1277" s="49" t="s">
        <v>57</v>
      </c>
      <c r="N1277" s="57" t="s">
        <v>919</v>
      </c>
      <c r="O1277" s="57"/>
      <c r="P1277" s="57"/>
      <c r="Q1277" s="49" t="s">
        <v>920</v>
      </c>
      <c r="R1277" s="49" t="s">
        <v>60</v>
      </c>
      <c r="S1277" s="59" t="s">
        <v>60</v>
      </c>
      <c r="T1277" s="47" t="s">
        <v>892</v>
      </c>
      <c r="U1277" s="49" t="s">
        <v>134</v>
      </c>
      <c r="V1277" s="57" t="s">
        <v>893</v>
      </c>
      <c r="W1277" s="61" t="s">
        <v>134</v>
      </c>
      <c r="X1277" s="61" t="s">
        <v>714</v>
      </c>
      <c r="Y1277" s="61">
        <v>40070</v>
      </c>
      <c r="Z1277" s="49">
        <v>56</v>
      </c>
      <c r="AA1277" s="49">
        <v>500.59415283203123</v>
      </c>
      <c r="AB1277" s="49" t="s">
        <v>66</v>
      </c>
      <c r="AC1277" s="49" t="s">
        <v>895</v>
      </c>
      <c r="AD1277" s="49" t="s">
        <v>895</v>
      </c>
      <c r="AE1277" s="57">
        <v>59.999999999999943</v>
      </c>
      <c r="AF1277" s="57" t="s">
        <v>896</v>
      </c>
      <c r="AG1277" s="49" t="s">
        <v>500</v>
      </c>
      <c r="AH1277" s="49">
        <v>19.368077829862674</v>
      </c>
      <c r="AI1277" s="49">
        <v>26.854233041206168</v>
      </c>
      <c r="AJ1277" s="49">
        <v>46.222310871068842</v>
      </c>
      <c r="AK1277" s="57">
        <v>14.075376631747252</v>
      </c>
      <c r="AL1277" s="26">
        <v>0.41902011095653402</v>
      </c>
      <c r="AM1277" s="55" t="s">
        <v>897</v>
      </c>
      <c r="AN1277" s="49" t="s">
        <v>898</v>
      </c>
      <c r="AO1277" s="49" t="s">
        <v>899</v>
      </c>
      <c r="AP1277" s="63" t="s">
        <v>900</v>
      </c>
      <c r="AQ1277" s="27" t="str">
        <f t="shared" si="52"/>
        <v>Record Complete</v>
      </c>
      <c r="AR1277" s="53" t="s">
        <v>901</v>
      </c>
      <c r="AS1277" s="5" t="str">
        <f t="shared" si="53"/>
        <v/>
      </c>
      <c r="AT1277" t="s">
        <v>17200</v>
      </c>
    </row>
    <row r="1278" spans="1:46" ht="15.75" thickBot="1" x14ac:dyDescent="0.3">
      <c r="A1278" s="48" t="s">
        <v>883</v>
      </c>
      <c r="B1278" s="50" t="s">
        <v>921</v>
      </c>
      <c r="C1278" s="50" t="s">
        <v>885</v>
      </c>
      <c r="D1278" s="50" t="s">
        <v>886</v>
      </c>
      <c r="E1278" s="51" t="str">
        <f ca="1">IF(ISERROR(INDIRECT(CONCATENATE("FIPs_codes!",ADDRESS((MATCH($D1278,INDIRECT($C1278),0)+MATCH($C1278,FIPs_codes!$G$1:$G$3296,0)-1),COLUMN(FIPs_codes!A1276))))),"",INDIRECT(CONCATENATE("FIPs_codes!",ADDRESS((MATCH($D1278,INDIRECT($C1278),0)+MATCH($C1278,FIPs_codes!$G$1:$G$3296,0)-1),COLUMN(FIPs_codes!A1276)))))</f>
        <v>48409</v>
      </c>
      <c r="F1278" s="51">
        <f ca="1">IF(ISERROR(INDIRECT(CONCATENATE("FIPs_codes!",ADDRESS((MATCH($D1278,INDIRECT($C1278),0)+MATCH($C1278,FIPs_codes!$G$1:$G$3296,0)-1),COLUMN(FIPs_codes!C1276))))),"",INDIRECT(CONCATENATE("FIPs_codes!",ADDRESS((MATCH($D1278,INDIRECT($C1278),0)+MATCH($C1278,FIPs_codes!$G$1:$G$3296,0)-1),COLUMN(FIPs_codes!C1276)))))</f>
        <v>6</v>
      </c>
      <c r="G1278" s="50" t="s">
        <v>888</v>
      </c>
      <c r="H1278" s="50" t="s">
        <v>889</v>
      </c>
      <c r="I1278" s="54" t="s">
        <v>86</v>
      </c>
      <c r="J1278" s="56" t="s">
        <v>268</v>
      </c>
      <c r="K1278" s="50" t="s">
        <v>78</v>
      </c>
      <c r="L1278" s="50" t="s">
        <v>890</v>
      </c>
      <c r="M1278" s="50" t="s">
        <v>57</v>
      </c>
      <c r="N1278" s="58" t="s">
        <v>922</v>
      </c>
      <c r="O1278" s="58"/>
      <c r="P1278" s="58"/>
      <c r="Q1278" s="50" t="s">
        <v>923</v>
      </c>
      <c r="R1278" s="50" t="s">
        <v>60</v>
      </c>
      <c r="S1278" s="60" t="s">
        <v>60</v>
      </c>
      <c r="T1278" s="48" t="s">
        <v>892</v>
      </c>
      <c r="U1278" s="50" t="s">
        <v>134</v>
      </c>
      <c r="V1278" s="58" t="s">
        <v>893</v>
      </c>
      <c r="W1278" s="62" t="s">
        <v>134</v>
      </c>
      <c r="X1278" s="62" t="s">
        <v>714</v>
      </c>
      <c r="Y1278" s="62">
        <v>40071</v>
      </c>
      <c r="Z1278" s="50">
        <v>5</v>
      </c>
      <c r="AA1278" s="50">
        <v>443.11928558349609</v>
      </c>
      <c r="AB1278" s="50" t="s">
        <v>894</v>
      </c>
      <c r="AC1278" s="50" t="s">
        <v>895</v>
      </c>
      <c r="AD1278" s="50" t="s">
        <v>895</v>
      </c>
      <c r="AE1278" s="58">
        <v>11.500000000000039</v>
      </c>
      <c r="AF1278" s="58" t="s">
        <v>896</v>
      </c>
      <c r="AG1278" s="50" t="s">
        <v>500</v>
      </c>
      <c r="AH1278" s="50">
        <v>1.338888649192598</v>
      </c>
      <c r="AI1278" s="50">
        <v>58.542901568992441</v>
      </c>
      <c r="AJ1278" s="50">
        <v>59.881790218185039</v>
      </c>
      <c r="AK1278" s="58">
        <v>0.58533149681476948</v>
      </c>
      <c r="AL1278" s="26">
        <v>2.2358861422048824E-2</v>
      </c>
      <c r="AM1278" s="56" t="s">
        <v>897</v>
      </c>
      <c r="AN1278" s="50" t="s">
        <v>898</v>
      </c>
      <c r="AO1278" s="50" t="s">
        <v>899</v>
      </c>
      <c r="AP1278" s="46" t="s">
        <v>900</v>
      </c>
      <c r="AQ1278" s="27" t="str">
        <f t="shared" si="52"/>
        <v>Record Complete</v>
      </c>
      <c r="AR1278" s="54" t="s">
        <v>901</v>
      </c>
      <c r="AS1278" s="5" t="str">
        <f t="shared" si="53"/>
        <v/>
      </c>
      <c r="AT1278" t="s">
        <v>17200</v>
      </c>
    </row>
    <row r="1279" spans="1:46" ht="15.75" thickBot="1" x14ac:dyDescent="0.3">
      <c r="A1279" s="30" t="s">
        <v>883</v>
      </c>
      <c r="B1279" s="32" t="s">
        <v>921</v>
      </c>
      <c r="C1279" s="32" t="s">
        <v>885</v>
      </c>
      <c r="D1279" s="32" t="s">
        <v>886</v>
      </c>
      <c r="E1279" s="51" t="str">
        <f ca="1">IF(ISERROR(INDIRECT(CONCATENATE("FIPs_codes!",ADDRESS((MATCH($D1279,INDIRECT($C1279),0)+MATCH($C1279,FIPs_codes!$G$1:$G$3296,0)-1),COLUMN(FIPs_codes!A1277))))),"",INDIRECT(CONCATENATE("FIPs_codes!",ADDRESS((MATCH($D1279,INDIRECT($C1279),0)+MATCH($C1279,FIPs_codes!$G$1:$G$3296,0)-1),COLUMN(FIPs_codes!A1277)))))</f>
        <v>48409</v>
      </c>
      <c r="F1279" s="51">
        <f ca="1">IF(ISERROR(INDIRECT(CONCATENATE("FIPs_codes!",ADDRESS((MATCH($D1279,INDIRECT($C1279),0)+MATCH($C1279,FIPs_codes!$G$1:$G$3296,0)-1),COLUMN(FIPs_codes!C1277))))),"",INDIRECT(CONCATENATE("FIPs_codes!",ADDRESS((MATCH($D1279,INDIRECT($C1279),0)+MATCH($C1279,FIPs_codes!$G$1:$G$3296,0)-1),COLUMN(FIPs_codes!C1277)))))</f>
        <v>6</v>
      </c>
      <c r="G1279" s="32" t="s">
        <v>888</v>
      </c>
      <c r="H1279" s="32" t="s">
        <v>889</v>
      </c>
      <c r="I1279" s="36" t="s">
        <v>86</v>
      </c>
      <c r="J1279" s="38" t="s">
        <v>268</v>
      </c>
      <c r="K1279" s="32" t="s">
        <v>78</v>
      </c>
      <c r="L1279" s="32" t="s">
        <v>1025</v>
      </c>
      <c r="M1279" s="32" t="s">
        <v>57</v>
      </c>
      <c r="N1279" s="40" t="s">
        <v>922</v>
      </c>
      <c r="O1279" s="40"/>
      <c r="P1279" s="40"/>
      <c r="Q1279" s="32" t="s">
        <v>923</v>
      </c>
      <c r="R1279" s="32" t="s">
        <v>60</v>
      </c>
      <c r="S1279" s="42" t="s">
        <v>60</v>
      </c>
      <c r="T1279" s="30" t="s">
        <v>892</v>
      </c>
      <c r="U1279" s="32" t="s">
        <v>134</v>
      </c>
      <c r="V1279" s="40" t="s">
        <v>893</v>
      </c>
      <c r="W1279" s="44" t="s">
        <v>134</v>
      </c>
      <c r="X1279" s="44" t="s">
        <v>714</v>
      </c>
      <c r="Y1279" s="44">
        <v>40071</v>
      </c>
      <c r="Z1279" s="32">
        <v>60</v>
      </c>
      <c r="AA1279" s="32">
        <v>847.22050781250005</v>
      </c>
      <c r="AB1279" s="32" t="s">
        <v>66</v>
      </c>
      <c r="AC1279" s="32" t="s">
        <v>895</v>
      </c>
      <c r="AD1279" s="32" t="s">
        <v>895</v>
      </c>
      <c r="AE1279" s="40">
        <v>60.000000000000028</v>
      </c>
      <c r="AF1279" s="40" t="s">
        <v>896</v>
      </c>
      <c r="AG1279" s="32" t="s">
        <v>500</v>
      </c>
      <c r="AH1279" s="32">
        <v>0</v>
      </c>
      <c r="AI1279" s="32">
        <v>2260.4715922927207</v>
      </c>
      <c r="AJ1279" s="32">
        <v>2260.4715922927207</v>
      </c>
      <c r="AK1279" s="40">
        <v>0.42210597076030359</v>
      </c>
      <c r="AL1279" s="150">
        <v>0</v>
      </c>
      <c r="AM1279" s="38" t="s">
        <v>897</v>
      </c>
      <c r="AN1279" s="32" t="s">
        <v>898</v>
      </c>
      <c r="AO1279" s="32" t="s">
        <v>899</v>
      </c>
      <c r="AP1279" s="46" t="s">
        <v>900</v>
      </c>
      <c r="AQ1279" s="27" t="str">
        <f t="shared" si="52"/>
        <v>Record Complete</v>
      </c>
      <c r="AR1279" s="36" t="s">
        <v>901</v>
      </c>
      <c r="AS1279" s="5" t="str">
        <f t="shared" si="53"/>
        <v/>
      </c>
      <c r="AT1279" t="s">
        <v>17200</v>
      </c>
    </row>
    <row r="1280" spans="1:46" ht="15.75" thickBot="1" x14ac:dyDescent="0.3">
      <c r="A1280" s="29" t="s">
        <v>883</v>
      </c>
      <c r="B1280" s="31" t="s">
        <v>924</v>
      </c>
      <c r="C1280" s="31" t="s">
        <v>885</v>
      </c>
      <c r="D1280" s="31" t="s">
        <v>886</v>
      </c>
      <c r="E1280" s="51" t="str">
        <f ca="1">IF(ISERROR(INDIRECT(CONCATENATE("FIPs_codes!",ADDRESS((MATCH($D1280,INDIRECT($C1280),0)+MATCH($C1280,FIPs_codes!$G$1:$G$3296,0)-1),COLUMN(FIPs_codes!A1278))))),"",INDIRECT(CONCATENATE("FIPs_codes!",ADDRESS((MATCH($D1280,INDIRECT($C1280),0)+MATCH($C1280,FIPs_codes!$G$1:$G$3296,0)-1),COLUMN(FIPs_codes!A1278)))))</f>
        <v>48409</v>
      </c>
      <c r="F1280" s="51">
        <f ca="1">IF(ISERROR(INDIRECT(CONCATENATE("FIPs_codes!",ADDRESS((MATCH($D1280,INDIRECT($C1280),0)+MATCH($C1280,FIPs_codes!$G$1:$G$3296,0)-1),COLUMN(FIPs_codes!C1278))))),"",INDIRECT(CONCATENATE("FIPs_codes!",ADDRESS((MATCH($D1280,INDIRECT($C1280),0)+MATCH($C1280,FIPs_codes!$G$1:$G$3296,0)-1),COLUMN(FIPs_codes!C1278)))))</f>
        <v>6</v>
      </c>
      <c r="G1280" s="31" t="s">
        <v>888</v>
      </c>
      <c r="H1280" s="31" t="s">
        <v>889</v>
      </c>
      <c r="I1280" s="35" t="s">
        <v>86</v>
      </c>
      <c r="J1280" s="37" t="s">
        <v>268</v>
      </c>
      <c r="K1280" s="31" t="s">
        <v>78</v>
      </c>
      <c r="L1280" s="31" t="s">
        <v>890</v>
      </c>
      <c r="M1280" s="31" t="s">
        <v>57</v>
      </c>
      <c r="N1280" s="39" t="s">
        <v>891</v>
      </c>
      <c r="O1280" s="39"/>
      <c r="P1280" s="39"/>
      <c r="Q1280" s="31" t="s">
        <v>562</v>
      </c>
      <c r="R1280" s="31" t="s">
        <v>60</v>
      </c>
      <c r="S1280" s="41" t="s">
        <v>60</v>
      </c>
      <c r="T1280" s="29" t="s">
        <v>892</v>
      </c>
      <c r="U1280" s="31" t="s">
        <v>134</v>
      </c>
      <c r="V1280" s="39" t="s">
        <v>893</v>
      </c>
      <c r="W1280" s="43" t="s">
        <v>134</v>
      </c>
      <c r="X1280" s="43" t="s">
        <v>714</v>
      </c>
      <c r="Y1280" s="43">
        <v>40071</v>
      </c>
      <c r="Z1280" s="31">
        <v>5</v>
      </c>
      <c r="AA1280" s="31">
        <v>296.37577403675425</v>
      </c>
      <c r="AB1280" s="31" t="s">
        <v>894</v>
      </c>
      <c r="AC1280" s="31" t="s">
        <v>895</v>
      </c>
      <c r="AD1280" s="31" t="s">
        <v>895</v>
      </c>
      <c r="AE1280" s="39">
        <v>10.000000000000124</v>
      </c>
      <c r="AF1280" s="39" t="s">
        <v>896</v>
      </c>
      <c r="AG1280" s="31" t="s">
        <v>500</v>
      </c>
      <c r="AH1280" s="31">
        <v>10.950914602646233</v>
      </c>
      <c r="AI1280" s="31">
        <v>10.302288763887249</v>
      </c>
      <c r="AJ1280" s="31">
        <v>21.253203366533484</v>
      </c>
      <c r="AK1280" s="39">
        <v>5.6852635386933441</v>
      </c>
      <c r="AL1280" s="26">
        <v>0.51525948412511657</v>
      </c>
      <c r="AM1280" s="37" t="s">
        <v>897</v>
      </c>
      <c r="AN1280" s="31" t="s">
        <v>898</v>
      </c>
      <c r="AO1280" s="31" t="s">
        <v>899</v>
      </c>
      <c r="AP1280" s="63" t="s">
        <v>900</v>
      </c>
      <c r="AQ1280" s="27" t="str">
        <f t="shared" si="52"/>
        <v>Record Complete</v>
      </c>
      <c r="AR1280" s="35" t="s">
        <v>901</v>
      </c>
      <c r="AS1280" s="5" t="str">
        <f t="shared" si="53"/>
        <v/>
      </c>
      <c r="AT1280" t="s">
        <v>17200</v>
      </c>
    </row>
    <row r="1281" spans="1:46" ht="15.75" thickBot="1" x14ac:dyDescent="0.3">
      <c r="A1281" s="47" t="s">
        <v>883</v>
      </c>
      <c r="B1281" s="49" t="s">
        <v>924</v>
      </c>
      <c r="C1281" s="49" t="s">
        <v>885</v>
      </c>
      <c r="D1281" s="49" t="s">
        <v>886</v>
      </c>
      <c r="E1281" s="51" t="str">
        <f ca="1">IF(ISERROR(INDIRECT(CONCATENATE("FIPs_codes!",ADDRESS((MATCH($D1281,INDIRECT($C1281),0)+MATCH($C1281,FIPs_codes!$G$1:$G$3296,0)-1),COLUMN(FIPs_codes!A1279))))),"",INDIRECT(CONCATENATE("FIPs_codes!",ADDRESS((MATCH($D1281,INDIRECT($C1281),0)+MATCH($C1281,FIPs_codes!$G$1:$G$3296,0)-1),COLUMN(FIPs_codes!A1279)))))</f>
        <v>48409</v>
      </c>
      <c r="F1281" s="51">
        <f ca="1">IF(ISERROR(INDIRECT(CONCATENATE("FIPs_codes!",ADDRESS((MATCH($D1281,INDIRECT($C1281),0)+MATCH($C1281,FIPs_codes!$G$1:$G$3296,0)-1),COLUMN(FIPs_codes!C1279))))),"",INDIRECT(CONCATENATE("FIPs_codes!",ADDRESS((MATCH($D1281,INDIRECT($C1281),0)+MATCH($C1281,FIPs_codes!$G$1:$G$3296,0)-1),COLUMN(FIPs_codes!C1279)))))</f>
        <v>6</v>
      </c>
      <c r="G1281" s="49" t="s">
        <v>888</v>
      </c>
      <c r="H1281" s="49" t="s">
        <v>889</v>
      </c>
      <c r="I1281" s="53" t="s">
        <v>86</v>
      </c>
      <c r="J1281" s="55" t="s">
        <v>268</v>
      </c>
      <c r="K1281" s="49" t="s">
        <v>78</v>
      </c>
      <c r="L1281" s="49" t="s">
        <v>1025</v>
      </c>
      <c r="M1281" s="49" t="s">
        <v>57</v>
      </c>
      <c r="N1281" s="57" t="s">
        <v>891</v>
      </c>
      <c r="O1281" s="57"/>
      <c r="P1281" s="57"/>
      <c r="Q1281" s="49" t="s">
        <v>562</v>
      </c>
      <c r="R1281" s="49" t="s">
        <v>60</v>
      </c>
      <c r="S1281" s="59" t="s">
        <v>60</v>
      </c>
      <c r="T1281" s="47" t="s">
        <v>892</v>
      </c>
      <c r="U1281" s="49" t="s">
        <v>134</v>
      </c>
      <c r="V1281" s="57" t="s">
        <v>893</v>
      </c>
      <c r="W1281" s="61" t="s">
        <v>134</v>
      </c>
      <c r="X1281" s="61" t="s">
        <v>714</v>
      </c>
      <c r="Y1281" s="61">
        <v>40071</v>
      </c>
      <c r="Z1281" s="49">
        <v>58</v>
      </c>
      <c r="AA1281" s="49">
        <v>539.08253682454426</v>
      </c>
      <c r="AB1281" s="49" t="s">
        <v>66</v>
      </c>
      <c r="AC1281" s="49" t="s">
        <v>895</v>
      </c>
      <c r="AD1281" s="49" t="s">
        <v>895</v>
      </c>
      <c r="AE1281" s="57">
        <v>60.000000000000028</v>
      </c>
      <c r="AF1281" s="57" t="s">
        <v>896</v>
      </c>
      <c r="AG1281" s="49" t="s">
        <v>500</v>
      </c>
      <c r="AH1281" s="49">
        <v>8.2859288908349722</v>
      </c>
      <c r="AI1281" s="49">
        <v>288.67973491599184</v>
      </c>
      <c r="AJ1281" s="49">
        <v>296.9656638068268</v>
      </c>
      <c r="AK1281" s="57">
        <v>0.99041535632110544</v>
      </c>
      <c r="AL1281" s="26">
        <v>2.7901976223840094E-2</v>
      </c>
      <c r="AM1281" s="55" t="s">
        <v>897</v>
      </c>
      <c r="AN1281" s="49" t="s">
        <v>898</v>
      </c>
      <c r="AO1281" s="49" t="s">
        <v>899</v>
      </c>
      <c r="AP1281" s="63" t="s">
        <v>900</v>
      </c>
      <c r="AQ1281" s="27" t="str">
        <f t="shared" si="52"/>
        <v>Record Complete</v>
      </c>
      <c r="AR1281" s="53" t="s">
        <v>901</v>
      </c>
      <c r="AS1281" s="5" t="str">
        <f t="shared" si="53"/>
        <v/>
      </c>
      <c r="AT1281" t="s">
        <v>17200</v>
      </c>
    </row>
    <row r="1282" spans="1:46" ht="15.75" thickBot="1" x14ac:dyDescent="0.3">
      <c r="A1282" s="48" t="s">
        <v>883</v>
      </c>
      <c r="B1282" s="50" t="s">
        <v>925</v>
      </c>
      <c r="C1282" s="50" t="s">
        <v>885</v>
      </c>
      <c r="D1282" s="50" t="s">
        <v>886</v>
      </c>
      <c r="E1282" s="51" t="str">
        <f ca="1">IF(ISERROR(INDIRECT(CONCATENATE("FIPs_codes!",ADDRESS((MATCH($D1282,INDIRECT($C1282),0)+MATCH($C1282,FIPs_codes!$G$1:$G$3296,0)-1),COLUMN(FIPs_codes!A1280))))),"",INDIRECT(CONCATENATE("FIPs_codes!",ADDRESS((MATCH($D1282,INDIRECT($C1282),0)+MATCH($C1282,FIPs_codes!$G$1:$G$3296,0)-1),COLUMN(FIPs_codes!A1280)))))</f>
        <v>48409</v>
      </c>
      <c r="F1282" s="51">
        <f ca="1">IF(ISERROR(INDIRECT(CONCATENATE("FIPs_codes!",ADDRESS((MATCH($D1282,INDIRECT($C1282),0)+MATCH($C1282,FIPs_codes!$G$1:$G$3296,0)-1),COLUMN(FIPs_codes!C1280))))),"",INDIRECT(CONCATENATE("FIPs_codes!",ADDRESS((MATCH($D1282,INDIRECT($C1282),0)+MATCH($C1282,FIPs_codes!$G$1:$G$3296,0)-1),COLUMN(FIPs_codes!C1280)))))</f>
        <v>6</v>
      </c>
      <c r="G1282" s="50" t="s">
        <v>888</v>
      </c>
      <c r="H1282" s="50" t="s">
        <v>889</v>
      </c>
      <c r="I1282" s="54" t="s">
        <v>86</v>
      </c>
      <c r="J1282" s="56" t="s">
        <v>268</v>
      </c>
      <c r="K1282" s="50" t="s">
        <v>78</v>
      </c>
      <c r="L1282" s="50" t="s">
        <v>890</v>
      </c>
      <c r="M1282" s="50" t="s">
        <v>57</v>
      </c>
      <c r="N1282" s="58" t="s">
        <v>891</v>
      </c>
      <c r="O1282" s="58"/>
      <c r="P1282" s="58"/>
      <c r="Q1282" s="50" t="s">
        <v>562</v>
      </c>
      <c r="R1282" s="50" t="s">
        <v>60</v>
      </c>
      <c r="S1282" s="60" t="s">
        <v>60</v>
      </c>
      <c r="T1282" s="48" t="s">
        <v>892</v>
      </c>
      <c r="U1282" s="50" t="s">
        <v>134</v>
      </c>
      <c r="V1282" s="58" t="s">
        <v>893</v>
      </c>
      <c r="W1282" s="62" t="s">
        <v>134</v>
      </c>
      <c r="X1282" s="62" t="s">
        <v>714</v>
      </c>
      <c r="Y1282" s="62">
        <v>40071</v>
      </c>
      <c r="Z1282" s="50">
        <v>5</v>
      </c>
      <c r="AA1282" s="50">
        <v>375.62293590198863</v>
      </c>
      <c r="AB1282" s="50" t="s">
        <v>894</v>
      </c>
      <c r="AC1282" s="50" t="s">
        <v>895</v>
      </c>
      <c r="AD1282" s="50" t="s">
        <v>895</v>
      </c>
      <c r="AE1282" s="58">
        <v>9.9999999999999645</v>
      </c>
      <c r="AF1282" s="58" t="s">
        <v>896</v>
      </c>
      <c r="AG1282" s="50" t="s">
        <v>500</v>
      </c>
      <c r="AH1282" s="50">
        <v>6.2007342300443211</v>
      </c>
      <c r="AI1282" s="50">
        <v>0</v>
      </c>
      <c r="AJ1282" s="50">
        <v>6.2007342300443211</v>
      </c>
      <c r="AK1282" s="58">
        <v>3.7568496170982164</v>
      </c>
      <c r="AL1282" s="26">
        <v>1</v>
      </c>
      <c r="AM1282" s="56" t="s">
        <v>897</v>
      </c>
      <c r="AN1282" s="50" t="s">
        <v>898</v>
      </c>
      <c r="AO1282" s="50" t="s">
        <v>899</v>
      </c>
      <c r="AP1282" s="46" t="s">
        <v>900</v>
      </c>
      <c r="AQ1282" s="27" t="str">
        <f t="shared" si="52"/>
        <v>Record Complete</v>
      </c>
      <c r="AR1282" s="54" t="s">
        <v>901</v>
      </c>
      <c r="AS1282" s="5" t="str">
        <f t="shared" si="53"/>
        <v/>
      </c>
      <c r="AT1282" t="s">
        <v>17200</v>
      </c>
    </row>
    <row r="1283" spans="1:46" ht="15.75" thickBot="1" x14ac:dyDescent="0.3">
      <c r="A1283" s="30" t="s">
        <v>883</v>
      </c>
      <c r="B1283" s="32" t="s">
        <v>925</v>
      </c>
      <c r="C1283" s="32" t="s">
        <v>885</v>
      </c>
      <c r="D1283" s="32" t="s">
        <v>886</v>
      </c>
      <c r="E1283" s="51" t="str">
        <f ca="1">IF(ISERROR(INDIRECT(CONCATENATE("FIPs_codes!",ADDRESS((MATCH($D1283,INDIRECT($C1283),0)+MATCH($C1283,FIPs_codes!$G$1:$G$3296,0)-1),COLUMN(FIPs_codes!A1281))))),"",INDIRECT(CONCATENATE("FIPs_codes!",ADDRESS((MATCH($D1283,INDIRECT($C1283),0)+MATCH($C1283,FIPs_codes!$G$1:$G$3296,0)-1),COLUMN(FIPs_codes!A1281)))))</f>
        <v>48409</v>
      </c>
      <c r="F1283" s="51">
        <f ca="1">IF(ISERROR(INDIRECT(CONCATENATE("FIPs_codes!",ADDRESS((MATCH($D1283,INDIRECT($C1283),0)+MATCH($C1283,FIPs_codes!$G$1:$G$3296,0)-1),COLUMN(FIPs_codes!C1281))))),"",INDIRECT(CONCATENATE("FIPs_codes!",ADDRESS((MATCH($D1283,INDIRECT($C1283),0)+MATCH($C1283,FIPs_codes!$G$1:$G$3296,0)-1),COLUMN(FIPs_codes!C1281)))))</f>
        <v>6</v>
      </c>
      <c r="G1283" s="32" t="s">
        <v>888</v>
      </c>
      <c r="H1283" s="32" t="s">
        <v>889</v>
      </c>
      <c r="I1283" s="36" t="s">
        <v>86</v>
      </c>
      <c r="J1283" s="38" t="s">
        <v>268</v>
      </c>
      <c r="K1283" s="32" t="s">
        <v>78</v>
      </c>
      <c r="L1283" s="32" t="s">
        <v>1025</v>
      </c>
      <c r="M1283" s="32" t="s">
        <v>57</v>
      </c>
      <c r="N1283" s="40" t="s">
        <v>891</v>
      </c>
      <c r="O1283" s="40"/>
      <c r="P1283" s="40"/>
      <c r="Q1283" s="32" t="s">
        <v>562</v>
      </c>
      <c r="R1283" s="32" t="s">
        <v>60</v>
      </c>
      <c r="S1283" s="42" t="s">
        <v>60</v>
      </c>
      <c r="T1283" s="30" t="s">
        <v>892</v>
      </c>
      <c r="U1283" s="32" t="s">
        <v>134</v>
      </c>
      <c r="V1283" s="40" t="s">
        <v>893</v>
      </c>
      <c r="W1283" s="44" t="s">
        <v>134</v>
      </c>
      <c r="X1283" s="44" t="s">
        <v>714</v>
      </c>
      <c r="Y1283" s="44">
        <v>40071</v>
      </c>
      <c r="Z1283" s="32">
        <v>32</v>
      </c>
      <c r="AA1283" s="32">
        <v>656.50332743326828</v>
      </c>
      <c r="AB1283" s="32" t="s">
        <v>66</v>
      </c>
      <c r="AC1283" s="32" t="s">
        <v>895</v>
      </c>
      <c r="AD1283" s="32" t="s">
        <v>895</v>
      </c>
      <c r="AE1283" s="40">
        <v>59.999999999999943</v>
      </c>
      <c r="AF1283" s="40" t="s">
        <v>896</v>
      </c>
      <c r="AG1283" s="32" t="s">
        <v>500</v>
      </c>
      <c r="AH1283" s="32">
        <v>2.0369920505392094</v>
      </c>
      <c r="AI1283" s="32">
        <v>2729.2547362160599</v>
      </c>
      <c r="AJ1283" s="32">
        <v>2731.291728266599</v>
      </c>
      <c r="AK1283" s="40">
        <v>0.41755934852715831</v>
      </c>
      <c r="AL1283" s="26">
        <v>7.4579805205648119E-4</v>
      </c>
      <c r="AM1283" s="38" t="s">
        <v>897</v>
      </c>
      <c r="AN1283" s="32" t="s">
        <v>898</v>
      </c>
      <c r="AO1283" s="32" t="s">
        <v>899</v>
      </c>
      <c r="AP1283" s="46" t="s">
        <v>900</v>
      </c>
      <c r="AQ1283" s="27" t="str">
        <f t="shared" si="52"/>
        <v>Record Complete</v>
      </c>
      <c r="AR1283" s="36" t="s">
        <v>901</v>
      </c>
      <c r="AS1283" s="5" t="str">
        <f t="shared" si="53"/>
        <v/>
      </c>
      <c r="AT1283" t="s">
        <v>17200</v>
      </c>
    </row>
    <row r="1284" spans="1:46" ht="15.75" thickBot="1" x14ac:dyDescent="0.3">
      <c r="A1284" s="29" t="s">
        <v>883</v>
      </c>
      <c r="B1284" s="31" t="s">
        <v>926</v>
      </c>
      <c r="C1284" s="31" t="s">
        <v>885</v>
      </c>
      <c r="D1284" s="31" t="s">
        <v>886</v>
      </c>
      <c r="E1284" s="51" t="str">
        <f ca="1">IF(ISERROR(INDIRECT(CONCATENATE("FIPs_codes!",ADDRESS((MATCH($D1284,INDIRECT($C1284),0)+MATCH($C1284,FIPs_codes!$G$1:$G$3296,0)-1),COLUMN(FIPs_codes!A1282))))),"",INDIRECT(CONCATENATE("FIPs_codes!",ADDRESS((MATCH($D1284,INDIRECT($C1284),0)+MATCH($C1284,FIPs_codes!$G$1:$G$3296,0)-1),COLUMN(FIPs_codes!A1282)))))</f>
        <v>48409</v>
      </c>
      <c r="F1284" s="51">
        <f ca="1">IF(ISERROR(INDIRECT(CONCATENATE("FIPs_codes!",ADDRESS((MATCH($D1284,INDIRECT($C1284),0)+MATCH($C1284,FIPs_codes!$G$1:$G$3296,0)-1),COLUMN(FIPs_codes!C1282))))),"",INDIRECT(CONCATENATE("FIPs_codes!",ADDRESS((MATCH($D1284,INDIRECT($C1284),0)+MATCH($C1284,FIPs_codes!$G$1:$G$3296,0)-1),COLUMN(FIPs_codes!C1282)))))</f>
        <v>6</v>
      </c>
      <c r="G1284" s="31" t="s">
        <v>888</v>
      </c>
      <c r="H1284" s="31" t="s">
        <v>889</v>
      </c>
      <c r="I1284" s="35" t="s">
        <v>86</v>
      </c>
      <c r="J1284" s="37" t="s">
        <v>268</v>
      </c>
      <c r="K1284" s="31" t="s">
        <v>78</v>
      </c>
      <c r="L1284" s="31" t="s">
        <v>903</v>
      </c>
      <c r="M1284" s="31" t="s">
        <v>57</v>
      </c>
      <c r="N1284" s="39" t="s">
        <v>927</v>
      </c>
      <c r="O1284" s="39"/>
      <c r="P1284" s="39"/>
      <c r="Q1284" s="31" t="s">
        <v>928</v>
      </c>
      <c r="R1284" s="31" t="s">
        <v>60</v>
      </c>
      <c r="S1284" s="41" t="s">
        <v>60</v>
      </c>
      <c r="T1284" s="29" t="s">
        <v>892</v>
      </c>
      <c r="U1284" s="31" t="s">
        <v>134</v>
      </c>
      <c r="V1284" s="39" t="s">
        <v>893</v>
      </c>
      <c r="W1284" s="43" t="s">
        <v>134</v>
      </c>
      <c r="X1284" s="43" t="s">
        <v>714</v>
      </c>
      <c r="Y1284" s="43">
        <v>40071</v>
      </c>
      <c r="Z1284" s="31">
        <v>5</v>
      </c>
      <c r="AA1284" s="31">
        <v>225.32954427545721</v>
      </c>
      <c r="AB1284" s="31" t="s">
        <v>894</v>
      </c>
      <c r="AC1284" s="31" t="s">
        <v>895</v>
      </c>
      <c r="AD1284" s="31" t="s">
        <v>895</v>
      </c>
      <c r="AE1284" s="39">
        <v>9.9999999999999645</v>
      </c>
      <c r="AF1284" s="39" t="s">
        <v>896</v>
      </c>
      <c r="AG1284" s="31" t="s">
        <v>500</v>
      </c>
      <c r="AH1284" s="31">
        <v>0.4990824597344426</v>
      </c>
      <c r="AI1284" s="31">
        <v>1.1148132637856831E-2</v>
      </c>
      <c r="AJ1284" s="31">
        <v>0.5102305923722994</v>
      </c>
      <c r="AK1284" s="39">
        <v>18.39760079386588</v>
      </c>
      <c r="AL1284" s="26">
        <v>0.97815079533741023</v>
      </c>
      <c r="AM1284" s="37" t="s">
        <v>897</v>
      </c>
      <c r="AN1284" s="31" t="s">
        <v>898</v>
      </c>
      <c r="AO1284" s="31" t="s">
        <v>899</v>
      </c>
      <c r="AP1284" s="63" t="s">
        <v>900</v>
      </c>
      <c r="AQ1284" s="27" t="str">
        <f t="shared" ref="AQ1284:AQ1347" si="55">IF(OR(ISBLANK(B1284),ISBLANK(C1284),ISBLANK(D1284),ISBLANK(G1284),ISBLANK(H1284),NOT(OR(NOT(ISBLANK(J1284)),AND(NOT(ISBLANK(K1284)),NOT(ISBLANK(L1284))))),ISBLANK(M1284),ISBLANK(Q1284),ISBLANK(R1284),ISBLANK(U1284),ISBLANK(W1284),ISBLANK(X1284),ISBLANK(Y1284),ISBLANK(Z1284),ISBLANK(AA1284),ISBLANK(AB1284),ISBLANK(AC1284),ISBLANK(AD1284),ISBLANK(AM1284),ISBLANK(AN1284),AND(ISBLANK(AO1284),ISBLANK(AP1284))),"Record incomplete","Record Complete")</f>
        <v>Record Complete</v>
      </c>
      <c r="AR1284" s="35" t="s">
        <v>901</v>
      </c>
      <c r="AS1284" s="5" t="str">
        <f t="shared" ref="AS1284:AS1347" si="56">IF(AND(A1283=A1283,K1284=K1283,L1284=L1283,N1284=N1283,Y1284=Y1283,Z1284=Z1283,AJ1284=AJ1283,AI1284=AI1283),"DUP","")</f>
        <v/>
      </c>
      <c r="AT1284" t="s">
        <v>17200</v>
      </c>
    </row>
    <row r="1285" spans="1:46" ht="15.75" thickBot="1" x14ac:dyDescent="0.3">
      <c r="A1285" s="47" t="s">
        <v>883</v>
      </c>
      <c r="B1285" s="49" t="s">
        <v>926</v>
      </c>
      <c r="C1285" s="49" t="s">
        <v>885</v>
      </c>
      <c r="D1285" s="49" t="s">
        <v>886</v>
      </c>
      <c r="E1285" s="51" t="str">
        <f ca="1">IF(ISERROR(INDIRECT(CONCATENATE("FIPs_codes!",ADDRESS((MATCH($D1285,INDIRECT($C1285),0)+MATCH($C1285,FIPs_codes!$G$1:$G$3296,0)-1),COLUMN(FIPs_codes!A1283))))),"",INDIRECT(CONCATENATE("FIPs_codes!",ADDRESS((MATCH($D1285,INDIRECT($C1285),0)+MATCH($C1285,FIPs_codes!$G$1:$G$3296,0)-1),COLUMN(FIPs_codes!A1283)))))</f>
        <v>48409</v>
      </c>
      <c r="F1285" s="51">
        <f ca="1">IF(ISERROR(INDIRECT(CONCATENATE("FIPs_codes!",ADDRESS((MATCH($D1285,INDIRECT($C1285),0)+MATCH($C1285,FIPs_codes!$G$1:$G$3296,0)-1),COLUMN(FIPs_codes!C1283))))),"",INDIRECT(CONCATENATE("FIPs_codes!",ADDRESS((MATCH($D1285,INDIRECT($C1285),0)+MATCH($C1285,FIPs_codes!$G$1:$G$3296,0)-1),COLUMN(FIPs_codes!C1283)))))</f>
        <v>6</v>
      </c>
      <c r="G1285" s="49" t="s">
        <v>888</v>
      </c>
      <c r="H1285" s="49" t="s">
        <v>889</v>
      </c>
      <c r="I1285" s="53" t="s">
        <v>86</v>
      </c>
      <c r="J1285" s="55" t="s">
        <v>268</v>
      </c>
      <c r="K1285" s="49" t="s">
        <v>78</v>
      </c>
      <c r="L1285" s="49" t="s">
        <v>1026</v>
      </c>
      <c r="M1285" s="49" t="s">
        <v>57</v>
      </c>
      <c r="N1285" s="57" t="s">
        <v>927</v>
      </c>
      <c r="O1285" s="57"/>
      <c r="P1285" s="57"/>
      <c r="Q1285" s="49" t="s">
        <v>928</v>
      </c>
      <c r="R1285" s="49" t="s">
        <v>60</v>
      </c>
      <c r="S1285" s="59" t="s">
        <v>60</v>
      </c>
      <c r="T1285" s="47" t="s">
        <v>892</v>
      </c>
      <c r="U1285" s="49" t="s">
        <v>134</v>
      </c>
      <c r="V1285" s="57" t="s">
        <v>893</v>
      </c>
      <c r="W1285" s="61" t="s">
        <v>134</v>
      </c>
      <c r="X1285" s="61" t="s">
        <v>714</v>
      </c>
      <c r="Y1285" s="61">
        <v>40071</v>
      </c>
      <c r="Z1285" s="49">
        <v>86</v>
      </c>
      <c r="AA1285" s="49">
        <v>479.94828948974612</v>
      </c>
      <c r="AB1285" s="49" t="s">
        <v>66</v>
      </c>
      <c r="AC1285" s="49" t="s">
        <v>895</v>
      </c>
      <c r="AD1285" s="49" t="s">
        <v>895</v>
      </c>
      <c r="AE1285" s="57">
        <v>60.000000000000107</v>
      </c>
      <c r="AF1285" s="57" t="s">
        <v>896</v>
      </c>
      <c r="AG1285" s="49" t="s">
        <v>500</v>
      </c>
      <c r="AH1285" s="49">
        <v>15.048234395942302</v>
      </c>
      <c r="AI1285" s="49">
        <v>4.0598319562512142</v>
      </c>
      <c r="AJ1285" s="49">
        <v>19.108066352193518</v>
      </c>
      <c r="AK1285" s="57">
        <v>16.791071211965459</v>
      </c>
      <c r="AL1285" s="150">
        <v>0.78753308255153898</v>
      </c>
      <c r="AM1285" s="55" t="s">
        <v>897</v>
      </c>
      <c r="AN1285" s="49" t="s">
        <v>898</v>
      </c>
      <c r="AO1285" s="49" t="s">
        <v>899</v>
      </c>
      <c r="AP1285" s="63" t="s">
        <v>900</v>
      </c>
      <c r="AQ1285" s="27" t="str">
        <f t="shared" si="55"/>
        <v>Record Complete</v>
      </c>
      <c r="AR1285" s="53" t="s">
        <v>901</v>
      </c>
      <c r="AS1285" s="5" t="str">
        <f t="shared" si="56"/>
        <v/>
      </c>
      <c r="AT1285" t="s">
        <v>17200</v>
      </c>
    </row>
    <row r="1286" spans="1:46" ht="15.75" thickBot="1" x14ac:dyDescent="0.3">
      <c r="A1286" s="48" t="s">
        <v>883</v>
      </c>
      <c r="B1286" s="50" t="s">
        <v>929</v>
      </c>
      <c r="C1286" s="50" t="s">
        <v>885</v>
      </c>
      <c r="D1286" s="50" t="s">
        <v>930</v>
      </c>
      <c r="E1286" s="51" t="str">
        <f ca="1">IF(ISERROR(INDIRECT(CONCATENATE("FIPs_codes!",ADDRESS((MATCH($D1286,INDIRECT($C1286),0)+MATCH($C1286,FIPs_codes!$G$1:$G$3296,0)-1),COLUMN(FIPs_codes!A1284))))),"",INDIRECT(CONCATENATE("FIPs_codes!",ADDRESS((MATCH($D1286,INDIRECT($C1286),0)+MATCH($C1286,FIPs_codes!$G$1:$G$3296,0)-1),COLUMN(FIPs_codes!A1284)))))</f>
        <v>48007</v>
      </c>
      <c r="F1286" s="51">
        <f ca="1">IF(ISERROR(INDIRECT(CONCATENATE("FIPs_codes!",ADDRESS((MATCH($D1286,INDIRECT($C1286),0)+MATCH($C1286,FIPs_codes!$G$1:$G$3296,0)-1),COLUMN(FIPs_codes!C1284))))),"",INDIRECT(CONCATENATE("FIPs_codes!",ADDRESS((MATCH($D1286,INDIRECT($C1286),0)+MATCH($C1286,FIPs_codes!$G$1:$G$3296,0)-1),COLUMN(FIPs_codes!C1284)))))</f>
        <v>6</v>
      </c>
      <c r="G1286" s="50" t="s">
        <v>888</v>
      </c>
      <c r="H1286" s="50" t="s">
        <v>889</v>
      </c>
      <c r="I1286" s="54" t="s">
        <v>86</v>
      </c>
      <c r="J1286" s="56" t="s">
        <v>268</v>
      </c>
      <c r="K1286" s="50" t="s">
        <v>78</v>
      </c>
      <c r="L1286" s="50" t="s">
        <v>890</v>
      </c>
      <c r="M1286" s="50" t="s">
        <v>57</v>
      </c>
      <c r="N1286" s="58" t="s">
        <v>932</v>
      </c>
      <c r="O1286" s="58"/>
      <c r="P1286" s="58"/>
      <c r="Q1286" s="50" t="s">
        <v>933</v>
      </c>
      <c r="R1286" s="50" t="s">
        <v>60</v>
      </c>
      <c r="S1286" s="60" t="s">
        <v>60</v>
      </c>
      <c r="T1286" s="48" t="s">
        <v>892</v>
      </c>
      <c r="U1286" s="50" t="s">
        <v>134</v>
      </c>
      <c r="V1286" s="58" t="s">
        <v>893</v>
      </c>
      <c r="W1286" s="62" t="s">
        <v>134</v>
      </c>
      <c r="X1286" s="62" t="s">
        <v>714</v>
      </c>
      <c r="Y1286" s="62">
        <v>40072</v>
      </c>
      <c r="Z1286" s="50">
        <v>5</v>
      </c>
      <c r="AA1286" s="50">
        <v>418.27776822176844</v>
      </c>
      <c r="AB1286" s="50" t="s">
        <v>894</v>
      </c>
      <c r="AC1286" s="50" t="s">
        <v>895</v>
      </c>
      <c r="AD1286" s="50" t="s">
        <v>895</v>
      </c>
      <c r="AE1286" s="58">
        <v>10.000000000000044</v>
      </c>
      <c r="AF1286" s="58" t="s">
        <v>896</v>
      </c>
      <c r="AG1286" s="50" t="s">
        <v>500</v>
      </c>
      <c r="AH1286" s="50">
        <v>7.689213764071229</v>
      </c>
      <c r="AI1286" s="50">
        <v>78.181749292974814</v>
      </c>
      <c r="AJ1286" s="50">
        <v>85.87096305704604</v>
      </c>
      <c r="AK1286" s="58">
        <v>2.1623851160800811</v>
      </c>
      <c r="AL1286" s="26">
        <v>8.954381656303434E-2</v>
      </c>
      <c r="AM1286" s="56" t="s">
        <v>897</v>
      </c>
      <c r="AN1286" s="50" t="s">
        <v>898</v>
      </c>
      <c r="AO1286" s="50" t="s">
        <v>899</v>
      </c>
      <c r="AP1286" s="46" t="s">
        <v>900</v>
      </c>
      <c r="AQ1286" s="27" t="str">
        <f t="shared" si="55"/>
        <v>Record Complete</v>
      </c>
      <c r="AR1286" s="54" t="s">
        <v>901</v>
      </c>
      <c r="AS1286" s="5" t="str">
        <f t="shared" si="56"/>
        <v/>
      </c>
      <c r="AT1286" t="s">
        <v>17200</v>
      </c>
    </row>
    <row r="1287" spans="1:46" ht="15.75" thickBot="1" x14ac:dyDescent="0.3">
      <c r="A1287" s="30" t="s">
        <v>883</v>
      </c>
      <c r="B1287" s="32" t="s">
        <v>929</v>
      </c>
      <c r="C1287" s="32" t="s">
        <v>885</v>
      </c>
      <c r="D1287" s="32" t="s">
        <v>930</v>
      </c>
      <c r="E1287" s="51" t="str">
        <f ca="1">IF(ISERROR(INDIRECT(CONCATENATE("FIPs_codes!",ADDRESS((MATCH($D1287,INDIRECT($C1287),0)+MATCH($C1287,FIPs_codes!$G$1:$G$3296,0)-1),COLUMN(FIPs_codes!A1285))))),"",INDIRECT(CONCATENATE("FIPs_codes!",ADDRESS((MATCH($D1287,INDIRECT($C1287),0)+MATCH($C1287,FIPs_codes!$G$1:$G$3296,0)-1),COLUMN(FIPs_codes!A1285)))))</f>
        <v>48007</v>
      </c>
      <c r="F1287" s="51">
        <f ca="1">IF(ISERROR(INDIRECT(CONCATENATE("FIPs_codes!",ADDRESS((MATCH($D1287,INDIRECT($C1287),0)+MATCH($C1287,FIPs_codes!$G$1:$G$3296,0)-1),COLUMN(FIPs_codes!C1285))))),"",INDIRECT(CONCATENATE("FIPs_codes!",ADDRESS((MATCH($D1287,INDIRECT($C1287),0)+MATCH($C1287,FIPs_codes!$G$1:$G$3296,0)-1),COLUMN(FIPs_codes!C1285)))))</f>
        <v>6</v>
      </c>
      <c r="G1287" s="32" t="s">
        <v>888</v>
      </c>
      <c r="H1287" s="32" t="s">
        <v>889</v>
      </c>
      <c r="I1287" s="36" t="s">
        <v>86</v>
      </c>
      <c r="J1287" s="38" t="s">
        <v>268</v>
      </c>
      <c r="K1287" s="32" t="s">
        <v>78</v>
      </c>
      <c r="L1287" s="32" t="s">
        <v>1025</v>
      </c>
      <c r="M1287" s="32" t="s">
        <v>57</v>
      </c>
      <c r="N1287" s="40" t="s">
        <v>932</v>
      </c>
      <c r="O1287" s="40"/>
      <c r="P1287" s="40"/>
      <c r="Q1287" s="32" t="s">
        <v>933</v>
      </c>
      <c r="R1287" s="32" t="s">
        <v>60</v>
      </c>
      <c r="S1287" s="42" t="s">
        <v>60</v>
      </c>
      <c r="T1287" s="30" t="s">
        <v>892</v>
      </c>
      <c r="U1287" s="32" t="s">
        <v>134</v>
      </c>
      <c r="V1287" s="40" t="s">
        <v>893</v>
      </c>
      <c r="W1287" s="44" t="s">
        <v>134</v>
      </c>
      <c r="X1287" s="44" t="s">
        <v>714</v>
      </c>
      <c r="Y1287" s="44">
        <v>40072</v>
      </c>
      <c r="Z1287" s="32">
        <v>37</v>
      </c>
      <c r="AA1287" s="32">
        <v>748.87209777832027</v>
      </c>
      <c r="AB1287" s="32" t="s">
        <v>66</v>
      </c>
      <c r="AC1287" s="32" t="s">
        <v>895</v>
      </c>
      <c r="AD1287" s="32" t="s">
        <v>895</v>
      </c>
      <c r="AE1287" s="40">
        <v>60.000000000000028</v>
      </c>
      <c r="AF1287" s="40" t="s">
        <v>896</v>
      </c>
      <c r="AG1287" s="32" t="s">
        <v>500</v>
      </c>
      <c r="AH1287" s="32">
        <v>4.3656500657787172</v>
      </c>
      <c r="AI1287" s="32">
        <v>153.16568134230283</v>
      </c>
      <c r="AJ1287" s="32">
        <v>157.53133140808154</v>
      </c>
      <c r="AK1287" s="40">
        <v>0.76988407799969216</v>
      </c>
      <c r="AL1287" s="26">
        <v>2.7712900200593076E-2</v>
      </c>
      <c r="AM1287" s="38" t="s">
        <v>897</v>
      </c>
      <c r="AN1287" s="32" t="s">
        <v>898</v>
      </c>
      <c r="AO1287" s="32" t="s">
        <v>899</v>
      </c>
      <c r="AP1287" s="46" t="s">
        <v>900</v>
      </c>
      <c r="AQ1287" s="27" t="str">
        <f t="shared" si="55"/>
        <v>Record Complete</v>
      </c>
      <c r="AR1287" s="36" t="s">
        <v>901</v>
      </c>
      <c r="AS1287" s="5" t="str">
        <f t="shared" si="56"/>
        <v/>
      </c>
      <c r="AT1287" t="s">
        <v>17200</v>
      </c>
    </row>
    <row r="1288" spans="1:46" ht="15.75" thickBot="1" x14ac:dyDescent="0.3">
      <c r="A1288" s="29" t="s">
        <v>883</v>
      </c>
      <c r="B1288" s="31" t="s">
        <v>934</v>
      </c>
      <c r="C1288" s="31" t="s">
        <v>885</v>
      </c>
      <c r="D1288" s="31" t="s">
        <v>935</v>
      </c>
      <c r="E1288" s="51" t="str">
        <f ca="1">IF(ISERROR(INDIRECT(CONCATENATE("FIPs_codes!",ADDRESS((MATCH($D1288,INDIRECT($C1288),0)+MATCH($C1288,FIPs_codes!$G$1:$G$3296,0)-1),COLUMN(FIPs_codes!A1286))))),"",INDIRECT(CONCATENATE("FIPs_codes!",ADDRESS((MATCH($D1288,INDIRECT($C1288),0)+MATCH($C1288,FIPs_codes!$G$1:$G$3296,0)-1),COLUMN(FIPs_codes!A1286)))))</f>
        <v>48355</v>
      </c>
      <c r="F1288" s="51">
        <f ca="1">IF(ISERROR(INDIRECT(CONCATENATE("FIPs_codes!",ADDRESS((MATCH($D1288,INDIRECT($C1288),0)+MATCH($C1288,FIPs_codes!$G$1:$G$3296,0)-1),COLUMN(FIPs_codes!C1286))))),"",INDIRECT(CONCATENATE("FIPs_codes!",ADDRESS((MATCH($D1288,INDIRECT($C1288),0)+MATCH($C1288,FIPs_codes!$G$1:$G$3296,0)-1),COLUMN(FIPs_codes!C1286)))))</f>
        <v>6</v>
      </c>
      <c r="G1288" s="31" t="s">
        <v>888</v>
      </c>
      <c r="H1288" s="31" t="s">
        <v>889</v>
      </c>
      <c r="I1288" s="35" t="s">
        <v>86</v>
      </c>
      <c r="J1288" s="37" t="s">
        <v>268</v>
      </c>
      <c r="K1288" s="31" t="s">
        <v>78</v>
      </c>
      <c r="L1288" s="31" t="s">
        <v>903</v>
      </c>
      <c r="M1288" s="31" t="s">
        <v>57</v>
      </c>
      <c r="N1288" s="39" t="s">
        <v>937</v>
      </c>
      <c r="O1288" s="39"/>
      <c r="P1288" s="39"/>
      <c r="Q1288" s="31" t="s">
        <v>938</v>
      </c>
      <c r="R1288" s="31" t="s">
        <v>60</v>
      </c>
      <c r="S1288" s="41" t="s">
        <v>60</v>
      </c>
      <c r="T1288" s="29" t="s">
        <v>892</v>
      </c>
      <c r="U1288" s="31" t="s">
        <v>134</v>
      </c>
      <c r="V1288" s="39" t="s">
        <v>893</v>
      </c>
      <c r="W1288" s="43" t="s">
        <v>134</v>
      </c>
      <c r="X1288" s="43" t="s">
        <v>714</v>
      </c>
      <c r="Y1288" s="43">
        <v>40072</v>
      </c>
      <c r="Z1288" s="31">
        <v>5</v>
      </c>
      <c r="AA1288" s="31">
        <v>251.95743352716619</v>
      </c>
      <c r="AB1288" s="31" t="s">
        <v>894</v>
      </c>
      <c r="AC1288" s="31" t="s">
        <v>895</v>
      </c>
      <c r="AD1288" s="31" t="s">
        <v>895</v>
      </c>
      <c r="AE1288" s="39">
        <v>9.9999999999999645</v>
      </c>
      <c r="AF1288" s="39" t="s">
        <v>896</v>
      </c>
      <c r="AG1288" s="31" t="s">
        <v>500</v>
      </c>
      <c r="AH1288" s="31">
        <v>0.54451757719025429</v>
      </c>
      <c r="AI1288" s="31">
        <v>0</v>
      </c>
      <c r="AJ1288" s="31">
        <v>0.54451757719025429</v>
      </c>
      <c r="AK1288" s="39">
        <v>19.020850394363038</v>
      </c>
      <c r="AL1288" s="26">
        <v>1</v>
      </c>
      <c r="AM1288" s="37" t="s">
        <v>897</v>
      </c>
      <c r="AN1288" s="31" t="s">
        <v>898</v>
      </c>
      <c r="AO1288" s="31" t="s">
        <v>899</v>
      </c>
      <c r="AP1288" s="63" t="s">
        <v>900</v>
      </c>
      <c r="AQ1288" s="27" t="str">
        <f t="shared" si="55"/>
        <v>Record Complete</v>
      </c>
      <c r="AR1288" s="35" t="s">
        <v>901</v>
      </c>
      <c r="AS1288" s="5" t="str">
        <f t="shared" si="56"/>
        <v/>
      </c>
      <c r="AT1288" t="s">
        <v>17200</v>
      </c>
    </row>
    <row r="1289" spans="1:46" ht="15.75" thickBot="1" x14ac:dyDescent="0.3">
      <c r="A1289" s="47" t="s">
        <v>883</v>
      </c>
      <c r="B1289" s="49" t="s">
        <v>934</v>
      </c>
      <c r="C1289" s="49" t="s">
        <v>885</v>
      </c>
      <c r="D1289" s="49" t="s">
        <v>935</v>
      </c>
      <c r="E1289" s="51" t="str">
        <f ca="1">IF(ISERROR(INDIRECT(CONCATENATE("FIPs_codes!",ADDRESS((MATCH($D1289,INDIRECT($C1289),0)+MATCH($C1289,FIPs_codes!$G$1:$G$3296,0)-1),COLUMN(FIPs_codes!A1287))))),"",INDIRECT(CONCATENATE("FIPs_codes!",ADDRESS((MATCH($D1289,INDIRECT($C1289),0)+MATCH($C1289,FIPs_codes!$G$1:$G$3296,0)-1),COLUMN(FIPs_codes!A1287)))))</f>
        <v>48355</v>
      </c>
      <c r="F1289" s="51">
        <f ca="1">IF(ISERROR(INDIRECT(CONCATENATE("FIPs_codes!",ADDRESS((MATCH($D1289,INDIRECT($C1289),0)+MATCH($C1289,FIPs_codes!$G$1:$G$3296,0)-1),COLUMN(FIPs_codes!C1287))))),"",INDIRECT(CONCATENATE("FIPs_codes!",ADDRESS((MATCH($D1289,INDIRECT($C1289),0)+MATCH($C1289,FIPs_codes!$G$1:$G$3296,0)-1),COLUMN(FIPs_codes!C1287)))))</f>
        <v>6</v>
      </c>
      <c r="G1289" s="49" t="s">
        <v>888</v>
      </c>
      <c r="H1289" s="49" t="s">
        <v>889</v>
      </c>
      <c r="I1289" s="53" t="s">
        <v>86</v>
      </c>
      <c r="J1289" s="55" t="s">
        <v>268</v>
      </c>
      <c r="K1289" s="49" t="s">
        <v>78</v>
      </c>
      <c r="L1289" s="49" t="s">
        <v>1026</v>
      </c>
      <c r="M1289" s="49" t="s">
        <v>57</v>
      </c>
      <c r="N1289" s="57" t="s">
        <v>937</v>
      </c>
      <c r="O1289" s="57"/>
      <c r="P1289" s="57"/>
      <c r="Q1289" s="49" t="s">
        <v>947</v>
      </c>
      <c r="R1289" s="49" t="s">
        <v>60</v>
      </c>
      <c r="S1289" s="59" t="s">
        <v>60</v>
      </c>
      <c r="T1289" s="47" t="s">
        <v>892</v>
      </c>
      <c r="U1289" s="49" t="s">
        <v>134</v>
      </c>
      <c r="V1289" s="57" t="s">
        <v>893</v>
      </c>
      <c r="W1289" s="61" t="s">
        <v>134</v>
      </c>
      <c r="X1289" s="61" t="s">
        <v>714</v>
      </c>
      <c r="Y1289" s="61">
        <v>40072</v>
      </c>
      <c r="Z1289" s="49">
        <v>88</v>
      </c>
      <c r="AA1289" s="49">
        <v>588.14713172912593</v>
      </c>
      <c r="AB1289" s="49" t="s">
        <v>66</v>
      </c>
      <c r="AC1289" s="49" t="s">
        <v>895</v>
      </c>
      <c r="AD1289" s="49" t="s">
        <v>895</v>
      </c>
      <c r="AE1289" s="57">
        <v>59.999999999999943</v>
      </c>
      <c r="AF1289" s="57" t="s">
        <v>896</v>
      </c>
      <c r="AG1289" s="49" t="s">
        <v>500</v>
      </c>
      <c r="AH1289" s="49">
        <v>4.3248111649285708</v>
      </c>
      <c r="AI1289" s="49">
        <v>0</v>
      </c>
      <c r="AJ1289" s="49">
        <v>4.3248111649285708</v>
      </c>
      <c r="AK1289" s="57">
        <v>17.098081305252876</v>
      </c>
      <c r="AL1289" s="150">
        <v>1</v>
      </c>
      <c r="AM1289" s="55" t="s">
        <v>897</v>
      </c>
      <c r="AN1289" s="49" t="s">
        <v>898</v>
      </c>
      <c r="AO1289" s="49" t="s">
        <v>899</v>
      </c>
      <c r="AP1289" s="63" t="s">
        <v>900</v>
      </c>
      <c r="AQ1289" s="27" t="str">
        <f t="shared" si="55"/>
        <v>Record Complete</v>
      </c>
      <c r="AR1289" s="53" t="s">
        <v>901</v>
      </c>
      <c r="AS1289" s="5" t="str">
        <f t="shared" si="56"/>
        <v/>
      </c>
      <c r="AT1289" t="s">
        <v>17200</v>
      </c>
    </row>
    <row r="1290" spans="1:46" ht="15.75" thickBot="1" x14ac:dyDescent="0.3">
      <c r="A1290" s="48" t="s">
        <v>883</v>
      </c>
      <c r="B1290" s="50" t="s">
        <v>939</v>
      </c>
      <c r="C1290" s="50" t="s">
        <v>885</v>
      </c>
      <c r="D1290" s="50" t="s">
        <v>935</v>
      </c>
      <c r="E1290" s="51" t="str">
        <f ca="1">IF(ISERROR(INDIRECT(CONCATENATE("FIPs_codes!",ADDRESS((MATCH($D1290,INDIRECT($C1290),0)+MATCH($C1290,FIPs_codes!$G$1:$G$3296,0)-1),COLUMN(FIPs_codes!A1288))))),"",INDIRECT(CONCATENATE("FIPs_codes!",ADDRESS((MATCH($D1290,INDIRECT($C1290),0)+MATCH($C1290,FIPs_codes!$G$1:$G$3296,0)-1),COLUMN(FIPs_codes!A1288)))))</f>
        <v>48355</v>
      </c>
      <c r="F1290" s="51">
        <f ca="1">IF(ISERROR(INDIRECT(CONCATENATE("FIPs_codes!",ADDRESS((MATCH($D1290,INDIRECT($C1290),0)+MATCH($C1290,FIPs_codes!$G$1:$G$3296,0)-1),COLUMN(FIPs_codes!C1288))))),"",INDIRECT(CONCATENATE("FIPs_codes!",ADDRESS((MATCH($D1290,INDIRECT($C1290),0)+MATCH($C1290,FIPs_codes!$G$1:$G$3296,0)-1),COLUMN(FIPs_codes!C1288)))))</f>
        <v>6</v>
      </c>
      <c r="G1290" s="50" t="s">
        <v>888</v>
      </c>
      <c r="H1290" s="50" t="s">
        <v>889</v>
      </c>
      <c r="I1290" s="54" t="s">
        <v>86</v>
      </c>
      <c r="J1290" s="56" t="s">
        <v>268</v>
      </c>
      <c r="K1290" s="50" t="s">
        <v>78</v>
      </c>
      <c r="L1290" s="50" t="s">
        <v>890</v>
      </c>
      <c r="M1290" s="50" t="s">
        <v>57</v>
      </c>
      <c r="N1290" s="58" t="s">
        <v>891</v>
      </c>
      <c r="O1290" s="58"/>
      <c r="P1290" s="58"/>
      <c r="Q1290" s="50" t="s">
        <v>562</v>
      </c>
      <c r="R1290" s="50" t="s">
        <v>60</v>
      </c>
      <c r="S1290" s="60" t="s">
        <v>60</v>
      </c>
      <c r="T1290" s="48" t="s">
        <v>892</v>
      </c>
      <c r="U1290" s="50" t="s">
        <v>134</v>
      </c>
      <c r="V1290" s="58" t="s">
        <v>893</v>
      </c>
      <c r="W1290" s="62" t="s">
        <v>134</v>
      </c>
      <c r="X1290" s="62" t="s">
        <v>714</v>
      </c>
      <c r="Y1290" s="62">
        <v>40073</v>
      </c>
      <c r="Z1290" s="50">
        <v>5</v>
      </c>
      <c r="AA1290" s="50">
        <v>407.59804465553975</v>
      </c>
      <c r="AB1290" s="50" t="s">
        <v>894</v>
      </c>
      <c r="AC1290" s="50" t="s">
        <v>895</v>
      </c>
      <c r="AD1290" s="50" t="s">
        <v>895</v>
      </c>
      <c r="AE1290" s="58">
        <v>10.000000000000044</v>
      </c>
      <c r="AF1290" s="58" t="s">
        <v>896</v>
      </c>
      <c r="AG1290" s="50" t="s">
        <v>500</v>
      </c>
      <c r="AH1290" s="50">
        <v>13.9274560379862</v>
      </c>
      <c r="AI1290" s="50">
        <v>155.2259967636366</v>
      </c>
      <c r="AJ1290" s="50">
        <v>169.15345280162279</v>
      </c>
      <c r="AK1290" s="58">
        <v>1.6753521452792628</v>
      </c>
      <c r="AL1290" s="26">
        <v>8.2336220794262061E-2</v>
      </c>
      <c r="AM1290" s="56" t="s">
        <v>897</v>
      </c>
      <c r="AN1290" s="50" t="s">
        <v>898</v>
      </c>
      <c r="AO1290" s="50" t="s">
        <v>899</v>
      </c>
      <c r="AP1290" s="46" t="s">
        <v>900</v>
      </c>
      <c r="AQ1290" s="27" t="str">
        <f t="shared" si="55"/>
        <v>Record Complete</v>
      </c>
      <c r="AR1290" s="54" t="s">
        <v>901</v>
      </c>
      <c r="AS1290" s="5" t="str">
        <f t="shared" si="56"/>
        <v/>
      </c>
      <c r="AT1290" t="s">
        <v>17200</v>
      </c>
    </row>
    <row r="1291" spans="1:46" ht="15.75" thickBot="1" x14ac:dyDescent="0.3">
      <c r="A1291" s="30" t="s">
        <v>883</v>
      </c>
      <c r="B1291" s="32" t="s">
        <v>939</v>
      </c>
      <c r="C1291" s="32" t="s">
        <v>885</v>
      </c>
      <c r="D1291" s="32" t="s">
        <v>935</v>
      </c>
      <c r="E1291" s="51" t="str">
        <f ca="1">IF(ISERROR(INDIRECT(CONCATENATE("FIPs_codes!",ADDRESS((MATCH($D1291,INDIRECT($C1291),0)+MATCH($C1291,FIPs_codes!$G$1:$G$3296,0)-1),COLUMN(FIPs_codes!A1289))))),"",INDIRECT(CONCATENATE("FIPs_codes!",ADDRESS((MATCH($D1291,INDIRECT($C1291),0)+MATCH($C1291,FIPs_codes!$G$1:$G$3296,0)-1),COLUMN(FIPs_codes!A1289)))))</f>
        <v>48355</v>
      </c>
      <c r="F1291" s="51">
        <f ca="1">IF(ISERROR(INDIRECT(CONCATENATE("FIPs_codes!",ADDRESS((MATCH($D1291,INDIRECT($C1291),0)+MATCH($C1291,FIPs_codes!$G$1:$G$3296,0)-1),COLUMN(FIPs_codes!C1289))))),"",INDIRECT(CONCATENATE("FIPs_codes!",ADDRESS((MATCH($D1291,INDIRECT($C1291),0)+MATCH($C1291,FIPs_codes!$G$1:$G$3296,0)-1),COLUMN(FIPs_codes!C1289)))))</f>
        <v>6</v>
      </c>
      <c r="G1291" s="32" t="s">
        <v>888</v>
      </c>
      <c r="H1291" s="32" t="s">
        <v>889</v>
      </c>
      <c r="I1291" s="36" t="s">
        <v>86</v>
      </c>
      <c r="J1291" s="38" t="s">
        <v>268</v>
      </c>
      <c r="K1291" s="32" t="s">
        <v>78</v>
      </c>
      <c r="L1291" s="32" t="s">
        <v>1025</v>
      </c>
      <c r="M1291" s="32" t="s">
        <v>57</v>
      </c>
      <c r="N1291" s="40" t="s">
        <v>891</v>
      </c>
      <c r="O1291" s="40"/>
      <c r="P1291" s="40"/>
      <c r="Q1291" s="32" t="s">
        <v>562</v>
      </c>
      <c r="R1291" s="32" t="s">
        <v>60</v>
      </c>
      <c r="S1291" s="42" t="s">
        <v>60</v>
      </c>
      <c r="T1291" s="30" t="s">
        <v>892</v>
      </c>
      <c r="U1291" s="32" t="s">
        <v>134</v>
      </c>
      <c r="V1291" s="40" t="s">
        <v>893</v>
      </c>
      <c r="W1291" s="44" t="s">
        <v>134</v>
      </c>
      <c r="X1291" s="44" t="s">
        <v>714</v>
      </c>
      <c r="Y1291" s="44">
        <v>40073</v>
      </c>
      <c r="Z1291" s="32">
        <v>81</v>
      </c>
      <c r="AA1291" s="32">
        <v>789.30490620930993</v>
      </c>
      <c r="AB1291" s="32" t="s">
        <v>66</v>
      </c>
      <c r="AC1291" s="32" t="s">
        <v>895</v>
      </c>
      <c r="AD1291" s="32" t="s">
        <v>895</v>
      </c>
      <c r="AE1291" s="40">
        <v>60.000000000000028</v>
      </c>
      <c r="AF1291" s="40" t="s">
        <v>896</v>
      </c>
      <c r="AG1291" s="32" t="s">
        <v>500</v>
      </c>
      <c r="AH1291" s="32">
        <v>15.879788810306847</v>
      </c>
      <c r="AI1291" s="32">
        <v>2899.4507902204946</v>
      </c>
      <c r="AJ1291" s="32">
        <v>2915.3305790308013</v>
      </c>
      <c r="AK1291" s="40">
        <v>1.2916868832432238</v>
      </c>
      <c r="AL1291" s="26">
        <v>5.4469942189492851E-3</v>
      </c>
      <c r="AM1291" s="38" t="s">
        <v>897</v>
      </c>
      <c r="AN1291" s="32" t="s">
        <v>898</v>
      </c>
      <c r="AO1291" s="32" t="s">
        <v>899</v>
      </c>
      <c r="AP1291" s="46" t="s">
        <v>900</v>
      </c>
      <c r="AQ1291" s="27" t="str">
        <f t="shared" si="55"/>
        <v>Record Complete</v>
      </c>
      <c r="AR1291" s="36" t="s">
        <v>901</v>
      </c>
      <c r="AS1291" s="5" t="str">
        <f t="shared" si="56"/>
        <v/>
      </c>
      <c r="AT1291" t="s">
        <v>17200</v>
      </c>
    </row>
    <row r="1292" spans="1:46" ht="15.75" thickBot="1" x14ac:dyDescent="0.3">
      <c r="A1292" s="29" t="s">
        <v>883</v>
      </c>
      <c r="B1292" s="31" t="s">
        <v>940</v>
      </c>
      <c r="C1292" s="31" t="s">
        <v>885</v>
      </c>
      <c r="D1292" s="31" t="s">
        <v>941</v>
      </c>
      <c r="E1292" s="51" t="str">
        <f ca="1">IF(ISERROR(INDIRECT(CONCATENATE("FIPs_codes!",ADDRESS((MATCH($D1292,INDIRECT($C1292),0)+MATCH($C1292,FIPs_codes!$G$1:$G$3296,0)-1),COLUMN(FIPs_codes!A1290))))),"",INDIRECT(CONCATENATE("FIPs_codes!",ADDRESS((MATCH($D1292,INDIRECT($C1292),0)+MATCH($C1292,FIPs_codes!$G$1:$G$3296,0)-1),COLUMN(FIPs_codes!A1290)))))</f>
        <v>48391</v>
      </c>
      <c r="F1292" s="51">
        <f ca="1">IF(ISERROR(INDIRECT(CONCATENATE("FIPs_codes!",ADDRESS((MATCH($D1292,INDIRECT($C1292),0)+MATCH($C1292,FIPs_codes!$G$1:$G$3296,0)-1),COLUMN(FIPs_codes!C1290))))),"",INDIRECT(CONCATENATE("FIPs_codes!",ADDRESS((MATCH($D1292,INDIRECT($C1292),0)+MATCH($C1292,FIPs_codes!$G$1:$G$3296,0)-1),COLUMN(FIPs_codes!C1290)))))</f>
        <v>6</v>
      </c>
      <c r="G1292" s="31" t="s">
        <v>888</v>
      </c>
      <c r="H1292" s="31" t="s">
        <v>889</v>
      </c>
      <c r="I1292" s="35" t="s">
        <v>86</v>
      </c>
      <c r="J1292" s="37" t="s">
        <v>268</v>
      </c>
      <c r="K1292" s="31" t="s">
        <v>78</v>
      </c>
      <c r="L1292" s="31" t="s">
        <v>903</v>
      </c>
      <c r="M1292" s="31" t="s">
        <v>57</v>
      </c>
      <c r="N1292" s="39" t="s">
        <v>927</v>
      </c>
      <c r="O1292" s="39"/>
      <c r="P1292" s="39"/>
      <c r="Q1292" s="31" t="s">
        <v>928</v>
      </c>
      <c r="R1292" s="31" t="s">
        <v>60</v>
      </c>
      <c r="S1292" s="41" t="s">
        <v>60</v>
      </c>
      <c r="T1292" s="29" t="s">
        <v>892</v>
      </c>
      <c r="U1292" s="31" t="s">
        <v>134</v>
      </c>
      <c r="V1292" s="39" t="s">
        <v>893</v>
      </c>
      <c r="W1292" s="43" t="s">
        <v>134</v>
      </c>
      <c r="X1292" s="43" t="s">
        <v>714</v>
      </c>
      <c r="Y1292" s="43">
        <v>40073</v>
      </c>
      <c r="Z1292" s="31">
        <v>5</v>
      </c>
      <c r="AA1292" s="31">
        <v>299.12159590287644</v>
      </c>
      <c r="AB1292" s="31" t="s">
        <v>894</v>
      </c>
      <c r="AC1292" s="31" t="s">
        <v>895</v>
      </c>
      <c r="AD1292" s="31" t="s">
        <v>895</v>
      </c>
      <c r="AE1292" s="39">
        <v>9.9999999999999645</v>
      </c>
      <c r="AF1292" s="39" t="s">
        <v>896</v>
      </c>
      <c r="AG1292" s="31" t="s">
        <v>500</v>
      </c>
      <c r="AH1292" s="31">
        <v>1.2022954091637634</v>
      </c>
      <c r="AI1292" s="31">
        <v>0.10329617052399492</v>
      </c>
      <c r="AJ1292" s="31">
        <v>1.3055915796877584</v>
      </c>
      <c r="AK1292" s="39">
        <v>18.091809744786733</v>
      </c>
      <c r="AL1292" s="26">
        <v>0.92088171206749125</v>
      </c>
      <c r="AM1292" s="37" t="s">
        <v>897</v>
      </c>
      <c r="AN1292" s="31" t="s">
        <v>898</v>
      </c>
      <c r="AO1292" s="31" t="s">
        <v>899</v>
      </c>
      <c r="AP1292" s="63" t="s">
        <v>900</v>
      </c>
      <c r="AQ1292" s="27" t="str">
        <f t="shared" si="55"/>
        <v>Record Complete</v>
      </c>
      <c r="AR1292" s="35" t="s">
        <v>901</v>
      </c>
      <c r="AS1292" s="5" t="str">
        <f t="shared" si="56"/>
        <v/>
      </c>
      <c r="AT1292" t="s">
        <v>17200</v>
      </c>
    </row>
    <row r="1293" spans="1:46" ht="15.75" thickBot="1" x14ac:dyDescent="0.3">
      <c r="A1293" s="47" t="s">
        <v>883</v>
      </c>
      <c r="B1293" s="49" t="s">
        <v>940</v>
      </c>
      <c r="C1293" s="49" t="s">
        <v>885</v>
      </c>
      <c r="D1293" s="49" t="s">
        <v>941</v>
      </c>
      <c r="E1293" s="51" t="str">
        <f ca="1">IF(ISERROR(INDIRECT(CONCATENATE("FIPs_codes!",ADDRESS((MATCH($D1293,INDIRECT($C1293),0)+MATCH($C1293,FIPs_codes!$G$1:$G$3296,0)-1),COLUMN(FIPs_codes!A1291))))),"",INDIRECT(CONCATENATE("FIPs_codes!",ADDRESS((MATCH($D1293,INDIRECT($C1293),0)+MATCH($C1293,FIPs_codes!$G$1:$G$3296,0)-1),COLUMN(FIPs_codes!A1291)))))</f>
        <v>48391</v>
      </c>
      <c r="F1293" s="51">
        <f ca="1">IF(ISERROR(INDIRECT(CONCATENATE("FIPs_codes!",ADDRESS((MATCH($D1293,INDIRECT($C1293),0)+MATCH($C1293,FIPs_codes!$G$1:$G$3296,0)-1),COLUMN(FIPs_codes!C1291))))),"",INDIRECT(CONCATENATE("FIPs_codes!",ADDRESS((MATCH($D1293,INDIRECT($C1293),0)+MATCH($C1293,FIPs_codes!$G$1:$G$3296,0)-1),COLUMN(FIPs_codes!C1291)))))</f>
        <v>6</v>
      </c>
      <c r="G1293" s="49" t="s">
        <v>888</v>
      </c>
      <c r="H1293" s="49" t="s">
        <v>889</v>
      </c>
      <c r="I1293" s="53" t="s">
        <v>86</v>
      </c>
      <c r="J1293" s="55" t="s">
        <v>268</v>
      </c>
      <c r="K1293" s="49" t="s">
        <v>78</v>
      </c>
      <c r="L1293" s="49" t="s">
        <v>1026</v>
      </c>
      <c r="M1293" s="49" t="s">
        <v>57</v>
      </c>
      <c r="N1293" s="57" t="s">
        <v>927</v>
      </c>
      <c r="O1293" s="57"/>
      <c r="P1293" s="57"/>
      <c r="Q1293" s="49" t="s">
        <v>928</v>
      </c>
      <c r="R1293" s="49" t="s">
        <v>60</v>
      </c>
      <c r="S1293" s="59" t="s">
        <v>60</v>
      </c>
      <c r="T1293" s="47" t="s">
        <v>892</v>
      </c>
      <c r="U1293" s="49" t="s">
        <v>134</v>
      </c>
      <c r="V1293" s="57" t="s">
        <v>893</v>
      </c>
      <c r="W1293" s="61" t="s">
        <v>134</v>
      </c>
      <c r="X1293" s="61" t="s">
        <v>714</v>
      </c>
      <c r="Y1293" s="61">
        <v>40073</v>
      </c>
      <c r="Z1293" s="49">
        <v>11</v>
      </c>
      <c r="AA1293" s="49">
        <v>497.93071746826172</v>
      </c>
      <c r="AB1293" s="49" t="s">
        <v>66</v>
      </c>
      <c r="AC1293" s="49" t="s">
        <v>895</v>
      </c>
      <c r="AD1293" s="49" t="s">
        <v>895</v>
      </c>
      <c r="AE1293" s="57">
        <v>59.999999999999943</v>
      </c>
      <c r="AF1293" s="57" t="s">
        <v>896</v>
      </c>
      <c r="AG1293" s="49" t="s">
        <v>500</v>
      </c>
      <c r="AH1293" s="49">
        <v>34.725715056628182</v>
      </c>
      <c r="AI1293" s="49">
        <v>230.2563490168308</v>
      </c>
      <c r="AJ1293" s="49">
        <v>264.98206407345896</v>
      </c>
      <c r="AK1293" s="57">
        <v>15.981408774250681</v>
      </c>
      <c r="AL1293" s="26">
        <v>0.13104930395214009</v>
      </c>
      <c r="AM1293" s="55" t="s">
        <v>897</v>
      </c>
      <c r="AN1293" s="49" t="s">
        <v>898</v>
      </c>
      <c r="AO1293" s="49" t="s">
        <v>899</v>
      </c>
      <c r="AP1293" s="63" t="s">
        <v>900</v>
      </c>
      <c r="AQ1293" s="27" t="str">
        <f t="shared" si="55"/>
        <v>Record Complete</v>
      </c>
      <c r="AR1293" s="53" t="s">
        <v>901</v>
      </c>
      <c r="AS1293" s="5" t="str">
        <f t="shared" si="56"/>
        <v/>
      </c>
      <c r="AT1293" t="s">
        <v>17200</v>
      </c>
    </row>
    <row r="1294" spans="1:46" ht="15.75" thickBot="1" x14ac:dyDescent="0.3">
      <c r="A1294" s="48" t="s">
        <v>883</v>
      </c>
      <c r="B1294" s="50" t="s">
        <v>943</v>
      </c>
      <c r="C1294" s="50" t="s">
        <v>885</v>
      </c>
      <c r="D1294" s="50" t="s">
        <v>941</v>
      </c>
      <c r="E1294" s="51" t="str">
        <f ca="1">IF(ISERROR(INDIRECT(CONCATENATE("FIPs_codes!",ADDRESS((MATCH($D1294,INDIRECT($C1294),0)+MATCH($C1294,FIPs_codes!$G$1:$G$3296,0)-1),COLUMN(FIPs_codes!A1292))))),"",INDIRECT(CONCATENATE("FIPs_codes!",ADDRESS((MATCH($D1294,INDIRECT($C1294),0)+MATCH($C1294,FIPs_codes!$G$1:$G$3296,0)-1),COLUMN(FIPs_codes!A1292)))))</f>
        <v>48391</v>
      </c>
      <c r="F1294" s="51">
        <f ca="1">IF(ISERROR(INDIRECT(CONCATENATE("FIPs_codes!",ADDRESS((MATCH($D1294,INDIRECT($C1294),0)+MATCH($C1294,FIPs_codes!$G$1:$G$3296,0)-1),COLUMN(FIPs_codes!C1292))))),"",INDIRECT(CONCATENATE("FIPs_codes!",ADDRESS((MATCH($D1294,INDIRECT($C1294),0)+MATCH($C1294,FIPs_codes!$G$1:$G$3296,0)-1),COLUMN(FIPs_codes!C1292)))))</f>
        <v>6</v>
      </c>
      <c r="G1294" s="50" t="s">
        <v>888</v>
      </c>
      <c r="H1294" s="50" t="s">
        <v>889</v>
      </c>
      <c r="I1294" s="54" t="s">
        <v>86</v>
      </c>
      <c r="J1294" s="56" t="s">
        <v>268</v>
      </c>
      <c r="K1294" s="50" t="s">
        <v>78</v>
      </c>
      <c r="L1294" s="50" t="s">
        <v>903</v>
      </c>
      <c r="M1294" s="50" t="s">
        <v>57</v>
      </c>
      <c r="N1294" s="58" t="s">
        <v>927</v>
      </c>
      <c r="O1294" s="58"/>
      <c r="P1294" s="58"/>
      <c r="Q1294" s="50" t="s">
        <v>928</v>
      </c>
      <c r="R1294" s="50" t="s">
        <v>60</v>
      </c>
      <c r="S1294" s="60" t="s">
        <v>60</v>
      </c>
      <c r="T1294" s="48" t="s">
        <v>892</v>
      </c>
      <c r="U1294" s="50" t="s">
        <v>134</v>
      </c>
      <c r="V1294" s="58" t="s">
        <v>893</v>
      </c>
      <c r="W1294" s="62" t="s">
        <v>134</v>
      </c>
      <c r="X1294" s="62" t="s">
        <v>714</v>
      </c>
      <c r="Y1294" s="62">
        <v>40073</v>
      </c>
      <c r="Z1294" s="50">
        <v>5</v>
      </c>
      <c r="AA1294" s="50">
        <v>302.70956698330968</v>
      </c>
      <c r="AB1294" s="50" t="s">
        <v>894</v>
      </c>
      <c r="AC1294" s="50" t="s">
        <v>895</v>
      </c>
      <c r="AD1294" s="50" t="s">
        <v>895</v>
      </c>
      <c r="AE1294" s="58">
        <v>10.000000000000124</v>
      </c>
      <c r="AF1294" s="58" t="s">
        <v>896</v>
      </c>
      <c r="AG1294" s="50" t="s">
        <v>500</v>
      </c>
      <c r="AH1294" s="50">
        <v>0.60043037863590154</v>
      </c>
      <c r="AI1294" s="50">
        <v>31.699194926110696</v>
      </c>
      <c r="AJ1294" s="50">
        <v>32.299625304746598</v>
      </c>
      <c r="AK1294" s="58">
        <v>16.811180454507213</v>
      </c>
      <c r="AL1294" s="26">
        <v>1.8589391454880599E-2</v>
      </c>
      <c r="AM1294" s="56" t="s">
        <v>897</v>
      </c>
      <c r="AN1294" s="50" t="s">
        <v>898</v>
      </c>
      <c r="AO1294" s="50" t="s">
        <v>899</v>
      </c>
      <c r="AP1294" s="46" t="s">
        <v>900</v>
      </c>
      <c r="AQ1294" s="27" t="str">
        <f t="shared" si="55"/>
        <v>Record Complete</v>
      </c>
      <c r="AR1294" s="54" t="s">
        <v>901</v>
      </c>
      <c r="AS1294" s="5" t="str">
        <f t="shared" si="56"/>
        <v/>
      </c>
      <c r="AT1294" t="s">
        <v>17200</v>
      </c>
    </row>
    <row r="1295" spans="1:46" ht="15.75" thickBot="1" x14ac:dyDescent="0.3">
      <c r="A1295" s="30" t="s">
        <v>883</v>
      </c>
      <c r="B1295" s="32" t="s">
        <v>943</v>
      </c>
      <c r="C1295" s="32" t="s">
        <v>885</v>
      </c>
      <c r="D1295" s="32" t="s">
        <v>941</v>
      </c>
      <c r="E1295" s="51" t="str">
        <f ca="1">IF(ISERROR(INDIRECT(CONCATENATE("FIPs_codes!",ADDRESS((MATCH($D1295,INDIRECT($C1295),0)+MATCH($C1295,FIPs_codes!$G$1:$G$3296,0)-1),COLUMN(FIPs_codes!A1293))))),"",INDIRECT(CONCATENATE("FIPs_codes!",ADDRESS((MATCH($D1295,INDIRECT($C1295),0)+MATCH($C1295,FIPs_codes!$G$1:$G$3296,0)-1),COLUMN(FIPs_codes!A1293)))))</f>
        <v>48391</v>
      </c>
      <c r="F1295" s="51">
        <f ca="1">IF(ISERROR(INDIRECT(CONCATENATE("FIPs_codes!",ADDRESS((MATCH($D1295,INDIRECT($C1295),0)+MATCH($C1295,FIPs_codes!$G$1:$G$3296,0)-1),COLUMN(FIPs_codes!C1293))))),"",INDIRECT(CONCATENATE("FIPs_codes!",ADDRESS((MATCH($D1295,INDIRECT($C1295),0)+MATCH($C1295,FIPs_codes!$G$1:$G$3296,0)-1),COLUMN(FIPs_codes!C1293)))))</f>
        <v>6</v>
      </c>
      <c r="G1295" s="32" t="s">
        <v>888</v>
      </c>
      <c r="H1295" s="32" t="s">
        <v>889</v>
      </c>
      <c r="I1295" s="36" t="s">
        <v>86</v>
      </c>
      <c r="J1295" s="38" t="s">
        <v>268</v>
      </c>
      <c r="K1295" s="32" t="s">
        <v>78</v>
      </c>
      <c r="L1295" s="32" t="s">
        <v>1026</v>
      </c>
      <c r="M1295" s="32" t="s">
        <v>57</v>
      </c>
      <c r="N1295" s="40" t="s">
        <v>927</v>
      </c>
      <c r="O1295" s="40"/>
      <c r="P1295" s="40"/>
      <c r="Q1295" s="32" t="s">
        <v>928</v>
      </c>
      <c r="R1295" s="32" t="s">
        <v>60</v>
      </c>
      <c r="S1295" s="42" t="s">
        <v>60</v>
      </c>
      <c r="T1295" s="30" t="s">
        <v>892</v>
      </c>
      <c r="U1295" s="32" t="s">
        <v>134</v>
      </c>
      <c r="V1295" s="40" t="s">
        <v>893</v>
      </c>
      <c r="W1295" s="44" t="s">
        <v>134</v>
      </c>
      <c r="X1295" s="44" t="s">
        <v>714</v>
      </c>
      <c r="Y1295" s="44">
        <v>40073</v>
      </c>
      <c r="Z1295" s="32">
        <v>76</v>
      </c>
      <c r="AA1295" s="32">
        <v>550.39501647949214</v>
      </c>
      <c r="AB1295" s="32" t="s">
        <v>66</v>
      </c>
      <c r="AC1295" s="32" t="s">
        <v>895</v>
      </c>
      <c r="AD1295" s="32" t="s">
        <v>895</v>
      </c>
      <c r="AE1295" s="40">
        <v>60.000000000000107</v>
      </c>
      <c r="AF1295" s="40" t="s">
        <v>896</v>
      </c>
      <c r="AG1295" s="32" t="s">
        <v>500</v>
      </c>
      <c r="AH1295" s="32">
        <v>30.566828622001591</v>
      </c>
      <c r="AI1295" s="32">
        <v>221.97784721437756</v>
      </c>
      <c r="AJ1295" s="32">
        <v>252.54467583637916</v>
      </c>
      <c r="AK1295" s="40">
        <v>14.826123521134662</v>
      </c>
      <c r="AL1295" s="150">
        <v>0.12103533175177882</v>
      </c>
      <c r="AM1295" s="38" t="s">
        <v>897</v>
      </c>
      <c r="AN1295" s="32" t="s">
        <v>898</v>
      </c>
      <c r="AO1295" s="32" t="s">
        <v>899</v>
      </c>
      <c r="AP1295" s="46" t="s">
        <v>900</v>
      </c>
      <c r="AQ1295" s="27" t="str">
        <f t="shared" si="55"/>
        <v>Record Complete</v>
      </c>
      <c r="AR1295" s="36" t="s">
        <v>901</v>
      </c>
      <c r="AS1295" s="5" t="str">
        <f t="shared" si="56"/>
        <v/>
      </c>
      <c r="AT1295" t="s">
        <v>17200</v>
      </c>
    </row>
    <row r="1296" spans="1:46" ht="15.75" thickBot="1" x14ac:dyDescent="0.3">
      <c r="A1296" s="29" t="s">
        <v>883</v>
      </c>
      <c r="B1296" s="31" t="s">
        <v>944</v>
      </c>
      <c r="C1296" s="31" t="s">
        <v>885</v>
      </c>
      <c r="D1296" s="31" t="s">
        <v>941</v>
      </c>
      <c r="E1296" s="51" t="str">
        <f ca="1">IF(ISERROR(INDIRECT(CONCATENATE("FIPs_codes!",ADDRESS((MATCH($D1296,INDIRECT($C1296),0)+MATCH($C1296,FIPs_codes!$G$1:$G$3296,0)-1),COLUMN(FIPs_codes!A1294))))),"",INDIRECT(CONCATENATE("FIPs_codes!",ADDRESS((MATCH($D1296,INDIRECT($C1296),0)+MATCH($C1296,FIPs_codes!$G$1:$G$3296,0)-1),COLUMN(FIPs_codes!A1294)))))</f>
        <v>48391</v>
      </c>
      <c r="F1296" s="51">
        <f ca="1">IF(ISERROR(INDIRECT(CONCATENATE("FIPs_codes!",ADDRESS((MATCH($D1296,INDIRECT($C1296),0)+MATCH($C1296,FIPs_codes!$G$1:$G$3296,0)-1),COLUMN(FIPs_codes!C1294))))),"",INDIRECT(CONCATENATE("FIPs_codes!",ADDRESS((MATCH($D1296,INDIRECT($C1296),0)+MATCH($C1296,FIPs_codes!$G$1:$G$3296,0)-1),COLUMN(FIPs_codes!C1294)))))</f>
        <v>6</v>
      </c>
      <c r="G1296" s="31" t="s">
        <v>888</v>
      </c>
      <c r="H1296" s="31" t="s">
        <v>889</v>
      </c>
      <c r="I1296" s="35" t="s">
        <v>86</v>
      </c>
      <c r="J1296" s="37" t="s">
        <v>268</v>
      </c>
      <c r="K1296" s="31" t="s">
        <v>78</v>
      </c>
      <c r="L1296" s="31" t="s">
        <v>903</v>
      </c>
      <c r="M1296" s="31" t="s">
        <v>57</v>
      </c>
      <c r="N1296" s="39" t="s">
        <v>927</v>
      </c>
      <c r="O1296" s="39"/>
      <c r="P1296" s="39"/>
      <c r="Q1296" s="31" t="s">
        <v>928</v>
      </c>
      <c r="R1296" s="31" t="s">
        <v>60</v>
      </c>
      <c r="S1296" s="41" t="s">
        <v>60</v>
      </c>
      <c r="T1296" s="29" t="s">
        <v>892</v>
      </c>
      <c r="U1296" s="31" t="s">
        <v>134</v>
      </c>
      <c r="V1296" s="39" t="s">
        <v>893</v>
      </c>
      <c r="W1296" s="43" t="s">
        <v>134</v>
      </c>
      <c r="X1296" s="43" t="s">
        <v>714</v>
      </c>
      <c r="Y1296" s="43">
        <v>40074</v>
      </c>
      <c r="Z1296" s="31">
        <v>5</v>
      </c>
      <c r="AA1296" s="31">
        <v>309.39286942915481</v>
      </c>
      <c r="AB1296" s="31" t="s">
        <v>894</v>
      </c>
      <c r="AC1296" s="31" t="s">
        <v>895</v>
      </c>
      <c r="AD1296" s="31" t="s">
        <v>895</v>
      </c>
      <c r="AE1296" s="39">
        <v>9.9999999999999645</v>
      </c>
      <c r="AF1296" s="39" t="s">
        <v>896</v>
      </c>
      <c r="AG1296" s="31" t="s">
        <v>500</v>
      </c>
      <c r="AH1296" s="31">
        <v>2.3705568806807471</v>
      </c>
      <c r="AI1296" s="31">
        <v>5.1832899888384816</v>
      </c>
      <c r="AJ1296" s="31">
        <v>7.5538468695192282</v>
      </c>
      <c r="AK1296" s="39">
        <v>18.427992327826562</v>
      </c>
      <c r="AL1296" s="26">
        <v>0.31382114591788429</v>
      </c>
      <c r="AM1296" s="37" t="s">
        <v>897</v>
      </c>
      <c r="AN1296" s="31" t="s">
        <v>898</v>
      </c>
      <c r="AO1296" s="31" t="s">
        <v>899</v>
      </c>
      <c r="AP1296" s="63" t="s">
        <v>900</v>
      </c>
      <c r="AQ1296" s="27" t="str">
        <f t="shared" si="55"/>
        <v>Record Complete</v>
      </c>
      <c r="AR1296" s="35" t="s">
        <v>901</v>
      </c>
      <c r="AS1296" s="5" t="str">
        <f t="shared" si="56"/>
        <v/>
      </c>
      <c r="AT1296" t="s">
        <v>17200</v>
      </c>
    </row>
    <row r="1297" spans="1:46" ht="15.75" thickBot="1" x14ac:dyDescent="0.3">
      <c r="A1297" s="47" t="s">
        <v>883</v>
      </c>
      <c r="B1297" s="49" t="s">
        <v>944</v>
      </c>
      <c r="C1297" s="49" t="s">
        <v>885</v>
      </c>
      <c r="D1297" s="49" t="s">
        <v>941</v>
      </c>
      <c r="E1297" s="51" t="str">
        <f ca="1">IF(ISERROR(INDIRECT(CONCATENATE("FIPs_codes!",ADDRESS((MATCH($D1297,INDIRECT($C1297),0)+MATCH($C1297,FIPs_codes!$G$1:$G$3296,0)-1),COLUMN(FIPs_codes!A1295))))),"",INDIRECT(CONCATENATE("FIPs_codes!",ADDRESS((MATCH($D1297,INDIRECT($C1297),0)+MATCH($C1297,FIPs_codes!$G$1:$G$3296,0)-1),COLUMN(FIPs_codes!A1295)))))</f>
        <v>48391</v>
      </c>
      <c r="F1297" s="51">
        <f ca="1">IF(ISERROR(INDIRECT(CONCATENATE("FIPs_codes!",ADDRESS((MATCH($D1297,INDIRECT($C1297),0)+MATCH($C1297,FIPs_codes!$G$1:$G$3296,0)-1),COLUMN(FIPs_codes!C1295))))),"",INDIRECT(CONCATENATE("FIPs_codes!",ADDRESS((MATCH($D1297,INDIRECT($C1297),0)+MATCH($C1297,FIPs_codes!$G$1:$G$3296,0)-1),COLUMN(FIPs_codes!C1295)))))</f>
        <v>6</v>
      </c>
      <c r="G1297" s="49" t="s">
        <v>888</v>
      </c>
      <c r="H1297" s="49" t="s">
        <v>889</v>
      </c>
      <c r="I1297" s="53" t="s">
        <v>86</v>
      </c>
      <c r="J1297" s="55" t="s">
        <v>268</v>
      </c>
      <c r="K1297" s="49" t="s">
        <v>78</v>
      </c>
      <c r="L1297" s="49" t="s">
        <v>1026</v>
      </c>
      <c r="M1297" s="49" t="s">
        <v>57</v>
      </c>
      <c r="N1297" s="57" t="s">
        <v>927</v>
      </c>
      <c r="O1297" s="57"/>
      <c r="P1297" s="57"/>
      <c r="Q1297" s="49" t="s">
        <v>928</v>
      </c>
      <c r="R1297" s="49" t="s">
        <v>60</v>
      </c>
      <c r="S1297" s="59" t="s">
        <v>60</v>
      </c>
      <c r="T1297" s="47" t="s">
        <v>892</v>
      </c>
      <c r="U1297" s="49" t="s">
        <v>134</v>
      </c>
      <c r="V1297" s="57" t="s">
        <v>893</v>
      </c>
      <c r="W1297" s="61" t="s">
        <v>134</v>
      </c>
      <c r="X1297" s="61" t="s">
        <v>714</v>
      </c>
      <c r="Y1297" s="61">
        <v>40074</v>
      </c>
      <c r="Z1297" s="49">
        <v>100</v>
      </c>
      <c r="AA1297" s="49">
        <v>362.59437510172523</v>
      </c>
      <c r="AB1297" s="49" t="s">
        <v>66</v>
      </c>
      <c r="AC1297" s="49" t="s">
        <v>895</v>
      </c>
      <c r="AD1297" s="49" t="s">
        <v>895</v>
      </c>
      <c r="AE1297" s="57">
        <v>60.000000000000028</v>
      </c>
      <c r="AF1297" s="57" t="s">
        <v>896</v>
      </c>
      <c r="AG1297" s="49" t="s">
        <v>500</v>
      </c>
      <c r="AH1297" s="49">
        <v>6.6268114927862607</v>
      </c>
      <c r="AI1297" s="49">
        <v>9.8637576161766187</v>
      </c>
      <c r="AJ1297" s="49">
        <v>16.49056910896288</v>
      </c>
      <c r="AK1297" s="57">
        <v>17.956499704539599</v>
      </c>
      <c r="AL1297" s="26">
        <v>0.40185462666564281</v>
      </c>
      <c r="AM1297" s="55" t="s">
        <v>897</v>
      </c>
      <c r="AN1297" s="49" t="s">
        <v>898</v>
      </c>
      <c r="AO1297" s="49" t="s">
        <v>899</v>
      </c>
      <c r="AP1297" s="63" t="s">
        <v>900</v>
      </c>
      <c r="AQ1297" s="27" t="str">
        <f t="shared" si="55"/>
        <v>Record Complete</v>
      </c>
      <c r="AR1297" s="53" t="s">
        <v>901</v>
      </c>
      <c r="AS1297" s="5" t="str">
        <f t="shared" si="56"/>
        <v/>
      </c>
      <c r="AT1297" t="s">
        <v>17200</v>
      </c>
    </row>
    <row r="1298" spans="1:46" ht="15.75" thickBot="1" x14ac:dyDescent="0.3">
      <c r="A1298" s="48" t="s">
        <v>883</v>
      </c>
      <c r="B1298" s="50" t="s">
        <v>945</v>
      </c>
      <c r="C1298" s="50" t="s">
        <v>885</v>
      </c>
      <c r="D1298" s="50" t="s">
        <v>941</v>
      </c>
      <c r="E1298" s="51" t="str">
        <f ca="1">IF(ISERROR(INDIRECT(CONCATENATE("FIPs_codes!",ADDRESS((MATCH($D1298,INDIRECT($C1298),0)+MATCH($C1298,FIPs_codes!$G$1:$G$3296,0)-1),COLUMN(FIPs_codes!A1296))))),"",INDIRECT(CONCATENATE("FIPs_codes!",ADDRESS((MATCH($D1298,INDIRECT($C1298),0)+MATCH($C1298,FIPs_codes!$G$1:$G$3296,0)-1),COLUMN(FIPs_codes!A1296)))))</f>
        <v>48391</v>
      </c>
      <c r="F1298" s="51">
        <f ca="1">IF(ISERROR(INDIRECT(CONCATENATE("FIPs_codes!",ADDRESS((MATCH($D1298,INDIRECT($C1298),0)+MATCH($C1298,FIPs_codes!$G$1:$G$3296,0)-1),COLUMN(FIPs_codes!C1296))))),"",INDIRECT(CONCATENATE("FIPs_codes!",ADDRESS((MATCH($D1298,INDIRECT($C1298),0)+MATCH($C1298,FIPs_codes!$G$1:$G$3296,0)-1),COLUMN(FIPs_codes!C1296)))))</f>
        <v>6</v>
      </c>
      <c r="G1298" s="50" t="s">
        <v>888</v>
      </c>
      <c r="H1298" s="50" t="s">
        <v>889</v>
      </c>
      <c r="I1298" s="54" t="s">
        <v>86</v>
      </c>
      <c r="J1298" s="56" t="s">
        <v>268</v>
      </c>
      <c r="K1298" s="50" t="s">
        <v>78</v>
      </c>
      <c r="L1298" s="50" t="s">
        <v>903</v>
      </c>
      <c r="M1298" s="50" t="s">
        <v>57</v>
      </c>
      <c r="N1298" s="58" t="s">
        <v>946</v>
      </c>
      <c r="O1298" s="58"/>
      <c r="P1298" s="58"/>
      <c r="Q1298" s="50" t="s">
        <v>947</v>
      </c>
      <c r="R1298" s="50" t="s">
        <v>60</v>
      </c>
      <c r="S1298" s="60" t="s">
        <v>60</v>
      </c>
      <c r="T1298" s="48" t="s">
        <v>892</v>
      </c>
      <c r="U1298" s="50" t="s">
        <v>134</v>
      </c>
      <c r="V1298" s="58" t="s">
        <v>893</v>
      </c>
      <c r="W1298" s="62" t="s">
        <v>134</v>
      </c>
      <c r="X1298" s="62" t="s">
        <v>714</v>
      </c>
      <c r="Y1298" s="62">
        <v>40074</v>
      </c>
      <c r="Z1298" s="50">
        <v>5</v>
      </c>
      <c r="AA1298" s="50">
        <v>210.51074634898794</v>
      </c>
      <c r="AB1298" s="50" t="s">
        <v>894</v>
      </c>
      <c r="AC1298" s="50" t="s">
        <v>895</v>
      </c>
      <c r="AD1298" s="50" t="s">
        <v>895</v>
      </c>
      <c r="AE1298" s="58">
        <v>9.9999999999999645</v>
      </c>
      <c r="AF1298" s="58" t="s">
        <v>896</v>
      </c>
      <c r="AG1298" s="50" t="s">
        <v>500</v>
      </c>
      <c r="AH1298" s="50">
        <v>0.94448042307099833</v>
      </c>
      <c r="AI1298" s="50">
        <v>0.2225575918954904</v>
      </c>
      <c r="AJ1298" s="50">
        <v>1.1670380149664887</v>
      </c>
      <c r="AK1298" s="58">
        <v>19.688135794325724</v>
      </c>
      <c r="AL1298" s="26">
        <v>0.80929705027485233</v>
      </c>
      <c r="AM1298" s="56" t="s">
        <v>897</v>
      </c>
      <c r="AN1298" s="50" t="s">
        <v>898</v>
      </c>
      <c r="AO1298" s="50" t="s">
        <v>899</v>
      </c>
      <c r="AP1298" s="46" t="s">
        <v>900</v>
      </c>
      <c r="AQ1298" s="27" t="str">
        <f t="shared" si="55"/>
        <v>Record Complete</v>
      </c>
      <c r="AR1298" s="54" t="s">
        <v>901</v>
      </c>
      <c r="AS1298" s="5" t="str">
        <f t="shared" si="56"/>
        <v/>
      </c>
      <c r="AT1298" t="s">
        <v>17200</v>
      </c>
    </row>
    <row r="1299" spans="1:46" ht="15.75" thickBot="1" x14ac:dyDescent="0.3">
      <c r="A1299" s="30" t="s">
        <v>883</v>
      </c>
      <c r="B1299" s="32" t="s">
        <v>945</v>
      </c>
      <c r="C1299" s="32" t="s">
        <v>885</v>
      </c>
      <c r="D1299" s="32" t="s">
        <v>941</v>
      </c>
      <c r="E1299" s="51" t="str">
        <f ca="1">IF(ISERROR(INDIRECT(CONCATENATE("FIPs_codes!",ADDRESS((MATCH($D1299,INDIRECT($C1299),0)+MATCH($C1299,FIPs_codes!$G$1:$G$3296,0)-1),COLUMN(FIPs_codes!A1297))))),"",INDIRECT(CONCATENATE("FIPs_codes!",ADDRESS((MATCH($D1299,INDIRECT($C1299),0)+MATCH($C1299,FIPs_codes!$G$1:$G$3296,0)-1),COLUMN(FIPs_codes!A1297)))))</f>
        <v>48391</v>
      </c>
      <c r="F1299" s="51">
        <f ca="1">IF(ISERROR(INDIRECT(CONCATENATE("FIPs_codes!",ADDRESS((MATCH($D1299,INDIRECT($C1299),0)+MATCH($C1299,FIPs_codes!$G$1:$G$3296,0)-1),COLUMN(FIPs_codes!C1297))))),"",INDIRECT(CONCATENATE("FIPs_codes!",ADDRESS((MATCH($D1299,INDIRECT($C1299),0)+MATCH($C1299,FIPs_codes!$G$1:$G$3296,0)-1),COLUMN(FIPs_codes!C1297)))))</f>
        <v>6</v>
      </c>
      <c r="G1299" s="32" t="s">
        <v>888</v>
      </c>
      <c r="H1299" s="32" t="s">
        <v>889</v>
      </c>
      <c r="I1299" s="36" t="s">
        <v>86</v>
      </c>
      <c r="J1299" s="38" t="s">
        <v>268</v>
      </c>
      <c r="K1299" s="32" t="s">
        <v>78</v>
      </c>
      <c r="L1299" s="32" t="s">
        <v>1026</v>
      </c>
      <c r="M1299" s="32" t="s">
        <v>57</v>
      </c>
      <c r="N1299" s="40" t="s">
        <v>946</v>
      </c>
      <c r="O1299" s="40"/>
      <c r="P1299" s="40"/>
      <c r="Q1299" s="32" t="s">
        <v>947</v>
      </c>
      <c r="R1299" s="32" t="s">
        <v>60</v>
      </c>
      <c r="S1299" s="42" t="s">
        <v>60</v>
      </c>
      <c r="T1299" s="30" t="s">
        <v>892</v>
      </c>
      <c r="U1299" s="32" t="s">
        <v>134</v>
      </c>
      <c r="V1299" s="40" t="s">
        <v>893</v>
      </c>
      <c r="W1299" s="44" t="s">
        <v>134</v>
      </c>
      <c r="X1299" s="44" t="s">
        <v>714</v>
      </c>
      <c r="Y1299" s="44">
        <v>40074</v>
      </c>
      <c r="Z1299" s="32">
        <v>100</v>
      </c>
      <c r="AA1299" s="32">
        <v>547.81087239583337</v>
      </c>
      <c r="AB1299" s="32" t="s">
        <v>66</v>
      </c>
      <c r="AC1299" s="32" t="s">
        <v>895</v>
      </c>
      <c r="AD1299" s="32" t="s">
        <v>895</v>
      </c>
      <c r="AE1299" s="40">
        <v>60.000000000000028</v>
      </c>
      <c r="AF1299" s="40" t="s">
        <v>896</v>
      </c>
      <c r="AG1299" s="32" t="s">
        <v>500</v>
      </c>
      <c r="AH1299" s="32">
        <v>31.984486422562302</v>
      </c>
      <c r="AI1299" s="32">
        <v>218.41500126729682</v>
      </c>
      <c r="AJ1299" s="32">
        <v>250.39948768985911</v>
      </c>
      <c r="AK1299" s="40">
        <v>14.217639290781216</v>
      </c>
      <c r="AL1299" s="150">
        <v>0.12773383331429888</v>
      </c>
      <c r="AM1299" s="38" t="s">
        <v>897</v>
      </c>
      <c r="AN1299" s="32" t="s">
        <v>898</v>
      </c>
      <c r="AO1299" s="32" t="s">
        <v>899</v>
      </c>
      <c r="AP1299" s="46" t="s">
        <v>900</v>
      </c>
      <c r="AQ1299" s="27" t="str">
        <f t="shared" si="55"/>
        <v>Record Complete</v>
      </c>
      <c r="AR1299" s="36" t="s">
        <v>901</v>
      </c>
      <c r="AS1299" s="5" t="str">
        <f t="shared" si="56"/>
        <v/>
      </c>
      <c r="AT1299" t="s">
        <v>17200</v>
      </c>
    </row>
    <row r="1300" spans="1:46" ht="15.75" thickBot="1" x14ac:dyDescent="0.3">
      <c r="A1300" s="29" t="s">
        <v>883</v>
      </c>
      <c r="B1300" s="31" t="s">
        <v>948</v>
      </c>
      <c r="C1300" s="31" t="s">
        <v>885</v>
      </c>
      <c r="D1300" s="31" t="s">
        <v>949</v>
      </c>
      <c r="E1300" s="51" t="str">
        <f ca="1">IF(ISERROR(INDIRECT(CONCATENATE("FIPs_codes!",ADDRESS((MATCH($D1300,INDIRECT($C1300),0)+MATCH($C1300,FIPs_codes!$G$1:$G$3296,0)-1),COLUMN(FIPs_codes!A1298))))),"",INDIRECT(CONCATENATE("FIPs_codes!",ADDRESS((MATCH($D1300,INDIRECT($C1300),0)+MATCH($C1300,FIPs_codes!$G$1:$G$3296,0)-1),COLUMN(FIPs_codes!A1298)))))</f>
        <v>48025</v>
      </c>
      <c r="F1300" s="51">
        <f ca="1">IF(ISERROR(INDIRECT(CONCATENATE("FIPs_codes!",ADDRESS((MATCH($D1300,INDIRECT($C1300),0)+MATCH($C1300,FIPs_codes!$G$1:$G$3296,0)-1),COLUMN(FIPs_codes!C1298))))),"",INDIRECT(CONCATENATE("FIPs_codes!",ADDRESS((MATCH($D1300,INDIRECT($C1300),0)+MATCH($C1300,FIPs_codes!$G$1:$G$3296,0)-1),COLUMN(FIPs_codes!C1298)))))</f>
        <v>6</v>
      </c>
      <c r="G1300" s="31" t="s">
        <v>888</v>
      </c>
      <c r="H1300" s="31" t="s">
        <v>889</v>
      </c>
      <c r="I1300" s="35" t="s">
        <v>86</v>
      </c>
      <c r="J1300" s="37" t="s">
        <v>268</v>
      </c>
      <c r="K1300" s="31" t="s">
        <v>78</v>
      </c>
      <c r="L1300" s="31" t="s">
        <v>903</v>
      </c>
      <c r="M1300" s="31" t="s">
        <v>57</v>
      </c>
      <c r="N1300" s="39" t="s">
        <v>951</v>
      </c>
      <c r="O1300" s="39"/>
      <c r="P1300" s="39"/>
      <c r="Q1300" s="31" t="s">
        <v>952</v>
      </c>
      <c r="R1300" s="31" t="s">
        <v>60</v>
      </c>
      <c r="S1300" s="41" t="s">
        <v>60</v>
      </c>
      <c r="T1300" s="29" t="s">
        <v>892</v>
      </c>
      <c r="U1300" s="31" t="s">
        <v>134</v>
      </c>
      <c r="V1300" s="39" t="s">
        <v>893</v>
      </c>
      <c r="W1300" s="43" t="s">
        <v>134</v>
      </c>
      <c r="X1300" s="43" t="s">
        <v>714</v>
      </c>
      <c r="Y1300" s="43">
        <v>40074</v>
      </c>
      <c r="Z1300" s="31">
        <v>5</v>
      </c>
      <c r="AA1300" s="31">
        <v>313.41632357510656</v>
      </c>
      <c r="AB1300" s="31" t="s">
        <v>894</v>
      </c>
      <c r="AC1300" s="31" t="s">
        <v>895</v>
      </c>
      <c r="AD1300" s="31" t="s">
        <v>895</v>
      </c>
      <c r="AE1300" s="39">
        <v>9.9999999999999645</v>
      </c>
      <c r="AF1300" s="39" t="s">
        <v>896</v>
      </c>
      <c r="AG1300" s="31" t="s">
        <v>500</v>
      </c>
      <c r="AH1300" s="31">
        <v>0</v>
      </c>
      <c r="AI1300" s="31">
        <v>0.13095137099933399</v>
      </c>
      <c r="AJ1300" s="31">
        <v>0.13095137099933399</v>
      </c>
      <c r="AK1300" s="39">
        <v>18.211959527820621</v>
      </c>
      <c r="AL1300" s="26">
        <v>0</v>
      </c>
      <c r="AM1300" s="37" t="s">
        <v>897</v>
      </c>
      <c r="AN1300" s="31" t="s">
        <v>898</v>
      </c>
      <c r="AO1300" s="31" t="s">
        <v>899</v>
      </c>
      <c r="AP1300" s="63" t="s">
        <v>900</v>
      </c>
      <c r="AQ1300" s="27" t="str">
        <f t="shared" si="55"/>
        <v>Record Complete</v>
      </c>
      <c r="AR1300" s="35" t="s">
        <v>901</v>
      </c>
      <c r="AS1300" s="5" t="str">
        <f t="shared" si="56"/>
        <v/>
      </c>
      <c r="AT1300" t="s">
        <v>17200</v>
      </c>
    </row>
    <row r="1301" spans="1:46" ht="15.75" thickBot="1" x14ac:dyDescent="0.3">
      <c r="A1301" s="47" t="s">
        <v>883</v>
      </c>
      <c r="B1301" s="49" t="s">
        <v>948</v>
      </c>
      <c r="C1301" s="49" t="s">
        <v>885</v>
      </c>
      <c r="D1301" s="49" t="s">
        <v>949</v>
      </c>
      <c r="E1301" s="51" t="str">
        <f ca="1">IF(ISERROR(INDIRECT(CONCATENATE("FIPs_codes!",ADDRESS((MATCH($D1301,INDIRECT($C1301),0)+MATCH($C1301,FIPs_codes!$G$1:$G$3296,0)-1),COLUMN(FIPs_codes!A1299))))),"",INDIRECT(CONCATENATE("FIPs_codes!",ADDRESS((MATCH($D1301,INDIRECT($C1301),0)+MATCH($C1301,FIPs_codes!$G$1:$G$3296,0)-1),COLUMN(FIPs_codes!A1299)))))</f>
        <v>48025</v>
      </c>
      <c r="F1301" s="51">
        <f ca="1">IF(ISERROR(INDIRECT(CONCATENATE("FIPs_codes!",ADDRESS((MATCH($D1301,INDIRECT($C1301),0)+MATCH($C1301,FIPs_codes!$G$1:$G$3296,0)-1),COLUMN(FIPs_codes!C1299))))),"",INDIRECT(CONCATENATE("FIPs_codes!",ADDRESS((MATCH($D1301,INDIRECT($C1301),0)+MATCH($C1301,FIPs_codes!$G$1:$G$3296,0)-1),COLUMN(FIPs_codes!C1299)))))</f>
        <v>6</v>
      </c>
      <c r="G1301" s="49" t="s">
        <v>888</v>
      </c>
      <c r="H1301" s="49" t="s">
        <v>889</v>
      </c>
      <c r="I1301" s="53" t="s">
        <v>86</v>
      </c>
      <c r="J1301" s="55" t="s">
        <v>268</v>
      </c>
      <c r="K1301" s="49" t="s">
        <v>78</v>
      </c>
      <c r="L1301" s="49" t="s">
        <v>1026</v>
      </c>
      <c r="M1301" s="49" t="s">
        <v>57</v>
      </c>
      <c r="N1301" s="57" t="s">
        <v>951</v>
      </c>
      <c r="O1301" s="57"/>
      <c r="P1301" s="57"/>
      <c r="Q1301" s="49" t="s">
        <v>952</v>
      </c>
      <c r="R1301" s="49" t="s">
        <v>60</v>
      </c>
      <c r="S1301" s="59" t="s">
        <v>60</v>
      </c>
      <c r="T1301" s="47" t="s">
        <v>892</v>
      </c>
      <c r="U1301" s="49" t="s">
        <v>134</v>
      </c>
      <c r="V1301" s="57" t="s">
        <v>893</v>
      </c>
      <c r="W1301" s="61" t="s">
        <v>134</v>
      </c>
      <c r="X1301" s="61" t="s">
        <v>714</v>
      </c>
      <c r="Y1301" s="61">
        <v>40074</v>
      </c>
      <c r="Z1301" s="49">
        <v>88</v>
      </c>
      <c r="AA1301" s="49">
        <v>384.12004292805989</v>
      </c>
      <c r="AB1301" s="49" t="s">
        <v>66</v>
      </c>
      <c r="AC1301" s="49" t="s">
        <v>895</v>
      </c>
      <c r="AD1301" s="49" t="s">
        <v>895</v>
      </c>
      <c r="AE1301" s="57">
        <v>59.999999999999943</v>
      </c>
      <c r="AF1301" s="57" t="s">
        <v>896</v>
      </c>
      <c r="AG1301" s="49" t="s">
        <v>500</v>
      </c>
      <c r="AH1301" s="49">
        <v>3.9532522879518632</v>
      </c>
      <c r="AI1301" s="49">
        <v>6.3171857471645909</v>
      </c>
      <c r="AJ1301" s="49">
        <v>10.270438035116454</v>
      </c>
      <c r="AK1301" s="57">
        <v>17.899013739149762</v>
      </c>
      <c r="AL1301" s="26">
        <v>0.38491564570420372</v>
      </c>
      <c r="AM1301" s="55" t="s">
        <v>897</v>
      </c>
      <c r="AN1301" s="49" t="s">
        <v>898</v>
      </c>
      <c r="AO1301" s="49" t="s">
        <v>899</v>
      </c>
      <c r="AP1301" s="63" t="s">
        <v>900</v>
      </c>
      <c r="AQ1301" s="27" t="str">
        <f t="shared" si="55"/>
        <v>Record Complete</v>
      </c>
      <c r="AR1301" s="53" t="s">
        <v>901</v>
      </c>
      <c r="AS1301" s="5" t="str">
        <f t="shared" si="56"/>
        <v/>
      </c>
      <c r="AT1301" t="s">
        <v>17200</v>
      </c>
    </row>
    <row r="1302" spans="1:46" ht="15.75" thickBot="1" x14ac:dyDescent="0.3">
      <c r="A1302" s="48" t="s">
        <v>883</v>
      </c>
      <c r="B1302" s="50" t="s">
        <v>953</v>
      </c>
      <c r="C1302" s="50" t="s">
        <v>885</v>
      </c>
      <c r="D1302" s="50" t="s">
        <v>949</v>
      </c>
      <c r="E1302" s="51" t="str">
        <f ca="1">IF(ISERROR(INDIRECT(CONCATENATE("FIPs_codes!",ADDRESS((MATCH($D1302,INDIRECT($C1302),0)+MATCH($C1302,FIPs_codes!$G$1:$G$3296,0)-1),COLUMN(FIPs_codes!A1300))))),"",INDIRECT(CONCATENATE("FIPs_codes!",ADDRESS((MATCH($D1302,INDIRECT($C1302),0)+MATCH($C1302,FIPs_codes!$G$1:$G$3296,0)-1),COLUMN(FIPs_codes!A1300)))))</f>
        <v>48025</v>
      </c>
      <c r="F1302" s="51">
        <f ca="1">IF(ISERROR(INDIRECT(CONCATENATE("FIPs_codes!",ADDRESS((MATCH($D1302,INDIRECT($C1302),0)+MATCH($C1302,FIPs_codes!$G$1:$G$3296,0)-1),COLUMN(FIPs_codes!C1300))))),"",INDIRECT(CONCATENATE("FIPs_codes!",ADDRESS((MATCH($D1302,INDIRECT($C1302),0)+MATCH($C1302,FIPs_codes!$G$1:$G$3296,0)-1),COLUMN(FIPs_codes!C1300)))))</f>
        <v>6</v>
      </c>
      <c r="G1302" s="50" t="s">
        <v>888</v>
      </c>
      <c r="H1302" s="50" t="s">
        <v>889</v>
      </c>
      <c r="I1302" s="54" t="s">
        <v>86</v>
      </c>
      <c r="J1302" s="56" t="s">
        <v>268</v>
      </c>
      <c r="K1302" s="50" t="s">
        <v>78</v>
      </c>
      <c r="L1302" s="50" t="s">
        <v>903</v>
      </c>
      <c r="M1302" s="50" t="s">
        <v>57</v>
      </c>
      <c r="N1302" s="58" t="s">
        <v>927</v>
      </c>
      <c r="O1302" s="58"/>
      <c r="P1302" s="58"/>
      <c r="Q1302" s="50" t="s">
        <v>928</v>
      </c>
      <c r="R1302" s="50" t="s">
        <v>60</v>
      </c>
      <c r="S1302" s="60" t="s">
        <v>60</v>
      </c>
      <c r="T1302" s="48" t="s">
        <v>892</v>
      </c>
      <c r="U1302" s="50" t="s">
        <v>134</v>
      </c>
      <c r="V1302" s="58" t="s">
        <v>893</v>
      </c>
      <c r="W1302" s="62" t="s">
        <v>134</v>
      </c>
      <c r="X1302" s="62" t="s">
        <v>714</v>
      </c>
      <c r="Y1302" s="62">
        <v>40074</v>
      </c>
      <c r="Z1302" s="50">
        <v>5</v>
      </c>
      <c r="AA1302" s="50">
        <v>341.66705877130681</v>
      </c>
      <c r="AB1302" s="50" t="s">
        <v>894</v>
      </c>
      <c r="AC1302" s="50" t="s">
        <v>895</v>
      </c>
      <c r="AD1302" s="50" t="s">
        <v>895</v>
      </c>
      <c r="AE1302" s="58">
        <v>10.000000000000124</v>
      </c>
      <c r="AF1302" s="58" t="s">
        <v>896</v>
      </c>
      <c r="AG1302" s="50" t="s">
        <v>500</v>
      </c>
      <c r="AH1302" s="50">
        <v>3.3906238063390437</v>
      </c>
      <c r="AI1302" s="50">
        <v>6.5701711124537221</v>
      </c>
      <c r="AJ1302" s="50">
        <v>9.9607949187927662</v>
      </c>
      <c r="AK1302" s="58">
        <v>17.824484356002767</v>
      </c>
      <c r="AL1302" s="26">
        <v>0.34039690948179691</v>
      </c>
      <c r="AM1302" s="56" t="s">
        <v>897</v>
      </c>
      <c r="AN1302" s="50" t="s">
        <v>898</v>
      </c>
      <c r="AO1302" s="50" t="s">
        <v>899</v>
      </c>
      <c r="AP1302" s="46" t="s">
        <v>900</v>
      </c>
      <c r="AQ1302" s="27" t="str">
        <f t="shared" si="55"/>
        <v>Record Complete</v>
      </c>
      <c r="AR1302" s="54" t="s">
        <v>901</v>
      </c>
      <c r="AS1302" s="5" t="str">
        <f t="shared" si="56"/>
        <v/>
      </c>
      <c r="AT1302" t="s">
        <v>17200</v>
      </c>
    </row>
    <row r="1303" spans="1:46" ht="15.75" thickBot="1" x14ac:dyDescent="0.3">
      <c r="A1303" s="30" t="s">
        <v>883</v>
      </c>
      <c r="B1303" s="32" t="s">
        <v>953</v>
      </c>
      <c r="C1303" s="32" t="s">
        <v>885</v>
      </c>
      <c r="D1303" s="32" t="s">
        <v>949</v>
      </c>
      <c r="E1303" s="51" t="str">
        <f ca="1">IF(ISERROR(INDIRECT(CONCATENATE("FIPs_codes!",ADDRESS((MATCH($D1303,INDIRECT($C1303),0)+MATCH($C1303,FIPs_codes!$G$1:$G$3296,0)-1),COLUMN(FIPs_codes!A1301))))),"",INDIRECT(CONCATENATE("FIPs_codes!",ADDRESS((MATCH($D1303,INDIRECT($C1303),0)+MATCH($C1303,FIPs_codes!$G$1:$G$3296,0)-1),COLUMN(FIPs_codes!A1301)))))</f>
        <v>48025</v>
      </c>
      <c r="F1303" s="51">
        <f ca="1">IF(ISERROR(INDIRECT(CONCATENATE("FIPs_codes!",ADDRESS((MATCH($D1303,INDIRECT($C1303),0)+MATCH($C1303,FIPs_codes!$G$1:$G$3296,0)-1),COLUMN(FIPs_codes!C1301))))),"",INDIRECT(CONCATENATE("FIPs_codes!",ADDRESS((MATCH($D1303,INDIRECT($C1303),0)+MATCH($C1303,FIPs_codes!$G$1:$G$3296,0)-1),COLUMN(FIPs_codes!C1301)))))</f>
        <v>6</v>
      </c>
      <c r="G1303" s="32" t="s">
        <v>888</v>
      </c>
      <c r="H1303" s="32" t="s">
        <v>889</v>
      </c>
      <c r="I1303" s="36" t="s">
        <v>86</v>
      </c>
      <c r="J1303" s="38" t="s">
        <v>268</v>
      </c>
      <c r="K1303" s="32" t="s">
        <v>78</v>
      </c>
      <c r="L1303" s="32" t="s">
        <v>1026</v>
      </c>
      <c r="M1303" s="32" t="s">
        <v>57</v>
      </c>
      <c r="N1303" s="40" t="s">
        <v>927</v>
      </c>
      <c r="O1303" s="40"/>
      <c r="P1303" s="40"/>
      <c r="Q1303" s="32" t="s">
        <v>928</v>
      </c>
      <c r="R1303" s="32" t="s">
        <v>60</v>
      </c>
      <c r="S1303" s="42" t="s">
        <v>60</v>
      </c>
      <c r="T1303" s="30" t="s">
        <v>892</v>
      </c>
      <c r="U1303" s="32" t="s">
        <v>134</v>
      </c>
      <c r="V1303" s="40" t="s">
        <v>893</v>
      </c>
      <c r="W1303" s="44" t="s">
        <v>134</v>
      </c>
      <c r="X1303" s="44" t="s">
        <v>714</v>
      </c>
      <c r="Y1303" s="44">
        <v>40074</v>
      </c>
      <c r="Z1303" s="32">
        <v>100</v>
      </c>
      <c r="AA1303" s="32">
        <v>431.44736378987631</v>
      </c>
      <c r="AB1303" s="32" t="s">
        <v>66</v>
      </c>
      <c r="AC1303" s="32" t="s">
        <v>895</v>
      </c>
      <c r="AD1303" s="32" t="s">
        <v>895</v>
      </c>
      <c r="AE1303" s="40">
        <v>59.999999999999943</v>
      </c>
      <c r="AF1303" s="40" t="s">
        <v>896</v>
      </c>
      <c r="AG1303" s="32" t="s">
        <v>500</v>
      </c>
      <c r="AH1303" s="32">
        <v>22.784354670909934</v>
      </c>
      <c r="AI1303" s="32">
        <v>70.016968901339581</v>
      </c>
      <c r="AJ1303" s="32">
        <v>92.801323572249515</v>
      </c>
      <c r="AK1303" s="40">
        <v>17.589150644895305</v>
      </c>
      <c r="AL1303" s="26">
        <v>0.24551756153748616</v>
      </c>
      <c r="AM1303" s="38" t="s">
        <v>897</v>
      </c>
      <c r="AN1303" s="32" t="s">
        <v>898</v>
      </c>
      <c r="AO1303" s="32" t="s">
        <v>899</v>
      </c>
      <c r="AP1303" s="46" t="s">
        <v>900</v>
      </c>
      <c r="AQ1303" s="27" t="str">
        <f t="shared" si="55"/>
        <v>Record Complete</v>
      </c>
      <c r="AR1303" s="36" t="s">
        <v>901</v>
      </c>
      <c r="AS1303" s="5" t="str">
        <f t="shared" si="56"/>
        <v/>
      </c>
      <c r="AT1303" t="s">
        <v>17200</v>
      </c>
    </row>
    <row r="1304" spans="1:46" ht="15.75" thickBot="1" x14ac:dyDescent="0.3">
      <c r="A1304" s="29" t="s">
        <v>883</v>
      </c>
      <c r="B1304" s="31" t="s">
        <v>954</v>
      </c>
      <c r="C1304" s="31" t="s">
        <v>885</v>
      </c>
      <c r="D1304" s="31" t="s">
        <v>941</v>
      </c>
      <c r="E1304" s="51" t="str">
        <f ca="1">IF(ISERROR(INDIRECT(CONCATENATE("FIPs_codes!",ADDRESS((MATCH($D1304,INDIRECT($C1304),0)+MATCH($C1304,FIPs_codes!$G$1:$G$3296,0)-1),COLUMN(FIPs_codes!A1302))))),"",INDIRECT(CONCATENATE("FIPs_codes!",ADDRESS((MATCH($D1304,INDIRECT($C1304),0)+MATCH($C1304,FIPs_codes!$G$1:$G$3296,0)-1),COLUMN(FIPs_codes!A1302)))))</f>
        <v>48391</v>
      </c>
      <c r="F1304" s="51">
        <f ca="1">IF(ISERROR(INDIRECT(CONCATENATE("FIPs_codes!",ADDRESS((MATCH($D1304,INDIRECT($C1304),0)+MATCH($C1304,FIPs_codes!$G$1:$G$3296,0)-1),COLUMN(FIPs_codes!C1302))))),"",INDIRECT(CONCATENATE("FIPs_codes!",ADDRESS((MATCH($D1304,INDIRECT($C1304),0)+MATCH($C1304,FIPs_codes!$G$1:$G$3296,0)-1),COLUMN(FIPs_codes!C1302)))))</f>
        <v>6</v>
      </c>
      <c r="G1304" s="31" t="s">
        <v>888</v>
      </c>
      <c r="H1304" s="31" t="s">
        <v>889</v>
      </c>
      <c r="I1304" s="35" t="s">
        <v>86</v>
      </c>
      <c r="J1304" s="37" t="s">
        <v>268</v>
      </c>
      <c r="K1304" s="31" t="s">
        <v>78</v>
      </c>
      <c r="L1304" s="31" t="s">
        <v>890</v>
      </c>
      <c r="M1304" s="31" t="s">
        <v>57</v>
      </c>
      <c r="N1304" s="39" t="s">
        <v>891</v>
      </c>
      <c r="O1304" s="39"/>
      <c r="P1304" s="39"/>
      <c r="Q1304" s="31" t="s">
        <v>562</v>
      </c>
      <c r="R1304" s="31" t="s">
        <v>60</v>
      </c>
      <c r="S1304" s="41" t="s">
        <v>60</v>
      </c>
      <c r="T1304" s="29" t="s">
        <v>892</v>
      </c>
      <c r="U1304" s="31" t="s">
        <v>134</v>
      </c>
      <c r="V1304" s="39" t="s">
        <v>893</v>
      </c>
      <c r="W1304" s="43" t="s">
        <v>134</v>
      </c>
      <c r="X1304" s="43" t="s">
        <v>714</v>
      </c>
      <c r="Y1304" s="43">
        <v>40075</v>
      </c>
      <c r="Z1304" s="31">
        <v>5</v>
      </c>
      <c r="AA1304" s="31">
        <v>384.01218483664775</v>
      </c>
      <c r="AB1304" s="31" t="s">
        <v>894</v>
      </c>
      <c r="AC1304" s="31" t="s">
        <v>895</v>
      </c>
      <c r="AD1304" s="31" t="s">
        <v>895</v>
      </c>
      <c r="AE1304" s="39">
        <v>10.000000000000044</v>
      </c>
      <c r="AF1304" s="39" t="s">
        <v>896</v>
      </c>
      <c r="AG1304" s="31" t="s">
        <v>500</v>
      </c>
      <c r="AH1304" s="31">
        <v>0.56862629501024076</v>
      </c>
      <c r="AI1304" s="31">
        <v>111.95173580587661</v>
      </c>
      <c r="AJ1304" s="31">
        <v>112.52036210088686</v>
      </c>
      <c r="AK1304" s="39">
        <v>1.4107972950828767</v>
      </c>
      <c r="AL1304" s="26">
        <v>5.0535412826027424E-3</v>
      </c>
      <c r="AM1304" s="37" t="s">
        <v>897</v>
      </c>
      <c r="AN1304" s="31" t="s">
        <v>898</v>
      </c>
      <c r="AO1304" s="31" t="s">
        <v>899</v>
      </c>
      <c r="AP1304" s="63" t="s">
        <v>900</v>
      </c>
      <c r="AQ1304" s="27" t="str">
        <f t="shared" si="55"/>
        <v>Record Complete</v>
      </c>
      <c r="AR1304" s="35" t="s">
        <v>901</v>
      </c>
      <c r="AS1304" s="5" t="str">
        <f t="shared" si="56"/>
        <v/>
      </c>
      <c r="AT1304" t="s">
        <v>17200</v>
      </c>
    </row>
    <row r="1305" spans="1:46" ht="15.75" thickBot="1" x14ac:dyDescent="0.3">
      <c r="A1305" s="47" t="s">
        <v>883</v>
      </c>
      <c r="B1305" s="49" t="s">
        <v>954</v>
      </c>
      <c r="C1305" s="49" t="s">
        <v>885</v>
      </c>
      <c r="D1305" s="49" t="s">
        <v>941</v>
      </c>
      <c r="E1305" s="51" t="str">
        <f ca="1">IF(ISERROR(INDIRECT(CONCATENATE("FIPs_codes!",ADDRESS((MATCH($D1305,INDIRECT($C1305),0)+MATCH($C1305,FIPs_codes!$G$1:$G$3296,0)-1),COLUMN(FIPs_codes!A1303))))),"",INDIRECT(CONCATENATE("FIPs_codes!",ADDRESS((MATCH($D1305,INDIRECT($C1305),0)+MATCH($C1305,FIPs_codes!$G$1:$G$3296,0)-1),COLUMN(FIPs_codes!A1303)))))</f>
        <v>48391</v>
      </c>
      <c r="F1305" s="51">
        <f ca="1">IF(ISERROR(INDIRECT(CONCATENATE("FIPs_codes!",ADDRESS((MATCH($D1305,INDIRECT($C1305),0)+MATCH($C1305,FIPs_codes!$G$1:$G$3296,0)-1),COLUMN(FIPs_codes!C1303))))),"",INDIRECT(CONCATENATE("FIPs_codes!",ADDRESS((MATCH($D1305,INDIRECT($C1305),0)+MATCH($C1305,FIPs_codes!$G$1:$G$3296,0)-1),COLUMN(FIPs_codes!C1303)))))</f>
        <v>6</v>
      </c>
      <c r="G1305" s="49" t="s">
        <v>888</v>
      </c>
      <c r="H1305" s="49" t="s">
        <v>889</v>
      </c>
      <c r="I1305" s="53" t="s">
        <v>86</v>
      </c>
      <c r="J1305" s="55" t="s">
        <v>268</v>
      </c>
      <c r="K1305" s="49" t="s">
        <v>78</v>
      </c>
      <c r="L1305" s="49" t="s">
        <v>1025</v>
      </c>
      <c r="M1305" s="49" t="s">
        <v>57</v>
      </c>
      <c r="N1305" s="57" t="s">
        <v>891</v>
      </c>
      <c r="O1305" s="57"/>
      <c r="P1305" s="57"/>
      <c r="Q1305" s="49" t="s">
        <v>562</v>
      </c>
      <c r="R1305" s="49" t="s">
        <v>60</v>
      </c>
      <c r="S1305" s="59" t="s">
        <v>60</v>
      </c>
      <c r="T1305" s="47" t="s">
        <v>892</v>
      </c>
      <c r="U1305" s="49" t="s">
        <v>134</v>
      </c>
      <c r="V1305" s="57" t="s">
        <v>893</v>
      </c>
      <c r="W1305" s="61" t="s">
        <v>134</v>
      </c>
      <c r="X1305" s="61" t="s">
        <v>714</v>
      </c>
      <c r="Y1305" s="61">
        <v>40075</v>
      </c>
      <c r="Z1305" s="49">
        <v>36</v>
      </c>
      <c r="AA1305" s="49">
        <v>637.6397725423177</v>
      </c>
      <c r="AB1305" s="49" t="s">
        <v>66</v>
      </c>
      <c r="AC1305" s="49" t="s">
        <v>895</v>
      </c>
      <c r="AD1305" s="49" t="s">
        <v>895</v>
      </c>
      <c r="AE1305" s="57">
        <v>59.999999999999943</v>
      </c>
      <c r="AF1305" s="57" t="s">
        <v>896</v>
      </c>
      <c r="AG1305" s="49" t="s">
        <v>500</v>
      </c>
      <c r="AH1305" s="49">
        <v>11.571340282913598</v>
      </c>
      <c r="AI1305" s="49">
        <v>3012.5717523953444</v>
      </c>
      <c r="AJ1305" s="49">
        <v>3024.1430926782582</v>
      </c>
      <c r="AK1305" s="57">
        <v>1.3775774640320428</v>
      </c>
      <c r="AL1305" s="26">
        <v>3.8263203586261932E-3</v>
      </c>
      <c r="AM1305" s="55" t="s">
        <v>897</v>
      </c>
      <c r="AN1305" s="49" t="s">
        <v>898</v>
      </c>
      <c r="AO1305" s="49" t="s">
        <v>899</v>
      </c>
      <c r="AP1305" s="63" t="s">
        <v>900</v>
      </c>
      <c r="AQ1305" s="27" t="str">
        <f t="shared" si="55"/>
        <v>Record Complete</v>
      </c>
      <c r="AR1305" s="53" t="s">
        <v>901</v>
      </c>
      <c r="AS1305" s="5" t="str">
        <f t="shared" si="56"/>
        <v/>
      </c>
      <c r="AT1305" t="s">
        <v>17200</v>
      </c>
    </row>
    <row r="1306" spans="1:46" ht="15.75" thickBot="1" x14ac:dyDescent="0.3">
      <c r="A1306" s="48" t="s">
        <v>883</v>
      </c>
      <c r="B1306" s="50" t="s">
        <v>955</v>
      </c>
      <c r="C1306" s="50" t="s">
        <v>885</v>
      </c>
      <c r="D1306" s="50" t="s">
        <v>941</v>
      </c>
      <c r="E1306" s="51" t="str">
        <f ca="1">IF(ISERROR(INDIRECT(CONCATENATE("FIPs_codes!",ADDRESS((MATCH($D1306,INDIRECT($C1306),0)+MATCH($C1306,FIPs_codes!$G$1:$G$3296,0)-1),COLUMN(FIPs_codes!A1304))))),"",INDIRECT(CONCATENATE("FIPs_codes!",ADDRESS((MATCH($D1306,INDIRECT($C1306),0)+MATCH($C1306,FIPs_codes!$G$1:$G$3296,0)-1),COLUMN(FIPs_codes!A1304)))))</f>
        <v>48391</v>
      </c>
      <c r="F1306" s="51">
        <f ca="1">IF(ISERROR(INDIRECT(CONCATENATE("FIPs_codes!",ADDRESS((MATCH($D1306,INDIRECT($C1306),0)+MATCH($C1306,FIPs_codes!$G$1:$G$3296,0)-1),COLUMN(FIPs_codes!C1304))))),"",INDIRECT(CONCATENATE("FIPs_codes!",ADDRESS((MATCH($D1306,INDIRECT($C1306),0)+MATCH($C1306,FIPs_codes!$G$1:$G$3296,0)-1),COLUMN(FIPs_codes!C1304)))))</f>
        <v>6</v>
      </c>
      <c r="G1306" s="50" t="s">
        <v>888</v>
      </c>
      <c r="H1306" s="50" t="s">
        <v>889</v>
      </c>
      <c r="I1306" s="54" t="s">
        <v>86</v>
      </c>
      <c r="J1306" s="56" t="s">
        <v>268</v>
      </c>
      <c r="K1306" s="50" t="s">
        <v>78</v>
      </c>
      <c r="L1306" s="50" t="s">
        <v>890</v>
      </c>
      <c r="M1306" s="50" t="s">
        <v>57</v>
      </c>
      <c r="N1306" s="58" t="s">
        <v>911</v>
      </c>
      <c r="O1306" s="58"/>
      <c r="P1306" s="58"/>
      <c r="Q1306" s="50" t="s">
        <v>912</v>
      </c>
      <c r="R1306" s="50" t="s">
        <v>60</v>
      </c>
      <c r="S1306" s="60" t="s">
        <v>60</v>
      </c>
      <c r="T1306" s="48" t="s">
        <v>892</v>
      </c>
      <c r="U1306" s="50" t="s">
        <v>134</v>
      </c>
      <c r="V1306" s="58" t="s">
        <v>893</v>
      </c>
      <c r="W1306" s="62" t="s">
        <v>134</v>
      </c>
      <c r="X1306" s="62" t="s">
        <v>714</v>
      </c>
      <c r="Y1306" s="62">
        <v>40075</v>
      </c>
      <c r="Z1306" s="50">
        <v>5</v>
      </c>
      <c r="AA1306" s="50">
        <v>529.58656449751425</v>
      </c>
      <c r="AB1306" s="50" t="s">
        <v>894</v>
      </c>
      <c r="AC1306" s="50" t="s">
        <v>895</v>
      </c>
      <c r="AD1306" s="50" t="s">
        <v>895</v>
      </c>
      <c r="AE1306" s="58">
        <v>9.9999999999999645</v>
      </c>
      <c r="AF1306" s="58" t="s">
        <v>896</v>
      </c>
      <c r="AG1306" s="50" t="s">
        <v>500</v>
      </c>
      <c r="AH1306" s="50">
        <v>0</v>
      </c>
      <c r="AI1306" s="50">
        <v>108.91158250559201</v>
      </c>
      <c r="AJ1306" s="50">
        <v>108.91158250559201</v>
      </c>
      <c r="AK1306" s="58">
        <v>3.7272690905332069</v>
      </c>
      <c r="AL1306" s="26">
        <v>0</v>
      </c>
      <c r="AM1306" s="56" t="s">
        <v>897</v>
      </c>
      <c r="AN1306" s="50" t="s">
        <v>898</v>
      </c>
      <c r="AO1306" s="50" t="s">
        <v>899</v>
      </c>
      <c r="AP1306" s="46" t="s">
        <v>900</v>
      </c>
      <c r="AQ1306" s="27" t="str">
        <f t="shared" si="55"/>
        <v>Record Complete</v>
      </c>
      <c r="AR1306" s="54" t="s">
        <v>901</v>
      </c>
      <c r="AS1306" s="5" t="str">
        <f t="shared" si="56"/>
        <v/>
      </c>
      <c r="AT1306" t="s">
        <v>17200</v>
      </c>
    </row>
    <row r="1307" spans="1:46" ht="15.75" thickBot="1" x14ac:dyDescent="0.3">
      <c r="A1307" s="30" t="s">
        <v>883</v>
      </c>
      <c r="B1307" s="32" t="s">
        <v>955</v>
      </c>
      <c r="C1307" s="32" t="s">
        <v>885</v>
      </c>
      <c r="D1307" s="32" t="s">
        <v>941</v>
      </c>
      <c r="E1307" s="51" t="str">
        <f ca="1">IF(ISERROR(INDIRECT(CONCATENATE("FIPs_codes!",ADDRESS((MATCH($D1307,INDIRECT($C1307),0)+MATCH($C1307,FIPs_codes!$G$1:$G$3296,0)-1),COLUMN(FIPs_codes!A1305))))),"",INDIRECT(CONCATENATE("FIPs_codes!",ADDRESS((MATCH($D1307,INDIRECT($C1307),0)+MATCH($C1307,FIPs_codes!$G$1:$G$3296,0)-1),COLUMN(FIPs_codes!A1305)))))</f>
        <v>48391</v>
      </c>
      <c r="F1307" s="51">
        <f ca="1">IF(ISERROR(INDIRECT(CONCATENATE("FIPs_codes!",ADDRESS((MATCH($D1307,INDIRECT($C1307),0)+MATCH($C1307,FIPs_codes!$G$1:$G$3296,0)-1),COLUMN(FIPs_codes!C1305))))),"",INDIRECT(CONCATENATE("FIPs_codes!",ADDRESS((MATCH($D1307,INDIRECT($C1307),0)+MATCH($C1307,FIPs_codes!$G$1:$G$3296,0)-1),COLUMN(FIPs_codes!C1305)))))</f>
        <v>6</v>
      </c>
      <c r="G1307" s="32" t="s">
        <v>888</v>
      </c>
      <c r="H1307" s="32" t="s">
        <v>889</v>
      </c>
      <c r="I1307" s="36" t="s">
        <v>86</v>
      </c>
      <c r="J1307" s="38" t="s">
        <v>268</v>
      </c>
      <c r="K1307" s="32" t="s">
        <v>78</v>
      </c>
      <c r="L1307" s="32" t="s">
        <v>1025</v>
      </c>
      <c r="M1307" s="32" t="s">
        <v>57</v>
      </c>
      <c r="N1307" s="40" t="s">
        <v>911</v>
      </c>
      <c r="O1307" s="40"/>
      <c r="P1307" s="40"/>
      <c r="Q1307" s="32" t="s">
        <v>912</v>
      </c>
      <c r="R1307" s="32" t="s">
        <v>60</v>
      </c>
      <c r="S1307" s="42" t="s">
        <v>60</v>
      </c>
      <c r="T1307" s="30" t="s">
        <v>892</v>
      </c>
      <c r="U1307" s="32" t="s">
        <v>134</v>
      </c>
      <c r="V1307" s="40" t="s">
        <v>893</v>
      </c>
      <c r="W1307" s="44" t="s">
        <v>134</v>
      </c>
      <c r="X1307" s="44" t="s">
        <v>714</v>
      </c>
      <c r="Y1307" s="44">
        <v>40075</v>
      </c>
      <c r="Z1307" s="32">
        <v>71</v>
      </c>
      <c r="AA1307" s="32">
        <v>891.60385437011723</v>
      </c>
      <c r="AB1307" s="32" t="s">
        <v>66</v>
      </c>
      <c r="AC1307" s="32" t="s">
        <v>895</v>
      </c>
      <c r="AD1307" s="32" t="s">
        <v>895</v>
      </c>
      <c r="AE1307" s="40">
        <v>60.000000000000028</v>
      </c>
      <c r="AF1307" s="40" t="s">
        <v>896</v>
      </c>
      <c r="AG1307" s="32" t="s">
        <v>500</v>
      </c>
      <c r="AH1307" s="32">
        <v>0</v>
      </c>
      <c r="AI1307" s="32">
        <v>1281.7934754938854</v>
      </c>
      <c r="AJ1307" s="32">
        <v>1281.7934754938854</v>
      </c>
      <c r="AK1307" s="40">
        <v>0.46726955155419353</v>
      </c>
      <c r="AL1307" s="150">
        <v>0</v>
      </c>
      <c r="AM1307" s="38" t="s">
        <v>897</v>
      </c>
      <c r="AN1307" s="32" t="s">
        <v>898</v>
      </c>
      <c r="AO1307" s="32" t="s">
        <v>899</v>
      </c>
      <c r="AP1307" s="46" t="s">
        <v>900</v>
      </c>
      <c r="AQ1307" s="27" t="str">
        <f t="shared" si="55"/>
        <v>Record Complete</v>
      </c>
      <c r="AR1307" s="36" t="s">
        <v>901</v>
      </c>
      <c r="AS1307" s="5" t="str">
        <f t="shared" si="56"/>
        <v/>
      </c>
      <c r="AT1307" t="s">
        <v>17200</v>
      </c>
    </row>
    <row r="1308" spans="1:46" ht="15.75" thickBot="1" x14ac:dyDescent="0.3">
      <c r="A1308" s="48" t="s">
        <v>883</v>
      </c>
      <c r="B1308" s="50" t="s">
        <v>955</v>
      </c>
      <c r="C1308" s="50" t="s">
        <v>885</v>
      </c>
      <c r="D1308" s="50" t="s">
        <v>941</v>
      </c>
      <c r="E1308" s="51" t="str">
        <f ca="1">IF(ISERROR(INDIRECT(CONCATENATE("FIPs_codes!",ADDRESS((MATCH($D1308,INDIRECT($C1308),0)+MATCH($C1308,FIPs_codes!$G$1:$G$3296,0)-1),COLUMN(FIPs_codes!A1306))))),"",INDIRECT(CONCATENATE("FIPs_codes!",ADDRESS((MATCH($D1308,INDIRECT($C1308),0)+MATCH($C1308,FIPs_codes!$G$1:$G$3296,0)-1),COLUMN(FIPs_codes!A1306)))))</f>
        <v>48391</v>
      </c>
      <c r="F1308" s="51">
        <f ca="1">IF(ISERROR(INDIRECT(CONCATENATE("FIPs_codes!",ADDRESS((MATCH($D1308,INDIRECT($C1308),0)+MATCH($C1308,FIPs_codes!$G$1:$G$3296,0)-1),COLUMN(FIPs_codes!C1306))))),"",INDIRECT(CONCATENATE("FIPs_codes!",ADDRESS((MATCH($D1308,INDIRECT($C1308),0)+MATCH($C1308,FIPs_codes!$G$1:$G$3296,0)-1),COLUMN(FIPs_codes!C1306)))))</f>
        <v>6</v>
      </c>
      <c r="G1308" s="50" t="s">
        <v>888</v>
      </c>
      <c r="H1308" s="50" t="s">
        <v>889</v>
      </c>
      <c r="I1308" s="54" t="s">
        <v>86</v>
      </c>
      <c r="J1308" s="56" t="s">
        <v>268</v>
      </c>
      <c r="K1308" s="50" t="s">
        <v>78</v>
      </c>
      <c r="L1308" s="50" t="s">
        <v>1025</v>
      </c>
      <c r="M1308" s="50" t="s">
        <v>57</v>
      </c>
      <c r="N1308" s="58" t="s">
        <v>911</v>
      </c>
      <c r="O1308" s="58"/>
      <c r="P1308" s="58"/>
      <c r="Q1308" s="50" t="s">
        <v>912</v>
      </c>
      <c r="R1308" s="50" t="s">
        <v>60</v>
      </c>
      <c r="S1308" s="60" t="s">
        <v>60</v>
      </c>
      <c r="T1308" s="48" t="s">
        <v>892</v>
      </c>
      <c r="U1308" s="50" t="s">
        <v>134</v>
      </c>
      <c r="V1308" s="58" t="s">
        <v>893</v>
      </c>
      <c r="W1308" s="62" t="s">
        <v>134</v>
      </c>
      <c r="X1308" s="62" t="s">
        <v>714</v>
      </c>
      <c r="Y1308" s="62">
        <v>40075</v>
      </c>
      <c r="Z1308" s="50">
        <v>49</v>
      </c>
      <c r="AA1308" s="50">
        <v>833.646484375</v>
      </c>
      <c r="AB1308" s="50" t="s">
        <v>66</v>
      </c>
      <c r="AC1308" s="50" t="s">
        <v>895</v>
      </c>
      <c r="AD1308" s="50" t="s">
        <v>895</v>
      </c>
      <c r="AE1308" s="58">
        <v>10.000000000000124</v>
      </c>
      <c r="AF1308" s="58" t="s">
        <v>896</v>
      </c>
      <c r="AG1308" s="50" t="s">
        <v>500</v>
      </c>
      <c r="AH1308" s="50">
        <v>0</v>
      </c>
      <c r="AI1308" s="50">
        <v>1604.5983048005357</v>
      </c>
      <c r="AJ1308" s="50">
        <v>1604.5983048005357</v>
      </c>
      <c r="AK1308" s="58">
        <v>0.48263430249515049</v>
      </c>
      <c r="AL1308" s="26">
        <v>0</v>
      </c>
      <c r="AM1308" s="56" t="s">
        <v>897</v>
      </c>
      <c r="AN1308" s="50" t="s">
        <v>898</v>
      </c>
      <c r="AO1308" s="50" t="s">
        <v>899</v>
      </c>
      <c r="AP1308" s="46" t="s">
        <v>900</v>
      </c>
      <c r="AQ1308" s="27" t="str">
        <f t="shared" si="55"/>
        <v>Record Complete</v>
      </c>
      <c r="AR1308" s="54" t="s">
        <v>901</v>
      </c>
      <c r="AS1308" s="5" t="str">
        <f t="shared" si="56"/>
        <v/>
      </c>
      <c r="AT1308" t="s">
        <v>17200</v>
      </c>
    </row>
    <row r="1309" spans="1:46" ht="15.75" thickBot="1" x14ac:dyDescent="0.3">
      <c r="A1309" s="47" t="s">
        <v>883</v>
      </c>
      <c r="B1309" s="49" t="s">
        <v>955</v>
      </c>
      <c r="C1309" s="49" t="s">
        <v>885</v>
      </c>
      <c r="D1309" s="49" t="s">
        <v>941</v>
      </c>
      <c r="E1309" s="51" t="str">
        <f ca="1">IF(ISERROR(INDIRECT(CONCATENATE("FIPs_codes!",ADDRESS((MATCH($D1309,INDIRECT($C1309),0)+MATCH($C1309,FIPs_codes!$G$1:$G$3296,0)-1),COLUMN(FIPs_codes!A1307))))),"",INDIRECT(CONCATENATE("FIPs_codes!",ADDRESS((MATCH($D1309,INDIRECT($C1309),0)+MATCH($C1309,FIPs_codes!$G$1:$G$3296,0)-1),COLUMN(FIPs_codes!A1307)))))</f>
        <v>48391</v>
      </c>
      <c r="F1309" s="51">
        <f ca="1">IF(ISERROR(INDIRECT(CONCATENATE("FIPs_codes!",ADDRESS((MATCH($D1309,INDIRECT($C1309),0)+MATCH($C1309,FIPs_codes!$G$1:$G$3296,0)-1),COLUMN(FIPs_codes!C1307))))),"",INDIRECT(CONCATENATE("FIPs_codes!",ADDRESS((MATCH($D1309,INDIRECT($C1309),0)+MATCH($C1309,FIPs_codes!$G$1:$G$3296,0)-1),COLUMN(FIPs_codes!C1307)))))</f>
        <v>6</v>
      </c>
      <c r="G1309" s="49" t="s">
        <v>888</v>
      </c>
      <c r="H1309" s="49" t="s">
        <v>889</v>
      </c>
      <c r="I1309" s="53" t="s">
        <v>86</v>
      </c>
      <c r="J1309" s="55" t="s">
        <v>268</v>
      </c>
      <c r="K1309" s="49" t="s">
        <v>78</v>
      </c>
      <c r="L1309" s="49" t="s">
        <v>1025</v>
      </c>
      <c r="M1309" s="49" t="s">
        <v>57</v>
      </c>
      <c r="N1309" s="57" t="s">
        <v>911</v>
      </c>
      <c r="O1309" s="57"/>
      <c r="P1309" s="57"/>
      <c r="Q1309" s="49" t="s">
        <v>912</v>
      </c>
      <c r="R1309" s="49" t="s">
        <v>60</v>
      </c>
      <c r="S1309" s="59" t="s">
        <v>60</v>
      </c>
      <c r="T1309" s="47" t="s">
        <v>892</v>
      </c>
      <c r="U1309" s="49" t="s">
        <v>134</v>
      </c>
      <c r="V1309" s="57" t="s">
        <v>893</v>
      </c>
      <c r="W1309" s="61" t="s">
        <v>134</v>
      </c>
      <c r="X1309" s="61" t="s">
        <v>714</v>
      </c>
      <c r="Y1309" s="61">
        <v>40075</v>
      </c>
      <c r="Z1309" s="49">
        <v>80</v>
      </c>
      <c r="AA1309" s="49">
        <v>910.70059481534088</v>
      </c>
      <c r="AB1309" s="49" t="s">
        <v>66</v>
      </c>
      <c r="AC1309" s="49" t="s">
        <v>895</v>
      </c>
      <c r="AD1309" s="49" t="s">
        <v>895</v>
      </c>
      <c r="AE1309" s="57">
        <v>10.000000000000044</v>
      </c>
      <c r="AF1309" s="57" t="s">
        <v>896</v>
      </c>
      <c r="AG1309" s="49" t="s">
        <v>500</v>
      </c>
      <c r="AH1309" s="49">
        <v>0</v>
      </c>
      <c r="AI1309" s="49">
        <v>1992.0666476433878</v>
      </c>
      <c r="AJ1309" s="49">
        <v>1992.0666476433878</v>
      </c>
      <c r="AK1309" s="57">
        <v>0.43114381199229834</v>
      </c>
      <c r="AL1309" s="26">
        <v>0</v>
      </c>
      <c r="AM1309" s="55" t="s">
        <v>897</v>
      </c>
      <c r="AN1309" s="49" t="s">
        <v>898</v>
      </c>
      <c r="AO1309" s="49" t="s">
        <v>899</v>
      </c>
      <c r="AP1309" s="63" t="s">
        <v>900</v>
      </c>
      <c r="AQ1309" s="27" t="str">
        <f t="shared" si="55"/>
        <v>Record Complete</v>
      </c>
      <c r="AR1309" s="53" t="s">
        <v>901</v>
      </c>
      <c r="AS1309" s="5" t="str">
        <f t="shared" si="56"/>
        <v/>
      </c>
      <c r="AT1309" t="s">
        <v>17200</v>
      </c>
    </row>
    <row r="1310" spans="1:46" ht="15.75" thickBot="1" x14ac:dyDescent="0.3">
      <c r="A1310" s="29" t="s">
        <v>883</v>
      </c>
      <c r="B1310" s="31" t="s">
        <v>955</v>
      </c>
      <c r="C1310" s="31" t="s">
        <v>885</v>
      </c>
      <c r="D1310" s="31" t="s">
        <v>941</v>
      </c>
      <c r="E1310" s="51" t="str">
        <f ca="1">IF(ISERROR(INDIRECT(CONCATENATE("FIPs_codes!",ADDRESS((MATCH($D1310,INDIRECT($C1310),0)+MATCH($C1310,FIPs_codes!$G$1:$G$3296,0)-1),COLUMN(FIPs_codes!A1308))))),"",INDIRECT(CONCATENATE("FIPs_codes!",ADDRESS((MATCH($D1310,INDIRECT($C1310),0)+MATCH($C1310,FIPs_codes!$G$1:$G$3296,0)-1),COLUMN(FIPs_codes!A1308)))))</f>
        <v>48391</v>
      </c>
      <c r="F1310" s="51">
        <f ca="1">IF(ISERROR(INDIRECT(CONCATENATE("FIPs_codes!",ADDRESS((MATCH($D1310,INDIRECT($C1310),0)+MATCH($C1310,FIPs_codes!$G$1:$G$3296,0)-1),COLUMN(FIPs_codes!C1308))))),"",INDIRECT(CONCATENATE("FIPs_codes!",ADDRESS((MATCH($D1310,INDIRECT($C1310),0)+MATCH($C1310,FIPs_codes!$G$1:$G$3296,0)-1),COLUMN(FIPs_codes!C1308)))))</f>
        <v>6</v>
      </c>
      <c r="G1310" s="31" t="s">
        <v>888</v>
      </c>
      <c r="H1310" s="31" t="s">
        <v>889</v>
      </c>
      <c r="I1310" s="35" t="s">
        <v>86</v>
      </c>
      <c r="J1310" s="37" t="s">
        <v>268</v>
      </c>
      <c r="K1310" s="31" t="s">
        <v>78</v>
      </c>
      <c r="L1310" s="31" t="s">
        <v>1025</v>
      </c>
      <c r="M1310" s="31" t="s">
        <v>57</v>
      </c>
      <c r="N1310" s="39" t="s">
        <v>911</v>
      </c>
      <c r="O1310" s="39"/>
      <c r="P1310" s="39"/>
      <c r="Q1310" s="31" t="s">
        <v>912</v>
      </c>
      <c r="R1310" s="31" t="s">
        <v>60</v>
      </c>
      <c r="S1310" s="41" t="s">
        <v>60</v>
      </c>
      <c r="T1310" s="29" t="s">
        <v>892</v>
      </c>
      <c r="U1310" s="31" t="s">
        <v>134</v>
      </c>
      <c r="V1310" s="39" t="s">
        <v>893</v>
      </c>
      <c r="W1310" s="43" t="s">
        <v>134</v>
      </c>
      <c r="X1310" s="43" t="s">
        <v>714</v>
      </c>
      <c r="Y1310" s="43">
        <v>40075</v>
      </c>
      <c r="Z1310" s="31">
        <v>49</v>
      </c>
      <c r="AA1310" s="31">
        <v>831.11897074381511</v>
      </c>
      <c r="AB1310" s="31" t="s">
        <v>66</v>
      </c>
      <c r="AC1310" s="31" t="s">
        <v>895</v>
      </c>
      <c r="AD1310" s="31" t="s">
        <v>895</v>
      </c>
      <c r="AE1310" s="39">
        <v>59.999999999999943</v>
      </c>
      <c r="AF1310" s="39" t="s">
        <v>896</v>
      </c>
      <c r="AG1310" s="31" t="s">
        <v>500</v>
      </c>
      <c r="AH1310" s="31">
        <v>14.612953479878879</v>
      </c>
      <c r="AI1310" s="31">
        <v>2103.7671158486778</v>
      </c>
      <c r="AJ1310" s="31">
        <v>2118.3800693285566</v>
      </c>
      <c r="AK1310" s="39">
        <v>1.6494235394522718</v>
      </c>
      <c r="AL1310" s="26">
        <v>6.8981736051314966E-3</v>
      </c>
      <c r="AM1310" s="37" t="s">
        <v>897</v>
      </c>
      <c r="AN1310" s="31" t="s">
        <v>898</v>
      </c>
      <c r="AO1310" s="31" t="s">
        <v>899</v>
      </c>
      <c r="AP1310" s="63" t="s">
        <v>900</v>
      </c>
      <c r="AQ1310" s="27" t="str">
        <f t="shared" si="55"/>
        <v>Record Complete</v>
      </c>
      <c r="AR1310" s="35" t="s">
        <v>901</v>
      </c>
      <c r="AS1310" s="5" t="str">
        <f t="shared" si="56"/>
        <v/>
      </c>
      <c r="AT1310" t="s">
        <v>17200</v>
      </c>
    </row>
    <row r="1311" spans="1:46" ht="15.75" thickBot="1" x14ac:dyDescent="0.3">
      <c r="A1311" s="30" t="s">
        <v>883</v>
      </c>
      <c r="B1311" s="32" t="s">
        <v>955</v>
      </c>
      <c r="C1311" s="32" t="s">
        <v>885</v>
      </c>
      <c r="D1311" s="32" t="s">
        <v>941</v>
      </c>
      <c r="E1311" s="51" t="str">
        <f ca="1">IF(ISERROR(INDIRECT(CONCATENATE("FIPs_codes!",ADDRESS((MATCH($D1311,INDIRECT($C1311),0)+MATCH($C1311,FIPs_codes!$G$1:$G$3296,0)-1),COLUMN(FIPs_codes!A1309))))),"",INDIRECT(CONCATENATE("FIPs_codes!",ADDRESS((MATCH($D1311,INDIRECT($C1311),0)+MATCH($C1311,FIPs_codes!$G$1:$G$3296,0)-1),COLUMN(FIPs_codes!A1309)))))</f>
        <v>48391</v>
      </c>
      <c r="F1311" s="51">
        <f ca="1">IF(ISERROR(INDIRECT(CONCATENATE("FIPs_codes!",ADDRESS((MATCH($D1311,INDIRECT($C1311),0)+MATCH($C1311,FIPs_codes!$G$1:$G$3296,0)-1),COLUMN(FIPs_codes!C1309))))),"",INDIRECT(CONCATENATE("FIPs_codes!",ADDRESS((MATCH($D1311,INDIRECT($C1311),0)+MATCH($C1311,FIPs_codes!$G$1:$G$3296,0)-1),COLUMN(FIPs_codes!C1309)))))</f>
        <v>6</v>
      </c>
      <c r="G1311" s="32" t="s">
        <v>888</v>
      </c>
      <c r="H1311" s="32" t="s">
        <v>889</v>
      </c>
      <c r="I1311" s="36" t="s">
        <v>86</v>
      </c>
      <c r="J1311" s="38" t="s">
        <v>268</v>
      </c>
      <c r="K1311" s="32" t="s">
        <v>78</v>
      </c>
      <c r="L1311" s="32" t="s">
        <v>1025</v>
      </c>
      <c r="M1311" s="32" t="s">
        <v>57</v>
      </c>
      <c r="N1311" s="40" t="s">
        <v>911</v>
      </c>
      <c r="O1311" s="40"/>
      <c r="P1311" s="40"/>
      <c r="Q1311" s="32" t="s">
        <v>912</v>
      </c>
      <c r="R1311" s="32" t="s">
        <v>60</v>
      </c>
      <c r="S1311" s="42" t="s">
        <v>60</v>
      </c>
      <c r="T1311" s="30" t="s">
        <v>892</v>
      </c>
      <c r="U1311" s="32" t="s">
        <v>134</v>
      </c>
      <c r="V1311" s="40" t="s">
        <v>893</v>
      </c>
      <c r="W1311" s="44" t="s">
        <v>134</v>
      </c>
      <c r="X1311" s="44" t="s">
        <v>714</v>
      </c>
      <c r="Y1311" s="44">
        <v>40075</v>
      </c>
      <c r="Z1311" s="32">
        <v>72</v>
      </c>
      <c r="AA1311" s="32">
        <v>882.43796081542973</v>
      </c>
      <c r="AB1311" s="32" t="s">
        <v>66</v>
      </c>
      <c r="AC1311" s="32" t="s">
        <v>895</v>
      </c>
      <c r="AD1311" s="32" t="s">
        <v>895</v>
      </c>
      <c r="AE1311" s="40">
        <v>59.999999999999943</v>
      </c>
      <c r="AF1311" s="40" t="s">
        <v>896</v>
      </c>
      <c r="AG1311" s="32" t="s">
        <v>500</v>
      </c>
      <c r="AH1311" s="32">
        <v>5.1026038246093058E-2</v>
      </c>
      <c r="AI1311" s="32">
        <v>2309.777361894643</v>
      </c>
      <c r="AJ1311" s="32">
        <v>2309.8283879328892</v>
      </c>
      <c r="AK1311" s="40">
        <v>1.0765415222154167</v>
      </c>
      <c r="AL1311" s="26">
        <v>2.2090835194798721E-5</v>
      </c>
      <c r="AM1311" s="38" t="s">
        <v>897</v>
      </c>
      <c r="AN1311" s="32" t="s">
        <v>898</v>
      </c>
      <c r="AO1311" s="32" t="s">
        <v>899</v>
      </c>
      <c r="AP1311" s="46" t="s">
        <v>900</v>
      </c>
      <c r="AQ1311" s="27" t="str">
        <f t="shared" si="55"/>
        <v>Record Complete</v>
      </c>
      <c r="AR1311" s="36" t="s">
        <v>901</v>
      </c>
      <c r="AS1311" s="5" t="str">
        <f t="shared" si="56"/>
        <v/>
      </c>
      <c r="AT1311" t="s">
        <v>17200</v>
      </c>
    </row>
    <row r="1312" spans="1:46" ht="15.75" thickBot="1" x14ac:dyDescent="0.3">
      <c r="A1312" s="29" t="s">
        <v>883</v>
      </c>
      <c r="B1312" s="31" t="s">
        <v>955</v>
      </c>
      <c r="C1312" s="31" t="s">
        <v>885</v>
      </c>
      <c r="D1312" s="31" t="s">
        <v>941</v>
      </c>
      <c r="E1312" s="51" t="str">
        <f ca="1">IF(ISERROR(INDIRECT(CONCATENATE("FIPs_codes!",ADDRESS((MATCH($D1312,INDIRECT($C1312),0)+MATCH($C1312,FIPs_codes!$G$1:$G$3296,0)-1),COLUMN(FIPs_codes!A1310))))),"",INDIRECT(CONCATENATE("FIPs_codes!",ADDRESS((MATCH($D1312,INDIRECT($C1312),0)+MATCH($C1312,FIPs_codes!$G$1:$G$3296,0)-1),COLUMN(FIPs_codes!A1310)))))</f>
        <v>48391</v>
      </c>
      <c r="F1312" s="51">
        <f ca="1">IF(ISERROR(INDIRECT(CONCATENATE("FIPs_codes!",ADDRESS((MATCH($D1312,INDIRECT($C1312),0)+MATCH($C1312,FIPs_codes!$G$1:$G$3296,0)-1),COLUMN(FIPs_codes!C1310))))),"",INDIRECT(CONCATENATE("FIPs_codes!",ADDRESS((MATCH($D1312,INDIRECT($C1312),0)+MATCH($C1312,FIPs_codes!$G$1:$G$3296,0)-1),COLUMN(FIPs_codes!C1310)))))</f>
        <v>6</v>
      </c>
      <c r="G1312" s="31" t="s">
        <v>888</v>
      </c>
      <c r="H1312" s="31" t="s">
        <v>889</v>
      </c>
      <c r="I1312" s="35" t="s">
        <v>86</v>
      </c>
      <c r="J1312" s="37" t="s">
        <v>268</v>
      </c>
      <c r="K1312" s="31" t="s">
        <v>78</v>
      </c>
      <c r="L1312" s="31" t="s">
        <v>1025</v>
      </c>
      <c r="M1312" s="31" t="s">
        <v>57</v>
      </c>
      <c r="N1312" s="39" t="s">
        <v>911</v>
      </c>
      <c r="O1312" s="39"/>
      <c r="P1312" s="39"/>
      <c r="Q1312" s="31" t="s">
        <v>912</v>
      </c>
      <c r="R1312" s="31" t="s">
        <v>60</v>
      </c>
      <c r="S1312" s="41" t="s">
        <v>60</v>
      </c>
      <c r="T1312" s="29" t="s">
        <v>892</v>
      </c>
      <c r="U1312" s="31" t="s">
        <v>134</v>
      </c>
      <c r="V1312" s="39" t="s">
        <v>893</v>
      </c>
      <c r="W1312" s="43" t="s">
        <v>134</v>
      </c>
      <c r="X1312" s="43" t="s">
        <v>714</v>
      </c>
      <c r="Y1312" s="43">
        <v>40075</v>
      </c>
      <c r="Z1312" s="31">
        <v>71</v>
      </c>
      <c r="AA1312" s="31">
        <v>899.314286665483</v>
      </c>
      <c r="AB1312" s="31" t="s">
        <v>66</v>
      </c>
      <c r="AC1312" s="31" t="s">
        <v>895</v>
      </c>
      <c r="AD1312" s="31" t="s">
        <v>895</v>
      </c>
      <c r="AE1312" s="39">
        <v>10.000000000000044</v>
      </c>
      <c r="AF1312" s="39" t="s">
        <v>896</v>
      </c>
      <c r="AG1312" s="31" t="s">
        <v>500</v>
      </c>
      <c r="AH1312" s="31">
        <v>4.664208810878808</v>
      </c>
      <c r="AI1312" s="31">
        <v>2926.2912542198128</v>
      </c>
      <c r="AJ1312" s="31">
        <v>2930.9554630306916</v>
      </c>
      <c r="AK1312" s="39">
        <v>1.2009747027906119</v>
      </c>
      <c r="AL1312" s="26">
        <v>1.5913612027580531E-3</v>
      </c>
      <c r="AM1312" s="37" t="s">
        <v>897</v>
      </c>
      <c r="AN1312" s="31" t="s">
        <v>898</v>
      </c>
      <c r="AO1312" s="31" t="s">
        <v>899</v>
      </c>
      <c r="AP1312" s="63" t="s">
        <v>900</v>
      </c>
      <c r="AQ1312" s="27" t="str">
        <f t="shared" si="55"/>
        <v>Record Complete</v>
      </c>
      <c r="AR1312" s="35" t="s">
        <v>901</v>
      </c>
      <c r="AS1312" s="5" t="str">
        <f t="shared" si="56"/>
        <v/>
      </c>
      <c r="AT1312" t="s">
        <v>17200</v>
      </c>
    </row>
    <row r="1313" spans="1:46" ht="15.75" thickBot="1" x14ac:dyDescent="0.3">
      <c r="A1313" s="30" t="s">
        <v>883</v>
      </c>
      <c r="B1313" s="32" t="s">
        <v>955</v>
      </c>
      <c r="C1313" s="32" t="s">
        <v>885</v>
      </c>
      <c r="D1313" s="32" t="s">
        <v>941</v>
      </c>
      <c r="E1313" s="51" t="str">
        <f ca="1">IF(ISERROR(INDIRECT(CONCATENATE("FIPs_codes!",ADDRESS((MATCH($D1313,INDIRECT($C1313),0)+MATCH($C1313,FIPs_codes!$G$1:$G$3296,0)-1),COLUMN(FIPs_codes!A1311))))),"",INDIRECT(CONCATENATE("FIPs_codes!",ADDRESS((MATCH($D1313,INDIRECT($C1313),0)+MATCH($C1313,FIPs_codes!$G$1:$G$3296,0)-1),COLUMN(FIPs_codes!A1311)))))</f>
        <v>48391</v>
      </c>
      <c r="F1313" s="51">
        <f ca="1">IF(ISERROR(INDIRECT(CONCATENATE("FIPs_codes!",ADDRESS((MATCH($D1313,INDIRECT($C1313),0)+MATCH($C1313,FIPs_codes!$G$1:$G$3296,0)-1),COLUMN(FIPs_codes!C1311))))),"",INDIRECT(CONCATENATE("FIPs_codes!",ADDRESS((MATCH($D1313,INDIRECT($C1313),0)+MATCH($C1313,FIPs_codes!$G$1:$G$3296,0)-1),COLUMN(FIPs_codes!C1311)))))</f>
        <v>6</v>
      </c>
      <c r="G1313" s="32" t="s">
        <v>888</v>
      </c>
      <c r="H1313" s="32" t="s">
        <v>889</v>
      </c>
      <c r="I1313" s="36" t="s">
        <v>86</v>
      </c>
      <c r="J1313" s="38" t="s">
        <v>268</v>
      </c>
      <c r="K1313" s="32" t="s">
        <v>78</v>
      </c>
      <c r="L1313" s="32" t="s">
        <v>1025</v>
      </c>
      <c r="M1313" s="32" t="s">
        <v>57</v>
      </c>
      <c r="N1313" s="40" t="s">
        <v>911</v>
      </c>
      <c r="O1313" s="40"/>
      <c r="P1313" s="40"/>
      <c r="Q1313" s="32" t="s">
        <v>912</v>
      </c>
      <c r="R1313" s="32" t="s">
        <v>60</v>
      </c>
      <c r="S1313" s="42" t="s">
        <v>60</v>
      </c>
      <c r="T1313" s="30" t="s">
        <v>892</v>
      </c>
      <c r="U1313" s="32" t="s">
        <v>134</v>
      </c>
      <c r="V1313" s="40" t="s">
        <v>893</v>
      </c>
      <c r="W1313" s="44" t="s">
        <v>134</v>
      </c>
      <c r="X1313" s="44" t="s">
        <v>714</v>
      </c>
      <c r="Y1313" s="44">
        <v>40075</v>
      </c>
      <c r="Z1313" s="32">
        <v>80</v>
      </c>
      <c r="AA1313" s="32">
        <v>939.44398905436196</v>
      </c>
      <c r="AB1313" s="32" t="s">
        <v>66</v>
      </c>
      <c r="AC1313" s="32" t="s">
        <v>895</v>
      </c>
      <c r="AD1313" s="32" t="s">
        <v>895</v>
      </c>
      <c r="AE1313" s="40">
        <v>59.999999999999943</v>
      </c>
      <c r="AF1313" s="40" t="s">
        <v>896</v>
      </c>
      <c r="AG1313" s="32" t="s">
        <v>500</v>
      </c>
      <c r="AH1313" s="32">
        <v>25.636372829244291</v>
      </c>
      <c r="AI1313" s="32">
        <v>3739.8849022937079</v>
      </c>
      <c r="AJ1313" s="32">
        <v>3765.5212751229524</v>
      </c>
      <c r="AK1313" s="40">
        <v>1.99555800845464</v>
      </c>
      <c r="AL1313" s="150">
        <v>6.8081869563749063E-3</v>
      </c>
      <c r="AM1313" s="38" t="s">
        <v>897</v>
      </c>
      <c r="AN1313" s="32" t="s">
        <v>898</v>
      </c>
      <c r="AO1313" s="32" t="s">
        <v>899</v>
      </c>
      <c r="AP1313" s="46" t="s">
        <v>900</v>
      </c>
      <c r="AQ1313" s="27" t="str">
        <f t="shared" si="55"/>
        <v>Record Complete</v>
      </c>
      <c r="AR1313" s="36" t="s">
        <v>901</v>
      </c>
      <c r="AS1313" s="5" t="str">
        <f t="shared" si="56"/>
        <v/>
      </c>
      <c r="AT1313" t="s">
        <v>17200</v>
      </c>
    </row>
    <row r="1314" spans="1:46" ht="15.75" thickBot="1" x14ac:dyDescent="0.3">
      <c r="A1314" s="29" t="s">
        <v>883</v>
      </c>
      <c r="B1314" s="31" t="s">
        <v>956</v>
      </c>
      <c r="C1314" s="31" t="s">
        <v>885</v>
      </c>
      <c r="D1314" s="31" t="s">
        <v>957</v>
      </c>
      <c r="E1314" s="51" t="str">
        <f ca="1">IF(ISERROR(INDIRECT(CONCATENATE("FIPs_codes!",ADDRESS((MATCH($D1314,INDIRECT($C1314),0)+MATCH($C1314,FIPs_codes!$G$1:$G$3296,0)-1),COLUMN(FIPs_codes!A1312))))),"",INDIRECT(CONCATENATE("FIPs_codes!",ADDRESS((MATCH($D1314,INDIRECT($C1314),0)+MATCH($C1314,FIPs_codes!$G$1:$G$3296,0)-1),COLUMN(FIPs_codes!A1312)))))</f>
        <v>48297</v>
      </c>
      <c r="F1314" s="51">
        <f ca="1">IF(ISERROR(INDIRECT(CONCATENATE("FIPs_codes!",ADDRESS((MATCH($D1314,INDIRECT($C1314),0)+MATCH($C1314,FIPs_codes!$G$1:$G$3296,0)-1),COLUMN(FIPs_codes!C1312))))),"",INDIRECT(CONCATENATE("FIPs_codes!",ADDRESS((MATCH($D1314,INDIRECT($C1314),0)+MATCH($C1314,FIPs_codes!$G$1:$G$3296,0)-1),COLUMN(FIPs_codes!C1312)))))</f>
        <v>6</v>
      </c>
      <c r="G1314" s="31" t="s">
        <v>888</v>
      </c>
      <c r="H1314" s="31" t="s">
        <v>889</v>
      </c>
      <c r="I1314" s="35" t="s">
        <v>86</v>
      </c>
      <c r="J1314" s="37" t="s">
        <v>268</v>
      </c>
      <c r="K1314" s="31" t="s">
        <v>78</v>
      </c>
      <c r="L1314" s="31" t="s">
        <v>903</v>
      </c>
      <c r="M1314" s="31" t="s">
        <v>57</v>
      </c>
      <c r="N1314" s="39" t="s">
        <v>951</v>
      </c>
      <c r="O1314" s="39"/>
      <c r="P1314" s="39"/>
      <c r="Q1314" s="31" t="s">
        <v>952</v>
      </c>
      <c r="R1314" s="31" t="s">
        <v>60</v>
      </c>
      <c r="S1314" s="41" t="s">
        <v>60</v>
      </c>
      <c r="T1314" s="29" t="s">
        <v>892</v>
      </c>
      <c r="U1314" s="31" t="s">
        <v>134</v>
      </c>
      <c r="V1314" s="39" t="s">
        <v>893</v>
      </c>
      <c r="W1314" s="43" t="s">
        <v>134</v>
      </c>
      <c r="X1314" s="43" t="s">
        <v>714</v>
      </c>
      <c r="Y1314" s="43">
        <v>40077</v>
      </c>
      <c r="Z1314" s="31">
        <v>5</v>
      </c>
      <c r="AA1314" s="31">
        <v>277.89105224609375</v>
      </c>
      <c r="AB1314" s="31" t="s">
        <v>894</v>
      </c>
      <c r="AC1314" s="31" t="s">
        <v>895</v>
      </c>
      <c r="AD1314" s="31" t="s">
        <v>895</v>
      </c>
      <c r="AE1314" s="39">
        <v>13.99999999999995</v>
      </c>
      <c r="AF1314" s="39" t="s">
        <v>896</v>
      </c>
      <c r="AG1314" s="31" t="s">
        <v>500</v>
      </c>
      <c r="AH1314" s="31">
        <v>0.2037418483990053</v>
      </c>
      <c r="AI1314" s="31">
        <v>3.9261836183725043E-2</v>
      </c>
      <c r="AJ1314" s="31">
        <v>0.24300368458273036</v>
      </c>
      <c r="AK1314" s="39">
        <v>18.296070004111844</v>
      </c>
      <c r="AL1314" s="26">
        <v>0.83843110753179384</v>
      </c>
      <c r="AM1314" s="37" t="s">
        <v>897</v>
      </c>
      <c r="AN1314" s="31" t="s">
        <v>898</v>
      </c>
      <c r="AO1314" s="31" t="s">
        <v>899</v>
      </c>
      <c r="AP1314" s="63" t="s">
        <v>900</v>
      </c>
      <c r="AQ1314" s="27" t="str">
        <f t="shared" si="55"/>
        <v>Record Complete</v>
      </c>
      <c r="AR1314" s="35" t="s">
        <v>901</v>
      </c>
      <c r="AS1314" s="5" t="str">
        <f t="shared" si="56"/>
        <v/>
      </c>
      <c r="AT1314" t="s">
        <v>17200</v>
      </c>
    </row>
    <row r="1315" spans="1:46" ht="15.75" thickBot="1" x14ac:dyDescent="0.3">
      <c r="A1315" s="47" t="s">
        <v>883</v>
      </c>
      <c r="B1315" s="49" t="s">
        <v>956</v>
      </c>
      <c r="C1315" s="49" t="s">
        <v>885</v>
      </c>
      <c r="D1315" s="49" t="s">
        <v>957</v>
      </c>
      <c r="E1315" s="51" t="str">
        <f ca="1">IF(ISERROR(INDIRECT(CONCATENATE("FIPs_codes!",ADDRESS((MATCH($D1315,INDIRECT($C1315),0)+MATCH($C1315,FIPs_codes!$G$1:$G$3296,0)-1),COLUMN(FIPs_codes!A1313))))),"",INDIRECT(CONCATENATE("FIPs_codes!",ADDRESS((MATCH($D1315,INDIRECT($C1315),0)+MATCH($C1315,FIPs_codes!$G$1:$G$3296,0)-1),COLUMN(FIPs_codes!A1313)))))</f>
        <v>48297</v>
      </c>
      <c r="F1315" s="51">
        <f ca="1">IF(ISERROR(INDIRECT(CONCATENATE("FIPs_codes!",ADDRESS((MATCH($D1315,INDIRECT($C1315),0)+MATCH($C1315,FIPs_codes!$G$1:$G$3296,0)-1),COLUMN(FIPs_codes!C1313))))),"",INDIRECT(CONCATENATE("FIPs_codes!",ADDRESS((MATCH($D1315,INDIRECT($C1315),0)+MATCH($C1315,FIPs_codes!$G$1:$G$3296,0)-1),COLUMN(FIPs_codes!C1313)))))</f>
        <v>6</v>
      </c>
      <c r="G1315" s="49" t="s">
        <v>888</v>
      </c>
      <c r="H1315" s="49" t="s">
        <v>889</v>
      </c>
      <c r="I1315" s="53" t="s">
        <v>86</v>
      </c>
      <c r="J1315" s="55" t="s">
        <v>268</v>
      </c>
      <c r="K1315" s="49" t="s">
        <v>78</v>
      </c>
      <c r="L1315" s="49" t="s">
        <v>1026</v>
      </c>
      <c r="M1315" s="49" t="s">
        <v>57</v>
      </c>
      <c r="N1315" s="57" t="s">
        <v>951</v>
      </c>
      <c r="O1315" s="57"/>
      <c r="P1315" s="57"/>
      <c r="Q1315" s="49" t="s">
        <v>952</v>
      </c>
      <c r="R1315" s="49" t="s">
        <v>60</v>
      </c>
      <c r="S1315" s="59" t="s">
        <v>60</v>
      </c>
      <c r="T1315" s="47" t="s">
        <v>892</v>
      </c>
      <c r="U1315" s="49" t="s">
        <v>134</v>
      </c>
      <c r="V1315" s="57" t="s">
        <v>893</v>
      </c>
      <c r="W1315" s="61" t="s">
        <v>134</v>
      </c>
      <c r="X1315" s="61" t="s">
        <v>714</v>
      </c>
      <c r="Y1315" s="61">
        <v>40077</v>
      </c>
      <c r="Z1315" s="49">
        <v>74</v>
      </c>
      <c r="AA1315" s="49">
        <v>403.81599934895831</v>
      </c>
      <c r="AB1315" s="49" t="s">
        <v>66</v>
      </c>
      <c r="AC1315" s="49" t="s">
        <v>895</v>
      </c>
      <c r="AD1315" s="49" t="s">
        <v>895</v>
      </c>
      <c r="AE1315" s="57">
        <v>60.000000000000028</v>
      </c>
      <c r="AF1315" s="57" t="s">
        <v>896</v>
      </c>
      <c r="AG1315" s="49" t="s">
        <v>500</v>
      </c>
      <c r="AH1315" s="49">
        <v>6.0145086460375028</v>
      </c>
      <c r="AI1315" s="49">
        <v>4.8079857879233057</v>
      </c>
      <c r="AJ1315" s="49">
        <v>10.822494433960809</v>
      </c>
      <c r="AK1315" s="57">
        <v>17.473418379934209</v>
      </c>
      <c r="AL1315" s="26">
        <v>0.55574144045425178</v>
      </c>
      <c r="AM1315" s="55" t="s">
        <v>897</v>
      </c>
      <c r="AN1315" s="49" t="s">
        <v>898</v>
      </c>
      <c r="AO1315" s="49" t="s">
        <v>899</v>
      </c>
      <c r="AP1315" s="63" t="s">
        <v>900</v>
      </c>
      <c r="AQ1315" s="27" t="str">
        <f t="shared" si="55"/>
        <v>Record Complete</v>
      </c>
      <c r="AR1315" s="53" t="s">
        <v>901</v>
      </c>
      <c r="AS1315" s="5" t="str">
        <f t="shared" si="56"/>
        <v/>
      </c>
      <c r="AT1315" t="s">
        <v>17200</v>
      </c>
    </row>
    <row r="1316" spans="1:46" ht="15.75" thickBot="1" x14ac:dyDescent="0.3">
      <c r="A1316" s="48" t="s">
        <v>883</v>
      </c>
      <c r="B1316" s="50" t="s">
        <v>959</v>
      </c>
      <c r="C1316" s="50" t="s">
        <v>885</v>
      </c>
      <c r="D1316" s="50" t="s">
        <v>957</v>
      </c>
      <c r="E1316" s="51" t="str">
        <f ca="1">IF(ISERROR(INDIRECT(CONCATENATE("FIPs_codes!",ADDRESS((MATCH($D1316,INDIRECT($C1316),0)+MATCH($C1316,FIPs_codes!$G$1:$G$3296,0)-1),COLUMN(FIPs_codes!A1314))))),"",INDIRECT(CONCATENATE("FIPs_codes!",ADDRESS((MATCH($D1316,INDIRECT($C1316),0)+MATCH($C1316,FIPs_codes!$G$1:$G$3296,0)-1),COLUMN(FIPs_codes!A1314)))))</f>
        <v>48297</v>
      </c>
      <c r="F1316" s="51">
        <f ca="1">IF(ISERROR(INDIRECT(CONCATENATE("FIPs_codes!",ADDRESS((MATCH($D1316,INDIRECT($C1316),0)+MATCH($C1316,FIPs_codes!$G$1:$G$3296,0)-1),COLUMN(FIPs_codes!C1314))))),"",INDIRECT(CONCATENATE("FIPs_codes!",ADDRESS((MATCH($D1316,INDIRECT($C1316),0)+MATCH($C1316,FIPs_codes!$G$1:$G$3296,0)-1),COLUMN(FIPs_codes!C1314)))))</f>
        <v>6</v>
      </c>
      <c r="G1316" s="50" t="s">
        <v>888</v>
      </c>
      <c r="H1316" s="50" t="s">
        <v>889</v>
      </c>
      <c r="I1316" s="54" t="s">
        <v>86</v>
      </c>
      <c r="J1316" s="56" t="s">
        <v>268</v>
      </c>
      <c r="K1316" s="50" t="s">
        <v>78</v>
      </c>
      <c r="L1316" s="50" t="s">
        <v>890</v>
      </c>
      <c r="M1316" s="50" t="s">
        <v>57</v>
      </c>
      <c r="N1316" s="58" t="s">
        <v>891</v>
      </c>
      <c r="O1316" s="58"/>
      <c r="P1316" s="58"/>
      <c r="Q1316" s="50" t="s">
        <v>562</v>
      </c>
      <c r="R1316" s="50" t="s">
        <v>60</v>
      </c>
      <c r="S1316" s="60" t="s">
        <v>60</v>
      </c>
      <c r="T1316" s="48" t="s">
        <v>892</v>
      </c>
      <c r="U1316" s="50" t="s">
        <v>134</v>
      </c>
      <c r="V1316" s="58" t="s">
        <v>893</v>
      </c>
      <c r="W1316" s="62" t="s">
        <v>134</v>
      </c>
      <c r="X1316" s="62" t="s">
        <v>714</v>
      </c>
      <c r="Y1316" s="62">
        <v>40077</v>
      </c>
      <c r="Z1316" s="50">
        <v>5</v>
      </c>
      <c r="AA1316" s="50">
        <v>342.73309048739344</v>
      </c>
      <c r="AB1316" s="50" t="s">
        <v>894</v>
      </c>
      <c r="AC1316" s="50" t="s">
        <v>895</v>
      </c>
      <c r="AD1316" s="50" t="s">
        <v>895</v>
      </c>
      <c r="AE1316" s="58">
        <v>9.9999999999999645</v>
      </c>
      <c r="AF1316" s="58" t="s">
        <v>896</v>
      </c>
      <c r="AG1316" s="50" t="s">
        <v>500</v>
      </c>
      <c r="AH1316" s="50">
        <v>0</v>
      </c>
      <c r="AI1316" s="50">
        <v>0</v>
      </c>
      <c r="AJ1316" s="50">
        <v>0</v>
      </c>
      <c r="AK1316" s="58">
        <v>6.0905019569251255</v>
      </c>
      <c r="AL1316" s="26" t="s">
        <v>211</v>
      </c>
      <c r="AM1316" s="56" t="s">
        <v>897</v>
      </c>
      <c r="AN1316" s="50" t="s">
        <v>898</v>
      </c>
      <c r="AO1316" s="50" t="s">
        <v>899</v>
      </c>
      <c r="AP1316" s="46" t="s">
        <v>900</v>
      </c>
      <c r="AQ1316" s="27" t="str">
        <f t="shared" si="55"/>
        <v>Record Complete</v>
      </c>
      <c r="AR1316" s="54" t="s">
        <v>901</v>
      </c>
      <c r="AS1316" s="5" t="str">
        <f t="shared" si="56"/>
        <v/>
      </c>
      <c r="AT1316" t="s">
        <v>17200</v>
      </c>
    </row>
    <row r="1317" spans="1:46" ht="15.75" thickBot="1" x14ac:dyDescent="0.3">
      <c r="A1317" s="30" t="s">
        <v>883</v>
      </c>
      <c r="B1317" s="32" t="s">
        <v>959</v>
      </c>
      <c r="C1317" s="32" t="s">
        <v>885</v>
      </c>
      <c r="D1317" s="32" t="s">
        <v>957</v>
      </c>
      <c r="E1317" s="51" t="str">
        <f ca="1">IF(ISERROR(INDIRECT(CONCATENATE("FIPs_codes!",ADDRESS((MATCH($D1317,INDIRECT($C1317),0)+MATCH($C1317,FIPs_codes!$G$1:$G$3296,0)-1),COLUMN(FIPs_codes!A1315))))),"",INDIRECT(CONCATENATE("FIPs_codes!",ADDRESS((MATCH($D1317,INDIRECT($C1317),0)+MATCH($C1317,FIPs_codes!$G$1:$G$3296,0)-1),COLUMN(FIPs_codes!A1315)))))</f>
        <v>48297</v>
      </c>
      <c r="F1317" s="51">
        <f ca="1">IF(ISERROR(INDIRECT(CONCATENATE("FIPs_codes!",ADDRESS((MATCH($D1317,INDIRECT($C1317),0)+MATCH($C1317,FIPs_codes!$G$1:$G$3296,0)-1),COLUMN(FIPs_codes!C1315))))),"",INDIRECT(CONCATENATE("FIPs_codes!",ADDRESS((MATCH($D1317,INDIRECT($C1317),0)+MATCH($C1317,FIPs_codes!$G$1:$G$3296,0)-1),COLUMN(FIPs_codes!C1315)))))</f>
        <v>6</v>
      </c>
      <c r="G1317" s="32" t="s">
        <v>888</v>
      </c>
      <c r="H1317" s="32" t="s">
        <v>889</v>
      </c>
      <c r="I1317" s="36" t="s">
        <v>86</v>
      </c>
      <c r="J1317" s="38" t="s">
        <v>268</v>
      </c>
      <c r="K1317" s="32" t="s">
        <v>78</v>
      </c>
      <c r="L1317" s="32" t="s">
        <v>1025</v>
      </c>
      <c r="M1317" s="32" t="s">
        <v>57</v>
      </c>
      <c r="N1317" s="40" t="s">
        <v>891</v>
      </c>
      <c r="O1317" s="40"/>
      <c r="P1317" s="40"/>
      <c r="Q1317" s="32" t="s">
        <v>562</v>
      </c>
      <c r="R1317" s="32" t="s">
        <v>60</v>
      </c>
      <c r="S1317" s="42" t="s">
        <v>60</v>
      </c>
      <c r="T1317" s="30" t="s">
        <v>892</v>
      </c>
      <c r="U1317" s="32" t="s">
        <v>134</v>
      </c>
      <c r="V1317" s="40" t="s">
        <v>893</v>
      </c>
      <c r="W1317" s="44" t="s">
        <v>134</v>
      </c>
      <c r="X1317" s="44" t="s">
        <v>714</v>
      </c>
      <c r="Y1317" s="44">
        <v>40077</v>
      </c>
      <c r="Z1317" s="32">
        <v>84</v>
      </c>
      <c r="AA1317" s="32">
        <v>845.78279724121091</v>
      </c>
      <c r="AB1317" s="32" t="s">
        <v>66</v>
      </c>
      <c r="AC1317" s="32" t="s">
        <v>895</v>
      </c>
      <c r="AD1317" s="32" t="s">
        <v>895</v>
      </c>
      <c r="AE1317" s="40">
        <v>59.999999999999943</v>
      </c>
      <c r="AF1317" s="40" t="s">
        <v>896</v>
      </c>
      <c r="AG1317" s="32" t="s">
        <v>500</v>
      </c>
      <c r="AH1317" s="32">
        <v>0</v>
      </c>
      <c r="AI1317" s="32">
        <v>831.87666897847316</v>
      </c>
      <c r="AJ1317" s="32">
        <v>831.87666897847316</v>
      </c>
      <c r="AK1317" s="40">
        <v>0.27211414405795964</v>
      </c>
      <c r="AL1317" s="150">
        <v>0</v>
      </c>
      <c r="AM1317" s="38" t="s">
        <v>897</v>
      </c>
      <c r="AN1317" s="32" t="s">
        <v>898</v>
      </c>
      <c r="AO1317" s="32" t="s">
        <v>899</v>
      </c>
      <c r="AP1317" s="46" t="s">
        <v>900</v>
      </c>
      <c r="AQ1317" s="27" t="str">
        <f t="shared" si="55"/>
        <v>Record Complete</v>
      </c>
      <c r="AR1317" s="36" t="s">
        <v>901</v>
      </c>
      <c r="AS1317" s="5" t="str">
        <f t="shared" si="56"/>
        <v/>
      </c>
      <c r="AT1317" t="s">
        <v>17200</v>
      </c>
    </row>
    <row r="1318" spans="1:46" ht="15.75" thickBot="1" x14ac:dyDescent="0.3">
      <c r="A1318" s="48" t="s">
        <v>883</v>
      </c>
      <c r="B1318" s="50" t="s">
        <v>959</v>
      </c>
      <c r="C1318" s="50" t="s">
        <v>885</v>
      </c>
      <c r="D1318" s="50" t="s">
        <v>957</v>
      </c>
      <c r="E1318" s="51" t="str">
        <f ca="1">IF(ISERROR(INDIRECT(CONCATENATE("FIPs_codes!",ADDRESS((MATCH($D1318,INDIRECT($C1318),0)+MATCH($C1318,FIPs_codes!$G$1:$G$3296,0)-1),COLUMN(FIPs_codes!A1316))))),"",INDIRECT(CONCATENATE("FIPs_codes!",ADDRESS((MATCH($D1318,INDIRECT($C1318),0)+MATCH($C1318,FIPs_codes!$G$1:$G$3296,0)-1),COLUMN(FIPs_codes!A1316)))))</f>
        <v>48297</v>
      </c>
      <c r="F1318" s="51">
        <f ca="1">IF(ISERROR(INDIRECT(CONCATENATE("FIPs_codes!",ADDRESS((MATCH($D1318,INDIRECT($C1318),0)+MATCH($C1318,FIPs_codes!$G$1:$G$3296,0)-1),COLUMN(FIPs_codes!C1316))))),"",INDIRECT(CONCATENATE("FIPs_codes!",ADDRESS((MATCH($D1318,INDIRECT($C1318),0)+MATCH($C1318,FIPs_codes!$G$1:$G$3296,0)-1),COLUMN(FIPs_codes!C1316)))))</f>
        <v>6</v>
      </c>
      <c r="G1318" s="50" t="s">
        <v>888</v>
      </c>
      <c r="H1318" s="50" t="s">
        <v>889</v>
      </c>
      <c r="I1318" s="54" t="s">
        <v>86</v>
      </c>
      <c r="J1318" s="56" t="s">
        <v>268</v>
      </c>
      <c r="K1318" s="50" t="s">
        <v>78</v>
      </c>
      <c r="L1318" s="50" t="s">
        <v>1025</v>
      </c>
      <c r="M1318" s="50" t="s">
        <v>57</v>
      </c>
      <c r="N1318" s="58" t="s">
        <v>891</v>
      </c>
      <c r="O1318" s="58"/>
      <c r="P1318" s="58"/>
      <c r="Q1318" s="50" t="s">
        <v>562</v>
      </c>
      <c r="R1318" s="50" t="s">
        <v>60</v>
      </c>
      <c r="S1318" s="60" t="s">
        <v>60</v>
      </c>
      <c r="T1318" s="48" t="s">
        <v>892</v>
      </c>
      <c r="U1318" s="50" t="s">
        <v>134</v>
      </c>
      <c r="V1318" s="58" t="s">
        <v>893</v>
      </c>
      <c r="W1318" s="62" t="s">
        <v>134</v>
      </c>
      <c r="X1318" s="62" t="s">
        <v>714</v>
      </c>
      <c r="Y1318" s="62">
        <v>40077</v>
      </c>
      <c r="Z1318" s="50">
        <v>89</v>
      </c>
      <c r="AA1318" s="50">
        <v>881.78769531249998</v>
      </c>
      <c r="AB1318" s="50" t="s">
        <v>66</v>
      </c>
      <c r="AC1318" s="50" t="s">
        <v>895</v>
      </c>
      <c r="AD1318" s="50" t="s">
        <v>895</v>
      </c>
      <c r="AE1318" s="58">
        <v>59.999999999999943</v>
      </c>
      <c r="AF1318" s="58" t="s">
        <v>896</v>
      </c>
      <c r="AG1318" s="50" t="s">
        <v>500</v>
      </c>
      <c r="AH1318" s="50">
        <v>12.581942667722368</v>
      </c>
      <c r="AI1318" s="50">
        <v>3852.063502866999</v>
      </c>
      <c r="AJ1318" s="50">
        <v>3864.6454455347211</v>
      </c>
      <c r="AK1318" s="58">
        <v>0.99412627238647966</v>
      </c>
      <c r="AL1318" s="26">
        <v>3.2556525158756191E-3</v>
      </c>
      <c r="AM1318" s="56" t="s">
        <v>897</v>
      </c>
      <c r="AN1318" s="50" t="s">
        <v>898</v>
      </c>
      <c r="AO1318" s="50" t="s">
        <v>899</v>
      </c>
      <c r="AP1318" s="46" t="s">
        <v>900</v>
      </c>
      <c r="AQ1318" s="27" t="str">
        <f t="shared" si="55"/>
        <v>Record Complete</v>
      </c>
      <c r="AR1318" s="54" t="s">
        <v>901</v>
      </c>
      <c r="AS1318" s="5" t="str">
        <f t="shared" si="56"/>
        <v/>
      </c>
      <c r="AT1318" t="s">
        <v>17200</v>
      </c>
    </row>
    <row r="1319" spans="1:46" ht="15.75" thickBot="1" x14ac:dyDescent="0.3">
      <c r="A1319" s="47" t="s">
        <v>883</v>
      </c>
      <c r="B1319" s="49" t="s">
        <v>959</v>
      </c>
      <c r="C1319" s="49" t="s">
        <v>885</v>
      </c>
      <c r="D1319" s="49" t="s">
        <v>957</v>
      </c>
      <c r="E1319" s="51" t="str">
        <f ca="1">IF(ISERROR(INDIRECT(CONCATENATE("FIPs_codes!",ADDRESS((MATCH($D1319,INDIRECT($C1319),0)+MATCH($C1319,FIPs_codes!$G$1:$G$3296,0)-1),COLUMN(FIPs_codes!A1317))))),"",INDIRECT(CONCATENATE("FIPs_codes!",ADDRESS((MATCH($D1319,INDIRECT($C1319),0)+MATCH($C1319,FIPs_codes!$G$1:$G$3296,0)-1),COLUMN(FIPs_codes!A1317)))))</f>
        <v>48297</v>
      </c>
      <c r="F1319" s="51">
        <f ca="1">IF(ISERROR(INDIRECT(CONCATENATE("FIPs_codes!",ADDRESS((MATCH($D1319,INDIRECT($C1319),0)+MATCH($C1319,FIPs_codes!$G$1:$G$3296,0)-1),COLUMN(FIPs_codes!C1317))))),"",INDIRECT(CONCATENATE("FIPs_codes!",ADDRESS((MATCH($D1319,INDIRECT($C1319),0)+MATCH($C1319,FIPs_codes!$G$1:$G$3296,0)-1),COLUMN(FIPs_codes!C1317)))))</f>
        <v>6</v>
      </c>
      <c r="G1319" s="49" t="s">
        <v>888</v>
      </c>
      <c r="H1319" s="49" t="s">
        <v>889</v>
      </c>
      <c r="I1319" s="53" t="s">
        <v>86</v>
      </c>
      <c r="J1319" s="55" t="s">
        <v>268</v>
      </c>
      <c r="K1319" s="49" t="s">
        <v>78</v>
      </c>
      <c r="L1319" s="49" t="s">
        <v>1025</v>
      </c>
      <c r="M1319" s="49" t="s">
        <v>57</v>
      </c>
      <c r="N1319" s="57" t="s">
        <v>891</v>
      </c>
      <c r="O1319" s="57"/>
      <c r="P1319" s="57"/>
      <c r="Q1319" s="49" t="s">
        <v>562</v>
      </c>
      <c r="R1319" s="49" t="s">
        <v>60</v>
      </c>
      <c r="S1319" s="59" t="s">
        <v>60</v>
      </c>
      <c r="T1319" s="47" t="s">
        <v>892</v>
      </c>
      <c r="U1319" s="49" t="s">
        <v>134</v>
      </c>
      <c r="V1319" s="57" t="s">
        <v>893</v>
      </c>
      <c r="W1319" s="61" t="s">
        <v>134</v>
      </c>
      <c r="X1319" s="61" t="s">
        <v>714</v>
      </c>
      <c r="Y1319" s="61">
        <v>40077</v>
      </c>
      <c r="Z1319" s="49">
        <v>84</v>
      </c>
      <c r="AA1319" s="49">
        <v>870.15802556818187</v>
      </c>
      <c r="AB1319" s="49" t="s">
        <v>66</v>
      </c>
      <c r="AC1319" s="49" t="s">
        <v>895</v>
      </c>
      <c r="AD1319" s="49" t="s">
        <v>895</v>
      </c>
      <c r="AE1319" s="57">
        <v>9.9999999999999645</v>
      </c>
      <c r="AF1319" s="57" t="s">
        <v>896</v>
      </c>
      <c r="AG1319" s="49" t="s">
        <v>500</v>
      </c>
      <c r="AH1319" s="49">
        <v>2.5834963092958012</v>
      </c>
      <c r="AI1319" s="49">
        <v>5337.3264968677113</v>
      </c>
      <c r="AJ1319" s="49">
        <v>5339.909993177007</v>
      </c>
      <c r="AK1319" s="57">
        <v>1.190465248005083</v>
      </c>
      <c r="AL1319" s="26">
        <v>4.8380896168602586E-4</v>
      </c>
      <c r="AM1319" s="55" t="s">
        <v>897</v>
      </c>
      <c r="AN1319" s="49" t="s">
        <v>898</v>
      </c>
      <c r="AO1319" s="49" t="s">
        <v>899</v>
      </c>
      <c r="AP1319" s="63" t="s">
        <v>900</v>
      </c>
      <c r="AQ1319" s="27" t="str">
        <f t="shared" si="55"/>
        <v>Record Complete</v>
      </c>
      <c r="AR1319" s="53" t="s">
        <v>901</v>
      </c>
      <c r="AS1319" s="5" t="str">
        <f t="shared" si="56"/>
        <v/>
      </c>
      <c r="AT1319" t="s">
        <v>17200</v>
      </c>
    </row>
    <row r="1320" spans="1:46" ht="15.75" thickBot="1" x14ac:dyDescent="0.3">
      <c r="A1320" s="29" t="s">
        <v>883</v>
      </c>
      <c r="B1320" s="31" t="s">
        <v>959</v>
      </c>
      <c r="C1320" s="31" t="s">
        <v>885</v>
      </c>
      <c r="D1320" s="31" t="s">
        <v>957</v>
      </c>
      <c r="E1320" s="51" t="str">
        <f ca="1">IF(ISERROR(INDIRECT(CONCATENATE("FIPs_codes!",ADDRESS((MATCH($D1320,INDIRECT($C1320),0)+MATCH($C1320,FIPs_codes!$G$1:$G$3296,0)-1),COLUMN(FIPs_codes!A1318))))),"",INDIRECT(CONCATENATE("FIPs_codes!",ADDRESS((MATCH($D1320,INDIRECT($C1320),0)+MATCH($C1320,FIPs_codes!$G$1:$G$3296,0)-1),COLUMN(FIPs_codes!A1318)))))</f>
        <v>48297</v>
      </c>
      <c r="F1320" s="51">
        <f ca="1">IF(ISERROR(INDIRECT(CONCATENATE("FIPs_codes!",ADDRESS((MATCH($D1320,INDIRECT($C1320),0)+MATCH($C1320,FIPs_codes!$G$1:$G$3296,0)-1),COLUMN(FIPs_codes!C1318))))),"",INDIRECT(CONCATENATE("FIPs_codes!",ADDRESS((MATCH($D1320,INDIRECT($C1320),0)+MATCH($C1320,FIPs_codes!$G$1:$G$3296,0)-1),COLUMN(FIPs_codes!C1318)))))</f>
        <v>6</v>
      </c>
      <c r="G1320" s="31" t="s">
        <v>888</v>
      </c>
      <c r="H1320" s="31" t="s">
        <v>889</v>
      </c>
      <c r="I1320" s="35" t="s">
        <v>86</v>
      </c>
      <c r="J1320" s="37" t="s">
        <v>268</v>
      </c>
      <c r="K1320" s="31" t="s">
        <v>78</v>
      </c>
      <c r="L1320" s="31" t="s">
        <v>1025</v>
      </c>
      <c r="M1320" s="31" t="s">
        <v>57</v>
      </c>
      <c r="N1320" s="39" t="s">
        <v>891</v>
      </c>
      <c r="O1320" s="39"/>
      <c r="P1320" s="39"/>
      <c r="Q1320" s="31" t="s">
        <v>562</v>
      </c>
      <c r="R1320" s="31" t="s">
        <v>60</v>
      </c>
      <c r="S1320" s="41" t="s">
        <v>60</v>
      </c>
      <c r="T1320" s="29" t="s">
        <v>892</v>
      </c>
      <c r="U1320" s="31" t="s">
        <v>134</v>
      </c>
      <c r="V1320" s="39" t="s">
        <v>893</v>
      </c>
      <c r="W1320" s="43" t="s">
        <v>134</v>
      </c>
      <c r="X1320" s="43" t="s">
        <v>714</v>
      </c>
      <c r="Y1320" s="43">
        <v>40077</v>
      </c>
      <c r="Z1320" s="31">
        <v>84</v>
      </c>
      <c r="AA1320" s="31">
        <v>899.3397216796875</v>
      </c>
      <c r="AB1320" s="31" t="s">
        <v>66</v>
      </c>
      <c r="AC1320" s="31" t="s">
        <v>895</v>
      </c>
      <c r="AD1320" s="31" t="s">
        <v>895</v>
      </c>
      <c r="AE1320" s="39">
        <v>9.9999999999999645</v>
      </c>
      <c r="AF1320" s="39" t="s">
        <v>896</v>
      </c>
      <c r="AG1320" s="31" t="s">
        <v>500</v>
      </c>
      <c r="AH1320" s="31">
        <v>3.2520331482803613</v>
      </c>
      <c r="AI1320" s="31">
        <v>5637.8325466465039</v>
      </c>
      <c r="AJ1320" s="31">
        <v>5641.0845797947841</v>
      </c>
      <c r="AK1320" s="39">
        <v>1.1598845252839509</v>
      </c>
      <c r="AL1320" s="26">
        <v>5.7649076206523864E-4</v>
      </c>
      <c r="AM1320" s="37" t="s">
        <v>897</v>
      </c>
      <c r="AN1320" s="31" t="s">
        <v>898</v>
      </c>
      <c r="AO1320" s="31" t="s">
        <v>899</v>
      </c>
      <c r="AP1320" s="63" t="s">
        <v>900</v>
      </c>
      <c r="AQ1320" s="27" t="str">
        <f t="shared" si="55"/>
        <v>Record Complete</v>
      </c>
      <c r="AR1320" s="35" t="s">
        <v>901</v>
      </c>
      <c r="AS1320" s="5" t="str">
        <f t="shared" si="56"/>
        <v/>
      </c>
      <c r="AT1320" t="s">
        <v>17200</v>
      </c>
    </row>
    <row r="1321" spans="1:46" ht="15.75" thickBot="1" x14ac:dyDescent="0.3">
      <c r="A1321" s="30" t="s">
        <v>883</v>
      </c>
      <c r="B1321" s="32" t="s">
        <v>960</v>
      </c>
      <c r="C1321" s="32" t="s">
        <v>885</v>
      </c>
      <c r="D1321" s="32" t="s">
        <v>957</v>
      </c>
      <c r="E1321" s="51" t="str">
        <f ca="1">IF(ISERROR(INDIRECT(CONCATENATE("FIPs_codes!",ADDRESS((MATCH($D1321,INDIRECT($C1321),0)+MATCH($C1321,FIPs_codes!$G$1:$G$3296,0)-1),COLUMN(FIPs_codes!A1319))))),"",INDIRECT(CONCATENATE("FIPs_codes!",ADDRESS((MATCH($D1321,INDIRECT($C1321),0)+MATCH($C1321,FIPs_codes!$G$1:$G$3296,0)-1),COLUMN(FIPs_codes!A1319)))))</f>
        <v>48297</v>
      </c>
      <c r="F1321" s="51">
        <f ca="1">IF(ISERROR(INDIRECT(CONCATENATE("FIPs_codes!",ADDRESS((MATCH($D1321,INDIRECT($C1321),0)+MATCH($C1321,FIPs_codes!$G$1:$G$3296,0)-1),COLUMN(FIPs_codes!C1319))))),"",INDIRECT(CONCATENATE("FIPs_codes!",ADDRESS((MATCH($D1321,INDIRECT($C1321),0)+MATCH($C1321,FIPs_codes!$G$1:$G$3296,0)-1),COLUMN(FIPs_codes!C1319)))))</f>
        <v>6</v>
      </c>
      <c r="G1321" s="32" t="s">
        <v>888</v>
      </c>
      <c r="H1321" s="32" t="s">
        <v>889</v>
      </c>
      <c r="I1321" s="36" t="s">
        <v>86</v>
      </c>
      <c r="J1321" s="38" t="s">
        <v>268</v>
      </c>
      <c r="K1321" s="32" t="s">
        <v>78</v>
      </c>
      <c r="L1321" s="32" t="s">
        <v>1025</v>
      </c>
      <c r="M1321" s="32" t="s">
        <v>57</v>
      </c>
      <c r="N1321" s="40" t="s">
        <v>891</v>
      </c>
      <c r="O1321" s="40"/>
      <c r="P1321" s="40"/>
      <c r="Q1321" s="32" t="s">
        <v>562</v>
      </c>
      <c r="R1321" s="32" t="s">
        <v>60</v>
      </c>
      <c r="S1321" s="42" t="s">
        <v>60</v>
      </c>
      <c r="T1321" s="30" t="s">
        <v>892</v>
      </c>
      <c r="U1321" s="32" t="s">
        <v>134</v>
      </c>
      <c r="V1321" s="40" t="s">
        <v>893</v>
      </c>
      <c r="W1321" s="44" t="s">
        <v>134</v>
      </c>
      <c r="X1321" s="44" t="s">
        <v>714</v>
      </c>
      <c r="Y1321" s="44">
        <v>40077</v>
      </c>
      <c r="Z1321" s="32">
        <v>73</v>
      </c>
      <c r="AA1321" s="32">
        <v>538.35254821777346</v>
      </c>
      <c r="AB1321" s="32" t="s">
        <v>66</v>
      </c>
      <c r="AC1321" s="32" t="s">
        <v>895</v>
      </c>
      <c r="AD1321" s="32" t="s">
        <v>895</v>
      </c>
      <c r="AE1321" s="40">
        <v>59.999999999999943</v>
      </c>
      <c r="AF1321" s="40" t="s">
        <v>896</v>
      </c>
      <c r="AG1321" s="32" t="s">
        <v>500</v>
      </c>
      <c r="AH1321" s="32">
        <v>16.966560438400549</v>
      </c>
      <c r="AI1321" s="32">
        <v>54.05412233743175</v>
      </c>
      <c r="AJ1321" s="32">
        <v>71.020682775832299</v>
      </c>
      <c r="AK1321" s="40">
        <v>4.199053348631292</v>
      </c>
      <c r="AL1321" s="26">
        <v>0.23889604795765379</v>
      </c>
      <c r="AM1321" s="38" t="s">
        <v>897</v>
      </c>
      <c r="AN1321" s="32" t="s">
        <v>898</v>
      </c>
      <c r="AO1321" s="32" t="s">
        <v>899</v>
      </c>
      <c r="AP1321" s="46" t="s">
        <v>900</v>
      </c>
      <c r="AQ1321" s="27" t="str">
        <f t="shared" si="55"/>
        <v>Record Complete</v>
      </c>
      <c r="AR1321" s="36" t="s">
        <v>901</v>
      </c>
      <c r="AS1321" s="5" t="str">
        <f t="shared" si="56"/>
        <v/>
      </c>
      <c r="AT1321" t="s">
        <v>17200</v>
      </c>
    </row>
    <row r="1322" spans="1:46" ht="15.75" thickBot="1" x14ac:dyDescent="0.3">
      <c r="A1322" s="29" t="s">
        <v>883</v>
      </c>
      <c r="B1322" s="31" t="s">
        <v>960</v>
      </c>
      <c r="C1322" s="31" t="s">
        <v>885</v>
      </c>
      <c r="D1322" s="31" t="s">
        <v>957</v>
      </c>
      <c r="E1322" s="51" t="str">
        <f ca="1">IF(ISERROR(INDIRECT(CONCATENATE("FIPs_codes!",ADDRESS((MATCH($D1322,INDIRECT($C1322),0)+MATCH($C1322,FIPs_codes!$G$1:$G$3296,0)-1),COLUMN(FIPs_codes!A1320))))),"",INDIRECT(CONCATENATE("FIPs_codes!",ADDRESS((MATCH($D1322,INDIRECT($C1322),0)+MATCH($C1322,FIPs_codes!$G$1:$G$3296,0)-1),COLUMN(FIPs_codes!A1320)))))</f>
        <v>48297</v>
      </c>
      <c r="F1322" s="51">
        <f ca="1">IF(ISERROR(INDIRECT(CONCATENATE("FIPs_codes!",ADDRESS((MATCH($D1322,INDIRECT($C1322),0)+MATCH($C1322,FIPs_codes!$G$1:$G$3296,0)-1),COLUMN(FIPs_codes!C1320))))),"",INDIRECT(CONCATENATE("FIPs_codes!",ADDRESS((MATCH($D1322,INDIRECT($C1322),0)+MATCH($C1322,FIPs_codes!$G$1:$G$3296,0)-1),COLUMN(FIPs_codes!C1320)))))</f>
        <v>6</v>
      </c>
      <c r="G1322" s="31" t="s">
        <v>888</v>
      </c>
      <c r="H1322" s="31" t="s">
        <v>889</v>
      </c>
      <c r="I1322" s="35" t="s">
        <v>86</v>
      </c>
      <c r="J1322" s="37" t="s">
        <v>268</v>
      </c>
      <c r="K1322" s="31" t="s">
        <v>78</v>
      </c>
      <c r="L1322" s="31" t="s">
        <v>890</v>
      </c>
      <c r="M1322" s="31" t="s">
        <v>57</v>
      </c>
      <c r="N1322" s="39" t="s">
        <v>891</v>
      </c>
      <c r="O1322" s="39"/>
      <c r="P1322" s="39"/>
      <c r="Q1322" s="31" t="s">
        <v>562</v>
      </c>
      <c r="R1322" s="31" t="s">
        <v>60</v>
      </c>
      <c r="S1322" s="41" t="s">
        <v>60</v>
      </c>
      <c r="T1322" s="29" t="s">
        <v>892</v>
      </c>
      <c r="U1322" s="31" t="s">
        <v>134</v>
      </c>
      <c r="V1322" s="39" t="s">
        <v>893</v>
      </c>
      <c r="W1322" s="43" t="s">
        <v>134</v>
      </c>
      <c r="X1322" s="43" t="s">
        <v>714</v>
      </c>
      <c r="Y1322" s="43">
        <v>40077</v>
      </c>
      <c r="Z1322" s="31">
        <v>5</v>
      </c>
      <c r="AA1322" s="31">
        <v>479.28066461736506</v>
      </c>
      <c r="AB1322" s="31" t="s">
        <v>894</v>
      </c>
      <c r="AC1322" s="31" t="s">
        <v>895</v>
      </c>
      <c r="AD1322" s="31" t="s">
        <v>895</v>
      </c>
      <c r="AE1322" s="39">
        <v>10.000000000000124</v>
      </c>
      <c r="AF1322" s="39" t="s">
        <v>896</v>
      </c>
      <c r="AG1322" s="31" t="s">
        <v>500</v>
      </c>
      <c r="AH1322" s="31">
        <v>14.510402368017559</v>
      </c>
      <c r="AI1322" s="31">
        <v>462.59874210475681</v>
      </c>
      <c r="AJ1322" s="31">
        <v>477.10914447277435</v>
      </c>
      <c r="AK1322" s="39">
        <v>3.0622513885004943</v>
      </c>
      <c r="AL1322" s="26">
        <v>3.041317177865489E-2</v>
      </c>
      <c r="AM1322" s="37" t="s">
        <v>897</v>
      </c>
      <c r="AN1322" s="31" t="s">
        <v>898</v>
      </c>
      <c r="AO1322" s="31" t="s">
        <v>899</v>
      </c>
      <c r="AP1322" s="63" t="s">
        <v>900</v>
      </c>
      <c r="AQ1322" s="27" t="str">
        <f t="shared" si="55"/>
        <v>Record Complete</v>
      </c>
      <c r="AR1322" s="35" t="s">
        <v>901</v>
      </c>
      <c r="AS1322" s="5" t="str">
        <f t="shared" si="56"/>
        <v/>
      </c>
      <c r="AT1322" t="s">
        <v>17200</v>
      </c>
    </row>
    <row r="1323" spans="1:46" ht="15.75" thickBot="1" x14ac:dyDescent="0.3">
      <c r="A1323" s="30" t="s">
        <v>883</v>
      </c>
      <c r="B1323" s="32" t="s">
        <v>961</v>
      </c>
      <c r="C1323" s="32" t="s">
        <v>885</v>
      </c>
      <c r="D1323" s="32" t="s">
        <v>957</v>
      </c>
      <c r="E1323" s="51" t="str">
        <f ca="1">IF(ISERROR(INDIRECT(CONCATENATE("FIPs_codes!",ADDRESS((MATCH($D1323,INDIRECT($C1323),0)+MATCH($C1323,FIPs_codes!$G$1:$G$3296,0)-1),COLUMN(FIPs_codes!A1321))))),"",INDIRECT(CONCATENATE("FIPs_codes!",ADDRESS((MATCH($D1323,INDIRECT($C1323),0)+MATCH($C1323,FIPs_codes!$G$1:$G$3296,0)-1),COLUMN(FIPs_codes!A1321)))))</f>
        <v>48297</v>
      </c>
      <c r="F1323" s="51">
        <f ca="1">IF(ISERROR(INDIRECT(CONCATENATE("FIPs_codes!",ADDRESS((MATCH($D1323,INDIRECT($C1323),0)+MATCH($C1323,FIPs_codes!$G$1:$G$3296,0)-1),COLUMN(FIPs_codes!C1321))))),"",INDIRECT(CONCATENATE("FIPs_codes!",ADDRESS((MATCH($D1323,INDIRECT($C1323),0)+MATCH($C1323,FIPs_codes!$G$1:$G$3296,0)-1),COLUMN(FIPs_codes!C1321)))))</f>
        <v>6</v>
      </c>
      <c r="G1323" s="32" t="s">
        <v>888</v>
      </c>
      <c r="H1323" s="32" t="s">
        <v>889</v>
      </c>
      <c r="I1323" s="36" t="s">
        <v>86</v>
      </c>
      <c r="J1323" s="38" t="s">
        <v>268</v>
      </c>
      <c r="K1323" s="32" t="s">
        <v>78</v>
      </c>
      <c r="L1323" s="32" t="s">
        <v>903</v>
      </c>
      <c r="M1323" s="32" t="s">
        <v>57</v>
      </c>
      <c r="N1323" s="40" t="s">
        <v>962</v>
      </c>
      <c r="O1323" s="40"/>
      <c r="P1323" s="40"/>
      <c r="Q1323" s="32" t="s">
        <v>963</v>
      </c>
      <c r="R1323" s="32" t="s">
        <v>60</v>
      </c>
      <c r="S1323" s="42" t="s">
        <v>60</v>
      </c>
      <c r="T1323" s="30" t="s">
        <v>892</v>
      </c>
      <c r="U1323" s="32" t="s">
        <v>134</v>
      </c>
      <c r="V1323" s="40" t="s">
        <v>893</v>
      </c>
      <c r="W1323" s="44" t="s">
        <v>134</v>
      </c>
      <c r="X1323" s="44" t="s">
        <v>714</v>
      </c>
      <c r="Y1323" s="44">
        <v>40078</v>
      </c>
      <c r="Z1323" s="32">
        <v>5</v>
      </c>
      <c r="AA1323" s="32">
        <v>246.07318947531959</v>
      </c>
      <c r="AB1323" s="32" t="s">
        <v>894</v>
      </c>
      <c r="AC1323" s="32" t="s">
        <v>895</v>
      </c>
      <c r="AD1323" s="32" t="s">
        <v>895</v>
      </c>
      <c r="AE1323" s="40">
        <v>10.000000000000124</v>
      </c>
      <c r="AF1323" s="40" t="s">
        <v>896</v>
      </c>
      <c r="AG1323" s="32" t="s">
        <v>500</v>
      </c>
      <c r="AH1323" s="32" t="s">
        <v>964</v>
      </c>
      <c r="AI1323" s="32" t="s">
        <v>964</v>
      </c>
      <c r="AJ1323" s="32">
        <v>0</v>
      </c>
      <c r="AK1323" s="40">
        <v>18.69900286086558</v>
      </c>
      <c r="AL1323" s="150" t="s">
        <v>211</v>
      </c>
      <c r="AM1323" s="38" t="s">
        <v>897</v>
      </c>
      <c r="AN1323" s="32" t="s">
        <v>898</v>
      </c>
      <c r="AO1323" s="32" t="s">
        <v>899</v>
      </c>
      <c r="AP1323" s="46" t="s">
        <v>900</v>
      </c>
      <c r="AQ1323" s="27" t="str">
        <f t="shared" si="55"/>
        <v>Record Complete</v>
      </c>
      <c r="AR1323" s="36" t="s">
        <v>901</v>
      </c>
      <c r="AS1323" s="5" t="str">
        <f t="shared" si="56"/>
        <v/>
      </c>
      <c r="AT1323" t="s">
        <v>17200</v>
      </c>
    </row>
    <row r="1324" spans="1:46" ht="15.75" thickBot="1" x14ac:dyDescent="0.3">
      <c r="A1324" s="29" t="s">
        <v>883</v>
      </c>
      <c r="B1324" s="31" t="s">
        <v>961</v>
      </c>
      <c r="C1324" s="31" t="s">
        <v>885</v>
      </c>
      <c r="D1324" s="31" t="s">
        <v>957</v>
      </c>
      <c r="E1324" s="51" t="str">
        <f ca="1">IF(ISERROR(INDIRECT(CONCATENATE("FIPs_codes!",ADDRESS((MATCH($D1324,INDIRECT($C1324),0)+MATCH($C1324,FIPs_codes!$G$1:$G$3296,0)-1),COLUMN(FIPs_codes!A1322))))),"",INDIRECT(CONCATENATE("FIPs_codes!",ADDRESS((MATCH($D1324,INDIRECT($C1324),0)+MATCH($C1324,FIPs_codes!$G$1:$G$3296,0)-1),COLUMN(FIPs_codes!A1322)))))</f>
        <v>48297</v>
      </c>
      <c r="F1324" s="51">
        <f ca="1">IF(ISERROR(INDIRECT(CONCATENATE("FIPs_codes!",ADDRESS((MATCH($D1324,INDIRECT($C1324),0)+MATCH($C1324,FIPs_codes!$G$1:$G$3296,0)-1),COLUMN(FIPs_codes!C1322))))),"",INDIRECT(CONCATENATE("FIPs_codes!",ADDRESS((MATCH($D1324,INDIRECT($C1324),0)+MATCH($C1324,FIPs_codes!$G$1:$G$3296,0)-1),COLUMN(FIPs_codes!C1322)))))</f>
        <v>6</v>
      </c>
      <c r="G1324" s="31" t="s">
        <v>888</v>
      </c>
      <c r="H1324" s="31" t="s">
        <v>889</v>
      </c>
      <c r="I1324" s="35" t="s">
        <v>86</v>
      </c>
      <c r="J1324" s="37" t="s">
        <v>268</v>
      </c>
      <c r="K1324" s="31" t="s">
        <v>78</v>
      </c>
      <c r="L1324" s="31" t="s">
        <v>1026</v>
      </c>
      <c r="M1324" s="31" t="s">
        <v>57</v>
      </c>
      <c r="N1324" s="39" t="s">
        <v>962</v>
      </c>
      <c r="O1324" s="39"/>
      <c r="P1324" s="39"/>
      <c r="Q1324" s="31" t="s">
        <v>963</v>
      </c>
      <c r="R1324" s="31" t="s">
        <v>60</v>
      </c>
      <c r="S1324" s="41" t="s">
        <v>60</v>
      </c>
      <c r="T1324" s="29" t="s">
        <v>892</v>
      </c>
      <c r="U1324" s="31" t="s">
        <v>134</v>
      </c>
      <c r="V1324" s="39" t="s">
        <v>893</v>
      </c>
      <c r="W1324" s="43" t="s">
        <v>134</v>
      </c>
      <c r="X1324" s="43" t="s">
        <v>714</v>
      </c>
      <c r="Y1324" s="43">
        <v>40078</v>
      </c>
      <c r="Z1324" s="31">
        <v>72</v>
      </c>
      <c r="AA1324" s="31">
        <v>316.68544871012369</v>
      </c>
      <c r="AB1324" s="31" t="s">
        <v>66</v>
      </c>
      <c r="AC1324" s="31" t="s">
        <v>895</v>
      </c>
      <c r="AD1324" s="31" t="s">
        <v>895</v>
      </c>
      <c r="AE1324" s="39">
        <v>59.999999999999943</v>
      </c>
      <c r="AF1324" s="39" t="s">
        <v>896</v>
      </c>
      <c r="AG1324" s="31" t="s">
        <v>500</v>
      </c>
      <c r="AH1324" s="31" t="s">
        <v>964</v>
      </c>
      <c r="AI1324" s="31" t="s">
        <v>964</v>
      </c>
      <c r="AJ1324" s="31">
        <v>0</v>
      </c>
      <c r="AK1324" s="39">
        <v>17.146855567483339</v>
      </c>
      <c r="AL1324" s="26" t="s">
        <v>211</v>
      </c>
      <c r="AM1324" s="37" t="s">
        <v>897</v>
      </c>
      <c r="AN1324" s="31" t="s">
        <v>898</v>
      </c>
      <c r="AO1324" s="31" t="s">
        <v>899</v>
      </c>
      <c r="AP1324" s="63" t="s">
        <v>900</v>
      </c>
      <c r="AQ1324" s="27" t="str">
        <f t="shared" si="55"/>
        <v>Record Complete</v>
      </c>
      <c r="AR1324" s="35" t="s">
        <v>901</v>
      </c>
      <c r="AS1324" s="5" t="str">
        <f t="shared" si="56"/>
        <v/>
      </c>
      <c r="AT1324" t="s">
        <v>17200</v>
      </c>
    </row>
    <row r="1325" spans="1:46" ht="15.75" thickBot="1" x14ac:dyDescent="0.3">
      <c r="A1325" s="47" t="s">
        <v>883</v>
      </c>
      <c r="B1325" s="49" t="s">
        <v>965</v>
      </c>
      <c r="C1325" s="49" t="s">
        <v>885</v>
      </c>
      <c r="D1325" s="49" t="s">
        <v>966</v>
      </c>
      <c r="E1325" s="51" t="str">
        <f ca="1">IF(ISERROR(INDIRECT(CONCATENATE("FIPs_codes!",ADDRESS((MATCH($D1325,INDIRECT($C1325),0)+MATCH($C1325,FIPs_codes!$G$1:$G$3296,0)-1),COLUMN(FIPs_codes!A1323))))),"",INDIRECT(CONCATENATE("FIPs_codes!",ADDRESS((MATCH($D1325,INDIRECT($C1325),0)+MATCH($C1325,FIPs_codes!$G$1:$G$3296,0)-1),COLUMN(FIPs_codes!A1323)))))</f>
        <v>48311</v>
      </c>
      <c r="F1325" s="51">
        <f ca="1">IF(ISERROR(INDIRECT(CONCATENATE("FIPs_codes!",ADDRESS((MATCH($D1325,INDIRECT($C1325),0)+MATCH($C1325,FIPs_codes!$G$1:$G$3296,0)-1),COLUMN(FIPs_codes!C1323))))),"",INDIRECT(CONCATENATE("FIPs_codes!",ADDRESS((MATCH($D1325,INDIRECT($C1325),0)+MATCH($C1325,FIPs_codes!$G$1:$G$3296,0)-1),COLUMN(FIPs_codes!C1323)))))</f>
        <v>6</v>
      </c>
      <c r="G1325" s="49" t="s">
        <v>888</v>
      </c>
      <c r="H1325" s="49" t="s">
        <v>889</v>
      </c>
      <c r="I1325" s="53" t="s">
        <v>86</v>
      </c>
      <c r="J1325" s="55" t="s">
        <v>268</v>
      </c>
      <c r="K1325" s="49" t="s">
        <v>78</v>
      </c>
      <c r="L1325" s="49" t="s">
        <v>903</v>
      </c>
      <c r="M1325" s="49" t="s">
        <v>57</v>
      </c>
      <c r="N1325" s="57" t="s">
        <v>937</v>
      </c>
      <c r="O1325" s="57"/>
      <c r="P1325" s="57"/>
      <c r="Q1325" s="49" t="s">
        <v>938</v>
      </c>
      <c r="R1325" s="49" t="s">
        <v>60</v>
      </c>
      <c r="S1325" s="59" t="s">
        <v>60</v>
      </c>
      <c r="T1325" s="47" t="s">
        <v>892</v>
      </c>
      <c r="U1325" s="49" t="s">
        <v>134</v>
      </c>
      <c r="V1325" s="57" t="s">
        <v>893</v>
      </c>
      <c r="W1325" s="61" t="s">
        <v>134</v>
      </c>
      <c r="X1325" s="61" t="s">
        <v>714</v>
      </c>
      <c r="Y1325" s="61">
        <v>40078</v>
      </c>
      <c r="Z1325" s="49">
        <v>5</v>
      </c>
      <c r="AA1325" s="49">
        <v>199.46486455743963</v>
      </c>
      <c r="AB1325" s="49" t="s">
        <v>894</v>
      </c>
      <c r="AC1325" s="49" t="s">
        <v>895</v>
      </c>
      <c r="AD1325" s="49" t="s">
        <v>895</v>
      </c>
      <c r="AE1325" s="57">
        <v>10.000000000000124</v>
      </c>
      <c r="AF1325" s="57" t="s">
        <v>896</v>
      </c>
      <c r="AG1325" s="49" t="s">
        <v>500</v>
      </c>
      <c r="AH1325" s="49" t="s">
        <v>964</v>
      </c>
      <c r="AI1325" s="49" t="s">
        <v>964</v>
      </c>
      <c r="AJ1325" s="49">
        <v>0</v>
      </c>
      <c r="AK1325" s="57">
        <v>19.099305099821812</v>
      </c>
      <c r="AL1325" s="26" t="s">
        <v>211</v>
      </c>
      <c r="AM1325" s="55" t="s">
        <v>897</v>
      </c>
      <c r="AN1325" s="49" t="s">
        <v>898</v>
      </c>
      <c r="AO1325" s="49" t="s">
        <v>899</v>
      </c>
      <c r="AP1325" s="63" t="s">
        <v>900</v>
      </c>
      <c r="AQ1325" s="27" t="str">
        <f t="shared" si="55"/>
        <v>Record Complete</v>
      </c>
      <c r="AR1325" s="53" t="s">
        <v>901</v>
      </c>
      <c r="AS1325" s="5" t="str">
        <f t="shared" si="56"/>
        <v/>
      </c>
      <c r="AT1325" t="s">
        <v>17200</v>
      </c>
    </row>
    <row r="1326" spans="1:46" ht="15.75" thickBot="1" x14ac:dyDescent="0.3">
      <c r="A1326" s="48" t="s">
        <v>883</v>
      </c>
      <c r="B1326" s="50" t="s">
        <v>965</v>
      </c>
      <c r="C1326" s="50" t="s">
        <v>885</v>
      </c>
      <c r="D1326" s="50" t="s">
        <v>966</v>
      </c>
      <c r="E1326" s="51" t="str">
        <f ca="1">IF(ISERROR(INDIRECT(CONCATENATE("FIPs_codes!",ADDRESS((MATCH($D1326,INDIRECT($C1326),0)+MATCH($C1326,FIPs_codes!$G$1:$G$3296,0)-1),COLUMN(FIPs_codes!A1324))))),"",INDIRECT(CONCATENATE("FIPs_codes!",ADDRESS((MATCH($D1326,INDIRECT($C1326),0)+MATCH($C1326,FIPs_codes!$G$1:$G$3296,0)-1),COLUMN(FIPs_codes!A1324)))))</f>
        <v>48311</v>
      </c>
      <c r="F1326" s="51">
        <f ca="1">IF(ISERROR(INDIRECT(CONCATENATE("FIPs_codes!",ADDRESS((MATCH($D1326,INDIRECT($C1326),0)+MATCH($C1326,FIPs_codes!$G$1:$G$3296,0)-1),COLUMN(FIPs_codes!C1324))))),"",INDIRECT(CONCATENATE("FIPs_codes!",ADDRESS((MATCH($D1326,INDIRECT($C1326),0)+MATCH($C1326,FIPs_codes!$G$1:$G$3296,0)-1),COLUMN(FIPs_codes!C1324)))))</f>
        <v>6</v>
      </c>
      <c r="G1326" s="50" t="s">
        <v>888</v>
      </c>
      <c r="H1326" s="50" t="s">
        <v>889</v>
      </c>
      <c r="I1326" s="54" t="s">
        <v>86</v>
      </c>
      <c r="J1326" s="56" t="s">
        <v>268</v>
      </c>
      <c r="K1326" s="50" t="s">
        <v>78</v>
      </c>
      <c r="L1326" s="50" t="s">
        <v>1026</v>
      </c>
      <c r="M1326" s="50" t="s">
        <v>57</v>
      </c>
      <c r="N1326" s="58" t="s">
        <v>937</v>
      </c>
      <c r="O1326" s="58"/>
      <c r="P1326" s="58"/>
      <c r="Q1326" s="50" t="s">
        <v>938</v>
      </c>
      <c r="R1326" s="50" t="s">
        <v>60</v>
      </c>
      <c r="S1326" s="60" t="s">
        <v>60</v>
      </c>
      <c r="T1326" s="48" t="s">
        <v>892</v>
      </c>
      <c r="U1326" s="50" t="s">
        <v>134</v>
      </c>
      <c r="V1326" s="58" t="s">
        <v>893</v>
      </c>
      <c r="W1326" s="62" t="s">
        <v>134</v>
      </c>
      <c r="X1326" s="62" t="s">
        <v>714</v>
      </c>
      <c r="Y1326" s="62">
        <v>40078</v>
      </c>
      <c r="Z1326" s="50">
        <v>86</v>
      </c>
      <c r="AA1326" s="50">
        <v>493.27698008219403</v>
      </c>
      <c r="AB1326" s="50" t="s">
        <v>66</v>
      </c>
      <c r="AC1326" s="50" t="s">
        <v>895</v>
      </c>
      <c r="AD1326" s="50" t="s">
        <v>895</v>
      </c>
      <c r="AE1326" s="58">
        <v>59.999999999999943</v>
      </c>
      <c r="AF1326" s="58" t="s">
        <v>896</v>
      </c>
      <c r="AG1326" s="50" t="s">
        <v>500</v>
      </c>
      <c r="AH1326" s="50" t="s">
        <v>964</v>
      </c>
      <c r="AI1326" s="50" t="s">
        <v>964</v>
      </c>
      <c r="AJ1326" s="50">
        <v>0</v>
      </c>
      <c r="AK1326" s="58">
        <v>12.98613822641099</v>
      </c>
      <c r="AL1326" s="26" t="s">
        <v>211</v>
      </c>
      <c r="AM1326" s="56" t="s">
        <v>897</v>
      </c>
      <c r="AN1326" s="50" t="s">
        <v>898</v>
      </c>
      <c r="AO1326" s="50" t="s">
        <v>899</v>
      </c>
      <c r="AP1326" s="46" t="s">
        <v>900</v>
      </c>
      <c r="AQ1326" s="27" t="str">
        <f t="shared" si="55"/>
        <v>Record Complete</v>
      </c>
      <c r="AR1326" s="54" t="s">
        <v>901</v>
      </c>
      <c r="AS1326" s="5" t="str">
        <f t="shared" si="56"/>
        <v/>
      </c>
      <c r="AT1326" t="s">
        <v>17200</v>
      </c>
    </row>
    <row r="1327" spans="1:46" ht="15.75" thickBot="1" x14ac:dyDescent="0.3">
      <c r="A1327" s="30" t="s">
        <v>883</v>
      </c>
      <c r="B1327" s="32" t="s">
        <v>968</v>
      </c>
      <c r="C1327" s="32" t="s">
        <v>213</v>
      </c>
      <c r="D1327" s="32" t="s">
        <v>279</v>
      </c>
      <c r="E1327" s="51" t="str">
        <f ca="1">IF(ISERROR(INDIRECT(CONCATENATE("FIPs_codes!",ADDRESS((MATCH($D1327,INDIRECT($C1327),0)+MATCH($C1327,FIPs_codes!$G$1:$G$3296,0)-1),COLUMN(FIPs_codes!A1325))))),"",INDIRECT(CONCATENATE("FIPs_codes!",ADDRESS((MATCH($D1327,INDIRECT($C1327),0)+MATCH($C1327,FIPs_codes!$G$1:$G$3296,0)-1),COLUMN(FIPs_codes!A1325)))))</f>
        <v>40051</v>
      </c>
      <c r="F1327" s="51">
        <f ca="1">IF(ISERROR(INDIRECT(CONCATENATE("FIPs_codes!",ADDRESS((MATCH($D1327,INDIRECT($C1327),0)+MATCH($C1327,FIPs_codes!$G$1:$G$3296,0)-1),COLUMN(FIPs_codes!C1325))))),"",INDIRECT(CONCATENATE("FIPs_codes!",ADDRESS((MATCH($D1327,INDIRECT($C1327),0)+MATCH($C1327,FIPs_codes!$G$1:$G$3296,0)-1),COLUMN(FIPs_codes!C1325)))))</f>
        <v>6</v>
      </c>
      <c r="G1327" s="32" t="s">
        <v>888</v>
      </c>
      <c r="H1327" s="32" t="s">
        <v>217</v>
      </c>
      <c r="I1327" s="36" t="s">
        <v>86</v>
      </c>
      <c r="J1327" s="38" t="s">
        <v>268</v>
      </c>
      <c r="K1327" s="32" t="s">
        <v>78</v>
      </c>
      <c r="L1327" s="32" t="s">
        <v>903</v>
      </c>
      <c r="M1327" s="32" t="s">
        <v>57</v>
      </c>
      <c r="N1327" s="40" t="s">
        <v>951</v>
      </c>
      <c r="O1327" s="40"/>
      <c r="P1327" s="40"/>
      <c r="Q1327" s="32" t="s">
        <v>952</v>
      </c>
      <c r="R1327" s="32" t="s">
        <v>60</v>
      </c>
      <c r="S1327" s="42" t="s">
        <v>60</v>
      </c>
      <c r="T1327" s="30" t="s">
        <v>892</v>
      </c>
      <c r="U1327" s="32" t="s">
        <v>134</v>
      </c>
      <c r="V1327" s="40" t="s">
        <v>893</v>
      </c>
      <c r="W1327" s="44" t="s">
        <v>134</v>
      </c>
      <c r="X1327" s="44" t="s">
        <v>714</v>
      </c>
      <c r="Y1327" s="44">
        <v>40078</v>
      </c>
      <c r="Z1327" s="32">
        <v>5</v>
      </c>
      <c r="AA1327" s="32">
        <v>345.9673878062855</v>
      </c>
      <c r="AB1327" s="32" t="s">
        <v>894</v>
      </c>
      <c r="AC1327" s="32" t="s">
        <v>895</v>
      </c>
      <c r="AD1327" s="32" t="s">
        <v>895</v>
      </c>
      <c r="AE1327" s="40">
        <v>9.9999999999999645</v>
      </c>
      <c r="AF1327" s="40" t="s">
        <v>896</v>
      </c>
      <c r="AG1327" s="32" t="s">
        <v>500</v>
      </c>
      <c r="AH1327" s="32">
        <v>2.8846652584142225</v>
      </c>
      <c r="AI1327" s="32">
        <v>1.7213068293017135</v>
      </c>
      <c r="AJ1327" s="32">
        <v>4.6059720877159362</v>
      </c>
      <c r="AK1327" s="40">
        <v>18.665678580462952</v>
      </c>
      <c r="AL1327" s="150">
        <v>0.62628804592793452</v>
      </c>
      <c r="AM1327" s="38" t="s">
        <v>897</v>
      </c>
      <c r="AN1327" s="32" t="s">
        <v>898</v>
      </c>
      <c r="AO1327" s="32" t="s">
        <v>899</v>
      </c>
      <c r="AP1327" s="46" t="s">
        <v>900</v>
      </c>
      <c r="AQ1327" s="27" t="str">
        <f t="shared" si="55"/>
        <v>Record Complete</v>
      </c>
      <c r="AR1327" s="36" t="s">
        <v>901</v>
      </c>
      <c r="AS1327" s="5" t="str">
        <f t="shared" si="56"/>
        <v/>
      </c>
      <c r="AT1327" t="s">
        <v>17200</v>
      </c>
    </row>
    <row r="1328" spans="1:46" ht="15.75" thickBot="1" x14ac:dyDescent="0.3">
      <c r="A1328" s="48" t="s">
        <v>883</v>
      </c>
      <c r="B1328" s="50" t="s">
        <v>968</v>
      </c>
      <c r="C1328" s="50" t="s">
        <v>213</v>
      </c>
      <c r="D1328" s="50" t="s">
        <v>279</v>
      </c>
      <c r="E1328" s="51" t="str">
        <f ca="1">IF(ISERROR(INDIRECT(CONCATENATE("FIPs_codes!",ADDRESS((MATCH($D1328,INDIRECT($C1328),0)+MATCH($C1328,FIPs_codes!$G$1:$G$3296,0)-1),COLUMN(FIPs_codes!A1326))))),"",INDIRECT(CONCATENATE("FIPs_codes!",ADDRESS((MATCH($D1328,INDIRECT($C1328),0)+MATCH($C1328,FIPs_codes!$G$1:$G$3296,0)-1),COLUMN(FIPs_codes!A1326)))))</f>
        <v>40051</v>
      </c>
      <c r="F1328" s="51">
        <f ca="1">IF(ISERROR(INDIRECT(CONCATENATE("FIPs_codes!",ADDRESS((MATCH($D1328,INDIRECT($C1328),0)+MATCH($C1328,FIPs_codes!$G$1:$G$3296,0)-1),COLUMN(FIPs_codes!C1326))))),"",INDIRECT(CONCATENATE("FIPs_codes!",ADDRESS((MATCH($D1328,INDIRECT($C1328),0)+MATCH($C1328,FIPs_codes!$G$1:$G$3296,0)-1),COLUMN(FIPs_codes!C1326)))))</f>
        <v>6</v>
      </c>
      <c r="G1328" s="50" t="s">
        <v>888</v>
      </c>
      <c r="H1328" s="50" t="s">
        <v>217</v>
      </c>
      <c r="I1328" s="54" t="s">
        <v>86</v>
      </c>
      <c r="J1328" s="56" t="s">
        <v>268</v>
      </c>
      <c r="K1328" s="50" t="s">
        <v>78</v>
      </c>
      <c r="L1328" s="50" t="s">
        <v>1026</v>
      </c>
      <c r="M1328" s="50" t="s">
        <v>57</v>
      </c>
      <c r="N1328" s="58" t="s">
        <v>951</v>
      </c>
      <c r="O1328" s="58"/>
      <c r="P1328" s="58"/>
      <c r="Q1328" s="50" t="s">
        <v>952</v>
      </c>
      <c r="R1328" s="50" t="s">
        <v>60</v>
      </c>
      <c r="S1328" s="60" t="s">
        <v>60</v>
      </c>
      <c r="T1328" s="48" t="s">
        <v>892</v>
      </c>
      <c r="U1328" s="50" t="s">
        <v>134</v>
      </c>
      <c r="V1328" s="58" t="s">
        <v>893</v>
      </c>
      <c r="W1328" s="62" t="s">
        <v>134</v>
      </c>
      <c r="X1328" s="62" t="s">
        <v>714</v>
      </c>
      <c r="Y1328" s="62">
        <v>40078</v>
      </c>
      <c r="Z1328" s="50">
        <v>37</v>
      </c>
      <c r="AA1328" s="50">
        <v>459.01573486328124</v>
      </c>
      <c r="AB1328" s="50" t="s">
        <v>66</v>
      </c>
      <c r="AC1328" s="50" t="s">
        <v>895</v>
      </c>
      <c r="AD1328" s="50" t="s">
        <v>895</v>
      </c>
      <c r="AE1328" s="58">
        <v>60.000000000000107</v>
      </c>
      <c r="AF1328" s="58" t="s">
        <v>896</v>
      </c>
      <c r="AG1328" s="50" t="s">
        <v>500</v>
      </c>
      <c r="AH1328" s="50">
        <v>16.404581829504902</v>
      </c>
      <c r="AI1328" s="50">
        <v>9.8322963733795543</v>
      </c>
      <c r="AJ1328" s="50">
        <v>26.236878202884455</v>
      </c>
      <c r="AK1328" s="58">
        <v>17.662814165059491</v>
      </c>
      <c r="AL1328" s="26">
        <v>0.62524899885769947</v>
      </c>
      <c r="AM1328" s="56" t="s">
        <v>897</v>
      </c>
      <c r="AN1328" s="50" t="s">
        <v>898</v>
      </c>
      <c r="AO1328" s="50" t="s">
        <v>899</v>
      </c>
      <c r="AP1328" s="46" t="s">
        <v>900</v>
      </c>
      <c r="AQ1328" s="27" t="str">
        <f t="shared" si="55"/>
        <v>Record Complete</v>
      </c>
      <c r="AR1328" s="54" t="s">
        <v>901</v>
      </c>
      <c r="AS1328" s="5" t="str">
        <f t="shared" si="56"/>
        <v/>
      </c>
      <c r="AT1328" t="s">
        <v>17200</v>
      </c>
    </row>
    <row r="1329" spans="1:46" ht="15.75" thickBot="1" x14ac:dyDescent="0.3">
      <c r="A1329" s="47" t="s">
        <v>883</v>
      </c>
      <c r="B1329" s="49" t="s">
        <v>968</v>
      </c>
      <c r="C1329" s="49" t="s">
        <v>213</v>
      </c>
      <c r="D1329" s="49" t="s">
        <v>279</v>
      </c>
      <c r="E1329" s="51" t="str">
        <f ca="1">IF(ISERROR(INDIRECT(CONCATENATE("FIPs_codes!",ADDRESS((MATCH($D1329,INDIRECT($C1329),0)+MATCH($C1329,FIPs_codes!$G$1:$G$3296,0)-1),COLUMN(FIPs_codes!A1327))))),"",INDIRECT(CONCATENATE("FIPs_codes!",ADDRESS((MATCH($D1329,INDIRECT($C1329),0)+MATCH($C1329,FIPs_codes!$G$1:$G$3296,0)-1),COLUMN(FIPs_codes!A1327)))))</f>
        <v>40051</v>
      </c>
      <c r="F1329" s="51">
        <f ca="1">IF(ISERROR(INDIRECT(CONCATENATE("FIPs_codes!",ADDRESS((MATCH($D1329,INDIRECT($C1329),0)+MATCH($C1329,FIPs_codes!$G$1:$G$3296,0)-1),COLUMN(FIPs_codes!C1327))))),"",INDIRECT(CONCATENATE("FIPs_codes!",ADDRESS((MATCH($D1329,INDIRECT($C1329),0)+MATCH($C1329,FIPs_codes!$G$1:$G$3296,0)-1),COLUMN(FIPs_codes!C1327)))))</f>
        <v>6</v>
      </c>
      <c r="G1329" s="49" t="s">
        <v>888</v>
      </c>
      <c r="H1329" s="49" t="s">
        <v>217</v>
      </c>
      <c r="I1329" s="53" t="s">
        <v>86</v>
      </c>
      <c r="J1329" s="55" t="s">
        <v>268</v>
      </c>
      <c r="K1329" s="49" t="s">
        <v>78</v>
      </c>
      <c r="L1329" s="49" t="s">
        <v>1026</v>
      </c>
      <c r="M1329" s="49" t="s">
        <v>57</v>
      </c>
      <c r="N1329" s="57" t="s">
        <v>951</v>
      </c>
      <c r="O1329" s="57"/>
      <c r="P1329" s="57"/>
      <c r="Q1329" s="49" t="s">
        <v>952</v>
      </c>
      <c r="R1329" s="49" t="s">
        <v>60</v>
      </c>
      <c r="S1329" s="59" t="s">
        <v>60</v>
      </c>
      <c r="T1329" s="47" t="s">
        <v>892</v>
      </c>
      <c r="U1329" s="49" t="s">
        <v>134</v>
      </c>
      <c r="V1329" s="57" t="s">
        <v>893</v>
      </c>
      <c r="W1329" s="61" t="s">
        <v>134</v>
      </c>
      <c r="X1329" s="61" t="s">
        <v>714</v>
      </c>
      <c r="Y1329" s="61">
        <v>40078</v>
      </c>
      <c r="Z1329" s="49">
        <v>54</v>
      </c>
      <c r="AA1329" s="49">
        <v>487.28773396809896</v>
      </c>
      <c r="AB1329" s="49" t="s">
        <v>66</v>
      </c>
      <c r="AC1329" s="49" t="s">
        <v>895</v>
      </c>
      <c r="AD1329" s="49" t="s">
        <v>895</v>
      </c>
      <c r="AE1329" s="57">
        <v>59.999999999999943</v>
      </c>
      <c r="AF1329" s="57" t="s">
        <v>896</v>
      </c>
      <c r="AG1329" s="49" t="s">
        <v>500</v>
      </c>
      <c r="AH1329" s="49">
        <v>55.664986231203407</v>
      </c>
      <c r="AI1329" s="49">
        <v>323.43756770472908</v>
      </c>
      <c r="AJ1329" s="49">
        <v>379.10255393593246</v>
      </c>
      <c r="AK1329" s="57">
        <v>16.849300445173572</v>
      </c>
      <c r="AL1329" s="26">
        <v>0.14683358276876887</v>
      </c>
      <c r="AM1329" s="55" t="s">
        <v>897</v>
      </c>
      <c r="AN1329" s="49" t="s">
        <v>898</v>
      </c>
      <c r="AO1329" s="49" t="s">
        <v>899</v>
      </c>
      <c r="AP1329" s="63" t="s">
        <v>900</v>
      </c>
      <c r="AQ1329" s="27" t="str">
        <f t="shared" si="55"/>
        <v>Record Complete</v>
      </c>
      <c r="AR1329" s="53" t="s">
        <v>901</v>
      </c>
      <c r="AS1329" s="5" t="str">
        <f t="shared" si="56"/>
        <v/>
      </c>
      <c r="AT1329" t="s">
        <v>17200</v>
      </c>
    </row>
    <row r="1330" spans="1:46" ht="15.75" thickBot="1" x14ac:dyDescent="0.3">
      <c r="A1330" s="29" t="s">
        <v>883</v>
      </c>
      <c r="B1330" s="31" t="s">
        <v>1027</v>
      </c>
      <c r="C1330" s="31" t="s">
        <v>885</v>
      </c>
      <c r="D1330" s="31" t="s">
        <v>1028</v>
      </c>
      <c r="E1330" s="51" t="str">
        <f ca="1">IF(ISERROR(INDIRECT(CONCATENATE("FIPs_codes!",ADDRESS((MATCH($D1330,INDIRECT($C1330),0)+MATCH($C1330,FIPs_codes!$G$1:$G$3296,0)-1),COLUMN(FIPs_codes!A1328))))),"",INDIRECT(CONCATENATE("FIPs_codes!",ADDRESS((MATCH($D1330,INDIRECT($C1330),0)+MATCH($C1330,FIPs_codes!$G$1:$G$3296,0)-1),COLUMN(FIPs_codes!A1328)))))</f>
        <v>48175</v>
      </c>
      <c r="F1330" s="51">
        <f ca="1">IF(ISERROR(INDIRECT(CONCATENATE("FIPs_codes!",ADDRESS((MATCH($D1330,INDIRECT($C1330),0)+MATCH($C1330,FIPs_codes!$G$1:$G$3296,0)-1),COLUMN(FIPs_codes!C1328))))),"",INDIRECT(CONCATENATE("FIPs_codes!",ADDRESS((MATCH($D1330,INDIRECT($C1330),0)+MATCH($C1330,FIPs_codes!$G$1:$G$3296,0)-1),COLUMN(FIPs_codes!C1328)))))</f>
        <v>6</v>
      </c>
      <c r="G1330" s="31" t="s">
        <v>888</v>
      </c>
      <c r="H1330" s="31" t="s">
        <v>889</v>
      </c>
      <c r="I1330" s="35" t="s">
        <v>86</v>
      </c>
      <c r="J1330" s="37" t="s">
        <v>268</v>
      </c>
      <c r="K1330" s="31" t="s">
        <v>78</v>
      </c>
      <c r="L1330" s="31" t="s">
        <v>1025</v>
      </c>
      <c r="M1330" s="31" t="s">
        <v>57</v>
      </c>
      <c r="N1330" s="39" t="s">
        <v>911</v>
      </c>
      <c r="O1330" s="39"/>
      <c r="P1330" s="39"/>
      <c r="Q1330" s="31" t="s">
        <v>912</v>
      </c>
      <c r="R1330" s="31" t="s">
        <v>60</v>
      </c>
      <c r="S1330" s="41" t="s">
        <v>60</v>
      </c>
      <c r="T1330" s="29" t="s">
        <v>892</v>
      </c>
      <c r="U1330" s="31" t="s">
        <v>134</v>
      </c>
      <c r="V1330" s="39" t="s">
        <v>893</v>
      </c>
      <c r="W1330" s="43" t="s">
        <v>134</v>
      </c>
      <c r="X1330" s="43" t="s">
        <v>714</v>
      </c>
      <c r="Y1330" s="43">
        <v>40079</v>
      </c>
      <c r="Z1330" s="31">
        <v>64</v>
      </c>
      <c r="AA1330" s="31">
        <v>680.73136138916016</v>
      </c>
      <c r="AB1330" s="31" t="s">
        <v>66</v>
      </c>
      <c r="AC1330" s="31" t="s">
        <v>895</v>
      </c>
      <c r="AD1330" s="31" t="s">
        <v>895</v>
      </c>
      <c r="AE1330" s="39">
        <v>59.999999999999943</v>
      </c>
      <c r="AF1330" s="39" t="s">
        <v>896</v>
      </c>
      <c r="AG1330" s="31" t="s">
        <v>500</v>
      </c>
      <c r="AH1330" s="31">
        <v>0</v>
      </c>
      <c r="AI1330" s="31">
        <v>777.01895530459853</v>
      </c>
      <c r="AJ1330" s="31">
        <v>777.01895530459853</v>
      </c>
      <c r="AK1330" s="39">
        <v>0.13983134023939917</v>
      </c>
      <c r="AL1330" s="26">
        <v>0</v>
      </c>
      <c r="AM1330" s="37" t="s">
        <v>897</v>
      </c>
      <c r="AN1330" s="31" t="s">
        <v>898</v>
      </c>
      <c r="AO1330" s="31" t="s">
        <v>899</v>
      </c>
      <c r="AP1330" s="63" t="s">
        <v>900</v>
      </c>
      <c r="AQ1330" s="27" t="str">
        <f t="shared" si="55"/>
        <v>Record Complete</v>
      </c>
      <c r="AR1330" s="35" t="s">
        <v>901</v>
      </c>
      <c r="AS1330" s="5" t="str">
        <f t="shared" si="56"/>
        <v/>
      </c>
      <c r="AT1330" t="s">
        <v>17200</v>
      </c>
    </row>
    <row r="1331" spans="1:46" ht="15.75" thickBot="1" x14ac:dyDescent="0.3">
      <c r="A1331" s="47" t="s">
        <v>883</v>
      </c>
      <c r="B1331" s="49" t="s">
        <v>969</v>
      </c>
      <c r="C1331" s="49" t="s">
        <v>213</v>
      </c>
      <c r="D1331" s="49" t="s">
        <v>279</v>
      </c>
      <c r="E1331" s="51" t="str">
        <f ca="1">IF(ISERROR(INDIRECT(CONCATENATE("FIPs_codes!",ADDRESS((MATCH($D1331,INDIRECT($C1331),0)+MATCH($C1331,FIPs_codes!$G$1:$G$3296,0)-1),COLUMN(FIPs_codes!A1329))))),"",INDIRECT(CONCATENATE("FIPs_codes!",ADDRESS((MATCH($D1331,INDIRECT($C1331),0)+MATCH($C1331,FIPs_codes!$G$1:$G$3296,0)-1),COLUMN(FIPs_codes!A1329)))))</f>
        <v>40051</v>
      </c>
      <c r="F1331" s="51">
        <f ca="1">IF(ISERROR(INDIRECT(CONCATENATE("FIPs_codes!",ADDRESS((MATCH($D1331,INDIRECT($C1331),0)+MATCH($C1331,FIPs_codes!$G$1:$G$3296,0)-1),COLUMN(FIPs_codes!C1329))))),"",INDIRECT(CONCATENATE("FIPs_codes!",ADDRESS((MATCH($D1331,INDIRECT($C1331),0)+MATCH($C1331,FIPs_codes!$G$1:$G$3296,0)-1),COLUMN(FIPs_codes!C1329)))))</f>
        <v>6</v>
      </c>
      <c r="G1331" s="49" t="s">
        <v>888</v>
      </c>
      <c r="H1331" s="49" t="s">
        <v>217</v>
      </c>
      <c r="I1331" s="53" t="s">
        <v>86</v>
      </c>
      <c r="J1331" s="55" t="s">
        <v>268</v>
      </c>
      <c r="K1331" s="49" t="s">
        <v>78</v>
      </c>
      <c r="L1331" s="49" t="s">
        <v>890</v>
      </c>
      <c r="M1331" s="49" t="s">
        <v>57</v>
      </c>
      <c r="N1331" s="57" t="s">
        <v>891</v>
      </c>
      <c r="O1331" s="57"/>
      <c r="P1331" s="57"/>
      <c r="Q1331" s="49" t="s">
        <v>562</v>
      </c>
      <c r="R1331" s="49" t="s">
        <v>60</v>
      </c>
      <c r="S1331" s="59" t="s">
        <v>60</v>
      </c>
      <c r="T1331" s="47" t="s">
        <v>892</v>
      </c>
      <c r="U1331" s="49" t="s">
        <v>134</v>
      </c>
      <c r="V1331" s="57" t="s">
        <v>893</v>
      </c>
      <c r="W1331" s="61" t="s">
        <v>134</v>
      </c>
      <c r="X1331" s="61" t="s">
        <v>714</v>
      </c>
      <c r="Y1331" s="61">
        <v>40079</v>
      </c>
      <c r="Z1331" s="49">
        <v>5</v>
      </c>
      <c r="AA1331" s="49">
        <v>481.42478249289775</v>
      </c>
      <c r="AB1331" s="49" t="s">
        <v>894</v>
      </c>
      <c r="AC1331" s="49" t="s">
        <v>895</v>
      </c>
      <c r="AD1331" s="49" t="s">
        <v>895</v>
      </c>
      <c r="AE1331" s="57">
        <v>9.9999999999999645</v>
      </c>
      <c r="AF1331" s="57" t="s">
        <v>896</v>
      </c>
      <c r="AG1331" s="49" t="s">
        <v>500</v>
      </c>
      <c r="AH1331" s="49">
        <v>21.400377780157179</v>
      </c>
      <c r="AI1331" s="49">
        <v>69.752444995549709</v>
      </c>
      <c r="AJ1331" s="49">
        <v>91.152822775706881</v>
      </c>
      <c r="AK1331" s="57">
        <v>2.6043178315860445</v>
      </c>
      <c r="AL1331" s="26">
        <v>0.23477471271312716</v>
      </c>
      <c r="AM1331" s="55" t="s">
        <v>897</v>
      </c>
      <c r="AN1331" s="49" t="s">
        <v>898</v>
      </c>
      <c r="AO1331" s="49" t="s">
        <v>899</v>
      </c>
      <c r="AP1331" s="63" t="s">
        <v>900</v>
      </c>
      <c r="AQ1331" s="27" t="str">
        <f t="shared" si="55"/>
        <v>Record Complete</v>
      </c>
      <c r="AR1331" s="53" t="s">
        <v>901</v>
      </c>
      <c r="AS1331" s="5" t="str">
        <f t="shared" si="56"/>
        <v/>
      </c>
      <c r="AT1331" t="s">
        <v>17200</v>
      </c>
    </row>
    <row r="1332" spans="1:46" ht="15.75" thickBot="1" x14ac:dyDescent="0.3">
      <c r="A1332" s="48" t="s">
        <v>883</v>
      </c>
      <c r="B1332" s="50" t="s">
        <v>969</v>
      </c>
      <c r="C1332" s="50" t="s">
        <v>213</v>
      </c>
      <c r="D1332" s="50" t="s">
        <v>279</v>
      </c>
      <c r="E1332" s="51" t="str">
        <f ca="1">IF(ISERROR(INDIRECT(CONCATENATE("FIPs_codes!",ADDRESS((MATCH($D1332,INDIRECT($C1332),0)+MATCH($C1332,FIPs_codes!$G$1:$G$3296,0)-1),COLUMN(FIPs_codes!A1330))))),"",INDIRECT(CONCATENATE("FIPs_codes!",ADDRESS((MATCH($D1332,INDIRECT($C1332),0)+MATCH($C1332,FIPs_codes!$G$1:$G$3296,0)-1),COLUMN(FIPs_codes!A1330)))))</f>
        <v>40051</v>
      </c>
      <c r="F1332" s="51">
        <f ca="1">IF(ISERROR(INDIRECT(CONCATENATE("FIPs_codes!",ADDRESS((MATCH($D1332,INDIRECT($C1332),0)+MATCH($C1332,FIPs_codes!$G$1:$G$3296,0)-1),COLUMN(FIPs_codes!C1330))))),"",INDIRECT(CONCATENATE("FIPs_codes!",ADDRESS((MATCH($D1332,INDIRECT($C1332),0)+MATCH($C1332,FIPs_codes!$G$1:$G$3296,0)-1),COLUMN(FIPs_codes!C1330)))))</f>
        <v>6</v>
      </c>
      <c r="G1332" s="50" t="s">
        <v>888</v>
      </c>
      <c r="H1332" s="50" t="s">
        <v>217</v>
      </c>
      <c r="I1332" s="54" t="s">
        <v>86</v>
      </c>
      <c r="J1332" s="56" t="s">
        <v>268</v>
      </c>
      <c r="K1332" s="50" t="s">
        <v>78</v>
      </c>
      <c r="L1332" s="50" t="s">
        <v>1025</v>
      </c>
      <c r="M1332" s="50" t="s">
        <v>57</v>
      </c>
      <c r="N1332" s="58" t="s">
        <v>891</v>
      </c>
      <c r="O1332" s="58"/>
      <c r="P1332" s="58"/>
      <c r="Q1332" s="50" t="s">
        <v>562</v>
      </c>
      <c r="R1332" s="50" t="s">
        <v>60</v>
      </c>
      <c r="S1332" s="60" t="s">
        <v>60</v>
      </c>
      <c r="T1332" s="48" t="s">
        <v>892</v>
      </c>
      <c r="U1332" s="50" t="s">
        <v>134</v>
      </c>
      <c r="V1332" s="58" t="s">
        <v>893</v>
      </c>
      <c r="W1332" s="62" t="s">
        <v>134</v>
      </c>
      <c r="X1332" s="62" t="s">
        <v>714</v>
      </c>
      <c r="Y1332" s="62">
        <v>40079</v>
      </c>
      <c r="Z1332" s="50">
        <v>60</v>
      </c>
      <c r="AA1332" s="50">
        <v>884.28432006835942</v>
      </c>
      <c r="AB1332" s="50" t="s">
        <v>66</v>
      </c>
      <c r="AC1332" s="50" t="s">
        <v>895</v>
      </c>
      <c r="AD1332" s="50" t="s">
        <v>895</v>
      </c>
      <c r="AE1332" s="58">
        <v>59.999999999999943</v>
      </c>
      <c r="AF1332" s="58" t="s">
        <v>896</v>
      </c>
      <c r="AG1332" s="50" t="s">
        <v>500</v>
      </c>
      <c r="AH1332" s="50">
        <v>5.4705894776088266</v>
      </c>
      <c r="AI1332" s="50">
        <v>2349.6521885429092</v>
      </c>
      <c r="AJ1332" s="50">
        <v>2355.1227780205181</v>
      </c>
      <c r="AK1332" s="58">
        <v>0.52185316688818051</v>
      </c>
      <c r="AL1332" s="26">
        <v>2.3228468293304268E-3</v>
      </c>
      <c r="AM1332" s="56" t="s">
        <v>897</v>
      </c>
      <c r="AN1332" s="50" t="s">
        <v>898</v>
      </c>
      <c r="AO1332" s="50" t="s">
        <v>899</v>
      </c>
      <c r="AP1332" s="46" t="s">
        <v>900</v>
      </c>
      <c r="AQ1332" s="27" t="str">
        <f t="shared" si="55"/>
        <v>Record Complete</v>
      </c>
      <c r="AR1332" s="54" t="s">
        <v>901</v>
      </c>
      <c r="AS1332" s="5" t="str">
        <f t="shared" si="56"/>
        <v/>
      </c>
      <c r="AT1332" t="s">
        <v>17200</v>
      </c>
    </row>
    <row r="1333" spans="1:46" ht="15.75" thickBot="1" x14ac:dyDescent="0.3">
      <c r="A1333" s="47" t="s">
        <v>883</v>
      </c>
      <c r="B1333" s="49" t="s">
        <v>969</v>
      </c>
      <c r="C1333" s="49" t="s">
        <v>213</v>
      </c>
      <c r="D1333" s="49" t="s">
        <v>279</v>
      </c>
      <c r="E1333" s="51" t="str">
        <f ca="1">IF(ISERROR(INDIRECT(CONCATENATE("FIPs_codes!",ADDRESS((MATCH($D1333,INDIRECT($C1333),0)+MATCH($C1333,FIPs_codes!$G$1:$G$3296,0)-1),COLUMN(FIPs_codes!A1331))))),"",INDIRECT(CONCATENATE("FIPs_codes!",ADDRESS((MATCH($D1333,INDIRECT($C1333),0)+MATCH($C1333,FIPs_codes!$G$1:$G$3296,0)-1),COLUMN(FIPs_codes!A1331)))))</f>
        <v>40051</v>
      </c>
      <c r="F1333" s="51">
        <f ca="1">IF(ISERROR(INDIRECT(CONCATENATE("FIPs_codes!",ADDRESS((MATCH($D1333,INDIRECT($C1333),0)+MATCH($C1333,FIPs_codes!$G$1:$G$3296,0)-1),COLUMN(FIPs_codes!C1331))))),"",INDIRECT(CONCATENATE("FIPs_codes!",ADDRESS((MATCH($D1333,INDIRECT($C1333),0)+MATCH($C1333,FIPs_codes!$G$1:$G$3296,0)-1),COLUMN(FIPs_codes!C1331)))))</f>
        <v>6</v>
      </c>
      <c r="G1333" s="49" t="s">
        <v>888</v>
      </c>
      <c r="H1333" s="49" t="s">
        <v>217</v>
      </c>
      <c r="I1333" s="53" t="s">
        <v>86</v>
      </c>
      <c r="J1333" s="55" t="s">
        <v>268</v>
      </c>
      <c r="K1333" s="49" t="s">
        <v>78</v>
      </c>
      <c r="L1333" s="49" t="s">
        <v>1025</v>
      </c>
      <c r="M1333" s="49" t="s">
        <v>57</v>
      </c>
      <c r="N1333" s="57" t="s">
        <v>891</v>
      </c>
      <c r="O1333" s="57"/>
      <c r="P1333" s="57"/>
      <c r="Q1333" s="49" t="s">
        <v>562</v>
      </c>
      <c r="R1333" s="49" t="s">
        <v>60</v>
      </c>
      <c r="S1333" s="59" t="s">
        <v>60</v>
      </c>
      <c r="T1333" s="47" t="s">
        <v>892</v>
      </c>
      <c r="U1333" s="49" t="s">
        <v>134</v>
      </c>
      <c r="V1333" s="57" t="s">
        <v>893</v>
      </c>
      <c r="W1333" s="61" t="s">
        <v>134</v>
      </c>
      <c r="X1333" s="61" t="s">
        <v>714</v>
      </c>
      <c r="Y1333" s="61">
        <v>40079</v>
      </c>
      <c r="Z1333" s="49">
        <v>60</v>
      </c>
      <c r="AA1333" s="49">
        <v>899.73188365589488</v>
      </c>
      <c r="AB1333" s="49" t="s">
        <v>66</v>
      </c>
      <c r="AC1333" s="49" t="s">
        <v>895</v>
      </c>
      <c r="AD1333" s="49" t="s">
        <v>895</v>
      </c>
      <c r="AE1333" s="57">
        <v>10.000000000000044</v>
      </c>
      <c r="AF1333" s="57" t="s">
        <v>896</v>
      </c>
      <c r="AG1333" s="49" t="s">
        <v>500</v>
      </c>
      <c r="AH1333" s="49">
        <v>37.00308064207389</v>
      </c>
      <c r="AI1333" s="49">
        <v>3247.6416076962528</v>
      </c>
      <c r="AJ1333" s="49">
        <v>3284.6446883383269</v>
      </c>
      <c r="AK1333" s="57">
        <v>1.8408159814694842</v>
      </c>
      <c r="AL1333" s="150">
        <v>1.1265474397717405E-2</v>
      </c>
      <c r="AM1333" s="55" t="s">
        <v>897</v>
      </c>
      <c r="AN1333" s="49" t="s">
        <v>898</v>
      </c>
      <c r="AO1333" s="49" t="s">
        <v>899</v>
      </c>
      <c r="AP1333" s="63" t="s">
        <v>900</v>
      </c>
      <c r="AQ1333" s="27" t="str">
        <f t="shared" si="55"/>
        <v>Record Complete</v>
      </c>
      <c r="AR1333" s="53" t="s">
        <v>901</v>
      </c>
      <c r="AS1333" s="5" t="str">
        <f t="shared" si="56"/>
        <v/>
      </c>
      <c r="AT1333" t="s">
        <v>17200</v>
      </c>
    </row>
    <row r="1334" spans="1:46" ht="15.75" thickBot="1" x14ac:dyDescent="0.3">
      <c r="A1334" s="48" t="s">
        <v>883</v>
      </c>
      <c r="B1334" s="50" t="s">
        <v>970</v>
      </c>
      <c r="C1334" s="50" t="s">
        <v>213</v>
      </c>
      <c r="D1334" s="50" t="s">
        <v>279</v>
      </c>
      <c r="E1334" s="51" t="str">
        <f ca="1">IF(ISERROR(INDIRECT(CONCATENATE("FIPs_codes!",ADDRESS((MATCH($D1334,INDIRECT($C1334),0)+MATCH($C1334,FIPs_codes!$G$1:$G$3296,0)-1),COLUMN(FIPs_codes!A1332))))),"",INDIRECT(CONCATENATE("FIPs_codes!",ADDRESS((MATCH($D1334,INDIRECT($C1334),0)+MATCH($C1334,FIPs_codes!$G$1:$G$3296,0)-1),COLUMN(FIPs_codes!A1332)))))</f>
        <v>40051</v>
      </c>
      <c r="F1334" s="51">
        <f ca="1">IF(ISERROR(INDIRECT(CONCATENATE("FIPs_codes!",ADDRESS((MATCH($D1334,INDIRECT($C1334),0)+MATCH($C1334,FIPs_codes!$G$1:$G$3296,0)-1),COLUMN(FIPs_codes!C1332))))),"",INDIRECT(CONCATENATE("FIPs_codes!",ADDRESS((MATCH($D1334,INDIRECT($C1334),0)+MATCH($C1334,FIPs_codes!$G$1:$G$3296,0)-1),COLUMN(FIPs_codes!C1332)))))</f>
        <v>6</v>
      </c>
      <c r="G1334" s="50" t="s">
        <v>888</v>
      </c>
      <c r="H1334" s="50" t="s">
        <v>217</v>
      </c>
      <c r="I1334" s="54" t="s">
        <v>86</v>
      </c>
      <c r="J1334" s="56" t="s">
        <v>268</v>
      </c>
      <c r="K1334" s="50" t="s">
        <v>78</v>
      </c>
      <c r="L1334" s="50" t="s">
        <v>890</v>
      </c>
      <c r="M1334" s="50" t="s">
        <v>57</v>
      </c>
      <c r="N1334" s="58" t="s">
        <v>891</v>
      </c>
      <c r="O1334" s="58"/>
      <c r="P1334" s="58"/>
      <c r="Q1334" s="50" t="s">
        <v>562</v>
      </c>
      <c r="R1334" s="50" t="s">
        <v>60</v>
      </c>
      <c r="S1334" s="60" t="s">
        <v>60</v>
      </c>
      <c r="T1334" s="48" t="s">
        <v>892</v>
      </c>
      <c r="U1334" s="50" t="s">
        <v>134</v>
      </c>
      <c r="V1334" s="58" t="s">
        <v>893</v>
      </c>
      <c r="W1334" s="62" t="s">
        <v>134</v>
      </c>
      <c r="X1334" s="62" t="s">
        <v>714</v>
      </c>
      <c r="Y1334" s="62">
        <v>40079</v>
      </c>
      <c r="Z1334" s="50">
        <v>5</v>
      </c>
      <c r="AA1334" s="50">
        <v>387.10517467151988</v>
      </c>
      <c r="AB1334" s="50" t="s">
        <v>894</v>
      </c>
      <c r="AC1334" s="50" t="s">
        <v>895</v>
      </c>
      <c r="AD1334" s="50" t="s">
        <v>895</v>
      </c>
      <c r="AE1334" s="58">
        <v>9.9999999999999645</v>
      </c>
      <c r="AF1334" s="58" t="s">
        <v>896</v>
      </c>
      <c r="AG1334" s="50" t="s">
        <v>500</v>
      </c>
      <c r="AH1334" s="50">
        <v>6.6676898423178166</v>
      </c>
      <c r="AI1334" s="50">
        <v>31.545029897075928</v>
      </c>
      <c r="AJ1334" s="50">
        <v>38.212719739393748</v>
      </c>
      <c r="AK1334" s="58">
        <v>4.4658323835270659</v>
      </c>
      <c r="AL1334" s="26">
        <v>0.17448875368700989</v>
      </c>
      <c r="AM1334" s="56" t="s">
        <v>897</v>
      </c>
      <c r="AN1334" s="50" t="s">
        <v>898</v>
      </c>
      <c r="AO1334" s="50" t="s">
        <v>899</v>
      </c>
      <c r="AP1334" s="46" t="s">
        <v>900</v>
      </c>
      <c r="AQ1334" s="27" t="str">
        <f t="shared" si="55"/>
        <v>Record Complete</v>
      </c>
      <c r="AR1334" s="54" t="s">
        <v>901</v>
      </c>
      <c r="AS1334" s="5" t="str">
        <f t="shared" si="56"/>
        <v/>
      </c>
      <c r="AT1334" t="s">
        <v>17200</v>
      </c>
    </row>
    <row r="1335" spans="1:46" ht="15.75" thickBot="1" x14ac:dyDescent="0.3">
      <c r="A1335" s="30" t="s">
        <v>883</v>
      </c>
      <c r="B1335" s="32" t="s">
        <v>970</v>
      </c>
      <c r="C1335" s="32" t="s">
        <v>213</v>
      </c>
      <c r="D1335" s="32" t="s">
        <v>279</v>
      </c>
      <c r="E1335" s="51" t="str">
        <f ca="1">IF(ISERROR(INDIRECT(CONCATENATE("FIPs_codes!",ADDRESS((MATCH($D1335,INDIRECT($C1335),0)+MATCH($C1335,FIPs_codes!$G$1:$G$3296,0)-1),COLUMN(FIPs_codes!A1333))))),"",INDIRECT(CONCATENATE("FIPs_codes!",ADDRESS((MATCH($D1335,INDIRECT($C1335),0)+MATCH($C1335,FIPs_codes!$G$1:$G$3296,0)-1),COLUMN(FIPs_codes!A1333)))))</f>
        <v>40051</v>
      </c>
      <c r="F1335" s="51">
        <f ca="1">IF(ISERROR(INDIRECT(CONCATENATE("FIPs_codes!",ADDRESS((MATCH($D1335,INDIRECT($C1335),0)+MATCH($C1335,FIPs_codes!$G$1:$G$3296,0)-1),COLUMN(FIPs_codes!C1333))))),"",INDIRECT(CONCATENATE("FIPs_codes!",ADDRESS((MATCH($D1335,INDIRECT($C1335),0)+MATCH($C1335,FIPs_codes!$G$1:$G$3296,0)-1),COLUMN(FIPs_codes!C1333)))))</f>
        <v>6</v>
      </c>
      <c r="G1335" s="32" t="s">
        <v>888</v>
      </c>
      <c r="H1335" s="32" t="s">
        <v>217</v>
      </c>
      <c r="I1335" s="36" t="s">
        <v>86</v>
      </c>
      <c r="J1335" s="38" t="s">
        <v>268</v>
      </c>
      <c r="K1335" s="32" t="s">
        <v>78</v>
      </c>
      <c r="L1335" s="32" t="s">
        <v>1025</v>
      </c>
      <c r="M1335" s="32" t="s">
        <v>57</v>
      </c>
      <c r="N1335" s="40" t="s">
        <v>891</v>
      </c>
      <c r="O1335" s="40"/>
      <c r="P1335" s="40"/>
      <c r="Q1335" s="32" t="s">
        <v>562</v>
      </c>
      <c r="R1335" s="32" t="s">
        <v>60</v>
      </c>
      <c r="S1335" s="42" t="s">
        <v>60</v>
      </c>
      <c r="T1335" s="30" t="s">
        <v>892</v>
      </c>
      <c r="U1335" s="32" t="s">
        <v>134</v>
      </c>
      <c r="V1335" s="40" t="s">
        <v>893</v>
      </c>
      <c r="W1335" s="44" t="s">
        <v>134</v>
      </c>
      <c r="X1335" s="44" t="s">
        <v>714</v>
      </c>
      <c r="Y1335" s="44">
        <v>40079</v>
      </c>
      <c r="Z1335" s="32">
        <v>58</v>
      </c>
      <c r="AA1335" s="32">
        <v>732.44711710611978</v>
      </c>
      <c r="AB1335" s="32" t="s">
        <v>66</v>
      </c>
      <c r="AC1335" s="32" t="s">
        <v>895</v>
      </c>
      <c r="AD1335" s="32" t="s">
        <v>895</v>
      </c>
      <c r="AE1335" s="40">
        <v>59.999999999999943</v>
      </c>
      <c r="AF1335" s="40" t="s">
        <v>896</v>
      </c>
      <c r="AG1335" s="32" t="s">
        <v>500</v>
      </c>
      <c r="AH1335" s="32">
        <v>0.53159189747684266</v>
      </c>
      <c r="AI1335" s="32">
        <v>1987.9905077223943</v>
      </c>
      <c r="AJ1335" s="32">
        <v>1988.5220996198711</v>
      </c>
      <c r="AK1335" s="40">
        <v>0.38954672086211073</v>
      </c>
      <c r="AL1335" s="26">
        <v>2.6733014311405568E-4</v>
      </c>
      <c r="AM1335" s="38" t="s">
        <v>897</v>
      </c>
      <c r="AN1335" s="32" t="s">
        <v>898</v>
      </c>
      <c r="AO1335" s="32" t="s">
        <v>899</v>
      </c>
      <c r="AP1335" s="46" t="s">
        <v>900</v>
      </c>
      <c r="AQ1335" s="27" t="str">
        <f t="shared" si="55"/>
        <v>Record Complete</v>
      </c>
      <c r="AR1335" s="36" t="s">
        <v>901</v>
      </c>
      <c r="AS1335" s="5" t="str">
        <f t="shared" si="56"/>
        <v/>
      </c>
      <c r="AT1335" t="s">
        <v>17200</v>
      </c>
    </row>
    <row r="1336" spans="1:46" ht="15.75" thickBot="1" x14ac:dyDescent="0.3">
      <c r="A1336" s="29" t="s">
        <v>883</v>
      </c>
      <c r="B1336" s="31" t="s">
        <v>970</v>
      </c>
      <c r="C1336" s="31" t="s">
        <v>213</v>
      </c>
      <c r="D1336" s="31" t="s">
        <v>279</v>
      </c>
      <c r="E1336" s="51" t="str">
        <f ca="1">IF(ISERROR(INDIRECT(CONCATENATE("FIPs_codes!",ADDRESS((MATCH($D1336,INDIRECT($C1336),0)+MATCH($C1336,FIPs_codes!$G$1:$G$3296,0)-1),COLUMN(FIPs_codes!A1334))))),"",INDIRECT(CONCATENATE("FIPs_codes!",ADDRESS((MATCH($D1336,INDIRECT($C1336),0)+MATCH($C1336,FIPs_codes!$G$1:$G$3296,0)-1),COLUMN(FIPs_codes!A1334)))))</f>
        <v>40051</v>
      </c>
      <c r="F1336" s="51">
        <f ca="1">IF(ISERROR(INDIRECT(CONCATENATE("FIPs_codes!",ADDRESS((MATCH($D1336,INDIRECT($C1336),0)+MATCH($C1336,FIPs_codes!$G$1:$G$3296,0)-1),COLUMN(FIPs_codes!C1334))))),"",INDIRECT(CONCATENATE("FIPs_codes!",ADDRESS((MATCH($D1336,INDIRECT($C1336),0)+MATCH($C1336,FIPs_codes!$G$1:$G$3296,0)-1),COLUMN(FIPs_codes!C1334)))))</f>
        <v>6</v>
      </c>
      <c r="G1336" s="31" t="s">
        <v>888</v>
      </c>
      <c r="H1336" s="31" t="s">
        <v>217</v>
      </c>
      <c r="I1336" s="35" t="s">
        <v>86</v>
      </c>
      <c r="J1336" s="37" t="s">
        <v>268</v>
      </c>
      <c r="K1336" s="31" t="s">
        <v>78</v>
      </c>
      <c r="L1336" s="31" t="s">
        <v>1025</v>
      </c>
      <c r="M1336" s="31" t="s">
        <v>57</v>
      </c>
      <c r="N1336" s="39" t="s">
        <v>891</v>
      </c>
      <c r="O1336" s="39"/>
      <c r="P1336" s="39"/>
      <c r="Q1336" s="31" t="s">
        <v>562</v>
      </c>
      <c r="R1336" s="31" t="s">
        <v>60</v>
      </c>
      <c r="S1336" s="41" t="s">
        <v>60</v>
      </c>
      <c r="T1336" s="29" t="s">
        <v>892</v>
      </c>
      <c r="U1336" s="31" t="s">
        <v>134</v>
      </c>
      <c r="V1336" s="39" t="s">
        <v>893</v>
      </c>
      <c r="W1336" s="43" t="s">
        <v>134</v>
      </c>
      <c r="X1336" s="43" t="s">
        <v>714</v>
      </c>
      <c r="Y1336" s="43">
        <v>40079</v>
      </c>
      <c r="Z1336" s="31">
        <v>58</v>
      </c>
      <c r="AA1336" s="31">
        <v>725.852616743608</v>
      </c>
      <c r="AB1336" s="31" t="s">
        <v>66</v>
      </c>
      <c r="AC1336" s="31" t="s">
        <v>895</v>
      </c>
      <c r="AD1336" s="31" t="s">
        <v>895</v>
      </c>
      <c r="AE1336" s="39">
        <v>10.000000000000124</v>
      </c>
      <c r="AF1336" s="39" t="s">
        <v>896</v>
      </c>
      <c r="AG1336" s="31" t="s">
        <v>500</v>
      </c>
      <c r="AH1336" s="31">
        <v>60.664376901911922</v>
      </c>
      <c r="AI1336" s="31">
        <v>5609.5705876067013</v>
      </c>
      <c r="AJ1336" s="31">
        <v>5670.2349645086133</v>
      </c>
      <c r="AK1336" s="39">
        <v>2.4354060058286566</v>
      </c>
      <c r="AL1336" s="26">
        <v>1.0698741283496202E-2</v>
      </c>
      <c r="AM1336" s="37" t="s">
        <v>897</v>
      </c>
      <c r="AN1336" s="31" t="s">
        <v>898</v>
      </c>
      <c r="AO1336" s="31" t="s">
        <v>899</v>
      </c>
      <c r="AP1336" s="63" t="s">
        <v>900</v>
      </c>
      <c r="AQ1336" s="27" t="str">
        <f t="shared" si="55"/>
        <v>Record Complete</v>
      </c>
      <c r="AR1336" s="35" t="s">
        <v>901</v>
      </c>
      <c r="AS1336" s="5" t="str">
        <f t="shared" si="56"/>
        <v/>
      </c>
      <c r="AT1336" t="s">
        <v>17200</v>
      </c>
    </row>
    <row r="1337" spans="1:46" ht="15.75" thickBot="1" x14ac:dyDescent="0.3">
      <c r="A1337" s="47" t="s">
        <v>883</v>
      </c>
      <c r="B1337" s="49" t="s">
        <v>971</v>
      </c>
      <c r="C1337" s="49" t="s">
        <v>213</v>
      </c>
      <c r="D1337" s="49" t="s">
        <v>279</v>
      </c>
      <c r="E1337" s="51" t="str">
        <f ca="1">IF(ISERROR(INDIRECT(CONCATENATE("FIPs_codes!",ADDRESS((MATCH($D1337,INDIRECT($C1337),0)+MATCH($C1337,FIPs_codes!$G$1:$G$3296,0)-1),COLUMN(FIPs_codes!A1335))))),"",INDIRECT(CONCATENATE("FIPs_codes!",ADDRESS((MATCH($D1337,INDIRECT($C1337),0)+MATCH($C1337,FIPs_codes!$G$1:$G$3296,0)-1),COLUMN(FIPs_codes!A1335)))))</f>
        <v>40051</v>
      </c>
      <c r="F1337" s="51">
        <f ca="1">IF(ISERROR(INDIRECT(CONCATENATE("FIPs_codes!",ADDRESS((MATCH($D1337,INDIRECT($C1337),0)+MATCH($C1337,FIPs_codes!$G$1:$G$3296,0)-1),COLUMN(FIPs_codes!C1335))))),"",INDIRECT(CONCATENATE("FIPs_codes!",ADDRESS((MATCH($D1337,INDIRECT($C1337),0)+MATCH($C1337,FIPs_codes!$G$1:$G$3296,0)-1),COLUMN(FIPs_codes!C1335)))))</f>
        <v>6</v>
      </c>
      <c r="G1337" s="49" t="s">
        <v>888</v>
      </c>
      <c r="H1337" s="49" t="s">
        <v>217</v>
      </c>
      <c r="I1337" s="53" t="s">
        <v>86</v>
      </c>
      <c r="J1337" s="55" t="s">
        <v>268</v>
      </c>
      <c r="K1337" s="49" t="s">
        <v>78</v>
      </c>
      <c r="L1337" s="49" t="s">
        <v>890</v>
      </c>
      <c r="M1337" s="49" t="s">
        <v>57</v>
      </c>
      <c r="N1337" s="57" t="s">
        <v>891</v>
      </c>
      <c r="O1337" s="57"/>
      <c r="P1337" s="57"/>
      <c r="Q1337" s="49" t="s">
        <v>562</v>
      </c>
      <c r="R1337" s="49" t="s">
        <v>60</v>
      </c>
      <c r="S1337" s="59" t="s">
        <v>60</v>
      </c>
      <c r="T1337" s="47" t="s">
        <v>892</v>
      </c>
      <c r="U1337" s="49" t="s">
        <v>134</v>
      </c>
      <c r="V1337" s="57" t="s">
        <v>893</v>
      </c>
      <c r="W1337" s="61" t="s">
        <v>134</v>
      </c>
      <c r="X1337" s="61" t="s">
        <v>714</v>
      </c>
      <c r="Y1337" s="61">
        <v>40079</v>
      </c>
      <c r="Z1337" s="49">
        <v>5</v>
      </c>
      <c r="AA1337" s="49">
        <v>342.11583085493606</v>
      </c>
      <c r="AB1337" s="49" t="s">
        <v>894</v>
      </c>
      <c r="AC1337" s="49" t="s">
        <v>895</v>
      </c>
      <c r="AD1337" s="49" t="s">
        <v>895</v>
      </c>
      <c r="AE1337" s="57">
        <v>9.9999999999999645</v>
      </c>
      <c r="AF1337" s="57" t="s">
        <v>896</v>
      </c>
      <c r="AG1337" s="49" t="s">
        <v>500</v>
      </c>
      <c r="AH1337" s="49">
        <v>5.6798960108932572</v>
      </c>
      <c r="AI1337" s="49">
        <v>71.763584793552184</v>
      </c>
      <c r="AJ1337" s="49">
        <v>77.443480804445443</v>
      </c>
      <c r="AK1337" s="57">
        <v>0.40406857155170811</v>
      </c>
      <c r="AL1337" s="150">
        <v>7.3342467976558426E-2</v>
      </c>
      <c r="AM1337" s="55" t="s">
        <v>897</v>
      </c>
      <c r="AN1337" s="49" t="s">
        <v>898</v>
      </c>
      <c r="AO1337" s="49" t="s">
        <v>899</v>
      </c>
      <c r="AP1337" s="63" t="s">
        <v>900</v>
      </c>
      <c r="AQ1337" s="27" t="str">
        <f t="shared" si="55"/>
        <v>Record Complete</v>
      </c>
      <c r="AR1337" s="53" t="s">
        <v>901</v>
      </c>
      <c r="AS1337" s="5" t="str">
        <f t="shared" si="56"/>
        <v/>
      </c>
      <c r="AT1337" t="s">
        <v>17200</v>
      </c>
    </row>
    <row r="1338" spans="1:46" ht="15.75" thickBot="1" x14ac:dyDescent="0.3">
      <c r="A1338" s="48" t="s">
        <v>883</v>
      </c>
      <c r="B1338" s="50" t="s">
        <v>971</v>
      </c>
      <c r="C1338" s="50" t="s">
        <v>213</v>
      </c>
      <c r="D1338" s="50" t="s">
        <v>279</v>
      </c>
      <c r="E1338" s="51" t="str">
        <f ca="1">IF(ISERROR(INDIRECT(CONCATENATE("FIPs_codes!",ADDRESS((MATCH($D1338,INDIRECT($C1338),0)+MATCH($C1338,FIPs_codes!$G$1:$G$3296,0)-1),COLUMN(FIPs_codes!A1336))))),"",INDIRECT(CONCATENATE("FIPs_codes!",ADDRESS((MATCH($D1338,INDIRECT($C1338),0)+MATCH($C1338,FIPs_codes!$G$1:$G$3296,0)-1),COLUMN(FIPs_codes!A1336)))))</f>
        <v>40051</v>
      </c>
      <c r="F1338" s="51">
        <f ca="1">IF(ISERROR(INDIRECT(CONCATENATE("FIPs_codes!",ADDRESS((MATCH($D1338,INDIRECT($C1338),0)+MATCH($C1338,FIPs_codes!$G$1:$G$3296,0)-1),COLUMN(FIPs_codes!C1336))))),"",INDIRECT(CONCATENATE("FIPs_codes!",ADDRESS((MATCH($D1338,INDIRECT($C1338),0)+MATCH($C1338,FIPs_codes!$G$1:$G$3296,0)-1),COLUMN(FIPs_codes!C1336)))))</f>
        <v>6</v>
      </c>
      <c r="G1338" s="50" t="s">
        <v>888</v>
      </c>
      <c r="H1338" s="50" t="s">
        <v>217</v>
      </c>
      <c r="I1338" s="54" t="s">
        <v>86</v>
      </c>
      <c r="J1338" s="56" t="s">
        <v>268</v>
      </c>
      <c r="K1338" s="50" t="s">
        <v>78</v>
      </c>
      <c r="L1338" s="50" t="s">
        <v>1025</v>
      </c>
      <c r="M1338" s="50" t="s">
        <v>57</v>
      </c>
      <c r="N1338" s="58" t="s">
        <v>891</v>
      </c>
      <c r="O1338" s="58"/>
      <c r="P1338" s="58"/>
      <c r="Q1338" s="50" t="s">
        <v>562</v>
      </c>
      <c r="R1338" s="50" t="s">
        <v>60</v>
      </c>
      <c r="S1338" s="60" t="s">
        <v>60</v>
      </c>
      <c r="T1338" s="48" t="s">
        <v>892</v>
      </c>
      <c r="U1338" s="50" t="s">
        <v>134</v>
      </c>
      <c r="V1338" s="58" t="s">
        <v>893</v>
      </c>
      <c r="W1338" s="62" t="s">
        <v>134</v>
      </c>
      <c r="X1338" s="62" t="s">
        <v>714</v>
      </c>
      <c r="Y1338" s="62">
        <v>40079</v>
      </c>
      <c r="Z1338" s="50">
        <v>71</v>
      </c>
      <c r="AA1338" s="50">
        <v>534.16611022949223</v>
      </c>
      <c r="AB1338" s="50" t="s">
        <v>66</v>
      </c>
      <c r="AC1338" s="50" t="s">
        <v>895</v>
      </c>
      <c r="AD1338" s="50" t="s">
        <v>895</v>
      </c>
      <c r="AE1338" s="58">
        <v>60.000000000000107</v>
      </c>
      <c r="AF1338" s="58" t="s">
        <v>896</v>
      </c>
      <c r="AG1338" s="50" t="s">
        <v>500</v>
      </c>
      <c r="AH1338" s="50">
        <v>3.9145621030983033</v>
      </c>
      <c r="AI1338" s="50">
        <v>2115.9128488212014</v>
      </c>
      <c r="AJ1338" s="50">
        <v>2119.8274109242998</v>
      </c>
      <c r="AK1338" s="58">
        <v>0.47870452514323159</v>
      </c>
      <c r="AL1338" s="26">
        <v>1.8466418930734802E-3</v>
      </c>
      <c r="AM1338" s="56" t="s">
        <v>897</v>
      </c>
      <c r="AN1338" s="50" t="s">
        <v>898</v>
      </c>
      <c r="AO1338" s="50" t="s">
        <v>899</v>
      </c>
      <c r="AP1338" s="46" t="s">
        <v>900</v>
      </c>
      <c r="AQ1338" s="27" t="str">
        <f t="shared" si="55"/>
        <v>Record Complete</v>
      </c>
      <c r="AR1338" s="54" t="s">
        <v>901</v>
      </c>
      <c r="AS1338" s="5" t="str">
        <f t="shared" si="56"/>
        <v/>
      </c>
      <c r="AT1338" t="s">
        <v>17200</v>
      </c>
    </row>
    <row r="1339" spans="1:46" ht="15.75" thickBot="1" x14ac:dyDescent="0.3">
      <c r="A1339" s="47" t="s">
        <v>883</v>
      </c>
      <c r="B1339" s="49" t="s">
        <v>971</v>
      </c>
      <c r="C1339" s="49" t="s">
        <v>213</v>
      </c>
      <c r="D1339" s="49" t="s">
        <v>279</v>
      </c>
      <c r="E1339" s="51" t="str">
        <f ca="1">IF(ISERROR(INDIRECT(CONCATENATE("FIPs_codes!",ADDRESS((MATCH($D1339,INDIRECT($C1339),0)+MATCH($C1339,FIPs_codes!$G$1:$G$3296,0)-1),COLUMN(FIPs_codes!A1337))))),"",INDIRECT(CONCATENATE("FIPs_codes!",ADDRESS((MATCH($D1339,INDIRECT($C1339),0)+MATCH($C1339,FIPs_codes!$G$1:$G$3296,0)-1),COLUMN(FIPs_codes!A1337)))))</f>
        <v>40051</v>
      </c>
      <c r="F1339" s="51">
        <f ca="1">IF(ISERROR(INDIRECT(CONCATENATE("FIPs_codes!",ADDRESS((MATCH($D1339,INDIRECT($C1339),0)+MATCH($C1339,FIPs_codes!$G$1:$G$3296,0)-1),COLUMN(FIPs_codes!C1337))))),"",INDIRECT(CONCATENATE("FIPs_codes!",ADDRESS((MATCH($D1339,INDIRECT($C1339),0)+MATCH($C1339,FIPs_codes!$G$1:$G$3296,0)-1),COLUMN(FIPs_codes!C1337)))))</f>
        <v>6</v>
      </c>
      <c r="G1339" s="49" t="s">
        <v>888</v>
      </c>
      <c r="H1339" s="49" t="s">
        <v>217</v>
      </c>
      <c r="I1339" s="53" t="s">
        <v>86</v>
      </c>
      <c r="J1339" s="55" t="s">
        <v>268</v>
      </c>
      <c r="K1339" s="49" t="s">
        <v>78</v>
      </c>
      <c r="L1339" s="49" t="s">
        <v>1025</v>
      </c>
      <c r="M1339" s="49" t="s">
        <v>57</v>
      </c>
      <c r="N1339" s="57" t="s">
        <v>891</v>
      </c>
      <c r="O1339" s="57"/>
      <c r="P1339" s="57"/>
      <c r="Q1339" s="49" t="s">
        <v>562</v>
      </c>
      <c r="R1339" s="49" t="s">
        <v>60</v>
      </c>
      <c r="S1339" s="59" t="s">
        <v>60</v>
      </c>
      <c r="T1339" s="47" t="s">
        <v>892</v>
      </c>
      <c r="U1339" s="49" t="s">
        <v>134</v>
      </c>
      <c r="V1339" s="57" t="s">
        <v>893</v>
      </c>
      <c r="W1339" s="61" t="s">
        <v>134</v>
      </c>
      <c r="X1339" s="61" t="s">
        <v>714</v>
      </c>
      <c r="Y1339" s="61">
        <v>40079</v>
      </c>
      <c r="Z1339" s="49">
        <v>71</v>
      </c>
      <c r="AA1339" s="49">
        <v>563.17363947088063</v>
      </c>
      <c r="AB1339" s="49" t="s">
        <v>66</v>
      </c>
      <c r="AC1339" s="49" t="s">
        <v>895</v>
      </c>
      <c r="AD1339" s="49" t="s">
        <v>895</v>
      </c>
      <c r="AE1339" s="57">
        <v>10.000000000000124</v>
      </c>
      <c r="AF1339" s="57" t="s">
        <v>896</v>
      </c>
      <c r="AG1339" s="49" t="s">
        <v>500</v>
      </c>
      <c r="AH1339" s="49">
        <v>14.462631194978123</v>
      </c>
      <c r="AI1339" s="49">
        <v>3815.5686699112221</v>
      </c>
      <c r="AJ1339" s="49">
        <v>3830.0313011062003</v>
      </c>
      <c r="AK1339" s="57">
        <v>0.94221093024138924</v>
      </c>
      <c r="AL1339" s="26">
        <v>3.7761130544288202E-3</v>
      </c>
      <c r="AM1339" s="55" t="s">
        <v>897</v>
      </c>
      <c r="AN1339" s="49" t="s">
        <v>898</v>
      </c>
      <c r="AO1339" s="49" t="s">
        <v>899</v>
      </c>
      <c r="AP1339" s="63" t="s">
        <v>900</v>
      </c>
      <c r="AQ1339" s="27" t="str">
        <f t="shared" si="55"/>
        <v>Record Complete</v>
      </c>
      <c r="AR1339" s="53" t="s">
        <v>901</v>
      </c>
      <c r="AS1339" s="5" t="str">
        <f t="shared" si="56"/>
        <v/>
      </c>
      <c r="AT1339" t="s">
        <v>17200</v>
      </c>
    </row>
    <row r="1340" spans="1:46" ht="15.75" thickBot="1" x14ac:dyDescent="0.3">
      <c r="A1340" s="48" t="s">
        <v>883</v>
      </c>
      <c r="B1340" s="50" t="s">
        <v>972</v>
      </c>
      <c r="C1340" s="50" t="s">
        <v>213</v>
      </c>
      <c r="D1340" s="50" t="s">
        <v>775</v>
      </c>
      <c r="E1340" s="51" t="str">
        <f ca="1">IF(ISERROR(INDIRECT(CONCATENATE("FIPs_codes!",ADDRESS((MATCH($D1340,INDIRECT($C1340),0)+MATCH($C1340,FIPs_codes!$G$1:$G$3296,0)-1),COLUMN(FIPs_codes!A1338))))),"",INDIRECT(CONCATENATE("FIPs_codes!",ADDRESS((MATCH($D1340,INDIRECT($C1340),0)+MATCH($C1340,FIPs_codes!$G$1:$G$3296,0)-1),COLUMN(FIPs_codes!A1338)))))</f>
        <v>40075</v>
      </c>
      <c r="F1340" s="51">
        <f ca="1">IF(ISERROR(INDIRECT(CONCATENATE("FIPs_codes!",ADDRESS((MATCH($D1340,INDIRECT($C1340),0)+MATCH($C1340,FIPs_codes!$G$1:$G$3296,0)-1),COLUMN(FIPs_codes!C1338))))),"",INDIRECT(CONCATENATE("FIPs_codes!",ADDRESS((MATCH($D1340,INDIRECT($C1340),0)+MATCH($C1340,FIPs_codes!$G$1:$G$3296,0)-1),COLUMN(FIPs_codes!C1338)))))</f>
        <v>6</v>
      </c>
      <c r="G1340" s="50" t="s">
        <v>888</v>
      </c>
      <c r="H1340" s="50" t="s">
        <v>217</v>
      </c>
      <c r="I1340" s="54" t="s">
        <v>86</v>
      </c>
      <c r="J1340" s="56" t="s">
        <v>268</v>
      </c>
      <c r="K1340" s="50" t="s">
        <v>78</v>
      </c>
      <c r="L1340" s="50" t="s">
        <v>890</v>
      </c>
      <c r="M1340" s="50" t="s">
        <v>57</v>
      </c>
      <c r="N1340" s="58" t="s">
        <v>907</v>
      </c>
      <c r="O1340" s="58"/>
      <c r="P1340" s="58"/>
      <c r="Q1340" s="50" t="s">
        <v>908</v>
      </c>
      <c r="R1340" s="50" t="s">
        <v>60</v>
      </c>
      <c r="S1340" s="60" t="s">
        <v>60</v>
      </c>
      <c r="T1340" s="48" t="s">
        <v>892</v>
      </c>
      <c r="U1340" s="50" t="s">
        <v>134</v>
      </c>
      <c r="V1340" s="58" t="s">
        <v>893</v>
      </c>
      <c r="W1340" s="62" t="s">
        <v>134</v>
      </c>
      <c r="X1340" s="62" t="s">
        <v>714</v>
      </c>
      <c r="Y1340" s="62">
        <v>40080</v>
      </c>
      <c r="Z1340" s="50">
        <v>5</v>
      </c>
      <c r="AA1340" s="50">
        <v>475.82970913973719</v>
      </c>
      <c r="AB1340" s="50" t="s">
        <v>894</v>
      </c>
      <c r="AC1340" s="50" t="s">
        <v>895</v>
      </c>
      <c r="AD1340" s="50" t="s">
        <v>895</v>
      </c>
      <c r="AE1340" s="58">
        <v>9.9999999999999645</v>
      </c>
      <c r="AF1340" s="58" t="s">
        <v>896</v>
      </c>
      <c r="AG1340" s="50" t="s">
        <v>500</v>
      </c>
      <c r="AH1340" s="50">
        <v>20.25211135070515</v>
      </c>
      <c r="AI1340" s="50">
        <v>2329.8313478359037</v>
      </c>
      <c r="AJ1340" s="50">
        <v>2350.0834591866087</v>
      </c>
      <c r="AK1340" s="58">
        <v>2.0818896624405712</v>
      </c>
      <c r="AL1340" s="26">
        <v>8.6176136730542509E-3</v>
      </c>
      <c r="AM1340" s="56" t="s">
        <v>897</v>
      </c>
      <c r="AN1340" s="50" t="s">
        <v>898</v>
      </c>
      <c r="AO1340" s="50" t="s">
        <v>899</v>
      </c>
      <c r="AP1340" s="46" t="s">
        <v>900</v>
      </c>
      <c r="AQ1340" s="27" t="str">
        <f t="shared" si="55"/>
        <v>Record Complete</v>
      </c>
      <c r="AR1340" s="54" t="s">
        <v>901</v>
      </c>
      <c r="AS1340" s="5" t="str">
        <f t="shared" si="56"/>
        <v/>
      </c>
      <c r="AT1340" t="s">
        <v>17200</v>
      </c>
    </row>
    <row r="1341" spans="1:46" ht="15.75" thickBot="1" x14ac:dyDescent="0.3">
      <c r="A1341" s="30" t="s">
        <v>883</v>
      </c>
      <c r="B1341" s="32" t="s">
        <v>972</v>
      </c>
      <c r="C1341" s="32" t="s">
        <v>213</v>
      </c>
      <c r="D1341" s="32" t="s">
        <v>775</v>
      </c>
      <c r="E1341" s="51" t="str">
        <f ca="1">IF(ISERROR(INDIRECT(CONCATENATE("FIPs_codes!",ADDRESS((MATCH($D1341,INDIRECT($C1341),0)+MATCH($C1341,FIPs_codes!$G$1:$G$3296,0)-1),COLUMN(FIPs_codes!A1339))))),"",INDIRECT(CONCATENATE("FIPs_codes!",ADDRESS((MATCH($D1341,INDIRECT($C1341),0)+MATCH($C1341,FIPs_codes!$G$1:$G$3296,0)-1),COLUMN(FIPs_codes!A1339)))))</f>
        <v>40075</v>
      </c>
      <c r="F1341" s="51">
        <f ca="1">IF(ISERROR(INDIRECT(CONCATENATE("FIPs_codes!",ADDRESS((MATCH($D1341,INDIRECT($C1341),0)+MATCH($C1341,FIPs_codes!$G$1:$G$3296,0)-1),COLUMN(FIPs_codes!C1339))))),"",INDIRECT(CONCATENATE("FIPs_codes!",ADDRESS((MATCH($D1341,INDIRECT($C1341),0)+MATCH($C1341,FIPs_codes!$G$1:$G$3296,0)-1),COLUMN(FIPs_codes!C1339)))))</f>
        <v>6</v>
      </c>
      <c r="G1341" s="32" t="s">
        <v>888</v>
      </c>
      <c r="H1341" s="32" t="s">
        <v>217</v>
      </c>
      <c r="I1341" s="36" t="s">
        <v>86</v>
      </c>
      <c r="J1341" s="38" t="s">
        <v>268</v>
      </c>
      <c r="K1341" s="32" t="s">
        <v>78</v>
      </c>
      <c r="L1341" s="32" t="s">
        <v>1025</v>
      </c>
      <c r="M1341" s="32" t="s">
        <v>57</v>
      </c>
      <c r="N1341" s="40" t="s">
        <v>907</v>
      </c>
      <c r="O1341" s="40"/>
      <c r="P1341" s="40"/>
      <c r="Q1341" s="32" t="s">
        <v>908</v>
      </c>
      <c r="R1341" s="32" t="s">
        <v>60</v>
      </c>
      <c r="S1341" s="42" t="s">
        <v>60</v>
      </c>
      <c r="T1341" s="30" t="s">
        <v>892</v>
      </c>
      <c r="U1341" s="32" t="s">
        <v>134</v>
      </c>
      <c r="V1341" s="40" t="s">
        <v>893</v>
      </c>
      <c r="W1341" s="44" t="s">
        <v>134</v>
      </c>
      <c r="X1341" s="44" t="s">
        <v>714</v>
      </c>
      <c r="Y1341" s="44">
        <v>40080</v>
      </c>
      <c r="Z1341" s="32">
        <v>76</v>
      </c>
      <c r="AA1341" s="32">
        <v>807.40019632975259</v>
      </c>
      <c r="AB1341" s="32" t="s">
        <v>66</v>
      </c>
      <c r="AC1341" s="32" t="s">
        <v>895</v>
      </c>
      <c r="AD1341" s="32" t="s">
        <v>895</v>
      </c>
      <c r="AE1341" s="40">
        <v>59.999999999999943</v>
      </c>
      <c r="AF1341" s="40" t="s">
        <v>896</v>
      </c>
      <c r="AG1341" s="32" t="s">
        <v>500</v>
      </c>
      <c r="AH1341" s="32">
        <v>5.3632650287157295</v>
      </c>
      <c r="AI1341" s="32">
        <v>3481.5555420353671</v>
      </c>
      <c r="AJ1341" s="32">
        <v>3486.918807064083</v>
      </c>
      <c r="AK1341" s="40">
        <v>0.46397058608775499</v>
      </c>
      <c r="AL1341" s="26">
        <v>1.5381100981905263E-3</v>
      </c>
      <c r="AM1341" s="38" t="s">
        <v>897</v>
      </c>
      <c r="AN1341" s="32" t="s">
        <v>898</v>
      </c>
      <c r="AO1341" s="32" t="s">
        <v>899</v>
      </c>
      <c r="AP1341" s="46" t="s">
        <v>900</v>
      </c>
      <c r="AQ1341" s="27" t="str">
        <f t="shared" si="55"/>
        <v>Record Complete</v>
      </c>
      <c r="AR1341" s="36" t="s">
        <v>901</v>
      </c>
      <c r="AS1341" s="5" t="str">
        <f t="shared" si="56"/>
        <v/>
      </c>
      <c r="AT1341" t="s">
        <v>17200</v>
      </c>
    </row>
    <row r="1342" spans="1:46" ht="15.75" thickBot="1" x14ac:dyDescent="0.3">
      <c r="A1342" s="48" t="s">
        <v>883</v>
      </c>
      <c r="B1342" s="50" t="s">
        <v>973</v>
      </c>
      <c r="C1342" s="50" t="s">
        <v>213</v>
      </c>
      <c r="D1342" s="50" t="s">
        <v>616</v>
      </c>
      <c r="E1342" s="51" t="str">
        <f ca="1">IF(ISERROR(INDIRECT(CONCATENATE("FIPs_codes!",ADDRESS((MATCH($D1342,INDIRECT($C1342),0)+MATCH($C1342,FIPs_codes!$G$1:$G$3296,0)-1),COLUMN(FIPs_codes!A1340))))),"",INDIRECT(CONCATENATE("FIPs_codes!",ADDRESS((MATCH($D1342,INDIRECT($C1342),0)+MATCH($C1342,FIPs_codes!$G$1:$G$3296,0)-1),COLUMN(FIPs_codes!A1340)))))</f>
        <v>40039</v>
      </c>
      <c r="F1342" s="51">
        <f ca="1">IF(ISERROR(INDIRECT(CONCATENATE("FIPs_codes!",ADDRESS((MATCH($D1342,INDIRECT($C1342),0)+MATCH($C1342,FIPs_codes!$G$1:$G$3296,0)-1),COLUMN(FIPs_codes!C1340))))),"",INDIRECT(CONCATENATE("FIPs_codes!",ADDRESS((MATCH($D1342,INDIRECT($C1342),0)+MATCH($C1342,FIPs_codes!$G$1:$G$3296,0)-1),COLUMN(FIPs_codes!C1340)))))</f>
        <v>6</v>
      </c>
      <c r="G1342" s="50" t="s">
        <v>888</v>
      </c>
      <c r="H1342" s="50" t="s">
        <v>217</v>
      </c>
      <c r="I1342" s="54" t="s">
        <v>86</v>
      </c>
      <c r="J1342" s="56" t="s">
        <v>268</v>
      </c>
      <c r="K1342" s="50" t="s">
        <v>78</v>
      </c>
      <c r="L1342" s="50" t="s">
        <v>1025</v>
      </c>
      <c r="M1342" s="50" t="s">
        <v>57</v>
      </c>
      <c r="N1342" s="58" t="s">
        <v>932</v>
      </c>
      <c r="O1342" s="58"/>
      <c r="P1342" s="58"/>
      <c r="Q1342" s="50" t="s">
        <v>933</v>
      </c>
      <c r="R1342" s="50" t="s">
        <v>60</v>
      </c>
      <c r="S1342" s="60" t="s">
        <v>60</v>
      </c>
      <c r="T1342" s="48" t="s">
        <v>892</v>
      </c>
      <c r="U1342" s="50" t="s">
        <v>134</v>
      </c>
      <c r="V1342" s="58" t="s">
        <v>893</v>
      </c>
      <c r="W1342" s="62" t="s">
        <v>134</v>
      </c>
      <c r="X1342" s="62" t="s">
        <v>714</v>
      </c>
      <c r="Y1342" s="62">
        <v>40080</v>
      </c>
      <c r="Z1342" s="50">
        <v>69</v>
      </c>
      <c r="AA1342" s="50">
        <v>630.29839070638025</v>
      </c>
      <c r="AB1342" s="50" t="s">
        <v>66</v>
      </c>
      <c r="AC1342" s="50" t="s">
        <v>895</v>
      </c>
      <c r="AD1342" s="50" t="s">
        <v>895</v>
      </c>
      <c r="AE1342" s="58">
        <v>60.000000000000028</v>
      </c>
      <c r="AF1342" s="58" t="s">
        <v>896</v>
      </c>
      <c r="AG1342" s="50" t="s">
        <v>500</v>
      </c>
      <c r="AH1342" s="50">
        <v>3.2312217373587586</v>
      </c>
      <c r="AI1342" s="50">
        <v>2204.4957673379454</v>
      </c>
      <c r="AJ1342" s="50">
        <v>2207.7269890753041</v>
      </c>
      <c r="AK1342" s="58">
        <v>0.41143410298232891</v>
      </c>
      <c r="AL1342" s="26">
        <v>1.4635966101551987E-3</v>
      </c>
      <c r="AM1342" s="56" t="s">
        <v>897</v>
      </c>
      <c r="AN1342" s="50" t="s">
        <v>898</v>
      </c>
      <c r="AO1342" s="50" t="s">
        <v>899</v>
      </c>
      <c r="AP1342" s="46" t="s">
        <v>900</v>
      </c>
      <c r="AQ1342" s="27" t="str">
        <f t="shared" si="55"/>
        <v>Record Complete</v>
      </c>
      <c r="AR1342" s="54" t="s">
        <v>901</v>
      </c>
      <c r="AS1342" s="5" t="str">
        <f t="shared" si="56"/>
        <v/>
      </c>
      <c r="AT1342" t="s">
        <v>17200</v>
      </c>
    </row>
    <row r="1343" spans="1:46" ht="15.75" thickBot="1" x14ac:dyDescent="0.3">
      <c r="A1343" s="47" t="s">
        <v>883</v>
      </c>
      <c r="B1343" s="49" t="s">
        <v>973</v>
      </c>
      <c r="C1343" s="49" t="s">
        <v>213</v>
      </c>
      <c r="D1343" s="49" t="s">
        <v>616</v>
      </c>
      <c r="E1343" s="51" t="str">
        <f ca="1">IF(ISERROR(INDIRECT(CONCATENATE("FIPs_codes!",ADDRESS((MATCH($D1343,INDIRECT($C1343),0)+MATCH($C1343,FIPs_codes!$G$1:$G$3296,0)-1),COLUMN(FIPs_codes!A1341))))),"",INDIRECT(CONCATENATE("FIPs_codes!",ADDRESS((MATCH($D1343,INDIRECT($C1343),0)+MATCH($C1343,FIPs_codes!$G$1:$G$3296,0)-1),COLUMN(FIPs_codes!A1341)))))</f>
        <v>40039</v>
      </c>
      <c r="F1343" s="51">
        <f ca="1">IF(ISERROR(INDIRECT(CONCATENATE("FIPs_codes!",ADDRESS((MATCH($D1343,INDIRECT($C1343),0)+MATCH($C1343,FIPs_codes!$G$1:$G$3296,0)-1),COLUMN(FIPs_codes!C1341))))),"",INDIRECT(CONCATENATE("FIPs_codes!",ADDRESS((MATCH($D1343,INDIRECT($C1343),0)+MATCH($C1343,FIPs_codes!$G$1:$G$3296,0)-1),COLUMN(FIPs_codes!C1341)))))</f>
        <v>6</v>
      </c>
      <c r="G1343" s="49" t="s">
        <v>888</v>
      </c>
      <c r="H1343" s="49" t="s">
        <v>217</v>
      </c>
      <c r="I1343" s="53" t="s">
        <v>86</v>
      </c>
      <c r="J1343" s="55" t="s">
        <v>268</v>
      </c>
      <c r="K1343" s="49" t="s">
        <v>78</v>
      </c>
      <c r="L1343" s="49" t="s">
        <v>1025</v>
      </c>
      <c r="M1343" s="49" t="s">
        <v>57</v>
      </c>
      <c r="N1343" s="57" t="s">
        <v>932</v>
      </c>
      <c r="O1343" s="57"/>
      <c r="P1343" s="57"/>
      <c r="Q1343" s="49" t="s">
        <v>933</v>
      </c>
      <c r="R1343" s="49" t="s">
        <v>60</v>
      </c>
      <c r="S1343" s="59" t="s">
        <v>60</v>
      </c>
      <c r="T1343" s="47" t="s">
        <v>892</v>
      </c>
      <c r="U1343" s="49" t="s">
        <v>134</v>
      </c>
      <c r="V1343" s="57" t="s">
        <v>893</v>
      </c>
      <c r="W1343" s="61" t="s">
        <v>134</v>
      </c>
      <c r="X1343" s="61" t="s">
        <v>714</v>
      </c>
      <c r="Y1343" s="61">
        <v>40080</v>
      </c>
      <c r="Z1343" s="49">
        <v>46</v>
      </c>
      <c r="AA1343" s="49">
        <v>842.95075683593745</v>
      </c>
      <c r="AB1343" s="49" t="s">
        <v>66</v>
      </c>
      <c r="AC1343" s="49" t="s">
        <v>895</v>
      </c>
      <c r="AD1343" s="49" t="s">
        <v>895</v>
      </c>
      <c r="AE1343" s="57">
        <v>60.000000000000028</v>
      </c>
      <c r="AF1343" s="57" t="s">
        <v>896</v>
      </c>
      <c r="AG1343" s="49" t="s">
        <v>500</v>
      </c>
      <c r="AH1343" s="49">
        <v>3.4622523252179813</v>
      </c>
      <c r="AI1343" s="49">
        <v>2600.6816783910858</v>
      </c>
      <c r="AJ1343" s="49">
        <v>2604.1439307163037</v>
      </c>
      <c r="AK1343" s="57">
        <v>0.38813074517878454</v>
      </c>
      <c r="AL1343" s="150">
        <v>1.3295165003670299E-3</v>
      </c>
      <c r="AM1343" s="55" t="s">
        <v>897</v>
      </c>
      <c r="AN1343" s="49" t="s">
        <v>898</v>
      </c>
      <c r="AO1343" s="49" t="s">
        <v>899</v>
      </c>
      <c r="AP1343" s="63" t="s">
        <v>900</v>
      </c>
      <c r="AQ1343" s="27" t="str">
        <f t="shared" si="55"/>
        <v>Record Complete</v>
      </c>
      <c r="AR1343" s="53" t="s">
        <v>901</v>
      </c>
      <c r="AS1343" s="5" t="str">
        <f t="shared" si="56"/>
        <v/>
      </c>
      <c r="AT1343" t="s">
        <v>17200</v>
      </c>
    </row>
    <row r="1344" spans="1:46" ht="15.75" thickBot="1" x14ac:dyDescent="0.3">
      <c r="A1344" s="29" t="s">
        <v>883</v>
      </c>
      <c r="B1344" s="31" t="s">
        <v>973</v>
      </c>
      <c r="C1344" s="31" t="s">
        <v>213</v>
      </c>
      <c r="D1344" s="31" t="s">
        <v>616</v>
      </c>
      <c r="E1344" s="51" t="str">
        <f ca="1">IF(ISERROR(INDIRECT(CONCATENATE("FIPs_codes!",ADDRESS((MATCH($D1344,INDIRECT($C1344),0)+MATCH($C1344,FIPs_codes!$G$1:$G$3296,0)-1),COLUMN(FIPs_codes!A1342))))),"",INDIRECT(CONCATENATE("FIPs_codes!",ADDRESS((MATCH($D1344,INDIRECT($C1344),0)+MATCH($C1344,FIPs_codes!$G$1:$G$3296,0)-1),COLUMN(FIPs_codes!A1342)))))</f>
        <v>40039</v>
      </c>
      <c r="F1344" s="51">
        <f ca="1">IF(ISERROR(INDIRECT(CONCATENATE("FIPs_codes!",ADDRESS((MATCH($D1344,INDIRECT($C1344),0)+MATCH($C1344,FIPs_codes!$G$1:$G$3296,0)-1),COLUMN(FIPs_codes!C1342))))),"",INDIRECT(CONCATENATE("FIPs_codes!",ADDRESS((MATCH($D1344,INDIRECT($C1344),0)+MATCH($C1344,FIPs_codes!$G$1:$G$3296,0)-1),COLUMN(FIPs_codes!C1342)))))</f>
        <v>6</v>
      </c>
      <c r="G1344" s="31" t="s">
        <v>888</v>
      </c>
      <c r="H1344" s="31" t="s">
        <v>217</v>
      </c>
      <c r="I1344" s="35" t="s">
        <v>86</v>
      </c>
      <c r="J1344" s="37" t="s">
        <v>268</v>
      </c>
      <c r="K1344" s="31" t="s">
        <v>78</v>
      </c>
      <c r="L1344" s="31" t="s">
        <v>1025</v>
      </c>
      <c r="M1344" s="31" t="s">
        <v>57</v>
      </c>
      <c r="N1344" s="39" t="s">
        <v>932</v>
      </c>
      <c r="O1344" s="39"/>
      <c r="P1344" s="39"/>
      <c r="Q1344" s="31" t="s">
        <v>933</v>
      </c>
      <c r="R1344" s="31" t="s">
        <v>60</v>
      </c>
      <c r="S1344" s="41" t="s">
        <v>60</v>
      </c>
      <c r="T1344" s="29" t="s">
        <v>892</v>
      </c>
      <c r="U1344" s="31" t="s">
        <v>134</v>
      </c>
      <c r="V1344" s="39" t="s">
        <v>893</v>
      </c>
      <c r="W1344" s="43" t="s">
        <v>134</v>
      </c>
      <c r="X1344" s="43" t="s">
        <v>714</v>
      </c>
      <c r="Y1344" s="43">
        <v>40080</v>
      </c>
      <c r="Z1344" s="31">
        <v>92</v>
      </c>
      <c r="AA1344" s="31">
        <v>914.78250834147138</v>
      </c>
      <c r="AB1344" s="31" t="s">
        <v>66</v>
      </c>
      <c r="AC1344" s="31" t="s">
        <v>895</v>
      </c>
      <c r="AD1344" s="31" t="s">
        <v>895</v>
      </c>
      <c r="AE1344" s="39">
        <v>60.000000000000028</v>
      </c>
      <c r="AF1344" s="39" t="s">
        <v>896</v>
      </c>
      <c r="AG1344" s="31" t="s">
        <v>500</v>
      </c>
      <c r="AH1344" s="31">
        <v>5.4379783480957027</v>
      </c>
      <c r="AI1344" s="31">
        <v>3402.9657487133932</v>
      </c>
      <c r="AJ1344" s="31">
        <v>3408.403727061489</v>
      </c>
      <c r="AK1344" s="39">
        <v>0.46531085459973459</v>
      </c>
      <c r="AL1344" s="26">
        <v>1.5954619181173073E-3</v>
      </c>
      <c r="AM1344" s="37" t="s">
        <v>897</v>
      </c>
      <c r="AN1344" s="31" t="s">
        <v>898</v>
      </c>
      <c r="AO1344" s="31" t="s">
        <v>899</v>
      </c>
      <c r="AP1344" s="63" t="s">
        <v>900</v>
      </c>
      <c r="AQ1344" s="27" t="str">
        <f t="shared" si="55"/>
        <v>Record Complete</v>
      </c>
      <c r="AR1344" s="35" t="s">
        <v>901</v>
      </c>
      <c r="AS1344" s="5" t="str">
        <f t="shared" si="56"/>
        <v/>
      </c>
      <c r="AT1344" t="s">
        <v>17200</v>
      </c>
    </row>
    <row r="1345" spans="1:46" ht="15.75" thickBot="1" x14ac:dyDescent="0.3">
      <c r="A1345" s="30" t="s">
        <v>883</v>
      </c>
      <c r="B1345" s="32" t="s">
        <v>973</v>
      </c>
      <c r="C1345" s="32" t="s">
        <v>213</v>
      </c>
      <c r="D1345" s="32" t="s">
        <v>616</v>
      </c>
      <c r="E1345" s="51" t="str">
        <f ca="1">IF(ISERROR(INDIRECT(CONCATENATE("FIPs_codes!",ADDRESS((MATCH($D1345,INDIRECT($C1345),0)+MATCH($C1345,FIPs_codes!$G$1:$G$3296,0)-1),COLUMN(FIPs_codes!A1343))))),"",INDIRECT(CONCATENATE("FIPs_codes!",ADDRESS((MATCH($D1345,INDIRECT($C1345),0)+MATCH($C1345,FIPs_codes!$G$1:$G$3296,0)-1),COLUMN(FIPs_codes!A1343)))))</f>
        <v>40039</v>
      </c>
      <c r="F1345" s="51">
        <f ca="1">IF(ISERROR(INDIRECT(CONCATENATE("FIPs_codes!",ADDRESS((MATCH($D1345,INDIRECT($C1345),0)+MATCH($C1345,FIPs_codes!$G$1:$G$3296,0)-1),COLUMN(FIPs_codes!C1343))))),"",INDIRECT(CONCATENATE("FIPs_codes!",ADDRESS((MATCH($D1345,INDIRECT($C1345),0)+MATCH($C1345,FIPs_codes!$G$1:$G$3296,0)-1),COLUMN(FIPs_codes!C1343)))))</f>
        <v>6</v>
      </c>
      <c r="G1345" s="32" t="s">
        <v>888</v>
      </c>
      <c r="H1345" s="32" t="s">
        <v>217</v>
      </c>
      <c r="I1345" s="36" t="s">
        <v>86</v>
      </c>
      <c r="J1345" s="38" t="s">
        <v>268</v>
      </c>
      <c r="K1345" s="32" t="s">
        <v>78</v>
      </c>
      <c r="L1345" s="32" t="s">
        <v>1025</v>
      </c>
      <c r="M1345" s="32" t="s">
        <v>57</v>
      </c>
      <c r="N1345" s="40" t="s">
        <v>932</v>
      </c>
      <c r="O1345" s="40"/>
      <c r="P1345" s="40"/>
      <c r="Q1345" s="32" t="s">
        <v>933</v>
      </c>
      <c r="R1345" s="32" t="s">
        <v>60</v>
      </c>
      <c r="S1345" s="42" t="s">
        <v>60</v>
      </c>
      <c r="T1345" s="30" t="s">
        <v>892</v>
      </c>
      <c r="U1345" s="32" t="s">
        <v>134</v>
      </c>
      <c r="V1345" s="40" t="s">
        <v>893</v>
      </c>
      <c r="W1345" s="44" t="s">
        <v>134</v>
      </c>
      <c r="X1345" s="44" t="s">
        <v>714</v>
      </c>
      <c r="Y1345" s="44">
        <v>40080</v>
      </c>
      <c r="Z1345" s="32">
        <v>46</v>
      </c>
      <c r="AA1345" s="32">
        <v>842.48178378018463</v>
      </c>
      <c r="AB1345" s="32" t="s">
        <v>66</v>
      </c>
      <c r="AC1345" s="32" t="s">
        <v>895</v>
      </c>
      <c r="AD1345" s="32" t="s">
        <v>895</v>
      </c>
      <c r="AE1345" s="40">
        <v>10.000000000000124</v>
      </c>
      <c r="AF1345" s="40" t="s">
        <v>896</v>
      </c>
      <c r="AG1345" s="32" t="s">
        <v>500</v>
      </c>
      <c r="AH1345" s="32">
        <v>47.770449859609272</v>
      </c>
      <c r="AI1345" s="32">
        <v>3892.6167051579837</v>
      </c>
      <c r="AJ1345" s="32">
        <v>3940.3871550175932</v>
      </c>
      <c r="AK1345" s="40">
        <v>2.0062959294756673</v>
      </c>
      <c r="AL1345" s="26">
        <v>1.2123288392811743E-2</v>
      </c>
      <c r="AM1345" s="38" t="s">
        <v>897</v>
      </c>
      <c r="AN1345" s="32" t="s">
        <v>898</v>
      </c>
      <c r="AO1345" s="32" t="s">
        <v>899</v>
      </c>
      <c r="AP1345" s="46" t="s">
        <v>900</v>
      </c>
      <c r="AQ1345" s="27" t="str">
        <f t="shared" si="55"/>
        <v>Record Complete</v>
      </c>
      <c r="AR1345" s="36" t="s">
        <v>901</v>
      </c>
      <c r="AS1345" s="5" t="str">
        <f t="shared" si="56"/>
        <v/>
      </c>
      <c r="AT1345" t="s">
        <v>17200</v>
      </c>
    </row>
    <row r="1346" spans="1:46" ht="15.75" thickBot="1" x14ac:dyDescent="0.3">
      <c r="A1346" s="29" t="s">
        <v>883</v>
      </c>
      <c r="B1346" s="31" t="s">
        <v>973</v>
      </c>
      <c r="C1346" s="31" t="s">
        <v>213</v>
      </c>
      <c r="D1346" s="31" t="s">
        <v>616</v>
      </c>
      <c r="E1346" s="51" t="str">
        <f ca="1">IF(ISERROR(INDIRECT(CONCATENATE("FIPs_codes!",ADDRESS((MATCH($D1346,INDIRECT($C1346),0)+MATCH($C1346,FIPs_codes!$G$1:$G$3296,0)-1),COLUMN(FIPs_codes!A1344))))),"",INDIRECT(CONCATENATE("FIPs_codes!",ADDRESS((MATCH($D1346,INDIRECT($C1346),0)+MATCH($C1346,FIPs_codes!$G$1:$G$3296,0)-1),COLUMN(FIPs_codes!A1344)))))</f>
        <v>40039</v>
      </c>
      <c r="F1346" s="51">
        <f ca="1">IF(ISERROR(INDIRECT(CONCATENATE("FIPs_codes!",ADDRESS((MATCH($D1346,INDIRECT($C1346),0)+MATCH($C1346,FIPs_codes!$G$1:$G$3296,0)-1),COLUMN(FIPs_codes!C1344))))),"",INDIRECT(CONCATENATE("FIPs_codes!",ADDRESS((MATCH($D1346,INDIRECT($C1346),0)+MATCH($C1346,FIPs_codes!$G$1:$G$3296,0)-1),COLUMN(FIPs_codes!C1344)))))</f>
        <v>6</v>
      </c>
      <c r="G1346" s="31" t="s">
        <v>888</v>
      </c>
      <c r="H1346" s="31" t="s">
        <v>217</v>
      </c>
      <c r="I1346" s="35" t="s">
        <v>86</v>
      </c>
      <c r="J1346" s="37" t="s">
        <v>268</v>
      </c>
      <c r="K1346" s="31" t="s">
        <v>78</v>
      </c>
      <c r="L1346" s="31" t="s">
        <v>1025</v>
      </c>
      <c r="M1346" s="31" t="s">
        <v>57</v>
      </c>
      <c r="N1346" s="39" t="s">
        <v>932</v>
      </c>
      <c r="O1346" s="39"/>
      <c r="P1346" s="39"/>
      <c r="Q1346" s="31" t="s">
        <v>933</v>
      </c>
      <c r="R1346" s="31" t="s">
        <v>60</v>
      </c>
      <c r="S1346" s="41" t="s">
        <v>60</v>
      </c>
      <c r="T1346" s="29" t="s">
        <v>892</v>
      </c>
      <c r="U1346" s="31" t="s">
        <v>134</v>
      </c>
      <c r="V1346" s="39" t="s">
        <v>893</v>
      </c>
      <c r="W1346" s="43" t="s">
        <v>134</v>
      </c>
      <c r="X1346" s="43" t="s">
        <v>714</v>
      </c>
      <c r="Y1346" s="43">
        <v>40080</v>
      </c>
      <c r="Z1346" s="31">
        <v>46</v>
      </c>
      <c r="AA1346" s="31">
        <v>863.7230224609375</v>
      </c>
      <c r="AB1346" s="31" t="s">
        <v>66</v>
      </c>
      <c r="AC1346" s="31" t="s">
        <v>895</v>
      </c>
      <c r="AD1346" s="31" t="s">
        <v>895</v>
      </c>
      <c r="AE1346" s="39">
        <v>3.0000000000000693</v>
      </c>
      <c r="AF1346" s="39" t="s">
        <v>896</v>
      </c>
      <c r="AG1346" s="31" t="s">
        <v>500</v>
      </c>
      <c r="AH1346" s="31">
        <v>68.251657503632089</v>
      </c>
      <c r="AI1346" s="31">
        <v>4527.2761686509439</v>
      </c>
      <c r="AJ1346" s="31">
        <v>4595.5278261545764</v>
      </c>
      <c r="AK1346" s="39">
        <v>2.3623653835740206</v>
      </c>
      <c r="AL1346" s="26">
        <v>1.4851755899548841E-2</v>
      </c>
      <c r="AM1346" s="37" t="s">
        <v>897</v>
      </c>
      <c r="AN1346" s="31" t="s">
        <v>898</v>
      </c>
      <c r="AO1346" s="31" t="s">
        <v>899</v>
      </c>
      <c r="AP1346" s="63" t="s">
        <v>900</v>
      </c>
      <c r="AQ1346" s="27" t="str">
        <f t="shared" si="55"/>
        <v>Record Complete</v>
      </c>
      <c r="AR1346" s="35" t="s">
        <v>901</v>
      </c>
      <c r="AS1346" s="5" t="str">
        <f t="shared" si="56"/>
        <v/>
      </c>
      <c r="AT1346" t="s">
        <v>17200</v>
      </c>
    </row>
    <row r="1347" spans="1:46" ht="15.75" thickBot="1" x14ac:dyDescent="0.3">
      <c r="A1347" s="30" t="s">
        <v>883</v>
      </c>
      <c r="B1347" s="32" t="s">
        <v>973</v>
      </c>
      <c r="C1347" s="32" t="s">
        <v>213</v>
      </c>
      <c r="D1347" s="32" t="s">
        <v>616</v>
      </c>
      <c r="E1347" s="51" t="str">
        <f ca="1">IF(ISERROR(INDIRECT(CONCATENATE("FIPs_codes!",ADDRESS((MATCH($D1347,INDIRECT($C1347),0)+MATCH($C1347,FIPs_codes!$G$1:$G$3296,0)-1),COLUMN(FIPs_codes!A1345))))),"",INDIRECT(CONCATENATE("FIPs_codes!",ADDRESS((MATCH($D1347,INDIRECT($C1347),0)+MATCH($C1347,FIPs_codes!$G$1:$G$3296,0)-1),COLUMN(FIPs_codes!A1345)))))</f>
        <v>40039</v>
      </c>
      <c r="F1347" s="51">
        <f ca="1">IF(ISERROR(INDIRECT(CONCATENATE("FIPs_codes!",ADDRESS((MATCH($D1347,INDIRECT($C1347),0)+MATCH($C1347,FIPs_codes!$G$1:$G$3296,0)-1),COLUMN(FIPs_codes!C1345))))),"",INDIRECT(CONCATENATE("FIPs_codes!",ADDRESS((MATCH($D1347,INDIRECT($C1347),0)+MATCH($C1347,FIPs_codes!$G$1:$G$3296,0)-1),COLUMN(FIPs_codes!C1345)))))</f>
        <v>6</v>
      </c>
      <c r="G1347" s="32" t="s">
        <v>888</v>
      </c>
      <c r="H1347" s="32" t="s">
        <v>217</v>
      </c>
      <c r="I1347" s="36" t="s">
        <v>86</v>
      </c>
      <c r="J1347" s="38" t="s">
        <v>268</v>
      </c>
      <c r="K1347" s="32" t="s">
        <v>78</v>
      </c>
      <c r="L1347" s="32" t="s">
        <v>1025</v>
      </c>
      <c r="M1347" s="32" t="s">
        <v>57</v>
      </c>
      <c r="N1347" s="40" t="s">
        <v>932</v>
      </c>
      <c r="O1347" s="40"/>
      <c r="P1347" s="40"/>
      <c r="Q1347" s="32" t="s">
        <v>933</v>
      </c>
      <c r="R1347" s="32" t="s">
        <v>60</v>
      </c>
      <c r="S1347" s="42" t="s">
        <v>60</v>
      </c>
      <c r="T1347" s="30" t="s">
        <v>892</v>
      </c>
      <c r="U1347" s="32" t="s">
        <v>134</v>
      </c>
      <c r="V1347" s="40" t="s">
        <v>893</v>
      </c>
      <c r="W1347" s="44" t="s">
        <v>134</v>
      </c>
      <c r="X1347" s="44" t="s">
        <v>714</v>
      </c>
      <c r="Y1347" s="44">
        <v>40080</v>
      </c>
      <c r="Z1347" s="32">
        <v>92</v>
      </c>
      <c r="AA1347" s="32">
        <v>888.72592440518463</v>
      </c>
      <c r="AB1347" s="32" t="s">
        <v>66</v>
      </c>
      <c r="AC1347" s="32" t="s">
        <v>895</v>
      </c>
      <c r="AD1347" s="32" t="s">
        <v>895</v>
      </c>
      <c r="AE1347" s="40">
        <v>9.9999999999999645</v>
      </c>
      <c r="AF1347" s="40" t="s">
        <v>896</v>
      </c>
      <c r="AG1347" s="32" t="s">
        <v>500</v>
      </c>
      <c r="AH1347" s="32">
        <v>58.519553868119857</v>
      </c>
      <c r="AI1347" s="32">
        <v>4905.0161486255538</v>
      </c>
      <c r="AJ1347" s="32">
        <v>4963.5357024936739</v>
      </c>
      <c r="AK1347" s="40">
        <v>1.9951204521876815</v>
      </c>
      <c r="AL1347" s="150">
        <v>1.1789892805388648E-2</v>
      </c>
      <c r="AM1347" s="38" t="s">
        <v>897</v>
      </c>
      <c r="AN1347" s="32" t="s">
        <v>898</v>
      </c>
      <c r="AO1347" s="32" t="s">
        <v>899</v>
      </c>
      <c r="AP1347" s="46" t="s">
        <v>900</v>
      </c>
      <c r="AQ1347" s="27" t="str">
        <f t="shared" si="55"/>
        <v>Record Complete</v>
      </c>
      <c r="AR1347" s="36" t="s">
        <v>901</v>
      </c>
      <c r="AS1347" s="5" t="str">
        <f t="shared" si="56"/>
        <v/>
      </c>
      <c r="AT1347" t="s">
        <v>17200</v>
      </c>
    </row>
    <row r="1348" spans="1:46" ht="15.75" thickBot="1" x14ac:dyDescent="0.3">
      <c r="A1348" s="29" t="s">
        <v>883</v>
      </c>
      <c r="B1348" s="31" t="s">
        <v>973</v>
      </c>
      <c r="C1348" s="31" t="s">
        <v>213</v>
      </c>
      <c r="D1348" s="31" t="s">
        <v>616</v>
      </c>
      <c r="E1348" s="51" t="str">
        <f ca="1">IF(ISERROR(INDIRECT(CONCATENATE("FIPs_codes!",ADDRESS((MATCH($D1348,INDIRECT($C1348),0)+MATCH($C1348,FIPs_codes!$G$1:$G$3296,0)-1),COLUMN(FIPs_codes!A1346))))),"",INDIRECT(CONCATENATE("FIPs_codes!",ADDRESS((MATCH($D1348,INDIRECT($C1348),0)+MATCH($C1348,FIPs_codes!$G$1:$G$3296,0)-1),COLUMN(FIPs_codes!A1346)))))</f>
        <v>40039</v>
      </c>
      <c r="F1348" s="51">
        <f ca="1">IF(ISERROR(INDIRECT(CONCATENATE("FIPs_codes!",ADDRESS((MATCH($D1348,INDIRECT($C1348),0)+MATCH($C1348,FIPs_codes!$G$1:$G$3296,0)-1),COLUMN(FIPs_codes!C1346))))),"",INDIRECT(CONCATENATE("FIPs_codes!",ADDRESS((MATCH($D1348,INDIRECT($C1348),0)+MATCH($C1348,FIPs_codes!$G$1:$G$3296,0)-1),COLUMN(FIPs_codes!C1346)))))</f>
        <v>6</v>
      </c>
      <c r="G1348" s="31" t="s">
        <v>888</v>
      </c>
      <c r="H1348" s="31" t="s">
        <v>217</v>
      </c>
      <c r="I1348" s="35" t="s">
        <v>86</v>
      </c>
      <c r="J1348" s="37" t="s">
        <v>268</v>
      </c>
      <c r="K1348" s="31" t="s">
        <v>78</v>
      </c>
      <c r="L1348" s="31" t="s">
        <v>1025</v>
      </c>
      <c r="M1348" s="31" t="s">
        <v>57</v>
      </c>
      <c r="N1348" s="39" t="s">
        <v>932</v>
      </c>
      <c r="O1348" s="39"/>
      <c r="P1348" s="39"/>
      <c r="Q1348" s="31" t="s">
        <v>933</v>
      </c>
      <c r="R1348" s="31" t="s">
        <v>60</v>
      </c>
      <c r="S1348" s="41" t="s">
        <v>60</v>
      </c>
      <c r="T1348" s="29" t="s">
        <v>892</v>
      </c>
      <c r="U1348" s="31" t="s">
        <v>134</v>
      </c>
      <c r="V1348" s="39" t="s">
        <v>893</v>
      </c>
      <c r="W1348" s="43" t="s">
        <v>134</v>
      </c>
      <c r="X1348" s="43" t="s">
        <v>714</v>
      </c>
      <c r="Y1348" s="43">
        <v>40080</v>
      </c>
      <c r="Z1348" s="31">
        <v>69</v>
      </c>
      <c r="AA1348" s="31">
        <v>617.881025834517</v>
      </c>
      <c r="AB1348" s="31" t="s">
        <v>66</v>
      </c>
      <c r="AC1348" s="31" t="s">
        <v>895</v>
      </c>
      <c r="AD1348" s="31" t="s">
        <v>895</v>
      </c>
      <c r="AE1348" s="39">
        <v>9.9999999999999645</v>
      </c>
      <c r="AF1348" s="39" t="s">
        <v>896</v>
      </c>
      <c r="AG1348" s="31" t="s">
        <v>500</v>
      </c>
      <c r="AH1348" s="31">
        <v>56.385921326272978</v>
      </c>
      <c r="AI1348" s="31">
        <v>4965.8061446333486</v>
      </c>
      <c r="AJ1348" s="31">
        <v>5022.1920659596217</v>
      </c>
      <c r="AK1348" s="39">
        <v>1.8765027077519618</v>
      </c>
      <c r="AL1348" s="26">
        <v>1.1227352635208101E-2</v>
      </c>
      <c r="AM1348" s="37" t="s">
        <v>897</v>
      </c>
      <c r="AN1348" s="31" t="s">
        <v>898</v>
      </c>
      <c r="AO1348" s="31" t="s">
        <v>899</v>
      </c>
      <c r="AP1348" s="63" t="s">
        <v>900</v>
      </c>
      <c r="AQ1348" s="27" t="str">
        <f t="shared" ref="AQ1348:AQ1411" si="57">IF(OR(ISBLANK(B1348),ISBLANK(C1348),ISBLANK(D1348),ISBLANK(G1348),ISBLANK(H1348),NOT(OR(NOT(ISBLANK(J1348)),AND(NOT(ISBLANK(K1348)),NOT(ISBLANK(L1348))))),ISBLANK(M1348),ISBLANK(Q1348),ISBLANK(R1348),ISBLANK(U1348),ISBLANK(W1348),ISBLANK(X1348),ISBLANK(Y1348),ISBLANK(Z1348),ISBLANK(AA1348),ISBLANK(AB1348),ISBLANK(AC1348),ISBLANK(AD1348),ISBLANK(AM1348),ISBLANK(AN1348),AND(ISBLANK(AO1348),ISBLANK(AP1348))),"Record incomplete","Record Complete")</f>
        <v>Record Complete</v>
      </c>
      <c r="AR1348" s="35" t="s">
        <v>901</v>
      </c>
      <c r="AS1348" s="5" t="str">
        <f t="shared" ref="AS1348:AS1411" si="58">IF(AND(A1347=A1347,K1348=K1347,L1348=L1347,N1348=N1347,Y1348=Y1347,Z1348=Z1347,AJ1348=AJ1347,AI1348=AI1347),"DUP","")</f>
        <v/>
      </c>
      <c r="AT1348" t="s">
        <v>17200</v>
      </c>
    </row>
    <row r="1349" spans="1:46" ht="15.75" thickBot="1" x14ac:dyDescent="0.3">
      <c r="A1349" s="47" t="s">
        <v>883</v>
      </c>
      <c r="B1349" s="49" t="s">
        <v>973</v>
      </c>
      <c r="C1349" s="49" t="s">
        <v>213</v>
      </c>
      <c r="D1349" s="49" t="s">
        <v>616</v>
      </c>
      <c r="E1349" s="51" t="str">
        <f ca="1">IF(ISERROR(INDIRECT(CONCATENATE("FIPs_codes!",ADDRESS((MATCH($D1349,INDIRECT($C1349),0)+MATCH($C1349,FIPs_codes!$G$1:$G$3296,0)-1),COLUMN(FIPs_codes!A1347))))),"",INDIRECT(CONCATENATE("FIPs_codes!",ADDRESS((MATCH($D1349,INDIRECT($C1349),0)+MATCH($C1349,FIPs_codes!$G$1:$G$3296,0)-1),COLUMN(FIPs_codes!A1347)))))</f>
        <v>40039</v>
      </c>
      <c r="F1349" s="51">
        <f ca="1">IF(ISERROR(INDIRECT(CONCATENATE("FIPs_codes!",ADDRESS((MATCH($D1349,INDIRECT($C1349),0)+MATCH($C1349,FIPs_codes!$G$1:$G$3296,0)-1),COLUMN(FIPs_codes!C1347))))),"",INDIRECT(CONCATENATE("FIPs_codes!",ADDRESS((MATCH($D1349,INDIRECT($C1349),0)+MATCH($C1349,FIPs_codes!$G$1:$G$3296,0)-1),COLUMN(FIPs_codes!C1347)))))</f>
        <v>6</v>
      </c>
      <c r="G1349" s="49" t="s">
        <v>888</v>
      </c>
      <c r="H1349" s="49" t="s">
        <v>217</v>
      </c>
      <c r="I1349" s="53" t="s">
        <v>86</v>
      </c>
      <c r="J1349" s="55" t="s">
        <v>268</v>
      </c>
      <c r="K1349" s="49" t="s">
        <v>78</v>
      </c>
      <c r="L1349" s="49" t="s">
        <v>890</v>
      </c>
      <c r="M1349" s="49" t="s">
        <v>57</v>
      </c>
      <c r="N1349" s="57" t="s">
        <v>932</v>
      </c>
      <c r="O1349" s="57"/>
      <c r="P1349" s="57"/>
      <c r="Q1349" s="49" t="s">
        <v>933</v>
      </c>
      <c r="R1349" s="49" t="s">
        <v>60</v>
      </c>
      <c r="S1349" s="59" t="s">
        <v>60</v>
      </c>
      <c r="T1349" s="47" t="s">
        <v>892</v>
      </c>
      <c r="U1349" s="49" t="s">
        <v>134</v>
      </c>
      <c r="V1349" s="57" t="s">
        <v>893</v>
      </c>
      <c r="W1349" s="61" t="s">
        <v>134</v>
      </c>
      <c r="X1349" s="61" t="s">
        <v>714</v>
      </c>
      <c r="Y1349" s="61">
        <v>40081</v>
      </c>
      <c r="Z1349" s="49">
        <v>5</v>
      </c>
      <c r="AA1349" s="49">
        <v>378.452597878196</v>
      </c>
      <c r="AB1349" s="49" t="s">
        <v>894</v>
      </c>
      <c r="AC1349" s="49" t="s">
        <v>895</v>
      </c>
      <c r="AD1349" s="49" t="s">
        <v>895</v>
      </c>
      <c r="AE1349" s="57">
        <v>9.9999999999999645</v>
      </c>
      <c r="AF1349" s="57" t="s">
        <v>896</v>
      </c>
      <c r="AG1349" s="49" t="s">
        <v>500</v>
      </c>
      <c r="AH1349" s="49">
        <v>9.6383475926995104</v>
      </c>
      <c r="AI1349" s="49">
        <v>96.567094290892115</v>
      </c>
      <c r="AJ1349" s="49">
        <v>106.20544188359162</v>
      </c>
      <c r="AK1349" s="57">
        <v>0.81841580178359596</v>
      </c>
      <c r="AL1349" s="26">
        <v>9.0751918374048987E-2</v>
      </c>
      <c r="AM1349" s="55" t="s">
        <v>897</v>
      </c>
      <c r="AN1349" s="49" t="s">
        <v>898</v>
      </c>
      <c r="AO1349" s="49" t="s">
        <v>899</v>
      </c>
      <c r="AP1349" s="63" t="s">
        <v>900</v>
      </c>
      <c r="AQ1349" s="27" t="str">
        <f t="shared" si="57"/>
        <v>Record Complete</v>
      </c>
      <c r="AR1349" s="53" t="s">
        <v>901</v>
      </c>
      <c r="AS1349" s="5" t="str">
        <f t="shared" si="58"/>
        <v/>
      </c>
      <c r="AT1349" t="s">
        <v>17200</v>
      </c>
    </row>
    <row r="1350" spans="1:46" ht="15.75" thickBot="1" x14ac:dyDescent="0.3">
      <c r="A1350" s="48" t="s">
        <v>883</v>
      </c>
      <c r="B1350" s="50" t="s">
        <v>974</v>
      </c>
      <c r="C1350" s="50" t="s">
        <v>885</v>
      </c>
      <c r="D1350" s="50" t="s">
        <v>975</v>
      </c>
      <c r="E1350" s="51" t="str">
        <f ca="1">IF(ISERROR(INDIRECT(CONCATENATE("FIPs_codes!",ADDRESS((MATCH($D1350,INDIRECT($C1350),0)+MATCH($C1350,FIPs_codes!$G$1:$G$3296,0)-1),COLUMN(FIPs_codes!A1348))))),"",INDIRECT(CONCATENATE("FIPs_codes!",ADDRESS((MATCH($D1350,INDIRECT($C1350),0)+MATCH($C1350,FIPs_codes!$G$1:$G$3296,0)-1),COLUMN(FIPs_codes!A1348)))))</f>
        <v>48285</v>
      </c>
      <c r="F1350" s="51">
        <f ca="1">IF(ISERROR(INDIRECT(CONCATENATE("FIPs_codes!",ADDRESS((MATCH($D1350,INDIRECT($C1350),0)+MATCH($C1350,FIPs_codes!$G$1:$G$3296,0)-1),COLUMN(FIPs_codes!C1348))))),"",INDIRECT(CONCATENATE("FIPs_codes!",ADDRESS((MATCH($D1350,INDIRECT($C1350),0)+MATCH($C1350,FIPs_codes!$G$1:$G$3296,0)-1),COLUMN(FIPs_codes!C1348)))))</f>
        <v>6</v>
      </c>
      <c r="G1350" s="50" t="s">
        <v>888</v>
      </c>
      <c r="H1350" s="50" t="s">
        <v>889</v>
      </c>
      <c r="I1350" s="54" t="s">
        <v>86</v>
      </c>
      <c r="J1350" s="56" t="s">
        <v>268</v>
      </c>
      <c r="K1350" s="50" t="s">
        <v>78</v>
      </c>
      <c r="L1350" s="50" t="s">
        <v>1025</v>
      </c>
      <c r="M1350" s="50" t="s">
        <v>57</v>
      </c>
      <c r="N1350" s="58" t="s">
        <v>932</v>
      </c>
      <c r="O1350" s="58"/>
      <c r="P1350" s="58"/>
      <c r="Q1350" s="50" t="s">
        <v>933</v>
      </c>
      <c r="R1350" s="50" t="s">
        <v>60</v>
      </c>
      <c r="S1350" s="60" t="s">
        <v>60</v>
      </c>
      <c r="T1350" s="48" t="s">
        <v>892</v>
      </c>
      <c r="U1350" s="50" t="s">
        <v>134</v>
      </c>
      <c r="V1350" s="58" t="s">
        <v>893</v>
      </c>
      <c r="W1350" s="62" t="s">
        <v>134</v>
      </c>
      <c r="X1350" s="62" t="s">
        <v>714</v>
      </c>
      <c r="Y1350" s="62">
        <v>40081</v>
      </c>
      <c r="Z1350" s="50">
        <v>97</v>
      </c>
      <c r="AA1350" s="50">
        <v>913.32651265462243</v>
      </c>
      <c r="AB1350" s="50" t="s">
        <v>66</v>
      </c>
      <c r="AC1350" s="50" t="s">
        <v>895</v>
      </c>
      <c r="AD1350" s="50" t="s">
        <v>895</v>
      </c>
      <c r="AE1350" s="58">
        <v>60.000000000000107</v>
      </c>
      <c r="AF1350" s="58" t="s">
        <v>896</v>
      </c>
      <c r="AG1350" s="50" t="s">
        <v>500</v>
      </c>
      <c r="AH1350" s="50">
        <v>1.4109047670869435</v>
      </c>
      <c r="AI1350" s="50">
        <v>60.900506026914471</v>
      </c>
      <c r="AJ1350" s="50">
        <v>62.311410794001411</v>
      </c>
      <c r="AK1350" s="58">
        <v>0.59488553765171859</v>
      </c>
      <c r="AL1350" s="26">
        <v>2.2642799273977735E-2</v>
      </c>
      <c r="AM1350" s="56" t="s">
        <v>897</v>
      </c>
      <c r="AN1350" s="50" t="s">
        <v>898</v>
      </c>
      <c r="AO1350" s="50" t="s">
        <v>899</v>
      </c>
      <c r="AP1350" s="46" t="s">
        <v>900</v>
      </c>
      <c r="AQ1350" s="27" t="str">
        <f t="shared" si="57"/>
        <v>Record Complete</v>
      </c>
      <c r="AR1350" s="54" t="s">
        <v>901</v>
      </c>
      <c r="AS1350" s="5" t="str">
        <f t="shared" si="58"/>
        <v/>
      </c>
      <c r="AT1350" t="s">
        <v>17200</v>
      </c>
    </row>
    <row r="1351" spans="1:46" ht="15.75" thickBot="1" x14ac:dyDescent="0.3">
      <c r="A1351" s="30" t="s">
        <v>883</v>
      </c>
      <c r="B1351" s="32" t="s">
        <v>974</v>
      </c>
      <c r="C1351" s="32" t="s">
        <v>885</v>
      </c>
      <c r="D1351" s="32" t="s">
        <v>975</v>
      </c>
      <c r="E1351" s="51" t="str">
        <f ca="1">IF(ISERROR(INDIRECT(CONCATENATE("FIPs_codes!",ADDRESS((MATCH($D1351,INDIRECT($C1351),0)+MATCH($C1351,FIPs_codes!$G$1:$G$3296,0)-1),COLUMN(FIPs_codes!A1349))))),"",INDIRECT(CONCATENATE("FIPs_codes!",ADDRESS((MATCH($D1351,INDIRECT($C1351),0)+MATCH($C1351,FIPs_codes!$G$1:$G$3296,0)-1),COLUMN(FIPs_codes!A1349)))))</f>
        <v>48285</v>
      </c>
      <c r="F1351" s="51">
        <f ca="1">IF(ISERROR(INDIRECT(CONCATENATE("FIPs_codes!",ADDRESS((MATCH($D1351,INDIRECT($C1351),0)+MATCH($C1351,FIPs_codes!$G$1:$G$3296,0)-1),COLUMN(FIPs_codes!C1349))))),"",INDIRECT(CONCATENATE("FIPs_codes!",ADDRESS((MATCH($D1351,INDIRECT($C1351),0)+MATCH($C1351,FIPs_codes!$G$1:$G$3296,0)-1),COLUMN(FIPs_codes!C1349)))))</f>
        <v>6</v>
      </c>
      <c r="G1351" s="32" t="s">
        <v>888</v>
      </c>
      <c r="H1351" s="32" t="s">
        <v>889</v>
      </c>
      <c r="I1351" s="36" t="s">
        <v>86</v>
      </c>
      <c r="J1351" s="38" t="s">
        <v>268</v>
      </c>
      <c r="K1351" s="32" t="s">
        <v>78</v>
      </c>
      <c r="L1351" s="32" t="s">
        <v>890</v>
      </c>
      <c r="M1351" s="32" t="s">
        <v>57</v>
      </c>
      <c r="N1351" s="40" t="s">
        <v>932</v>
      </c>
      <c r="O1351" s="40"/>
      <c r="P1351" s="40"/>
      <c r="Q1351" s="32" t="s">
        <v>933</v>
      </c>
      <c r="R1351" s="32" t="s">
        <v>60</v>
      </c>
      <c r="S1351" s="42" t="s">
        <v>60</v>
      </c>
      <c r="T1351" s="30" t="s">
        <v>892</v>
      </c>
      <c r="U1351" s="32" t="s">
        <v>134</v>
      </c>
      <c r="V1351" s="40" t="s">
        <v>893</v>
      </c>
      <c r="W1351" s="44" t="s">
        <v>134</v>
      </c>
      <c r="X1351" s="44" t="s">
        <v>714</v>
      </c>
      <c r="Y1351" s="44">
        <v>40081</v>
      </c>
      <c r="Z1351" s="32">
        <v>5</v>
      </c>
      <c r="AA1351" s="32">
        <v>873.52875310724437</v>
      </c>
      <c r="AB1351" s="32" t="s">
        <v>894</v>
      </c>
      <c r="AC1351" s="32" t="s">
        <v>895</v>
      </c>
      <c r="AD1351" s="32" t="s">
        <v>895</v>
      </c>
      <c r="AE1351" s="40">
        <v>10.000000000000124</v>
      </c>
      <c r="AF1351" s="40" t="s">
        <v>896</v>
      </c>
      <c r="AG1351" s="32" t="s">
        <v>500</v>
      </c>
      <c r="AH1351" s="32">
        <v>54.272910610746663</v>
      </c>
      <c r="AI1351" s="32">
        <v>626.83647998037497</v>
      </c>
      <c r="AJ1351" s="32">
        <v>681.10939059112161</v>
      </c>
      <c r="AK1351" s="40">
        <v>6.6712964584537131</v>
      </c>
      <c r="AL1351" s="26">
        <v>7.9683104300829352E-2</v>
      </c>
      <c r="AM1351" s="38" t="s">
        <v>897</v>
      </c>
      <c r="AN1351" s="32" t="s">
        <v>898</v>
      </c>
      <c r="AO1351" s="32" t="s">
        <v>899</v>
      </c>
      <c r="AP1351" s="46" t="s">
        <v>900</v>
      </c>
      <c r="AQ1351" s="27" t="str">
        <f t="shared" si="57"/>
        <v>Record Complete</v>
      </c>
      <c r="AR1351" s="36" t="s">
        <v>901</v>
      </c>
      <c r="AS1351" s="5" t="str">
        <f t="shared" si="58"/>
        <v/>
      </c>
      <c r="AT1351" t="s">
        <v>17200</v>
      </c>
    </row>
    <row r="1352" spans="1:46" ht="15.75" thickBot="1" x14ac:dyDescent="0.3">
      <c r="A1352" s="29" t="s">
        <v>883</v>
      </c>
      <c r="B1352" s="31" t="s">
        <v>977</v>
      </c>
      <c r="C1352" s="31" t="s">
        <v>885</v>
      </c>
      <c r="D1352" s="31" t="s">
        <v>975</v>
      </c>
      <c r="E1352" s="51" t="str">
        <f ca="1">IF(ISERROR(INDIRECT(CONCATENATE("FIPs_codes!",ADDRESS((MATCH($D1352,INDIRECT($C1352),0)+MATCH($C1352,FIPs_codes!$G$1:$G$3296,0)-1),COLUMN(FIPs_codes!A1350))))),"",INDIRECT(CONCATENATE("FIPs_codes!",ADDRESS((MATCH($D1352,INDIRECT($C1352),0)+MATCH($C1352,FIPs_codes!$G$1:$G$3296,0)-1),COLUMN(FIPs_codes!A1350)))))</f>
        <v>48285</v>
      </c>
      <c r="F1352" s="51">
        <f ca="1">IF(ISERROR(INDIRECT(CONCATENATE("FIPs_codes!",ADDRESS((MATCH($D1352,INDIRECT($C1352),0)+MATCH($C1352,FIPs_codes!$G$1:$G$3296,0)-1),COLUMN(FIPs_codes!C1350))))),"",INDIRECT(CONCATENATE("FIPs_codes!",ADDRESS((MATCH($D1352,INDIRECT($C1352),0)+MATCH($C1352,FIPs_codes!$G$1:$G$3296,0)-1),COLUMN(FIPs_codes!C1350)))))</f>
        <v>6</v>
      </c>
      <c r="G1352" s="31" t="s">
        <v>888</v>
      </c>
      <c r="H1352" s="31" t="s">
        <v>889</v>
      </c>
      <c r="I1352" s="35" t="s">
        <v>86</v>
      </c>
      <c r="J1352" s="37" t="s">
        <v>268</v>
      </c>
      <c r="K1352" s="31" t="s">
        <v>78</v>
      </c>
      <c r="L1352" s="31" t="s">
        <v>903</v>
      </c>
      <c r="M1352" s="31" t="s">
        <v>57</v>
      </c>
      <c r="N1352" s="39" t="s">
        <v>937</v>
      </c>
      <c r="O1352" s="39"/>
      <c r="P1352" s="39"/>
      <c r="Q1352" s="31" t="s">
        <v>938</v>
      </c>
      <c r="R1352" s="31" t="s">
        <v>60</v>
      </c>
      <c r="S1352" s="41" t="s">
        <v>60</v>
      </c>
      <c r="T1352" s="29" t="s">
        <v>892</v>
      </c>
      <c r="U1352" s="31" t="s">
        <v>134</v>
      </c>
      <c r="V1352" s="39" t="s">
        <v>893</v>
      </c>
      <c r="W1352" s="43" t="s">
        <v>134</v>
      </c>
      <c r="X1352" s="43" t="s">
        <v>714</v>
      </c>
      <c r="Y1352" s="43">
        <v>40081</v>
      </c>
      <c r="Z1352" s="31">
        <v>5</v>
      </c>
      <c r="AA1352" s="31">
        <v>436.80190207741475</v>
      </c>
      <c r="AB1352" s="31" t="s">
        <v>894</v>
      </c>
      <c r="AC1352" s="31" t="s">
        <v>895</v>
      </c>
      <c r="AD1352" s="31" t="s">
        <v>895</v>
      </c>
      <c r="AE1352" s="39">
        <v>9.9999999999999645</v>
      </c>
      <c r="AF1352" s="39" t="s">
        <v>896</v>
      </c>
      <c r="AG1352" s="31" t="s">
        <v>500</v>
      </c>
      <c r="AH1352" s="31">
        <v>10.695828714914319</v>
      </c>
      <c r="AI1352" s="31">
        <v>7.3509698052068693</v>
      </c>
      <c r="AJ1352" s="31">
        <v>18.046798520121186</v>
      </c>
      <c r="AK1352" s="39">
        <v>17.734207944560229</v>
      </c>
      <c r="AL1352" s="26">
        <v>0.59267180840906819</v>
      </c>
      <c r="AM1352" s="37" t="s">
        <v>897</v>
      </c>
      <c r="AN1352" s="31" t="s">
        <v>898</v>
      </c>
      <c r="AO1352" s="31" t="s">
        <v>899</v>
      </c>
      <c r="AP1352" s="63" t="s">
        <v>900</v>
      </c>
      <c r="AQ1352" s="27" t="str">
        <f t="shared" si="57"/>
        <v>Record Complete</v>
      </c>
      <c r="AR1352" s="35" t="s">
        <v>901</v>
      </c>
      <c r="AS1352" s="5" t="str">
        <f t="shared" si="58"/>
        <v/>
      </c>
      <c r="AT1352" t="s">
        <v>17200</v>
      </c>
    </row>
    <row r="1353" spans="1:46" ht="15.75" thickBot="1" x14ac:dyDescent="0.3">
      <c r="A1353" s="47" t="s">
        <v>883</v>
      </c>
      <c r="B1353" s="49" t="s">
        <v>977</v>
      </c>
      <c r="C1353" s="49" t="s">
        <v>885</v>
      </c>
      <c r="D1353" s="49" t="s">
        <v>975</v>
      </c>
      <c r="E1353" s="51" t="str">
        <f ca="1">IF(ISERROR(INDIRECT(CONCATENATE("FIPs_codes!",ADDRESS((MATCH($D1353,INDIRECT($C1353),0)+MATCH($C1353,FIPs_codes!$G$1:$G$3296,0)-1),COLUMN(FIPs_codes!A1351))))),"",INDIRECT(CONCATENATE("FIPs_codes!",ADDRESS((MATCH($D1353,INDIRECT($C1353),0)+MATCH($C1353,FIPs_codes!$G$1:$G$3296,0)-1),COLUMN(FIPs_codes!A1351)))))</f>
        <v>48285</v>
      </c>
      <c r="F1353" s="51">
        <f ca="1">IF(ISERROR(INDIRECT(CONCATENATE("FIPs_codes!",ADDRESS((MATCH($D1353,INDIRECT($C1353),0)+MATCH($C1353,FIPs_codes!$G$1:$G$3296,0)-1),COLUMN(FIPs_codes!C1351))))),"",INDIRECT(CONCATENATE("FIPs_codes!",ADDRESS((MATCH($D1353,INDIRECT($C1353),0)+MATCH($C1353,FIPs_codes!$G$1:$G$3296,0)-1),COLUMN(FIPs_codes!C1351)))))</f>
        <v>6</v>
      </c>
      <c r="G1353" s="49" t="s">
        <v>888</v>
      </c>
      <c r="H1353" s="49" t="s">
        <v>889</v>
      </c>
      <c r="I1353" s="53" t="s">
        <v>86</v>
      </c>
      <c r="J1353" s="55" t="s">
        <v>268</v>
      </c>
      <c r="K1353" s="49" t="s">
        <v>78</v>
      </c>
      <c r="L1353" s="49" t="s">
        <v>1026</v>
      </c>
      <c r="M1353" s="49" t="s">
        <v>57</v>
      </c>
      <c r="N1353" s="57" t="s">
        <v>937</v>
      </c>
      <c r="O1353" s="57"/>
      <c r="P1353" s="57"/>
      <c r="Q1353" s="49" t="s">
        <v>938</v>
      </c>
      <c r="R1353" s="49" t="s">
        <v>60</v>
      </c>
      <c r="S1353" s="59" t="s">
        <v>60</v>
      </c>
      <c r="T1353" s="47" t="s">
        <v>892</v>
      </c>
      <c r="U1353" s="49" t="s">
        <v>134</v>
      </c>
      <c r="V1353" s="57" t="s">
        <v>893</v>
      </c>
      <c r="W1353" s="61" t="s">
        <v>134</v>
      </c>
      <c r="X1353" s="61" t="s">
        <v>714</v>
      </c>
      <c r="Y1353" s="61">
        <v>40081</v>
      </c>
      <c r="Z1353" s="49">
        <v>61</v>
      </c>
      <c r="AA1353" s="49">
        <v>436.80190207741475</v>
      </c>
      <c r="AB1353" s="49" t="s">
        <v>66</v>
      </c>
      <c r="AC1353" s="49" t="s">
        <v>895</v>
      </c>
      <c r="AD1353" s="49" t="s">
        <v>895</v>
      </c>
      <c r="AE1353" s="57">
        <v>9.9999999999999645</v>
      </c>
      <c r="AF1353" s="57" t="s">
        <v>896</v>
      </c>
      <c r="AG1353" s="49" t="s">
        <v>500</v>
      </c>
      <c r="AH1353" s="49">
        <v>10.695828714914319</v>
      </c>
      <c r="AI1353" s="49">
        <v>7.3509698052068693</v>
      </c>
      <c r="AJ1353" s="49">
        <v>18.046798520121186</v>
      </c>
      <c r="AK1353" s="57">
        <v>17.734207944560229</v>
      </c>
      <c r="AL1353" s="150">
        <v>0.59267180840906819</v>
      </c>
      <c r="AM1353" s="55" t="s">
        <v>897</v>
      </c>
      <c r="AN1353" s="49" t="s">
        <v>898</v>
      </c>
      <c r="AO1353" s="49" t="s">
        <v>899</v>
      </c>
      <c r="AP1353" s="63" t="s">
        <v>900</v>
      </c>
      <c r="AQ1353" s="27" t="str">
        <f t="shared" si="57"/>
        <v>Record Complete</v>
      </c>
      <c r="AR1353" s="53" t="s">
        <v>901</v>
      </c>
      <c r="AS1353" s="5" t="str">
        <f t="shared" si="58"/>
        <v/>
      </c>
      <c r="AT1353" t="s">
        <v>17200</v>
      </c>
    </row>
    <row r="1354" spans="1:46" ht="15.75" thickBot="1" x14ac:dyDescent="0.3">
      <c r="A1354" s="48" t="s">
        <v>883</v>
      </c>
      <c r="B1354" s="50" t="s">
        <v>977</v>
      </c>
      <c r="C1354" s="50" t="s">
        <v>885</v>
      </c>
      <c r="D1354" s="50" t="s">
        <v>975</v>
      </c>
      <c r="E1354" s="51" t="str">
        <f ca="1">IF(ISERROR(INDIRECT(CONCATENATE("FIPs_codes!",ADDRESS((MATCH($D1354,INDIRECT($C1354),0)+MATCH($C1354,FIPs_codes!$G$1:$G$3296,0)-1),COLUMN(FIPs_codes!A1352))))),"",INDIRECT(CONCATENATE("FIPs_codes!",ADDRESS((MATCH($D1354,INDIRECT($C1354),0)+MATCH($C1354,FIPs_codes!$G$1:$G$3296,0)-1),COLUMN(FIPs_codes!A1352)))))</f>
        <v>48285</v>
      </c>
      <c r="F1354" s="51">
        <f ca="1">IF(ISERROR(INDIRECT(CONCATENATE("FIPs_codes!",ADDRESS((MATCH($D1354,INDIRECT($C1354),0)+MATCH($C1354,FIPs_codes!$G$1:$G$3296,0)-1),COLUMN(FIPs_codes!C1352))))),"",INDIRECT(CONCATENATE("FIPs_codes!",ADDRESS((MATCH($D1354,INDIRECT($C1354),0)+MATCH($C1354,FIPs_codes!$G$1:$G$3296,0)-1),COLUMN(FIPs_codes!C1352)))))</f>
        <v>6</v>
      </c>
      <c r="G1354" s="50" t="s">
        <v>888</v>
      </c>
      <c r="H1354" s="50" t="s">
        <v>889</v>
      </c>
      <c r="I1354" s="54" t="s">
        <v>86</v>
      </c>
      <c r="J1354" s="56" t="s">
        <v>268</v>
      </c>
      <c r="K1354" s="50" t="s">
        <v>78</v>
      </c>
      <c r="L1354" s="50" t="s">
        <v>1026</v>
      </c>
      <c r="M1354" s="50" t="s">
        <v>57</v>
      </c>
      <c r="N1354" s="58" t="s">
        <v>937</v>
      </c>
      <c r="O1354" s="58"/>
      <c r="P1354" s="58"/>
      <c r="Q1354" s="50" t="s">
        <v>938</v>
      </c>
      <c r="R1354" s="50" t="s">
        <v>60</v>
      </c>
      <c r="S1354" s="60" t="s">
        <v>60</v>
      </c>
      <c r="T1354" s="48" t="s">
        <v>892</v>
      </c>
      <c r="U1354" s="50" t="s">
        <v>134</v>
      </c>
      <c r="V1354" s="58" t="s">
        <v>893</v>
      </c>
      <c r="W1354" s="62" t="s">
        <v>134</v>
      </c>
      <c r="X1354" s="62" t="s">
        <v>714</v>
      </c>
      <c r="Y1354" s="62">
        <v>40081</v>
      </c>
      <c r="Z1354" s="50">
        <v>61</v>
      </c>
      <c r="AA1354" s="50">
        <v>432.77900288899741</v>
      </c>
      <c r="AB1354" s="50" t="s">
        <v>66</v>
      </c>
      <c r="AC1354" s="50" t="s">
        <v>895</v>
      </c>
      <c r="AD1354" s="50" t="s">
        <v>895</v>
      </c>
      <c r="AE1354" s="58">
        <v>59.999999999999943</v>
      </c>
      <c r="AF1354" s="58" t="s">
        <v>896</v>
      </c>
      <c r="AG1354" s="50" t="s">
        <v>500</v>
      </c>
      <c r="AH1354" s="50">
        <v>11.108177363071764</v>
      </c>
      <c r="AI1354" s="50">
        <v>14.033492529813211</v>
      </c>
      <c r="AJ1354" s="50">
        <v>25.141669892884977</v>
      </c>
      <c r="AK1354" s="58">
        <v>17.248889585982919</v>
      </c>
      <c r="AL1354" s="26">
        <v>0.44182337173297098</v>
      </c>
      <c r="AM1354" s="56" t="s">
        <v>897</v>
      </c>
      <c r="AN1354" s="50" t="s">
        <v>898</v>
      </c>
      <c r="AO1354" s="50" t="s">
        <v>899</v>
      </c>
      <c r="AP1354" s="46" t="s">
        <v>900</v>
      </c>
      <c r="AQ1354" s="27" t="str">
        <f t="shared" si="57"/>
        <v>Record Complete</v>
      </c>
      <c r="AR1354" s="54" t="s">
        <v>901</v>
      </c>
      <c r="AS1354" s="5" t="str">
        <f t="shared" si="58"/>
        <v/>
      </c>
      <c r="AT1354" t="s">
        <v>17200</v>
      </c>
    </row>
    <row r="1355" spans="1:46" ht="15.75" thickBot="1" x14ac:dyDescent="0.3">
      <c r="A1355" s="47" t="s">
        <v>883</v>
      </c>
      <c r="B1355" s="49" t="s">
        <v>977</v>
      </c>
      <c r="C1355" s="49" t="s">
        <v>885</v>
      </c>
      <c r="D1355" s="49" t="s">
        <v>975</v>
      </c>
      <c r="E1355" s="51" t="str">
        <f ca="1">IF(ISERROR(INDIRECT(CONCATENATE("FIPs_codes!",ADDRESS((MATCH($D1355,INDIRECT($C1355),0)+MATCH($C1355,FIPs_codes!$G$1:$G$3296,0)-1),COLUMN(FIPs_codes!A1353))))),"",INDIRECT(CONCATENATE("FIPs_codes!",ADDRESS((MATCH($D1355,INDIRECT($C1355),0)+MATCH($C1355,FIPs_codes!$G$1:$G$3296,0)-1),COLUMN(FIPs_codes!A1353)))))</f>
        <v>48285</v>
      </c>
      <c r="F1355" s="51">
        <f ca="1">IF(ISERROR(INDIRECT(CONCATENATE("FIPs_codes!",ADDRESS((MATCH($D1355,INDIRECT($C1355),0)+MATCH($C1355,FIPs_codes!$G$1:$G$3296,0)-1),COLUMN(FIPs_codes!C1353))))),"",INDIRECT(CONCATENATE("FIPs_codes!",ADDRESS((MATCH($D1355,INDIRECT($C1355),0)+MATCH($C1355,FIPs_codes!$G$1:$G$3296,0)-1),COLUMN(FIPs_codes!C1353)))))</f>
        <v>6</v>
      </c>
      <c r="G1355" s="49" t="s">
        <v>888</v>
      </c>
      <c r="H1355" s="49" t="s">
        <v>889</v>
      </c>
      <c r="I1355" s="53" t="s">
        <v>86</v>
      </c>
      <c r="J1355" s="55" t="s">
        <v>268</v>
      </c>
      <c r="K1355" s="49" t="s">
        <v>78</v>
      </c>
      <c r="L1355" s="49" t="s">
        <v>1026</v>
      </c>
      <c r="M1355" s="49" t="s">
        <v>57</v>
      </c>
      <c r="N1355" s="57" t="s">
        <v>937</v>
      </c>
      <c r="O1355" s="57"/>
      <c r="P1355" s="57"/>
      <c r="Q1355" s="49" t="s">
        <v>938</v>
      </c>
      <c r="R1355" s="49" t="s">
        <v>60</v>
      </c>
      <c r="S1355" s="59" t="s">
        <v>60</v>
      </c>
      <c r="T1355" s="47" t="s">
        <v>892</v>
      </c>
      <c r="U1355" s="49" t="s">
        <v>134</v>
      </c>
      <c r="V1355" s="57" t="s">
        <v>893</v>
      </c>
      <c r="W1355" s="61" t="s">
        <v>134</v>
      </c>
      <c r="X1355" s="61" t="s">
        <v>714</v>
      </c>
      <c r="Y1355" s="61">
        <v>40081</v>
      </c>
      <c r="Z1355" s="49">
        <v>72</v>
      </c>
      <c r="AA1355" s="49">
        <v>474.58722686767578</v>
      </c>
      <c r="AB1355" s="49" t="s">
        <v>66</v>
      </c>
      <c r="AC1355" s="49" t="s">
        <v>895</v>
      </c>
      <c r="AD1355" s="49" t="s">
        <v>895</v>
      </c>
      <c r="AE1355" s="57">
        <v>59.999999999999943</v>
      </c>
      <c r="AF1355" s="57" t="s">
        <v>896</v>
      </c>
      <c r="AG1355" s="49" t="s">
        <v>500</v>
      </c>
      <c r="AH1355" s="49">
        <v>21.75352274096436</v>
      </c>
      <c r="AI1355" s="49">
        <v>22.702731988765393</v>
      </c>
      <c r="AJ1355" s="49">
        <v>44.45625472972975</v>
      </c>
      <c r="AK1355" s="57">
        <v>16.599990935053434</v>
      </c>
      <c r="AL1355" s="26">
        <v>0.48932423284899151</v>
      </c>
      <c r="AM1355" s="55" t="s">
        <v>897</v>
      </c>
      <c r="AN1355" s="49" t="s">
        <v>898</v>
      </c>
      <c r="AO1355" s="49" t="s">
        <v>899</v>
      </c>
      <c r="AP1355" s="63" t="s">
        <v>900</v>
      </c>
      <c r="AQ1355" s="27" t="str">
        <f t="shared" si="57"/>
        <v>Record Complete</v>
      </c>
      <c r="AR1355" s="53" t="s">
        <v>901</v>
      </c>
      <c r="AS1355" s="5" t="str">
        <f t="shared" si="58"/>
        <v/>
      </c>
      <c r="AT1355" t="s">
        <v>17200</v>
      </c>
    </row>
    <row r="1356" spans="1:46" ht="15.75" thickBot="1" x14ac:dyDescent="0.3">
      <c r="A1356" s="29" t="s">
        <v>883</v>
      </c>
      <c r="B1356" s="31" t="s">
        <v>978</v>
      </c>
      <c r="C1356" s="31" t="s">
        <v>885</v>
      </c>
      <c r="D1356" s="31" t="s">
        <v>975</v>
      </c>
      <c r="E1356" s="51" t="str">
        <f ca="1">IF(ISERROR(INDIRECT(CONCATENATE("FIPs_codes!",ADDRESS((MATCH($D1356,INDIRECT($C1356),0)+MATCH($C1356,FIPs_codes!$G$1:$G$3296,0)-1),COLUMN(FIPs_codes!A1354))))),"",INDIRECT(CONCATENATE("FIPs_codes!",ADDRESS((MATCH($D1356,INDIRECT($C1356),0)+MATCH($C1356,FIPs_codes!$G$1:$G$3296,0)-1),COLUMN(FIPs_codes!A1354)))))</f>
        <v>48285</v>
      </c>
      <c r="F1356" s="51">
        <f ca="1">IF(ISERROR(INDIRECT(CONCATENATE("FIPs_codes!",ADDRESS((MATCH($D1356,INDIRECT($C1356),0)+MATCH($C1356,FIPs_codes!$G$1:$G$3296,0)-1),COLUMN(FIPs_codes!C1354))))),"",INDIRECT(CONCATENATE("FIPs_codes!",ADDRESS((MATCH($D1356,INDIRECT($C1356),0)+MATCH($C1356,FIPs_codes!$G$1:$G$3296,0)-1),COLUMN(FIPs_codes!C1354)))))</f>
        <v>6</v>
      </c>
      <c r="G1356" s="31" t="s">
        <v>888</v>
      </c>
      <c r="H1356" s="31" t="s">
        <v>889</v>
      </c>
      <c r="I1356" s="35" t="s">
        <v>86</v>
      </c>
      <c r="J1356" s="37" t="s">
        <v>268</v>
      </c>
      <c r="K1356" s="31" t="s">
        <v>78</v>
      </c>
      <c r="L1356" s="31" t="s">
        <v>1025</v>
      </c>
      <c r="M1356" s="31" t="s">
        <v>57</v>
      </c>
      <c r="N1356" s="39" t="s">
        <v>911</v>
      </c>
      <c r="O1356" s="39"/>
      <c r="P1356" s="39"/>
      <c r="Q1356" s="31" t="s">
        <v>912</v>
      </c>
      <c r="R1356" s="31" t="s">
        <v>60</v>
      </c>
      <c r="S1356" s="41" t="s">
        <v>60</v>
      </c>
      <c r="T1356" s="29" t="s">
        <v>892</v>
      </c>
      <c r="U1356" s="31" t="s">
        <v>134</v>
      </c>
      <c r="V1356" s="39" t="s">
        <v>893</v>
      </c>
      <c r="W1356" s="43" t="s">
        <v>134</v>
      </c>
      <c r="X1356" s="43" t="s">
        <v>714</v>
      </c>
      <c r="Y1356" s="43">
        <v>40082</v>
      </c>
      <c r="Z1356" s="31">
        <v>55</v>
      </c>
      <c r="AA1356" s="31">
        <v>705.77729797363281</v>
      </c>
      <c r="AB1356" s="31" t="s">
        <v>66</v>
      </c>
      <c r="AC1356" s="31" t="s">
        <v>895</v>
      </c>
      <c r="AD1356" s="31" t="s">
        <v>895</v>
      </c>
      <c r="AE1356" s="39">
        <v>60.000000000000107</v>
      </c>
      <c r="AF1356" s="39" t="s">
        <v>896</v>
      </c>
      <c r="AG1356" s="31" t="s">
        <v>500</v>
      </c>
      <c r="AH1356" s="31">
        <v>0</v>
      </c>
      <c r="AI1356" s="31">
        <v>182.10655552183991</v>
      </c>
      <c r="AJ1356" s="31">
        <v>182.10655552183991</v>
      </c>
      <c r="AK1356" s="39">
        <v>0.48710709540235492</v>
      </c>
      <c r="AL1356" s="26">
        <v>0</v>
      </c>
      <c r="AM1356" s="37" t="s">
        <v>897</v>
      </c>
      <c r="AN1356" s="31" t="s">
        <v>898</v>
      </c>
      <c r="AO1356" s="31" t="s">
        <v>899</v>
      </c>
      <c r="AP1356" s="63" t="s">
        <v>900</v>
      </c>
      <c r="AQ1356" s="27" t="str">
        <f t="shared" si="57"/>
        <v>Record Complete</v>
      </c>
      <c r="AR1356" s="35" t="s">
        <v>901</v>
      </c>
      <c r="AS1356" s="5" t="str">
        <f t="shared" si="58"/>
        <v/>
      </c>
      <c r="AT1356" t="s">
        <v>17200</v>
      </c>
    </row>
    <row r="1357" spans="1:46" ht="15.75" thickBot="1" x14ac:dyDescent="0.3">
      <c r="A1357" s="30" t="s">
        <v>883</v>
      </c>
      <c r="B1357" s="32" t="s">
        <v>978</v>
      </c>
      <c r="C1357" s="32" t="s">
        <v>885</v>
      </c>
      <c r="D1357" s="32" t="s">
        <v>975</v>
      </c>
      <c r="E1357" s="51" t="str">
        <f ca="1">IF(ISERROR(INDIRECT(CONCATENATE("FIPs_codes!",ADDRESS((MATCH($D1357,INDIRECT($C1357),0)+MATCH($C1357,FIPs_codes!$G$1:$G$3296,0)-1),COLUMN(FIPs_codes!A1355))))),"",INDIRECT(CONCATENATE("FIPs_codes!",ADDRESS((MATCH($D1357,INDIRECT($C1357),0)+MATCH($C1357,FIPs_codes!$G$1:$G$3296,0)-1),COLUMN(FIPs_codes!A1355)))))</f>
        <v>48285</v>
      </c>
      <c r="F1357" s="51">
        <f ca="1">IF(ISERROR(INDIRECT(CONCATENATE("FIPs_codes!",ADDRESS((MATCH($D1357,INDIRECT($C1357),0)+MATCH($C1357,FIPs_codes!$G$1:$G$3296,0)-1),COLUMN(FIPs_codes!C1355))))),"",INDIRECT(CONCATENATE("FIPs_codes!",ADDRESS((MATCH($D1357,INDIRECT($C1357),0)+MATCH($C1357,FIPs_codes!$G$1:$G$3296,0)-1),COLUMN(FIPs_codes!C1355)))))</f>
        <v>6</v>
      </c>
      <c r="G1357" s="32" t="s">
        <v>888</v>
      </c>
      <c r="H1357" s="32" t="s">
        <v>889</v>
      </c>
      <c r="I1357" s="36" t="s">
        <v>86</v>
      </c>
      <c r="J1357" s="38" t="s">
        <v>268</v>
      </c>
      <c r="K1357" s="32" t="s">
        <v>78</v>
      </c>
      <c r="L1357" s="32" t="s">
        <v>890</v>
      </c>
      <c r="M1357" s="32" t="s">
        <v>57</v>
      </c>
      <c r="N1357" s="40" t="s">
        <v>911</v>
      </c>
      <c r="O1357" s="40"/>
      <c r="P1357" s="40"/>
      <c r="Q1357" s="32" t="s">
        <v>912</v>
      </c>
      <c r="R1357" s="32" t="s">
        <v>60</v>
      </c>
      <c r="S1357" s="42" t="s">
        <v>60</v>
      </c>
      <c r="T1357" s="30" t="s">
        <v>892</v>
      </c>
      <c r="U1357" s="32" t="s">
        <v>134</v>
      </c>
      <c r="V1357" s="40" t="s">
        <v>893</v>
      </c>
      <c r="W1357" s="44" t="s">
        <v>134</v>
      </c>
      <c r="X1357" s="44" t="s">
        <v>714</v>
      </c>
      <c r="Y1357" s="44">
        <v>40082</v>
      </c>
      <c r="Z1357" s="32">
        <v>5</v>
      </c>
      <c r="AA1357" s="32">
        <v>716.81556840376425</v>
      </c>
      <c r="AB1357" s="32" t="s">
        <v>894</v>
      </c>
      <c r="AC1357" s="32" t="s">
        <v>895</v>
      </c>
      <c r="AD1357" s="32" t="s">
        <v>895</v>
      </c>
      <c r="AE1357" s="40">
        <v>9.9999999999999645</v>
      </c>
      <c r="AF1357" s="40" t="s">
        <v>896</v>
      </c>
      <c r="AG1357" s="32" t="s">
        <v>500</v>
      </c>
      <c r="AH1357" s="32">
        <v>0</v>
      </c>
      <c r="AI1357" s="32">
        <v>615.31989081853271</v>
      </c>
      <c r="AJ1357" s="32">
        <v>615.31989081853271</v>
      </c>
      <c r="AK1357" s="40">
        <v>1.0756862748671661</v>
      </c>
      <c r="AL1357" s="150">
        <v>0</v>
      </c>
      <c r="AM1357" s="38" t="s">
        <v>897</v>
      </c>
      <c r="AN1357" s="32" t="s">
        <v>898</v>
      </c>
      <c r="AO1357" s="32" t="s">
        <v>899</v>
      </c>
      <c r="AP1357" s="46" t="s">
        <v>900</v>
      </c>
      <c r="AQ1357" s="27" t="str">
        <f t="shared" si="57"/>
        <v>Record Complete</v>
      </c>
      <c r="AR1357" s="36" t="s">
        <v>901</v>
      </c>
      <c r="AS1357" s="5" t="str">
        <f t="shared" si="58"/>
        <v/>
      </c>
      <c r="AT1357" t="s">
        <v>17200</v>
      </c>
    </row>
    <row r="1358" spans="1:46" ht="15.75" thickBot="1" x14ac:dyDescent="0.3">
      <c r="A1358" s="48" t="s">
        <v>883</v>
      </c>
      <c r="B1358" s="50" t="s">
        <v>978</v>
      </c>
      <c r="C1358" s="50" t="s">
        <v>885</v>
      </c>
      <c r="D1358" s="50" t="s">
        <v>975</v>
      </c>
      <c r="E1358" s="51" t="str">
        <f ca="1">IF(ISERROR(INDIRECT(CONCATENATE("FIPs_codes!",ADDRESS((MATCH($D1358,INDIRECT($C1358),0)+MATCH($C1358,FIPs_codes!$G$1:$G$3296,0)-1),COLUMN(FIPs_codes!A1356))))),"",INDIRECT(CONCATENATE("FIPs_codes!",ADDRESS((MATCH($D1358,INDIRECT($C1358),0)+MATCH($C1358,FIPs_codes!$G$1:$G$3296,0)-1),COLUMN(FIPs_codes!A1356)))))</f>
        <v>48285</v>
      </c>
      <c r="F1358" s="51">
        <f ca="1">IF(ISERROR(INDIRECT(CONCATENATE("FIPs_codes!",ADDRESS((MATCH($D1358,INDIRECT($C1358),0)+MATCH($C1358,FIPs_codes!$G$1:$G$3296,0)-1),COLUMN(FIPs_codes!C1356))))),"",INDIRECT(CONCATENATE("FIPs_codes!",ADDRESS((MATCH($D1358,INDIRECT($C1358),0)+MATCH($C1358,FIPs_codes!$G$1:$G$3296,0)-1),COLUMN(FIPs_codes!C1356)))))</f>
        <v>6</v>
      </c>
      <c r="G1358" s="50" t="s">
        <v>888</v>
      </c>
      <c r="H1358" s="50" t="s">
        <v>889</v>
      </c>
      <c r="I1358" s="54" t="s">
        <v>86</v>
      </c>
      <c r="J1358" s="56" t="s">
        <v>268</v>
      </c>
      <c r="K1358" s="50" t="s">
        <v>78</v>
      </c>
      <c r="L1358" s="50" t="s">
        <v>1025</v>
      </c>
      <c r="M1358" s="50" t="s">
        <v>57</v>
      </c>
      <c r="N1358" s="58" t="s">
        <v>911</v>
      </c>
      <c r="O1358" s="58"/>
      <c r="P1358" s="58"/>
      <c r="Q1358" s="50" t="s">
        <v>912</v>
      </c>
      <c r="R1358" s="50" t="s">
        <v>60</v>
      </c>
      <c r="S1358" s="60" t="s">
        <v>60</v>
      </c>
      <c r="T1358" s="48" t="s">
        <v>892</v>
      </c>
      <c r="U1358" s="50" t="s">
        <v>134</v>
      </c>
      <c r="V1358" s="58" t="s">
        <v>893</v>
      </c>
      <c r="W1358" s="62" t="s">
        <v>134</v>
      </c>
      <c r="X1358" s="62" t="s">
        <v>714</v>
      </c>
      <c r="Y1358" s="62">
        <v>40082</v>
      </c>
      <c r="Z1358" s="50">
        <v>55</v>
      </c>
      <c r="AA1358" s="50">
        <v>764.73511454264326</v>
      </c>
      <c r="AB1358" s="50" t="s">
        <v>66</v>
      </c>
      <c r="AC1358" s="50" t="s">
        <v>895</v>
      </c>
      <c r="AD1358" s="50" t="s">
        <v>895</v>
      </c>
      <c r="AE1358" s="58">
        <v>60.000000000000028</v>
      </c>
      <c r="AF1358" s="58" t="s">
        <v>896</v>
      </c>
      <c r="AG1358" s="50" t="s">
        <v>500</v>
      </c>
      <c r="AH1358" s="50">
        <v>1.050358332588941</v>
      </c>
      <c r="AI1358" s="50">
        <v>658.86782793070961</v>
      </c>
      <c r="AJ1358" s="50">
        <v>659.91818626329859</v>
      </c>
      <c r="AK1358" s="58">
        <v>1.0267359616396325</v>
      </c>
      <c r="AL1358" s="26">
        <v>1.5916493202535592E-3</v>
      </c>
      <c r="AM1358" s="56" t="s">
        <v>897</v>
      </c>
      <c r="AN1358" s="50" t="s">
        <v>898</v>
      </c>
      <c r="AO1358" s="50" t="s">
        <v>899</v>
      </c>
      <c r="AP1358" s="46" t="s">
        <v>900</v>
      </c>
      <c r="AQ1358" s="27" t="str">
        <f t="shared" si="57"/>
        <v>Record Complete</v>
      </c>
      <c r="AR1358" s="54" t="s">
        <v>901</v>
      </c>
      <c r="AS1358" s="5" t="str">
        <f t="shared" si="58"/>
        <v/>
      </c>
      <c r="AT1358" t="s">
        <v>17200</v>
      </c>
    </row>
    <row r="1359" spans="1:46" ht="15.75" thickBot="1" x14ac:dyDescent="0.3">
      <c r="A1359" s="47" t="s">
        <v>883</v>
      </c>
      <c r="B1359" s="49" t="s">
        <v>979</v>
      </c>
      <c r="C1359" s="49" t="s">
        <v>213</v>
      </c>
      <c r="D1359" s="49" t="s">
        <v>616</v>
      </c>
      <c r="E1359" s="51" t="str">
        <f ca="1">IF(ISERROR(INDIRECT(CONCATENATE("FIPs_codes!",ADDRESS((MATCH($D1359,INDIRECT($C1359),0)+MATCH($C1359,FIPs_codes!$G$1:$G$3296,0)-1),COLUMN(FIPs_codes!A1357))))),"",INDIRECT(CONCATENATE("FIPs_codes!",ADDRESS((MATCH($D1359,INDIRECT($C1359),0)+MATCH($C1359,FIPs_codes!$G$1:$G$3296,0)-1),COLUMN(FIPs_codes!A1357)))))</f>
        <v>40039</v>
      </c>
      <c r="F1359" s="51">
        <f ca="1">IF(ISERROR(INDIRECT(CONCATENATE("FIPs_codes!",ADDRESS((MATCH($D1359,INDIRECT($C1359),0)+MATCH($C1359,FIPs_codes!$G$1:$G$3296,0)-1),COLUMN(FIPs_codes!C1357))))),"",INDIRECT(CONCATENATE("FIPs_codes!",ADDRESS((MATCH($D1359,INDIRECT($C1359),0)+MATCH($C1359,FIPs_codes!$G$1:$G$3296,0)-1),COLUMN(FIPs_codes!C1357)))))</f>
        <v>6</v>
      </c>
      <c r="G1359" s="49" t="s">
        <v>888</v>
      </c>
      <c r="H1359" s="49" t="s">
        <v>217</v>
      </c>
      <c r="I1359" s="53" t="s">
        <v>86</v>
      </c>
      <c r="J1359" s="55" t="s">
        <v>268</v>
      </c>
      <c r="K1359" s="49" t="s">
        <v>78</v>
      </c>
      <c r="L1359" s="49" t="s">
        <v>890</v>
      </c>
      <c r="M1359" s="49" t="s">
        <v>57</v>
      </c>
      <c r="N1359" s="57" t="s">
        <v>891</v>
      </c>
      <c r="O1359" s="57"/>
      <c r="P1359" s="57"/>
      <c r="Q1359" s="49" t="s">
        <v>562</v>
      </c>
      <c r="R1359" s="49" t="s">
        <v>60</v>
      </c>
      <c r="S1359" s="59" t="s">
        <v>60</v>
      </c>
      <c r="T1359" s="47" t="s">
        <v>892</v>
      </c>
      <c r="U1359" s="49" t="s">
        <v>134</v>
      </c>
      <c r="V1359" s="57" t="s">
        <v>893</v>
      </c>
      <c r="W1359" s="61" t="s">
        <v>134</v>
      </c>
      <c r="X1359" s="61" t="s">
        <v>714</v>
      </c>
      <c r="Y1359" s="61">
        <v>40082</v>
      </c>
      <c r="Z1359" s="49">
        <v>5</v>
      </c>
      <c r="AA1359" s="49">
        <v>169.33277615633878</v>
      </c>
      <c r="AB1359" s="49" t="s">
        <v>894</v>
      </c>
      <c r="AC1359" s="49" t="s">
        <v>895</v>
      </c>
      <c r="AD1359" s="49" t="s">
        <v>895</v>
      </c>
      <c r="AE1359" s="57">
        <v>9.9999999999999645</v>
      </c>
      <c r="AF1359" s="57" t="s">
        <v>896</v>
      </c>
      <c r="AG1359" s="49" t="s">
        <v>500</v>
      </c>
      <c r="AH1359" s="49">
        <v>12.703942719910758</v>
      </c>
      <c r="AI1359" s="49">
        <v>28.885983373530575</v>
      </c>
      <c r="AJ1359" s="49">
        <v>41.589926093441335</v>
      </c>
      <c r="AK1359" s="57">
        <v>4.0862792534797148</v>
      </c>
      <c r="AL1359" s="26">
        <v>0.305457208348205</v>
      </c>
      <c r="AM1359" s="55" t="s">
        <v>897</v>
      </c>
      <c r="AN1359" s="49" t="s">
        <v>898</v>
      </c>
      <c r="AO1359" s="49" t="s">
        <v>899</v>
      </c>
      <c r="AP1359" s="63" t="s">
        <v>900</v>
      </c>
      <c r="AQ1359" s="27" t="str">
        <f t="shared" si="57"/>
        <v>Record Complete</v>
      </c>
      <c r="AR1359" s="53" t="s">
        <v>901</v>
      </c>
      <c r="AS1359" s="5" t="str">
        <f t="shared" si="58"/>
        <v/>
      </c>
      <c r="AT1359" t="s">
        <v>17200</v>
      </c>
    </row>
    <row r="1360" spans="1:46" ht="15.75" thickBot="1" x14ac:dyDescent="0.3">
      <c r="A1360" s="48" t="s">
        <v>883</v>
      </c>
      <c r="B1360" s="50" t="s">
        <v>979</v>
      </c>
      <c r="C1360" s="50" t="s">
        <v>213</v>
      </c>
      <c r="D1360" s="50" t="s">
        <v>616</v>
      </c>
      <c r="E1360" s="51" t="str">
        <f ca="1">IF(ISERROR(INDIRECT(CONCATENATE("FIPs_codes!",ADDRESS((MATCH($D1360,INDIRECT($C1360),0)+MATCH($C1360,FIPs_codes!$G$1:$G$3296,0)-1),COLUMN(FIPs_codes!A1358))))),"",INDIRECT(CONCATENATE("FIPs_codes!",ADDRESS((MATCH($D1360,INDIRECT($C1360),0)+MATCH($C1360,FIPs_codes!$G$1:$G$3296,0)-1),COLUMN(FIPs_codes!A1358)))))</f>
        <v>40039</v>
      </c>
      <c r="F1360" s="51">
        <f ca="1">IF(ISERROR(INDIRECT(CONCATENATE("FIPs_codes!",ADDRESS((MATCH($D1360,INDIRECT($C1360),0)+MATCH($C1360,FIPs_codes!$G$1:$G$3296,0)-1),COLUMN(FIPs_codes!C1358))))),"",INDIRECT(CONCATENATE("FIPs_codes!",ADDRESS((MATCH($D1360,INDIRECT($C1360),0)+MATCH($C1360,FIPs_codes!$G$1:$G$3296,0)-1),COLUMN(FIPs_codes!C1358)))))</f>
        <v>6</v>
      </c>
      <c r="G1360" s="50" t="s">
        <v>888</v>
      </c>
      <c r="H1360" s="50" t="s">
        <v>217</v>
      </c>
      <c r="I1360" s="54" t="s">
        <v>86</v>
      </c>
      <c r="J1360" s="56" t="s">
        <v>268</v>
      </c>
      <c r="K1360" s="50" t="s">
        <v>78</v>
      </c>
      <c r="L1360" s="50" t="s">
        <v>1025</v>
      </c>
      <c r="M1360" s="50" t="s">
        <v>57</v>
      </c>
      <c r="N1360" s="58" t="s">
        <v>891</v>
      </c>
      <c r="O1360" s="58"/>
      <c r="P1360" s="58"/>
      <c r="Q1360" s="50" t="s">
        <v>562</v>
      </c>
      <c r="R1360" s="50" t="s">
        <v>60</v>
      </c>
      <c r="S1360" s="60" t="s">
        <v>60</v>
      </c>
      <c r="T1360" s="48" t="s">
        <v>892</v>
      </c>
      <c r="U1360" s="50" t="s">
        <v>134</v>
      </c>
      <c r="V1360" s="58" t="s">
        <v>893</v>
      </c>
      <c r="W1360" s="62" t="s">
        <v>134</v>
      </c>
      <c r="X1360" s="62" t="s">
        <v>714</v>
      </c>
      <c r="Y1360" s="62">
        <v>40082</v>
      </c>
      <c r="Z1360" s="50">
        <v>45</v>
      </c>
      <c r="AA1360" s="50">
        <v>763.24985733032224</v>
      </c>
      <c r="AB1360" s="50" t="s">
        <v>66</v>
      </c>
      <c r="AC1360" s="50" t="s">
        <v>895</v>
      </c>
      <c r="AD1360" s="50" t="s">
        <v>895</v>
      </c>
      <c r="AE1360" s="58">
        <v>59.999999999999943</v>
      </c>
      <c r="AF1360" s="58" t="s">
        <v>896</v>
      </c>
      <c r="AG1360" s="50" t="s">
        <v>500</v>
      </c>
      <c r="AH1360" s="50">
        <v>5.4414635298581624</v>
      </c>
      <c r="AI1360" s="50">
        <v>452.26135204574746</v>
      </c>
      <c r="AJ1360" s="50">
        <v>457.7028155756056</v>
      </c>
      <c r="AK1360" s="58">
        <v>0.419644121810966</v>
      </c>
      <c r="AL1360" s="26">
        <v>1.1888638969841152E-2</v>
      </c>
      <c r="AM1360" s="56" t="s">
        <v>897</v>
      </c>
      <c r="AN1360" s="50" t="s">
        <v>898</v>
      </c>
      <c r="AO1360" s="50" t="s">
        <v>899</v>
      </c>
      <c r="AP1360" s="46" t="s">
        <v>900</v>
      </c>
      <c r="AQ1360" s="27" t="str">
        <f t="shared" si="57"/>
        <v>Record Complete</v>
      </c>
      <c r="AR1360" s="54" t="s">
        <v>901</v>
      </c>
      <c r="AS1360" s="5" t="str">
        <f t="shared" si="58"/>
        <v/>
      </c>
      <c r="AT1360" t="s">
        <v>17200</v>
      </c>
    </row>
    <row r="1361" spans="1:46" ht="15.75" thickBot="1" x14ac:dyDescent="0.3">
      <c r="A1361" s="47" t="s">
        <v>883</v>
      </c>
      <c r="B1361" s="49" t="s">
        <v>979</v>
      </c>
      <c r="C1361" s="49" t="s">
        <v>213</v>
      </c>
      <c r="D1361" s="49" t="s">
        <v>616</v>
      </c>
      <c r="E1361" s="51" t="str">
        <f ca="1">IF(ISERROR(INDIRECT(CONCATENATE("FIPs_codes!",ADDRESS((MATCH($D1361,INDIRECT($C1361),0)+MATCH($C1361,FIPs_codes!$G$1:$G$3296,0)-1),COLUMN(FIPs_codes!A1359))))),"",INDIRECT(CONCATENATE("FIPs_codes!",ADDRESS((MATCH($D1361,INDIRECT($C1361),0)+MATCH($C1361,FIPs_codes!$G$1:$G$3296,0)-1),COLUMN(FIPs_codes!A1359)))))</f>
        <v>40039</v>
      </c>
      <c r="F1361" s="51">
        <f ca="1">IF(ISERROR(INDIRECT(CONCATENATE("FIPs_codes!",ADDRESS((MATCH($D1361,INDIRECT($C1361),0)+MATCH($C1361,FIPs_codes!$G$1:$G$3296,0)-1),COLUMN(FIPs_codes!C1359))))),"",INDIRECT(CONCATENATE("FIPs_codes!",ADDRESS((MATCH($D1361,INDIRECT($C1361),0)+MATCH($C1361,FIPs_codes!$G$1:$G$3296,0)-1),COLUMN(FIPs_codes!C1359)))))</f>
        <v>6</v>
      </c>
      <c r="G1361" s="49" t="s">
        <v>888</v>
      </c>
      <c r="H1361" s="49" t="s">
        <v>217</v>
      </c>
      <c r="I1361" s="53" t="s">
        <v>86</v>
      </c>
      <c r="J1361" s="55" t="s">
        <v>268</v>
      </c>
      <c r="K1361" s="49" t="s">
        <v>78</v>
      </c>
      <c r="L1361" s="49" t="s">
        <v>1025</v>
      </c>
      <c r="M1361" s="49" t="s">
        <v>57</v>
      </c>
      <c r="N1361" s="57" t="s">
        <v>891</v>
      </c>
      <c r="O1361" s="57"/>
      <c r="P1361" s="57"/>
      <c r="Q1361" s="49" t="s">
        <v>562</v>
      </c>
      <c r="R1361" s="49" t="s">
        <v>60</v>
      </c>
      <c r="S1361" s="59" t="s">
        <v>60</v>
      </c>
      <c r="T1361" s="47" t="s">
        <v>892</v>
      </c>
      <c r="U1361" s="49" t="s">
        <v>134</v>
      </c>
      <c r="V1361" s="57" t="s">
        <v>893</v>
      </c>
      <c r="W1361" s="61" t="s">
        <v>134</v>
      </c>
      <c r="X1361" s="61" t="s">
        <v>714</v>
      </c>
      <c r="Y1361" s="61">
        <v>40082</v>
      </c>
      <c r="Z1361" s="49">
        <v>45</v>
      </c>
      <c r="AA1361" s="49">
        <v>538</v>
      </c>
      <c r="AB1361" s="49" t="s">
        <v>66</v>
      </c>
      <c r="AC1361" s="49" t="s">
        <v>895</v>
      </c>
      <c r="AD1361" s="49" t="s">
        <v>895</v>
      </c>
      <c r="AE1361" s="57">
        <v>9.9999999999998046</v>
      </c>
      <c r="AF1361" s="57" t="s">
        <v>896</v>
      </c>
      <c r="AG1361" s="49" t="s">
        <v>500</v>
      </c>
      <c r="AH1361" s="49">
        <v>15.783127895790811</v>
      </c>
      <c r="AI1361" s="49">
        <v>2216.2359108678261</v>
      </c>
      <c r="AJ1361" s="49">
        <v>2232.0190387636167</v>
      </c>
      <c r="AK1361" s="57">
        <v>1.2342836886711692</v>
      </c>
      <c r="AL1361" s="26">
        <v>7.0712335431213731E-3</v>
      </c>
      <c r="AM1361" s="55" t="s">
        <v>897</v>
      </c>
      <c r="AN1361" s="49" t="s">
        <v>898</v>
      </c>
      <c r="AO1361" s="49" t="s">
        <v>899</v>
      </c>
      <c r="AP1361" s="63" t="s">
        <v>900</v>
      </c>
      <c r="AQ1361" s="27" t="str">
        <f t="shared" si="57"/>
        <v>Record Complete</v>
      </c>
      <c r="AR1361" s="53" t="s">
        <v>901</v>
      </c>
      <c r="AS1361" s="5" t="str">
        <f t="shared" si="58"/>
        <v/>
      </c>
      <c r="AT1361" t="s">
        <v>17200</v>
      </c>
    </row>
    <row r="1362" spans="1:46" ht="15.75" thickBot="1" x14ac:dyDescent="0.3">
      <c r="A1362" s="48" t="s">
        <v>883</v>
      </c>
      <c r="B1362" s="50" t="s">
        <v>980</v>
      </c>
      <c r="C1362" s="50" t="s">
        <v>885</v>
      </c>
      <c r="D1362" s="50" t="s">
        <v>1030</v>
      </c>
      <c r="E1362" s="51" t="str">
        <f ca="1">IF(ISERROR(INDIRECT(CONCATENATE("FIPs_codes!",ADDRESS((MATCH($D1362,INDIRECT($C1362),0)+MATCH($C1362,FIPs_codes!$G$1:$G$3296,0)-1),COLUMN(FIPs_codes!A1360))))),"",INDIRECT(CONCATENATE("FIPs_codes!",ADDRESS((MATCH($D1362,INDIRECT($C1362),0)+MATCH($C1362,FIPs_codes!$G$1:$G$3296,0)-1),COLUMN(FIPs_codes!A1360)))))</f>
        <v>48089</v>
      </c>
      <c r="F1362" s="51">
        <f ca="1">IF(ISERROR(INDIRECT(CONCATENATE("FIPs_codes!",ADDRESS((MATCH($D1362,INDIRECT($C1362),0)+MATCH($C1362,FIPs_codes!$G$1:$G$3296,0)-1),COLUMN(FIPs_codes!C1360))))),"",INDIRECT(CONCATENATE("FIPs_codes!",ADDRESS((MATCH($D1362,INDIRECT($C1362),0)+MATCH($C1362,FIPs_codes!$G$1:$G$3296,0)-1),COLUMN(FIPs_codes!C1360)))))</f>
        <v>6</v>
      </c>
      <c r="G1362" s="50" t="s">
        <v>888</v>
      </c>
      <c r="H1362" s="50" t="s">
        <v>889</v>
      </c>
      <c r="I1362" s="54" t="s">
        <v>86</v>
      </c>
      <c r="J1362" s="56" t="s">
        <v>268</v>
      </c>
      <c r="K1362" s="50" t="s">
        <v>78</v>
      </c>
      <c r="L1362" s="50" t="s">
        <v>1025</v>
      </c>
      <c r="M1362" s="50" t="s">
        <v>57</v>
      </c>
      <c r="N1362" s="58" t="s">
        <v>907</v>
      </c>
      <c r="O1362" s="58"/>
      <c r="P1362" s="58"/>
      <c r="Q1362" s="50" t="s">
        <v>908</v>
      </c>
      <c r="R1362" s="50" t="s">
        <v>60</v>
      </c>
      <c r="S1362" s="60" t="s">
        <v>60</v>
      </c>
      <c r="T1362" s="48" t="s">
        <v>892</v>
      </c>
      <c r="U1362" s="50" t="s">
        <v>134</v>
      </c>
      <c r="V1362" s="58" t="s">
        <v>893</v>
      </c>
      <c r="W1362" s="62" t="s">
        <v>134</v>
      </c>
      <c r="X1362" s="62" t="s">
        <v>714</v>
      </c>
      <c r="Y1362" s="62">
        <v>40084</v>
      </c>
      <c r="Z1362" s="50">
        <v>95</v>
      </c>
      <c r="AA1362" s="50">
        <v>906.77052103678386</v>
      </c>
      <c r="AB1362" s="50" t="s">
        <v>66</v>
      </c>
      <c r="AC1362" s="50" t="s">
        <v>895</v>
      </c>
      <c r="AD1362" s="50" t="s">
        <v>895</v>
      </c>
      <c r="AE1362" s="58">
        <v>60.000000000000028</v>
      </c>
      <c r="AF1362" s="58" t="s">
        <v>896</v>
      </c>
      <c r="AG1362" s="50" t="s">
        <v>500</v>
      </c>
      <c r="AH1362" s="50">
        <v>0</v>
      </c>
      <c r="AI1362" s="50">
        <v>2064.4460909507843</v>
      </c>
      <c r="AJ1362" s="50">
        <v>2064.4460909507843</v>
      </c>
      <c r="AK1362" s="58">
        <v>0.43965235452971346</v>
      </c>
      <c r="AL1362" s="26">
        <v>0</v>
      </c>
      <c r="AM1362" s="56" t="s">
        <v>897</v>
      </c>
      <c r="AN1362" s="50" t="s">
        <v>898</v>
      </c>
      <c r="AO1362" s="50" t="s">
        <v>899</v>
      </c>
      <c r="AP1362" s="46" t="s">
        <v>900</v>
      </c>
      <c r="AQ1362" s="27" t="str">
        <f t="shared" si="57"/>
        <v>Record Complete</v>
      </c>
      <c r="AR1362" s="54" t="s">
        <v>901</v>
      </c>
      <c r="AS1362" s="5" t="str">
        <f t="shared" si="58"/>
        <v/>
      </c>
      <c r="AT1362" t="s">
        <v>17200</v>
      </c>
    </row>
    <row r="1363" spans="1:46" ht="15.75" thickBot="1" x14ac:dyDescent="0.3">
      <c r="A1363" s="30" t="s">
        <v>883</v>
      </c>
      <c r="B1363" s="32" t="s">
        <v>980</v>
      </c>
      <c r="C1363" s="32" t="s">
        <v>885</v>
      </c>
      <c r="D1363" s="32" t="s">
        <v>981</v>
      </c>
      <c r="E1363" s="51" t="str">
        <f ca="1">IF(ISERROR(INDIRECT(CONCATENATE("FIPs_codes!",ADDRESS((MATCH($D1363,INDIRECT($C1363),0)+MATCH($C1363,FIPs_codes!$G$1:$G$3296,0)-1),COLUMN(FIPs_codes!A1361))))),"",INDIRECT(CONCATENATE("FIPs_codes!",ADDRESS((MATCH($D1363,INDIRECT($C1363),0)+MATCH($C1363,FIPs_codes!$G$1:$G$3296,0)-1),COLUMN(FIPs_codes!A1361)))))</f>
        <v>48089</v>
      </c>
      <c r="F1363" s="51">
        <f ca="1">IF(ISERROR(INDIRECT(CONCATENATE("FIPs_codes!",ADDRESS((MATCH($D1363,INDIRECT($C1363),0)+MATCH($C1363,FIPs_codes!$G$1:$G$3296,0)-1),COLUMN(FIPs_codes!C1361))))),"",INDIRECT(CONCATENATE("FIPs_codes!",ADDRESS((MATCH($D1363,INDIRECT($C1363),0)+MATCH($C1363,FIPs_codes!$G$1:$G$3296,0)-1),COLUMN(FIPs_codes!C1361)))))</f>
        <v>6</v>
      </c>
      <c r="G1363" s="32" t="s">
        <v>888</v>
      </c>
      <c r="H1363" s="32" t="s">
        <v>889</v>
      </c>
      <c r="I1363" s="36" t="s">
        <v>86</v>
      </c>
      <c r="J1363" s="38" t="s">
        <v>268</v>
      </c>
      <c r="K1363" s="32" t="s">
        <v>78</v>
      </c>
      <c r="L1363" s="32" t="s">
        <v>890</v>
      </c>
      <c r="M1363" s="32" t="s">
        <v>57</v>
      </c>
      <c r="N1363" s="40" t="s">
        <v>907</v>
      </c>
      <c r="O1363" s="40"/>
      <c r="P1363" s="40"/>
      <c r="Q1363" s="32" t="s">
        <v>908</v>
      </c>
      <c r="R1363" s="32" t="s">
        <v>60</v>
      </c>
      <c r="S1363" s="42" t="s">
        <v>60</v>
      </c>
      <c r="T1363" s="30" t="s">
        <v>892</v>
      </c>
      <c r="U1363" s="32" t="s">
        <v>134</v>
      </c>
      <c r="V1363" s="40" t="s">
        <v>893</v>
      </c>
      <c r="W1363" s="44" t="s">
        <v>134</v>
      </c>
      <c r="X1363" s="44" t="s">
        <v>714</v>
      </c>
      <c r="Y1363" s="44">
        <v>40084</v>
      </c>
      <c r="Z1363" s="32">
        <v>5</v>
      </c>
      <c r="AA1363" s="32">
        <v>922.37366277521312</v>
      </c>
      <c r="AB1363" s="32" t="s">
        <v>894</v>
      </c>
      <c r="AC1363" s="32" t="s">
        <v>895</v>
      </c>
      <c r="AD1363" s="32" t="s">
        <v>895</v>
      </c>
      <c r="AE1363" s="40">
        <v>9.9999999999999645</v>
      </c>
      <c r="AF1363" s="40" t="s">
        <v>896</v>
      </c>
      <c r="AG1363" s="32" t="s">
        <v>500</v>
      </c>
      <c r="AH1363" s="32">
        <v>0.55734799632126064</v>
      </c>
      <c r="AI1363" s="32">
        <v>3093.7503784623523</v>
      </c>
      <c r="AJ1363" s="32">
        <v>3094.3077264586736</v>
      </c>
      <c r="AK1363" s="40">
        <v>0.83902847794931412</v>
      </c>
      <c r="AL1363" s="26">
        <v>1.8012041645228537E-4</v>
      </c>
      <c r="AM1363" s="38" t="s">
        <v>897</v>
      </c>
      <c r="AN1363" s="32" t="s">
        <v>898</v>
      </c>
      <c r="AO1363" s="32" t="s">
        <v>899</v>
      </c>
      <c r="AP1363" s="46" t="s">
        <v>900</v>
      </c>
      <c r="AQ1363" s="27" t="str">
        <f t="shared" si="57"/>
        <v>Record Complete</v>
      </c>
      <c r="AR1363" s="36" t="s">
        <v>901</v>
      </c>
      <c r="AS1363" s="5" t="str">
        <f t="shared" si="58"/>
        <v/>
      </c>
      <c r="AT1363" t="s">
        <v>17200</v>
      </c>
    </row>
    <row r="1364" spans="1:46" ht="15.75" thickBot="1" x14ac:dyDescent="0.3">
      <c r="A1364" s="29" t="s">
        <v>883</v>
      </c>
      <c r="B1364" s="31" t="s">
        <v>983</v>
      </c>
      <c r="C1364" s="31" t="s">
        <v>885</v>
      </c>
      <c r="D1364" s="31" t="s">
        <v>1030</v>
      </c>
      <c r="E1364" s="51" t="str">
        <f ca="1">IF(ISERROR(INDIRECT(CONCATENATE("FIPs_codes!",ADDRESS((MATCH($D1364,INDIRECT($C1364),0)+MATCH($C1364,FIPs_codes!$G$1:$G$3296,0)-1),COLUMN(FIPs_codes!A1362))))),"",INDIRECT(CONCATENATE("FIPs_codes!",ADDRESS((MATCH($D1364,INDIRECT($C1364),0)+MATCH($C1364,FIPs_codes!$G$1:$G$3296,0)-1),COLUMN(FIPs_codes!A1362)))))</f>
        <v>48089</v>
      </c>
      <c r="F1364" s="51">
        <f ca="1">IF(ISERROR(INDIRECT(CONCATENATE("FIPs_codes!",ADDRESS((MATCH($D1364,INDIRECT($C1364),0)+MATCH($C1364,FIPs_codes!$G$1:$G$3296,0)-1),COLUMN(FIPs_codes!C1362))))),"",INDIRECT(CONCATENATE("FIPs_codes!",ADDRESS((MATCH($D1364,INDIRECT($C1364),0)+MATCH($C1364,FIPs_codes!$G$1:$G$3296,0)-1),COLUMN(FIPs_codes!C1362)))))</f>
        <v>6</v>
      </c>
      <c r="G1364" s="31" t="s">
        <v>888</v>
      </c>
      <c r="H1364" s="31" t="s">
        <v>889</v>
      </c>
      <c r="I1364" s="35" t="s">
        <v>86</v>
      </c>
      <c r="J1364" s="37" t="s">
        <v>268</v>
      </c>
      <c r="K1364" s="31" t="s">
        <v>78</v>
      </c>
      <c r="L1364" s="31" t="s">
        <v>1025</v>
      </c>
      <c r="M1364" s="31" t="s">
        <v>57</v>
      </c>
      <c r="N1364" s="39" t="s">
        <v>911</v>
      </c>
      <c r="O1364" s="39"/>
      <c r="P1364" s="39"/>
      <c r="Q1364" s="31" t="s">
        <v>912</v>
      </c>
      <c r="R1364" s="31" t="s">
        <v>60</v>
      </c>
      <c r="S1364" s="41" t="s">
        <v>60</v>
      </c>
      <c r="T1364" s="29" t="s">
        <v>892</v>
      </c>
      <c r="U1364" s="31" t="s">
        <v>134</v>
      </c>
      <c r="V1364" s="39" t="s">
        <v>893</v>
      </c>
      <c r="W1364" s="43" t="s">
        <v>134</v>
      </c>
      <c r="X1364" s="43" t="s">
        <v>714</v>
      </c>
      <c r="Y1364" s="43">
        <v>40084</v>
      </c>
      <c r="Z1364" s="31">
        <v>98</v>
      </c>
      <c r="AA1364" s="31">
        <v>983.99996439615882</v>
      </c>
      <c r="AB1364" s="31" t="s">
        <v>66</v>
      </c>
      <c r="AC1364" s="31" t="s">
        <v>895</v>
      </c>
      <c r="AD1364" s="31" t="s">
        <v>895</v>
      </c>
      <c r="AE1364" s="39">
        <v>59.999999999999943</v>
      </c>
      <c r="AF1364" s="39" t="s">
        <v>896</v>
      </c>
      <c r="AG1364" s="31" t="s">
        <v>500</v>
      </c>
      <c r="AH1364" s="31">
        <v>0</v>
      </c>
      <c r="AI1364" s="31">
        <v>1473.7127502794617</v>
      </c>
      <c r="AJ1364" s="31">
        <v>1473.7127502794617</v>
      </c>
      <c r="AK1364" s="39">
        <v>0.44726318979152407</v>
      </c>
      <c r="AL1364" s="26">
        <v>0</v>
      </c>
      <c r="AM1364" s="37" t="s">
        <v>897</v>
      </c>
      <c r="AN1364" s="31" t="s">
        <v>898</v>
      </c>
      <c r="AO1364" s="31" t="s">
        <v>899</v>
      </c>
      <c r="AP1364" s="63" t="s">
        <v>900</v>
      </c>
      <c r="AQ1364" s="27" t="str">
        <f t="shared" si="57"/>
        <v>Record Complete</v>
      </c>
      <c r="AR1364" s="35" t="s">
        <v>901</v>
      </c>
      <c r="AS1364" s="5" t="str">
        <f t="shared" si="58"/>
        <v/>
      </c>
      <c r="AT1364" t="s">
        <v>17200</v>
      </c>
    </row>
    <row r="1365" spans="1:46" ht="15.75" thickBot="1" x14ac:dyDescent="0.3">
      <c r="A1365" s="47" t="s">
        <v>883</v>
      </c>
      <c r="B1365" s="49" t="s">
        <v>983</v>
      </c>
      <c r="C1365" s="49" t="s">
        <v>885</v>
      </c>
      <c r="D1365" s="49" t="s">
        <v>981</v>
      </c>
      <c r="E1365" s="51" t="str">
        <f ca="1">IF(ISERROR(INDIRECT(CONCATENATE("FIPs_codes!",ADDRESS((MATCH($D1365,INDIRECT($C1365),0)+MATCH($C1365,FIPs_codes!$G$1:$G$3296,0)-1),COLUMN(FIPs_codes!A1363))))),"",INDIRECT(CONCATENATE("FIPs_codes!",ADDRESS((MATCH($D1365,INDIRECT($C1365),0)+MATCH($C1365,FIPs_codes!$G$1:$G$3296,0)-1),COLUMN(FIPs_codes!A1363)))))</f>
        <v>48089</v>
      </c>
      <c r="F1365" s="51">
        <f ca="1">IF(ISERROR(INDIRECT(CONCATENATE("FIPs_codes!",ADDRESS((MATCH($D1365,INDIRECT($C1365),0)+MATCH($C1365,FIPs_codes!$G$1:$G$3296,0)-1),COLUMN(FIPs_codes!C1363))))),"",INDIRECT(CONCATENATE("FIPs_codes!",ADDRESS((MATCH($D1365,INDIRECT($C1365),0)+MATCH($C1365,FIPs_codes!$G$1:$G$3296,0)-1),COLUMN(FIPs_codes!C1363)))))</f>
        <v>6</v>
      </c>
      <c r="G1365" s="49" t="s">
        <v>888</v>
      </c>
      <c r="H1365" s="49" t="s">
        <v>889</v>
      </c>
      <c r="I1365" s="53" t="s">
        <v>86</v>
      </c>
      <c r="J1365" s="55" t="s">
        <v>268</v>
      </c>
      <c r="K1365" s="49" t="s">
        <v>78</v>
      </c>
      <c r="L1365" s="49" t="s">
        <v>890</v>
      </c>
      <c r="M1365" s="49" t="s">
        <v>57</v>
      </c>
      <c r="N1365" s="57" t="s">
        <v>911</v>
      </c>
      <c r="O1365" s="57"/>
      <c r="P1365" s="57"/>
      <c r="Q1365" s="49" t="s">
        <v>912</v>
      </c>
      <c r="R1365" s="49" t="s">
        <v>60</v>
      </c>
      <c r="S1365" s="59" t="s">
        <v>60</v>
      </c>
      <c r="T1365" s="47" t="s">
        <v>892</v>
      </c>
      <c r="U1365" s="49" t="s">
        <v>134</v>
      </c>
      <c r="V1365" s="57" t="s">
        <v>893</v>
      </c>
      <c r="W1365" s="61" t="s">
        <v>134</v>
      </c>
      <c r="X1365" s="61" t="s">
        <v>714</v>
      </c>
      <c r="Y1365" s="61">
        <v>40084</v>
      </c>
      <c r="Z1365" s="49">
        <v>5</v>
      </c>
      <c r="AA1365" s="49">
        <v>923.226151899858</v>
      </c>
      <c r="AB1365" s="49" t="s">
        <v>894</v>
      </c>
      <c r="AC1365" s="49" t="s">
        <v>895</v>
      </c>
      <c r="AD1365" s="49" t="s">
        <v>895</v>
      </c>
      <c r="AE1365" s="57">
        <v>10.000000000000124</v>
      </c>
      <c r="AF1365" s="57" t="s">
        <v>896</v>
      </c>
      <c r="AG1365" s="49" t="s">
        <v>500</v>
      </c>
      <c r="AH1365" s="49">
        <v>0</v>
      </c>
      <c r="AI1365" s="49">
        <v>1893.1180018985212</v>
      </c>
      <c r="AJ1365" s="49">
        <v>1893.1180018985212</v>
      </c>
      <c r="AK1365" s="57">
        <v>0.71925907746369433</v>
      </c>
      <c r="AL1365" s="150">
        <v>0</v>
      </c>
      <c r="AM1365" s="55" t="s">
        <v>897</v>
      </c>
      <c r="AN1365" s="49" t="s">
        <v>898</v>
      </c>
      <c r="AO1365" s="49" t="s">
        <v>899</v>
      </c>
      <c r="AP1365" s="63" t="s">
        <v>900</v>
      </c>
      <c r="AQ1365" s="27" t="str">
        <f t="shared" si="57"/>
        <v>Record Complete</v>
      </c>
      <c r="AR1365" s="53" t="s">
        <v>901</v>
      </c>
      <c r="AS1365" s="5" t="str">
        <f t="shared" si="58"/>
        <v/>
      </c>
      <c r="AT1365" t="s">
        <v>17200</v>
      </c>
    </row>
    <row r="1366" spans="1:46" ht="15.75" thickBot="1" x14ac:dyDescent="0.3">
      <c r="A1366" s="48" t="s">
        <v>883</v>
      </c>
      <c r="B1366" s="50" t="s">
        <v>984</v>
      </c>
      <c r="C1366" s="50" t="s">
        <v>213</v>
      </c>
      <c r="D1366" s="50" t="s">
        <v>616</v>
      </c>
      <c r="E1366" s="51" t="str">
        <f ca="1">IF(ISERROR(INDIRECT(CONCATENATE("FIPs_codes!",ADDRESS((MATCH($D1366,INDIRECT($C1366),0)+MATCH($C1366,FIPs_codes!$G$1:$G$3296,0)-1),COLUMN(FIPs_codes!A1364))))),"",INDIRECT(CONCATENATE("FIPs_codes!",ADDRESS((MATCH($D1366,INDIRECT($C1366),0)+MATCH($C1366,FIPs_codes!$G$1:$G$3296,0)-1),COLUMN(FIPs_codes!A1364)))))</f>
        <v>40039</v>
      </c>
      <c r="F1366" s="51">
        <f ca="1">IF(ISERROR(INDIRECT(CONCATENATE("FIPs_codes!",ADDRESS((MATCH($D1366,INDIRECT($C1366),0)+MATCH($C1366,FIPs_codes!$G$1:$G$3296,0)-1),COLUMN(FIPs_codes!C1364))))),"",INDIRECT(CONCATENATE("FIPs_codes!",ADDRESS((MATCH($D1366,INDIRECT($C1366),0)+MATCH($C1366,FIPs_codes!$G$1:$G$3296,0)-1),COLUMN(FIPs_codes!C1364)))))</f>
        <v>6</v>
      </c>
      <c r="G1366" s="50" t="s">
        <v>888</v>
      </c>
      <c r="H1366" s="50" t="s">
        <v>217</v>
      </c>
      <c r="I1366" s="54" t="s">
        <v>86</v>
      </c>
      <c r="J1366" s="56" t="s">
        <v>268</v>
      </c>
      <c r="K1366" s="50" t="s">
        <v>78</v>
      </c>
      <c r="L1366" s="50" t="s">
        <v>890</v>
      </c>
      <c r="M1366" s="50" t="s">
        <v>57</v>
      </c>
      <c r="N1366" s="58" t="s">
        <v>891</v>
      </c>
      <c r="O1366" s="58"/>
      <c r="P1366" s="58"/>
      <c r="Q1366" s="50" t="s">
        <v>562</v>
      </c>
      <c r="R1366" s="50" t="s">
        <v>60</v>
      </c>
      <c r="S1366" s="60" t="s">
        <v>60</v>
      </c>
      <c r="T1366" s="48" t="s">
        <v>892</v>
      </c>
      <c r="U1366" s="50" t="s">
        <v>134</v>
      </c>
      <c r="V1366" s="58" t="s">
        <v>893</v>
      </c>
      <c r="W1366" s="62" t="s">
        <v>134</v>
      </c>
      <c r="X1366" s="62" t="s">
        <v>714</v>
      </c>
      <c r="Y1366" s="62">
        <v>40084</v>
      </c>
      <c r="Z1366" s="50">
        <v>5</v>
      </c>
      <c r="AA1366" s="50">
        <v>224.51496609774503</v>
      </c>
      <c r="AB1366" s="50" t="s">
        <v>894</v>
      </c>
      <c r="AC1366" s="50" t="s">
        <v>895</v>
      </c>
      <c r="AD1366" s="50" t="s">
        <v>895</v>
      </c>
      <c r="AE1366" s="58">
        <v>9.9999999999999645</v>
      </c>
      <c r="AF1366" s="58" t="s">
        <v>896</v>
      </c>
      <c r="AG1366" s="50" t="s">
        <v>500</v>
      </c>
      <c r="AH1366" s="50">
        <v>0.89623827486810737</v>
      </c>
      <c r="AI1366" s="50">
        <v>1.017066098561674</v>
      </c>
      <c r="AJ1366" s="50">
        <v>1.9133043734297814</v>
      </c>
      <c r="AK1366" s="58">
        <v>4.6473844908875073</v>
      </c>
      <c r="AL1366" s="26">
        <v>0.46842430682448832</v>
      </c>
      <c r="AM1366" s="56" t="s">
        <v>897</v>
      </c>
      <c r="AN1366" s="50" t="s">
        <v>898</v>
      </c>
      <c r="AO1366" s="50" t="s">
        <v>899</v>
      </c>
      <c r="AP1366" s="46" t="s">
        <v>900</v>
      </c>
      <c r="AQ1366" s="27" t="str">
        <f t="shared" si="57"/>
        <v>Record Complete</v>
      </c>
      <c r="AR1366" s="54" t="s">
        <v>901</v>
      </c>
      <c r="AS1366" s="5" t="str">
        <f t="shared" si="58"/>
        <v/>
      </c>
      <c r="AT1366" t="s">
        <v>17200</v>
      </c>
    </row>
    <row r="1367" spans="1:46" ht="15.75" thickBot="1" x14ac:dyDescent="0.3">
      <c r="A1367" s="30" t="s">
        <v>883</v>
      </c>
      <c r="B1367" s="32" t="s">
        <v>984</v>
      </c>
      <c r="C1367" s="32" t="s">
        <v>213</v>
      </c>
      <c r="D1367" s="32" t="s">
        <v>616</v>
      </c>
      <c r="E1367" s="51" t="str">
        <f ca="1">IF(ISERROR(INDIRECT(CONCATENATE("FIPs_codes!",ADDRESS((MATCH($D1367,INDIRECT($C1367),0)+MATCH($C1367,FIPs_codes!$G$1:$G$3296,0)-1),COLUMN(FIPs_codes!A1365))))),"",INDIRECT(CONCATENATE("FIPs_codes!",ADDRESS((MATCH($D1367,INDIRECT($C1367),0)+MATCH($C1367,FIPs_codes!$G$1:$G$3296,0)-1),COLUMN(FIPs_codes!A1365)))))</f>
        <v>40039</v>
      </c>
      <c r="F1367" s="51">
        <f ca="1">IF(ISERROR(INDIRECT(CONCATENATE("FIPs_codes!",ADDRESS((MATCH($D1367,INDIRECT($C1367),0)+MATCH($C1367,FIPs_codes!$G$1:$G$3296,0)-1),COLUMN(FIPs_codes!C1365))))),"",INDIRECT(CONCATENATE("FIPs_codes!",ADDRESS((MATCH($D1367,INDIRECT($C1367),0)+MATCH($C1367,FIPs_codes!$G$1:$G$3296,0)-1),COLUMN(FIPs_codes!C1365)))))</f>
        <v>6</v>
      </c>
      <c r="G1367" s="32" t="s">
        <v>888</v>
      </c>
      <c r="H1367" s="32" t="s">
        <v>217</v>
      </c>
      <c r="I1367" s="36" t="s">
        <v>86</v>
      </c>
      <c r="J1367" s="38" t="s">
        <v>268</v>
      </c>
      <c r="K1367" s="32" t="s">
        <v>78</v>
      </c>
      <c r="L1367" s="32" t="s">
        <v>1025</v>
      </c>
      <c r="M1367" s="32" t="s">
        <v>57</v>
      </c>
      <c r="N1367" s="40" t="s">
        <v>891</v>
      </c>
      <c r="O1367" s="40"/>
      <c r="P1367" s="40"/>
      <c r="Q1367" s="32" t="s">
        <v>562</v>
      </c>
      <c r="R1367" s="32" t="s">
        <v>60</v>
      </c>
      <c r="S1367" s="42" t="s">
        <v>60</v>
      </c>
      <c r="T1367" s="30" t="s">
        <v>892</v>
      </c>
      <c r="U1367" s="32" t="s">
        <v>134</v>
      </c>
      <c r="V1367" s="40" t="s">
        <v>893</v>
      </c>
      <c r="W1367" s="44" t="s">
        <v>134</v>
      </c>
      <c r="X1367" s="44" t="s">
        <v>714</v>
      </c>
      <c r="Y1367" s="44">
        <v>40084</v>
      </c>
      <c r="Z1367" s="32">
        <v>53</v>
      </c>
      <c r="AA1367" s="32">
        <v>401.25126851399739</v>
      </c>
      <c r="AB1367" s="32" t="s">
        <v>66</v>
      </c>
      <c r="AC1367" s="32" t="s">
        <v>895</v>
      </c>
      <c r="AD1367" s="32" t="s">
        <v>895</v>
      </c>
      <c r="AE1367" s="40">
        <v>60.000000000000028</v>
      </c>
      <c r="AF1367" s="40" t="s">
        <v>896</v>
      </c>
      <c r="AG1367" s="32" t="s">
        <v>500</v>
      </c>
      <c r="AH1367" s="32">
        <v>5.1233105164366695</v>
      </c>
      <c r="AI1367" s="32">
        <v>92.837755683257015</v>
      </c>
      <c r="AJ1367" s="32">
        <v>97.96106619969369</v>
      </c>
      <c r="AK1367" s="40">
        <v>0.4240962335369603</v>
      </c>
      <c r="AL1367" s="26">
        <v>5.2299456459495838E-2</v>
      </c>
      <c r="AM1367" s="38" t="s">
        <v>897</v>
      </c>
      <c r="AN1367" s="32" t="s">
        <v>898</v>
      </c>
      <c r="AO1367" s="32" t="s">
        <v>899</v>
      </c>
      <c r="AP1367" s="46" t="s">
        <v>900</v>
      </c>
      <c r="AQ1367" s="27" t="str">
        <f t="shared" si="57"/>
        <v>Record Complete</v>
      </c>
      <c r="AR1367" s="36" t="s">
        <v>901</v>
      </c>
      <c r="AS1367" s="5" t="str">
        <f t="shared" si="58"/>
        <v/>
      </c>
      <c r="AT1367" t="s">
        <v>17200</v>
      </c>
    </row>
    <row r="1368" spans="1:46" ht="15.75" thickBot="1" x14ac:dyDescent="0.3">
      <c r="A1368" s="29" t="s">
        <v>883</v>
      </c>
      <c r="B1368" s="31" t="s">
        <v>985</v>
      </c>
      <c r="C1368" s="31" t="s">
        <v>213</v>
      </c>
      <c r="D1368" s="31" t="s">
        <v>300</v>
      </c>
      <c r="E1368" s="51" t="str">
        <f ca="1">IF(ISERROR(INDIRECT(CONCATENATE("FIPs_codes!",ADDRESS((MATCH($D1368,INDIRECT($C1368),0)+MATCH($C1368,FIPs_codes!$G$1:$G$3296,0)-1),COLUMN(FIPs_codes!A1366))))),"",INDIRECT(CONCATENATE("FIPs_codes!",ADDRESS((MATCH($D1368,INDIRECT($C1368),0)+MATCH($C1368,FIPs_codes!$G$1:$G$3296,0)-1),COLUMN(FIPs_codes!A1366)))))</f>
        <v>40009</v>
      </c>
      <c r="F1368" s="51">
        <f ca="1">IF(ISERROR(INDIRECT(CONCATENATE("FIPs_codes!",ADDRESS((MATCH($D1368,INDIRECT($C1368),0)+MATCH($C1368,FIPs_codes!$G$1:$G$3296,0)-1),COLUMN(FIPs_codes!C1366))))),"",INDIRECT(CONCATENATE("FIPs_codes!",ADDRESS((MATCH($D1368,INDIRECT($C1368),0)+MATCH($C1368,FIPs_codes!$G$1:$G$3296,0)-1),COLUMN(FIPs_codes!C1366)))))</f>
        <v>6</v>
      </c>
      <c r="G1368" s="31" t="s">
        <v>888</v>
      </c>
      <c r="H1368" s="31" t="s">
        <v>217</v>
      </c>
      <c r="I1368" s="35" t="s">
        <v>86</v>
      </c>
      <c r="J1368" s="37" t="s">
        <v>268</v>
      </c>
      <c r="K1368" s="31" t="s">
        <v>78</v>
      </c>
      <c r="L1368" s="31" t="s">
        <v>890</v>
      </c>
      <c r="M1368" s="31" t="s">
        <v>57</v>
      </c>
      <c r="N1368" s="39" t="s">
        <v>911</v>
      </c>
      <c r="O1368" s="39"/>
      <c r="P1368" s="39"/>
      <c r="Q1368" s="31" t="s">
        <v>912</v>
      </c>
      <c r="R1368" s="31" t="s">
        <v>60</v>
      </c>
      <c r="S1368" s="41" t="s">
        <v>60</v>
      </c>
      <c r="T1368" s="29" t="s">
        <v>892</v>
      </c>
      <c r="U1368" s="31" t="s">
        <v>134</v>
      </c>
      <c r="V1368" s="39" t="s">
        <v>893</v>
      </c>
      <c r="W1368" s="43" t="s">
        <v>134</v>
      </c>
      <c r="X1368" s="43" t="s">
        <v>714</v>
      </c>
      <c r="Y1368" s="43">
        <v>40084</v>
      </c>
      <c r="Z1368" s="31">
        <v>5</v>
      </c>
      <c r="AA1368" s="31">
        <v>433.55762828480113</v>
      </c>
      <c r="AB1368" s="31" t="s">
        <v>894</v>
      </c>
      <c r="AC1368" s="31" t="s">
        <v>895</v>
      </c>
      <c r="AD1368" s="31" t="s">
        <v>895</v>
      </c>
      <c r="AE1368" s="39">
        <v>10.000000000000124</v>
      </c>
      <c r="AF1368" s="39" t="s">
        <v>896</v>
      </c>
      <c r="AG1368" s="31" t="s">
        <v>500</v>
      </c>
      <c r="AH1368" s="31">
        <v>1.8299925497482845</v>
      </c>
      <c r="AI1368" s="31">
        <v>99.365455702083366</v>
      </c>
      <c r="AJ1368" s="31">
        <v>101.19544825183165</v>
      </c>
      <c r="AK1368" s="39">
        <v>0.38251893596620506</v>
      </c>
      <c r="AL1368" s="26">
        <v>1.8083743699560732E-2</v>
      </c>
      <c r="AM1368" s="37" t="s">
        <v>897</v>
      </c>
      <c r="AN1368" s="31" t="s">
        <v>898</v>
      </c>
      <c r="AO1368" s="31" t="s">
        <v>899</v>
      </c>
      <c r="AP1368" s="63" t="s">
        <v>900</v>
      </c>
      <c r="AQ1368" s="27" t="str">
        <f t="shared" si="57"/>
        <v>Record Complete</v>
      </c>
      <c r="AR1368" s="35" t="s">
        <v>901</v>
      </c>
      <c r="AS1368" s="5" t="str">
        <f t="shared" si="58"/>
        <v/>
      </c>
      <c r="AT1368" t="s">
        <v>17200</v>
      </c>
    </row>
    <row r="1369" spans="1:46" ht="15.75" thickBot="1" x14ac:dyDescent="0.3">
      <c r="A1369" s="47" t="s">
        <v>883</v>
      </c>
      <c r="B1369" s="49" t="s">
        <v>985</v>
      </c>
      <c r="C1369" s="49" t="s">
        <v>213</v>
      </c>
      <c r="D1369" s="49" t="s">
        <v>300</v>
      </c>
      <c r="E1369" s="51" t="str">
        <f ca="1">IF(ISERROR(INDIRECT(CONCATENATE("FIPs_codes!",ADDRESS((MATCH($D1369,INDIRECT($C1369),0)+MATCH($C1369,FIPs_codes!$G$1:$G$3296,0)-1),COLUMN(FIPs_codes!A1367))))),"",INDIRECT(CONCATENATE("FIPs_codes!",ADDRESS((MATCH($D1369,INDIRECT($C1369),0)+MATCH($C1369,FIPs_codes!$G$1:$G$3296,0)-1),COLUMN(FIPs_codes!A1367)))))</f>
        <v>40009</v>
      </c>
      <c r="F1369" s="51">
        <f ca="1">IF(ISERROR(INDIRECT(CONCATENATE("FIPs_codes!",ADDRESS((MATCH($D1369,INDIRECT($C1369),0)+MATCH($C1369,FIPs_codes!$G$1:$G$3296,0)-1),COLUMN(FIPs_codes!C1367))))),"",INDIRECT(CONCATENATE("FIPs_codes!",ADDRESS((MATCH($D1369,INDIRECT($C1369),0)+MATCH($C1369,FIPs_codes!$G$1:$G$3296,0)-1),COLUMN(FIPs_codes!C1367)))))</f>
        <v>6</v>
      </c>
      <c r="G1369" s="49" t="s">
        <v>888</v>
      </c>
      <c r="H1369" s="49" t="s">
        <v>217</v>
      </c>
      <c r="I1369" s="53" t="s">
        <v>86</v>
      </c>
      <c r="J1369" s="55" t="s">
        <v>268</v>
      </c>
      <c r="K1369" s="49" t="s">
        <v>78</v>
      </c>
      <c r="L1369" s="49" t="s">
        <v>1025</v>
      </c>
      <c r="M1369" s="49" t="s">
        <v>57</v>
      </c>
      <c r="N1369" s="57" t="s">
        <v>911</v>
      </c>
      <c r="O1369" s="57"/>
      <c r="P1369" s="57"/>
      <c r="Q1369" s="49" t="s">
        <v>912</v>
      </c>
      <c r="R1369" s="49" t="s">
        <v>60</v>
      </c>
      <c r="S1369" s="59" t="s">
        <v>60</v>
      </c>
      <c r="T1369" s="47" t="s">
        <v>892</v>
      </c>
      <c r="U1369" s="49" t="s">
        <v>134</v>
      </c>
      <c r="V1369" s="57" t="s">
        <v>893</v>
      </c>
      <c r="W1369" s="61" t="s">
        <v>134</v>
      </c>
      <c r="X1369" s="61" t="s">
        <v>714</v>
      </c>
      <c r="Y1369" s="61">
        <v>40084</v>
      </c>
      <c r="Z1369" s="49">
        <v>73</v>
      </c>
      <c r="AA1369" s="49">
        <v>880.87601928710933</v>
      </c>
      <c r="AB1369" s="49" t="s">
        <v>66</v>
      </c>
      <c r="AC1369" s="49" t="s">
        <v>895</v>
      </c>
      <c r="AD1369" s="49" t="s">
        <v>895</v>
      </c>
      <c r="AE1369" s="57">
        <v>59.999999999999943</v>
      </c>
      <c r="AF1369" s="57" t="s">
        <v>896</v>
      </c>
      <c r="AG1369" s="49" t="s">
        <v>500</v>
      </c>
      <c r="AH1369" s="49">
        <v>12.000701897102761</v>
      </c>
      <c r="AI1369" s="49">
        <v>3738.4957358280253</v>
      </c>
      <c r="AJ1369" s="49">
        <v>3750.4964377251281</v>
      </c>
      <c r="AK1369" s="57">
        <v>0.6835182944867193</v>
      </c>
      <c r="AL1369" s="26">
        <v>3.1997635770004392E-3</v>
      </c>
      <c r="AM1369" s="55" t="s">
        <v>897</v>
      </c>
      <c r="AN1369" s="49" t="s">
        <v>898</v>
      </c>
      <c r="AO1369" s="49" t="s">
        <v>899</v>
      </c>
      <c r="AP1369" s="63" t="s">
        <v>900</v>
      </c>
      <c r="AQ1369" s="27" t="str">
        <f t="shared" si="57"/>
        <v>Record Complete</v>
      </c>
      <c r="AR1369" s="53" t="s">
        <v>901</v>
      </c>
      <c r="AS1369" s="5" t="str">
        <f t="shared" si="58"/>
        <v/>
      </c>
      <c r="AT1369" t="s">
        <v>17200</v>
      </c>
    </row>
    <row r="1370" spans="1:46" ht="15.75" thickBot="1" x14ac:dyDescent="0.3">
      <c r="A1370" s="48" t="s">
        <v>883</v>
      </c>
      <c r="B1370" s="50" t="s">
        <v>1031</v>
      </c>
      <c r="C1370" s="50" t="s">
        <v>213</v>
      </c>
      <c r="D1370" s="50" t="s">
        <v>616</v>
      </c>
      <c r="E1370" s="51" t="str">
        <f ca="1">IF(ISERROR(INDIRECT(CONCATENATE("FIPs_codes!",ADDRESS((MATCH($D1370,INDIRECT($C1370),0)+MATCH($C1370,FIPs_codes!$G$1:$G$3296,0)-1),COLUMN(FIPs_codes!A1368))))),"",INDIRECT(CONCATENATE("FIPs_codes!",ADDRESS((MATCH($D1370,INDIRECT($C1370),0)+MATCH($C1370,FIPs_codes!$G$1:$G$3296,0)-1),COLUMN(FIPs_codes!A1368)))))</f>
        <v>40039</v>
      </c>
      <c r="F1370" s="51">
        <f ca="1">IF(ISERROR(INDIRECT(CONCATENATE("FIPs_codes!",ADDRESS((MATCH($D1370,INDIRECT($C1370),0)+MATCH($C1370,FIPs_codes!$G$1:$G$3296,0)-1),COLUMN(FIPs_codes!C1368))))),"",INDIRECT(CONCATENATE("FIPs_codes!",ADDRESS((MATCH($D1370,INDIRECT($C1370),0)+MATCH($C1370,FIPs_codes!$G$1:$G$3296,0)-1),COLUMN(FIPs_codes!C1368)))))</f>
        <v>6</v>
      </c>
      <c r="G1370" s="50" t="s">
        <v>888</v>
      </c>
      <c r="H1370" s="50" t="s">
        <v>217</v>
      </c>
      <c r="I1370" s="54" t="s">
        <v>86</v>
      </c>
      <c r="J1370" s="56" t="s">
        <v>268</v>
      </c>
      <c r="K1370" s="50" t="s">
        <v>78</v>
      </c>
      <c r="L1370" s="50" t="s">
        <v>1025</v>
      </c>
      <c r="M1370" s="50" t="s">
        <v>57</v>
      </c>
      <c r="N1370" s="58" t="s">
        <v>907</v>
      </c>
      <c r="O1370" s="58"/>
      <c r="P1370" s="58"/>
      <c r="Q1370" s="50" t="s">
        <v>908</v>
      </c>
      <c r="R1370" s="50" t="s">
        <v>60</v>
      </c>
      <c r="S1370" s="60" t="s">
        <v>60</v>
      </c>
      <c r="T1370" s="48" t="s">
        <v>892</v>
      </c>
      <c r="U1370" s="50" t="s">
        <v>134</v>
      </c>
      <c r="V1370" s="58" t="s">
        <v>893</v>
      </c>
      <c r="W1370" s="62" t="s">
        <v>134</v>
      </c>
      <c r="X1370" s="62" t="s">
        <v>714</v>
      </c>
      <c r="Y1370" s="62">
        <v>40085</v>
      </c>
      <c r="Z1370" s="50">
        <v>53</v>
      </c>
      <c r="AA1370" s="50">
        <v>739.27081298828125</v>
      </c>
      <c r="AB1370" s="50" t="s">
        <v>66</v>
      </c>
      <c r="AC1370" s="50" t="s">
        <v>895</v>
      </c>
      <c r="AD1370" s="50" t="s">
        <v>895</v>
      </c>
      <c r="AE1370" s="58">
        <v>59.999999999999943</v>
      </c>
      <c r="AF1370" s="58" t="s">
        <v>896</v>
      </c>
      <c r="AG1370" s="50" t="s">
        <v>500</v>
      </c>
      <c r="AH1370" s="50">
        <v>8.2520009618329571</v>
      </c>
      <c r="AI1370" s="50">
        <v>3476.6975844760864</v>
      </c>
      <c r="AJ1370" s="50">
        <v>3484.9495854379193</v>
      </c>
      <c r="AK1370" s="58">
        <v>1.1946457178435947</v>
      </c>
      <c r="AL1370" s="26">
        <v>2.3678967972203847E-3</v>
      </c>
      <c r="AM1370" s="56" t="s">
        <v>897</v>
      </c>
      <c r="AN1370" s="50" t="s">
        <v>898</v>
      </c>
      <c r="AO1370" s="50" t="s">
        <v>899</v>
      </c>
      <c r="AP1370" s="46" t="s">
        <v>900</v>
      </c>
      <c r="AQ1370" s="27" t="str">
        <f t="shared" si="57"/>
        <v>Record Complete</v>
      </c>
      <c r="AR1370" s="54" t="s">
        <v>901</v>
      </c>
      <c r="AS1370" s="5" t="str">
        <f t="shared" si="58"/>
        <v/>
      </c>
      <c r="AT1370" t="s">
        <v>17200</v>
      </c>
    </row>
    <row r="1371" spans="1:46" ht="15.75" thickBot="1" x14ac:dyDescent="0.3">
      <c r="A1371" s="30" t="s">
        <v>883</v>
      </c>
      <c r="B1371" s="32" t="s">
        <v>986</v>
      </c>
      <c r="C1371" s="32" t="s">
        <v>213</v>
      </c>
      <c r="D1371" s="32" t="s">
        <v>616</v>
      </c>
      <c r="E1371" s="51" t="str">
        <f ca="1">IF(ISERROR(INDIRECT(CONCATENATE("FIPs_codes!",ADDRESS((MATCH($D1371,INDIRECT($C1371),0)+MATCH($C1371,FIPs_codes!$G$1:$G$3296,0)-1),COLUMN(FIPs_codes!A1369))))),"",INDIRECT(CONCATENATE("FIPs_codes!",ADDRESS((MATCH($D1371,INDIRECT($C1371),0)+MATCH($C1371,FIPs_codes!$G$1:$G$3296,0)-1),COLUMN(FIPs_codes!A1369)))))</f>
        <v>40039</v>
      </c>
      <c r="F1371" s="51">
        <f ca="1">IF(ISERROR(INDIRECT(CONCATENATE("FIPs_codes!",ADDRESS((MATCH($D1371,INDIRECT($C1371),0)+MATCH($C1371,FIPs_codes!$G$1:$G$3296,0)-1),COLUMN(FIPs_codes!C1369))))),"",INDIRECT(CONCATENATE("FIPs_codes!",ADDRESS((MATCH($D1371,INDIRECT($C1371),0)+MATCH($C1371,FIPs_codes!$G$1:$G$3296,0)-1),COLUMN(FIPs_codes!C1369)))))</f>
        <v>6</v>
      </c>
      <c r="G1371" s="32" t="s">
        <v>888</v>
      </c>
      <c r="H1371" s="32" t="s">
        <v>217</v>
      </c>
      <c r="I1371" s="36" t="s">
        <v>86</v>
      </c>
      <c r="J1371" s="38" t="s">
        <v>268</v>
      </c>
      <c r="K1371" s="32" t="s">
        <v>78</v>
      </c>
      <c r="L1371" s="32" t="s">
        <v>890</v>
      </c>
      <c r="M1371" s="32" t="s">
        <v>57</v>
      </c>
      <c r="N1371" s="40" t="s">
        <v>891</v>
      </c>
      <c r="O1371" s="40"/>
      <c r="P1371" s="40"/>
      <c r="Q1371" s="32" t="s">
        <v>562</v>
      </c>
      <c r="R1371" s="32" t="s">
        <v>60</v>
      </c>
      <c r="S1371" s="42" t="s">
        <v>60</v>
      </c>
      <c r="T1371" s="30" t="s">
        <v>892</v>
      </c>
      <c r="U1371" s="32" t="s">
        <v>134</v>
      </c>
      <c r="V1371" s="40" t="s">
        <v>893</v>
      </c>
      <c r="W1371" s="44" t="s">
        <v>134</v>
      </c>
      <c r="X1371" s="44" t="s">
        <v>714</v>
      </c>
      <c r="Y1371" s="44">
        <v>40085</v>
      </c>
      <c r="Z1371" s="32">
        <v>5</v>
      </c>
      <c r="AA1371" s="32">
        <v>300.55901267311788</v>
      </c>
      <c r="AB1371" s="32" t="s">
        <v>894</v>
      </c>
      <c r="AC1371" s="32" t="s">
        <v>895</v>
      </c>
      <c r="AD1371" s="32" t="s">
        <v>895</v>
      </c>
      <c r="AE1371" s="40">
        <v>9.9999999999999645</v>
      </c>
      <c r="AF1371" s="40" t="s">
        <v>896</v>
      </c>
      <c r="AG1371" s="32" t="s">
        <v>500</v>
      </c>
      <c r="AH1371" s="32">
        <v>18.725506681222186</v>
      </c>
      <c r="AI1371" s="32">
        <v>106.78260340403193</v>
      </c>
      <c r="AJ1371" s="32">
        <v>125.50811008525412</v>
      </c>
      <c r="AK1371" s="40">
        <v>41.245062457335905</v>
      </c>
      <c r="AL1371" s="150">
        <v>0.14919758307652373</v>
      </c>
      <c r="AM1371" s="38" t="s">
        <v>897</v>
      </c>
      <c r="AN1371" s="32" t="s">
        <v>898</v>
      </c>
      <c r="AO1371" s="32" t="s">
        <v>899</v>
      </c>
      <c r="AP1371" s="46" t="s">
        <v>900</v>
      </c>
      <c r="AQ1371" s="27" t="str">
        <f t="shared" si="57"/>
        <v>Record Complete</v>
      </c>
      <c r="AR1371" s="36" t="s">
        <v>901</v>
      </c>
      <c r="AS1371" s="5" t="str">
        <f t="shared" si="58"/>
        <v/>
      </c>
      <c r="AT1371" t="s">
        <v>17200</v>
      </c>
    </row>
    <row r="1372" spans="1:46" ht="15.75" thickBot="1" x14ac:dyDescent="0.3">
      <c r="A1372" s="29" t="s">
        <v>883</v>
      </c>
      <c r="B1372" s="31" t="s">
        <v>986</v>
      </c>
      <c r="C1372" s="31" t="s">
        <v>213</v>
      </c>
      <c r="D1372" s="31" t="s">
        <v>616</v>
      </c>
      <c r="E1372" s="51" t="str">
        <f ca="1">IF(ISERROR(INDIRECT(CONCATENATE("FIPs_codes!",ADDRESS((MATCH($D1372,INDIRECT($C1372),0)+MATCH($C1372,FIPs_codes!$G$1:$G$3296,0)-1),COLUMN(FIPs_codes!A1370))))),"",INDIRECT(CONCATENATE("FIPs_codes!",ADDRESS((MATCH($D1372,INDIRECT($C1372),0)+MATCH($C1372,FIPs_codes!$G$1:$G$3296,0)-1),COLUMN(FIPs_codes!A1370)))))</f>
        <v>40039</v>
      </c>
      <c r="F1372" s="51">
        <f ca="1">IF(ISERROR(INDIRECT(CONCATENATE("FIPs_codes!",ADDRESS((MATCH($D1372,INDIRECT($C1372),0)+MATCH($C1372,FIPs_codes!$G$1:$G$3296,0)-1),COLUMN(FIPs_codes!C1370))))),"",INDIRECT(CONCATENATE("FIPs_codes!",ADDRESS((MATCH($D1372,INDIRECT($C1372),0)+MATCH($C1372,FIPs_codes!$G$1:$G$3296,0)-1),COLUMN(FIPs_codes!C1370)))))</f>
        <v>6</v>
      </c>
      <c r="G1372" s="31" t="s">
        <v>888</v>
      </c>
      <c r="H1372" s="31" t="s">
        <v>217</v>
      </c>
      <c r="I1372" s="35" t="s">
        <v>86</v>
      </c>
      <c r="J1372" s="37" t="s">
        <v>268</v>
      </c>
      <c r="K1372" s="31" t="s">
        <v>78</v>
      </c>
      <c r="L1372" s="31" t="s">
        <v>1025</v>
      </c>
      <c r="M1372" s="31" t="s">
        <v>57</v>
      </c>
      <c r="N1372" s="39" t="s">
        <v>891</v>
      </c>
      <c r="O1372" s="39"/>
      <c r="P1372" s="39"/>
      <c r="Q1372" s="31" t="s">
        <v>562</v>
      </c>
      <c r="R1372" s="31" t="s">
        <v>60</v>
      </c>
      <c r="S1372" s="41" t="s">
        <v>60</v>
      </c>
      <c r="T1372" s="29" t="s">
        <v>892</v>
      </c>
      <c r="U1372" s="31" t="s">
        <v>134</v>
      </c>
      <c r="V1372" s="39" t="s">
        <v>893</v>
      </c>
      <c r="W1372" s="43" t="s">
        <v>134</v>
      </c>
      <c r="X1372" s="43" t="s">
        <v>714</v>
      </c>
      <c r="Y1372" s="43">
        <v>40085</v>
      </c>
      <c r="Z1372" s="31">
        <v>61</v>
      </c>
      <c r="AA1372" s="31">
        <v>853.10466512044275</v>
      </c>
      <c r="AB1372" s="31" t="s">
        <v>66</v>
      </c>
      <c r="AC1372" s="31" t="s">
        <v>895</v>
      </c>
      <c r="AD1372" s="31" t="s">
        <v>895</v>
      </c>
      <c r="AE1372" s="39">
        <v>60.000000000000028</v>
      </c>
      <c r="AF1372" s="39" t="s">
        <v>896</v>
      </c>
      <c r="AG1372" s="31" t="s">
        <v>500</v>
      </c>
      <c r="AH1372" s="31">
        <v>6.8159790399986546</v>
      </c>
      <c r="AI1372" s="31">
        <v>3084.7265346768577</v>
      </c>
      <c r="AJ1372" s="31">
        <v>3091.5425137168563</v>
      </c>
      <c r="AK1372" s="39">
        <v>0.59138869084043288</v>
      </c>
      <c r="AL1372" s="26">
        <v>2.2047178745745388E-3</v>
      </c>
      <c r="AM1372" s="37" t="s">
        <v>897</v>
      </c>
      <c r="AN1372" s="31" t="s">
        <v>898</v>
      </c>
      <c r="AO1372" s="31" t="s">
        <v>899</v>
      </c>
      <c r="AP1372" s="63" t="s">
        <v>900</v>
      </c>
      <c r="AQ1372" s="27" t="str">
        <f t="shared" si="57"/>
        <v>Record Complete</v>
      </c>
      <c r="AR1372" s="35" t="s">
        <v>901</v>
      </c>
      <c r="AS1372" s="5" t="str">
        <f t="shared" si="58"/>
        <v/>
      </c>
      <c r="AT1372" t="s">
        <v>17200</v>
      </c>
    </row>
    <row r="1373" spans="1:46" ht="15.75" thickBot="1" x14ac:dyDescent="0.3">
      <c r="A1373" s="30" t="s">
        <v>883</v>
      </c>
      <c r="B1373" s="32" t="s">
        <v>986</v>
      </c>
      <c r="C1373" s="32" t="s">
        <v>213</v>
      </c>
      <c r="D1373" s="32" t="s">
        <v>616</v>
      </c>
      <c r="E1373" s="51" t="str">
        <f ca="1">IF(ISERROR(INDIRECT(CONCATENATE("FIPs_codes!",ADDRESS((MATCH($D1373,INDIRECT($C1373),0)+MATCH($C1373,FIPs_codes!$G$1:$G$3296,0)-1),COLUMN(FIPs_codes!A1371))))),"",INDIRECT(CONCATENATE("FIPs_codes!",ADDRESS((MATCH($D1373,INDIRECT($C1373),0)+MATCH($C1373,FIPs_codes!$G$1:$G$3296,0)-1),COLUMN(FIPs_codes!A1371)))))</f>
        <v>40039</v>
      </c>
      <c r="F1373" s="51">
        <f ca="1">IF(ISERROR(INDIRECT(CONCATENATE("FIPs_codes!",ADDRESS((MATCH($D1373,INDIRECT($C1373),0)+MATCH($C1373,FIPs_codes!$G$1:$G$3296,0)-1),COLUMN(FIPs_codes!C1371))))),"",INDIRECT(CONCATENATE("FIPs_codes!",ADDRESS((MATCH($D1373,INDIRECT($C1373),0)+MATCH($C1373,FIPs_codes!$G$1:$G$3296,0)-1),COLUMN(FIPs_codes!C1371)))))</f>
        <v>6</v>
      </c>
      <c r="G1373" s="32" t="s">
        <v>888</v>
      </c>
      <c r="H1373" s="32" t="s">
        <v>217</v>
      </c>
      <c r="I1373" s="36" t="s">
        <v>86</v>
      </c>
      <c r="J1373" s="38" t="s">
        <v>268</v>
      </c>
      <c r="K1373" s="32" t="s">
        <v>78</v>
      </c>
      <c r="L1373" s="32" t="s">
        <v>1025</v>
      </c>
      <c r="M1373" s="32" t="s">
        <v>57</v>
      </c>
      <c r="N1373" s="40" t="s">
        <v>891</v>
      </c>
      <c r="O1373" s="40"/>
      <c r="P1373" s="40"/>
      <c r="Q1373" s="32" t="s">
        <v>562</v>
      </c>
      <c r="R1373" s="32" t="s">
        <v>60</v>
      </c>
      <c r="S1373" s="42" t="s">
        <v>60</v>
      </c>
      <c r="T1373" s="30" t="s">
        <v>892</v>
      </c>
      <c r="U1373" s="32" t="s">
        <v>134</v>
      </c>
      <c r="V1373" s="40" t="s">
        <v>893</v>
      </c>
      <c r="W1373" s="44" t="s">
        <v>134</v>
      </c>
      <c r="X1373" s="44" t="s">
        <v>714</v>
      </c>
      <c r="Y1373" s="44">
        <v>40085</v>
      </c>
      <c r="Z1373" s="32">
        <v>61</v>
      </c>
      <c r="AA1373" s="32">
        <v>880.69639448686075</v>
      </c>
      <c r="AB1373" s="32" t="s">
        <v>66</v>
      </c>
      <c r="AC1373" s="32" t="s">
        <v>895</v>
      </c>
      <c r="AD1373" s="32" t="s">
        <v>895</v>
      </c>
      <c r="AE1373" s="40">
        <v>9.9999999999999645</v>
      </c>
      <c r="AF1373" s="40" t="s">
        <v>896</v>
      </c>
      <c r="AG1373" s="32" t="s">
        <v>500</v>
      </c>
      <c r="AH1373" s="32">
        <v>72.256428495384043</v>
      </c>
      <c r="AI1373" s="32">
        <v>5320.7049326367287</v>
      </c>
      <c r="AJ1373" s="32">
        <v>5392.9613611321129</v>
      </c>
      <c r="AK1373" s="40">
        <v>2.409049805323551</v>
      </c>
      <c r="AL1373" s="26">
        <v>1.3398284107159944E-2</v>
      </c>
      <c r="AM1373" s="38" t="s">
        <v>897</v>
      </c>
      <c r="AN1373" s="32" t="s">
        <v>898</v>
      </c>
      <c r="AO1373" s="32" t="s">
        <v>899</v>
      </c>
      <c r="AP1373" s="46" t="s">
        <v>900</v>
      </c>
      <c r="AQ1373" s="27" t="str">
        <f t="shared" si="57"/>
        <v>Record Complete</v>
      </c>
      <c r="AR1373" s="36" t="s">
        <v>901</v>
      </c>
      <c r="AS1373" s="5" t="str">
        <f t="shared" si="58"/>
        <v/>
      </c>
      <c r="AT1373" t="s">
        <v>17200</v>
      </c>
    </row>
    <row r="1374" spans="1:46" ht="15.75" thickBot="1" x14ac:dyDescent="0.3">
      <c r="A1374" s="29" t="s">
        <v>883</v>
      </c>
      <c r="B1374" s="31" t="s">
        <v>987</v>
      </c>
      <c r="C1374" s="31" t="s">
        <v>885</v>
      </c>
      <c r="D1374" s="31" t="s">
        <v>988</v>
      </c>
      <c r="E1374" s="51" t="str">
        <f ca="1">IF(ISERROR(INDIRECT(CONCATENATE("FIPs_codes!",ADDRESS((MATCH($D1374,INDIRECT($C1374),0)+MATCH($C1374,FIPs_codes!$G$1:$G$3296,0)-1),COLUMN(FIPs_codes!A1372))))),"",INDIRECT(CONCATENATE("FIPs_codes!",ADDRESS((MATCH($D1374,INDIRECT($C1374),0)+MATCH($C1374,FIPs_codes!$G$1:$G$3296,0)-1),COLUMN(FIPs_codes!A1372)))))</f>
        <v>48393</v>
      </c>
      <c r="F1374" s="51">
        <f ca="1">IF(ISERROR(INDIRECT(CONCATENATE("FIPs_codes!",ADDRESS((MATCH($D1374,INDIRECT($C1374),0)+MATCH($C1374,FIPs_codes!$G$1:$G$3296,0)-1),COLUMN(FIPs_codes!C1372))))),"",INDIRECT(CONCATENATE("FIPs_codes!",ADDRESS((MATCH($D1374,INDIRECT($C1374),0)+MATCH($C1374,FIPs_codes!$G$1:$G$3296,0)-1),COLUMN(FIPs_codes!C1372)))))</f>
        <v>6</v>
      </c>
      <c r="G1374" s="31" t="s">
        <v>888</v>
      </c>
      <c r="H1374" s="31" t="s">
        <v>889</v>
      </c>
      <c r="I1374" s="35" t="s">
        <v>86</v>
      </c>
      <c r="J1374" s="37" t="s">
        <v>268</v>
      </c>
      <c r="K1374" s="31" t="s">
        <v>78</v>
      </c>
      <c r="L1374" s="31" t="s">
        <v>890</v>
      </c>
      <c r="M1374" s="31" t="s">
        <v>57</v>
      </c>
      <c r="N1374" s="39" t="s">
        <v>911</v>
      </c>
      <c r="O1374" s="39"/>
      <c r="P1374" s="39"/>
      <c r="Q1374" s="31" t="s">
        <v>912</v>
      </c>
      <c r="R1374" s="31" t="s">
        <v>60</v>
      </c>
      <c r="S1374" s="41" t="s">
        <v>60</v>
      </c>
      <c r="T1374" s="29" t="s">
        <v>892</v>
      </c>
      <c r="U1374" s="31" t="s">
        <v>134</v>
      </c>
      <c r="V1374" s="39" t="s">
        <v>893</v>
      </c>
      <c r="W1374" s="43" t="s">
        <v>134</v>
      </c>
      <c r="X1374" s="43" t="s">
        <v>714</v>
      </c>
      <c r="Y1374" s="43">
        <v>40085</v>
      </c>
      <c r="Z1374" s="31">
        <v>5</v>
      </c>
      <c r="AA1374" s="31">
        <v>767.48322642933238</v>
      </c>
      <c r="AB1374" s="31" t="s">
        <v>894</v>
      </c>
      <c r="AC1374" s="31" t="s">
        <v>895</v>
      </c>
      <c r="AD1374" s="31" t="s">
        <v>895</v>
      </c>
      <c r="AE1374" s="39">
        <v>10.000000000000124</v>
      </c>
      <c r="AF1374" s="39" t="s">
        <v>896</v>
      </c>
      <c r="AG1374" s="31" t="s">
        <v>500</v>
      </c>
      <c r="AH1374" s="31">
        <v>20.66202327098857</v>
      </c>
      <c r="AI1374" s="31">
        <v>40.778488649607617</v>
      </c>
      <c r="AJ1374" s="31">
        <v>61.440511920596187</v>
      </c>
      <c r="AK1374" s="39">
        <v>2.9525757825601522</v>
      </c>
      <c r="AL1374" s="26">
        <v>0.33629314966795082</v>
      </c>
      <c r="AM1374" s="37" t="s">
        <v>897</v>
      </c>
      <c r="AN1374" s="31" t="s">
        <v>898</v>
      </c>
      <c r="AO1374" s="31" t="s">
        <v>899</v>
      </c>
      <c r="AP1374" s="63" t="s">
        <v>900</v>
      </c>
      <c r="AQ1374" s="27" t="str">
        <f t="shared" si="57"/>
        <v>Record Complete</v>
      </c>
      <c r="AR1374" s="35" t="s">
        <v>901</v>
      </c>
      <c r="AS1374" s="5" t="str">
        <f t="shared" si="58"/>
        <v/>
      </c>
      <c r="AT1374" t="s">
        <v>17200</v>
      </c>
    </row>
    <row r="1375" spans="1:46" ht="15.75" thickBot="1" x14ac:dyDescent="0.3">
      <c r="A1375" s="30" t="s">
        <v>883</v>
      </c>
      <c r="B1375" s="32" t="s">
        <v>987</v>
      </c>
      <c r="C1375" s="32" t="s">
        <v>885</v>
      </c>
      <c r="D1375" s="32" t="s">
        <v>988</v>
      </c>
      <c r="E1375" s="51" t="str">
        <f ca="1">IF(ISERROR(INDIRECT(CONCATENATE("FIPs_codes!",ADDRESS((MATCH($D1375,INDIRECT($C1375),0)+MATCH($C1375,FIPs_codes!$G$1:$G$3296,0)-1),COLUMN(FIPs_codes!A1373))))),"",INDIRECT(CONCATENATE("FIPs_codes!",ADDRESS((MATCH($D1375,INDIRECT($C1375),0)+MATCH($C1375,FIPs_codes!$G$1:$G$3296,0)-1),COLUMN(FIPs_codes!A1373)))))</f>
        <v>48393</v>
      </c>
      <c r="F1375" s="51">
        <f ca="1">IF(ISERROR(INDIRECT(CONCATENATE("FIPs_codes!",ADDRESS((MATCH($D1375,INDIRECT($C1375),0)+MATCH($C1375,FIPs_codes!$G$1:$G$3296,0)-1),COLUMN(FIPs_codes!C1373))))),"",INDIRECT(CONCATENATE("FIPs_codes!",ADDRESS((MATCH($D1375,INDIRECT($C1375),0)+MATCH($C1375,FIPs_codes!$G$1:$G$3296,0)-1),COLUMN(FIPs_codes!C1373)))))</f>
        <v>6</v>
      </c>
      <c r="G1375" s="32" t="s">
        <v>888</v>
      </c>
      <c r="H1375" s="32" t="s">
        <v>889</v>
      </c>
      <c r="I1375" s="36" t="s">
        <v>86</v>
      </c>
      <c r="J1375" s="38" t="s">
        <v>268</v>
      </c>
      <c r="K1375" s="32" t="s">
        <v>78</v>
      </c>
      <c r="L1375" s="32" t="s">
        <v>1025</v>
      </c>
      <c r="M1375" s="32" t="s">
        <v>57</v>
      </c>
      <c r="N1375" s="40" t="s">
        <v>911</v>
      </c>
      <c r="O1375" s="40"/>
      <c r="P1375" s="40"/>
      <c r="Q1375" s="32" t="s">
        <v>912</v>
      </c>
      <c r="R1375" s="32" t="s">
        <v>60</v>
      </c>
      <c r="S1375" s="42" t="s">
        <v>60</v>
      </c>
      <c r="T1375" s="30" t="s">
        <v>892</v>
      </c>
      <c r="U1375" s="32" t="s">
        <v>134</v>
      </c>
      <c r="V1375" s="40" t="s">
        <v>893</v>
      </c>
      <c r="W1375" s="44" t="s">
        <v>134</v>
      </c>
      <c r="X1375" s="44" t="s">
        <v>714</v>
      </c>
      <c r="Y1375" s="44">
        <v>40085</v>
      </c>
      <c r="Z1375" s="32">
        <v>64</v>
      </c>
      <c r="AA1375" s="32">
        <v>776.06713312322438</v>
      </c>
      <c r="AB1375" s="32" t="s">
        <v>66</v>
      </c>
      <c r="AC1375" s="32" t="s">
        <v>895</v>
      </c>
      <c r="AD1375" s="32" t="s">
        <v>895</v>
      </c>
      <c r="AE1375" s="40">
        <v>10.000000000000124</v>
      </c>
      <c r="AF1375" s="40" t="s">
        <v>896</v>
      </c>
      <c r="AG1375" s="32" t="s">
        <v>500</v>
      </c>
      <c r="AH1375" s="32">
        <v>2.0211457742069863</v>
      </c>
      <c r="AI1375" s="32">
        <v>1682.5475450742017</v>
      </c>
      <c r="AJ1375" s="32">
        <v>1684.5686908484088</v>
      </c>
      <c r="AK1375" s="40">
        <v>0.17559730165586276</v>
      </c>
      <c r="AL1375" s="150">
        <v>1.1998001537052582E-3</v>
      </c>
      <c r="AM1375" s="38" t="s">
        <v>897</v>
      </c>
      <c r="AN1375" s="32" t="s">
        <v>898</v>
      </c>
      <c r="AO1375" s="32" t="s">
        <v>899</v>
      </c>
      <c r="AP1375" s="46" t="s">
        <v>900</v>
      </c>
      <c r="AQ1375" s="27" t="str">
        <f t="shared" si="57"/>
        <v>Record Complete</v>
      </c>
      <c r="AR1375" s="36" t="s">
        <v>901</v>
      </c>
      <c r="AS1375" s="5" t="str">
        <f t="shared" si="58"/>
        <v/>
      </c>
      <c r="AT1375" t="s">
        <v>17200</v>
      </c>
    </row>
    <row r="1376" spans="1:46" ht="15.75" thickBot="1" x14ac:dyDescent="0.3">
      <c r="A1376" s="29" t="s">
        <v>883</v>
      </c>
      <c r="B1376" s="31" t="s">
        <v>987</v>
      </c>
      <c r="C1376" s="31" t="s">
        <v>885</v>
      </c>
      <c r="D1376" s="31" t="s">
        <v>988</v>
      </c>
      <c r="E1376" s="51" t="str">
        <f ca="1">IF(ISERROR(INDIRECT(CONCATENATE("FIPs_codes!",ADDRESS((MATCH($D1376,INDIRECT($C1376),0)+MATCH($C1376,FIPs_codes!$G$1:$G$3296,0)-1),COLUMN(FIPs_codes!A1374))))),"",INDIRECT(CONCATENATE("FIPs_codes!",ADDRESS((MATCH($D1376,INDIRECT($C1376),0)+MATCH($C1376,FIPs_codes!$G$1:$G$3296,0)-1),COLUMN(FIPs_codes!A1374)))))</f>
        <v>48393</v>
      </c>
      <c r="F1376" s="51">
        <f ca="1">IF(ISERROR(INDIRECT(CONCATENATE("FIPs_codes!",ADDRESS((MATCH($D1376,INDIRECT($C1376),0)+MATCH($C1376,FIPs_codes!$G$1:$G$3296,0)-1),COLUMN(FIPs_codes!C1374))))),"",INDIRECT(CONCATENATE("FIPs_codes!",ADDRESS((MATCH($D1376,INDIRECT($C1376),0)+MATCH($C1376,FIPs_codes!$G$1:$G$3296,0)-1),COLUMN(FIPs_codes!C1374)))))</f>
        <v>6</v>
      </c>
      <c r="G1376" s="31" t="s">
        <v>888</v>
      </c>
      <c r="H1376" s="31" t="s">
        <v>889</v>
      </c>
      <c r="I1376" s="35" t="s">
        <v>86</v>
      </c>
      <c r="J1376" s="37" t="s">
        <v>268</v>
      </c>
      <c r="K1376" s="31" t="s">
        <v>78</v>
      </c>
      <c r="L1376" s="31" t="s">
        <v>1025</v>
      </c>
      <c r="M1376" s="31" t="s">
        <v>57</v>
      </c>
      <c r="N1376" s="39" t="s">
        <v>911</v>
      </c>
      <c r="O1376" s="39"/>
      <c r="P1376" s="39"/>
      <c r="Q1376" s="31" t="s">
        <v>912</v>
      </c>
      <c r="R1376" s="31" t="s">
        <v>60</v>
      </c>
      <c r="S1376" s="41" t="s">
        <v>60</v>
      </c>
      <c r="T1376" s="29" t="s">
        <v>892</v>
      </c>
      <c r="U1376" s="31" t="s">
        <v>134</v>
      </c>
      <c r="V1376" s="39" t="s">
        <v>893</v>
      </c>
      <c r="W1376" s="43" t="s">
        <v>134</v>
      </c>
      <c r="X1376" s="43" t="s">
        <v>714</v>
      </c>
      <c r="Y1376" s="43">
        <v>40085</v>
      </c>
      <c r="Z1376" s="31">
        <v>64</v>
      </c>
      <c r="AA1376" s="31">
        <v>750.45726826985674</v>
      </c>
      <c r="AB1376" s="31" t="s">
        <v>66</v>
      </c>
      <c r="AC1376" s="31" t="s">
        <v>895</v>
      </c>
      <c r="AD1376" s="31" t="s">
        <v>895</v>
      </c>
      <c r="AE1376" s="39">
        <v>60.000000000000107</v>
      </c>
      <c r="AF1376" s="39" t="s">
        <v>896</v>
      </c>
      <c r="AG1376" s="31" t="s">
        <v>500</v>
      </c>
      <c r="AH1376" s="31">
        <v>41.066604642476214</v>
      </c>
      <c r="AI1376" s="31">
        <v>1708.0356090718399</v>
      </c>
      <c r="AJ1376" s="31">
        <v>1749.1022137143161</v>
      </c>
      <c r="AK1376" s="39">
        <v>1.9126275424923693</v>
      </c>
      <c r="AL1376" s="26">
        <v>2.3478676272022426E-2</v>
      </c>
      <c r="AM1376" s="37" t="s">
        <v>897</v>
      </c>
      <c r="AN1376" s="31" t="s">
        <v>898</v>
      </c>
      <c r="AO1376" s="31" t="s">
        <v>899</v>
      </c>
      <c r="AP1376" s="63" t="s">
        <v>900</v>
      </c>
      <c r="AQ1376" s="27" t="str">
        <f t="shared" si="57"/>
        <v>Record Complete</v>
      </c>
      <c r="AR1376" s="35" t="s">
        <v>901</v>
      </c>
      <c r="AS1376" s="5" t="str">
        <f t="shared" si="58"/>
        <v/>
      </c>
      <c r="AT1376" t="s">
        <v>17200</v>
      </c>
    </row>
    <row r="1377" spans="1:46" ht="15.75" thickBot="1" x14ac:dyDescent="0.3">
      <c r="A1377" s="47" t="s">
        <v>883</v>
      </c>
      <c r="B1377" s="49" t="s">
        <v>987</v>
      </c>
      <c r="C1377" s="49" t="s">
        <v>885</v>
      </c>
      <c r="D1377" s="49" t="s">
        <v>988</v>
      </c>
      <c r="E1377" s="51" t="str">
        <f ca="1">IF(ISERROR(INDIRECT(CONCATENATE("FIPs_codes!",ADDRESS((MATCH($D1377,INDIRECT($C1377),0)+MATCH($C1377,FIPs_codes!$G$1:$G$3296,0)-1),COLUMN(FIPs_codes!A1375))))),"",INDIRECT(CONCATENATE("FIPs_codes!",ADDRESS((MATCH($D1377,INDIRECT($C1377),0)+MATCH($C1377,FIPs_codes!$G$1:$G$3296,0)-1),COLUMN(FIPs_codes!A1375)))))</f>
        <v>48393</v>
      </c>
      <c r="F1377" s="51">
        <f ca="1">IF(ISERROR(INDIRECT(CONCATENATE("FIPs_codes!",ADDRESS((MATCH($D1377,INDIRECT($C1377),0)+MATCH($C1377,FIPs_codes!$G$1:$G$3296,0)-1),COLUMN(FIPs_codes!C1375))))),"",INDIRECT(CONCATENATE("FIPs_codes!",ADDRESS((MATCH($D1377,INDIRECT($C1377),0)+MATCH($C1377,FIPs_codes!$G$1:$G$3296,0)-1),COLUMN(FIPs_codes!C1375)))))</f>
        <v>6</v>
      </c>
      <c r="G1377" s="49" t="s">
        <v>888</v>
      </c>
      <c r="H1377" s="49" t="s">
        <v>889</v>
      </c>
      <c r="I1377" s="53" t="s">
        <v>86</v>
      </c>
      <c r="J1377" s="55" t="s">
        <v>268</v>
      </c>
      <c r="K1377" s="49" t="s">
        <v>78</v>
      </c>
      <c r="L1377" s="49" t="s">
        <v>1025</v>
      </c>
      <c r="M1377" s="49" t="s">
        <v>57</v>
      </c>
      <c r="N1377" s="57" t="s">
        <v>911</v>
      </c>
      <c r="O1377" s="57"/>
      <c r="P1377" s="57"/>
      <c r="Q1377" s="49" t="s">
        <v>912</v>
      </c>
      <c r="R1377" s="49" t="s">
        <v>60</v>
      </c>
      <c r="S1377" s="59" t="s">
        <v>60</v>
      </c>
      <c r="T1377" s="47" t="s">
        <v>892</v>
      </c>
      <c r="U1377" s="49" t="s">
        <v>134</v>
      </c>
      <c r="V1377" s="57" t="s">
        <v>893</v>
      </c>
      <c r="W1377" s="61" t="s">
        <v>134</v>
      </c>
      <c r="X1377" s="61" t="s">
        <v>714</v>
      </c>
      <c r="Y1377" s="61">
        <v>40085</v>
      </c>
      <c r="Z1377" s="49">
        <v>72</v>
      </c>
      <c r="AA1377" s="49">
        <v>793.87885843912761</v>
      </c>
      <c r="AB1377" s="49" t="s">
        <v>66</v>
      </c>
      <c r="AC1377" s="49" t="s">
        <v>895</v>
      </c>
      <c r="AD1377" s="49" t="s">
        <v>895</v>
      </c>
      <c r="AE1377" s="57">
        <v>60.000000000000028</v>
      </c>
      <c r="AF1377" s="57" t="s">
        <v>896</v>
      </c>
      <c r="AG1377" s="49" t="s">
        <v>500</v>
      </c>
      <c r="AH1377" s="49">
        <v>42.289353394315306</v>
      </c>
      <c r="AI1377" s="49">
        <v>2109.6144333953921</v>
      </c>
      <c r="AJ1377" s="49">
        <v>2151.9037867897073</v>
      </c>
      <c r="AK1377" s="57">
        <v>1.9584360605782369</v>
      </c>
      <c r="AL1377" s="26">
        <v>1.9652065140609371E-2</v>
      </c>
      <c r="AM1377" s="55" t="s">
        <v>897</v>
      </c>
      <c r="AN1377" s="49" t="s">
        <v>898</v>
      </c>
      <c r="AO1377" s="49" t="s">
        <v>899</v>
      </c>
      <c r="AP1377" s="63" t="s">
        <v>900</v>
      </c>
      <c r="AQ1377" s="27" t="str">
        <f t="shared" si="57"/>
        <v>Record Complete</v>
      </c>
      <c r="AR1377" s="53" t="s">
        <v>901</v>
      </c>
      <c r="AS1377" s="5" t="str">
        <f t="shared" si="58"/>
        <v/>
      </c>
      <c r="AT1377" t="s">
        <v>17200</v>
      </c>
    </row>
    <row r="1378" spans="1:46" ht="15.75" thickBot="1" x14ac:dyDescent="0.3">
      <c r="A1378" s="48" t="s">
        <v>883</v>
      </c>
      <c r="B1378" s="50" t="s">
        <v>987</v>
      </c>
      <c r="C1378" s="50" t="s">
        <v>885</v>
      </c>
      <c r="D1378" s="50" t="s">
        <v>988</v>
      </c>
      <c r="E1378" s="51" t="str">
        <f ca="1">IF(ISERROR(INDIRECT(CONCATENATE("FIPs_codes!",ADDRESS((MATCH($D1378,INDIRECT($C1378),0)+MATCH($C1378,FIPs_codes!$G$1:$G$3296,0)-1),COLUMN(FIPs_codes!A1376))))),"",INDIRECT(CONCATENATE("FIPs_codes!",ADDRESS((MATCH($D1378,INDIRECT($C1378),0)+MATCH($C1378,FIPs_codes!$G$1:$G$3296,0)-1),COLUMN(FIPs_codes!A1376)))))</f>
        <v>48393</v>
      </c>
      <c r="F1378" s="51">
        <f ca="1">IF(ISERROR(INDIRECT(CONCATENATE("FIPs_codes!",ADDRESS((MATCH($D1378,INDIRECT($C1378),0)+MATCH($C1378,FIPs_codes!$G$1:$G$3296,0)-1),COLUMN(FIPs_codes!C1376))))),"",INDIRECT(CONCATENATE("FIPs_codes!",ADDRESS((MATCH($D1378,INDIRECT($C1378),0)+MATCH($C1378,FIPs_codes!$G$1:$G$3296,0)-1),COLUMN(FIPs_codes!C1376)))))</f>
        <v>6</v>
      </c>
      <c r="G1378" s="50" t="s">
        <v>888</v>
      </c>
      <c r="H1378" s="50" t="s">
        <v>889</v>
      </c>
      <c r="I1378" s="54" t="s">
        <v>86</v>
      </c>
      <c r="J1378" s="56" t="s">
        <v>268</v>
      </c>
      <c r="K1378" s="50" t="s">
        <v>78</v>
      </c>
      <c r="L1378" s="50" t="s">
        <v>1025</v>
      </c>
      <c r="M1378" s="50" t="s">
        <v>57</v>
      </c>
      <c r="N1378" s="58" t="s">
        <v>911</v>
      </c>
      <c r="O1378" s="58"/>
      <c r="P1378" s="58"/>
      <c r="Q1378" s="50" t="s">
        <v>912</v>
      </c>
      <c r="R1378" s="50" t="s">
        <v>60</v>
      </c>
      <c r="S1378" s="60" t="s">
        <v>60</v>
      </c>
      <c r="T1378" s="48" t="s">
        <v>892</v>
      </c>
      <c r="U1378" s="50" t="s">
        <v>134</v>
      </c>
      <c r="V1378" s="58" t="s">
        <v>893</v>
      </c>
      <c r="W1378" s="62" t="s">
        <v>134</v>
      </c>
      <c r="X1378" s="62" t="s">
        <v>714</v>
      </c>
      <c r="Y1378" s="62">
        <v>40085</v>
      </c>
      <c r="Z1378" s="50">
        <v>72</v>
      </c>
      <c r="AA1378" s="50">
        <v>815.10178731282554</v>
      </c>
      <c r="AB1378" s="50" t="s">
        <v>66</v>
      </c>
      <c r="AC1378" s="50" t="s">
        <v>895</v>
      </c>
      <c r="AD1378" s="50" t="s">
        <v>895</v>
      </c>
      <c r="AE1378" s="58">
        <v>60.000000000000028</v>
      </c>
      <c r="AF1378" s="58" t="s">
        <v>896</v>
      </c>
      <c r="AG1378" s="50" t="s">
        <v>500</v>
      </c>
      <c r="AH1378" s="50">
        <v>5.8479704007718887</v>
      </c>
      <c r="AI1378" s="50">
        <v>2218.0380823944211</v>
      </c>
      <c r="AJ1378" s="50">
        <v>2223.8860527951929</v>
      </c>
      <c r="AK1378" s="58">
        <v>0.51121939213585588</v>
      </c>
      <c r="AL1378" s="26">
        <v>2.6296178230092318E-3</v>
      </c>
      <c r="AM1378" s="56" t="s">
        <v>897</v>
      </c>
      <c r="AN1378" s="50" t="s">
        <v>898</v>
      </c>
      <c r="AO1378" s="50" t="s">
        <v>899</v>
      </c>
      <c r="AP1378" s="46" t="s">
        <v>900</v>
      </c>
      <c r="AQ1378" s="27" t="str">
        <f t="shared" si="57"/>
        <v>Record Complete</v>
      </c>
      <c r="AR1378" s="54" t="s">
        <v>901</v>
      </c>
      <c r="AS1378" s="5" t="str">
        <f t="shared" si="58"/>
        <v/>
      </c>
      <c r="AT1378" t="s">
        <v>17200</v>
      </c>
    </row>
    <row r="1379" spans="1:46" ht="15.75" thickBot="1" x14ac:dyDescent="0.3">
      <c r="A1379" s="47" t="s">
        <v>883</v>
      </c>
      <c r="B1379" s="49" t="s">
        <v>987</v>
      </c>
      <c r="C1379" s="49" t="s">
        <v>885</v>
      </c>
      <c r="D1379" s="49" t="s">
        <v>988</v>
      </c>
      <c r="E1379" s="51" t="str">
        <f ca="1">IF(ISERROR(INDIRECT(CONCATENATE("FIPs_codes!",ADDRESS((MATCH($D1379,INDIRECT($C1379),0)+MATCH($C1379,FIPs_codes!$G$1:$G$3296,0)-1),COLUMN(FIPs_codes!A1377))))),"",INDIRECT(CONCATENATE("FIPs_codes!",ADDRESS((MATCH($D1379,INDIRECT($C1379),0)+MATCH($C1379,FIPs_codes!$G$1:$G$3296,0)-1),COLUMN(FIPs_codes!A1377)))))</f>
        <v>48393</v>
      </c>
      <c r="F1379" s="51">
        <f ca="1">IF(ISERROR(INDIRECT(CONCATENATE("FIPs_codes!",ADDRESS((MATCH($D1379,INDIRECT($C1379),0)+MATCH($C1379,FIPs_codes!$G$1:$G$3296,0)-1),COLUMN(FIPs_codes!C1377))))),"",INDIRECT(CONCATENATE("FIPs_codes!",ADDRESS((MATCH($D1379,INDIRECT($C1379),0)+MATCH($C1379,FIPs_codes!$G$1:$G$3296,0)-1),COLUMN(FIPs_codes!C1377)))))</f>
        <v>6</v>
      </c>
      <c r="G1379" s="49" t="s">
        <v>888</v>
      </c>
      <c r="H1379" s="49" t="s">
        <v>889</v>
      </c>
      <c r="I1379" s="53" t="s">
        <v>86</v>
      </c>
      <c r="J1379" s="55" t="s">
        <v>268</v>
      </c>
      <c r="K1379" s="49" t="s">
        <v>78</v>
      </c>
      <c r="L1379" s="49" t="s">
        <v>1025</v>
      </c>
      <c r="M1379" s="49" t="s">
        <v>57</v>
      </c>
      <c r="N1379" s="57" t="s">
        <v>911</v>
      </c>
      <c r="O1379" s="57"/>
      <c r="P1379" s="57"/>
      <c r="Q1379" s="49" t="s">
        <v>912</v>
      </c>
      <c r="R1379" s="49" t="s">
        <v>60</v>
      </c>
      <c r="S1379" s="59" t="s">
        <v>60</v>
      </c>
      <c r="T1379" s="47" t="s">
        <v>892</v>
      </c>
      <c r="U1379" s="49" t="s">
        <v>134</v>
      </c>
      <c r="V1379" s="57" t="s">
        <v>893</v>
      </c>
      <c r="W1379" s="61" t="s">
        <v>134</v>
      </c>
      <c r="X1379" s="61" t="s">
        <v>714</v>
      </c>
      <c r="Y1379" s="61">
        <v>40085</v>
      </c>
      <c r="Z1379" s="49">
        <v>92</v>
      </c>
      <c r="AA1379" s="49">
        <v>857.45749206542973</v>
      </c>
      <c r="AB1379" s="49" t="s">
        <v>66</v>
      </c>
      <c r="AC1379" s="49" t="s">
        <v>895</v>
      </c>
      <c r="AD1379" s="49" t="s">
        <v>895</v>
      </c>
      <c r="AE1379" s="57">
        <v>60.000000000000028</v>
      </c>
      <c r="AF1379" s="57" t="s">
        <v>896</v>
      </c>
      <c r="AG1379" s="49" t="s">
        <v>500</v>
      </c>
      <c r="AH1379" s="49">
        <v>2.9910415646234667</v>
      </c>
      <c r="AI1379" s="49">
        <v>2451.2006623693387</v>
      </c>
      <c r="AJ1379" s="49">
        <v>2454.1917039339623</v>
      </c>
      <c r="AK1379" s="57">
        <v>0.29790552601087633</v>
      </c>
      <c r="AL1379" s="26">
        <v>1.2187481360274169E-3</v>
      </c>
      <c r="AM1379" s="55" t="s">
        <v>897</v>
      </c>
      <c r="AN1379" s="49" t="s">
        <v>898</v>
      </c>
      <c r="AO1379" s="49" t="s">
        <v>899</v>
      </c>
      <c r="AP1379" s="63" t="s">
        <v>900</v>
      </c>
      <c r="AQ1379" s="27" t="str">
        <f t="shared" si="57"/>
        <v>Record Complete</v>
      </c>
      <c r="AR1379" s="53" t="s">
        <v>901</v>
      </c>
      <c r="AS1379" s="5" t="str">
        <f t="shared" si="58"/>
        <v/>
      </c>
      <c r="AT1379" t="s">
        <v>17200</v>
      </c>
    </row>
    <row r="1380" spans="1:46" ht="15.75" thickBot="1" x14ac:dyDescent="0.3">
      <c r="A1380" s="29" t="s">
        <v>883</v>
      </c>
      <c r="B1380" s="31" t="s">
        <v>987</v>
      </c>
      <c r="C1380" s="31" t="s">
        <v>885</v>
      </c>
      <c r="D1380" s="31" t="s">
        <v>988</v>
      </c>
      <c r="E1380" s="51" t="str">
        <f ca="1">IF(ISERROR(INDIRECT(CONCATENATE("FIPs_codes!",ADDRESS((MATCH($D1380,INDIRECT($C1380),0)+MATCH($C1380,FIPs_codes!$G$1:$G$3296,0)-1),COLUMN(FIPs_codes!A1378))))),"",INDIRECT(CONCATENATE("FIPs_codes!",ADDRESS((MATCH($D1380,INDIRECT($C1380),0)+MATCH($C1380,FIPs_codes!$G$1:$G$3296,0)-1),COLUMN(FIPs_codes!A1378)))))</f>
        <v>48393</v>
      </c>
      <c r="F1380" s="51">
        <f ca="1">IF(ISERROR(INDIRECT(CONCATENATE("FIPs_codes!",ADDRESS((MATCH($D1380,INDIRECT($C1380),0)+MATCH($C1380,FIPs_codes!$G$1:$G$3296,0)-1),COLUMN(FIPs_codes!C1378))))),"",INDIRECT(CONCATENATE("FIPs_codes!",ADDRESS((MATCH($D1380,INDIRECT($C1380),0)+MATCH($C1380,FIPs_codes!$G$1:$G$3296,0)-1),COLUMN(FIPs_codes!C1378)))))</f>
        <v>6</v>
      </c>
      <c r="G1380" s="31" t="s">
        <v>888</v>
      </c>
      <c r="H1380" s="31" t="s">
        <v>889</v>
      </c>
      <c r="I1380" s="35" t="s">
        <v>86</v>
      </c>
      <c r="J1380" s="37" t="s">
        <v>268</v>
      </c>
      <c r="K1380" s="31" t="s">
        <v>78</v>
      </c>
      <c r="L1380" s="31" t="s">
        <v>1025</v>
      </c>
      <c r="M1380" s="31" t="s">
        <v>57</v>
      </c>
      <c r="N1380" s="39" t="s">
        <v>911</v>
      </c>
      <c r="O1380" s="39"/>
      <c r="P1380" s="39"/>
      <c r="Q1380" s="31" t="s">
        <v>912</v>
      </c>
      <c r="R1380" s="31" t="s">
        <v>60</v>
      </c>
      <c r="S1380" s="41" t="s">
        <v>60</v>
      </c>
      <c r="T1380" s="29" t="s">
        <v>892</v>
      </c>
      <c r="U1380" s="31" t="s">
        <v>134</v>
      </c>
      <c r="V1380" s="39" t="s">
        <v>893</v>
      </c>
      <c r="W1380" s="43" t="s">
        <v>134</v>
      </c>
      <c r="X1380" s="43" t="s">
        <v>714</v>
      </c>
      <c r="Y1380" s="43">
        <v>40085</v>
      </c>
      <c r="Z1380" s="31">
        <v>92</v>
      </c>
      <c r="AA1380" s="31">
        <v>824.05484008789063</v>
      </c>
      <c r="AB1380" s="31" t="s">
        <v>66</v>
      </c>
      <c r="AC1380" s="31" t="s">
        <v>895</v>
      </c>
      <c r="AD1380" s="31" t="s">
        <v>895</v>
      </c>
      <c r="AE1380" s="39">
        <v>0.99999999999991651</v>
      </c>
      <c r="AF1380" s="39" t="s">
        <v>896</v>
      </c>
      <c r="AG1380" s="31" t="s">
        <v>500</v>
      </c>
      <c r="AH1380" s="31">
        <v>43.742786972752668</v>
      </c>
      <c r="AI1380" s="31">
        <v>2667.7180704549796</v>
      </c>
      <c r="AJ1380" s="31">
        <v>2711.4608574277322</v>
      </c>
      <c r="AK1380" s="39">
        <v>1.8719236336269287</v>
      </c>
      <c r="AL1380" s="26">
        <v>1.6132553362488852E-2</v>
      </c>
      <c r="AM1380" s="37" t="s">
        <v>897</v>
      </c>
      <c r="AN1380" s="31" t="s">
        <v>898</v>
      </c>
      <c r="AO1380" s="31" t="s">
        <v>899</v>
      </c>
      <c r="AP1380" s="63" t="s">
        <v>900</v>
      </c>
      <c r="AQ1380" s="27" t="str">
        <f t="shared" si="57"/>
        <v>Record Complete</v>
      </c>
      <c r="AR1380" s="35" t="s">
        <v>901</v>
      </c>
      <c r="AS1380" s="5" t="str">
        <f t="shared" si="58"/>
        <v/>
      </c>
      <c r="AT1380" t="s">
        <v>17200</v>
      </c>
    </row>
    <row r="1381" spans="1:46" ht="15.75" thickBot="1" x14ac:dyDescent="0.3">
      <c r="A1381" s="30" t="s">
        <v>883</v>
      </c>
      <c r="B1381" s="32" t="s">
        <v>987</v>
      </c>
      <c r="C1381" s="32" t="s">
        <v>885</v>
      </c>
      <c r="D1381" s="32" t="s">
        <v>988</v>
      </c>
      <c r="E1381" s="51" t="str">
        <f ca="1">IF(ISERROR(INDIRECT(CONCATENATE("FIPs_codes!",ADDRESS((MATCH($D1381,INDIRECT($C1381),0)+MATCH($C1381,FIPs_codes!$G$1:$G$3296,0)-1),COLUMN(FIPs_codes!A1379))))),"",INDIRECT(CONCATENATE("FIPs_codes!",ADDRESS((MATCH($D1381,INDIRECT($C1381),0)+MATCH($C1381,FIPs_codes!$G$1:$G$3296,0)-1),COLUMN(FIPs_codes!A1379)))))</f>
        <v>48393</v>
      </c>
      <c r="F1381" s="51">
        <f ca="1">IF(ISERROR(INDIRECT(CONCATENATE("FIPs_codes!",ADDRESS((MATCH($D1381,INDIRECT($C1381),0)+MATCH($C1381,FIPs_codes!$G$1:$G$3296,0)-1),COLUMN(FIPs_codes!C1379))))),"",INDIRECT(CONCATENATE("FIPs_codes!",ADDRESS((MATCH($D1381,INDIRECT($C1381),0)+MATCH($C1381,FIPs_codes!$G$1:$G$3296,0)-1),COLUMN(FIPs_codes!C1379)))))</f>
        <v>6</v>
      </c>
      <c r="G1381" s="32" t="s">
        <v>888</v>
      </c>
      <c r="H1381" s="32" t="s">
        <v>889</v>
      </c>
      <c r="I1381" s="36" t="s">
        <v>86</v>
      </c>
      <c r="J1381" s="38" t="s">
        <v>268</v>
      </c>
      <c r="K1381" s="32" t="s">
        <v>78</v>
      </c>
      <c r="L1381" s="32" t="s">
        <v>1025</v>
      </c>
      <c r="M1381" s="32" t="s">
        <v>57</v>
      </c>
      <c r="N1381" s="40" t="s">
        <v>911</v>
      </c>
      <c r="O1381" s="40"/>
      <c r="P1381" s="40"/>
      <c r="Q1381" s="32" t="s">
        <v>912</v>
      </c>
      <c r="R1381" s="32" t="s">
        <v>60</v>
      </c>
      <c r="S1381" s="42" t="s">
        <v>60</v>
      </c>
      <c r="T1381" s="30" t="s">
        <v>892</v>
      </c>
      <c r="U1381" s="32" t="s">
        <v>134</v>
      </c>
      <c r="V1381" s="40" t="s">
        <v>893</v>
      </c>
      <c r="W1381" s="44" t="s">
        <v>134</v>
      </c>
      <c r="X1381" s="44" t="s">
        <v>714</v>
      </c>
      <c r="Y1381" s="44">
        <v>40085</v>
      </c>
      <c r="Z1381" s="32">
        <v>92</v>
      </c>
      <c r="AA1381" s="32">
        <v>833.34099232066762</v>
      </c>
      <c r="AB1381" s="32" t="s">
        <v>66</v>
      </c>
      <c r="AC1381" s="32" t="s">
        <v>895</v>
      </c>
      <c r="AD1381" s="32" t="s">
        <v>895</v>
      </c>
      <c r="AE1381" s="40">
        <v>9.9999999999999645</v>
      </c>
      <c r="AF1381" s="40" t="s">
        <v>896</v>
      </c>
      <c r="AG1381" s="32" t="s">
        <v>500</v>
      </c>
      <c r="AH1381" s="32">
        <v>37.799844304903772</v>
      </c>
      <c r="AI1381" s="32">
        <v>2772.3996731268467</v>
      </c>
      <c r="AJ1381" s="32">
        <v>2810.1995174317503</v>
      </c>
      <c r="AK1381" s="40">
        <v>1.8324098130009183</v>
      </c>
      <c r="AL1381" s="150">
        <v>1.3450946835066415E-2</v>
      </c>
      <c r="AM1381" s="38" t="s">
        <v>897</v>
      </c>
      <c r="AN1381" s="32" t="s">
        <v>898</v>
      </c>
      <c r="AO1381" s="32" t="s">
        <v>899</v>
      </c>
      <c r="AP1381" s="46" t="s">
        <v>900</v>
      </c>
      <c r="AQ1381" s="27" t="str">
        <f t="shared" si="57"/>
        <v>Record Complete</v>
      </c>
      <c r="AR1381" s="36" t="s">
        <v>901</v>
      </c>
      <c r="AS1381" s="5" t="str">
        <f t="shared" si="58"/>
        <v/>
      </c>
      <c r="AT1381" t="s">
        <v>17200</v>
      </c>
    </row>
    <row r="1382" spans="1:46" ht="15.75" thickBot="1" x14ac:dyDescent="0.3">
      <c r="A1382" s="48" t="s">
        <v>883</v>
      </c>
      <c r="B1382" s="50" t="s">
        <v>1032</v>
      </c>
      <c r="C1382" s="50" t="s">
        <v>885</v>
      </c>
      <c r="D1382" s="50" t="s">
        <v>988</v>
      </c>
      <c r="E1382" s="51" t="str">
        <f ca="1">IF(ISERROR(INDIRECT(CONCATENATE("FIPs_codes!",ADDRESS((MATCH($D1382,INDIRECT($C1382),0)+MATCH($C1382,FIPs_codes!$G$1:$G$3296,0)-1),COLUMN(FIPs_codes!A1380))))),"",INDIRECT(CONCATENATE("FIPs_codes!",ADDRESS((MATCH($D1382,INDIRECT($C1382),0)+MATCH($C1382,FIPs_codes!$G$1:$G$3296,0)-1),COLUMN(FIPs_codes!A1380)))))</f>
        <v>48393</v>
      </c>
      <c r="F1382" s="51">
        <f ca="1">IF(ISERROR(INDIRECT(CONCATENATE("FIPs_codes!",ADDRESS((MATCH($D1382,INDIRECT($C1382),0)+MATCH($C1382,FIPs_codes!$G$1:$G$3296,0)-1),COLUMN(FIPs_codes!C1380))))),"",INDIRECT(CONCATENATE("FIPs_codes!",ADDRESS((MATCH($D1382,INDIRECT($C1382),0)+MATCH($C1382,FIPs_codes!$G$1:$G$3296,0)-1),COLUMN(FIPs_codes!C1380)))))</f>
        <v>6</v>
      </c>
      <c r="G1382" s="50" t="s">
        <v>888</v>
      </c>
      <c r="H1382" s="50" t="s">
        <v>889</v>
      </c>
      <c r="I1382" s="54" t="s">
        <v>86</v>
      </c>
      <c r="J1382" s="56" t="s">
        <v>268</v>
      </c>
      <c r="K1382" s="50" t="s">
        <v>78</v>
      </c>
      <c r="L1382" s="50" t="s">
        <v>1025</v>
      </c>
      <c r="M1382" s="50" t="s">
        <v>57</v>
      </c>
      <c r="N1382" s="58" t="s">
        <v>891</v>
      </c>
      <c r="O1382" s="58"/>
      <c r="P1382" s="58"/>
      <c r="Q1382" s="50" t="s">
        <v>562</v>
      </c>
      <c r="R1382" s="50" t="s">
        <v>60</v>
      </c>
      <c r="S1382" s="60" t="s">
        <v>60</v>
      </c>
      <c r="T1382" s="48" t="s">
        <v>892</v>
      </c>
      <c r="U1382" s="50" t="s">
        <v>134</v>
      </c>
      <c r="V1382" s="58" t="s">
        <v>893</v>
      </c>
      <c r="W1382" s="62" t="s">
        <v>134</v>
      </c>
      <c r="X1382" s="62" t="s">
        <v>714</v>
      </c>
      <c r="Y1382" s="62">
        <v>40086</v>
      </c>
      <c r="Z1382" s="50">
        <v>86</v>
      </c>
      <c r="AA1382" s="50">
        <v>902.44212137858074</v>
      </c>
      <c r="AB1382" s="50" t="s">
        <v>66</v>
      </c>
      <c r="AC1382" s="50" t="s">
        <v>895</v>
      </c>
      <c r="AD1382" s="50" t="s">
        <v>895</v>
      </c>
      <c r="AE1382" s="58">
        <v>59.999999999999943</v>
      </c>
      <c r="AF1382" s="58" t="s">
        <v>896</v>
      </c>
      <c r="AG1382" s="50" t="s">
        <v>500</v>
      </c>
      <c r="AH1382" s="50">
        <v>0</v>
      </c>
      <c r="AI1382" s="50">
        <v>282.94216528552727</v>
      </c>
      <c r="AJ1382" s="50">
        <v>282.94216528552727</v>
      </c>
      <c r="AK1382" s="58">
        <v>0.34469442627013053</v>
      </c>
      <c r="AL1382" s="26">
        <v>0</v>
      </c>
      <c r="AM1382" s="56" t="s">
        <v>897</v>
      </c>
      <c r="AN1382" s="50" t="s">
        <v>898</v>
      </c>
      <c r="AO1382" s="50" t="s">
        <v>899</v>
      </c>
      <c r="AP1382" s="46" t="s">
        <v>900</v>
      </c>
      <c r="AQ1382" s="27" t="str">
        <f t="shared" si="57"/>
        <v>Record Complete</v>
      </c>
      <c r="AR1382" s="54" t="s">
        <v>901</v>
      </c>
      <c r="AS1382" s="5" t="str">
        <f t="shared" si="58"/>
        <v/>
      </c>
      <c r="AT1382" t="s">
        <v>17200</v>
      </c>
    </row>
    <row r="1383" spans="1:46" ht="15.75" thickBot="1" x14ac:dyDescent="0.3">
      <c r="A1383" s="30" t="s">
        <v>883</v>
      </c>
      <c r="B1383" s="32" t="s">
        <v>990</v>
      </c>
      <c r="C1383" s="32" t="s">
        <v>885</v>
      </c>
      <c r="D1383" s="32" t="s">
        <v>988</v>
      </c>
      <c r="E1383" s="51" t="str">
        <f ca="1">IF(ISERROR(INDIRECT(CONCATENATE("FIPs_codes!",ADDRESS((MATCH($D1383,INDIRECT($C1383),0)+MATCH($C1383,FIPs_codes!$G$1:$G$3296,0)-1),COLUMN(FIPs_codes!A1381))))),"",INDIRECT(CONCATENATE("FIPs_codes!",ADDRESS((MATCH($D1383,INDIRECT($C1383),0)+MATCH($C1383,FIPs_codes!$G$1:$G$3296,0)-1),COLUMN(FIPs_codes!A1381)))))</f>
        <v>48393</v>
      </c>
      <c r="F1383" s="51">
        <f ca="1">IF(ISERROR(INDIRECT(CONCATENATE("FIPs_codes!",ADDRESS((MATCH($D1383,INDIRECT($C1383),0)+MATCH($C1383,FIPs_codes!$G$1:$G$3296,0)-1),COLUMN(FIPs_codes!C1381))))),"",INDIRECT(CONCATENATE("FIPs_codes!",ADDRESS((MATCH($D1383,INDIRECT($C1383),0)+MATCH($C1383,FIPs_codes!$G$1:$G$3296,0)-1),COLUMN(FIPs_codes!C1381)))))</f>
        <v>6</v>
      </c>
      <c r="G1383" s="32" t="s">
        <v>888</v>
      </c>
      <c r="H1383" s="32" t="s">
        <v>889</v>
      </c>
      <c r="I1383" s="36" t="s">
        <v>86</v>
      </c>
      <c r="J1383" s="38" t="s">
        <v>268</v>
      </c>
      <c r="K1383" s="32" t="s">
        <v>78</v>
      </c>
      <c r="L1383" s="32" t="s">
        <v>890</v>
      </c>
      <c r="M1383" s="32" t="s">
        <v>57</v>
      </c>
      <c r="N1383" s="40" t="s">
        <v>932</v>
      </c>
      <c r="O1383" s="40"/>
      <c r="P1383" s="40"/>
      <c r="Q1383" s="32" t="s">
        <v>933</v>
      </c>
      <c r="R1383" s="32" t="s">
        <v>60</v>
      </c>
      <c r="S1383" s="42" t="s">
        <v>60</v>
      </c>
      <c r="T1383" s="30" t="s">
        <v>892</v>
      </c>
      <c r="U1383" s="32" t="s">
        <v>134</v>
      </c>
      <c r="V1383" s="40" t="s">
        <v>893</v>
      </c>
      <c r="W1383" s="44" t="s">
        <v>134</v>
      </c>
      <c r="X1383" s="44" t="s">
        <v>714</v>
      </c>
      <c r="Y1383" s="44">
        <v>40086</v>
      </c>
      <c r="Z1383" s="32">
        <v>5</v>
      </c>
      <c r="AA1383" s="32">
        <v>697.46892200816762</v>
      </c>
      <c r="AB1383" s="32" t="s">
        <v>894</v>
      </c>
      <c r="AC1383" s="32" t="s">
        <v>895</v>
      </c>
      <c r="AD1383" s="32" t="s">
        <v>895</v>
      </c>
      <c r="AE1383" s="40">
        <v>9.9999999999999645</v>
      </c>
      <c r="AF1383" s="40" t="s">
        <v>896</v>
      </c>
      <c r="AG1383" s="32" t="s">
        <v>500</v>
      </c>
      <c r="AH1383" s="32">
        <v>57.932101973631866</v>
      </c>
      <c r="AI1383" s="32">
        <v>965.54738469367555</v>
      </c>
      <c r="AJ1383" s="32">
        <v>1023.4794866673075</v>
      </c>
      <c r="AK1383" s="40">
        <v>3.5690952737335873</v>
      </c>
      <c r="AL1383" s="26">
        <v>5.660309046571374E-2</v>
      </c>
      <c r="AM1383" s="38" t="s">
        <v>897</v>
      </c>
      <c r="AN1383" s="32" t="s">
        <v>898</v>
      </c>
      <c r="AO1383" s="32" t="s">
        <v>899</v>
      </c>
      <c r="AP1383" s="46" t="s">
        <v>900</v>
      </c>
      <c r="AQ1383" s="27" t="str">
        <f t="shared" si="57"/>
        <v>Record Complete</v>
      </c>
      <c r="AR1383" s="36" t="s">
        <v>901</v>
      </c>
      <c r="AS1383" s="5" t="str">
        <f t="shared" si="58"/>
        <v/>
      </c>
      <c r="AT1383" t="s">
        <v>17200</v>
      </c>
    </row>
    <row r="1384" spans="1:46" ht="15.75" thickBot="1" x14ac:dyDescent="0.3">
      <c r="A1384" s="29" t="s">
        <v>883</v>
      </c>
      <c r="B1384" s="31" t="s">
        <v>990</v>
      </c>
      <c r="C1384" s="31" t="s">
        <v>885</v>
      </c>
      <c r="D1384" s="31" t="s">
        <v>988</v>
      </c>
      <c r="E1384" s="51" t="str">
        <f ca="1">IF(ISERROR(INDIRECT(CONCATENATE("FIPs_codes!",ADDRESS((MATCH($D1384,INDIRECT($C1384),0)+MATCH($C1384,FIPs_codes!$G$1:$G$3296,0)-1),COLUMN(FIPs_codes!A1382))))),"",INDIRECT(CONCATENATE("FIPs_codes!",ADDRESS((MATCH($D1384,INDIRECT($C1384),0)+MATCH($C1384,FIPs_codes!$G$1:$G$3296,0)-1),COLUMN(FIPs_codes!A1382)))))</f>
        <v>48393</v>
      </c>
      <c r="F1384" s="51">
        <f ca="1">IF(ISERROR(INDIRECT(CONCATENATE("FIPs_codes!",ADDRESS((MATCH($D1384,INDIRECT($C1384),0)+MATCH($C1384,FIPs_codes!$G$1:$G$3296,0)-1),COLUMN(FIPs_codes!C1382))))),"",INDIRECT(CONCATENATE("FIPs_codes!",ADDRESS((MATCH($D1384,INDIRECT($C1384),0)+MATCH($C1384,FIPs_codes!$G$1:$G$3296,0)-1),COLUMN(FIPs_codes!C1382)))))</f>
        <v>6</v>
      </c>
      <c r="G1384" s="31" t="s">
        <v>888</v>
      </c>
      <c r="H1384" s="31" t="s">
        <v>889</v>
      </c>
      <c r="I1384" s="35" t="s">
        <v>86</v>
      </c>
      <c r="J1384" s="37" t="s">
        <v>268</v>
      </c>
      <c r="K1384" s="31" t="s">
        <v>78</v>
      </c>
      <c r="L1384" s="31" t="s">
        <v>1025</v>
      </c>
      <c r="M1384" s="31" t="s">
        <v>57</v>
      </c>
      <c r="N1384" s="39" t="s">
        <v>891</v>
      </c>
      <c r="O1384" s="39"/>
      <c r="P1384" s="39"/>
      <c r="Q1384" s="31" t="s">
        <v>562</v>
      </c>
      <c r="R1384" s="31" t="s">
        <v>60</v>
      </c>
      <c r="S1384" s="41" t="s">
        <v>60</v>
      </c>
      <c r="T1384" s="29" t="s">
        <v>892</v>
      </c>
      <c r="U1384" s="31" t="s">
        <v>134</v>
      </c>
      <c r="V1384" s="39" t="s">
        <v>893</v>
      </c>
      <c r="W1384" s="43" t="s">
        <v>134</v>
      </c>
      <c r="X1384" s="43" t="s">
        <v>714</v>
      </c>
      <c r="Y1384" s="43">
        <v>40086</v>
      </c>
      <c r="Z1384" s="31">
        <v>66</v>
      </c>
      <c r="AA1384" s="31">
        <v>972.1278015136719</v>
      </c>
      <c r="AB1384" s="31" t="s">
        <v>66</v>
      </c>
      <c r="AC1384" s="31" t="s">
        <v>895</v>
      </c>
      <c r="AD1384" s="31" t="s">
        <v>895</v>
      </c>
      <c r="AE1384" s="39">
        <v>60.000000000000107</v>
      </c>
      <c r="AF1384" s="39" t="s">
        <v>896</v>
      </c>
      <c r="AG1384" s="31" t="s">
        <v>500</v>
      </c>
      <c r="AH1384" s="31">
        <v>10.442000060276571</v>
      </c>
      <c r="AI1384" s="31">
        <v>1965.2529067778248</v>
      </c>
      <c r="AJ1384" s="31">
        <v>1975.6949068381014</v>
      </c>
      <c r="AK1384" s="39">
        <v>0.9832382261162973</v>
      </c>
      <c r="AL1384" s="26">
        <v>5.285229022019361E-3</v>
      </c>
      <c r="AM1384" s="37" t="s">
        <v>897</v>
      </c>
      <c r="AN1384" s="31" t="s">
        <v>898</v>
      </c>
      <c r="AO1384" s="31" t="s">
        <v>899</v>
      </c>
      <c r="AP1384" s="63" t="s">
        <v>900</v>
      </c>
      <c r="AQ1384" s="27" t="str">
        <f t="shared" si="57"/>
        <v>Record Complete</v>
      </c>
      <c r="AR1384" s="35" t="s">
        <v>901</v>
      </c>
      <c r="AS1384" s="5" t="str">
        <f t="shared" si="58"/>
        <v/>
      </c>
      <c r="AT1384" t="s">
        <v>17200</v>
      </c>
    </row>
    <row r="1385" spans="1:46" ht="15.75" thickBot="1" x14ac:dyDescent="0.3">
      <c r="A1385" s="30" t="s">
        <v>883</v>
      </c>
      <c r="B1385" s="32" t="s">
        <v>990</v>
      </c>
      <c r="C1385" s="32" t="s">
        <v>885</v>
      </c>
      <c r="D1385" s="32" t="s">
        <v>988</v>
      </c>
      <c r="E1385" s="51" t="str">
        <f ca="1">IF(ISERROR(INDIRECT(CONCATENATE("FIPs_codes!",ADDRESS((MATCH($D1385,INDIRECT($C1385),0)+MATCH($C1385,FIPs_codes!$G$1:$G$3296,0)-1),COLUMN(FIPs_codes!A1383))))),"",INDIRECT(CONCATENATE("FIPs_codes!",ADDRESS((MATCH($D1385,INDIRECT($C1385),0)+MATCH($C1385,FIPs_codes!$G$1:$G$3296,0)-1),COLUMN(FIPs_codes!A1383)))))</f>
        <v>48393</v>
      </c>
      <c r="F1385" s="51">
        <f ca="1">IF(ISERROR(INDIRECT(CONCATENATE("FIPs_codes!",ADDRESS((MATCH($D1385,INDIRECT($C1385),0)+MATCH($C1385,FIPs_codes!$G$1:$G$3296,0)-1),COLUMN(FIPs_codes!C1383))))),"",INDIRECT(CONCATENATE("FIPs_codes!",ADDRESS((MATCH($D1385,INDIRECT($C1385),0)+MATCH($C1385,FIPs_codes!$G$1:$G$3296,0)-1),COLUMN(FIPs_codes!C1383)))))</f>
        <v>6</v>
      </c>
      <c r="G1385" s="32" t="s">
        <v>888</v>
      </c>
      <c r="H1385" s="32" t="s">
        <v>889</v>
      </c>
      <c r="I1385" s="36" t="s">
        <v>86</v>
      </c>
      <c r="J1385" s="38" t="s">
        <v>268</v>
      </c>
      <c r="K1385" s="32" t="s">
        <v>78</v>
      </c>
      <c r="L1385" s="32" t="s">
        <v>1025</v>
      </c>
      <c r="M1385" s="32" t="s">
        <v>57</v>
      </c>
      <c r="N1385" s="40" t="s">
        <v>891</v>
      </c>
      <c r="O1385" s="40"/>
      <c r="P1385" s="40"/>
      <c r="Q1385" s="32" t="s">
        <v>562</v>
      </c>
      <c r="R1385" s="32" t="s">
        <v>60</v>
      </c>
      <c r="S1385" s="42" t="s">
        <v>60</v>
      </c>
      <c r="T1385" s="30" t="s">
        <v>892</v>
      </c>
      <c r="U1385" s="32" t="s">
        <v>134</v>
      </c>
      <c r="V1385" s="40" t="s">
        <v>893</v>
      </c>
      <c r="W1385" s="44" t="s">
        <v>134</v>
      </c>
      <c r="X1385" s="44" t="s">
        <v>714</v>
      </c>
      <c r="Y1385" s="44">
        <v>40086</v>
      </c>
      <c r="Z1385" s="32">
        <v>66</v>
      </c>
      <c r="AA1385" s="32">
        <v>939.66201504794037</v>
      </c>
      <c r="AB1385" s="32" t="s">
        <v>66</v>
      </c>
      <c r="AC1385" s="32" t="s">
        <v>895</v>
      </c>
      <c r="AD1385" s="32" t="s">
        <v>895</v>
      </c>
      <c r="AE1385" s="40">
        <v>10.000000000000124</v>
      </c>
      <c r="AF1385" s="40" t="s">
        <v>896</v>
      </c>
      <c r="AG1385" s="32" t="s">
        <v>500</v>
      </c>
      <c r="AH1385" s="32">
        <v>127.61213682705994</v>
      </c>
      <c r="AI1385" s="32">
        <v>5173.9658055259633</v>
      </c>
      <c r="AJ1385" s="32">
        <v>5301.577942353023</v>
      </c>
      <c r="AK1385" s="40">
        <v>3.8303794907309792</v>
      </c>
      <c r="AL1385" s="150">
        <v>2.4070595248180258E-2</v>
      </c>
      <c r="AM1385" s="38" t="s">
        <v>897</v>
      </c>
      <c r="AN1385" s="32" t="s">
        <v>898</v>
      </c>
      <c r="AO1385" s="32" t="s">
        <v>899</v>
      </c>
      <c r="AP1385" s="46" t="s">
        <v>900</v>
      </c>
      <c r="AQ1385" s="27" t="str">
        <f t="shared" si="57"/>
        <v>Record Complete</v>
      </c>
      <c r="AR1385" s="36" t="s">
        <v>901</v>
      </c>
      <c r="AS1385" s="5" t="str">
        <f t="shared" si="58"/>
        <v/>
      </c>
      <c r="AT1385" t="s">
        <v>17200</v>
      </c>
    </row>
    <row r="1386" spans="1:46" ht="15.75" thickBot="1" x14ac:dyDescent="0.3">
      <c r="A1386" s="29" t="s">
        <v>883</v>
      </c>
      <c r="B1386" s="31" t="s">
        <v>991</v>
      </c>
      <c r="C1386" s="31" t="s">
        <v>885</v>
      </c>
      <c r="D1386" s="31" t="s">
        <v>992</v>
      </c>
      <c r="E1386" s="51" t="str">
        <f ca="1">IF(ISERROR(INDIRECT(CONCATENATE("FIPs_codes!",ADDRESS((MATCH($D1386,INDIRECT($C1386),0)+MATCH($C1386,FIPs_codes!$G$1:$G$3296,0)-1),COLUMN(FIPs_codes!A1384))))),"",INDIRECT(CONCATENATE("FIPs_codes!",ADDRESS((MATCH($D1386,INDIRECT($C1386),0)+MATCH($C1386,FIPs_codes!$G$1:$G$3296,0)-1),COLUMN(FIPs_codes!A1384)))))</f>
        <v>48179</v>
      </c>
      <c r="F1386" s="51">
        <f ca="1">IF(ISERROR(INDIRECT(CONCATENATE("FIPs_codes!",ADDRESS((MATCH($D1386,INDIRECT($C1386),0)+MATCH($C1386,FIPs_codes!$G$1:$G$3296,0)-1),COLUMN(FIPs_codes!C1384))))),"",INDIRECT(CONCATENATE("FIPs_codes!",ADDRESS((MATCH($D1386,INDIRECT($C1386),0)+MATCH($C1386,FIPs_codes!$G$1:$G$3296,0)-1),COLUMN(FIPs_codes!C1384)))))</f>
        <v>6</v>
      </c>
      <c r="G1386" s="31" t="s">
        <v>888</v>
      </c>
      <c r="H1386" s="31" t="s">
        <v>889</v>
      </c>
      <c r="I1386" s="35" t="s">
        <v>86</v>
      </c>
      <c r="J1386" s="37" t="s">
        <v>268</v>
      </c>
      <c r="K1386" s="31" t="s">
        <v>78</v>
      </c>
      <c r="L1386" s="31" t="s">
        <v>890</v>
      </c>
      <c r="M1386" s="31" t="s">
        <v>57</v>
      </c>
      <c r="N1386" s="39" t="s">
        <v>911</v>
      </c>
      <c r="O1386" s="39"/>
      <c r="P1386" s="39"/>
      <c r="Q1386" s="31" t="s">
        <v>912</v>
      </c>
      <c r="R1386" s="31" t="s">
        <v>60</v>
      </c>
      <c r="S1386" s="41" t="s">
        <v>60</v>
      </c>
      <c r="T1386" s="29" t="s">
        <v>892</v>
      </c>
      <c r="U1386" s="31" t="s">
        <v>134</v>
      </c>
      <c r="V1386" s="39" t="s">
        <v>893</v>
      </c>
      <c r="W1386" s="43" t="s">
        <v>134</v>
      </c>
      <c r="X1386" s="43" t="s">
        <v>714</v>
      </c>
      <c r="Y1386" s="43">
        <v>40087</v>
      </c>
      <c r="Z1386" s="31">
        <v>5</v>
      </c>
      <c r="AA1386" s="31">
        <v>798.73302112926137</v>
      </c>
      <c r="AB1386" s="31" t="s">
        <v>894</v>
      </c>
      <c r="AC1386" s="31" t="s">
        <v>895</v>
      </c>
      <c r="AD1386" s="31" t="s">
        <v>895</v>
      </c>
      <c r="AE1386" s="39">
        <v>9.9999999999999645</v>
      </c>
      <c r="AF1386" s="39" t="s">
        <v>896</v>
      </c>
      <c r="AG1386" s="31" t="s">
        <v>500</v>
      </c>
      <c r="AH1386" s="31">
        <v>3.9373723141414008</v>
      </c>
      <c r="AI1386" s="31">
        <v>49.572303025693209</v>
      </c>
      <c r="AJ1386" s="31">
        <v>53.509675339834608</v>
      </c>
      <c r="AK1386" s="39">
        <v>1.8408582003064955</v>
      </c>
      <c r="AL1386" s="26">
        <v>7.3582436991731726E-2</v>
      </c>
      <c r="AM1386" s="37" t="s">
        <v>897</v>
      </c>
      <c r="AN1386" s="31" t="s">
        <v>898</v>
      </c>
      <c r="AO1386" s="31" t="s">
        <v>899</v>
      </c>
      <c r="AP1386" s="63" t="s">
        <v>900</v>
      </c>
      <c r="AQ1386" s="27" t="str">
        <f t="shared" si="57"/>
        <v>Record Complete</v>
      </c>
      <c r="AR1386" s="35" t="s">
        <v>901</v>
      </c>
      <c r="AS1386" s="5" t="str">
        <f t="shared" si="58"/>
        <v/>
      </c>
      <c r="AT1386" t="s">
        <v>17200</v>
      </c>
    </row>
    <row r="1387" spans="1:46" ht="15.75" thickBot="1" x14ac:dyDescent="0.3">
      <c r="A1387" s="30" t="s">
        <v>883</v>
      </c>
      <c r="B1387" s="32" t="s">
        <v>991</v>
      </c>
      <c r="C1387" s="32" t="s">
        <v>885</v>
      </c>
      <c r="D1387" s="32" t="s">
        <v>992</v>
      </c>
      <c r="E1387" s="51" t="str">
        <f ca="1">IF(ISERROR(INDIRECT(CONCATENATE("FIPs_codes!",ADDRESS((MATCH($D1387,INDIRECT($C1387),0)+MATCH($C1387,FIPs_codes!$G$1:$G$3296,0)-1),COLUMN(FIPs_codes!A1385))))),"",INDIRECT(CONCATENATE("FIPs_codes!",ADDRESS((MATCH($D1387,INDIRECT($C1387),0)+MATCH($C1387,FIPs_codes!$G$1:$G$3296,0)-1),COLUMN(FIPs_codes!A1385)))))</f>
        <v>48179</v>
      </c>
      <c r="F1387" s="51">
        <f ca="1">IF(ISERROR(INDIRECT(CONCATENATE("FIPs_codes!",ADDRESS((MATCH($D1387,INDIRECT($C1387),0)+MATCH($C1387,FIPs_codes!$G$1:$G$3296,0)-1),COLUMN(FIPs_codes!C1385))))),"",INDIRECT(CONCATENATE("FIPs_codes!",ADDRESS((MATCH($D1387,INDIRECT($C1387),0)+MATCH($C1387,FIPs_codes!$G$1:$G$3296,0)-1),COLUMN(FIPs_codes!C1385)))))</f>
        <v>6</v>
      </c>
      <c r="G1387" s="32" t="s">
        <v>888</v>
      </c>
      <c r="H1387" s="32" t="s">
        <v>889</v>
      </c>
      <c r="I1387" s="36" t="s">
        <v>86</v>
      </c>
      <c r="J1387" s="38" t="s">
        <v>268</v>
      </c>
      <c r="K1387" s="32" t="s">
        <v>78</v>
      </c>
      <c r="L1387" s="32" t="s">
        <v>1025</v>
      </c>
      <c r="M1387" s="32" t="s">
        <v>57</v>
      </c>
      <c r="N1387" s="40" t="s">
        <v>911</v>
      </c>
      <c r="O1387" s="40"/>
      <c r="P1387" s="40"/>
      <c r="Q1387" s="32" t="s">
        <v>912</v>
      </c>
      <c r="R1387" s="32" t="s">
        <v>60</v>
      </c>
      <c r="S1387" s="42" t="s">
        <v>60</v>
      </c>
      <c r="T1387" s="30" t="s">
        <v>892</v>
      </c>
      <c r="U1387" s="32" t="s">
        <v>134</v>
      </c>
      <c r="V1387" s="40" t="s">
        <v>893</v>
      </c>
      <c r="W1387" s="44" t="s">
        <v>134</v>
      </c>
      <c r="X1387" s="44" t="s">
        <v>714</v>
      </c>
      <c r="Y1387" s="44">
        <v>40087</v>
      </c>
      <c r="Z1387" s="32">
        <v>82</v>
      </c>
      <c r="AA1387" s="32">
        <v>1017.9986673990885</v>
      </c>
      <c r="AB1387" s="32" t="s">
        <v>66</v>
      </c>
      <c r="AC1387" s="32" t="s">
        <v>895</v>
      </c>
      <c r="AD1387" s="32" t="s">
        <v>895</v>
      </c>
      <c r="AE1387" s="40">
        <v>60.000000000000028</v>
      </c>
      <c r="AF1387" s="40" t="s">
        <v>896</v>
      </c>
      <c r="AG1387" s="32" t="s">
        <v>500</v>
      </c>
      <c r="AH1387" s="32">
        <v>1.1683830285609722</v>
      </c>
      <c r="AI1387" s="32">
        <v>901.56170591047749</v>
      </c>
      <c r="AJ1387" s="32">
        <v>902.73008893903841</v>
      </c>
      <c r="AK1387" s="40">
        <v>0.24984025808976326</v>
      </c>
      <c r="AL1387" s="26">
        <v>1.2942772628019418E-3</v>
      </c>
      <c r="AM1387" s="38" t="s">
        <v>897</v>
      </c>
      <c r="AN1387" s="32" t="s">
        <v>898</v>
      </c>
      <c r="AO1387" s="32" t="s">
        <v>899</v>
      </c>
      <c r="AP1387" s="46" t="s">
        <v>900</v>
      </c>
      <c r="AQ1387" s="27" t="str">
        <f t="shared" si="57"/>
        <v>Record Complete</v>
      </c>
      <c r="AR1387" s="36" t="s">
        <v>901</v>
      </c>
      <c r="AS1387" s="5" t="str">
        <f t="shared" si="58"/>
        <v/>
      </c>
      <c r="AT1387" t="s">
        <v>17200</v>
      </c>
    </row>
    <row r="1388" spans="1:46" ht="15.75" thickBot="1" x14ac:dyDescent="0.3">
      <c r="A1388" s="29" t="s">
        <v>883</v>
      </c>
      <c r="B1388" s="31" t="s">
        <v>991</v>
      </c>
      <c r="C1388" s="31" t="s">
        <v>885</v>
      </c>
      <c r="D1388" s="31" t="s">
        <v>992</v>
      </c>
      <c r="E1388" s="51" t="str">
        <f ca="1">IF(ISERROR(INDIRECT(CONCATENATE("FIPs_codes!",ADDRESS((MATCH($D1388,INDIRECT($C1388),0)+MATCH($C1388,FIPs_codes!$G$1:$G$3296,0)-1),COLUMN(FIPs_codes!A1386))))),"",INDIRECT(CONCATENATE("FIPs_codes!",ADDRESS((MATCH($D1388,INDIRECT($C1388),0)+MATCH($C1388,FIPs_codes!$G$1:$G$3296,0)-1),COLUMN(FIPs_codes!A1386)))))</f>
        <v>48179</v>
      </c>
      <c r="F1388" s="51">
        <f ca="1">IF(ISERROR(INDIRECT(CONCATENATE("FIPs_codes!",ADDRESS((MATCH($D1388,INDIRECT($C1388),0)+MATCH($C1388,FIPs_codes!$G$1:$G$3296,0)-1),COLUMN(FIPs_codes!C1386))))),"",INDIRECT(CONCATENATE("FIPs_codes!",ADDRESS((MATCH($D1388,INDIRECT($C1388),0)+MATCH($C1388,FIPs_codes!$G$1:$G$3296,0)-1),COLUMN(FIPs_codes!C1386)))))</f>
        <v>6</v>
      </c>
      <c r="G1388" s="31" t="s">
        <v>888</v>
      </c>
      <c r="H1388" s="31" t="s">
        <v>889</v>
      </c>
      <c r="I1388" s="35" t="s">
        <v>86</v>
      </c>
      <c r="J1388" s="37" t="s">
        <v>268</v>
      </c>
      <c r="K1388" s="31" t="s">
        <v>78</v>
      </c>
      <c r="L1388" s="31" t="s">
        <v>1025</v>
      </c>
      <c r="M1388" s="31" t="s">
        <v>57</v>
      </c>
      <c r="N1388" s="39" t="s">
        <v>911</v>
      </c>
      <c r="O1388" s="39"/>
      <c r="P1388" s="39"/>
      <c r="Q1388" s="31" t="s">
        <v>912</v>
      </c>
      <c r="R1388" s="31" t="s">
        <v>60</v>
      </c>
      <c r="S1388" s="41" t="s">
        <v>60</v>
      </c>
      <c r="T1388" s="29" t="s">
        <v>892</v>
      </c>
      <c r="U1388" s="31" t="s">
        <v>134</v>
      </c>
      <c r="V1388" s="39" t="s">
        <v>893</v>
      </c>
      <c r="W1388" s="43" t="s">
        <v>134</v>
      </c>
      <c r="X1388" s="43" t="s">
        <v>714</v>
      </c>
      <c r="Y1388" s="43">
        <v>40087</v>
      </c>
      <c r="Z1388" s="31">
        <v>82</v>
      </c>
      <c r="AA1388" s="31">
        <v>1048.1995738636363</v>
      </c>
      <c r="AB1388" s="31" t="s">
        <v>66</v>
      </c>
      <c r="AC1388" s="31" t="s">
        <v>895</v>
      </c>
      <c r="AD1388" s="31" t="s">
        <v>895</v>
      </c>
      <c r="AE1388" s="39">
        <v>10.000000000000044</v>
      </c>
      <c r="AF1388" s="39" t="s">
        <v>896</v>
      </c>
      <c r="AG1388" s="31" t="s">
        <v>500</v>
      </c>
      <c r="AH1388" s="31">
        <v>17.077509318399152</v>
      </c>
      <c r="AI1388" s="31">
        <v>3220.8609897763013</v>
      </c>
      <c r="AJ1388" s="31">
        <v>3237.9384990947005</v>
      </c>
      <c r="AK1388" s="39">
        <v>1.6370644241336096</v>
      </c>
      <c r="AL1388" s="26">
        <v>5.2741919969060171E-3</v>
      </c>
      <c r="AM1388" s="37" t="s">
        <v>897</v>
      </c>
      <c r="AN1388" s="31" t="s">
        <v>898</v>
      </c>
      <c r="AO1388" s="31" t="s">
        <v>899</v>
      </c>
      <c r="AP1388" s="63" t="s">
        <v>900</v>
      </c>
      <c r="AQ1388" s="27" t="str">
        <f t="shared" si="57"/>
        <v>Record Complete</v>
      </c>
      <c r="AR1388" s="35" t="s">
        <v>901</v>
      </c>
      <c r="AS1388" s="5" t="str">
        <f t="shared" si="58"/>
        <v/>
      </c>
      <c r="AT1388" t="s">
        <v>17200</v>
      </c>
    </row>
    <row r="1389" spans="1:46" ht="15.75" thickBot="1" x14ac:dyDescent="0.3">
      <c r="A1389" s="47" t="s">
        <v>883</v>
      </c>
      <c r="B1389" s="49" t="s">
        <v>1033</v>
      </c>
      <c r="C1389" s="49" t="s">
        <v>885</v>
      </c>
      <c r="D1389" s="49" t="s">
        <v>992</v>
      </c>
      <c r="E1389" s="51" t="str">
        <f ca="1">IF(ISERROR(INDIRECT(CONCATENATE("FIPs_codes!",ADDRESS((MATCH($D1389,INDIRECT($C1389),0)+MATCH($C1389,FIPs_codes!$G$1:$G$3296,0)-1),COLUMN(FIPs_codes!A1387))))),"",INDIRECT(CONCATENATE("FIPs_codes!",ADDRESS((MATCH($D1389,INDIRECT($C1389),0)+MATCH($C1389,FIPs_codes!$G$1:$G$3296,0)-1),COLUMN(FIPs_codes!A1387)))))</f>
        <v>48179</v>
      </c>
      <c r="F1389" s="51">
        <f ca="1">IF(ISERROR(INDIRECT(CONCATENATE("FIPs_codes!",ADDRESS((MATCH($D1389,INDIRECT($C1389),0)+MATCH($C1389,FIPs_codes!$G$1:$G$3296,0)-1),COLUMN(FIPs_codes!C1387))))),"",INDIRECT(CONCATENATE("FIPs_codes!",ADDRESS((MATCH($D1389,INDIRECT($C1389),0)+MATCH($C1389,FIPs_codes!$G$1:$G$3296,0)-1),COLUMN(FIPs_codes!C1387)))))</f>
        <v>6</v>
      </c>
      <c r="G1389" s="49" t="s">
        <v>888</v>
      </c>
      <c r="H1389" s="49" t="s">
        <v>889</v>
      </c>
      <c r="I1389" s="53" t="s">
        <v>86</v>
      </c>
      <c r="J1389" s="55" t="s">
        <v>268</v>
      </c>
      <c r="K1389" s="49" t="s">
        <v>78</v>
      </c>
      <c r="L1389" s="49" t="s">
        <v>1025</v>
      </c>
      <c r="M1389" s="49" t="s">
        <v>57</v>
      </c>
      <c r="N1389" s="57" t="s">
        <v>911</v>
      </c>
      <c r="O1389" s="57"/>
      <c r="P1389" s="57"/>
      <c r="Q1389" s="49" t="s">
        <v>912</v>
      </c>
      <c r="R1389" s="49" t="s">
        <v>60</v>
      </c>
      <c r="S1389" s="59" t="s">
        <v>60</v>
      </c>
      <c r="T1389" s="47" t="s">
        <v>892</v>
      </c>
      <c r="U1389" s="49" t="s">
        <v>134</v>
      </c>
      <c r="V1389" s="57" t="s">
        <v>893</v>
      </c>
      <c r="W1389" s="61" t="s">
        <v>134</v>
      </c>
      <c r="X1389" s="61" t="s">
        <v>714</v>
      </c>
      <c r="Y1389" s="61">
        <v>40087</v>
      </c>
      <c r="Z1389" s="49">
        <v>68</v>
      </c>
      <c r="AA1389" s="49">
        <v>814.70883687337243</v>
      </c>
      <c r="AB1389" s="49" t="s">
        <v>66</v>
      </c>
      <c r="AC1389" s="49" t="s">
        <v>895</v>
      </c>
      <c r="AD1389" s="49" t="s">
        <v>895</v>
      </c>
      <c r="AE1389" s="57">
        <v>60.000000000000107</v>
      </c>
      <c r="AF1389" s="57" t="s">
        <v>896</v>
      </c>
      <c r="AG1389" s="49" t="s">
        <v>500</v>
      </c>
      <c r="AH1389" s="49">
        <v>34.514766629682988</v>
      </c>
      <c r="AI1389" s="49">
        <v>2266.2644046308797</v>
      </c>
      <c r="AJ1389" s="49">
        <v>2300.7791712605626</v>
      </c>
      <c r="AK1389" s="57">
        <v>1.4819101225524161</v>
      </c>
      <c r="AL1389" s="26">
        <v>1.5001338268710447E-2</v>
      </c>
      <c r="AM1389" s="55" t="s">
        <v>897</v>
      </c>
      <c r="AN1389" s="49" t="s">
        <v>898</v>
      </c>
      <c r="AO1389" s="49" t="s">
        <v>899</v>
      </c>
      <c r="AP1389" s="63" t="s">
        <v>900</v>
      </c>
      <c r="AQ1389" s="27" t="str">
        <f t="shared" si="57"/>
        <v>Record Complete</v>
      </c>
      <c r="AR1389" s="53" t="s">
        <v>901</v>
      </c>
      <c r="AS1389" s="5" t="str">
        <f t="shared" si="58"/>
        <v/>
      </c>
      <c r="AT1389" t="s">
        <v>17200</v>
      </c>
    </row>
    <row r="1390" spans="1:46" ht="15.75" thickBot="1" x14ac:dyDescent="0.3">
      <c r="A1390" s="48" t="s">
        <v>883</v>
      </c>
      <c r="B1390" s="50" t="s">
        <v>994</v>
      </c>
      <c r="C1390" s="50" t="s">
        <v>995</v>
      </c>
      <c r="D1390" s="50" t="s">
        <v>996</v>
      </c>
      <c r="E1390" s="51" t="str">
        <f ca="1">IF(ISERROR(INDIRECT(CONCATENATE("FIPs_codes!",ADDRESS((MATCH($D1390,INDIRECT($C1390),0)+MATCH($C1390,FIPs_codes!$G$1:$G$3296,0)-1),COLUMN(FIPs_codes!A1388))))),"",INDIRECT(CONCATENATE("FIPs_codes!",ADDRESS((MATCH($D1390,INDIRECT($C1390),0)+MATCH($C1390,FIPs_codes!$G$1:$G$3296,0)-1),COLUMN(FIPs_codes!A1388)))))</f>
        <v>20189</v>
      </c>
      <c r="F1390" s="51">
        <f ca="1">IF(ISERROR(INDIRECT(CONCATENATE("FIPs_codes!",ADDRESS((MATCH($D1390,INDIRECT($C1390),0)+MATCH($C1390,FIPs_codes!$G$1:$G$3296,0)-1),COLUMN(FIPs_codes!C1388))))),"",INDIRECT(CONCATENATE("FIPs_codes!",ADDRESS((MATCH($D1390,INDIRECT($C1390),0)+MATCH($C1390,FIPs_codes!$G$1:$G$3296,0)-1),COLUMN(FIPs_codes!C1388)))))</f>
        <v>7</v>
      </c>
      <c r="G1390" s="50" t="s">
        <v>888</v>
      </c>
      <c r="H1390" s="50" t="s">
        <v>998</v>
      </c>
      <c r="I1390" s="54" t="s">
        <v>86</v>
      </c>
      <c r="J1390" s="56" t="s">
        <v>268</v>
      </c>
      <c r="K1390" s="50" t="s">
        <v>78</v>
      </c>
      <c r="L1390" s="50" t="s">
        <v>890</v>
      </c>
      <c r="M1390" s="50" t="s">
        <v>57</v>
      </c>
      <c r="N1390" s="58" t="s">
        <v>932</v>
      </c>
      <c r="O1390" s="58"/>
      <c r="P1390" s="58"/>
      <c r="Q1390" s="50" t="s">
        <v>933</v>
      </c>
      <c r="R1390" s="50" t="s">
        <v>60</v>
      </c>
      <c r="S1390" s="60" t="s">
        <v>60</v>
      </c>
      <c r="T1390" s="48" t="s">
        <v>892</v>
      </c>
      <c r="U1390" s="50" t="s">
        <v>134</v>
      </c>
      <c r="V1390" s="58" t="s">
        <v>893</v>
      </c>
      <c r="W1390" s="62" t="s">
        <v>134</v>
      </c>
      <c r="X1390" s="62" t="s">
        <v>714</v>
      </c>
      <c r="Y1390" s="62">
        <v>40091</v>
      </c>
      <c r="Z1390" s="50">
        <v>5</v>
      </c>
      <c r="AA1390" s="50">
        <v>417.10840259898794</v>
      </c>
      <c r="AB1390" s="50" t="s">
        <v>894</v>
      </c>
      <c r="AC1390" s="50" t="s">
        <v>895</v>
      </c>
      <c r="AD1390" s="50" t="s">
        <v>895</v>
      </c>
      <c r="AE1390" s="58">
        <v>10.000000000000124</v>
      </c>
      <c r="AF1390" s="58" t="s">
        <v>896</v>
      </c>
      <c r="AG1390" s="50" t="s">
        <v>500</v>
      </c>
      <c r="AH1390" s="50">
        <v>15.123246088252872</v>
      </c>
      <c r="AI1390" s="50">
        <v>273.33796746367807</v>
      </c>
      <c r="AJ1390" s="50">
        <v>288.46121355193094</v>
      </c>
      <c r="AK1390" s="58">
        <v>2.4873166905908182</v>
      </c>
      <c r="AL1390" s="26">
        <v>5.2427312157619664E-2</v>
      </c>
      <c r="AM1390" s="56" t="s">
        <v>897</v>
      </c>
      <c r="AN1390" s="50" t="s">
        <v>898</v>
      </c>
      <c r="AO1390" s="50" t="s">
        <v>899</v>
      </c>
      <c r="AP1390" s="46" t="s">
        <v>900</v>
      </c>
      <c r="AQ1390" s="27" t="str">
        <f t="shared" si="57"/>
        <v>Record Complete</v>
      </c>
      <c r="AR1390" s="54" t="s">
        <v>901</v>
      </c>
      <c r="AS1390" s="5" t="str">
        <f t="shared" si="58"/>
        <v/>
      </c>
      <c r="AT1390" t="s">
        <v>17200</v>
      </c>
    </row>
    <row r="1391" spans="1:46" ht="15.75" thickBot="1" x14ac:dyDescent="0.3">
      <c r="A1391" s="47" t="s">
        <v>883</v>
      </c>
      <c r="B1391" s="49" t="s">
        <v>994</v>
      </c>
      <c r="C1391" s="49" t="s">
        <v>995</v>
      </c>
      <c r="D1391" s="49" t="s">
        <v>996</v>
      </c>
      <c r="E1391" s="51" t="str">
        <f ca="1">IF(ISERROR(INDIRECT(CONCATENATE("FIPs_codes!",ADDRESS((MATCH($D1391,INDIRECT($C1391),0)+MATCH($C1391,FIPs_codes!$G$1:$G$3296,0)-1),COLUMN(FIPs_codes!A1389))))),"",INDIRECT(CONCATENATE("FIPs_codes!",ADDRESS((MATCH($D1391,INDIRECT($C1391),0)+MATCH($C1391,FIPs_codes!$G$1:$G$3296,0)-1),COLUMN(FIPs_codes!A1389)))))</f>
        <v>20189</v>
      </c>
      <c r="F1391" s="51">
        <f ca="1">IF(ISERROR(INDIRECT(CONCATENATE("FIPs_codes!",ADDRESS((MATCH($D1391,INDIRECT($C1391),0)+MATCH($C1391,FIPs_codes!$G$1:$G$3296,0)-1),COLUMN(FIPs_codes!C1389))))),"",INDIRECT(CONCATENATE("FIPs_codes!",ADDRESS((MATCH($D1391,INDIRECT($C1391),0)+MATCH($C1391,FIPs_codes!$G$1:$G$3296,0)-1),COLUMN(FIPs_codes!C1389)))))</f>
        <v>7</v>
      </c>
      <c r="G1391" s="49" t="s">
        <v>888</v>
      </c>
      <c r="H1391" s="49" t="s">
        <v>998</v>
      </c>
      <c r="I1391" s="53" t="s">
        <v>86</v>
      </c>
      <c r="J1391" s="55" t="s">
        <v>268</v>
      </c>
      <c r="K1391" s="49" t="s">
        <v>78</v>
      </c>
      <c r="L1391" s="49" t="s">
        <v>1025</v>
      </c>
      <c r="M1391" s="49" t="s">
        <v>57</v>
      </c>
      <c r="N1391" s="57" t="s">
        <v>932</v>
      </c>
      <c r="O1391" s="57"/>
      <c r="P1391" s="57"/>
      <c r="Q1391" s="49" t="s">
        <v>933</v>
      </c>
      <c r="R1391" s="49" t="s">
        <v>60</v>
      </c>
      <c r="S1391" s="59" t="s">
        <v>60</v>
      </c>
      <c r="T1391" s="47" t="s">
        <v>892</v>
      </c>
      <c r="U1391" s="49" t="s">
        <v>134</v>
      </c>
      <c r="V1391" s="57" t="s">
        <v>893</v>
      </c>
      <c r="W1391" s="61" t="s">
        <v>134</v>
      </c>
      <c r="X1391" s="61" t="s">
        <v>714</v>
      </c>
      <c r="Y1391" s="61">
        <v>40091</v>
      </c>
      <c r="Z1391" s="49">
        <v>94</v>
      </c>
      <c r="AA1391" s="49">
        <v>791.81455485026038</v>
      </c>
      <c r="AB1391" s="49" t="s">
        <v>66</v>
      </c>
      <c r="AC1391" s="49" t="s">
        <v>895</v>
      </c>
      <c r="AD1391" s="49" t="s">
        <v>895</v>
      </c>
      <c r="AE1391" s="57">
        <v>60.000000000000107</v>
      </c>
      <c r="AF1391" s="57" t="s">
        <v>896</v>
      </c>
      <c r="AG1391" s="49" t="s">
        <v>500</v>
      </c>
      <c r="AH1391" s="49">
        <v>7.5153840623839763</v>
      </c>
      <c r="AI1391" s="49">
        <v>1182.309424981996</v>
      </c>
      <c r="AJ1391" s="49">
        <v>1189.8248090443799</v>
      </c>
      <c r="AK1391" s="57">
        <v>0.58799092518337182</v>
      </c>
      <c r="AL1391" s="150">
        <v>6.316378684707402E-3</v>
      </c>
      <c r="AM1391" s="55" t="s">
        <v>897</v>
      </c>
      <c r="AN1391" s="49" t="s">
        <v>898</v>
      </c>
      <c r="AO1391" s="49" t="s">
        <v>899</v>
      </c>
      <c r="AP1391" s="63" t="s">
        <v>900</v>
      </c>
      <c r="AQ1391" s="27" t="str">
        <f t="shared" si="57"/>
        <v>Record Complete</v>
      </c>
      <c r="AR1391" s="53" t="s">
        <v>901</v>
      </c>
      <c r="AS1391" s="5" t="str">
        <f t="shared" si="58"/>
        <v/>
      </c>
      <c r="AT1391" t="s">
        <v>17200</v>
      </c>
    </row>
    <row r="1392" spans="1:46" ht="15.75" thickBot="1" x14ac:dyDescent="0.3">
      <c r="A1392" s="48" t="s">
        <v>883</v>
      </c>
      <c r="B1392" s="50" t="s">
        <v>994</v>
      </c>
      <c r="C1392" s="50" t="s">
        <v>995</v>
      </c>
      <c r="D1392" s="50" t="s">
        <v>996</v>
      </c>
      <c r="E1392" s="51" t="str">
        <f ca="1">IF(ISERROR(INDIRECT(CONCATENATE("FIPs_codes!",ADDRESS((MATCH($D1392,INDIRECT($C1392),0)+MATCH($C1392,FIPs_codes!$G$1:$G$3296,0)-1),COLUMN(FIPs_codes!A1390))))),"",INDIRECT(CONCATENATE("FIPs_codes!",ADDRESS((MATCH($D1392,INDIRECT($C1392),0)+MATCH($C1392,FIPs_codes!$G$1:$G$3296,0)-1),COLUMN(FIPs_codes!A1390)))))</f>
        <v>20189</v>
      </c>
      <c r="F1392" s="51">
        <f ca="1">IF(ISERROR(INDIRECT(CONCATENATE("FIPs_codes!",ADDRESS((MATCH($D1392,INDIRECT($C1392),0)+MATCH($C1392,FIPs_codes!$G$1:$G$3296,0)-1),COLUMN(FIPs_codes!C1390))))),"",INDIRECT(CONCATENATE("FIPs_codes!",ADDRESS((MATCH($D1392,INDIRECT($C1392),0)+MATCH($C1392,FIPs_codes!$G$1:$G$3296,0)-1),COLUMN(FIPs_codes!C1390)))))</f>
        <v>7</v>
      </c>
      <c r="G1392" s="50" t="s">
        <v>888</v>
      </c>
      <c r="H1392" s="50" t="s">
        <v>998</v>
      </c>
      <c r="I1392" s="54" t="s">
        <v>86</v>
      </c>
      <c r="J1392" s="56" t="s">
        <v>268</v>
      </c>
      <c r="K1392" s="50" t="s">
        <v>78</v>
      </c>
      <c r="L1392" s="50" t="s">
        <v>1025</v>
      </c>
      <c r="M1392" s="50" t="s">
        <v>57</v>
      </c>
      <c r="N1392" s="58" t="s">
        <v>932</v>
      </c>
      <c r="O1392" s="58"/>
      <c r="P1392" s="58"/>
      <c r="Q1392" s="50" t="s">
        <v>933</v>
      </c>
      <c r="R1392" s="50" t="s">
        <v>60</v>
      </c>
      <c r="S1392" s="60" t="s">
        <v>60</v>
      </c>
      <c r="T1392" s="48" t="s">
        <v>892</v>
      </c>
      <c r="U1392" s="50" t="s">
        <v>134</v>
      </c>
      <c r="V1392" s="58" t="s">
        <v>893</v>
      </c>
      <c r="W1392" s="62" t="s">
        <v>134</v>
      </c>
      <c r="X1392" s="62" t="s">
        <v>714</v>
      </c>
      <c r="Y1392" s="62">
        <v>40091</v>
      </c>
      <c r="Z1392" s="50">
        <v>94</v>
      </c>
      <c r="AA1392" s="50">
        <v>816.48454700816762</v>
      </c>
      <c r="AB1392" s="50" t="s">
        <v>66</v>
      </c>
      <c r="AC1392" s="50" t="s">
        <v>895</v>
      </c>
      <c r="AD1392" s="50" t="s">
        <v>895</v>
      </c>
      <c r="AE1392" s="58">
        <v>9.9999999999999645</v>
      </c>
      <c r="AF1392" s="58" t="s">
        <v>896</v>
      </c>
      <c r="AG1392" s="50" t="s">
        <v>500</v>
      </c>
      <c r="AH1392" s="50">
        <v>12.85148536588091</v>
      </c>
      <c r="AI1392" s="50">
        <v>3224.42688388637</v>
      </c>
      <c r="AJ1392" s="50">
        <v>3237.2783692522507</v>
      </c>
      <c r="AK1392" s="58">
        <v>0.77884672417991596</v>
      </c>
      <c r="AL1392" s="26">
        <v>3.9698425343784559E-3</v>
      </c>
      <c r="AM1392" s="56" t="s">
        <v>897</v>
      </c>
      <c r="AN1392" s="50" t="s">
        <v>898</v>
      </c>
      <c r="AO1392" s="50" t="s">
        <v>899</v>
      </c>
      <c r="AP1392" s="46" t="s">
        <v>900</v>
      </c>
      <c r="AQ1392" s="27" t="str">
        <f t="shared" si="57"/>
        <v>Record Complete</v>
      </c>
      <c r="AR1392" s="54" t="s">
        <v>901</v>
      </c>
      <c r="AS1392" s="5" t="str">
        <f t="shared" si="58"/>
        <v/>
      </c>
      <c r="AT1392" t="s">
        <v>17200</v>
      </c>
    </row>
    <row r="1393" spans="1:46" ht="15.75" thickBot="1" x14ac:dyDescent="0.3">
      <c r="A1393" s="47" t="s">
        <v>883</v>
      </c>
      <c r="B1393" s="49" t="s">
        <v>999</v>
      </c>
      <c r="C1393" s="49" t="s">
        <v>995</v>
      </c>
      <c r="D1393" s="49" t="s">
        <v>461</v>
      </c>
      <c r="E1393" s="51" t="str">
        <f ca="1">IF(ISERROR(INDIRECT(CONCATENATE("FIPs_codes!",ADDRESS((MATCH($D1393,INDIRECT($C1393),0)+MATCH($C1393,FIPs_codes!$G$1:$G$3296,0)-1),COLUMN(FIPs_codes!A1391))))),"",INDIRECT(CONCATENATE("FIPs_codes!",ADDRESS((MATCH($D1393,INDIRECT($C1393),0)+MATCH($C1393,FIPs_codes!$G$1:$G$3296,0)-1),COLUMN(FIPs_codes!A1391)))))</f>
        <v>20067</v>
      </c>
      <c r="F1393" s="51">
        <f ca="1">IF(ISERROR(INDIRECT(CONCATENATE("FIPs_codes!",ADDRESS((MATCH($D1393,INDIRECT($C1393),0)+MATCH($C1393,FIPs_codes!$G$1:$G$3296,0)-1),COLUMN(FIPs_codes!C1391))))),"",INDIRECT(CONCATENATE("FIPs_codes!",ADDRESS((MATCH($D1393,INDIRECT($C1393),0)+MATCH($C1393,FIPs_codes!$G$1:$G$3296,0)-1),COLUMN(FIPs_codes!C1391)))))</f>
        <v>7</v>
      </c>
      <c r="G1393" s="49" t="s">
        <v>888</v>
      </c>
      <c r="H1393" s="49" t="s">
        <v>998</v>
      </c>
      <c r="I1393" s="53" t="s">
        <v>86</v>
      </c>
      <c r="J1393" s="55" t="s">
        <v>268</v>
      </c>
      <c r="K1393" s="49" t="s">
        <v>78</v>
      </c>
      <c r="L1393" s="49" t="s">
        <v>890</v>
      </c>
      <c r="M1393" s="49" t="s">
        <v>57</v>
      </c>
      <c r="N1393" s="57" t="s">
        <v>1001</v>
      </c>
      <c r="O1393" s="57"/>
      <c r="P1393" s="57"/>
      <c r="Q1393" s="49" t="s">
        <v>828</v>
      </c>
      <c r="R1393" s="49" t="s">
        <v>60</v>
      </c>
      <c r="S1393" s="59" t="s">
        <v>60</v>
      </c>
      <c r="T1393" s="47" t="s">
        <v>892</v>
      </c>
      <c r="U1393" s="49" t="s">
        <v>134</v>
      </c>
      <c r="V1393" s="57" t="s">
        <v>893</v>
      </c>
      <c r="W1393" s="61" t="s">
        <v>134</v>
      </c>
      <c r="X1393" s="61" t="s">
        <v>714</v>
      </c>
      <c r="Y1393" s="61">
        <v>40091</v>
      </c>
      <c r="Z1393" s="49">
        <v>5</v>
      </c>
      <c r="AA1393" s="49">
        <v>401.91021728515625</v>
      </c>
      <c r="AB1393" s="49" t="s">
        <v>894</v>
      </c>
      <c r="AC1393" s="49" t="s">
        <v>895</v>
      </c>
      <c r="AD1393" s="49" t="s">
        <v>895</v>
      </c>
      <c r="AE1393" s="57">
        <v>9.9999999999999645</v>
      </c>
      <c r="AF1393" s="57" t="s">
        <v>896</v>
      </c>
      <c r="AG1393" s="49" t="s">
        <v>500</v>
      </c>
      <c r="AH1393" s="49">
        <v>5.9061114530115244</v>
      </c>
      <c r="AI1393" s="49">
        <v>1218.6544456344845</v>
      </c>
      <c r="AJ1393" s="49">
        <v>1224.5605570874961</v>
      </c>
      <c r="AK1393" s="57">
        <v>0.77612998718698767</v>
      </c>
      <c r="AL1393" s="26">
        <v>4.8230456377418062E-3</v>
      </c>
      <c r="AM1393" s="55" t="s">
        <v>897</v>
      </c>
      <c r="AN1393" s="49" t="s">
        <v>898</v>
      </c>
      <c r="AO1393" s="49" t="s">
        <v>899</v>
      </c>
      <c r="AP1393" s="63" t="s">
        <v>900</v>
      </c>
      <c r="AQ1393" s="27" t="str">
        <f t="shared" si="57"/>
        <v>Record Complete</v>
      </c>
      <c r="AR1393" s="53" t="s">
        <v>901</v>
      </c>
      <c r="AS1393" s="5" t="str">
        <f t="shared" si="58"/>
        <v/>
      </c>
      <c r="AT1393" t="s">
        <v>17200</v>
      </c>
    </row>
    <row r="1394" spans="1:46" ht="15.75" thickBot="1" x14ac:dyDescent="0.3">
      <c r="A1394" s="29" t="s">
        <v>883</v>
      </c>
      <c r="B1394" s="31" t="s">
        <v>999</v>
      </c>
      <c r="C1394" s="31" t="s">
        <v>995</v>
      </c>
      <c r="D1394" s="31" t="s">
        <v>461</v>
      </c>
      <c r="E1394" s="51" t="str">
        <f ca="1">IF(ISERROR(INDIRECT(CONCATENATE("FIPs_codes!",ADDRESS((MATCH($D1394,INDIRECT($C1394),0)+MATCH($C1394,FIPs_codes!$G$1:$G$3296,0)-1),COLUMN(FIPs_codes!A1392))))),"",INDIRECT(CONCATENATE("FIPs_codes!",ADDRESS((MATCH($D1394,INDIRECT($C1394),0)+MATCH($C1394,FIPs_codes!$G$1:$G$3296,0)-1),COLUMN(FIPs_codes!A1392)))))</f>
        <v>20067</v>
      </c>
      <c r="F1394" s="51">
        <f ca="1">IF(ISERROR(INDIRECT(CONCATENATE("FIPs_codes!",ADDRESS((MATCH($D1394,INDIRECT($C1394),0)+MATCH($C1394,FIPs_codes!$G$1:$G$3296,0)-1),COLUMN(FIPs_codes!C1392))))),"",INDIRECT(CONCATENATE("FIPs_codes!",ADDRESS((MATCH($D1394,INDIRECT($C1394),0)+MATCH($C1394,FIPs_codes!$G$1:$G$3296,0)-1),COLUMN(FIPs_codes!C1392)))))</f>
        <v>7</v>
      </c>
      <c r="G1394" s="31" t="s">
        <v>888</v>
      </c>
      <c r="H1394" s="31" t="s">
        <v>998</v>
      </c>
      <c r="I1394" s="35" t="s">
        <v>86</v>
      </c>
      <c r="J1394" s="37" t="s">
        <v>268</v>
      </c>
      <c r="K1394" s="31" t="s">
        <v>78</v>
      </c>
      <c r="L1394" s="31" t="s">
        <v>1025</v>
      </c>
      <c r="M1394" s="31" t="s">
        <v>57</v>
      </c>
      <c r="N1394" s="39" t="s">
        <v>1001</v>
      </c>
      <c r="O1394" s="39"/>
      <c r="P1394" s="39"/>
      <c r="Q1394" s="31" t="s">
        <v>828</v>
      </c>
      <c r="R1394" s="31" t="s">
        <v>60</v>
      </c>
      <c r="S1394" s="41" t="s">
        <v>60</v>
      </c>
      <c r="T1394" s="29" t="s">
        <v>892</v>
      </c>
      <c r="U1394" s="31" t="s">
        <v>134</v>
      </c>
      <c r="V1394" s="39" t="s">
        <v>893</v>
      </c>
      <c r="W1394" s="43" t="s">
        <v>134</v>
      </c>
      <c r="X1394" s="43" t="s">
        <v>714</v>
      </c>
      <c r="Y1394" s="43">
        <v>40091</v>
      </c>
      <c r="Z1394" s="31">
        <v>58</v>
      </c>
      <c r="AA1394" s="31">
        <v>773.00167439778647</v>
      </c>
      <c r="AB1394" s="31" t="s">
        <v>66</v>
      </c>
      <c r="AC1394" s="31" t="s">
        <v>895</v>
      </c>
      <c r="AD1394" s="31" t="s">
        <v>895</v>
      </c>
      <c r="AE1394" s="39">
        <v>60.000000000000107</v>
      </c>
      <c r="AF1394" s="39" t="s">
        <v>896</v>
      </c>
      <c r="AG1394" s="31" t="s">
        <v>500</v>
      </c>
      <c r="AH1394" s="31">
        <v>1.1482315639342771</v>
      </c>
      <c r="AI1394" s="31">
        <v>2362.848174127977</v>
      </c>
      <c r="AJ1394" s="31">
        <v>2363.9964056919111</v>
      </c>
      <c r="AK1394" s="39">
        <v>0.26901220659501113</v>
      </c>
      <c r="AL1394" s="26">
        <v>4.8571629007963931E-4</v>
      </c>
      <c r="AM1394" s="37" t="s">
        <v>897</v>
      </c>
      <c r="AN1394" s="31" t="s">
        <v>898</v>
      </c>
      <c r="AO1394" s="31" t="s">
        <v>899</v>
      </c>
      <c r="AP1394" s="63" t="s">
        <v>900</v>
      </c>
      <c r="AQ1394" s="27" t="str">
        <f t="shared" si="57"/>
        <v>Record Complete</v>
      </c>
      <c r="AR1394" s="35" t="s">
        <v>901</v>
      </c>
      <c r="AS1394" s="5" t="str">
        <f t="shared" si="58"/>
        <v/>
      </c>
      <c r="AT1394" t="s">
        <v>17200</v>
      </c>
    </row>
    <row r="1395" spans="1:46" ht="15.75" thickBot="1" x14ac:dyDescent="0.3">
      <c r="A1395" s="30" t="s">
        <v>883</v>
      </c>
      <c r="B1395" s="32" t="s">
        <v>999</v>
      </c>
      <c r="C1395" s="32" t="s">
        <v>995</v>
      </c>
      <c r="D1395" s="32" t="s">
        <v>461</v>
      </c>
      <c r="E1395" s="51" t="str">
        <f ca="1">IF(ISERROR(INDIRECT(CONCATENATE("FIPs_codes!",ADDRESS((MATCH($D1395,INDIRECT($C1395),0)+MATCH($C1395,FIPs_codes!$G$1:$G$3296,0)-1),COLUMN(FIPs_codes!A1393))))),"",INDIRECT(CONCATENATE("FIPs_codes!",ADDRESS((MATCH($D1395,INDIRECT($C1395),0)+MATCH($C1395,FIPs_codes!$G$1:$G$3296,0)-1),COLUMN(FIPs_codes!A1393)))))</f>
        <v>20067</v>
      </c>
      <c r="F1395" s="51">
        <f ca="1">IF(ISERROR(INDIRECT(CONCATENATE("FIPs_codes!",ADDRESS((MATCH($D1395,INDIRECT($C1395),0)+MATCH($C1395,FIPs_codes!$G$1:$G$3296,0)-1),COLUMN(FIPs_codes!C1393))))),"",INDIRECT(CONCATENATE("FIPs_codes!",ADDRESS((MATCH($D1395,INDIRECT($C1395),0)+MATCH($C1395,FIPs_codes!$G$1:$G$3296,0)-1),COLUMN(FIPs_codes!C1393)))))</f>
        <v>7</v>
      </c>
      <c r="G1395" s="32" t="s">
        <v>888</v>
      </c>
      <c r="H1395" s="32" t="s">
        <v>998</v>
      </c>
      <c r="I1395" s="36" t="s">
        <v>86</v>
      </c>
      <c r="J1395" s="38" t="s">
        <v>268</v>
      </c>
      <c r="K1395" s="32" t="s">
        <v>78</v>
      </c>
      <c r="L1395" s="32" t="s">
        <v>1025</v>
      </c>
      <c r="M1395" s="32" t="s">
        <v>57</v>
      </c>
      <c r="N1395" s="40" t="s">
        <v>1001</v>
      </c>
      <c r="O1395" s="40"/>
      <c r="P1395" s="40"/>
      <c r="Q1395" s="32" t="s">
        <v>828</v>
      </c>
      <c r="R1395" s="32" t="s">
        <v>60</v>
      </c>
      <c r="S1395" s="42" t="s">
        <v>60</v>
      </c>
      <c r="T1395" s="30" t="s">
        <v>892</v>
      </c>
      <c r="U1395" s="32" t="s">
        <v>134</v>
      </c>
      <c r="V1395" s="40" t="s">
        <v>893</v>
      </c>
      <c r="W1395" s="44" t="s">
        <v>134</v>
      </c>
      <c r="X1395" s="44" t="s">
        <v>714</v>
      </c>
      <c r="Y1395" s="44">
        <v>40091</v>
      </c>
      <c r="Z1395" s="32">
        <v>58</v>
      </c>
      <c r="AA1395" s="32">
        <v>864.74886807528412</v>
      </c>
      <c r="AB1395" s="32" t="s">
        <v>66</v>
      </c>
      <c r="AC1395" s="32" t="s">
        <v>895</v>
      </c>
      <c r="AD1395" s="32" t="s">
        <v>895</v>
      </c>
      <c r="AE1395" s="40">
        <v>9.9999999999998046</v>
      </c>
      <c r="AF1395" s="40" t="s">
        <v>896</v>
      </c>
      <c r="AG1395" s="32" t="s">
        <v>500</v>
      </c>
      <c r="AH1395" s="32">
        <v>15.977635624069501</v>
      </c>
      <c r="AI1395" s="32">
        <v>4484.5257238612912</v>
      </c>
      <c r="AJ1395" s="32">
        <v>4500.5033594853603</v>
      </c>
      <c r="AK1395" s="40">
        <v>0.8666028074681783</v>
      </c>
      <c r="AL1395" s="150">
        <v>3.5501885784386057E-3</v>
      </c>
      <c r="AM1395" s="38" t="s">
        <v>897</v>
      </c>
      <c r="AN1395" s="32" t="s">
        <v>898</v>
      </c>
      <c r="AO1395" s="32" t="s">
        <v>899</v>
      </c>
      <c r="AP1395" s="46" t="s">
        <v>900</v>
      </c>
      <c r="AQ1395" s="27" t="str">
        <f t="shared" si="57"/>
        <v>Record Complete</v>
      </c>
      <c r="AR1395" s="36" t="s">
        <v>901</v>
      </c>
      <c r="AS1395" s="5" t="str">
        <f t="shared" si="58"/>
        <v/>
      </c>
      <c r="AT1395" t="s">
        <v>17200</v>
      </c>
    </row>
    <row r="1396" spans="1:46" ht="15.75" thickBot="1" x14ac:dyDescent="0.3">
      <c r="A1396" s="48" t="s">
        <v>883</v>
      </c>
      <c r="B1396" s="50" t="s">
        <v>1002</v>
      </c>
      <c r="C1396" s="50" t="s">
        <v>995</v>
      </c>
      <c r="D1396" s="50" t="s">
        <v>1003</v>
      </c>
      <c r="E1396" s="51" t="str">
        <f ca="1">IF(ISERROR(INDIRECT(CONCATENATE("FIPs_codes!",ADDRESS((MATCH($D1396,INDIRECT($C1396),0)+MATCH($C1396,FIPs_codes!$G$1:$G$3296,0)-1),COLUMN(FIPs_codes!A1394))))),"",INDIRECT(CONCATENATE("FIPs_codes!",ADDRESS((MATCH($D1396,INDIRECT($C1396),0)+MATCH($C1396,FIPs_codes!$G$1:$G$3296,0)-1),COLUMN(FIPs_codes!A1394)))))</f>
        <v>20055</v>
      </c>
      <c r="F1396" s="51">
        <f ca="1">IF(ISERROR(INDIRECT(CONCATENATE("FIPs_codes!",ADDRESS((MATCH($D1396,INDIRECT($C1396),0)+MATCH($C1396,FIPs_codes!$G$1:$G$3296,0)-1),COLUMN(FIPs_codes!C1394))))),"",INDIRECT(CONCATENATE("FIPs_codes!",ADDRESS((MATCH($D1396,INDIRECT($C1396),0)+MATCH($C1396,FIPs_codes!$G$1:$G$3296,0)-1),COLUMN(FIPs_codes!C1394)))))</f>
        <v>7</v>
      </c>
      <c r="G1396" s="50" t="s">
        <v>888</v>
      </c>
      <c r="H1396" s="50" t="s">
        <v>998</v>
      </c>
      <c r="I1396" s="54" t="s">
        <v>86</v>
      </c>
      <c r="J1396" s="56" t="s">
        <v>268</v>
      </c>
      <c r="K1396" s="50" t="s">
        <v>78</v>
      </c>
      <c r="L1396" s="50" t="s">
        <v>890</v>
      </c>
      <c r="M1396" s="50" t="s">
        <v>57</v>
      </c>
      <c r="N1396" s="58" t="s">
        <v>907</v>
      </c>
      <c r="O1396" s="58"/>
      <c r="P1396" s="58"/>
      <c r="Q1396" s="50" t="s">
        <v>908</v>
      </c>
      <c r="R1396" s="50" t="s">
        <v>60</v>
      </c>
      <c r="S1396" s="60" t="s">
        <v>60</v>
      </c>
      <c r="T1396" s="48" t="s">
        <v>892</v>
      </c>
      <c r="U1396" s="50" t="s">
        <v>134</v>
      </c>
      <c r="V1396" s="58" t="s">
        <v>893</v>
      </c>
      <c r="W1396" s="62" t="s">
        <v>134</v>
      </c>
      <c r="X1396" s="62" t="s">
        <v>714</v>
      </c>
      <c r="Y1396" s="62">
        <v>40092</v>
      </c>
      <c r="Z1396" s="50">
        <v>5</v>
      </c>
      <c r="AA1396" s="50">
        <v>449.00834960937499</v>
      </c>
      <c r="AB1396" s="50" t="s">
        <v>894</v>
      </c>
      <c r="AC1396" s="50" t="s">
        <v>895</v>
      </c>
      <c r="AD1396" s="50" t="s">
        <v>895</v>
      </c>
      <c r="AE1396" s="58">
        <v>19.999999999999929</v>
      </c>
      <c r="AF1396" s="58" t="s">
        <v>896</v>
      </c>
      <c r="AG1396" s="50" t="s">
        <v>500</v>
      </c>
      <c r="AH1396" s="50">
        <v>5.7310584521398287</v>
      </c>
      <c r="AI1396" s="50">
        <v>116.79106278238821</v>
      </c>
      <c r="AJ1396" s="50">
        <v>122.52212123452804</v>
      </c>
      <c r="AK1396" s="58">
        <v>0.56946609054174691</v>
      </c>
      <c r="AL1396" s="26">
        <v>4.6775703802659559E-2</v>
      </c>
      <c r="AM1396" s="56" t="s">
        <v>897</v>
      </c>
      <c r="AN1396" s="50" t="s">
        <v>898</v>
      </c>
      <c r="AO1396" s="50" t="s">
        <v>899</v>
      </c>
      <c r="AP1396" s="46" t="s">
        <v>900</v>
      </c>
      <c r="AQ1396" s="27" t="str">
        <f t="shared" si="57"/>
        <v>Record Complete</v>
      </c>
      <c r="AR1396" s="54" t="s">
        <v>901</v>
      </c>
      <c r="AS1396" s="5" t="str">
        <f t="shared" si="58"/>
        <v/>
      </c>
      <c r="AT1396" t="s">
        <v>17200</v>
      </c>
    </row>
    <row r="1397" spans="1:46" ht="15.75" thickBot="1" x14ac:dyDescent="0.3">
      <c r="A1397" s="30" t="s">
        <v>883</v>
      </c>
      <c r="B1397" s="32" t="s">
        <v>1002</v>
      </c>
      <c r="C1397" s="32" t="s">
        <v>995</v>
      </c>
      <c r="D1397" s="32" t="s">
        <v>1003</v>
      </c>
      <c r="E1397" s="51" t="str">
        <f ca="1">IF(ISERROR(INDIRECT(CONCATENATE("FIPs_codes!",ADDRESS((MATCH($D1397,INDIRECT($C1397),0)+MATCH($C1397,FIPs_codes!$G$1:$G$3296,0)-1),COLUMN(FIPs_codes!A1395))))),"",INDIRECT(CONCATENATE("FIPs_codes!",ADDRESS((MATCH($D1397,INDIRECT($C1397),0)+MATCH($C1397,FIPs_codes!$G$1:$G$3296,0)-1),COLUMN(FIPs_codes!A1395)))))</f>
        <v>20055</v>
      </c>
      <c r="F1397" s="51">
        <f ca="1">IF(ISERROR(INDIRECT(CONCATENATE("FIPs_codes!",ADDRESS((MATCH($D1397,INDIRECT($C1397),0)+MATCH($C1397,FIPs_codes!$G$1:$G$3296,0)-1),COLUMN(FIPs_codes!C1395))))),"",INDIRECT(CONCATENATE("FIPs_codes!",ADDRESS((MATCH($D1397,INDIRECT($C1397),0)+MATCH($C1397,FIPs_codes!$G$1:$G$3296,0)-1),COLUMN(FIPs_codes!C1395)))))</f>
        <v>7</v>
      </c>
      <c r="G1397" s="32" t="s">
        <v>888</v>
      </c>
      <c r="H1397" s="32" t="s">
        <v>998</v>
      </c>
      <c r="I1397" s="36" t="s">
        <v>86</v>
      </c>
      <c r="J1397" s="38" t="s">
        <v>268</v>
      </c>
      <c r="K1397" s="32" t="s">
        <v>78</v>
      </c>
      <c r="L1397" s="32" t="s">
        <v>1025</v>
      </c>
      <c r="M1397" s="32" t="s">
        <v>57</v>
      </c>
      <c r="N1397" s="40" t="s">
        <v>907</v>
      </c>
      <c r="O1397" s="40"/>
      <c r="P1397" s="40"/>
      <c r="Q1397" s="32" t="s">
        <v>908</v>
      </c>
      <c r="R1397" s="32" t="s">
        <v>60</v>
      </c>
      <c r="S1397" s="42" t="s">
        <v>60</v>
      </c>
      <c r="T1397" s="30" t="s">
        <v>892</v>
      </c>
      <c r="U1397" s="32" t="s">
        <v>134</v>
      </c>
      <c r="V1397" s="40" t="s">
        <v>893</v>
      </c>
      <c r="W1397" s="44" t="s">
        <v>134</v>
      </c>
      <c r="X1397" s="44" t="s">
        <v>714</v>
      </c>
      <c r="Y1397" s="44">
        <v>40092</v>
      </c>
      <c r="Z1397" s="32">
        <v>85</v>
      </c>
      <c r="AA1397" s="32">
        <v>644.21376647949216</v>
      </c>
      <c r="AB1397" s="32" t="s">
        <v>66</v>
      </c>
      <c r="AC1397" s="32" t="s">
        <v>895</v>
      </c>
      <c r="AD1397" s="32" t="s">
        <v>895</v>
      </c>
      <c r="AE1397" s="40">
        <v>60.000000000000028</v>
      </c>
      <c r="AF1397" s="40" t="s">
        <v>896</v>
      </c>
      <c r="AG1397" s="32" t="s">
        <v>500</v>
      </c>
      <c r="AH1397" s="32">
        <v>2.7226139067173434</v>
      </c>
      <c r="AI1397" s="32">
        <v>1361.0537740736036</v>
      </c>
      <c r="AJ1397" s="32">
        <v>1363.7763879803208</v>
      </c>
      <c r="AK1397" s="40">
        <v>0.29136147955271569</v>
      </c>
      <c r="AL1397" s="26">
        <v>1.996378534423365E-3</v>
      </c>
      <c r="AM1397" s="38" t="s">
        <v>897</v>
      </c>
      <c r="AN1397" s="32" t="s">
        <v>898</v>
      </c>
      <c r="AO1397" s="32" t="s">
        <v>899</v>
      </c>
      <c r="AP1397" s="46" t="s">
        <v>900</v>
      </c>
      <c r="AQ1397" s="27" t="str">
        <f t="shared" si="57"/>
        <v>Record Complete</v>
      </c>
      <c r="AR1397" s="36" t="s">
        <v>901</v>
      </c>
      <c r="AS1397" s="5" t="str">
        <f t="shared" si="58"/>
        <v/>
      </c>
      <c r="AT1397" t="s">
        <v>17200</v>
      </c>
    </row>
    <row r="1398" spans="1:46" ht="15.75" thickBot="1" x14ac:dyDescent="0.3">
      <c r="A1398" s="29" t="s">
        <v>883</v>
      </c>
      <c r="B1398" s="31" t="s">
        <v>1002</v>
      </c>
      <c r="C1398" s="31" t="s">
        <v>995</v>
      </c>
      <c r="D1398" s="31" t="s">
        <v>1003</v>
      </c>
      <c r="E1398" s="51" t="str">
        <f ca="1">IF(ISERROR(INDIRECT(CONCATENATE("FIPs_codes!",ADDRESS((MATCH($D1398,INDIRECT($C1398),0)+MATCH($C1398,FIPs_codes!$G$1:$G$3296,0)-1),COLUMN(FIPs_codes!A1396))))),"",INDIRECT(CONCATENATE("FIPs_codes!",ADDRESS((MATCH($D1398,INDIRECT($C1398),0)+MATCH($C1398,FIPs_codes!$G$1:$G$3296,0)-1),COLUMN(FIPs_codes!A1396)))))</f>
        <v>20055</v>
      </c>
      <c r="F1398" s="51">
        <f ca="1">IF(ISERROR(INDIRECT(CONCATENATE("FIPs_codes!",ADDRESS((MATCH($D1398,INDIRECT($C1398),0)+MATCH($C1398,FIPs_codes!$G$1:$G$3296,0)-1),COLUMN(FIPs_codes!C1396))))),"",INDIRECT(CONCATENATE("FIPs_codes!",ADDRESS((MATCH($D1398,INDIRECT($C1398),0)+MATCH($C1398,FIPs_codes!$G$1:$G$3296,0)-1),COLUMN(FIPs_codes!C1396)))))</f>
        <v>7</v>
      </c>
      <c r="G1398" s="31" t="s">
        <v>888</v>
      </c>
      <c r="H1398" s="31" t="s">
        <v>998</v>
      </c>
      <c r="I1398" s="35" t="s">
        <v>86</v>
      </c>
      <c r="J1398" s="37" t="s">
        <v>268</v>
      </c>
      <c r="K1398" s="31" t="s">
        <v>78</v>
      </c>
      <c r="L1398" s="31" t="s">
        <v>1025</v>
      </c>
      <c r="M1398" s="31" t="s">
        <v>57</v>
      </c>
      <c r="N1398" s="39" t="s">
        <v>907</v>
      </c>
      <c r="O1398" s="39"/>
      <c r="P1398" s="39"/>
      <c r="Q1398" s="31" t="s">
        <v>908</v>
      </c>
      <c r="R1398" s="31" t="s">
        <v>60</v>
      </c>
      <c r="S1398" s="41" t="s">
        <v>60</v>
      </c>
      <c r="T1398" s="29" t="s">
        <v>892</v>
      </c>
      <c r="U1398" s="31" t="s">
        <v>134</v>
      </c>
      <c r="V1398" s="39" t="s">
        <v>893</v>
      </c>
      <c r="W1398" s="43" t="s">
        <v>134</v>
      </c>
      <c r="X1398" s="43" t="s">
        <v>714</v>
      </c>
      <c r="Y1398" s="43">
        <v>40092</v>
      </c>
      <c r="Z1398" s="31">
        <v>80</v>
      </c>
      <c r="AA1398" s="31">
        <v>627.16086647727275</v>
      </c>
      <c r="AB1398" s="31" t="s">
        <v>66</v>
      </c>
      <c r="AC1398" s="31" t="s">
        <v>895</v>
      </c>
      <c r="AD1398" s="31" t="s">
        <v>895</v>
      </c>
      <c r="AE1398" s="39">
        <v>9.9999999999999645</v>
      </c>
      <c r="AF1398" s="39" t="s">
        <v>896</v>
      </c>
      <c r="AG1398" s="31" t="s">
        <v>500</v>
      </c>
      <c r="AH1398" s="31">
        <v>6.5647471249956082</v>
      </c>
      <c r="AI1398" s="31">
        <v>1646.2478510095464</v>
      </c>
      <c r="AJ1398" s="31">
        <v>1652.812598134542</v>
      </c>
      <c r="AK1398" s="39">
        <v>0.24474051748938633</v>
      </c>
      <c r="AL1398" s="26">
        <v>3.971864161977561E-3</v>
      </c>
      <c r="AM1398" s="37" t="s">
        <v>897</v>
      </c>
      <c r="AN1398" s="31" t="s">
        <v>898</v>
      </c>
      <c r="AO1398" s="31" t="s">
        <v>899</v>
      </c>
      <c r="AP1398" s="63" t="s">
        <v>900</v>
      </c>
      <c r="AQ1398" s="27" t="str">
        <f t="shared" si="57"/>
        <v>Record Complete</v>
      </c>
      <c r="AR1398" s="35" t="s">
        <v>901</v>
      </c>
      <c r="AS1398" s="5" t="str">
        <f t="shared" si="58"/>
        <v/>
      </c>
      <c r="AT1398" t="s">
        <v>17200</v>
      </c>
    </row>
    <row r="1399" spans="1:46" ht="15.75" thickBot="1" x14ac:dyDescent="0.3">
      <c r="A1399" s="30" t="s">
        <v>883</v>
      </c>
      <c r="B1399" s="32" t="s">
        <v>1002</v>
      </c>
      <c r="C1399" s="32" t="s">
        <v>995</v>
      </c>
      <c r="D1399" s="32" t="s">
        <v>1003</v>
      </c>
      <c r="E1399" s="51" t="str">
        <f ca="1">IF(ISERROR(INDIRECT(CONCATENATE("FIPs_codes!",ADDRESS((MATCH($D1399,INDIRECT($C1399),0)+MATCH($C1399,FIPs_codes!$G$1:$G$3296,0)-1),COLUMN(FIPs_codes!A1397))))),"",INDIRECT(CONCATENATE("FIPs_codes!",ADDRESS((MATCH($D1399,INDIRECT($C1399),0)+MATCH($C1399,FIPs_codes!$G$1:$G$3296,0)-1),COLUMN(FIPs_codes!A1397)))))</f>
        <v>20055</v>
      </c>
      <c r="F1399" s="51">
        <f ca="1">IF(ISERROR(INDIRECT(CONCATENATE("FIPs_codes!",ADDRESS((MATCH($D1399,INDIRECT($C1399),0)+MATCH($C1399,FIPs_codes!$G$1:$G$3296,0)-1),COLUMN(FIPs_codes!C1397))))),"",INDIRECT(CONCATENATE("FIPs_codes!",ADDRESS((MATCH($D1399,INDIRECT($C1399),0)+MATCH($C1399,FIPs_codes!$G$1:$G$3296,0)-1),COLUMN(FIPs_codes!C1397)))))</f>
        <v>7</v>
      </c>
      <c r="G1399" s="32" t="s">
        <v>888</v>
      </c>
      <c r="H1399" s="32" t="s">
        <v>998</v>
      </c>
      <c r="I1399" s="36" t="s">
        <v>86</v>
      </c>
      <c r="J1399" s="38" t="s">
        <v>268</v>
      </c>
      <c r="K1399" s="32" t="s">
        <v>78</v>
      </c>
      <c r="L1399" s="32" t="s">
        <v>1025</v>
      </c>
      <c r="M1399" s="32" t="s">
        <v>57</v>
      </c>
      <c r="N1399" s="40" t="s">
        <v>907</v>
      </c>
      <c r="O1399" s="40"/>
      <c r="P1399" s="40"/>
      <c r="Q1399" s="32" t="s">
        <v>908</v>
      </c>
      <c r="R1399" s="32" t="s">
        <v>60</v>
      </c>
      <c r="S1399" s="42" t="s">
        <v>60</v>
      </c>
      <c r="T1399" s="30" t="s">
        <v>892</v>
      </c>
      <c r="U1399" s="32" t="s">
        <v>134</v>
      </c>
      <c r="V1399" s="40" t="s">
        <v>893</v>
      </c>
      <c r="W1399" s="44" t="s">
        <v>134</v>
      </c>
      <c r="X1399" s="44" t="s">
        <v>714</v>
      </c>
      <c r="Y1399" s="44">
        <v>40092</v>
      </c>
      <c r="Z1399" s="32">
        <v>80</v>
      </c>
      <c r="AA1399" s="32">
        <v>605.09110514322913</v>
      </c>
      <c r="AB1399" s="32" t="s">
        <v>66</v>
      </c>
      <c r="AC1399" s="32" t="s">
        <v>895</v>
      </c>
      <c r="AD1399" s="32" t="s">
        <v>895</v>
      </c>
      <c r="AE1399" s="40">
        <v>59.999999999999943</v>
      </c>
      <c r="AF1399" s="40" t="s">
        <v>896</v>
      </c>
      <c r="AG1399" s="32" t="s">
        <v>500</v>
      </c>
      <c r="AH1399" s="32">
        <v>38.014778585583066</v>
      </c>
      <c r="AI1399" s="32">
        <v>2224.1287193056273</v>
      </c>
      <c r="AJ1399" s="32">
        <v>2262.1434978912102</v>
      </c>
      <c r="AK1399" s="40">
        <v>2.0170058852599726</v>
      </c>
      <c r="AL1399" s="26">
        <v>1.6804760007939713E-2</v>
      </c>
      <c r="AM1399" s="38" t="s">
        <v>897</v>
      </c>
      <c r="AN1399" s="32" t="s">
        <v>898</v>
      </c>
      <c r="AO1399" s="32" t="s">
        <v>899</v>
      </c>
      <c r="AP1399" s="46" t="s">
        <v>900</v>
      </c>
      <c r="AQ1399" s="27" t="str">
        <f t="shared" si="57"/>
        <v>Record Complete</v>
      </c>
      <c r="AR1399" s="36" t="s">
        <v>901</v>
      </c>
      <c r="AS1399" s="5" t="str">
        <f t="shared" si="58"/>
        <v/>
      </c>
      <c r="AT1399" t="s">
        <v>17200</v>
      </c>
    </row>
    <row r="1400" spans="1:46" ht="15.75" thickBot="1" x14ac:dyDescent="0.3">
      <c r="A1400" s="29" t="s">
        <v>883</v>
      </c>
      <c r="B1400" s="31" t="s">
        <v>1002</v>
      </c>
      <c r="C1400" s="31" t="s">
        <v>995</v>
      </c>
      <c r="D1400" s="31" t="s">
        <v>1003</v>
      </c>
      <c r="E1400" s="51" t="str">
        <f ca="1">IF(ISERROR(INDIRECT(CONCATENATE("FIPs_codes!",ADDRESS((MATCH($D1400,INDIRECT($C1400),0)+MATCH($C1400,FIPs_codes!$G$1:$G$3296,0)-1),COLUMN(FIPs_codes!A1398))))),"",INDIRECT(CONCATENATE("FIPs_codes!",ADDRESS((MATCH($D1400,INDIRECT($C1400),0)+MATCH($C1400,FIPs_codes!$G$1:$G$3296,0)-1),COLUMN(FIPs_codes!A1398)))))</f>
        <v>20055</v>
      </c>
      <c r="F1400" s="51">
        <f ca="1">IF(ISERROR(INDIRECT(CONCATENATE("FIPs_codes!",ADDRESS((MATCH($D1400,INDIRECT($C1400),0)+MATCH($C1400,FIPs_codes!$G$1:$G$3296,0)-1),COLUMN(FIPs_codes!C1398))))),"",INDIRECT(CONCATENATE("FIPs_codes!",ADDRESS((MATCH($D1400,INDIRECT($C1400),0)+MATCH($C1400,FIPs_codes!$G$1:$G$3296,0)-1),COLUMN(FIPs_codes!C1398)))))</f>
        <v>7</v>
      </c>
      <c r="G1400" s="31" t="s">
        <v>888</v>
      </c>
      <c r="H1400" s="31" t="s">
        <v>998</v>
      </c>
      <c r="I1400" s="35" t="s">
        <v>86</v>
      </c>
      <c r="J1400" s="37" t="s">
        <v>268</v>
      </c>
      <c r="K1400" s="31" t="s">
        <v>78</v>
      </c>
      <c r="L1400" s="31" t="s">
        <v>1025</v>
      </c>
      <c r="M1400" s="31" t="s">
        <v>57</v>
      </c>
      <c r="N1400" s="39" t="s">
        <v>907</v>
      </c>
      <c r="O1400" s="39"/>
      <c r="P1400" s="39"/>
      <c r="Q1400" s="31" t="s">
        <v>908</v>
      </c>
      <c r="R1400" s="31" t="s">
        <v>60</v>
      </c>
      <c r="S1400" s="41" t="s">
        <v>60</v>
      </c>
      <c r="T1400" s="29" t="s">
        <v>892</v>
      </c>
      <c r="U1400" s="31" t="s">
        <v>134</v>
      </c>
      <c r="V1400" s="39" t="s">
        <v>893</v>
      </c>
      <c r="W1400" s="43" t="s">
        <v>134</v>
      </c>
      <c r="X1400" s="43" t="s">
        <v>714</v>
      </c>
      <c r="Y1400" s="43">
        <v>40092</v>
      </c>
      <c r="Z1400" s="31">
        <v>85</v>
      </c>
      <c r="AA1400" s="31">
        <v>622.11062113444007</v>
      </c>
      <c r="AB1400" s="31" t="s">
        <v>66</v>
      </c>
      <c r="AC1400" s="31" t="s">
        <v>895</v>
      </c>
      <c r="AD1400" s="31" t="s">
        <v>895</v>
      </c>
      <c r="AE1400" s="39">
        <v>60.000000000000028</v>
      </c>
      <c r="AF1400" s="39" t="s">
        <v>896</v>
      </c>
      <c r="AG1400" s="31" t="s">
        <v>500</v>
      </c>
      <c r="AH1400" s="31">
        <v>38.09979635901513</v>
      </c>
      <c r="AI1400" s="31">
        <v>2860.9531806226423</v>
      </c>
      <c r="AJ1400" s="31">
        <v>2899.0529769816576</v>
      </c>
      <c r="AK1400" s="39">
        <v>1.9094456997777443</v>
      </c>
      <c r="AL1400" s="26">
        <v>1.3142152510328613E-2</v>
      </c>
      <c r="AM1400" s="37" t="s">
        <v>897</v>
      </c>
      <c r="AN1400" s="31" t="s">
        <v>898</v>
      </c>
      <c r="AO1400" s="31" t="s">
        <v>899</v>
      </c>
      <c r="AP1400" s="63" t="s">
        <v>900</v>
      </c>
      <c r="AQ1400" s="27" t="str">
        <f t="shared" si="57"/>
        <v>Record Complete</v>
      </c>
      <c r="AR1400" s="35" t="s">
        <v>901</v>
      </c>
      <c r="AS1400" s="5" t="str">
        <f t="shared" si="58"/>
        <v/>
      </c>
      <c r="AT1400" t="s">
        <v>17200</v>
      </c>
    </row>
    <row r="1401" spans="1:46" ht="15.75" thickBot="1" x14ac:dyDescent="0.3">
      <c r="A1401" s="47" t="s">
        <v>883</v>
      </c>
      <c r="B1401" s="49" t="s">
        <v>1005</v>
      </c>
      <c r="C1401" s="49" t="s">
        <v>995</v>
      </c>
      <c r="D1401" s="49" t="s">
        <v>547</v>
      </c>
      <c r="E1401" s="51" t="str">
        <f ca="1">IF(ISERROR(INDIRECT(CONCATENATE("FIPs_codes!",ADDRESS((MATCH($D1401,INDIRECT($C1401),0)+MATCH($C1401,FIPs_codes!$G$1:$G$3296,0)-1),COLUMN(FIPs_codes!A1399))))),"",INDIRECT(CONCATENATE("FIPs_codes!",ADDRESS((MATCH($D1401,INDIRECT($C1401),0)+MATCH($C1401,FIPs_codes!$G$1:$G$3296,0)-1),COLUMN(FIPs_codes!A1399)))))</f>
        <v>20081</v>
      </c>
      <c r="F1401" s="51">
        <f ca="1">IF(ISERROR(INDIRECT(CONCATENATE("FIPs_codes!",ADDRESS((MATCH($D1401,INDIRECT($C1401),0)+MATCH($C1401,FIPs_codes!$G$1:$G$3296,0)-1),COLUMN(FIPs_codes!C1399))))),"",INDIRECT(CONCATENATE("FIPs_codes!",ADDRESS((MATCH($D1401,INDIRECT($C1401),0)+MATCH($C1401,FIPs_codes!$G$1:$G$3296,0)-1),COLUMN(FIPs_codes!C1399)))))</f>
        <v>7</v>
      </c>
      <c r="G1401" s="49" t="s">
        <v>888</v>
      </c>
      <c r="H1401" s="49" t="s">
        <v>998</v>
      </c>
      <c r="I1401" s="53" t="s">
        <v>86</v>
      </c>
      <c r="J1401" s="55" t="s">
        <v>268</v>
      </c>
      <c r="K1401" s="49" t="s">
        <v>78</v>
      </c>
      <c r="L1401" s="49" t="s">
        <v>890</v>
      </c>
      <c r="M1401" s="49" t="s">
        <v>57</v>
      </c>
      <c r="N1401" s="57" t="s">
        <v>907</v>
      </c>
      <c r="O1401" s="57"/>
      <c r="P1401" s="57"/>
      <c r="Q1401" s="49" t="s">
        <v>908</v>
      </c>
      <c r="R1401" s="49" t="s">
        <v>60</v>
      </c>
      <c r="S1401" s="59" t="s">
        <v>60</v>
      </c>
      <c r="T1401" s="47" t="s">
        <v>892</v>
      </c>
      <c r="U1401" s="49" t="s">
        <v>134</v>
      </c>
      <c r="V1401" s="57" t="s">
        <v>893</v>
      </c>
      <c r="W1401" s="61" t="s">
        <v>134</v>
      </c>
      <c r="X1401" s="61" t="s">
        <v>714</v>
      </c>
      <c r="Y1401" s="61">
        <v>40092</v>
      </c>
      <c r="Z1401" s="49">
        <v>5</v>
      </c>
      <c r="AA1401" s="49">
        <v>604.11940696022725</v>
      </c>
      <c r="AB1401" s="49" t="s">
        <v>894</v>
      </c>
      <c r="AC1401" s="49" t="s">
        <v>895</v>
      </c>
      <c r="AD1401" s="49" t="s">
        <v>895</v>
      </c>
      <c r="AE1401" s="57">
        <v>9.9999999999999645</v>
      </c>
      <c r="AF1401" s="57" t="s">
        <v>896</v>
      </c>
      <c r="AG1401" s="49" t="s">
        <v>500</v>
      </c>
      <c r="AH1401" s="49">
        <v>45.638452728963564</v>
      </c>
      <c r="AI1401" s="49">
        <v>1946.0240090872105</v>
      </c>
      <c r="AJ1401" s="49">
        <v>1991.6624618161741</v>
      </c>
      <c r="AK1401" s="57">
        <v>2.6665483058647474</v>
      </c>
      <c r="AL1401" s="150">
        <v>2.2914752677191286E-2</v>
      </c>
      <c r="AM1401" s="55" t="s">
        <v>897</v>
      </c>
      <c r="AN1401" s="49" t="s">
        <v>898</v>
      </c>
      <c r="AO1401" s="49" t="s">
        <v>899</v>
      </c>
      <c r="AP1401" s="63" t="s">
        <v>900</v>
      </c>
      <c r="AQ1401" s="27" t="str">
        <f t="shared" si="57"/>
        <v>Record Complete</v>
      </c>
      <c r="AR1401" s="53" t="s">
        <v>901</v>
      </c>
      <c r="AS1401" s="5" t="str">
        <f t="shared" si="58"/>
        <v/>
      </c>
      <c r="AT1401" t="s">
        <v>17200</v>
      </c>
    </row>
    <row r="1402" spans="1:46" ht="15.75" thickBot="1" x14ac:dyDescent="0.3">
      <c r="A1402" s="29" t="s">
        <v>883</v>
      </c>
      <c r="B1402" s="31" t="s">
        <v>1005</v>
      </c>
      <c r="C1402" s="31" t="s">
        <v>995</v>
      </c>
      <c r="D1402" s="31" t="s">
        <v>547</v>
      </c>
      <c r="E1402" s="51" t="str">
        <f ca="1">IF(ISERROR(INDIRECT(CONCATENATE("FIPs_codes!",ADDRESS((MATCH($D1402,INDIRECT($C1402),0)+MATCH($C1402,FIPs_codes!$G$1:$G$3296,0)-1),COLUMN(FIPs_codes!A1400))))),"",INDIRECT(CONCATENATE("FIPs_codes!",ADDRESS((MATCH($D1402,INDIRECT($C1402),0)+MATCH($C1402,FIPs_codes!$G$1:$G$3296,0)-1),COLUMN(FIPs_codes!A1400)))))</f>
        <v>20081</v>
      </c>
      <c r="F1402" s="51">
        <f ca="1">IF(ISERROR(INDIRECT(CONCATENATE("FIPs_codes!",ADDRESS((MATCH($D1402,INDIRECT($C1402),0)+MATCH($C1402,FIPs_codes!$G$1:$G$3296,0)-1),COLUMN(FIPs_codes!C1400))))),"",INDIRECT(CONCATENATE("FIPs_codes!",ADDRESS((MATCH($D1402,INDIRECT($C1402),0)+MATCH($C1402,FIPs_codes!$G$1:$G$3296,0)-1),COLUMN(FIPs_codes!C1400)))))</f>
        <v>7</v>
      </c>
      <c r="G1402" s="31" t="s">
        <v>888</v>
      </c>
      <c r="H1402" s="31" t="s">
        <v>998</v>
      </c>
      <c r="I1402" s="35" t="s">
        <v>86</v>
      </c>
      <c r="J1402" s="37" t="s">
        <v>268</v>
      </c>
      <c r="K1402" s="31" t="s">
        <v>78</v>
      </c>
      <c r="L1402" s="31" t="s">
        <v>1025</v>
      </c>
      <c r="M1402" s="31" t="s">
        <v>57</v>
      </c>
      <c r="N1402" s="39" t="s">
        <v>907</v>
      </c>
      <c r="O1402" s="39"/>
      <c r="P1402" s="39"/>
      <c r="Q1402" s="31" t="s">
        <v>908</v>
      </c>
      <c r="R1402" s="31" t="s">
        <v>60</v>
      </c>
      <c r="S1402" s="41" t="s">
        <v>60</v>
      </c>
      <c r="T1402" s="29" t="s">
        <v>892</v>
      </c>
      <c r="U1402" s="31" t="s">
        <v>134</v>
      </c>
      <c r="V1402" s="39" t="s">
        <v>893</v>
      </c>
      <c r="W1402" s="43" t="s">
        <v>134</v>
      </c>
      <c r="X1402" s="43" t="s">
        <v>714</v>
      </c>
      <c r="Y1402" s="43">
        <v>40092</v>
      </c>
      <c r="Z1402" s="31">
        <v>82</v>
      </c>
      <c r="AA1402" s="31">
        <v>652.52432528409088</v>
      </c>
      <c r="AB1402" s="31" t="s">
        <v>66</v>
      </c>
      <c r="AC1402" s="31" t="s">
        <v>895</v>
      </c>
      <c r="AD1402" s="31" t="s">
        <v>895</v>
      </c>
      <c r="AE1402" s="39">
        <v>10.000000000000044</v>
      </c>
      <c r="AF1402" s="39" t="s">
        <v>896</v>
      </c>
      <c r="AG1402" s="31" t="s">
        <v>500</v>
      </c>
      <c r="AH1402" s="31">
        <v>37.928793346015674</v>
      </c>
      <c r="AI1402" s="31">
        <v>2276.931751390171</v>
      </c>
      <c r="AJ1402" s="31">
        <v>2314.8605447361865</v>
      </c>
      <c r="AK1402" s="39">
        <v>2.2567622744475151</v>
      </c>
      <c r="AL1402" s="26">
        <v>1.6384915036140216E-2</v>
      </c>
      <c r="AM1402" s="37" t="s">
        <v>897</v>
      </c>
      <c r="AN1402" s="31" t="s">
        <v>898</v>
      </c>
      <c r="AO1402" s="31" t="s">
        <v>899</v>
      </c>
      <c r="AP1402" s="63" t="s">
        <v>900</v>
      </c>
      <c r="AQ1402" s="27" t="str">
        <f t="shared" si="57"/>
        <v>Record Complete</v>
      </c>
      <c r="AR1402" s="35" t="s">
        <v>901</v>
      </c>
      <c r="AS1402" s="5" t="str">
        <f t="shared" si="58"/>
        <v/>
      </c>
      <c r="AT1402" t="s">
        <v>17200</v>
      </c>
    </row>
    <row r="1403" spans="1:46" ht="15.75" thickBot="1" x14ac:dyDescent="0.3">
      <c r="A1403" s="30" t="s">
        <v>883</v>
      </c>
      <c r="B1403" s="32" t="s">
        <v>1005</v>
      </c>
      <c r="C1403" s="32" t="s">
        <v>995</v>
      </c>
      <c r="D1403" s="32" t="s">
        <v>547</v>
      </c>
      <c r="E1403" s="51" t="str">
        <f ca="1">IF(ISERROR(INDIRECT(CONCATENATE("FIPs_codes!",ADDRESS((MATCH($D1403,INDIRECT($C1403),0)+MATCH($C1403,FIPs_codes!$G$1:$G$3296,0)-1),COLUMN(FIPs_codes!A1401))))),"",INDIRECT(CONCATENATE("FIPs_codes!",ADDRESS((MATCH($D1403,INDIRECT($C1403),0)+MATCH($C1403,FIPs_codes!$G$1:$G$3296,0)-1),COLUMN(FIPs_codes!A1401)))))</f>
        <v>20081</v>
      </c>
      <c r="F1403" s="51">
        <f ca="1">IF(ISERROR(INDIRECT(CONCATENATE("FIPs_codes!",ADDRESS((MATCH($D1403,INDIRECT($C1403),0)+MATCH($C1403,FIPs_codes!$G$1:$G$3296,0)-1),COLUMN(FIPs_codes!C1401))))),"",INDIRECT(CONCATENATE("FIPs_codes!",ADDRESS((MATCH($D1403,INDIRECT($C1403),0)+MATCH($C1403,FIPs_codes!$G$1:$G$3296,0)-1),COLUMN(FIPs_codes!C1401)))))</f>
        <v>7</v>
      </c>
      <c r="G1403" s="32" t="s">
        <v>888</v>
      </c>
      <c r="H1403" s="32" t="s">
        <v>998</v>
      </c>
      <c r="I1403" s="36" t="s">
        <v>86</v>
      </c>
      <c r="J1403" s="38" t="s">
        <v>268</v>
      </c>
      <c r="K1403" s="32" t="s">
        <v>78</v>
      </c>
      <c r="L1403" s="32" t="s">
        <v>1025</v>
      </c>
      <c r="M1403" s="32" t="s">
        <v>57</v>
      </c>
      <c r="N1403" s="40" t="s">
        <v>907</v>
      </c>
      <c r="O1403" s="40"/>
      <c r="P1403" s="40"/>
      <c r="Q1403" s="32" t="s">
        <v>908</v>
      </c>
      <c r="R1403" s="32" t="s">
        <v>60</v>
      </c>
      <c r="S1403" s="42" t="s">
        <v>60</v>
      </c>
      <c r="T1403" s="30" t="s">
        <v>892</v>
      </c>
      <c r="U1403" s="32" t="s">
        <v>134</v>
      </c>
      <c r="V1403" s="40" t="s">
        <v>893</v>
      </c>
      <c r="W1403" s="44" t="s">
        <v>134</v>
      </c>
      <c r="X1403" s="44" t="s">
        <v>714</v>
      </c>
      <c r="Y1403" s="44">
        <v>40092</v>
      </c>
      <c r="Z1403" s="32">
        <v>82</v>
      </c>
      <c r="AA1403" s="32">
        <v>831.97835083007817</v>
      </c>
      <c r="AB1403" s="32" t="s">
        <v>66</v>
      </c>
      <c r="AC1403" s="32" t="s">
        <v>895</v>
      </c>
      <c r="AD1403" s="32" t="s">
        <v>895</v>
      </c>
      <c r="AE1403" s="40">
        <v>60.000000000000028</v>
      </c>
      <c r="AF1403" s="40" t="s">
        <v>896</v>
      </c>
      <c r="AG1403" s="32" t="s">
        <v>500</v>
      </c>
      <c r="AH1403" s="32">
        <v>4.6230086912075965</v>
      </c>
      <c r="AI1403" s="32">
        <v>2538.0566954975875</v>
      </c>
      <c r="AJ1403" s="32">
        <v>2542.6797041887953</v>
      </c>
      <c r="AK1403" s="40">
        <v>0.37800899141088679</v>
      </c>
      <c r="AL1403" s="26">
        <v>1.81816399587871E-3</v>
      </c>
      <c r="AM1403" s="38" t="s">
        <v>897</v>
      </c>
      <c r="AN1403" s="32" t="s">
        <v>898</v>
      </c>
      <c r="AO1403" s="32" t="s">
        <v>899</v>
      </c>
      <c r="AP1403" s="46" t="s">
        <v>900</v>
      </c>
      <c r="AQ1403" s="27" t="str">
        <f t="shared" si="57"/>
        <v>Record Complete</v>
      </c>
      <c r="AR1403" s="36" t="s">
        <v>901</v>
      </c>
      <c r="AS1403" s="5" t="str">
        <f t="shared" si="58"/>
        <v/>
      </c>
      <c r="AT1403" t="s">
        <v>17200</v>
      </c>
    </row>
    <row r="1404" spans="1:46" ht="15.75" thickBot="1" x14ac:dyDescent="0.3">
      <c r="A1404" s="48" t="s">
        <v>883</v>
      </c>
      <c r="B1404" s="50" t="s">
        <v>1005</v>
      </c>
      <c r="C1404" s="50" t="s">
        <v>995</v>
      </c>
      <c r="D1404" s="50" t="s">
        <v>547</v>
      </c>
      <c r="E1404" s="51" t="str">
        <f ca="1">IF(ISERROR(INDIRECT(CONCATENATE("FIPs_codes!",ADDRESS((MATCH($D1404,INDIRECT($C1404),0)+MATCH($C1404,FIPs_codes!$G$1:$G$3296,0)-1),COLUMN(FIPs_codes!A1402))))),"",INDIRECT(CONCATENATE("FIPs_codes!",ADDRESS((MATCH($D1404,INDIRECT($C1404),0)+MATCH($C1404,FIPs_codes!$G$1:$G$3296,0)-1),COLUMN(FIPs_codes!A1402)))))</f>
        <v>20081</v>
      </c>
      <c r="F1404" s="51">
        <f ca="1">IF(ISERROR(INDIRECT(CONCATENATE("FIPs_codes!",ADDRESS((MATCH($D1404,INDIRECT($C1404),0)+MATCH($C1404,FIPs_codes!$G$1:$G$3296,0)-1),COLUMN(FIPs_codes!C1402))))),"",INDIRECT(CONCATENATE("FIPs_codes!",ADDRESS((MATCH($D1404,INDIRECT($C1404),0)+MATCH($C1404,FIPs_codes!$G$1:$G$3296,0)-1),COLUMN(FIPs_codes!C1402)))))</f>
        <v>7</v>
      </c>
      <c r="G1404" s="50" t="s">
        <v>888</v>
      </c>
      <c r="H1404" s="50" t="s">
        <v>998</v>
      </c>
      <c r="I1404" s="54" t="s">
        <v>86</v>
      </c>
      <c r="J1404" s="56" t="s">
        <v>268</v>
      </c>
      <c r="K1404" s="50" t="s">
        <v>78</v>
      </c>
      <c r="L1404" s="50" t="s">
        <v>890</v>
      </c>
      <c r="M1404" s="50" t="s">
        <v>57</v>
      </c>
      <c r="N1404" s="58" t="s">
        <v>907</v>
      </c>
      <c r="O1404" s="58"/>
      <c r="P1404" s="58"/>
      <c r="Q1404" s="50" t="s">
        <v>908</v>
      </c>
      <c r="R1404" s="50" t="s">
        <v>60</v>
      </c>
      <c r="S1404" s="60" t="s">
        <v>60</v>
      </c>
      <c r="T1404" s="48" t="s">
        <v>892</v>
      </c>
      <c r="U1404" s="50" t="s">
        <v>134</v>
      </c>
      <c r="V1404" s="58" t="s">
        <v>893</v>
      </c>
      <c r="W1404" s="62" t="s">
        <v>134</v>
      </c>
      <c r="X1404" s="62" t="s">
        <v>714</v>
      </c>
      <c r="Y1404" s="62">
        <v>40093</v>
      </c>
      <c r="Z1404" s="50">
        <v>5</v>
      </c>
      <c r="AA1404" s="50">
        <v>652.52432528409088</v>
      </c>
      <c r="AB1404" s="50" t="s">
        <v>894</v>
      </c>
      <c r="AC1404" s="50" t="s">
        <v>895</v>
      </c>
      <c r="AD1404" s="50" t="s">
        <v>895</v>
      </c>
      <c r="AE1404" s="58">
        <v>10.000000000000044</v>
      </c>
      <c r="AF1404" s="58" t="s">
        <v>896</v>
      </c>
      <c r="AG1404" s="50" t="s">
        <v>500</v>
      </c>
      <c r="AH1404" s="50">
        <v>37.928793346015674</v>
      </c>
      <c r="AI1404" s="50">
        <v>2276.931751390171</v>
      </c>
      <c r="AJ1404" s="50">
        <v>2314.8605447361865</v>
      </c>
      <c r="AK1404" s="58">
        <v>2.2567622744475151</v>
      </c>
      <c r="AL1404" s="26">
        <v>1.6384915036140216E-2</v>
      </c>
      <c r="AM1404" s="56" t="s">
        <v>897</v>
      </c>
      <c r="AN1404" s="50" t="s">
        <v>898</v>
      </c>
      <c r="AO1404" s="50" t="s">
        <v>899</v>
      </c>
      <c r="AP1404" s="46" t="s">
        <v>900</v>
      </c>
      <c r="AQ1404" s="27" t="str">
        <f t="shared" si="57"/>
        <v>Record Complete</v>
      </c>
      <c r="AR1404" s="54" t="s">
        <v>901</v>
      </c>
      <c r="AS1404" s="5" t="str">
        <f t="shared" si="58"/>
        <v/>
      </c>
      <c r="AT1404" t="s">
        <v>17200</v>
      </c>
    </row>
    <row r="1405" spans="1:46" ht="15.75" thickBot="1" x14ac:dyDescent="0.3">
      <c r="A1405" s="47" t="s">
        <v>883</v>
      </c>
      <c r="B1405" s="49" t="s">
        <v>1007</v>
      </c>
      <c r="C1405" s="49" t="s">
        <v>995</v>
      </c>
      <c r="D1405" s="49" t="s">
        <v>1003</v>
      </c>
      <c r="E1405" s="51" t="str">
        <f ca="1">IF(ISERROR(INDIRECT(CONCATENATE("FIPs_codes!",ADDRESS((MATCH($D1405,INDIRECT($C1405),0)+MATCH($C1405,FIPs_codes!$G$1:$G$3296,0)-1),COLUMN(FIPs_codes!A1403))))),"",INDIRECT(CONCATENATE("FIPs_codes!",ADDRESS((MATCH($D1405,INDIRECT($C1405),0)+MATCH($C1405,FIPs_codes!$G$1:$G$3296,0)-1),COLUMN(FIPs_codes!A1403)))))</f>
        <v>20055</v>
      </c>
      <c r="F1405" s="51">
        <f ca="1">IF(ISERROR(INDIRECT(CONCATENATE("FIPs_codes!",ADDRESS((MATCH($D1405,INDIRECT($C1405),0)+MATCH($C1405,FIPs_codes!$G$1:$G$3296,0)-1),COLUMN(FIPs_codes!C1403))))),"",INDIRECT(CONCATENATE("FIPs_codes!",ADDRESS((MATCH($D1405,INDIRECT($C1405),0)+MATCH($C1405,FIPs_codes!$G$1:$G$3296,0)-1),COLUMN(FIPs_codes!C1403)))))</f>
        <v>7</v>
      </c>
      <c r="G1405" s="49" t="s">
        <v>888</v>
      </c>
      <c r="H1405" s="49" t="s">
        <v>998</v>
      </c>
      <c r="I1405" s="53" t="s">
        <v>86</v>
      </c>
      <c r="J1405" s="55" t="s">
        <v>268</v>
      </c>
      <c r="K1405" s="49" t="s">
        <v>78</v>
      </c>
      <c r="L1405" s="49" t="s">
        <v>903</v>
      </c>
      <c r="M1405" s="49" t="s">
        <v>57</v>
      </c>
      <c r="N1405" s="57" t="s">
        <v>937</v>
      </c>
      <c r="O1405" s="57"/>
      <c r="P1405" s="57"/>
      <c r="Q1405" s="49" t="s">
        <v>938</v>
      </c>
      <c r="R1405" s="49" t="s">
        <v>60</v>
      </c>
      <c r="S1405" s="59" t="s">
        <v>60</v>
      </c>
      <c r="T1405" s="47" t="s">
        <v>892</v>
      </c>
      <c r="U1405" s="49" t="s">
        <v>134</v>
      </c>
      <c r="V1405" s="57" t="s">
        <v>893</v>
      </c>
      <c r="W1405" s="61" t="s">
        <v>134</v>
      </c>
      <c r="X1405" s="61" t="s">
        <v>714</v>
      </c>
      <c r="Y1405" s="61">
        <v>40093</v>
      </c>
      <c r="Z1405" s="49">
        <v>5</v>
      </c>
      <c r="AA1405" s="49">
        <v>324.748046875</v>
      </c>
      <c r="AB1405" s="49" t="s">
        <v>894</v>
      </c>
      <c r="AC1405" s="49" t="s">
        <v>895</v>
      </c>
      <c r="AD1405" s="49" t="s">
        <v>895</v>
      </c>
      <c r="AE1405" s="57">
        <v>9.9999999999999645</v>
      </c>
      <c r="AF1405" s="57" t="s">
        <v>896</v>
      </c>
      <c r="AG1405" s="49" t="s">
        <v>500</v>
      </c>
      <c r="AH1405" s="49">
        <v>13.678761867077394</v>
      </c>
      <c r="AI1405" s="49">
        <v>4.9152127897143423</v>
      </c>
      <c r="AJ1405" s="49">
        <v>18.593974656791737</v>
      </c>
      <c r="AK1405" s="57">
        <v>17.128094946172247</v>
      </c>
      <c r="AL1405" s="150">
        <v>0.73565561530337009</v>
      </c>
      <c r="AM1405" s="55" t="s">
        <v>897</v>
      </c>
      <c r="AN1405" s="49" t="s">
        <v>898</v>
      </c>
      <c r="AO1405" s="49" t="s">
        <v>899</v>
      </c>
      <c r="AP1405" s="63" t="s">
        <v>900</v>
      </c>
      <c r="AQ1405" s="27" t="str">
        <f t="shared" si="57"/>
        <v>Record Complete</v>
      </c>
      <c r="AR1405" s="53" t="s">
        <v>901</v>
      </c>
      <c r="AS1405" s="5" t="str">
        <f t="shared" si="58"/>
        <v/>
      </c>
      <c r="AT1405" t="s">
        <v>17200</v>
      </c>
    </row>
    <row r="1406" spans="1:46" ht="15.75" thickBot="1" x14ac:dyDescent="0.3">
      <c r="A1406" s="48" t="s">
        <v>883</v>
      </c>
      <c r="B1406" s="50" t="s">
        <v>1007</v>
      </c>
      <c r="C1406" s="50" t="s">
        <v>995</v>
      </c>
      <c r="D1406" s="50" t="s">
        <v>1003</v>
      </c>
      <c r="E1406" s="51" t="str">
        <f ca="1">IF(ISERROR(INDIRECT(CONCATENATE("FIPs_codes!",ADDRESS((MATCH($D1406,INDIRECT($C1406),0)+MATCH($C1406,FIPs_codes!$G$1:$G$3296,0)-1),COLUMN(FIPs_codes!A1404))))),"",INDIRECT(CONCATENATE("FIPs_codes!",ADDRESS((MATCH($D1406,INDIRECT($C1406),0)+MATCH($C1406,FIPs_codes!$G$1:$G$3296,0)-1),COLUMN(FIPs_codes!A1404)))))</f>
        <v>20055</v>
      </c>
      <c r="F1406" s="51">
        <f ca="1">IF(ISERROR(INDIRECT(CONCATENATE("FIPs_codes!",ADDRESS((MATCH($D1406,INDIRECT($C1406),0)+MATCH($C1406,FIPs_codes!$G$1:$G$3296,0)-1),COLUMN(FIPs_codes!C1404))))),"",INDIRECT(CONCATENATE("FIPs_codes!",ADDRESS((MATCH($D1406,INDIRECT($C1406),0)+MATCH($C1406,FIPs_codes!$G$1:$G$3296,0)-1),COLUMN(FIPs_codes!C1404)))))</f>
        <v>7</v>
      </c>
      <c r="G1406" s="50" t="s">
        <v>888</v>
      </c>
      <c r="H1406" s="50" t="s">
        <v>998</v>
      </c>
      <c r="I1406" s="54" t="s">
        <v>86</v>
      </c>
      <c r="J1406" s="56" t="s">
        <v>268</v>
      </c>
      <c r="K1406" s="50" t="s">
        <v>78</v>
      </c>
      <c r="L1406" s="50" t="s">
        <v>1026</v>
      </c>
      <c r="M1406" s="50" t="s">
        <v>57</v>
      </c>
      <c r="N1406" s="58" t="s">
        <v>937</v>
      </c>
      <c r="O1406" s="58"/>
      <c r="P1406" s="58"/>
      <c r="Q1406" s="50" t="s">
        <v>938</v>
      </c>
      <c r="R1406" s="50" t="s">
        <v>60</v>
      </c>
      <c r="S1406" s="60" t="s">
        <v>60</v>
      </c>
      <c r="T1406" s="48" t="s">
        <v>892</v>
      </c>
      <c r="U1406" s="50" t="s">
        <v>134</v>
      </c>
      <c r="V1406" s="58" t="s">
        <v>893</v>
      </c>
      <c r="W1406" s="62" t="s">
        <v>134</v>
      </c>
      <c r="X1406" s="62" t="s">
        <v>714</v>
      </c>
      <c r="Y1406" s="62">
        <v>40093</v>
      </c>
      <c r="Z1406" s="50">
        <v>64</v>
      </c>
      <c r="AA1406" s="50">
        <v>453.44150594075523</v>
      </c>
      <c r="AB1406" s="50" t="s">
        <v>66</v>
      </c>
      <c r="AC1406" s="50" t="s">
        <v>895</v>
      </c>
      <c r="AD1406" s="50" t="s">
        <v>895</v>
      </c>
      <c r="AE1406" s="58">
        <v>60.000000000000028</v>
      </c>
      <c r="AF1406" s="58" t="s">
        <v>896</v>
      </c>
      <c r="AG1406" s="50" t="s">
        <v>500</v>
      </c>
      <c r="AH1406" s="50">
        <v>22.13276631653827</v>
      </c>
      <c r="AI1406" s="50">
        <v>22.021598973505458</v>
      </c>
      <c r="AJ1406" s="50">
        <v>44.154365290043728</v>
      </c>
      <c r="AK1406" s="58">
        <v>15.112398707339638</v>
      </c>
      <c r="AL1406" s="26">
        <v>0.50125884883977578</v>
      </c>
      <c r="AM1406" s="56" t="s">
        <v>897</v>
      </c>
      <c r="AN1406" s="50" t="s">
        <v>898</v>
      </c>
      <c r="AO1406" s="50" t="s">
        <v>899</v>
      </c>
      <c r="AP1406" s="46" t="s">
        <v>900</v>
      </c>
      <c r="AQ1406" s="27" t="str">
        <f t="shared" si="57"/>
        <v>Record Complete</v>
      </c>
      <c r="AR1406" s="54" t="s">
        <v>901</v>
      </c>
      <c r="AS1406" s="5" t="str">
        <f t="shared" si="58"/>
        <v/>
      </c>
      <c r="AT1406" t="s">
        <v>17200</v>
      </c>
    </row>
    <row r="1407" spans="1:46" ht="15.75" thickBot="1" x14ac:dyDescent="0.3">
      <c r="A1407" s="47" t="s">
        <v>883</v>
      </c>
      <c r="B1407" s="49" t="s">
        <v>1008</v>
      </c>
      <c r="C1407" s="49" t="s">
        <v>995</v>
      </c>
      <c r="D1407" s="49" t="s">
        <v>1009</v>
      </c>
      <c r="E1407" s="51" t="str">
        <f ca="1">IF(ISERROR(INDIRECT(CONCATENATE("FIPs_codes!",ADDRESS((MATCH($D1407,INDIRECT($C1407),0)+MATCH($C1407,FIPs_codes!$G$1:$G$3296,0)-1),COLUMN(FIPs_codes!A1405))))),"",INDIRECT(CONCATENATE("FIPs_codes!",ADDRESS((MATCH($D1407,INDIRECT($C1407),0)+MATCH($C1407,FIPs_codes!$G$1:$G$3296,0)-1),COLUMN(FIPs_codes!A1405)))))</f>
        <v>20093</v>
      </c>
      <c r="F1407" s="51">
        <f ca="1">IF(ISERROR(INDIRECT(CONCATENATE("FIPs_codes!",ADDRESS((MATCH($D1407,INDIRECT($C1407),0)+MATCH($C1407,FIPs_codes!$G$1:$G$3296,0)-1),COLUMN(FIPs_codes!C1405))))),"",INDIRECT(CONCATENATE("FIPs_codes!",ADDRESS((MATCH($D1407,INDIRECT($C1407),0)+MATCH($C1407,FIPs_codes!$G$1:$G$3296,0)-1),COLUMN(FIPs_codes!C1405)))))</f>
        <v>7</v>
      </c>
      <c r="G1407" s="49" t="s">
        <v>888</v>
      </c>
      <c r="H1407" s="49" t="s">
        <v>998</v>
      </c>
      <c r="I1407" s="53" t="s">
        <v>86</v>
      </c>
      <c r="J1407" s="55" t="s">
        <v>268</v>
      </c>
      <c r="K1407" s="49" t="s">
        <v>78</v>
      </c>
      <c r="L1407" s="49" t="s">
        <v>1026</v>
      </c>
      <c r="M1407" s="49" t="s">
        <v>57</v>
      </c>
      <c r="N1407" s="57" t="s">
        <v>937</v>
      </c>
      <c r="O1407" s="57"/>
      <c r="P1407" s="57"/>
      <c r="Q1407" s="49" t="s">
        <v>938</v>
      </c>
      <c r="R1407" s="49" t="s">
        <v>60</v>
      </c>
      <c r="S1407" s="59" t="s">
        <v>60</v>
      </c>
      <c r="T1407" s="47" t="s">
        <v>892</v>
      </c>
      <c r="U1407" s="49" t="s">
        <v>134</v>
      </c>
      <c r="V1407" s="57" t="s">
        <v>893</v>
      </c>
      <c r="W1407" s="61" t="s">
        <v>134</v>
      </c>
      <c r="X1407" s="61" t="s">
        <v>714</v>
      </c>
      <c r="Y1407" s="61">
        <v>40093</v>
      </c>
      <c r="Z1407" s="49">
        <v>47</v>
      </c>
      <c r="AA1407" s="49">
        <v>318.57028503417968</v>
      </c>
      <c r="AB1407" s="49" t="s">
        <v>66</v>
      </c>
      <c r="AC1407" s="49" t="s">
        <v>895</v>
      </c>
      <c r="AD1407" s="49" t="s">
        <v>895</v>
      </c>
      <c r="AE1407" s="57">
        <v>59.999999999999943</v>
      </c>
      <c r="AF1407" s="57" t="s">
        <v>896</v>
      </c>
      <c r="AG1407" s="49" t="s">
        <v>500</v>
      </c>
      <c r="AH1407" s="49">
        <v>57.384447585381245</v>
      </c>
      <c r="AI1407" s="49">
        <v>36.180520160276295</v>
      </c>
      <c r="AJ1407" s="49">
        <v>93.56496774565754</v>
      </c>
      <c r="AK1407" s="57">
        <v>14.199180004769595</v>
      </c>
      <c r="AL1407" s="26">
        <v>0.61331125279038556</v>
      </c>
      <c r="AM1407" s="55" t="s">
        <v>897</v>
      </c>
      <c r="AN1407" s="49" t="s">
        <v>898</v>
      </c>
      <c r="AO1407" s="49" t="s">
        <v>899</v>
      </c>
      <c r="AP1407" s="63" t="s">
        <v>900</v>
      </c>
      <c r="AQ1407" s="27" t="str">
        <f t="shared" si="57"/>
        <v>Record Complete</v>
      </c>
      <c r="AR1407" s="53" t="s">
        <v>901</v>
      </c>
      <c r="AS1407" s="5" t="str">
        <f t="shared" si="58"/>
        <v/>
      </c>
      <c r="AT1407" t="s">
        <v>17200</v>
      </c>
    </row>
    <row r="1408" spans="1:46" ht="15.75" thickBot="1" x14ac:dyDescent="0.3">
      <c r="A1408" s="48" t="s">
        <v>883</v>
      </c>
      <c r="B1408" s="50" t="s">
        <v>1008</v>
      </c>
      <c r="C1408" s="50" t="s">
        <v>995</v>
      </c>
      <c r="D1408" s="50" t="s">
        <v>1009</v>
      </c>
      <c r="E1408" s="51" t="str">
        <f ca="1">IF(ISERROR(INDIRECT(CONCATENATE("FIPs_codes!",ADDRESS((MATCH($D1408,INDIRECT($C1408),0)+MATCH($C1408,FIPs_codes!$G$1:$G$3296,0)-1),COLUMN(FIPs_codes!A1406))))),"",INDIRECT(CONCATENATE("FIPs_codes!",ADDRESS((MATCH($D1408,INDIRECT($C1408),0)+MATCH($C1408,FIPs_codes!$G$1:$G$3296,0)-1),COLUMN(FIPs_codes!A1406)))))</f>
        <v>20093</v>
      </c>
      <c r="F1408" s="51">
        <f ca="1">IF(ISERROR(INDIRECT(CONCATENATE("FIPs_codes!",ADDRESS((MATCH($D1408,INDIRECT($C1408),0)+MATCH($C1408,FIPs_codes!$G$1:$G$3296,0)-1),COLUMN(FIPs_codes!C1406))))),"",INDIRECT(CONCATENATE("FIPs_codes!",ADDRESS((MATCH($D1408,INDIRECT($C1408),0)+MATCH($C1408,FIPs_codes!$G$1:$G$3296,0)-1),COLUMN(FIPs_codes!C1406)))))</f>
        <v>7</v>
      </c>
      <c r="G1408" s="50" t="s">
        <v>888</v>
      </c>
      <c r="H1408" s="50" t="s">
        <v>998</v>
      </c>
      <c r="I1408" s="54" t="s">
        <v>86</v>
      </c>
      <c r="J1408" s="56" t="s">
        <v>268</v>
      </c>
      <c r="K1408" s="50" t="s">
        <v>78</v>
      </c>
      <c r="L1408" s="50" t="s">
        <v>903</v>
      </c>
      <c r="M1408" s="50" t="s">
        <v>57</v>
      </c>
      <c r="N1408" s="58" t="s">
        <v>937</v>
      </c>
      <c r="O1408" s="58"/>
      <c r="P1408" s="58"/>
      <c r="Q1408" s="50" t="s">
        <v>938</v>
      </c>
      <c r="R1408" s="50" t="s">
        <v>60</v>
      </c>
      <c r="S1408" s="60" t="s">
        <v>60</v>
      </c>
      <c r="T1408" s="48" t="s">
        <v>892</v>
      </c>
      <c r="U1408" s="50" t="s">
        <v>134</v>
      </c>
      <c r="V1408" s="58" t="s">
        <v>893</v>
      </c>
      <c r="W1408" s="62" t="s">
        <v>134</v>
      </c>
      <c r="X1408" s="62" t="s">
        <v>714</v>
      </c>
      <c r="Y1408" s="62">
        <v>40093</v>
      </c>
      <c r="Z1408" s="50">
        <v>5</v>
      </c>
      <c r="AA1408" s="50">
        <v>293.57219765403056</v>
      </c>
      <c r="AB1408" s="50" t="s">
        <v>894</v>
      </c>
      <c r="AC1408" s="50" t="s">
        <v>895</v>
      </c>
      <c r="AD1408" s="50" t="s">
        <v>895</v>
      </c>
      <c r="AE1408" s="58">
        <v>10.000000000000124</v>
      </c>
      <c r="AF1408" s="58" t="s">
        <v>896</v>
      </c>
      <c r="AG1408" s="50" t="s">
        <v>500</v>
      </c>
      <c r="AH1408" s="50">
        <v>51.553923688475969</v>
      </c>
      <c r="AI1408" s="50">
        <v>138.23635788790318</v>
      </c>
      <c r="AJ1408" s="50">
        <v>189.79028157637916</v>
      </c>
      <c r="AK1408" s="58">
        <v>14.095354901561887</v>
      </c>
      <c r="AL1408" s="26">
        <v>0.27163626746466796</v>
      </c>
      <c r="AM1408" s="56" t="s">
        <v>897</v>
      </c>
      <c r="AN1408" s="50" t="s">
        <v>898</v>
      </c>
      <c r="AO1408" s="50" t="s">
        <v>899</v>
      </c>
      <c r="AP1408" s="46" t="s">
        <v>900</v>
      </c>
      <c r="AQ1408" s="27" t="str">
        <f t="shared" si="57"/>
        <v>Record Complete</v>
      </c>
      <c r="AR1408" s="54" t="s">
        <v>901</v>
      </c>
      <c r="AS1408" s="5" t="str">
        <f t="shared" si="58"/>
        <v/>
      </c>
      <c r="AT1408" t="s">
        <v>17200</v>
      </c>
    </row>
    <row r="1409" spans="1:46" ht="15.75" thickBot="1" x14ac:dyDescent="0.3">
      <c r="A1409" s="47" t="s">
        <v>883</v>
      </c>
      <c r="B1409" s="49" t="s">
        <v>1011</v>
      </c>
      <c r="C1409" s="49" t="s">
        <v>995</v>
      </c>
      <c r="D1409" s="49" t="s">
        <v>461</v>
      </c>
      <c r="E1409" s="51" t="str">
        <f ca="1">IF(ISERROR(INDIRECT(CONCATENATE("FIPs_codes!",ADDRESS((MATCH($D1409,INDIRECT($C1409),0)+MATCH($C1409,FIPs_codes!$G$1:$G$3296,0)-1),COLUMN(FIPs_codes!A1407))))),"",INDIRECT(CONCATENATE("FIPs_codes!",ADDRESS((MATCH($D1409,INDIRECT($C1409),0)+MATCH($C1409,FIPs_codes!$G$1:$G$3296,0)-1),COLUMN(FIPs_codes!A1407)))))</f>
        <v>20067</v>
      </c>
      <c r="F1409" s="51">
        <f ca="1">IF(ISERROR(INDIRECT(CONCATENATE("FIPs_codes!",ADDRESS((MATCH($D1409,INDIRECT($C1409),0)+MATCH($C1409,FIPs_codes!$G$1:$G$3296,0)-1),COLUMN(FIPs_codes!C1407))))),"",INDIRECT(CONCATENATE("FIPs_codes!",ADDRESS((MATCH($D1409,INDIRECT($C1409),0)+MATCH($C1409,FIPs_codes!$G$1:$G$3296,0)-1),COLUMN(FIPs_codes!C1407)))))</f>
        <v>7</v>
      </c>
      <c r="G1409" s="49" t="s">
        <v>888</v>
      </c>
      <c r="H1409" s="49" t="s">
        <v>998</v>
      </c>
      <c r="I1409" s="53" t="s">
        <v>86</v>
      </c>
      <c r="J1409" s="55" t="s">
        <v>268</v>
      </c>
      <c r="K1409" s="49" t="s">
        <v>78</v>
      </c>
      <c r="L1409" s="49" t="s">
        <v>890</v>
      </c>
      <c r="M1409" s="49" t="s">
        <v>57</v>
      </c>
      <c r="N1409" s="57" t="s">
        <v>1001</v>
      </c>
      <c r="O1409" s="57"/>
      <c r="P1409" s="57"/>
      <c r="Q1409" s="49" t="s">
        <v>828</v>
      </c>
      <c r="R1409" s="49" t="s">
        <v>60</v>
      </c>
      <c r="S1409" s="59" t="s">
        <v>60</v>
      </c>
      <c r="T1409" s="47" t="s">
        <v>892</v>
      </c>
      <c r="U1409" s="49" t="s">
        <v>134</v>
      </c>
      <c r="V1409" s="57" t="s">
        <v>893</v>
      </c>
      <c r="W1409" s="61" t="s">
        <v>134</v>
      </c>
      <c r="X1409" s="61" t="s">
        <v>714</v>
      </c>
      <c r="Y1409" s="61">
        <v>40094</v>
      </c>
      <c r="Z1409" s="49">
        <v>5</v>
      </c>
      <c r="AA1409" s="49">
        <v>595.37518310546875</v>
      </c>
      <c r="AB1409" s="49" t="s">
        <v>894</v>
      </c>
      <c r="AC1409" s="49" t="s">
        <v>895</v>
      </c>
      <c r="AD1409" s="49" t="s">
        <v>895</v>
      </c>
      <c r="AE1409" s="57">
        <v>9.9999999999999645</v>
      </c>
      <c r="AF1409" s="57" t="s">
        <v>896</v>
      </c>
      <c r="AG1409" s="49" t="s">
        <v>500</v>
      </c>
      <c r="AH1409" s="49">
        <v>16.646590339988265</v>
      </c>
      <c r="AI1409" s="49">
        <v>1070.9975019817409</v>
      </c>
      <c r="AJ1409" s="49">
        <v>1087.6440923217292</v>
      </c>
      <c r="AK1409" s="57">
        <v>1.5939396293399746</v>
      </c>
      <c r="AL1409" s="26">
        <v>1.5305181591575401E-2</v>
      </c>
      <c r="AM1409" s="55" t="s">
        <v>897</v>
      </c>
      <c r="AN1409" s="49" t="s">
        <v>898</v>
      </c>
      <c r="AO1409" s="49" t="s">
        <v>899</v>
      </c>
      <c r="AP1409" s="63" t="s">
        <v>900</v>
      </c>
      <c r="AQ1409" s="27" t="str">
        <f t="shared" si="57"/>
        <v>Record Complete</v>
      </c>
      <c r="AR1409" s="53" t="s">
        <v>901</v>
      </c>
      <c r="AS1409" s="5" t="str">
        <f t="shared" si="58"/>
        <v/>
      </c>
      <c r="AT1409" t="s">
        <v>17200</v>
      </c>
    </row>
    <row r="1410" spans="1:46" ht="15.75" thickBot="1" x14ac:dyDescent="0.3">
      <c r="A1410" s="29" t="s">
        <v>883</v>
      </c>
      <c r="B1410" s="31" t="s">
        <v>1011</v>
      </c>
      <c r="C1410" s="31" t="s">
        <v>995</v>
      </c>
      <c r="D1410" s="31" t="s">
        <v>461</v>
      </c>
      <c r="E1410" s="51" t="str">
        <f ca="1">IF(ISERROR(INDIRECT(CONCATENATE("FIPs_codes!",ADDRESS((MATCH($D1410,INDIRECT($C1410),0)+MATCH($C1410,FIPs_codes!$G$1:$G$3296,0)-1),COLUMN(FIPs_codes!A1408))))),"",INDIRECT(CONCATENATE("FIPs_codes!",ADDRESS((MATCH($D1410,INDIRECT($C1410),0)+MATCH($C1410,FIPs_codes!$G$1:$G$3296,0)-1),COLUMN(FIPs_codes!A1408)))))</f>
        <v>20067</v>
      </c>
      <c r="F1410" s="51">
        <f ca="1">IF(ISERROR(INDIRECT(CONCATENATE("FIPs_codes!",ADDRESS((MATCH($D1410,INDIRECT($C1410),0)+MATCH($C1410,FIPs_codes!$G$1:$G$3296,0)-1),COLUMN(FIPs_codes!C1408))))),"",INDIRECT(CONCATENATE("FIPs_codes!",ADDRESS((MATCH($D1410,INDIRECT($C1410),0)+MATCH($C1410,FIPs_codes!$G$1:$G$3296,0)-1),COLUMN(FIPs_codes!C1408)))))</f>
        <v>7</v>
      </c>
      <c r="G1410" s="31" t="s">
        <v>888</v>
      </c>
      <c r="H1410" s="31" t="s">
        <v>998</v>
      </c>
      <c r="I1410" s="35" t="s">
        <v>86</v>
      </c>
      <c r="J1410" s="37" t="s">
        <v>268</v>
      </c>
      <c r="K1410" s="31" t="s">
        <v>78</v>
      </c>
      <c r="L1410" s="31" t="s">
        <v>1025</v>
      </c>
      <c r="M1410" s="31" t="s">
        <v>57</v>
      </c>
      <c r="N1410" s="39" t="s">
        <v>1001</v>
      </c>
      <c r="O1410" s="39"/>
      <c r="P1410" s="39"/>
      <c r="Q1410" s="31" t="s">
        <v>828</v>
      </c>
      <c r="R1410" s="31" t="s">
        <v>60</v>
      </c>
      <c r="S1410" s="41" t="s">
        <v>60</v>
      </c>
      <c r="T1410" s="29" t="s">
        <v>892</v>
      </c>
      <c r="U1410" s="31" t="s">
        <v>134</v>
      </c>
      <c r="V1410" s="39" t="s">
        <v>893</v>
      </c>
      <c r="W1410" s="43" t="s">
        <v>134</v>
      </c>
      <c r="X1410" s="43" t="s">
        <v>714</v>
      </c>
      <c r="Y1410" s="43">
        <v>40094</v>
      </c>
      <c r="Z1410" s="31">
        <v>58</v>
      </c>
      <c r="AA1410" s="31">
        <v>828.27103169759118</v>
      </c>
      <c r="AB1410" s="31" t="s">
        <v>66</v>
      </c>
      <c r="AC1410" s="31" t="s">
        <v>895</v>
      </c>
      <c r="AD1410" s="31" t="s">
        <v>895</v>
      </c>
      <c r="AE1410" s="39">
        <v>60.000000000000028</v>
      </c>
      <c r="AF1410" s="39" t="s">
        <v>896</v>
      </c>
      <c r="AG1410" s="31" t="s">
        <v>500</v>
      </c>
      <c r="AH1410" s="31">
        <v>0.20401491229222637</v>
      </c>
      <c r="AI1410" s="31">
        <v>1464.757306603902</v>
      </c>
      <c r="AJ1410" s="31">
        <v>1464.9613215161942</v>
      </c>
      <c r="AK1410" s="39">
        <v>0.13890081016595163</v>
      </c>
      <c r="AL1410" s="26">
        <v>1.3926300257612032E-4</v>
      </c>
      <c r="AM1410" s="37" t="s">
        <v>897</v>
      </c>
      <c r="AN1410" s="31" t="s">
        <v>898</v>
      </c>
      <c r="AO1410" s="31" t="s">
        <v>899</v>
      </c>
      <c r="AP1410" s="63" t="s">
        <v>900</v>
      </c>
      <c r="AQ1410" s="27" t="str">
        <f t="shared" si="57"/>
        <v>Record Complete</v>
      </c>
      <c r="AR1410" s="35" t="s">
        <v>901</v>
      </c>
      <c r="AS1410" s="5" t="str">
        <f t="shared" si="58"/>
        <v/>
      </c>
      <c r="AT1410" t="s">
        <v>17200</v>
      </c>
    </row>
    <row r="1411" spans="1:46" ht="15.75" thickBot="1" x14ac:dyDescent="0.3">
      <c r="A1411" s="30" t="s">
        <v>883</v>
      </c>
      <c r="B1411" s="32" t="s">
        <v>1011</v>
      </c>
      <c r="C1411" s="32" t="s">
        <v>995</v>
      </c>
      <c r="D1411" s="32" t="s">
        <v>461</v>
      </c>
      <c r="E1411" s="51" t="str">
        <f ca="1">IF(ISERROR(INDIRECT(CONCATENATE("FIPs_codes!",ADDRESS((MATCH($D1411,INDIRECT($C1411),0)+MATCH($C1411,FIPs_codes!$G$1:$G$3296,0)-1),COLUMN(FIPs_codes!A1409))))),"",INDIRECT(CONCATENATE("FIPs_codes!",ADDRESS((MATCH($D1411,INDIRECT($C1411),0)+MATCH($C1411,FIPs_codes!$G$1:$G$3296,0)-1),COLUMN(FIPs_codes!A1409)))))</f>
        <v>20067</v>
      </c>
      <c r="F1411" s="51">
        <f ca="1">IF(ISERROR(INDIRECT(CONCATENATE("FIPs_codes!",ADDRESS((MATCH($D1411,INDIRECT($C1411),0)+MATCH($C1411,FIPs_codes!$G$1:$G$3296,0)-1),COLUMN(FIPs_codes!C1409))))),"",INDIRECT(CONCATENATE("FIPs_codes!",ADDRESS((MATCH($D1411,INDIRECT($C1411),0)+MATCH($C1411,FIPs_codes!$G$1:$G$3296,0)-1),COLUMN(FIPs_codes!C1409)))))</f>
        <v>7</v>
      </c>
      <c r="G1411" s="32" t="s">
        <v>888</v>
      </c>
      <c r="H1411" s="32" t="s">
        <v>998</v>
      </c>
      <c r="I1411" s="36" t="s">
        <v>86</v>
      </c>
      <c r="J1411" s="38" t="s">
        <v>268</v>
      </c>
      <c r="K1411" s="32" t="s">
        <v>78</v>
      </c>
      <c r="L1411" s="32" t="s">
        <v>1025</v>
      </c>
      <c r="M1411" s="32" t="s">
        <v>57</v>
      </c>
      <c r="N1411" s="40" t="s">
        <v>1001</v>
      </c>
      <c r="O1411" s="40"/>
      <c r="P1411" s="40"/>
      <c r="Q1411" s="32" t="s">
        <v>828</v>
      </c>
      <c r="R1411" s="32" t="s">
        <v>60</v>
      </c>
      <c r="S1411" s="42" t="s">
        <v>60</v>
      </c>
      <c r="T1411" s="30" t="s">
        <v>892</v>
      </c>
      <c r="U1411" s="32" t="s">
        <v>134</v>
      </c>
      <c r="V1411" s="40" t="s">
        <v>893</v>
      </c>
      <c r="W1411" s="44" t="s">
        <v>134</v>
      </c>
      <c r="X1411" s="44" t="s">
        <v>714</v>
      </c>
      <c r="Y1411" s="44">
        <v>40094</v>
      </c>
      <c r="Z1411" s="32">
        <v>63</v>
      </c>
      <c r="AA1411" s="32">
        <v>845.1592629172585</v>
      </c>
      <c r="AB1411" s="32" t="s">
        <v>66</v>
      </c>
      <c r="AC1411" s="32" t="s">
        <v>895</v>
      </c>
      <c r="AD1411" s="32" t="s">
        <v>895</v>
      </c>
      <c r="AE1411" s="40">
        <v>10.000000000000044</v>
      </c>
      <c r="AF1411" s="40" t="s">
        <v>896</v>
      </c>
      <c r="AG1411" s="32" t="s">
        <v>500</v>
      </c>
      <c r="AH1411" s="32">
        <v>0.1888433347698113</v>
      </c>
      <c r="AI1411" s="32">
        <v>1569.5497411974068</v>
      </c>
      <c r="AJ1411" s="32">
        <v>1569.7385845321767</v>
      </c>
      <c r="AK1411" s="40">
        <v>0.12883517620977292</v>
      </c>
      <c r="AL1411" s="150">
        <v>1.2030240998764235E-4</v>
      </c>
      <c r="AM1411" s="38" t="s">
        <v>897</v>
      </c>
      <c r="AN1411" s="32" t="s">
        <v>898</v>
      </c>
      <c r="AO1411" s="32" t="s">
        <v>899</v>
      </c>
      <c r="AP1411" s="46" t="s">
        <v>900</v>
      </c>
      <c r="AQ1411" s="27" t="str">
        <f t="shared" si="57"/>
        <v>Record Complete</v>
      </c>
      <c r="AR1411" s="36" t="s">
        <v>901</v>
      </c>
      <c r="AS1411" s="5" t="str">
        <f t="shared" si="58"/>
        <v/>
      </c>
      <c r="AT1411" t="s">
        <v>17200</v>
      </c>
    </row>
    <row r="1412" spans="1:46" ht="15.75" thickBot="1" x14ac:dyDescent="0.3">
      <c r="A1412" s="48" t="s">
        <v>883</v>
      </c>
      <c r="B1412" s="50" t="s">
        <v>1011</v>
      </c>
      <c r="C1412" s="50" t="s">
        <v>995</v>
      </c>
      <c r="D1412" s="50" t="s">
        <v>461</v>
      </c>
      <c r="E1412" s="51" t="str">
        <f ca="1">IF(ISERROR(INDIRECT(CONCATENATE("FIPs_codes!",ADDRESS((MATCH($D1412,INDIRECT($C1412),0)+MATCH($C1412,FIPs_codes!$G$1:$G$3296,0)-1),COLUMN(FIPs_codes!A1410))))),"",INDIRECT(CONCATENATE("FIPs_codes!",ADDRESS((MATCH($D1412,INDIRECT($C1412),0)+MATCH($C1412,FIPs_codes!$G$1:$G$3296,0)-1),COLUMN(FIPs_codes!A1410)))))</f>
        <v>20067</v>
      </c>
      <c r="F1412" s="51">
        <f ca="1">IF(ISERROR(INDIRECT(CONCATENATE("FIPs_codes!",ADDRESS((MATCH($D1412,INDIRECT($C1412),0)+MATCH($C1412,FIPs_codes!$G$1:$G$3296,0)-1),COLUMN(FIPs_codes!C1410))))),"",INDIRECT(CONCATENATE("FIPs_codes!",ADDRESS((MATCH($D1412,INDIRECT($C1412),0)+MATCH($C1412,FIPs_codes!$G$1:$G$3296,0)-1),COLUMN(FIPs_codes!C1410)))))</f>
        <v>7</v>
      </c>
      <c r="G1412" s="50" t="s">
        <v>888</v>
      </c>
      <c r="H1412" s="50" t="s">
        <v>998</v>
      </c>
      <c r="I1412" s="54" t="s">
        <v>86</v>
      </c>
      <c r="J1412" s="56" t="s">
        <v>268</v>
      </c>
      <c r="K1412" s="50" t="s">
        <v>78</v>
      </c>
      <c r="L1412" s="50" t="s">
        <v>1025</v>
      </c>
      <c r="M1412" s="50" t="s">
        <v>57</v>
      </c>
      <c r="N1412" s="58" t="s">
        <v>1001</v>
      </c>
      <c r="O1412" s="58"/>
      <c r="P1412" s="58"/>
      <c r="Q1412" s="50" t="s">
        <v>828</v>
      </c>
      <c r="R1412" s="50" t="s">
        <v>60</v>
      </c>
      <c r="S1412" s="60" t="s">
        <v>60</v>
      </c>
      <c r="T1412" s="48" t="s">
        <v>892</v>
      </c>
      <c r="U1412" s="50" t="s">
        <v>134</v>
      </c>
      <c r="V1412" s="58" t="s">
        <v>893</v>
      </c>
      <c r="W1412" s="62" t="s">
        <v>134</v>
      </c>
      <c r="X1412" s="62" t="s">
        <v>714</v>
      </c>
      <c r="Y1412" s="62">
        <v>40094</v>
      </c>
      <c r="Z1412" s="50">
        <v>58</v>
      </c>
      <c r="AA1412" s="50">
        <v>841.73170609907675</v>
      </c>
      <c r="AB1412" s="50" t="s">
        <v>66</v>
      </c>
      <c r="AC1412" s="50" t="s">
        <v>895</v>
      </c>
      <c r="AD1412" s="50" t="s">
        <v>895</v>
      </c>
      <c r="AE1412" s="58">
        <v>9.9999999999999645</v>
      </c>
      <c r="AF1412" s="58" t="s">
        <v>896</v>
      </c>
      <c r="AG1412" s="50" t="s">
        <v>500</v>
      </c>
      <c r="AH1412" s="50">
        <v>34.46750342171169</v>
      </c>
      <c r="AI1412" s="50">
        <v>2249.8207162633739</v>
      </c>
      <c r="AJ1412" s="50">
        <v>2284.2882196850856</v>
      </c>
      <c r="AK1412" s="58">
        <v>1.8714996725665636</v>
      </c>
      <c r="AL1412" s="26">
        <v>1.5088946799569547E-2</v>
      </c>
      <c r="AM1412" s="56" t="s">
        <v>897</v>
      </c>
      <c r="AN1412" s="50" t="s">
        <v>898</v>
      </c>
      <c r="AO1412" s="50" t="s">
        <v>899</v>
      </c>
      <c r="AP1412" s="46" t="s">
        <v>900</v>
      </c>
      <c r="AQ1412" s="27" t="str">
        <f t="shared" ref="AQ1412:AQ1475" si="59">IF(OR(ISBLANK(B1412),ISBLANK(C1412),ISBLANK(D1412),ISBLANK(G1412),ISBLANK(H1412),NOT(OR(NOT(ISBLANK(J1412)),AND(NOT(ISBLANK(K1412)),NOT(ISBLANK(L1412))))),ISBLANK(M1412),ISBLANK(Q1412),ISBLANK(R1412),ISBLANK(U1412),ISBLANK(W1412),ISBLANK(X1412),ISBLANK(Y1412),ISBLANK(Z1412),ISBLANK(AA1412),ISBLANK(AB1412),ISBLANK(AC1412),ISBLANK(AD1412),ISBLANK(AM1412),ISBLANK(AN1412),AND(ISBLANK(AO1412),ISBLANK(AP1412))),"Record incomplete","Record Complete")</f>
        <v>Record Complete</v>
      </c>
      <c r="AR1412" s="54" t="s">
        <v>901</v>
      </c>
      <c r="AS1412" s="5" t="str">
        <f t="shared" ref="AS1412:AS1475" si="60">IF(AND(A1411=A1411,K1412=K1411,L1412=L1411,N1412=N1411,Y1412=Y1411,Z1412=Z1411,AJ1412=AJ1411,AI1412=AI1411),"DUP","")</f>
        <v/>
      </c>
      <c r="AT1412" t="s">
        <v>17200</v>
      </c>
    </row>
    <row r="1413" spans="1:46" ht="15.75" thickBot="1" x14ac:dyDescent="0.3">
      <c r="A1413" s="47" t="s">
        <v>883</v>
      </c>
      <c r="B1413" s="49" t="s">
        <v>1011</v>
      </c>
      <c r="C1413" s="49" t="s">
        <v>995</v>
      </c>
      <c r="D1413" s="49" t="s">
        <v>461</v>
      </c>
      <c r="E1413" s="51" t="str">
        <f ca="1">IF(ISERROR(INDIRECT(CONCATENATE("FIPs_codes!",ADDRESS((MATCH($D1413,INDIRECT($C1413),0)+MATCH($C1413,FIPs_codes!$G$1:$G$3296,0)-1),COLUMN(FIPs_codes!A1411))))),"",INDIRECT(CONCATENATE("FIPs_codes!",ADDRESS((MATCH($D1413,INDIRECT($C1413),0)+MATCH($C1413,FIPs_codes!$G$1:$G$3296,0)-1),COLUMN(FIPs_codes!A1411)))))</f>
        <v>20067</v>
      </c>
      <c r="F1413" s="51">
        <f ca="1">IF(ISERROR(INDIRECT(CONCATENATE("FIPs_codes!",ADDRESS((MATCH($D1413,INDIRECT($C1413),0)+MATCH($C1413,FIPs_codes!$G$1:$G$3296,0)-1),COLUMN(FIPs_codes!C1411))))),"",INDIRECT(CONCATENATE("FIPs_codes!",ADDRESS((MATCH($D1413,INDIRECT($C1413),0)+MATCH($C1413,FIPs_codes!$G$1:$G$3296,0)-1),COLUMN(FIPs_codes!C1411)))))</f>
        <v>7</v>
      </c>
      <c r="G1413" s="49" t="s">
        <v>888</v>
      </c>
      <c r="H1413" s="49" t="s">
        <v>998</v>
      </c>
      <c r="I1413" s="53" t="s">
        <v>86</v>
      </c>
      <c r="J1413" s="55" t="s">
        <v>268</v>
      </c>
      <c r="K1413" s="49" t="s">
        <v>78</v>
      </c>
      <c r="L1413" s="49" t="s">
        <v>1025</v>
      </c>
      <c r="M1413" s="49" t="s">
        <v>57</v>
      </c>
      <c r="N1413" s="57" t="s">
        <v>1001</v>
      </c>
      <c r="O1413" s="57"/>
      <c r="P1413" s="57"/>
      <c r="Q1413" s="49" t="s">
        <v>828</v>
      </c>
      <c r="R1413" s="49" t="s">
        <v>60</v>
      </c>
      <c r="S1413" s="59" t="s">
        <v>60</v>
      </c>
      <c r="T1413" s="47" t="s">
        <v>892</v>
      </c>
      <c r="U1413" s="49" t="s">
        <v>134</v>
      </c>
      <c r="V1413" s="57" t="s">
        <v>893</v>
      </c>
      <c r="W1413" s="61" t="s">
        <v>134</v>
      </c>
      <c r="X1413" s="61" t="s">
        <v>714</v>
      </c>
      <c r="Y1413" s="61">
        <v>40094</v>
      </c>
      <c r="Z1413" s="49">
        <v>63</v>
      </c>
      <c r="AA1413" s="49">
        <v>856.75593566894531</v>
      </c>
      <c r="AB1413" s="49" t="s">
        <v>66</v>
      </c>
      <c r="AC1413" s="49" t="s">
        <v>895</v>
      </c>
      <c r="AD1413" s="49" t="s">
        <v>895</v>
      </c>
      <c r="AE1413" s="57">
        <v>59.999999999999943</v>
      </c>
      <c r="AF1413" s="57" t="s">
        <v>896</v>
      </c>
      <c r="AG1413" s="49" t="s">
        <v>500</v>
      </c>
      <c r="AH1413" s="49">
        <v>29.146583857058072</v>
      </c>
      <c r="AI1413" s="49">
        <v>2581.2913182794796</v>
      </c>
      <c r="AJ1413" s="49">
        <v>2610.4379021365376</v>
      </c>
      <c r="AK1413" s="57">
        <v>1.4891442607009049</v>
      </c>
      <c r="AL1413" s="26">
        <v>1.116540019327898E-2</v>
      </c>
      <c r="AM1413" s="55" t="s">
        <v>897</v>
      </c>
      <c r="AN1413" s="49" t="s">
        <v>898</v>
      </c>
      <c r="AO1413" s="49" t="s">
        <v>899</v>
      </c>
      <c r="AP1413" s="63" t="s">
        <v>900</v>
      </c>
      <c r="AQ1413" s="27" t="str">
        <f t="shared" si="59"/>
        <v>Record Complete</v>
      </c>
      <c r="AR1413" s="53" t="s">
        <v>901</v>
      </c>
      <c r="AS1413" s="5" t="str">
        <f t="shared" si="60"/>
        <v/>
      </c>
      <c r="AT1413" t="s">
        <v>17200</v>
      </c>
    </row>
    <row r="1414" spans="1:46" ht="15.75" thickBot="1" x14ac:dyDescent="0.3">
      <c r="A1414" s="48" t="s">
        <v>883</v>
      </c>
      <c r="B1414" s="50" t="s">
        <v>1012</v>
      </c>
      <c r="C1414" s="50" t="s">
        <v>995</v>
      </c>
      <c r="D1414" s="50" t="s">
        <v>1013</v>
      </c>
      <c r="E1414" s="51" t="str">
        <f ca="1">IF(ISERROR(INDIRECT(CONCATENATE("FIPs_codes!",ADDRESS((MATCH($D1414,INDIRECT($C1414),0)+MATCH($C1414,FIPs_codes!$G$1:$G$3296,0)-1),COLUMN(FIPs_codes!A1412))))),"",INDIRECT(CONCATENATE("FIPs_codes!",ADDRESS((MATCH($D1414,INDIRECT($C1414),0)+MATCH($C1414,FIPs_codes!$G$1:$G$3296,0)-1),COLUMN(FIPs_codes!A1412)))))</f>
        <v>20057</v>
      </c>
      <c r="F1414" s="51">
        <f ca="1">IF(ISERROR(INDIRECT(CONCATENATE("FIPs_codes!",ADDRESS((MATCH($D1414,INDIRECT($C1414),0)+MATCH($C1414,FIPs_codes!$G$1:$G$3296,0)-1),COLUMN(FIPs_codes!C1412))))),"",INDIRECT(CONCATENATE("FIPs_codes!",ADDRESS((MATCH($D1414,INDIRECT($C1414),0)+MATCH($C1414,FIPs_codes!$G$1:$G$3296,0)-1),COLUMN(FIPs_codes!C1412)))))</f>
        <v>7</v>
      </c>
      <c r="G1414" s="50" t="s">
        <v>888</v>
      </c>
      <c r="H1414" s="50" t="s">
        <v>998</v>
      </c>
      <c r="I1414" s="54" t="s">
        <v>86</v>
      </c>
      <c r="J1414" s="56" t="s">
        <v>268</v>
      </c>
      <c r="K1414" s="50" t="s">
        <v>78</v>
      </c>
      <c r="L1414" s="50" t="s">
        <v>1025</v>
      </c>
      <c r="M1414" s="50" t="s">
        <v>57</v>
      </c>
      <c r="N1414" s="58" t="s">
        <v>911</v>
      </c>
      <c r="O1414" s="58"/>
      <c r="P1414" s="58"/>
      <c r="Q1414" s="50" t="s">
        <v>912</v>
      </c>
      <c r="R1414" s="50" t="s">
        <v>60</v>
      </c>
      <c r="S1414" s="60" t="s">
        <v>60</v>
      </c>
      <c r="T1414" s="48" t="s">
        <v>892</v>
      </c>
      <c r="U1414" s="50" t="s">
        <v>134</v>
      </c>
      <c r="V1414" s="58" t="s">
        <v>893</v>
      </c>
      <c r="W1414" s="62" t="s">
        <v>134</v>
      </c>
      <c r="X1414" s="62" t="s">
        <v>714</v>
      </c>
      <c r="Y1414" s="62">
        <v>40095</v>
      </c>
      <c r="Z1414" s="50">
        <v>69</v>
      </c>
      <c r="AA1414" s="50">
        <v>896.83104359019887</v>
      </c>
      <c r="AB1414" s="50" t="s">
        <v>66</v>
      </c>
      <c r="AC1414" s="50" t="s">
        <v>895</v>
      </c>
      <c r="AD1414" s="50" t="s">
        <v>895</v>
      </c>
      <c r="AE1414" s="58">
        <v>9.9999999999999645</v>
      </c>
      <c r="AF1414" s="58" t="s">
        <v>896</v>
      </c>
      <c r="AG1414" s="50" t="s">
        <v>500</v>
      </c>
      <c r="AH1414" s="50">
        <v>74.775285781726879</v>
      </c>
      <c r="AI1414" s="50">
        <v>1107.9918522610785</v>
      </c>
      <c r="AJ1414" s="50">
        <v>1182.7671380428053</v>
      </c>
      <c r="AK1414" s="58">
        <v>4.1585899923379204</v>
      </c>
      <c r="AL1414" s="26">
        <v>6.3220631835833693E-2</v>
      </c>
      <c r="AM1414" s="56" t="s">
        <v>897</v>
      </c>
      <c r="AN1414" s="50" t="s">
        <v>898</v>
      </c>
      <c r="AO1414" s="50" t="s">
        <v>899</v>
      </c>
      <c r="AP1414" s="46" t="s">
        <v>900</v>
      </c>
      <c r="AQ1414" s="27" t="str">
        <f t="shared" si="59"/>
        <v>Record Complete</v>
      </c>
      <c r="AR1414" s="54" t="s">
        <v>901</v>
      </c>
      <c r="AS1414" s="5" t="str">
        <f t="shared" si="60"/>
        <v/>
      </c>
      <c r="AT1414" t="s">
        <v>17200</v>
      </c>
    </row>
    <row r="1415" spans="1:46" ht="15.75" thickBot="1" x14ac:dyDescent="0.3">
      <c r="A1415" s="30" t="s">
        <v>883</v>
      </c>
      <c r="B1415" s="32" t="s">
        <v>1012</v>
      </c>
      <c r="C1415" s="32" t="s">
        <v>995</v>
      </c>
      <c r="D1415" s="32" t="s">
        <v>1013</v>
      </c>
      <c r="E1415" s="51" t="str">
        <f ca="1">IF(ISERROR(INDIRECT(CONCATENATE("FIPs_codes!",ADDRESS((MATCH($D1415,INDIRECT($C1415),0)+MATCH($C1415,FIPs_codes!$G$1:$G$3296,0)-1),COLUMN(FIPs_codes!A1413))))),"",INDIRECT(CONCATENATE("FIPs_codes!",ADDRESS((MATCH($D1415,INDIRECT($C1415),0)+MATCH($C1415,FIPs_codes!$G$1:$G$3296,0)-1),COLUMN(FIPs_codes!A1413)))))</f>
        <v>20057</v>
      </c>
      <c r="F1415" s="51">
        <f ca="1">IF(ISERROR(INDIRECT(CONCATENATE("FIPs_codes!",ADDRESS((MATCH($D1415,INDIRECT($C1415),0)+MATCH($C1415,FIPs_codes!$G$1:$G$3296,0)-1),COLUMN(FIPs_codes!C1413))))),"",INDIRECT(CONCATENATE("FIPs_codes!",ADDRESS((MATCH($D1415,INDIRECT($C1415),0)+MATCH($C1415,FIPs_codes!$G$1:$G$3296,0)-1),COLUMN(FIPs_codes!C1413)))))</f>
        <v>7</v>
      </c>
      <c r="G1415" s="32" t="s">
        <v>888</v>
      </c>
      <c r="H1415" s="32" t="s">
        <v>998</v>
      </c>
      <c r="I1415" s="36" t="s">
        <v>86</v>
      </c>
      <c r="J1415" s="38" t="s">
        <v>268</v>
      </c>
      <c r="K1415" s="32" t="s">
        <v>78</v>
      </c>
      <c r="L1415" s="32" t="s">
        <v>890</v>
      </c>
      <c r="M1415" s="32" t="s">
        <v>57</v>
      </c>
      <c r="N1415" s="40" t="s">
        <v>911</v>
      </c>
      <c r="O1415" s="40"/>
      <c r="P1415" s="40"/>
      <c r="Q1415" s="32" t="s">
        <v>912</v>
      </c>
      <c r="R1415" s="32" t="s">
        <v>60</v>
      </c>
      <c r="S1415" s="42" t="s">
        <v>60</v>
      </c>
      <c r="T1415" s="30" t="s">
        <v>892</v>
      </c>
      <c r="U1415" s="32" t="s">
        <v>134</v>
      </c>
      <c r="V1415" s="40" t="s">
        <v>893</v>
      </c>
      <c r="W1415" s="44" t="s">
        <v>134</v>
      </c>
      <c r="X1415" s="44" t="s">
        <v>714</v>
      </c>
      <c r="Y1415" s="44">
        <v>40095</v>
      </c>
      <c r="Z1415" s="32">
        <v>5</v>
      </c>
      <c r="AA1415" s="32">
        <v>782.14944735440338</v>
      </c>
      <c r="AB1415" s="32" t="s">
        <v>894</v>
      </c>
      <c r="AC1415" s="32" t="s">
        <v>895</v>
      </c>
      <c r="AD1415" s="32" t="s">
        <v>895</v>
      </c>
      <c r="AE1415" s="40">
        <v>9.9999999999999645</v>
      </c>
      <c r="AF1415" s="40" t="s">
        <v>896</v>
      </c>
      <c r="AG1415" s="32" t="s">
        <v>500</v>
      </c>
      <c r="AH1415" s="32">
        <v>66.193659988306422</v>
      </c>
      <c r="AI1415" s="32">
        <v>1511.2906022419288</v>
      </c>
      <c r="AJ1415" s="32">
        <v>1577.4842622302353</v>
      </c>
      <c r="AK1415" s="40">
        <v>3.8332264296380045</v>
      </c>
      <c r="AL1415" s="150">
        <v>4.1961534306987208E-2</v>
      </c>
      <c r="AM1415" s="38" t="s">
        <v>897</v>
      </c>
      <c r="AN1415" s="32" t="s">
        <v>898</v>
      </c>
      <c r="AO1415" s="32" t="s">
        <v>899</v>
      </c>
      <c r="AP1415" s="46" t="s">
        <v>900</v>
      </c>
      <c r="AQ1415" s="27" t="str">
        <f t="shared" si="59"/>
        <v>Record Complete</v>
      </c>
      <c r="AR1415" s="36" t="s">
        <v>901</v>
      </c>
      <c r="AS1415" s="5" t="str">
        <f t="shared" si="60"/>
        <v/>
      </c>
      <c r="AT1415" t="s">
        <v>17200</v>
      </c>
    </row>
    <row r="1416" spans="1:46" ht="15.75" thickBot="1" x14ac:dyDescent="0.3">
      <c r="A1416" s="29" t="s">
        <v>883</v>
      </c>
      <c r="B1416" s="31" t="s">
        <v>1012</v>
      </c>
      <c r="C1416" s="31" t="s">
        <v>995</v>
      </c>
      <c r="D1416" s="31" t="s">
        <v>1013</v>
      </c>
      <c r="E1416" s="51" t="str">
        <f ca="1">IF(ISERROR(INDIRECT(CONCATENATE("FIPs_codes!",ADDRESS((MATCH($D1416,INDIRECT($C1416),0)+MATCH($C1416,FIPs_codes!$G$1:$G$3296,0)-1),COLUMN(FIPs_codes!A1414))))),"",INDIRECT(CONCATENATE("FIPs_codes!",ADDRESS((MATCH($D1416,INDIRECT($C1416),0)+MATCH($C1416,FIPs_codes!$G$1:$G$3296,0)-1),COLUMN(FIPs_codes!A1414)))))</f>
        <v>20057</v>
      </c>
      <c r="F1416" s="51">
        <f ca="1">IF(ISERROR(INDIRECT(CONCATENATE("FIPs_codes!",ADDRESS((MATCH($D1416,INDIRECT($C1416),0)+MATCH($C1416,FIPs_codes!$G$1:$G$3296,0)-1),COLUMN(FIPs_codes!C1414))))),"",INDIRECT(CONCATENATE("FIPs_codes!",ADDRESS((MATCH($D1416,INDIRECT($C1416),0)+MATCH($C1416,FIPs_codes!$G$1:$G$3296,0)-1),COLUMN(FIPs_codes!C1414)))))</f>
        <v>7</v>
      </c>
      <c r="G1416" s="31" t="s">
        <v>888</v>
      </c>
      <c r="H1416" s="31" t="s">
        <v>998</v>
      </c>
      <c r="I1416" s="35" t="s">
        <v>86</v>
      </c>
      <c r="J1416" s="37" t="s">
        <v>268</v>
      </c>
      <c r="K1416" s="31" t="s">
        <v>78</v>
      </c>
      <c r="L1416" s="31" t="s">
        <v>1025</v>
      </c>
      <c r="M1416" s="31" t="s">
        <v>57</v>
      </c>
      <c r="N1416" s="39" t="s">
        <v>911</v>
      </c>
      <c r="O1416" s="39"/>
      <c r="P1416" s="39"/>
      <c r="Q1416" s="31" t="s">
        <v>912</v>
      </c>
      <c r="R1416" s="31" t="s">
        <v>60</v>
      </c>
      <c r="S1416" s="41" t="s">
        <v>60</v>
      </c>
      <c r="T1416" s="29" t="s">
        <v>892</v>
      </c>
      <c r="U1416" s="31" t="s">
        <v>134</v>
      </c>
      <c r="V1416" s="39" t="s">
        <v>893</v>
      </c>
      <c r="W1416" s="43" t="s">
        <v>134</v>
      </c>
      <c r="X1416" s="43" t="s">
        <v>714</v>
      </c>
      <c r="Y1416" s="43">
        <v>40095</v>
      </c>
      <c r="Z1416" s="31">
        <v>69</v>
      </c>
      <c r="AA1416" s="31">
        <v>909.78434346516929</v>
      </c>
      <c r="AB1416" s="31" t="s">
        <v>66</v>
      </c>
      <c r="AC1416" s="31" t="s">
        <v>895</v>
      </c>
      <c r="AD1416" s="31" t="s">
        <v>895</v>
      </c>
      <c r="AE1416" s="39">
        <v>59.999999999999943</v>
      </c>
      <c r="AF1416" s="39" t="s">
        <v>896</v>
      </c>
      <c r="AG1416" s="31" t="s">
        <v>500</v>
      </c>
      <c r="AH1416" s="31">
        <v>44.057982543216177</v>
      </c>
      <c r="AI1416" s="31">
        <v>2343.3555218841693</v>
      </c>
      <c r="AJ1416" s="31">
        <v>2387.4135044273853</v>
      </c>
      <c r="AK1416" s="39">
        <v>1.8996550815522755</v>
      </c>
      <c r="AL1416" s="26">
        <v>1.8454273824585476E-2</v>
      </c>
      <c r="AM1416" s="37" t="s">
        <v>897</v>
      </c>
      <c r="AN1416" s="31" t="s">
        <v>898</v>
      </c>
      <c r="AO1416" s="31" t="s">
        <v>899</v>
      </c>
      <c r="AP1416" s="63" t="s">
        <v>900</v>
      </c>
      <c r="AQ1416" s="27" t="str">
        <f t="shared" si="59"/>
        <v>Record Complete</v>
      </c>
      <c r="AR1416" s="35" t="s">
        <v>901</v>
      </c>
      <c r="AS1416" s="5" t="str">
        <f t="shared" si="60"/>
        <v/>
      </c>
      <c r="AT1416" t="s">
        <v>17200</v>
      </c>
    </row>
    <row r="1417" spans="1:46" ht="15.75" thickBot="1" x14ac:dyDescent="0.3">
      <c r="A1417" s="47" t="s">
        <v>883</v>
      </c>
      <c r="B1417" s="49" t="s">
        <v>1015</v>
      </c>
      <c r="C1417" s="49" t="s">
        <v>995</v>
      </c>
      <c r="D1417" s="49" t="s">
        <v>775</v>
      </c>
      <c r="E1417" s="51" t="str">
        <f ca="1">IF(ISERROR(INDIRECT(CONCATENATE("FIPs_codes!",ADDRESS((MATCH($D1417,INDIRECT($C1417),0)+MATCH($C1417,FIPs_codes!$G$1:$G$3296,0)-1),COLUMN(FIPs_codes!A1415))))),"",INDIRECT(CONCATENATE("FIPs_codes!",ADDRESS((MATCH($D1417,INDIRECT($C1417),0)+MATCH($C1417,FIPs_codes!$G$1:$G$3296,0)-1),COLUMN(FIPs_codes!A1415)))))</f>
        <v>20097</v>
      </c>
      <c r="F1417" s="51">
        <f ca="1">IF(ISERROR(INDIRECT(CONCATENATE("FIPs_codes!",ADDRESS((MATCH($D1417,INDIRECT($C1417),0)+MATCH($C1417,FIPs_codes!$G$1:$G$3296,0)-1),COLUMN(FIPs_codes!C1415))))),"",INDIRECT(CONCATENATE("FIPs_codes!",ADDRESS((MATCH($D1417,INDIRECT($C1417),0)+MATCH($C1417,FIPs_codes!$G$1:$G$3296,0)-1),COLUMN(FIPs_codes!C1415)))))</f>
        <v>7</v>
      </c>
      <c r="G1417" s="49" t="s">
        <v>888</v>
      </c>
      <c r="H1417" s="49" t="s">
        <v>998</v>
      </c>
      <c r="I1417" s="53" t="s">
        <v>86</v>
      </c>
      <c r="J1417" s="55" t="s">
        <v>268</v>
      </c>
      <c r="K1417" s="49" t="s">
        <v>78</v>
      </c>
      <c r="L1417" s="49" t="s">
        <v>890</v>
      </c>
      <c r="M1417" s="49" t="s">
        <v>57</v>
      </c>
      <c r="N1417" s="57" t="s">
        <v>911</v>
      </c>
      <c r="O1417" s="57"/>
      <c r="P1417" s="57"/>
      <c r="Q1417" s="49" t="s">
        <v>912</v>
      </c>
      <c r="R1417" s="49" t="s">
        <v>60</v>
      </c>
      <c r="S1417" s="59" t="s">
        <v>60</v>
      </c>
      <c r="T1417" s="47" t="s">
        <v>892</v>
      </c>
      <c r="U1417" s="49" t="s">
        <v>134</v>
      </c>
      <c r="V1417" s="57" t="s">
        <v>893</v>
      </c>
      <c r="W1417" s="61" t="s">
        <v>134</v>
      </c>
      <c r="X1417" s="61" t="s">
        <v>714</v>
      </c>
      <c r="Y1417" s="61">
        <v>40095</v>
      </c>
      <c r="Z1417" s="49">
        <v>5</v>
      </c>
      <c r="AA1417" s="49">
        <v>604.282997824929</v>
      </c>
      <c r="AB1417" s="49" t="s">
        <v>894</v>
      </c>
      <c r="AC1417" s="49" t="s">
        <v>895</v>
      </c>
      <c r="AD1417" s="49" t="s">
        <v>895</v>
      </c>
      <c r="AE1417" s="57">
        <v>9.9999999999999645</v>
      </c>
      <c r="AF1417" s="57" t="s">
        <v>896</v>
      </c>
      <c r="AG1417" s="49" t="s">
        <v>500</v>
      </c>
      <c r="AH1417" s="49">
        <v>17.672250631859516</v>
      </c>
      <c r="AI1417" s="49">
        <v>581.27177597762011</v>
      </c>
      <c r="AJ1417" s="49">
        <v>598.94402660947958</v>
      </c>
      <c r="AK1417" s="57">
        <v>1.6846843658557067</v>
      </c>
      <c r="AL1417" s="26">
        <v>2.9505679740891858E-2</v>
      </c>
      <c r="AM1417" s="55" t="s">
        <v>897</v>
      </c>
      <c r="AN1417" s="49" t="s">
        <v>898</v>
      </c>
      <c r="AO1417" s="49" t="s">
        <v>899</v>
      </c>
      <c r="AP1417" s="63" t="s">
        <v>900</v>
      </c>
      <c r="AQ1417" s="27" t="str">
        <f t="shared" si="59"/>
        <v>Record Complete</v>
      </c>
      <c r="AR1417" s="53" t="s">
        <v>901</v>
      </c>
      <c r="AS1417" s="5" t="str">
        <f t="shared" si="60"/>
        <v/>
      </c>
      <c r="AT1417" t="s">
        <v>17200</v>
      </c>
    </row>
    <row r="1418" spans="1:46" ht="15.75" thickBot="1" x14ac:dyDescent="0.3">
      <c r="A1418" s="29" t="s">
        <v>883</v>
      </c>
      <c r="B1418" s="31" t="s">
        <v>1015</v>
      </c>
      <c r="C1418" s="31" t="s">
        <v>995</v>
      </c>
      <c r="D1418" s="31" t="s">
        <v>775</v>
      </c>
      <c r="E1418" s="51" t="str">
        <f ca="1">IF(ISERROR(INDIRECT(CONCATENATE("FIPs_codes!",ADDRESS((MATCH($D1418,INDIRECT($C1418),0)+MATCH($C1418,FIPs_codes!$G$1:$G$3296,0)-1),COLUMN(FIPs_codes!A1416))))),"",INDIRECT(CONCATENATE("FIPs_codes!",ADDRESS((MATCH($D1418,INDIRECT($C1418),0)+MATCH($C1418,FIPs_codes!$G$1:$G$3296,0)-1),COLUMN(FIPs_codes!A1416)))))</f>
        <v>20097</v>
      </c>
      <c r="F1418" s="51">
        <f ca="1">IF(ISERROR(INDIRECT(CONCATENATE("FIPs_codes!",ADDRESS((MATCH($D1418,INDIRECT($C1418),0)+MATCH($C1418,FIPs_codes!$G$1:$G$3296,0)-1),COLUMN(FIPs_codes!C1416))))),"",INDIRECT(CONCATENATE("FIPs_codes!",ADDRESS((MATCH($D1418,INDIRECT($C1418),0)+MATCH($C1418,FIPs_codes!$G$1:$G$3296,0)-1),COLUMN(FIPs_codes!C1416)))))</f>
        <v>7</v>
      </c>
      <c r="G1418" s="31" t="s">
        <v>888</v>
      </c>
      <c r="H1418" s="31" t="s">
        <v>998</v>
      </c>
      <c r="I1418" s="35" t="s">
        <v>86</v>
      </c>
      <c r="J1418" s="37" t="s">
        <v>268</v>
      </c>
      <c r="K1418" s="31" t="s">
        <v>78</v>
      </c>
      <c r="L1418" s="31" t="s">
        <v>1025</v>
      </c>
      <c r="M1418" s="31" t="s">
        <v>57</v>
      </c>
      <c r="N1418" s="39" t="s">
        <v>911</v>
      </c>
      <c r="O1418" s="39"/>
      <c r="P1418" s="39"/>
      <c r="Q1418" s="31" t="s">
        <v>912</v>
      </c>
      <c r="R1418" s="31" t="s">
        <v>60</v>
      </c>
      <c r="S1418" s="41" t="s">
        <v>60</v>
      </c>
      <c r="T1418" s="29" t="s">
        <v>892</v>
      </c>
      <c r="U1418" s="31" t="s">
        <v>134</v>
      </c>
      <c r="V1418" s="39" t="s">
        <v>893</v>
      </c>
      <c r="W1418" s="43" t="s">
        <v>134</v>
      </c>
      <c r="X1418" s="43" t="s">
        <v>714</v>
      </c>
      <c r="Y1418" s="43">
        <v>40095</v>
      </c>
      <c r="Z1418" s="31">
        <v>64</v>
      </c>
      <c r="AA1418" s="31">
        <v>958.4637451171875</v>
      </c>
      <c r="AB1418" s="31" t="s">
        <v>66</v>
      </c>
      <c r="AC1418" s="31" t="s">
        <v>895</v>
      </c>
      <c r="AD1418" s="31" t="s">
        <v>895</v>
      </c>
      <c r="AE1418" s="39">
        <v>59.999999999999943</v>
      </c>
      <c r="AF1418" s="39" t="s">
        <v>896</v>
      </c>
      <c r="AG1418" s="31" t="s">
        <v>500</v>
      </c>
      <c r="AH1418" s="31">
        <v>2.1172017265656131</v>
      </c>
      <c r="AI1418" s="31">
        <v>1706.3238113194773</v>
      </c>
      <c r="AJ1418" s="31">
        <v>1708.4410130460428</v>
      </c>
      <c r="AK1418" s="39">
        <v>0.34758271220604753</v>
      </c>
      <c r="AL1418" s="26">
        <v>1.2392594830012748E-3</v>
      </c>
      <c r="AM1418" s="37" t="s">
        <v>897</v>
      </c>
      <c r="AN1418" s="31" t="s">
        <v>898</v>
      </c>
      <c r="AO1418" s="31" t="s">
        <v>899</v>
      </c>
      <c r="AP1418" s="63" t="s">
        <v>900</v>
      </c>
      <c r="AQ1418" s="27" t="str">
        <f t="shared" si="59"/>
        <v>Record Complete</v>
      </c>
      <c r="AR1418" s="35" t="s">
        <v>901</v>
      </c>
      <c r="AS1418" s="5" t="str">
        <f t="shared" si="60"/>
        <v/>
      </c>
      <c r="AT1418" t="s">
        <v>17200</v>
      </c>
    </row>
    <row r="1419" spans="1:46" ht="15.75" thickBot="1" x14ac:dyDescent="0.3">
      <c r="A1419" s="30" t="s">
        <v>883</v>
      </c>
      <c r="B1419" s="32" t="s">
        <v>1015</v>
      </c>
      <c r="C1419" s="32" t="s">
        <v>995</v>
      </c>
      <c r="D1419" s="32" t="s">
        <v>775</v>
      </c>
      <c r="E1419" s="51" t="str">
        <f ca="1">IF(ISERROR(INDIRECT(CONCATENATE("FIPs_codes!",ADDRESS((MATCH($D1419,INDIRECT($C1419),0)+MATCH($C1419,FIPs_codes!$G$1:$G$3296,0)-1),COLUMN(FIPs_codes!A1417))))),"",INDIRECT(CONCATENATE("FIPs_codes!",ADDRESS((MATCH($D1419,INDIRECT($C1419),0)+MATCH($C1419,FIPs_codes!$G$1:$G$3296,0)-1),COLUMN(FIPs_codes!A1417)))))</f>
        <v>20097</v>
      </c>
      <c r="F1419" s="51">
        <f ca="1">IF(ISERROR(INDIRECT(CONCATENATE("FIPs_codes!",ADDRESS((MATCH($D1419,INDIRECT($C1419),0)+MATCH($C1419,FIPs_codes!$G$1:$G$3296,0)-1),COLUMN(FIPs_codes!C1417))))),"",INDIRECT(CONCATENATE("FIPs_codes!",ADDRESS((MATCH($D1419,INDIRECT($C1419),0)+MATCH($C1419,FIPs_codes!$G$1:$G$3296,0)-1),COLUMN(FIPs_codes!C1417)))))</f>
        <v>7</v>
      </c>
      <c r="G1419" s="32" t="s">
        <v>888</v>
      </c>
      <c r="H1419" s="32" t="s">
        <v>998</v>
      </c>
      <c r="I1419" s="36" t="s">
        <v>86</v>
      </c>
      <c r="J1419" s="38" t="s">
        <v>268</v>
      </c>
      <c r="K1419" s="32" t="s">
        <v>78</v>
      </c>
      <c r="L1419" s="32" t="s">
        <v>1025</v>
      </c>
      <c r="M1419" s="32" t="s">
        <v>57</v>
      </c>
      <c r="N1419" s="40" t="s">
        <v>911</v>
      </c>
      <c r="O1419" s="40"/>
      <c r="P1419" s="40"/>
      <c r="Q1419" s="32" t="s">
        <v>912</v>
      </c>
      <c r="R1419" s="32" t="s">
        <v>60</v>
      </c>
      <c r="S1419" s="42" t="s">
        <v>60</v>
      </c>
      <c r="T1419" s="30" t="s">
        <v>892</v>
      </c>
      <c r="U1419" s="32" t="s">
        <v>134</v>
      </c>
      <c r="V1419" s="40" t="s">
        <v>893</v>
      </c>
      <c r="W1419" s="44" t="s">
        <v>134</v>
      </c>
      <c r="X1419" s="44" t="s">
        <v>714</v>
      </c>
      <c r="Y1419" s="44">
        <v>40095</v>
      </c>
      <c r="Z1419" s="32">
        <v>64</v>
      </c>
      <c r="AA1419" s="32">
        <v>908.754433371804</v>
      </c>
      <c r="AB1419" s="32" t="s">
        <v>66</v>
      </c>
      <c r="AC1419" s="32" t="s">
        <v>895</v>
      </c>
      <c r="AD1419" s="32" t="s">
        <v>895</v>
      </c>
      <c r="AE1419" s="40">
        <v>9.9999999999999645</v>
      </c>
      <c r="AF1419" s="40" t="s">
        <v>896</v>
      </c>
      <c r="AG1419" s="32" t="s">
        <v>500</v>
      </c>
      <c r="AH1419" s="32">
        <v>41.380093066441596</v>
      </c>
      <c r="AI1419" s="32">
        <v>1687.6568631366411</v>
      </c>
      <c r="AJ1419" s="32">
        <v>1729.0369562030826</v>
      </c>
      <c r="AK1419" s="40">
        <v>2.0475172750054735</v>
      </c>
      <c r="AL1419" s="26">
        <v>2.3932451482882783E-2</v>
      </c>
      <c r="AM1419" s="38" t="s">
        <v>897</v>
      </c>
      <c r="AN1419" s="32" t="s">
        <v>898</v>
      </c>
      <c r="AO1419" s="32" t="s">
        <v>899</v>
      </c>
      <c r="AP1419" s="46" t="s">
        <v>900</v>
      </c>
      <c r="AQ1419" s="27" t="str">
        <f t="shared" si="59"/>
        <v>Record Complete</v>
      </c>
      <c r="AR1419" s="36" t="s">
        <v>901</v>
      </c>
      <c r="AS1419" s="5" t="str">
        <f t="shared" si="60"/>
        <v/>
      </c>
      <c r="AT1419" t="s">
        <v>17200</v>
      </c>
    </row>
    <row r="1420" spans="1:46" ht="15.75" thickBot="1" x14ac:dyDescent="0.3">
      <c r="A1420" s="48" t="s">
        <v>883</v>
      </c>
      <c r="B1420" s="50" t="s">
        <v>1017</v>
      </c>
      <c r="C1420" s="50" t="s">
        <v>995</v>
      </c>
      <c r="D1420" s="50" t="s">
        <v>1018</v>
      </c>
      <c r="E1420" s="51" t="str">
        <f ca="1">IF(ISERROR(INDIRECT(CONCATENATE("FIPs_codes!",ADDRESS((MATCH($D1420,INDIRECT($C1420),0)+MATCH($C1420,FIPs_codes!$G$1:$G$3296,0)-1),COLUMN(FIPs_codes!A1418))))),"",INDIRECT(CONCATENATE("FIPs_codes!",ADDRESS((MATCH($D1420,INDIRECT($C1420),0)+MATCH($C1420,FIPs_codes!$G$1:$G$3296,0)-1),COLUMN(FIPs_codes!A1418)))))</f>
        <v>20151</v>
      </c>
      <c r="F1420" s="51">
        <f ca="1">IF(ISERROR(INDIRECT(CONCATENATE("FIPs_codes!",ADDRESS((MATCH($D1420,INDIRECT($C1420),0)+MATCH($C1420,FIPs_codes!$G$1:$G$3296,0)-1),COLUMN(FIPs_codes!C1418))))),"",INDIRECT(CONCATENATE("FIPs_codes!",ADDRESS((MATCH($D1420,INDIRECT($C1420),0)+MATCH($C1420,FIPs_codes!$G$1:$G$3296,0)-1),COLUMN(FIPs_codes!C1418)))))</f>
        <v>7</v>
      </c>
      <c r="G1420" s="50" t="s">
        <v>888</v>
      </c>
      <c r="H1420" s="50" t="s">
        <v>998</v>
      </c>
      <c r="I1420" s="54" t="s">
        <v>86</v>
      </c>
      <c r="J1420" s="56" t="s">
        <v>268</v>
      </c>
      <c r="K1420" s="50" t="s">
        <v>78</v>
      </c>
      <c r="L1420" s="50" t="s">
        <v>890</v>
      </c>
      <c r="M1420" s="50" t="s">
        <v>57</v>
      </c>
      <c r="N1420" s="58" t="s">
        <v>1020</v>
      </c>
      <c r="O1420" s="58"/>
      <c r="P1420" s="58"/>
      <c r="Q1420" s="50" t="s">
        <v>1021</v>
      </c>
      <c r="R1420" s="50" t="s">
        <v>60</v>
      </c>
      <c r="S1420" s="60" t="s">
        <v>60</v>
      </c>
      <c r="T1420" s="48" t="s">
        <v>892</v>
      </c>
      <c r="U1420" s="50" t="s">
        <v>134</v>
      </c>
      <c r="V1420" s="58" t="s">
        <v>893</v>
      </c>
      <c r="W1420" s="62" t="s">
        <v>134</v>
      </c>
      <c r="X1420" s="62" t="s">
        <v>714</v>
      </c>
      <c r="Y1420" s="62">
        <v>40095</v>
      </c>
      <c r="Z1420" s="50">
        <v>5</v>
      </c>
      <c r="AA1420" s="50">
        <v>688.85681707208812</v>
      </c>
      <c r="AB1420" s="50" t="s">
        <v>894</v>
      </c>
      <c r="AC1420" s="50" t="s">
        <v>895</v>
      </c>
      <c r="AD1420" s="50" t="s">
        <v>895</v>
      </c>
      <c r="AE1420" s="58">
        <v>9.9999999999999645</v>
      </c>
      <c r="AF1420" s="58" t="s">
        <v>896</v>
      </c>
      <c r="AG1420" s="50" t="s">
        <v>500</v>
      </c>
      <c r="AH1420" s="50">
        <v>6.0583535423013162</v>
      </c>
      <c r="AI1420" s="50">
        <v>835.9241919563184</v>
      </c>
      <c r="AJ1420" s="50">
        <v>841.98254549861974</v>
      </c>
      <c r="AK1420" s="58">
        <v>0.67062349925648868</v>
      </c>
      <c r="AL1420" s="26">
        <v>7.1953433888746181E-3</v>
      </c>
      <c r="AM1420" s="56" t="s">
        <v>897</v>
      </c>
      <c r="AN1420" s="50" t="s">
        <v>898</v>
      </c>
      <c r="AO1420" s="50" t="s">
        <v>899</v>
      </c>
      <c r="AP1420" s="46" t="s">
        <v>900</v>
      </c>
      <c r="AQ1420" s="27" t="str">
        <f t="shared" si="59"/>
        <v>Record Complete</v>
      </c>
      <c r="AR1420" s="54" t="s">
        <v>901</v>
      </c>
      <c r="AS1420" s="5" t="str">
        <f t="shared" si="60"/>
        <v/>
      </c>
      <c r="AT1420" t="s">
        <v>17200</v>
      </c>
    </row>
    <row r="1421" spans="1:46" ht="15.75" thickBot="1" x14ac:dyDescent="0.3">
      <c r="A1421" s="30" t="s">
        <v>883</v>
      </c>
      <c r="B1421" s="32" t="s">
        <v>1017</v>
      </c>
      <c r="C1421" s="32" t="s">
        <v>995</v>
      </c>
      <c r="D1421" s="32" t="s">
        <v>1018</v>
      </c>
      <c r="E1421" s="51" t="str">
        <f ca="1">IF(ISERROR(INDIRECT(CONCATENATE("FIPs_codes!",ADDRESS((MATCH($D1421,INDIRECT($C1421),0)+MATCH($C1421,FIPs_codes!$G$1:$G$3296,0)-1),COLUMN(FIPs_codes!A1419))))),"",INDIRECT(CONCATENATE("FIPs_codes!",ADDRESS((MATCH($D1421,INDIRECT($C1421),0)+MATCH($C1421,FIPs_codes!$G$1:$G$3296,0)-1),COLUMN(FIPs_codes!A1419)))))</f>
        <v>20151</v>
      </c>
      <c r="F1421" s="51">
        <f ca="1">IF(ISERROR(INDIRECT(CONCATENATE("FIPs_codes!",ADDRESS((MATCH($D1421,INDIRECT($C1421),0)+MATCH($C1421,FIPs_codes!$G$1:$G$3296,0)-1),COLUMN(FIPs_codes!C1419))))),"",INDIRECT(CONCATENATE("FIPs_codes!",ADDRESS((MATCH($D1421,INDIRECT($C1421),0)+MATCH($C1421,FIPs_codes!$G$1:$G$3296,0)-1),COLUMN(FIPs_codes!C1419)))))</f>
        <v>7</v>
      </c>
      <c r="G1421" s="32" t="s">
        <v>888</v>
      </c>
      <c r="H1421" s="32" t="s">
        <v>998</v>
      </c>
      <c r="I1421" s="36" t="s">
        <v>86</v>
      </c>
      <c r="J1421" s="38" t="s">
        <v>268</v>
      </c>
      <c r="K1421" s="32" t="s">
        <v>78</v>
      </c>
      <c r="L1421" s="32" t="s">
        <v>1025</v>
      </c>
      <c r="M1421" s="32" t="s">
        <v>57</v>
      </c>
      <c r="N1421" s="40" t="s">
        <v>1020</v>
      </c>
      <c r="O1421" s="40"/>
      <c r="P1421" s="40"/>
      <c r="Q1421" s="32" t="s">
        <v>1021</v>
      </c>
      <c r="R1421" s="32" t="s">
        <v>60</v>
      </c>
      <c r="S1421" s="42" t="s">
        <v>60</v>
      </c>
      <c r="T1421" s="30" t="s">
        <v>892</v>
      </c>
      <c r="U1421" s="32" t="s">
        <v>134</v>
      </c>
      <c r="V1421" s="40" t="s">
        <v>893</v>
      </c>
      <c r="W1421" s="44" t="s">
        <v>134</v>
      </c>
      <c r="X1421" s="44" t="s">
        <v>714</v>
      </c>
      <c r="Y1421" s="44">
        <v>40095</v>
      </c>
      <c r="Z1421" s="32">
        <v>25</v>
      </c>
      <c r="AA1421" s="32">
        <v>768.05098164876301</v>
      </c>
      <c r="AB1421" s="32" t="s">
        <v>66</v>
      </c>
      <c r="AC1421" s="32" t="s">
        <v>895</v>
      </c>
      <c r="AD1421" s="32" t="s">
        <v>895</v>
      </c>
      <c r="AE1421" s="40">
        <v>59.999999999999943</v>
      </c>
      <c r="AF1421" s="40" t="s">
        <v>896</v>
      </c>
      <c r="AG1421" s="32" t="s">
        <v>500</v>
      </c>
      <c r="AH1421" s="32">
        <v>5.8244002037080049</v>
      </c>
      <c r="AI1421" s="32">
        <v>961.26687873156129</v>
      </c>
      <c r="AJ1421" s="32">
        <v>967.09127893526932</v>
      </c>
      <c r="AK1421" s="40">
        <v>0.56719572620939807</v>
      </c>
      <c r="AL1421" s="26">
        <v>6.022596140170396E-3</v>
      </c>
      <c r="AM1421" s="38" t="s">
        <v>897</v>
      </c>
      <c r="AN1421" s="32" t="s">
        <v>898</v>
      </c>
      <c r="AO1421" s="32" t="s">
        <v>899</v>
      </c>
      <c r="AP1421" s="46" t="s">
        <v>900</v>
      </c>
      <c r="AQ1421" s="27" t="str">
        <f t="shared" si="59"/>
        <v>Record Complete</v>
      </c>
      <c r="AR1421" s="36" t="s">
        <v>901</v>
      </c>
      <c r="AS1421" s="5" t="str">
        <f t="shared" si="60"/>
        <v/>
      </c>
      <c r="AT1421" t="s">
        <v>17200</v>
      </c>
    </row>
    <row r="1422" spans="1:46" ht="15.75" thickBot="1" x14ac:dyDescent="0.3">
      <c r="A1422" s="29" t="s">
        <v>883</v>
      </c>
      <c r="B1422" s="31" t="s">
        <v>1022</v>
      </c>
      <c r="C1422" s="31" t="s">
        <v>995</v>
      </c>
      <c r="D1422" s="31" t="s">
        <v>1023</v>
      </c>
      <c r="E1422" s="51" t="str">
        <f ca="1">IF(ISERROR(INDIRECT(CONCATENATE("FIPs_codes!",ADDRESS((MATCH($D1422,INDIRECT($C1422),0)+MATCH($C1422,FIPs_codes!$G$1:$G$3296,0)-1),COLUMN(FIPs_codes!A1420))))),"",INDIRECT(CONCATENATE("FIPs_codes!",ADDRESS((MATCH($D1422,INDIRECT($C1422),0)+MATCH($C1422,FIPs_codes!$G$1:$G$3296,0)-1),COLUMN(FIPs_codes!A1420)))))</f>
        <v>20007</v>
      </c>
      <c r="F1422" s="51">
        <f ca="1">IF(ISERROR(INDIRECT(CONCATENATE("FIPs_codes!",ADDRESS((MATCH($D1422,INDIRECT($C1422),0)+MATCH($C1422,FIPs_codes!$G$1:$G$3296,0)-1),COLUMN(FIPs_codes!C1420))))),"",INDIRECT(CONCATENATE("FIPs_codes!",ADDRESS((MATCH($D1422,INDIRECT($C1422),0)+MATCH($C1422,FIPs_codes!$G$1:$G$3296,0)-1),COLUMN(FIPs_codes!C1420)))))</f>
        <v>7</v>
      </c>
      <c r="G1422" s="31" t="s">
        <v>888</v>
      </c>
      <c r="H1422" s="31" t="s">
        <v>998</v>
      </c>
      <c r="I1422" s="35" t="s">
        <v>86</v>
      </c>
      <c r="J1422" s="37" t="s">
        <v>268</v>
      </c>
      <c r="K1422" s="31" t="s">
        <v>78</v>
      </c>
      <c r="L1422" s="31" t="s">
        <v>890</v>
      </c>
      <c r="M1422" s="31" t="s">
        <v>57</v>
      </c>
      <c r="N1422" s="39" t="s">
        <v>891</v>
      </c>
      <c r="O1422" s="39"/>
      <c r="P1422" s="39"/>
      <c r="Q1422" s="31" t="s">
        <v>562</v>
      </c>
      <c r="R1422" s="31" t="s">
        <v>60</v>
      </c>
      <c r="S1422" s="41" t="s">
        <v>60</v>
      </c>
      <c r="T1422" s="29" t="s">
        <v>892</v>
      </c>
      <c r="U1422" s="31" t="s">
        <v>134</v>
      </c>
      <c r="V1422" s="39" t="s">
        <v>893</v>
      </c>
      <c r="W1422" s="43" t="s">
        <v>134</v>
      </c>
      <c r="X1422" s="43" t="s">
        <v>714</v>
      </c>
      <c r="Y1422" s="43">
        <v>40096</v>
      </c>
      <c r="Z1422" s="31">
        <v>5</v>
      </c>
      <c r="AA1422" s="31">
        <v>702.23329856178975</v>
      </c>
      <c r="AB1422" s="31" t="s">
        <v>894</v>
      </c>
      <c r="AC1422" s="31" t="s">
        <v>895</v>
      </c>
      <c r="AD1422" s="31" t="s">
        <v>895</v>
      </c>
      <c r="AE1422" s="39">
        <v>9.9999999999999645</v>
      </c>
      <c r="AF1422" s="39" t="s">
        <v>896</v>
      </c>
      <c r="AG1422" s="31" t="s">
        <v>500</v>
      </c>
      <c r="AH1422" s="31">
        <v>9.7938689710734472</v>
      </c>
      <c r="AI1422" s="31">
        <v>58.707213632706051</v>
      </c>
      <c r="AJ1422" s="31">
        <v>68.501082603779494</v>
      </c>
      <c r="AK1422" s="39">
        <v>2.601057974302063</v>
      </c>
      <c r="AL1422" s="26">
        <v>0.14297392973659481</v>
      </c>
      <c r="AM1422" s="37" t="s">
        <v>897</v>
      </c>
      <c r="AN1422" s="31" t="s">
        <v>898</v>
      </c>
      <c r="AO1422" s="31" t="s">
        <v>899</v>
      </c>
      <c r="AP1422" s="63" t="s">
        <v>900</v>
      </c>
      <c r="AQ1422" s="27" t="str">
        <f t="shared" si="59"/>
        <v>Record Complete</v>
      </c>
      <c r="AR1422" s="35" t="s">
        <v>901</v>
      </c>
      <c r="AS1422" s="5" t="str">
        <f t="shared" si="60"/>
        <v/>
      </c>
      <c r="AT1422" t="s">
        <v>17200</v>
      </c>
    </row>
    <row r="1423" spans="1:46" ht="15.75" thickBot="1" x14ac:dyDescent="0.3">
      <c r="A1423" s="30" t="s">
        <v>883</v>
      </c>
      <c r="B1423" s="32" t="s">
        <v>1022</v>
      </c>
      <c r="C1423" s="32" t="s">
        <v>995</v>
      </c>
      <c r="D1423" s="32" t="s">
        <v>1023</v>
      </c>
      <c r="E1423" s="51" t="str">
        <f ca="1">IF(ISERROR(INDIRECT(CONCATENATE("FIPs_codes!",ADDRESS((MATCH($D1423,INDIRECT($C1423),0)+MATCH($C1423,FIPs_codes!$G$1:$G$3296,0)-1),COLUMN(FIPs_codes!A1421))))),"",INDIRECT(CONCATENATE("FIPs_codes!",ADDRESS((MATCH($D1423,INDIRECT($C1423),0)+MATCH($C1423,FIPs_codes!$G$1:$G$3296,0)-1),COLUMN(FIPs_codes!A1421)))))</f>
        <v>20007</v>
      </c>
      <c r="F1423" s="51">
        <f ca="1">IF(ISERROR(INDIRECT(CONCATENATE("FIPs_codes!",ADDRESS((MATCH($D1423,INDIRECT($C1423),0)+MATCH($C1423,FIPs_codes!$G$1:$G$3296,0)-1),COLUMN(FIPs_codes!C1421))))),"",INDIRECT(CONCATENATE("FIPs_codes!",ADDRESS((MATCH($D1423,INDIRECT($C1423),0)+MATCH($C1423,FIPs_codes!$G$1:$G$3296,0)-1),COLUMN(FIPs_codes!C1421)))))</f>
        <v>7</v>
      </c>
      <c r="G1423" s="32" t="s">
        <v>888</v>
      </c>
      <c r="H1423" s="32" t="s">
        <v>998</v>
      </c>
      <c r="I1423" s="36" t="s">
        <v>86</v>
      </c>
      <c r="J1423" s="38" t="s">
        <v>268</v>
      </c>
      <c r="K1423" s="32" t="s">
        <v>78</v>
      </c>
      <c r="L1423" s="32" t="s">
        <v>1025</v>
      </c>
      <c r="M1423" s="32" t="s">
        <v>57</v>
      </c>
      <c r="N1423" s="40" t="s">
        <v>891</v>
      </c>
      <c r="O1423" s="40"/>
      <c r="P1423" s="40"/>
      <c r="Q1423" s="32" t="s">
        <v>562</v>
      </c>
      <c r="R1423" s="32" t="s">
        <v>60</v>
      </c>
      <c r="S1423" s="42" t="s">
        <v>60</v>
      </c>
      <c r="T1423" s="30" t="s">
        <v>892</v>
      </c>
      <c r="U1423" s="32" t="s">
        <v>134</v>
      </c>
      <c r="V1423" s="40" t="s">
        <v>893</v>
      </c>
      <c r="W1423" s="44" t="s">
        <v>134</v>
      </c>
      <c r="X1423" s="44" t="s">
        <v>714</v>
      </c>
      <c r="Y1423" s="44">
        <v>40096</v>
      </c>
      <c r="Z1423" s="32">
        <v>91</v>
      </c>
      <c r="AA1423" s="32">
        <v>966.5264953613281</v>
      </c>
      <c r="AB1423" s="32" t="s">
        <v>66</v>
      </c>
      <c r="AC1423" s="32" t="s">
        <v>895</v>
      </c>
      <c r="AD1423" s="32" t="s">
        <v>895</v>
      </c>
      <c r="AE1423" s="40">
        <v>59.999999999999943</v>
      </c>
      <c r="AF1423" s="40" t="s">
        <v>896</v>
      </c>
      <c r="AG1423" s="32" t="s">
        <v>500</v>
      </c>
      <c r="AH1423" s="32">
        <v>7.6407222090622477</v>
      </c>
      <c r="AI1423" s="32">
        <v>449.6710536787636</v>
      </c>
      <c r="AJ1423" s="32">
        <v>457.31177588782583</v>
      </c>
      <c r="AK1423" s="40">
        <v>0.61521355801284627</v>
      </c>
      <c r="AL1423" s="150">
        <v>1.6707906098041181E-2</v>
      </c>
      <c r="AM1423" s="38" t="s">
        <v>897</v>
      </c>
      <c r="AN1423" s="32" t="s">
        <v>898</v>
      </c>
      <c r="AO1423" s="32" t="s">
        <v>899</v>
      </c>
      <c r="AP1423" s="46" t="s">
        <v>900</v>
      </c>
      <c r="AQ1423" s="27" t="str">
        <f t="shared" si="59"/>
        <v>Record Complete</v>
      </c>
      <c r="AR1423" s="36" t="s">
        <v>901</v>
      </c>
      <c r="AS1423" s="5" t="str">
        <f t="shared" si="60"/>
        <v/>
      </c>
      <c r="AT1423" t="s">
        <v>17200</v>
      </c>
    </row>
    <row r="1424" spans="1:46" ht="15.75" thickBot="1" x14ac:dyDescent="0.3">
      <c r="A1424" s="29" t="s">
        <v>883</v>
      </c>
      <c r="B1424" s="31" t="s">
        <v>1022</v>
      </c>
      <c r="C1424" s="31" t="s">
        <v>995</v>
      </c>
      <c r="D1424" s="31" t="s">
        <v>1023</v>
      </c>
      <c r="E1424" s="51" t="str">
        <f ca="1">IF(ISERROR(INDIRECT(CONCATENATE("FIPs_codes!",ADDRESS((MATCH($D1424,INDIRECT($C1424),0)+MATCH($C1424,FIPs_codes!$G$1:$G$3296,0)-1),COLUMN(FIPs_codes!A1422))))),"",INDIRECT(CONCATENATE("FIPs_codes!",ADDRESS((MATCH($D1424,INDIRECT($C1424),0)+MATCH($C1424,FIPs_codes!$G$1:$G$3296,0)-1),COLUMN(FIPs_codes!A1422)))))</f>
        <v>20007</v>
      </c>
      <c r="F1424" s="51">
        <f ca="1">IF(ISERROR(INDIRECT(CONCATENATE("FIPs_codes!",ADDRESS((MATCH($D1424,INDIRECT($C1424),0)+MATCH($C1424,FIPs_codes!$G$1:$G$3296,0)-1),COLUMN(FIPs_codes!C1422))))),"",INDIRECT(CONCATENATE("FIPs_codes!",ADDRESS((MATCH($D1424,INDIRECT($C1424),0)+MATCH($C1424,FIPs_codes!$G$1:$G$3296,0)-1),COLUMN(FIPs_codes!C1422)))))</f>
        <v>7</v>
      </c>
      <c r="G1424" s="31" t="s">
        <v>888</v>
      </c>
      <c r="H1424" s="31" t="s">
        <v>998</v>
      </c>
      <c r="I1424" s="35" t="s">
        <v>86</v>
      </c>
      <c r="J1424" s="37" t="s">
        <v>268</v>
      </c>
      <c r="K1424" s="31" t="s">
        <v>78</v>
      </c>
      <c r="L1424" s="31" t="s">
        <v>1025</v>
      </c>
      <c r="M1424" s="31" t="s">
        <v>57</v>
      </c>
      <c r="N1424" s="39" t="s">
        <v>891</v>
      </c>
      <c r="O1424" s="39"/>
      <c r="P1424" s="39"/>
      <c r="Q1424" s="31" t="s">
        <v>562</v>
      </c>
      <c r="R1424" s="31" t="s">
        <v>60</v>
      </c>
      <c r="S1424" s="41" t="s">
        <v>60</v>
      </c>
      <c r="T1424" s="29" t="s">
        <v>892</v>
      </c>
      <c r="U1424" s="31" t="s">
        <v>134</v>
      </c>
      <c r="V1424" s="39" t="s">
        <v>893</v>
      </c>
      <c r="W1424" s="43" t="s">
        <v>134</v>
      </c>
      <c r="X1424" s="43" t="s">
        <v>714</v>
      </c>
      <c r="Y1424" s="43">
        <v>40096</v>
      </c>
      <c r="Z1424" s="31">
        <v>91</v>
      </c>
      <c r="AA1424" s="31">
        <v>962.863730690696</v>
      </c>
      <c r="AB1424" s="31" t="s">
        <v>66</v>
      </c>
      <c r="AC1424" s="31" t="s">
        <v>895</v>
      </c>
      <c r="AD1424" s="31" t="s">
        <v>895</v>
      </c>
      <c r="AE1424" s="39">
        <v>9.9999999999999645</v>
      </c>
      <c r="AF1424" s="39" t="s">
        <v>896</v>
      </c>
      <c r="AG1424" s="31" t="s">
        <v>500</v>
      </c>
      <c r="AH1424" s="31">
        <v>7.3252560496464643</v>
      </c>
      <c r="AI1424" s="31">
        <v>1472.5575264702354</v>
      </c>
      <c r="AJ1424" s="31">
        <v>1479.8827825198819</v>
      </c>
      <c r="AK1424" s="39">
        <v>0.63495603307225834</v>
      </c>
      <c r="AL1424" s="26">
        <v>4.9498893670303591E-3</v>
      </c>
      <c r="AM1424" s="37" t="s">
        <v>897</v>
      </c>
      <c r="AN1424" s="31" t="s">
        <v>898</v>
      </c>
      <c r="AO1424" s="31" t="s">
        <v>899</v>
      </c>
      <c r="AP1424" s="63" t="s">
        <v>900</v>
      </c>
      <c r="AQ1424" s="27" t="str">
        <f t="shared" si="59"/>
        <v>Record Complete</v>
      </c>
      <c r="AR1424" s="35" t="s">
        <v>901</v>
      </c>
      <c r="AS1424" s="5" t="str">
        <f t="shared" si="60"/>
        <v/>
      </c>
      <c r="AT1424" t="s">
        <v>17200</v>
      </c>
    </row>
    <row r="1425" spans="1:46" ht="15.75" thickBot="1" x14ac:dyDescent="0.3">
      <c r="A1425" s="139" t="s">
        <v>696</v>
      </c>
      <c r="B1425" s="140">
        <v>6515</v>
      </c>
      <c r="C1425" s="140" t="s">
        <v>213</v>
      </c>
      <c r="D1425" s="140" t="s">
        <v>290</v>
      </c>
      <c r="E1425" s="51" t="str">
        <f ca="1">IF(ISERROR(INDIRECT(CONCATENATE("FIPs_codes!",ADDRESS((MATCH($D1425,INDIRECT($C1425),0)+MATCH($C1425,FIPs_codes!$G$1:$G$3296,0)-1),COLUMN(FIPs_codes!A1423))))),"",INDIRECT(CONCATENATE("FIPs_codes!",ADDRESS((MATCH($D1425,INDIRECT($C1425),0)+MATCH($C1425,FIPs_codes!$G$1:$G$3296,0)-1),COLUMN(FIPs_codes!A1423)))))</f>
        <v>40151</v>
      </c>
      <c r="F1425" s="51">
        <f ca="1">IF(ISERROR(INDIRECT(CONCATENATE("FIPs_codes!",ADDRESS((MATCH($D1425,INDIRECT($C1425),0)+MATCH($C1425,FIPs_codes!$G$1:$G$3296,0)-1),COLUMN(FIPs_codes!C1423))))),"",INDIRECT(CONCATENATE("FIPs_codes!",ADDRESS((MATCH($D1425,INDIRECT($C1425),0)+MATCH($C1425,FIPs_codes!$G$1:$G$3296,0)-1),COLUMN(FIPs_codes!C1423)))))</f>
        <v>6</v>
      </c>
      <c r="G1425" s="141" t="s">
        <v>216</v>
      </c>
      <c r="H1425" s="141" t="s">
        <v>217</v>
      </c>
      <c r="I1425" s="142" t="s">
        <v>698</v>
      </c>
      <c r="J1425" s="143" t="s">
        <v>219</v>
      </c>
      <c r="K1425" s="140" t="s">
        <v>78</v>
      </c>
      <c r="L1425" s="49" t="s">
        <v>269</v>
      </c>
      <c r="M1425" s="140" t="s">
        <v>57</v>
      </c>
      <c r="N1425" s="144" t="s">
        <v>425</v>
      </c>
      <c r="O1425" s="144">
        <v>2008</v>
      </c>
      <c r="P1425" s="144" t="s">
        <v>702</v>
      </c>
      <c r="Q1425" s="145">
        <v>1380</v>
      </c>
      <c r="R1425" s="140" t="s">
        <v>244</v>
      </c>
      <c r="S1425" s="146" t="s">
        <v>60</v>
      </c>
      <c r="T1425" s="139" t="s">
        <v>223</v>
      </c>
      <c r="U1425" s="140" t="s">
        <v>134</v>
      </c>
      <c r="V1425" s="144" t="s">
        <v>308</v>
      </c>
      <c r="W1425" s="147" t="s">
        <v>225</v>
      </c>
      <c r="X1425" s="147" t="s">
        <v>226</v>
      </c>
      <c r="Y1425" s="147">
        <v>41032</v>
      </c>
      <c r="Z1425" s="140">
        <v>95</v>
      </c>
      <c r="AA1425" s="145">
        <v>1056</v>
      </c>
      <c r="AB1425" s="140" t="s">
        <v>66</v>
      </c>
      <c r="AC1425" s="145">
        <v>6525</v>
      </c>
      <c r="AD1425" s="140" t="s">
        <v>227</v>
      </c>
      <c r="AE1425" s="144" t="s">
        <v>235</v>
      </c>
      <c r="AF1425" s="144" t="s">
        <v>236</v>
      </c>
      <c r="AG1425" s="140" t="s">
        <v>229</v>
      </c>
      <c r="AH1425" s="140">
        <v>1</v>
      </c>
      <c r="AI1425" s="140">
        <v>3</v>
      </c>
      <c r="AJ1425" s="140">
        <v>4</v>
      </c>
      <c r="AK1425" s="144">
        <v>0</v>
      </c>
      <c r="AL1425" s="138">
        <v>0.25</v>
      </c>
      <c r="AM1425" s="143" t="s">
        <v>230</v>
      </c>
      <c r="AN1425" s="140" t="s">
        <v>231</v>
      </c>
      <c r="AO1425" s="140" t="s">
        <v>232</v>
      </c>
      <c r="AP1425" s="63" t="s">
        <v>16963</v>
      </c>
      <c r="AQ1425" s="27" t="str">
        <f t="shared" si="59"/>
        <v>Record Complete</v>
      </c>
      <c r="AR1425" s="142" t="s">
        <v>234</v>
      </c>
      <c r="AS1425" s="5" t="str">
        <f t="shared" si="60"/>
        <v/>
      </c>
      <c r="AT1425" t="s">
        <v>17200</v>
      </c>
    </row>
    <row r="1426" spans="1:46" ht="15.75" thickBot="1" x14ac:dyDescent="0.3">
      <c r="A1426" s="48" t="s">
        <v>696</v>
      </c>
      <c r="B1426" s="50">
        <v>6515</v>
      </c>
      <c r="C1426" s="50" t="s">
        <v>213</v>
      </c>
      <c r="D1426" s="50" t="s">
        <v>290</v>
      </c>
      <c r="E1426" s="51" t="str">
        <f ca="1">IF(ISERROR(INDIRECT(CONCATENATE("FIPs_codes!",ADDRESS((MATCH($D1426,INDIRECT($C1426),0)+MATCH($C1426,FIPs_codes!$G$1:$G$3296,0)-1),COLUMN(FIPs_codes!A1424))))),"",INDIRECT(CONCATENATE("FIPs_codes!",ADDRESS((MATCH($D1426,INDIRECT($C1426),0)+MATCH($C1426,FIPs_codes!$G$1:$G$3296,0)-1),COLUMN(FIPs_codes!A1424)))))</f>
        <v>40151</v>
      </c>
      <c r="F1426" s="51">
        <f ca="1">IF(ISERROR(INDIRECT(CONCATENATE("FIPs_codes!",ADDRESS((MATCH($D1426,INDIRECT($C1426),0)+MATCH($C1426,FIPs_codes!$G$1:$G$3296,0)-1),COLUMN(FIPs_codes!C1424))))),"",INDIRECT(CONCATENATE("FIPs_codes!",ADDRESS((MATCH($D1426,INDIRECT($C1426),0)+MATCH($C1426,FIPs_codes!$G$1:$G$3296,0)-1),COLUMN(FIPs_codes!C1424)))))</f>
        <v>6</v>
      </c>
      <c r="G1426" s="52" t="s">
        <v>216</v>
      </c>
      <c r="H1426" s="52" t="s">
        <v>217</v>
      </c>
      <c r="I1426" s="54" t="s">
        <v>698</v>
      </c>
      <c r="J1426" s="56" t="s">
        <v>219</v>
      </c>
      <c r="K1426" s="50" t="s">
        <v>78</v>
      </c>
      <c r="L1426" s="50" t="s">
        <v>269</v>
      </c>
      <c r="M1426" s="50" t="s">
        <v>57</v>
      </c>
      <c r="N1426" s="58" t="s">
        <v>425</v>
      </c>
      <c r="O1426" s="58">
        <v>2008</v>
      </c>
      <c r="P1426" s="58" t="s">
        <v>702</v>
      </c>
      <c r="Q1426" s="126">
        <v>1380</v>
      </c>
      <c r="R1426" s="50" t="s">
        <v>244</v>
      </c>
      <c r="S1426" s="60" t="s">
        <v>60</v>
      </c>
      <c r="T1426" s="48" t="s">
        <v>223</v>
      </c>
      <c r="U1426" s="50" t="s">
        <v>134</v>
      </c>
      <c r="V1426" s="58" t="s">
        <v>308</v>
      </c>
      <c r="W1426" s="62" t="s">
        <v>225</v>
      </c>
      <c r="X1426" s="62" t="s">
        <v>226</v>
      </c>
      <c r="Y1426" s="62">
        <v>41032</v>
      </c>
      <c r="Z1426" s="50">
        <v>95</v>
      </c>
      <c r="AA1426" s="126">
        <v>1056</v>
      </c>
      <c r="AB1426" s="50" t="s">
        <v>66</v>
      </c>
      <c r="AC1426" s="126">
        <v>6525</v>
      </c>
      <c r="AD1426" s="50" t="s">
        <v>227</v>
      </c>
      <c r="AE1426" s="58" t="s">
        <v>235</v>
      </c>
      <c r="AF1426" s="58" t="s">
        <v>236</v>
      </c>
      <c r="AG1426" s="50" t="s">
        <v>229</v>
      </c>
      <c r="AH1426" s="50">
        <v>1.9</v>
      </c>
      <c r="AI1426" s="50">
        <v>3.5</v>
      </c>
      <c r="AJ1426" s="50">
        <v>5.4</v>
      </c>
      <c r="AK1426" s="58">
        <v>0</v>
      </c>
      <c r="AL1426" s="26">
        <v>0.3518518518518518</v>
      </c>
      <c r="AM1426" s="56" t="s">
        <v>230</v>
      </c>
      <c r="AN1426" s="50" t="s">
        <v>231</v>
      </c>
      <c r="AO1426" s="50" t="s">
        <v>232</v>
      </c>
      <c r="AP1426" s="63" t="s">
        <v>16963</v>
      </c>
      <c r="AQ1426" s="27" t="str">
        <f t="shared" si="59"/>
        <v>Record Complete</v>
      </c>
      <c r="AR1426" s="54" t="s">
        <v>234</v>
      </c>
      <c r="AS1426" s="5" t="str">
        <f t="shared" si="60"/>
        <v/>
      </c>
      <c r="AT1426" t="s">
        <v>17200</v>
      </c>
    </row>
    <row r="1427" spans="1:46" ht="15.75" thickBot="1" x14ac:dyDescent="0.3">
      <c r="A1427" s="47" t="s">
        <v>696</v>
      </c>
      <c r="B1427" s="49">
        <v>6515</v>
      </c>
      <c r="C1427" s="49" t="s">
        <v>213</v>
      </c>
      <c r="D1427" s="49" t="s">
        <v>290</v>
      </c>
      <c r="E1427" s="51" t="str">
        <f ca="1">IF(ISERROR(INDIRECT(CONCATENATE("FIPs_codes!",ADDRESS((MATCH($D1427,INDIRECT($C1427),0)+MATCH($C1427,FIPs_codes!$G$1:$G$3296,0)-1),COLUMN(FIPs_codes!A1425))))),"",INDIRECT(CONCATENATE("FIPs_codes!",ADDRESS((MATCH($D1427,INDIRECT($C1427),0)+MATCH($C1427,FIPs_codes!$G$1:$G$3296,0)-1),COLUMN(FIPs_codes!A1425)))))</f>
        <v>40151</v>
      </c>
      <c r="F1427" s="51">
        <f ca="1">IF(ISERROR(INDIRECT(CONCATENATE("FIPs_codes!",ADDRESS((MATCH($D1427,INDIRECT($C1427),0)+MATCH($C1427,FIPs_codes!$G$1:$G$3296,0)-1),COLUMN(FIPs_codes!C1425))))),"",INDIRECT(CONCATENATE("FIPs_codes!",ADDRESS((MATCH($D1427,INDIRECT($C1427),0)+MATCH($C1427,FIPs_codes!$G$1:$G$3296,0)-1),COLUMN(FIPs_codes!C1425)))))</f>
        <v>6</v>
      </c>
      <c r="G1427" s="51" t="s">
        <v>216</v>
      </c>
      <c r="H1427" s="51" t="s">
        <v>217</v>
      </c>
      <c r="I1427" s="53" t="s">
        <v>698</v>
      </c>
      <c r="J1427" s="55" t="s">
        <v>219</v>
      </c>
      <c r="K1427" s="49" t="s">
        <v>78</v>
      </c>
      <c r="L1427" s="49" t="s">
        <v>269</v>
      </c>
      <c r="M1427" s="49" t="s">
        <v>57</v>
      </c>
      <c r="N1427" s="57" t="s">
        <v>425</v>
      </c>
      <c r="O1427" s="57">
        <v>2008</v>
      </c>
      <c r="P1427" s="57" t="s">
        <v>702</v>
      </c>
      <c r="Q1427" s="128">
        <v>1380</v>
      </c>
      <c r="R1427" s="49" t="s">
        <v>244</v>
      </c>
      <c r="S1427" s="59" t="s">
        <v>60</v>
      </c>
      <c r="T1427" s="47" t="s">
        <v>223</v>
      </c>
      <c r="U1427" s="49" t="s">
        <v>134</v>
      </c>
      <c r="V1427" s="57" t="s">
        <v>308</v>
      </c>
      <c r="W1427" s="61" t="s">
        <v>225</v>
      </c>
      <c r="X1427" s="61" t="s">
        <v>226</v>
      </c>
      <c r="Y1427" s="61">
        <v>41032</v>
      </c>
      <c r="Z1427" s="49">
        <v>95</v>
      </c>
      <c r="AA1427" s="128">
        <v>1056</v>
      </c>
      <c r="AB1427" s="49" t="s">
        <v>66</v>
      </c>
      <c r="AC1427" s="128">
        <v>6525</v>
      </c>
      <c r="AD1427" s="49" t="s">
        <v>227</v>
      </c>
      <c r="AE1427" s="57" t="s">
        <v>333</v>
      </c>
      <c r="AF1427" s="57" t="s">
        <v>236</v>
      </c>
      <c r="AG1427" s="49" t="s">
        <v>229</v>
      </c>
      <c r="AH1427" s="49">
        <v>2.5</v>
      </c>
      <c r="AI1427" s="49">
        <v>3.8</v>
      </c>
      <c r="AJ1427" s="49">
        <v>6.2</v>
      </c>
      <c r="AK1427" s="57">
        <v>0</v>
      </c>
      <c r="AL1427" s="26">
        <v>0.39682539682539686</v>
      </c>
      <c r="AM1427" s="55" t="s">
        <v>230</v>
      </c>
      <c r="AN1427" s="49" t="s">
        <v>231</v>
      </c>
      <c r="AO1427" s="49" t="s">
        <v>232</v>
      </c>
      <c r="AP1427" s="63" t="s">
        <v>16963</v>
      </c>
      <c r="AQ1427" s="27" t="str">
        <f t="shared" si="59"/>
        <v>Record Complete</v>
      </c>
      <c r="AR1427" s="53" t="s">
        <v>234</v>
      </c>
      <c r="AS1427" s="5" t="str">
        <f t="shared" si="60"/>
        <v/>
      </c>
      <c r="AT1427" t="s">
        <v>17200</v>
      </c>
    </row>
    <row r="1428" spans="1:46" ht="15.75" thickBot="1" x14ac:dyDescent="0.3">
      <c r="A1428" s="48" t="s">
        <v>696</v>
      </c>
      <c r="B1428" s="50">
        <v>6515</v>
      </c>
      <c r="C1428" s="50" t="s">
        <v>213</v>
      </c>
      <c r="D1428" s="50" t="s">
        <v>290</v>
      </c>
      <c r="E1428" s="51" t="str">
        <f ca="1">IF(ISERROR(INDIRECT(CONCATENATE("FIPs_codes!",ADDRESS((MATCH($D1428,INDIRECT($C1428),0)+MATCH($C1428,FIPs_codes!$G$1:$G$3296,0)-1),COLUMN(FIPs_codes!A1426))))),"",INDIRECT(CONCATENATE("FIPs_codes!",ADDRESS((MATCH($D1428,INDIRECT($C1428),0)+MATCH($C1428,FIPs_codes!$G$1:$G$3296,0)-1),COLUMN(FIPs_codes!A1426)))))</f>
        <v>40151</v>
      </c>
      <c r="F1428" s="51">
        <f ca="1">IF(ISERROR(INDIRECT(CONCATENATE("FIPs_codes!",ADDRESS((MATCH($D1428,INDIRECT($C1428),0)+MATCH($C1428,FIPs_codes!$G$1:$G$3296,0)-1),COLUMN(FIPs_codes!C1426))))),"",INDIRECT(CONCATENATE("FIPs_codes!",ADDRESS((MATCH($D1428,INDIRECT($C1428),0)+MATCH($C1428,FIPs_codes!$G$1:$G$3296,0)-1),COLUMN(FIPs_codes!C1426)))))</f>
        <v>6</v>
      </c>
      <c r="G1428" s="52" t="s">
        <v>216</v>
      </c>
      <c r="H1428" s="52" t="s">
        <v>217</v>
      </c>
      <c r="I1428" s="54" t="s">
        <v>698</v>
      </c>
      <c r="J1428" s="56" t="s">
        <v>219</v>
      </c>
      <c r="K1428" s="50" t="s">
        <v>78</v>
      </c>
      <c r="L1428" s="50" t="s">
        <v>269</v>
      </c>
      <c r="M1428" s="50" t="s">
        <v>57</v>
      </c>
      <c r="N1428" s="58" t="s">
        <v>425</v>
      </c>
      <c r="O1428" s="58">
        <v>2008</v>
      </c>
      <c r="P1428" s="58" t="s">
        <v>701</v>
      </c>
      <c r="Q1428" s="126">
        <v>1380</v>
      </c>
      <c r="R1428" s="50" t="s">
        <v>244</v>
      </c>
      <c r="S1428" s="60" t="s">
        <v>60</v>
      </c>
      <c r="T1428" s="48" t="s">
        <v>223</v>
      </c>
      <c r="U1428" s="50" t="s">
        <v>134</v>
      </c>
      <c r="V1428" s="58" t="s">
        <v>224</v>
      </c>
      <c r="W1428" s="62" t="s">
        <v>225</v>
      </c>
      <c r="X1428" s="62" t="s">
        <v>226</v>
      </c>
      <c r="Y1428" s="62">
        <v>41032</v>
      </c>
      <c r="Z1428" s="50">
        <v>95</v>
      </c>
      <c r="AA1428" s="126">
        <v>970</v>
      </c>
      <c r="AB1428" s="50" t="s">
        <v>66</v>
      </c>
      <c r="AC1428" s="126">
        <v>6525</v>
      </c>
      <c r="AD1428" s="50" t="s">
        <v>227</v>
      </c>
      <c r="AE1428" s="58" t="s">
        <v>235</v>
      </c>
      <c r="AF1428" s="58" t="s">
        <v>236</v>
      </c>
      <c r="AG1428" s="50" t="s">
        <v>229</v>
      </c>
      <c r="AH1428" s="50">
        <v>2.7</v>
      </c>
      <c r="AI1428" s="50">
        <v>10.8</v>
      </c>
      <c r="AJ1428" s="50">
        <v>13.5</v>
      </c>
      <c r="AK1428" s="58">
        <v>0</v>
      </c>
      <c r="AL1428" s="26">
        <v>0.2</v>
      </c>
      <c r="AM1428" s="56" t="s">
        <v>230</v>
      </c>
      <c r="AN1428" s="50" t="s">
        <v>231</v>
      </c>
      <c r="AO1428" s="50" t="s">
        <v>232</v>
      </c>
      <c r="AP1428" s="63" t="s">
        <v>16963</v>
      </c>
      <c r="AQ1428" s="27" t="str">
        <f t="shared" si="59"/>
        <v>Record Complete</v>
      </c>
      <c r="AR1428" s="54" t="s">
        <v>234</v>
      </c>
      <c r="AS1428" s="5" t="str">
        <f t="shared" si="60"/>
        <v/>
      </c>
      <c r="AT1428" t="s">
        <v>17200</v>
      </c>
    </row>
    <row r="1429" spans="1:46" ht="15.75" thickBot="1" x14ac:dyDescent="0.3">
      <c r="A1429" s="47" t="s">
        <v>696</v>
      </c>
      <c r="B1429" s="49">
        <v>6515</v>
      </c>
      <c r="C1429" s="49" t="s">
        <v>213</v>
      </c>
      <c r="D1429" s="49" t="s">
        <v>290</v>
      </c>
      <c r="E1429" s="51" t="str">
        <f ca="1">IF(ISERROR(INDIRECT(CONCATENATE("FIPs_codes!",ADDRESS((MATCH($D1429,INDIRECT($C1429),0)+MATCH($C1429,FIPs_codes!$G$1:$G$3296,0)-1),COLUMN(FIPs_codes!A1427))))),"",INDIRECT(CONCATENATE("FIPs_codes!",ADDRESS((MATCH($D1429,INDIRECT($C1429),0)+MATCH($C1429,FIPs_codes!$G$1:$G$3296,0)-1),COLUMN(FIPs_codes!A1427)))))</f>
        <v>40151</v>
      </c>
      <c r="F1429" s="51">
        <f ca="1">IF(ISERROR(INDIRECT(CONCATENATE("FIPs_codes!",ADDRESS((MATCH($D1429,INDIRECT($C1429),0)+MATCH($C1429,FIPs_codes!$G$1:$G$3296,0)-1),COLUMN(FIPs_codes!C1427))))),"",INDIRECT(CONCATENATE("FIPs_codes!",ADDRESS((MATCH($D1429,INDIRECT($C1429),0)+MATCH($C1429,FIPs_codes!$G$1:$G$3296,0)-1),COLUMN(FIPs_codes!C1427)))))</f>
        <v>6</v>
      </c>
      <c r="G1429" s="51" t="s">
        <v>216</v>
      </c>
      <c r="H1429" s="51" t="s">
        <v>217</v>
      </c>
      <c r="I1429" s="53" t="s">
        <v>698</v>
      </c>
      <c r="J1429" s="55" t="s">
        <v>219</v>
      </c>
      <c r="K1429" s="49" t="s">
        <v>78</v>
      </c>
      <c r="L1429" s="49" t="s">
        <v>269</v>
      </c>
      <c r="M1429" s="49" t="s">
        <v>57</v>
      </c>
      <c r="N1429" s="57" t="s">
        <v>425</v>
      </c>
      <c r="O1429" s="57">
        <v>2008</v>
      </c>
      <c r="P1429" s="57" t="s">
        <v>701</v>
      </c>
      <c r="Q1429" s="128">
        <v>1380</v>
      </c>
      <c r="R1429" s="49" t="s">
        <v>244</v>
      </c>
      <c r="S1429" s="59" t="s">
        <v>60</v>
      </c>
      <c r="T1429" s="47" t="s">
        <v>223</v>
      </c>
      <c r="U1429" s="49" t="s">
        <v>134</v>
      </c>
      <c r="V1429" s="57" t="s">
        <v>224</v>
      </c>
      <c r="W1429" s="61" t="s">
        <v>225</v>
      </c>
      <c r="X1429" s="61" t="s">
        <v>226</v>
      </c>
      <c r="Y1429" s="61">
        <v>41032</v>
      </c>
      <c r="Z1429" s="49">
        <v>95</v>
      </c>
      <c r="AA1429" s="128">
        <v>970</v>
      </c>
      <c r="AB1429" s="49" t="s">
        <v>66</v>
      </c>
      <c r="AC1429" s="128">
        <v>6525</v>
      </c>
      <c r="AD1429" s="49" t="s">
        <v>227</v>
      </c>
      <c r="AE1429" s="57" t="s">
        <v>235</v>
      </c>
      <c r="AF1429" s="57" t="s">
        <v>236</v>
      </c>
      <c r="AG1429" s="49" t="s">
        <v>229</v>
      </c>
      <c r="AH1429" s="49">
        <v>2.6</v>
      </c>
      <c r="AI1429" s="49">
        <v>14.3</v>
      </c>
      <c r="AJ1429" s="49">
        <v>16.8</v>
      </c>
      <c r="AK1429" s="57">
        <v>0</v>
      </c>
      <c r="AL1429" s="150">
        <v>0.15384615384615383</v>
      </c>
      <c r="AM1429" s="55" t="s">
        <v>230</v>
      </c>
      <c r="AN1429" s="49" t="s">
        <v>231</v>
      </c>
      <c r="AO1429" s="49" t="s">
        <v>232</v>
      </c>
      <c r="AP1429" s="63" t="s">
        <v>16963</v>
      </c>
      <c r="AQ1429" s="27" t="str">
        <f t="shared" si="59"/>
        <v>Record Complete</v>
      </c>
      <c r="AR1429" s="53" t="s">
        <v>234</v>
      </c>
      <c r="AS1429" s="5" t="str">
        <f t="shared" si="60"/>
        <v/>
      </c>
      <c r="AT1429" t="s">
        <v>17200</v>
      </c>
    </row>
    <row r="1430" spans="1:46" ht="15.75" thickBot="1" x14ac:dyDescent="0.3">
      <c r="A1430" s="29" t="s">
        <v>696</v>
      </c>
      <c r="B1430" s="31">
        <v>6515</v>
      </c>
      <c r="C1430" s="31" t="s">
        <v>213</v>
      </c>
      <c r="D1430" s="31" t="s">
        <v>290</v>
      </c>
      <c r="E1430" s="51" t="str">
        <f ca="1">IF(ISERROR(INDIRECT(CONCATENATE("FIPs_codes!",ADDRESS((MATCH($D1430,INDIRECT($C1430),0)+MATCH($C1430,FIPs_codes!$G$1:$G$3296,0)-1),COLUMN(FIPs_codes!A1428))))),"",INDIRECT(CONCATENATE("FIPs_codes!",ADDRESS((MATCH($D1430,INDIRECT($C1430),0)+MATCH($C1430,FIPs_codes!$G$1:$G$3296,0)-1),COLUMN(FIPs_codes!A1428)))))</f>
        <v>40151</v>
      </c>
      <c r="F1430" s="51">
        <f ca="1">IF(ISERROR(INDIRECT(CONCATENATE("FIPs_codes!",ADDRESS((MATCH($D1430,INDIRECT($C1430),0)+MATCH($C1430,FIPs_codes!$G$1:$G$3296,0)-1),COLUMN(FIPs_codes!C1428))))),"",INDIRECT(CONCATENATE("FIPs_codes!",ADDRESS((MATCH($D1430,INDIRECT($C1430),0)+MATCH($C1430,FIPs_codes!$G$1:$G$3296,0)-1),COLUMN(FIPs_codes!C1428)))))</f>
        <v>6</v>
      </c>
      <c r="G1430" s="33" t="s">
        <v>216</v>
      </c>
      <c r="H1430" s="33" t="s">
        <v>217</v>
      </c>
      <c r="I1430" s="35" t="s">
        <v>698</v>
      </c>
      <c r="J1430" s="37" t="s">
        <v>219</v>
      </c>
      <c r="K1430" s="31" t="s">
        <v>78</v>
      </c>
      <c r="L1430" s="31" t="s">
        <v>269</v>
      </c>
      <c r="M1430" s="31" t="s">
        <v>57</v>
      </c>
      <c r="N1430" s="39" t="s">
        <v>425</v>
      </c>
      <c r="O1430" s="39">
        <v>2008</v>
      </c>
      <c r="P1430" s="39" t="s">
        <v>701</v>
      </c>
      <c r="Q1430" s="240">
        <v>1380</v>
      </c>
      <c r="R1430" s="31" t="s">
        <v>244</v>
      </c>
      <c r="S1430" s="41" t="s">
        <v>60</v>
      </c>
      <c r="T1430" s="29" t="s">
        <v>223</v>
      </c>
      <c r="U1430" s="31" t="s">
        <v>134</v>
      </c>
      <c r="V1430" s="39" t="s">
        <v>224</v>
      </c>
      <c r="W1430" s="43" t="s">
        <v>225</v>
      </c>
      <c r="X1430" s="43" t="s">
        <v>226</v>
      </c>
      <c r="Y1430" s="43">
        <v>41032</v>
      </c>
      <c r="Z1430" s="31">
        <v>95</v>
      </c>
      <c r="AA1430" s="240">
        <v>970</v>
      </c>
      <c r="AB1430" s="31" t="s">
        <v>66</v>
      </c>
      <c r="AC1430" s="240">
        <v>6525</v>
      </c>
      <c r="AD1430" s="31" t="s">
        <v>227</v>
      </c>
      <c r="AE1430" s="39" t="s">
        <v>333</v>
      </c>
      <c r="AF1430" s="39" t="s">
        <v>236</v>
      </c>
      <c r="AG1430" s="31" t="s">
        <v>229</v>
      </c>
      <c r="AH1430" s="31">
        <v>3</v>
      </c>
      <c r="AI1430" s="31">
        <v>27.8</v>
      </c>
      <c r="AJ1430" s="31">
        <v>30.9</v>
      </c>
      <c r="AK1430" s="39">
        <v>0</v>
      </c>
      <c r="AL1430" s="26">
        <v>9.7402597402597407E-2</v>
      </c>
      <c r="AM1430" s="37" t="s">
        <v>230</v>
      </c>
      <c r="AN1430" s="31" t="s">
        <v>231</v>
      </c>
      <c r="AO1430" s="31" t="s">
        <v>232</v>
      </c>
      <c r="AP1430" s="63" t="s">
        <v>16963</v>
      </c>
      <c r="AQ1430" s="27" t="str">
        <f t="shared" si="59"/>
        <v>Record Complete</v>
      </c>
      <c r="AR1430" s="35" t="s">
        <v>234</v>
      </c>
      <c r="AS1430" s="5" t="str">
        <f t="shared" si="60"/>
        <v/>
      </c>
      <c r="AT1430" t="s">
        <v>17200</v>
      </c>
    </row>
    <row r="1431" spans="1:46" ht="15.75" thickBot="1" x14ac:dyDescent="0.3">
      <c r="A1431" s="47" t="s">
        <v>696</v>
      </c>
      <c r="B1431" s="49">
        <v>6515</v>
      </c>
      <c r="C1431" s="49" t="s">
        <v>213</v>
      </c>
      <c r="D1431" s="49" t="s">
        <v>290</v>
      </c>
      <c r="E1431" s="51" t="str">
        <f ca="1">IF(ISERROR(INDIRECT(CONCATENATE("FIPs_codes!",ADDRESS((MATCH($D1431,INDIRECT($C1431),0)+MATCH($C1431,FIPs_codes!$G$1:$G$3296,0)-1),COLUMN(FIPs_codes!A1429))))),"",INDIRECT(CONCATENATE("FIPs_codes!",ADDRESS((MATCH($D1431,INDIRECT($C1431),0)+MATCH($C1431,FIPs_codes!$G$1:$G$3296,0)-1),COLUMN(FIPs_codes!A1429)))))</f>
        <v>40151</v>
      </c>
      <c r="F1431" s="51">
        <f ca="1">IF(ISERROR(INDIRECT(CONCATENATE("FIPs_codes!",ADDRESS((MATCH($D1431,INDIRECT($C1431),0)+MATCH($C1431,FIPs_codes!$G$1:$G$3296,0)-1),COLUMN(FIPs_codes!C1429))))),"",INDIRECT(CONCATENATE("FIPs_codes!",ADDRESS((MATCH($D1431,INDIRECT($C1431),0)+MATCH($C1431,FIPs_codes!$G$1:$G$3296,0)-1),COLUMN(FIPs_codes!C1429)))))</f>
        <v>6</v>
      </c>
      <c r="G1431" s="51" t="s">
        <v>216</v>
      </c>
      <c r="H1431" s="51" t="s">
        <v>217</v>
      </c>
      <c r="I1431" s="53" t="s">
        <v>698</v>
      </c>
      <c r="J1431" s="55" t="s">
        <v>219</v>
      </c>
      <c r="K1431" s="49" t="s">
        <v>78</v>
      </c>
      <c r="L1431" s="49" t="s">
        <v>220</v>
      </c>
      <c r="M1431" s="49" t="s">
        <v>57</v>
      </c>
      <c r="N1431" s="57" t="s">
        <v>242</v>
      </c>
      <c r="O1431" s="57">
        <v>2008</v>
      </c>
      <c r="P1431" s="57" t="s">
        <v>700</v>
      </c>
      <c r="Q1431" s="128">
        <v>1340</v>
      </c>
      <c r="R1431" s="49" t="s">
        <v>245</v>
      </c>
      <c r="S1431" s="59" t="s">
        <v>60</v>
      </c>
      <c r="T1431" s="47" t="s">
        <v>223</v>
      </c>
      <c r="U1431" s="49" t="s">
        <v>134</v>
      </c>
      <c r="V1431" s="57" t="s">
        <v>308</v>
      </c>
      <c r="W1431" s="61" t="s">
        <v>225</v>
      </c>
      <c r="X1431" s="61" t="s">
        <v>226</v>
      </c>
      <c r="Y1431" s="61">
        <v>41032</v>
      </c>
      <c r="Z1431" s="49">
        <v>94</v>
      </c>
      <c r="AA1431" s="128">
        <v>880</v>
      </c>
      <c r="AB1431" s="49" t="s">
        <v>66</v>
      </c>
      <c r="AC1431" s="128">
        <v>7685</v>
      </c>
      <c r="AD1431" s="49" t="s">
        <v>227</v>
      </c>
      <c r="AE1431" s="57" t="s">
        <v>235</v>
      </c>
      <c r="AF1431" s="57" t="s">
        <v>236</v>
      </c>
      <c r="AG1431" s="49" t="s">
        <v>229</v>
      </c>
      <c r="AH1431" s="49">
        <v>23.1</v>
      </c>
      <c r="AI1431" s="49">
        <v>162</v>
      </c>
      <c r="AJ1431" s="49">
        <v>185</v>
      </c>
      <c r="AK1431" s="57">
        <v>7.9</v>
      </c>
      <c r="AL1431" s="26">
        <v>0.12479740680713129</v>
      </c>
      <c r="AM1431" s="55" t="s">
        <v>230</v>
      </c>
      <c r="AN1431" s="49" t="s">
        <v>231</v>
      </c>
      <c r="AO1431" s="49" t="s">
        <v>232</v>
      </c>
      <c r="AP1431" s="63" t="s">
        <v>16963</v>
      </c>
      <c r="AQ1431" s="27" t="str">
        <f t="shared" si="59"/>
        <v>Record Complete</v>
      </c>
      <c r="AR1431" s="53" t="s">
        <v>234</v>
      </c>
      <c r="AS1431" s="5" t="str">
        <f t="shared" si="60"/>
        <v/>
      </c>
      <c r="AT1431" t="s">
        <v>17200</v>
      </c>
    </row>
    <row r="1432" spans="1:46" ht="15.75" thickBot="1" x14ac:dyDescent="0.3">
      <c r="A1432" s="48" t="s">
        <v>696</v>
      </c>
      <c r="B1432" s="50">
        <v>6515</v>
      </c>
      <c r="C1432" s="50" t="s">
        <v>213</v>
      </c>
      <c r="D1432" s="50" t="s">
        <v>290</v>
      </c>
      <c r="E1432" s="51" t="str">
        <f ca="1">IF(ISERROR(INDIRECT(CONCATENATE("FIPs_codes!",ADDRESS((MATCH($D1432,INDIRECT($C1432),0)+MATCH($C1432,FIPs_codes!$G$1:$G$3296,0)-1),COLUMN(FIPs_codes!A1430))))),"",INDIRECT(CONCATENATE("FIPs_codes!",ADDRESS((MATCH($D1432,INDIRECT($C1432),0)+MATCH($C1432,FIPs_codes!$G$1:$G$3296,0)-1),COLUMN(FIPs_codes!A1430)))))</f>
        <v>40151</v>
      </c>
      <c r="F1432" s="51">
        <f ca="1">IF(ISERROR(INDIRECT(CONCATENATE("FIPs_codes!",ADDRESS((MATCH($D1432,INDIRECT($C1432),0)+MATCH($C1432,FIPs_codes!$G$1:$G$3296,0)-1),COLUMN(FIPs_codes!C1430))))),"",INDIRECT(CONCATENATE("FIPs_codes!",ADDRESS((MATCH($D1432,INDIRECT($C1432),0)+MATCH($C1432,FIPs_codes!$G$1:$G$3296,0)-1),COLUMN(FIPs_codes!C1430)))))</f>
        <v>6</v>
      </c>
      <c r="G1432" s="52" t="s">
        <v>216</v>
      </c>
      <c r="H1432" s="52" t="s">
        <v>217</v>
      </c>
      <c r="I1432" s="54" t="s">
        <v>698</v>
      </c>
      <c r="J1432" s="56" t="s">
        <v>219</v>
      </c>
      <c r="K1432" s="50" t="s">
        <v>78</v>
      </c>
      <c r="L1432" s="50" t="s">
        <v>220</v>
      </c>
      <c r="M1432" s="50" t="s">
        <v>57</v>
      </c>
      <c r="N1432" s="58" t="s">
        <v>242</v>
      </c>
      <c r="O1432" s="58">
        <v>2008</v>
      </c>
      <c r="P1432" s="58" t="s">
        <v>700</v>
      </c>
      <c r="Q1432" s="126">
        <v>1340</v>
      </c>
      <c r="R1432" s="50" t="s">
        <v>245</v>
      </c>
      <c r="S1432" s="60" t="s">
        <v>60</v>
      </c>
      <c r="T1432" s="48" t="s">
        <v>223</v>
      </c>
      <c r="U1432" s="50" t="s">
        <v>134</v>
      </c>
      <c r="V1432" s="58" t="s">
        <v>308</v>
      </c>
      <c r="W1432" s="62" t="s">
        <v>225</v>
      </c>
      <c r="X1432" s="62" t="s">
        <v>226</v>
      </c>
      <c r="Y1432" s="62">
        <v>41032</v>
      </c>
      <c r="Z1432" s="50">
        <v>94</v>
      </c>
      <c r="AA1432" s="126">
        <v>880</v>
      </c>
      <c r="AB1432" s="50" t="s">
        <v>66</v>
      </c>
      <c r="AC1432" s="126">
        <v>7685</v>
      </c>
      <c r="AD1432" s="50" t="s">
        <v>227</v>
      </c>
      <c r="AE1432" s="58" t="s">
        <v>235</v>
      </c>
      <c r="AF1432" s="58" t="s">
        <v>236</v>
      </c>
      <c r="AG1432" s="50" t="s">
        <v>229</v>
      </c>
      <c r="AH1432" s="50">
        <v>24.4</v>
      </c>
      <c r="AI1432" s="50">
        <v>173</v>
      </c>
      <c r="AJ1432" s="50">
        <v>197.4</v>
      </c>
      <c r="AK1432" s="58">
        <v>7.9</v>
      </c>
      <c r="AL1432" s="26">
        <v>0.12360688956433637</v>
      </c>
      <c r="AM1432" s="56" t="s">
        <v>230</v>
      </c>
      <c r="AN1432" s="50" t="s">
        <v>231</v>
      </c>
      <c r="AO1432" s="50" t="s">
        <v>232</v>
      </c>
      <c r="AP1432" s="63" t="s">
        <v>16963</v>
      </c>
      <c r="AQ1432" s="27" t="str">
        <f t="shared" si="59"/>
        <v>Record Complete</v>
      </c>
      <c r="AR1432" s="54" t="s">
        <v>234</v>
      </c>
      <c r="AS1432" s="5" t="str">
        <f t="shared" si="60"/>
        <v/>
      </c>
      <c r="AT1432" t="s">
        <v>17200</v>
      </c>
    </row>
    <row r="1433" spans="1:46" ht="15.75" thickBot="1" x14ac:dyDescent="0.3">
      <c r="A1433" s="30" t="s">
        <v>696</v>
      </c>
      <c r="B1433" s="32">
        <v>6515</v>
      </c>
      <c r="C1433" s="32" t="s">
        <v>213</v>
      </c>
      <c r="D1433" s="32" t="s">
        <v>290</v>
      </c>
      <c r="E1433" s="51" t="str">
        <f ca="1">IF(ISERROR(INDIRECT(CONCATENATE("FIPs_codes!",ADDRESS((MATCH($D1433,INDIRECT($C1433),0)+MATCH($C1433,FIPs_codes!$G$1:$G$3296,0)-1),COLUMN(FIPs_codes!A1431))))),"",INDIRECT(CONCATENATE("FIPs_codes!",ADDRESS((MATCH($D1433,INDIRECT($C1433),0)+MATCH($C1433,FIPs_codes!$G$1:$G$3296,0)-1),COLUMN(FIPs_codes!A1431)))))</f>
        <v>40151</v>
      </c>
      <c r="F1433" s="51">
        <f ca="1">IF(ISERROR(INDIRECT(CONCATENATE("FIPs_codes!",ADDRESS((MATCH($D1433,INDIRECT($C1433),0)+MATCH($C1433,FIPs_codes!$G$1:$G$3296,0)-1),COLUMN(FIPs_codes!C1431))))),"",INDIRECT(CONCATENATE("FIPs_codes!",ADDRESS((MATCH($D1433,INDIRECT($C1433),0)+MATCH($C1433,FIPs_codes!$G$1:$G$3296,0)-1),COLUMN(FIPs_codes!C1431)))))</f>
        <v>6</v>
      </c>
      <c r="G1433" s="34" t="s">
        <v>216</v>
      </c>
      <c r="H1433" s="34" t="s">
        <v>217</v>
      </c>
      <c r="I1433" s="36" t="s">
        <v>698</v>
      </c>
      <c r="J1433" s="38" t="s">
        <v>219</v>
      </c>
      <c r="K1433" s="32" t="s">
        <v>78</v>
      </c>
      <c r="L1433" s="32" t="s">
        <v>220</v>
      </c>
      <c r="M1433" s="32" t="s">
        <v>57</v>
      </c>
      <c r="N1433" s="40" t="s">
        <v>242</v>
      </c>
      <c r="O1433" s="40">
        <v>2008</v>
      </c>
      <c r="P1433" s="40" t="s">
        <v>699</v>
      </c>
      <c r="Q1433" s="125">
        <v>1340</v>
      </c>
      <c r="R1433" s="32" t="s">
        <v>245</v>
      </c>
      <c r="S1433" s="42" t="s">
        <v>60</v>
      </c>
      <c r="T1433" s="30" t="s">
        <v>223</v>
      </c>
      <c r="U1433" s="32" t="s">
        <v>134</v>
      </c>
      <c r="V1433" s="40" t="s">
        <v>224</v>
      </c>
      <c r="W1433" s="44" t="s">
        <v>225</v>
      </c>
      <c r="X1433" s="44" t="s">
        <v>226</v>
      </c>
      <c r="Y1433" s="44">
        <v>41032</v>
      </c>
      <c r="Z1433" s="32">
        <v>93</v>
      </c>
      <c r="AA1433" s="125">
        <v>875</v>
      </c>
      <c r="AB1433" s="32" t="s">
        <v>66</v>
      </c>
      <c r="AC1433" s="125">
        <v>7685</v>
      </c>
      <c r="AD1433" s="32" t="s">
        <v>227</v>
      </c>
      <c r="AE1433" s="40" t="s">
        <v>235</v>
      </c>
      <c r="AF1433" s="40" t="s">
        <v>236</v>
      </c>
      <c r="AG1433" s="32" t="s">
        <v>229</v>
      </c>
      <c r="AH1433" s="32">
        <v>37.5</v>
      </c>
      <c r="AI1433" s="32">
        <v>196.6</v>
      </c>
      <c r="AJ1433" s="32">
        <v>234.1</v>
      </c>
      <c r="AK1433" s="40">
        <v>7.8</v>
      </c>
      <c r="AL1433" s="150">
        <v>0.16018795386586929</v>
      </c>
      <c r="AM1433" s="38" t="s">
        <v>230</v>
      </c>
      <c r="AN1433" s="32" t="s">
        <v>231</v>
      </c>
      <c r="AO1433" s="32" t="s">
        <v>232</v>
      </c>
      <c r="AP1433" s="63" t="s">
        <v>16963</v>
      </c>
      <c r="AQ1433" s="27" t="str">
        <f t="shared" si="59"/>
        <v>Record Complete</v>
      </c>
      <c r="AR1433" s="36" t="s">
        <v>234</v>
      </c>
      <c r="AS1433" s="5" t="str">
        <f t="shared" si="60"/>
        <v/>
      </c>
      <c r="AT1433" t="s">
        <v>17200</v>
      </c>
    </row>
    <row r="1434" spans="1:46" ht="15.75" thickBot="1" x14ac:dyDescent="0.3">
      <c r="A1434" s="29" t="s">
        <v>696</v>
      </c>
      <c r="B1434" s="31">
        <v>6515</v>
      </c>
      <c r="C1434" s="31" t="s">
        <v>213</v>
      </c>
      <c r="D1434" s="31" t="s">
        <v>290</v>
      </c>
      <c r="E1434" s="51" t="str">
        <f ca="1">IF(ISERROR(INDIRECT(CONCATENATE("FIPs_codes!",ADDRESS((MATCH($D1434,INDIRECT($C1434),0)+MATCH($C1434,FIPs_codes!$G$1:$G$3296,0)-1),COLUMN(FIPs_codes!A1432))))),"",INDIRECT(CONCATENATE("FIPs_codes!",ADDRESS((MATCH($D1434,INDIRECT($C1434),0)+MATCH($C1434,FIPs_codes!$G$1:$G$3296,0)-1),COLUMN(FIPs_codes!A1432)))))</f>
        <v>40151</v>
      </c>
      <c r="F1434" s="51">
        <f ca="1">IF(ISERROR(INDIRECT(CONCATENATE("FIPs_codes!",ADDRESS((MATCH($D1434,INDIRECT($C1434),0)+MATCH($C1434,FIPs_codes!$G$1:$G$3296,0)-1),COLUMN(FIPs_codes!C1432))))),"",INDIRECT(CONCATENATE("FIPs_codes!",ADDRESS((MATCH($D1434,INDIRECT($C1434),0)+MATCH($C1434,FIPs_codes!$G$1:$G$3296,0)-1),COLUMN(FIPs_codes!C1432)))))</f>
        <v>6</v>
      </c>
      <c r="G1434" s="33" t="s">
        <v>216</v>
      </c>
      <c r="H1434" s="33" t="s">
        <v>217</v>
      </c>
      <c r="I1434" s="35" t="s">
        <v>698</v>
      </c>
      <c r="J1434" s="37" t="s">
        <v>219</v>
      </c>
      <c r="K1434" s="31" t="s">
        <v>78</v>
      </c>
      <c r="L1434" s="31" t="s">
        <v>220</v>
      </c>
      <c r="M1434" s="31" t="s">
        <v>57</v>
      </c>
      <c r="N1434" s="39" t="s">
        <v>242</v>
      </c>
      <c r="O1434" s="39">
        <v>2008</v>
      </c>
      <c r="P1434" s="39" t="s">
        <v>700</v>
      </c>
      <c r="Q1434" s="240">
        <v>1340</v>
      </c>
      <c r="R1434" s="31" t="s">
        <v>245</v>
      </c>
      <c r="S1434" s="41" t="s">
        <v>60</v>
      </c>
      <c r="T1434" s="29" t="s">
        <v>223</v>
      </c>
      <c r="U1434" s="31" t="s">
        <v>134</v>
      </c>
      <c r="V1434" s="39" t="s">
        <v>308</v>
      </c>
      <c r="W1434" s="43" t="s">
        <v>225</v>
      </c>
      <c r="X1434" s="43" t="s">
        <v>226</v>
      </c>
      <c r="Y1434" s="43">
        <v>41032</v>
      </c>
      <c r="Z1434" s="31">
        <v>94</v>
      </c>
      <c r="AA1434" s="240">
        <v>880</v>
      </c>
      <c r="AB1434" s="31" t="s">
        <v>66</v>
      </c>
      <c r="AC1434" s="240">
        <v>7685</v>
      </c>
      <c r="AD1434" s="31" t="s">
        <v>227</v>
      </c>
      <c r="AE1434" s="39" t="s">
        <v>235</v>
      </c>
      <c r="AF1434" s="39" t="s">
        <v>236</v>
      </c>
      <c r="AG1434" s="31" t="s">
        <v>229</v>
      </c>
      <c r="AH1434" s="31">
        <v>26.3</v>
      </c>
      <c r="AI1434" s="31">
        <v>213.1</v>
      </c>
      <c r="AJ1434" s="31">
        <v>239.4</v>
      </c>
      <c r="AK1434" s="39">
        <v>7.9</v>
      </c>
      <c r="AL1434" s="26">
        <v>0.1098579782790309</v>
      </c>
      <c r="AM1434" s="37" t="s">
        <v>230</v>
      </c>
      <c r="AN1434" s="31" t="s">
        <v>231</v>
      </c>
      <c r="AO1434" s="31" t="s">
        <v>232</v>
      </c>
      <c r="AP1434" s="63" t="s">
        <v>16963</v>
      </c>
      <c r="AQ1434" s="27" t="str">
        <f t="shared" si="59"/>
        <v>Record Complete</v>
      </c>
      <c r="AR1434" s="35" t="s">
        <v>234</v>
      </c>
      <c r="AS1434" s="5" t="str">
        <f t="shared" si="60"/>
        <v/>
      </c>
      <c r="AT1434" t="s">
        <v>17200</v>
      </c>
    </row>
    <row r="1435" spans="1:46" ht="15.75" thickBot="1" x14ac:dyDescent="0.3">
      <c r="A1435" s="47" t="s">
        <v>696</v>
      </c>
      <c r="B1435" s="49">
        <v>6515</v>
      </c>
      <c r="C1435" s="49" t="s">
        <v>213</v>
      </c>
      <c r="D1435" s="49" t="s">
        <v>290</v>
      </c>
      <c r="E1435" s="51" t="str">
        <f ca="1">IF(ISERROR(INDIRECT(CONCATENATE("FIPs_codes!",ADDRESS((MATCH($D1435,INDIRECT($C1435),0)+MATCH($C1435,FIPs_codes!$G$1:$G$3296,0)-1),COLUMN(FIPs_codes!A1433))))),"",INDIRECT(CONCATENATE("FIPs_codes!",ADDRESS((MATCH($D1435,INDIRECT($C1435),0)+MATCH($C1435,FIPs_codes!$G$1:$G$3296,0)-1),COLUMN(FIPs_codes!A1433)))))</f>
        <v>40151</v>
      </c>
      <c r="F1435" s="51">
        <f ca="1">IF(ISERROR(INDIRECT(CONCATENATE("FIPs_codes!",ADDRESS((MATCH($D1435,INDIRECT($C1435),0)+MATCH($C1435,FIPs_codes!$G$1:$G$3296,0)-1),COLUMN(FIPs_codes!C1433))))),"",INDIRECT(CONCATENATE("FIPs_codes!",ADDRESS((MATCH($D1435,INDIRECT($C1435),0)+MATCH($C1435,FIPs_codes!$G$1:$G$3296,0)-1),COLUMN(FIPs_codes!C1433)))))</f>
        <v>6</v>
      </c>
      <c r="G1435" s="51" t="s">
        <v>216</v>
      </c>
      <c r="H1435" s="51" t="s">
        <v>217</v>
      </c>
      <c r="I1435" s="53" t="s">
        <v>698</v>
      </c>
      <c r="J1435" s="55" t="s">
        <v>219</v>
      </c>
      <c r="K1435" s="49" t="s">
        <v>78</v>
      </c>
      <c r="L1435" s="49" t="s">
        <v>220</v>
      </c>
      <c r="M1435" s="49" t="s">
        <v>57</v>
      </c>
      <c r="N1435" s="57" t="s">
        <v>242</v>
      </c>
      <c r="O1435" s="57">
        <v>2008</v>
      </c>
      <c r="P1435" s="57" t="s">
        <v>699</v>
      </c>
      <c r="Q1435" s="128">
        <v>1340</v>
      </c>
      <c r="R1435" s="49" t="s">
        <v>245</v>
      </c>
      <c r="S1435" s="59" t="s">
        <v>60</v>
      </c>
      <c r="T1435" s="47" t="s">
        <v>223</v>
      </c>
      <c r="U1435" s="49" t="s">
        <v>134</v>
      </c>
      <c r="V1435" s="57" t="s">
        <v>224</v>
      </c>
      <c r="W1435" s="61" t="s">
        <v>225</v>
      </c>
      <c r="X1435" s="61" t="s">
        <v>226</v>
      </c>
      <c r="Y1435" s="61">
        <v>41032</v>
      </c>
      <c r="Z1435" s="49">
        <v>93</v>
      </c>
      <c r="AA1435" s="128">
        <v>875</v>
      </c>
      <c r="AB1435" s="49" t="s">
        <v>66</v>
      </c>
      <c r="AC1435" s="128">
        <v>7685</v>
      </c>
      <c r="AD1435" s="49" t="s">
        <v>227</v>
      </c>
      <c r="AE1435" s="57" t="s">
        <v>235</v>
      </c>
      <c r="AF1435" s="57" t="s">
        <v>236</v>
      </c>
      <c r="AG1435" s="49" t="s">
        <v>229</v>
      </c>
      <c r="AH1435" s="49">
        <v>37.200000000000003</v>
      </c>
      <c r="AI1435" s="49">
        <v>213.1</v>
      </c>
      <c r="AJ1435" s="49">
        <v>250.4</v>
      </c>
      <c r="AK1435" s="57">
        <v>7.8</v>
      </c>
      <c r="AL1435" s="26">
        <v>0.14862165401518179</v>
      </c>
      <c r="AM1435" s="55" t="s">
        <v>230</v>
      </c>
      <c r="AN1435" s="49" t="s">
        <v>231</v>
      </c>
      <c r="AO1435" s="49" t="s">
        <v>232</v>
      </c>
      <c r="AP1435" s="63" t="s">
        <v>16963</v>
      </c>
      <c r="AQ1435" s="27" t="str">
        <f t="shared" si="59"/>
        <v>Record Complete</v>
      </c>
      <c r="AR1435" s="53" t="s">
        <v>234</v>
      </c>
      <c r="AS1435" s="5" t="str">
        <f t="shared" si="60"/>
        <v/>
      </c>
      <c r="AT1435" t="s">
        <v>17200</v>
      </c>
    </row>
    <row r="1436" spans="1:46" ht="15.75" thickBot="1" x14ac:dyDescent="0.3">
      <c r="A1436" s="48" t="s">
        <v>696</v>
      </c>
      <c r="B1436" s="50">
        <v>6515</v>
      </c>
      <c r="C1436" s="50" t="s">
        <v>213</v>
      </c>
      <c r="D1436" s="50" t="s">
        <v>290</v>
      </c>
      <c r="E1436" s="51" t="str">
        <f ca="1">IF(ISERROR(INDIRECT(CONCATENATE("FIPs_codes!",ADDRESS((MATCH($D1436,INDIRECT($C1436),0)+MATCH($C1436,FIPs_codes!$G$1:$G$3296,0)-1),COLUMN(FIPs_codes!A1434))))),"",INDIRECT(CONCATENATE("FIPs_codes!",ADDRESS((MATCH($D1436,INDIRECT($C1436),0)+MATCH($C1436,FIPs_codes!$G$1:$G$3296,0)-1),COLUMN(FIPs_codes!A1434)))))</f>
        <v>40151</v>
      </c>
      <c r="F1436" s="51">
        <f ca="1">IF(ISERROR(INDIRECT(CONCATENATE("FIPs_codes!",ADDRESS((MATCH($D1436,INDIRECT($C1436),0)+MATCH($C1436,FIPs_codes!$G$1:$G$3296,0)-1),COLUMN(FIPs_codes!C1434))))),"",INDIRECT(CONCATENATE("FIPs_codes!",ADDRESS((MATCH($D1436,INDIRECT($C1436),0)+MATCH($C1436,FIPs_codes!$G$1:$G$3296,0)-1),COLUMN(FIPs_codes!C1434)))))</f>
        <v>6</v>
      </c>
      <c r="G1436" s="50" t="s">
        <v>216</v>
      </c>
      <c r="H1436" s="50" t="s">
        <v>217</v>
      </c>
      <c r="I1436" s="54" t="s">
        <v>698</v>
      </c>
      <c r="J1436" s="56" t="s">
        <v>219</v>
      </c>
      <c r="K1436" s="50" t="s">
        <v>78</v>
      </c>
      <c r="L1436" s="50" t="s">
        <v>269</v>
      </c>
      <c r="M1436" s="50" t="s">
        <v>57</v>
      </c>
      <c r="N1436" s="58" t="s">
        <v>425</v>
      </c>
      <c r="O1436" s="58">
        <v>2008</v>
      </c>
      <c r="P1436" s="58" t="s">
        <v>701</v>
      </c>
      <c r="Q1436" s="126">
        <v>1380</v>
      </c>
      <c r="R1436" s="50" t="s">
        <v>244</v>
      </c>
      <c r="S1436" s="60" t="s">
        <v>60</v>
      </c>
      <c r="T1436" s="48" t="s">
        <v>17168</v>
      </c>
      <c r="U1436" s="50" t="s">
        <v>62</v>
      </c>
      <c r="V1436" s="58" t="s">
        <v>17169</v>
      </c>
      <c r="W1436" s="62" t="s">
        <v>225</v>
      </c>
      <c r="X1436" s="62" t="s">
        <v>226</v>
      </c>
      <c r="Y1436" s="62">
        <v>41408</v>
      </c>
      <c r="Z1436" s="50">
        <v>98</v>
      </c>
      <c r="AA1436" s="126">
        <v>1058</v>
      </c>
      <c r="AB1436" s="50" t="s">
        <v>66</v>
      </c>
      <c r="AC1436" s="126">
        <v>108619</v>
      </c>
      <c r="AD1436" s="50" t="s">
        <v>499</v>
      </c>
      <c r="AE1436" s="58" t="s">
        <v>255</v>
      </c>
      <c r="AF1436" s="58" t="s">
        <v>236</v>
      </c>
      <c r="AG1436" s="50" t="s">
        <v>229</v>
      </c>
      <c r="AH1436" s="50">
        <v>1.82</v>
      </c>
      <c r="AI1436" s="50">
        <v>1.56</v>
      </c>
      <c r="AJ1436" s="50">
        <v>0.26</v>
      </c>
      <c r="AK1436" s="58">
        <v>0</v>
      </c>
      <c r="AL1436" s="26">
        <f t="shared" ref="AL1436:AL1444" si="61">IF(ISERROR(IF(ISBLANK(AH1436),(AJ1436-AI1436)/AJ1436,IF(ISBLANK(AI1436),(AH1436/AJ1436),AH1436/(AH1436+AI1436)))),"0",IF(ISBLANK(AH1436),(AJ1436-AI1436)/AJ1436,IF(ISBLANK(AI1436),(AH1436/AJ1436),AH1436/(AH1436+AI1436))))</f>
        <v>0.53846153846153855</v>
      </c>
      <c r="AM1436" s="56" t="s">
        <v>230</v>
      </c>
      <c r="AN1436" s="50" t="s">
        <v>231</v>
      </c>
      <c r="AO1436" s="50" t="s">
        <v>232</v>
      </c>
      <c r="AP1436" s="46" t="s">
        <v>16963</v>
      </c>
      <c r="AQ1436" s="27" t="str">
        <f t="shared" si="59"/>
        <v>Record Complete</v>
      </c>
      <c r="AR1436" s="54"/>
      <c r="AS1436" s="5" t="str">
        <f t="shared" si="60"/>
        <v/>
      </c>
      <c r="AT1436" t="s">
        <v>17200</v>
      </c>
    </row>
    <row r="1437" spans="1:46" ht="15.75" thickBot="1" x14ac:dyDescent="0.3">
      <c r="A1437" s="47" t="s">
        <v>696</v>
      </c>
      <c r="B1437" s="49">
        <v>6515</v>
      </c>
      <c r="C1437" s="49" t="s">
        <v>213</v>
      </c>
      <c r="D1437" s="49" t="s">
        <v>290</v>
      </c>
      <c r="E1437" s="51" t="str">
        <f ca="1">IF(ISERROR(INDIRECT(CONCATENATE("FIPs_codes!",ADDRESS((MATCH($D1437,INDIRECT($C1437),0)+MATCH($C1437,FIPs_codes!$G$1:$G$3296,0)-1),COLUMN(FIPs_codes!A1435))))),"",INDIRECT(CONCATENATE("FIPs_codes!",ADDRESS((MATCH($D1437,INDIRECT($C1437),0)+MATCH($C1437,FIPs_codes!$G$1:$G$3296,0)-1),COLUMN(FIPs_codes!A1435)))))</f>
        <v>40151</v>
      </c>
      <c r="F1437" s="51">
        <f ca="1">IF(ISERROR(INDIRECT(CONCATENATE("FIPs_codes!",ADDRESS((MATCH($D1437,INDIRECT($C1437),0)+MATCH($C1437,FIPs_codes!$G$1:$G$3296,0)-1),COLUMN(FIPs_codes!C1435))))),"",INDIRECT(CONCATENATE("FIPs_codes!",ADDRESS((MATCH($D1437,INDIRECT($C1437),0)+MATCH($C1437,FIPs_codes!$G$1:$G$3296,0)-1),COLUMN(FIPs_codes!C1435)))))</f>
        <v>6</v>
      </c>
      <c r="G1437" s="49" t="s">
        <v>216</v>
      </c>
      <c r="H1437" s="49" t="s">
        <v>217</v>
      </c>
      <c r="I1437" s="53" t="s">
        <v>698</v>
      </c>
      <c r="J1437" s="55" t="s">
        <v>219</v>
      </c>
      <c r="K1437" s="49" t="s">
        <v>78</v>
      </c>
      <c r="L1437" s="49" t="s">
        <v>269</v>
      </c>
      <c r="M1437" s="49" t="s">
        <v>57</v>
      </c>
      <c r="N1437" s="57" t="s">
        <v>425</v>
      </c>
      <c r="O1437" s="57">
        <v>2008</v>
      </c>
      <c r="P1437" s="57" t="s">
        <v>701</v>
      </c>
      <c r="Q1437" s="128">
        <v>1380</v>
      </c>
      <c r="R1437" s="49" t="s">
        <v>244</v>
      </c>
      <c r="S1437" s="59" t="s">
        <v>60</v>
      </c>
      <c r="T1437" s="47" t="s">
        <v>17168</v>
      </c>
      <c r="U1437" s="49" t="s">
        <v>62</v>
      </c>
      <c r="V1437" s="57" t="s">
        <v>17169</v>
      </c>
      <c r="W1437" s="61" t="s">
        <v>225</v>
      </c>
      <c r="X1437" s="61" t="s">
        <v>226</v>
      </c>
      <c r="Y1437" s="61">
        <v>41408</v>
      </c>
      <c r="Z1437" s="49">
        <v>97</v>
      </c>
      <c r="AA1437" s="128">
        <v>1054</v>
      </c>
      <c r="AB1437" s="49" t="s">
        <v>66</v>
      </c>
      <c r="AC1437" s="128">
        <v>108012</v>
      </c>
      <c r="AD1437" s="49" t="s">
        <v>499</v>
      </c>
      <c r="AE1437" s="57" t="s">
        <v>255</v>
      </c>
      <c r="AF1437" s="57" t="s">
        <v>236</v>
      </c>
      <c r="AG1437" s="49" t="s">
        <v>229</v>
      </c>
      <c r="AH1437" s="49">
        <v>1.85</v>
      </c>
      <c r="AI1437" s="49">
        <v>1.53</v>
      </c>
      <c r="AJ1437" s="49">
        <v>0.32</v>
      </c>
      <c r="AK1437" s="57">
        <v>0</v>
      </c>
      <c r="AL1437" s="26">
        <f t="shared" si="61"/>
        <v>0.5473372781065089</v>
      </c>
      <c r="AM1437" s="55" t="s">
        <v>230</v>
      </c>
      <c r="AN1437" s="49" t="s">
        <v>231</v>
      </c>
      <c r="AO1437" s="49" t="s">
        <v>232</v>
      </c>
      <c r="AP1437" s="63" t="s">
        <v>233</v>
      </c>
      <c r="AQ1437" s="27" t="str">
        <f t="shared" si="59"/>
        <v>Record Complete</v>
      </c>
      <c r="AR1437" s="53"/>
      <c r="AS1437" s="5" t="str">
        <f t="shared" si="60"/>
        <v/>
      </c>
      <c r="AT1437" t="s">
        <v>17200</v>
      </c>
    </row>
    <row r="1438" spans="1:46" ht="15.75" thickBot="1" x14ac:dyDescent="0.3">
      <c r="A1438" s="48" t="s">
        <v>696</v>
      </c>
      <c r="B1438" s="50">
        <v>6515</v>
      </c>
      <c r="C1438" s="50" t="s">
        <v>213</v>
      </c>
      <c r="D1438" s="50" t="s">
        <v>290</v>
      </c>
      <c r="E1438" s="51" t="str">
        <f ca="1">IF(ISERROR(INDIRECT(CONCATENATE("FIPs_codes!",ADDRESS((MATCH($D1438,INDIRECT($C1438),0)+MATCH($C1438,FIPs_codes!$G$1:$G$3296,0)-1),COLUMN(FIPs_codes!A1436))))),"",INDIRECT(CONCATENATE("FIPs_codes!",ADDRESS((MATCH($D1438,INDIRECT($C1438),0)+MATCH($C1438,FIPs_codes!$G$1:$G$3296,0)-1),COLUMN(FIPs_codes!A1436)))))</f>
        <v>40151</v>
      </c>
      <c r="F1438" s="51">
        <f ca="1">IF(ISERROR(INDIRECT(CONCATENATE("FIPs_codes!",ADDRESS((MATCH($D1438,INDIRECT($C1438),0)+MATCH($C1438,FIPs_codes!$G$1:$G$3296,0)-1),COLUMN(FIPs_codes!C1436))))),"",INDIRECT(CONCATENATE("FIPs_codes!",ADDRESS((MATCH($D1438,INDIRECT($C1438),0)+MATCH($C1438,FIPs_codes!$G$1:$G$3296,0)-1),COLUMN(FIPs_codes!C1436)))))</f>
        <v>6</v>
      </c>
      <c r="G1438" s="50" t="s">
        <v>216</v>
      </c>
      <c r="H1438" s="50" t="s">
        <v>217</v>
      </c>
      <c r="I1438" s="54" t="s">
        <v>698</v>
      </c>
      <c r="J1438" s="56" t="s">
        <v>219</v>
      </c>
      <c r="K1438" s="50" t="s">
        <v>78</v>
      </c>
      <c r="L1438" s="50" t="s">
        <v>269</v>
      </c>
      <c r="M1438" s="50" t="s">
        <v>57</v>
      </c>
      <c r="N1438" s="58" t="s">
        <v>425</v>
      </c>
      <c r="O1438" s="58">
        <v>2008</v>
      </c>
      <c r="P1438" s="58" t="s">
        <v>701</v>
      </c>
      <c r="Q1438" s="126">
        <v>1380</v>
      </c>
      <c r="R1438" s="50" t="s">
        <v>244</v>
      </c>
      <c r="S1438" s="60" t="s">
        <v>60</v>
      </c>
      <c r="T1438" s="48" t="s">
        <v>17168</v>
      </c>
      <c r="U1438" s="50" t="s">
        <v>62</v>
      </c>
      <c r="V1438" s="58" t="s">
        <v>17169</v>
      </c>
      <c r="W1438" s="62" t="s">
        <v>225</v>
      </c>
      <c r="X1438" s="62" t="s">
        <v>226</v>
      </c>
      <c r="Y1438" s="62">
        <v>41408</v>
      </c>
      <c r="Z1438" s="50">
        <v>98</v>
      </c>
      <c r="AA1438" s="126">
        <v>1052</v>
      </c>
      <c r="AB1438" s="50" t="s">
        <v>66</v>
      </c>
      <c r="AC1438" s="126">
        <v>107621</v>
      </c>
      <c r="AD1438" s="50" t="s">
        <v>499</v>
      </c>
      <c r="AE1438" s="58" t="s">
        <v>255</v>
      </c>
      <c r="AF1438" s="58" t="s">
        <v>236</v>
      </c>
      <c r="AG1438" s="50" t="s">
        <v>229</v>
      </c>
      <c r="AH1438" s="50">
        <v>2.42</v>
      </c>
      <c r="AI1438" s="50">
        <v>1.71</v>
      </c>
      <c r="AJ1438" s="50">
        <v>0.71</v>
      </c>
      <c r="AK1438" s="58">
        <v>0</v>
      </c>
      <c r="AL1438" s="26">
        <f t="shared" si="61"/>
        <v>0.58595641646489105</v>
      </c>
      <c r="AM1438" s="56" t="s">
        <v>230</v>
      </c>
      <c r="AN1438" s="50" t="s">
        <v>231</v>
      </c>
      <c r="AO1438" s="50" t="s">
        <v>232</v>
      </c>
      <c r="AP1438" s="46" t="s">
        <v>16963</v>
      </c>
      <c r="AQ1438" s="27" t="str">
        <f t="shared" si="59"/>
        <v>Record Complete</v>
      </c>
      <c r="AR1438" s="54"/>
      <c r="AS1438" s="5" t="str">
        <f t="shared" si="60"/>
        <v/>
      </c>
      <c r="AT1438" t="s">
        <v>17200</v>
      </c>
    </row>
    <row r="1439" spans="1:46" ht="15.75" thickBot="1" x14ac:dyDescent="0.3">
      <c r="A1439" s="30" t="s">
        <v>696</v>
      </c>
      <c r="B1439" s="32">
        <v>6515</v>
      </c>
      <c r="C1439" s="32" t="s">
        <v>213</v>
      </c>
      <c r="D1439" s="32" t="s">
        <v>290</v>
      </c>
      <c r="E1439" s="51" t="str">
        <f ca="1">IF(ISERROR(INDIRECT(CONCATENATE("FIPs_codes!",ADDRESS((MATCH($D1439,INDIRECT($C1439),0)+MATCH($C1439,FIPs_codes!$G$1:$G$3296,0)-1),COLUMN(FIPs_codes!A1437))))),"",INDIRECT(CONCATENATE("FIPs_codes!",ADDRESS((MATCH($D1439,INDIRECT($C1439),0)+MATCH($C1439,FIPs_codes!$G$1:$G$3296,0)-1),COLUMN(FIPs_codes!A1437)))))</f>
        <v>40151</v>
      </c>
      <c r="F1439" s="51">
        <f ca="1">IF(ISERROR(INDIRECT(CONCATENATE("FIPs_codes!",ADDRESS((MATCH($D1439,INDIRECT($C1439),0)+MATCH($C1439,FIPs_codes!$G$1:$G$3296,0)-1),COLUMN(FIPs_codes!C1437))))),"",INDIRECT(CONCATENATE("FIPs_codes!",ADDRESS((MATCH($D1439,INDIRECT($C1439),0)+MATCH($C1439,FIPs_codes!$G$1:$G$3296,0)-1),COLUMN(FIPs_codes!C1437)))))</f>
        <v>6</v>
      </c>
      <c r="G1439" s="32" t="s">
        <v>216</v>
      </c>
      <c r="H1439" s="32" t="s">
        <v>217</v>
      </c>
      <c r="I1439" s="36" t="s">
        <v>698</v>
      </c>
      <c r="J1439" s="38" t="s">
        <v>219</v>
      </c>
      <c r="K1439" s="32" t="s">
        <v>78</v>
      </c>
      <c r="L1439" s="32" t="s">
        <v>269</v>
      </c>
      <c r="M1439" s="32" t="s">
        <v>57</v>
      </c>
      <c r="N1439" s="40" t="s">
        <v>425</v>
      </c>
      <c r="O1439" s="40">
        <v>2008</v>
      </c>
      <c r="P1439" s="40" t="s">
        <v>702</v>
      </c>
      <c r="Q1439" s="125">
        <v>1380</v>
      </c>
      <c r="R1439" s="32" t="s">
        <v>244</v>
      </c>
      <c r="S1439" s="42" t="s">
        <v>60</v>
      </c>
      <c r="T1439" s="30" t="s">
        <v>17168</v>
      </c>
      <c r="U1439" s="32" t="s">
        <v>62</v>
      </c>
      <c r="V1439" s="40" t="s">
        <v>17169</v>
      </c>
      <c r="W1439" s="44" t="s">
        <v>225</v>
      </c>
      <c r="X1439" s="44" t="s">
        <v>226</v>
      </c>
      <c r="Y1439" s="44">
        <v>41408</v>
      </c>
      <c r="Z1439" s="32">
        <v>98</v>
      </c>
      <c r="AA1439" s="125">
        <v>1101</v>
      </c>
      <c r="AB1439" s="32" t="s">
        <v>66</v>
      </c>
      <c r="AC1439" s="125">
        <v>128431</v>
      </c>
      <c r="AD1439" s="32" t="s">
        <v>499</v>
      </c>
      <c r="AE1439" s="40" t="s">
        <v>255</v>
      </c>
      <c r="AF1439" s="40" t="s">
        <v>236</v>
      </c>
      <c r="AG1439" s="32" t="s">
        <v>229</v>
      </c>
      <c r="AH1439" s="32">
        <v>1.68</v>
      </c>
      <c r="AI1439" s="32">
        <v>1.58</v>
      </c>
      <c r="AJ1439" s="32">
        <v>3.26</v>
      </c>
      <c r="AK1439" s="40">
        <v>0</v>
      </c>
      <c r="AL1439" s="150">
        <f t="shared" si="61"/>
        <v>0.51533742331288346</v>
      </c>
      <c r="AM1439" s="38" t="s">
        <v>230</v>
      </c>
      <c r="AN1439" s="32" t="s">
        <v>231</v>
      </c>
      <c r="AO1439" s="32" t="s">
        <v>232</v>
      </c>
      <c r="AP1439" s="46" t="s">
        <v>16963</v>
      </c>
      <c r="AQ1439" s="27" t="str">
        <f t="shared" si="59"/>
        <v>Record Complete</v>
      </c>
      <c r="AR1439" s="36"/>
      <c r="AS1439" s="5" t="str">
        <f t="shared" si="60"/>
        <v/>
      </c>
      <c r="AT1439" t="s">
        <v>17200</v>
      </c>
    </row>
    <row r="1440" spans="1:46" ht="15.75" thickBot="1" x14ac:dyDescent="0.3">
      <c r="A1440" s="29" t="s">
        <v>696</v>
      </c>
      <c r="B1440" s="31">
        <v>6515</v>
      </c>
      <c r="C1440" s="31" t="s">
        <v>213</v>
      </c>
      <c r="D1440" s="31" t="s">
        <v>290</v>
      </c>
      <c r="E1440" s="51" t="str">
        <f ca="1">IF(ISERROR(INDIRECT(CONCATENATE("FIPs_codes!",ADDRESS((MATCH($D1440,INDIRECT($C1440),0)+MATCH($C1440,FIPs_codes!$G$1:$G$3296,0)-1),COLUMN(FIPs_codes!A1438))))),"",INDIRECT(CONCATENATE("FIPs_codes!",ADDRESS((MATCH($D1440,INDIRECT($C1440),0)+MATCH($C1440,FIPs_codes!$G$1:$G$3296,0)-1),COLUMN(FIPs_codes!A1438)))))</f>
        <v>40151</v>
      </c>
      <c r="F1440" s="51">
        <f ca="1">IF(ISERROR(INDIRECT(CONCATENATE("FIPs_codes!",ADDRESS((MATCH($D1440,INDIRECT($C1440),0)+MATCH($C1440,FIPs_codes!$G$1:$G$3296,0)-1),COLUMN(FIPs_codes!C1438))))),"",INDIRECT(CONCATENATE("FIPs_codes!",ADDRESS((MATCH($D1440,INDIRECT($C1440),0)+MATCH($C1440,FIPs_codes!$G$1:$G$3296,0)-1),COLUMN(FIPs_codes!C1438)))))</f>
        <v>6</v>
      </c>
      <c r="G1440" s="31" t="s">
        <v>216</v>
      </c>
      <c r="H1440" s="31" t="s">
        <v>217</v>
      </c>
      <c r="I1440" s="35" t="s">
        <v>698</v>
      </c>
      <c r="J1440" s="37" t="s">
        <v>219</v>
      </c>
      <c r="K1440" s="31" t="s">
        <v>78</v>
      </c>
      <c r="L1440" s="31" t="s">
        <v>269</v>
      </c>
      <c r="M1440" s="31" t="s">
        <v>57</v>
      </c>
      <c r="N1440" s="39" t="s">
        <v>425</v>
      </c>
      <c r="O1440" s="39">
        <v>2008</v>
      </c>
      <c r="P1440" s="39" t="s">
        <v>702</v>
      </c>
      <c r="Q1440" s="240">
        <v>1380</v>
      </c>
      <c r="R1440" s="31" t="s">
        <v>244</v>
      </c>
      <c r="S1440" s="41" t="s">
        <v>60</v>
      </c>
      <c r="T1440" s="29" t="s">
        <v>17168</v>
      </c>
      <c r="U1440" s="31" t="s">
        <v>62</v>
      </c>
      <c r="V1440" s="39" t="s">
        <v>17169</v>
      </c>
      <c r="W1440" s="43" t="s">
        <v>225</v>
      </c>
      <c r="X1440" s="43" t="s">
        <v>226</v>
      </c>
      <c r="Y1440" s="43">
        <v>41408</v>
      </c>
      <c r="Z1440" s="31">
        <v>98</v>
      </c>
      <c r="AA1440" s="240">
        <v>1103</v>
      </c>
      <c r="AB1440" s="31" t="s">
        <v>66</v>
      </c>
      <c r="AC1440" s="240">
        <v>128470</v>
      </c>
      <c r="AD1440" s="31" t="s">
        <v>499</v>
      </c>
      <c r="AE1440" s="39" t="s">
        <v>255</v>
      </c>
      <c r="AF1440" s="39" t="s">
        <v>236</v>
      </c>
      <c r="AG1440" s="31" t="s">
        <v>229</v>
      </c>
      <c r="AH1440" s="31">
        <v>1.93</v>
      </c>
      <c r="AI1440" s="31">
        <v>2.68</v>
      </c>
      <c r="AJ1440" s="31">
        <v>4.6399999999999997</v>
      </c>
      <c r="AK1440" s="39">
        <v>0</v>
      </c>
      <c r="AL1440" s="26">
        <f t="shared" si="61"/>
        <v>0.41865509761388281</v>
      </c>
      <c r="AM1440" s="37" t="s">
        <v>230</v>
      </c>
      <c r="AN1440" s="31" t="s">
        <v>231</v>
      </c>
      <c r="AO1440" s="31" t="s">
        <v>232</v>
      </c>
      <c r="AP1440" s="63" t="s">
        <v>233</v>
      </c>
      <c r="AQ1440" s="27" t="str">
        <f t="shared" si="59"/>
        <v>Record Complete</v>
      </c>
      <c r="AR1440" s="35"/>
      <c r="AS1440" s="5" t="str">
        <f t="shared" si="60"/>
        <v/>
      </c>
      <c r="AT1440" t="s">
        <v>17200</v>
      </c>
    </row>
    <row r="1441" spans="1:46" ht="15.75" thickBot="1" x14ac:dyDescent="0.3">
      <c r="A1441" s="47" t="s">
        <v>696</v>
      </c>
      <c r="B1441" s="49">
        <v>6515</v>
      </c>
      <c r="C1441" s="49" t="s">
        <v>213</v>
      </c>
      <c r="D1441" s="49" t="s">
        <v>290</v>
      </c>
      <c r="E1441" s="51" t="str">
        <f ca="1">IF(ISERROR(INDIRECT(CONCATENATE("FIPs_codes!",ADDRESS((MATCH($D1441,INDIRECT($C1441),0)+MATCH($C1441,FIPs_codes!$G$1:$G$3296,0)-1),COLUMN(FIPs_codes!A1439))))),"",INDIRECT(CONCATENATE("FIPs_codes!",ADDRESS((MATCH($D1441,INDIRECT($C1441),0)+MATCH($C1441,FIPs_codes!$G$1:$G$3296,0)-1),COLUMN(FIPs_codes!A1439)))))</f>
        <v>40151</v>
      </c>
      <c r="F1441" s="51">
        <f ca="1">IF(ISERROR(INDIRECT(CONCATENATE("FIPs_codes!",ADDRESS((MATCH($D1441,INDIRECT($C1441),0)+MATCH($C1441,FIPs_codes!$G$1:$G$3296,0)-1),COLUMN(FIPs_codes!C1439))))),"",INDIRECT(CONCATENATE("FIPs_codes!",ADDRESS((MATCH($D1441,INDIRECT($C1441),0)+MATCH($C1441,FIPs_codes!$G$1:$G$3296,0)-1),COLUMN(FIPs_codes!C1439)))))</f>
        <v>6</v>
      </c>
      <c r="G1441" s="51" t="s">
        <v>216</v>
      </c>
      <c r="H1441" s="51" t="s">
        <v>217</v>
      </c>
      <c r="I1441" s="53" t="s">
        <v>698</v>
      </c>
      <c r="J1441" s="55" t="s">
        <v>219</v>
      </c>
      <c r="K1441" s="49" t="s">
        <v>78</v>
      </c>
      <c r="L1441" s="49" t="s">
        <v>269</v>
      </c>
      <c r="M1441" s="49" t="s">
        <v>57</v>
      </c>
      <c r="N1441" s="57" t="s">
        <v>425</v>
      </c>
      <c r="O1441" s="57">
        <v>2008</v>
      </c>
      <c r="P1441" s="57" t="s">
        <v>702</v>
      </c>
      <c r="Q1441" s="128">
        <v>1380</v>
      </c>
      <c r="R1441" s="49" t="s">
        <v>244</v>
      </c>
      <c r="S1441" s="59" t="s">
        <v>60</v>
      </c>
      <c r="T1441" s="47" t="s">
        <v>17168</v>
      </c>
      <c r="U1441" s="49" t="s">
        <v>62</v>
      </c>
      <c r="V1441" s="57" t="s">
        <v>17169</v>
      </c>
      <c r="W1441" s="61" t="s">
        <v>225</v>
      </c>
      <c r="X1441" s="61" t="s">
        <v>226</v>
      </c>
      <c r="Y1441" s="61">
        <v>41408</v>
      </c>
      <c r="Z1441" s="49">
        <v>98</v>
      </c>
      <c r="AA1441" s="128">
        <v>1095</v>
      </c>
      <c r="AB1441" s="49" t="s">
        <v>66</v>
      </c>
      <c r="AC1441" s="128">
        <v>128382</v>
      </c>
      <c r="AD1441" s="49" t="s">
        <v>499</v>
      </c>
      <c r="AE1441" s="57" t="s">
        <v>255</v>
      </c>
      <c r="AF1441" s="57" t="s">
        <v>236</v>
      </c>
      <c r="AG1441" s="49" t="s">
        <v>229</v>
      </c>
      <c r="AH1441" s="49">
        <v>1.24</v>
      </c>
      <c r="AI1441" s="49">
        <v>7.66</v>
      </c>
      <c r="AJ1441" s="49">
        <v>8.9</v>
      </c>
      <c r="AK1441" s="57">
        <v>0</v>
      </c>
      <c r="AL1441" s="26">
        <f t="shared" si="61"/>
        <v>0.1393258426966292</v>
      </c>
      <c r="AM1441" s="55" t="s">
        <v>230</v>
      </c>
      <c r="AN1441" s="49" t="s">
        <v>231</v>
      </c>
      <c r="AO1441" s="49" t="s">
        <v>232</v>
      </c>
      <c r="AP1441" s="63" t="s">
        <v>233</v>
      </c>
      <c r="AQ1441" s="27" t="str">
        <f t="shared" si="59"/>
        <v>Record Complete</v>
      </c>
      <c r="AR1441" s="53" t="s">
        <v>234</v>
      </c>
      <c r="AS1441" s="5" t="str">
        <f t="shared" si="60"/>
        <v/>
      </c>
      <c r="AT1441" t="s">
        <v>17200</v>
      </c>
    </row>
    <row r="1442" spans="1:46" ht="15.75" thickBot="1" x14ac:dyDescent="0.3">
      <c r="A1442" s="48" t="s">
        <v>696</v>
      </c>
      <c r="B1442" s="50">
        <v>6515</v>
      </c>
      <c r="C1442" s="50" t="s">
        <v>213</v>
      </c>
      <c r="D1442" s="50" t="s">
        <v>290</v>
      </c>
      <c r="E1442" s="51" t="str">
        <f ca="1">IF(ISERROR(INDIRECT(CONCATENATE("FIPs_codes!",ADDRESS((MATCH($D1442,INDIRECT($C1442),0)+MATCH($C1442,FIPs_codes!$G$1:$G$3296,0)-1),COLUMN(FIPs_codes!A1440))))),"",INDIRECT(CONCATENATE("FIPs_codes!",ADDRESS((MATCH($D1442,INDIRECT($C1442),0)+MATCH($C1442,FIPs_codes!$G$1:$G$3296,0)-1),COLUMN(FIPs_codes!A1440)))))</f>
        <v>40151</v>
      </c>
      <c r="F1442" s="51">
        <f ca="1">IF(ISERROR(INDIRECT(CONCATENATE("FIPs_codes!",ADDRESS((MATCH($D1442,INDIRECT($C1442),0)+MATCH($C1442,FIPs_codes!$G$1:$G$3296,0)-1),COLUMN(FIPs_codes!C1440))))),"",INDIRECT(CONCATENATE("FIPs_codes!",ADDRESS((MATCH($D1442,INDIRECT($C1442),0)+MATCH($C1442,FIPs_codes!$G$1:$G$3296,0)-1),COLUMN(FIPs_codes!C1440)))))</f>
        <v>6</v>
      </c>
      <c r="G1442" s="50" t="s">
        <v>216</v>
      </c>
      <c r="H1442" s="50" t="s">
        <v>217</v>
      </c>
      <c r="I1442" s="54" t="s">
        <v>698</v>
      </c>
      <c r="J1442" s="56" t="s">
        <v>219</v>
      </c>
      <c r="K1442" s="50" t="s">
        <v>78</v>
      </c>
      <c r="L1442" s="50" t="s">
        <v>220</v>
      </c>
      <c r="M1442" s="50" t="s">
        <v>57</v>
      </c>
      <c r="N1442" s="58" t="s">
        <v>17180</v>
      </c>
      <c r="O1442" s="58">
        <v>2012</v>
      </c>
      <c r="P1442" s="58" t="s">
        <v>17198</v>
      </c>
      <c r="Q1442" s="126">
        <v>1736</v>
      </c>
      <c r="R1442" s="50" t="s">
        <v>245</v>
      </c>
      <c r="S1442" s="60" t="s">
        <v>60</v>
      </c>
      <c r="T1442" s="48" t="s">
        <v>17168</v>
      </c>
      <c r="U1442" s="50" t="s">
        <v>62</v>
      </c>
      <c r="V1442" s="58" t="s">
        <v>17169</v>
      </c>
      <c r="W1442" s="62" t="s">
        <v>225</v>
      </c>
      <c r="X1442" s="62" t="s">
        <v>226</v>
      </c>
      <c r="Y1442" s="62">
        <v>41408</v>
      </c>
      <c r="Z1442" s="50">
        <v>100</v>
      </c>
      <c r="AA1442" s="126">
        <v>847</v>
      </c>
      <c r="AB1442" s="50" t="s">
        <v>66</v>
      </c>
      <c r="AC1442" s="126">
        <v>262596</v>
      </c>
      <c r="AD1442" s="50" t="s">
        <v>499</v>
      </c>
      <c r="AE1442" s="58" t="s">
        <v>255</v>
      </c>
      <c r="AF1442" s="58" t="s">
        <v>236</v>
      </c>
      <c r="AG1442" s="50" t="s">
        <v>229</v>
      </c>
      <c r="AH1442" s="50">
        <v>18.510000000000002</v>
      </c>
      <c r="AI1442" s="50">
        <v>20.63</v>
      </c>
      <c r="AJ1442" s="50">
        <v>39.14</v>
      </c>
      <c r="AK1442" s="58">
        <v>12.03</v>
      </c>
      <c r="AL1442" s="26">
        <f t="shared" si="61"/>
        <v>0.47291773122125708</v>
      </c>
      <c r="AM1442" s="56" t="s">
        <v>230</v>
      </c>
      <c r="AN1442" s="50" t="s">
        <v>231</v>
      </c>
      <c r="AO1442" s="50" t="s">
        <v>232</v>
      </c>
      <c r="AP1442" s="46" t="s">
        <v>16963</v>
      </c>
      <c r="AQ1442" s="27" t="str">
        <f t="shared" si="59"/>
        <v>Record Complete</v>
      </c>
      <c r="AR1442" s="54"/>
      <c r="AS1442" s="5" t="str">
        <f t="shared" si="60"/>
        <v/>
      </c>
      <c r="AT1442" t="s">
        <v>17200</v>
      </c>
    </row>
    <row r="1443" spans="1:46" ht="15.75" thickBot="1" x14ac:dyDescent="0.3">
      <c r="A1443" s="47" t="s">
        <v>696</v>
      </c>
      <c r="B1443" s="49">
        <v>6515</v>
      </c>
      <c r="C1443" s="49" t="s">
        <v>213</v>
      </c>
      <c r="D1443" s="49" t="s">
        <v>290</v>
      </c>
      <c r="E1443" s="51" t="str">
        <f ca="1">IF(ISERROR(INDIRECT(CONCATENATE("FIPs_codes!",ADDRESS((MATCH($D1443,INDIRECT($C1443),0)+MATCH($C1443,FIPs_codes!$G$1:$G$3296,0)-1),COLUMN(FIPs_codes!A1441))))),"",INDIRECT(CONCATENATE("FIPs_codes!",ADDRESS((MATCH($D1443,INDIRECT($C1443),0)+MATCH($C1443,FIPs_codes!$G$1:$G$3296,0)-1),COLUMN(FIPs_codes!A1441)))))</f>
        <v>40151</v>
      </c>
      <c r="F1443" s="51">
        <f ca="1">IF(ISERROR(INDIRECT(CONCATENATE("FIPs_codes!",ADDRESS((MATCH($D1443,INDIRECT($C1443),0)+MATCH($C1443,FIPs_codes!$G$1:$G$3296,0)-1),COLUMN(FIPs_codes!C1441))))),"",INDIRECT(CONCATENATE("FIPs_codes!",ADDRESS((MATCH($D1443,INDIRECT($C1443),0)+MATCH($C1443,FIPs_codes!$G$1:$G$3296,0)-1),COLUMN(FIPs_codes!C1441)))))</f>
        <v>6</v>
      </c>
      <c r="G1443" s="49" t="s">
        <v>216</v>
      </c>
      <c r="H1443" s="49" t="s">
        <v>217</v>
      </c>
      <c r="I1443" s="53" t="s">
        <v>698</v>
      </c>
      <c r="J1443" s="55" t="s">
        <v>219</v>
      </c>
      <c r="K1443" s="49" t="s">
        <v>78</v>
      </c>
      <c r="L1443" s="49" t="s">
        <v>220</v>
      </c>
      <c r="M1443" s="49" t="s">
        <v>57</v>
      </c>
      <c r="N1443" s="57" t="s">
        <v>17180</v>
      </c>
      <c r="O1443" s="57">
        <v>2012</v>
      </c>
      <c r="P1443" s="57" t="s">
        <v>17198</v>
      </c>
      <c r="Q1443" s="128">
        <v>1736</v>
      </c>
      <c r="R1443" s="49" t="s">
        <v>245</v>
      </c>
      <c r="S1443" s="59" t="s">
        <v>60</v>
      </c>
      <c r="T1443" s="47" t="s">
        <v>17168</v>
      </c>
      <c r="U1443" s="49" t="s">
        <v>62</v>
      </c>
      <c r="V1443" s="57" t="s">
        <v>17169</v>
      </c>
      <c r="W1443" s="61" t="s">
        <v>225</v>
      </c>
      <c r="X1443" s="61" t="s">
        <v>226</v>
      </c>
      <c r="Y1443" s="61">
        <v>41408</v>
      </c>
      <c r="Z1443" s="49">
        <v>100</v>
      </c>
      <c r="AA1443" s="128">
        <v>847</v>
      </c>
      <c r="AB1443" s="49" t="s">
        <v>66</v>
      </c>
      <c r="AC1443" s="128">
        <v>262819</v>
      </c>
      <c r="AD1443" s="49" t="s">
        <v>499</v>
      </c>
      <c r="AE1443" s="57" t="s">
        <v>255</v>
      </c>
      <c r="AF1443" s="57" t="s">
        <v>236</v>
      </c>
      <c r="AG1443" s="49" t="s">
        <v>229</v>
      </c>
      <c r="AH1443" s="49">
        <v>18.91</v>
      </c>
      <c r="AI1443" s="49">
        <v>20.88</v>
      </c>
      <c r="AJ1443" s="49">
        <v>39.79</v>
      </c>
      <c r="AK1443" s="57">
        <v>12.05</v>
      </c>
      <c r="AL1443" s="150">
        <f t="shared" si="61"/>
        <v>0.47524503644131694</v>
      </c>
      <c r="AM1443" s="55" t="s">
        <v>230</v>
      </c>
      <c r="AN1443" s="49" t="s">
        <v>231</v>
      </c>
      <c r="AO1443" s="49" t="s">
        <v>232</v>
      </c>
      <c r="AP1443" s="63" t="s">
        <v>233</v>
      </c>
      <c r="AQ1443" s="27" t="str">
        <f t="shared" si="59"/>
        <v>Record Complete</v>
      </c>
      <c r="AR1443" s="53"/>
      <c r="AS1443" s="5" t="str">
        <f t="shared" si="60"/>
        <v/>
      </c>
      <c r="AT1443" t="s">
        <v>17200</v>
      </c>
    </row>
    <row r="1444" spans="1:46" ht="15.75" thickBot="1" x14ac:dyDescent="0.3">
      <c r="A1444" s="29" t="s">
        <v>696</v>
      </c>
      <c r="B1444" s="31">
        <v>6515</v>
      </c>
      <c r="C1444" s="31" t="s">
        <v>213</v>
      </c>
      <c r="D1444" s="31" t="s">
        <v>290</v>
      </c>
      <c r="E1444" s="51" t="str">
        <f ca="1">IF(ISERROR(INDIRECT(CONCATENATE("FIPs_codes!",ADDRESS((MATCH($D1444,INDIRECT($C1444),0)+MATCH($C1444,FIPs_codes!$G$1:$G$3296,0)-1),COLUMN(FIPs_codes!A1442))))),"",INDIRECT(CONCATENATE("FIPs_codes!",ADDRESS((MATCH($D1444,INDIRECT($C1444),0)+MATCH($C1444,FIPs_codes!$G$1:$G$3296,0)-1),COLUMN(FIPs_codes!A1442)))))</f>
        <v>40151</v>
      </c>
      <c r="F1444" s="51">
        <f ca="1">IF(ISERROR(INDIRECT(CONCATENATE("FIPs_codes!",ADDRESS((MATCH($D1444,INDIRECT($C1444),0)+MATCH($C1444,FIPs_codes!$G$1:$G$3296,0)-1),COLUMN(FIPs_codes!C1442))))),"",INDIRECT(CONCATENATE("FIPs_codes!",ADDRESS((MATCH($D1444,INDIRECT($C1444),0)+MATCH($C1444,FIPs_codes!$G$1:$G$3296,0)-1),COLUMN(FIPs_codes!C1442)))))</f>
        <v>6</v>
      </c>
      <c r="G1444" s="31" t="s">
        <v>216</v>
      </c>
      <c r="H1444" s="31" t="s">
        <v>217</v>
      </c>
      <c r="I1444" s="35" t="s">
        <v>698</v>
      </c>
      <c r="J1444" s="37" t="s">
        <v>219</v>
      </c>
      <c r="K1444" s="31" t="s">
        <v>78</v>
      </c>
      <c r="L1444" s="31" t="s">
        <v>220</v>
      </c>
      <c r="M1444" s="31" t="s">
        <v>57</v>
      </c>
      <c r="N1444" s="39" t="s">
        <v>17180</v>
      </c>
      <c r="O1444" s="39">
        <v>2012</v>
      </c>
      <c r="P1444" s="39" t="s">
        <v>17198</v>
      </c>
      <c r="Q1444" s="240">
        <v>1736</v>
      </c>
      <c r="R1444" s="31" t="s">
        <v>245</v>
      </c>
      <c r="S1444" s="41" t="s">
        <v>60</v>
      </c>
      <c r="T1444" s="29" t="s">
        <v>17168</v>
      </c>
      <c r="U1444" s="31" t="s">
        <v>62</v>
      </c>
      <c r="V1444" s="39" t="s">
        <v>17169</v>
      </c>
      <c r="W1444" s="43" t="s">
        <v>225</v>
      </c>
      <c r="X1444" s="43" t="s">
        <v>226</v>
      </c>
      <c r="Y1444" s="43">
        <v>41408</v>
      </c>
      <c r="Z1444" s="31">
        <v>100</v>
      </c>
      <c r="AA1444" s="240">
        <v>847</v>
      </c>
      <c r="AB1444" s="31" t="s">
        <v>66</v>
      </c>
      <c r="AC1444" s="240">
        <v>251348</v>
      </c>
      <c r="AD1444" s="31" t="s">
        <v>499</v>
      </c>
      <c r="AE1444" s="39" t="s">
        <v>255</v>
      </c>
      <c r="AF1444" s="39" t="s">
        <v>236</v>
      </c>
      <c r="AG1444" s="31" t="s">
        <v>229</v>
      </c>
      <c r="AH1444" s="31">
        <v>18.670000000000002</v>
      </c>
      <c r="AI1444" s="31">
        <v>21.23</v>
      </c>
      <c r="AJ1444" s="31">
        <v>39.9</v>
      </c>
      <c r="AK1444" s="39">
        <v>11.99</v>
      </c>
      <c r="AL1444" s="26">
        <f t="shared" si="61"/>
        <v>0.46791979949874685</v>
      </c>
      <c r="AM1444" s="37" t="s">
        <v>230</v>
      </c>
      <c r="AN1444" s="31" t="s">
        <v>231</v>
      </c>
      <c r="AO1444" s="31" t="s">
        <v>232</v>
      </c>
      <c r="AP1444" s="63" t="s">
        <v>233</v>
      </c>
      <c r="AQ1444" s="27" t="str">
        <f t="shared" si="59"/>
        <v>Record Complete</v>
      </c>
      <c r="AR1444" s="35"/>
      <c r="AS1444" s="5" t="str">
        <f t="shared" si="60"/>
        <v/>
      </c>
      <c r="AT1444" t="s">
        <v>17200</v>
      </c>
    </row>
    <row r="1445" spans="1:46" ht="15.75" thickBot="1" x14ac:dyDescent="0.3">
      <c r="A1445" s="47" t="s">
        <v>696</v>
      </c>
      <c r="B1445" s="49">
        <v>6648</v>
      </c>
      <c r="C1445" s="49" t="s">
        <v>213</v>
      </c>
      <c r="D1445" s="49" t="s">
        <v>290</v>
      </c>
      <c r="E1445" s="51" t="str">
        <f ca="1">IF(ISERROR(INDIRECT(CONCATENATE("FIPs_codes!",ADDRESS((MATCH($D1445,INDIRECT($C1445),0)+MATCH($C1445,FIPs_codes!$G$1:$G$3296,0)-1),COLUMN(FIPs_codes!A1443))))),"",INDIRECT(CONCATENATE("FIPs_codes!",ADDRESS((MATCH($D1445,INDIRECT($C1445),0)+MATCH($C1445,FIPs_codes!$G$1:$G$3296,0)-1),COLUMN(FIPs_codes!A1443)))))</f>
        <v>40151</v>
      </c>
      <c r="F1445" s="51">
        <f ca="1">IF(ISERROR(INDIRECT(CONCATENATE("FIPs_codes!",ADDRESS((MATCH($D1445,INDIRECT($C1445),0)+MATCH($C1445,FIPs_codes!$G$1:$G$3296,0)-1),COLUMN(FIPs_codes!C1443))))),"",INDIRECT(CONCATENATE("FIPs_codes!",ADDRESS((MATCH($D1445,INDIRECT($C1445),0)+MATCH($C1445,FIPs_codes!$G$1:$G$3296,0)-1),COLUMN(FIPs_codes!C1443)))))</f>
        <v>6</v>
      </c>
      <c r="G1445" s="49" t="s">
        <v>249</v>
      </c>
      <c r="H1445" s="49" t="s">
        <v>217</v>
      </c>
      <c r="I1445" s="53" t="s">
        <v>697</v>
      </c>
      <c r="J1445" s="55" t="s">
        <v>219</v>
      </c>
      <c r="K1445" s="49" t="s">
        <v>78</v>
      </c>
      <c r="L1445" s="49" t="s">
        <v>220</v>
      </c>
      <c r="M1445" s="49" t="s">
        <v>57</v>
      </c>
      <c r="N1445" s="57" t="s">
        <v>293</v>
      </c>
      <c r="O1445" s="57">
        <v>2009</v>
      </c>
      <c r="P1445" s="57" t="s">
        <v>252</v>
      </c>
      <c r="Q1445" s="49">
        <v>1775</v>
      </c>
      <c r="R1445" s="49" t="s">
        <v>245</v>
      </c>
      <c r="S1445" s="59" t="s">
        <v>60</v>
      </c>
      <c r="T1445" s="47" t="s">
        <v>253</v>
      </c>
      <c r="U1445" s="49" t="s">
        <v>134</v>
      </c>
      <c r="V1445" s="57" t="s">
        <v>254</v>
      </c>
      <c r="W1445" s="61" t="s">
        <v>225</v>
      </c>
      <c r="X1445" s="61" t="s">
        <v>65</v>
      </c>
      <c r="Y1445" s="61">
        <v>40191</v>
      </c>
      <c r="Z1445" s="49">
        <v>100</v>
      </c>
      <c r="AA1445" s="49">
        <v>870</v>
      </c>
      <c r="AB1445" s="49" t="s">
        <v>66</v>
      </c>
      <c r="AC1445" s="49">
        <v>11662</v>
      </c>
      <c r="AD1445" s="49" t="s">
        <v>262</v>
      </c>
      <c r="AE1445" s="57" t="s">
        <v>255</v>
      </c>
      <c r="AF1445" s="57" t="s">
        <v>256</v>
      </c>
      <c r="AG1445" s="49" t="s">
        <v>229</v>
      </c>
      <c r="AH1445" s="49">
        <v>11.75</v>
      </c>
      <c r="AI1445" s="49">
        <v>63.67</v>
      </c>
      <c r="AJ1445" s="49">
        <v>75.12</v>
      </c>
      <c r="AK1445" s="57">
        <v>11.93</v>
      </c>
      <c r="AL1445" s="26">
        <v>0.15579421904004243</v>
      </c>
      <c r="AM1445" s="55" t="s">
        <v>230</v>
      </c>
      <c r="AN1445" s="49" t="s">
        <v>257</v>
      </c>
      <c r="AO1445" s="49" t="s">
        <v>258</v>
      </c>
      <c r="AP1445" s="63" t="s">
        <v>259</v>
      </c>
      <c r="AQ1445" s="27" t="str">
        <f t="shared" si="59"/>
        <v>Record Complete</v>
      </c>
      <c r="AR1445" s="53" t="s">
        <v>234</v>
      </c>
      <c r="AS1445" s="5" t="str">
        <f t="shared" si="60"/>
        <v/>
      </c>
      <c r="AT1445" t="s">
        <v>17200</v>
      </c>
    </row>
    <row r="1446" spans="1:46" ht="15.75" thickBot="1" x14ac:dyDescent="0.3">
      <c r="A1446" s="48" t="s">
        <v>696</v>
      </c>
      <c r="B1446" s="50">
        <v>6648</v>
      </c>
      <c r="C1446" s="50" t="s">
        <v>213</v>
      </c>
      <c r="D1446" s="50" t="s">
        <v>290</v>
      </c>
      <c r="E1446" s="51" t="str">
        <f ca="1">IF(ISERROR(INDIRECT(CONCATENATE("FIPs_codes!",ADDRESS((MATCH($D1446,INDIRECT($C1446),0)+MATCH($C1446,FIPs_codes!$G$1:$G$3296,0)-1),COLUMN(FIPs_codes!A1444))))),"",INDIRECT(CONCATENATE("FIPs_codes!",ADDRESS((MATCH($D1446,INDIRECT($C1446),0)+MATCH($C1446,FIPs_codes!$G$1:$G$3296,0)-1),COLUMN(FIPs_codes!A1444)))))</f>
        <v>40151</v>
      </c>
      <c r="F1446" s="51">
        <f ca="1">IF(ISERROR(INDIRECT(CONCATENATE("FIPs_codes!",ADDRESS((MATCH($D1446,INDIRECT($C1446),0)+MATCH($C1446,FIPs_codes!$G$1:$G$3296,0)-1),COLUMN(FIPs_codes!C1444))))),"",INDIRECT(CONCATENATE("FIPs_codes!",ADDRESS((MATCH($D1446,INDIRECT($C1446),0)+MATCH($C1446,FIPs_codes!$G$1:$G$3296,0)-1),COLUMN(FIPs_codes!C1444)))))</f>
        <v>6</v>
      </c>
      <c r="G1446" s="50" t="s">
        <v>249</v>
      </c>
      <c r="H1446" s="50" t="s">
        <v>217</v>
      </c>
      <c r="I1446" s="54" t="s">
        <v>697</v>
      </c>
      <c r="J1446" s="56" t="s">
        <v>219</v>
      </c>
      <c r="K1446" s="50" t="s">
        <v>78</v>
      </c>
      <c r="L1446" s="50" t="s">
        <v>220</v>
      </c>
      <c r="M1446" s="50" t="s">
        <v>57</v>
      </c>
      <c r="N1446" s="58" t="s">
        <v>293</v>
      </c>
      <c r="O1446" s="58">
        <v>2009</v>
      </c>
      <c r="P1446" s="58" t="s">
        <v>252</v>
      </c>
      <c r="Q1446" s="50">
        <v>1775</v>
      </c>
      <c r="R1446" s="50" t="s">
        <v>245</v>
      </c>
      <c r="S1446" s="60" t="s">
        <v>60</v>
      </c>
      <c r="T1446" s="48" t="s">
        <v>253</v>
      </c>
      <c r="U1446" s="50" t="s">
        <v>134</v>
      </c>
      <c r="V1446" s="58" t="s">
        <v>254</v>
      </c>
      <c r="W1446" s="62" t="s">
        <v>225</v>
      </c>
      <c r="X1446" s="62" t="s">
        <v>65</v>
      </c>
      <c r="Y1446" s="62">
        <v>40191</v>
      </c>
      <c r="Z1446" s="50">
        <v>100</v>
      </c>
      <c r="AA1446" s="50">
        <v>870</v>
      </c>
      <c r="AB1446" s="50" t="s">
        <v>66</v>
      </c>
      <c r="AC1446" s="50">
        <v>11662</v>
      </c>
      <c r="AD1446" s="50" t="s">
        <v>262</v>
      </c>
      <c r="AE1446" s="58" t="s">
        <v>255</v>
      </c>
      <c r="AF1446" s="58" t="s">
        <v>256</v>
      </c>
      <c r="AG1446" s="50" t="s">
        <v>229</v>
      </c>
      <c r="AH1446" s="50">
        <v>11.87</v>
      </c>
      <c r="AI1446" s="50">
        <v>69.010000000000005</v>
      </c>
      <c r="AJ1446" s="50">
        <v>80.88</v>
      </c>
      <c r="AK1446" s="58">
        <v>11.9</v>
      </c>
      <c r="AL1446" s="26">
        <v>0.14676063303659739</v>
      </c>
      <c r="AM1446" s="56" t="s">
        <v>230</v>
      </c>
      <c r="AN1446" s="50" t="s">
        <v>257</v>
      </c>
      <c r="AO1446" s="50" t="s">
        <v>258</v>
      </c>
      <c r="AP1446" s="63" t="s">
        <v>259</v>
      </c>
      <c r="AQ1446" s="27" t="str">
        <f t="shared" si="59"/>
        <v>Record Complete</v>
      </c>
      <c r="AR1446" s="54" t="s">
        <v>234</v>
      </c>
      <c r="AS1446" s="5" t="str">
        <f t="shared" si="60"/>
        <v/>
      </c>
      <c r="AT1446" t="s">
        <v>17200</v>
      </c>
    </row>
    <row r="1447" spans="1:46" ht="15.75" thickBot="1" x14ac:dyDescent="0.3">
      <c r="A1447" s="47" t="s">
        <v>696</v>
      </c>
      <c r="B1447" s="49">
        <v>6648</v>
      </c>
      <c r="C1447" s="49" t="s">
        <v>213</v>
      </c>
      <c r="D1447" s="49" t="s">
        <v>290</v>
      </c>
      <c r="E1447" s="51" t="str">
        <f ca="1">IF(ISERROR(INDIRECT(CONCATENATE("FIPs_codes!",ADDRESS((MATCH($D1447,INDIRECT($C1447),0)+MATCH($C1447,FIPs_codes!$G$1:$G$3296,0)-1),COLUMN(FIPs_codes!A1445))))),"",INDIRECT(CONCATENATE("FIPs_codes!",ADDRESS((MATCH($D1447,INDIRECT($C1447),0)+MATCH($C1447,FIPs_codes!$G$1:$G$3296,0)-1),COLUMN(FIPs_codes!A1445)))))</f>
        <v>40151</v>
      </c>
      <c r="F1447" s="51">
        <f ca="1">IF(ISERROR(INDIRECT(CONCATENATE("FIPs_codes!",ADDRESS((MATCH($D1447,INDIRECT($C1447),0)+MATCH($C1447,FIPs_codes!$G$1:$G$3296,0)-1),COLUMN(FIPs_codes!C1445))))),"",INDIRECT(CONCATENATE("FIPs_codes!",ADDRESS((MATCH($D1447,INDIRECT($C1447),0)+MATCH($C1447,FIPs_codes!$G$1:$G$3296,0)-1),COLUMN(FIPs_codes!C1445)))))</f>
        <v>6</v>
      </c>
      <c r="G1447" s="49" t="s">
        <v>249</v>
      </c>
      <c r="H1447" s="49" t="s">
        <v>217</v>
      </c>
      <c r="I1447" s="53" t="s">
        <v>697</v>
      </c>
      <c r="J1447" s="55" t="s">
        <v>219</v>
      </c>
      <c r="K1447" s="49" t="s">
        <v>78</v>
      </c>
      <c r="L1447" s="49" t="s">
        <v>220</v>
      </c>
      <c r="M1447" s="49" t="s">
        <v>57</v>
      </c>
      <c r="N1447" s="57" t="s">
        <v>293</v>
      </c>
      <c r="O1447" s="57">
        <v>2009</v>
      </c>
      <c r="P1447" s="57" t="s">
        <v>252</v>
      </c>
      <c r="Q1447" s="49">
        <v>1775</v>
      </c>
      <c r="R1447" s="49" t="s">
        <v>245</v>
      </c>
      <c r="S1447" s="59" t="s">
        <v>60</v>
      </c>
      <c r="T1447" s="47" t="s">
        <v>253</v>
      </c>
      <c r="U1447" s="49" t="s">
        <v>134</v>
      </c>
      <c r="V1447" s="57" t="s">
        <v>254</v>
      </c>
      <c r="W1447" s="61" t="s">
        <v>225</v>
      </c>
      <c r="X1447" s="61" t="s">
        <v>65</v>
      </c>
      <c r="Y1447" s="61">
        <v>40191</v>
      </c>
      <c r="Z1447" s="49">
        <v>100</v>
      </c>
      <c r="AA1447" s="49">
        <v>870</v>
      </c>
      <c r="AB1447" s="49" t="s">
        <v>66</v>
      </c>
      <c r="AC1447" s="49">
        <v>11662</v>
      </c>
      <c r="AD1447" s="49" t="s">
        <v>262</v>
      </c>
      <c r="AE1447" s="57" t="s">
        <v>255</v>
      </c>
      <c r="AF1447" s="57" t="s">
        <v>256</v>
      </c>
      <c r="AG1447" s="49" t="s">
        <v>229</v>
      </c>
      <c r="AH1447" s="49">
        <v>12.09</v>
      </c>
      <c r="AI1447" s="49">
        <v>70.39</v>
      </c>
      <c r="AJ1447" s="49">
        <v>82.48</v>
      </c>
      <c r="AK1447" s="57">
        <v>11.91</v>
      </c>
      <c r="AL1447" s="150">
        <v>0.14658098933074684</v>
      </c>
      <c r="AM1447" s="55" t="s">
        <v>230</v>
      </c>
      <c r="AN1447" s="49" t="s">
        <v>257</v>
      </c>
      <c r="AO1447" s="49" t="s">
        <v>258</v>
      </c>
      <c r="AP1447" s="63" t="s">
        <v>259</v>
      </c>
      <c r="AQ1447" s="27" t="str">
        <f t="shared" si="59"/>
        <v>Record Complete</v>
      </c>
      <c r="AR1447" s="53" t="s">
        <v>234</v>
      </c>
      <c r="AS1447" s="5" t="str">
        <f t="shared" si="60"/>
        <v/>
      </c>
      <c r="AT1447" t="s">
        <v>17200</v>
      </c>
    </row>
    <row r="1448" spans="1:46" ht="15.75" thickBot="1" x14ac:dyDescent="0.3">
      <c r="A1448" s="29" t="s">
        <v>696</v>
      </c>
      <c r="B1448" s="31">
        <v>6648</v>
      </c>
      <c r="C1448" s="31" t="s">
        <v>213</v>
      </c>
      <c r="D1448" s="31" t="s">
        <v>290</v>
      </c>
      <c r="E1448" s="51" t="str">
        <f ca="1">IF(ISERROR(INDIRECT(CONCATENATE("FIPs_codes!",ADDRESS((MATCH($D1448,INDIRECT($C1448),0)+MATCH($C1448,FIPs_codes!$G$1:$G$3296,0)-1),COLUMN(FIPs_codes!A1446))))),"",INDIRECT(CONCATENATE("FIPs_codes!",ADDRESS((MATCH($D1448,INDIRECT($C1448),0)+MATCH($C1448,FIPs_codes!$G$1:$G$3296,0)-1),COLUMN(FIPs_codes!A1446)))))</f>
        <v>40151</v>
      </c>
      <c r="F1448" s="51">
        <f ca="1">IF(ISERROR(INDIRECT(CONCATENATE("FIPs_codes!",ADDRESS((MATCH($D1448,INDIRECT($C1448),0)+MATCH($C1448,FIPs_codes!$G$1:$G$3296,0)-1),COLUMN(FIPs_codes!C1446))))),"",INDIRECT(CONCATENATE("FIPs_codes!",ADDRESS((MATCH($D1448,INDIRECT($C1448),0)+MATCH($C1448,FIPs_codes!$G$1:$G$3296,0)-1),COLUMN(FIPs_codes!C1446)))))</f>
        <v>6</v>
      </c>
      <c r="G1448" s="31" t="s">
        <v>249</v>
      </c>
      <c r="H1448" s="31" t="s">
        <v>217</v>
      </c>
      <c r="I1448" s="35" t="s">
        <v>697</v>
      </c>
      <c r="J1448" s="37" t="s">
        <v>219</v>
      </c>
      <c r="K1448" s="31" t="s">
        <v>78</v>
      </c>
      <c r="L1448" s="31" t="s">
        <v>220</v>
      </c>
      <c r="M1448" s="31" t="s">
        <v>57</v>
      </c>
      <c r="N1448" s="39" t="s">
        <v>293</v>
      </c>
      <c r="O1448" s="39">
        <v>2009</v>
      </c>
      <c r="P1448" s="39" t="s">
        <v>288</v>
      </c>
      <c r="Q1448" s="31">
        <v>1775</v>
      </c>
      <c r="R1448" s="31" t="s">
        <v>245</v>
      </c>
      <c r="S1448" s="41" t="s">
        <v>60</v>
      </c>
      <c r="T1448" s="29" t="s">
        <v>253</v>
      </c>
      <c r="U1448" s="31" t="s">
        <v>134</v>
      </c>
      <c r="V1448" s="39" t="s">
        <v>254</v>
      </c>
      <c r="W1448" s="43" t="s">
        <v>225</v>
      </c>
      <c r="X1448" s="43" t="s">
        <v>65</v>
      </c>
      <c r="Y1448" s="43">
        <v>40205</v>
      </c>
      <c r="Z1448" s="31">
        <v>92</v>
      </c>
      <c r="AA1448" s="31">
        <v>870</v>
      </c>
      <c r="AB1448" s="31" t="s">
        <v>66</v>
      </c>
      <c r="AC1448" s="31">
        <v>11662</v>
      </c>
      <c r="AD1448" s="31" t="s">
        <v>262</v>
      </c>
      <c r="AE1448" s="39" t="s">
        <v>255</v>
      </c>
      <c r="AF1448" s="39" t="s">
        <v>256</v>
      </c>
      <c r="AG1448" s="31" t="s">
        <v>229</v>
      </c>
      <c r="AH1448" s="31">
        <v>24.1</v>
      </c>
      <c r="AI1448" s="31">
        <v>33.42</v>
      </c>
      <c r="AJ1448" s="31">
        <v>57.52</v>
      </c>
      <c r="AK1448" s="39">
        <v>11.91</v>
      </c>
      <c r="AL1448" s="26">
        <v>0.41898470097357443</v>
      </c>
      <c r="AM1448" s="37" t="s">
        <v>230</v>
      </c>
      <c r="AN1448" s="31" t="s">
        <v>257</v>
      </c>
      <c r="AO1448" s="31" t="s">
        <v>258</v>
      </c>
      <c r="AP1448" s="63" t="s">
        <v>259</v>
      </c>
      <c r="AQ1448" s="27" t="str">
        <f t="shared" si="59"/>
        <v>Record Complete</v>
      </c>
      <c r="AR1448" s="35" t="s">
        <v>234</v>
      </c>
      <c r="AS1448" s="5" t="str">
        <f t="shared" si="60"/>
        <v/>
      </c>
      <c r="AT1448" t="s">
        <v>17200</v>
      </c>
    </row>
    <row r="1449" spans="1:46" ht="15.75" thickBot="1" x14ac:dyDescent="0.3">
      <c r="A1449" s="30" t="s">
        <v>696</v>
      </c>
      <c r="B1449" s="32">
        <v>6648</v>
      </c>
      <c r="C1449" s="32" t="s">
        <v>213</v>
      </c>
      <c r="D1449" s="32" t="s">
        <v>290</v>
      </c>
      <c r="E1449" s="51" t="str">
        <f ca="1">IF(ISERROR(INDIRECT(CONCATENATE("FIPs_codes!",ADDRESS((MATCH($D1449,INDIRECT($C1449),0)+MATCH($C1449,FIPs_codes!$G$1:$G$3296,0)-1),COLUMN(FIPs_codes!A1447))))),"",INDIRECT(CONCATENATE("FIPs_codes!",ADDRESS((MATCH($D1449,INDIRECT($C1449),0)+MATCH($C1449,FIPs_codes!$G$1:$G$3296,0)-1),COLUMN(FIPs_codes!A1447)))))</f>
        <v>40151</v>
      </c>
      <c r="F1449" s="51">
        <f ca="1">IF(ISERROR(INDIRECT(CONCATENATE("FIPs_codes!",ADDRESS((MATCH($D1449,INDIRECT($C1449),0)+MATCH($C1449,FIPs_codes!$G$1:$G$3296,0)-1),COLUMN(FIPs_codes!C1447))))),"",INDIRECT(CONCATENATE("FIPs_codes!",ADDRESS((MATCH($D1449,INDIRECT($C1449),0)+MATCH($C1449,FIPs_codes!$G$1:$G$3296,0)-1),COLUMN(FIPs_codes!C1447)))))</f>
        <v>6</v>
      </c>
      <c r="G1449" s="32" t="s">
        <v>249</v>
      </c>
      <c r="H1449" s="32" t="s">
        <v>217</v>
      </c>
      <c r="I1449" s="36" t="s">
        <v>697</v>
      </c>
      <c r="J1449" s="38" t="s">
        <v>219</v>
      </c>
      <c r="K1449" s="32" t="s">
        <v>78</v>
      </c>
      <c r="L1449" s="32" t="s">
        <v>220</v>
      </c>
      <c r="M1449" s="32" t="s">
        <v>57</v>
      </c>
      <c r="N1449" s="40" t="s">
        <v>293</v>
      </c>
      <c r="O1449" s="40">
        <v>2009</v>
      </c>
      <c r="P1449" s="40" t="s">
        <v>288</v>
      </c>
      <c r="Q1449" s="32">
        <v>1775</v>
      </c>
      <c r="R1449" s="32" t="s">
        <v>245</v>
      </c>
      <c r="S1449" s="42" t="s">
        <v>60</v>
      </c>
      <c r="T1449" s="30" t="s">
        <v>253</v>
      </c>
      <c r="U1449" s="32" t="s">
        <v>134</v>
      </c>
      <c r="V1449" s="40" t="s">
        <v>254</v>
      </c>
      <c r="W1449" s="44" t="s">
        <v>225</v>
      </c>
      <c r="X1449" s="44" t="s">
        <v>65</v>
      </c>
      <c r="Y1449" s="44">
        <v>40205</v>
      </c>
      <c r="Z1449" s="32">
        <v>92</v>
      </c>
      <c r="AA1449" s="32">
        <v>870</v>
      </c>
      <c r="AB1449" s="32" t="s">
        <v>66</v>
      </c>
      <c r="AC1449" s="32">
        <v>11662</v>
      </c>
      <c r="AD1449" s="32" t="s">
        <v>262</v>
      </c>
      <c r="AE1449" s="40" t="s">
        <v>255</v>
      </c>
      <c r="AF1449" s="40" t="s">
        <v>256</v>
      </c>
      <c r="AG1449" s="32" t="s">
        <v>229</v>
      </c>
      <c r="AH1449" s="32">
        <v>24.43</v>
      </c>
      <c r="AI1449" s="32">
        <v>33.83</v>
      </c>
      <c r="AJ1449" s="32">
        <v>58.26</v>
      </c>
      <c r="AK1449" s="40">
        <v>11.91</v>
      </c>
      <c r="AL1449" s="26">
        <v>0.41932715413662891</v>
      </c>
      <c r="AM1449" s="38" t="s">
        <v>230</v>
      </c>
      <c r="AN1449" s="32" t="s">
        <v>257</v>
      </c>
      <c r="AO1449" s="32" t="s">
        <v>258</v>
      </c>
      <c r="AP1449" s="63" t="s">
        <v>259</v>
      </c>
      <c r="AQ1449" s="27" t="str">
        <f t="shared" si="59"/>
        <v>Record Complete</v>
      </c>
      <c r="AR1449" s="36" t="s">
        <v>234</v>
      </c>
      <c r="AS1449" s="5" t="str">
        <f t="shared" si="60"/>
        <v/>
      </c>
      <c r="AT1449" t="s">
        <v>17200</v>
      </c>
    </row>
    <row r="1450" spans="1:46" ht="15.75" thickBot="1" x14ac:dyDescent="0.3">
      <c r="A1450" s="48" t="s">
        <v>696</v>
      </c>
      <c r="B1450" s="50">
        <v>6648</v>
      </c>
      <c r="C1450" s="50" t="s">
        <v>213</v>
      </c>
      <c r="D1450" s="50" t="s">
        <v>290</v>
      </c>
      <c r="E1450" s="51" t="str">
        <f ca="1">IF(ISERROR(INDIRECT(CONCATENATE("FIPs_codes!",ADDRESS((MATCH($D1450,INDIRECT($C1450),0)+MATCH($C1450,FIPs_codes!$G$1:$G$3296,0)-1),COLUMN(FIPs_codes!A1448))))),"",INDIRECT(CONCATENATE("FIPs_codes!",ADDRESS((MATCH($D1450,INDIRECT($C1450),0)+MATCH($C1450,FIPs_codes!$G$1:$G$3296,0)-1),COLUMN(FIPs_codes!A1448)))))</f>
        <v>40151</v>
      </c>
      <c r="F1450" s="51">
        <f ca="1">IF(ISERROR(INDIRECT(CONCATENATE("FIPs_codes!",ADDRESS((MATCH($D1450,INDIRECT($C1450),0)+MATCH($C1450,FIPs_codes!$G$1:$G$3296,0)-1),COLUMN(FIPs_codes!C1448))))),"",INDIRECT(CONCATENATE("FIPs_codes!",ADDRESS((MATCH($D1450,INDIRECT($C1450),0)+MATCH($C1450,FIPs_codes!$G$1:$G$3296,0)-1),COLUMN(FIPs_codes!C1448)))))</f>
        <v>6</v>
      </c>
      <c r="G1450" s="50" t="s">
        <v>249</v>
      </c>
      <c r="H1450" s="50" t="s">
        <v>217</v>
      </c>
      <c r="I1450" s="54" t="s">
        <v>697</v>
      </c>
      <c r="J1450" s="56" t="s">
        <v>219</v>
      </c>
      <c r="K1450" s="50" t="s">
        <v>78</v>
      </c>
      <c r="L1450" s="50" t="s">
        <v>220</v>
      </c>
      <c r="M1450" s="50" t="s">
        <v>57</v>
      </c>
      <c r="N1450" s="58" t="s">
        <v>293</v>
      </c>
      <c r="O1450" s="58">
        <v>2009</v>
      </c>
      <c r="P1450" s="58" t="s">
        <v>288</v>
      </c>
      <c r="Q1450" s="50">
        <v>1775</v>
      </c>
      <c r="R1450" s="50" t="s">
        <v>245</v>
      </c>
      <c r="S1450" s="60" t="s">
        <v>60</v>
      </c>
      <c r="T1450" s="48" t="s">
        <v>253</v>
      </c>
      <c r="U1450" s="50" t="s">
        <v>134</v>
      </c>
      <c r="V1450" s="58" t="s">
        <v>254</v>
      </c>
      <c r="W1450" s="62" t="s">
        <v>225</v>
      </c>
      <c r="X1450" s="62" t="s">
        <v>65</v>
      </c>
      <c r="Y1450" s="62">
        <v>40205</v>
      </c>
      <c r="Z1450" s="50">
        <v>92</v>
      </c>
      <c r="AA1450" s="50">
        <v>870</v>
      </c>
      <c r="AB1450" s="50" t="s">
        <v>66</v>
      </c>
      <c r="AC1450" s="50">
        <v>11662</v>
      </c>
      <c r="AD1450" s="50" t="s">
        <v>262</v>
      </c>
      <c r="AE1450" s="58" t="s">
        <v>255</v>
      </c>
      <c r="AF1450" s="58" t="s">
        <v>256</v>
      </c>
      <c r="AG1450" s="50" t="s">
        <v>229</v>
      </c>
      <c r="AH1450" s="50">
        <v>25.14</v>
      </c>
      <c r="AI1450" s="50">
        <v>36.5</v>
      </c>
      <c r="AJ1450" s="50">
        <v>61.64</v>
      </c>
      <c r="AK1450" s="58">
        <v>11.9</v>
      </c>
      <c r="AL1450" s="26">
        <v>0.40785204412719012</v>
      </c>
      <c r="AM1450" s="56" t="s">
        <v>230</v>
      </c>
      <c r="AN1450" s="50" t="s">
        <v>257</v>
      </c>
      <c r="AO1450" s="50" t="s">
        <v>258</v>
      </c>
      <c r="AP1450" s="63" t="s">
        <v>259</v>
      </c>
      <c r="AQ1450" s="27" t="str">
        <f t="shared" si="59"/>
        <v>Record Complete</v>
      </c>
      <c r="AR1450" s="54" t="s">
        <v>234</v>
      </c>
      <c r="AS1450" s="5" t="str">
        <f t="shared" si="60"/>
        <v/>
      </c>
      <c r="AT1450" t="s">
        <v>17200</v>
      </c>
    </row>
    <row r="1451" spans="1:46" ht="15.75" thickBot="1" x14ac:dyDescent="0.3">
      <c r="A1451" s="47" t="s">
        <v>696</v>
      </c>
      <c r="B1451" s="49">
        <v>6648</v>
      </c>
      <c r="C1451" s="49" t="s">
        <v>278</v>
      </c>
      <c r="D1451" s="49" t="s">
        <v>290</v>
      </c>
      <c r="E1451" s="51" t="str">
        <f ca="1">IF(ISERROR(INDIRECT(CONCATENATE("FIPs_codes!",ADDRESS((MATCH($D1451,INDIRECT($C1451),0)+MATCH($C1451,FIPs_codes!$G$1:$G$3296,0)-1),COLUMN(FIPs_codes!A1449))))),"",INDIRECT(CONCATENATE("FIPs_codes!",ADDRESS((MATCH($D1451,INDIRECT($C1451),0)+MATCH($C1451,FIPs_codes!$G$1:$G$3296,0)-1),COLUMN(FIPs_codes!A1449)))))</f>
        <v>40151</v>
      </c>
      <c r="F1451" s="51">
        <f ca="1">IF(ISERROR(INDIRECT(CONCATENATE("FIPs_codes!",ADDRESS((MATCH($D1451,INDIRECT($C1451),0)+MATCH($C1451,FIPs_codes!$G$1:$G$3296,0)-1),COLUMN(FIPs_codes!C1449))))),"",INDIRECT(CONCATENATE("FIPs_codes!",ADDRESS((MATCH($D1451,INDIRECT($C1451),0)+MATCH($C1451,FIPs_codes!$G$1:$G$3296,0)-1),COLUMN(FIPs_codes!C1449)))))</f>
        <v>6</v>
      </c>
      <c r="G1451" s="51" t="s">
        <v>216</v>
      </c>
      <c r="H1451" s="51" t="s">
        <v>217</v>
      </c>
      <c r="I1451" s="53" t="s">
        <v>697</v>
      </c>
      <c r="J1451" s="55" t="s">
        <v>219</v>
      </c>
      <c r="K1451" s="49" t="s">
        <v>78</v>
      </c>
      <c r="L1451" s="49" t="s">
        <v>220</v>
      </c>
      <c r="M1451" s="49" t="s">
        <v>57</v>
      </c>
      <c r="N1451" s="57" t="s">
        <v>399</v>
      </c>
      <c r="O1451" s="57">
        <v>2009</v>
      </c>
      <c r="P1451" s="57" t="s">
        <v>288</v>
      </c>
      <c r="Q1451" s="128">
        <v>1775</v>
      </c>
      <c r="R1451" s="49" t="s">
        <v>245</v>
      </c>
      <c r="S1451" s="59" t="s">
        <v>60</v>
      </c>
      <c r="T1451" s="47" t="s">
        <v>263</v>
      </c>
      <c r="U1451" s="49" t="s">
        <v>134</v>
      </c>
      <c r="V1451" s="57" t="s">
        <v>254</v>
      </c>
      <c r="W1451" s="61" t="s">
        <v>225</v>
      </c>
      <c r="X1451" s="61" t="s">
        <v>65</v>
      </c>
      <c r="Y1451" s="61">
        <v>40274</v>
      </c>
      <c r="Z1451" s="49">
        <v>100</v>
      </c>
      <c r="AA1451" s="128">
        <v>867</v>
      </c>
      <c r="AB1451" s="49" t="s">
        <v>66</v>
      </c>
      <c r="AC1451" s="128">
        <v>247863</v>
      </c>
      <c r="AD1451" s="49" t="s">
        <v>262</v>
      </c>
      <c r="AE1451" s="57" t="s">
        <v>255</v>
      </c>
      <c r="AF1451" s="57" t="s">
        <v>236</v>
      </c>
      <c r="AG1451" s="49" t="s">
        <v>229</v>
      </c>
      <c r="AH1451" s="49">
        <v>0</v>
      </c>
      <c r="AI1451" s="49">
        <v>62.8</v>
      </c>
      <c r="AJ1451" s="49">
        <f>AI1451+AH1451</f>
        <v>62.8</v>
      </c>
      <c r="AK1451" s="57">
        <v>12.21</v>
      </c>
      <c r="AL1451" s="150">
        <f>IF(ISERROR(IF(ISBLANK(AH1451),(AJ1451-AI1451)/AJ1451,IF(ISBLANK(AI1451),(AH1451/AJ1451),AH1451/(AH1451+AI1451)))),"0",IF(ISBLANK(AH1451),(AJ1451-AI1451)/AJ1451,IF(ISBLANK(AI1451),(AH1451/AJ1451),AH1451/(AH1451+AI1451))))</f>
        <v>0</v>
      </c>
      <c r="AM1451" s="55" t="s">
        <v>230</v>
      </c>
      <c r="AN1451" s="49" t="s">
        <v>231</v>
      </c>
      <c r="AO1451" s="49" t="s">
        <v>232</v>
      </c>
      <c r="AP1451" s="63" t="s">
        <v>16963</v>
      </c>
      <c r="AQ1451" s="27" t="str">
        <f t="shared" si="59"/>
        <v>Record Complete</v>
      </c>
      <c r="AR1451" s="53"/>
      <c r="AS1451" s="5" t="str">
        <f t="shared" si="60"/>
        <v/>
      </c>
      <c r="AT1451" t="s">
        <v>17200</v>
      </c>
    </row>
    <row r="1452" spans="1:46" ht="15.75" thickBot="1" x14ac:dyDescent="0.3">
      <c r="A1452" s="29" t="s">
        <v>696</v>
      </c>
      <c r="B1452" s="31">
        <v>6648</v>
      </c>
      <c r="C1452" s="31" t="s">
        <v>278</v>
      </c>
      <c r="D1452" s="31" t="s">
        <v>290</v>
      </c>
      <c r="E1452" s="51" t="str">
        <f ca="1">IF(ISERROR(INDIRECT(CONCATENATE("FIPs_codes!",ADDRESS((MATCH($D1452,INDIRECT($C1452),0)+MATCH($C1452,FIPs_codes!$G$1:$G$3296,0)-1),COLUMN(FIPs_codes!A1450))))),"",INDIRECT(CONCATENATE("FIPs_codes!",ADDRESS((MATCH($D1452,INDIRECT($C1452),0)+MATCH($C1452,FIPs_codes!$G$1:$G$3296,0)-1),COLUMN(FIPs_codes!A1450)))))</f>
        <v>40151</v>
      </c>
      <c r="F1452" s="51">
        <f ca="1">IF(ISERROR(INDIRECT(CONCATENATE("FIPs_codes!",ADDRESS((MATCH($D1452,INDIRECT($C1452),0)+MATCH($C1452,FIPs_codes!$G$1:$G$3296,0)-1),COLUMN(FIPs_codes!C1450))))),"",INDIRECT(CONCATENATE("FIPs_codes!",ADDRESS((MATCH($D1452,INDIRECT($C1452),0)+MATCH($C1452,FIPs_codes!$G$1:$G$3296,0)-1),COLUMN(FIPs_codes!C1450)))))</f>
        <v>6</v>
      </c>
      <c r="G1452" s="33" t="s">
        <v>216</v>
      </c>
      <c r="H1452" s="33" t="s">
        <v>217</v>
      </c>
      <c r="I1452" s="35" t="s">
        <v>697</v>
      </c>
      <c r="J1452" s="37" t="s">
        <v>219</v>
      </c>
      <c r="K1452" s="31" t="s">
        <v>78</v>
      </c>
      <c r="L1452" s="31" t="s">
        <v>220</v>
      </c>
      <c r="M1452" s="31" t="s">
        <v>57</v>
      </c>
      <c r="N1452" s="39" t="s">
        <v>399</v>
      </c>
      <c r="O1452" s="39">
        <v>2009</v>
      </c>
      <c r="P1452" s="39" t="s">
        <v>288</v>
      </c>
      <c r="Q1452" s="240">
        <v>1775</v>
      </c>
      <c r="R1452" s="31" t="s">
        <v>245</v>
      </c>
      <c r="S1452" s="41" t="s">
        <v>60</v>
      </c>
      <c r="T1452" s="29" t="s">
        <v>263</v>
      </c>
      <c r="U1452" s="31" t="s">
        <v>134</v>
      </c>
      <c r="V1452" s="39" t="s">
        <v>254</v>
      </c>
      <c r="W1452" s="43" t="s">
        <v>225</v>
      </c>
      <c r="X1452" s="43" t="s">
        <v>65</v>
      </c>
      <c r="Y1452" s="43">
        <v>40274</v>
      </c>
      <c r="Z1452" s="31">
        <v>100</v>
      </c>
      <c r="AA1452" s="240">
        <v>867</v>
      </c>
      <c r="AB1452" s="31" t="s">
        <v>66</v>
      </c>
      <c r="AC1452" s="240">
        <v>247863</v>
      </c>
      <c r="AD1452" s="31" t="s">
        <v>262</v>
      </c>
      <c r="AE1452" s="39" t="s">
        <v>255</v>
      </c>
      <c r="AF1452" s="39" t="s">
        <v>236</v>
      </c>
      <c r="AG1452" s="31" t="s">
        <v>229</v>
      </c>
      <c r="AH1452" s="31">
        <v>0</v>
      </c>
      <c r="AI1452" s="31">
        <v>62.92</v>
      </c>
      <c r="AJ1452" s="31">
        <f>AI1452+AH1452</f>
        <v>62.92</v>
      </c>
      <c r="AK1452" s="39">
        <v>12.22</v>
      </c>
      <c r="AL1452" s="26">
        <f>IF(ISERROR(IF(ISBLANK(AH1452),(AJ1452-AI1452)/AJ1452,IF(ISBLANK(AI1452),(AH1452/AJ1452),AH1452/(AH1452+AI1452)))),"0",IF(ISBLANK(AH1452),(AJ1452-AI1452)/AJ1452,IF(ISBLANK(AI1452),(AH1452/AJ1452),AH1452/(AH1452+AI1452))))</f>
        <v>0</v>
      </c>
      <c r="AM1452" s="37" t="s">
        <v>230</v>
      </c>
      <c r="AN1452" s="31" t="s">
        <v>231</v>
      </c>
      <c r="AO1452" s="31" t="s">
        <v>232</v>
      </c>
      <c r="AP1452" s="63" t="s">
        <v>16963</v>
      </c>
      <c r="AQ1452" s="27" t="str">
        <f t="shared" si="59"/>
        <v>Record Complete</v>
      </c>
      <c r="AR1452" s="35"/>
      <c r="AS1452" s="5" t="str">
        <f t="shared" si="60"/>
        <v/>
      </c>
      <c r="AT1452" t="s">
        <v>17200</v>
      </c>
    </row>
    <row r="1453" spans="1:46" ht="15.75" thickBot="1" x14ac:dyDescent="0.3">
      <c r="A1453" s="30" t="s">
        <v>696</v>
      </c>
      <c r="B1453" s="32">
        <v>6648</v>
      </c>
      <c r="C1453" s="32" t="s">
        <v>278</v>
      </c>
      <c r="D1453" s="32" t="s">
        <v>290</v>
      </c>
      <c r="E1453" s="51" t="str">
        <f ca="1">IF(ISERROR(INDIRECT(CONCATENATE("FIPs_codes!",ADDRESS((MATCH($D1453,INDIRECT($C1453),0)+MATCH($C1453,FIPs_codes!$G$1:$G$3296,0)-1),COLUMN(FIPs_codes!A1451))))),"",INDIRECT(CONCATENATE("FIPs_codes!",ADDRESS((MATCH($D1453,INDIRECT($C1453),0)+MATCH($C1453,FIPs_codes!$G$1:$G$3296,0)-1),COLUMN(FIPs_codes!A1451)))))</f>
        <v>40151</v>
      </c>
      <c r="F1453" s="51">
        <f ca="1">IF(ISERROR(INDIRECT(CONCATENATE("FIPs_codes!",ADDRESS((MATCH($D1453,INDIRECT($C1453),0)+MATCH($C1453,FIPs_codes!$G$1:$G$3296,0)-1),COLUMN(FIPs_codes!C1451))))),"",INDIRECT(CONCATENATE("FIPs_codes!",ADDRESS((MATCH($D1453,INDIRECT($C1453),0)+MATCH($C1453,FIPs_codes!$G$1:$G$3296,0)-1),COLUMN(FIPs_codes!C1451)))))</f>
        <v>6</v>
      </c>
      <c r="G1453" s="34" t="s">
        <v>216</v>
      </c>
      <c r="H1453" s="34" t="s">
        <v>217</v>
      </c>
      <c r="I1453" s="36" t="s">
        <v>697</v>
      </c>
      <c r="J1453" s="38" t="s">
        <v>219</v>
      </c>
      <c r="K1453" s="32" t="s">
        <v>78</v>
      </c>
      <c r="L1453" s="32" t="s">
        <v>220</v>
      </c>
      <c r="M1453" s="32" t="s">
        <v>57</v>
      </c>
      <c r="N1453" s="40" t="s">
        <v>399</v>
      </c>
      <c r="O1453" s="40">
        <v>2009</v>
      </c>
      <c r="P1453" s="40" t="s">
        <v>288</v>
      </c>
      <c r="Q1453" s="125">
        <v>1775</v>
      </c>
      <c r="R1453" s="32" t="s">
        <v>245</v>
      </c>
      <c r="S1453" s="42" t="s">
        <v>60</v>
      </c>
      <c r="T1453" s="30" t="s">
        <v>263</v>
      </c>
      <c r="U1453" s="32" t="s">
        <v>134</v>
      </c>
      <c r="V1453" s="40" t="s">
        <v>254</v>
      </c>
      <c r="W1453" s="44" t="s">
        <v>225</v>
      </c>
      <c r="X1453" s="44" t="s">
        <v>65</v>
      </c>
      <c r="Y1453" s="44">
        <v>40274</v>
      </c>
      <c r="Z1453" s="32">
        <v>100</v>
      </c>
      <c r="AA1453" s="125">
        <v>867</v>
      </c>
      <c r="AB1453" s="32" t="s">
        <v>66</v>
      </c>
      <c r="AC1453" s="125">
        <v>247863</v>
      </c>
      <c r="AD1453" s="32" t="s">
        <v>262</v>
      </c>
      <c r="AE1453" s="40" t="s">
        <v>255</v>
      </c>
      <c r="AF1453" s="40" t="s">
        <v>236</v>
      </c>
      <c r="AG1453" s="32" t="s">
        <v>229</v>
      </c>
      <c r="AH1453" s="32">
        <v>0</v>
      </c>
      <c r="AI1453" s="32">
        <v>65.22</v>
      </c>
      <c r="AJ1453" s="32">
        <f>AI1453+AH1453</f>
        <v>65.22</v>
      </c>
      <c r="AK1453" s="40">
        <v>12.2</v>
      </c>
      <c r="AL1453" s="26">
        <f>IF(ISERROR(IF(ISBLANK(AH1453),(AJ1453-AI1453)/AJ1453,IF(ISBLANK(AI1453),(AH1453/AJ1453),AH1453/(AH1453+AI1453)))),"0",IF(ISBLANK(AH1453),(AJ1453-AI1453)/AJ1453,IF(ISBLANK(AI1453),(AH1453/AJ1453),AH1453/(AH1453+AI1453))))</f>
        <v>0</v>
      </c>
      <c r="AM1453" s="38" t="s">
        <v>230</v>
      </c>
      <c r="AN1453" s="32" t="s">
        <v>231</v>
      </c>
      <c r="AO1453" s="32" t="s">
        <v>232</v>
      </c>
      <c r="AP1453" s="32" t="s">
        <v>16963</v>
      </c>
      <c r="AQ1453" s="27" t="str">
        <f t="shared" si="59"/>
        <v>Record Complete</v>
      </c>
      <c r="AR1453" s="36"/>
      <c r="AS1453" s="5" t="str">
        <f t="shared" si="60"/>
        <v/>
      </c>
      <c r="AT1453" t="s">
        <v>17200</v>
      </c>
    </row>
    <row r="1454" spans="1:46" ht="15.75" thickBot="1" x14ac:dyDescent="0.3">
      <c r="A1454" s="48" t="s">
        <v>696</v>
      </c>
      <c r="B1454" s="50">
        <v>6648</v>
      </c>
      <c r="C1454" s="50" t="s">
        <v>278</v>
      </c>
      <c r="D1454" s="50" t="s">
        <v>290</v>
      </c>
      <c r="E1454" s="51" t="str">
        <f ca="1">IF(ISERROR(INDIRECT(CONCATENATE("FIPs_codes!",ADDRESS((MATCH($D1454,INDIRECT($C1454),0)+MATCH($C1454,FIPs_codes!$G$1:$G$3296,0)-1),COLUMN(FIPs_codes!A1452))))),"",INDIRECT(CONCATENATE("FIPs_codes!",ADDRESS((MATCH($D1454,INDIRECT($C1454),0)+MATCH($C1454,FIPs_codes!$G$1:$G$3296,0)-1),COLUMN(FIPs_codes!A1452)))))</f>
        <v>40151</v>
      </c>
      <c r="F1454" s="51">
        <f ca="1">IF(ISERROR(INDIRECT(CONCATENATE("FIPs_codes!",ADDRESS((MATCH($D1454,INDIRECT($C1454),0)+MATCH($C1454,FIPs_codes!$G$1:$G$3296,0)-1),COLUMN(FIPs_codes!C1452))))),"",INDIRECT(CONCATENATE("FIPs_codes!",ADDRESS((MATCH($D1454,INDIRECT($C1454),0)+MATCH($C1454,FIPs_codes!$G$1:$G$3296,0)-1),COLUMN(FIPs_codes!C1452)))))</f>
        <v>6</v>
      </c>
      <c r="G1454" s="52" t="s">
        <v>216</v>
      </c>
      <c r="H1454" s="52" t="s">
        <v>217</v>
      </c>
      <c r="I1454" s="54" t="s">
        <v>697</v>
      </c>
      <c r="J1454" s="56" t="s">
        <v>219</v>
      </c>
      <c r="K1454" s="50" t="s">
        <v>78</v>
      </c>
      <c r="L1454" s="50" t="s">
        <v>220</v>
      </c>
      <c r="M1454" s="50" t="s">
        <v>57</v>
      </c>
      <c r="N1454" s="58" t="s">
        <v>399</v>
      </c>
      <c r="O1454" s="58">
        <v>2009</v>
      </c>
      <c r="P1454" s="58" t="s">
        <v>288</v>
      </c>
      <c r="Q1454" s="126">
        <v>1775</v>
      </c>
      <c r="R1454" s="50" t="s">
        <v>245</v>
      </c>
      <c r="S1454" s="60" t="s">
        <v>60</v>
      </c>
      <c r="T1454" s="48" t="s">
        <v>263</v>
      </c>
      <c r="U1454" s="50" t="s">
        <v>134</v>
      </c>
      <c r="V1454" s="58" t="s">
        <v>254</v>
      </c>
      <c r="W1454" s="62" t="s">
        <v>225</v>
      </c>
      <c r="X1454" s="62" t="s">
        <v>65</v>
      </c>
      <c r="Y1454" s="62">
        <v>40458</v>
      </c>
      <c r="Z1454" s="50">
        <v>100</v>
      </c>
      <c r="AA1454" s="126">
        <v>867</v>
      </c>
      <c r="AB1454" s="50" t="s">
        <v>66</v>
      </c>
      <c r="AC1454" s="126">
        <v>267246</v>
      </c>
      <c r="AD1454" s="50" t="s">
        <v>262</v>
      </c>
      <c r="AE1454" s="58" t="s">
        <v>255</v>
      </c>
      <c r="AF1454" s="58" t="s">
        <v>236</v>
      </c>
      <c r="AG1454" s="50" t="s">
        <v>229</v>
      </c>
      <c r="AH1454" s="50">
        <v>0</v>
      </c>
      <c r="AI1454" s="50">
        <v>47.72</v>
      </c>
      <c r="AJ1454" s="50">
        <v>47.72</v>
      </c>
      <c r="AK1454" s="58">
        <v>12.67</v>
      </c>
      <c r="AL1454" s="26">
        <v>0</v>
      </c>
      <c r="AM1454" s="56" t="s">
        <v>230</v>
      </c>
      <c r="AN1454" s="50" t="s">
        <v>231</v>
      </c>
      <c r="AO1454" s="50" t="s">
        <v>232</v>
      </c>
      <c r="AP1454" s="63" t="s">
        <v>16963</v>
      </c>
      <c r="AQ1454" s="27" t="str">
        <f t="shared" si="59"/>
        <v>Record Complete</v>
      </c>
      <c r="AR1454" s="54"/>
      <c r="AS1454" s="5" t="str">
        <f t="shared" si="60"/>
        <v/>
      </c>
      <c r="AT1454" t="s">
        <v>17200</v>
      </c>
    </row>
    <row r="1455" spans="1:46" ht="15.75" thickBot="1" x14ac:dyDescent="0.3">
      <c r="A1455" s="47" t="s">
        <v>696</v>
      </c>
      <c r="B1455" s="49">
        <v>6648</v>
      </c>
      <c r="C1455" s="49" t="s">
        <v>278</v>
      </c>
      <c r="D1455" s="49" t="s">
        <v>290</v>
      </c>
      <c r="E1455" s="51" t="str">
        <f ca="1">IF(ISERROR(INDIRECT(CONCATENATE("FIPs_codes!",ADDRESS((MATCH($D1455,INDIRECT($C1455),0)+MATCH($C1455,FIPs_codes!$G$1:$G$3296,0)-1),COLUMN(FIPs_codes!A1453))))),"",INDIRECT(CONCATENATE("FIPs_codes!",ADDRESS((MATCH($D1455,INDIRECT($C1455),0)+MATCH($C1455,FIPs_codes!$G$1:$G$3296,0)-1),COLUMN(FIPs_codes!A1453)))))</f>
        <v>40151</v>
      </c>
      <c r="F1455" s="51">
        <f ca="1">IF(ISERROR(INDIRECT(CONCATENATE("FIPs_codes!",ADDRESS((MATCH($D1455,INDIRECT($C1455),0)+MATCH($C1455,FIPs_codes!$G$1:$G$3296,0)-1),COLUMN(FIPs_codes!C1453))))),"",INDIRECT(CONCATENATE("FIPs_codes!",ADDRESS((MATCH($D1455,INDIRECT($C1455),0)+MATCH($C1455,FIPs_codes!$G$1:$G$3296,0)-1),COLUMN(FIPs_codes!C1453)))))</f>
        <v>6</v>
      </c>
      <c r="G1455" s="51" t="s">
        <v>216</v>
      </c>
      <c r="H1455" s="51" t="s">
        <v>217</v>
      </c>
      <c r="I1455" s="53" t="s">
        <v>697</v>
      </c>
      <c r="J1455" s="55" t="s">
        <v>219</v>
      </c>
      <c r="K1455" s="49" t="s">
        <v>78</v>
      </c>
      <c r="L1455" s="49" t="s">
        <v>220</v>
      </c>
      <c r="M1455" s="49" t="s">
        <v>57</v>
      </c>
      <c r="N1455" s="57" t="s">
        <v>399</v>
      </c>
      <c r="O1455" s="57">
        <v>2009</v>
      </c>
      <c r="P1455" s="57" t="s">
        <v>288</v>
      </c>
      <c r="Q1455" s="128">
        <v>1775</v>
      </c>
      <c r="R1455" s="49" t="s">
        <v>245</v>
      </c>
      <c r="S1455" s="59" t="s">
        <v>60</v>
      </c>
      <c r="T1455" s="47" t="s">
        <v>263</v>
      </c>
      <c r="U1455" s="49" t="s">
        <v>134</v>
      </c>
      <c r="V1455" s="57" t="s">
        <v>254</v>
      </c>
      <c r="W1455" s="61" t="s">
        <v>225</v>
      </c>
      <c r="X1455" s="61" t="s">
        <v>65</v>
      </c>
      <c r="Y1455" s="61">
        <v>40458</v>
      </c>
      <c r="Z1455" s="49">
        <v>100</v>
      </c>
      <c r="AA1455" s="128">
        <v>867</v>
      </c>
      <c r="AB1455" s="49" t="s">
        <v>66</v>
      </c>
      <c r="AC1455" s="128">
        <v>267246</v>
      </c>
      <c r="AD1455" s="49" t="s">
        <v>262</v>
      </c>
      <c r="AE1455" s="57" t="s">
        <v>255</v>
      </c>
      <c r="AF1455" s="57" t="s">
        <v>236</v>
      </c>
      <c r="AG1455" s="49" t="s">
        <v>229</v>
      </c>
      <c r="AH1455" s="49">
        <v>4.3099999999999996</v>
      </c>
      <c r="AI1455" s="49">
        <v>46.05</v>
      </c>
      <c r="AJ1455" s="49">
        <v>50.36</v>
      </c>
      <c r="AK1455" s="57">
        <v>12.43</v>
      </c>
      <c r="AL1455" s="26">
        <v>8.5583796664019052E-2</v>
      </c>
      <c r="AM1455" s="55" t="s">
        <v>230</v>
      </c>
      <c r="AN1455" s="49" t="s">
        <v>231</v>
      </c>
      <c r="AO1455" s="49" t="s">
        <v>232</v>
      </c>
      <c r="AP1455" s="63" t="s">
        <v>16963</v>
      </c>
      <c r="AQ1455" s="27" t="str">
        <f t="shared" si="59"/>
        <v>Record Complete</v>
      </c>
      <c r="AR1455" s="53"/>
      <c r="AS1455" s="5" t="str">
        <f t="shared" si="60"/>
        <v/>
      </c>
      <c r="AT1455" t="s">
        <v>17200</v>
      </c>
    </row>
    <row r="1456" spans="1:46" ht="15.75" thickBot="1" x14ac:dyDescent="0.3">
      <c r="A1456" s="48" t="s">
        <v>696</v>
      </c>
      <c r="B1456" s="50">
        <v>6648</v>
      </c>
      <c r="C1456" s="50" t="s">
        <v>278</v>
      </c>
      <c r="D1456" s="50" t="s">
        <v>290</v>
      </c>
      <c r="E1456" s="51" t="str">
        <f ca="1">IF(ISERROR(INDIRECT(CONCATENATE("FIPs_codes!",ADDRESS((MATCH($D1456,INDIRECT($C1456),0)+MATCH($C1456,FIPs_codes!$G$1:$G$3296,0)-1),COLUMN(FIPs_codes!A1454))))),"",INDIRECT(CONCATENATE("FIPs_codes!",ADDRESS((MATCH($D1456,INDIRECT($C1456),0)+MATCH($C1456,FIPs_codes!$G$1:$G$3296,0)-1),COLUMN(FIPs_codes!A1454)))))</f>
        <v>40151</v>
      </c>
      <c r="F1456" s="51">
        <f ca="1">IF(ISERROR(INDIRECT(CONCATENATE("FIPs_codes!",ADDRESS((MATCH($D1456,INDIRECT($C1456),0)+MATCH($C1456,FIPs_codes!$G$1:$G$3296,0)-1),COLUMN(FIPs_codes!C1454))))),"",INDIRECT(CONCATENATE("FIPs_codes!",ADDRESS((MATCH($D1456,INDIRECT($C1456),0)+MATCH($C1456,FIPs_codes!$G$1:$G$3296,0)-1),COLUMN(FIPs_codes!C1454)))))</f>
        <v>6</v>
      </c>
      <c r="G1456" s="52" t="s">
        <v>216</v>
      </c>
      <c r="H1456" s="52" t="s">
        <v>217</v>
      </c>
      <c r="I1456" s="54" t="s">
        <v>697</v>
      </c>
      <c r="J1456" s="56" t="s">
        <v>219</v>
      </c>
      <c r="K1456" s="50" t="s">
        <v>78</v>
      </c>
      <c r="L1456" s="50" t="s">
        <v>220</v>
      </c>
      <c r="M1456" s="50" t="s">
        <v>57</v>
      </c>
      <c r="N1456" s="58" t="s">
        <v>399</v>
      </c>
      <c r="O1456" s="58">
        <v>2009</v>
      </c>
      <c r="P1456" s="58" t="s">
        <v>288</v>
      </c>
      <c r="Q1456" s="126">
        <v>1775</v>
      </c>
      <c r="R1456" s="50" t="s">
        <v>245</v>
      </c>
      <c r="S1456" s="60" t="s">
        <v>60</v>
      </c>
      <c r="T1456" s="48" t="s">
        <v>263</v>
      </c>
      <c r="U1456" s="50" t="s">
        <v>134</v>
      </c>
      <c r="V1456" s="58" t="s">
        <v>254</v>
      </c>
      <c r="W1456" s="62" t="s">
        <v>225</v>
      </c>
      <c r="X1456" s="62" t="s">
        <v>65</v>
      </c>
      <c r="Y1456" s="62">
        <v>40458</v>
      </c>
      <c r="Z1456" s="50">
        <v>100</v>
      </c>
      <c r="AA1456" s="126">
        <v>867</v>
      </c>
      <c r="AB1456" s="50" t="s">
        <v>66</v>
      </c>
      <c r="AC1456" s="126">
        <v>267246</v>
      </c>
      <c r="AD1456" s="50" t="s">
        <v>262</v>
      </c>
      <c r="AE1456" s="58" t="s">
        <v>255</v>
      </c>
      <c r="AF1456" s="58" t="s">
        <v>236</v>
      </c>
      <c r="AG1456" s="50" t="s">
        <v>229</v>
      </c>
      <c r="AH1456" s="50">
        <v>4.49</v>
      </c>
      <c r="AI1456" s="50">
        <v>46.8</v>
      </c>
      <c r="AJ1456" s="50">
        <v>51.29</v>
      </c>
      <c r="AK1456" s="58">
        <v>12.33</v>
      </c>
      <c r="AL1456" s="26">
        <v>8.7541431078182894E-2</v>
      </c>
      <c r="AM1456" s="56" t="s">
        <v>230</v>
      </c>
      <c r="AN1456" s="50" t="s">
        <v>231</v>
      </c>
      <c r="AO1456" s="50" t="s">
        <v>232</v>
      </c>
      <c r="AP1456" s="63" t="s">
        <v>16963</v>
      </c>
      <c r="AQ1456" s="27" t="str">
        <f t="shared" si="59"/>
        <v>Record Complete</v>
      </c>
      <c r="AR1456" s="54"/>
      <c r="AS1456" s="5" t="str">
        <f t="shared" si="60"/>
        <v/>
      </c>
      <c r="AT1456" t="s">
        <v>17200</v>
      </c>
    </row>
    <row r="1457" spans="1:46" ht="15.75" thickBot="1" x14ac:dyDescent="0.3">
      <c r="A1457" s="47" t="s">
        <v>696</v>
      </c>
      <c r="B1457" s="49">
        <v>6648</v>
      </c>
      <c r="C1457" s="49" t="s">
        <v>278</v>
      </c>
      <c r="D1457" s="49" t="s">
        <v>290</v>
      </c>
      <c r="E1457" s="51" t="str">
        <f ca="1">IF(ISERROR(INDIRECT(CONCATENATE("FIPs_codes!",ADDRESS((MATCH($D1457,INDIRECT($C1457),0)+MATCH($C1457,FIPs_codes!$G$1:$G$3296,0)-1),COLUMN(FIPs_codes!A1455))))),"",INDIRECT(CONCATENATE("FIPs_codes!",ADDRESS((MATCH($D1457,INDIRECT($C1457),0)+MATCH($C1457,FIPs_codes!$G$1:$G$3296,0)-1),COLUMN(FIPs_codes!A1455)))))</f>
        <v>40151</v>
      </c>
      <c r="F1457" s="51">
        <f ca="1">IF(ISERROR(INDIRECT(CONCATENATE("FIPs_codes!",ADDRESS((MATCH($D1457,INDIRECT($C1457),0)+MATCH($C1457,FIPs_codes!$G$1:$G$3296,0)-1),COLUMN(FIPs_codes!C1455))))),"",INDIRECT(CONCATENATE("FIPs_codes!",ADDRESS((MATCH($D1457,INDIRECT($C1457),0)+MATCH($C1457,FIPs_codes!$G$1:$G$3296,0)-1),COLUMN(FIPs_codes!C1455)))))</f>
        <v>6</v>
      </c>
      <c r="G1457" s="51" t="s">
        <v>216</v>
      </c>
      <c r="H1457" s="51" t="s">
        <v>217</v>
      </c>
      <c r="I1457" s="53" t="s">
        <v>697</v>
      </c>
      <c r="J1457" s="55" t="s">
        <v>219</v>
      </c>
      <c r="K1457" s="49" t="s">
        <v>78</v>
      </c>
      <c r="L1457" s="49" t="s">
        <v>220</v>
      </c>
      <c r="M1457" s="49" t="s">
        <v>57</v>
      </c>
      <c r="N1457" s="57" t="s">
        <v>399</v>
      </c>
      <c r="O1457" s="57">
        <v>2009</v>
      </c>
      <c r="P1457" s="57" t="s">
        <v>252</v>
      </c>
      <c r="Q1457" s="128">
        <v>1775</v>
      </c>
      <c r="R1457" s="49" t="s">
        <v>245</v>
      </c>
      <c r="S1457" s="59" t="s">
        <v>60</v>
      </c>
      <c r="T1457" s="47" t="s">
        <v>263</v>
      </c>
      <c r="U1457" s="49" t="s">
        <v>134</v>
      </c>
      <c r="V1457" s="57" t="s">
        <v>254</v>
      </c>
      <c r="W1457" s="61" t="s">
        <v>225</v>
      </c>
      <c r="X1457" s="61" t="s">
        <v>65</v>
      </c>
      <c r="Y1457" s="61">
        <v>40492</v>
      </c>
      <c r="Z1457" s="49">
        <v>90</v>
      </c>
      <c r="AA1457" s="128">
        <v>867</v>
      </c>
      <c r="AB1457" s="49" t="s">
        <v>66</v>
      </c>
      <c r="AC1457" s="128">
        <v>157305</v>
      </c>
      <c r="AD1457" s="49" t="s">
        <v>262</v>
      </c>
      <c r="AE1457" s="57" t="s">
        <v>255</v>
      </c>
      <c r="AF1457" s="57" t="s">
        <v>236</v>
      </c>
      <c r="AG1457" s="49" t="s">
        <v>229</v>
      </c>
      <c r="AH1457" s="49">
        <v>11.14</v>
      </c>
      <c r="AI1457" s="49">
        <v>52.21</v>
      </c>
      <c r="AJ1457" s="49">
        <v>63.35</v>
      </c>
      <c r="AK1457" s="57">
        <v>12.29</v>
      </c>
      <c r="AL1457" s="150">
        <v>0.17584846093133386</v>
      </c>
      <c r="AM1457" s="55" t="s">
        <v>230</v>
      </c>
      <c r="AN1457" s="49" t="s">
        <v>231</v>
      </c>
      <c r="AO1457" s="49" t="s">
        <v>232</v>
      </c>
      <c r="AP1457" s="63" t="s">
        <v>16963</v>
      </c>
      <c r="AQ1457" s="27" t="str">
        <f t="shared" si="59"/>
        <v>Record Complete</v>
      </c>
      <c r="AR1457" s="53"/>
      <c r="AS1457" s="5" t="str">
        <f t="shared" si="60"/>
        <v/>
      </c>
      <c r="AT1457" t="s">
        <v>17200</v>
      </c>
    </row>
    <row r="1458" spans="1:46" ht="15.75" thickBot="1" x14ac:dyDescent="0.3">
      <c r="A1458" s="29" t="s">
        <v>696</v>
      </c>
      <c r="B1458" s="31">
        <v>6648</v>
      </c>
      <c r="C1458" s="31" t="s">
        <v>278</v>
      </c>
      <c r="D1458" s="31" t="s">
        <v>290</v>
      </c>
      <c r="E1458" s="51" t="str">
        <f ca="1">IF(ISERROR(INDIRECT(CONCATENATE("FIPs_codes!",ADDRESS((MATCH($D1458,INDIRECT($C1458),0)+MATCH($C1458,FIPs_codes!$G$1:$G$3296,0)-1),COLUMN(FIPs_codes!A1456))))),"",INDIRECT(CONCATENATE("FIPs_codes!",ADDRESS((MATCH($D1458,INDIRECT($C1458),0)+MATCH($C1458,FIPs_codes!$G$1:$G$3296,0)-1),COLUMN(FIPs_codes!A1456)))))</f>
        <v>40151</v>
      </c>
      <c r="F1458" s="51">
        <f ca="1">IF(ISERROR(INDIRECT(CONCATENATE("FIPs_codes!",ADDRESS((MATCH($D1458,INDIRECT($C1458),0)+MATCH($C1458,FIPs_codes!$G$1:$G$3296,0)-1),COLUMN(FIPs_codes!C1456))))),"",INDIRECT(CONCATENATE("FIPs_codes!",ADDRESS((MATCH($D1458,INDIRECT($C1458),0)+MATCH($C1458,FIPs_codes!$G$1:$G$3296,0)-1),COLUMN(FIPs_codes!C1456)))))</f>
        <v>6</v>
      </c>
      <c r="G1458" s="33" t="s">
        <v>216</v>
      </c>
      <c r="H1458" s="33" t="s">
        <v>217</v>
      </c>
      <c r="I1458" s="35" t="s">
        <v>697</v>
      </c>
      <c r="J1458" s="37" t="s">
        <v>219</v>
      </c>
      <c r="K1458" s="31" t="s">
        <v>78</v>
      </c>
      <c r="L1458" s="31" t="s">
        <v>220</v>
      </c>
      <c r="M1458" s="31" t="s">
        <v>57</v>
      </c>
      <c r="N1458" s="39" t="s">
        <v>399</v>
      </c>
      <c r="O1458" s="39">
        <v>2009</v>
      </c>
      <c r="P1458" s="39" t="s">
        <v>252</v>
      </c>
      <c r="Q1458" s="240">
        <v>1775</v>
      </c>
      <c r="R1458" s="31" t="s">
        <v>245</v>
      </c>
      <c r="S1458" s="41" t="s">
        <v>60</v>
      </c>
      <c r="T1458" s="29" t="s">
        <v>263</v>
      </c>
      <c r="U1458" s="31" t="s">
        <v>134</v>
      </c>
      <c r="V1458" s="39" t="s">
        <v>254</v>
      </c>
      <c r="W1458" s="43" t="s">
        <v>225</v>
      </c>
      <c r="X1458" s="43" t="s">
        <v>65</v>
      </c>
      <c r="Y1458" s="43">
        <v>40492</v>
      </c>
      <c r="Z1458" s="31">
        <v>90</v>
      </c>
      <c r="AA1458" s="240">
        <v>867</v>
      </c>
      <c r="AB1458" s="31" t="s">
        <v>66</v>
      </c>
      <c r="AC1458" s="240">
        <v>157305</v>
      </c>
      <c r="AD1458" s="31" t="s">
        <v>262</v>
      </c>
      <c r="AE1458" s="39" t="s">
        <v>255</v>
      </c>
      <c r="AF1458" s="39" t="s">
        <v>236</v>
      </c>
      <c r="AG1458" s="31" t="s">
        <v>229</v>
      </c>
      <c r="AH1458" s="31">
        <v>8.32</v>
      </c>
      <c r="AI1458" s="31">
        <v>57.45</v>
      </c>
      <c r="AJ1458" s="31">
        <v>65.77000000000001</v>
      </c>
      <c r="AK1458" s="39">
        <v>11.8</v>
      </c>
      <c r="AL1458" s="26">
        <v>0.12650144442755054</v>
      </c>
      <c r="AM1458" s="37" t="s">
        <v>230</v>
      </c>
      <c r="AN1458" s="31" t="s">
        <v>231</v>
      </c>
      <c r="AO1458" s="31" t="s">
        <v>232</v>
      </c>
      <c r="AP1458" s="63" t="s">
        <v>16963</v>
      </c>
      <c r="AQ1458" s="27" t="str">
        <f t="shared" si="59"/>
        <v>Record Complete</v>
      </c>
      <c r="AR1458" s="35"/>
      <c r="AS1458" s="5" t="str">
        <f t="shared" si="60"/>
        <v/>
      </c>
      <c r="AT1458" t="s">
        <v>17200</v>
      </c>
    </row>
    <row r="1459" spans="1:46" ht="15.75" thickBot="1" x14ac:dyDescent="0.3">
      <c r="A1459" s="30" t="s">
        <v>696</v>
      </c>
      <c r="B1459" s="32">
        <v>6648</v>
      </c>
      <c r="C1459" s="32" t="s">
        <v>278</v>
      </c>
      <c r="D1459" s="32" t="s">
        <v>290</v>
      </c>
      <c r="E1459" s="51" t="str">
        <f ca="1">IF(ISERROR(INDIRECT(CONCATENATE("FIPs_codes!",ADDRESS((MATCH($D1459,INDIRECT($C1459),0)+MATCH($C1459,FIPs_codes!$G$1:$G$3296,0)-1),COLUMN(FIPs_codes!A1457))))),"",INDIRECT(CONCATENATE("FIPs_codes!",ADDRESS((MATCH($D1459,INDIRECT($C1459),0)+MATCH($C1459,FIPs_codes!$G$1:$G$3296,0)-1),COLUMN(FIPs_codes!A1457)))))</f>
        <v>40151</v>
      </c>
      <c r="F1459" s="51">
        <f ca="1">IF(ISERROR(INDIRECT(CONCATENATE("FIPs_codes!",ADDRESS((MATCH($D1459,INDIRECT($C1459),0)+MATCH($C1459,FIPs_codes!$G$1:$G$3296,0)-1),COLUMN(FIPs_codes!C1457))))),"",INDIRECT(CONCATENATE("FIPs_codes!",ADDRESS((MATCH($D1459,INDIRECT($C1459),0)+MATCH($C1459,FIPs_codes!$G$1:$G$3296,0)-1),COLUMN(FIPs_codes!C1457)))))</f>
        <v>6</v>
      </c>
      <c r="G1459" s="34" t="s">
        <v>216</v>
      </c>
      <c r="H1459" s="34" t="s">
        <v>217</v>
      </c>
      <c r="I1459" s="36" t="s">
        <v>697</v>
      </c>
      <c r="J1459" s="38" t="s">
        <v>219</v>
      </c>
      <c r="K1459" s="32" t="s">
        <v>78</v>
      </c>
      <c r="L1459" s="32" t="s">
        <v>220</v>
      </c>
      <c r="M1459" s="32" t="s">
        <v>57</v>
      </c>
      <c r="N1459" s="40" t="s">
        <v>399</v>
      </c>
      <c r="O1459" s="40">
        <v>2009</v>
      </c>
      <c r="P1459" s="40" t="s">
        <v>252</v>
      </c>
      <c r="Q1459" s="125">
        <v>1775</v>
      </c>
      <c r="R1459" s="32" t="s">
        <v>245</v>
      </c>
      <c r="S1459" s="42" t="s">
        <v>60</v>
      </c>
      <c r="T1459" s="30" t="s">
        <v>263</v>
      </c>
      <c r="U1459" s="32" t="s">
        <v>134</v>
      </c>
      <c r="V1459" s="40" t="s">
        <v>254</v>
      </c>
      <c r="W1459" s="44" t="s">
        <v>225</v>
      </c>
      <c r="X1459" s="44" t="s">
        <v>65</v>
      </c>
      <c r="Y1459" s="44">
        <v>40492</v>
      </c>
      <c r="Z1459" s="32">
        <v>90</v>
      </c>
      <c r="AA1459" s="125">
        <v>867</v>
      </c>
      <c r="AB1459" s="32" t="s">
        <v>66</v>
      </c>
      <c r="AC1459" s="125">
        <v>157305</v>
      </c>
      <c r="AD1459" s="32" t="s">
        <v>262</v>
      </c>
      <c r="AE1459" s="40" t="s">
        <v>255</v>
      </c>
      <c r="AF1459" s="40" t="s">
        <v>236</v>
      </c>
      <c r="AG1459" s="32" t="s">
        <v>229</v>
      </c>
      <c r="AH1459" s="32">
        <v>11.29</v>
      </c>
      <c r="AI1459" s="32">
        <v>54.71</v>
      </c>
      <c r="AJ1459" s="32">
        <v>66</v>
      </c>
      <c r="AK1459" s="40">
        <v>12.02</v>
      </c>
      <c r="AL1459" s="26">
        <v>0.17106060606060605</v>
      </c>
      <c r="AM1459" s="38" t="s">
        <v>230</v>
      </c>
      <c r="AN1459" s="32" t="s">
        <v>231</v>
      </c>
      <c r="AO1459" s="32" t="s">
        <v>232</v>
      </c>
      <c r="AP1459" s="63" t="s">
        <v>16963</v>
      </c>
      <c r="AQ1459" s="27" t="str">
        <f t="shared" si="59"/>
        <v>Record Complete</v>
      </c>
      <c r="AR1459" s="36"/>
      <c r="AS1459" s="5" t="str">
        <f t="shared" si="60"/>
        <v/>
      </c>
      <c r="AT1459" t="s">
        <v>17200</v>
      </c>
    </row>
    <row r="1460" spans="1:46" ht="15.75" thickBot="1" x14ac:dyDescent="0.3">
      <c r="A1460" s="48" t="s">
        <v>703</v>
      </c>
      <c r="B1460" s="50">
        <v>6515</v>
      </c>
      <c r="C1460" s="50" t="s">
        <v>213</v>
      </c>
      <c r="D1460" s="50" t="s">
        <v>290</v>
      </c>
      <c r="E1460" s="51" t="str">
        <f ca="1">IF(ISERROR(INDIRECT(CONCATENATE("FIPs_codes!",ADDRESS((MATCH($D1460,INDIRECT($C1460),0)+MATCH($C1460,FIPs_codes!$G$1:$G$3296,0)-1),COLUMN(FIPs_codes!A1458))))),"",INDIRECT(CONCATENATE("FIPs_codes!",ADDRESS((MATCH($D1460,INDIRECT($C1460),0)+MATCH($C1460,FIPs_codes!$G$1:$G$3296,0)-1),COLUMN(FIPs_codes!A1458)))))</f>
        <v>40151</v>
      </c>
      <c r="F1460" s="51">
        <f ca="1">IF(ISERROR(INDIRECT(CONCATENATE("FIPs_codes!",ADDRESS((MATCH($D1460,INDIRECT($C1460),0)+MATCH($C1460,FIPs_codes!$G$1:$G$3296,0)-1),COLUMN(FIPs_codes!C1458))))),"",INDIRECT(CONCATENATE("FIPs_codes!",ADDRESS((MATCH($D1460,INDIRECT($C1460),0)+MATCH($C1460,FIPs_codes!$G$1:$G$3296,0)-1),COLUMN(FIPs_codes!C1458)))))</f>
        <v>6</v>
      </c>
      <c r="G1460" s="52" t="s">
        <v>216</v>
      </c>
      <c r="H1460" s="52" t="s">
        <v>217</v>
      </c>
      <c r="I1460" s="54" t="s">
        <v>698</v>
      </c>
      <c r="J1460" s="56" t="s">
        <v>219</v>
      </c>
      <c r="K1460" s="50" t="s">
        <v>78</v>
      </c>
      <c r="L1460" s="50" t="s">
        <v>220</v>
      </c>
      <c r="M1460" s="50" t="s">
        <v>57</v>
      </c>
      <c r="N1460" s="58" t="s">
        <v>242</v>
      </c>
      <c r="O1460" s="58">
        <v>2008</v>
      </c>
      <c r="P1460" s="58" t="s">
        <v>699</v>
      </c>
      <c r="Q1460" s="126">
        <v>1340</v>
      </c>
      <c r="R1460" s="50" t="s">
        <v>245</v>
      </c>
      <c r="S1460" s="60" t="s">
        <v>60</v>
      </c>
      <c r="T1460" s="48" t="s">
        <v>223</v>
      </c>
      <c r="U1460" s="50" t="s">
        <v>134</v>
      </c>
      <c r="V1460" s="58" t="s">
        <v>224</v>
      </c>
      <c r="W1460" s="62" t="s">
        <v>225</v>
      </c>
      <c r="X1460" s="62" t="s">
        <v>226</v>
      </c>
      <c r="Y1460" s="62">
        <v>41032</v>
      </c>
      <c r="Z1460" s="50">
        <v>93</v>
      </c>
      <c r="AA1460" s="126">
        <v>875</v>
      </c>
      <c r="AB1460" s="50" t="s">
        <v>66</v>
      </c>
      <c r="AC1460" s="126">
        <v>7685</v>
      </c>
      <c r="AD1460" s="50" t="s">
        <v>227</v>
      </c>
      <c r="AE1460" s="58" t="s">
        <v>333</v>
      </c>
      <c r="AF1460" s="58" t="s">
        <v>236</v>
      </c>
      <c r="AG1460" s="50" t="s">
        <v>229</v>
      </c>
      <c r="AH1460" s="50">
        <v>34.5</v>
      </c>
      <c r="AI1460" s="50">
        <v>214.1</v>
      </c>
      <c r="AJ1460" s="50">
        <v>248.5</v>
      </c>
      <c r="AK1460" s="58">
        <v>7.8</v>
      </c>
      <c r="AL1460" s="26">
        <v>0.13877715205148833</v>
      </c>
      <c r="AM1460" s="56" t="s">
        <v>230</v>
      </c>
      <c r="AN1460" s="50" t="s">
        <v>231</v>
      </c>
      <c r="AO1460" s="50" t="s">
        <v>232</v>
      </c>
      <c r="AP1460" s="63" t="s">
        <v>16963</v>
      </c>
      <c r="AQ1460" s="27" t="str">
        <f t="shared" si="59"/>
        <v>Record Complete</v>
      </c>
      <c r="AR1460" s="54" t="s">
        <v>234</v>
      </c>
      <c r="AS1460" s="5" t="str">
        <f t="shared" si="60"/>
        <v/>
      </c>
      <c r="AT1460" t="s">
        <v>17200</v>
      </c>
    </row>
    <row r="1461" spans="1:46" ht="15.75" thickBot="1" x14ac:dyDescent="0.3">
      <c r="A1461" s="47" t="s">
        <v>17182</v>
      </c>
      <c r="B1461" s="49">
        <v>8530</v>
      </c>
      <c r="C1461" s="49" t="s">
        <v>213</v>
      </c>
      <c r="D1461" s="49" t="s">
        <v>290</v>
      </c>
      <c r="E1461" s="51" t="str">
        <f ca="1">IF(ISERROR(INDIRECT(CONCATENATE("FIPs_codes!",ADDRESS((MATCH($D1461,INDIRECT($C1461),0)+MATCH($C1461,FIPs_codes!$G$1:$G$3296,0)-1),COLUMN(FIPs_codes!A1459))))),"",INDIRECT(CONCATENATE("FIPs_codes!",ADDRESS((MATCH($D1461,INDIRECT($C1461),0)+MATCH($C1461,FIPs_codes!$G$1:$G$3296,0)-1),COLUMN(FIPs_codes!A1459)))))</f>
        <v>40151</v>
      </c>
      <c r="F1461" s="51">
        <f ca="1">IF(ISERROR(INDIRECT(CONCATENATE("FIPs_codes!",ADDRESS((MATCH($D1461,INDIRECT($C1461),0)+MATCH($C1461,FIPs_codes!$G$1:$G$3296,0)-1),COLUMN(FIPs_codes!C1459))))),"",INDIRECT(CONCATENATE("FIPs_codes!",ADDRESS((MATCH($D1461,INDIRECT($C1461),0)+MATCH($C1461,FIPs_codes!$G$1:$G$3296,0)-1),COLUMN(FIPs_codes!C1459)))))</f>
        <v>6</v>
      </c>
      <c r="G1461" s="49" t="s">
        <v>216</v>
      </c>
      <c r="H1461" s="49" t="s">
        <v>217</v>
      </c>
      <c r="I1461" s="53" t="s">
        <v>705</v>
      </c>
      <c r="J1461" s="55" t="s">
        <v>219</v>
      </c>
      <c r="K1461" s="49" t="s">
        <v>78</v>
      </c>
      <c r="L1461" s="49" t="s">
        <v>220</v>
      </c>
      <c r="M1461" s="49" t="s">
        <v>57</v>
      </c>
      <c r="N1461" s="57" t="s">
        <v>17180</v>
      </c>
      <c r="O1461" s="65">
        <v>39545</v>
      </c>
      <c r="P1461" s="57" t="s">
        <v>709</v>
      </c>
      <c r="Q1461" s="128">
        <v>1775</v>
      </c>
      <c r="R1461" s="49" t="s">
        <v>245</v>
      </c>
      <c r="S1461" s="59" t="s">
        <v>60</v>
      </c>
      <c r="T1461" s="47" t="s">
        <v>17168</v>
      </c>
      <c r="U1461" s="49" t="s">
        <v>62</v>
      </c>
      <c r="V1461" s="57" t="s">
        <v>17169</v>
      </c>
      <c r="W1461" s="61" t="s">
        <v>225</v>
      </c>
      <c r="X1461" s="61" t="s">
        <v>226</v>
      </c>
      <c r="Y1461" s="61">
        <v>41416</v>
      </c>
      <c r="Z1461" s="49">
        <v>97</v>
      </c>
      <c r="AA1461" s="128">
        <v>847</v>
      </c>
      <c r="AB1461" s="49" t="s">
        <v>66</v>
      </c>
      <c r="AC1461" s="128">
        <v>163769</v>
      </c>
      <c r="AD1461" s="49" t="s">
        <v>499</v>
      </c>
      <c r="AE1461" s="57" t="s">
        <v>255</v>
      </c>
      <c r="AF1461" s="57" t="s">
        <v>236</v>
      </c>
      <c r="AG1461" s="49" t="s">
        <v>229</v>
      </c>
      <c r="AH1461" s="49">
        <v>26.74</v>
      </c>
      <c r="AI1461" s="49">
        <v>14.15</v>
      </c>
      <c r="AJ1461" s="49">
        <v>40.89</v>
      </c>
      <c r="AK1461" s="57">
        <v>12.28</v>
      </c>
      <c r="AL1461" s="150">
        <f t="shared" ref="AL1461:AL1472" si="62">IF(ISERROR(IF(ISBLANK(AH1461),(AJ1461-AI1461)/AJ1461,IF(ISBLANK(AI1461),(AH1461/AJ1461),AH1461/(AH1461+AI1461)))),"0",IF(ISBLANK(AH1461),(AJ1461-AI1461)/AJ1461,IF(ISBLANK(AI1461),(AH1461/AJ1461),AH1461/(AH1461+AI1461))))</f>
        <v>0.65394962093421372</v>
      </c>
      <c r="AM1461" s="55" t="s">
        <v>230</v>
      </c>
      <c r="AN1461" s="49" t="s">
        <v>231</v>
      </c>
      <c r="AO1461" s="49" t="s">
        <v>232</v>
      </c>
      <c r="AP1461" s="63" t="s">
        <v>233</v>
      </c>
      <c r="AQ1461" s="27" t="str">
        <f t="shared" si="59"/>
        <v>Record Complete</v>
      </c>
      <c r="AR1461" s="53"/>
      <c r="AS1461" s="5" t="str">
        <f t="shared" si="60"/>
        <v/>
      </c>
      <c r="AT1461" t="s">
        <v>17200</v>
      </c>
    </row>
    <row r="1462" spans="1:46" ht="15.75" thickBot="1" x14ac:dyDescent="0.3">
      <c r="A1462" s="48" t="s">
        <v>17182</v>
      </c>
      <c r="B1462" s="50">
        <v>8530</v>
      </c>
      <c r="C1462" s="50" t="s">
        <v>213</v>
      </c>
      <c r="D1462" s="50" t="s">
        <v>290</v>
      </c>
      <c r="E1462" s="51" t="str">
        <f ca="1">IF(ISERROR(INDIRECT(CONCATENATE("FIPs_codes!",ADDRESS((MATCH($D1462,INDIRECT($C1462),0)+MATCH($C1462,FIPs_codes!$G$1:$G$3296,0)-1),COLUMN(FIPs_codes!A1460))))),"",INDIRECT(CONCATENATE("FIPs_codes!",ADDRESS((MATCH($D1462,INDIRECT($C1462),0)+MATCH($C1462,FIPs_codes!$G$1:$G$3296,0)-1),COLUMN(FIPs_codes!A1460)))))</f>
        <v>40151</v>
      </c>
      <c r="F1462" s="51">
        <f ca="1">IF(ISERROR(INDIRECT(CONCATENATE("FIPs_codes!",ADDRESS((MATCH($D1462,INDIRECT($C1462),0)+MATCH($C1462,FIPs_codes!$G$1:$G$3296,0)-1),COLUMN(FIPs_codes!C1460))))),"",INDIRECT(CONCATENATE("FIPs_codes!",ADDRESS((MATCH($D1462,INDIRECT($C1462),0)+MATCH($C1462,FIPs_codes!$G$1:$G$3296,0)-1),COLUMN(FIPs_codes!C1460)))))</f>
        <v>6</v>
      </c>
      <c r="G1462" s="50" t="s">
        <v>216</v>
      </c>
      <c r="H1462" s="50" t="s">
        <v>217</v>
      </c>
      <c r="I1462" s="54" t="s">
        <v>705</v>
      </c>
      <c r="J1462" s="56" t="s">
        <v>219</v>
      </c>
      <c r="K1462" s="50" t="s">
        <v>78</v>
      </c>
      <c r="L1462" s="50" t="s">
        <v>220</v>
      </c>
      <c r="M1462" s="50" t="s">
        <v>57</v>
      </c>
      <c r="N1462" s="58" t="s">
        <v>17180</v>
      </c>
      <c r="O1462" s="66">
        <v>39545</v>
      </c>
      <c r="P1462" s="58" t="s">
        <v>709</v>
      </c>
      <c r="Q1462" s="126">
        <v>1775</v>
      </c>
      <c r="R1462" s="50" t="s">
        <v>245</v>
      </c>
      <c r="S1462" s="60" t="s">
        <v>60</v>
      </c>
      <c r="T1462" s="48" t="s">
        <v>17168</v>
      </c>
      <c r="U1462" s="50" t="s">
        <v>62</v>
      </c>
      <c r="V1462" s="58" t="s">
        <v>17169</v>
      </c>
      <c r="W1462" s="62" t="s">
        <v>225</v>
      </c>
      <c r="X1462" s="62" t="s">
        <v>226</v>
      </c>
      <c r="Y1462" s="62">
        <v>41416</v>
      </c>
      <c r="Z1462" s="50">
        <v>96</v>
      </c>
      <c r="AA1462" s="126">
        <v>847</v>
      </c>
      <c r="AB1462" s="50" t="s">
        <v>66</v>
      </c>
      <c r="AC1462" s="126">
        <v>163438</v>
      </c>
      <c r="AD1462" s="50" t="s">
        <v>499</v>
      </c>
      <c r="AE1462" s="58" t="s">
        <v>255</v>
      </c>
      <c r="AF1462" s="58" t="s">
        <v>236</v>
      </c>
      <c r="AG1462" s="50" t="s">
        <v>229</v>
      </c>
      <c r="AH1462" s="50">
        <v>26.59</v>
      </c>
      <c r="AI1462" s="50">
        <v>14.54</v>
      </c>
      <c r="AJ1462" s="50">
        <v>41.13</v>
      </c>
      <c r="AK1462" s="58">
        <v>12.26</v>
      </c>
      <c r="AL1462" s="26">
        <f t="shared" si="62"/>
        <v>0.64648674933138839</v>
      </c>
      <c r="AM1462" s="56" t="s">
        <v>230</v>
      </c>
      <c r="AN1462" s="50" t="s">
        <v>231</v>
      </c>
      <c r="AO1462" s="50" t="s">
        <v>232</v>
      </c>
      <c r="AP1462" s="46" t="s">
        <v>16963</v>
      </c>
      <c r="AQ1462" s="27" t="str">
        <f t="shared" si="59"/>
        <v>Record Complete</v>
      </c>
      <c r="AR1462" s="54"/>
      <c r="AS1462" s="5" t="str">
        <f t="shared" si="60"/>
        <v/>
      </c>
      <c r="AT1462" t="s">
        <v>17200</v>
      </c>
    </row>
    <row r="1463" spans="1:46" ht="15.75" thickBot="1" x14ac:dyDescent="0.3">
      <c r="A1463" s="30" t="s">
        <v>17182</v>
      </c>
      <c r="B1463" s="32">
        <v>8530</v>
      </c>
      <c r="C1463" s="32" t="s">
        <v>213</v>
      </c>
      <c r="D1463" s="32" t="s">
        <v>290</v>
      </c>
      <c r="E1463" s="51" t="str">
        <f ca="1">IF(ISERROR(INDIRECT(CONCATENATE("FIPs_codes!",ADDRESS((MATCH($D1463,INDIRECT($C1463),0)+MATCH($C1463,FIPs_codes!$G$1:$G$3296,0)-1),COLUMN(FIPs_codes!A1461))))),"",INDIRECT(CONCATENATE("FIPs_codes!",ADDRESS((MATCH($D1463,INDIRECT($C1463),0)+MATCH($C1463,FIPs_codes!$G$1:$G$3296,0)-1),COLUMN(FIPs_codes!A1461)))))</f>
        <v>40151</v>
      </c>
      <c r="F1463" s="51">
        <f ca="1">IF(ISERROR(INDIRECT(CONCATENATE("FIPs_codes!",ADDRESS((MATCH($D1463,INDIRECT($C1463),0)+MATCH($C1463,FIPs_codes!$G$1:$G$3296,0)-1),COLUMN(FIPs_codes!C1461))))),"",INDIRECT(CONCATENATE("FIPs_codes!",ADDRESS((MATCH($D1463,INDIRECT($C1463),0)+MATCH($C1463,FIPs_codes!$G$1:$G$3296,0)-1),COLUMN(FIPs_codes!C1461)))))</f>
        <v>6</v>
      </c>
      <c r="G1463" s="32" t="s">
        <v>216</v>
      </c>
      <c r="H1463" s="32" t="s">
        <v>217</v>
      </c>
      <c r="I1463" s="36" t="s">
        <v>705</v>
      </c>
      <c r="J1463" s="38" t="s">
        <v>219</v>
      </c>
      <c r="K1463" s="32" t="s">
        <v>78</v>
      </c>
      <c r="L1463" s="32" t="s">
        <v>220</v>
      </c>
      <c r="M1463" s="32" t="s">
        <v>57</v>
      </c>
      <c r="N1463" s="40" t="s">
        <v>17180</v>
      </c>
      <c r="O1463" s="231">
        <v>39545</v>
      </c>
      <c r="P1463" s="40" t="s">
        <v>709</v>
      </c>
      <c r="Q1463" s="125">
        <v>1775</v>
      </c>
      <c r="R1463" s="32" t="s">
        <v>245</v>
      </c>
      <c r="S1463" s="42" t="s">
        <v>60</v>
      </c>
      <c r="T1463" s="30" t="s">
        <v>17168</v>
      </c>
      <c r="U1463" s="32" t="s">
        <v>62</v>
      </c>
      <c r="V1463" s="40" t="s">
        <v>17169</v>
      </c>
      <c r="W1463" s="44" t="s">
        <v>225</v>
      </c>
      <c r="X1463" s="44" t="s">
        <v>226</v>
      </c>
      <c r="Y1463" s="44">
        <v>41416</v>
      </c>
      <c r="Z1463" s="32">
        <v>97</v>
      </c>
      <c r="AA1463" s="125">
        <v>847</v>
      </c>
      <c r="AB1463" s="32" t="s">
        <v>66</v>
      </c>
      <c r="AC1463" s="125">
        <v>163201</v>
      </c>
      <c r="AD1463" s="32" t="s">
        <v>499</v>
      </c>
      <c r="AE1463" s="40" t="s">
        <v>255</v>
      </c>
      <c r="AF1463" s="40" t="s">
        <v>236</v>
      </c>
      <c r="AG1463" s="32" t="s">
        <v>229</v>
      </c>
      <c r="AH1463" s="32">
        <v>26.4</v>
      </c>
      <c r="AI1463" s="32">
        <v>14.82</v>
      </c>
      <c r="AJ1463" s="32">
        <v>41.22</v>
      </c>
      <c r="AK1463" s="40">
        <v>12.25</v>
      </c>
      <c r="AL1463" s="26">
        <f t="shared" si="62"/>
        <v>0.64046579330422126</v>
      </c>
      <c r="AM1463" s="38" t="s">
        <v>230</v>
      </c>
      <c r="AN1463" s="32" t="s">
        <v>231</v>
      </c>
      <c r="AO1463" s="32" t="s">
        <v>232</v>
      </c>
      <c r="AP1463" s="46" t="s">
        <v>16963</v>
      </c>
      <c r="AQ1463" s="27" t="str">
        <f t="shared" si="59"/>
        <v>Record Complete</v>
      </c>
      <c r="AR1463" s="36"/>
      <c r="AS1463" s="5" t="str">
        <f t="shared" si="60"/>
        <v/>
      </c>
      <c r="AT1463" t="s">
        <v>17200</v>
      </c>
    </row>
    <row r="1464" spans="1:46" ht="15.75" thickBot="1" x14ac:dyDescent="0.3">
      <c r="A1464" s="48" t="s">
        <v>17182</v>
      </c>
      <c r="B1464" s="50">
        <v>8530</v>
      </c>
      <c r="C1464" s="50" t="s">
        <v>213</v>
      </c>
      <c r="D1464" s="50" t="s">
        <v>290</v>
      </c>
      <c r="E1464" s="51" t="str">
        <f ca="1">IF(ISERROR(INDIRECT(CONCATENATE("FIPs_codes!",ADDRESS((MATCH($D1464,INDIRECT($C1464),0)+MATCH($C1464,FIPs_codes!$G$1:$G$3296,0)-1),COLUMN(FIPs_codes!A1462))))),"",INDIRECT(CONCATENATE("FIPs_codes!",ADDRESS((MATCH($D1464,INDIRECT($C1464),0)+MATCH($C1464,FIPs_codes!$G$1:$G$3296,0)-1),COLUMN(FIPs_codes!A1462)))))</f>
        <v>40151</v>
      </c>
      <c r="F1464" s="51">
        <f ca="1">IF(ISERROR(INDIRECT(CONCATENATE("FIPs_codes!",ADDRESS((MATCH($D1464,INDIRECT($C1464),0)+MATCH($C1464,FIPs_codes!$G$1:$G$3296,0)-1),COLUMN(FIPs_codes!C1462))))),"",INDIRECT(CONCATENATE("FIPs_codes!",ADDRESS((MATCH($D1464,INDIRECT($C1464),0)+MATCH($C1464,FIPs_codes!$G$1:$G$3296,0)-1),COLUMN(FIPs_codes!C1462)))))</f>
        <v>6</v>
      </c>
      <c r="G1464" s="50" t="s">
        <v>216</v>
      </c>
      <c r="H1464" s="50" t="s">
        <v>217</v>
      </c>
      <c r="I1464" s="54" t="s">
        <v>705</v>
      </c>
      <c r="J1464" s="56" t="s">
        <v>219</v>
      </c>
      <c r="K1464" s="50" t="s">
        <v>78</v>
      </c>
      <c r="L1464" s="50" t="s">
        <v>220</v>
      </c>
      <c r="M1464" s="50" t="s">
        <v>57</v>
      </c>
      <c r="N1464" s="58" t="s">
        <v>622</v>
      </c>
      <c r="O1464" s="58">
        <v>2008</v>
      </c>
      <c r="P1464" s="58" t="s">
        <v>709</v>
      </c>
      <c r="Q1464" s="126">
        <v>1775</v>
      </c>
      <c r="R1464" s="50" t="s">
        <v>245</v>
      </c>
      <c r="S1464" s="60" t="s">
        <v>60</v>
      </c>
      <c r="T1464" s="48" t="s">
        <v>17168</v>
      </c>
      <c r="U1464" s="50" t="s">
        <v>62</v>
      </c>
      <c r="V1464" s="58" t="s">
        <v>17169</v>
      </c>
      <c r="W1464" s="62" t="s">
        <v>225</v>
      </c>
      <c r="X1464" s="62" t="s">
        <v>226</v>
      </c>
      <c r="Y1464" s="62">
        <v>41479</v>
      </c>
      <c r="Z1464" s="50">
        <v>97</v>
      </c>
      <c r="AA1464" s="126">
        <v>847</v>
      </c>
      <c r="AB1464" s="50" t="s">
        <v>66</v>
      </c>
      <c r="AC1464" s="126">
        <v>262187</v>
      </c>
      <c r="AD1464" s="50" t="s">
        <v>499</v>
      </c>
      <c r="AE1464" s="58" t="s">
        <v>255</v>
      </c>
      <c r="AF1464" s="58" t="s">
        <v>236</v>
      </c>
      <c r="AG1464" s="50" t="s">
        <v>229</v>
      </c>
      <c r="AH1464" s="50">
        <v>2.94</v>
      </c>
      <c r="AI1464" s="50">
        <v>32.909999999999997</v>
      </c>
      <c r="AJ1464" s="50">
        <v>35.85</v>
      </c>
      <c r="AK1464" s="58">
        <v>12.11</v>
      </c>
      <c r="AL1464" s="26">
        <f t="shared" si="62"/>
        <v>8.2008368200836831E-2</v>
      </c>
      <c r="AM1464" s="56" t="s">
        <v>230</v>
      </c>
      <c r="AN1464" s="50" t="s">
        <v>231</v>
      </c>
      <c r="AO1464" s="50" t="s">
        <v>232</v>
      </c>
      <c r="AP1464" s="46" t="s">
        <v>16963</v>
      </c>
      <c r="AQ1464" s="27" t="str">
        <f t="shared" si="59"/>
        <v>Record Complete</v>
      </c>
      <c r="AR1464" s="54"/>
      <c r="AS1464" s="5" t="str">
        <f t="shared" si="60"/>
        <v/>
      </c>
      <c r="AT1464" t="s">
        <v>17200</v>
      </c>
    </row>
    <row r="1465" spans="1:46" ht="15.75" thickBot="1" x14ac:dyDescent="0.3">
      <c r="A1465" s="30" t="s">
        <v>17182</v>
      </c>
      <c r="B1465" s="32">
        <v>8530</v>
      </c>
      <c r="C1465" s="32" t="s">
        <v>213</v>
      </c>
      <c r="D1465" s="32" t="s">
        <v>290</v>
      </c>
      <c r="E1465" s="51" t="str">
        <f ca="1">IF(ISERROR(INDIRECT(CONCATENATE("FIPs_codes!",ADDRESS((MATCH($D1465,INDIRECT($C1465),0)+MATCH($C1465,FIPs_codes!$G$1:$G$3296,0)-1),COLUMN(FIPs_codes!A1463))))),"",INDIRECT(CONCATENATE("FIPs_codes!",ADDRESS((MATCH($D1465,INDIRECT($C1465),0)+MATCH($C1465,FIPs_codes!$G$1:$G$3296,0)-1),COLUMN(FIPs_codes!A1463)))))</f>
        <v>40151</v>
      </c>
      <c r="F1465" s="51">
        <f ca="1">IF(ISERROR(INDIRECT(CONCATENATE("FIPs_codes!",ADDRESS((MATCH($D1465,INDIRECT($C1465),0)+MATCH($C1465,FIPs_codes!$G$1:$G$3296,0)-1),COLUMN(FIPs_codes!C1463))))),"",INDIRECT(CONCATENATE("FIPs_codes!",ADDRESS((MATCH($D1465,INDIRECT($C1465),0)+MATCH($C1465,FIPs_codes!$G$1:$G$3296,0)-1),COLUMN(FIPs_codes!C1463)))))</f>
        <v>6</v>
      </c>
      <c r="G1465" s="32" t="s">
        <v>216</v>
      </c>
      <c r="H1465" s="32" t="s">
        <v>217</v>
      </c>
      <c r="I1465" s="36" t="s">
        <v>705</v>
      </c>
      <c r="J1465" s="38" t="s">
        <v>219</v>
      </c>
      <c r="K1465" s="32" t="s">
        <v>78</v>
      </c>
      <c r="L1465" s="32" t="s">
        <v>220</v>
      </c>
      <c r="M1465" s="32" t="s">
        <v>57</v>
      </c>
      <c r="N1465" s="40" t="s">
        <v>622</v>
      </c>
      <c r="O1465" s="40">
        <v>2011</v>
      </c>
      <c r="P1465" s="40" t="s">
        <v>17199</v>
      </c>
      <c r="Q1465" s="125">
        <v>1775</v>
      </c>
      <c r="R1465" s="32" t="s">
        <v>245</v>
      </c>
      <c r="S1465" s="42" t="s">
        <v>60</v>
      </c>
      <c r="T1465" s="30" t="s">
        <v>17168</v>
      </c>
      <c r="U1465" s="32" t="s">
        <v>62</v>
      </c>
      <c r="V1465" s="40" t="s">
        <v>17169</v>
      </c>
      <c r="W1465" s="44" t="s">
        <v>225</v>
      </c>
      <c r="X1465" s="44" t="s">
        <v>226</v>
      </c>
      <c r="Y1465" s="44">
        <v>41479</v>
      </c>
      <c r="Z1465" s="32">
        <v>100</v>
      </c>
      <c r="AA1465" s="125">
        <v>847</v>
      </c>
      <c r="AB1465" s="32" t="s">
        <v>66</v>
      </c>
      <c r="AC1465" s="125">
        <v>252032</v>
      </c>
      <c r="AD1465" s="32" t="s">
        <v>499</v>
      </c>
      <c r="AE1465" s="40" t="s">
        <v>255</v>
      </c>
      <c r="AF1465" s="40" t="s">
        <v>236</v>
      </c>
      <c r="AG1465" s="32" t="s">
        <v>229</v>
      </c>
      <c r="AH1465" s="32">
        <v>10.62</v>
      </c>
      <c r="AI1465" s="32">
        <v>25.27</v>
      </c>
      <c r="AJ1465" s="32">
        <v>35.89</v>
      </c>
      <c r="AK1465" s="40">
        <v>12.03</v>
      </c>
      <c r="AL1465" s="26">
        <f t="shared" si="62"/>
        <v>0.29590415157425465</v>
      </c>
      <c r="AM1465" s="38" t="s">
        <v>230</v>
      </c>
      <c r="AN1465" s="32" t="s">
        <v>231</v>
      </c>
      <c r="AO1465" s="32" t="s">
        <v>232</v>
      </c>
      <c r="AP1465" s="46" t="s">
        <v>16963</v>
      </c>
      <c r="AQ1465" s="27" t="str">
        <f t="shared" si="59"/>
        <v>Record Complete</v>
      </c>
      <c r="AR1465" s="36"/>
      <c r="AS1465" s="5" t="str">
        <f t="shared" si="60"/>
        <v/>
      </c>
      <c r="AT1465" t="s">
        <v>17200</v>
      </c>
    </row>
    <row r="1466" spans="1:46" ht="15.75" thickBot="1" x14ac:dyDescent="0.3">
      <c r="A1466" s="29" t="s">
        <v>17182</v>
      </c>
      <c r="B1466" s="31">
        <v>8530</v>
      </c>
      <c r="C1466" s="31" t="s">
        <v>213</v>
      </c>
      <c r="D1466" s="31" t="s">
        <v>290</v>
      </c>
      <c r="E1466" s="51" t="str">
        <f ca="1">IF(ISERROR(INDIRECT(CONCATENATE("FIPs_codes!",ADDRESS((MATCH($D1466,INDIRECT($C1466),0)+MATCH($C1466,FIPs_codes!$G$1:$G$3296,0)-1),COLUMN(FIPs_codes!A1464))))),"",INDIRECT(CONCATENATE("FIPs_codes!",ADDRESS((MATCH($D1466,INDIRECT($C1466),0)+MATCH($C1466,FIPs_codes!$G$1:$G$3296,0)-1),COLUMN(FIPs_codes!A1464)))))</f>
        <v>40151</v>
      </c>
      <c r="F1466" s="51">
        <f ca="1">IF(ISERROR(INDIRECT(CONCATENATE("FIPs_codes!",ADDRESS((MATCH($D1466,INDIRECT($C1466),0)+MATCH($C1466,FIPs_codes!$G$1:$G$3296,0)-1),COLUMN(FIPs_codes!C1464))))),"",INDIRECT(CONCATENATE("FIPs_codes!",ADDRESS((MATCH($D1466,INDIRECT($C1466),0)+MATCH($C1466,FIPs_codes!$G$1:$G$3296,0)-1),COLUMN(FIPs_codes!C1464)))))</f>
        <v>6</v>
      </c>
      <c r="G1466" s="31" t="s">
        <v>216</v>
      </c>
      <c r="H1466" s="31" t="s">
        <v>217</v>
      </c>
      <c r="I1466" s="35" t="s">
        <v>705</v>
      </c>
      <c r="J1466" s="37" t="s">
        <v>219</v>
      </c>
      <c r="K1466" s="31" t="s">
        <v>78</v>
      </c>
      <c r="L1466" s="31" t="s">
        <v>220</v>
      </c>
      <c r="M1466" s="31" t="s">
        <v>57</v>
      </c>
      <c r="N1466" s="39" t="s">
        <v>622</v>
      </c>
      <c r="O1466" s="39">
        <v>2011</v>
      </c>
      <c r="P1466" s="39" t="s">
        <v>17199</v>
      </c>
      <c r="Q1466" s="240">
        <v>1775</v>
      </c>
      <c r="R1466" s="31" t="s">
        <v>245</v>
      </c>
      <c r="S1466" s="41" t="s">
        <v>60</v>
      </c>
      <c r="T1466" s="29" t="s">
        <v>17168</v>
      </c>
      <c r="U1466" s="31" t="s">
        <v>62</v>
      </c>
      <c r="V1466" s="39" t="s">
        <v>17169</v>
      </c>
      <c r="W1466" s="43" t="s">
        <v>225</v>
      </c>
      <c r="X1466" s="43" t="s">
        <v>226</v>
      </c>
      <c r="Y1466" s="43">
        <v>41479</v>
      </c>
      <c r="Z1466" s="31">
        <v>100</v>
      </c>
      <c r="AA1466" s="240">
        <v>847</v>
      </c>
      <c r="AB1466" s="31" t="s">
        <v>66</v>
      </c>
      <c r="AC1466" s="240">
        <v>251190</v>
      </c>
      <c r="AD1466" s="31" t="s">
        <v>499</v>
      </c>
      <c r="AE1466" s="39" t="s">
        <v>255</v>
      </c>
      <c r="AF1466" s="39" t="s">
        <v>236</v>
      </c>
      <c r="AG1466" s="31" t="s">
        <v>229</v>
      </c>
      <c r="AH1466" s="31">
        <v>11.08</v>
      </c>
      <c r="AI1466" s="31">
        <v>25.77</v>
      </c>
      <c r="AJ1466" s="31">
        <v>36.85</v>
      </c>
      <c r="AK1466" s="39">
        <v>12.01</v>
      </c>
      <c r="AL1466" s="26">
        <f t="shared" si="62"/>
        <v>0.30067842605156037</v>
      </c>
      <c r="AM1466" s="37" t="s">
        <v>230</v>
      </c>
      <c r="AN1466" s="31" t="s">
        <v>231</v>
      </c>
      <c r="AO1466" s="31" t="s">
        <v>232</v>
      </c>
      <c r="AP1466" s="63" t="s">
        <v>233</v>
      </c>
      <c r="AQ1466" s="27" t="str">
        <f t="shared" si="59"/>
        <v>Record Complete</v>
      </c>
      <c r="AR1466" s="35"/>
      <c r="AS1466" s="5" t="str">
        <f t="shared" si="60"/>
        <v/>
      </c>
      <c r="AT1466" t="s">
        <v>17200</v>
      </c>
    </row>
    <row r="1467" spans="1:46" ht="15.75" thickBot="1" x14ac:dyDescent="0.3">
      <c r="A1467" s="47" t="s">
        <v>17182</v>
      </c>
      <c r="B1467" s="49">
        <v>8530</v>
      </c>
      <c r="C1467" s="49" t="s">
        <v>213</v>
      </c>
      <c r="D1467" s="49" t="s">
        <v>290</v>
      </c>
      <c r="E1467" s="51" t="str">
        <f ca="1">IF(ISERROR(INDIRECT(CONCATENATE("FIPs_codes!",ADDRESS((MATCH($D1467,INDIRECT($C1467),0)+MATCH($C1467,FIPs_codes!$G$1:$G$3296,0)-1),COLUMN(FIPs_codes!A1465))))),"",INDIRECT(CONCATENATE("FIPs_codes!",ADDRESS((MATCH($D1467,INDIRECT($C1467),0)+MATCH($C1467,FIPs_codes!$G$1:$G$3296,0)-1),COLUMN(FIPs_codes!A1465)))))</f>
        <v>40151</v>
      </c>
      <c r="F1467" s="51">
        <f ca="1">IF(ISERROR(INDIRECT(CONCATENATE("FIPs_codes!",ADDRESS((MATCH($D1467,INDIRECT($C1467),0)+MATCH($C1467,FIPs_codes!$G$1:$G$3296,0)-1),COLUMN(FIPs_codes!C1465))))),"",INDIRECT(CONCATENATE("FIPs_codes!",ADDRESS((MATCH($D1467,INDIRECT($C1467),0)+MATCH($C1467,FIPs_codes!$G$1:$G$3296,0)-1),COLUMN(FIPs_codes!C1465)))))</f>
        <v>6</v>
      </c>
      <c r="G1467" s="49" t="s">
        <v>216</v>
      </c>
      <c r="H1467" s="49" t="s">
        <v>217</v>
      </c>
      <c r="I1467" s="53" t="s">
        <v>705</v>
      </c>
      <c r="J1467" s="55" t="s">
        <v>219</v>
      </c>
      <c r="K1467" s="49" t="s">
        <v>78</v>
      </c>
      <c r="L1467" s="49" t="s">
        <v>220</v>
      </c>
      <c r="M1467" s="49" t="s">
        <v>57</v>
      </c>
      <c r="N1467" s="57" t="s">
        <v>622</v>
      </c>
      <c r="O1467" s="57">
        <v>2008</v>
      </c>
      <c r="P1467" s="57" t="s">
        <v>709</v>
      </c>
      <c r="Q1467" s="128">
        <v>1775</v>
      </c>
      <c r="R1467" s="49" t="s">
        <v>245</v>
      </c>
      <c r="S1467" s="59" t="s">
        <v>60</v>
      </c>
      <c r="T1467" s="47" t="s">
        <v>17168</v>
      </c>
      <c r="U1467" s="49" t="s">
        <v>62</v>
      </c>
      <c r="V1467" s="57" t="s">
        <v>17169</v>
      </c>
      <c r="W1467" s="61" t="s">
        <v>225</v>
      </c>
      <c r="X1467" s="61" t="s">
        <v>226</v>
      </c>
      <c r="Y1467" s="61">
        <v>41479</v>
      </c>
      <c r="Z1467" s="49">
        <v>96</v>
      </c>
      <c r="AA1467" s="128">
        <v>847</v>
      </c>
      <c r="AB1467" s="49" t="s">
        <v>66</v>
      </c>
      <c r="AC1467" s="128">
        <v>260078</v>
      </c>
      <c r="AD1467" s="49" t="s">
        <v>499</v>
      </c>
      <c r="AE1467" s="57" t="s">
        <v>255</v>
      </c>
      <c r="AF1467" s="57" t="s">
        <v>236</v>
      </c>
      <c r="AG1467" s="49" t="s">
        <v>229</v>
      </c>
      <c r="AH1467" s="49">
        <v>2.92</v>
      </c>
      <c r="AI1467" s="49">
        <v>34.07</v>
      </c>
      <c r="AJ1467" s="49">
        <v>36.99</v>
      </c>
      <c r="AK1467" s="57">
        <v>12.07</v>
      </c>
      <c r="AL1467" s="150">
        <f t="shared" si="62"/>
        <v>7.8940254122735865E-2</v>
      </c>
      <c r="AM1467" s="55" t="s">
        <v>230</v>
      </c>
      <c r="AN1467" s="49" t="s">
        <v>231</v>
      </c>
      <c r="AO1467" s="49" t="s">
        <v>232</v>
      </c>
      <c r="AP1467" s="63" t="s">
        <v>233</v>
      </c>
      <c r="AQ1467" s="27" t="str">
        <f t="shared" si="59"/>
        <v>Record Complete</v>
      </c>
      <c r="AR1467" s="53"/>
      <c r="AS1467" s="5" t="str">
        <f t="shared" si="60"/>
        <v/>
      </c>
      <c r="AT1467" t="s">
        <v>17200</v>
      </c>
    </row>
    <row r="1468" spans="1:46" ht="15.75" thickBot="1" x14ac:dyDescent="0.3">
      <c r="A1468" s="48" t="s">
        <v>17182</v>
      </c>
      <c r="B1468" s="50">
        <v>8530</v>
      </c>
      <c r="C1468" s="50" t="s">
        <v>213</v>
      </c>
      <c r="D1468" s="50" t="s">
        <v>290</v>
      </c>
      <c r="E1468" s="51" t="str">
        <f ca="1">IF(ISERROR(INDIRECT(CONCATENATE("FIPs_codes!",ADDRESS((MATCH($D1468,INDIRECT($C1468),0)+MATCH($C1468,FIPs_codes!$G$1:$G$3296,0)-1),COLUMN(FIPs_codes!A1466))))),"",INDIRECT(CONCATENATE("FIPs_codes!",ADDRESS((MATCH($D1468,INDIRECT($C1468),0)+MATCH($C1468,FIPs_codes!$G$1:$G$3296,0)-1),COLUMN(FIPs_codes!A1466)))))</f>
        <v>40151</v>
      </c>
      <c r="F1468" s="51">
        <f ca="1">IF(ISERROR(INDIRECT(CONCATENATE("FIPs_codes!",ADDRESS((MATCH($D1468,INDIRECT($C1468),0)+MATCH($C1468,FIPs_codes!$G$1:$G$3296,0)-1),COLUMN(FIPs_codes!C1466))))),"",INDIRECT(CONCATENATE("FIPs_codes!",ADDRESS((MATCH($D1468,INDIRECT($C1468),0)+MATCH($C1468,FIPs_codes!$G$1:$G$3296,0)-1),COLUMN(FIPs_codes!C1466)))))</f>
        <v>6</v>
      </c>
      <c r="G1468" s="50" t="s">
        <v>216</v>
      </c>
      <c r="H1468" s="50" t="s">
        <v>217</v>
      </c>
      <c r="I1468" s="54" t="s">
        <v>705</v>
      </c>
      <c r="J1468" s="56" t="s">
        <v>219</v>
      </c>
      <c r="K1468" s="50" t="s">
        <v>78</v>
      </c>
      <c r="L1468" s="50" t="s">
        <v>220</v>
      </c>
      <c r="M1468" s="50" t="s">
        <v>57</v>
      </c>
      <c r="N1468" s="58" t="s">
        <v>622</v>
      </c>
      <c r="O1468" s="58">
        <v>2011</v>
      </c>
      <c r="P1468" s="58" t="s">
        <v>17199</v>
      </c>
      <c r="Q1468" s="126">
        <v>1775</v>
      </c>
      <c r="R1468" s="50" t="s">
        <v>245</v>
      </c>
      <c r="S1468" s="60" t="s">
        <v>60</v>
      </c>
      <c r="T1468" s="48" t="s">
        <v>17168</v>
      </c>
      <c r="U1468" s="50" t="s">
        <v>62</v>
      </c>
      <c r="V1468" s="58" t="s">
        <v>17169</v>
      </c>
      <c r="W1468" s="62" t="s">
        <v>225</v>
      </c>
      <c r="X1468" s="62" t="s">
        <v>226</v>
      </c>
      <c r="Y1468" s="62">
        <v>41479</v>
      </c>
      <c r="Z1468" s="50">
        <v>100</v>
      </c>
      <c r="AA1468" s="126">
        <v>847</v>
      </c>
      <c r="AB1468" s="50" t="s">
        <v>66</v>
      </c>
      <c r="AC1468" s="126">
        <v>251076</v>
      </c>
      <c r="AD1468" s="50" t="s">
        <v>499</v>
      </c>
      <c r="AE1468" s="58" t="s">
        <v>255</v>
      </c>
      <c r="AF1468" s="58" t="s">
        <v>236</v>
      </c>
      <c r="AG1468" s="50" t="s">
        <v>229</v>
      </c>
      <c r="AH1468" s="50">
        <v>11.28</v>
      </c>
      <c r="AI1468" s="50">
        <v>26</v>
      </c>
      <c r="AJ1468" s="50">
        <v>37.28</v>
      </c>
      <c r="AK1468" s="58">
        <v>12.01</v>
      </c>
      <c r="AL1468" s="26">
        <f t="shared" si="62"/>
        <v>0.30257510729613729</v>
      </c>
      <c r="AM1468" s="56" t="s">
        <v>230</v>
      </c>
      <c r="AN1468" s="50" t="s">
        <v>231</v>
      </c>
      <c r="AO1468" s="50" t="s">
        <v>232</v>
      </c>
      <c r="AP1468" s="46" t="s">
        <v>16963</v>
      </c>
      <c r="AQ1468" s="27" t="str">
        <f t="shared" si="59"/>
        <v>Record Complete</v>
      </c>
      <c r="AR1468" s="54"/>
      <c r="AS1468" s="5" t="str">
        <f t="shared" si="60"/>
        <v/>
      </c>
      <c r="AT1468" t="s">
        <v>17200</v>
      </c>
    </row>
    <row r="1469" spans="1:46" ht="15.75" thickBot="1" x14ac:dyDescent="0.3">
      <c r="A1469" s="30" t="s">
        <v>17182</v>
      </c>
      <c r="B1469" s="32">
        <v>8530</v>
      </c>
      <c r="C1469" s="32" t="s">
        <v>213</v>
      </c>
      <c r="D1469" s="32" t="s">
        <v>290</v>
      </c>
      <c r="E1469" s="51" t="str">
        <f ca="1">IF(ISERROR(INDIRECT(CONCATENATE("FIPs_codes!",ADDRESS((MATCH($D1469,INDIRECT($C1469),0)+MATCH($C1469,FIPs_codes!$G$1:$G$3296,0)-1),COLUMN(FIPs_codes!A1467))))),"",INDIRECT(CONCATENATE("FIPs_codes!",ADDRESS((MATCH($D1469,INDIRECT($C1469),0)+MATCH($C1469,FIPs_codes!$G$1:$G$3296,0)-1),COLUMN(FIPs_codes!A1467)))))</f>
        <v>40151</v>
      </c>
      <c r="F1469" s="51">
        <f ca="1">IF(ISERROR(INDIRECT(CONCATENATE("FIPs_codes!",ADDRESS((MATCH($D1469,INDIRECT($C1469),0)+MATCH($C1469,FIPs_codes!$G$1:$G$3296,0)-1),COLUMN(FIPs_codes!C1467))))),"",INDIRECT(CONCATENATE("FIPs_codes!",ADDRESS((MATCH($D1469,INDIRECT($C1469),0)+MATCH($C1469,FIPs_codes!$G$1:$G$3296,0)-1),COLUMN(FIPs_codes!C1467)))))</f>
        <v>6</v>
      </c>
      <c r="G1469" s="32" t="s">
        <v>216</v>
      </c>
      <c r="H1469" s="32" t="s">
        <v>217</v>
      </c>
      <c r="I1469" s="36" t="s">
        <v>705</v>
      </c>
      <c r="J1469" s="38" t="s">
        <v>219</v>
      </c>
      <c r="K1469" s="32" t="s">
        <v>78</v>
      </c>
      <c r="L1469" s="32" t="s">
        <v>220</v>
      </c>
      <c r="M1469" s="32" t="s">
        <v>57</v>
      </c>
      <c r="N1469" s="40" t="s">
        <v>622</v>
      </c>
      <c r="O1469" s="40">
        <v>2008</v>
      </c>
      <c r="P1469" s="40" t="s">
        <v>709</v>
      </c>
      <c r="Q1469" s="125">
        <v>1775</v>
      </c>
      <c r="R1469" s="32" t="s">
        <v>245</v>
      </c>
      <c r="S1469" s="42" t="s">
        <v>60</v>
      </c>
      <c r="T1469" s="30" t="s">
        <v>17168</v>
      </c>
      <c r="U1469" s="32" t="s">
        <v>62</v>
      </c>
      <c r="V1469" s="40" t="s">
        <v>17169</v>
      </c>
      <c r="W1469" s="44" t="s">
        <v>225</v>
      </c>
      <c r="X1469" s="44" t="s">
        <v>226</v>
      </c>
      <c r="Y1469" s="44">
        <v>41479</v>
      </c>
      <c r="Z1469" s="32">
        <v>96</v>
      </c>
      <c r="AA1469" s="125">
        <v>847</v>
      </c>
      <c r="AB1469" s="32" t="s">
        <v>66</v>
      </c>
      <c r="AC1469" s="125">
        <v>259186</v>
      </c>
      <c r="AD1469" s="32" t="s">
        <v>499</v>
      </c>
      <c r="AE1469" s="40" t="s">
        <v>255</v>
      </c>
      <c r="AF1469" s="40" t="s">
        <v>236</v>
      </c>
      <c r="AG1469" s="32" t="s">
        <v>229</v>
      </c>
      <c r="AH1469" s="32">
        <v>311</v>
      </c>
      <c r="AI1469" s="32">
        <v>36.26</v>
      </c>
      <c r="AJ1469" s="32">
        <v>39.369999999999997</v>
      </c>
      <c r="AK1469" s="40">
        <v>12.06</v>
      </c>
      <c r="AL1469" s="26">
        <f t="shared" si="62"/>
        <v>0.89558256061740482</v>
      </c>
      <c r="AM1469" s="38" t="s">
        <v>230</v>
      </c>
      <c r="AN1469" s="32" t="s">
        <v>231</v>
      </c>
      <c r="AO1469" s="32" t="s">
        <v>232</v>
      </c>
      <c r="AP1469" s="46" t="s">
        <v>16963</v>
      </c>
      <c r="AQ1469" s="27" t="str">
        <f t="shared" si="59"/>
        <v>Record Complete</v>
      </c>
      <c r="AR1469" s="36"/>
      <c r="AS1469" s="5" t="str">
        <f t="shared" si="60"/>
        <v/>
      </c>
      <c r="AT1469" t="s">
        <v>17200</v>
      </c>
    </row>
    <row r="1470" spans="1:46" ht="15.75" thickBot="1" x14ac:dyDescent="0.3">
      <c r="A1470" s="29" t="s">
        <v>17182</v>
      </c>
      <c r="B1470" s="31">
        <v>8530</v>
      </c>
      <c r="C1470" s="31" t="s">
        <v>213</v>
      </c>
      <c r="D1470" s="31" t="s">
        <v>290</v>
      </c>
      <c r="E1470" s="51" t="str">
        <f ca="1">IF(ISERROR(INDIRECT(CONCATENATE("FIPs_codes!",ADDRESS((MATCH($D1470,INDIRECT($C1470),0)+MATCH($C1470,FIPs_codes!$G$1:$G$3296,0)-1),COLUMN(FIPs_codes!A1468))))),"",INDIRECT(CONCATENATE("FIPs_codes!",ADDRESS((MATCH($D1470,INDIRECT($C1470),0)+MATCH($C1470,FIPs_codes!$G$1:$G$3296,0)-1),COLUMN(FIPs_codes!A1468)))))</f>
        <v>40151</v>
      </c>
      <c r="F1470" s="51">
        <f ca="1">IF(ISERROR(INDIRECT(CONCATENATE("FIPs_codes!",ADDRESS((MATCH($D1470,INDIRECT($C1470),0)+MATCH($C1470,FIPs_codes!$G$1:$G$3296,0)-1),COLUMN(FIPs_codes!C1468))))),"",INDIRECT(CONCATENATE("FIPs_codes!",ADDRESS((MATCH($D1470,INDIRECT($C1470),0)+MATCH($C1470,FIPs_codes!$G$1:$G$3296,0)-1),COLUMN(FIPs_codes!C1468)))))</f>
        <v>6</v>
      </c>
      <c r="G1470" s="31" t="s">
        <v>216</v>
      </c>
      <c r="H1470" s="31" t="s">
        <v>217</v>
      </c>
      <c r="I1470" s="35" t="s">
        <v>705</v>
      </c>
      <c r="J1470" s="37" t="s">
        <v>219</v>
      </c>
      <c r="K1470" s="31" t="s">
        <v>78</v>
      </c>
      <c r="L1470" s="31" t="s">
        <v>220</v>
      </c>
      <c r="M1470" s="31" t="s">
        <v>57</v>
      </c>
      <c r="N1470" s="39" t="s">
        <v>622</v>
      </c>
      <c r="O1470" s="39">
        <v>2011</v>
      </c>
      <c r="P1470" s="39" t="s">
        <v>708</v>
      </c>
      <c r="Q1470" s="240">
        <v>1775</v>
      </c>
      <c r="R1470" s="31" t="s">
        <v>245</v>
      </c>
      <c r="S1470" s="41" t="s">
        <v>60</v>
      </c>
      <c r="T1470" s="29" t="s">
        <v>17168</v>
      </c>
      <c r="U1470" s="31" t="s">
        <v>62</v>
      </c>
      <c r="V1470" s="39" t="s">
        <v>17169</v>
      </c>
      <c r="W1470" s="43" t="s">
        <v>225</v>
      </c>
      <c r="X1470" s="43" t="s">
        <v>226</v>
      </c>
      <c r="Y1470" s="43">
        <v>41479</v>
      </c>
      <c r="Z1470" s="31">
        <v>99</v>
      </c>
      <c r="AA1470" s="240">
        <v>847</v>
      </c>
      <c r="AB1470" s="31" t="s">
        <v>66</v>
      </c>
      <c r="AC1470" s="240">
        <v>255578</v>
      </c>
      <c r="AD1470" s="31" t="s">
        <v>499</v>
      </c>
      <c r="AE1470" s="39" t="s">
        <v>255</v>
      </c>
      <c r="AF1470" s="39" t="s">
        <v>236</v>
      </c>
      <c r="AG1470" s="31" t="s">
        <v>229</v>
      </c>
      <c r="AH1470" s="31">
        <v>10.77</v>
      </c>
      <c r="AI1470" s="31">
        <v>42.47</v>
      </c>
      <c r="AJ1470" s="31">
        <v>53.24</v>
      </c>
      <c r="AK1470" s="39">
        <v>11.87</v>
      </c>
      <c r="AL1470" s="26">
        <f t="shared" si="62"/>
        <v>0.20229151014274982</v>
      </c>
      <c r="AM1470" s="37" t="s">
        <v>230</v>
      </c>
      <c r="AN1470" s="31" t="s">
        <v>231</v>
      </c>
      <c r="AO1470" s="31" t="s">
        <v>232</v>
      </c>
      <c r="AP1470" s="63" t="s">
        <v>233</v>
      </c>
      <c r="AQ1470" s="27" t="str">
        <f t="shared" si="59"/>
        <v>Record Complete</v>
      </c>
      <c r="AR1470" s="35"/>
      <c r="AS1470" s="5" t="str">
        <f t="shared" si="60"/>
        <v/>
      </c>
      <c r="AT1470" t="s">
        <v>17200</v>
      </c>
    </row>
    <row r="1471" spans="1:46" ht="15.75" thickBot="1" x14ac:dyDescent="0.3">
      <c r="A1471" s="30" t="s">
        <v>17182</v>
      </c>
      <c r="B1471" s="32">
        <v>8530</v>
      </c>
      <c r="C1471" s="32" t="s">
        <v>213</v>
      </c>
      <c r="D1471" s="32" t="s">
        <v>290</v>
      </c>
      <c r="E1471" s="51" t="str">
        <f ca="1">IF(ISERROR(INDIRECT(CONCATENATE("FIPs_codes!",ADDRESS((MATCH($D1471,INDIRECT($C1471),0)+MATCH($C1471,FIPs_codes!$G$1:$G$3296,0)-1),COLUMN(FIPs_codes!A1469))))),"",INDIRECT(CONCATENATE("FIPs_codes!",ADDRESS((MATCH($D1471,INDIRECT($C1471),0)+MATCH($C1471,FIPs_codes!$G$1:$G$3296,0)-1),COLUMN(FIPs_codes!A1469)))))</f>
        <v>40151</v>
      </c>
      <c r="F1471" s="51">
        <f ca="1">IF(ISERROR(INDIRECT(CONCATENATE("FIPs_codes!",ADDRESS((MATCH($D1471,INDIRECT($C1471),0)+MATCH($C1471,FIPs_codes!$G$1:$G$3296,0)-1),COLUMN(FIPs_codes!C1469))))),"",INDIRECT(CONCATENATE("FIPs_codes!",ADDRESS((MATCH($D1471,INDIRECT($C1471),0)+MATCH($C1471,FIPs_codes!$G$1:$G$3296,0)-1),COLUMN(FIPs_codes!C1469)))))</f>
        <v>6</v>
      </c>
      <c r="G1471" s="32" t="s">
        <v>216</v>
      </c>
      <c r="H1471" s="32" t="s">
        <v>217</v>
      </c>
      <c r="I1471" s="36" t="s">
        <v>705</v>
      </c>
      <c r="J1471" s="38" t="s">
        <v>219</v>
      </c>
      <c r="K1471" s="32" t="s">
        <v>78</v>
      </c>
      <c r="L1471" s="32" t="s">
        <v>220</v>
      </c>
      <c r="M1471" s="32" t="s">
        <v>57</v>
      </c>
      <c r="N1471" s="40" t="s">
        <v>622</v>
      </c>
      <c r="O1471" s="40">
        <v>2011</v>
      </c>
      <c r="P1471" s="40" t="s">
        <v>708</v>
      </c>
      <c r="Q1471" s="125">
        <v>1775</v>
      </c>
      <c r="R1471" s="32" t="s">
        <v>245</v>
      </c>
      <c r="S1471" s="42" t="s">
        <v>60</v>
      </c>
      <c r="T1471" s="30" t="s">
        <v>17168</v>
      </c>
      <c r="U1471" s="32" t="s">
        <v>62</v>
      </c>
      <c r="V1471" s="40" t="s">
        <v>17169</v>
      </c>
      <c r="W1471" s="44" t="s">
        <v>225</v>
      </c>
      <c r="X1471" s="44" t="s">
        <v>226</v>
      </c>
      <c r="Y1471" s="44">
        <v>41479</v>
      </c>
      <c r="Z1471" s="32">
        <v>96</v>
      </c>
      <c r="AA1471" s="125">
        <v>847</v>
      </c>
      <c r="AB1471" s="32" t="s">
        <v>66</v>
      </c>
      <c r="AC1471" s="125">
        <v>254261</v>
      </c>
      <c r="AD1471" s="32" t="s">
        <v>499</v>
      </c>
      <c r="AE1471" s="40" t="s">
        <v>255</v>
      </c>
      <c r="AF1471" s="40" t="s">
        <v>236</v>
      </c>
      <c r="AG1471" s="32" t="s">
        <v>229</v>
      </c>
      <c r="AH1471" s="32">
        <v>11.85</v>
      </c>
      <c r="AI1471" s="32">
        <v>43.07</v>
      </c>
      <c r="AJ1471" s="32">
        <v>54.92</v>
      </c>
      <c r="AK1471" s="40">
        <v>11.86</v>
      </c>
      <c r="AL1471" s="26">
        <f t="shared" si="62"/>
        <v>0.215768390386016</v>
      </c>
      <c r="AM1471" s="38" t="s">
        <v>230</v>
      </c>
      <c r="AN1471" s="32" t="s">
        <v>231</v>
      </c>
      <c r="AO1471" s="32" t="s">
        <v>232</v>
      </c>
      <c r="AP1471" s="46" t="s">
        <v>16963</v>
      </c>
      <c r="AQ1471" s="27" t="str">
        <f t="shared" si="59"/>
        <v>Record Complete</v>
      </c>
      <c r="AR1471" s="36"/>
      <c r="AS1471" s="5" t="str">
        <f t="shared" si="60"/>
        <v/>
      </c>
      <c r="AT1471" t="s">
        <v>17200</v>
      </c>
    </row>
    <row r="1472" spans="1:46" ht="15.75" thickBot="1" x14ac:dyDescent="0.3">
      <c r="A1472" s="29" t="s">
        <v>17182</v>
      </c>
      <c r="B1472" s="31">
        <v>8530</v>
      </c>
      <c r="C1472" s="31" t="s">
        <v>213</v>
      </c>
      <c r="D1472" s="31" t="s">
        <v>290</v>
      </c>
      <c r="E1472" s="51" t="str">
        <f ca="1">IF(ISERROR(INDIRECT(CONCATENATE("FIPs_codes!",ADDRESS((MATCH($D1472,INDIRECT($C1472),0)+MATCH($C1472,FIPs_codes!$G$1:$G$3296,0)-1),COLUMN(FIPs_codes!A1470))))),"",INDIRECT(CONCATENATE("FIPs_codes!",ADDRESS((MATCH($D1472,INDIRECT($C1472),0)+MATCH($C1472,FIPs_codes!$G$1:$G$3296,0)-1),COLUMN(FIPs_codes!A1470)))))</f>
        <v>40151</v>
      </c>
      <c r="F1472" s="51">
        <f ca="1">IF(ISERROR(INDIRECT(CONCATENATE("FIPs_codes!",ADDRESS((MATCH($D1472,INDIRECT($C1472),0)+MATCH($C1472,FIPs_codes!$G$1:$G$3296,0)-1),COLUMN(FIPs_codes!C1470))))),"",INDIRECT(CONCATENATE("FIPs_codes!",ADDRESS((MATCH($D1472,INDIRECT($C1472),0)+MATCH($C1472,FIPs_codes!$G$1:$G$3296,0)-1),COLUMN(FIPs_codes!C1470)))))</f>
        <v>6</v>
      </c>
      <c r="G1472" s="31" t="s">
        <v>216</v>
      </c>
      <c r="H1472" s="31" t="s">
        <v>217</v>
      </c>
      <c r="I1472" s="35" t="s">
        <v>705</v>
      </c>
      <c r="J1472" s="37" t="s">
        <v>219</v>
      </c>
      <c r="K1472" s="31" t="s">
        <v>78</v>
      </c>
      <c r="L1472" s="31" t="s">
        <v>220</v>
      </c>
      <c r="M1472" s="31" t="s">
        <v>57</v>
      </c>
      <c r="N1472" s="39" t="s">
        <v>622</v>
      </c>
      <c r="O1472" s="39">
        <v>2011</v>
      </c>
      <c r="P1472" s="39" t="s">
        <v>708</v>
      </c>
      <c r="Q1472" s="240">
        <v>1775</v>
      </c>
      <c r="R1472" s="31" t="s">
        <v>245</v>
      </c>
      <c r="S1472" s="41" t="s">
        <v>60</v>
      </c>
      <c r="T1472" s="29" t="s">
        <v>17168</v>
      </c>
      <c r="U1472" s="31" t="s">
        <v>62</v>
      </c>
      <c r="V1472" s="39" t="s">
        <v>17169</v>
      </c>
      <c r="W1472" s="43" t="s">
        <v>225</v>
      </c>
      <c r="X1472" s="43" t="s">
        <v>226</v>
      </c>
      <c r="Y1472" s="43">
        <v>41479</v>
      </c>
      <c r="Z1472" s="31">
        <v>99</v>
      </c>
      <c r="AA1472" s="240">
        <v>847</v>
      </c>
      <c r="AB1472" s="31" t="s">
        <v>66</v>
      </c>
      <c r="AC1472" s="240">
        <v>255848</v>
      </c>
      <c r="AD1472" s="31" t="s">
        <v>499</v>
      </c>
      <c r="AE1472" s="39" t="s">
        <v>255</v>
      </c>
      <c r="AF1472" s="39" t="s">
        <v>236</v>
      </c>
      <c r="AG1472" s="31" t="s">
        <v>229</v>
      </c>
      <c r="AH1472" s="31">
        <v>12.13</v>
      </c>
      <c r="AI1472" s="31">
        <v>43.91</v>
      </c>
      <c r="AJ1472" s="31">
        <v>56.04</v>
      </c>
      <c r="AK1472" s="39">
        <v>11.87</v>
      </c>
      <c r="AL1472" s="26">
        <f t="shared" si="62"/>
        <v>0.21645253390435404</v>
      </c>
      <c r="AM1472" s="37" t="s">
        <v>230</v>
      </c>
      <c r="AN1472" s="31" t="s">
        <v>231</v>
      </c>
      <c r="AO1472" s="31" t="s">
        <v>232</v>
      </c>
      <c r="AP1472" s="63" t="s">
        <v>233</v>
      </c>
      <c r="AQ1472" s="27" t="str">
        <f t="shared" si="59"/>
        <v>Record Complete</v>
      </c>
      <c r="AR1472" s="35"/>
      <c r="AS1472" s="5" t="str">
        <f t="shared" si="60"/>
        <v/>
      </c>
      <c r="AT1472" t="s">
        <v>17200</v>
      </c>
    </row>
    <row r="1473" spans="1:46" ht="15.75" thickBot="1" x14ac:dyDescent="0.3">
      <c r="A1473" s="47" t="s">
        <v>704</v>
      </c>
      <c r="B1473" s="49">
        <v>8530</v>
      </c>
      <c r="C1473" s="49" t="s">
        <v>213</v>
      </c>
      <c r="D1473" s="49" t="s">
        <v>290</v>
      </c>
      <c r="E1473" s="51" t="str">
        <f ca="1">IF(ISERROR(INDIRECT(CONCATENATE("FIPs_codes!",ADDRESS((MATCH($D1473,INDIRECT($C1473),0)+MATCH($C1473,FIPs_codes!$G$1:$G$3296,0)-1),COLUMN(FIPs_codes!A1471))))),"",INDIRECT(CONCATENATE("FIPs_codes!",ADDRESS((MATCH($D1473,INDIRECT($C1473),0)+MATCH($C1473,FIPs_codes!$G$1:$G$3296,0)-1),COLUMN(FIPs_codes!A1471)))))</f>
        <v>40151</v>
      </c>
      <c r="F1473" s="51">
        <f ca="1">IF(ISERROR(INDIRECT(CONCATENATE("FIPs_codes!",ADDRESS((MATCH($D1473,INDIRECT($C1473),0)+MATCH($C1473,FIPs_codes!$G$1:$G$3296,0)-1),COLUMN(FIPs_codes!C1471))))),"",INDIRECT(CONCATENATE("FIPs_codes!",ADDRESS((MATCH($D1473,INDIRECT($C1473),0)+MATCH($C1473,FIPs_codes!$G$1:$G$3296,0)-1),COLUMN(FIPs_codes!C1471)))))</f>
        <v>6</v>
      </c>
      <c r="G1473" s="51" t="s">
        <v>216</v>
      </c>
      <c r="H1473" s="51" t="s">
        <v>217</v>
      </c>
      <c r="I1473" s="53" t="s">
        <v>705</v>
      </c>
      <c r="J1473" s="55" t="s">
        <v>219</v>
      </c>
      <c r="K1473" s="49" t="s">
        <v>78</v>
      </c>
      <c r="L1473" s="49" t="s">
        <v>220</v>
      </c>
      <c r="M1473" s="49" t="s">
        <v>57</v>
      </c>
      <c r="N1473" s="57" t="s">
        <v>296</v>
      </c>
      <c r="O1473" s="57">
        <v>2009</v>
      </c>
      <c r="P1473" s="57" t="s">
        <v>288</v>
      </c>
      <c r="Q1473" s="128">
        <v>1775</v>
      </c>
      <c r="R1473" s="49" t="s">
        <v>245</v>
      </c>
      <c r="S1473" s="59" t="s">
        <v>60</v>
      </c>
      <c r="T1473" s="47" t="s">
        <v>263</v>
      </c>
      <c r="U1473" s="49" t="s">
        <v>134</v>
      </c>
      <c r="V1473" s="57" t="s">
        <v>254</v>
      </c>
      <c r="W1473" s="61" t="s">
        <v>225</v>
      </c>
      <c r="X1473" s="61" t="s">
        <v>65</v>
      </c>
      <c r="Y1473" s="61">
        <v>40375</v>
      </c>
      <c r="Z1473" s="49">
        <v>100</v>
      </c>
      <c r="AA1473" s="128">
        <v>870</v>
      </c>
      <c r="AB1473" s="49" t="s">
        <v>66</v>
      </c>
      <c r="AC1473" s="128">
        <v>220547</v>
      </c>
      <c r="AD1473" s="49" t="s">
        <v>262</v>
      </c>
      <c r="AE1473" s="57" t="s">
        <v>255</v>
      </c>
      <c r="AF1473" s="57" t="s">
        <v>236</v>
      </c>
      <c r="AG1473" s="49" t="s">
        <v>229</v>
      </c>
      <c r="AH1473" s="49">
        <v>33.75</v>
      </c>
      <c r="AI1473" s="49">
        <v>72.48</v>
      </c>
      <c r="AJ1473" s="49">
        <v>106.23</v>
      </c>
      <c r="AK1473" s="57">
        <v>11.04</v>
      </c>
      <c r="AL1473" s="26">
        <v>0.31770686246822932</v>
      </c>
      <c r="AM1473" s="55" t="s">
        <v>230</v>
      </c>
      <c r="AN1473" s="49" t="s">
        <v>231</v>
      </c>
      <c r="AO1473" s="49" t="s">
        <v>232</v>
      </c>
      <c r="AP1473" s="63" t="s">
        <v>16963</v>
      </c>
      <c r="AQ1473" s="27" t="str">
        <f t="shared" si="59"/>
        <v>Record Complete</v>
      </c>
      <c r="AR1473" s="53"/>
      <c r="AS1473" s="5" t="str">
        <f t="shared" si="60"/>
        <v/>
      </c>
      <c r="AT1473" t="s">
        <v>17200</v>
      </c>
    </row>
    <row r="1474" spans="1:46" ht="15.75" thickBot="1" x14ac:dyDescent="0.3">
      <c r="A1474" s="29" t="s">
        <v>704</v>
      </c>
      <c r="B1474" s="31">
        <v>8530</v>
      </c>
      <c r="C1474" s="31" t="s">
        <v>213</v>
      </c>
      <c r="D1474" s="31" t="s">
        <v>290</v>
      </c>
      <c r="E1474" s="51" t="str">
        <f ca="1">IF(ISERROR(INDIRECT(CONCATENATE("FIPs_codes!",ADDRESS((MATCH($D1474,INDIRECT($C1474),0)+MATCH($C1474,FIPs_codes!$G$1:$G$3296,0)-1),COLUMN(FIPs_codes!A1472))))),"",INDIRECT(CONCATENATE("FIPs_codes!",ADDRESS((MATCH($D1474,INDIRECT($C1474),0)+MATCH($C1474,FIPs_codes!$G$1:$G$3296,0)-1),COLUMN(FIPs_codes!A1472)))))</f>
        <v>40151</v>
      </c>
      <c r="F1474" s="51">
        <f ca="1">IF(ISERROR(INDIRECT(CONCATENATE("FIPs_codes!",ADDRESS((MATCH($D1474,INDIRECT($C1474),0)+MATCH($C1474,FIPs_codes!$G$1:$G$3296,0)-1),COLUMN(FIPs_codes!C1472))))),"",INDIRECT(CONCATENATE("FIPs_codes!",ADDRESS((MATCH($D1474,INDIRECT($C1474),0)+MATCH($C1474,FIPs_codes!$G$1:$G$3296,0)-1),COLUMN(FIPs_codes!C1472)))))</f>
        <v>6</v>
      </c>
      <c r="G1474" s="33" t="s">
        <v>216</v>
      </c>
      <c r="H1474" s="33" t="s">
        <v>217</v>
      </c>
      <c r="I1474" s="35" t="s">
        <v>705</v>
      </c>
      <c r="J1474" s="37" t="s">
        <v>219</v>
      </c>
      <c r="K1474" s="31" t="s">
        <v>78</v>
      </c>
      <c r="L1474" s="31" t="s">
        <v>220</v>
      </c>
      <c r="M1474" s="31" t="s">
        <v>57</v>
      </c>
      <c r="N1474" s="39" t="s">
        <v>296</v>
      </c>
      <c r="O1474" s="39">
        <v>2009</v>
      </c>
      <c r="P1474" s="39" t="s">
        <v>288</v>
      </c>
      <c r="Q1474" s="240">
        <v>1775</v>
      </c>
      <c r="R1474" s="31" t="s">
        <v>245</v>
      </c>
      <c r="S1474" s="41" t="s">
        <v>60</v>
      </c>
      <c r="T1474" s="29" t="s">
        <v>263</v>
      </c>
      <c r="U1474" s="31" t="s">
        <v>134</v>
      </c>
      <c r="V1474" s="39" t="s">
        <v>254</v>
      </c>
      <c r="W1474" s="43" t="s">
        <v>225</v>
      </c>
      <c r="X1474" s="43" t="s">
        <v>65</v>
      </c>
      <c r="Y1474" s="43">
        <v>40375</v>
      </c>
      <c r="Z1474" s="31">
        <v>100</v>
      </c>
      <c r="AA1474" s="240">
        <v>870</v>
      </c>
      <c r="AB1474" s="31" t="s">
        <v>66</v>
      </c>
      <c r="AC1474" s="240">
        <v>220547</v>
      </c>
      <c r="AD1474" s="31" t="s">
        <v>262</v>
      </c>
      <c r="AE1474" s="39" t="s">
        <v>255</v>
      </c>
      <c r="AF1474" s="39" t="s">
        <v>236</v>
      </c>
      <c r="AG1474" s="31" t="s">
        <v>229</v>
      </c>
      <c r="AH1474" s="31">
        <v>31.97</v>
      </c>
      <c r="AI1474" s="31">
        <v>75.67</v>
      </c>
      <c r="AJ1474" s="31">
        <v>107.64</v>
      </c>
      <c r="AK1474" s="39">
        <v>10.7</v>
      </c>
      <c r="AL1474" s="26">
        <v>0.29700854700854701</v>
      </c>
      <c r="AM1474" s="37" t="s">
        <v>230</v>
      </c>
      <c r="AN1474" s="31" t="s">
        <v>231</v>
      </c>
      <c r="AO1474" s="31" t="s">
        <v>232</v>
      </c>
      <c r="AP1474" s="63" t="s">
        <v>16963</v>
      </c>
      <c r="AQ1474" s="27" t="str">
        <f t="shared" si="59"/>
        <v>Record Complete</v>
      </c>
      <c r="AR1474" s="35"/>
      <c r="AS1474" s="5" t="str">
        <f t="shared" si="60"/>
        <v/>
      </c>
      <c r="AT1474" t="s">
        <v>17200</v>
      </c>
    </row>
    <row r="1475" spans="1:46" ht="15.75" thickBot="1" x14ac:dyDescent="0.3">
      <c r="A1475" s="30" t="s">
        <v>704</v>
      </c>
      <c r="B1475" s="32">
        <v>8530</v>
      </c>
      <c r="C1475" s="32" t="s">
        <v>213</v>
      </c>
      <c r="D1475" s="32" t="s">
        <v>290</v>
      </c>
      <c r="E1475" s="51" t="str">
        <f ca="1">IF(ISERROR(INDIRECT(CONCATENATE("FIPs_codes!",ADDRESS((MATCH($D1475,INDIRECT($C1475),0)+MATCH($C1475,FIPs_codes!$G$1:$G$3296,0)-1),COLUMN(FIPs_codes!A1473))))),"",INDIRECT(CONCATENATE("FIPs_codes!",ADDRESS((MATCH($D1475,INDIRECT($C1475),0)+MATCH($C1475,FIPs_codes!$G$1:$G$3296,0)-1),COLUMN(FIPs_codes!A1473)))))</f>
        <v>40151</v>
      </c>
      <c r="F1475" s="51">
        <f ca="1">IF(ISERROR(INDIRECT(CONCATENATE("FIPs_codes!",ADDRESS((MATCH($D1475,INDIRECT($C1475),0)+MATCH($C1475,FIPs_codes!$G$1:$G$3296,0)-1),COLUMN(FIPs_codes!C1473))))),"",INDIRECT(CONCATENATE("FIPs_codes!",ADDRESS((MATCH($D1475,INDIRECT($C1475),0)+MATCH($C1475,FIPs_codes!$G$1:$G$3296,0)-1),COLUMN(FIPs_codes!C1473)))))</f>
        <v>6</v>
      </c>
      <c r="G1475" s="34" t="s">
        <v>216</v>
      </c>
      <c r="H1475" s="34" t="s">
        <v>217</v>
      </c>
      <c r="I1475" s="36" t="s">
        <v>705</v>
      </c>
      <c r="J1475" s="38" t="s">
        <v>219</v>
      </c>
      <c r="K1475" s="32" t="s">
        <v>78</v>
      </c>
      <c r="L1475" s="32" t="s">
        <v>220</v>
      </c>
      <c r="M1475" s="32" t="s">
        <v>57</v>
      </c>
      <c r="N1475" s="40" t="s">
        <v>296</v>
      </c>
      <c r="O1475" s="40">
        <v>2009</v>
      </c>
      <c r="P1475" s="40" t="s">
        <v>288</v>
      </c>
      <c r="Q1475" s="125">
        <v>1775</v>
      </c>
      <c r="R1475" s="32" t="s">
        <v>245</v>
      </c>
      <c r="S1475" s="42" t="s">
        <v>60</v>
      </c>
      <c r="T1475" s="30" t="s">
        <v>263</v>
      </c>
      <c r="U1475" s="32" t="s">
        <v>134</v>
      </c>
      <c r="V1475" s="40" t="s">
        <v>254</v>
      </c>
      <c r="W1475" s="44" t="s">
        <v>225</v>
      </c>
      <c r="X1475" s="44" t="s">
        <v>65</v>
      </c>
      <c r="Y1475" s="44">
        <v>40375</v>
      </c>
      <c r="Z1475" s="32">
        <v>100</v>
      </c>
      <c r="AA1475" s="125">
        <v>870</v>
      </c>
      <c r="AB1475" s="32" t="s">
        <v>66</v>
      </c>
      <c r="AC1475" s="125">
        <v>220547</v>
      </c>
      <c r="AD1475" s="32" t="s">
        <v>262</v>
      </c>
      <c r="AE1475" s="40" t="s">
        <v>255</v>
      </c>
      <c r="AF1475" s="40" t="s">
        <v>236</v>
      </c>
      <c r="AG1475" s="32" t="s">
        <v>229</v>
      </c>
      <c r="AH1475" s="32">
        <v>38.47</v>
      </c>
      <c r="AI1475" s="32">
        <v>77.349999999999994</v>
      </c>
      <c r="AJ1475" s="32">
        <v>115.82</v>
      </c>
      <c r="AK1475" s="40">
        <v>10.89</v>
      </c>
      <c r="AL1475" s="26">
        <v>0.3321533413918149</v>
      </c>
      <c r="AM1475" s="38" t="s">
        <v>230</v>
      </c>
      <c r="AN1475" s="32" t="s">
        <v>231</v>
      </c>
      <c r="AO1475" s="32" t="s">
        <v>232</v>
      </c>
      <c r="AP1475" s="63" t="s">
        <v>16963</v>
      </c>
      <c r="AQ1475" s="27" t="str">
        <f t="shared" si="59"/>
        <v>Record Complete</v>
      </c>
      <c r="AR1475" s="36"/>
      <c r="AS1475" s="5" t="str">
        <f t="shared" si="60"/>
        <v/>
      </c>
      <c r="AT1475" t="s">
        <v>17200</v>
      </c>
    </row>
    <row r="1476" spans="1:46" ht="15.75" thickBot="1" x14ac:dyDescent="0.3">
      <c r="A1476" s="48" t="s">
        <v>704</v>
      </c>
      <c r="B1476" s="50">
        <v>8530</v>
      </c>
      <c r="C1476" s="50" t="s">
        <v>213</v>
      </c>
      <c r="D1476" s="50" t="s">
        <v>290</v>
      </c>
      <c r="E1476" s="51" t="str">
        <f ca="1">IF(ISERROR(INDIRECT(CONCATENATE("FIPs_codes!",ADDRESS((MATCH($D1476,INDIRECT($C1476),0)+MATCH($C1476,FIPs_codes!$G$1:$G$3296,0)-1),COLUMN(FIPs_codes!A1474))))),"",INDIRECT(CONCATENATE("FIPs_codes!",ADDRESS((MATCH($D1476,INDIRECT($C1476),0)+MATCH($C1476,FIPs_codes!$G$1:$G$3296,0)-1),COLUMN(FIPs_codes!A1474)))))</f>
        <v>40151</v>
      </c>
      <c r="F1476" s="51">
        <f ca="1">IF(ISERROR(INDIRECT(CONCATENATE("FIPs_codes!",ADDRESS((MATCH($D1476,INDIRECT($C1476),0)+MATCH($C1476,FIPs_codes!$G$1:$G$3296,0)-1),COLUMN(FIPs_codes!C1474))))),"",INDIRECT(CONCATENATE("FIPs_codes!",ADDRESS((MATCH($D1476,INDIRECT($C1476),0)+MATCH($C1476,FIPs_codes!$G$1:$G$3296,0)-1),COLUMN(FIPs_codes!C1474)))))</f>
        <v>6</v>
      </c>
      <c r="G1476" s="52" t="s">
        <v>216</v>
      </c>
      <c r="H1476" s="52" t="s">
        <v>217</v>
      </c>
      <c r="I1476" s="54" t="s">
        <v>705</v>
      </c>
      <c r="J1476" s="56" t="s">
        <v>219</v>
      </c>
      <c r="K1476" s="50" t="s">
        <v>78</v>
      </c>
      <c r="L1476" s="50" t="s">
        <v>220</v>
      </c>
      <c r="M1476" s="50" t="s">
        <v>57</v>
      </c>
      <c r="N1476" s="58" t="s">
        <v>296</v>
      </c>
      <c r="O1476" s="58">
        <v>2009</v>
      </c>
      <c r="P1476" s="58" t="s">
        <v>252</v>
      </c>
      <c r="Q1476" s="126">
        <v>1775</v>
      </c>
      <c r="R1476" s="50" t="s">
        <v>245</v>
      </c>
      <c r="S1476" s="60" t="s">
        <v>60</v>
      </c>
      <c r="T1476" s="48" t="s">
        <v>263</v>
      </c>
      <c r="U1476" s="50" t="s">
        <v>134</v>
      </c>
      <c r="V1476" s="58" t="s">
        <v>254</v>
      </c>
      <c r="W1476" s="62" t="s">
        <v>225</v>
      </c>
      <c r="X1476" s="62" t="s">
        <v>65</v>
      </c>
      <c r="Y1476" s="62">
        <v>40424</v>
      </c>
      <c r="Z1476" s="50">
        <v>100</v>
      </c>
      <c r="AA1476" s="126">
        <v>870</v>
      </c>
      <c r="AB1476" s="50" t="s">
        <v>66</v>
      </c>
      <c r="AC1476" s="126">
        <v>264308</v>
      </c>
      <c r="AD1476" s="50" t="s">
        <v>262</v>
      </c>
      <c r="AE1476" s="58" t="s">
        <v>255</v>
      </c>
      <c r="AF1476" s="58" t="s">
        <v>236</v>
      </c>
      <c r="AG1476" s="50" t="s">
        <v>229</v>
      </c>
      <c r="AH1476" s="50">
        <v>13</v>
      </c>
      <c r="AI1476" s="50">
        <v>79.97</v>
      </c>
      <c r="AJ1476" s="50">
        <v>92.97</v>
      </c>
      <c r="AK1476" s="58">
        <v>12.49</v>
      </c>
      <c r="AL1476" s="26">
        <v>0.13983005270517371</v>
      </c>
      <c r="AM1476" s="56" t="s">
        <v>230</v>
      </c>
      <c r="AN1476" s="50" t="s">
        <v>231</v>
      </c>
      <c r="AO1476" s="50" t="s">
        <v>232</v>
      </c>
      <c r="AP1476" s="63" t="s">
        <v>16963</v>
      </c>
      <c r="AQ1476" s="27" t="str">
        <f t="shared" ref="AQ1476:AQ1539" si="63">IF(OR(ISBLANK(B1476),ISBLANK(C1476),ISBLANK(D1476),ISBLANK(G1476),ISBLANK(H1476),NOT(OR(NOT(ISBLANK(J1476)),AND(NOT(ISBLANK(K1476)),NOT(ISBLANK(L1476))))),ISBLANK(M1476),ISBLANK(Q1476),ISBLANK(R1476),ISBLANK(U1476),ISBLANK(W1476),ISBLANK(X1476),ISBLANK(Y1476),ISBLANK(Z1476),ISBLANK(AA1476),ISBLANK(AB1476),ISBLANK(AC1476),ISBLANK(AD1476),ISBLANK(AM1476),ISBLANK(AN1476),AND(ISBLANK(AO1476),ISBLANK(AP1476))),"Record incomplete","Record Complete")</f>
        <v>Record Complete</v>
      </c>
      <c r="AR1476" s="54"/>
      <c r="AS1476" s="5" t="str">
        <f t="shared" ref="AS1476:AS1539" si="64">IF(AND(A1475=A1475,K1476=K1475,L1476=L1475,N1476=N1475,Y1476=Y1475,Z1476=Z1475,AJ1476=AJ1475,AI1476=AI1475),"DUP","")</f>
        <v/>
      </c>
      <c r="AT1476" t="s">
        <v>17200</v>
      </c>
    </row>
    <row r="1477" spans="1:46" ht="15.75" thickBot="1" x14ac:dyDescent="0.3">
      <c r="A1477" s="47" t="s">
        <v>704</v>
      </c>
      <c r="B1477" s="49">
        <v>8530</v>
      </c>
      <c r="C1477" s="49" t="s">
        <v>213</v>
      </c>
      <c r="D1477" s="49" t="s">
        <v>290</v>
      </c>
      <c r="E1477" s="51" t="str">
        <f ca="1">IF(ISERROR(INDIRECT(CONCATENATE("FIPs_codes!",ADDRESS((MATCH($D1477,INDIRECT($C1477),0)+MATCH($C1477,FIPs_codes!$G$1:$G$3296,0)-1),COLUMN(FIPs_codes!A1475))))),"",INDIRECT(CONCATENATE("FIPs_codes!",ADDRESS((MATCH($D1477,INDIRECT($C1477),0)+MATCH($C1477,FIPs_codes!$G$1:$G$3296,0)-1),COLUMN(FIPs_codes!A1475)))))</f>
        <v>40151</v>
      </c>
      <c r="F1477" s="51">
        <f ca="1">IF(ISERROR(INDIRECT(CONCATENATE("FIPs_codes!",ADDRESS((MATCH($D1477,INDIRECT($C1477),0)+MATCH($C1477,FIPs_codes!$G$1:$G$3296,0)-1),COLUMN(FIPs_codes!C1475))))),"",INDIRECT(CONCATENATE("FIPs_codes!",ADDRESS((MATCH($D1477,INDIRECT($C1477),0)+MATCH($C1477,FIPs_codes!$G$1:$G$3296,0)-1),COLUMN(FIPs_codes!C1475)))))</f>
        <v>6</v>
      </c>
      <c r="G1477" s="51" t="s">
        <v>216</v>
      </c>
      <c r="H1477" s="51" t="s">
        <v>217</v>
      </c>
      <c r="I1477" s="53" t="s">
        <v>705</v>
      </c>
      <c r="J1477" s="55" t="s">
        <v>219</v>
      </c>
      <c r="K1477" s="49" t="s">
        <v>78</v>
      </c>
      <c r="L1477" s="49" t="s">
        <v>220</v>
      </c>
      <c r="M1477" s="49" t="s">
        <v>57</v>
      </c>
      <c r="N1477" s="57" t="s">
        <v>296</v>
      </c>
      <c r="O1477" s="57">
        <v>2009</v>
      </c>
      <c r="P1477" s="57" t="s">
        <v>252</v>
      </c>
      <c r="Q1477" s="128">
        <v>1775</v>
      </c>
      <c r="R1477" s="49" t="s">
        <v>245</v>
      </c>
      <c r="S1477" s="59" t="s">
        <v>60</v>
      </c>
      <c r="T1477" s="47" t="s">
        <v>263</v>
      </c>
      <c r="U1477" s="49" t="s">
        <v>134</v>
      </c>
      <c r="V1477" s="57" t="s">
        <v>254</v>
      </c>
      <c r="W1477" s="61" t="s">
        <v>225</v>
      </c>
      <c r="X1477" s="61" t="s">
        <v>65</v>
      </c>
      <c r="Y1477" s="61">
        <v>40424</v>
      </c>
      <c r="Z1477" s="49">
        <v>100</v>
      </c>
      <c r="AA1477" s="128">
        <v>870</v>
      </c>
      <c r="AB1477" s="49" t="s">
        <v>298</v>
      </c>
      <c r="AC1477" s="128">
        <v>264308</v>
      </c>
      <c r="AD1477" s="49" t="s">
        <v>262</v>
      </c>
      <c r="AE1477" s="57" t="s">
        <v>255</v>
      </c>
      <c r="AF1477" s="57" t="s">
        <v>236</v>
      </c>
      <c r="AG1477" s="49" t="s">
        <v>229</v>
      </c>
      <c r="AH1477" s="49">
        <v>13</v>
      </c>
      <c r="AI1477" s="49">
        <v>81.34</v>
      </c>
      <c r="AJ1477" s="49">
        <v>94.34</v>
      </c>
      <c r="AK1477" s="57">
        <v>12.59</v>
      </c>
      <c r="AL1477" s="150">
        <v>0.13779944880220479</v>
      </c>
      <c r="AM1477" s="55" t="s">
        <v>230</v>
      </c>
      <c r="AN1477" s="49" t="s">
        <v>231</v>
      </c>
      <c r="AO1477" s="49" t="s">
        <v>232</v>
      </c>
      <c r="AP1477" s="63" t="s">
        <v>16963</v>
      </c>
      <c r="AQ1477" s="27" t="str">
        <f t="shared" si="63"/>
        <v>Record Complete</v>
      </c>
      <c r="AR1477" s="53"/>
      <c r="AS1477" s="5" t="str">
        <f t="shared" si="64"/>
        <v/>
      </c>
      <c r="AT1477" t="s">
        <v>17200</v>
      </c>
    </row>
    <row r="1478" spans="1:46" ht="15.75" thickBot="1" x14ac:dyDescent="0.3">
      <c r="A1478" s="48" t="s">
        <v>704</v>
      </c>
      <c r="B1478" s="50">
        <v>8530</v>
      </c>
      <c r="C1478" s="50" t="s">
        <v>213</v>
      </c>
      <c r="D1478" s="50" t="s">
        <v>290</v>
      </c>
      <c r="E1478" s="51" t="str">
        <f ca="1">IF(ISERROR(INDIRECT(CONCATENATE("FIPs_codes!",ADDRESS((MATCH($D1478,INDIRECT($C1478),0)+MATCH($C1478,FIPs_codes!$G$1:$G$3296,0)-1),COLUMN(FIPs_codes!A1476))))),"",INDIRECT(CONCATENATE("FIPs_codes!",ADDRESS((MATCH($D1478,INDIRECT($C1478),0)+MATCH($C1478,FIPs_codes!$G$1:$G$3296,0)-1),COLUMN(FIPs_codes!A1476)))))</f>
        <v>40151</v>
      </c>
      <c r="F1478" s="51">
        <f ca="1">IF(ISERROR(INDIRECT(CONCATENATE("FIPs_codes!",ADDRESS((MATCH($D1478,INDIRECT($C1478),0)+MATCH($C1478,FIPs_codes!$G$1:$G$3296,0)-1),COLUMN(FIPs_codes!C1476))))),"",INDIRECT(CONCATENATE("FIPs_codes!",ADDRESS((MATCH($D1478,INDIRECT($C1478),0)+MATCH($C1478,FIPs_codes!$G$1:$G$3296,0)-1),COLUMN(FIPs_codes!C1476)))))</f>
        <v>6</v>
      </c>
      <c r="G1478" s="52" t="s">
        <v>216</v>
      </c>
      <c r="H1478" s="52" t="s">
        <v>217</v>
      </c>
      <c r="I1478" s="54" t="s">
        <v>705</v>
      </c>
      <c r="J1478" s="56" t="s">
        <v>219</v>
      </c>
      <c r="K1478" s="50" t="s">
        <v>78</v>
      </c>
      <c r="L1478" s="50" t="s">
        <v>220</v>
      </c>
      <c r="M1478" s="50" t="s">
        <v>57</v>
      </c>
      <c r="N1478" s="58" t="s">
        <v>296</v>
      </c>
      <c r="O1478" s="58">
        <v>2009</v>
      </c>
      <c r="P1478" s="58" t="s">
        <v>252</v>
      </c>
      <c r="Q1478" s="126">
        <v>1775</v>
      </c>
      <c r="R1478" s="50" t="s">
        <v>245</v>
      </c>
      <c r="S1478" s="60" t="s">
        <v>60</v>
      </c>
      <c r="T1478" s="48" t="s">
        <v>263</v>
      </c>
      <c r="U1478" s="50" t="s">
        <v>134</v>
      </c>
      <c r="V1478" s="58" t="s">
        <v>254</v>
      </c>
      <c r="W1478" s="62" t="s">
        <v>225</v>
      </c>
      <c r="X1478" s="62" t="s">
        <v>65</v>
      </c>
      <c r="Y1478" s="62">
        <v>40424</v>
      </c>
      <c r="Z1478" s="50">
        <v>100</v>
      </c>
      <c r="AA1478" s="126">
        <v>870</v>
      </c>
      <c r="AB1478" s="50" t="s">
        <v>66</v>
      </c>
      <c r="AC1478" s="126">
        <v>264308</v>
      </c>
      <c r="AD1478" s="50" t="s">
        <v>262</v>
      </c>
      <c r="AE1478" s="58" t="s">
        <v>255</v>
      </c>
      <c r="AF1478" s="58" t="s">
        <v>236</v>
      </c>
      <c r="AG1478" s="50" t="s">
        <v>229</v>
      </c>
      <c r="AH1478" s="50">
        <v>14.06</v>
      </c>
      <c r="AI1478" s="50">
        <v>82.78</v>
      </c>
      <c r="AJ1478" s="50">
        <v>96.84</v>
      </c>
      <c r="AK1478" s="58">
        <v>12.08</v>
      </c>
      <c r="AL1478" s="26">
        <v>0.14518793886823628</v>
      </c>
      <c r="AM1478" s="56" t="s">
        <v>230</v>
      </c>
      <c r="AN1478" s="50" t="s">
        <v>231</v>
      </c>
      <c r="AO1478" s="50" t="s">
        <v>232</v>
      </c>
      <c r="AP1478" s="63" t="s">
        <v>16963</v>
      </c>
      <c r="AQ1478" s="27" t="str">
        <f t="shared" si="63"/>
        <v>Record Complete</v>
      </c>
      <c r="AR1478" s="54"/>
      <c r="AS1478" s="5" t="str">
        <f t="shared" si="64"/>
        <v/>
      </c>
      <c r="AT1478" t="s">
        <v>17200</v>
      </c>
    </row>
    <row r="1479" spans="1:46" ht="15.75" thickBot="1" x14ac:dyDescent="0.3">
      <c r="A1479" s="30" t="s">
        <v>704</v>
      </c>
      <c r="B1479" s="32">
        <v>8530</v>
      </c>
      <c r="C1479" s="32" t="s">
        <v>213</v>
      </c>
      <c r="D1479" s="32" t="s">
        <v>290</v>
      </c>
      <c r="E1479" s="51" t="str">
        <f ca="1">IF(ISERROR(INDIRECT(CONCATENATE("FIPs_codes!",ADDRESS((MATCH($D1479,INDIRECT($C1479),0)+MATCH($C1479,FIPs_codes!$G$1:$G$3296,0)-1),COLUMN(FIPs_codes!A1477))))),"",INDIRECT(CONCATENATE("FIPs_codes!",ADDRESS((MATCH($D1479,INDIRECT($C1479),0)+MATCH($C1479,FIPs_codes!$G$1:$G$3296,0)-1),COLUMN(FIPs_codes!A1477)))))</f>
        <v>40151</v>
      </c>
      <c r="F1479" s="51">
        <f ca="1">IF(ISERROR(INDIRECT(CONCATENATE("FIPs_codes!",ADDRESS((MATCH($D1479,INDIRECT($C1479),0)+MATCH($C1479,FIPs_codes!$G$1:$G$3296,0)-1),COLUMN(FIPs_codes!C1477))))),"",INDIRECT(CONCATENATE("FIPs_codes!",ADDRESS((MATCH($D1479,INDIRECT($C1479),0)+MATCH($C1479,FIPs_codes!$G$1:$G$3296,0)-1),COLUMN(FIPs_codes!C1477)))))</f>
        <v>6</v>
      </c>
      <c r="G1479" s="34" t="s">
        <v>216</v>
      </c>
      <c r="H1479" s="34" t="s">
        <v>217</v>
      </c>
      <c r="I1479" s="36" t="s">
        <v>705</v>
      </c>
      <c r="J1479" s="38" t="s">
        <v>219</v>
      </c>
      <c r="K1479" s="32" t="s">
        <v>78</v>
      </c>
      <c r="L1479" s="32" t="s">
        <v>220</v>
      </c>
      <c r="M1479" s="32" t="s">
        <v>57</v>
      </c>
      <c r="N1479" s="40" t="s">
        <v>622</v>
      </c>
      <c r="O1479" s="40">
        <v>2008</v>
      </c>
      <c r="P1479" s="40" t="s">
        <v>708</v>
      </c>
      <c r="Q1479" s="125">
        <v>1775</v>
      </c>
      <c r="R1479" s="32" t="s">
        <v>245</v>
      </c>
      <c r="S1479" s="42" t="s">
        <v>60</v>
      </c>
      <c r="T1479" s="30" t="s">
        <v>223</v>
      </c>
      <c r="U1479" s="32" t="s">
        <v>134</v>
      </c>
      <c r="V1479" s="40" t="s">
        <v>224</v>
      </c>
      <c r="W1479" s="44" t="s">
        <v>225</v>
      </c>
      <c r="X1479" s="44" t="s">
        <v>226</v>
      </c>
      <c r="Y1479" s="44">
        <v>41082</v>
      </c>
      <c r="Z1479" s="32">
        <v>95</v>
      </c>
      <c r="AA1479" s="125">
        <v>966</v>
      </c>
      <c r="AB1479" s="32" t="s">
        <v>66</v>
      </c>
      <c r="AC1479" s="125">
        <v>12146</v>
      </c>
      <c r="AD1479" s="32" t="s">
        <v>227</v>
      </c>
      <c r="AE1479" s="40" t="s">
        <v>235</v>
      </c>
      <c r="AF1479" s="40" t="s">
        <v>236</v>
      </c>
      <c r="AG1479" s="32" t="s">
        <v>229</v>
      </c>
      <c r="AH1479" s="32">
        <v>20.9</v>
      </c>
      <c r="AI1479" s="32">
        <v>6.2</v>
      </c>
      <c r="AJ1479" s="32">
        <v>20.9</v>
      </c>
      <c r="AK1479" s="40">
        <v>11.9</v>
      </c>
      <c r="AL1479" s="26">
        <v>0.77121771217712176</v>
      </c>
      <c r="AM1479" s="38" t="s">
        <v>230</v>
      </c>
      <c r="AN1479" s="32" t="s">
        <v>231</v>
      </c>
      <c r="AO1479" s="32" t="s">
        <v>232</v>
      </c>
      <c r="AP1479" s="63" t="s">
        <v>16963</v>
      </c>
      <c r="AQ1479" s="27" t="str">
        <f t="shared" si="63"/>
        <v>Record Complete</v>
      </c>
      <c r="AR1479" s="36" t="s">
        <v>234</v>
      </c>
      <c r="AS1479" s="5" t="str">
        <f t="shared" si="64"/>
        <v/>
      </c>
      <c r="AT1479" t="s">
        <v>17200</v>
      </c>
    </row>
    <row r="1480" spans="1:46" ht="15.75" thickBot="1" x14ac:dyDescent="0.3">
      <c r="A1480" s="48" t="s">
        <v>704</v>
      </c>
      <c r="B1480" s="50">
        <v>8530</v>
      </c>
      <c r="C1480" s="50" t="s">
        <v>213</v>
      </c>
      <c r="D1480" s="50" t="s">
        <v>290</v>
      </c>
      <c r="E1480" s="51" t="str">
        <f ca="1">IF(ISERROR(INDIRECT(CONCATENATE("FIPs_codes!",ADDRESS((MATCH($D1480,INDIRECT($C1480),0)+MATCH($C1480,FIPs_codes!$G$1:$G$3296,0)-1),COLUMN(FIPs_codes!A1478))))),"",INDIRECT(CONCATENATE("FIPs_codes!",ADDRESS((MATCH($D1480,INDIRECT($C1480),0)+MATCH($C1480,FIPs_codes!$G$1:$G$3296,0)-1),COLUMN(FIPs_codes!A1478)))))</f>
        <v>40151</v>
      </c>
      <c r="F1480" s="51">
        <f ca="1">IF(ISERROR(INDIRECT(CONCATENATE("FIPs_codes!",ADDRESS((MATCH($D1480,INDIRECT($C1480),0)+MATCH($C1480,FIPs_codes!$G$1:$G$3296,0)-1),COLUMN(FIPs_codes!C1478))))),"",INDIRECT(CONCATENATE("FIPs_codes!",ADDRESS((MATCH($D1480,INDIRECT($C1480),0)+MATCH($C1480,FIPs_codes!$G$1:$G$3296,0)-1),COLUMN(FIPs_codes!C1478)))))</f>
        <v>6</v>
      </c>
      <c r="G1480" s="52" t="s">
        <v>216</v>
      </c>
      <c r="H1480" s="52" t="s">
        <v>217</v>
      </c>
      <c r="I1480" s="54" t="s">
        <v>705</v>
      </c>
      <c r="J1480" s="56" t="s">
        <v>219</v>
      </c>
      <c r="K1480" s="50" t="s">
        <v>78</v>
      </c>
      <c r="L1480" s="50" t="s">
        <v>220</v>
      </c>
      <c r="M1480" s="50" t="s">
        <v>57</v>
      </c>
      <c r="N1480" s="58" t="s">
        <v>622</v>
      </c>
      <c r="O1480" s="58">
        <v>2008</v>
      </c>
      <c r="P1480" s="58" t="s">
        <v>708</v>
      </c>
      <c r="Q1480" s="126">
        <v>1775</v>
      </c>
      <c r="R1480" s="50" t="s">
        <v>245</v>
      </c>
      <c r="S1480" s="60" t="s">
        <v>60</v>
      </c>
      <c r="T1480" s="48" t="s">
        <v>223</v>
      </c>
      <c r="U1480" s="50" t="s">
        <v>134</v>
      </c>
      <c r="V1480" s="58" t="s">
        <v>224</v>
      </c>
      <c r="W1480" s="62" t="s">
        <v>225</v>
      </c>
      <c r="X1480" s="62" t="s">
        <v>226</v>
      </c>
      <c r="Y1480" s="62">
        <v>41082</v>
      </c>
      <c r="Z1480" s="50">
        <v>95</v>
      </c>
      <c r="AA1480" s="126">
        <v>966</v>
      </c>
      <c r="AB1480" s="50" t="s">
        <v>66</v>
      </c>
      <c r="AC1480" s="126">
        <v>12146</v>
      </c>
      <c r="AD1480" s="50" t="s">
        <v>227</v>
      </c>
      <c r="AE1480" s="58" t="s">
        <v>235</v>
      </c>
      <c r="AF1480" s="58" t="s">
        <v>68</v>
      </c>
      <c r="AG1480" s="50" t="s">
        <v>229</v>
      </c>
      <c r="AH1480" s="50">
        <v>20.3</v>
      </c>
      <c r="AI1480" s="50">
        <v>5.5</v>
      </c>
      <c r="AJ1480" s="50">
        <v>25.7</v>
      </c>
      <c r="AK1480" s="58">
        <v>12.1</v>
      </c>
      <c r="AL1480" s="26">
        <v>0.78682170542635654</v>
      </c>
      <c r="AM1480" s="56" t="s">
        <v>230</v>
      </c>
      <c r="AN1480" s="50" t="s">
        <v>231</v>
      </c>
      <c r="AO1480" s="50" t="s">
        <v>232</v>
      </c>
      <c r="AP1480" s="63" t="s">
        <v>16963</v>
      </c>
      <c r="AQ1480" s="27" t="str">
        <f t="shared" si="63"/>
        <v>Record Complete</v>
      </c>
      <c r="AR1480" s="54" t="s">
        <v>234</v>
      </c>
      <c r="AS1480" s="5" t="str">
        <f t="shared" si="64"/>
        <v/>
      </c>
      <c r="AT1480" t="s">
        <v>17200</v>
      </c>
    </row>
    <row r="1481" spans="1:46" ht="15.75" thickBot="1" x14ac:dyDescent="0.3">
      <c r="A1481" s="47" t="s">
        <v>704</v>
      </c>
      <c r="B1481" s="49">
        <v>8530</v>
      </c>
      <c r="C1481" s="49" t="s">
        <v>213</v>
      </c>
      <c r="D1481" s="49" t="s">
        <v>290</v>
      </c>
      <c r="E1481" s="51" t="str">
        <f ca="1">IF(ISERROR(INDIRECT(CONCATENATE("FIPs_codes!",ADDRESS((MATCH($D1481,INDIRECT($C1481),0)+MATCH($C1481,FIPs_codes!$G$1:$G$3296,0)-1),COLUMN(FIPs_codes!A1479))))),"",INDIRECT(CONCATENATE("FIPs_codes!",ADDRESS((MATCH($D1481,INDIRECT($C1481),0)+MATCH($C1481,FIPs_codes!$G$1:$G$3296,0)-1),COLUMN(FIPs_codes!A1479)))))</f>
        <v>40151</v>
      </c>
      <c r="F1481" s="51">
        <f ca="1">IF(ISERROR(INDIRECT(CONCATENATE("FIPs_codes!",ADDRESS((MATCH($D1481,INDIRECT($C1481),0)+MATCH($C1481,FIPs_codes!$G$1:$G$3296,0)-1),COLUMN(FIPs_codes!C1479))))),"",INDIRECT(CONCATENATE("FIPs_codes!",ADDRESS((MATCH($D1481,INDIRECT($C1481),0)+MATCH($C1481,FIPs_codes!$G$1:$G$3296,0)-1),COLUMN(FIPs_codes!C1479)))))</f>
        <v>6</v>
      </c>
      <c r="G1481" s="51" t="s">
        <v>216</v>
      </c>
      <c r="H1481" s="51" t="s">
        <v>217</v>
      </c>
      <c r="I1481" s="53" t="s">
        <v>705</v>
      </c>
      <c r="J1481" s="55" t="s">
        <v>219</v>
      </c>
      <c r="K1481" s="49" t="s">
        <v>78</v>
      </c>
      <c r="L1481" s="49" t="s">
        <v>220</v>
      </c>
      <c r="M1481" s="49" t="s">
        <v>57</v>
      </c>
      <c r="N1481" s="57" t="s">
        <v>622</v>
      </c>
      <c r="O1481" s="57">
        <v>2008</v>
      </c>
      <c r="P1481" s="57" t="s">
        <v>708</v>
      </c>
      <c r="Q1481" s="128">
        <v>1775</v>
      </c>
      <c r="R1481" s="49" t="s">
        <v>245</v>
      </c>
      <c r="S1481" s="59" t="s">
        <v>60</v>
      </c>
      <c r="T1481" s="47" t="s">
        <v>223</v>
      </c>
      <c r="U1481" s="49" t="s">
        <v>134</v>
      </c>
      <c r="V1481" s="57" t="s">
        <v>224</v>
      </c>
      <c r="W1481" s="61" t="s">
        <v>225</v>
      </c>
      <c r="X1481" s="61" t="s">
        <v>226</v>
      </c>
      <c r="Y1481" s="61">
        <v>41082</v>
      </c>
      <c r="Z1481" s="49">
        <v>95</v>
      </c>
      <c r="AA1481" s="128">
        <v>966</v>
      </c>
      <c r="AB1481" s="49" t="s">
        <v>66</v>
      </c>
      <c r="AC1481" s="128">
        <v>12146</v>
      </c>
      <c r="AD1481" s="49" t="s">
        <v>227</v>
      </c>
      <c r="AE1481" s="57" t="s">
        <v>235</v>
      </c>
      <c r="AF1481" s="57" t="s">
        <v>68</v>
      </c>
      <c r="AG1481" s="49" t="s">
        <v>229</v>
      </c>
      <c r="AH1481" s="49">
        <v>21</v>
      </c>
      <c r="AI1481" s="49">
        <v>5.6</v>
      </c>
      <c r="AJ1481" s="49">
        <v>26.6</v>
      </c>
      <c r="AK1481" s="57">
        <v>11.9</v>
      </c>
      <c r="AL1481" s="150">
        <v>0.78947368421052633</v>
      </c>
      <c r="AM1481" s="55" t="s">
        <v>230</v>
      </c>
      <c r="AN1481" s="49" t="s">
        <v>231</v>
      </c>
      <c r="AO1481" s="49" t="s">
        <v>232</v>
      </c>
      <c r="AP1481" s="63" t="s">
        <v>16963</v>
      </c>
      <c r="AQ1481" s="27" t="str">
        <f t="shared" si="63"/>
        <v>Record Complete</v>
      </c>
      <c r="AR1481" s="53" t="s">
        <v>234</v>
      </c>
      <c r="AS1481" s="5" t="str">
        <f t="shared" si="64"/>
        <v/>
      </c>
      <c r="AT1481" t="s">
        <v>17200</v>
      </c>
    </row>
    <row r="1482" spans="1:46" ht="15.75" thickBot="1" x14ac:dyDescent="0.3">
      <c r="A1482" s="48" t="s">
        <v>704</v>
      </c>
      <c r="B1482" s="50">
        <v>8530</v>
      </c>
      <c r="C1482" s="50" t="s">
        <v>213</v>
      </c>
      <c r="D1482" s="50" t="s">
        <v>290</v>
      </c>
      <c r="E1482" s="51" t="str">
        <f ca="1">IF(ISERROR(INDIRECT(CONCATENATE("FIPs_codes!",ADDRESS((MATCH($D1482,INDIRECT($C1482),0)+MATCH($C1482,FIPs_codes!$G$1:$G$3296,0)-1),COLUMN(FIPs_codes!A1480))))),"",INDIRECT(CONCATENATE("FIPs_codes!",ADDRESS((MATCH($D1482,INDIRECT($C1482),0)+MATCH($C1482,FIPs_codes!$G$1:$G$3296,0)-1),COLUMN(FIPs_codes!A1480)))))</f>
        <v>40151</v>
      </c>
      <c r="F1482" s="51">
        <f ca="1">IF(ISERROR(INDIRECT(CONCATENATE("FIPs_codes!",ADDRESS((MATCH($D1482,INDIRECT($C1482),0)+MATCH($C1482,FIPs_codes!$G$1:$G$3296,0)-1),COLUMN(FIPs_codes!C1480))))),"",INDIRECT(CONCATENATE("FIPs_codes!",ADDRESS((MATCH($D1482,INDIRECT($C1482),0)+MATCH($C1482,FIPs_codes!$G$1:$G$3296,0)-1),COLUMN(FIPs_codes!C1480)))))</f>
        <v>6</v>
      </c>
      <c r="G1482" s="52" t="s">
        <v>216</v>
      </c>
      <c r="H1482" s="52" t="s">
        <v>217</v>
      </c>
      <c r="I1482" s="54" t="s">
        <v>705</v>
      </c>
      <c r="J1482" s="56" t="s">
        <v>219</v>
      </c>
      <c r="K1482" s="50" t="s">
        <v>78</v>
      </c>
      <c r="L1482" s="50" t="s">
        <v>220</v>
      </c>
      <c r="M1482" s="50" t="s">
        <v>57</v>
      </c>
      <c r="N1482" s="58" t="s">
        <v>622</v>
      </c>
      <c r="O1482" s="58">
        <v>2008</v>
      </c>
      <c r="P1482" s="58" t="s">
        <v>709</v>
      </c>
      <c r="Q1482" s="126">
        <v>1775</v>
      </c>
      <c r="R1482" s="50" t="s">
        <v>245</v>
      </c>
      <c r="S1482" s="60" t="s">
        <v>60</v>
      </c>
      <c r="T1482" s="48" t="s">
        <v>223</v>
      </c>
      <c r="U1482" s="50" t="s">
        <v>134</v>
      </c>
      <c r="V1482" s="58" t="s">
        <v>308</v>
      </c>
      <c r="W1482" s="62" t="s">
        <v>225</v>
      </c>
      <c r="X1482" s="62" t="s">
        <v>226</v>
      </c>
      <c r="Y1482" s="62">
        <v>41082</v>
      </c>
      <c r="Z1482" s="50">
        <v>95</v>
      </c>
      <c r="AA1482" s="126">
        <v>975</v>
      </c>
      <c r="AB1482" s="50" t="s">
        <v>66</v>
      </c>
      <c r="AC1482" s="126">
        <v>12146</v>
      </c>
      <c r="AD1482" s="50" t="s">
        <v>227</v>
      </c>
      <c r="AE1482" s="58" t="s">
        <v>235</v>
      </c>
      <c r="AF1482" s="58" t="s">
        <v>236</v>
      </c>
      <c r="AG1482" s="50" t="s">
        <v>229</v>
      </c>
      <c r="AH1482" s="50">
        <v>31</v>
      </c>
      <c r="AI1482" s="50">
        <v>19.3</v>
      </c>
      <c r="AJ1482" s="50">
        <v>31</v>
      </c>
      <c r="AK1482" s="58">
        <v>11.9</v>
      </c>
      <c r="AL1482" s="26">
        <v>0.61630218687872762</v>
      </c>
      <c r="AM1482" s="56" t="s">
        <v>230</v>
      </c>
      <c r="AN1482" s="50" t="s">
        <v>231</v>
      </c>
      <c r="AO1482" s="50" t="s">
        <v>232</v>
      </c>
      <c r="AP1482" s="63" t="s">
        <v>16963</v>
      </c>
      <c r="AQ1482" s="27" t="str">
        <f t="shared" si="63"/>
        <v>Record Complete</v>
      </c>
      <c r="AR1482" s="54" t="s">
        <v>234</v>
      </c>
      <c r="AS1482" s="5" t="str">
        <f t="shared" si="64"/>
        <v/>
      </c>
      <c r="AT1482" t="s">
        <v>17200</v>
      </c>
    </row>
    <row r="1483" spans="1:46" ht="15.75" thickBot="1" x14ac:dyDescent="0.3">
      <c r="A1483" s="30" t="s">
        <v>704</v>
      </c>
      <c r="B1483" s="32">
        <v>8530</v>
      </c>
      <c r="C1483" s="32" t="s">
        <v>213</v>
      </c>
      <c r="D1483" s="32" t="s">
        <v>290</v>
      </c>
      <c r="E1483" s="51" t="str">
        <f ca="1">IF(ISERROR(INDIRECT(CONCATENATE("FIPs_codes!",ADDRESS((MATCH($D1483,INDIRECT($C1483),0)+MATCH($C1483,FIPs_codes!$G$1:$G$3296,0)-1),COLUMN(FIPs_codes!A1481))))),"",INDIRECT(CONCATENATE("FIPs_codes!",ADDRESS((MATCH($D1483,INDIRECT($C1483),0)+MATCH($C1483,FIPs_codes!$G$1:$G$3296,0)-1),COLUMN(FIPs_codes!A1481)))))</f>
        <v>40151</v>
      </c>
      <c r="F1483" s="51">
        <f ca="1">IF(ISERROR(INDIRECT(CONCATENATE("FIPs_codes!",ADDRESS((MATCH($D1483,INDIRECT($C1483),0)+MATCH($C1483,FIPs_codes!$G$1:$G$3296,0)-1),COLUMN(FIPs_codes!C1481))))),"",INDIRECT(CONCATENATE("FIPs_codes!",ADDRESS((MATCH($D1483,INDIRECT($C1483),0)+MATCH($C1483,FIPs_codes!$G$1:$G$3296,0)-1),COLUMN(FIPs_codes!C1481)))))</f>
        <v>6</v>
      </c>
      <c r="G1483" s="34" t="s">
        <v>216</v>
      </c>
      <c r="H1483" s="34" t="s">
        <v>217</v>
      </c>
      <c r="I1483" s="36" t="s">
        <v>705</v>
      </c>
      <c r="J1483" s="38" t="s">
        <v>219</v>
      </c>
      <c r="K1483" s="32" t="s">
        <v>78</v>
      </c>
      <c r="L1483" s="32" t="s">
        <v>220</v>
      </c>
      <c r="M1483" s="32" t="s">
        <v>57</v>
      </c>
      <c r="N1483" s="40" t="s">
        <v>622</v>
      </c>
      <c r="O1483" s="40">
        <v>2008</v>
      </c>
      <c r="P1483" s="40" t="s">
        <v>709</v>
      </c>
      <c r="Q1483" s="125">
        <v>1775</v>
      </c>
      <c r="R1483" s="32" t="s">
        <v>245</v>
      </c>
      <c r="S1483" s="42" t="s">
        <v>60</v>
      </c>
      <c r="T1483" s="30" t="s">
        <v>223</v>
      </c>
      <c r="U1483" s="32" t="s">
        <v>134</v>
      </c>
      <c r="V1483" s="40" t="s">
        <v>308</v>
      </c>
      <c r="W1483" s="44" t="s">
        <v>225</v>
      </c>
      <c r="X1483" s="44" t="s">
        <v>226</v>
      </c>
      <c r="Y1483" s="44">
        <v>41082</v>
      </c>
      <c r="Z1483" s="32">
        <v>95</v>
      </c>
      <c r="AA1483" s="125">
        <v>975</v>
      </c>
      <c r="AB1483" s="32" t="s">
        <v>66</v>
      </c>
      <c r="AC1483" s="125">
        <v>12146</v>
      </c>
      <c r="AD1483" s="32" t="s">
        <v>227</v>
      </c>
      <c r="AE1483" s="40" t="s">
        <v>235</v>
      </c>
      <c r="AF1483" s="40" t="s">
        <v>236</v>
      </c>
      <c r="AG1483" s="32" t="s">
        <v>229</v>
      </c>
      <c r="AH1483" s="32">
        <v>29.2</v>
      </c>
      <c r="AI1483" s="32">
        <v>19.600000000000001</v>
      </c>
      <c r="AJ1483" s="32">
        <v>48.8</v>
      </c>
      <c r="AK1483" s="40">
        <v>11.9</v>
      </c>
      <c r="AL1483" s="26">
        <v>0.59836065573770492</v>
      </c>
      <c r="AM1483" s="38" t="s">
        <v>230</v>
      </c>
      <c r="AN1483" s="32" t="s">
        <v>231</v>
      </c>
      <c r="AO1483" s="32" t="s">
        <v>232</v>
      </c>
      <c r="AP1483" s="63" t="s">
        <v>16963</v>
      </c>
      <c r="AQ1483" s="27" t="str">
        <f t="shared" si="63"/>
        <v>Record Complete</v>
      </c>
      <c r="AR1483" s="36" t="s">
        <v>234</v>
      </c>
      <c r="AS1483" s="5" t="str">
        <f t="shared" si="64"/>
        <v/>
      </c>
      <c r="AT1483" t="s">
        <v>17200</v>
      </c>
    </row>
    <row r="1484" spans="1:46" ht="15.75" thickBot="1" x14ac:dyDescent="0.3">
      <c r="A1484" s="48" t="s">
        <v>704</v>
      </c>
      <c r="B1484" s="50">
        <v>8530</v>
      </c>
      <c r="C1484" s="50" t="s">
        <v>213</v>
      </c>
      <c r="D1484" s="50" t="s">
        <v>290</v>
      </c>
      <c r="E1484" s="51" t="str">
        <f ca="1">IF(ISERROR(INDIRECT(CONCATENATE("FIPs_codes!",ADDRESS((MATCH($D1484,INDIRECT($C1484),0)+MATCH($C1484,FIPs_codes!$G$1:$G$3296,0)-1),COLUMN(FIPs_codes!A1482))))),"",INDIRECT(CONCATENATE("FIPs_codes!",ADDRESS((MATCH($D1484,INDIRECT($C1484),0)+MATCH($C1484,FIPs_codes!$G$1:$G$3296,0)-1),COLUMN(FIPs_codes!A1482)))))</f>
        <v>40151</v>
      </c>
      <c r="F1484" s="51">
        <f ca="1">IF(ISERROR(INDIRECT(CONCATENATE("FIPs_codes!",ADDRESS((MATCH($D1484,INDIRECT($C1484),0)+MATCH($C1484,FIPs_codes!$G$1:$G$3296,0)-1),COLUMN(FIPs_codes!C1482))))),"",INDIRECT(CONCATENATE("FIPs_codes!",ADDRESS((MATCH($D1484,INDIRECT($C1484),0)+MATCH($C1484,FIPs_codes!$G$1:$G$3296,0)-1),COLUMN(FIPs_codes!C1482)))))</f>
        <v>6</v>
      </c>
      <c r="G1484" s="50" t="s">
        <v>216</v>
      </c>
      <c r="H1484" s="50" t="s">
        <v>217</v>
      </c>
      <c r="I1484" s="54" t="s">
        <v>705</v>
      </c>
      <c r="J1484" s="56" t="s">
        <v>219</v>
      </c>
      <c r="K1484" s="50" t="s">
        <v>78</v>
      </c>
      <c r="L1484" s="50" t="s">
        <v>220</v>
      </c>
      <c r="M1484" s="50" t="s">
        <v>57</v>
      </c>
      <c r="N1484" s="58" t="s">
        <v>622</v>
      </c>
      <c r="O1484" s="58">
        <v>2011</v>
      </c>
      <c r="P1484" s="58" t="s">
        <v>706</v>
      </c>
      <c r="Q1484" s="126">
        <v>1775</v>
      </c>
      <c r="R1484" s="50" t="s">
        <v>245</v>
      </c>
      <c r="S1484" s="60" t="s">
        <v>60</v>
      </c>
      <c r="T1484" s="48" t="s">
        <v>223</v>
      </c>
      <c r="U1484" s="50" t="s">
        <v>134</v>
      </c>
      <c r="V1484" s="58" t="s">
        <v>224</v>
      </c>
      <c r="W1484" s="62" t="s">
        <v>225</v>
      </c>
      <c r="X1484" s="62" t="s">
        <v>226</v>
      </c>
      <c r="Y1484" s="62">
        <v>41082</v>
      </c>
      <c r="Z1484" s="50">
        <v>93</v>
      </c>
      <c r="AA1484" s="126">
        <v>982</v>
      </c>
      <c r="AB1484" s="50" t="s">
        <v>66</v>
      </c>
      <c r="AC1484" s="126">
        <v>12146</v>
      </c>
      <c r="AD1484" s="50" t="s">
        <v>227</v>
      </c>
      <c r="AE1484" s="58" t="s">
        <v>707</v>
      </c>
      <c r="AF1484" s="58" t="s">
        <v>68</v>
      </c>
      <c r="AG1484" s="50" t="s">
        <v>229</v>
      </c>
      <c r="AH1484" s="50">
        <v>19.2</v>
      </c>
      <c r="AI1484" s="50">
        <v>30.8</v>
      </c>
      <c r="AJ1484" s="50">
        <v>50</v>
      </c>
      <c r="AK1484" s="58">
        <v>11.5</v>
      </c>
      <c r="AL1484" s="26">
        <v>0.38400000000000001</v>
      </c>
      <c r="AM1484" s="56" t="s">
        <v>230</v>
      </c>
      <c r="AN1484" s="50" t="s">
        <v>231</v>
      </c>
      <c r="AO1484" s="50" t="s">
        <v>232</v>
      </c>
      <c r="AP1484" s="63" t="s">
        <v>16963</v>
      </c>
      <c r="AQ1484" s="27" t="str">
        <f t="shared" si="63"/>
        <v>Record Complete</v>
      </c>
      <c r="AR1484" s="54" t="s">
        <v>234</v>
      </c>
      <c r="AS1484" s="5" t="str">
        <f t="shared" si="64"/>
        <v/>
      </c>
      <c r="AT1484" t="s">
        <v>17200</v>
      </c>
    </row>
    <row r="1485" spans="1:46" ht="15.75" thickBot="1" x14ac:dyDescent="0.3">
      <c r="A1485" s="47" t="s">
        <v>704</v>
      </c>
      <c r="B1485" s="49">
        <v>8530</v>
      </c>
      <c r="C1485" s="49" t="s">
        <v>213</v>
      </c>
      <c r="D1485" s="49" t="s">
        <v>290</v>
      </c>
      <c r="E1485" s="51" t="str">
        <f ca="1">IF(ISERROR(INDIRECT(CONCATENATE("FIPs_codes!",ADDRESS((MATCH($D1485,INDIRECT($C1485),0)+MATCH($C1485,FIPs_codes!$G$1:$G$3296,0)-1),COLUMN(FIPs_codes!A1483))))),"",INDIRECT(CONCATENATE("FIPs_codes!",ADDRESS((MATCH($D1485,INDIRECT($C1485),0)+MATCH($C1485,FIPs_codes!$G$1:$G$3296,0)-1),COLUMN(FIPs_codes!A1483)))))</f>
        <v>40151</v>
      </c>
      <c r="F1485" s="51">
        <f ca="1">IF(ISERROR(INDIRECT(CONCATENATE("FIPs_codes!",ADDRESS((MATCH($D1485,INDIRECT($C1485),0)+MATCH($C1485,FIPs_codes!$G$1:$G$3296,0)-1),COLUMN(FIPs_codes!C1483))))),"",INDIRECT(CONCATENATE("FIPs_codes!",ADDRESS((MATCH($D1485,INDIRECT($C1485),0)+MATCH($C1485,FIPs_codes!$G$1:$G$3296,0)-1),COLUMN(FIPs_codes!C1483)))))</f>
        <v>6</v>
      </c>
      <c r="G1485" s="51" t="s">
        <v>216</v>
      </c>
      <c r="H1485" s="51" t="s">
        <v>217</v>
      </c>
      <c r="I1485" s="53" t="s">
        <v>705</v>
      </c>
      <c r="J1485" s="55" t="s">
        <v>219</v>
      </c>
      <c r="K1485" s="49" t="s">
        <v>78</v>
      </c>
      <c r="L1485" s="49" t="s">
        <v>220</v>
      </c>
      <c r="M1485" s="49" t="s">
        <v>57</v>
      </c>
      <c r="N1485" s="57" t="s">
        <v>622</v>
      </c>
      <c r="O1485" s="57">
        <v>2008</v>
      </c>
      <c r="P1485" s="57" t="s">
        <v>709</v>
      </c>
      <c r="Q1485" s="128">
        <v>1775</v>
      </c>
      <c r="R1485" s="49" t="s">
        <v>245</v>
      </c>
      <c r="S1485" s="59" t="s">
        <v>60</v>
      </c>
      <c r="T1485" s="47" t="s">
        <v>223</v>
      </c>
      <c r="U1485" s="49" t="s">
        <v>134</v>
      </c>
      <c r="V1485" s="57" t="s">
        <v>308</v>
      </c>
      <c r="W1485" s="61" t="s">
        <v>225</v>
      </c>
      <c r="X1485" s="61" t="s">
        <v>226</v>
      </c>
      <c r="Y1485" s="61">
        <v>41082</v>
      </c>
      <c r="Z1485" s="49">
        <v>95</v>
      </c>
      <c r="AA1485" s="128">
        <v>975</v>
      </c>
      <c r="AB1485" s="49" t="s">
        <v>66</v>
      </c>
      <c r="AC1485" s="128">
        <v>12146</v>
      </c>
      <c r="AD1485" s="49" t="s">
        <v>227</v>
      </c>
      <c r="AE1485" s="57" t="s">
        <v>235</v>
      </c>
      <c r="AF1485" s="57" t="s">
        <v>236</v>
      </c>
      <c r="AG1485" s="49" t="s">
        <v>229</v>
      </c>
      <c r="AH1485" s="49">
        <v>30.3</v>
      </c>
      <c r="AI1485" s="49">
        <v>19.8</v>
      </c>
      <c r="AJ1485" s="49">
        <v>50.1</v>
      </c>
      <c r="AK1485" s="57">
        <v>11.9</v>
      </c>
      <c r="AL1485" s="26">
        <v>0.60479041916167664</v>
      </c>
      <c r="AM1485" s="55" t="s">
        <v>230</v>
      </c>
      <c r="AN1485" s="49" t="s">
        <v>231</v>
      </c>
      <c r="AO1485" s="49" t="s">
        <v>232</v>
      </c>
      <c r="AP1485" s="63" t="s">
        <v>16963</v>
      </c>
      <c r="AQ1485" s="27" t="str">
        <f t="shared" si="63"/>
        <v>Record Complete</v>
      </c>
      <c r="AR1485" s="53" t="s">
        <v>234</v>
      </c>
      <c r="AS1485" s="5" t="str">
        <f t="shared" si="64"/>
        <v/>
      </c>
      <c r="AT1485" t="s">
        <v>17200</v>
      </c>
    </row>
    <row r="1486" spans="1:46" ht="15.75" thickBot="1" x14ac:dyDescent="0.3">
      <c r="A1486" s="48" t="s">
        <v>704</v>
      </c>
      <c r="B1486" s="50">
        <v>8530</v>
      </c>
      <c r="C1486" s="50" t="s">
        <v>213</v>
      </c>
      <c r="D1486" s="50" t="s">
        <v>290</v>
      </c>
      <c r="E1486" s="51" t="str">
        <f ca="1">IF(ISERROR(INDIRECT(CONCATENATE("FIPs_codes!",ADDRESS((MATCH($D1486,INDIRECT($C1486),0)+MATCH($C1486,FIPs_codes!$G$1:$G$3296,0)-1),COLUMN(FIPs_codes!A1484))))),"",INDIRECT(CONCATENATE("FIPs_codes!",ADDRESS((MATCH($D1486,INDIRECT($C1486),0)+MATCH($C1486,FIPs_codes!$G$1:$G$3296,0)-1),COLUMN(FIPs_codes!A1484)))))</f>
        <v>40151</v>
      </c>
      <c r="F1486" s="51">
        <f ca="1">IF(ISERROR(INDIRECT(CONCATENATE("FIPs_codes!",ADDRESS((MATCH($D1486,INDIRECT($C1486),0)+MATCH($C1486,FIPs_codes!$G$1:$G$3296,0)-1),COLUMN(FIPs_codes!C1484))))),"",INDIRECT(CONCATENATE("FIPs_codes!",ADDRESS((MATCH($D1486,INDIRECT($C1486),0)+MATCH($C1486,FIPs_codes!$G$1:$G$3296,0)-1),COLUMN(FIPs_codes!C1484)))))</f>
        <v>6</v>
      </c>
      <c r="G1486" s="50" t="s">
        <v>216</v>
      </c>
      <c r="H1486" s="50" t="s">
        <v>217</v>
      </c>
      <c r="I1486" s="54" t="s">
        <v>705</v>
      </c>
      <c r="J1486" s="56" t="s">
        <v>219</v>
      </c>
      <c r="K1486" s="50" t="s">
        <v>78</v>
      </c>
      <c r="L1486" s="50" t="s">
        <v>220</v>
      </c>
      <c r="M1486" s="50" t="s">
        <v>57</v>
      </c>
      <c r="N1486" s="58" t="s">
        <v>622</v>
      </c>
      <c r="O1486" s="58">
        <v>2011</v>
      </c>
      <c r="P1486" s="58" t="s">
        <v>706</v>
      </c>
      <c r="Q1486" s="126">
        <v>1775</v>
      </c>
      <c r="R1486" s="50" t="s">
        <v>245</v>
      </c>
      <c r="S1486" s="60" t="s">
        <v>60</v>
      </c>
      <c r="T1486" s="48" t="s">
        <v>223</v>
      </c>
      <c r="U1486" s="50" t="s">
        <v>134</v>
      </c>
      <c r="V1486" s="58" t="s">
        <v>224</v>
      </c>
      <c r="W1486" s="62" t="s">
        <v>225</v>
      </c>
      <c r="X1486" s="62" t="s">
        <v>226</v>
      </c>
      <c r="Y1486" s="62">
        <v>41082</v>
      </c>
      <c r="Z1486" s="50">
        <v>93</v>
      </c>
      <c r="AA1486" s="126">
        <v>982</v>
      </c>
      <c r="AB1486" s="50" t="s">
        <v>66</v>
      </c>
      <c r="AC1486" s="126">
        <v>12146</v>
      </c>
      <c r="AD1486" s="50" t="s">
        <v>227</v>
      </c>
      <c r="AE1486" s="58" t="s">
        <v>228</v>
      </c>
      <c r="AF1486" s="58" t="s">
        <v>68</v>
      </c>
      <c r="AG1486" s="50" t="s">
        <v>229</v>
      </c>
      <c r="AH1486" s="50">
        <v>19.3</v>
      </c>
      <c r="AI1486" s="50">
        <v>33</v>
      </c>
      <c r="AJ1486" s="50">
        <v>52.3</v>
      </c>
      <c r="AK1486" s="58">
        <v>11.5</v>
      </c>
      <c r="AL1486" s="26">
        <v>0.36902485659655837</v>
      </c>
      <c r="AM1486" s="56" t="s">
        <v>230</v>
      </c>
      <c r="AN1486" s="50" t="s">
        <v>231</v>
      </c>
      <c r="AO1486" s="50" t="s">
        <v>232</v>
      </c>
      <c r="AP1486" s="63" t="s">
        <v>16963</v>
      </c>
      <c r="AQ1486" s="27" t="str">
        <f t="shared" si="63"/>
        <v>Record Complete</v>
      </c>
      <c r="AR1486" s="54" t="s">
        <v>234</v>
      </c>
      <c r="AS1486" s="5" t="str">
        <f t="shared" si="64"/>
        <v/>
      </c>
      <c r="AT1486" t="s">
        <v>17200</v>
      </c>
    </row>
    <row r="1487" spans="1:46" ht="15.75" thickBot="1" x14ac:dyDescent="0.3">
      <c r="A1487" s="47" t="s">
        <v>704</v>
      </c>
      <c r="B1487" s="49">
        <v>8530</v>
      </c>
      <c r="C1487" s="49" t="s">
        <v>213</v>
      </c>
      <c r="D1487" s="49" t="s">
        <v>290</v>
      </c>
      <c r="E1487" s="51" t="str">
        <f ca="1">IF(ISERROR(INDIRECT(CONCATENATE("FIPs_codes!",ADDRESS((MATCH($D1487,INDIRECT($C1487),0)+MATCH($C1487,FIPs_codes!$G$1:$G$3296,0)-1),COLUMN(FIPs_codes!A1485))))),"",INDIRECT(CONCATENATE("FIPs_codes!",ADDRESS((MATCH($D1487,INDIRECT($C1487),0)+MATCH($C1487,FIPs_codes!$G$1:$G$3296,0)-1),COLUMN(FIPs_codes!A1485)))))</f>
        <v>40151</v>
      </c>
      <c r="F1487" s="51">
        <f ca="1">IF(ISERROR(INDIRECT(CONCATENATE("FIPs_codes!",ADDRESS((MATCH($D1487,INDIRECT($C1487),0)+MATCH($C1487,FIPs_codes!$G$1:$G$3296,0)-1),COLUMN(FIPs_codes!C1485))))),"",INDIRECT(CONCATENATE("FIPs_codes!",ADDRESS((MATCH($D1487,INDIRECT($C1487),0)+MATCH($C1487,FIPs_codes!$G$1:$G$3296,0)-1),COLUMN(FIPs_codes!C1485)))))</f>
        <v>6</v>
      </c>
      <c r="G1487" s="49" t="s">
        <v>216</v>
      </c>
      <c r="H1487" s="49" t="s">
        <v>217</v>
      </c>
      <c r="I1487" s="53" t="s">
        <v>705</v>
      </c>
      <c r="J1487" s="55" t="s">
        <v>219</v>
      </c>
      <c r="K1487" s="49" t="s">
        <v>78</v>
      </c>
      <c r="L1487" s="49" t="s">
        <v>220</v>
      </c>
      <c r="M1487" s="49" t="s">
        <v>57</v>
      </c>
      <c r="N1487" s="57" t="s">
        <v>622</v>
      </c>
      <c r="O1487" s="57">
        <v>2011</v>
      </c>
      <c r="P1487" s="57" t="s">
        <v>706</v>
      </c>
      <c r="Q1487" s="128">
        <v>1775</v>
      </c>
      <c r="R1487" s="49" t="s">
        <v>245</v>
      </c>
      <c r="S1487" s="59" t="s">
        <v>60</v>
      </c>
      <c r="T1487" s="47" t="s">
        <v>223</v>
      </c>
      <c r="U1487" s="49" t="s">
        <v>134</v>
      </c>
      <c r="V1487" s="57" t="s">
        <v>224</v>
      </c>
      <c r="W1487" s="61" t="s">
        <v>225</v>
      </c>
      <c r="X1487" s="61" t="s">
        <v>226</v>
      </c>
      <c r="Y1487" s="61">
        <v>41082</v>
      </c>
      <c r="Z1487" s="49">
        <v>93</v>
      </c>
      <c r="AA1487" s="128">
        <v>982</v>
      </c>
      <c r="AB1487" s="49" t="s">
        <v>66</v>
      </c>
      <c r="AC1487" s="128">
        <v>12146</v>
      </c>
      <c r="AD1487" s="49" t="s">
        <v>227</v>
      </c>
      <c r="AE1487" s="57" t="s">
        <v>228</v>
      </c>
      <c r="AF1487" s="57" t="s">
        <v>68</v>
      </c>
      <c r="AG1487" s="49" t="s">
        <v>229</v>
      </c>
      <c r="AH1487" s="49">
        <v>18.100000000000001</v>
      </c>
      <c r="AI1487" s="49">
        <v>35</v>
      </c>
      <c r="AJ1487" s="49">
        <v>53.1</v>
      </c>
      <c r="AK1487" s="57">
        <v>11.5</v>
      </c>
      <c r="AL1487" s="150">
        <v>0.3408662900188324</v>
      </c>
      <c r="AM1487" s="55" t="s">
        <v>230</v>
      </c>
      <c r="AN1487" s="49" t="s">
        <v>231</v>
      </c>
      <c r="AO1487" s="49" t="s">
        <v>232</v>
      </c>
      <c r="AP1487" s="63" t="s">
        <v>16963</v>
      </c>
      <c r="AQ1487" s="27" t="str">
        <f t="shared" si="63"/>
        <v>Record Complete</v>
      </c>
      <c r="AR1487" s="53" t="s">
        <v>234</v>
      </c>
      <c r="AS1487" s="5" t="str">
        <f t="shared" si="64"/>
        <v/>
      </c>
      <c r="AT1487" t="s">
        <v>17200</v>
      </c>
    </row>
    <row r="1488" spans="1:46" ht="15.75" thickBot="1" x14ac:dyDescent="0.3">
      <c r="A1488" s="48" t="s">
        <v>155</v>
      </c>
      <c r="B1488" s="50">
        <v>110</v>
      </c>
      <c r="C1488" s="50" t="s">
        <v>49</v>
      </c>
      <c r="D1488" s="50" t="s">
        <v>156</v>
      </c>
      <c r="E1488" s="51" t="str">
        <f ca="1">IF(ISERROR(INDIRECT(CONCATENATE("FIPs_codes!",ADDRESS((MATCH($D1488,INDIRECT($C1488),0)+MATCH($C1488,FIPs_codes!$G$1:$G$3296,0)-1),COLUMN(FIPs_codes!A1486))))),"",INDIRECT(CONCATENATE("FIPs_codes!",ADDRESS((MATCH($D1488,INDIRECT($C1488),0)+MATCH($C1488,FIPs_codes!$G$1:$G$3296,0)-1),COLUMN(FIPs_codes!A1486)))))</f>
        <v>02090</v>
      </c>
      <c r="F1488" s="51">
        <f ca="1">IF(ISERROR(INDIRECT(CONCATENATE("FIPs_codes!",ADDRESS((MATCH($D1488,INDIRECT($C1488),0)+MATCH($C1488,FIPs_codes!$G$1:$G$3296,0)-1),COLUMN(FIPs_codes!C1486))))),"",INDIRECT(CONCATENATE("FIPs_codes!",ADDRESS((MATCH($D1488,INDIRECT($C1488),0)+MATCH($C1488,FIPs_codes!$G$1:$G$3296,0)-1),COLUMN(FIPs_codes!C1486)))))</f>
        <v>10</v>
      </c>
      <c r="G1488" s="50" t="s">
        <v>100</v>
      </c>
      <c r="H1488" s="50" t="s">
        <v>53</v>
      </c>
      <c r="I1488" s="54" t="s">
        <v>158</v>
      </c>
      <c r="J1488" s="56"/>
      <c r="K1488" s="50" t="s">
        <v>55</v>
      </c>
      <c r="L1488" s="50" t="s">
        <v>159</v>
      </c>
      <c r="M1488" s="50" t="s">
        <v>160</v>
      </c>
      <c r="N1488" s="58" t="s">
        <v>159</v>
      </c>
      <c r="O1488" s="58"/>
      <c r="P1488" s="58">
        <v>1</v>
      </c>
      <c r="Q1488" s="50" t="s">
        <v>161</v>
      </c>
      <c r="R1488" s="50" t="s">
        <v>60</v>
      </c>
      <c r="S1488" s="60" t="s">
        <v>60</v>
      </c>
      <c r="T1488" s="48" t="s">
        <v>61</v>
      </c>
      <c r="U1488" s="50" t="s">
        <v>62</v>
      </c>
      <c r="V1488" s="58" t="s">
        <v>63</v>
      </c>
      <c r="W1488" s="62" t="s">
        <v>64</v>
      </c>
      <c r="X1488" s="62" t="s">
        <v>65</v>
      </c>
      <c r="Y1488" s="62">
        <v>41333</v>
      </c>
      <c r="Z1488" s="50">
        <v>50</v>
      </c>
      <c r="AA1488" s="50">
        <v>0</v>
      </c>
      <c r="AB1488" s="50" t="s">
        <v>66</v>
      </c>
      <c r="AC1488" s="50" t="s">
        <v>85</v>
      </c>
      <c r="AD1488" s="50" t="s">
        <v>86</v>
      </c>
      <c r="AE1488" s="58"/>
      <c r="AF1488" s="58" t="s">
        <v>68</v>
      </c>
      <c r="AG1488" s="50" t="s">
        <v>69</v>
      </c>
      <c r="AH1488" s="50">
        <v>0.6</v>
      </c>
      <c r="AI1488" s="50"/>
      <c r="AJ1488" s="50">
        <v>169</v>
      </c>
      <c r="AK1488" s="58"/>
      <c r="AL1488" s="26">
        <v>3.5502958579881655E-3</v>
      </c>
      <c r="AM1488" s="56" t="s">
        <v>53</v>
      </c>
      <c r="AN1488" s="50" t="s">
        <v>70</v>
      </c>
      <c r="AO1488" s="50"/>
      <c r="AP1488" s="46" t="s">
        <v>71</v>
      </c>
      <c r="AQ1488" s="27" t="str">
        <f t="shared" si="63"/>
        <v>Record Complete</v>
      </c>
      <c r="AR1488" s="54"/>
      <c r="AS1488" s="5" t="str">
        <f t="shared" si="64"/>
        <v/>
      </c>
      <c r="AT1488" t="s">
        <v>17200</v>
      </c>
    </row>
    <row r="1489" spans="1:46" ht="15.75" thickBot="1" x14ac:dyDescent="0.3">
      <c r="A1489" s="29" t="s">
        <v>155</v>
      </c>
      <c r="B1489" s="31">
        <v>110</v>
      </c>
      <c r="C1489" s="31" t="s">
        <v>49</v>
      </c>
      <c r="D1489" s="31" t="s">
        <v>156</v>
      </c>
      <c r="E1489" s="51" t="str">
        <f ca="1">IF(ISERROR(INDIRECT(CONCATENATE("FIPs_codes!",ADDRESS((MATCH($D1489,INDIRECT($C1489),0)+MATCH($C1489,FIPs_codes!$G$1:$G$3296,0)-1),COLUMN(FIPs_codes!A1487))))),"",INDIRECT(CONCATENATE("FIPs_codes!",ADDRESS((MATCH($D1489,INDIRECT($C1489),0)+MATCH($C1489,FIPs_codes!$G$1:$G$3296,0)-1),COLUMN(FIPs_codes!A1487)))))</f>
        <v>02090</v>
      </c>
      <c r="F1489" s="51">
        <f ca="1">IF(ISERROR(INDIRECT(CONCATENATE("FIPs_codes!",ADDRESS((MATCH($D1489,INDIRECT($C1489),0)+MATCH($C1489,FIPs_codes!$G$1:$G$3296,0)-1),COLUMN(FIPs_codes!C1487))))),"",INDIRECT(CONCATENATE("FIPs_codes!",ADDRESS((MATCH($D1489,INDIRECT($C1489),0)+MATCH($C1489,FIPs_codes!$G$1:$G$3296,0)-1),COLUMN(FIPs_codes!C1487)))))</f>
        <v>10</v>
      </c>
      <c r="G1489" s="31" t="s">
        <v>100</v>
      </c>
      <c r="H1489" s="31" t="s">
        <v>53</v>
      </c>
      <c r="I1489" s="35" t="s">
        <v>162</v>
      </c>
      <c r="J1489" s="37"/>
      <c r="K1489" s="31" t="s">
        <v>55</v>
      </c>
      <c r="L1489" s="31" t="s">
        <v>163</v>
      </c>
      <c r="M1489" s="31" t="s">
        <v>164</v>
      </c>
      <c r="N1489" s="39" t="s">
        <v>163</v>
      </c>
      <c r="O1489" s="39"/>
      <c r="P1489" s="39">
        <v>5</v>
      </c>
      <c r="Q1489" s="31" t="s">
        <v>165</v>
      </c>
      <c r="R1489" s="31" t="s">
        <v>166</v>
      </c>
      <c r="S1489" s="41" t="s">
        <v>167</v>
      </c>
      <c r="T1489" s="29" t="s">
        <v>61</v>
      </c>
      <c r="U1489" s="31" t="s">
        <v>62</v>
      </c>
      <c r="V1489" s="39" t="s">
        <v>63</v>
      </c>
      <c r="W1489" s="43" t="s">
        <v>64</v>
      </c>
      <c r="X1489" s="43" t="s">
        <v>65</v>
      </c>
      <c r="Y1489" s="43">
        <v>41334</v>
      </c>
      <c r="Z1489" s="31">
        <v>50</v>
      </c>
      <c r="AA1489" s="31">
        <v>0</v>
      </c>
      <c r="AB1489" s="31" t="s">
        <v>66</v>
      </c>
      <c r="AC1489" s="31" t="s">
        <v>85</v>
      </c>
      <c r="AD1489" s="31" t="s">
        <v>86</v>
      </c>
      <c r="AE1489" s="39"/>
      <c r="AF1489" s="39" t="s">
        <v>68</v>
      </c>
      <c r="AG1489" s="31" t="s">
        <v>69</v>
      </c>
      <c r="AH1489" s="31">
        <v>38.200000000000003</v>
      </c>
      <c r="AI1489" s="31"/>
      <c r="AJ1489" s="31">
        <v>95</v>
      </c>
      <c r="AK1489" s="39"/>
      <c r="AL1489" s="26">
        <v>0.40210526315789474</v>
      </c>
      <c r="AM1489" s="37" t="s">
        <v>53</v>
      </c>
      <c r="AN1489" s="31" t="s">
        <v>70</v>
      </c>
      <c r="AO1489" s="31"/>
      <c r="AP1489" s="63" t="s">
        <v>71</v>
      </c>
      <c r="AQ1489" s="27" t="str">
        <f t="shared" si="63"/>
        <v>Record Complete</v>
      </c>
      <c r="AR1489" s="35"/>
      <c r="AS1489" s="5" t="str">
        <f t="shared" si="64"/>
        <v/>
      </c>
      <c r="AT1489" t="s">
        <v>17200</v>
      </c>
    </row>
    <row r="1490" spans="1:46" ht="15.75" thickBot="1" x14ac:dyDescent="0.3">
      <c r="A1490" s="30" t="s">
        <v>710</v>
      </c>
      <c r="B1490" s="32">
        <v>8476</v>
      </c>
      <c r="C1490" s="32" t="s">
        <v>213</v>
      </c>
      <c r="D1490" s="32" t="s">
        <v>214</v>
      </c>
      <c r="E1490" s="51" t="str">
        <f ca="1">IF(ISERROR(INDIRECT(CONCATENATE("FIPs_codes!",ADDRESS((MATCH($D1490,INDIRECT($C1490),0)+MATCH($C1490,FIPs_codes!$G$1:$G$3296,0)-1),COLUMN(FIPs_codes!A1488))))),"",INDIRECT(CONCATENATE("FIPs_codes!",ADDRESS((MATCH($D1490,INDIRECT($C1490),0)+MATCH($C1490,FIPs_codes!$G$1:$G$3296,0)-1),COLUMN(FIPs_codes!A1488)))))</f>
        <v>40129</v>
      </c>
      <c r="F1490" s="51">
        <f ca="1">IF(ISERROR(INDIRECT(CONCATENATE("FIPs_codes!",ADDRESS((MATCH($D1490,INDIRECT($C1490),0)+MATCH($C1490,FIPs_codes!$G$1:$G$3296,0)-1),COLUMN(FIPs_codes!C1488))))),"",INDIRECT(CONCATENATE("FIPs_codes!",ADDRESS((MATCH($D1490,INDIRECT($C1490),0)+MATCH($C1490,FIPs_codes!$G$1:$G$3296,0)-1),COLUMN(FIPs_codes!C1488)))))</f>
        <v>6</v>
      </c>
      <c r="G1490" s="32" t="s">
        <v>216</v>
      </c>
      <c r="H1490" s="32" t="s">
        <v>217</v>
      </c>
      <c r="I1490" s="36" t="s">
        <v>711</v>
      </c>
      <c r="J1490" s="55" t="s">
        <v>268</v>
      </c>
      <c r="K1490" s="32" t="s">
        <v>78</v>
      </c>
      <c r="L1490" s="32" t="s">
        <v>712</v>
      </c>
      <c r="M1490" s="49" t="s">
        <v>57</v>
      </c>
      <c r="N1490" s="40" t="s">
        <v>428</v>
      </c>
      <c r="O1490" s="40">
        <v>2009</v>
      </c>
      <c r="P1490" s="40" t="s">
        <v>715</v>
      </c>
      <c r="Q1490" s="32">
        <v>385</v>
      </c>
      <c r="R1490" s="32" t="s">
        <v>245</v>
      </c>
      <c r="S1490" s="42" t="s">
        <v>60</v>
      </c>
      <c r="T1490" s="30" t="s">
        <v>223</v>
      </c>
      <c r="U1490" s="32" t="s">
        <v>134</v>
      </c>
      <c r="V1490" s="57" t="s">
        <v>224</v>
      </c>
      <c r="W1490" s="61" t="s">
        <v>225</v>
      </c>
      <c r="X1490" s="270" t="s">
        <v>714</v>
      </c>
      <c r="Y1490" s="44">
        <v>41001</v>
      </c>
      <c r="Z1490" s="32">
        <v>95</v>
      </c>
      <c r="AA1490" s="32">
        <v>650</v>
      </c>
      <c r="AB1490" s="32" t="s">
        <v>66</v>
      </c>
      <c r="AC1490" s="125">
        <v>83460</v>
      </c>
      <c r="AD1490" s="32" t="s">
        <v>262</v>
      </c>
      <c r="AE1490" s="40" t="s">
        <v>228</v>
      </c>
      <c r="AF1490" s="40" t="s">
        <v>68</v>
      </c>
      <c r="AG1490" s="32" t="s">
        <v>229</v>
      </c>
      <c r="AH1490" s="32">
        <v>6.5</v>
      </c>
      <c r="AI1490" s="32">
        <v>15.3</v>
      </c>
      <c r="AJ1490" s="32">
        <v>21.8</v>
      </c>
      <c r="AK1490" s="40">
        <v>14.7</v>
      </c>
      <c r="AL1490" s="26">
        <v>0.29816513761467889</v>
      </c>
      <c r="AM1490" s="38" t="s">
        <v>230</v>
      </c>
      <c r="AN1490" s="32" t="s">
        <v>355</v>
      </c>
      <c r="AO1490" s="32" t="s">
        <v>356</v>
      </c>
      <c r="AP1490" s="46" t="s">
        <v>357</v>
      </c>
      <c r="AQ1490" s="27" t="str">
        <f t="shared" si="63"/>
        <v>Record Complete</v>
      </c>
      <c r="AR1490" s="36" t="s">
        <v>234</v>
      </c>
      <c r="AS1490" s="5" t="str">
        <f t="shared" si="64"/>
        <v/>
      </c>
      <c r="AT1490" t="s">
        <v>17200</v>
      </c>
    </row>
    <row r="1491" spans="1:46" ht="15.75" thickBot="1" x14ac:dyDescent="0.3">
      <c r="A1491" s="48" t="s">
        <v>710</v>
      </c>
      <c r="B1491" s="50">
        <v>8476</v>
      </c>
      <c r="C1491" s="50" t="s">
        <v>213</v>
      </c>
      <c r="D1491" s="50" t="s">
        <v>214</v>
      </c>
      <c r="E1491" s="51" t="str">
        <f ca="1">IF(ISERROR(INDIRECT(CONCATENATE("FIPs_codes!",ADDRESS((MATCH($D1491,INDIRECT($C1491),0)+MATCH($C1491,FIPs_codes!$G$1:$G$3296,0)-1),COLUMN(FIPs_codes!A1489))))),"",INDIRECT(CONCATENATE("FIPs_codes!",ADDRESS((MATCH($D1491,INDIRECT($C1491),0)+MATCH($C1491,FIPs_codes!$G$1:$G$3296,0)-1),COLUMN(FIPs_codes!A1489)))))</f>
        <v>40129</v>
      </c>
      <c r="F1491" s="51">
        <f ca="1">IF(ISERROR(INDIRECT(CONCATENATE("FIPs_codes!",ADDRESS((MATCH($D1491,INDIRECT($C1491),0)+MATCH($C1491,FIPs_codes!$G$1:$G$3296,0)-1),COLUMN(FIPs_codes!C1489))))),"",INDIRECT(CONCATENATE("FIPs_codes!",ADDRESS((MATCH($D1491,INDIRECT($C1491),0)+MATCH($C1491,FIPs_codes!$G$1:$G$3296,0)-1),COLUMN(FIPs_codes!C1489)))))</f>
        <v>6</v>
      </c>
      <c r="G1491" s="50" t="s">
        <v>216</v>
      </c>
      <c r="H1491" s="50" t="s">
        <v>217</v>
      </c>
      <c r="I1491" s="54" t="s">
        <v>711</v>
      </c>
      <c r="J1491" s="37" t="s">
        <v>268</v>
      </c>
      <c r="K1491" s="50" t="s">
        <v>78</v>
      </c>
      <c r="L1491" s="50" t="s">
        <v>712</v>
      </c>
      <c r="M1491" s="31" t="s">
        <v>57</v>
      </c>
      <c r="N1491" s="58" t="s">
        <v>428</v>
      </c>
      <c r="O1491" s="58">
        <v>2009</v>
      </c>
      <c r="P1491" s="58" t="s">
        <v>715</v>
      </c>
      <c r="Q1491" s="50">
        <v>385</v>
      </c>
      <c r="R1491" s="50" t="s">
        <v>245</v>
      </c>
      <c r="S1491" s="60" t="s">
        <v>60</v>
      </c>
      <c r="T1491" s="48" t="s">
        <v>223</v>
      </c>
      <c r="U1491" s="50" t="s">
        <v>134</v>
      </c>
      <c r="V1491" s="39" t="s">
        <v>224</v>
      </c>
      <c r="W1491" s="43" t="s">
        <v>225</v>
      </c>
      <c r="X1491" s="62" t="s">
        <v>226</v>
      </c>
      <c r="Y1491" s="62">
        <v>41001</v>
      </c>
      <c r="Z1491" s="50">
        <v>95</v>
      </c>
      <c r="AA1491" s="50">
        <v>650</v>
      </c>
      <c r="AB1491" s="50" t="s">
        <v>66</v>
      </c>
      <c r="AC1491" s="126">
        <v>81403</v>
      </c>
      <c r="AD1491" s="50" t="s">
        <v>262</v>
      </c>
      <c r="AE1491" s="58" t="s">
        <v>228</v>
      </c>
      <c r="AF1491" s="58" t="s">
        <v>68</v>
      </c>
      <c r="AG1491" s="50" t="s">
        <v>229</v>
      </c>
      <c r="AH1491" s="50">
        <v>10.5</v>
      </c>
      <c r="AI1491" s="50">
        <v>24.1</v>
      </c>
      <c r="AJ1491" s="50">
        <v>34.6</v>
      </c>
      <c r="AK1491" s="58">
        <v>14.5</v>
      </c>
      <c r="AL1491" s="26">
        <v>0.30346820809248554</v>
      </c>
      <c r="AM1491" s="56" t="s">
        <v>230</v>
      </c>
      <c r="AN1491" s="50" t="s">
        <v>355</v>
      </c>
      <c r="AO1491" s="50" t="s">
        <v>356</v>
      </c>
      <c r="AP1491" s="46" t="s">
        <v>357</v>
      </c>
      <c r="AQ1491" s="27" t="str">
        <f t="shared" si="63"/>
        <v>Record Complete</v>
      </c>
      <c r="AR1491" s="54" t="s">
        <v>234</v>
      </c>
      <c r="AS1491" s="5" t="str">
        <f t="shared" si="64"/>
        <v/>
      </c>
      <c r="AT1491" t="s">
        <v>17200</v>
      </c>
    </row>
    <row r="1492" spans="1:46" ht="15.75" thickBot="1" x14ac:dyDescent="0.3">
      <c r="A1492" s="30" t="s">
        <v>710</v>
      </c>
      <c r="B1492" s="32">
        <v>8476</v>
      </c>
      <c r="C1492" s="32" t="s">
        <v>213</v>
      </c>
      <c r="D1492" s="32" t="s">
        <v>214</v>
      </c>
      <c r="E1492" s="51" t="str">
        <f ca="1">IF(ISERROR(INDIRECT(CONCATENATE("FIPs_codes!",ADDRESS((MATCH($D1492,INDIRECT($C1492),0)+MATCH($C1492,FIPs_codes!$G$1:$G$3296,0)-1),COLUMN(FIPs_codes!A1490))))),"",INDIRECT(CONCATENATE("FIPs_codes!",ADDRESS((MATCH($D1492,INDIRECT($C1492),0)+MATCH($C1492,FIPs_codes!$G$1:$G$3296,0)-1),COLUMN(FIPs_codes!A1490)))))</f>
        <v>40129</v>
      </c>
      <c r="F1492" s="51">
        <f ca="1">IF(ISERROR(INDIRECT(CONCATENATE("FIPs_codes!",ADDRESS((MATCH($D1492,INDIRECT($C1492),0)+MATCH($C1492,FIPs_codes!$G$1:$G$3296,0)-1),COLUMN(FIPs_codes!C1490))))),"",INDIRECT(CONCATENATE("FIPs_codes!",ADDRESS((MATCH($D1492,INDIRECT($C1492),0)+MATCH($C1492,FIPs_codes!$G$1:$G$3296,0)-1),COLUMN(FIPs_codes!C1490)))))</f>
        <v>6</v>
      </c>
      <c r="G1492" s="32" t="s">
        <v>216</v>
      </c>
      <c r="H1492" s="32" t="s">
        <v>217</v>
      </c>
      <c r="I1492" s="36" t="s">
        <v>711</v>
      </c>
      <c r="J1492" s="55" t="s">
        <v>268</v>
      </c>
      <c r="K1492" s="32" t="s">
        <v>78</v>
      </c>
      <c r="L1492" s="32" t="s">
        <v>712</v>
      </c>
      <c r="M1492" s="49" t="s">
        <v>57</v>
      </c>
      <c r="N1492" s="40" t="s">
        <v>428</v>
      </c>
      <c r="O1492" s="40">
        <v>2007</v>
      </c>
      <c r="P1492" s="40" t="s">
        <v>713</v>
      </c>
      <c r="Q1492" s="32">
        <v>385</v>
      </c>
      <c r="R1492" s="32" t="s">
        <v>60</v>
      </c>
      <c r="S1492" s="42" t="s">
        <v>60</v>
      </c>
      <c r="T1492" s="30" t="s">
        <v>223</v>
      </c>
      <c r="U1492" s="32" t="s">
        <v>134</v>
      </c>
      <c r="V1492" s="57" t="s">
        <v>224</v>
      </c>
      <c r="W1492" s="61" t="s">
        <v>225</v>
      </c>
      <c r="X1492" s="270" t="s">
        <v>714</v>
      </c>
      <c r="Y1492" s="44">
        <v>41001</v>
      </c>
      <c r="Z1492" s="32">
        <v>94</v>
      </c>
      <c r="AA1492" s="32">
        <v>645</v>
      </c>
      <c r="AB1492" s="32" t="s">
        <v>66</v>
      </c>
      <c r="AC1492" s="125">
        <v>83515</v>
      </c>
      <c r="AD1492" s="32" t="s">
        <v>262</v>
      </c>
      <c r="AE1492" s="40" t="s">
        <v>228</v>
      </c>
      <c r="AF1492" s="40" t="s">
        <v>68</v>
      </c>
      <c r="AG1492" s="32" t="s">
        <v>229</v>
      </c>
      <c r="AH1492" s="32">
        <v>40.799999999999997</v>
      </c>
      <c r="AI1492" s="32">
        <v>10.1</v>
      </c>
      <c r="AJ1492" s="32">
        <v>50.9</v>
      </c>
      <c r="AK1492" s="40">
        <v>14.8</v>
      </c>
      <c r="AL1492" s="26">
        <v>0.80157170923379173</v>
      </c>
      <c r="AM1492" s="38" t="s">
        <v>230</v>
      </c>
      <c r="AN1492" s="32" t="s">
        <v>355</v>
      </c>
      <c r="AO1492" s="32" t="s">
        <v>356</v>
      </c>
      <c r="AP1492" s="46" t="s">
        <v>357</v>
      </c>
      <c r="AQ1492" s="27" t="str">
        <f t="shared" si="63"/>
        <v>Record Complete</v>
      </c>
      <c r="AR1492" s="36" t="s">
        <v>234</v>
      </c>
      <c r="AS1492" s="5" t="str">
        <f t="shared" si="64"/>
        <v/>
      </c>
      <c r="AT1492" t="s">
        <v>17200</v>
      </c>
    </row>
    <row r="1493" spans="1:46" ht="15.75" thickBot="1" x14ac:dyDescent="0.3">
      <c r="A1493" s="48" t="s">
        <v>710</v>
      </c>
      <c r="B1493" s="50">
        <v>8476</v>
      </c>
      <c r="C1493" s="50" t="s">
        <v>213</v>
      </c>
      <c r="D1493" s="50" t="s">
        <v>214</v>
      </c>
      <c r="E1493" s="51" t="str">
        <f ca="1">IF(ISERROR(INDIRECT(CONCATENATE("FIPs_codes!",ADDRESS((MATCH($D1493,INDIRECT($C1493),0)+MATCH($C1493,FIPs_codes!$G$1:$G$3296,0)-1),COLUMN(FIPs_codes!A1491))))),"",INDIRECT(CONCATENATE("FIPs_codes!",ADDRESS((MATCH($D1493,INDIRECT($C1493),0)+MATCH($C1493,FIPs_codes!$G$1:$G$3296,0)-1),COLUMN(FIPs_codes!A1491)))))</f>
        <v>40129</v>
      </c>
      <c r="F1493" s="51">
        <f ca="1">IF(ISERROR(INDIRECT(CONCATENATE("FIPs_codes!",ADDRESS((MATCH($D1493,INDIRECT($C1493),0)+MATCH($C1493,FIPs_codes!$G$1:$G$3296,0)-1),COLUMN(FIPs_codes!C1491))))),"",INDIRECT(CONCATENATE("FIPs_codes!",ADDRESS((MATCH($D1493,INDIRECT($C1493),0)+MATCH($C1493,FIPs_codes!$G$1:$G$3296,0)-1),COLUMN(FIPs_codes!C1491)))))</f>
        <v>6</v>
      </c>
      <c r="G1493" s="50" t="s">
        <v>216</v>
      </c>
      <c r="H1493" s="50" t="s">
        <v>217</v>
      </c>
      <c r="I1493" s="54" t="s">
        <v>711</v>
      </c>
      <c r="J1493" s="37" t="s">
        <v>268</v>
      </c>
      <c r="K1493" s="50" t="s">
        <v>78</v>
      </c>
      <c r="L1493" s="50" t="s">
        <v>712</v>
      </c>
      <c r="M1493" s="31" t="s">
        <v>57</v>
      </c>
      <c r="N1493" s="58" t="s">
        <v>428</v>
      </c>
      <c r="O1493" s="39">
        <v>2009</v>
      </c>
      <c r="P1493" s="58" t="s">
        <v>715</v>
      </c>
      <c r="Q1493" s="50">
        <v>385</v>
      </c>
      <c r="R1493" s="50" t="s">
        <v>245</v>
      </c>
      <c r="S1493" s="60" t="s">
        <v>60</v>
      </c>
      <c r="T1493" s="48" t="s">
        <v>223</v>
      </c>
      <c r="U1493" s="50" t="s">
        <v>134</v>
      </c>
      <c r="V1493" s="39" t="s">
        <v>224</v>
      </c>
      <c r="W1493" s="43" t="s">
        <v>225</v>
      </c>
      <c r="X1493" s="43" t="s">
        <v>714</v>
      </c>
      <c r="Y1493" s="62">
        <v>41001</v>
      </c>
      <c r="Z1493" s="31">
        <v>95</v>
      </c>
      <c r="AA1493" s="31">
        <v>650</v>
      </c>
      <c r="AB1493" s="31" t="s">
        <v>66</v>
      </c>
      <c r="AC1493" s="126">
        <v>78230</v>
      </c>
      <c r="AD1493" s="50" t="s">
        <v>262</v>
      </c>
      <c r="AE1493" s="39" t="s">
        <v>228</v>
      </c>
      <c r="AF1493" s="39" t="s">
        <v>68</v>
      </c>
      <c r="AG1493" s="31" t="s">
        <v>229</v>
      </c>
      <c r="AH1493" s="31">
        <v>14.5</v>
      </c>
      <c r="AI1493" s="31">
        <v>37.4</v>
      </c>
      <c r="AJ1493" s="31">
        <v>51.8</v>
      </c>
      <c r="AK1493" s="39">
        <v>14.3</v>
      </c>
      <c r="AL1493" s="26">
        <v>0.279383429672447</v>
      </c>
      <c r="AM1493" s="56" t="s">
        <v>230</v>
      </c>
      <c r="AN1493" s="50" t="s">
        <v>355</v>
      </c>
      <c r="AO1493" s="50" t="s">
        <v>356</v>
      </c>
      <c r="AP1493" s="46" t="s">
        <v>357</v>
      </c>
      <c r="AQ1493" s="27" t="str">
        <f t="shared" si="63"/>
        <v>Record Complete</v>
      </c>
      <c r="AR1493" s="54" t="s">
        <v>234</v>
      </c>
      <c r="AS1493" s="5" t="str">
        <f t="shared" si="64"/>
        <v/>
      </c>
      <c r="AT1493" t="s">
        <v>17200</v>
      </c>
    </row>
    <row r="1494" spans="1:46" ht="15.75" thickBot="1" x14ac:dyDescent="0.3">
      <c r="A1494" s="30" t="s">
        <v>710</v>
      </c>
      <c r="B1494" s="32">
        <v>8476</v>
      </c>
      <c r="C1494" s="32" t="s">
        <v>213</v>
      </c>
      <c r="D1494" s="32" t="s">
        <v>214</v>
      </c>
      <c r="E1494" s="51" t="str">
        <f ca="1">IF(ISERROR(INDIRECT(CONCATENATE("FIPs_codes!",ADDRESS((MATCH($D1494,INDIRECT($C1494),0)+MATCH($C1494,FIPs_codes!$G$1:$G$3296,0)-1),COLUMN(FIPs_codes!A1492))))),"",INDIRECT(CONCATENATE("FIPs_codes!",ADDRESS((MATCH($D1494,INDIRECT($C1494),0)+MATCH($C1494,FIPs_codes!$G$1:$G$3296,0)-1),COLUMN(FIPs_codes!A1492)))))</f>
        <v>40129</v>
      </c>
      <c r="F1494" s="51">
        <f ca="1">IF(ISERROR(INDIRECT(CONCATENATE("FIPs_codes!",ADDRESS((MATCH($D1494,INDIRECT($C1494),0)+MATCH($C1494,FIPs_codes!$G$1:$G$3296,0)-1),COLUMN(FIPs_codes!C1492))))),"",INDIRECT(CONCATENATE("FIPs_codes!",ADDRESS((MATCH($D1494,INDIRECT($C1494),0)+MATCH($C1494,FIPs_codes!$G$1:$G$3296,0)-1),COLUMN(FIPs_codes!C1492)))))</f>
        <v>6</v>
      </c>
      <c r="G1494" s="32" t="s">
        <v>216</v>
      </c>
      <c r="H1494" s="32" t="s">
        <v>217</v>
      </c>
      <c r="I1494" s="36" t="s">
        <v>711</v>
      </c>
      <c r="J1494" s="55" t="s">
        <v>268</v>
      </c>
      <c r="K1494" s="32" t="s">
        <v>78</v>
      </c>
      <c r="L1494" s="32" t="s">
        <v>712</v>
      </c>
      <c r="M1494" s="49" t="s">
        <v>57</v>
      </c>
      <c r="N1494" s="40" t="s">
        <v>428</v>
      </c>
      <c r="O1494" s="57">
        <v>2007</v>
      </c>
      <c r="P1494" s="40" t="s">
        <v>713</v>
      </c>
      <c r="Q1494" s="32">
        <v>385</v>
      </c>
      <c r="R1494" s="32" t="s">
        <v>60</v>
      </c>
      <c r="S1494" s="42" t="s">
        <v>60</v>
      </c>
      <c r="T1494" s="30" t="s">
        <v>223</v>
      </c>
      <c r="U1494" s="32" t="s">
        <v>134</v>
      </c>
      <c r="V1494" s="57" t="s">
        <v>224</v>
      </c>
      <c r="W1494" s="61" t="s">
        <v>225</v>
      </c>
      <c r="X1494" s="61" t="s">
        <v>714</v>
      </c>
      <c r="Y1494" s="44">
        <v>41001</v>
      </c>
      <c r="Z1494" s="49">
        <v>94</v>
      </c>
      <c r="AA1494" s="49">
        <v>645</v>
      </c>
      <c r="AB1494" s="49" t="s">
        <v>66</v>
      </c>
      <c r="AC1494" s="125">
        <v>81837</v>
      </c>
      <c r="AD1494" s="32" t="s">
        <v>262</v>
      </c>
      <c r="AE1494" s="57" t="s">
        <v>228</v>
      </c>
      <c r="AF1494" s="57" t="s">
        <v>68</v>
      </c>
      <c r="AG1494" s="49" t="s">
        <v>229</v>
      </c>
      <c r="AH1494" s="49">
        <v>43.5</v>
      </c>
      <c r="AI1494" s="49">
        <v>20.8</v>
      </c>
      <c r="AJ1494" s="49">
        <v>64.3</v>
      </c>
      <c r="AK1494" s="57">
        <v>14.7</v>
      </c>
      <c r="AL1494" s="150">
        <v>0.67651632970451014</v>
      </c>
      <c r="AM1494" s="38" t="s">
        <v>230</v>
      </c>
      <c r="AN1494" s="32" t="s">
        <v>355</v>
      </c>
      <c r="AO1494" s="32" t="s">
        <v>356</v>
      </c>
      <c r="AP1494" s="46" t="s">
        <v>357</v>
      </c>
      <c r="AQ1494" s="27" t="str">
        <f t="shared" si="63"/>
        <v>Record Complete</v>
      </c>
      <c r="AR1494" s="36" t="s">
        <v>234</v>
      </c>
      <c r="AS1494" s="5" t="str">
        <f t="shared" si="64"/>
        <v/>
      </c>
      <c r="AT1494" t="s">
        <v>17200</v>
      </c>
    </row>
    <row r="1495" spans="1:46" ht="15.75" thickBot="1" x14ac:dyDescent="0.3">
      <c r="A1495" s="48" t="s">
        <v>710</v>
      </c>
      <c r="B1495" s="50">
        <v>8476</v>
      </c>
      <c r="C1495" s="50" t="s">
        <v>213</v>
      </c>
      <c r="D1495" s="50" t="s">
        <v>214</v>
      </c>
      <c r="E1495" s="51" t="str">
        <f ca="1">IF(ISERROR(INDIRECT(CONCATENATE("FIPs_codes!",ADDRESS((MATCH($D1495,INDIRECT($C1495),0)+MATCH($C1495,FIPs_codes!$G$1:$G$3296,0)-1),COLUMN(FIPs_codes!A1493))))),"",INDIRECT(CONCATENATE("FIPs_codes!",ADDRESS((MATCH($D1495,INDIRECT($C1495),0)+MATCH($C1495,FIPs_codes!$G$1:$G$3296,0)-1),COLUMN(FIPs_codes!A1493)))))</f>
        <v>40129</v>
      </c>
      <c r="F1495" s="51">
        <f ca="1">IF(ISERROR(INDIRECT(CONCATENATE("FIPs_codes!",ADDRESS((MATCH($D1495,INDIRECT($C1495),0)+MATCH($C1495,FIPs_codes!$G$1:$G$3296,0)-1),COLUMN(FIPs_codes!C1493))))),"",INDIRECT(CONCATENATE("FIPs_codes!",ADDRESS((MATCH($D1495,INDIRECT($C1495),0)+MATCH($C1495,FIPs_codes!$G$1:$G$3296,0)-1),COLUMN(FIPs_codes!C1493)))))</f>
        <v>6</v>
      </c>
      <c r="G1495" s="50" t="s">
        <v>216</v>
      </c>
      <c r="H1495" s="50" t="s">
        <v>217</v>
      </c>
      <c r="I1495" s="54" t="s">
        <v>711</v>
      </c>
      <c r="J1495" s="37" t="s">
        <v>268</v>
      </c>
      <c r="K1495" s="50" t="s">
        <v>78</v>
      </c>
      <c r="L1495" s="50" t="s">
        <v>712</v>
      </c>
      <c r="M1495" s="31" t="s">
        <v>57</v>
      </c>
      <c r="N1495" s="58" t="s">
        <v>428</v>
      </c>
      <c r="O1495" s="58">
        <v>2007</v>
      </c>
      <c r="P1495" s="58" t="s">
        <v>713</v>
      </c>
      <c r="Q1495" s="50">
        <v>385</v>
      </c>
      <c r="R1495" s="50" t="s">
        <v>60</v>
      </c>
      <c r="S1495" s="60" t="s">
        <v>60</v>
      </c>
      <c r="T1495" s="48" t="s">
        <v>223</v>
      </c>
      <c r="U1495" s="50" t="s">
        <v>134</v>
      </c>
      <c r="V1495" s="39" t="s">
        <v>224</v>
      </c>
      <c r="W1495" s="43" t="s">
        <v>225</v>
      </c>
      <c r="X1495" s="62" t="s">
        <v>226</v>
      </c>
      <c r="Y1495" s="62">
        <v>41001</v>
      </c>
      <c r="Z1495" s="50">
        <v>94</v>
      </c>
      <c r="AA1495" s="50">
        <v>645</v>
      </c>
      <c r="AB1495" s="50" t="s">
        <v>66</v>
      </c>
      <c r="AC1495" s="126">
        <v>81603</v>
      </c>
      <c r="AD1495" s="50" t="s">
        <v>262</v>
      </c>
      <c r="AE1495" s="58" t="s">
        <v>228</v>
      </c>
      <c r="AF1495" s="58" t="s">
        <v>68</v>
      </c>
      <c r="AG1495" s="50" t="s">
        <v>229</v>
      </c>
      <c r="AH1495" s="50">
        <v>43.8</v>
      </c>
      <c r="AI1495" s="50">
        <v>21.1</v>
      </c>
      <c r="AJ1495" s="50">
        <v>64.900000000000006</v>
      </c>
      <c r="AK1495" s="58">
        <v>14.6</v>
      </c>
      <c r="AL1495" s="26">
        <v>0.6748844375963019</v>
      </c>
      <c r="AM1495" s="56" t="s">
        <v>230</v>
      </c>
      <c r="AN1495" s="50" t="s">
        <v>355</v>
      </c>
      <c r="AO1495" s="50" t="s">
        <v>356</v>
      </c>
      <c r="AP1495" s="46" t="s">
        <v>357</v>
      </c>
      <c r="AQ1495" s="27" t="str">
        <f t="shared" si="63"/>
        <v>Record Complete</v>
      </c>
      <c r="AR1495" s="54" t="s">
        <v>234</v>
      </c>
      <c r="AS1495" s="5" t="str">
        <f t="shared" si="64"/>
        <v/>
      </c>
      <c r="AT1495" t="s">
        <v>17200</v>
      </c>
    </row>
    <row r="1496" spans="1:46" ht="15.75" thickBot="1" x14ac:dyDescent="0.3">
      <c r="A1496" s="30" t="s">
        <v>710</v>
      </c>
      <c r="B1496" s="32">
        <v>8476</v>
      </c>
      <c r="C1496" s="32" t="s">
        <v>213</v>
      </c>
      <c r="D1496" s="32" t="s">
        <v>214</v>
      </c>
      <c r="E1496" s="51" t="str">
        <f ca="1">IF(ISERROR(INDIRECT(CONCATENATE("FIPs_codes!",ADDRESS((MATCH($D1496,INDIRECT($C1496),0)+MATCH($C1496,FIPs_codes!$G$1:$G$3296,0)-1),COLUMN(FIPs_codes!A1494))))),"",INDIRECT(CONCATENATE("FIPs_codes!",ADDRESS((MATCH($D1496,INDIRECT($C1496),0)+MATCH($C1496,FIPs_codes!$G$1:$G$3296,0)-1),COLUMN(FIPs_codes!A1494)))))</f>
        <v>40129</v>
      </c>
      <c r="F1496" s="51">
        <f ca="1">IF(ISERROR(INDIRECT(CONCATENATE("FIPs_codes!",ADDRESS((MATCH($D1496,INDIRECT($C1496),0)+MATCH($C1496,FIPs_codes!$G$1:$G$3296,0)-1),COLUMN(FIPs_codes!C1494))))),"",INDIRECT(CONCATENATE("FIPs_codes!",ADDRESS((MATCH($D1496,INDIRECT($C1496),0)+MATCH($C1496,FIPs_codes!$G$1:$G$3296,0)-1),COLUMN(FIPs_codes!C1494)))))</f>
        <v>6</v>
      </c>
      <c r="G1496" s="32" t="s">
        <v>216</v>
      </c>
      <c r="H1496" s="32" t="s">
        <v>217</v>
      </c>
      <c r="I1496" s="36" t="s">
        <v>711</v>
      </c>
      <c r="J1496" s="55" t="s">
        <v>268</v>
      </c>
      <c r="K1496" s="32" t="s">
        <v>78</v>
      </c>
      <c r="L1496" s="32" t="s">
        <v>712</v>
      </c>
      <c r="M1496" s="49" t="s">
        <v>57</v>
      </c>
      <c r="N1496" s="40" t="s">
        <v>428</v>
      </c>
      <c r="O1496" s="40">
        <v>2009</v>
      </c>
      <c r="P1496" s="40" t="s">
        <v>715</v>
      </c>
      <c r="Q1496" s="32">
        <v>385</v>
      </c>
      <c r="R1496" s="32" t="s">
        <v>245</v>
      </c>
      <c r="S1496" s="42" t="s">
        <v>60</v>
      </c>
      <c r="T1496" s="30" t="s">
        <v>223</v>
      </c>
      <c r="U1496" s="32" t="s">
        <v>134</v>
      </c>
      <c r="V1496" s="57" t="s">
        <v>224</v>
      </c>
      <c r="W1496" s="61" t="s">
        <v>225</v>
      </c>
      <c r="X1496" s="44" t="s">
        <v>226</v>
      </c>
      <c r="Y1496" s="44">
        <v>41093</v>
      </c>
      <c r="Z1496" s="32">
        <v>87</v>
      </c>
      <c r="AA1496" s="32">
        <v>605</v>
      </c>
      <c r="AB1496" s="32" t="s">
        <v>66</v>
      </c>
      <c r="AC1496" s="125">
        <v>89490</v>
      </c>
      <c r="AD1496" s="32" t="s">
        <v>262</v>
      </c>
      <c r="AE1496" s="40" t="s">
        <v>228</v>
      </c>
      <c r="AF1496" s="40" t="s">
        <v>68</v>
      </c>
      <c r="AG1496" s="32" t="s">
        <v>229</v>
      </c>
      <c r="AH1496" s="32">
        <v>7.3</v>
      </c>
      <c r="AI1496" s="32">
        <v>24.7</v>
      </c>
      <c r="AJ1496" s="32">
        <v>32</v>
      </c>
      <c r="AK1496" s="40">
        <v>15.6</v>
      </c>
      <c r="AL1496" s="26">
        <v>0.22812499999999999</v>
      </c>
      <c r="AM1496" s="38" t="s">
        <v>230</v>
      </c>
      <c r="AN1496" s="32" t="s">
        <v>355</v>
      </c>
      <c r="AO1496" s="32" t="s">
        <v>356</v>
      </c>
      <c r="AP1496" s="46" t="s">
        <v>357</v>
      </c>
      <c r="AQ1496" s="27" t="str">
        <f t="shared" si="63"/>
        <v>Record Complete</v>
      </c>
      <c r="AR1496" s="36" t="s">
        <v>234</v>
      </c>
      <c r="AS1496" s="5" t="str">
        <f t="shared" si="64"/>
        <v/>
      </c>
      <c r="AT1496" t="s">
        <v>17200</v>
      </c>
    </row>
    <row r="1497" spans="1:46" ht="15.75" thickBot="1" x14ac:dyDescent="0.3">
      <c r="A1497" s="48" t="s">
        <v>710</v>
      </c>
      <c r="B1497" s="50">
        <v>8476</v>
      </c>
      <c r="C1497" s="50" t="s">
        <v>213</v>
      </c>
      <c r="D1497" s="50" t="s">
        <v>214</v>
      </c>
      <c r="E1497" s="51" t="str">
        <f ca="1">IF(ISERROR(INDIRECT(CONCATENATE("FIPs_codes!",ADDRESS((MATCH($D1497,INDIRECT($C1497),0)+MATCH($C1497,FIPs_codes!$G$1:$G$3296,0)-1),COLUMN(FIPs_codes!A1495))))),"",INDIRECT(CONCATENATE("FIPs_codes!",ADDRESS((MATCH($D1497,INDIRECT($C1497),0)+MATCH($C1497,FIPs_codes!$G$1:$G$3296,0)-1),COLUMN(FIPs_codes!A1495)))))</f>
        <v>40129</v>
      </c>
      <c r="F1497" s="51">
        <f ca="1">IF(ISERROR(INDIRECT(CONCATENATE("FIPs_codes!",ADDRESS((MATCH($D1497,INDIRECT($C1497),0)+MATCH($C1497,FIPs_codes!$G$1:$G$3296,0)-1),COLUMN(FIPs_codes!C1495))))),"",INDIRECT(CONCATENATE("FIPs_codes!",ADDRESS((MATCH($D1497,INDIRECT($C1497),0)+MATCH($C1497,FIPs_codes!$G$1:$G$3296,0)-1),COLUMN(FIPs_codes!C1495)))))</f>
        <v>6</v>
      </c>
      <c r="G1497" s="50" t="s">
        <v>216</v>
      </c>
      <c r="H1497" s="50" t="s">
        <v>217</v>
      </c>
      <c r="I1497" s="54" t="s">
        <v>711</v>
      </c>
      <c r="J1497" s="37" t="s">
        <v>268</v>
      </c>
      <c r="K1497" s="50" t="s">
        <v>78</v>
      </c>
      <c r="L1497" s="50" t="s">
        <v>712</v>
      </c>
      <c r="M1497" s="31" t="s">
        <v>57</v>
      </c>
      <c r="N1497" s="58" t="s">
        <v>428</v>
      </c>
      <c r="O1497" s="39">
        <v>2009</v>
      </c>
      <c r="P1497" s="58" t="s">
        <v>715</v>
      </c>
      <c r="Q1497" s="50">
        <v>385</v>
      </c>
      <c r="R1497" s="50" t="s">
        <v>245</v>
      </c>
      <c r="S1497" s="60" t="s">
        <v>60</v>
      </c>
      <c r="T1497" s="48" t="s">
        <v>223</v>
      </c>
      <c r="U1497" s="50" t="s">
        <v>134</v>
      </c>
      <c r="V1497" s="39" t="s">
        <v>224</v>
      </c>
      <c r="W1497" s="43" t="s">
        <v>225</v>
      </c>
      <c r="X1497" s="43" t="s">
        <v>714</v>
      </c>
      <c r="Y1497" s="62">
        <v>41093</v>
      </c>
      <c r="Z1497" s="31">
        <v>87</v>
      </c>
      <c r="AA1497" s="31">
        <v>605</v>
      </c>
      <c r="AB1497" s="31" t="s">
        <v>66</v>
      </c>
      <c r="AC1497" s="126">
        <v>89906</v>
      </c>
      <c r="AD1497" s="50" t="s">
        <v>262</v>
      </c>
      <c r="AE1497" s="39" t="s">
        <v>228</v>
      </c>
      <c r="AF1497" s="39" t="s">
        <v>68</v>
      </c>
      <c r="AG1497" s="31" t="s">
        <v>229</v>
      </c>
      <c r="AH1497" s="31">
        <v>8.1999999999999993</v>
      </c>
      <c r="AI1497" s="31">
        <v>24.2</v>
      </c>
      <c r="AJ1497" s="31">
        <v>32.4</v>
      </c>
      <c r="AK1497" s="39">
        <v>15.6</v>
      </c>
      <c r="AL1497" s="26">
        <v>0.25308641975308643</v>
      </c>
      <c r="AM1497" s="56" t="s">
        <v>230</v>
      </c>
      <c r="AN1497" s="50" t="s">
        <v>355</v>
      </c>
      <c r="AO1497" s="50" t="s">
        <v>356</v>
      </c>
      <c r="AP1497" s="46" t="s">
        <v>357</v>
      </c>
      <c r="AQ1497" s="27" t="str">
        <f t="shared" si="63"/>
        <v>Record Complete</v>
      </c>
      <c r="AR1497" s="54" t="s">
        <v>234</v>
      </c>
      <c r="AS1497" s="5" t="str">
        <f t="shared" si="64"/>
        <v/>
      </c>
      <c r="AT1497" t="s">
        <v>17200</v>
      </c>
    </row>
    <row r="1498" spans="1:46" ht="15.75" thickBot="1" x14ac:dyDescent="0.3">
      <c r="A1498" s="30" t="s">
        <v>710</v>
      </c>
      <c r="B1498" s="32">
        <v>8476</v>
      </c>
      <c r="C1498" s="32" t="s">
        <v>213</v>
      </c>
      <c r="D1498" s="32" t="s">
        <v>214</v>
      </c>
      <c r="E1498" s="51" t="str">
        <f ca="1">IF(ISERROR(INDIRECT(CONCATENATE("FIPs_codes!",ADDRESS((MATCH($D1498,INDIRECT($C1498),0)+MATCH($C1498,FIPs_codes!$G$1:$G$3296,0)-1),COLUMN(FIPs_codes!A1496))))),"",INDIRECT(CONCATENATE("FIPs_codes!",ADDRESS((MATCH($D1498,INDIRECT($C1498),0)+MATCH($C1498,FIPs_codes!$G$1:$G$3296,0)-1),COLUMN(FIPs_codes!A1496)))))</f>
        <v>40129</v>
      </c>
      <c r="F1498" s="51">
        <f ca="1">IF(ISERROR(INDIRECT(CONCATENATE("FIPs_codes!",ADDRESS((MATCH($D1498,INDIRECT($C1498),0)+MATCH($C1498,FIPs_codes!$G$1:$G$3296,0)-1),COLUMN(FIPs_codes!C1496))))),"",INDIRECT(CONCATENATE("FIPs_codes!",ADDRESS((MATCH($D1498,INDIRECT($C1498),0)+MATCH($C1498,FIPs_codes!$G$1:$G$3296,0)-1),COLUMN(FIPs_codes!C1496)))))</f>
        <v>6</v>
      </c>
      <c r="G1498" s="32" t="s">
        <v>216</v>
      </c>
      <c r="H1498" s="32" t="s">
        <v>217</v>
      </c>
      <c r="I1498" s="36" t="s">
        <v>711</v>
      </c>
      <c r="J1498" s="55" t="s">
        <v>268</v>
      </c>
      <c r="K1498" s="32" t="s">
        <v>78</v>
      </c>
      <c r="L1498" s="32" t="s">
        <v>712</v>
      </c>
      <c r="M1498" s="49" t="s">
        <v>57</v>
      </c>
      <c r="N1498" s="40" t="s">
        <v>428</v>
      </c>
      <c r="O1498" s="40">
        <v>2009</v>
      </c>
      <c r="P1498" s="40" t="s">
        <v>715</v>
      </c>
      <c r="Q1498" s="32">
        <v>385</v>
      </c>
      <c r="R1498" s="32" t="s">
        <v>245</v>
      </c>
      <c r="S1498" s="42" t="s">
        <v>60</v>
      </c>
      <c r="T1498" s="30" t="s">
        <v>223</v>
      </c>
      <c r="U1498" s="32" t="s">
        <v>134</v>
      </c>
      <c r="V1498" s="57" t="s">
        <v>224</v>
      </c>
      <c r="W1498" s="61" t="s">
        <v>225</v>
      </c>
      <c r="X1498" s="270" t="s">
        <v>714</v>
      </c>
      <c r="Y1498" s="44">
        <v>41093</v>
      </c>
      <c r="Z1498" s="32">
        <v>87</v>
      </c>
      <c r="AA1498" s="32">
        <v>605</v>
      </c>
      <c r="AB1498" s="32" t="s">
        <v>66</v>
      </c>
      <c r="AC1498" s="125">
        <v>87625</v>
      </c>
      <c r="AD1498" s="32" t="s">
        <v>262</v>
      </c>
      <c r="AE1498" s="40" t="s">
        <v>228</v>
      </c>
      <c r="AF1498" s="40" t="s">
        <v>68</v>
      </c>
      <c r="AG1498" s="32" t="s">
        <v>229</v>
      </c>
      <c r="AH1498" s="32">
        <v>14.2</v>
      </c>
      <c r="AI1498" s="32">
        <v>20.8</v>
      </c>
      <c r="AJ1498" s="32">
        <v>35</v>
      </c>
      <c r="AK1498" s="40">
        <v>15.5</v>
      </c>
      <c r="AL1498" s="150">
        <v>0.40571428571428569</v>
      </c>
      <c r="AM1498" s="38" t="s">
        <v>230</v>
      </c>
      <c r="AN1498" s="32" t="s">
        <v>355</v>
      </c>
      <c r="AO1498" s="32" t="s">
        <v>356</v>
      </c>
      <c r="AP1498" s="46" t="s">
        <v>357</v>
      </c>
      <c r="AQ1498" s="27" t="str">
        <f t="shared" si="63"/>
        <v>Record Complete</v>
      </c>
      <c r="AR1498" s="36" t="s">
        <v>234</v>
      </c>
      <c r="AS1498" s="5" t="str">
        <f t="shared" si="64"/>
        <v/>
      </c>
      <c r="AT1498" t="s">
        <v>17200</v>
      </c>
    </row>
    <row r="1499" spans="1:46" ht="15.75" thickBot="1" x14ac:dyDescent="0.3">
      <c r="A1499" s="48" t="s">
        <v>710</v>
      </c>
      <c r="B1499" s="50">
        <v>8476</v>
      </c>
      <c r="C1499" s="50" t="s">
        <v>213</v>
      </c>
      <c r="D1499" s="50" t="s">
        <v>214</v>
      </c>
      <c r="E1499" s="51" t="str">
        <f ca="1">IF(ISERROR(INDIRECT(CONCATENATE("FIPs_codes!",ADDRESS((MATCH($D1499,INDIRECT($C1499),0)+MATCH($C1499,FIPs_codes!$G$1:$G$3296,0)-1),COLUMN(FIPs_codes!A1497))))),"",INDIRECT(CONCATENATE("FIPs_codes!",ADDRESS((MATCH($D1499,INDIRECT($C1499),0)+MATCH($C1499,FIPs_codes!$G$1:$G$3296,0)-1),COLUMN(FIPs_codes!A1497)))))</f>
        <v>40129</v>
      </c>
      <c r="F1499" s="51">
        <f ca="1">IF(ISERROR(INDIRECT(CONCATENATE("FIPs_codes!",ADDRESS((MATCH($D1499,INDIRECT($C1499),0)+MATCH($C1499,FIPs_codes!$G$1:$G$3296,0)-1),COLUMN(FIPs_codes!C1497))))),"",INDIRECT(CONCATENATE("FIPs_codes!",ADDRESS((MATCH($D1499,INDIRECT($C1499),0)+MATCH($C1499,FIPs_codes!$G$1:$G$3296,0)-1),COLUMN(FIPs_codes!C1497)))))</f>
        <v>6</v>
      </c>
      <c r="G1499" s="50" t="s">
        <v>216</v>
      </c>
      <c r="H1499" s="50" t="s">
        <v>217</v>
      </c>
      <c r="I1499" s="54" t="s">
        <v>711</v>
      </c>
      <c r="J1499" s="37" t="s">
        <v>268</v>
      </c>
      <c r="K1499" s="50" t="s">
        <v>78</v>
      </c>
      <c r="L1499" s="50" t="s">
        <v>712</v>
      </c>
      <c r="M1499" s="31" t="s">
        <v>57</v>
      </c>
      <c r="N1499" s="58" t="s">
        <v>428</v>
      </c>
      <c r="O1499" s="58">
        <v>2007</v>
      </c>
      <c r="P1499" s="58" t="s">
        <v>713</v>
      </c>
      <c r="Q1499" s="50">
        <v>385</v>
      </c>
      <c r="R1499" s="50" t="s">
        <v>60</v>
      </c>
      <c r="S1499" s="60" t="s">
        <v>60</v>
      </c>
      <c r="T1499" s="48" t="s">
        <v>223</v>
      </c>
      <c r="U1499" s="50" t="s">
        <v>134</v>
      </c>
      <c r="V1499" s="39" t="s">
        <v>224</v>
      </c>
      <c r="W1499" s="43" t="s">
        <v>225</v>
      </c>
      <c r="X1499" s="127" t="s">
        <v>714</v>
      </c>
      <c r="Y1499" s="62">
        <v>41093</v>
      </c>
      <c r="Z1499" s="50">
        <v>95</v>
      </c>
      <c r="AA1499" s="50">
        <v>695</v>
      </c>
      <c r="AB1499" s="50" t="s">
        <v>66</v>
      </c>
      <c r="AC1499" s="126">
        <v>78911</v>
      </c>
      <c r="AD1499" s="50" t="s">
        <v>262</v>
      </c>
      <c r="AE1499" s="58" t="s">
        <v>228</v>
      </c>
      <c r="AF1499" s="58" t="s">
        <v>68</v>
      </c>
      <c r="AG1499" s="50" t="s">
        <v>229</v>
      </c>
      <c r="AH1499" s="50">
        <v>71.3</v>
      </c>
      <c r="AI1499" s="50">
        <v>9.4</v>
      </c>
      <c r="AJ1499" s="50">
        <v>80.599999999999994</v>
      </c>
      <c r="AK1499" s="58">
        <v>14.4</v>
      </c>
      <c r="AL1499" s="26">
        <v>0.88351920693928121</v>
      </c>
      <c r="AM1499" s="56" t="s">
        <v>230</v>
      </c>
      <c r="AN1499" s="50" t="s">
        <v>355</v>
      </c>
      <c r="AO1499" s="50" t="s">
        <v>356</v>
      </c>
      <c r="AP1499" s="46" t="s">
        <v>357</v>
      </c>
      <c r="AQ1499" s="27" t="str">
        <f t="shared" si="63"/>
        <v>Record Complete</v>
      </c>
      <c r="AR1499" s="54" t="s">
        <v>234</v>
      </c>
      <c r="AS1499" s="5" t="str">
        <f t="shared" si="64"/>
        <v/>
      </c>
      <c r="AT1499" t="s">
        <v>17200</v>
      </c>
    </row>
    <row r="1500" spans="1:46" ht="15.75" thickBot="1" x14ac:dyDescent="0.3">
      <c r="A1500" s="30" t="s">
        <v>710</v>
      </c>
      <c r="B1500" s="32">
        <v>8476</v>
      </c>
      <c r="C1500" s="32" t="s">
        <v>213</v>
      </c>
      <c r="D1500" s="32" t="s">
        <v>214</v>
      </c>
      <c r="E1500" s="51" t="str">
        <f ca="1">IF(ISERROR(INDIRECT(CONCATENATE("FIPs_codes!",ADDRESS((MATCH($D1500,INDIRECT($C1500),0)+MATCH($C1500,FIPs_codes!$G$1:$G$3296,0)-1),COLUMN(FIPs_codes!A1498))))),"",INDIRECT(CONCATENATE("FIPs_codes!",ADDRESS((MATCH($D1500,INDIRECT($C1500),0)+MATCH($C1500,FIPs_codes!$G$1:$G$3296,0)-1),COLUMN(FIPs_codes!A1498)))))</f>
        <v>40129</v>
      </c>
      <c r="F1500" s="51">
        <f ca="1">IF(ISERROR(INDIRECT(CONCATENATE("FIPs_codes!",ADDRESS((MATCH($D1500,INDIRECT($C1500),0)+MATCH($C1500,FIPs_codes!$G$1:$G$3296,0)-1),COLUMN(FIPs_codes!C1498))))),"",INDIRECT(CONCATENATE("FIPs_codes!",ADDRESS((MATCH($D1500,INDIRECT($C1500),0)+MATCH($C1500,FIPs_codes!$G$1:$G$3296,0)-1),COLUMN(FIPs_codes!C1498)))))</f>
        <v>6</v>
      </c>
      <c r="G1500" s="32" t="s">
        <v>216</v>
      </c>
      <c r="H1500" s="32" t="s">
        <v>217</v>
      </c>
      <c r="I1500" s="36" t="s">
        <v>711</v>
      </c>
      <c r="J1500" s="55" t="s">
        <v>268</v>
      </c>
      <c r="K1500" s="32" t="s">
        <v>78</v>
      </c>
      <c r="L1500" s="32" t="s">
        <v>712</v>
      </c>
      <c r="M1500" s="49" t="s">
        <v>57</v>
      </c>
      <c r="N1500" s="40" t="s">
        <v>428</v>
      </c>
      <c r="O1500" s="57">
        <v>2007</v>
      </c>
      <c r="P1500" s="40" t="s">
        <v>713</v>
      </c>
      <c r="Q1500" s="32">
        <v>385</v>
      </c>
      <c r="R1500" s="32" t="s">
        <v>60</v>
      </c>
      <c r="S1500" s="42" t="s">
        <v>60</v>
      </c>
      <c r="T1500" s="30" t="s">
        <v>223</v>
      </c>
      <c r="U1500" s="32" t="s">
        <v>134</v>
      </c>
      <c r="V1500" s="57" t="s">
        <v>224</v>
      </c>
      <c r="W1500" s="61" t="s">
        <v>225</v>
      </c>
      <c r="X1500" s="61" t="s">
        <v>714</v>
      </c>
      <c r="Y1500" s="44">
        <v>41093</v>
      </c>
      <c r="Z1500" s="49">
        <v>95</v>
      </c>
      <c r="AA1500" s="49">
        <v>695</v>
      </c>
      <c r="AB1500" s="49" t="s">
        <v>66</v>
      </c>
      <c r="AC1500" s="125">
        <v>77826</v>
      </c>
      <c r="AD1500" s="32" t="s">
        <v>262</v>
      </c>
      <c r="AE1500" s="57" t="s">
        <v>228</v>
      </c>
      <c r="AF1500" s="57" t="s">
        <v>68</v>
      </c>
      <c r="AG1500" s="49" t="s">
        <v>229</v>
      </c>
      <c r="AH1500" s="49">
        <v>71.3</v>
      </c>
      <c r="AI1500" s="49">
        <v>10.1</v>
      </c>
      <c r="AJ1500" s="49">
        <v>81.400000000000006</v>
      </c>
      <c r="AK1500" s="57">
        <v>14.3</v>
      </c>
      <c r="AL1500" s="26">
        <v>0.87592137592137598</v>
      </c>
      <c r="AM1500" s="38" t="s">
        <v>230</v>
      </c>
      <c r="AN1500" s="32" t="s">
        <v>355</v>
      </c>
      <c r="AO1500" s="32" t="s">
        <v>356</v>
      </c>
      <c r="AP1500" s="46" t="s">
        <v>357</v>
      </c>
      <c r="AQ1500" s="27" t="str">
        <f t="shared" si="63"/>
        <v>Record Complete</v>
      </c>
      <c r="AR1500" s="36" t="s">
        <v>234</v>
      </c>
      <c r="AS1500" s="5" t="str">
        <f t="shared" si="64"/>
        <v/>
      </c>
      <c r="AT1500" t="s">
        <v>17200</v>
      </c>
    </row>
    <row r="1501" spans="1:46" ht="15.75" thickBot="1" x14ac:dyDescent="0.3">
      <c r="A1501" s="48" t="s">
        <v>710</v>
      </c>
      <c r="B1501" s="50">
        <v>8476</v>
      </c>
      <c r="C1501" s="50" t="s">
        <v>213</v>
      </c>
      <c r="D1501" s="50" t="s">
        <v>214</v>
      </c>
      <c r="E1501" s="51" t="str">
        <f ca="1">IF(ISERROR(INDIRECT(CONCATENATE("FIPs_codes!",ADDRESS((MATCH($D1501,INDIRECT($C1501),0)+MATCH($C1501,FIPs_codes!$G$1:$G$3296,0)-1),COLUMN(FIPs_codes!A1499))))),"",INDIRECT(CONCATENATE("FIPs_codes!",ADDRESS((MATCH($D1501,INDIRECT($C1501),0)+MATCH($C1501,FIPs_codes!$G$1:$G$3296,0)-1),COLUMN(FIPs_codes!A1499)))))</f>
        <v>40129</v>
      </c>
      <c r="F1501" s="51">
        <f ca="1">IF(ISERROR(INDIRECT(CONCATENATE("FIPs_codes!",ADDRESS((MATCH($D1501,INDIRECT($C1501),0)+MATCH($C1501,FIPs_codes!$G$1:$G$3296,0)-1),COLUMN(FIPs_codes!C1499))))),"",INDIRECT(CONCATENATE("FIPs_codes!",ADDRESS((MATCH($D1501,INDIRECT($C1501),0)+MATCH($C1501,FIPs_codes!$G$1:$G$3296,0)-1),COLUMN(FIPs_codes!C1499)))))</f>
        <v>6</v>
      </c>
      <c r="G1501" s="50" t="s">
        <v>216</v>
      </c>
      <c r="H1501" s="50" t="s">
        <v>217</v>
      </c>
      <c r="I1501" s="54" t="s">
        <v>711</v>
      </c>
      <c r="J1501" s="37" t="s">
        <v>268</v>
      </c>
      <c r="K1501" s="50" t="s">
        <v>78</v>
      </c>
      <c r="L1501" s="50" t="s">
        <v>712</v>
      </c>
      <c r="M1501" s="31" t="s">
        <v>57</v>
      </c>
      <c r="N1501" s="58" t="s">
        <v>428</v>
      </c>
      <c r="O1501" s="58">
        <v>2007</v>
      </c>
      <c r="P1501" s="58" t="s">
        <v>713</v>
      </c>
      <c r="Q1501" s="50">
        <v>385</v>
      </c>
      <c r="R1501" s="50" t="s">
        <v>60</v>
      </c>
      <c r="S1501" s="60" t="s">
        <v>60</v>
      </c>
      <c r="T1501" s="48" t="s">
        <v>223</v>
      </c>
      <c r="U1501" s="50" t="s">
        <v>134</v>
      </c>
      <c r="V1501" s="39" t="s">
        <v>224</v>
      </c>
      <c r="W1501" s="43" t="s">
        <v>225</v>
      </c>
      <c r="X1501" s="62" t="s">
        <v>226</v>
      </c>
      <c r="Y1501" s="62">
        <v>41093</v>
      </c>
      <c r="Z1501" s="50">
        <v>95</v>
      </c>
      <c r="AA1501" s="50">
        <v>695</v>
      </c>
      <c r="AB1501" s="50" t="s">
        <v>66</v>
      </c>
      <c r="AC1501" s="126">
        <v>76236</v>
      </c>
      <c r="AD1501" s="50" t="s">
        <v>262</v>
      </c>
      <c r="AE1501" s="58" t="s">
        <v>228</v>
      </c>
      <c r="AF1501" s="58" t="s">
        <v>68</v>
      </c>
      <c r="AG1501" s="50" t="s">
        <v>229</v>
      </c>
      <c r="AH1501" s="50">
        <v>87</v>
      </c>
      <c r="AI1501" s="50">
        <v>18</v>
      </c>
      <c r="AJ1501" s="50">
        <v>105</v>
      </c>
      <c r="AK1501" s="58">
        <v>14.1</v>
      </c>
      <c r="AL1501" s="26">
        <v>0.82857142857142863</v>
      </c>
      <c r="AM1501" s="56" t="s">
        <v>230</v>
      </c>
      <c r="AN1501" s="50" t="s">
        <v>355</v>
      </c>
      <c r="AO1501" s="50" t="s">
        <v>356</v>
      </c>
      <c r="AP1501" s="46" t="s">
        <v>357</v>
      </c>
      <c r="AQ1501" s="27" t="str">
        <f t="shared" si="63"/>
        <v>Record Complete</v>
      </c>
      <c r="AR1501" s="54" t="s">
        <v>234</v>
      </c>
      <c r="AS1501" s="5" t="str">
        <f t="shared" si="64"/>
        <v/>
      </c>
      <c r="AT1501" t="s">
        <v>17200</v>
      </c>
    </row>
    <row r="1502" spans="1:46" ht="15.75" thickBot="1" x14ac:dyDescent="0.3">
      <c r="A1502" s="47" t="s">
        <v>716</v>
      </c>
      <c r="B1502" s="49">
        <v>6418</v>
      </c>
      <c r="C1502" s="49" t="s">
        <v>213</v>
      </c>
      <c r="D1502" s="49" t="s">
        <v>214</v>
      </c>
      <c r="E1502" s="51" t="str">
        <f ca="1">IF(ISERROR(INDIRECT(CONCATENATE("FIPs_codes!",ADDRESS((MATCH($D1502,INDIRECT($C1502),0)+MATCH($C1502,FIPs_codes!$G$1:$G$3296,0)-1),COLUMN(FIPs_codes!A1500))))),"",INDIRECT(CONCATENATE("FIPs_codes!",ADDRESS((MATCH($D1502,INDIRECT($C1502),0)+MATCH($C1502,FIPs_codes!$G$1:$G$3296,0)-1),COLUMN(FIPs_codes!A1500)))))</f>
        <v>40129</v>
      </c>
      <c r="F1502" s="51">
        <f ca="1">IF(ISERROR(INDIRECT(CONCATENATE("FIPs_codes!",ADDRESS((MATCH($D1502,INDIRECT($C1502),0)+MATCH($C1502,FIPs_codes!$G$1:$G$3296,0)-1),COLUMN(FIPs_codes!C1500))))),"",INDIRECT(CONCATENATE("FIPs_codes!",ADDRESS((MATCH($D1502,INDIRECT($C1502),0)+MATCH($C1502,FIPs_codes!$G$1:$G$3296,0)-1),COLUMN(FIPs_codes!C1500)))))</f>
        <v>6</v>
      </c>
      <c r="G1502" s="49" t="s">
        <v>216</v>
      </c>
      <c r="H1502" s="49" t="s">
        <v>217</v>
      </c>
      <c r="I1502" s="53" t="s">
        <v>717</v>
      </c>
      <c r="J1502" s="55" t="s">
        <v>219</v>
      </c>
      <c r="K1502" s="49" t="s">
        <v>78</v>
      </c>
      <c r="L1502" s="49" t="s">
        <v>220</v>
      </c>
      <c r="M1502" s="49" t="s">
        <v>57</v>
      </c>
      <c r="N1502" s="57" t="s">
        <v>242</v>
      </c>
      <c r="O1502" s="57">
        <v>2005</v>
      </c>
      <c r="P1502" s="57" t="s">
        <v>718</v>
      </c>
      <c r="Q1502" s="128">
        <v>1340</v>
      </c>
      <c r="R1502" s="49" t="s">
        <v>60</v>
      </c>
      <c r="S1502" s="59" t="s">
        <v>60</v>
      </c>
      <c r="T1502" s="47" t="s">
        <v>223</v>
      </c>
      <c r="U1502" s="49" t="s">
        <v>134</v>
      </c>
      <c r="V1502" s="57" t="s">
        <v>224</v>
      </c>
      <c r="W1502" s="61" t="s">
        <v>225</v>
      </c>
      <c r="X1502" s="61" t="s">
        <v>226</v>
      </c>
      <c r="Y1502" s="61">
        <v>41009</v>
      </c>
      <c r="Z1502" s="49">
        <v>90</v>
      </c>
      <c r="AA1502" s="128">
        <v>860</v>
      </c>
      <c r="AB1502" s="49" t="s">
        <v>66</v>
      </c>
      <c r="AC1502" s="128">
        <v>7684</v>
      </c>
      <c r="AD1502" s="49" t="s">
        <v>227</v>
      </c>
      <c r="AE1502" s="57" t="s">
        <v>235</v>
      </c>
      <c r="AF1502" s="57" t="s">
        <v>68</v>
      </c>
      <c r="AG1502" s="49" t="s">
        <v>229</v>
      </c>
      <c r="AH1502" s="49">
        <v>57.9</v>
      </c>
      <c r="AI1502" s="49">
        <v>53.3</v>
      </c>
      <c r="AJ1502" s="49">
        <v>111.2</v>
      </c>
      <c r="AK1502" s="57">
        <v>8.3000000000000007</v>
      </c>
      <c r="AL1502" s="26">
        <v>0.52068345323741017</v>
      </c>
      <c r="AM1502" s="55" t="s">
        <v>230</v>
      </c>
      <c r="AN1502" s="49" t="s">
        <v>231</v>
      </c>
      <c r="AO1502" s="49" t="s">
        <v>232</v>
      </c>
      <c r="AP1502" s="63" t="s">
        <v>16963</v>
      </c>
      <c r="AQ1502" s="27" t="str">
        <f t="shared" si="63"/>
        <v>Record Complete</v>
      </c>
      <c r="AR1502" s="53" t="s">
        <v>234</v>
      </c>
      <c r="AS1502" s="5" t="str">
        <f t="shared" si="64"/>
        <v/>
      </c>
      <c r="AT1502" t="s">
        <v>17200</v>
      </c>
    </row>
    <row r="1503" spans="1:46" ht="15.75" thickBot="1" x14ac:dyDescent="0.3">
      <c r="A1503" s="48" t="s">
        <v>716</v>
      </c>
      <c r="B1503" s="50">
        <v>6418</v>
      </c>
      <c r="C1503" s="50" t="s">
        <v>213</v>
      </c>
      <c r="D1503" s="50" t="s">
        <v>214</v>
      </c>
      <c r="E1503" s="51" t="str">
        <f ca="1">IF(ISERROR(INDIRECT(CONCATENATE("FIPs_codes!",ADDRESS((MATCH($D1503,INDIRECT($C1503),0)+MATCH($C1503,FIPs_codes!$G$1:$G$3296,0)-1),COLUMN(FIPs_codes!A1501))))),"",INDIRECT(CONCATENATE("FIPs_codes!",ADDRESS((MATCH($D1503,INDIRECT($C1503),0)+MATCH($C1503,FIPs_codes!$G$1:$G$3296,0)-1),COLUMN(FIPs_codes!A1501)))))</f>
        <v>40129</v>
      </c>
      <c r="F1503" s="51">
        <f ca="1">IF(ISERROR(INDIRECT(CONCATENATE("FIPs_codes!",ADDRESS((MATCH($D1503,INDIRECT($C1503),0)+MATCH($C1503,FIPs_codes!$G$1:$G$3296,0)-1),COLUMN(FIPs_codes!C1501))))),"",INDIRECT(CONCATENATE("FIPs_codes!",ADDRESS((MATCH($D1503,INDIRECT($C1503),0)+MATCH($C1503,FIPs_codes!$G$1:$G$3296,0)-1),COLUMN(FIPs_codes!C1501)))))</f>
        <v>6</v>
      </c>
      <c r="G1503" s="50" t="s">
        <v>216</v>
      </c>
      <c r="H1503" s="50" t="s">
        <v>217</v>
      </c>
      <c r="I1503" s="54" t="s">
        <v>717</v>
      </c>
      <c r="J1503" s="56" t="s">
        <v>219</v>
      </c>
      <c r="K1503" s="50" t="s">
        <v>78</v>
      </c>
      <c r="L1503" s="50" t="s">
        <v>220</v>
      </c>
      <c r="M1503" s="50" t="s">
        <v>57</v>
      </c>
      <c r="N1503" s="58" t="s">
        <v>242</v>
      </c>
      <c r="O1503" s="58">
        <v>2005</v>
      </c>
      <c r="P1503" s="58" t="s">
        <v>718</v>
      </c>
      <c r="Q1503" s="126">
        <v>1340</v>
      </c>
      <c r="R1503" s="50" t="s">
        <v>60</v>
      </c>
      <c r="S1503" s="60" t="s">
        <v>60</v>
      </c>
      <c r="T1503" s="48" t="s">
        <v>223</v>
      </c>
      <c r="U1503" s="50" t="s">
        <v>134</v>
      </c>
      <c r="V1503" s="58" t="s">
        <v>224</v>
      </c>
      <c r="W1503" s="62" t="s">
        <v>225</v>
      </c>
      <c r="X1503" s="62" t="s">
        <v>226</v>
      </c>
      <c r="Y1503" s="62">
        <v>41009</v>
      </c>
      <c r="Z1503" s="50">
        <v>90</v>
      </c>
      <c r="AA1503" s="126">
        <v>860</v>
      </c>
      <c r="AB1503" s="50" t="s">
        <v>66</v>
      </c>
      <c r="AC1503" s="126">
        <v>7684</v>
      </c>
      <c r="AD1503" s="50" t="s">
        <v>227</v>
      </c>
      <c r="AE1503" s="58" t="s">
        <v>235</v>
      </c>
      <c r="AF1503" s="58" t="s">
        <v>68</v>
      </c>
      <c r="AG1503" s="50" t="s">
        <v>229</v>
      </c>
      <c r="AH1503" s="50">
        <v>61.9</v>
      </c>
      <c r="AI1503" s="50">
        <v>59.1</v>
      </c>
      <c r="AJ1503" s="50">
        <v>120.9</v>
      </c>
      <c r="AK1503" s="58">
        <v>8.3000000000000007</v>
      </c>
      <c r="AL1503" s="26">
        <v>0.51157024793388428</v>
      </c>
      <c r="AM1503" s="56" t="s">
        <v>230</v>
      </c>
      <c r="AN1503" s="50" t="s">
        <v>231</v>
      </c>
      <c r="AO1503" s="50" t="s">
        <v>232</v>
      </c>
      <c r="AP1503" s="63" t="s">
        <v>16963</v>
      </c>
      <c r="AQ1503" s="27" t="str">
        <f t="shared" si="63"/>
        <v>Record Complete</v>
      </c>
      <c r="AR1503" s="54" t="s">
        <v>234</v>
      </c>
      <c r="AS1503" s="5" t="str">
        <f t="shared" si="64"/>
        <v/>
      </c>
      <c r="AT1503" t="s">
        <v>17200</v>
      </c>
    </row>
    <row r="1504" spans="1:46" ht="15.75" thickBot="1" x14ac:dyDescent="0.3">
      <c r="A1504" s="47" t="s">
        <v>716</v>
      </c>
      <c r="B1504" s="49">
        <v>6418</v>
      </c>
      <c r="C1504" s="49" t="s">
        <v>213</v>
      </c>
      <c r="D1504" s="49" t="s">
        <v>214</v>
      </c>
      <c r="E1504" s="51" t="str">
        <f ca="1">IF(ISERROR(INDIRECT(CONCATENATE("FIPs_codes!",ADDRESS((MATCH($D1504,INDIRECT($C1504),0)+MATCH($C1504,FIPs_codes!$G$1:$G$3296,0)-1),COLUMN(FIPs_codes!A1502))))),"",INDIRECT(CONCATENATE("FIPs_codes!",ADDRESS((MATCH($D1504,INDIRECT($C1504),0)+MATCH($C1504,FIPs_codes!$G$1:$G$3296,0)-1),COLUMN(FIPs_codes!A1502)))))</f>
        <v>40129</v>
      </c>
      <c r="F1504" s="51">
        <f ca="1">IF(ISERROR(INDIRECT(CONCATENATE("FIPs_codes!",ADDRESS((MATCH($D1504,INDIRECT($C1504),0)+MATCH($C1504,FIPs_codes!$G$1:$G$3296,0)-1),COLUMN(FIPs_codes!C1502))))),"",INDIRECT(CONCATENATE("FIPs_codes!",ADDRESS((MATCH($D1504,INDIRECT($C1504),0)+MATCH($C1504,FIPs_codes!$G$1:$G$3296,0)-1),COLUMN(FIPs_codes!C1502)))))</f>
        <v>6</v>
      </c>
      <c r="G1504" s="49" t="s">
        <v>216</v>
      </c>
      <c r="H1504" s="49" t="s">
        <v>217</v>
      </c>
      <c r="I1504" s="53" t="s">
        <v>717</v>
      </c>
      <c r="J1504" s="55" t="s">
        <v>219</v>
      </c>
      <c r="K1504" s="49" t="s">
        <v>78</v>
      </c>
      <c r="L1504" s="49" t="s">
        <v>220</v>
      </c>
      <c r="M1504" s="49" t="s">
        <v>57</v>
      </c>
      <c r="N1504" s="57" t="s">
        <v>242</v>
      </c>
      <c r="O1504" s="57">
        <v>2005</v>
      </c>
      <c r="P1504" s="57" t="s">
        <v>718</v>
      </c>
      <c r="Q1504" s="128">
        <v>1340</v>
      </c>
      <c r="R1504" s="49" t="s">
        <v>60</v>
      </c>
      <c r="S1504" s="59" t="s">
        <v>60</v>
      </c>
      <c r="T1504" s="47" t="s">
        <v>223</v>
      </c>
      <c r="U1504" s="49" t="s">
        <v>134</v>
      </c>
      <c r="V1504" s="57" t="s">
        <v>224</v>
      </c>
      <c r="W1504" s="61" t="s">
        <v>225</v>
      </c>
      <c r="X1504" s="61" t="s">
        <v>226</v>
      </c>
      <c r="Y1504" s="61">
        <v>41009</v>
      </c>
      <c r="Z1504" s="49">
        <v>90</v>
      </c>
      <c r="AA1504" s="128">
        <v>860</v>
      </c>
      <c r="AB1504" s="49" t="s">
        <v>66</v>
      </c>
      <c r="AC1504" s="128">
        <v>7684</v>
      </c>
      <c r="AD1504" s="49" t="s">
        <v>227</v>
      </c>
      <c r="AE1504" s="57" t="s">
        <v>235</v>
      </c>
      <c r="AF1504" s="57" t="s">
        <v>68</v>
      </c>
      <c r="AG1504" s="49" t="s">
        <v>229</v>
      </c>
      <c r="AH1504" s="49">
        <v>63.8</v>
      </c>
      <c r="AI1504" s="49">
        <v>62.8</v>
      </c>
      <c r="AJ1504" s="49">
        <v>126.6</v>
      </c>
      <c r="AK1504" s="57">
        <v>8.3000000000000007</v>
      </c>
      <c r="AL1504" s="150">
        <v>0.50394944707740918</v>
      </c>
      <c r="AM1504" s="55" t="s">
        <v>230</v>
      </c>
      <c r="AN1504" s="49" t="s">
        <v>231</v>
      </c>
      <c r="AO1504" s="49" t="s">
        <v>232</v>
      </c>
      <c r="AP1504" s="63" t="s">
        <v>16963</v>
      </c>
      <c r="AQ1504" s="27" t="str">
        <f t="shared" si="63"/>
        <v>Record Complete</v>
      </c>
      <c r="AR1504" s="53" t="s">
        <v>234</v>
      </c>
      <c r="AS1504" s="5" t="str">
        <f t="shared" si="64"/>
        <v/>
      </c>
      <c r="AT1504" t="s">
        <v>17200</v>
      </c>
    </row>
    <row r="1505" spans="1:46" ht="15.75" thickBot="1" x14ac:dyDescent="0.3">
      <c r="A1505" s="48" t="s">
        <v>17016</v>
      </c>
      <c r="B1505" s="50">
        <v>3662</v>
      </c>
      <c r="C1505" s="50" t="s">
        <v>213</v>
      </c>
      <c r="D1505" s="50" t="s">
        <v>310</v>
      </c>
      <c r="E1505" s="51" t="str">
        <f ca="1">IF(ISERROR(INDIRECT(CONCATENATE("FIPs_codes!",ADDRESS((MATCH($D1505,INDIRECT($C1505),0)+MATCH($C1505,FIPs_codes!$G$1:$G$3296,0)-1),COLUMN(FIPs_codes!A1503))))),"",INDIRECT(CONCATENATE("FIPs_codes!",ADDRESS((MATCH($D1505,INDIRECT($C1505),0)+MATCH($C1505,FIPs_codes!$G$1:$G$3296,0)-1),COLUMN(FIPs_codes!A1503)))))</f>
        <v>40093</v>
      </c>
      <c r="F1505" s="51">
        <f ca="1">IF(ISERROR(INDIRECT(CONCATENATE("FIPs_codes!",ADDRESS((MATCH($D1505,INDIRECT($C1505),0)+MATCH($C1505,FIPs_codes!$G$1:$G$3296,0)-1),COLUMN(FIPs_codes!C1503))))),"",INDIRECT(CONCATENATE("FIPs_codes!",ADDRESS((MATCH($D1505,INDIRECT($C1505),0)+MATCH($C1505,FIPs_codes!$G$1:$G$3296,0)-1),COLUMN(FIPs_codes!C1503)))))</f>
        <v>6</v>
      </c>
      <c r="G1505" s="50" t="s">
        <v>17017</v>
      </c>
      <c r="H1505" s="50" t="s">
        <v>217</v>
      </c>
      <c r="I1505" s="54" t="s">
        <v>17018</v>
      </c>
      <c r="J1505" s="56" t="s">
        <v>1705</v>
      </c>
      <c r="K1505" s="50" t="s">
        <v>55</v>
      </c>
      <c r="L1505" s="50" t="s">
        <v>17019</v>
      </c>
      <c r="M1505" s="50" t="s">
        <v>57</v>
      </c>
      <c r="N1505" s="58" t="s">
        <v>17020</v>
      </c>
      <c r="O1505" s="155">
        <v>37438</v>
      </c>
      <c r="P1505" s="58">
        <v>18787</v>
      </c>
      <c r="Q1505" s="50">
        <v>330</v>
      </c>
      <c r="R1505" s="50" t="s">
        <v>11330</v>
      </c>
      <c r="S1505" s="60" t="s">
        <v>60</v>
      </c>
      <c r="T1505" s="48" t="s">
        <v>17021</v>
      </c>
      <c r="U1505" s="130" t="s">
        <v>62</v>
      </c>
      <c r="V1505" s="58" t="s">
        <v>17022</v>
      </c>
      <c r="W1505" s="62" t="s">
        <v>1048</v>
      </c>
      <c r="X1505" s="62" t="s">
        <v>714</v>
      </c>
      <c r="Y1505" s="62">
        <v>41849</v>
      </c>
      <c r="Z1505" s="50">
        <v>72</v>
      </c>
      <c r="AA1505" s="50">
        <v>180</v>
      </c>
      <c r="AB1505" s="50" t="s">
        <v>66</v>
      </c>
      <c r="AC1505" s="180">
        <f>1635100*1020*10610*0.000001/60*(20.9/(20.9-AK1505))*(460+AA1505)/528</f>
        <v>1085956.7350775192</v>
      </c>
      <c r="AD1505" s="50" t="s">
        <v>227</v>
      </c>
      <c r="AE1505" s="134">
        <v>20</v>
      </c>
      <c r="AF1505" s="134" t="s">
        <v>68</v>
      </c>
      <c r="AG1505" s="50" t="s">
        <v>500</v>
      </c>
      <c r="AH1505" s="50">
        <v>1.49</v>
      </c>
      <c r="AI1505" s="50">
        <v>7.64</v>
      </c>
      <c r="AJ1505" s="50">
        <v>9.1300000000000008</v>
      </c>
      <c r="AK1505" s="134">
        <v>14.02</v>
      </c>
      <c r="AL1505" s="26">
        <f t="shared" ref="AL1505:AL1543" si="65">IF(ISERROR(IF(ISBLANK(AH1505),(AJ1505-AI1505)/AJ1505,IF(ISBLANK(AI1505),(AH1505/AJ1505),AH1505/(AH1505+AI1505)))),"0",IF(ISBLANK(AH1505),(AJ1505-AI1505)/AJ1505,IF(ISBLANK(AI1505),(AH1505/AJ1505),AH1505/(AH1505+AI1505))))</f>
        <v>0.16319824753559695</v>
      </c>
      <c r="AM1505" s="56" t="s">
        <v>230</v>
      </c>
      <c r="AN1505" s="50" t="s">
        <v>16971</v>
      </c>
      <c r="AO1505" s="50" t="s">
        <v>258</v>
      </c>
      <c r="AP1505" s="46" t="s">
        <v>16972</v>
      </c>
      <c r="AQ1505" s="27" t="str">
        <f t="shared" si="63"/>
        <v>Record Complete</v>
      </c>
      <c r="AR1505" s="54" t="s">
        <v>17023</v>
      </c>
      <c r="AS1505" s="5" t="str">
        <f t="shared" si="64"/>
        <v/>
      </c>
      <c r="AT1505" t="s">
        <v>17200</v>
      </c>
    </row>
    <row r="1506" spans="1:46" ht="15.75" thickBot="1" x14ac:dyDescent="0.3">
      <c r="A1506" s="47" t="s">
        <v>17016</v>
      </c>
      <c r="B1506" s="49">
        <v>3662</v>
      </c>
      <c r="C1506" s="49" t="s">
        <v>213</v>
      </c>
      <c r="D1506" s="49" t="s">
        <v>310</v>
      </c>
      <c r="E1506" s="51" t="str">
        <f ca="1">IF(ISERROR(INDIRECT(CONCATENATE("FIPs_codes!",ADDRESS((MATCH($D1506,INDIRECT($C1506),0)+MATCH($C1506,FIPs_codes!$G$1:$G$3296,0)-1),COLUMN(FIPs_codes!A1504))))),"",INDIRECT(CONCATENATE("FIPs_codes!",ADDRESS((MATCH($D1506,INDIRECT($C1506),0)+MATCH($C1506,FIPs_codes!$G$1:$G$3296,0)-1),COLUMN(FIPs_codes!A1504)))))</f>
        <v>40093</v>
      </c>
      <c r="F1506" s="51">
        <f ca="1">IF(ISERROR(INDIRECT(CONCATENATE("FIPs_codes!",ADDRESS((MATCH($D1506,INDIRECT($C1506),0)+MATCH($C1506,FIPs_codes!$G$1:$G$3296,0)-1),COLUMN(FIPs_codes!C1504))))),"",INDIRECT(CONCATENATE("FIPs_codes!",ADDRESS((MATCH($D1506,INDIRECT($C1506),0)+MATCH($C1506,FIPs_codes!$G$1:$G$3296,0)-1),COLUMN(FIPs_codes!C1504)))))</f>
        <v>6</v>
      </c>
      <c r="G1506" s="49" t="s">
        <v>17017</v>
      </c>
      <c r="H1506" s="49" t="s">
        <v>217</v>
      </c>
      <c r="I1506" s="53" t="s">
        <v>17018</v>
      </c>
      <c r="J1506" s="55" t="s">
        <v>1705</v>
      </c>
      <c r="K1506" s="49" t="s">
        <v>55</v>
      </c>
      <c r="L1506" s="49" t="s">
        <v>17019</v>
      </c>
      <c r="M1506" s="49" t="s">
        <v>57</v>
      </c>
      <c r="N1506" s="57" t="s">
        <v>17020</v>
      </c>
      <c r="O1506" s="154">
        <v>37438</v>
      </c>
      <c r="P1506" s="57">
        <v>18787</v>
      </c>
      <c r="Q1506" s="49">
        <v>330</v>
      </c>
      <c r="R1506" s="49" t="s">
        <v>11330</v>
      </c>
      <c r="S1506" s="59" t="s">
        <v>60</v>
      </c>
      <c r="T1506" s="47" t="s">
        <v>17021</v>
      </c>
      <c r="U1506" s="49" t="s">
        <v>62</v>
      </c>
      <c r="V1506" s="57" t="s">
        <v>17022</v>
      </c>
      <c r="W1506" s="61" t="s">
        <v>1048</v>
      </c>
      <c r="X1506" s="61" t="s">
        <v>714</v>
      </c>
      <c r="Y1506" s="61">
        <v>41849</v>
      </c>
      <c r="Z1506" s="49">
        <v>72</v>
      </c>
      <c r="AA1506" s="49">
        <v>180</v>
      </c>
      <c r="AB1506" s="49" t="s">
        <v>66</v>
      </c>
      <c r="AC1506" s="183">
        <f>1632000*1020*10610*0.000001/60*(20.9/(20.9-AK1506))*(460+AA1506)/528</f>
        <v>1082324.7140783744</v>
      </c>
      <c r="AD1506" s="49" t="s">
        <v>227</v>
      </c>
      <c r="AE1506" s="144">
        <v>20</v>
      </c>
      <c r="AF1506" s="144" t="s">
        <v>68</v>
      </c>
      <c r="AG1506" s="49" t="s">
        <v>500</v>
      </c>
      <c r="AH1506" s="49">
        <v>1.6</v>
      </c>
      <c r="AI1506" s="49">
        <v>7.64</v>
      </c>
      <c r="AJ1506" s="49">
        <v>9.24</v>
      </c>
      <c r="AK1506" s="144">
        <v>14.01</v>
      </c>
      <c r="AL1506" s="26">
        <f t="shared" si="65"/>
        <v>0.17316017316017315</v>
      </c>
      <c r="AM1506" s="55" t="s">
        <v>230</v>
      </c>
      <c r="AN1506" s="49" t="s">
        <v>16971</v>
      </c>
      <c r="AO1506" s="49" t="s">
        <v>258</v>
      </c>
      <c r="AP1506" s="63" t="s">
        <v>16972</v>
      </c>
      <c r="AQ1506" s="27" t="str">
        <f t="shared" si="63"/>
        <v>Record Complete</v>
      </c>
      <c r="AR1506" s="53" t="s">
        <v>17023</v>
      </c>
      <c r="AS1506" s="5" t="str">
        <f t="shared" si="64"/>
        <v/>
      </c>
      <c r="AT1506" t="s">
        <v>17200</v>
      </c>
    </row>
    <row r="1507" spans="1:46" ht="15.75" thickBot="1" x14ac:dyDescent="0.3">
      <c r="A1507" s="29" t="s">
        <v>17016</v>
      </c>
      <c r="B1507" s="31">
        <v>3662</v>
      </c>
      <c r="C1507" s="31" t="s">
        <v>213</v>
      </c>
      <c r="D1507" s="31" t="s">
        <v>310</v>
      </c>
      <c r="E1507" s="51" t="str">
        <f ca="1">IF(ISERROR(INDIRECT(CONCATENATE("FIPs_codes!",ADDRESS((MATCH($D1507,INDIRECT($C1507),0)+MATCH($C1507,FIPs_codes!$G$1:$G$3296,0)-1),COLUMN(FIPs_codes!A1505))))),"",INDIRECT(CONCATENATE("FIPs_codes!",ADDRESS((MATCH($D1507,INDIRECT($C1507),0)+MATCH($C1507,FIPs_codes!$G$1:$G$3296,0)-1),COLUMN(FIPs_codes!A1505)))))</f>
        <v>40093</v>
      </c>
      <c r="F1507" s="51">
        <f ca="1">IF(ISERROR(INDIRECT(CONCATENATE("FIPs_codes!",ADDRESS((MATCH($D1507,INDIRECT($C1507),0)+MATCH($C1507,FIPs_codes!$G$1:$G$3296,0)-1),COLUMN(FIPs_codes!C1505))))),"",INDIRECT(CONCATENATE("FIPs_codes!",ADDRESS((MATCH($D1507,INDIRECT($C1507),0)+MATCH($C1507,FIPs_codes!$G$1:$G$3296,0)-1),COLUMN(FIPs_codes!C1505)))))</f>
        <v>6</v>
      </c>
      <c r="G1507" s="31" t="s">
        <v>17017</v>
      </c>
      <c r="H1507" s="31" t="s">
        <v>217</v>
      </c>
      <c r="I1507" s="35" t="s">
        <v>17018</v>
      </c>
      <c r="J1507" s="37" t="s">
        <v>1705</v>
      </c>
      <c r="K1507" s="31" t="s">
        <v>55</v>
      </c>
      <c r="L1507" s="31" t="s">
        <v>17019</v>
      </c>
      <c r="M1507" s="31" t="s">
        <v>57</v>
      </c>
      <c r="N1507" s="39" t="s">
        <v>17020</v>
      </c>
      <c r="O1507" s="230">
        <v>37438</v>
      </c>
      <c r="P1507" s="39">
        <v>18787</v>
      </c>
      <c r="Q1507" s="31">
        <v>330</v>
      </c>
      <c r="R1507" s="31" t="s">
        <v>11330</v>
      </c>
      <c r="S1507" s="41" t="s">
        <v>60</v>
      </c>
      <c r="T1507" s="29" t="s">
        <v>17021</v>
      </c>
      <c r="U1507" s="31" t="s">
        <v>62</v>
      </c>
      <c r="V1507" s="39" t="s">
        <v>17022</v>
      </c>
      <c r="W1507" s="43" t="s">
        <v>1048</v>
      </c>
      <c r="X1507" s="43" t="s">
        <v>714</v>
      </c>
      <c r="Y1507" s="43">
        <v>41849</v>
      </c>
      <c r="Z1507" s="31">
        <v>72</v>
      </c>
      <c r="AA1507" s="31">
        <v>180</v>
      </c>
      <c r="AB1507" s="31" t="s">
        <v>66</v>
      </c>
      <c r="AC1507" s="276">
        <f>1636100*1020*10610*0.000001/60*(20.9/(20.9-AK1507))*(460+AA1507)/528</f>
        <v>1083471.2624154589</v>
      </c>
      <c r="AD1507" s="31" t="s">
        <v>227</v>
      </c>
      <c r="AE1507" s="225">
        <v>20</v>
      </c>
      <c r="AF1507" s="225" t="s">
        <v>68</v>
      </c>
      <c r="AG1507" s="31" t="s">
        <v>500</v>
      </c>
      <c r="AH1507" s="31">
        <v>1.6</v>
      </c>
      <c r="AI1507" s="31">
        <v>7.65</v>
      </c>
      <c r="AJ1507" s="31">
        <v>9.25</v>
      </c>
      <c r="AK1507" s="225">
        <v>14</v>
      </c>
      <c r="AL1507" s="26">
        <f t="shared" si="65"/>
        <v>0.17297297297297298</v>
      </c>
      <c r="AM1507" s="37" t="s">
        <v>230</v>
      </c>
      <c r="AN1507" s="31" t="s">
        <v>16971</v>
      </c>
      <c r="AO1507" s="31" t="s">
        <v>258</v>
      </c>
      <c r="AP1507" s="63" t="s">
        <v>16972</v>
      </c>
      <c r="AQ1507" s="27" t="str">
        <f t="shared" si="63"/>
        <v>Record Complete</v>
      </c>
      <c r="AR1507" s="35" t="s">
        <v>17023</v>
      </c>
      <c r="AS1507" s="5" t="str">
        <f t="shared" si="64"/>
        <v/>
      </c>
      <c r="AT1507" t="s">
        <v>17200</v>
      </c>
    </row>
    <row r="1508" spans="1:46" ht="15.75" thickBot="1" x14ac:dyDescent="0.3">
      <c r="A1508" s="30" t="s">
        <v>17016</v>
      </c>
      <c r="B1508" s="32">
        <v>3662</v>
      </c>
      <c r="C1508" s="32" t="s">
        <v>213</v>
      </c>
      <c r="D1508" s="32" t="s">
        <v>310</v>
      </c>
      <c r="E1508" s="51" t="str">
        <f ca="1">IF(ISERROR(INDIRECT(CONCATENATE("FIPs_codes!",ADDRESS((MATCH($D1508,INDIRECT($C1508),0)+MATCH($C1508,FIPs_codes!$G$1:$G$3296,0)-1),COLUMN(FIPs_codes!A1506))))),"",INDIRECT(CONCATENATE("FIPs_codes!",ADDRESS((MATCH($D1508,INDIRECT($C1508),0)+MATCH($C1508,FIPs_codes!$G$1:$G$3296,0)-1),COLUMN(FIPs_codes!A1506)))))</f>
        <v>40093</v>
      </c>
      <c r="F1508" s="51">
        <f ca="1">IF(ISERROR(INDIRECT(CONCATENATE("FIPs_codes!",ADDRESS((MATCH($D1508,INDIRECT($C1508),0)+MATCH($C1508,FIPs_codes!$G$1:$G$3296,0)-1),COLUMN(FIPs_codes!C1506))))),"",INDIRECT(CONCATENATE("FIPs_codes!",ADDRESS((MATCH($D1508,INDIRECT($C1508),0)+MATCH($C1508,FIPs_codes!$G$1:$G$3296,0)-1),COLUMN(FIPs_codes!C1506)))))</f>
        <v>6</v>
      </c>
      <c r="G1508" s="32" t="s">
        <v>17017</v>
      </c>
      <c r="H1508" s="32" t="s">
        <v>217</v>
      </c>
      <c r="I1508" s="36" t="s">
        <v>17018</v>
      </c>
      <c r="J1508" s="38" t="s">
        <v>1705</v>
      </c>
      <c r="K1508" s="32" t="s">
        <v>55</v>
      </c>
      <c r="L1508" s="32" t="s">
        <v>17019</v>
      </c>
      <c r="M1508" s="32" t="s">
        <v>57</v>
      </c>
      <c r="N1508" s="40" t="s">
        <v>17020</v>
      </c>
      <c r="O1508" s="229">
        <v>37438</v>
      </c>
      <c r="P1508" s="40">
        <v>18787</v>
      </c>
      <c r="Q1508" s="32">
        <v>330</v>
      </c>
      <c r="R1508" s="32" t="s">
        <v>11330</v>
      </c>
      <c r="S1508" s="42" t="s">
        <v>60</v>
      </c>
      <c r="T1508" s="30" t="s">
        <v>17021</v>
      </c>
      <c r="U1508" s="195" t="s">
        <v>62</v>
      </c>
      <c r="V1508" s="40" t="s">
        <v>17022</v>
      </c>
      <c r="W1508" s="44" t="s">
        <v>1048</v>
      </c>
      <c r="X1508" s="44" t="s">
        <v>714</v>
      </c>
      <c r="Y1508" s="44">
        <v>41849</v>
      </c>
      <c r="Z1508" s="32">
        <v>72</v>
      </c>
      <c r="AA1508" s="32">
        <v>180</v>
      </c>
      <c r="AB1508" s="32" t="s">
        <v>66</v>
      </c>
      <c r="AC1508" s="277">
        <f>1633100*1020*10610*0.000001/60*(20.9/(20.9-AK1508))*(460+AA1508)/528</f>
        <v>1075251.2378482232</v>
      </c>
      <c r="AD1508" s="32" t="s">
        <v>227</v>
      </c>
      <c r="AE1508" s="226">
        <v>20</v>
      </c>
      <c r="AF1508" s="226" t="s">
        <v>68</v>
      </c>
      <c r="AG1508" s="32" t="s">
        <v>500</v>
      </c>
      <c r="AH1508" s="32">
        <v>1.61</v>
      </c>
      <c r="AI1508" s="32">
        <v>7.7</v>
      </c>
      <c r="AJ1508" s="32">
        <v>9.33</v>
      </c>
      <c r="AK1508" s="226">
        <v>13.96</v>
      </c>
      <c r="AL1508" s="150">
        <f t="shared" si="65"/>
        <v>0.17293233082706766</v>
      </c>
      <c r="AM1508" s="38" t="s">
        <v>230</v>
      </c>
      <c r="AN1508" s="32" t="s">
        <v>16971</v>
      </c>
      <c r="AO1508" s="32" t="s">
        <v>258</v>
      </c>
      <c r="AP1508" s="46" t="s">
        <v>16972</v>
      </c>
      <c r="AQ1508" s="27" t="str">
        <f t="shared" si="63"/>
        <v>Record Complete</v>
      </c>
      <c r="AR1508" s="36" t="s">
        <v>17023</v>
      </c>
      <c r="AS1508" s="5" t="str">
        <f t="shared" si="64"/>
        <v/>
      </c>
      <c r="AT1508" t="s">
        <v>17200</v>
      </c>
    </row>
    <row r="1509" spans="1:46" ht="15.75" thickBot="1" x14ac:dyDescent="0.3">
      <c r="A1509" s="48" t="s">
        <v>17016</v>
      </c>
      <c r="B1509" s="50">
        <v>3662</v>
      </c>
      <c r="C1509" s="50" t="s">
        <v>213</v>
      </c>
      <c r="D1509" s="50" t="s">
        <v>310</v>
      </c>
      <c r="E1509" s="51" t="str">
        <f ca="1">IF(ISERROR(INDIRECT(CONCATENATE("FIPs_codes!",ADDRESS((MATCH($D1509,INDIRECT($C1509),0)+MATCH($C1509,FIPs_codes!$G$1:$G$3296,0)-1),COLUMN(FIPs_codes!A1507))))),"",INDIRECT(CONCATENATE("FIPs_codes!",ADDRESS((MATCH($D1509,INDIRECT($C1509),0)+MATCH($C1509,FIPs_codes!$G$1:$G$3296,0)-1),COLUMN(FIPs_codes!A1507)))))</f>
        <v>40093</v>
      </c>
      <c r="F1509" s="51">
        <f ca="1">IF(ISERROR(INDIRECT(CONCATENATE("FIPs_codes!",ADDRESS((MATCH($D1509,INDIRECT($C1509),0)+MATCH($C1509,FIPs_codes!$G$1:$G$3296,0)-1),COLUMN(FIPs_codes!C1507))))),"",INDIRECT(CONCATENATE("FIPs_codes!",ADDRESS((MATCH($D1509,INDIRECT($C1509),0)+MATCH($C1509,FIPs_codes!$G$1:$G$3296,0)-1),COLUMN(FIPs_codes!C1507)))))</f>
        <v>6</v>
      </c>
      <c r="G1509" s="50" t="s">
        <v>17017</v>
      </c>
      <c r="H1509" s="50" t="s">
        <v>217</v>
      </c>
      <c r="I1509" s="54" t="s">
        <v>17018</v>
      </c>
      <c r="J1509" s="56" t="s">
        <v>1705</v>
      </c>
      <c r="K1509" s="50" t="s">
        <v>55</v>
      </c>
      <c r="L1509" s="50" t="s">
        <v>17019</v>
      </c>
      <c r="M1509" s="50" t="s">
        <v>57</v>
      </c>
      <c r="N1509" s="58" t="s">
        <v>17020</v>
      </c>
      <c r="O1509" s="155">
        <v>37438</v>
      </c>
      <c r="P1509" s="58">
        <v>18787</v>
      </c>
      <c r="Q1509" s="50">
        <v>330</v>
      </c>
      <c r="R1509" s="50" t="s">
        <v>11330</v>
      </c>
      <c r="S1509" s="60" t="s">
        <v>60</v>
      </c>
      <c r="T1509" s="48" t="s">
        <v>17021</v>
      </c>
      <c r="U1509" s="130" t="s">
        <v>62</v>
      </c>
      <c r="V1509" s="58" t="s">
        <v>17022</v>
      </c>
      <c r="W1509" s="62" t="s">
        <v>1048</v>
      </c>
      <c r="X1509" s="62" t="s">
        <v>714</v>
      </c>
      <c r="Y1509" s="62">
        <v>41849</v>
      </c>
      <c r="Z1509" s="50">
        <v>72</v>
      </c>
      <c r="AA1509" s="50">
        <v>180</v>
      </c>
      <c r="AB1509" s="50" t="s">
        <v>66</v>
      </c>
      <c r="AC1509" s="180">
        <f>1631400*1020*10610*0.000001/60*(20.9/(20.9-AK1509))*(460+AA1509)/528</f>
        <v>1074131.9389048992</v>
      </c>
      <c r="AD1509" s="50" t="s">
        <v>227</v>
      </c>
      <c r="AE1509" s="134">
        <v>20</v>
      </c>
      <c r="AF1509" s="134" t="s">
        <v>68</v>
      </c>
      <c r="AG1509" s="50" t="s">
        <v>500</v>
      </c>
      <c r="AH1509" s="50">
        <v>1.78</v>
      </c>
      <c r="AI1509" s="50">
        <v>7.61</v>
      </c>
      <c r="AJ1509" s="50">
        <v>9.39</v>
      </c>
      <c r="AK1509" s="134">
        <v>13.96</v>
      </c>
      <c r="AL1509" s="26">
        <f t="shared" si="65"/>
        <v>0.18956336528221512</v>
      </c>
      <c r="AM1509" s="56" t="s">
        <v>230</v>
      </c>
      <c r="AN1509" s="50" t="s">
        <v>16971</v>
      </c>
      <c r="AO1509" s="50" t="s">
        <v>258</v>
      </c>
      <c r="AP1509" s="46" t="s">
        <v>16972</v>
      </c>
      <c r="AQ1509" s="27" t="str">
        <f t="shared" si="63"/>
        <v>Record Complete</v>
      </c>
      <c r="AR1509" s="54" t="s">
        <v>17023</v>
      </c>
      <c r="AS1509" s="5" t="str">
        <f t="shared" si="64"/>
        <v/>
      </c>
      <c r="AT1509" t="s">
        <v>17200</v>
      </c>
    </row>
    <row r="1510" spans="1:46" ht="15.75" thickBot="1" x14ac:dyDescent="0.3">
      <c r="A1510" s="47" t="s">
        <v>17016</v>
      </c>
      <c r="B1510" s="49">
        <v>3662</v>
      </c>
      <c r="C1510" s="49" t="s">
        <v>213</v>
      </c>
      <c r="D1510" s="49" t="s">
        <v>310</v>
      </c>
      <c r="E1510" s="51" t="str">
        <f ca="1">IF(ISERROR(INDIRECT(CONCATENATE("FIPs_codes!",ADDRESS((MATCH($D1510,INDIRECT($C1510),0)+MATCH($C1510,FIPs_codes!$G$1:$G$3296,0)-1),COLUMN(FIPs_codes!A1508))))),"",INDIRECT(CONCATENATE("FIPs_codes!",ADDRESS((MATCH($D1510,INDIRECT($C1510),0)+MATCH($C1510,FIPs_codes!$G$1:$G$3296,0)-1),COLUMN(FIPs_codes!A1508)))))</f>
        <v>40093</v>
      </c>
      <c r="F1510" s="51">
        <f ca="1">IF(ISERROR(INDIRECT(CONCATENATE("FIPs_codes!",ADDRESS((MATCH($D1510,INDIRECT($C1510),0)+MATCH($C1510,FIPs_codes!$G$1:$G$3296,0)-1),COLUMN(FIPs_codes!C1508))))),"",INDIRECT(CONCATENATE("FIPs_codes!",ADDRESS((MATCH($D1510,INDIRECT($C1510),0)+MATCH($C1510,FIPs_codes!$G$1:$G$3296,0)-1),COLUMN(FIPs_codes!C1508)))))</f>
        <v>6</v>
      </c>
      <c r="G1510" s="49" t="s">
        <v>17017</v>
      </c>
      <c r="H1510" s="49" t="s">
        <v>217</v>
      </c>
      <c r="I1510" s="53" t="s">
        <v>17018</v>
      </c>
      <c r="J1510" s="55" t="s">
        <v>1705</v>
      </c>
      <c r="K1510" s="49" t="s">
        <v>55</v>
      </c>
      <c r="L1510" s="49" t="s">
        <v>17019</v>
      </c>
      <c r="M1510" s="49" t="s">
        <v>57</v>
      </c>
      <c r="N1510" s="57" t="s">
        <v>17020</v>
      </c>
      <c r="O1510" s="154">
        <v>37438</v>
      </c>
      <c r="P1510" s="57">
        <v>18787</v>
      </c>
      <c r="Q1510" s="49">
        <v>330</v>
      </c>
      <c r="R1510" s="49" t="s">
        <v>11330</v>
      </c>
      <c r="S1510" s="59" t="s">
        <v>60</v>
      </c>
      <c r="T1510" s="47" t="s">
        <v>17021</v>
      </c>
      <c r="U1510" s="49" t="s">
        <v>62</v>
      </c>
      <c r="V1510" s="57" t="s">
        <v>17022</v>
      </c>
      <c r="W1510" s="61" t="s">
        <v>1048</v>
      </c>
      <c r="X1510" s="61" t="s">
        <v>714</v>
      </c>
      <c r="Y1510" s="61">
        <v>41849</v>
      </c>
      <c r="Z1510" s="49">
        <v>72</v>
      </c>
      <c r="AA1510" s="49">
        <v>180</v>
      </c>
      <c r="AB1510" s="49" t="s">
        <v>66</v>
      </c>
      <c r="AC1510" s="183">
        <f>1640500*1020*10610*0.000001/60*(20.9/(20.9-AK1510))*(460+AA1510)/528</f>
        <v>1072397.2751549832</v>
      </c>
      <c r="AD1510" s="49" t="s">
        <v>227</v>
      </c>
      <c r="AE1510" s="144">
        <v>20</v>
      </c>
      <c r="AF1510" s="144" t="s">
        <v>68</v>
      </c>
      <c r="AG1510" s="49" t="s">
        <v>500</v>
      </c>
      <c r="AH1510" s="49">
        <v>1.74</v>
      </c>
      <c r="AI1510" s="49">
        <v>7.97</v>
      </c>
      <c r="AJ1510" s="49">
        <v>9.7100000000000009</v>
      </c>
      <c r="AK1510" s="144">
        <v>13.91</v>
      </c>
      <c r="AL1510" s="26">
        <f t="shared" si="65"/>
        <v>0.17919670442842431</v>
      </c>
      <c r="AM1510" s="55" t="s">
        <v>230</v>
      </c>
      <c r="AN1510" s="49" t="s">
        <v>16971</v>
      </c>
      <c r="AO1510" s="49" t="s">
        <v>258</v>
      </c>
      <c r="AP1510" s="63" t="s">
        <v>16972</v>
      </c>
      <c r="AQ1510" s="27" t="str">
        <f t="shared" si="63"/>
        <v>Record Complete</v>
      </c>
      <c r="AR1510" s="53" t="s">
        <v>17023</v>
      </c>
      <c r="AS1510" s="5" t="str">
        <f t="shared" si="64"/>
        <v/>
      </c>
      <c r="AT1510" t="s">
        <v>17200</v>
      </c>
    </row>
    <row r="1511" spans="1:46" ht="15.75" thickBot="1" x14ac:dyDescent="0.3">
      <c r="A1511" s="48" t="s">
        <v>17016</v>
      </c>
      <c r="B1511" s="50">
        <v>3662</v>
      </c>
      <c r="C1511" s="50" t="s">
        <v>213</v>
      </c>
      <c r="D1511" s="50" t="s">
        <v>310</v>
      </c>
      <c r="E1511" s="51" t="str">
        <f ca="1">IF(ISERROR(INDIRECT(CONCATENATE("FIPs_codes!",ADDRESS((MATCH($D1511,INDIRECT($C1511),0)+MATCH($C1511,FIPs_codes!$G$1:$G$3296,0)-1),COLUMN(FIPs_codes!A1509))))),"",INDIRECT(CONCATENATE("FIPs_codes!",ADDRESS((MATCH($D1511,INDIRECT($C1511),0)+MATCH($C1511,FIPs_codes!$G$1:$G$3296,0)-1),COLUMN(FIPs_codes!A1509)))))</f>
        <v>40093</v>
      </c>
      <c r="F1511" s="51">
        <f ca="1">IF(ISERROR(INDIRECT(CONCATENATE("FIPs_codes!",ADDRESS((MATCH($D1511,INDIRECT($C1511),0)+MATCH($C1511,FIPs_codes!$G$1:$G$3296,0)-1),COLUMN(FIPs_codes!C1509))))),"",INDIRECT(CONCATENATE("FIPs_codes!",ADDRESS((MATCH($D1511,INDIRECT($C1511),0)+MATCH($C1511,FIPs_codes!$G$1:$G$3296,0)-1),COLUMN(FIPs_codes!C1509)))))</f>
        <v>6</v>
      </c>
      <c r="G1511" s="50" t="s">
        <v>17017</v>
      </c>
      <c r="H1511" s="50" t="s">
        <v>217</v>
      </c>
      <c r="I1511" s="54" t="s">
        <v>17018</v>
      </c>
      <c r="J1511" s="56" t="s">
        <v>1705</v>
      </c>
      <c r="K1511" s="50" t="s">
        <v>55</v>
      </c>
      <c r="L1511" s="50" t="s">
        <v>17019</v>
      </c>
      <c r="M1511" s="50" t="s">
        <v>57</v>
      </c>
      <c r="N1511" s="58" t="s">
        <v>17020</v>
      </c>
      <c r="O1511" s="155">
        <v>37438</v>
      </c>
      <c r="P1511" s="58">
        <v>18787</v>
      </c>
      <c r="Q1511" s="50">
        <v>330</v>
      </c>
      <c r="R1511" s="50" t="s">
        <v>11330</v>
      </c>
      <c r="S1511" s="60" t="s">
        <v>60</v>
      </c>
      <c r="T1511" s="48" t="s">
        <v>17021</v>
      </c>
      <c r="U1511" s="130" t="s">
        <v>62</v>
      </c>
      <c r="V1511" s="58" t="s">
        <v>17022</v>
      </c>
      <c r="W1511" s="62" t="s">
        <v>1048</v>
      </c>
      <c r="X1511" s="62" t="s">
        <v>714</v>
      </c>
      <c r="Y1511" s="62">
        <v>41849</v>
      </c>
      <c r="Z1511" s="50">
        <v>72</v>
      </c>
      <c r="AA1511" s="50">
        <v>180</v>
      </c>
      <c r="AB1511" s="50" t="s">
        <v>66</v>
      </c>
      <c r="AC1511" s="180">
        <f>1647100*1020*10610*0.000001/60*(20.9/(20.9-AK1511))*(460+AA1511)/528</f>
        <v>1073639.7742272946</v>
      </c>
      <c r="AD1511" s="50" t="s">
        <v>227</v>
      </c>
      <c r="AE1511" s="134">
        <v>20</v>
      </c>
      <c r="AF1511" s="134" t="s">
        <v>68</v>
      </c>
      <c r="AG1511" s="50" t="s">
        <v>500</v>
      </c>
      <c r="AH1511" s="50">
        <v>1.79</v>
      </c>
      <c r="AI1511" s="50">
        <v>8.1300000000000008</v>
      </c>
      <c r="AJ1511" s="50">
        <v>9.92</v>
      </c>
      <c r="AK1511" s="134">
        <v>13.89</v>
      </c>
      <c r="AL1511" s="26">
        <f t="shared" si="65"/>
        <v>0.18044354838709675</v>
      </c>
      <c r="AM1511" s="56" t="s">
        <v>230</v>
      </c>
      <c r="AN1511" s="50" t="s">
        <v>16971</v>
      </c>
      <c r="AO1511" s="50" t="s">
        <v>258</v>
      </c>
      <c r="AP1511" s="46" t="s">
        <v>16972</v>
      </c>
      <c r="AQ1511" s="27" t="str">
        <f t="shared" si="63"/>
        <v>Record Complete</v>
      </c>
      <c r="AR1511" s="54" t="s">
        <v>17023</v>
      </c>
      <c r="AS1511" s="5" t="str">
        <f t="shared" si="64"/>
        <v/>
      </c>
      <c r="AT1511" t="s">
        <v>17200</v>
      </c>
    </row>
    <row r="1512" spans="1:46" ht="15.75" thickBot="1" x14ac:dyDescent="0.3">
      <c r="A1512" s="47" t="s">
        <v>17016</v>
      </c>
      <c r="B1512" s="49">
        <v>3662</v>
      </c>
      <c r="C1512" s="49" t="s">
        <v>213</v>
      </c>
      <c r="D1512" s="49" t="s">
        <v>310</v>
      </c>
      <c r="E1512" s="51" t="str">
        <f ca="1">IF(ISERROR(INDIRECT(CONCATENATE("FIPs_codes!",ADDRESS((MATCH($D1512,INDIRECT($C1512),0)+MATCH($C1512,FIPs_codes!$G$1:$G$3296,0)-1),COLUMN(FIPs_codes!A1510))))),"",INDIRECT(CONCATENATE("FIPs_codes!",ADDRESS((MATCH($D1512,INDIRECT($C1512),0)+MATCH($C1512,FIPs_codes!$G$1:$G$3296,0)-1),COLUMN(FIPs_codes!A1510)))))</f>
        <v>40093</v>
      </c>
      <c r="F1512" s="51">
        <f ca="1">IF(ISERROR(INDIRECT(CONCATENATE("FIPs_codes!",ADDRESS((MATCH($D1512,INDIRECT($C1512),0)+MATCH($C1512,FIPs_codes!$G$1:$G$3296,0)-1),COLUMN(FIPs_codes!C1510))))),"",INDIRECT(CONCATENATE("FIPs_codes!",ADDRESS((MATCH($D1512,INDIRECT($C1512),0)+MATCH($C1512,FIPs_codes!$G$1:$G$3296,0)-1),COLUMN(FIPs_codes!C1510)))))</f>
        <v>6</v>
      </c>
      <c r="G1512" s="49" t="s">
        <v>17017</v>
      </c>
      <c r="H1512" s="49" t="s">
        <v>217</v>
      </c>
      <c r="I1512" s="53" t="s">
        <v>17018</v>
      </c>
      <c r="J1512" s="55" t="s">
        <v>1705</v>
      </c>
      <c r="K1512" s="49" t="s">
        <v>55</v>
      </c>
      <c r="L1512" s="49" t="s">
        <v>17019</v>
      </c>
      <c r="M1512" s="49" t="s">
        <v>57</v>
      </c>
      <c r="N1512" s="57" t="s">
        <v>17020</v>
      </c>
      <c r="O1512" s="154">
        <v>37438</v>
      </c>
      <c r="P1512" s="57">
        <v>18787</v>
      </c>
      <c r="Q1512" s="49">
        <v>330</v>
      </c>
      <c r="R1512" s="49" t="s">
        <v>11330</v>
      </c>
      <c r="S1512" s="59" t="s">
        <v>60</v>
      </c>
      <c r="T1512" s="47" t="s">
        <v>17021</v>
      </c>
      <c r="U1512" s="49" t="s">
        <v>62</v>
      </c>
      <c r="V1512" s="57" t="s">
        <v>17022</v>
      </c>
      <c r="W1512" s="61" t="s">
        <v>1048</v>
      </c>
      <c r="X1512" s="61" t="s">
        <v>714</v>
      </c>
      <c r="Y1512" s="61">
        <v>41849</v>
      </c>
      <c r="Z1512" s="49">
        <v>72</v>
      </c>
      <c r="AA1512" s="49">
        <v>180</v>
      </c>
      <c r="AB1512" s="49" t="s">
        <v>66</v>
      </c>
      <c r="AC1512" s="183">
        <f>1647100*1020*10610*0.000001/60*(20.9/(20.9-AK1512))*(460+AA1512)/528</f>
        <v>1072110.3728395067</v>
      </c>
      <c r="AD1512" s="49" t="s">
        <v>227</v>
      </c>
      <c r="AE1512" s="144">
        <v>20</v>
      </c>
      <c r="AF1512" s="144" t="s">
        <v>68</v>
      </c>
      <c r="AG1512" s="49" t="s">
        <v>500</v>
      </c>
      <c r="AH1512" s="49">
        <v>1.73</v>
      </c>
      <c r="AI1512" s="49">
        <v>8.43</v>
      </c>
      <c r="AJ1512" s="49">
        <v>10.16</v>
      </c>
      <c r="AK1512" s="144">
        <v>13.88</v>
      </c>
      <c r="AL1512" s="26">
        <f t="shared" si="65"/>
        <v>0.17027559055118111</v>
      </c>
      <c r="AM1512" s="55" t="s">
        <v>230</v>
      </c>
      <c r="AN1512" s="49" t="s">
        <v>16971</v>
      </c>
      <c r="AO1512" s="49" t="s">
        <v>258</v>
      </c>
      <c r="AP1512" s="63" t="s">
        <v>16972</v>
      </c>
      <c r="AQ1512" s="27" t="str">
        <f t="shared" si="63"/>
        <v>Record Complete</v>
      </c>
      <c r="AR1512" s="53" t="s">
        <v>17023</v>
      </c>
      <c r="AS1512" s="5" t="str">
        <f t="shared" si="64"/>
        <v/>
      </c>
      <c r="AT1512" t="s">
        <v>17200</v>
      </c>
    </row>
    <row r="1513" spans="1:46" ht="15.75" thickBot="1" x14ac:dyDescent="0.3">
      <c r="A1513" s="48" t="s">
        <v>17016</v>
      </c>
      <c r="B1513" s="50">
        <v>3662</v>
      </c>
      <c r="C1513" s="50" t="s">
        <v>213</v>
      </c>
      <c r="D1513" s="50" t="s">
        <v>310</v>
      </c>
      <c r="E1513" s="51" t="str">
        <f ca="1">IF(ISERROR(INDIRECT(CONCATENATE("FIPs_codes!",ADDRESS((MATCH($D1513,INDIRECT($C1513),0)+MATCH($C1513,FIPs_codes!$G$1:$G$3296,0)-1),COLUMN(FIPs_codes!A1511))))),"",INDIRECT(CONCATENATE("FIPs_codes!",ADDRESS((MATCH($D1513,INDIRECT($C1513),0)+MATCH($C1513,FIPs_codes!$G$1:$G$3296,0)-1),COLUMN(FIPs_codes!A1511)))))</f>
        <v>40093</v>
      </c>
      <c r="F1513" s="51">
        <f ca="1">IF(ISERROR(INDIRECT(CONCATENATE("FIPs_codes!",ADDRESS((MATCH($D1513,INDIRECT($C1513),0)+MATCH($C1513,FIPs_codes!$G$1:$G$3296,0)-1),COLUMN(FIPs_codes!C1511))))),"",INDIRECT(CONCATENATE("FIPs_codes!",ADDRESS((MATCH($D1513,INDIRECT($C1513),0)+MATCH($C1513,FIPs_codes!$G$1:$G$3296,0)-1),COLUMN(FIPs_codes!C1511)))))</f>
        <v>6</v>
      </c>
      <c r="G1513" s="50" t="s">
        <v>17017</v>
      </c>
      <c r="H1513" s="50" t="s">
        <v>217</v>
      </c>
      <c r="I1513" s="54" t="s">
        <v>17018</v>
      </c>
      <c r="J1513" s="56" t="s">
        <v>1705</v>
      </c>
      <c r="K1513" s="50" t="s">
        <v>55</v>
      </c>
      <c r="L1513" s="50" t="s">
        <v>17019</v>
      </c>
      <c r="M1513" s="50" t="s">
        <v>57</v>
      </c>
      <c r="N1513" s="58" t="s">
        <v>17020</v>
      </c>
      <c r="O1513" s="155">
        <v>37438</v>
      </c>
      <c r="P1513" s="58">
        <v>18787</v>
      </c>
      <c r="Q1513" s="50">
        <v>330</v>
      </c>
      <c r="R1513" s="50" t="s">
        <v>11330</v>
      </c>
      <c r="S1513" s="60" t="s">
        <v>60</v>
      </c>
      <c r="T1513" s="48" t="s">
        <v>17021</v>
      </c>
      <c r="U1513" s="130" t="s">
        <v>62</v>
      </c>
      <c r="V1513" s="58" t="s">
        <v>17022</v>
      </c>
      <c r="W1513" s="62" t="s">
        <v>1048</v>
      </c>
      <c r="X1513" s="62" t="s">
        <v>714</v>
      </c>
      <c r="Y1513" s="62">
        <v>41849</v>
      </c>
      <c r="Z1513" s="50">
        <v>72</v>
      </c>
      <c r="AA1513" s="50">
        <v>180</v>
      </c>
      <c r="AB1513" s="50" t="s">
        <v>66</v>
      </c>
      <c r="AC1513" s="180">
        <f>1641700*1020*10610*0.000001/60*(20.9/(20.9-AK1513))*(460+AA1513)/528</f>
        <v>1068595.4702754037</v>
      </c>
      <c r="AD1513" s="50" t="s">
        <v>227</v>
      </c>
      <c r="AE1513" s="134">
        <v>20</v>
      </c>
      <c r="AF1513" s="134" t="s">
        <v>68</v>
      </c>
      <c r="AG1513" s="50" t="s">
        <v>500</v>
      </c>
      <c r="AH1513" s="50">
        <v>1.83</v>
      </c>
      <c r="AI1513" s="50">
        <v>8.39</v>
      </c>
      <c r="AJ1513" s="50">
        <v>10.220000000000001</v>
      </c>
      <c r="AK1513" s="134">
        <v>13.88</v>
      </c>
      <c r="AL1513" s="26">
        <f t="shared" si="65"/>
        <v>0.17906066536203522</v>
      </c>
      <c r="AM1513" s="56" t="s">
        <v>230</v>
      </c>
      <c r="AN1513" s="50" t="s">
        <v>16971</v>
      </c>
      <c r="AO1513" s="50" t="s">
        <v>258</v>
      </c>
      <c r="AP1513" s="46" t="s">
        <v>16972</v>
      </c>
      <c r="AQ1513" s="27" t="str">
        <f t="shared" si="63"/>
        <v>Record Complete</v>
      </c>
      <c r="AR1513" s="54" t="s">
        <v>17023</v>
      </c>
      <c r="AS1513" s="5" t="str">
        <f t="shared" si="64"/>
        <v/>
      </c>
      <c r="AT1513" t="s">
        <v>17200</v>
      </c>
    </row>
    <row r="1514" spans="1:46" ht="15.75" thickBot="1" x14ac:dyDescent="0.3">
      <c r="A1514" s="47" t="s">
        <v>17016</v>
      </c>
      <c r="B1514" s="49">
        <v>3662</v>
      </c>
      <c r="C1514" s="49" t="s">
        <v>213</v>
      </c>
      <c r="D1514" s="49" t="s">
        <v>310</v>
      </c>
      <c r="E1514" s="51" t="str">
        <f ca="1">IF(ISERROR(INDIRECT(CONCATENATE("FIPs_codes!",ADDRESS((MATCH($D1514,INDIRECT($C1514),0)+MATCH($C1514,FIPs_codes!$G$1:$G$3296,0)-1),COLUMN(FIPs_codes!A1512))))),"",INDIRECT(CONCATENATE("FIPs_codes!",ADDRESS((MATCH($D1514,INDIRECT($C1514),0)+MATCH($C1514,FIPs_codes!$G$1:$G$3296,0)-1),COLUMN(FIPs_codes!A1512)))))</f>
        <v>40093</v>
      </c>
      <c r="F1514" s="51">
        <f ca="1">IF(ISERROR(INDIRECT(CONCATENATE("FIPs_codes!",ADDRESS((MATCH($D1514,INDIRECT($C1514),0)+MATCH($C1514,FIPs_codes!$G$1:$G$3296,0)-1),COLUMN(FIPs_codes!C1512))))),"",INDIRECT(CONCATENATE("FIPs_codes!",ADDRESS((MATCH($D1514,INDIRECT($C1514),0)+MATCH($C1514,FIPs_codes!$G$1:$G$3296,0)-1),COLUMN(FIPs_codes!C1512)))))</f>
        <v>6</v>
      </c>
      <c r="G1514" s="49" t="s">
        <v>17017</v>
      </c>
      <c r="H1514" s="49" t="s">
        <v>217</v>
      </c>
      <c r="I1514" s="53" t="s">
        <v>17018</v>
      </c>
      <c r="J1514" s="55" t="s">
        <v>1705</v>
      </c>
      <c r="K1514" s="49" t="s">
        <v>55</v>
      </c>
      <c r="L1514" s="49" t="s">
        <v>17019</v>
      </c>
      <c r="M1514" s="49" t="s">
        <v>57</v>
      </c>
      <c r="N1514" s="57" t="s">
        <v>17020</v>
      </c>
      <c r="O1514" s="154">
        <v>37438</v>
      </c>
      <c r="P1514" s="57">
        <v>18787</v>
      </c>
      <c r="Q1514" s="49">
        <v>330</v>
      </c>
      <c r="R1514" s="49" t="s">
        <v>11330</v>
      </c>
      <c r="S1514" s="59" t="s">
        <v>60</v>
      </c>
      <c r="T1514" s="47" t="s">
        <v>17021</v>
      </c>
      <c r="U1514" s="49" t="s">
        <v>62</v>
      </c>
      <c r="V1514" s="57" t="s">
        <v>17022</v>
      </c>
      <c r="W1514" s="61" t="s">
        <v>1048</v>
      </c>
      <c r="X1514" s="61" t="s">
        <v>714</v>
      </c>
      <c r="Y1514" s="61">
        <v>41849</v>
      </c>
      <c r="Z1514" s="49">
        <v>72</v>
      </c>
      <c r="AA1514" s="49">
        <v>180</v>
      </c>
      <c r="AB1514" s="49" t="s">
        <v>66</v>
      </c>
      <c r="AC1514" s="183">
        <f>1647400*1020*10610*0.000001/60*(20.9/(20.9-AK1514))*(460+AA1514)/528</f>
        <v>1073835.3251545411</v>
      </c>
      <c r="AD1514" s="49" t="s">
        <v>227</v>
      </c>
      <c r="AE1514" s="144">
        <v>20</v>
      </c>
      <c r="AF1514" s="144" t="s">
        <v>68</v>
      </c>
      <c r="AG1514" s="49" t="s">
        <v>500</v>
      </c>
      <c r="AH1514" s="49">
        <v>2.2200000000000002</v>
      </c>
      <c r="AI1514" s="49">
        <v>10.31</v>
      </c>
      <c r="AJ1514" s="49">
        <v>12.53</v>
      </c>
      <c r="AK1514" s="144">
        <v>13.89</v>
      </c>
      <c r="AL1514" s="150">
        <f t="shared" si="65"/>
        <v>0.17717478052673583</v>
      </c>
      <c r="AM1514" s="55" t="s">
        <v>230</v>
      </c>
      <c r="AN1514" s="49" t="s">
        <v>16971</v>
      </c>
      <c r="AO1514" s="49" t="s">
        <v>258</v>
      </c>
      <c r="AP1514" s="63" t="s">
        <v>16972</v>
      </c>
      <c r="AQ1514" s="27" t="str">
        <f t="shared" si="63"/>
        <v>Record Complete</v>
      </c>
      <c r="AR1514" s="53" t="s">
        <v>17023</v>
      </c>
      <c r="AS1514" s="5" t="str">
        <f t="shared" si="64"/>
        <v/>
      </c>
      <c r="AT1514" t="s">
        <v>17200</v>
      </c>
    </row>
    <row r="1515" spans="1:46" ht="15.75" thickBot="1" x14ac:dyDescent="0.3">
      <c r="A1515" s="48" t="s">
        <v>17016</v>
      </c>
      <c r="B1515" s="50">
        <v>3662</v>
      </c>
      <c r="C1515" s="50" t="s">
        <v>213</v>
      </c>
      <c r="D1515" s="50" t="s">
        <v>15208</v>
      </c>
      <c r="E1515" s="51" t="str">
        <f ca="1">IF(ISERROR(INDIRECT(CONCATENATE("FIPs_codes!",ADDRESS((MATCH($D1515,INDIRECT($C1515),0)+MATCH($C1515,FIPs_codes!$G$1:$G$3296,0)-1),COLUMN(FIPs_codes!A1513))))),"",INDIRECT(CONCATENATE("FIPs_codes!",ADDRESS((MATCH($D1515,INDIRECT($C1515),0)+MATCH($C1515,FIPs_codes!$G$1:$G$3296,0)-1),COLUMN(FIPs_codes!A1513)))))</f>
        <v>40145</v>
      </c>
      <c r="F1515" s="51">
        <f ca="1">IF(ISERROR(INDIRECT(CONCATENATE("FIPs_codes!",ADDRESS((MATCH($D1515,INDIRECT($C1515),0)+MATCH($C1515,FIPs_codes!$G$1:$G$3296,0)-1),COLUMN(FIPs_codes!C1513))))),"",INDIRECT(CONCATENATE("FIPs_codes!",ADDRESS((MATCH($D1515,INDIRECT($C1515),0)+MATCH($C1515,FIPs_codes!$G$1:$G$3296,0)-1),COLUMN(FIPs_codes!C1513)))))</f>
        <v>6</v>
      </c>
      <c r="G1515" s="50" t="s">
        <v>17017</v>
      </c>
      <c r="H1515" s="50" t="s">
        <v>217</v>
      </c>
      <c r="I1515" s="54" t="s">
        <v>17018</v>
      </c>
      <c r="J1515" s="56" t="s">
        <v>1705</v>
      </c>
      <c r="K1515" s="50" t="s">
        <v>55</v>
      </c>
      <c r="L1515" s="50" t="s">
        <v>17056</v>
      </c>
      <c r="M1515" s="50" t="s">
        <v>57</v>
      </c>
      <c r="N1515" s="58" t="s">
        <v>17020</v>
      </c>
      <c r="O1515" s="155">
        <v>37438</v>
      </c>
      <c r="P1515" s="58">
        <v>18788</v>
      </c>
      <c r="Q1515" s="50">
        <v>330</v>
      </c>
      <c r="R1515" s="50" t="s">
        <v>11330</v>
      </c>
      <c r="S1515" s="60" t="s">
        <v>60</v>
      </c>
      <c r="T1515" s="48" t="s">
        <v>17055</v>
      </c>
      <c r="U1515" s="50" t="s">
        <v>62</v>
      </c>
      <c r="V1515" s="58" t="s">
        <v>17022</v>
      </c>
      <c r="W1515" s="62" t="s">
        <v>1048</v>
      </c>
      <c r="X1515" s="62" t="s">
        <v>65</v>
      </c>
      <c r="Y1515" s="62">
        <v>41851</v>
      </c>
      <c r="Z1515" s="50">
        <v>72</v>
      </c>
      <c r="AA1515" s="50">
        <v>180</v>
      </c>
      <c r="AB1515" s="50" t="s">
        <v>66</v>
      </c>
      <c r="AC1515" s="50">
        <f>1648000*1020*10610*0.000001/60*(20.9/(20.9-AK1515))*(460+AA1515)/528</f>
        <v>1038665.8280459772</v>
      </c>
      <c r="AD1515" s="50" t="s">
        <v>227</v>
      </c>
      <c r="AE1515" s="58">
        <v>20</v>
      </c>
      <c r="AF1515" s="58" t="s">
        <v>68</v>
      </c>
      <c r="AG1515" s="50" t="s">
        <v>500</v>
      </c>
      <c r="AH1515" s="50">
        <v>1.67</v>
      </c>
      <c r="AI1515" s="50">
        <v>7.81</v>
      </c>
      <c r="AJ1515" s="50">
        <v>9.48</v>
      </c>
      <c r="AK1515" s="58">
        <v>13.65</v>
      </c>
      <c r="AL1515" s="26">
        <f t="shared" si="65"/>
        <v>0.1761603375527426</v>
      </c>
      <c r="AM1515" s="56" t="s">
        <v>230</v>
      </c>
      <c r="AN1515" s="50" t="s">
        <v>16971</v>
      </c>
      <c r="AO1515" s="50" t="s">
        <v>258</v>
      </c>
      <c r="AP1515" s="46" t="s">
        <v>17045</v>
      </c>
      <c r="AQ1515" s="27" t="str">
        <f t="shared" si="63"/>
        <v>Record Complete</v>
      </c>
      <c r="AR1515" s="54" t="s">
        <v>17023</v>
      </c>
      <c r="AS1515" s="5" t="str">
        <f t="shared" si="64"/>
        <v/>
      </c>
      <c r="AT1515" t="s">
        <v>17200</v>
      </c>
    </row>
    <row r="1516" spans="1:46" ht="15.75" thickBot="1" x14ac:dyDescent="0.3">
      <c r="A1516" s="30" t="s">
        <v>17016</v>
      </c>
      <c r="B1516" s="32">
        <v>3662</v>
      </c>
      <c r="C1516" s="32" t="s">
        <v>213</v>
      </c>
      <c r="D1516" s="32" t="s">
        <v>15208</v>
      </c>
      <c r="E1516" s="51" t="str">
        <f ca="1">IF(ISERROR(INDIRECT(CONCATENATE("FIPs_codes!",ADDRESS((MATCH($D1516,INDIRECT($C1516),0)+MATCH($C1516,FIPs_codes!$G$1:$G$3296,0)-1),COLUMN(FIPs_codes!A1514))))),"",INDIRECT(CONCATENATE("FIPs_codes!",ADDRESS((MATCH($D1516,INDIRECT($C1516),0)+MATCH($C1516,FIPs_codes!$G$1:$G$3296,0)-1),COLUMN(FIPs_codes!A1514)))))</f>
        <v>40145</v>
      </c>
      <c r="F1516" s="51">
        <f ca="1">IF(ISERROR(INDIRECT(CONCATENATE("FIPs_codes!",ADDRESS((MATCH($D1516,INDIRECT($C1516),0)+MATCH($C1516,FIPs_codes!$G$1:$G$3296,0)-1),COLUMN(FIPs_codes!C1514))))),"",INDIRECT(CONCATENATE("FIPs_codes!",ADDRESS((MATCH($D1516,INDIRECT($C1516),0)+MATCH($C1516,FIPs_codes!$G$1:$G$3296,0)-1),COLUMN(FIPs_codes!C1514)))))</f>
        <v>6</v>
      </c>
      <c r="G1516" s="32" t="s">
        <v>17017</v>
      </c>
      <c r="H1516" s="32" t="s">
        <v>217</v>
      </c>
      <c r="I1516" s="36" t="s">
        <v>17018</v>
      </c>
      <c r="J1516" s="38" t="s">
        <v>1705</v>
      </c>
      <c r="K1516" s="32" t="s">
        <v>55</v>
      </c>
      <c r="L1516" s="32" t="s">
        <v>17056</v>
      </c>
      <c r="M1516" s="32" t="s">
        <v>57</v>
      </c>
      <c r="N1516" s="40" t="s">
        <v>17020</v>
      </c>
      <c r="O1516" s="229">
        <v>37438</v>
      </c>
      <c r="P1516" s="40">
        <v>18788</v>
      </c>
      <c r="Q1516" s="32">
        <v>330</v>
      </c>
      <c r="R1516" s="32" t="s">
        <v>11330</v>
      </c>
      <c r="S1516" s="42" t="s">
        <v>60</v>
      </c>
      <c r="T1516" s="30" t="s">
        <v>17055</v>
      </c>
      <c r="U1516" s="32" t="s">
        <v>62</v>
      </c>
      <c r="V1516" s="40" t="s">
        <v>17022</v>
      </c>
      <c r="W1516" s="44" t="s">
        <v>1048</v>
      </c>
      <c r="X1516" s="44" t="s">
        <v>65</v>
      </c>
      <c r="Y1516" s="44">
        <v>41851</v>
      </c>
      <c r="Z1516" s="32">
        <v>72</v>
      </c>
      <c r="AA1516" s="32">
        <v>180</v>
      </c>
      <c r="AB1516" s="32" t="s">
        <v>66</v>
      </c>
      <c r="AC1516" s="32">
        <f>165700*1020*10610*0.000001/60*(20.9/(20.9-AK1516))*(460+AA1516)/528</f>
        <v>104433.81535632185</v>
      </c>
      <c r="AD1516" s="32" t="s">
        <v>227</v>
      </c>
      <c r="AE1516" s="40">
        <v>20</v>
      </c>
      <c r="AF1516" s="40" t="s">
        <v>68</v>
      </c>
      <c r="AG1516" s="32" t="s">
        <v>500</v>
      </c>
      <c r="AH1516" s="32">
        <v>1.73</v>
      </c>
      <c r="AI1516" s="32">
        <v>7.78</v>
      </c>
      <c r="AJ1516" s="32">
        <v>9.51</v>
      </c>
      <c r="AK1516" s="40">
        <v>13.65</v>
      </c>
      <c r="AL1516" s="26">
        <f t="shared" si="65"/>
        <v>0.18191377497371189</v>
      </c>
      <c r="AM1516" s="38" t="s">
        <v>230</v>
      </c>
      <c r="AN1516" s="32" t="s">
        <v>16971</v>
      </c>
      <c r="AO1516" s="32" t="s">
        <v>258</v>
      </c>
      <c r="AP1516" s="46" t="s">
        <v>17045</v>
      </c>
      <c r="AQ1516" s="27" t="str">
        <f t="shared" si="63"/>
        <v>Record Complete</v>
      </c>
      <c r="AR1516" s="36" t="s">
        <v>17023</v>
      </c>
      <c r="AS1516" s="5" t="str">
        <f t="shared" si="64"/>
        <v/>
      </c>
      <c r="AT1516" t="s">
        <v>17200</v>
      </c>
    </row>
    <row r="1517" spans="1:46" ht="15.75" thickBot="1" x14ac:dyDescent="0.3">
      <c r="A1517" s="29" t="s">
        <v>17016</v>
      </c>
      <c r="B1517" s="31">
        <v>3662</v>
      </c>
      <c r="C1517" s="31" t="s">
        <v>213</v>
      </c>
      <c r="D1517" s="31" t="s">
        <v>15208</v>
      </c>
      <c r="E1517" s="51" t="str">
        <f ca="1">IF(ISERROR(INDIRECT(CONCATENATE("FIPs_codes!",ADDRESS((MATCH($D1517,INDIRECT($C1517),0)+MATCH($C1517,FIPs_codes!$G$1:$G$3296,0)-1),COLUMN(FIPs_codes!A1515))))),"",INDIRECT(CONCATENATE("FIPs_codes!",ADDRESS((MATCH($D1517,INDIRECT($C1517),0)+MATCH($C1517,FIPs_codes!$G$1:$G$3296,0)-1),COLUMN(FIPs_codes!A1515)))))</f>
        <v>40145</v>
      </c>
      <c r="F1517" s="51">
        <f ca="1">IF(ISERROR(INDIRECT(CONCATENATE("FIPs_codes!",ADDRESS((MATCH($D1517,INDIRECT($C1517),0)+MATCH($C1517,FIPs_codes!$G$1:$G$3296,0)-1),COLUMN(FIPs_codes!C1515))))),"",INDIRECT(CONCATENATE("FIPs_codes!",ADDRESS((MATCH($D1517,INDIRECT($C1517),0)+MATCH($C1517,FIPs_codes!$G$1:$G$3296,0)-1),COLUMN(FIPs_codes!C1515)))))</f>
        <v>6</v>
      </c>
      <c r="G1517" s="31" t="s">
        <v>17017</v>
      </c>
      <c r="H1517" s="31" t="s">
        <v>217</v>
      </c>
      <c r="I1517" s="35" t="s">
        <v>17018</v>
      </c>
      <c r="J1517" s="37" t="s">
        <v>1705</v>
      </c>
      <c r="K1517" s="31" t="s">
        <v>55</v>
      </c>
      <c r="L1517" s="31" t="s">
        <v>17056</v>
      </c>
      <c r="M1517" s="31" t="s">
        <v>57</v>
      </c>
      <c r="N1517" s="39" t="s">
        <v>17020</v>
      </c>
      <c r="O1517" s="230">
        <v>37438</v>
      </c>
      <c r="P1517" s="39">
        <v>18788</v>
      </c>
      <c r="Q1517" s="31">
        <v>330</v>
      </c>
      <c r="R1517" s="31" t="s">
        <v>11330</v>
      </c>
      <c r="S1517" s="41" t="s">
        <v>60</v>
      </c>
      <c r="T1517" s="29" t="s">
        <v>17055</v>
      </c>
      <c r="U1517" s="31" t="s">
        <v>62</v>
      </c>
      <c r="V1517" s="39" t="s">
        <v>17022</v>
      </c>
      <c r="W1517" s="43" t="s">
        <v>1048</v>
      </c>
      <c r="X1517" s="43" t="s">
        <v>65</v>
      </c>
      <c r="Y1517" s="43">
        <v>41851</v>
      </c>
      <c r="Z1517" s="31">
        <v>72</v>
      </c>
      <c r="AA1517" s="31">
        <v>180</v>
      </c>
      <c r="AB1517" s="31" t="s">
        <v>66</v>
      </c>
      <c r="AC1517" s="31">
        <f>1653700*1020*10610*0.000001/60*(20.9/(20.9-AK1517))*(460+AA1517)/528</f>
        <v>1008861.506186026</v>
      </c>
      <c r="AD1517" s="31" t="s">
        <v>227</v>
      </c>
      <c r="AE1517" s="39">
        <v>20</v>
      </c>
      <c r="AF1517" s="39" t="s">
        <v>68</v>
      </c>
      <c r="AG1517" s="31" t="s">
        <v>500</v>
      </c>
      <c r="AH1517" s="31">
        <v>1.66</v>
      </c>
      <c r="AI1517" s="31">
        <v>7.85</v>
      </c>
      <c r="AJ1517" s="31">
        <v>9.52</v>
      </c>
      <c r="AK1517" s="39">
        <v>13.41</v>
      </c>
      <c r="AL1517" s="26">
        <f t="shared" si="65"/>
        <v>0.17455310199789695</v>
      </c>
      <c r="AM1517" s="37" t="s">
        <v>230</v>
      </c>
      <c r="AN1517" s="31" t="s">
        <v>16971</v>
      </c>
      <c r="AO1517" s="31" t="s">
        <v>258</v>
      </c>
      <c r="AP1517" s="63" t="s">
        <v>16972</v>
      </c>
      <c r="AQ1517" s="27" t="str">
        <f t="shared" si="63"/>
        <v>Record Complete</v>
      </c>
      <c r="AR1517" s="35" t="s">
        <v>17023</v>
      </c>
      <c r="AS1517" s="5" t="str">
        <f t="shared" si="64"/>
        <v/>
      </c>
      <c r="AT1517" t="s">
        <v>17200</v>
      </c>
    </row>
    <row r="1518" spans="1:46" ht="15.75" thickBot="1" x14ac:dyDescent="0.3">
      <c r="A1518" s="47" t="s">
        <v>17016</v>
      </c>
      <c r="B1518" s="49">
        <v>3662</v>
      </c>
      <c r="C1518" s="49" t="s">
        <v>213</v>
      </c>
      <c r="D1518" s="49" t="s">
        <v>15208</v>
      </c>
      <c r="E1518" s="51" t="str">
        <f ca="1">IF(ISERROR(INDIRECT(CONCATENATE("FIPs_codes!",ADDRESS((MATCH($D1518,INDIRECT($C1518),0)+MATCH($C1518,FIPs_codes!$G$1:$G$3296,0)-1),COLUMN(FIPs_codes!A1516))))),"",INDIRECT(CONCATENATE("FIPs_codes!",ADDRESS((MATCH($D1518,INDIRECT($C1518),0)+MATCH($C1518,FIPs_codes!$G$1:$G$3296,0)-1),COLUMN(FIPs_codes!A1516)))))</f>
        <v>40145</v>
      </c>
      <c r="F1518" s="51">
        <f ca="1">IF(ISERROR(INDIRECT(CONCATENATE("FIPs_codes!",ADDRESS((MATCH($D1518,INDIRECT($C1518),0)+MATCH($C1518,FIPs_codes!$G$1:$G$3296,0)-1),COLUMN(FIPs_codes!C1516))))),"",INDIRECT(CONCATENATE("FIPs_codes!",ADDRESS((MATCH($D1518,INDIRECT($C1518),0)+MATCH($C1518,FIPs_codes!$G$1:$G$3296,0)-1),COLUMN(FIPs_codes!C1516)))))</f>
        <v>6</v>
      </c>
      <c r="G1518" s="49" t="s">
        <v>17017</v>
      </c>
      <c r="H1518" s="49" t="s">
        <v>217</v>
      </c>
      <c r="I1518" s="53" t="s">
        <v>17018</v>
      </c>
      <c r="J1518" s="55" t="s">
        <v>1705</v>
      </c>
      <c r="K1518" s="49" t="s">
        <v>55</v>
      </c>
      <c r="L1518" s="49" t="s">
        <v>17056</v>
      </c>
      <c r="M1518" s="49" t="s">
        <v>57</v>
      </c>
      <c r="N1518" s="57" t="s">
        <v>17020</v>
      </c>
      <c r="O1518" s="154">
        <v>37438</v>
      </c>
      <c r="P1518" s="57">
        <v>18788</v>
      </c>
      <c r="Q1518" s="49">
        <v>330</v>
      </c>
      <c r="R1518" s="49" t="s">
        <v>11330</v>
      </c>
      <c r="S1518" s="59" t="s">
        <v>60</v>
      </c>
      <c r="T1518" s="47" t="s">
        <v>17055</v>
      </c>
      <c r="U1518" s="49" t="s">
        <v>62</v>
      </c>
      <c r="V1518" s="57" t="s">
        <v>17022</v>
      </c>
      <c r="W1518" s="61" t="s">
        <v>1048</v>
      </c>
      <c r="X1518" s="61" t="s">
        <v>65</v>
      </c>
      <c r="Y1518" s="61">
        <v>41851</v>
      </c>
      <c r="Z1518" s="49">
        <v>72</v>
      </c>
      <c r="AA1518" s="49">
        <v>180</v>
      </c>
      <c r="AB1518" s="49" t="s">
        <v>66</v>
      </c>
      <c r="AC1518" s="49">
        <f>1654100*1020*10610*0.000001/60*(20.9/(20.9-AK1518))*(460+AA1518)/528</f>
        <v>1041074.4394857669</v>
      </c>
      <c r="AD1518" s="49" t="s">
        <v>227</v>
      </c>
      <c r="AE1518" s="57">
        <v>20</v>
      </c>
      <c r="AF1518" s="57" t="s">
        <v>68</v>
      </c>
      <c r="AG1518" s="49" t="s">
        <v>500</v>
      </c>
      <c r="AH1518" s="49">
        <v>1.79</v>
      </c>
      <c r="AI1518" s="49">
        <v>7.81</v>
      </c>
      <c r="AJ1518" s="49">
        <v>9.6</v>
      </c>
      <c r="AK1518" s="57">
        <v>13.64</v>
      </c>
      <c r="AL1518" s="150">
        <f t="shared" si="65"/>
        <v>0.18645833333333334</v>
      </c>
      <c r="AM1518" s="55" t="s">
        <v>230</v>
      </c>
      <c r="AN1518" s="49" t="s">
        <v>16971</v>
      </c>
      <c r="AO1518" s="49" t="s">
        <v>258</v>
      </c>
      <c r="AP1518" s="63" t="s">
        <v>16972</v>
      </c>
      <c r="AQ1518" s="27" t="str">
        <f t="shared" si="63"/>
        <v>Record Complete</v>
      </c>
      <c r="AR1518" s="53" t="s">
        <v>17023</v>
      </c>
      <c r="AS1518" s="5" t="str">
        <f t="shared" si="64"/>
        <v/>
      </c>
      <c r="AT1518" t="s">
        <v>17200</v>
      </c>
    </row>
    <row r="1519" spans="1:46" ht="15.75" thickBot="1" x14ac:dyDescent="0.3">
      <c r="A1519" s="48" t="s">
        <v>17016</v>
      </c>
      <c r="B1519" s="50">
        <v>3662</v>
      </c>
      <c r="C1519" s="50" t="s">
        <v>213</v>
      </c>
      <c r="D1519" s="50" t="s">
        <v>15208</v>
      </c>
      <c r="E1519" s="51" t="str">
        <f ca="1">IF(ISERROR(INDIRECT(CONCATENATE("FIPs_codes!",ADDRESS((MATCH($D1519,INDIRECT($C1519),0)+MATCH($C1519,FIPs_codes!$G$1:$G$3296,0)-1),COLUMN(FIPs_codes!A1517))))),"",INDIRECT(CONCATENATE("FIPs_codes!",ADDRESS((MATCH($D1519,INDIRECT($C1519),0)+MATCH($C1519,FIPs_codes!$G$1:$G$3296,0)-1),COLUMN(FIPs_codes!A1517)))))</f>
        <v>40145</v>
      </c>
      <c r="F1519" s="51">
        <f ca="1">IF(ISERROR(INDIRECT(CONCATENATE("FIPs_codes!",ADDRESS((MATCH($D1519,INDIRECT($C1519),0)+MATCH($C1519,FIPs_codes!$G$1:$G$3296,0)-1),COLUMN(FIPs_codes!C1517))))),"",INDIRECT(CONCATENATE("FIPs_codes!",ADDRESS((MATCH($D1519,INDIRECT($C1519),0)+MATCH($C1519,FIPs_codes!$G$1:$G$3296,0)-1),COLUMN(FIPs_codes!C1517)))))</f>
        <v>6</v>
      </c>
      <c r="G1519" s="50" t="s">
        <v>17017</v>
      </c>
      <c r="H1519" s="50" t="s">
        <v>217</v>
      </c>
      <c r="I1519" s="54" t="s">
        <v>17018</v>
      </c>
      <c r="J1519" s="56" t="s">
        <v>1705</v>
      </c>
      <c r="K1519" s="50" t="s">
        <v>55</v>
      </c>
      <c r="L1519" s="50" t="s">
        <v>17056</v>
      </c>
      <c r="M1519" s="50" t="s">
        <v>57</v>
      </c>
      <c r="N1519" s="58" t="s">
        <v>17020</v>
      </c>
      <c r="O1519" s="155">
        <v>37438</v>
      </c>
      <c r="P1519" s="58">
        <v>18788</v>
      </c>
      <c r="Q1519" s="50">
        <v>330</v>
      </c>
      <c r="R1519" s="50" t="s">
        <v>11330</v>
      </c>
      <c r="S1519" s="60" t="s">
        <v>60</v>
      </c>
      <c r="T1519" s="48" t="s">
        <v>17055</v>
      </c>
      <c r="U1519" s="50" t="s">
        <v>62</v>
      </c>
      <c r="V1519" s="58" t="s">
        <v>17022</v>
      </c>
      <c r="W1519" s="62" t="s">
        <v>1048</v>
      </c>
      <c r="X1519" s="62" t="s">
        <v>65</v>
      </c>
      <c r="Y1519" s="62">
        <v>41851</v>
      </c>
      <c r="Z1519" s="50">
        <v>72</v>
      </c>
      <c r="AA1519" s="50">
        <v>180</v>
      </c>
      <c r="AB1519" s="50" t="s">
        <v>66</v>
      </c>
      <c r="AC1519" s="50">
        <f>1658800*1020*10610*0.000001/60*(20.9/(20.9-AK1519))*(460+AA1519)/528</f>
        <v>1041164.3523809523</v>
      </c>
      <c r="AD1519" s="50" t="s">
        <v>227</v>
      </c>
      <c r="AE1519" s="58">
        <v>20</v>
      </c>
      <c r="AF1519" s="58" t="s">
        <v>68</v>
      </c>
      <c r="AG1519" s="50" t="s">
        <v>500</v>
      </c>
      <c r="AH1519" s="50">
        <v>1.79</v>
      </c>
      <c r="AI1519" s="50">
        <v>7.82</v>
      </c>
      <c r="AJ1519" s="50">
        <v>9.61</v>
      </c>
      <c r="AK1519" s="58">
        <v>13.62</v>
      </c>
      <c r="AL1519" s="26">
        <f t="shared" si="65"/>
        <v>0.186264308012487</v>
      </c>
      <c r="AM1519" s="56" t="s">
        <v>230</v>
      </c>
      <c r="AN1519" s="50" t="s">
        <v>16971</v>
      </c>
      <c r="AO1519" s="50" t="s">
        <v>258</v>
      </c>
      <c r="AP1519" s="46" t="s">
        <v>17045</v>
      </c>
      <c r="AQ1519" s="27" t="str">
        <f t="shared" si="63"/>
        <v>Record Complete</v>
      </c>
      <c r="AR1519" s="54" t="s">
        <v>17023</v>
      </c>
      <c r="AS1519" s="5" t="str">
        <f t="shared" si="64"/>
        <v/>
      </c>
      <c r="AT1519" t="s">
        <v>17200</v>
      </c>
    </row>
    <row r="1520" spans="1:46" ht="15.75" thickBot="1" x14ac:dyDescent="0.3">
      <c r="A1520" s="30" t="s">
        <v>17016</v>
      </c>
      <c r="B1520" s="32">
        <v>3662</v>
      </c>
      <c r="C1520" s="32" t="s">
        <v>213</v>
      </c>
      <c r="D1520" s="32" t="s">
        <v>15208</v>
      </c>
      <c r="E1520" s="51" t="str">
        <f ca="1">IF(ISERROR(INDIRECT(CONCATENATE("FIPs_codes!",ADDRESS((MATCH($D1520,INDIRECT($C1520),0)+MATCH($C1520,FIPs_codes!$G$1:$G$3296,0)-1),COLUMN(FIPs_codes!A1518))))),"",INDIRECT(CONCATENATE("FIPs_codes!",ADDRESS((MATCH($D1520,INDIRECT($C1520),0)+MATCH($C1520,FIPs_codes!$G$1:$G$3296,0)-1),COLUMN(FIPs_codes!A1518)))))</f>
        <v>40145</v>
      </c>
      <c r="F1520" s="51">
        <f ca="1">IF(ISERROR(INDIRECT(CONCATENATE("FIPs_codes!",ADDRESS((MATCH($D1520,INDIRECT($C1520),0)+MATCH($C1520,FIPs_codes!$G$1:$G$3296,0)-1),COLUMN(FIPs_codes!C1518))))),"",INDIRECT(CONCATENATE("FIPs_codes!",ADDRESS((MATCH($D1520,INDIRECT($C1520),0)+MATCH($C1520,FIPs_codes!$G$1:$G$3296,0)-1),COLUMN(FIPs_codes!C1518)))))</f>
        <v>6</v>
      </c>
      <c r="G1520" s="32" t="s">
        <v>17017</v>
      </c>
      <c r="H1520" s="32" t="s">
        <v>217</v>
      </c>
      <c r="I1520" s="36" t="s">
        <v>17018</v>
      </c>
      <c r="J1520" s="38" t="s">
        <v>1705</v>
      </c>
      <c r="K1520" s="32" t="s">
        <v>55</v>
      </c>
      <c r="L1520" s="32" t="s">
        <v>17056</v>
      </c>
      <c r="M1520" s="32" t="s">
        <v>57</v>
      </c>
      <c r="N1520" s="40" t="s">
        <v>17020</v>
      </c>
      <c r="O1520" s="229">
        <v>37438</v>
      </c>
      <c r="P1520" s="40">
        <v>18788</v>
      </c>
      <c r="Q1520" s="32">
        <v>330</v>
      </c>
      <c r="R1520" s="32" t="s">
        <v>11330</v>
      </c>
      <c r="S1520" s="42" t="s">
        <v>60</v>
      </c>
      <c r="T1520" s="30" t="s">
        <v>17055</v>
      </c>
      <c r="U1520" s="32" t="s">
        <v>62</v>
      </c>
      <c r="V1520" s="40" t="s">
        <v>17022</v>
      </c>
      <c r="W1520" s="44" t="s">
        <v>1048</v>
      </c>
      <c r="X1520" s="44" t="s">
        <v>65</v>
      </c>
      <c r="Y1520" s="44">
        <v>41851</v>
      </c>
      <c r="Z1520" s="32">
        <v>72</v>
      </c>
      <c r="AA1520" s="32">
        <v>180</v>
      </c>
      <c r="AB1520" s="32" t="s">
        <v>66</v>
      </c>
      <c r="AC1520" s="32">
        <f>1652200*1020*10610*0.000001/60*(20.9/(20.9-AK1520))*(460+AA1520)/528</f>
        <v>1039878.5979797982</v>
      </c>
      <c r="AD1520" s="32" t="s">
        <v>227</v>
      </c>
      <c r="AE1520" s="40">
        <v>20</v>
      </c>
      <c r="AF1520" s="40" t="s">
        <v>68</v>
      </c>
      <c r="AG1520" s="32" t="s">
        <v>500</v>
      </c>
      <c r="AH1520" s="32">
        <v>1.77</v>
      </c>
      <c r="AI1520" s="32">
        <v>7.89</v>
      </c>
      <c r="AJ1520" s="32">
        <v>9.66</v>
      </c>
      <c r="AK1520" s="40">
        <v>13.64</v>
      </c>
      <c r="AL1520" s="26">
        <f t="shared" si="65"/>
        <v>0.18322981366459629</v>
      </c>
      <c r="AM1520" s="38" t="s">
        <v>230</v>
      </c>
      <c r="AN1520" s="32" t="s">
        <v>16971</v>
      </c>
      <c r="AO1520" s="32" t="s">
        <v>258</v>
      </c>
      <c r="AP1520" s="46" t="s">
        <v>17045</v>
      </c>
      <c r="AQ1520" s="27" t="str">
        <f t="shared" si="63"/>
        <v>Record Complete</v>
      </c>
      <c r="AR1520" s="36" t="s">
        <v>17023</v>
      </c>
      <c r="AS1520" s="5" t="str">
        <f t="shared" si="64"/>
        <v/>
      </c>
      <c r="AT1520" t="s">
        <v>17200</v>
      </c>
    </row>
    <row r="1521" spans="1:46" ht="15.75" thickBot="1" x14ac:dyDescent="0.3">
      <c r="A1521" s="29" t="s">
        <v>17016</v>
      </c>
      <c r="B1521" s="31">
        <v>3662</v>
      </c>
      <c r="C1521" s="31" t="s">
        <v>213</v>
      </c>
      <c r="D1521" s="31" t="s">
        <v>15208</v>
      </c>
      <c r="E1521" s="51" t="str">
        <f ca="1">IF(ISERROR(INDIRECT(CONCATENATE("FIPs_codes!",ADDRESS((MATCH($D1521,INDIRECT($C1521),0)+MATCH($C1521,FIPs_codes!$G$1:$G$3296,0)-1),COLUMN(FIPs_codes!A1519))))),"",INDIRECT(CONCATENATE("FIPs_codes!",ADDRESS((MATCH($D1521,INDIRECT($C1521),0)+MATCH($C1521,FIPs_codes!$G$1:$G$3296,0)-1),COLUMN(FIPs_codes!A1519)))))</f>
        <v>40145</v>
      </c>
      <c r="F1521" s="51">
        <f ca="1">IF(ISERROR(INDIRECT(CONCATENATE("FIPs_codes!",ADDRESS((MATCH($D1521,INDIRECT($C1521),0)+MATCH($C1521,FIPs_codes!$G$1:$G$3296,0)-1),COLUMN(FIPs_codes!C1519))))),"",INDIRECT(CONCATENATE("FIPs_codes!",ADDRESS((MATCH($D1521,INDIRECT($C1521),0)+MATCH($C1521,FIPs_codes!$G$1:$G$3296,0)-1),COLUMN(FIPs_codes!C1519)))))</f>
        <v>6</v>
      </c>
      <c r="G1521" s="31" t="s">
        <v>17017</v>
      </c>
      <c r="H1521" s="31" t="s">
        <v>217</v>
      </c>
      <c r="I1521" s="35" t="s">
        <v>17018</v>
      </c>
      <c r="J1521" s="37" t="s">
        <v>1705</v>
      </c>
      <c r="K1521" s="31" t="s">
        <v>55</v>
      </c>
      <c r="L1521" s="31" t="s">
        <v>17056</v>
      </c>
      <c r="M1521" s="31" t="s">
        <v>57</v>
      </c>
      <c r="N1521" s="39" t="s">
        <v>17020</v>
      </c>
      <c r="O1521" s="230">
        <v>37438</v>
      </c>
      <c r="P1521" s="39">
        <v>18788</v>
      </c>
      <c r="Q1521" s="31">
        <v>330</v>
      </c>
      <c r="R1521" s="31" t="s">
        <v>11330</v>
      </c>
      <c r="S1521" s="41" t="s">
        <v>60</v>
      </c>
      <c r="T1521" s="29" t="s">
        <v>17055</v>
      </c>
      <c r="U1521" s="31" t="s">
        <v>62</v>
      </c>
      <c r="V1521" s="39" t="s">
        <v>17022</v>
      </c>
      <c r="W1521" s="43" t="s">
        <v>1048</v>
      </c>
      <c r="X1521" s="43" t="s">
        <v>65</v>
      </c>
      <c r="Y1521" s="43">
        <v>41851</v>
      </c>
      <c r="Z1521" s="31">
        <v>72</v>
      </c>
      <c r="AA1521" s="31">
        <v>180</v>
      </c>
      <c r="AB1521" s="31" t="s">
        <v>66</v>
      </c>
      <c r="AC1521" s="31">
        <f>1647400*1020*10610*0.000001/60*(20.9/(20.9-AK1521))*(460+AA1521)/528</f>
        <v>1035431.3107748738</v>
      </c>
      <c r="AD1521" s="31" t="s">
        <v>227</v>
      </c>
      <c r="AE1521" s="39">
        <v>20</v>
      </c>
      <c r="AF1521" s="39" t="s">
        <v>68</v>
      </c>
      <c r="AG1521" s="31" t="s">
        <v>500</v>
      </c>
      <c r="AH1521" s="31">
        <v>1.93</v>
      </c>
      <c r="AI1521" s="31">
        <v>7.76</v>
      </c>
      <c r="AJ1521" s="31">
        <v>9.69</v>
      </c>
      <c r="AK1521" s="39">
        <v>13.63</v>
      </c>
      <c r="AL1521" s="26">
        <f t="shared" si="65"/>
        <v>0.19917440660474717</v>
      </c>
      <c r="AM1521" s="37" t="s">
        <v>230</v>
      </c>
      <c r="AN1521" s="31" t="s">
        <v>16971</v>
      </c>
      <c r="AO1521" s="31" t="s">
        <v>258</v>
      </c>
      <c r="AP1521" s="63" t="s">
        <v>16972</v>
      </c>
      <c r="AQ1521" s="27" t="str">
        <f t="shared" si="63"/>
        <v>Record Complete</v>
      </c>
      <c r="AR1521" s="35" t="s">
        <v>17023</v>
      </c>
      <c r="AS1521" s="5" t="str">
        <f t="shared" si="64"/>
        <v/>
      </c>
      <c r="AT1521" t="s">
        <v>17200</v>
      </c>
    </row>
    <row r="1522" spans="1:46" ht="15.75" thickBot="1" x14ac:dyDescent="0.3">
      <c r="A1522" s="47" t="s">
        <v>17016</v>
      </c>
      <c r="B1522" s="49">
        <v>3662</v>
      </c>
      <c r="C1522" s="49" t="s">
        <v>213</v>
      </c>
      <c r="D1522" s="49" t="s">
        <v>15208</v>
      </c>
      <c r="E1522" s="51" t="str">
        <f ca="1">IF(ISERROR(INDIRECT(CONCATENATE("FIPs_codes!",ADDRESS((MATCH($D1522,INDIRECT($C1522),0)+MATCH($C1522,FIPs_codes!$G$1:$G$3296,0)-1),COLUMN(FIPs_codes!A1520))))),"",INDIRECT(CONCATENATE("FIPs_codes!",ADDRESS((MATCH($D1522,INDIRECT($C1522),0)+MATCH($C1522,FIPs_codes!$G$1:$G$3296,0)-1),COLUMN(FIPs_codes!A1520)))))</f>
        <v>40145</v>
      </c>
      <c r="F1522" s="51">
        <f ca="1">IF(ISERROR(INDIRECT(CONCATENATE("FIPs_codes!",ADDRESS((MATCH($D1522,INDIRECT($C1522),0)+MATCH($C1522,FIPs_codes!$G$1:$G$3296,0)-1),COLUMN(FIPs_codes!C1520))))),"",INDIRECT(CONCATENATE("FIPs_codes!",ADDRESS((MATCH($D1522,INDIRECT($C1522),0)+MATCH($C1522,FIPs_codes!$G$1:$G$3296,0)-1),COLUMN(FIPs_codes!C1520)))))</f>
        <v>6</v>
      </c>
      <c r="G1522" s="49" t="s">
        <v>17017</v>
      </c>
      <c r="H1522" s="49" t="s">
        <v>217</v>
      </c>
      <c r="I1522" s="53" t="s">
        <v>17018</v>
      </c>
      <c r="J1522" s="55" t="s">
        <v>1705</v>
      </c>
      <c r="K1522" s="49" t="s">
        <v>55</v>
      </c>
      <c r="L1522" s="49" t="s">
        <v>17056</v>
      </c>
      <c r="M1522" s="49" t="s">
        <v>57</v>
      </c>
      <c r="N1522" s="57" t="s">
        <v>17020</v>
      </c>
      <c r="O1522" s="154">
        <v>37438</v>
      </c>
      <c r="P1522" s="57">
        <v>18788</v>
      </c>
      <c r="Q1522" s="49">
        <v>330</v>
      </c>
      <c r="R1522" s="49" t="s">
        <v>11330</v>
      </c>
      <c r="S1522" s="59" t="s">
        <v>60</v>
      </c>
      <c r="T1522" s="47" t="s">
        <v>17055</v>
      </c>
      <c r="U1522" s="49" t="s">
        <v>62</v>
      </c>
      <c r="V1522" s="57" t="s">
        <v>17022</v>
      </c>
      <c r="W1522" s="61" t="s">
        <v>1048</v>
      </c>
      <c r="X1522" s="61" t="s">
        <v>65</v>
      </c>
      <c r="Y1522" s="61">
        <v>41851</v>
      </c>
      <c r="Z1522" s="49">
        <v>72</v>
      </c>
      <c r="AA1522" s="49">
        <v>180</v>
      </c>
      <c r="AB1522" s="49" t="s">
        <v>66</v>
      </c>
      <c r="AC1522" s="49">
        <f>1657000*1020*10610*0.000001/60*(20.9/(20.9-AK1522))*(460+AA1522)/528</f>
        <v>1042899.671258035</v>
      </c>
      <c r="AD1522" s="49" t="s">
        <v>227</v>
      </c>
      <c r="AE1522" s="57">
        <v>20</v>
      </c>
      <c r="AF1522" s="57" t="s">
        <v>68</v>
      </c>
      <c r="AG1522" s="49" t="s">
        <v>500</v>
      </c>
      <c r="AH1522" s="49">
        <v>1.8</v>
      </c>
      <c r="AI1522" s="49">
        <v>7.9</v>
      </c>
      <c r="AJ1522" s="49">
        <v>9.6999999999999993</v>
      </c>
      <c r="AK1522" s="57">
        <v>13.64</v>
      </c>
      <c r="AL1522" s="26">
        <f t="shared" si="65"/>
        <v>0.18556701030927833</v>
      </c>
      <c r="AM1522" s="55" t="s">
        <v>230</v>
      </c>
      <c r="AN1522" s="49" t="s">
        <v>16971</v>
      </c>
      <c r="AO1522" s="49" t="s">
        <v>258</v>
      </c>
      <c r="AP1522" s="63" t="s">
        <v>16972</v>
      </c>
      <c r="AQ1522" s="27" t="str">
        <f t="shared" si="63"/>
        <v>Record Complete</v>
      </c>
      <c r="AR1522" s="53" t="s">
        <v>17023</v>
      </c>
      <c r="AS1522" s="5" t="str">
        <f t="shared" si="64"/>
        <v/>
      </c>
      <c r="AT1522" t="s">
        <v>17200</v>
      </c>
    </row>
    <row r="1523" spans="1:46" ht="15.75" thickBot="1" x14ac:dyDescent="0.3">
      <c r="A1523" s="29" t="s">
        <v>17016</v>
      </c>
      <c r="B1523" s="31">
        <v>3662</v>
      </c>
      <c r="C1523" s="31" t="s">
        <v>213</v>
      </c>
      <c r="D1523" s="31" t="s">
        <v>15208</v>
      </c>
      <c r="E1523" s="51" t="str">
        <f ca="1">IF(ISERROR(INDIRECT(CONCATENATE("FIPs_codes!",ADDRESS((MATCH($D1523,INDIRECT($C1523),0)+MATCH($C1523,FIPs_codes!$G$1:$G$3296,0)-1),COLUMN(FIPs_codes!A1521))))),"",INDIRECT(CONCATENATE("FIPs_codes!",ADDRESS((MATCH($D1523,INDIRECT($C1523),0)+MATCH($C1523,FIPs_codes!$G$1:$G$3296,0)-1),COLUMN(FIPs_codes!A1521)))))</f>
        <v>40145</v>
      </c>
      <c r="F1523" s="51">
        <f ca="1">IF(ISERROR(INDIRECT(CONCATENATE("FIPs_codes!",ADDRESS((MATCH($D1523,INDIRECT($C1523),0)+MATCH($C1523,FIPs_codes!$G$1:$G$3296,0)-1),COLUMN(FIPs_codes!C1521))))),"",INDIRECT(CONCATENATE("FIPs_codes!",ADDRESS((MATCH($D1523,INDIRECT($C1523),0)+MATCH($C1523,FIPs_codes!$G$1:$G$3296,0)-1),COLUMN(FIPs_codes!C1521)))))</f>
        <v>6</v>
      </c>
      <c r="G1523" s="31" t="s">
        <v>17017</v>
      </c>
      <c r="H1523" s="31" t="s">
        <v>217</v>
      </c>
      <c r="I1523" s="35" t="s">
        <v>17018</v>
      </c>
      <c r="J1523" s="37" t="s">
        <v>1705</v>
      </c>
      <c r="K1523" s="31" t="s">
        <v>55</v>
      </c>
      <c r="L1523" s="31" t="s">
        <v>17056</v>
      </c>
      <c r="M1523" s="31" t="s">
        <v>57</v>
      </c>
      <c r="N1523" s="39" t="s">
        <v>17020</v>
      </c>
      <c r="O1523" s="230">
        <v>37438</v>
      </c>
      <c r="P1523" s="39">
        <v>18788</v>
      </c>
      <c r="Q1523" s="31">
        <v>330</v>
      </c>
      <c r="R1523" s="31" t="s">
        <v>11330</v>
      </c>
      <c r="S1523" s="41" t="s">
        <v>60</v>
      </c>
      <c r="T1523" s="29" t="s">
        <v>17055</v>
      </c>
      <c r="U1523" s="31" t="s">
        <v>62</v>
      </c>
      <c r="V1523" s="39" t="s">
        <v>17022</v>
      </c>
      <c r="W1523" s="43" t="s">
        <v>1048</v>
      </c>
      <c r="X1523" s="43" t="s">
        <v>65</v>
      </c>
      <c r="Y1523" s="43">
        <v>41851</v>
      </c>
      <c r="Z1523" s="31">
        <v>72</v>
      </c>
      <c r="AA1523" s="31">
        <v>180</v>
      </c>
      <c r="AB1523" s="31" t="s">
        <v>66</v>
      </c>
      <c r="AC1523" s="31">
        <f>1648500*1020*10610*0.000001/60*(20.9/(20.9-AK1523))*(460+AA1523)/528</f>
        <v>1038980.9572413794</v>
      </c>
      <c r="AD1523" s="31" t="s">
        <v>227</v>
      </c>
      <c r="AE1523" s="39">
        <v>20</v>
      </c>
      <c r="AF1523" s="39" t="s">
        <v>68</v>
      </c>
      <c r="AG1523" s="31" t="s">
        <v>500</v>
      </c>
      <c r="AH1523" s="31">
        <v>2.0699999999999998</v>
      </c>
      <c r="AI1523" s="31">
        <v>7.8</v>
      </c>
      <c r="AJ1523" s="31">
        <v>9.8699999999999992</v>
      </c>
      <c r="AK1523" s="39">
        <v>13.65</v>
      </c>
      <c r="AL1523" s="26">
        <f t="shared" si="65"/>
        <v>0.20972644376899696</v>
      </c>
      <c r="AM1523" s="37" t="s">
        <v>230</v>
      </c>
      <c r="AN1523" s="31" t="s">
        <v>16971</v>
      </c>
      <c r="AO1523" s="31" t="s">
        <v>258</v>
      </c>
      <c r="AP1523" s="63" t="s">
        <v>16972</v>
      </c>
      <c r="AQ1523" s="27" t="str">
        <f t="shared" si="63"/>
        <v>Record Complete</v>
      </c>
      <c r="AR1523" s="35" t="s">
        <v>17023</v>
      </c>
      <c r="AS1523" s="5" t="str">
        <f t="shared" si="64"/>
        <v/>
      </c>
      <c r="AT1523" t="s">
        <v>17200</v>
      </c>
    </row>
    <row r="1524" spans="1:46" ht="15.75" thickBot="1" x14ac:dyDescent="0.3">
      <c r="A1524" s="47" t="s">
        <v>17016</v>
      </c>
      <c r="B1524" s="49">
        <v>3662</v>
      </c>
      <c r="C1524" s="49" t="s">
        <v>213</v>
      </c>
      <c r="D1524" s="49" t="s">
        <v>15208</v>
      </c>
      <c r="E1524" s="51" t="str">
        <f ca="1">IF(ISERROR(INDIRECT(CONCATENATE("FIPs_codes!",ADDRESS((MATCH($D1524,INDIRECT($C1524),0)+MATCH($C1524,FIPs_codes!$G$1:$G$3296,0)-1),COLUMN(FIPs_codes!A1522))))),"",INDIRECT(CONCATENATE("FIPs_codes!",ADDRESS((MATCH($D1524,INDIRECT($C1524),0)+MATCH($C1524,FIPs_codes!$G$1:$G$3296,0)-1),COLUMN(FIPs_codes!A1522)))))</f>
        <v>40145</v>
      </c>
      <c r="F1524" s="51">
        <f ca="1">IF(ISERROR(INDIRECT(CONCATENATE("FIPs_codes!",ADDRESS((MATCH($D1524,INDIRECT($C1524),0)+MATCH($C1524,FIPs_codes!$G$1:$G$3296,0)-1),COLUMN(FIPs_codes!C1522))))),"",INDIRECT(CONCATENATE("FIPs_codes!",ADDRESS((MATCH($D1524,INDIRECT($C1524),0)+MATCH($C1524,FIPs_codes!$G$1:$G$3296,0)-1),COLUMN(FIPs_codes!C1522)))))</f>
        <v>6</v>
      </c>
      <c r="G1524" s="49" t="s">
        <v>17017</v>
      </c>
      <c r="H1524" s="49" t="s">
        <v>217</v>
      </c>
      <c r="I1524" s="53" t="s">
        <v>17018</v>
      </c>
      <c r="J1524" s="55" t="s">
        <v>1705</v>
      </c>
      <c r="K1524" s="49" t="s">
        <v>55</v>
      </c>
      <c r="L1524" s="49" t="s">
        <v>17057</v>
      </c>
      <c r="M1524" s="49" t="s">
        <v>57</v>
      </c>
      <c r="N1524" s="57" t="s">
        <v>17020</v>
      </c>
      <c r="O1524" s="154">
        <v>37803</v>
      </c>
      <c r="P1524" s="57">
        <v>18789</v>
      </c>
      <c r="Q1524" s="49">
        <v>330</v>
      </c>
      <c r="R1524" s="49" t="s">
        <v>11330</v>
      </c>
      <c r="S1524" s="59" t="s">
        <v>60</v>
      </c>
      <c r="T1524" s="47" t="s">
        <v>17055</v>
      </c>
      <c r="U1524" s="49" t="s">
        <v>62</v>
      </c>
      <c r="V1524" s="57" t="s">
        <v>17022</v>
      </c>
      <c r="W1524" s="61" t="s">
        <v>1048</v>
      </c>
      <c r="X1524" s="61" t="s">
        <v>65</v>
      </c>
      <c r="Y1524" s="61">
        <v>41852</v>
      </c>
      <c r="Z1524" s="49">
        <v>79</v>
      </c>
      <c r="AA1524" s="49">
        <v>180</v>
      </c>
      <c r="AB1524" s="49" t="s">
        <v>66</v>
      </c>
      <c r="AC1524" s="49">
        <f>1635700*1020*10610*0.000001/60*(20.9/(20.9-AK1524))*(460+AA1524)/528</f>
        <v>926161.58133002906</v>
      </c>
      <c r="AD1524" s="49" t="s">
        <v>227</v>
      </c>
      <c r="AE1524" s="57">
        <v>20</v>
      </c>
      <c r="AF1524" s="57" t="s">
        <v>68</v>
      </c>
      <c r="AG1524" s="49" t="s">
        <v>500</v>
      </c>
      <c r="AH1524" s="49">
        <v>1.1100000000000001</v>
      </c>
      <c r="AI1524" s="49">
        <v>10</v>
      </c>
      <c r="AJ1524" s="49">
        <v>11.11</v>
      </c>
      <c r="AK1524" s="57">
        <v>12.83</v>
      </c>
      <c r="AL1524" s="150">
        <f t="shared" si="65"/>
        <v>9.9909990999099918E-2</v>
      </c>
      <c r="AM1524" s="55" t="s">
        <v>230</v>
      </c>
      <c r="AN1524" s="49" t="s">
        <v>16971</v>
      </c>
      <c r="AO1524" s="49" t="s">
        <v>258</v>
      </c>
      <c r="AP1524" s="63" t="s">
        <v>16972</v>
      </c>
      <c r="AQ1524" s="27" t="str">
        <f t="shared" si="63"/>
        <v>Record Complete</v>
      </c>
      <c r="AR1524" s="53" t="s">
        <v>17023</v>
      </c>
      <c r="AS1524" s="5" t="str">
        <f t="shared" si="64"/>
        <v/>
      </c>
      <c r="AT1524" t="s">
        <v>17200</v>
      </c>
    </row>
    <row r="1525" spans="1:46" ht="15.75" thickBot="1" x14ac:dyDescent="0.3">
      <c r="A1525" s="29" t="s">
        <v>17016</v>
      </c>
      <c r="B1525" s="31">
        <v>3662</v>
      </c>
      <c r="C1525" s="31" t="s">
        <v>213</v>
      </c>
      <c r="D1525" s="31" t="s">
        <v>15208</v>
      </c>
      <c r="E1525" s="51" t="str">
        <f ca="1">IF(ISERROR(INDIRECT(CONCATENATE("FIPs_codes!",ADDRESS((MATCH($D1525,INDIRECT($C1525),0)+MATCH($C1525,FIPs_codes!$G$1:$G$3296,0)-1),COLUMN(FIPs_codes!A1523))))),"",INDIRECT(CONCATENATE("FIPs_codes!",ADDRESS((MATCH($D1525,INDIRECT($C1525),0)+MATCH($C1525,FIPs_codes!$G$1:$G$3296,0)-1),COLUMN(FIPs_codes!A1523)))))</f>
        <v>40145</v>
      </c>
      <c r="F1525" s="51">
        <f ca="1">IF(ISERROR(INDIRECT(CONCATENATE("FIPs_codes!",ADDRESS((MATCH($D1525,INDIRECT($C1525),0)+MATCH($C1525,FIPs_codes!$G$1:$G$3296,0)-1),COLUMN(FIPs_codes!C1523))))),"",INDIRECT(CONCATENATE("FIPs_codes!",ADDRESS((MATCH($D1525,INDIRECT($C1525),0)+MATCH($C1525,FIPs_codes!$G$1:$G$3296,0)-1),COLUMN(FIPs_codes!C1523)))))</f>
        <v>6</v>
      </c>
      <c r="G1525" s="31" t="s">
        <v>17017</v>
      </c>
      <c r="H1525" s="31" t="s">
        <v>217</v>
      </c>
      <c r="I1525" s="35" t="s">
        <v>17018</v>
      </c>
      <c r="J1525" s="37" t="s">
        <v>1705</v>
      </c>
      <c r="K1525" s="31" t="s">
        <v>55</v>
      </c>
      <c r="L1525" s="31" t="s">
        <v>17057</v>
      </c>
      <c r="M1525" s="31" t="s">
        <v>57</v>
      </c>
      <c r="N1525" s="39" t="s">
        <v>17020</v>
      </c>
      <c r="O1525" s="230">
        <v>37803</v>
      </c>
      <c r="P1525" s="39">
        <v>18789</v>
      </c>
      <c r="Q1525" s="31">
        <v>330</v>
      </c>
      <c r="R1525" s="31" t="s">
        <v>11330</v>
      </c>
      <c r="S1525" s="41" t="s">
        <v>60</v>
      </c>
      <c r="T1525" s="29" t="s">
        <v>17055</v>
      </c>
      <c r="U1525" s="31" t="s">
        <v>62</v>
      </c>
      <c r="V1525" s="39" t="s">
        <v>17022</v>
      </c>
      <c r="W1525" s="43" t="s">
        <v>1048</v>
      </c>
      <c r="X1525" s="43" t="s">
        <v>65</v>
      </c>
      <c r="Y1525" s="43">
        <v>41852</v>
      </c>
      <c r="Z1525" s="31">
        <v>79</v>
      </c>
      <c r="AA1525" s="31">
        <v>180</v>
      </c>
      <c r="AB1525" s="31" t="s">
        <v>66</v>
      </c>
      <c r="AC1525" s="31">
        <f>1641900*1020*10610*0.000001/60*(20.9/(20.9-AK1525))*(460+AA1525)/528</f>
        <v>927373.80420271936</v>
      </c>
      <c r="AD1525" s="31" t="s">
        <v>227</v>
      </c>
      <c r="AE1525" s="39">
        <v>20</v>
      </c>
      <c r="AF1525" s="39" t="s">
        <v>68</v>
      </c>
      <c r="AG1525" s="31" t="s">
        <v>500</v>
      </c>
      <c r="AH1525" s="31">
        <v>1.1399999999999999</v>
      </c>
      <c r="AI1525" s="31">
        <v>10.48</v>
      </c>
      <c r="AJ1525" s="31">
        <v>11.62</v>
      </c>
      <c r="AK1525" s="39">
        <v>12.81</v>
      </c>
      <c r="AL1525" s="26">
        <f t="shared" si="65"/>
        <v>9.8106712564543869E-2</v>
      </c>
      <c r="AM1525" s="37" t="s">
        <v>230</v>
      </c>
      <c r="AN1525" s="31" t="s">
        <v>16971</v>
      </c>
      <c r="AO1525" s="31" t="s">
        <v>258</v>
      </c>
      <c r="AP1525" s="63" t="s">
        <v>16972</v>
      </c>
      <c r="AQ1525" s="27" t="str">
        <f t="shared" si="63"/>
        <v>Record Complete</v>
      </c>
      <c r="AR1525" s="35" t="s">
        <v>17023</v>
      </c>
      <c r="AS1525" s="5" t="str">
        <f t="shared" si="64"/>
        <v/>
      </c>
      <c r="AT1525" t="s">
        <v>17200</v>
      </c>
    </row>
    <row r="1526" spans="1:46" ht="15.75" thickBot="1" x14ac:dyDescent="0.3">
      <c r="A1526" s="30" t="s">
        <v>17016</v>
      </c>
      <c r="B1526" s="32">
        <v>3662</v>
      </c>
      <c r="C1526" s="32" t="s">
        <v>213</v>
      </c>
      <c r="D1526" s="32" t="s">
        <v>15208</v>
      </c>
      <c r="E1526" s="51" t="str">
        <f ca="1">IF(ISERROR(INDIRECT(CONCATENATE("FIPs_codes!",ADDRESS((MATCH($D1526,INDIRECT($C1526),0)+MATCH($C1526,FIPs_codes!$G$1:$G$3296,0)-1),COLUMN(FIPs_codes!A1524))))),"",INDIRECT(CONCATENATE("FIPs_codes!",ADDRESS((MATCH($D1526,INDIRECT($C1526),0)+MATCH($C1526,FIPs_codes!$G$1:$G$3296,0)-1),COLUMN(FIPs_codes!A1524)))))</f>
        <v>40145</v>
      </c>
      <c r="F1526" s="51">
        <f ca="1">IF(ISERROR(INDIRECT(CONCATENATE("FIPs_codes!",ADDRESS((MATCH($D1526,INDIRECT($C1526),0)+MATCH($C1526,FIPs_codes!$G$1:$G$3296,0)-1),COLUMN(FIPs_codes!C1524))))),"",INDIRECT(CONCATENATE("FIPs_codes!",ADDRESS((MATCH($D1526,INDIRECT($C1526),0)+MATCH($C1526,FIPs_codes!$G$1:$G$3296,0)-1),COLUMN(FIPs_codes!C1524)))))</f>
        <v>6</v>
      </c>
      <c r="G1526" s="32" t="s">
        <v>17017</v>
      </c>
      <c r="H1526" s="32" t="s">
        <v>217</v>
      </c>
      <c r="I1526" s="36" t="s">
        <v>17018</v>
      </c>
      <c r="J1526" s="38" t="s">
        <v>1705</v>
      </c>
      <c r="K1526" s="32" t="s">
        <v>55</v>
      </c>
      <c r="L1526" s="32" t="s">
        <v>17057</v>
      </c>
      <c r="M1526" s="32" t="s">
        <v>57</v>
      </c>
      <c r="N1526" s="40" t="s">
        <v>17020</v>
      </c>
      <c r="O1526" s="229">
        <v>37803</v>
      </c>
      <c r="P1526" s="40">
        <v>18789</v>
      </c>
      <c r="Q1526" s="32">
        <v>330</v>
      </c>
      <c r="R1526" s="32" t="s">
        <v>11330</v>
      </c>
      <c r="S1526" s="42" t="s">
        <v>60</v>
      </c>
      <c r="T1526" s="30" t="s">
        <v>17055</v>
      </c>
      <c r="U1526" s="32" t="s">
        <v>62</v>
      </c>
      <c r="V1526" s="40" t="s">
        <v>17022</v>
      </c>
      <c r="W1526" s="44" t="s">
        <v>1048</v>
      </c>
      <c r="X1526" s="44" t="s">
        <v>65</v>
      </c>
      <c r="Y1526" s="44">
        <v>41852</v>
      </c>
      <c r="Z1526" s="32">
        <v>79</v>
      </c>
      <c r="AA1526" s="32">
        <v>180</v>
      </c>
      <c r="AB1526" s="32" t="s">
        <v>66</v>
      </c>
      <c r="AC1526" s="32">
        <f>1632800*1020*10610*0.000001/60*(20.9/(20.9-AK1526))*(460+AA1526)/528</f>
        <v>926816.49424430646</v>
      </c>
      <c r="AD1526" s="32" t="s">
        <v>227</v>
      </c>
      <c r="AE1526" s="40">
        <v>20</v>
      </c>
      <c r="AF1526" s="40" t="s">
        <v>68</v>
      </c>
      <c r="AG1526" s="32" t="s">
        <v>500</v>
      </c>
      <c r="AH1526" s="32">
        <v>1.28</v>
      </c>
      <c r="AI1526" s="32">
        <v>10.35</v>
      </c>
      <c r="AJ1526" s="32">
        <v>11.63</v>
      </c>
      <c r="AK1526" s="40">
        <v>12.85</v>
      </c>
      <c r="AL1526" s="26">
        <f t="shared" si="65"/>
        <v>0.11006018916595015</v>
      </c>
      <c r="AM1526" s="38" t="s">
        <v>230</v>
      </c>
      <c r="AN1526" s="32" t="s">
        <v>16971</v>
      </c>
      <c r="AO1526" s="32" t="s">
        <v>258</v>
      </c>
      <c r="AP1526" s="46" t="s">
        <v>17045</v>
      </c>
      <c r="AQ1526" s="27" t="str">
        <f t="shared" si="63"/>
        <v>Record Complete</v>
      </c>
      <c r="AR1526" s="36" t="s">
        <v>17023</v>
      </c>
      <c r="AS1526" s="5" t="str">
        <f t="shared" si="64"/>
        <v/>
      </c>
      <c r="AT1526" t="s">
        <v>17200</v>
      </c>
    </row>
    <row r="1527" spans="1:46" ht="15.75" thickBot="1" x14ac:dyDescent="0.3">
      <c r="A1527" s="29" t="s">
        <v>17016</v>
      </c>
      <c r="B1527" s="31">
        <v>3662</v>
      </c>
      <c r="C1527" s="31" t="s">
        <v>213</v>
      </c>
      <c r="D1527" s="31" t="s">
        <v>15208</v>
      </c>
      <c r="E1527" s="51" t="str">
        <f ca="1">IF(ISERROR(INDIRECT(CONCATENATE("FIPs_codes!",ADDRESS((MATCH($D1527,INDIRECT($C1527),0)+MATCH($C1527,FIPs_codes!$G$1:$G$3296,0)-1),COLUMN(FIPs_codes!A1525))))),"",INDIRECT(CONCATENATE("FIPs_codes!",ADDRESS((MATCH($D1527,INDIRECT($C1527),0)+MATCH($C1527,FIPs_codes!$G$1:$G$3296,0)-1),COLUMN(FIPs_codes!A1525)))))</f>
        <v>40145</v>
      </c>
      <c r="F1527" s="51">
        <f ca="1">IF(ISERROR(INDIRECT(CONCATENATE("FIPs_codes!",ADDRESS((MATCH($D1527,INDIRECT($C1527),0)+MATCH($C1527,FIPs_codes!$G$1:$G$3296,0)-1),COLUMN(FIPs_codes!C1525))))),"",INDIRECT(CONCATENATE("FIPs_codes!",ADDRESS((MATCH($D1527,INDIRECT($C1527),0)+MATCH($C1527,FIPs_codes!$G$1:$G$3296,0)-1),COLUMN(FIPs_codes!C1525)))))</f>
        <v>6</v>
      </c>
      <c r="G1527" s="31" t="s">
        <v>17017</v>
      </c>
      <c r="H1527" s="31" t="s">
        <v>217</v>
      </c>
      <c r="I1527" s="35" t="s">
        <v>17018</v>
      </c>
      <c r="J1527" s="37" t="s">
        <v>1705</v>
      </c>
      <c r="K1527" s="31" t="s">
        <v>55</v>
      </c>
      <c r="L1527" s="31" t="s">
        <v>17057</v>
      </c>
      <c r="M1527" s="31" t="s">
        <v>57</v>
      </c>
      <c r="N1527" s="39" t="s">
        <v>17020</v>
      </c>
      <c r="O1527" s="230">
        <v>37803</v>
      </c>
      <c r="P1527" s="39">
        <v>18789</v>
      </c>
      <c r="Q1527" s="31">
        <v>330</v>
      </c>
      <c r="R1527" s="31" t="s">
        <v>11330</v>
      </c>
      <c r="S1527" s="41" t="s">
        <v>60</v>
      </c>
      <c r="T1527" s="29" t="s">
        <v>17055</v>
      </c>
      <c r="U1527" s="31" t="s">
        <v>62</v>
      </c>
      <c r="V1527" s="39" t="s">
        <v>17022</v>
      </c>
      <c r="W1527" s="43" t="s">
        <v>1048</v>
      </c>
      <c r="X1527" s="43" t="s">
        <v>65</v>
      </c>
      <c r="Y1527" s="43">
        <v>41852</v>
      </c>
      <c r="Z1527" s="31">
        <v>79</v>
      </c>
      <c r="AA1527" s="31">
        <v>180</v>
      </c>
      <c r="AB1527" s="31" t="s">
        <v>66</v>
      </c>
      <c r="AC1527" s="31">
        <f>1644700*1020*10610*0.000001/60*(20.9/(20.9-AK1527))*(460+AA1527)/528</f>
        <v>928955.29311907722</v>
      </c>
      <c r="AD1527" s="31" t="s">
        <v>227</v>
      </c>
      <c r="AE1527" s="39">
        <v>20</v>
      </c>
      <c r="AF1527" s="39" t="s">
        <v>68</v>
      </c>
      <c r="AG1527" s="31" t="s">
        <v>500</v>
      </c>
      <c r="AH1527" s="31">
        <v>1.28</v>
      </c>
      <c r="AI1527" s="31">
        <v>10.46</v>
      </c>
      <c r="AJ1527" s="31">
        <v>11.65</v>
      </c>
      <c r="AK1527" s="39">
        <v>12.81</v>
      </c>
      <c r="AL1527" s="26">
        <f t="shared" si="65"/>
        <v>0.10902896081771721</v>
      </c>
      <c r="AM1527" s="37" t="s">
        <v>230</v>
      </c>
      <c r="AN1527" s="31" t="s">
        <v>16971</v>
      </c>
      <c r="AO1527" s="31" t="s">
        <v>258</v>
      </c>
      <c r="AP1527" s="63" t="s">
        <v>16972</v>
      </c>
      <c r="AQ1527" s="27" t="str">
        <f t="shared" si="63"/>
        <v>Record Complete</v>
      </c>
      <c r="AR1527" s="35" t="s">
        <v>17023</v>
      </c>
      <c r="AS1527" s="5" t="str">
        <f t="shared" si="64"/>
        <v/>
      </c>
      <c r="AT1527" t="s">
        <v>17200</v>
      </c>
    </row>
    <row r="1528" spans="1:46" ht="15.75" thickBot="1" x14ac:dyDescent="0.3">
      <c r="A1528" s="30" t="s">
        <v>17016</v>
      </c>
      <c r="B1528" s="32">
        <v>3662</v>
      </c>
      <c r="C1528" s="32" t="s">
        <v>213</v>
      </c>
      <c r="D1528" s="32" t="s">
        <v>15208</v>
      </c>
      <c r="E1528" s="51" t="str">
        <f ca="1">IF(ISERROR(INDIRECT(CONCATENATE("FIPs_codes!",ADDRESS((MATCH($D1528,INDIRECT($C1528),0)+MATCH($C1528,FIPs_codes!$G$1:$G$3296,0)-1),COLUMN(FIPs_codes!A1526))))),"",INDIRECT(CONCATENATE("FIPs_codes!",ADDRESS((MATCH($D1528,INDIRECT($C1528),0)+MATCH($C1528,FIPs_codes!$G$1:$G$3296,0)-1),COLUMN(FIPs_codes!A1526)))))</f>
        <v>40145</v>
      </c>
      <c r="F1528" s="51">
        <f ca="1">IF(ISERROR(INDIRECT(CONCATENATE("FIPs_codes!",ADDRESS((MATCH($D1528,INDIRECT($C1528),0)+MATCH($C1528,FIPs_codes!$G$1:$G$3296,0)-1),COLUMN(FIPs_codes!C1526))))),"",INDIRECT(CONCATENATE("FIPs_codes!",ADDRESS((MATCH($D1528,INDIRECT($C1528),0)+MATCH($C1528,FIPs_codes!$G$1:$G$3296,0)-1),COLUMN(FIPs_codes!C1526)))))</f>
        <v>6</v>
      </c>
      <c r="G1528" s="32" t="s">
        <v>17017</v>
      </c>
      <c r="H1528" s="32" t="s">
        <v>217</v>
      </c>
      <c r="I1528" s="36" t="s">
        <v>17018</v>
      </c>
      <c r="J1528" s="38" t="s">
        <v>1705</v>
      </c>
      <c r="K1528" s="32" t="s">
        <v>55</v>
      </c>
      <c r="L1528" s="32" t="s">
        <v>17057</v>
      </c>
      <c r="M1528" s="32" t="s">
        <v>57</v>
      </c>
      <c r="N1528" s="40" t="s">
        <v>17020</v>
      </c>
      <c r="O1528" s="229">
        <v>37803</v>
      </c>
      <c r="P1528" s="40">
        <v>18789</v>
      </c>
      <c r="Q1528" s="32">
        <v>330</v>
      </c>
      <c r="R1528" s="32" t="s">
        <v>11330</v>
      </c>
      <c r="S1528" s="42" t="s">
        <v>60</v>
      </c>
      <c r="T1528" s="30" t="s">
        <v>17055</v>
      </c>
      <c r="U1528" s="32" t="s">
        <v>62</v>
      </c>
      <c r="V1528" s="40" t="s">
        <v>17022</v>
      </c>
      <c r="W1528" s="44" t="s">
        <v>1048</v>
      </c>
      <c r="X1528" s="44" t="s">
        <v>65</v>
      </c>
      <c r="Y1528" s="44">
        <v>41852</v>
      </c>
      <c r="Z1528" s="32">
        <v>82</v>
      </c>
      <c r="AA1528" s="32">
        <v>180</v>
      </c>
      <c r="AB1528" s="32" t="s">
        <v>66</v>
      </c>
      <c r="AC1528" s="32">
        <f>1639900*1020*10610*0.000001/60*(20.9/(20.9-AK1528))*(460+AA1528)/528</f>
        <v>930846.62476190471</v>
      </c>
      <c r="AD1528" s="32" t="s">
        <v>227</v>
      </c>
      <c r="AE1528" s="40">
        <v>20</v>
      </c>
      <c r="AF1528" s="40" t="s">
        <v>68</v>
      </c>
      <c r="AG1528" s="32" t="s">
        <v>500</v>
      </c>
      <c r="AH1528" s="32">
        <v>1.46</v>
      </c>
      <c r="AI1528" s="32">
        <v>10.26</v>
      </c>
      <c r="AJ1528" s="32">
        <v>11.72</v>
      </c>
      <c r="AK1528" s="40">
        <v>12.85</v>
      </c>
      <c r="AL1528" s="150">
        <f t="shared" si="65"/>
        <v>0.12457337883959045</v>
      </c>
      <c r="AM1528" s="38" t="s">
        <v>230</v>
      </c>
      <c r="AN1528" s="32" t="s">
        <v>16971</v>
      </c>
      <c r="AO1528" s="32" t="s">
        <v>258</v>
      </c>
      <c r="AP1528" s="46" t="s">
        <v>17045</v>
      </c>
      <c r="AQ1528" s="27" t="str">
        <f t="shared" si="63"/>
        <v>Record Complete</v>
      </c>
      <c r="AR1528" s="36" t="s">
        <v>17023</v>
      </c>
      <c r="AS1528" s="5" t="str">
        <f t="shared" si="64"/>
        <v/>
      </c>
      <c r="AT1528" t="s">
        <v>17200</v>
      </c>
    </row>
    <row r="1529" spans="1:46" ht="15.75" thickBot="1" x14ac:dyDescent="0.3">
      <c r="A1529" s="48" t="s">
        <v>17016</v>
      </c>
      <c r="B1529" s="50">
        <v>3662</v>
      </c>
      <c r="C1529" s="50" t="s">
        <v>213</v>
      </c>
      <c r="D1529" s="50" t="s">
        <v>15208</v>
      </c>
      <c r="E1529" s="51" t="str">
        <f ca="1">IF(ISERROR(INDIRECT(CONCATENATE("FIPs_codes!",ADDRESS((MATCH($D1529,INDIRECT($C1529),0)+MATCH($C1529,FIPs_codes!$G$1:$G$3296,0)-1),COLUMN(FIPs_codes!A1527))))),"",INDIRECT(CONCATENATE("FIPs_codes!",ADDRESS((MATCH($D1529,INDIRECT($C1529),0)+MATCH($C1529,FIPs_codes!$G$1:$G$3296,0)-1),COLUMN(FIPs_codes!A1527)))))</f>
        <v>40145</v>
      </c>
      <c r="F1529" s="51">
        <f ca="1">IF(ISERROR(INDIRECT(CONCATENATE("FIPs_codes!",ADDRESS((MATCH($D1529,INDIRECT($C1529),0)+MATCH($C1529,FIPs_codes!$G$1:$G$3296,0)-1),COLUMN(FIPs_codes!C1527))))),"",INDIRECT(CONCATENATE("FIPs_codes!",ADDRESS((MATCH($D1529,INDIRECT($C1529),0)+MATCH($C1529,FIPs_codes!$G$1:$G$3296,0)-1),COLUMN(FIPs_codes!C1527)))))</f>
        <v>6</v>
      </c>
      <c r="G1529" s="50" t="s">
        <v>17017</v>
      </c>
      <c r="H1529" s="50" t="s">
        <v>217</v>
      </c>
      <c r="I1529" s="54" t="s">
        <v>17018</v>
      </c>
      <c r="J1529" s="56" t="s">
        <v>1705</v>
      </c>
      <c r="K1529" s="50" t="s">
        <v>55</v>
      </c>
      <c r="L1529" s="50" t="s">
        <v>17054</v>
      </c>
      <c r="M1529" s="50" t="s">
        <v>57</v>
      </c>
      <c r="N1529" s="58" t="s">
        <v>17020</v>
      </c>
      <c r="O1529" s="155">
        <v>37773</v>
      </c>
      <c r="P1529" s="58">
        <v>18790</v>
      </c>
      <c r="Q1529" s="50">
        <v>330</v>
      </c>
      <c r="R1529" s="50" t="s">
        <v>11330</v>
      </c>
      <c r="S1529" s="60" t="s">
        <v>60</v>
      </c>
      <c r="T1529" s="48" t="s">
        <v>17055</v>
      </c>
      <c r="U1529" s="50" t="s">
        <v>62</v>
      </c>
      <c r="V1529" s="58" t="s">
        <v>17022</v>
      </c>
      <c r="W1529" s="62" t="s">
        <v>1048</v>
      </c>
      <c r="X1529" s="62" t="s">
        <v>65</v>
      </c>
      <c r="Y1529" s="62">
        <v>41852</v>
      </c>
      <c r="Z1529" s="50">
        <v>81</v>
      </c>
      <c r="AA1529" s="50">
        <v>180</v>
      </c>
      <c r="AB1529" s="50" t="s">
        <v>66</v>
      </c>
      <c r="AC1529" s="50">
        <f>1668700*1020*10610*0.000001/60*(20.9/(20.9-AK1529))*(460+AA1529)/528</f>
        <v>968858.10436255822</v>
      </c>
      <c r="AD1529" s="50" t="s">
        <v>227</v>
      </c>
      <c r="AE1529" s="58">
        <v>20</v>
      </c>
      <c r="AF1529" s="58" t="s">
        <v>68</v>
      </c>
      <c r="AG1529" s="50" t="s">
        <v>500</v>
      </c>
      <c r="AH1529" s="50">
        <v>1.27</v>
      </c>
      <c r="AI1529" s="50">
        <v>10.52</v>
      </c>
      <c r="AJ1529" s="50">
        <v>11.78</v>
      </c>
      <c r="AK1529" s="58">
        <v>13.03</v>
      </c>
      <c r="AL1529" s="26">
        <f t="shared" si="65"/>
        <v>0.1077184054283291</v>
      </c>
      <c r="AM1529" s="56" t="s">
        <v>230</v>
      </c>
      <c r="AN1529" s="50" t="s">
        <v>16971</v>
      </c>
      <c r="AO1529" s="50" t="s">
        <v>258</v>
      </c>
      <c r="AP1529" s="46" t="s">
        <v>17045</v>
      </c>
      <c r="AQ1529" s="27" t="str">
        <f t="shared" si="63"/>
        <v>Record Complete</v>
      </c>
      <c r="AR1529" s="54" t="s">
        <v>17023</v>
      </c>
      <c r="AS1529" s="5" t="str">
        <f t="shared" si="64"/>
        <v/>
      </c>
      <c r="AT1529" t="s">
        <v>17200</v>
      </c>
    </row>
    <row r="1530" spans="1:46" ht="15.75" thickBot="1" x14ac:dyDescent="0.3">
      <c r="A1530" s="30" t="s">
        <v>17016</v>
      </c>
      <c r="B1530" s="32">
        <v>3662</v>
      </c>
      <c r="C1530" s="32" t="s">
        <v>213</v>
      </c>
      <c r="D1530" s="32" t="s">
        <v>15208</v>
      </c>
      <c r="E1530" s="51" t="str">
        <f ca="1">IF(ISERROR(INDIRECT(CONCATENATE("FIPs_codes!",ADDRESS((MATCH($D1530,INDIRECT($C1530),0)+MATCH($C1530,FIPs_codes!$G$1:$G$3296,0)-1),COLUMN(FIPs_codes!A1528))))),"",INDIRECT(CONCATENATE("FIPs_codes!",ADDRESS((MATCH($D1530,INDIRECT($C1530),0)+MATCH($C1530,FIPs_codes!$G$1:$G$3296,0)-1),COLUMN(FIPs_codes!A1528)))))</f>
        <v>40145</v>
      </c>
      <c r="F1530" s="51">
        <f ca="1">IF(ISERROR(INDIRECT(CONCATENATE("FIPs_codes!",ADDRESS((MATCH($D1530,INDIRECT($C1530),0)+MATCH($C1530,FIPs_codes!$G$1:$G$3296,0)-1),COLUMN(FIPs_codes!C1528))))),"",INDIRECT(CONCATENATE("FIPs_codes!",ADDRESS((MATCH($D1530,INDIRECT($C1530),0)+MATCH($C1530,FIPs_codes!$G$1:$G$3296,0)-1),COLUMN(FIPs_codes!C1528)))))</f>
        <v>6</v>
      </c>
      <c r="G1530" s="32" t="s">
        <v>17017</v>
      </c>
      <c r="H1530" s="32" t="s">
        <v>217</v>
      </c>
      <c r="I1530" s="36" t="s">
        <v>17018</v>
      </c>
      <c r="J1530" s="38" t="s">
        <v>1705</v>
      </c>
      <c r="K1530" s="32" t="s">
        <v>55</v>
      </c>
      <c r="L1530" s="32" t="s">
        <v>17057</v>
      </c>
      <c r="M1530" s="32" t="s">
        <v>57</v>
      </c>
      <c r="N1530" s="40" t="s">
        <v>17020</v>
      </c>
      <c r="O1530" s="229">
        <v>37803</v>
      </c>
      <c r="P1530" s="40">
        <v>18789</v>
      </c>
      <c r="Q1530" s="32">
        <v>330</v>
      </c>
      <c r="R1530" s="32" t="s">
        <v>11330</v>
      </c>
      <c r="S1530" s="42" t="s">
        <v>60</v>
      </c>
      <c r="T1530" s="30" t="s">
        <v>17055</v>
      </c>
      <c r="U1530" s="32" t="s">
        <v>62</v>
      </c>
      <c r="V1530" s="40" t="s">
        <v>17022</v>
      </c>
      <c r="W1530" s="44" t="s">
        <v>1048</v>
      </c>
      <c r="X1530" s="44" t="s">
        <v>65</v>
      </c>
      <c r="Y1530" s="44">
        <v>41852</v>
      </c>
      <c r="Z1530" s="32">
        <v>79</v>
      </c>
      <c r="AA1530" s="32">
        <v>180</v>
      </c>
      <c r="AB1530" s="32" t="s">
        <v>66</v>
      </c>
      <c r="AC1530" s="32">
        <f>1638300*1020*10610*0.000001/60*(20.9/(20.9-AK1530))*(460+AA1530)/528</f>
        <v>926485.6846534654</v>
      </c>
      <c r="AD1530" s="32" t="s">
        <v>227</v>
      </c>
      <c r="AE1530" s="40">
        <v>20</v>
      </c>
      <c r="AF1530" s="40" t="s">
        <v>68</v>
      </c>
      <c r="AG1530" s="32" t="s">
        <v>500</v>
      </c>
      <c r="AH1530" s="32">
        <v>1.32</v>
      </c>
      <c r="AI1530" s="32">
        <v>10.47</v>
      </c>
      <c r="AJ1530" s="32">
        <v>11.78</v>
      </c>
      <c r="AK1530" s="40">
        <v>12.82</v>
      </c>
      <c r="AL1530" s="26">
        <f t="shared" si="65"/>
        <v>0.11195928753180662</v>
      </c>
      <c r="AM1530" s="38" t="s">
        <v>230</v>
      </c>
      <c r="AN1530" s="32" t="s">
        <v>16971</v>
      </c>
      <c r="AO1530" s="32" t="s">
        <v>258</v>
      </c>
      <c r="AP1530" s="46" t="s">
        <v>17045</v>
      </c>
      <c r="AQ1530" s="27" t="str">
        <f t="shared" si="63"/>
        <v>Record Complete</v>
      </c>
      <c r="AR1530" s="36" t="s">
        <v>17023</v>
      </c>
      <c r="AS1530" s="5" t="str">
        <f t="shared" si="64"/>
        <v/>
      </c>
      <c r="AT1530" t="s">
        <v>17200</v>
      </c>
    </row>
    <row r="1531" spans="1:46" ht="15.75" thickBot="1" x14ac:dyDescent="0.3">
      <c r="A1531" s="29" t="s">
        <v>17016</v>
      </c>
      <c r="B1531" s="31">
        <v>3662</v>
      </c>
      <c r="C1531" s="31" t="s">
        <v>213</v>
      </c>
      <c r="D1531" s="31" t="s">
        <v>15208</v>
      </c>
      <c r="E1531" s="51" t="str">
        <f ca="1">IF(ISERROR(INDIRECT(CONCATENATE("FIPs_codes!",ADDRESS((MATCH($D1531,INDIRECT($C1531),0)+MATCH($C1531,FIPs_codes!$G$1:$G$3296,0)-1),COLUMN(FIPs_codes!A1529))))),"",INDIRECT(CONCATENATE("FIPs_codes!",ADDRESS((MATCH($D1531,INDIRECT($C1531),0)+MATCH($C1531,FIPs_codes!$G$1:$G$3296,0)-1),COLUMN(FIPs_codes!A1529)))))</f>
        <v>40145</v>
      </c>
      <c r="F1531" s="51">
        <f ca="1">IF(ISERROR(INDIRECT(CONCATENATE("FIPs_codes!",ADDRESS((MATCH($D1531,INDIRECT($C1531),0)+MATCH($C1531,FIPs_codes!$G$1:$G$3296,0)-1),COLUMN(FIPs_codes!C1529))))),"",INDIRECT(CONCATENATE("FIPs_codes!",ADDRESS((MATCH($D1531,INDIRECT($C1531),0)+MATCH($C1531,FIPs_codes!$G$1:$G$3296,0)-1),COLUMN(FIPs_codes!C1529)))))</f>
        <v>6</v>
      </c>
      <c r="G1531" s="31" t="s">
        <v>17017</v>
      </c>
      <c r="H1531" s="31" t="s">
        <v>217</v>
      </c>
      <c r="I1531" s="35" t="s">
        <v>17018</v>
      </c>
      <c r="J1531" s="37" t="s">
        <v>1705</v>
      </c>
      <c r="K1531" s="31" t="s">
        <v>55</v>
      </c>
      <c r="L1531" s="31" t="s">
        <v>17057</v>
      </c>
      <c r="M1531" s="31" t="s">
        <v>57</v>
      </c>
      <c r="N1531" s="39" t="s">
        <v>17020</v>
      </c>
      <c r="O1531" s="230">
        <v>37803</v>
      </c>
      <c r="P1531" s="39">
        <v>18789</v>
      </c>
      <c r="Q1531" s="31">
        <v>330</v>
      </c>
      <c r="R1531" s="31" t="s">
        <v>11330</v>
      </c>
      <c r="S1531" s="41" t="s">
        <v>60</v>
      </c>
      <c r="T1531" s="29" t="s">
        <v>17055</v>
      </c>
      <c r="U1531" s="31" t="s">
        <v>62</v>
      </c>
      <c r="V1531" s="39" t="s">
        <v>17022</v>
      </c>
      <c r="W1531" s="43" t="s">
        <v>1048</v>
      </c>
      <c r="X1531" s="43" t="s">
        <v>65</v>
      </c>
      <c r="Y1531" s="43">
        <v>41852</v>
      </c>
      <c r="Z1531" s="31">
        <v>79</v>
      </c>
      <c r="AA1531" s="31">
        <v>180</v>
      </c>
      <c r="AB1531" s="31" t="s">
        <v>66</v>
      </c>
      <c r="AC1531" s="31">
        <f>1637400*1020*10610*0.000001/60*(20.9/(20.9-AK1531))*(460+AA1531)/528</f>
        <v>924832.12558714463</v>
      </c>
      <c r="AD1531" s="31" t="s">
        <v>227</v>
      </c>
      <c r="AE1531" s="39">
        <v>20</v>
      </c>
      <c r="AF1531" s="39" t="s">
        <v>68</v>
      </c>
      <c r="AG1531" s="31" t="s">
        <v>500</v>
      </c>
      <c r="AH1531" s="31">
        <v>1.32</v>
      </c>
      <c r="AI1531" s="31">
        <v>10.48</v>
      </c>
      <c r="AJ1531" s="31">
        <v>11.8</v>
      </c>
      <c r="AK1531" s="39">
        <v>12.81</v>
      </c>
      <c r="AL1531" s="26">
        <f t="shared" si="65"/>
        <v>0.11186440677966102</v>
      </c>
      <c r="AM1531" s="37" t="s">
        <v>230</v>
      </c>
      <c r="AN1531" s="31" t="s">
        <v>16971</v>
      </c>
      <c r="AO1531" s="31" t="s">
        <v>258</v>
      </c>
      <c r="AP1531" s="63" t="s">
        <v>16972</v>
      </c>
      <c r="AQ1531" s="27" t="str">
        <f t="shared" si="63"/>
        <v>Record Complete</v>
      </c>
      <c r="AR1531" s="35" t="s">
        <v>17023</v>
      </c>
      <c r="AS1531" s="5" t="str">
        <f t="shared" si="64"/>
        <v/>
      </c>
      <c r="AT1531" t="s">
        <v>17200</v>
      </c>
    </row>
    <row r="1532" spans="1:46" ht="15.75" thickBot="1" x14ac:dyDescent="0.3">
      <c r="A1532" s="30" t="s">
        <v>17016</v>
      </c>
      <c r="B1532" s="32">
        <v>3662</v>
      </c>
      <c r="C1532" s="32" t="s">
        <v>213</v>
      </c>
      <c r="D1532" s="32" t="s">
        <v>15208</v>
      </c>
      <c r="E1532" s="51" t="str">
        <f ca="1">IF(ISERROR(INDIRECT(CONCATENATE("FIPs_codes!",ADDRESS((MATCH($D1532,INDIRECT($C1532),0)+MATCH($C1532,FIPs_codes!$G$1:$G$3296,0)-1),COLUMN(FIPs_codes!A1530))))),"",INDIRECT(CONCATENATE("FIPs_codes!",ADDRESS((MATCH($D1532,INDIRECT($C1532),0)+MATCH($C1532,FIPs_codes!$G$1:$G$3296,0)-1),COLUMN(FIPs_codes!A1530)))))</f>
        <v>40145</v>
      </c>
      <c r="F1532" s="51">
        <f ca="1">IF(ISERROR(INDIRECT(CONCATENATE("FIPs_codes!",ADDRESS((MATCH($D1532,INDIRECT($C1532),0)+MATCH($C1532,FIPs_codes!$G$1:$G$3296,0)-1),COLUMN(FIPs_codes!C1530))))),"",INDIRECT(CONCATENATE("FIPs_codes!",ADDRESS((MATCH($D1532,INDIRECT($C1532),0)+MATCH($C1532,FIPs_codes!$G$1:$G$3296,0)-1),COLUMN(FIPs_codes!C1530)))))</f>
        <v>6</v>
      </c>
      <c r="G1532" s="32" t="s">
        <v>17017</v>
      </c>
      <c r="H1532" s="32" t="s">
        <v>217</v>
      </c>
      <c r="I1532" s="36" t="s">
        <v>17018</v>
      </c>
      <c r="J1532" s="38" t="s">
        <v>1705</v>
      </c>
      <c r="K1532" s="32" t="s">
        <v>55</v>
      </c>
      <c r="L1532" s="32" t="s">
        <v>17057</v>
      </c>
      <c r="M1532" s="32" t="s">
        <v>57</v>
      </c>
      <c r="N1532" s="40" t="s">
        <v>17020</v>
      </c>
      <c r="O1532" s="229">
        <v>37803</v>
      </c>
      <c r="P1532" s="40">
        <v>18789</v>
      </c>
      <c r="Q1532" s="32">
        <v>330</v>
      </c>
      <c r="R1532" s="32" t="s">
        <v>11330</v>
      </c>
      <c r="S1532" s="42" t="s">
        <v>60</v>
      </c>
      <c r="T1532" s="30" t="s">
        <v>17055</v>
      </c>
      <c r="U1532" s="32" t="s">
        <v>62</v>
      </c>
      <c r="V1532" s="40" t="s">
        <v>17022</v>
      </c>
      <c r="W1532" s="44" t="s">
        <v>1048</v>
      </c>
      <c r="X1532" s="44" t="s">
        <v>65</v>
      </c>
      <c r="Y1532" s="44">
        <v>41852</v>
      </c>
      <c r="Z1532" s="32">
        <v>79</v>
      </c>
      <c r="AA1532" s="32">
        <v>180</v>
      </c>
      <c r="AB1532" s="32" t="s">
        <v>66</v>
      </c>
      <c r="AC1532" s="32">
        <f>1643900*1020*10610*0.000001/60*(20.9/(20.9-AK1532))*(460+AA1532)/528</f>
        <v>931959.40727874276</v>
      </c>
      <c r="AD1532" s="32" t="s">
        <v>227</v>
      </c>
      <c r="AE1532" s="40">
        <v>20</v>
      </c>
      <c r="AF1532" s="40" t="s">
        <v>68</v>
      </c>
      <c r="AG1532" s="32" t="s">
        <v>500</v>
      </c>
      <c r="AH1532" s="32">
        <v>1.29</v>
      </c>
      <c r="AI1532" s="32">
        <v>10.52</v>
      </c>
      <c r="AJ1532" s="32">
        <v>11.81</v>
      </c>
      <c r="AK1532" s="40">
        <v>12.84</v>
      </c>
      <c r="AL1532" s="26">
        <f t="shared" si="65"/>
        <v>0.10922946655376801</v>
      </c>
      <c r="AM1532" s="38" t="s">
        <v>230</v>
      </c>
      <c r="AN1532" s="32" t="s">
        <v>16971</v>
      </c>
      <c r="AO1532" s="32" t="s">
        <v>258</v>
      </c>
      <c r="AP1532" s="46" t="s">
        <v>17045</v>
      </c>
      <c r="AQ1532" s="27" t="str">
        <f t="shared" si="63"/>
        <v>Record Complete</v>
      </c>
      <c r="AR1532" s="36" t="s">
        <v>17023</v>
      </c>
      <c r="AS1532" s="5" t="str">
        <f t="shared" si="64"/>
        <v/>
      </c>
      <c r="AT1532" t="s">
        <v>17200</v>
      </c>
    </row>
    <row r="1533" spans="1:46" ht="15.75" thickBot="1" x14ac:dyDescent="0.3">
      <c r="A1533" s="29" t="s">
        <v>17016</v>
      </c>
      <c r="B1533" s="31">
        <v>3662</v>
      </c>
      <c r="C1533" s="31" t="s">
        <v>213</v>
      </c>
      <c r="D1533" s="31" t="s">
        <v>15208</v>
      </c>
      <c r="E1533" s="51" t="str">
        <f ca="1">IF(ISERROR(INDIRECT(CONCATENATE("FIPs_codes!",ADDRESS((MATCH($D1533,INDIRECT($C1533),0)+MATCH($C1533,FIPs_codes!$G$1:$G$3296,0)-1),COLUMN(FIPs_codes!A1531))))),"",INDIRECT(CONCATENATE("FIPs_codes!",ADDRESS((MATCH($D1533,INDIRECT($C1533),0)+MATCH($C1533,FIPs_codes!$G$1:$G$3296,0)-1),COLUMN(FIPs_codes!A1531)))))</f>
        <v>40145</v>
      </c>
      <c r="F1533" s="51">
        <f ca="1">IF(ISERROR(INDIRECT(CONCATENATE("FIPs_codes!",ADDRESS((MATCH($D1533,INDIRECT($C1533),0)+MATCH($C1533,FIPs_codes!$G$1:$G$3296,0)-1),COLUMN(FIPs_codes!C1531))))),"",INDIRECT(CONCATENATE("FIPs_codes!",ADDRESS((MATCH($D1533,INDIRECT($C1533),0)+MATCH($C1533,FIPs_codes!$G$1:$G$3296,0)-1),COLUMN(FIPs_codes!C1531)))))</f>
        <v>6</v>
      </c>
      <c r="G1533" s="31" t="s">
        <v>17017</v>
      </c>
      <c r="H1533" s="31" t="s">
        <v>217</v>
      </c>
      <c r="I1533" s="35" t="s">
        <v>17018</v>
      </c>
      <c r="J1533" s="37" t="s">
        <v>1705</v>
      </c>
      <c r="K1533" s="31" t="s">
        <v>55</v>
      </c>
      <c r="L1533" s="31" t="s">
        <v>17057</v>
      </c>
      <c r="M1533" s="31" t="s">
        <v>57</v>
      </c>
      <c r="N1533" s="39" t="s">
        <v>17020</v>
      </c>
      <c r="O1533" s="230">
        <v>37803</v>
      </c>
      <c r="P1533" s="39">
        <v>18789</v>
      </c>
      <c r="Q1533" s="31">
        <v>330</v>
      </c>
      <c r="R1533" s="31" t="s">
        <v>11330</v>
      </c>
      <c r="S1533" s="41" t="s">
        <v>60</v>
      </c>
      <c r="T1533" s="29" t="s">
        <v>17055</v>
      </c>
      <c r="U1533" s="31" t="s">
        <v>62</v>
      </c>
      <c r="V1533" s="39" t="s">
        <v>17022</v>
      </c>
      <c r="W1533" s="43" t="s">
        <v>1048</v>
      </c>
      <c r="X1533" s="43" t="s">
        <v>65</v>
      </c>
      <c r="Y1533" s="43">
        <v>41852</v>
      </c>
      <c r="Z1533" s="31">
        <v>79</v>
      </c>
      <c r="AA1533" s="31">
        <v>180</v>
      </c>
      <c r="AB1533" s="31" t="s">
        <v>66</v>
      </c>
      <c r="AC1533" s="31">
        <f>1638800*1020*10610*0.000001/60*(20.9/(20.9-AK1533))*(460+AA1533)/528</f>
        <v>932539.10568700708</v>
      </c>
      <c r="AD1533" s="31" t="s">
        <v>227</v>
      </c>
      <c r="AE1533" s="39">
        <v>20</v>
      </c>
      <c r="AF1533" s="39" t="s">
        <v>68</v>
      </c>
      <c r="AG1533" s="31" t="s">
        <v>500</v>
      </c>
      <c r="AH1533" s="31">
        <v>1.33</v>
      </c>
      <c r="AI1533" s="31">
        <v>10.48</v>
      </c>
      <c r="AJ1533" s="31">
        <v>11.82</v>
      </c>
      <c r="AK1533" s="39">
        <v>12.87</v>
      </c>
      <c r="AL1533" s="26">
        <f t="shared" si="65"/>
        <v>0.1126164267569856</v>
      </c>
      <c r="AM1533" s="37" t="s">
        <v>230</v>
      </c>
      <c r="AN1533" s="31" t="s">
        <v>16971</v>
      </c>
      <c r="AO1533" s="31" t="s">
        <v>258</v>
      </c>
      <c r="AP1533" s="63" t="s">
        <v>16972</v>
      </c>
      <c r="AQ1533" s="27" t="str">
        <f t="shared" si="63"/>
        <v>Record Complete</v>
      </c>
      <c r="AR1533" s="35" t="s">
        <v>17023</v>
      </c>
      <c r="AS1533" s="5" t="str">
        <f t="shared" si="64"/>
        <v/>
      </c>
      <c r="AT1533" t="s">
        <v>17200</v>
      </c>
    </row>
    <row r="1534" spans="1:46" ht="15.75" thickBot="1" x14ac:dyDescent="0.3">
      <c r="A1534" s="30" t="s">
        <v>17016</v>
      </c>
      <c r="B1534" s="32">
        <v>3662</v>
      </c>
      <c r="C1534" s="32" t="s">
        <v>213</v>
      </c>
      <c r="D1534" s="32" t="s">
        <v>15208</v>
      </c>
      <c r="E1534" s="51" t="str">
        <f ca="1">IF(ISERROR(INDIRECT(CONCATENATE("FIPs_codes!",ADDRESS((MATCH($D1534,INDIRECT($C1534),0)+MATCH($C1534,FIPs_codes!$G$1:$G$3296,0)-1),COLUMN(FIPs_codes!A1532))))),"",INDIRECT(CONCATENATE("FIPs_codes!",ADDRESS((MATCH($D1534,INDIRECT($C1534),0)+MATCH($C1534,FIPs_codes!$G$1:$G$3296,0)-1),COLUMN(FIPs_codes!A1532)))))</f>
        <v>40145</v>
      </c>
      <c r="F1534" s="51">
        <f ca="1">IF(ISERROR(INDIRECT(CONCATENATE("FIPs_codes!",ADDRESS((MATCH($D1534,INDIRECT($C1534),0)+MATCH($C1534,FIPs_codes!$G$1:$G$3296,0)-1),COLUMN(FIPs_codes!C1532))))),"",INDIRECT(CONCATENATE("FIPs_codes!",ADDRESS((MATCH($D1534,INDIRECT($C1534),0)+MATCH($C1534,FIPs_codes!$G$1:$G$3296,0)-1),COLUMN(FIPs_codes!C1532)))))</f>
        <v>6</v>
      </c>
      <c r="G1534" s="32" t="s">
        <v>17017</v>
      </c>
      <c r="H1534" s="32" t="s">
        <v>217</v>
      </c>
      <c r="I1534" s="36" t="s">
        <v>17018</v>
      </c>
      <c r="J1534" s="38" t="s">
        <v>1705</v>
      </c>
      <c r="K1534" s="32" t="s">
        <v>55</v>
      </c>
      <c r="L1534" s="32" t="s">
        <v>17057</v>
      </c>
      <c r="M1534" s="32" t="s">
        <v>57</v>
      </c>
      <c r="N1534" s="40" t="s">
        <v>17020</v>
      </c>
      <c r="O1534" s="229">
        <v>37803</v>
      </c>
      <c r="P1534" s="40">
        <v>18789</v>
      </c>
      <c r="Q1534" s="32">
        <v>330</v>
      </c>
      <c r="R1534" s="32" t="s">
        <v>11330</v>
      </c>
      <c r="S1534" s="42" t="s">
        <v>60</v>
      </c>
      <c r="T1534" s="30" t="s">
        <v>17055</v>
      </c>
      <c r="U1534" s="32" t="s">
        <v>62</v>
      </c>
      <c r="V1534" s="40" t="s">
        <v>17022</v>
      </c>
      <c r="W1534" s="44" t="s">
        <v>1048</v>
      </c>
      <c r="X1534" s="44" t="s">
        <v>65</v>
      </c>
      <c r="Y1534" s="44">
        <v>41852</v>
      </c>
      <c r="Z1534" s="32">
        <v>79</v>
      </c>
      <c r="AA1534" s="32">
        <v>180</v>
      </c>
      <c r="AB1534" s="32" t="s">
        <v>66</v>
      </c>
      <c r="AC1534" s="32">
        <f>1644400*1020*10610*0.000001/60*(20.9/(20.9-AK1534))*(460+AA1534)/528</f>
        <v>933400.93283643899</v>
      </c>
      <c r="AD1534" s="32" t="s">
        <v>227</v>
      </c>
      <c r="AE1534" s="40">
        <v>20</v>
      </c>
      <c r="AF1534" s="40" t="s">
        <v>68</v>
      </c>
      <c r="AG1534" s="32" t="s">
        <v>500</v>
      </c>
      <c r="AH1534" s="32">
        <v>1.26</v>
      </c>
      <c r="AI1534" s="32">
        <v>10.6</v>
      </c>
      <c r="AJ1534" s="32">
        <v>11.86</v>
      </c>
      <c r="AK1534" s="40">
        <v>12.85</v>
      </c>
      <c r="AL1534" s="150">
        <f t="shared" si="65"/>
        <v>0.10623946037099495</v>
      </c>
      <c r="AM1534" s="38" t="s">
        <v>230</v>
      </c>
      <c r="AN1534" s="32" t="s">
        <v>16971</v>
      </c>
      <c r="AO1534" s="32" t="s">
        <v>258</v>
      </c>
      <c r="AP1534" s="46" t="s">
        <v>17045</v>
      </c>
      <c r="AQ1534" s="27" t="str">
        <f t="shared" si="63"/>
        <v>Record Complete</v>
      </c>
      <c r="AR1534" s="36" t="s">
        <v>17023</v>
      </c>
      <c r="AS1534" s="5" t="str">
        <f t="shared" si="64"/>
        <v/>
      </c>
      <c r="AT1534" t="s">
        <v>17200</v>
      </c>
    </row>
    <row r="1535" spans="1:46" ht="15.75" thickBot="1" x14ac:dyDescent="0.3">
      <c r="A1535" s="29" t="s">
        <v>17016</v>
      </c>
      <c r="B1535" s="31">
        <v>3662</v>
      </c>
      <c r="C1535" s="31" t="s">
        <v>213</v>
      </c>
      <c r="D1535" s="31" t="s">
        <v>15208</v>
      </c>
      <c r="E1535" s="51" t="str">
        <f ca="1">IF(ISERROR(INDIRECT(CONCATENATE("FIPs_codes!",ADDRESS((MATCH($D1535,INDIRECT($C1535),0)+MATCH($C1535,FIPs_codes!$G$1:$G$3296,0)-1),COLUMN(FIPs_codes!A1533))))),"",INDIRECT(CONCATENATE("FIPs_codes!",ADDRESS((MATCH($D1535,INDIRECT($C1535),0)+MATCH($C1535,FIPs_codes!$G$1:$G$3296,0)-1),COLUMN(FIPs_codes!A1533)))))</f>
        <v>40145</v>
      </c>
      <c r="F1535" s="51">
        <f ca="1">IF(ISERROR(INDIRECT(CONCATENATE("FIPs_codes!",ADDRESS((MATCH($D1535,INDIRECT($C1535),0)+MATCH($C1535,FIPs_codes!$G$1:$G$3296,0)-1),COLUMN(FIPs_codes!C1533))))),"",INDIRECT(CONCATENATE("FIPs_codes!",ADDRESS((MATCH($D1535,INDIRECT($C1535),0)+MATCH($C1535,FIPs_codes!$G$1:$G$3296,0)-1),COLUMN(FIPs_codes!C1533)))))</f>
        <v>6</v>
      </c>
      <c r="G1535" s="31" t="s">
        <v>17017</v>
      </c>
      <c r="H1535" s="31" t="s">
        <v>217</v>
      </c>
      <c r="I1535" s="35" t="s">
        <v>17018</v>
      </c>
      <c r="J1535" s="37" t="s">
        <v>1705</v>
      </c>
      <c r="K1535" s="31" t="s">
        <v>55</v>
      </c>
      <c r="L1535" s="31" t="s">
        <v>17054</v>
      </c>
      <c r="M1535" s="31" t="s">
        <v>57</v>
      </c>
      <c r="N1535" s="39" t="s">
        <v>17020</v>
      </c>
      <c r="O1535" s="230">
        <v>37773</v>
      </c>
      <c r="P1535" s="39">
        <v>18790</v>
      </c>
      <c r="Q1535" s="31">
        <v>330</v>
      </c>
      <c r="R1535" s="31" t="s">
        <v>11330</v>
      </c>
      <c r="S1535" s="41" t="s">
        <v>60</v>
      </c>
      <c r="T1535" s="29" t="s">
        <v>17055</v>
      </c>
      <c r="U1535" s="31" t="s">
        <v>62</v>
      </c>
      <c r="V1535" s="39" t="s">
        <v>17022</v>
      </c>
      <c r="W1535" s="43" t="s">
        <v>1048</v>
      </c>
      <c r="X1535" s="43" t="s">
        <v>65</v>
      </c>
      <c r="Y1535" s="43">
        <v>41852</v>
      </c>
      <c r="Z1535" s="31">
        <v>80</v>
      </c>
      <c r="AA1535" s="31">
        <v>180</v>
      </c>
      <c r="AB1535" s="31" t="s">
        <v>66</v>
      </c>
      <c r="AC1535" s="31">
        <f>1669600*1020*10610*0.000001/60*(20.9/(20.9-AK1535))*(460+AA1535)/528</f>
        <v>965699.45789029554</v>
      </c>
      <c r="AD1535" s="31" t="s">
        <v>227</v>
      </c>
      <c r="AE1535" s="39">
        <v>20</v>
      </c>
      <c r="AF1535" s="39" t="s">
        <v>68</v>
      </c>
      <c r="AG1535" s="31" t="s">
        <v>500</v>
      </c>
      <c r="AH1535" s="31">
        <v>1.48</v>
      </c>
      <c r="AI1535" s="31">
        <v>10.56</v>
      </c>
      <c r="AJ1535" s="31">
        <v>12.05</v>
      </c>
      <c r="AK1535" s="39">
        <v>13</v>
      </c>
      <c r="AL1535" s="26">
        <f t="shared" si="65"/>
        <v>0.1229235880398671</v>
      </c>
      <c r="AM1535" s="37" t="s">
        <v>230</v>
      </c>
      <c r="AN1535" s="31" t="s">
        <v>16971</v>
      </c>
      <c r="AO1535" s="31" t="s">
        <v>258</v>
      </c>
      <c r="AP1535" s="63" t="s">
        <v>16972</v>
      </c>
      <c r="AQ1535" s="27" t="str">
        <f t="shared" si="63"/>
        <v>Record Complete</v>
      </c>
      <c r="AR1535" s="35" t="s">
        <v>17023</v>
      </c>
      <c r="AS1535" s="5" t="str">
        <f t="shared" si="64"/>
        <v/>
      </c>
      <c r="AT1535" t="s">
        <v>17200</v>
      </c>
    </row>
    <row r="1536" spans="1:46" ht="15.75" thickBot="1" x14ac:dyDescent="0.3">
      <c r="A1536" s="47" t="s">
        <v>17016</v>
      </c>
      <c r="B1536" s="49">
        <v>3662</v>
      </c>
      <c r="C1536" s="49" t="s">
        <v>213</v>
      </c>
      <c r="D1536" s="49" t="s">
        <v>15208</v>
      </c>
      <c r="E1536" s="51" t="str">
        <f ca="1">IF(ISERROR(INDIRECT(CONCATENATE("FIPs_codes!",ADDRESS((MATCH($D1536,INDIRECT($C1536),0)+MATCH($C1536,FIPs_codes!$G$1:$G$3296,0)-1),COLUMN(FIPs_codes!A1534))))),"",INDIRECT(CONCATENATE("FIPs_codes!",ADDRESS((MATCH($D1536,INDIRECT($C1536),0)+MATCH($C1536,FIPs_codes!$G$1:$G$3296,0)-1),COLUMN(FIPs_codes!A1534)))))</f>
        <v>40145</v>
      </c>
      <c r="F1536" s="51">
        <f ca="1">IF(ISERROR(INDIRECT(CONCATENATE("FIPs_codes!",ADDRESS((MATCH($D1536,INDIRECT($C1536),0)+MATCH($C1536,FIPs_codes!$G$1:$G$3296,0)-1),COLUMN(FIPs_codes!C1534))))),"",INDIRECT(CONCATENATE("FIPs_codes!",ADDRESS((MATCH($D1536,INDIRECT($C1536),0)+MATCH($C1536,FIPs_codes!$G$1:$G$3296,0)-1),COLUMN(FIPs_codes!C1534)))))</f>
        <v>6</v>
      </c>
      <c r="G1536" s="49" t="s">
        <v>17017</v>
      </c>
      <c r="H1536" s="49" t="s">
        <v>217</v>
      </c>
      <c r="I1536" s="53" t="s">
        <v>17018</v>
      </c>
      <c r="J1536" s="55" t="s">
        <v>1705</v>
      </c>
      <c r="K1536" s="49" t="s">
        <v>55</v>
      </c>
      <c r="L1536" s="49" t="s">
        <v>17054</v>
      </c>
      <c r="M1536" s="49" t="s">
        <v>57</v>
      </c>
      <c r="N1536" s="57" t="s">
        <v>17020</v>
      </c>
      <c r="O1536" s="154">
        <v>37773</v>
      </c>
      <c r="P1536" s="57">
        <v>18790</v>
      </c>
      <c r="Q1536" s="49">
        <v>330</v>
      </c>
      <c r="R1536" s="49" t="s">
        <v>11330</v>
      </c>
      <c r="S1536" s="59" t="s">
        <v>60</v>
      </c>
      <c r="T1536" s="47" t="s">
        <v>17055</v>
      </c>
      <c r="U1536" s="49" t="s">
        <v>62</v>
      </c>
      <c r="V1536" s="57" t="s">
        <v>17022</v>
      </c>
      <c r="W1536" s="61" t="s">
        <v>1048</v>
      </c>
      <c r="X1536" s="61" t="s">
        <v>65</v>
      </c>
      <c r="Y1536" s="61">
        <v>41852</v>
      </c>
      <c r="Z1536" s="49">
        <v>80</v>
      </c>
      <c r="AA1536" s="49">
        <v>180</v>
      </c>
      <c r="AB1536" s="49" t="s">
        <v>66</v>
      </c>
      <c r="AC1536" s="49">
        <f>1675100*1020*10610*0.000001/60*(20.9/(20.9-AK1536))*(460+AA1536)/528</f>
        <v>957967.11773049645</v>
      </c>
      <c r="AD1536" s="49" t="s">
        <v>227</v>
      </c>
      <c r="AE1536" s="57">
        <v>20</v>
      </c>
      <c r="AF1536" s="57" t="s">
        <v>68</v>
      </c>
      <c r="AG1536" s="49" t="s">
        <v>500</v>
      </c>
      <c r="AH1536" s="49">
        <v>1.52</v>
      </c>
      <c r="AI1536" s="49">
        <v>10.56</v>
      </c>
      <c r="AJ1536" s="49">
        <v>12.08</v>
      </c>
      <c r="AK1536" s="57">
        <v>12.91</v>
      </c>
      <c r="AL1536" s="26">
        <f t="shared" si="65"/>
        <v>0.12582781456953643</v>
      </c>
      <c r="AM1536" s="55" t="s">
        <v>230</v>
      </c>
      <c r="AN1536" s="49" t="s">
        <v>16971</v>
      </c>
      <c r="AO1536" s="49" t="s">
        <v>258</v>
      </c>
      <c r="AP1536" s="63" t="s">
        <v>16972</v>
      </c>
      <c r="AQ1536" s="27" t="str">
        <f t="shared" si="63"/>
        <v>Record Complete</v>
      </c>
      <c r="AR1536" s="53" t="s">
        <v>17023</v>
      </c>
      <c r="AS1536" s="5" t="str">
        <f t="shared" si="64"/>
        <v/>
      </c>
      <c r="AT1536" t="s">
        <v>17200</v>
      </c>
    </row>
    <row r="1537" spans="1:46" ht="15.75" thickBot="1" x14ac:dyDescent="0.3">
      <c r="A1537" s="29" t="s">
        <v>17016</v>
      </c>
      <c r="B1537" s="31">
        <v>3662</v>
      </c>
      <c r="C1537" s="31" t="s">
        <v>213</v>
      </c>
      <c r="D1537" s="31" t="s">
        <v>15208</v>
      </c>
      <c r="E1537" s="51" t="str">
        <f ca="1">IF(ISERROR(INDIRECT(CONCATENATE("FIPs_codes!",ADDRESS((MATCH($D1537,INDIRECT($C1537),0)+MATCH($C1537,FIPs_codes!$G$1:$G$3296,0)-1),COLUMN(FIPs_codes!A1535))))),"",INDIRECT(CONCATENATE("FIPs_codes!",ADDRESS((MATCH($D1537,INDIRECT($C1537),0)+MATCH($C1537,FIPs_codes!$G$1:$G$3296,0)-1),COLUMN(FIPs_codes!A1535)))))</f>
        <v>40145</v>
      </c>
      <c r="F1537" s="51">
        <f ca="1">IF(ISERROR(INDIRECT(CONCATENATE("FIPs_codes!",ADDRESS((MATCH($D1537,INDIRECT($C1537),0)+MATCH($C1537,FIPs_codes!$G$1:$G$3296,0)-1),COLUMN(FIPs_codes!C1535))))),"",INDIRECT(CONCATENATE("FIPs_codes!",ADDRESS((MATCH($D1537,INDIRECT($C1537),0)+MATCH($C1537,FIPs_codes!$G$1:$G$3296,0)-1),COLUMN(FIPs_codes!C1535)))))</f>
        <v>6</v>
      </c>
      <c r="G1537" s="31" t="s">
        <v>17017</v>
      </c>
      <c r="H1537" s="31" t="s">
        <v>217</v>
      </c>
      <c r="I1537" s="35" t="s">
        <v>17018</v>
      </c>
      <c r="J1537" s="37" t="s">
        <v>1705</v>
      </c>
      <c r="K1537" s="31" t="s">
        <v>55</v>
      </c>
      <c r="L1537" s="31" t="s">
        <v>17054</v>
      </c>
      <c r="M1537" s="31" t="s">
        <v>57</v>
      </c>
      <c r="N1537" s="39" t="s">
        <v>17020</v>
      </c>
      <c r="O1537" s="230">
        <v>37773</v>
      </c>
      <c r="P1537" s="39">
        <v>18790</v>
      </c>
      <c r="Q1537" s="31">
        <v>330</v>
      </c>
      <c r="R1537" s="31" t="s">
        <v>11330</v>
      </c>
      <c r="S1537" s="41" t="s">
        <v>60</v>
      </c>
      <c r="T1537" s="29" t="s">
        <v>17055</v>
      </c>
      <c r="U1537" s="31" t="s">
        <v>62</v>
      </c>
      <c r="V1537" s="39" t="s">
        <v>17022</v>
      </c>
      <c r="W1537" s="43" t="s">
        <v>1048</v>
      </c>
      <c r="X1537" s="43" t="s">
        <v>65</v>
      </c>
      <c r="Y1537" s="43">
        <v>41852</v>
      </c>
      <c r="Z1537" s="31">
        <v>80</v>
      </c>
      <c r="AA1537" s="31">
        <v>180</v>
      </c>
      <c r="AB1537" s="31" t="s">
        <v>66</v>
      </c>
      <c r="AC1537" s="31">
        <f>1665000*1020*10610*0.000001/60*(20.9/(20.9-AK1537))*(460+AA1537)/528</f>
        <v>955779.72361809039</v>
      </c>
      <c r="AD1537" s="31" t="s">
        <v>227</v>
      </c>
      <c r="AE1537" s="39">
        <v>20</v>
      </c>
      <c r="AF1537" s="39" t="s">
        <v>68</v>
      </c>
      <c r="AG1537" s="31" t="s">
        <v>500</v>
      </c>
      <c r="AH1537" s="31">
        <v>1.59</v>
      </c>
      <c r="AI1537" s="31">
        <v>10.51</v>
      </c>
      <c r="AJ1537" s="31">
        <v>12.11</v>
      </c>
      <c r="AK1537" s="39">
        <v>12.94</v>
      </c>
      <c r="AL1537" s="26">
        <f t="shared" si="65"/>
        <v>0.13140495867768595</v>
      </c>
      <c r="AM1537" s="37" t="s">
        <v>230</v>
      </c>
      <c r="AN1537" s="31" t="s">
        <v>16971</v>
      </c>
      <c r="AO1537" s="31" t="s">
        <v>258</v>
      </c>
      <c r="AP1537" s="63" t="s">
        <v>16972</v>
      </c>
      <c r="AQ1537" s="27" t="str">
        <f t="shared" si="63"/>
        <v>Record Complete</v>
      </c>
      <c r="AR1537" s="35" t="s">
        <v>17023</v>
      </c>
      <c r="AS1537" s="5" t="str">
        <f t="shared" si="64"/>
        <v/>
      </c>
      <c r="AT1537" t="s">
        <v>17200</v>
      </c>
    </row>
    <row r="1538" spans="1:46" ht="15.75" thickBot="1" x14ac:dyDescent="0.3">
      <c r="A1538" s="30" t="s">
        <v>17016</v>
      </c>
      <c r="B1538" s="32">
        <v>3662</v>
      </c>
      <c r="C1538" s="32" t="s">
        <v>213</v>
      </c>
      <c r="D1538" s="32" t="s">
        <v>15208</v>
      </c>
      <c r="E1538" s="51" t="str">
        <f ca="1">IF(ISERROR(INDIRECT(CONCATENATE("FIPs_codes!",ADDRESS((MATCH($D1538,INDIRECT($C1538),0)+MATCH($C1538,FIPs_codes!$G$1:$G$3296,0)-1),COLUMN(FIPs_codes!A1536))))),"",INDIRECT(CONCATENATE("FIPs_codes!",ADDRESS((MATCH($D1538,INDIRECT($C1538),0)+MATCH($C1538,FIPs_codes!$G$1:$G$3296,0)-1),COLUMN(FIPs_codes!A1536)))))</f>
        <v>40145</v>
      </c>
      <c r="F1538" s="51">
        <f ca="1">IF(ISERROR(INDIRECT(CONCATENATE("FIPs_codes!",ADDRESS((MATCH($D1538,INDIRECT($C1538),0)+MATCH($C1538,FIPs_codes!$G$1:$G$3296,0)-1),COLUMN(FIPs_codes!C1536))))),"",INDIRECT(CONCATENATE("FIPs_codes!",ADDRESS((MATCH($D1538,INDIRECT($C1538),0)+MATCH($C1538,FIPs_codes!$G$1:$G$3296,0)-1),COLUMN(FIPs_codes!C1536)))))</f>
        <v>6</v>
      </c>
      <c r="G1538" s="32" t="s">
        <v>17017</v>
      </c>
      <c r="H1538" s="32" t="s">
        <v>217</v>
      </c>
      <c r="I1538" s="36" t="s">
        <v>17018</v>
      </c>
      <c r="J1538" s="38" t="s">
        <v>1705</v>
      </c>
      <c r="K1538" s="32" t="s">
        <v>55</v>
      </c>
      <c r="L1538" s="32" t="s">
        <v>17054</v>
      </c>
      <c r="M1538" s="32" t="s">
        <v>57</v>
      </c>
      <c r="N1538" s="40" t="s">
        <v>17020</v>
      </c>
      <c r="O1538" s="229">
        <v>37773</v>
      </c>
      <c r="P1538" s="40">
        <v>18790</v>
      </c>
      <c r="Q1538" s="32">
        <v>330</v>
      </c>
      <c r="R1538" s="32" t="s">
        <v>11330</v>
      </c>
      <c r="S1538" s="42" t="s">
        <v>60</v>
      </c>
      <c r="T1538" s="30" t="s">
        <v>17055</v>
      </c>
      <c r="U1538" s="32" t="s">
        <v>62</v>
      </c>
      <c r="V1538" s="40" t="s">
        <v>17022</v>
      </c>
      <c r="W1538" s="44" t="s">
        <v>1048</v>
      </c>
      <c r="X1538" s="44" t="s">
        <v>65</v>
      </c>
      <c r="Y1538" s="44">
        <v>41852</v>
      </c>
      <c r="Z1538" s="32">
        <v>80</v>
      </c>
      <c r="AA1538" s="32">
        <v>180</v>
      </c>
      <c r="AB1538" s="32" t="s">
        <v>66</v>
      </c>
      <c r="AC1538" s="32">
        <f>1667000*1020*10610*0.000001/60*(20.9/(20.9-AK1538))*(460+AA1538)/528</f>
        <v>954529.49206349207</v>
      </c>
      <c r="AD1538" s="32" t="s">
        <v>227</v>
      </c>
      <c r="AE1538" s="40">
        <v>20</v>
      </c>
      <c r="AF1538" s="40" t="s">
        <v>68</v>
      </c>
      <c r="AG1538" s="32" t="s">
        <v>500</v>
      </c>
      <c r="AH1538" s="32">
        <v>1.54</v>
      </c>
      <c r="AI1538" s="32">
        <v>10.6</v>
      </c>
      <c r="AJ1538" s="32">
        <v>12.14</v>
      </c>
      <c r="AK1538" s="40">
        <v>12.92</v>
      </c>
      <c r="AL1538" s="26">
        <f t="shared" si="65"/>
        <v>0.12685337726523888</v>
      </c>
      <c r="AM1538" s="38" t="s">
        <v>230</v>
      </c>
      <c r="AN1538" s="32" t="s">
        <v>16971</v>
      </c>
      <c r="AO1538" s="32" t="s">
        <v>258</v>
      </c>
      <c r="AP1538" s="46" t="s">
        <v>17045</v>
      </c>
      <c r="AQ1538" s="27" t="str">
        <f t="shared" si="63"/>
        <v>Record Complete</v>
      </c>
      <c r="AR1538" s="36" t="s">
        <v>17023</v>
      </c>
      <c r="AS1538" s="5" t="str">
        <f t="shared" si="64"/>
        <v/>
      </c>
      <c r="AT1538" t="s">
        <v>17200</v>
      </c>
    </row>
    <row r="1539" spans="1:46" ht="15.75" thickBot="1" x14ac:dyDescent="0.3">
      <c r="A1539" s="29" t="s">
        <v>17016</v>
      </c>
      <c r="B1539" s="31">
        <v>3662</v>
      </c>
      <c r="C1539" s="31" t="s">
        <v>213</v>
      </c>
      <c r="D1539" s="31" t="s">
        <v>15208</v>
      </c>
      <c r="E1539" s="51" t="str">
        <f ca="1">IF(ISERROR(INDIRECT(CONCATENATE("FIPs_codes!",ADDRESS((MATCH($D1539,INDIRECT($C1539),0)+MATCH($C1539,FIPs_codes!$G$1:$G$3296,0)-1),COLUMN(FIPs_codes!A1537))))),"",INDIRECT(CONCATENATE("FIPs_codes!",ADDRESS((MATCH($D1539,INDIRECT($C1539),0)+MATCH($C1539,FIPs_codes!$G$1:$G$3296,0)-1),COLUMN(FIPs_codes!A1537)))))</f>
        <v>40145</v>
      </c>
      <c r="F1539" s="51">
        <f ca="1">IF(ISERROR(INDIRECT(CONCATENATE("FIPs_codes!",ADDRESS((MATCH($D1539,INDIRECT($C1539),0)+MATCH($C1539,FIPs_codes!$G$1:$G$3296,0)-1),COLUMN(FIPs_codes!C1537))))),"",INDIRECT(CONCATENATE("FIPs_codes!",ADDRESS((MATCH($D1539,INDIRECT($C1539),0)+MATCH($C1539,FIPs_codes!$G$1:$G$3296,0)-1),COLUMN(FIPs_codes!C1537)))))</f>
        <v>6</v>
      </c>
      <c r="G1539" s="31" t="s">
        <v>17017</v>
      </c>
      <c r="H1539" s="31" t="s">
        <v>217</v>
      </c>
      <c r="I1539" s="35" t="s">
        <v>17018</v>
      </c>
      <c r="J1539" s="37" t="s">
        <v>1705</v>
      </c>
      <c r="K1539" s="31" t="s">
        <v>55</v>
      </c>
      <c r="L1539" s="31" t="s">
        <v>17054</v>
      </c>
      <c r="M1539" s="31" t="s">
        <v>57</v>
      </c>
      <c r="N1539" s="39" t="s">
        <v>17020</v>
      </c>
      <c r="O1539" s="230">
        <v>37773</v>
      </c>
      <c r="P1539" s="39">
        <v>18790</v>
      </c>
      <c r="Q1539" s="31">
        <v>330</v>
      </c>
      <c r="R1539" s="31" t="s">
        <v>11330</v>
      </c>
      <c r="S1539" s="41" t="s">
        <v>60</v>
      </c>
      <c r="T1539" s="29" t="s">
        <v>17055</v>
      </c>
      <c r="U1539" s="31" t="s">
        <v>62</v>
      </c>
      <c r="V1539" s="39" t="s">
        <v>17022</v>
      </c>
      <c r="W1539" s="43" t="s">
        <v>1048</v>
      </c>
      <c r="X1539" s="43" t="s">
        <v>65</v>
      </c>
      <c r="Y1539" s="43">
        <v>41852</v>
      </c>
      <c r="Z1539" s="31">
        <v>80</v>
      </c>
      <c r="AA1539" s="31">
        <v>180</v>
      </c>
      <c r="AB1539" s="31" t="s">
        <v>66</v>
      </c>
      <c r="AC1539" s="31">
        <f>1666800*1020*10610*0.000001/60*(20.9/(20.9-AK1539))*(460+AA1539)/528</f>
        <v>954414.97142857162</v>
      </c>
      <c r="AD1539" s="31" t="s">
        <v>227</v>
      </c>
      <c r="AE1539" s="39">
        <v>20</v>
      </c>
      <c r="AF1539" s="39" t="s">
        <v>68</v>
      </c>
      <c r="AG1539" s="31" t="s">
        <v>500</v>
      </c>
      <c r="AH1539" s="31">
        <v>1.53</v>
      </c>
      <c r="AI1539" s="31">
        <v>10.61</v>
      </c>
      <c r="AJ1539" s="31">
        <v>12.14</v>
      </c>
      <c r="AK1539" s="39">
        <v>12.92</v>
      </c>
      <c r="AL1539" s="26">
        <f t="shared" si="65"/>
        <v>0.12602965403624383</v>
      </c>
      <c r="AM1539" s="37" t="s">
        <v>230</v>
      </c>
      <c r="AN1539" s="31" t="s">
        <v>16971</v>
      </c>
      <c r="AO1539" s="31" t="s">
        <v>258</v>
      </c>
      <c r="AP1539" s="63" t="s">
        <v>16972</v>
      </c>
      <c r="AQ1539" s="27" t="str">
        <f t="shared" si="63"/>
        <v>Record Complete</v>
      </c>
      <c r="AR1539" s="35" t="s">
        <v>17023</v>
      </c>
      <c r="AS1539" s="5" t="str">
        <f t="shared" si="64"/>
        <v/>
      </c>
      <c r="AT1539" t="s">
        <v>17200</v>
      </c>
    </row>
    <row r="1540" spans="1:46" ht="15.75" thickBot="1" x14ac:dyDescent="0.3">
      <c r="A1540" s="30" t="s">
        <v>17016</v>
      </c>
      <c r="B1540" s="32">
        <v>3662</v>
      </c>
      <c r="C1540" s="32" t="s">
        <v>213</v>
      </c>
      <c r="D1540" s="32" t="s">
        <v>15208</v>
      </c>
      <c r="E1540" s="51" t="str">
        <f ca="1">IF(ISERROR(INDIRECT(CONCATENATE("FIPs_codes!",ADDRESS((MATCH($D1540,INDIRECT($C1540),0)+MATCH($C1540,FIPs_codes!$G$1:$G$3296,0)-1),COLUMN(FIPs_codes!A1538))))),"",INDIRECT(CONCATENATE("FIPs_codes!",ADDRESS((MATCH($D1540,INDIRECT($C1540),0)+MATCH($C1540,FIPs_codes!$G$1:$G$3296,0)-1),COLUMN(FIPs_codes!A1538)))))</f>
        <v>40145</v>
      </c>
      <c r="F1540" s="51">
        <f ca="1">IF(ISERROR(INDIRECT(CONCATENATE("FIPs_codes!",ADDRESS((MATCH($D1540,INDIRECT($C1540),0)+MATCH($C1540,FIPs_codes!$G$1:$G$3296,0)-1),COLUMN(FIPs_codes!C1538))))),"",INDIRECT(CONCATENATE("FIPs_codes!",ADDRESS((MATCH($D1540,INDIRECT($C1540),0)+MATCH($C1540,FIPs_codes!$G$1:$G$3296,0)-1),COLUMN(FIPs_codes!C1538)))))</f>
        <v>6</v>
      </c>
      <c r="G1540" s="32" t="s">
        <v>17017</v>
      </c>
      <c r="H1540" s="32" t="s">
        <v>217</v>
      </c>
      <c r="I1540" s="36" t="s">
        <v>17018</v>
      </c>
      <c r="J1540" s="38" t="s">
        <v>1705</v>
      </c>
      <c r="K1540" s="32" t="s">
        <v>55</v>
      </c>
      <c r="L1540" s="32" t="s">
        <v>17054</v>
      </c>
      <c r="M1540" s="32" t="s">
        <v>57</v>
      </c>
      <c r="N1540" s="40" t="s">
        <v>17020</v>
      </c>
      <c r="O1540" s="229">
        <v>37773</v>
      </c>
      <c r="P1540" s="40">
        <v>18790</v>
      </c>
      <c r="Q1540" s="32">
        <v>330</v>
      </c>
      <c r="R1540" s="32" t="s">
        <v>11330</v>
      </c>
      <c r="S1540" s="42" t="s">
        <v>60</v>
      </c>
      <c r="T1540" s="30" t="s">
        <v>17055</v>
      </c>
      <c r="U1540" s="32" t="s">
        <v>62</v>
      </c>
      <c r="V1540" s="40" t="s">
        <v>17022</v>
      </c>
      <c r="W1540" s="44" t="s">
        <v>1048</v>
      </c>
      <c r="X1540" s="44" t="s">
        <v>65</v>
      </c>
      <c r="Y1540" s="44">
        <v>41852</v>
      </c>
      <c r="Z1540" s="32">
        <v>80</v>
      </c>
      <c r="AA1540" s="32">
        <v>180</v>
      </c>
      <c r="AB1540" s="32" t="s">
        <v>66</v>
      </c>
      <c r="AC1540" s="32">
        <f>1668400*1020*10610*0.000001/60*(20.9/(20.9-AK1540))*(460+AA1540)/528</f>
        <v>956529.79539941449</v>
      </c>
      <c r="AD1540" s="32" t="s">
        <v>227</v>
      </c>
      <c r="AE1540" s="40">
        <v>20</v>
      </c>
      <c r="AF1540" s="40" t="s">
        <v>68</v>
      </c>
      <c r="AG1540" s="32" t="s">
        <v>500</v>
      </c>
      <c r="AH1540" s="32">
        <v>1.51</v>
      </c>
      <c r="AI1540" s="32">
        <v>10.66</v>
      </c>
      <c r="AJ1540" s="32">
        <v>12.17</v>
      </c>
      <c r="AK1540" s="40">
        <v>12.93</v>
      </c>
      <c r="AL1540" s="150">
        <f t="shared" si="65"/>
        <v>0.12407559572719803</v>
      </c>
      <c r="AM1540" s="38" t="s">
        <v>230</v>
      </c>
      <c r="AN1540" s="32" t="s">
        <v>16971</v>
      </c>
      <c r="AO1540" s="32" t="s">
        <v>258</v>
      </c>
      <c r="AP1540" s="46" t="s">
        <v>17045</v>
      </c>
      <c r="AQ1540" s="27" t="str">
        <f t="shared" ref="AQ1540:AQ1603" si="66">IF(OR(ISBLANK(B1540),ISBLANK(C1540),ISBLANK(D1540),ISBLANK(G1540),ISBLANK(H1540),NOT(OR(NOT(ISBLANK(J1540)),AND(NOT(ISBLANK(K1540)),NOT(ISBLANK(L1540))))),ISBLANK(M1540),ISBLANK(Q1540),ISBLANK(R1540),ISBLANK(U1540),ISBLANK(W1540),ISBLANK(X1540),ISBLANK(Y1540),ISBLANK(Z1540),ISBLANK(AA1540),ISBLANK(AB1540),ISBLANK(AC1540),ISBLANK(AD1540),ISBLANK(AM1540),ISBLANK(AN1540),AND(ISBLANK(AO1540),ISBLANK(AP1540))),"Record incomplete","Record Complete")</f>
        <v>Record Complete</v>
      </c>
      <c r="AR1540" s="36" t="s">
        <v>17023</v>
      </c>
      <c r="AS1540" s="5" t="str">
        <f t="shared" ref="AS1540:AS1603" si="67">IF(AND(A1539=A1539,K1540=K1539,L1540=L1539,N1540=N1539,Y1540=Y1539,Z1540=Z1539,AJ1540=AJ1539,AI1540=AI1539),"DUP","")</f>
        <v/>
      </c>
      <c r="AT1540" t="s">
        <v>17200</v>
      </c>
    </row>
    <row r="1541" spans="1:46" ht="15.75" thickBot="1" x14ac:dyDescent="0.3">
      <c r="A1541" s="29" t="s">
        <v>17016</v>
      </c>
      <c r="B1541" s="31">
        <v>3662</v>
      </c>
      <c r="C1541" s="31" t="s">
        <v>213</v>
      </c>
      <c r="D1541" s="31" t="s">
        <v>15208</v>
      </c>
      <c r="E1541" s="51" t="str">
        <f ca="1">IF(ISERROR(INDIRECT(CONCATENATE("FIPs_codes!",ADDRESS((MATCH($D1541,INDIRECT($C1541),0)+MATCH($C1541,FIPs_codes!$G$1:$G$3296,0)-1),COLUMN(FIPs_codes!A1539))))),"",INDIRECT(CONCATENATE("FIPs_codes!",ADDRESS((MATCH($D1541,INDIRECT($C1541),0)+MATCH($C1541,FIPs_codes!$G$1:$G$3296,0)-1),COLUMN(FIPs_codes!A1539)))))</f>
        <v>40145</v>
      </c>
      <c r="F1541" s="51">
        <f ca="1">IF(ISERROR(INDIRECT(CONCATENATE("FIPs_codes!",ADDRESS((MATCH($D1541,INDIRECT($C1541),0)+MATCH($C1541,FIPs_codes!$G$1:$G$3296,0)-1),COLUMN(FIPs_codes!C1539))))),"",INDIRECT(CONCATENATE("FIPs_codes!",ADDRESS((MATCH($D1541,INDIRECT($C1541),0)+MATCH($C1541,FIPs_codes!$G$1:$G$3296,0)-1),COLUMN(FIPs_codes!C1539)))))</f>
        <v>6</v>
      </c>
      <c r="G1541" s="31" t="s">
        <v>17017</v>
      </c>
      <c r="H1541" s="31" t="s">
        <v>217</v>
      </c>
      <c r="I1541" s="35" t="s">
        <v>17018</v>
      </c>
      <c r="J1541" s="37" t="s">
        <v>1705</v>
      </c>
      <c r="K1541" s="31" t="s">
        <v>55</v>
      </c>
      <c r="L1541" s="31" t="s">
        <v>17054</v>
      </c>
      <c r="M1541" s="31" t="s">
        <v>57</v>
      </c>
      <c r="N1541" s="39" t="s">
        <v>17020</v>
      </c>
      <c r="O1541" s="230">
        <v>37773</v>
      </c>
      <c r="P1541" s="39">
        <v>18790</v>
      </c>
      <c r="Q1541" s="31">
        <v>330</v>
      </c>
      <c r="R1541" s="31" t="s">
        <v>11330</v>
      </c>
      <c r="S1541" s="41" t="s">
        <v>60</v>
      </c>
      <c r="T1541" s="29" t="s">
        <v>17055</v>
      </c>
      <c r="U1541" s="31" t="s">
        <v>62</v>
      </c>
      <c r="V1541" s="39" t="s">
        <v>17022</v>
      </c>
      <c r="W1541" s="43" t="s">
        <v>1048</v>
      </c>
      <c r="X1541" s="43" t="s">
        <v>65</v>
      </c>
      <c r="Y1541" s="43">
        <v>41852</v>
      </c>
      <c r="Z1541" s="31">
        <v>80</v>
      </c>
      <c r="AA1541" s="31">
        <v>180</v>
      </c>
      <c r="AB1541" s="31" t="s">
        <v>66</v>
      </c>
      <c r="AC1541" s="31">
        <f>1668400*1020*10610*0.000001/60*(20.9/(20.9-AK1541))*(460+AA1541)/528</f>
        <v>949382.62382731424</v>
      </c>
      <c r="AD1541" s="31" t="s">
        <v>227</v>
      </c>
      <c r="AE1541" s="39">
        <v>20</v>
      </c>
      <c r="AF1541" s="39" t="s">
        <v>68</v>
      </c>
      <c r="AG1541" s="31" t="s">
        <v>500</v>
      </c>
      <c r="AH1541" s="31">
        <v>1.51</v>
      </c>
      <c r="AI1541" s="31">
        <v>10.67</v>
      </c>
      <c r="AJ1541" s="31">
        <v>12.18</v>
      </c>
      <c r="AK1541" s="39">
        <v>12.87</v>
      </c>
      <c r="AL1541" s="26">
        <f t="shared" si="65"/>
        <v>0.12397372742200329</v>
      </c>
      <c r="AM1541" s="37" t="s">
        <v>230</v>
      </c>
      <c r="AN1541" s="31" t="s">
        <v>16971</v>
      </c>
      <c r="AO1541" s="31" t="s">
        <v>258</v>
      </c>
      <c r="AP1541" s="63" t="s">
        <v>16972</v>
      </c>
      <c r="AQ1541" s="27" t="str">
        <f t="shared" si="66"/>
        <v>Record Complete</v>
      </c>
      <c r="AR1541" s="35" t="s">
        <v>17023</v>
      </c>
      <c r="AS1541" s="5" t="str">
        <f t="shared" si="67"/>
        <v/>
      </c>
      <c r="AT1541" t="s">
        <v>17200</v>
      </c>
    </row>
    <row r="1542" spans="1:46" ht="15.75" thickBot="1" x14ac:dyDescent="0.3">
      <c r="A1542" s="30" t="s">
        <v>17016</v>
      </c>
      <c r="B1542" s="32">
        <v>3662</v>
      </c>
      <c r="C1542" s="32" t="s">
        <v>213</v>
      </c>
      <c r="D1542" s="32" t="s">
        <v>15208</v>
      </c>
      <c r="E1542" s="51" t="str">
        <f ca="1">IF(ISERROR(INDIRECT(CONCATENATE("FIPs_codes!",ADDRESS((MATCH($D1542,INDIRECT($C1542),0)+MATCH($C1542,FIPs_codes!$G$1:$G$3296,0)-1),COLUMN(FIPs_codes!A1540))))),"",INDIRECT(CONCATENATE("FIPs_codes!",ADDRESS((MATCH($D1542,INDIRECT($C1542),0)+MATCH($C1542,FIPs_codes!$G$1:$G$3296,0)-1),COLUMN(FIPs_codes!A1540)))))</f>
        <v>40145</v>
      </c>
      <c r="F1542" s="51">
        <f ca="1">IF(ISERROR(INDIRECT(CONCATENATE("FIPs_codes!",ADDRESS((MATCH($D1542,INDIRECT($C1542),0)+MATCH($C1542,FIPs_codes!$G$1:$G$3296,0)-1),COLUMN(FIPs_codes!C1540))))),"",INDIRECT(CONCATENATE("FIPs_codes!",ADDRESS((MATCH($D1542,INDIRECT($C1542),0)+MATCH($C1542,FIPs_codes!$G$1:$G$3296,0)-1),COLUMN(FIPs_codes!C1540)))))</f>
        <v>6</v>
      </c>
      <c r="G1542" s="32" t="s">
        <v>17017</v>
      </c>
      <c r="H1542" s="32" t="s">
        <v>217</v>
      </c>
      <c r="I1542" s="36" t="s">
        <v>17018</v>
      </c>
      <c r="J1542" s="38" t="s">
        <v>1705</v>
      </c>
      <c r="K1542" s="32" t="s">
        <v>55</v>
      </c>
      <c r="L1542" s="32" t="s">
        <v>17054</v>
      </c>
      <c r="M1542" s="32" t="s">
        <v>57</v>
      </c>
      <c r="N1542" s="40" t="s">
        <v>17020</v>
      </c>
      <c r="O1542" s="229">
        <v>37773</v>
      </c>
      <c r="P1542" s="40">
        <v>18790</v>
      </c>
      <c r="Q1542" s="32">
        <v>330</v>
      </c>
      <c r="R1542" s="32" t="s">
        <v>11330</v>
      </c>
      <c r="S1542" s="42" t="s">
        <v>60</v>
      </c>
      <c r="T1542" s="30" t="s">
        <v>17055</v>
      </c>
      <c r="U1542" s="32" t="s">
        <v>62</v>
      </c>
      <c r="V1542" s="40" t="s">
        <v>17022</v>
      </c>
      <c r="W1542" s="44" t="s">
        <v>1048</v>
      </c>
      <c r="X1542" s="44" t="s">
        <v>65</v>
      </c>
      <c r="Y1542" s="44">
        <v>41852</v>
      </c>
      <c r="Z1542" s="32">
        <v>80</v>
      </c>
      <c r="AA1542" s="32">
        <v>180</v>
      </c>
      <c r="AB1542" s="32" t="s">
        <v>66</v>
      </c>
      <c r="AC1542" s="32">
        <f>1672900*1020*10610*0.000001/60*(20.9/(20.9-AK1542))*(460+AA1542)/528</f>
        <v>955513.08116666682</v>
      </c>
      <c r="AD1542" s="32" t="s">
        <v>227</v>
      </c>
      <c r="AE1542" s="40">
        <v>20</v>
      </c>
      <c r="AF1542" s="40" t="s">
        <v>68</v>
      </c>
      <c r="AG1542" s="32" t="s">
        <v>500</v>
      </c>
      <c r="AH1542" s="32">
        <v>1.61</v>
      </c>
      <c r="AI1542" s="32">
        <v>10.6</v>
      </c>
      <c r="AJ1542" s="32">
        <v>12.21</v>
      </c>
      <c r="AK1542" s="40">
        <v>12.9</v>
      </c>
      <c r="AL1542" s="26">
        <f t="shared" si="65"/>
        <v>0.13185913185913187</v>
      </c>
      <c r="AM1542" s="38" t="s">
        <v>230</v>
      </c>
      <c r="AN1542" s="32" t="s">
        <v>16971</v>
      </c>
      <c r="AO1542" s="32" t="s">
        <v>258</v>
      </c>
      <c r="AP1542" s="46" t="s">
        <v>17045</v>
      </c>
      <c r="AQ1542" s="27" t="str">
        <f t="shared" si="66"/>
        <v>Record Complete</v>
      </c>
      <c r="AR1542" s="36" t="s">
        <v>17023</v>
      </c>
      <c r="AS1542" s="5" t="str">
        <f t="shared" si="67"/>
        <v/>
      </c>
      <c r="AT1542" t="s">
        <v>17200</v>
      </c>
    </row>
    <row r="1543" spans="1:46" ht="15.75" thickBot="1" x14ac:dyDescent="0.3">
      <c r="A1543" s="48" t="s">
        <v>17016</v>
      </c>
      <c r="B1543" s="50">
        <v>3662</v>
      </c>
      <c r="C1543" s="50" t="s">
        <v>213</v>
      </c>
      <c r="D1543" s="50" t="s">
        <v>15208</v>
      </c>
      <c r="E1543" s="51" t="str">
        <f ca="1">IF(ISERROR(INDIRECT(CONCATENATE("FIPs_codes!",ADDRESS((MATCH($D1543,INDIRECT($C1543),0)+MATCH($C1543,FIPs_codes!$G$1:$G$3296,0)-1),COLUMN(FIPs_codes!A1541))))),"",INDIRECT(CONCATENATE("FIPs_codes!",ADDRESS((MATCH($D1543,INDIRECT($C1543),0)+MATCH($C1543,FIPs_codes!$G$1:$G$3296,0)-1),COLUMN(FIPs_codes!A1541)))))</f>
        <v>40145</v>
      </c>
      <c r="F1543" s="51">
        <f ca="1">IF(ISERROR(INDIRECT(CONCATENATE("FIPs_codes!",ADDRESS((MATCH($D1543,INDIRECT($C1543),0)+MATCH($C1543,FIPs_codes!$G$1:$G$3296,0)-1),COLUMN(FIPs_codes!C1541))))),"",INDIRECT(CONCATENATE("FIPs_codes!",ADDRESS((MATCH($D1543,INDIRECT($C1543),0)+MATCH($C1543,FIPs_codes!$G$1:$G$3296,0)-1),COLUMN(FIPs_codes!C1541)))))</f>
        <v>6</v>
      </c>
      <c r="G1543" s="50" t="s">
        <v>17017</v>
      </c>
      <c r="H1543" s="50" t="s">
        <v>217</v>
      </c>
      <c r="I1543" s="54" t="s">
        <v>17018</v>
      </c>
      <c r="J1543" s="56" t="s">
        <v>1705</v>
      </c>
      <c r="K1543" s="50" t="s">
        <v>55</v>
      </c>
      <c r="L1543" s="50" t="s">
        <v>17054</v>
      </c>
      <c r="M1543" s="50" t="s">
        <v>57</v>
      </c>
      <c r="N1543" s="58" t="s">
        <v>17020</v>
      </c>
      <c r="O1543" s="155">
        <v>37773</v>
      </c>
      <c r="P1543" s="58">
        <v>18790</v>
      </c>
      <c r="Q1543" s="50">
        <v>330</v>
      </c>
      <c r="R1543" s="50" t="s">
        <v>11330</v>
      </c>
      <c r="S1543" s="60" t="s">
        <v>60</v>
      </c>
      <c r="T1543" s="48" t="s">
        <v>17055</v>
      </c>
      <c r="U1543" s="50" t="s">
        <v>62</v>
      </c>
      <c r="V1543" s="58" t="s">
        <v>17022</v>
      </c>
      <c r="W1543" s="62" t="s">
        <v>1048</v>
      </c>
      <c r="X1543" s="62" t="s">
        <v>65</v>
      </c>
      <c r="Y1543" s="62">
        <v>41852</v>
      </c>
      <c r="Z1543" s="50">
        <v>80</v>
      </c>
      <c r="AA1543" s="50">
        <v>180</v>
      </c>
      <c r="AB1543" s="50" t="s">
        <v>66</v>
      </c>
      <c r="AC1543" s="50">
        <f>1674500*1020*10610*0.000001/60*(20.9/(20.9-AK1543))*(460+AA1543)/528</f>
        <v>968533.62616033771</v>
      </c>
      <c r="AD1543" s="50" t="s">
        <v>227</v>
      </c>
      <c r="AE1543" s="58">
        <v>20</v>
      </c>
      <c r="AF1543" s="58" t="s">
        <v>68</v>
      </c>
      <c r="AG1543" s="50" t="s">
        <v>500</v>
      </c>
      <c r="AH1543" s="50">
        <v>1.63</v>
      </c>
      <c r="AI1543" s="50">
        <v>10.6</v>
      </c>
      <c r="AJ1543" s="50">
        <v>12.23</v>
      </c>
      <c r="AK1543" s="58">
        <v>13</v>
      </c>
      <c r="AL1543" s="26">
        <f t="shared" si="65"/>
        <v>0.13327882256745707</v>
      </c>
      <c r="AM1543" s="56" t="s">
        <v>230</v>
      </c>
      <c r="AN1543" s="50" t="s">
        <v>16971</v>
      </c>
      <c r="AO1543" s="50" t="s">
        <v>258</v>
      </c>
      <c r="AP1543" s="46" t="s">
        <v>17045</v>
      </c>
      <c r="AQ1543" s="27" t="str">
        <f t="shared" si="66"/>
        <v>Record Complete</v>
      </c>
      <c r="AR1543" s="54" t="s">
        <v>17023</v>
      </c>
      <c r="AS1543" s="5" t="str">
        <f t="shared" si="67"/>
        <v/>
      </c>
      <c r="AT1543" t="s">
        <v>17200</v>
      </c>
    </row>
    <row r="1544" spans="1:46" ht="15.75" thickBot="1" x14ac:dyDescent="0.3">
      <c r="A1544" s="47" t="s">
        <v>719</v>
      </c>
      <c r="B1544" s="49">
        <v>1720</v>
      </c>
      <c r="C1544" s="49" t="s">
        <v>213</v>
      </c>
      <c r="D1544" s="49" t="s">
        <v>310</v>
      </c>
      <c r="E1544" s="51" t="str">
        <f ca="1">IF(ISERROR(INDIRECT(CONCATENATE("FIPs_codes!",ADDRESS((MATCH($D1544,INDIRECT($C1544),0)+MATCH($C1544,FIPs_codes!$G$1:$G$3296,0)-1),COLUMN(FIPs_codes!A1542))))),"",INDIRECT(CONCATENATE("FIPs_codes!",ADDRESS((MATCH($D1544,INDIRECT($C1544),0)+MATCH($C1544,FIPs_codes!$G$1:$G$3296,0)-1),COLUMN(FIPs_codes!A1542)))))</f>
        <v>40093</v>
      </c>
      <c r="F1544" s="51">
        <f ca="1">IF(ISERROR(INDIRECT(CONCATENATE("FIPs_codes!",ADDRESS((MATCH($D1544,INDIRECT($C1544),0)+MATCH($C1544,FIPs_codes!$G$1:$G$3296,0)-1),COLUMN(FIPs_codes!C1542))))),"",INDIRECT(CONCATENATE("FIPs_codes!",ADDRESS((MATCH($D1544,INDIRECT($C1544),0)+MATCH($C1544,FIPs_codes!$G$1:$G$3296,0)-1),COLUMN(FIPs_codes!C1542)))))</f>
        <v>6</v>
      </c>
      <c r="G1544" s="49" t="s">
        <v>249</v>
      </c>
      <c r="H1544" s="49" t="s">
        <v>217</v>
      </c>
      <c r="I1544" s="53" t="s">
        <v>720</v>
      </c>
      <c r="J1544" s="55" t="s">
        <v>268</v>
      </c>
      <c r="K1544" s="49" t="s">
        <v>78</v>
      </c>
      <c r="L1544" s="49" t="s">
        <v>269</v>
      </c>
      <c r="M1544" s="49" t="s">
        <v>57</v>
      </c>
      <c r="N1544" s="57" t="s">
        <v>376</v>
      </c>
      <c r="O1544" s="57">
        <v>1984</v>
      </c>
      <c r="P1544" s="57" t="s">
        <v>288</v>
      </c>
      <c r="Q1544" s="49">
        <v>1232</v>
      </c>
      <c r="R1544" s="49" t="s">
        <v>244</v>
      </c>
      <c r="S1544" s="59" t="s">
        <v>60</v>
      </c>
      <c r="T1544" s="47" t="s">
        <v>253</v>
      </c>
      <c r="U1544" s="49" t="s">
        <v>134</v>
      </c>
      <c r="V1544" s="57" t="s">
        <v>254</v>
      </c>
      <c r="W1544" s="61" t="s">
        <v>225</v>
      </c>
      <c r="X1544" s="61" t="s">
        <v>65</v>
      </c>
      <c r="Y1544" s="61">
        <v>40234</v>
      </c>
      <c r="Z1544" s="49">
        <v>98</v>
      </c>
      <c r="AA1544" s="49">
        <v>1055</v>
      </c>
      <c r="AB1544" s="49" t="s">
        <v>66</v>
      </c>
      <c r="AC1544" s="49">
        <v>54381</v>
      </c>
      <c r="AD1544" s="49" t="s">
        <v>262</v>
      </c>
      <c r="AE1544" s="57" t="s">
        <v>255</v>
      </c>
      <c r="AF1544" s="57" t="s">
        <v>256</v>
      </c>
      <c r="AG1544" s="49" t="s">
        <v>229</v>
      </c>
      <c r="AH1544" s="49">
        <v>0</v>
      </c>
      <c r="AI1544" s="49">
        <v>40.840000000000003</v>
      </c>
      <c r="AJ1544" s="49">
        <v>40.9</v>
      </c>
      <c r="AK1544" s="57">
        <v>0</v>
      </c>
      <c r="AL1544" s="26">
        <v>0</v>
      </c>
      <c r="AM1544" s="55" t="s">
        <v>230</v>
      </c>
      <c r="AN1544" s="49" t="s">
        <v>257</v>
      </c>
      <c r="AO1544" s="49" t="s">
        <v>258</v>
      </c>
      <c r="AP1544" s="63" t="s">
        <v>259</v>
      </c>
      <c r="AQ1544" s="27" t="str">
        <f t="shared" si="66"/>
        <v>Record Complete</v>
      </c>
      <c r="AR1544" s="53" t="s">
        <v>234</v>
      </c>
      <c r="AS1544" s="5" t="str">
        <f t="shared" si="67"/>
        <v/>
      </c>
      <c r="AT1544" t="s">
        <v>17200</v>
      </c>
    </row>
    <row r="1545" spans="1:46" ht="15.75" thickBot="1" x14ac:dyDescent="0.3">
      <c r="A1545" s="48" t="s">
        <v>719</v>
      </c>
      <c r="B1545" s="50">
        <v>1720</v>
      </c>
      <c r="C1545" s="50" t="s">
        <v>213</v>
      </c>
      <c r="D1545" s="50" t="s">
        <v>310</v>
      </c>
      <c r="E1545" s="51" t="str">
        <f ca="1">IF(ISERROR(INDIRECT(CONCATENATE("FIPs_codes!",ADDRESS((MATCH($D1545,INDIRECT($C1545),0)+MATCH($C1545,FIPs_codes!$G$1:$G$3296,0)-1),COLUMN(FIPs_codes!A1543))))),"",INDIRECT(CONCATENATE("FIPs_codes!",ADDRESS((MATCH($D1545,INDIRECT($C1545),0)+MATCH($C1545,FIPs_codes!$G$1:$G$3296,0)-1),COLUMN(FIPs_codes!A1543)))))</f>
        <v>40093</v>
      </c>
      <c r="F1545" s="51">
        <f ca="1">IF(ISERROR(INDIRECT(CONCATENATE("FIPs_codes!",ADDRESS((MATCH($D1545,INDIRECT($C1545),0)+MATCH($C1545,FIPs_codes!$G$1:$G$3296,0)-1),COLUMN(FIPs_codes!C1543))))),"",INDIRECT(CONCATENATE("FIPs_codes!",ADDRESS((MATCH($D1545,INDIRECT($C1545),0)+MATCH($C1545,FIPs_codes!$G$1:$G$3296,0)-1),COLUMN(FIPs_codes!C1543)))))</f>
        <v>6</v>
      </c>
      <c r="G1545" s="50" t="s">
        <v>249</v>
      </c>
      <c r="H1545" s="50" t="s">
        <v>217</v>
      </c>
      <c r="I1545" s="54" t="s">
        <v>720</v>
      </c>
      <c r="J1545" s="56" t="s">
        <v>268</v>
      </c>
      <c r="K1545" s="50" t="s">
        <v>78</v>
      </c>
      <c r="L1545" s="50" t="s">
        <v>269</v>
      </c>
      <c r="M1545" s="50" t="s">
        <v>57</v>
      </c>
      <c r="N1545" s="58" t="s">
        <v>376</v>
      </c>
      <c r="O1545" s="58">
        <v>1984</v>
      </c>
      <c r="P1545" s="58" t="s">
        <v>288</v>
      </c>
      <c r="Q1545" s="50">
        <v>1232</v>
      </c>
      <c r="R1545" s="50" t="s">
        <v>244</v>
      </c>
      <c r="S1545" s="60" t="s">
        <v>60</v>
      </c>
      <c r="T1545" s="48" t="s">
        <v>253</v>
      </c>
      <c r="U1545" s="50" t="s">
        <v>134</v>
      </c>
      <c r="V1545" s="58" t="s">
        <v>254</v>
      </c>
      <c r="W1545" s="62" t="s">
        <v>225</v>
      </c>
      <c r="X1545" s="62" t="s">
        <v>65</v>
      </c>
      <c r="Y1545" s="62">
        <v>40234</v>
      </c>
      <c r="Z1545" s="50">
        <v>98</v>
      </c>
      <c r="AA1545" s="50">
        <v>1055</v>
      </c>
      <c r="AB1545" s="50" t="s">
        <v>66</v>
      </c>
      <c r="AC1545" s="50">
        <v>54381</v>
      </c>
      <c r="AD1545" s="50" t="s">
        <v>262</v>
      </c>
      <c r="AE1545" s="58" t="s">
        <v>255</v>
      </c>
      <c r="AF1545" s="58" t="s">
        <v>256</v>
      </c>
      <c r="AG1545" s="50" t="s">
        <v>229</v>
      </c>
      <c r="AH1545" s="50">
        <v>0</v>
      </c>
      <c r="AI1545" s="50">
        <v>45.87</v>
      </c>
      <c r="AJ1545" s="50">
        <v>45.9</v>
      </c>
      <c r="AK1545" s="58">
        <v>0</v>
      </c>
      <c r="AL1545" s="26">
        <v>0</v>
      </c>
      <c r="AM1545" s="56" t="s">
        <v>230</v>
      </c>
      <c r="AN1545" s="50" t="s">
        <v>257</v>
      </c>
      <c r="AO1545" s="50" t="s">
        <v>258</v>
      </c>
      <c r="AP1545" s="63" t="s">
        <v>259</v>
      </c>
      <c r="AQ1545" s="27" t="str">
        <f t="shared" si="66"/>
        <v>Record Complete</v>
      </c>
      <c r="AR1545" s="54" t="s">
        <v>234</v>
      </c>
      <c r="AS1545" s="5" t="str">
        <f t="shared" si="67"/>
        <v/>
      </c>
      <c r="AT1545" t="s">
        <v>17200</v>
      </c>
    </row>
    <row r="1546" spans="1:46" ht="15.75" thickBot="1" x14ac:dyDescent="0.3">
      <c r="A1546" s="30" t="s">
        <v>719</v>
      </c>
      <c r="B1546" s="32">
        <v>1720</v>
      </c>
      <c r="C1546" s="32" t="s">
        <v>213</v>
      </c>
      <c r="D1546" s="32" t="s">
        <v>310</v>
      </c>
      <c r="E1546" s="51" t="str">
        <f ca="1">IF(ISERROR(INDIRECT(CONCATENATE("FIPs_codes!",ADDRESS((MATCH($D1546,INDIRECT($C1546),0)+MATCH($C1546,FIPs_codes!$G$1:$G$3296,0)-1),COLUMN(FIPs_codes!A1544))))),"",INDIRECT(CONCATENATE("FIPs_codes!",ADDRESS((MATCH($D1546,INDIRECT($C1546),0)+MATCH($C1546,FIPs_codes!$G$1:$G$3296,0)-1),COLUMN(FIPs_codes!A1544)))))</f>
        <v>40093</v>
      </c>
      <c r="F1546" s="51">
        <f ca="1">IF(ISERROR(INDIRECT(CONCATENATE("FIPs_codes!",ADDRESS((MATCH($D1546,INDIRECT($C1546),0)+MATCH($C1546,FIPs_codes!$G$1:$G$3296,0)-1),COLUMN(FIPs_codes!C1544))))),"",INDIRECT(CONCATENATE("FIPs_codes!",ADDRESS((MATCH($D1546,INDIRECT($C1546),0)+MATCH($C1546,FIPs_codes!$G$1:$G$3296,0)-1),COLUMN(FIPs_codes!C1544)))))</f>
        <v>6</v>
      </c>
      <c r="G1546" s="32" t="s">
        <v>249</v>
      </c>
      <c r="H1546" s="32" t="s">
        <v>217</v>
      </c>
      <c r="I1546" s="36" t="s">
        <v>720</v>
      </c>
      <c r="J1546" s="38" t="s">
        <v>268</v>
      </c>
      <c r="K1546" s="32" t="s">
        <v>78</v>
      </c>
      <c r="L1546" s="32" t="s">
        <v>269</v>
      </c>
      <c r="M1546" s="32" t="s">
        <v>57</v>
      </c>
      <c r="N1546" s="40" t="s">
        <v>376</v>
      </c>
      <c r="O1546" s="40">
        <v>1984</v>
      </c>
      <c r="P1546" s="40" t="s">
        <v>288</v>
      </c>
      <c r="Q1546" s="32">
        <v>1232</v>
      </c>
      <c r="R1546" s="32" t="s">
        <v>244</v>
      </c>
      <c r="S1546" s="42" t="s">
        <v>60</v>
      </c>
      <c r="T1546" s="30" t="s">
        <v>253</v>
      </c>
      <c r="U1546" s="32" t="s">
        <v>134</v>
      </c>
      <c r="V1546" s="40" t="s">
        <v>254</v>
      </c>
      <c r="W1546" s="44" t="s">
        <v>225</v>
      </c>
      <c r="X1546" s="44" t="s">
        <v>65</v>
      </c>
      <c r="Y1546" s="44">
        <v>40234</v>
      </c>
      <c r="Z1546" s="32">
        <v>98</v>
      </c>
      <c r="AA1546" s="32">
        <v>1055</v>
      </c>
      <c r="AB1546" s="32" t="s">
        <v>66</v>
      </c>
      <c r="AC1546" s="32">
        <v>54381</v>
      </c>
      <c r="AD1546" s="32" t="s">
        <v>262</v>
      </c>
      <c r="AE1546" s="40" t="s">
        <v>255</v>
      </c>
      <c r="AF1546" s="40" t="s">
        <v>256</v>
      </c>
      <c r="AG1546" s="32" t="s">
        <v>229</v>
      </c>
      <c r="AH1546" s="32">
        <v>0</v>
      </c>
      <c r="AI1546" s="32">
        <v>61.12</v>
      </c>
      <c r="AJ1546" s="32">
        <v>61.15</v>
      </c>
      <c r="AK1546" s="40">
        <v>0</v>
      </c>
      <c r="AL1546" s="150">
        <v>0</v>
      </c>
      <c r="AM1546" s="38" t="s">
        <v>230</v>
      </c>
      <c r="AN1546" s="32" t="s">
        <v>257</v>
      </c>
      <c r="AO1546" s="32" t="s">
        <v>258</v>
      </c>
      <c r="AP1546" s="63" t="s">
        <v>259</v>
      </c>
      <c r="AQ1546" s="27" t="str">
        <f t="shared" si="66"/>
        <v>Record Complete</v>
      </c>
      <c r="AR1546" s="36" t="s">
        <v>234</v>
      </c>
      <c r="AS1546" s="5" t="str">
        <f t="shared" si="67"/>
        <v/>
      </c>
      <c r="AT1546" t="s">
        <v>17200</v>
      </c>
    </row>
    <row r="1547" spans="1:46" ht="15.75" thickBot="1" x14ac:dyDescent="0.3">
      <c r="A1547" s="29" t="s">
        <v>719</v>
      </c>
      <c r="B1547" s="31">
        <v>1720</v>
      </c>
      <c r="C1547" s="31" t="s">
        <v>213</v>
      </c>
      <c r="D1547" s="31" t="s">
        <v>310</v>
      </c>
      <c r="E1547" s="51" t="str">
        <f ca="1">IF(ISERROR(INDIRECT(CONCATENATE("FIPs_codes!",ADDRESS((MATCH($D1547,INDIRECT($C1547),0)+MATCH($C1547,FIPs_codes!$G$1:$G$3296,0)-1),COLUMN(FIPs_codes!A1545))))),"",INDIRECT(CONCATENATE("FIPs_codes!",ADDRESS((MATCH($D1547,INDIRECT($C1547),0)+MATCH($C1547,FIPs_codes!$G$1:$G$3296,0)-1),COLUMN(FIPs_codes!A1545)))))</f>
        <v>40093</v>
      </c>
      <c r="F1547" s="51">
        <f ca="1">IF(ISERROR(INDIRECT(CONCATENATE("FIPs_codes!",ADDRESS((MATCH($D1547,INDIRECT($C1547),0)+MATCH($C1547,FIPs_codes!$G$1:$G$3296,0)-1),COLUMN(FIPs_codes!C1545))))),"",INDIRECT(CONCATENATE("FIPs_codes!",ADDRESS((MATCH($D1547,INDIRECT($C1547),0)+MATCH($C1547,FIPs_codes!$G$1:$G$3296,0)-1),COLUMN(FIPs_codes!C1545)))))</f>
        <v>6</v>
      </c>
      <c r="G1547" s="31" t="s">
        <v>249</v>
      </c>
      <c r="H1547" s="31" t="s">
        <v>217</v>
      </c>
      <c r="I1547" s="35" t="s">
        <v>720</v>
      </c>
      <c r="J1547" s="37" t="s">
        <v>268</v>
      </c>
      <c r="K1547" s="31" t="s">
        <v>78</v>
      </c>
      <c r="L1547" s="31" t="s">
        <v>269</v>
      </c>
      <c r="M1547" s="31" t="s">
        <v>57</v>
      </c>
      <c r="N1547" s="39" t="s">
        <v>376</v>
      </c>
      <c r="O1547" s="39">
        <v>1984</v>
      </c>
      <c r="P1547" s="39" t="s">
        <v>252</v>
      </c>
      <c r="Q1547" s="31">
        <v>1232</v>
      </c>
      <c r="R1547" s="31" t="s">
        <v>244</v>
      </c>
      <c r="S1547" s="41" t="s">
        <v>60</v>
      </c>
      <c r="T1547" s="29" t="s">
        <v>253</v>
      </c>
      <c r="U1547" s="31" t="s">
        <v>134</v>
      </c>
      <c r="V1547" s="39" t="s">
        <v>254</v>
      </c>
      <c r="W1547" s="43" t="s">
        <v>225</v>
      </c>
      <c r="X1547" s="43" t="s">
        <v>65</v>
      </c>
      <c r="Y1547" s="43">
        <v>40235</v>
      </c>
      <c r="Z1547" s="31">
        <v>100</v>
      </c>
      <c r="AA1547" s="31">
        <v>1055</v>
      </c>
      <c r="AB1547" s="31" t="s">
        <v>66</v>
      </c>
      <c r="AC1547" s="31">
        <v>54381</v>
      </c>
      <c r="AD1547" s="31" t="s">
        <v>262</v>
      </c>
      <c r="AE1547" s="39" t="s">
        <v>255</v>
      </c>
      <c r="AF1547" s="39" t="s">
        <v>256</v>
      </c>
      <c r="AG1547" s="31" t="s">
        <v>229</v>
      </c>
      <c r="AH1547" s="31">
        <v>1.81</v>
      </c>
      <c r="AI1547" s="31">
        <v>22.31</v>
      </c>
      <c r="AJ1547" s="31">
        <v>21.15</v>
      </c>
      <c r="AK1547" s="39">
        <v>0</v>
      </c>
      <c r="AL1547" s="26">
        <v>7.5041459369817584E-2</v>
      </c>
      <c r="AM1547" s="37" t="s">
        <v>230</v>
      </c>
      <c r="AN1547" s="31" t="s">
        <v>257</v>
      </c>
      <c r="AO1547" s="31" t="s">
        <v>258</v>
      </c>
      <c r="AP1547" s="63" t="s">
        <v>259</v>
      </c>
      <c r="AQ1547" s="27" t="str">
        <f t="shared" si="66"/>
        <v>Record Complete</v>
      </c>
      <c r="AR1547" s="35" t="s">
        <v>234</v>
      </c>
      <c r="AS1547" s="5" t="str">
        <f t="shared" si="67"/>
        <v/>
      </c>
      <c r="AT1547" t="s">
        <v>17200</v>
      </c>
    </row>
    <row r="1548" spans="1:46" ht="15.75" thickBot="1" x14ac:dyDescent="0.3">
      <c r="A1548" s="47" t="s">
        <v>719</v>
      </c>
      <c r="B1548" s="49">
        <v>1720</v>
      </c>
      <c r="C1548" s="49" t="s">
        <v>213</v>
      </c>
      <c r="D1548" s="49" t="s">
        <v>310</v>
      </c>
      <c r="E1548" s="51" t="str">
        <f ca="1">IF(ISERROR(INDIRECT(CONCATENATE("FIPs_codes!",ADDRESS((MATCH($D1548,INDIRECT($C1548),0)+MATCH($C1548,FIPs_codes!$G$1:$G$3296,0)-1),COLUMN(FIPs_codes!A1546))))),"",INDIRECT(CONCATENATE("FIPs_codes!",ADDRESS((MATCH($D1548,INDIRECT($C1548),0)+MATCH($C1548,FIPs_codes!$G$1:$G$3296,0)-1),COLUMN(FIPs_codes!A1546)))))</f>
        <v>40093</v>
      </c>
      <c r="F1548" s="51">
        <f ca="1">IF(ISERROR(INDIRECT(CONCATENATE("FIPs_codes!",ADDRESS((MATCH($D1548,INDIRECT($C1548),0)+MATCH($C1548,FIPs_codes!$G$1:$G$3296,0)-1),COLUMN(FIPs_codes!C1546))))),"",INDIRECT(CONCATENATE("FIPs_codes!",ADDRESS((MATCH($D1548,INDIRECT($C1548),0)+MATCH($C1548,FIPs_codes!$G$1:$G$3296,0)-1),COLUMN(FIPs_codes!C1546)))))</f>
        <v>6</v>
      </c>
      <c r="G1548" s="49" t="s">
        <v>249</v>
      </c>
      <c r="H1548" s="49" t="s">
        <v>217</v>
      </c>
      <c r="I1548" s="53" t="s">
        <v>720</v>
      </c>
      <c r="J1548" s="55" t="s">
        <v>268</v>
      </c>
      <c r="K1548" s="49" t="s">
        <v>78</v>
      </c>
      <c r="L1548" s="49" t="s">
        <v>269</v>
      </c>
      <c r="M1548" s="49" t="s">
        <v>57</v>
      </c>
      <c r="N1548" s="57" t="s">
        <v>376</v>
      </c>
      <c r="O1548" s="57">
        <v>1984</v>
      </c>
      <c r="P1548" s="57" t="s">
        <v>252</v>
      </c>
      <c r="Q1548" s="49">
        <v>1232</v>
      </c>
      <c r="R1548" s="49" t="s">
        <v>244</v>
      </c>
      <c r="S1548" s="59" t="s">
        <v>60</v>
      </c>
      <c r="T1548" s="47" t="s">
        <v>253</v>
      </c>
      <c r="U1548" s="49" t="s">
        <v>134</v>
      </c>
      <c r="V1548" s="57" t="s">
        <v>254</v>
      </c>
      <c r="W1548" s="61" t="s">
        <v>225</v>
      </c>
      <c r="X1548" s="61" t="s">
        <v>65</v>
      </c>
      <c r="Y1548" s="61">
        <v>40235</v>
      </c>
      <c r="Z1548" s="49">
        <v>100</v>
      </c>
      <c r="AA1548" s="49">
        <v>1055</v>
      </c>
      <c r="AB1548" s="49" t="s">
        <v>66</v>
      </c>
      <c r="AC1548" s="49">
        <v>54381</v>
      </c>
      <c r="AD1548" s="49" t="s">
        <v>262</v>
      </c>
      <c r="AE1548" s="57" t="s">
        <v>255</v>
      </c>
      <c r="AF1548" s="57" t="s">
        <v>256</v>
      </c>
      <c r="AG1548" s="49" t="s">
        <v>229</v>
      </c>
      <c r="AH1548" s="49">
        <v>15.78</v>
      </c>
      <c r="AI1548" s="49">
        <v>25.43</v>
      </c>
      <c r="AJ1548" s="49">
        <v>41.21</v>
      </c>
      <c r="AK1548" s="57">
        <v>0</v>
      </c>
      <c r="AL1548" s="26">
        <v>0.38291676777481193</v>
      </c>
      <c r="AM1548" s="55" t="s">
        <v>230</v>
      </c>
      <c r="AN1548" s="49" t="s">
        <v>257</v>
      </c>
      <c r="AO1548" s="49" t="s">
        <v>258</v>
      </c>
      <c r="AP1548" s="63" t="s">
        <v>259</v>
      </c>
      <c r="AQ1548" s="27" t="str">
        <f t="shared" si="66"/>
        <v>Record Complete</v>
      </c>
      <c r="AR1548" s="53" t="s">
        <v>234</v>
      </c>
      <c r="AS1548" s="5" t="str">
        <f t="shared" si="67"/>
        <v/>
      </c>
      <c r="AT1548" t="s">
        <v>17200</v>
      </c>
    </row>
    <row r="1549" spans="1:46" ht="15.75" thickBot="1" x14ac:dyDescent="0.3">
      <c r="A1549" s="48" t="s">
        <v>719</v>
      </c>
      <c r="B1549" s="50">
        <v>1720</v>
      </c>
      <c r="C1549" s="50" t="s">
        <v>213</v>
      </c>
      <c r="D1549" s="50" t="s">
        <v>310</v>
      </c>
      <c r="E1549" s="51" t="str">
        <f ca="1">IF(ISERROR(INDIRECT(CONCATENATE("FIPs_codes!",ADDRESS((MATCH($D1549,INDIRECT($C1549),0)+MATCH($C1549,FIPs_codes!$G$1:$G$3296,0)-1),COLUMN(FIPs_codes!A1547))))),"",INDIRECT(CONCATENATE("FIPs_codes!",ADDRESS((MATCH($D1549,INDIRECT($C1549),0)+MATCH($C1549,FIPs_codes!$G$1:$G$3296,0)-1),COLUMN(FIPs_codes!A1547)))))</f>
        <v>40093</v>
      </c>
      <c r="F1549" s="51">
        <f ca="1">IF(ISERROR(INDIRECT(CONCATENATE("FIPs_codes!",ADDRESS((MATCH($D1549,INDIRECT($C1549),0)+MATCH($C1549,FIPs_codes!$G$1:$G$3296,0)-1),COLUMN(FIPs_codes!C1547))))),"",INDIRECT(CONCATENATE("FIPs_codes!",ADDRESS((MATCH($D1549,INDIRECT($C1549),0)+MATCH($C1549,FIPs_codes!$G$1:$G$3296,0)-1),COLUMN(FIPs_codes!C1547)))))</f>
        <v>6</v>
      </c>
      <c r="G1549" s="50" t="s">
        <v>249</v>
      </c>
      <c r="H1549" s="50" t="s">
        <v>217</v>
      </c>
      <c r="I1549" s="54" t="s">
        <v>720</v>
      </c>
      <c r="J1549" s="56" t="s">
        <v>268</v>
      </c>
      <c r="K1549" s="50" t="s">
        <v>78</v>
      </c>
      <c r="L1549" s="50" t="s">
        <v>269</v>
      </c>
      <c r="M1549" s="50" t="s">
        <v>57</v>
      </c>
      <c r="N1549" s="58" t="s">
        <v>376</v>
      </c>
      <c r="O1549" s="58">
        <v>1984</v>
      </c>
      <c r="P1549" s="58" t="s">
        <v>252</v>
      </c>
      <c r="Q1549" s="50">
        <v>1232</v>
      </c>
      <c r="R1549" s="50" t="s">
        <v>244</v>
      </c>
      <c r="S1549" s="60" t="s">
        <v>60</v>
      </c>
      <c r="T1549" s="48" t="s">
        <v>253</v>
      </c>
      <c r="U1549" s="50" t="s">
        <v>134</v>
      </c>
      <c r="V1549" s="58" t="s">
        <v>254</v>
      </c>
      <c r="W1549" s="62" t="s">
        <v>225</v>
      </c>
      <c r="X1549" s="62" t="s">
        <v>65</v>
      </c>
      <c r="Y1549" s="62">
        <v>40235</v>
      </c>
      <c r="Z1549" s="50">
        <v>100</v>
      </c>
      <c r="AA1549" s="50">
        <v>1055</v>
      </c>
      <c r="AB1549" s="50" t="s">
        <v>66</v>
      </c>
      <c r="AC1549" s="50">
        <v>54381</v>
      </c>
      <c r="AD1549" s="50" t="s">
        <v>262</v>
      </c>
      <c r="AE1549" s="58" t="s">
        <v>255</v>
      </c>
      <c r="AF1549" s="58" t="s">
        <v>256</v>
      </c>
      <c r="AG1549" s="50" t="s">
        <v>229</v>
      </c>
      <c r="AH1549" s="50">
        <v>2.69</v>
      </c>
      <c r="AI1549" s="50">
        <v>21.91</v>
      </c>
      <c r="AJ1549" s="50">
        <v>50.05</v>
      </c>
      <c r="AK1549" s="58">
        <v>0</v>
      </c>
      <c r="AL1549" s="26">
        <v>0.10934959349593495</v>
      </c>
      <c r="AM1549" s="56" t="s">
        <v>230</v>
      </c>
      <c r="AN1549" s="50" t="s">
        <v>257</v>
      </c>
      <c r="AO1549" s="50" t="s">
        <v>258</v>
      </c>
      <c r="AP1549" s="63" t="s">
        <v>259</v>
      </c>
      <c r="AQ1549" s="27" t="str">
        <f t="shared" si="66"/>
        <v>Record Complete</v>
      </c>
      <c r="AR1549" s="54" t="s">
        <v>234</v>
      </c>
      <c r="AS1549" s="5" t="str">
        <f t="shared" si="67"/>
        <v/>
      </c>
      <c r="AT1549" t="s">
        <v>17200</v>
      </c>
    </row>
    <row r="1550" spans="1:46" ht="15.75" thickBot="1" x14ac:dyDescent="0.3">
      <c r="A1550" s="30" t="s">
        <v>721</v>
      </c>
      <c r="B1550" s="32">
        <v>1720</v>
      </c>
      <c r="C1550" s="32" t="s">
        <v>278</v>
      </c>
      <c r="D1550" s="32" t="s">
        <v>310</v>
      </c>
      <c r="E1550" s="51" t="str">
        <f ca="1">IF(ISERROR(INDIRECT(CONCATENATE("FIPs_codes!",ADDRESS((MATCH($D1550,INDIRECT($C1550),0)+MATCH($C1550,FIPs_codes!$G$1:$G$3296,0)-1),COLUMN(FIPs_codes!A1548))))),"",INDIRECT(CONCATENATE("FIPs_codes!",ADDRESS((MATCH($D1550,INDIRECT($C1550),0)+MATCH($C1550,FIPs_codes!$G$1:$G$3296,0)-1),COLUMN(FIPs_codes!A1548)))))</f>
        <v>40093</v>
      </c>
      <c r="F1550" s="51">
        <f ca="1">IF(ISERROR(INDIRECT(CONCATENATE("FIPs_codes!",ADDRESS((MATCH($D1550,INDIRECT($C1550),0)+MATCH($C1550,FIPs_codes!$G$1:$G$3296,0)-1),COLUMN(FIPs_codes!C1548))))),"",INDIRECT(CONCATENATE("FIPs_codes!",ADDRESS((MATCH($D1550,INDIRECT($C1550),0)+MATCH($C1550,FIPs_codes!$G$1:$G$3296,0)-1),COLUMN(FIPs_codes!C1548)))))</f>
        <v>6</v>
      </c>
      <c r="G1550" s="34" t="s">
        <v>216</v>
      </c>
      <c r="H1550" s="34" t="s">
        <v>217</v>
      </c>
      <c r="I1550" s="36" t="s">
        <v>720</v>
      </c>
      <c r="J1550" s="38" t="s">
        <v>268</v>
      </c>
      <c r="K1550" s="32" t="s">
        <v>78</v>
      </c>
      <c r="L1550" s="32" t="s">
        <v>269</v>
      </c>
      <c r="M1550" s="32" t="s">
        <v>57</v>
      </c>
      <c r="N1550" s="40" t="s">
        <v>422</v>
      </c>
      <c r="O1550" s="40">
        <v>1980</v>
      </c>
      <c r="P1550" s="40" t="s">
        <v>288</v>
      </c>
      <c r="Q1550" s="125">
        <v>1232</v>
      </c>
      <c r="R1550" s="32" t="s">
        <v>244</v>
      </c>
      <c r="S1550" s="42" t="s">
        <v>60</v>
      </c>
      <c r="T1550" s="30" t="s">
        <v>263</v>
      </c>
      <c r="U1550" s="32" t="s">
        <v>134</v>
      </c>
      <c r="V1550" s="40" t="s">
        <v>254</v>
      </c>
      <c r="W1550" s="44" t="s">
        <v>225</v>
      </c>
      <c r="X1550" s="44" t="s">
        <v>65</v>
      </c>
      <c r="Y1550" s="44">
        <v>40325</v>
      </c>
      <c r="Z1550" s="32">
        <v>90</v>
      </c>
      <c r="AA1550" s="125">
        <v>1055</v>
      </c>
      <c r="AB1550" s="32" t="s">
        <v>66</v>
      </c>
      <c r="AC1550" s="125">
        <v>73428</v>
      </c>
      <c r="AD1550" s="32" t="s">
        <v>262</v>
      </c>
      <c r="AE1550" s="40" t="s">
        <v>255</v>
      </c>
      <c r="AF1550" s="40" t="s">
        <v>236</v>
      </c>
      <c r="AG1550" s="32" t="s">
        <v>229</v>
      </c>
      <c r="AH1550" s="32">
        <v>0</v>
      </c>
      <c r="AI1550" s="32">
        <v>255.89</v>
      </c>
      <c r="AJ1550" s="32">
        <f>AI1550+AH1550</f>
        <v>255.89</v>
      </c>
      <c r="AK1550" s="40">
        <v>0</v>
      </c>
      <c r="AL1550" s="26">
        <f>IF(ISERROR(IF(ISBLANK(AH1550),(AJ1550-AI1550)/AJ1550,IF(ISBLANK(AI1550),(AH1550/AJ1550),AH1550/(AH1550+AI1550)))),"0",IF(ISBLANK(AH1550),(AJ1550-AI1550)/AJ1550,IF(ISBLANK(AI1550),(AH1550/AJ1550),AH1550/(AH1550+AI1550))))</f>
        <v>0</v>
      </c>
      <c r="AM1550" s="38" t="s">
        <v>230</v>
      </c>
      <c r="AN1550" s="32" t="s">
        <v>231</v>
      </c>
      <c r="AO1550" s="32" t="s">
        <v>232</v>
      </c>
      <c r="AP1550" s="32" t="s">
        <v>16963</v>
      </c>
      <c r="AQ1550" s="27" t="str">
        <f t="shared" si="66"/>
        <v>Record Complete</v>
      </c>
      <c r="AR1550" s="36"/>
      <c r="AS1550" s="5" t="str">
        <f t="shared" si="67"/>
        <v/>
      </c>
      <c r="AT1550" t="s">
        <v>17200</v>
      </c>
    </row>
    <row r="1551" spans="1:46" ht="15.75" thickBot="1" x14ac:dyDescent="0.3">
      <c r="A1551" s="29" t="s">
        <v>721</v>
      </c>
      <c r="B1551" s="31">
        <v>1720</v>
      </c>
      <c r="C1551" s="31" t="s">
        <v>278</v>
      </c>
      <c r="D1551" s="31" t="s">
        <v>310</v>
      </c>
      <c r="E1551" s="51" t="str">
        <f ca="1">IF(ISERROR(INDIRECT(CONCATENATE("FIPs_codes!",ADDRESS((MATCH($D1551,INDIRECT($C1551),0)+MATCH($C1551,FIPs_codes!$G$1:$G$3296,0)-1),COLUMN(FIPs_codes!A1549))))),"",INDIRECT(CONCATENATE("FIPs_codes!",ADDRESS((MATCH($D1551,INDIRECT($C1551),0)+MATCH($C1551,FIPs_codes!$G$1:$G$3296,0)-1),COLUMN(FIPs_codes!A1549)))))</f>
        <v>40093</v>
      </c>
      <c r="F1551" s="51">
        <f ca="1">IF(ISERROR(INDIRECT(CONCATENATE("FIPs_codes!",ADDRESS((MATCH($D1551,INDIRECT($C1551),0)+MATCH($C1551,FIPs_codes!$G$1:$G$3296,0)-1),COLUMN(FIPs_codes!C1549))))),"",INDIRECT(CONCATENATE("FIPs_codes!",ADDRESS((MATCH($D1551,INDIRECT($C1551),0)+MATCH($C1551,FIPs_codes!$G$1:$G$3296,0)-1),COLUMN(FIPs_codes!C1549)))))</f>
        <v>6</v>
      </c>
      <c r="G1551" s="33" t="s">
        <v>216</v>
      </c>
      <c r="H1551" s="33" t="s">
        <v>217</v>
      </c>
      <c r="I1551" s="35" t="s">
        <v>720</v>
      </c>
      <c r="J1551" s="37" t="s">
        <v>268</v>
      </c>
      <c r="K1551" s="31" t="s">
        <v>78</v>
      </c>
      <c r="L1551" s="31" t="s">
        <v>269</v>
      </c>
      <c r="M1551" s="31" t="s">
        <v>57</v>
      </c>
      <c r="N1551" s="39" t="s">
        <v>422</v>
      </c>
      <c r="O1551" s="39">
        <v>1980</v>
      </c>
      <c r="P1551" s="39" t="s">
        <v>288</v>
      </c>
      <c r="Q1551" s="240">
        <v>1232</v>
      </c>
      <c r="R1551" s="31" t="s">
        <v>244</v>
      </c>
      <c r="S1551" s="41" t="s">
        <v>60</v>
      </c>
      <c r="T1551" s="29" t="s">
        <v>263</v>
      </c>
      <c r="U1551" s="31" t="s">
        <v>134</v>
      </c>
      <c r="V1551" s="39" t="s">
        <v>254</v>
      </c>
      <c r="W1551" s="43" t="s">
        <v>225</v>
      </c>
      <c r="X1551" s="43" t="s">
        <v>65</v>
      </c>
      <c r="Y1551" s="43">
        <v>40325</v>
      </c>
      <c r="Z1551" s="31">
        <v>90</v>
      </c>
      <c r="AA1551" s="240">
        <v>1055</v>
      </c>
      <c r="AB1551" s="31" t="s">
        <v>66</v>
      </c>
      <c r="AC1551" s="240">
        <v>73428</v>
      </c>
      <c r="AD1551" s="31" t="s">
        <v>262</v>
      </c>
      <c r="AE1551" s="39" t="s">
        <v>255</v>
      </c>
      <c r="AF1551" s="39" t="s">
        <v>236</v>
      </c>
      <c r="AG1551" s="31" t="s">
        <v>229</v>
      </c>
      <c r="AH1551" s="31">
        <v>0</v>
      </c>
      <c r="AI1551" s="31">
        <v>276.81</v>
      </c>
      <c r="AJ1551" s="31">
        <f>AI1551+AH1551</f>
        <v>276.81</v>
      </c>
      <c r="AK1551" s="39">
        <v>0</v>
      </c>
      <c r="AL1551" s="26">
        <f>IF(ISERROR(IF(ISBLANK(AH1551),(AJ1551-AI1551)/AJ1551,IF(ISBLANK(AI1551),(AH1551/AJ1551),AH1551/(AH1551+AI1551)))),"0",IF(ISBLANK(AH1551),(AJ1551-AI1551)/AJ1551,IF(ISBLANK(AI1551),(AH1551/AJ1551),AH1551/(AH1551+AI1551))))</f>
        <v>0</v>
      </c>
      <c r="AM1551" s="37" t="s">
        <v>230</v>
      </c>
      <c r="AN1551" s="31" t="s">
        <v>231</v>
      </c>
      <c r="AO1551" s="31" t="s">
        <v>232</v>
      </c>
      <c r="AP1551" s="63" t="s">
        <v>16963</v>
      </c>
      <c r="AQ1551" s="27" t="str">
        <f t="shared" si="66"/>
        <v>Record Complete</v>
      </c>
      <c r="AR1551" s="35"/>
      <c r="AS1551" s="5" t="str">
        <f t="shared" si="67"/>
        <v/>
      </c>
      <c r="AT1551" t="s">
        <v>17200</v>
      </c>
    </row>
    <row r="1552" spans="1:46" ht="15.75" thickBot="1" x14ac:dyDescent="0.3">
      <c r="A1552" s="30" t="s">
        <v>721</v>
      </c>
      <c r="B1552" s="32">
        <v>1720</v>
      </c>
      <c r="C1552" s="32" t="s">
        <v>278</v>
      </c>
      <c r="D1552" s="32" t="s">
        <v>310</v>
      </c>
      <c r="E1552" s="51" t="str">
        <f ca="1">IF(ISERROR(INDIRECT(CONCATENATE("FIPs_codes!",ADDRESS((MATCH($D1552,INDIRECT($C1552),0)+MATCH($C1552,FIPs_codes!$G$1:$G$3296,0)-1),COLUMN(FIPs_codes!A1550))))),"",INDIRECT(CONCATENATE("FIPs_codes!",ADDRESS((MATCH($D1552,INDIRECT($C1552),0)+MATCH($C1552,FIPs_codes!$G$1:$G$3296,0)-1),COLUMN(FIPs_codes!A1550)))))</f>
        <v>40093</v>
      </c>
      <c r="F1552" s="51">
        <f ca="1">IF(ISERROR(INDIRECT(CONCATENATE("FIPs_codes!",ADDRESS((MATCH($D1552,INDIRECT($C1552),0)+MATCH($C1552,FIPs_codes!$G$1:$G$3296,0)-1),COLUMN(FIPs_codes!C1550))))),"",INDIRECT(CONCATENATE("FIPs_codes!",ADDRESS((MATCH($D1552,INDIRECT($C1552),0)+MATCH($C1552,FIPs_codes!$G$1:$G$3296,0)-1),COLUMN(FIPs_codes!C1550)))))</f>
        <v>6</v>
      </c>
      <c r="G1552" s="34" t="s">
        <v>216</v>
      </c>
      <c r="H1552" s="34" t="s">
        <v>217</v>
      </c>
      <c r="I1552" s="36" t="s">
        <v>720</v>
      </c>
      <c r="J1552" s="38" t="s">
        <v>268</v>
      </c>
      <c r="K1552" s="32" t="s">
        <v>78</v>
      </c>
      <c r="L1552" s="32" t="s">
        <v>269</v>
      </c>
      <c r="M1552" s="32" t="s">
        <v>57</v>
      </c>
      <c r="N1552" s="40" t="s">
        <v>422</v>
      </c>
      <c r="O1552" s="40">
        <v>1980</v>
      </c>
      <c r="P1552" s="40" t="s">
        <v>288</v>
      </c>
      <c r="Q1552" s="125">
        <v>1232</v>
      </c>
      <c r="R1552" s="32" t="s">
        <v>244</v>
      </c>
      <c r="S1552" s="42" t="s">
        <v>60</v>
      </c>
      <c r="T1552" s="30" t="s">
        <v>263</v>
      </c>
      <c r="U1552" s="32" t="s">
        <v>134</v>
      </c>
      <c r="V1552" s="40" t="s">
        <v>254</v>
      </c>
      <c r="W1552" s="44" t="s">
        <v>225</v>
      </c>
      <c r="X1552" s="44" t="s">
        <v>65</v>
      </c>
      <c r="Y1552" s="44">
        <v>40325</v>
      </c>
      <c r="Z1552" s="32">
        <v>90</v>
      </c>
      <c r="AA1552" s="125">
        <v>1055</v>
      </c>
      <c r="AB1552" s="32" t="s">
        <v>66</v>
      </c>
      <c r="AC1552" s="125">
        <v>73428</v>
      </c>
      <c r="AD1552" s="32" t="s">
        <v>262</v>
      </c>
      <c r="AE1552" s="40" t="s">
        <v>255</v>
      </c>
      <c r="AF1552" s="40" t="s">
        <v>236</v>
      </c>
      <c r="AG1552" s="32" t="s">
        <v>229</v>
      </c>
      <c r="AH1552" s="32">
        <v>0</v>
      </c>
      <c r="AI1552" s="32">
        <v>285.31</v>
      </c>
      <c r="AJ1552" s="32">
        <f>AI1552+AH1552</f>
        <v>285.31</v>
      </c>
      <c r="AK1552" s="40">
        <v>0</v>
      </c>
      <c r="AL1552" s="150">
        <f>IF(ISERROR(IF(ISBLANK(AH1552),(AJ1552-AI1552)/AJ1552,IF(ISBLANK(AI1552),(AH1552/AJ1552),AH1552/(AH1552+AI1552)))),"0",IF(ISBLANK(AH1552),(AJ1552-AI1552)/AJ1552,IF(ISBLANK(AI1552),(AH1552/AJ1552),AH1552/(AH1552+AI1552))))</f>
        <v>0</v>
      </c>
      <c r="AM1552" s="38" t="s">
        <v>230</v>
      </c>
      <c r="AN1552" s="32" t="s">
        <v>231</v>
      </c>
      <c r="AO1552" s="32" t="s">
        <v>232</v>
      </c>
      <c r="AP1552" s="32" t="s">
        <v>16963</v>
      </c>
      <c r="AQ1552" s="27" t="str">
        <f t="shared" si="66"/>
        <v>Record Complete</v>
      </c>
      <c r="AR1552" s="36"/>
      <c r="AS1552" s="5" t="str">
        <f t="shared" si="67"/>
        <v/>
      </c>
      <c r="AT1552" t="s">
        <v>17200</v>
      </c>
    </row>
    <row r="1553" spans="1:46" ht="15.75" thickBot="1" x14ac:dyDescent="0.3">
      <c r="A1553" s="48" t="s">
        <v>721</v>
      </c>
      <c r="B1553" s="50">
        <v>1720</v>
      </c>
      <c r="C1553" s="50" t="s">
        <v>278</v>
      </c>
      <c r="D1553" s="50" t="s">
        <v>310</v>
      </c>
      <c r="E1553" s="51" t="str">
        <f ca="1">IF(ISERROR(INDIRECT(CONCATENATE("FIPs_codes!",ADDRESS((MATCH($D1553,INDIRECT($C1553),0)+MATCH($C1553,FIPs_codes!$G$1:$G$3296,0)-1),COLUMN(FIPs_codes!A1551))))),"",INDIRECT(CONCATENATE("FIPs_codes!",ADDRESS((MATCH($D1553,INDIRECT($C1553),0)+MATCH($C1553,FIPs_codes!$G$1:$G$3296,0)-1),COLUMN(FIPs_codes!A1551)))))</f>
        <v>40093</v>
      </c>
      <c r="F1553" s="51">
        <f ca="1">IF(ISERROR(INDIRECT(CONCATENATE("FIPs_codes!",ADDRESS((MATCH($D1553,INDIRECT($C1553),0)+MATCH($C1553,FIPs_codes!$G$1:$G$3296,0)-1),COLUMN(FIPs_codes!C1551))))),"",INDIRECT(CONCATENATE("FIPs_codes!",ADDRESS((MATCH($D1553,INDIRECT($C1553),0)+MATCH($C1553,FIPs_codes!$G$1:$G$3296,0)-1),COLUMN(FIPs_codes!C1551)))))</f>
        <v>6</v>
      </c>
      <c r="G1553" s="52" t="s">
        <v>216</v>
      </c>
      <c r="H1553" s="52" t="s">
        <v>217</v>
      </c>
      <c r="I1553" s="54" t="s">
        <v>720</v>
      </c>
      <c r="J1553" s="56" t="s">
        <v>268</v>
      </c>
      <c r="K1553" s="50" t="s">
        <v>78</v>
      </c>
      <c r="L1553" s="50" t="s">
        <v>269</v>
      </c>
      <c r="M1553" s="50" t="s">
        <v>57</v>
      </c>
      <c r="N1553" s="58" t="s">
        <v>422</v>
      </c>
      <c r="O1553" s="58">
        <v>1980</v>
      </c>
      <c r="P1553" s="58" t="s">
        <v>252</v>
      </c>
      <c r="Q1553" s="126">
        <v>1232</v>
      </c>
      <c r="R1553" s="50" t="s">
        <v>244</v>
      </c>
      <c r="S1553" s="60" t="s">
        <v>60</v>
      </c>
      <c r="T1553" s="48" t="s">
        <v>263</v>
      </c>
      <c r="U1553" s="50" t="s">
        <v>134</v>
      </c>
      <c r="V1553" s="58" t="s">
        <v>254</v>
      </c>
      <c r="W1553" s="62" t="s">
        <v>225</v>
      </c>
      <c r="X1553" s="62" t="s">
        <v>65</v>
      </c>
      <c r="Y1553" s="62">
        <v>40420</v>
      </c>
      <c r="Z1553" s="50">
        <v>91</v>
      </c>
      <c r="AA1553" s="126">
        <v>1055</v>
      </c>
      <c r="AB1553" s="50" t="s">
        <v>66</v>
      </c>
      <c r="AC1553" s="126">
        <v>79139</v>
      </c>
      <c r="AD1553" s="50" t="s">
        <v>262</v>
      </c>
      <c r="AE1553" s="58" t="s">
        <v>255</v>
      </c>
      <c r="AF1553" s="58" t="s">
        <v>236</v>
      </c>
      <c r="AG1553" s="50" t="s">
        <v>229</v>
      </c>
      <c r="AH1553" s="50">
        <v>0</v>
      </c>
      <c r="AI1553" s="50">
        <v>13.1</v>
      </c>
      <c r="AJ1553" s="50">
        <v>13.1</v>
      </c>
      <c r="AK1553" s="58">
        <v>0</v>
      </c>
      <c r="AL1553" s="26">
        <v>0</v>
      </c>
      <c r="AM1553" s="56" t="s">
        <v>230</v>
      </c>
      <c r="AN1553" s="50" t="s">
        <v>231</v>
      </c>
      <c r="AO1553" s="50" t="s">
        <v>232</v>
      </c>
      <c r="AP1553" s="63" t="s">
        <v>16963</v>
      </c>
      <c r="AQ1553" s="27" t="str">
        <f t="shared" si="66"/>
        <v>Record Complete</v>
      </c>
      <c r="AR1553" s="54"/>
      <c r="AS1553" s="5" t="str">
        <f t="shared" si="67"/>
        <v/>
      </c>
      <c r="AT1553" t="s">
        <v>17200</v>
      </c>
    </row>
    <row r="1554" spans="1:46" ht="15.75" thickBot="1" x14ac:dyDescent="0.3">
      <c r="A1554" s="30" t="s">
        <v>721</v>
      </c>
      <c r="B1554" s="32">
        <v>1720</v>
      </c>
      <c r="C1554" s="32" t="s">
        <v>278</v>
      </c>
      <c r="D1554" s="32" t="s">
        <v>310</v>
      </c>
      <c r="E1554" s="51" t="str">
        <f ca="1">IF(ISERROR(INDIRECT(CONCATENATE("FIPs_codes!",ADDRESS((MATCH($D1554,INDIRECT($C1554),0)+MATCH($C1554,FIPs_codes!$G$1:$G$3296,0)-1),COLUMN(FIPs_codes!A1552))))),"",INDIRECT(CONCATENATE("FIPs_codes!",ADDRESS((MATCH($D1554,INDIRECT($C1554),0)+MATCH($C1554,FIPs_codes!$G$1:$G$3296,0)-1),COLUMN(FIPs_codes!A1552)))))</f>
        <v>40093</v>
      </c>
      <c r="F1554" s="51">
        <f ca="1">IF(ISERROR(INDIRECT(CONCATENATE("FIPs_codes!",ADDRESS((MATCH($D1554,INDIRECT($C1554),0)+MATCH($C1554,FIPs_codes!$G$1:$G$3296,0)-1),COLUMN(FIPs_codes!C1552))))),"",INDIRECT(CONCATENATE("FIPs_codes!",ADDRESS((MATCH($D1554,INDIRECT($C1554),0)+MATCH($C1554,FIPs_codes!$G$1:$G$3296,0)-1),COLUMN(FIPs_codes!C1552)))))</f>
        <v>6</v>
      </c>
      <c r="G1554" s="34" t="s">
        <v>216</v>
      </c>
      <c r="H1554" s="34" t="s">
        <v>217</v>
      </c>
      <c r="I1554" s="36" t="s">
        <v>720</v>
      </c>
      <c r="J1554" s="38" t="s">
        <v>268</v>
      </c>
      <c r="K1554" s="32" t="s">
        <v>78</v>
      </c>
      <c r="L1554" s="32" t="s">
        <v>269</v>
      </c>
      <c r="M1554" s="32" t="s">
        <v>57</v>
      </c>
      <c r="N1554" s="40" t="s">
        <v>422</v>
      </c>
      <c r="O1554" s="40">
        <v>1980</v>
      </c>
      <c r="P1554" s="40" t="s">
        <v>252</v>
      </c>
      <c r="Q1554" s="125">
        <v>1232</v>
      </c>
      <c r="R1554" s="32" t="s">
        <v>244</v>
      </c>
      <c r="S1554" s="42" t="s">
        <v>60</v>
      </c>
      <c r="T1554" s="30" t="s">
        <v>263</v>
      </c>
      <c r="U1554" s="32" t="s">
        <v>134</v>
      </c>
      <c r="V1554" s="40" t="s">
        <v>254</v>
      </c>
      <c r="W1554" s="44" t="s">
        <v>225</v>
      </c>
      <c r="X1554" s="44" t="s">
        <v>65</v>
      </c>
      <c r="Y1554" s="44">
        <v>40420</v>
      </c>
      <c r="Z1554" s="32">
        <v>91</v>
      </c>
      <c r="AA1554" s="125">
        <v>1055</v>
      </c>
      <c r="AB1554" s="32" t="s">
        <v>66</v>
      </c>
      <c r="AC1554" s="125">
        <v>79139</v>
      </c>
      <c r="AD1554" s="32" t="s">
        <v>262</v>
      </c>
      <c r="AE1554" s="40" t="s">
        <v>255</v>
      </c>
      <c r="AF1554" s="40" t="s">
        <v>236</v>
      </c>
      <c r="AG1554" s="32" t="s">
        <v>229</v>
      </c>
      <c r="AH1554" s="32">
        <v>0</v>
      </c>
      <c r="AI1554" s="32">
        <v>14.88</v>
      </c>
      <c r="AJ1554" s="32">
        <v>14.88</v>
      </c>
      <c r="AK1554" s="40">
        <v>0</v>
      </c>
      <c r="AL1554" s="26">
        <v>0</v>
      </c>
      <c r="AM1554" s="38" t="s">
        <v>230</v>
      </c>
      <c r="AN1554" s="32" t="s">
        <v>231</v>
      </c>
      <c r="AO1554" s="32" t="s">
        <v>232</v>
      </c>
      <c r="AP1554" s="63" t="s">
        <v>16963</v>
      </c>
      <c r="AQ1554" s="27" t="str">
        <f t="shared" si="66"/>
        <v>Record Complete</v>
      </c>
      <c r="AR1554" s="36"/>
      <c r="AS1554" s="5" t="str">
        <f t="shared" si="67"/>
        <v/>
      </c>
      <c r="AT1554" t="s">
        <v>17200</v>
      </c>
    </row>
    <row r="1555" spans="1:46" ht="15.75" thickBot="1" x14ac:dyDescent="0.3">
      <c r="A1555" s="29" t="s">
        <v>721</v>
      </c>
      <c r="B1555" s="31">
        <v>1720</v>
      </c>
      <c r="C1555" s="31" t="s">
        <v>278</v>
      </c>
      <c r="D1555" s="31" t="s">
        <v>310</v>
      </c>
      <c r="E1555" s="51" t="str">
        <f ca="1">IF(ISERROR(INDIRECT(CONCATENATE("FIPs_codes!",ADDRESS((MATCH($D1555,INDIRECT($C1555),0)+MATCH($C1555,FIPs_codes!$G$1:$G$3296,0)-1),COLUMN(FIPs_codes!A1553))))),"",INDIRECT(CONCATENATE("FIPs_codes!",ADDRESS((MATCH($D1555,INDIRECT($C1555),0)+MATCH($C1555,FIPs_codes!$G$1:$G$3296,0)-1),COLUMN(FIPs_codes!A1553)))))</f>
        <v>40093</v>
      </c>
      <c r="F1555" s="51">
        <f ca="1">IF(ISERROR(INDIRECT(CONCATENATE("FIPs_codes!",ADDRESS((MATCH($D1555,INDIRECT($C1555),0)+MATCH($C1555,FIPs_codes!$G$1:$G$3296,0)-1),COLUMN(FIPs_codes!C1553))))),"",INDIRECT(CONCATENATE("FIPs_codes!",ADDRESS((MATCH($D1555,INDIRECT($C1555),0)+MATCH($C1555,FIPs_codes!$G$1:$G$3296,0)-1),COLUMN(FIPs_codes!C1553)))))</f>
        <v>6</v>
      </c>
      <c r="G1555" s="33" t="s">
        <v>216</v>
      </c>
      <c r="H1555" s="33" t="s">
        <v>217</v>
      </c>
      <c r="I1555" s="35" t="s">
        <v>720</v>
      </c>
      <c r="J1555" s="37" t="s">
        <v>268</v>
      </c>
      <c r="K1555" s="31" t="s">
        <v>78</v>
      </c>
      <c r="L1555" s="31" t="s">
        <v>269</v>
      </c>
      <c r="M1555" s="31" t="s">
        <v>57</v>
      </c>
      <c r="N1555" s="39" t="s">
        <v>422</v>
      </c>
      <c r="O1555" s="39">
        <v>1980</v>
      </c>
      <c r="P1555" s="39" t="s">
        <v>288</v>
      </c>
      <c r="Q1555" s="240">
        <v>1232</v>
      </c>
      <c r="R1555" s="31" t="s">
        <v>244</v>
      </c>
      <c r="S1555" s="41" t="s">
        <v>60</v>
      </c>
      <c r="T1555" s="29" t="s">
        <v>263</v>
      </c>
      <c r="U1555" s="31" t="s">
        <v>134</v>
      </c>
      <c r="V1555" s="39" t="s">
        <v>254</v>
      </c>
      <c r="W1555" s="43" t="s">
        <v>225</v>
      </c>
      <c r="X1555" s="43" t="s">
        <v>65</v>
      </c>
      <c r="Y1555" s="43">
        <v>40420</v>
      </c>
      <c r="Z1555" s="31">
        <v>78</v>
      </c>
      <c r="AA1555" s="240">
        <v>1055</v>
      </c>
      <c r="AB1555" s="31" t="s">
        <v>66</v>
      </c>
      <c r="AC1555" s="240">
        <v>77507</v>
      </c>
      <c r="AD1555" s="31" t="s">
        <v>262</v>
      </c>
      <c r="AE1555" s="39" t="s">
        <v>255</v>
      </c>
      <c r="AF1555" s="39" t="s">
        <v>236</v>
      </c>
      <c r="AG1555" s="31" t="s">
        <v>229</v>
      </c>
      <c r="AH1555" s="31">
        <v>0</v>
      </c>
      <c r="AI1555" s="31">
        <v>16.440000000000001</v>
      </c>
      <c r="AJ1555" s="31">
        <v>16.440000000000001</v>
      </c>
      <c r="AK1555" s="39">
        <v>0</v>
      </c>
      <c r="AL1555" s="26">
        <v>0</v>
      </c>
      <c r="AM1555" s="37" t="s">
        <v>230</v>
      </c>
      <c r="AN1555" s="31" t="s">
        <v>231</v>
      </c>
      <c r="AO1555" s="31" t="s">
        <v>232</v>
      </c>
      <c r="AP1555" s="63" t="s">
        <v>16963</v>
      </c>
      <c r="AQ1555" s="27" t="str">
        <f t="shared" si="66"/>
        <v>Record Complete</v>
      </c>
      <c r="AR1555" s="35"/>
      <c r="AS1555" s="5" t="str">
        <f t="shared" si="67"/>
        <v/>
      </c>
      <c r="AT1555" t="s">
        <v>17200</v>
      </c>
    </row>
    <row r="1556" spans="1:46" ht="15.75" thickBot="1" x14ac:dyDescent="0.3">
      <c r="A1556" s="47" t="s">
        <v>721</v>
      </c>
      <c r="B1556" s="49">
        <v>1720</v>
      </c>
      <c r="C1556" s="49" t="s">
        <v>278</v>
      </c>
      <c r="D1556" s="49" t="s">
        <v>310</v>
      </c>
      <c r="E1556" s="51" t="str">
        <f ca="1">IF(ISERROR(INDIRECT(CONCATENATE("FIPs_codes!",ADDRESS((MATCH($D1556,INDIRECT($C1556),0)+MATCH($C1556,FIPs_codes!$G$1:$G$3296,0)-1),COLUMN(FIPs_codes!A1554))))),"",INDIRECT(CONCATENATE("FIPs_codes!",ADDRESS((MATCH($D1556,INDIRECT($C1556),0)+MATCH($C1556,FIPs_codes!$G$1:$G$3296,0)-1),COLUMN(FIPs_codes!A1554)))))</f>
        <v>40093</v>
      </c>
      <c r="F1556" s="51">
        <f ca="1">IF(ISERROR(INDIRECT(CONCATENATE("FIPs_codes!",ADDRESS((MATCH($D1556,INDIRECT($C1556),0)+MATCH($C1556,FIPs_codes!$G$1:$G$3296,0)-1),COLUMN(FIPs_codes!C1554))))),"",INDIRECT(CONCATENATE("FIPs_codes!",ADDRESS((MATCH($D1556,INDIRECT($C1556),0)+MATCH($C1556,FIPs_codes!$G$1:$G$3296,0)-1),COLUMN(FIPs_codes!C1554)))))</f>
        <v>6</v>
      </c>
      <c r="G1556" s="51" t="s">
        <v>216</v>
      </c>
      <c r="H1556" s="51" t="s">
        <v>217</v>
      </c>
      <c r="I1556" s="53" t="s">
        <v>720</v>
      </c>
      <c r="J1556" s="55" t="s">
        <v>268</v>
      </c>
      <c r="K1556" s="49" t="s">
        <v>78</v>
      </c>
      <c r="L1556" s="49" t="s">
        <v>269</v>
      </c>
      <c r="M1556" s="49" t="s">
        <v>57</v>
      </c>
      <c r="N1556" s="57" t="s">
        <v>422</v>
      </c>
      <c r="O1556" s="57">
        <v>1980</v>
      </c>
      <c r="P1556" s="57" t="s">
        <v>252</v>
      </c>
      <c r="Q1556" s="128">
        <v>1232</v>
      </c>
      <c r="R1556" s="49" t="s">
        <v>244</v>
      </c>
      <c r="S1556" s="59" t="s">
        <v>60</v>
      </c>
      <c r="T1556" s="47" t="s">
        <v>263</v>
      </c>
      <c r="U1556" s="49" t="s">
        <v>134</v>
      </c>
      <c r="V1556" s="57" t="s">
        <v>254</v>
      </c>
      <c r="W1556" s="61" t="s">
        <v>225</v>
      </c>
      <c r="X1556" s="61" t="s">
        <v>65</v>
      </c>
      <c r="Y1556" s="61">
        <v>40420</v>
      </c>
      <c r="Z1556" s="49">
        <v>91</v>
      </c>
      <c r="AA1556" s="128">
        <v>1055</v>
      </c>
      <c r="AB1556" s="49" t="s">
        <v>66</v>
      </c>
      <c r="AC1556" s="128">
        <v>79139</v>
      </c>
      <c r="AD1556" s="49" t="s">
        <v>262</v>
      </c>
      <c r="AE1556" s="57" t="s">
        <v>255</v>
      </c>
      <c r="AF1556" s="57" t="s">
        <v>236</v>
      </c>
      <c r="AG1556" s="49" t="s">
        <v>229</v>
      </c>
      <c r="AH1556" s="49">
        <v>0</v>
      </c>
      <c r="AI1556" s="49">
        <v>16.93</v>
      </c>
      <c r="AJ1556" s="49">
        <v>16.93</v>
      </c>
      <c r="AK1556" s="57">
        <v>0</v>
      </c>
      <c r="AL1556" s="26">
        <v>0</v>
      </c>
      <c r="AM1556" s="55" t="s">
        <v>230</v>
      </c>
      <c r="AN1556" s="49" t="s">
        <v>231</v>
      </c>
      <c r="AO1556" s="49" t="s">
        <v>232</v>
      </c>
      <c r="AP1556" s="63" t="s">
        <v>16963</v>
      </c>
      <c r="AQ1556" s="27" t="str">
        <f t="shared" si="66"/>
        <v>Record Complete</v>
      </c>
      <c r="AR1556" s="53"/>
      <c r="AS1556" s="5" t="str">
        <f t="shared" si="67"/>
        <v/>
      </c>
      <c r="AT1556" t="s">
        <v>17200</v>
      </c>
    </row>
    <row r="1557" spans="1:46" ht="15.75" thickBot="1" x14ac:dyDescent="0.3">
      <c r="A1557" s="48" t="s">
        <v>721</v>
      </c>
      <c r="B1557" s="50">
        <v>1720</v>
      </c>
      <c r="C1557" s="50" t="s">
        <v>278</v>
      </c>
      <c r="D1557" s="50" t="s">
        <v>310</v>
      </c>
      <c r="E1557" s="51" t="str">
        <f ca="1">IF(ISERROR(INDIRECT(CONCATENATE("FIPs_codes!",ADDRESS((MATCH($D1557,INDIRECT($C1557),0)+MATCH($C1557,FIPs_codes!$G$1:$G$3296,0)-1),COLUMN(FIPs_codes!A1555))))),"",INDIRECT(CONCATENATE("FIPs_codes!",ADDRESS((MATCH($D1557,INDIRECT($C1557),0)+MATCH($C1557,FIPs_codes!$G$1:$G$3296,0)-1),COLUMN(FIPs_codes!A1555)))))</f>
        <v>40093</v>
      </c>
      <c r="F1557" s="51">
        <f ca="1">IF(ISERROR(INDIRECT(CONCATENATE("FIPs_codes!",ADDRESS((MATCH($D1557,INDIRECT($C1557),0)+MATCH($C1557,FIPs_codes!$G$1:$G$3296,0)-1),COLUMN(FIPs_codes!C1555))))),"",INDIRECT(CONCATENATE("FIPs_codes!",ADDRESS((MATCH($D1557,INDIRECT($C1557),0)+MATCH($C1557,FIPs_codes!$G$1:$G$3296,0)-1),COLUMN(FIPs_codes!C1555)))))</f>
        <v>6</v>
      </c>
      <c r="G1557" s="52" t="s">
        <v>216</v>
      </c>
      <c r="H1557" s="52" t="s">
        <v>217</v>
      </c>
      <c r="I1557" s="54" t="s">
        <v>720</v>
      </c>
      <c r="J1557" s="56" t="s">
        <v>268</v>
      </c>
      <c r="K1557" s="50" t="s">
        <v>78</v>
      </c>
      <c r="L1557" s="50" t="s">
        <v>269</v>
      </c>
      <c r="M1557" s="50" t="s">
        <v>57</v>
      </c>
      <c r="N1557" s="58" t="s">
        <v>422</v>
      </c>
      <c r="O1557" s="58">
        <v>1980</v>
      </c>
      <c r="P1557" s="58" t="s">
        <v>288</v>
      </c>
      <c r="Q1557" s="126">
        <v>1232</v>
      </c>
      <c r="R1557" s="50" t="s">
        <v>244</v>
      </c>
      <c r="S1557" s="60" t="s">
        <v>60</v>
      </c>
      <c r="T1557" s="48" t="s">
        <v>263</v>
      </c>
      <c r="U1557" s="50" t="s">
        <v>134</v>
      </c>
      <c r="V1557" s="58" t="s">
        <v>254</v>
      </c>
      <c r="W1557" s="62" t="s">
        <v>225</v>
      </c>
      <c r="X1557" s="62" t="s">
        <v>65</v>
      </c>
      <c r="Y1557" s="62">
        <v>40420</v>
      </c>
      <c r="Z1557" s="50">
        <v>78</v>
      </c>
      <c r="AA1557" s="126">
        <v>1055</v>
      </c>
      <c r="AB1557" s="50" t="s">
        <v>66</v>
      </c>
      <c r="AC1557" s="126">
        <v>77507</v>
      </c>
      <c r="AD1557" s="50" t="s">
        <v>262</v>
      </c>
      <c r="AE1557" s="58" t="s">
        <v>255</v>
      </c>
      <c r="AF1557" s="58" t="s">
        <v>236</v>
      </c>
      <c r="AG1557" s="50" t="s">
        <v>229</v>
      </c>
      <c r="AH1557" s="50">
        <v>3.94</v>
      </c>
      <c r="AI1557" s="50">
        <v>148.76</v>
      </c>
      <c r="AJ1557" s="50">
        <v>152.69999999999999</v>
      </c>
      <c r="AK1557" s="58">
        <v>0</v>
      </c>
      <c r="AL1557" s="26">
        <v>2.5802226588081206E-2</v>
      </c>
      <c r="AM1557" s="56" t="s">
        <v>230</v>
      </c>
      <c r="AN1557" s="50" t="s">
        <v>231</v>
      </c>
      <c r="AO1557" s="50" t="s">
        <v>232</v>
      </c>
      <c r="AP1557" s="63" t="s">
        <v>16963</v>
      </c>
      <c r="AQ1557" s="27" t="str">
        <f t="shared" si="66"/>
        <v>Record Complete</v>
      </c>
      <c r="AR1557" s="54"/>
      <c r="AS1557" s="5" t="str">
        <f t="shared" si="67"/>
        <v/>
      </c>
      <c r="AT1557" t="s">
        <v>17200</v>
      </c>
    </row>
    <row r="1558" spans="1:46" ht="15.75" thickBot="1" x14ac:dyDescent="0.3">
      <c r="A1558" s="30" t="s">
        <v>721</v>
      </c>
      <c r="B1558" s="32">
        <v>1720</v>
      </c>
      <c r="C1558" s="32" t="s">
        <v>278</v>
      </c>
      <c r="D1558" s="32" t="s">
        <v>310</v>
      </c>
      <c r="E1558" s="51" t="str">
        <f ca="1">IF(ISERROR(INDIRECT(CONCATENATE("FIPs_codes!",ADDRESS((MATCH($D1558,INDIRECT($C1558),0)+MATCH($C1558,FIPs_codes!$G$1:$G$3296,0)-1),COLUMN(FIPs_codes!A1556))))),"",INDIRECT(CONCATENATE("FIPs_codes!",ADDRESS((MATCH($D1558,INDIRECT($C1558),0)+MATCH($C1558,FIPs_codes!$G$1:$G$3296,0)-1),COLUMN(FIPs_codes!A1556)))))</f>
        <v>40093</v>
      </c>
      <c r="F1558" s="51">
        <f ca="1">IF(ISERROR(INDIRECT(CONCATENATE("FIPs_codes!",ADDRESS((MATCH($D1558,INDIRECT($C1558),0)+MATCH($C1558,FIPs_codes!$G$1:$G$3296,0)-1),COLUMN(FIPs_codes!C1556))))),"",INDIRECT(CONCATENATE("FIPs_codes!",ADDRESS((MATCH($D1558,INDIRECT($C1558),0)+MATCH($C1558,FIPs_codes!$G$1:$G$3296,0)-1),COLUMN(FIPs_codes!C1556)))))</f>
        <v>6</v>
      </c>
      <c r="G1558" s="34" t="s">
        <v>216</v>
      </c>
      <c r="H1558" s="34" t="s">
        <v>217</v>
      </c>
      <c r="I1558" s="36" t="s">
        <v>720</v>
      </c>
      <c r="J1558" s="38" t="s">
        <v>268</v>
      </c>
      <c r="K1558" s="32" t="s">
        <v>78</v>
      </c>
      <c r="L1558" s="32" t="s">
        <v>269</v>
      </c>
      <c r="M1558" s="32" t="s">
        <v>57</v>
      </c>
      <c r="N1558" s="40" t="s">
        <v>422</v>
      </c>
      <c r="O1558" s="40">
        <v>1980</v>
      </c>
      <c r="P1558" s="40" t="s">
        <v>288</v>
      </c>
      <c r="Q1558" s="125">
        <v>1232</v>
      </c>
      <c r="R1558" s="32" t="s">
        <v>244</v>
      </c>
      <c r="S1558" s="42" t="s">
        <v>60</v>
      </c>
      <c r="T1558" s="30" t="s">
        <v>263</v>
      </c>
      <c r="U1558" s="32" t="s">
        <v>134</v>
      </c>
      <c r="V1558" s="40" t="s">
        <v>254</v>
      </c>
      <c r="W1558" s="44" t="s">
        <v>225</v>
      </c>
      <c r="X1558" s="44" t="s">
        <v>65</v>
      </c>
      <c r="Y1558" s="44">
        <v>40420</v>
      </c>
      <c r="Z1558" s="32">
        <v>78</v>
      </c>
      <c r="AA1558" s="125">
        <v>1055</v>
      </c>
      <c r="AB1558" s="32" t="s">
        <v>66</v>
      </c>
      <c r="AC1558" s="125">
        <v>77507</v>
      </c>
      <c r="AD1558" s="32" t="s">
        <v>262</v>
      </c>
      <c r="AE1558" s="40" t="s">
        <v>255</v>
      </c>
      <c r="AF1558" s="40" t="s">
        <v>236</v>
      </c>
      <c r="AG1558" s="32" t="s">
        <v>229</v>
      </c>
      <c r="AH1558" s="32">
        <v>1.03</v>
      </c>
      <c r="AI1558" s="32">
        <v>393.09</v>
      </c>
      <c r="AJ1558" s="32">
        <v>394.11999999999995</v>
      </c>
      <c r="AK1558" s="40">
        <v>0</v>
      </c>
      <c r="AL1558" s="150">
        <v>2.6134172333299507E-3</v>
      </c>
      <c r="AM1558" s="38" t="s">
        <v>230</v>
      </c>
      <c r="AN1558" s="32" t="s">
        <v>231</v>
      </c>
      <c r="AO1558" s="32" t="s">
        <v>232</v>
      </c>
      <c r="AP1558" s="63" t="s">
        <v>16963</v>
      </c>
      <c r="AQ1558" s="27" t="str">
        <f t="shared" si="66"/>
        <v>Record Complete</v>
      </c>
      <c r="AR1558" s="36"/>
      <c r="AS1558" s="5" t="str">
        <f t="shared" si="67"/>
        <v/>
      </c>
      <c r="AT1558" t="s">
        <v>17200</v>
      </c>
    </row>
    <row r="1559" spans="1:46" ht="15.75" thickBot="1" x14ac:dyDescent="0.3">
      <c r="A1559" s="29" t="s">
        <v>721</v>
      </c>
      <c r="B1559" s="31">
        <v>1720</v>
      </c>
      <c r="C1559" s="31" t="s">
        <v>278</v>
      </c>
      <c r="D1559" s="31" t="s">
        <v>310</v>
      </c>
      <c r="E1559" s="51" t="str">
        <f ca="1">IF(ISERROR(INDIRECT(CONCATENATE("FIPs_codes!",ADDRESS((MATCH($D1559,INDIRECT($C1559),0)+MATCH($C1559,FIPs_codes!$G$1:$G$3296,0)-1),COLUMN(FIPs_codes!A1557))))),"",INDIRECT(CONCATENATE("FIPs_codes!",ADDRESS((MATCH($D1559,INDIRECT($C1559),0)+MATCH($C1559,FIPs_codes!$G$1:$G$3296,0)-1),COLUMN(FIPs_codes!A1557)))))</f>
        <v>40093</v>
      </c>
      <c r="F1559" s="51">
        <f ca="1">IF(ISERROR(INDIRECT(CONCATENATE("FIPs_codes!",ADDRESS((MATCH($D1559,INDIRECT($C1559),0)+MATCH($C1559,FIPs_codes!$G$1:$G$3296,0)-1),COLUMN(FIPs_codes!C1557))))),"",INDIRECT(CONCATENATE("FIPs_codes!",ADDRESS((MATCH($D1559,INDIRECT($C1559),0)+MATCH($C1559,FIPs_codes!$G$1:$G$3296,0)-1),COLUMN(FIPs_codes!C1557)))))</f>
        <v>6</v>
      </c>
      <c r="G1559" s="33" t="s">
        <v>216</v>
      </c>
      <c r="H1559" s="33" t="s">
        <v>217</v>
      </c>
      <c r="I1559" s="35" t="s">
        <v>720</v>
      </c>
      <c r="J1559" s="37" t="s">
        <v>268</v>
      </c>
      <c r="K1559" s="31" t="s">
        <v>78</v>
      </c>
      <c r="L1559" s="31" t="s">
        <v>269</v>
      </c>
      <c r="M1559" s="31" t="s">
        <v>57</v>
      </c>
      <c r="N1559" s="39" t="s">
        <v>422</v>
      </c>
      <c r="O1559" s="39">
        <v>1980</v>
      </c>
      <c r="P1559" s="39" t="s">
        <v>288</v>
      </c>
      <c r="Q1559" s="240">
        <v>1232</v>
      </c>
      <c r="R1559" s="31" t="s">
        <v>244</v>
      </c>
      <c r="S1559" s="41" t="s">
        <v>60</v>
      </c>
      <c r="T1559" s="29" t="s">
        <v>263</v>
      </c>
      <c r="U1559" s="31" t="s">
        <v>134</v>
      </c>
      <c r="V1559" s="39" t="s">
        <v>254</v>
      </c>
      <c r="W1559" s="43" t="s">
        <v>225</v>
      </c>
      <c r="X1559" s="43" t="s">
        <v>65</v>
      </c>
      <c r="Y1559" s="43">
        <v>40483</v>
      </c>
      <c r="Z1559" s="31">
        <v>87</v>
      </c>
      <c r="AA1559" s="240">
        <v>1055</v>
      </c>
      <c r="AB1559" s="31" t="s">
        <v>66</v>
      </c>
      <c r="AC1559" s="240">
        <v>76691</v>
      </c>
      <c r="AD1559" s="31" t="s">
        <v>262</v>
      </c>
      <c r="AE1559" s="39" t="s">
        <v>255</v>
      </c>
      <c r="AF1559" s="39" t="s">
        <v>236</v>
      </c>
      <c r="AG1559" s="31" t="s">
        <v>229</v>
      </c>
      <c r="AH1559" s="31">
        <v>0</v>
      </c>
      <c r="AI1559" s="31">
        <v>191.92</v>
      </c>
      <c r="AJ1559" s="31">
        <v>191.92</v>
      </c>
      <c r="AK1559" s="39">
        <v>0</v>
      </c>
      <c r="AL1559" s="26">
        <v>0</v>
      </c>
      <c r="AM1559" s="37" t="s">
        <v>230</v>
      </c>
      <c r="AN1559" s="31" t="s">
        <v>231</v>
      </c>
      <c r="AO1559" s="31" t="s">
        <v>232</v>
      </c>
      <c r="AP1559" s="63" t="s">
        <v>16963</v>
      </c>
      <c r="AQ1559" s="27" t="str">
        <f t="shared" si="66"/>
        <v>Record Complete</v>
      </c>
      <c r="AR1559" s="35"/>
      <c r="AS1559" s="5" t="str">
        <f t="shared" si="67"/>
        <v/>
      </c>
      <c r="AT1559" t="s">
        <v>17200</v>
      </c>
    </row>
    <row r="1560" spans="1:46" ht="15.75" thickBot="1" x14ac:dyDescent="0.3">
      <c r="A1560" s="30" t="s">
        <v>721</v>
      </c>
      <c r="B1560" s="32">
        <v>1720</v>
      </c>
      <c r="C1560" s="32" t="s">
        <v>278</v>
      </c>
      <c r="D1560" s="32" t="s">
        <v>310</v>
      </c>
      <c r="E1560" s="51" t="str">
        <f ca="1">IF(ISERROR(INDIRECT(CONCATENATE("FIPs_codes!",ADDRESS((MATCH($D1560,INDIRECT($C1560),0)+MATCH($C1560,FIPs_codes!$G$1:$G$3296,0)-1),COLUMN(FIPs_codes!A1558))))),"",INDIRECT(CONCATENATE("FIPs_codes!",ADDRESS((MATCH($D1560,INDIRECT($C1560),0)+MATCH($C1560,FIPs_codes!$G$1:$G$3296,0)-1),COLUMN(FIPs_codes!A1558)))))</f>
        <v>40093</v>
      </c>
      <c r="F1560" s="51">
        <f ca="1">IF(ISERROR(INDIRECT(CONCATENATE("FIPs_codes!",ADDRESS((MATCH($D1560,INDIRECT($C1560),0)+MATCH($C1560,FIPs_codes!$G$1:$G$3296,0)-1),COLUMN(FIPs_codes!C1558))))),"",INDIRECT(CONCATENATE("FIPs_codes!",ADDRESS((MATCH($D1560,INDIRECT($C1560),0)+MATCH($C1560,FIPs_codes!$G$1:$G$3296,0)-1),COLUMN(FIPs_codes!C1558)))))</f>
        <v>6</v>
      </c>
      <c r="G1560" s="34" t="s">
        <v>216</v>
      </c>
      <c r="H1560" s="34" t="s">
        <v>217</v>
      </c>
      <c r="I1560" s="36" t="s">
        <v>720</v>
      </c>
      <c r="J1560" s="38" t="s">
        <v>268</v>
      </c>
      <c r="K1560" s="32" t="s">
        <v>78</v>
      </c>
      <c r="L1560" s="32" t="s">
        <v>269</v>
      </c>
      <c r="M1560" s="32" t="s">
        <v>57</v>
      </c>
      <c r="N1560" s="40" t="s">
        <v>422</v>
      </c>
      <c r="O1560" s="40">
        <v>1980</v>
      </c>
      <c r="P1560" s="40" t="s">
        <v>288</v>
      </c>
      <c r="Q1560" s="125">
        <v>1232</v>
      </c>
      <c r="R1560" s="32" t="s">
        <v>244</v>
      </c>
      <c r="S1560" s="42" t="s">
        <v>60</v>
      </c>
      <c r="T1560" s="30" t="s">
        <v>263</v>
      </c>
      <c r="U1560" s="32" t="s">
        <v>134</v>
      </c>
      <c r="V1560" s="40" t="s">
        <v>254</v>
      </c>
      <c r="W1560" s="44" t="s">
        <v>225</v>
      </c>
      <c r="X1560" s="44" t="s">
        <v>65</v>
      </c>
      <c r="Y1560" s="44">
        <v>40483</v>
      </c>
      <c r="Z1560" s="32">
        <v>87</v>
      </c>
      <c r="AA1560" s="125">
        <v>1055</v>
      </c>
      <c r="AB1560" s="32" t="s">
        <v>66</v>
      </c>
      <c r="AC1560" s="125">
        <v>76691</v>
      </c>
      <c r="AD1560" s="32" t="s">
        <v>262</v>
      </c>
      <c r="AE1560" s="40" t="s">
        <v>255</v>
      </c>
      <c r="AF1560" s="40" t="s">
        <v>236</v>
      </c>
      <c r="AG1560" s="32" t="s">
        <v>229</v>
      </c>
      <c r="AH1560" s="32">
        <v>4.6500000000000004</v>
      </c>
      <c r="AI1560" s="32">
        <v>210.65</v>
      </c>
      <c r="AJ1560" s="32">
        <v>215.3</v>
      </c>
      <c r="AK1560" s="40">
        <v>0</v>
      </c>
      <c r="AL1560" s="26">
        <v>2.1597770552717138E-2</v>
      </c>
      <c r="AM1560" s="38" t="s">
        <v>230</v>
      </c>
      <c r="AN1560" s="32" t="s">
        <v>231</v>
      </c>
      <c r="AO1560" s="32" t="s">
        <v>232</v>
      </c>
      <c r="AP1560" s="63" t="s">
        <v>16963</v>
      </c>
      <c r="AQ1560" s="27" t="str">
        <f t="shared" si="66"/>
        <v>Record Complete</v>
      </c>
      <c r="AR1560" s="36"/>
      <c r="AS1560" s="5" t="str">
        <f t="shared" si="67"/>
        <v/>
      </c>
      <c r="AT1560" t="s">
        <v>17200</v>
      </c>
    </row>
    <row r="1561" spans="1:46" ht="15.75" thickBot="1" x14ac:dyDescent="0.3">
      <c r="A1561" s="29" t="s">
        <v>721</v>
      </c>
      <c r="B1561" s="31">
        <v>1720</v>
      </c>
      <c r="C1561" s="31" t="s">
        <v>278</v>
      </c>
      <c r="D1561" s="31" t="s">
        <v>310</v>
      </c>
      <c r="E1561" s="51" t="str">
        <f ca="1">IF(ISERROR(INDIRECT(CONCATENATE("FIPs_codes!",ADDRESS((MATCH($D1561,INDIRECT($C1561),0)+MATCH($C1561,FIPs_codes!$G$1:$G$3296,0)-1),COLUMN(FIPs_codes!A1559))))),"",INDIRECT(CONCATENATE("FIPs_codes!",ADDRESS((MATCH($D1561,INDIRECT($C1561),0)+MATCH($C1561,FIPs_codes!$G$1:$G$3296,0)-1),COLUMN(FIPs_codes!A1559)))))</f>
        <v>40093</v>
      </c>
      <c r="F1561" s="51">
        <f ca="1">IF(ISERROR(INDIRECT(CONCATENATE("FIPs_codes!",ADDRESS((MATCH($D1561,INDIRECT($C1561),0)+MATCH($C1561,FIPs_codes!$G$1:$G$3296,0)-1),COLUMN(FIPs_codes!C1559))))),"",INDIRECT(CONCATENATE("FIPs_codes!",ADDRESS((MATCH($D1561,INDIRECT($C1561),0)+MATCH($C1561,FIPs_codes!$G$1:$G$3296,0)-1),COLUMN(FIPs_codes!C1559)))))</f>
        <v>6</v>
      </c>
      <c r="G1561" s="33" t="s">
        <v>216</v>
      </c>
      <c r="H1561" s="33" t="s">
        <v>217</v>
      </c>
      <c r="I1561" s="35" t="s">
        <v>720</v>
      </c>
      <c r="J1561" s="37" t="s">
        <v>268</v>
      </c>
      <c r="K1561" s="31" t="s">
        <v>78</v>
      </c>
      <c r="L1561" s="31" t="s">
        <v>269</v>
      </c>
      <c r="M1561" s="31" t="s">
        <v>57</v>
      </c>
      <c r="N1561" s="39" t="s">
        <v>422</v>
      </c>
      <c r="O1561" s="39">
        <v>1980</v>
      </c>
      <c r="P1561" s="39" t="s">
        <v>288</v>
      </c>
      <c r="Q1561" s="240">
        <v>1232</v>
      </c>
      <c r="R1561" s="31" t="s">
        <v>244</v>
      </c>
      <c r="S1561" s="41" t="s">
        <v>60</v>
      </c>
      <c r="T1561" s="29" t="s">
        <v>263</v>
      </c>
      <c r="U1561" s="31" t="s">
        <v>134</v>
      </c>
      <c r="V1561" s="39" t="s">
        <v>254</v>
      </c>
      <c r="W1561" s="43" t="s">
        <v>225</v>
      </c>
      <c r="X1561" s="43" t="s">
        <v>65</v>
      </c>
      <c r="Y1561" s="43">
        <v>40483</v>
      </c>
      <c r="Z1561" s="31">
        <v>87</v>
      </c>
      <c r="AA1561" s="240">
        <v>1055</v>
      </c>
      <c r="AB1561" s="31" t="s">
        <v>66</v>
      </c>
      <c r="AC1561" s="240">
        <v>76691</v>
      </c>
      <c r="AD1561" s="31" t="s">
        <v>262</v>
      </c>
      <c r="AE1561" s="39" t="s">
        <v>255</v>
      </c>
      <c r="AF1561" s="39" t="s">
        <v>236</v>
      </c>
      <c r="AG1561" s="31" t="s">
        <v>229</v>
      </c>
      <c r="AH1561" s="31">
        <v>0.35</v>
      </c>
      <c r="AI1561" s="31">
        <v>246.14</v>
      </c>
      <c r="AJ1561" s="31">
        <v>246.48999999999998</v>
      </c>
      <c r="AK1561" s="39">
        <v>0</v>
      </c>
      <c r="AL1561" s="26">
        <v>1.4199359000365128E-3</v>
      </c>
      <c r="AM1561" s="37" t="s">
        <v>230</v>
      </c>
      <c r="AN1561" s="31" t="s">
        <v>231</v>
      </c>
      <c r="AO1561" s="31" t="s">
        <v>232</v>
      </c>
      <c r="AP1561" s="63" t="s">
        <v>16963</v>
      </c>
      <c r="AQ1561" s="27" t="str">
        <f t="shared" si="66"/>
        <v>Record Complete</v>
      </c>
      <c r="AR1561" s="35"/>
      <c r="AS1561" s="5" t="str">
        <f t="shared" si="67"/>
        <v/>
      </c>
      <c r="AT1561" t="s">
        <v>17200</v>
      </c>
    </row>
    <row r="1562" spans="1:46" ht="15.75" thickBot="1" x14ac:dyDescent="0.3">
      <c r="A1562" s="30" t="s">
        <v>721</v>
      </c>
      <c r="B1562" s="32">
        <v>1720</v>
      </c>
      <c r="C1562" s="32" t="s">
        <v>278</v>
      </c>
      <c r="D1562" s="32" t="s">
        <v>310</v>
      </c>
      <c r="E1562" s="51" t="str">
        <f ca="1">IF(ISERROR(INDIRECT(CONCATENATE("FIPs_codes!",ADDRESS((MATCH($D1562,INDIRECT($C1562),0)+MATCH($C1562,FIPs_codes!$G$1:$G$3296,0)-1),COLUMN(FIPs_codes!A1560))))),"",INDIRECT(CONCATENATE("FIPs_codes!",ADDRESS((MATCH($D1562,INDIRECT($C1562),0)+MATCH($C1562,FIPs_codes!$G$1:$G$3296,0)-1),COLUMN(FIPs_codes!A1560)))))</f>
        <v>40093</v>
      </c>
      <c r="F1562" s="51">
        <f ca="1">IF(ISERROR(INDIRECT(CONCATENATE("FIPs_codes!",ADDRESS((MATCH($D1562,INDIRECT($C1562),0)+MATCH($C1562,FIPs_codes!$G$1:$G$3296,0)-1),COLUMN(FIPs_codes!C1560))))),"",INDIRECT(CONCATENATE("FIPs_codes!",ADDRESS((MATCH($D1562,INDIRECT($C1562),0)+MATCH($C1562,FIPs_codes!$G$1:$G$3296,0)-1),COLUMN(FIPs_codes!C1560)))))</f>
        <v>6</v>
      </c>
      <c r="G1562" s="34" t="s">
        <v>216</v>
      </c>
      <c r="H1562" s="34" t="s">
        <v>217</v>
      </c>
      <c r="I1562" s="36" t="s">
        <v>720</v>
      </c>
      <c r="J1562" s="38" t="s">
        <v>268</v>
      </c>
      <c r="K1562" s="32" t="s">
        <v>78</v>
      </c>
      <c r="L1562" s="32" t="s">
        <v>269</v>
      </c>
      <c r="M1562" s="32" t="s">
        <v>57</v>
      </c>
      <c r="N1562" s="40" t="s">
        <v>422</v>
      </c>
      <c r="O1562" s="40">
        <v>1982</v>
      </c>
      <c r="P1562" s="40" t="s">
        <v>285</v>
      </c>
      <c r="Q1562" s="125">
        <v>1232</v>
      </c>
      <c r="R1562" s="32" t="s">
        <v>244</v>
      </c>
      <c r="S1562" s="42" t="s">
        <v>60</v>
      </c>
      <c r="T1562" s="30" t="s">
        <v>263</v>
      </c>
      <c r="U1562" s="32" t="s">
        <v>134</v>
      </c>
      <c r="V1562" s="40" t="s">
        <v>254</v>
      </c>
      <c r="W1562" s="44" t="s">
        <v>225</v>
      </c>
      <c r="X1562" s="44" t="s">
        <v>65</v>
      </c>
      <c r="Y1562" s="44">
        <v>40485</v>
      </c>
      <c r="Z1562" s="32">
        <v>83</v>
      </c>
      <c r="AA1562" s="125">
        <v>1055</v>
      </c>
      <c r="AB1562" s="32" t="s">
        <v>66</v>
      </c>
      <c r="AC1562" s="125">
        <v>65269</v>
      </c>
      <c r="AD1562" s="32" t="s">
        <v>262</v>
      </c>
      <c r="AE1562" s="40" t="s">
        <v>255</v>
      </c>
      <c r="AF1562" s="40" t="s">
        <v>236</v>
      </c>
      <c r="AG1562" s="32" t="s">
        <v>229</v>
      </c>
      <c r="AH1562" s="32">
        <v>0</v>
      </c>
      <c r="AI1562" s="32">
        <v>43.05</v>
      </c>
      <c r="AJ1562" s="32">
        <v>43.05</v>
      </c>
      <c r="AK1562" s="40">
        <v>0</v>
      </c>
      <c r="AL1562" s="26">
        <v>0</v>
      </c>
      <c r="AM1562" s="38" t="s">
        <v>230</v>
      </c>
      <c r="AN1562" s="32" t="s">
        <v>231</v>
      </c>
      <c r="AO1562" s="32" t="s">
        <v>232</v>
      </c>
      <c r="AP1562" s="63" t="s">
        <v>16963</v>
      </c>
      <c r="AQ1562" s="27" t="str">
        <f t="shared" si="66"/>
        <v>Record Complete</v>
      </c>
      <c r="AR1562" s="36"/>
      <c r="AS1562" s="5" t="str">
        <f t="shared" si="67"/>
        <v/>
      </c>
      <c r="AT1562" t="s">
        <v>17200</v>
      </c>
    </row>
    <row r="1563" spans="1:46" ht="15.75" thickBot="1" x14ac:dyDescent="0.3">
      <c r="A1563" s="29" t="s">
        <v>721</v>
      </c>
      <c r="B1563" s="31">
        <v>1720</v>
      </c>
      <c r="C1563" s="31" t="s">
        <v>278</v>
      </c>
      <c r="D1563" s="31" t="s">
        <v>310</v>
      </c>
      <c r="E1563" s="51" t="str">
        <f ca="1">IF(ISERROR(INDIRECT(CONCATENATE("FIPs_codes!",ADDRESS((MATCH($D1563,INDIRECT($C1563),0)+MATCH($C1563,FIPs_codes!$G$1:$G$3296,0)-1),COLUMN(FIPs_codes!A1561))))),"",INDIRECT(CONCATENATE("FIPs_codes!",ADDRESS((MATCH($D1563,INDIRECT($C1563),0)+MATCH($C1563,FIPs_codes!$G$1:$G$3296,0)-1),COLUMN(FIPs_codes!A1561)))))</f>
        <v>40093</v>
      </c>
      <c r="F1563" s="51">
        <f ca="1">IF(ISERROR(INDIRECT(CONCATENATE("FIPs_codes!",ADDRESS((MATCH($D1563,INDIRECT($C1563),0)+MATCH($C1563,FIPs_codes!$G$1:$G$3296,0)-1),COLUMN(FIPs_codes!C1561))))),"",INDIRECT(CONCATENATE("FIPs_codes!",ADDRESS((MATCH($D1563,INDIRECT($C1563),0)+MATCH($C1563,FIPs_codes!$G$1:$G$3296,0)-1),COLUMN(FIPs_codes!C1561)))))</f>
        <v>6</v>
      </c>
      <c r="G1563" s="33" t="s">
        <v>216</v>
      </c>
      <c r="H1563" s="33" t="s">
        <v>217</v>
      </c>
      <c r="I1563" s="35" t="s">
        <v>720</v>
      </c>
      <c r="J1563" s="37" t="s">
        <v>268</v>
      </c>
      <c r="K1563" s="31" t="s">
        <v>78</v>
      </c>
      <c r="L1563" s="31" t="s">
        <v>269</v>
      </c>
      <c r="M1563" s="31" t="s">
        <v>57</v>
      </c>
      <c r="N1563" s="39" t="s">
        <v>422</v>
      </c>
      <c r="O1563" s="39">
        <v>1982</v>
      </c>
      <c r="P1563" s="39" t="s">
        <v>285</v>
      </c>
      <c r="Q1563" s="240">
        <v>1232</v>
      </c>
      <c r="R1563" s="31" t="s">
        <v>244</v>
      </c>
      <c r="S1563" s="41" t="s">
        <v>60</v>
      </c>
      <c r="T1563" s="29" t="s">
        <v>263</v>
      </c>
      <c r="U1563" s="31" t="s">
        <v>134</v>
      </c>
      <c r="V1563" s="39" t="s">
        <v>254</v>
      </c>
      <c r="W1563" s="43" t="s">
        <v>225</v>
      </c>
      <c r="X1563" s="43" t="s">
        <v>65</v>
      </c>
      <c r="Y1563" s="43">
        <v>40485</v>
      </c>
      <c r="Z1563" s="31">
        <v>83</v>
      </c>
      <c r="AA1563" s="240">
        <v>1055</v>
      </c>
      <c r="AB1563" s="31" t="s">
        <v>66</v>
      </c>
      <c r="AC1563" s="240">
        <v>65269</v>
      </c>
      <c r="AD1563" s="31" t="s">
        <v>262</v>
      </c>
      <c r="AE1563" s="39" t="s">
        <v>255</v>
      </c>
      <c r="AF1563" s="39" t="s">
        <v>236</v>
      </c>
      <c r="AG1563" s="31" t="s">
        <v>229</v>
      </c>
      <c r="AH1563" s="31">
        <v>1.1200000000000001</v>
      </c>
      <c r="AI1563" s="31">
        <v>149.66999999999999</v>
      </c>
      <c r="AJ1563" s="31">
        <v>150.79</v>
      </c>
      <c r="AK1563" s="39">
        <v>0</v>
      </c>
      <c r="AL1563" s="26">
        <v>7.4275482459049023E-3</v>
      </c>
      <c r="AM1563" s="37" t="s">
        <v>230</v>
      </c>
      <c r="AN1563" s="31" t="s">
        <v>231</v>
      </c>
      <c r="AO1563" s="31" t="s">
        <v>232</v>
      </c>
      <c r="AP1563" s="63" t="s">
        <v>16963</v>
      </c>
      <c r="AQ1563" s="27" t="str">
        <f t="shared" si="66"/>
        <v>Record Complete</v>
      </c>
      <c r="AR1563" s="35"/>
      <c r="AS1563" s="5" t="str">
        <f t="shared" si="67"/>
        <v/>
      </c>
      <c r="AT1563" t="s">
        <v>17200</v>
      </c>
    </row>
    <row r="1564" spans="1:46" ht="15.75" thickBot="1" x14ac:dyDescent="0.3">
      <c r="A1564" s="30" t="s">
        <v>721</v>
      </c>
      <c r="B1564" s="32">
        <v>1720</v>
      </c>
      <c r="C1564" s="32" t="s">
        <v>278</v>
      </c>
      <c r="D1564" s="32" t="s">
        <v>310</v>
      </c>
      <c r="E1564" s="51" t="str">
        <f ca="1">IF(ISERROR(INDIRECT(CONCATENATE("FIPs_codes!",ADDRESS((MATCH($D1564,INDIRECT($C1564),0)+MATCH($C1564,FIPs_codes!$G$1:$G$3296,0)-1),COLUMN(FIPs_codes!A1562))))),"",INDIRECT(CONCATENATE("FIPs_codes!",ADDRESS((MATCH($D1564,INDIRECT($C1564),0)+MATCH($C1564,FIPs_codes!$G$1:$G$3296,0)-1),COLUMN(FIPs_codes!A1562)))))</f>
        <v>40093</v>
      </c>
      <c r="F1564" s="51">
        <f ca="1">IF(ISERROR(INDIRECT(CONCATENATE("FIPs_codes!",ADDRESS((MATCH($D1564,INDIRECT($C1564),0)+MATCH($C1564,FIPs_codes!$G$1:$G$3296,0)-1),COLUMN(FIPs_codes!C1562))))),"",INDIRECT(CONCATENATE("FIPs_codes!",ADDRESS((MATCH($D1564,INDIRECT($C1564),0)+MATCH($C1564,FIPs_codes!$G$1:$G$3296,0)-1),COLUMN(FIPs_codes!C1562)))))</f>
        <v>6</v>
      </c>
      <c r="G1564" s="34" t="s">
        <v>216</v>
      </c>
      <c r="H1564" s="34" t="s">
        <v>217</v>
      </c>
      <c r="I1564" s="36" t="s">
        <v>720</v>
      </c>
      <c r="J1564" s="38" t="s">
        <v>268</v>
      </c>
      <c r="K1564" s="32" t="s">
        <v>78</v>
      </c>
      <c r="L1564" s="32" t="s">
        <v>269</v>
      </c>
      <c r="M1564" s="32" t="s">
        <v>57</v>
      </c>
      <c r="N1564" s="40" t="s">
        <v>422</v>
      </c>
      <c r="O1564" s="40">
        <v>1982</v>
      </c>
      <c r="P1564" s="40" t="s">
        <v>285</v>
      </c>
      <c r="Q1564" s="125">
        <v>1232</v>
      </c>
      <c r="R1564" s="32" t="s">
        <v>244</v>
      </c>
      <c r="S1564" s="42" t="s">
        <v>60</v>
      </c>
      <c r="T1564" s="30" t="s">
        <v>263</v>
      </c>
      <c r="U1564" s="32" t="s">
        <v>134</v>
      </c>
      <c r="V1564" s="40" t="s">
        <v>254</v>
      </c>
      <c r="W1564" s="44" t="s">
        <v>225</v>
      </c>
      <c r="X1564" s="44" t="s">
        <v>65</v>
      </c>
      <c r="Y1564" s="44">
        <v>40485</v>
      </c>
      <c r="Z1564" s="32">
        <v>83</v>
      </c>
      <c r="AA1564" s="125">
        <v>1055</v>
      </c>
      <c r="AB1564" s="32" t="s">
        <v>66</v>
      </c>
      <c r="AC1564" s="125">
        <v>65269</v>
      </c>
      <c r="AD1564" s="32" t="s">
        <v>262</v>
      </c>
      <c r="AE1564" s="40" t="s">
        <v>255</v>
      </c>
      <c r="AF1564" s="40" t="s">
        <v>236</v>
      </c>
      <c r="AG1564" s="32" t="s">
        <v>229</v>
      </c>
      <c r="AH1564" s="32">
        <v>3.81</v>
      </c>
      <c r="AI1564" s="32">
        <v>550.58000000000004</v>
      </c>
      <c r="AJ1564" s="32">
        <v>554.39</v>
      </c>
      <c r="AK1564" s="40">
        <v>0</v>
      </c>
      <c r="AL1564" s="150">
        <v>6.8724183336640278E-3</v>
      </c>
      <c r="AM1564" s="38" t="s">
        <v>230</v>
      </c>
      <c r="AN1564" s="32" t="s">
        <v>231</v>
      </c>
      <c r="AO1564" s="32" t="s">
        <v>232</v>
      </c>
      <c r="AP1564" s="63" t="s">
        <v>16963</v>
      </c>
      <c r="AQ1564" s="27" t="str">
        <f t="shared" si="66"/>
        <v>Record Complete</v>
      </c>
      <c r="AR1564" s="36"/>
      <c r="AS1564" s="5" t="str">
        <f t="shared" si="67"/>
        <v/>
      </c>
      <c r="AT1564" t="s">
        <v>17200</v>
      </c>
    </row>
    <row r="1565" spans="1:46" ht="15.75" thickBot="1" x14ac:dyDescent="0.3">
      <c r="A1565" s="29" t="s">
        <v>721</v>
      </c>
      <c r="B1565" s="31">
        <v>1720</v>
      </c>
      <c r="C1565" s="31" t="s">
        <v>278</v>
      </c>
      <c r="D1565" s="31" t="s">
        <v>310</v>
      </c>
      <c r="E1565" s="51" t="str">
        <f ca="1">IF(ISERROR(INDIRECT(CONCATENATE("FIPs_codes!",ADDRESS((MATCH($D1565,INDIRECT($C1565),0)+MATCH($C1565,FIPs_codes!$G$1:$G$3296,0)-1),COLUMN(FIPs_codes!A1563))))),"",INDIRECT(CONCATENATE("FIPs_codes!",ADDRESS((MATCH($D1565,INDIRECT($C1565),0)+MATCH($C1565,FIPs_codes!$G$1:$G$3296,0)-1),COLUMN(FIPs_codes!A1563)))))</f>
        <v>40093</v>
      </c>
      <c r="F1565" s="51">
        <f ca="1">IF(ISERROR(INDIRECT(CONCATENATE("FIPs_codes!",ADDRESS((MATCH($D1565,INDIRECT($C1565),0)+MATCH($C1565,FIPs_codes!$G$1:$G$3296,0)-1),COLUMN(FIPs_codes!C1563))))),"",INDIRECT(CONCATENATE("FIPs_codes!",ADDRESS((MATCH($D1565,INDIRECT($C1565),0)+MATCH($C1565,FIPs_codes!$G$1:$G$3296,0)-1),COLUMN(FIPs_codes!C1563)))))</f>
        <v>6</v>
      </c>
      <c r="G1565" s="33" t="s">
        <v>216</v>
      </c>
      <c r="H1565" s="33" t="s">
        <v>217</v>
      </c>
      <c r="I1565" s="35" t="s">
        <v>720</v>
      </c>
      <c r="J1565" s="37" t="s">
        <v>268</v>
      </c>
      <c r="K1565" s="31" t="s">
        <v>78</v>
      </c>
      <c r="L1565" s="31" t="s">
        <v>269</v>
      </c>
      <c r="M1565" s="31" t="s">
        <v>57</v>
      </c>
      <c r="N1565" s="39" t="s">
        <v>422</v>
      </c>
      <c r="O1565" s="39">
        <v>1980</v>
      </c>
      <c r="P1565" s="39" t="s">
        <v>252</v>
      </c>
      <c r="Q1565" s="240">
        <v>1232</v>
      </c>
      <c r="R1565" s="31" t="s">
        <v>244</v>
      </c>
      <c r="S1565" s="41" t="s">
        <v>60</v>
      </c>
      <c r="T1565" s="29" t="s">
        <v>263</v>
      </c>
      <c r="U1565" s="31" t="s">
        <v>134</v>
      </c>
      <c r="V1565" s="39" t="s">
        <v>254</v>
      </c>
      <c r="W1565" s="43" t="s">
        <v>225</v>
      </c>
      <c r="X1565" s="43" t="s">
        <v>65</v>
      </c>
      <c r="Y1565" s="43">
        <v>40500</v>
      </c>
      <c r="Z1565" s="31">
        <v>74</v>
      </c>
      <c r="AA1565" s="240">
        <v>1055</v>
      </c>
      <c r="AB1565" s="31" t="s">
        <v>66</v>
      </c>
      <c r="AC1565" s="240">
        <v>54663</v>
      </c>
      <c r="AD1565" s="31" t="s">
        <v>262</v>
      </c>
      <c r="AE1565" s="39" t="s">
        <v>255</v>
      </c>
      <c r="AF1565" s="39" t="s">
        <v>236</v>
      </c>
      <c r="AG1565" s="31" t="s">
        <v>229</v>
      </c>
      <c r="AH1565" s="31">
        <v>0</v>
      </c>
      <c r="AI1565" s="31">
        <v>10.1</v>
      </c>
      <c r="AJ1565" s="31">
        <v>10.1</v>
      </c>
      <c r="AK1565" s="39">
        <v>0</v>
      </c>
      <c r="AL1565" s="26">
        <v>0</v>
      </c>
      <c r="AM1565" s="37" t="s">
        <v>230</v>
      </c>
      <c r="AN1565" s="31" t="s">
        <v>231</v>
      </c>
      <c r="AO1565" s="31" t="s">
        <v>232</v>
      </c>
      <c r="AP1565" s="63" t="s">
        <v>16963</v>
      </c>
      <c r="AQ1565" s="27" t="str">
        <f t="shared" si="66"/>
        <v>Record Complete</v>
      </c>
      <c r="AR1565" s="35"/>
      <c r="AS1565" s="5" t="str">
        <f t="shared" si="67"/>
        <v/>
      </c>
      <c r="AT1565" t="s">
        <v>17200</v>
      </c>
    </row>
    <row r="1566" spans="1:46" ht="15.75" thickBot="1" x14ac:dyDescent="0.3">
      <c r="A1566" s="30" t="s">
        <v>721</v>
      </c>
      <c r="B1566" s="32">
        <v>1720</v>
      </c>
      <c r="C1566" s="32" t="s">
        <v>278</v>
      </c>
      <c r="D1566" s="32" t="s">
        <v>310</v>
      </c>
      <c r="E1566" s="51" t="str">
        <f ca="1">IF(ISERROR(INDIRECT(CONCATENATE("FIPs_codes!",ADDRESS((MATCH($D1566,INDIRECT($C1566),0)+MATCH($C1566,FIPs_codes!$G$1:$G$3296,0)-1),COLUMN(FIPs_codes!A1564))))),"",INDIRECT(CONCATENATE("FIPs_codes!",ADDRESS((MATCH($D1566,INDIRECT($C1566),0)+MATCH($C1566,FIPs_codes!$G$1:$G$3296,0)-1),COLUMN(FIPs_codes!A1564)))))</f>
        <v>40093</v>
      </c>
      <c r="F1566" s="51">
        <f ca="1">IF(ISERROR(INDIRECT(CONCATENATE("FIPs_codes!",ADDRESS((MATCH($D1566,INDIRECT($C1566),0)+MATCH($C1566,FIPs_codes!$G$1:$G$3296,0)-1),COLUMN(FIPs_codes!C1564))))),"",INDIRECT(CONCATENATE("FIPs_codes!",ADDRESS((MATCH($D1566,INDIRECT($C1566),0)+MATCH($C1566,FIPs_codes!$G$1:$G$3296,0)-1),COLUMN(FIPs_codes!C1564)))))</f>
        <v>6</v>
      </c>
      <c r="G1566" s="34" t="s">
        <v>216</v>
      </c>
      <c r="H1566" s="34" t="s">
        <v>217</v>
      </c>
      <c r="I1566" s="36" t="s">
        <v>720</v>
      </c>
      <c r="J1566" s="38" t="s">
        <v>268</v>
      </c>
      <c r="K1566" s="32" t="s">
        <v>78</v>
      </c>
      <c r="L1566" s="32" t="s">
        <v>269</v>
      </c>
      <c r="M1566" s="32" t="s">
        <v>57</v>
      </c>
      <c r="N1566" s="40" t="s">
        <v>422</v>
      </c>
      <c r="O1566" s="40">
        <v>1980</v>
      </c>
      <c r="P1566" s="40" t="s">
        <v>252</v>
      </c>
      <c r="Q1566" s="125">
        <v>1232</v>
      </c>
      <c r="R1566" s="32" t="s">
        <v>244</v>
      </c>
      <c r="S1566" s="42" t="s">
        <v>60</v>
      </c>
      <c r="T1566" s="30" t="s">
        <v>263</v>
      </c>
      <c r="U1566" s="32" t="s">
        <v>134</v>
      </c>
      <c r="V1566" s="40" t="s">
        <v>254</v>
      </c>
      <c r="W1566" s="44" t="s">
        <v>225</v>
      </c>
      <c r="X1566" s="44" t="s">
        <v>65</v>
      </c>
      <c r="Y1566" s="44">
        <v>40500</v>
      </c>
      <c r="Z1566" s="32">
        <v>74</v>
      </c>
      <c r="AA1566" s="125">
        <v>1055</v>
      </c>
      <c r="AB1566" s="32" t="s">
        <v>66</v>
      </c>
      <c r="AC1566" s="125">
        <v>54663</v>
      </c>
      <c r="AD1566" s="32" t="s">
        <v>262</v>
      </c>
      <c r="AE1566" s="40" t="s">
        <v>255</v>
      </c>
      <c r="AF1566" s="40" t="s">
        <v>236</v>
      </c>
      <c r="AG1566" s="32" t="s">
        <v>229</v>
      </c>
      <c r="AH1566" s="32">
        <v>0</v>
      </c>
      <c r="AI1566" s="32">
        <v>67.92</v>
      </c>
      <c r="AJ1566" s="32">
        <v>67.92</v>
      </c>
      <c r="AK1566" s="40">
        <v>0</v>
      </c>
      <c r="AL1566" s="26">
        <v>0</v>
      </c>
      <c r="AM1566" s="38" t="s">
        <v>230</v>
      </c>
      <c r="AN1566" s="32" t="s">
        <v>231</v>
      </c>
      <c r="AO1566" s="32" t="s">
        <v>232</v>
      </c>
      <c r="AP1566" s="63" t="s">
        <v>16963</v>
      </c>
      <c r="AQ1566" s="27" t="str">
        <f t="shared" si="66"/>
        <v>Record Complete</v>
      </c>
      <c r="AR1566" s="36"/>
      <c r="AS1566" s="5" t="str">
        <f t="shared" si="67"/>
        <v/>
      </c>
      <c r="AT1566" t="s">
        <v>17200</v>
      </c>
    </row>
    <row r="1567" spans="1:46" ht="15.75" thickBot="1" x14ac:dyDescent="0.3">
      <c r="A1567" s="29" t="s">
        <v>721</v>
      </c>
      <c r="B1567" s="31">
        <v>1720</v>
      </c>
      <c r="C1567" s="31" t="s">
        <v>278</v>
      </c>
      <c r="D1567" s="31" t="s">
        <v>310</v>
      </c>
      <c r="E1567" s="51" t="str">
        <f ca="1">IF(ISERROR(INDIRECT(CONCATENATE("FIPs_codes!",ADDRESS((MATCH($D1567,INDIRECT($C1567),0)+MATCH($C1567,FIPs_codes!$G$1:$G$3296,0)-1),COLUMN(FIPs_codes!A1565))))),"",INDIRECT(CONCATENATE("FIPs_codes!",ADDRESS((MATCH($D1567,INDIRECT($C1567),0)+MATCH($C1567,FIPs_codes!$G$1:$G$3296,0)-1),COLUMN(FIPs_codes!A1565)))))</f>
        <v>40093</v>
      </c>
      <c r="F1567" s="51">
        <f ca="1">IF(ISERROR(INDIRECT(CONCATENATE("FIPs_codes!",ADDRESS((MATCH($D1567,INDIRECT($C1567),0)+MATCH($C1567,FIPs_codes!$G$1:$G$3296,0)-1),COLUMN(FIPs_codes!C1565))))),"",INDIRECT(CONCATENATE("FIPs_codes!",ADDRESS((MATCH($D1567,INDIRECT($C1567),0)+MATCH($C1567,FIPs_codes!$G$1:$G$3296,0)-1),COLUMN(FIPs_codes!C1565)))))</f>
        <v>6</v>
      </c>
      <c r="G1567" s="33" t="s">
        <v>216</v>
      </c>
      <c r="H1567" s="33" t="s">
        <v>217</v>
      </c>
      <c r="I1567" s="35" t="s">
        <v>720</v>
      </c>
      <c r="J1567" s="37" t="s">
        <v>268</v>
      </c>
      <c r="K1567" s="31" t="s">
        <v>78</v>
      </c>
      <c r="L1567" s="31" t="s">
        <v>269</v>
      </c>
      <c r="M1567" s="31" t="s">
        <v>57</v>
      </c>
      <c r="N1567" s="39" t="s">
        <v>422</v>
      </c>
      <c r="O1567" s="39">
        <v>1980</v>
      </c>
      <c r="P1567" s="39" t="s">
        <v>252</v>
      </c>
      <c r="Q1567" s="240">
        <v>1232</v>
      </c>
      <c r="R1567" s="31" t="s">
        <v>244</v>
      </c>
      <c r="S1567" s="41" t="s">
        <v>60</v>
      </c>
      <c r="T1567" s="29" t="s">
        <v>263</v>
      </c>
      <c r="U1567" s="31" t="s">
        <v>134</v>
      </c>
      <c r="V1567" s="39" t="s">
        <v>254</v>
      </c>
      <c r="W1567" s="43" t="s">
        <v>225</v>
      </c>
      <c r="X1567" s="43" t="s">
        <v>65</v>
      </c>
      <c r="Y1567" s="43">
        <v>40500</v>
      </c>
      <c r="Z1567" s="31">
        <v>74</v>
      </c>
      <c r="AA1567" s="240">
        <v>1055</v>
      </c>
      <c r="AB1567" s="31" t="s">
        <v>66</v>
      </c>
      <c r="AC1567" s="240">
        <v>54663</v>
      </c>
      <c r="AD1567" s="31" t="s">
        <v>262</v>
      </c>
      <c r="AE1567" s="39" t="s">
        <v>255</v>
      </c>
      <c r="AF1567" s="39" t="s">
        <v>236</v>
      </c>
      <c r="AG1567" s="31" t="s">
        <v>229</v>
      </c>
      <c r="AH1567" s="31">
        <v>0</v>
      </c>
      <c r="AI1567" s="31">
        <v>186.04</v>
      </c>
      <c r="AJ1567" s="31">
        <v>186.04</v>
      </c>
      <c r="AK1567" s="39">
        <v>0</v>
      </c>
      <c r="AL1567" s="26">
        <v>0</v>
      </c>
      <c r="AM1567" s="37" t="s">
        <v>230</v>
      </c>
      <c r="AN1567" s="31" t="s">
        <v>231</v>
      </c>
      <c r="AO1567" s="31" t="s">
        <v>232</v>
      </c>
      <c r="AP1567" s="63" t="s">
        <v>16963</v>
      </c>
      <c r="AQ1567" s="27" t="str">
        <f t="shared" si="66"/>
        <v>Record Complete</v>
      </c>
      <c r="AR1567" s="35"/>
      <c r="AS1567" s="5" t="str">
        <f t="shared" si="67"/>
        <v/>
      </c>
      <c r="AT1567" t="s">
        <v>17200</v>
      </c>
    </row>
    <row r="1568" spans="1:46" ht="15.75" thickBot="1" x14ac:dyDescent="0.3">
      <c r="A1568" s="47" t="s">
        <v>722</v>
      </c>
      <c r="B1568" s="49">
        <v>2559</v>
      </c>
      <c r="C1568" s="49" t="s">
        <v>213</v>
      </c>
      <c r="D1568" s="49" t="s">
        <v>214</v>
      </c>
      <c r="E1568" s="51" t="str">
        <f ca="1">IF(ISERROR(INDIRECT(CONCATENATE("FIPs_codes!",ADDRESS((MATCH($D1568,INDIRECT($C1568),0)+MATCH($C1568,FIPs_codes!$G$1:$G$3296,0)-1),COLUMN(FIPs_codes!A1566))))),"",INDIRECT(CONCATENATE("FIPs_codes!",ADDRESS((MATCH($D1568,INDIRECT($C1568),0)+MATCH($C1568,FIPs_codes!$G$1:$G$3296,0)-1),COLUMN(FIPs_codes!A1566)))))</f>
        <v>40129</v>
      </c>
      <c r="F1568" s="51">
        <f ca="1">IF(ISERROR(INDIRECT(CONCATENATE("FIPs_codes!",ADDRESS((MATCH($D1568,INDIRECT($C1568),0)+MATCH($C1568,FIPs_codes!$G$1:$G$3296,0)-1),COLUMN(FIPs_codes!C1566))))),"",INDIRECT(CONCATENATE("FIPs_codes!",ADDRESS((MATCH($D1568,INDIRECT($C1568),0)+MATCH($C1568,FIPs_codes!$G$1:$G$3296,0)-1),COLUMN(FIPs_codes!C1566)))))</f>
        <v>6</v>
      </c>
      <c r="G1568" s="51" t="s">
        <v>216</v>
      </c>
      <c r="H1568" s="51" t="s">
        <v>217</v>
      </c>
      <c r="I1568" s="53" t="s">
        <v>723</v>
      </c>
      <c r="J1568" s="55" t="s">
        <v>219</v>
      </c>
      <c r="K1568" s="49" t="s">
        <v>78</v>
      </c>
      <c r="L1568" s="49" t="s">
        <v>269</v>
      </c>
      <c r="M1568" s="49" t="s">
        <v>57</v>
      </c>
      <c r="N1568" s="57" t="s">
        <v>724</v>
      </c>
      <c r="O1568" s="57">
        <v>2002</v>
      </c>
      <c r="P1568" s="57" t="s">
        <v>325</v>
      </c>
      <c r="Q1568" s="128">
        <v>800</v>
      </c>
      <c r="R1568" s="49" t="s">
        <v>244</v>
      </c>
      <c r="S1568" s="59" t="s">
        <v>60</v>
      </c>
      <c r="T1568" s="47" t="s">
        <v>306</v>
      </c>
      <c r="U1568" s="49" t="s">
        <v>134</v>
      </c>
      <c r="V1568" s="57" t="s">
        <v>725</v>
      </c>
      <c r="W1568" s="61" t="s">
        <v>225</v>
      </c>
      <c r="X1568" s="61" t="s">
        <v>65</v>
      </c>
      <c r="Y1568" s="61">
        <v>39826</v>
      </c>
      <c r="Z1568" s="49">
        <v>90</v>
      </c>
      <c r="AA1568" s="128">
        <v>1074</v>
      </c>
      <c r="AB1568" s="49" t="s">
        <v>66</v>
      </c>
      <c r="AC1568" s="128">
        <v>65429.1</v>
      </c>
      <c r="AD1568" s="49" t="s">
        <v>309</v>
      </c>
      <c r="AE1568" s="57" t="s">
        <v>255</v>
      </c>
      <c r="AF1568" s="57" t="s">
        <v>236</v>
      </c>
      <c r="AG1568" s="49" t="s">
        <v>229</v>
      </c>
      <c r="AH1568" s="49">
        <v>11</v>
      </c>
      <c r="AI1568" s="49">
        <v>221.8</v>
      </c>
      <c r="AJ1568" s="49">
        <v>232.8</v>
      </c>
      <c r="AK1568" s="57">
        <v>0.1</v>
      </c>
      <c r="AL1568" s="26">
        <v>4.7250859106529208E-2</v>
      </c>
      <c r="AM1568" s="55" t="s">
        <v>230</v>
      </c>
      <c r="AN1568" s="49" t="s">
        <v>231</v>
      </c>
      <c r="AO1568" s="49" t="s">
        <v>232</v>
      </c>
      <c r="AP1568" s="63" t="s">
        <v>16963</v>
      </c>
      <c r="AQ1568" s="27" t="str">
        <f t="shared" si="66"/>
        <v>Record Complete</v>
      </c>
      <c r="AR1568" s="53" t="s">
        <v>726</v>
      </c>
      <c r="AS1568" s="5" t="str">
        <f t="shared" si="67"/>
        <v/>
      </c>
      <c r="AT1568" t="s">
        <v>17200</v>
      </c>
    </row>
    <row r="1569" spans="1:46" ht="15.75" thickBot="1" x14ac:dyDescent="0.3">
      <c r="A1569" s="48" t="s">
        <v>722</v>
      </c>
      <c r="B1569" s="50">
        <v>2559</v>
      </c>
      <c r="C1569" s="50" t="s">
        <v>213</v>
      </c>
      <c r="D1569" s="50" t="s">
        <v>214</v>
      </c>
      <c r="E1569" s="51" t="str">
        <f ca="1">IF(ISERROR(INDIRECT(CONCATENATE("FIPs_codes!",ADDRESS((MATCH($D1569,INDIRECT($C1569),0)+MATCH($C1569,FIPs_codes!$G$1:$G$3296,0)-1),COLUMN(FIPs_codes!A1567))))),"",INDIRECT(CONCATENATE("FIPs_codes!",ADDRESS((MATCH($D1569,INDIRECT($C1569),0)+MATCH($C1569,FIPs_codes!$G$1:$G$3296,0)-1),COLUMN(FIPs_codes!A1567)))))</f>
        <v>40129</v>
      </c>
      <c r="F1569" s="51">
        <f ca="1">IF(ISERROR(INDIRECT(CONCATENATE("FIPs_codes!",ADDRESS((MATCH($D1569,INDIRECT($C1569),0)+MATCH($C1569,FIPs_codes!$G$1:$G$3296,0)-1),COLUMN(FIPs_codes!C1567))))),"",INDIRECT(CONCATENATE("FIPs_codes!",ADDRESS((MATCH($D1569,INDIRECT($C1569),0)+MATCH($C1569,FIPs_codes!$G$1:$G$3296,0)-1),COLUMN(FIPs_codes!C1567)))))</f>
        <v>6</v>
      </c>
      <c r="G1569" s="52" t="s">
        <v>216</v>
      </c>
      <c r="H1569" s="52" t="s">
        <v>217</v>
      </c>
      <c r="I1569" s="54" t="s">
        <v>723</v>
      </c>
      <c r="J1569" s="56" t="s">
        <v>219</v>
      </c>
      <c r="K1569" s="50" t="s">
        <v>78</v>
      </c>
      <c r="L1569" s="50" t="s">
        <v>269</v>
      </c>
      <c r="M1569" s="50" t="s">
        <v>57</v>
      </c>
      <c r="N1569" s="58" t="s">
        <v>724</v>
      </c>
      <c r="O1569" s="58">
        <v>2002</v>
      </c>
      <c r="P1569" s="58" t="s">
        <v>325</v>
      </c>
      <c r="Q1569" s="126">
        <v>800</v>
      </c>
      <c r="R1569" s="50" t="s">
        <v>244</v>
      </c>
      <c r="S1569" s="60" t="s">
        <v>60</v>
      </c>
      <c r="T1569" s="48" t="s">
        <v>306</v>
      </c>
      <c r="U1569" s="50" t="s">
        <v>134</v>
      </c>
      <c r="V1569" s="58" t="s">
        <v>725</v>
      </c>
      <c r="W1569" s="62" t="s">
        <v>225</v>
      </c>
      <c r="X1569" s="62" t="s">
        <v>65</v>
      </c>
      <c r="Y1569" s="62">
        <v>39826</v>
      </c>
      <c r="Z1569" s="50">
        <v>90</v>
      </c>
      <c r="AA1569" s="126">
        <v>1074</v>
      </c>
      <c r="AB1569" s="50" t="s">
        <v>66</v>
      </c>
      <c r="AC1569" s="126">
        <v>65429</v>
      </c>
      <c r="AD1569" s="50" t="s">
        <v>309</v>
      </c>
      <c r="AE1569" s="58" t="s">
        <v>255</v>
      </c>
      <c r="AF1569" s="58" t="s">
        <v>236</v>
      </c>
      <c r="AG1569" s="50" t="s">
        <v>229</v>
      </c>
      <c r="AH1569" s="50">
        <v>12.9</v>
      </c>
      <c r="AI1569" s="50">
        <v>469.7</v>
      </c>
      <c r="AJ1569" s="50">
        <v>482.6</v>
      </c>
      <c r="AK1569" s="58">
        <v>0.2</v>
      </c>
      <c r="AL1569" s="26">
        <v>2.6730211355159555E-2</v>
      </c>
      <c r="AM1569" s="56" t="s">
        <v>230</v>
      </c>
      <c r="AN1569" s="50" t="s">
        <v>231</v>
      </c>
      <c r="AO1569" s="50" t="s">
        <v>232</v>
      </c>
      <c r="AP1569" s="63" t="s">
        <v>16963</v>
      </c>
      <c r="AQ1569" s="27" t="str">
        <f t="shared" si="66"/>
        <v>Record Complete</v>
      </c>
      <c r="AR1569" s="54" t="s">
        <v>726</v>
      </c>
      <c r="AS1569" s="5" t="str">
        <f t="shared" si="67"/>
        <v/>
      </c>
      <c r="AT1569" t="s">
        <v>17200</v>
      </c>
    </row>
    <row r="1570" spans="1:46" ht="15.75" thickBot="1" x14ac:dyDescent="0.3">
      <c r="A1570" s="47" t="s">
        <v>722</v>
      </c>
      <c r="B1570" s="49">
        <v>2559</v>
      </c>
      <c r="C1570" s="49" t="s">
        <v>213</v>
      </c>
      <c r="D1570" s="49" t="s">
        <v>214</v>
      </c>
      <c r="E1570" s="51" t="str">
        <f ca="1">IF(ISERROR(INDIRECT(CONCATENATE("FIPs_codes!",ADDRESS((MATCH($D1570,INDIRECT($C1570),0)+MATCH($C1570,FIPs_codes!$G$1:$G$3296,0)-1),COLUMN(FIPs_codes!A1568))))),"",INDIRECT(CONCATENATE("FIPs_codes!",ADDRESS((MATCH($D1570,INDIRECT($C1570),0)+MATCH($C1570,FIPs_codes!$G$1:$G$3296,0)-1),COLUMN(FIPs_codes!A1568)))))</f>
        <v>40129</v>
      </c>
      <c r="F1570" s="51">
        <f ca="1">IF(ISERROR(INDIRECT(CONCATENATE("FIPs_codes!",ADDRESS((MATCH($D1570,INDIRECT($C1570),0)+MATCH($C1570,FIPs_codes!$G$1:$G$3296,0)-1),COLUMN(FIPs_codes!C1568))))),"",INDIRECT(CONCATENATE("FIPs_codes!",ADDRESS((MATCH($D1570,INDIRECT($C1570),0)+MATCH($C1570,FIPs_codes!$G$1:$G$3296,0)-1),COLUMN(FIPs_codes!C1568)))))</f>
        <v>6</v>
      </c>
      <c r="G1570" s="51" t="s">
        <v>216</v>
      </c>
      <c r="H1570" s="51" t="s">
        <v>217</v>
      </c>
      <c r="I1570" s="53" t="s">
        <v>723</v>
      </c>
      <c r="J1570" s="55" t="s">
        <v>219</v>
      </c>
      <c r="K1570" s="49" t="s">
        <v>78</v>
      </c>
      <c r="L1570" s="49" t="s">
        <v>269</v>
      </c>
      <c r="M1570" s="49" t="s">
        <v>57</v>
      </c>
      <c r="N1570" s="57" t="s">
        <v>724</v>
      </c>
      <c r="O1570" s="57">
        <v>2002</v>
      </c>
      <c r="P1570" s="57" t="s">
        <v>325</v>
      </c>
      <c r="Q1570" s="128">
        <v>800</v>
      </c>
      <c r="R1570" s="49" t="s">
        <v>244</v>
      </c>
      <c r="S1570" s="59" t="s">
        <v>60</v>
      </c>
      <c r="T1570" s="47" t="s">
        <v>306</v>
      </c>
      <c r="U1570" s="49" t="s">
        <v>134</v>
      </c>
      <c r="V1570" s="57" t="s">
        <v>725</v>
      </c>
      <c r="W1570" s="61" t="s">
        <v>225</v>
      </c>
      <c r="X1570" s="61" t="s">
        <v>65</v>
      </c>
      <c r="Y1570" s="61">
        <v>39826</v>
      </c>
      <c r="Z1570" s="49">
        <v>90</v>
      </c>
      <c r="AA1570" s="128">
        <v>1074</v>
      </c>
      <c r="AB1570" s="49" t="s">
        <v>66</v>
      </c>
      <c r="AC1570" s="128">
        <v>65429.1</v>
      </c>
      <c r="AD1570" s="49" t="s">
        <v>309</v>
      </c>
      <c r="AE1570" s="57" t="s">
        <v>255</v>
      </c>
      <c r="AF1570" s="57" t="s">
        <v>236</v>
      </c>
      <c r="AG1570" s="49" t="s">
        <v>229</v>
      </c>
      <c r="AH1570" s="49">
        <v>14.2</v>
      </c>
      <c r="AI1570" s="49">
        <v>499.7</v>
      </c>
      <c r="AJ1570" s="49">
        <v>513.79999999999995</v>
      </c>
      <c r="AK1570" s="57">
        <v>0.2</v>
      </c>
      <c r="AL1570" s="150">
        <v>2.7631834987351625E-2</v>
      </c>
      <c r="AM1570" s="55" t="s">
        <v>230</v>
      </c>
      <c r="AN1570" s="49" t="s">
        <v>231</v>
      </c>
      <c r="AO1570" s="49" t="s">
        <v>232</v>
      </c>
      <c r="AP1570" s="63" t="s">
        <v>16963</v>
      </c>
      <c r="AQ1570" s="27" t="str">
        <f t="shared" si="66"/>
        <v>Record Complete</v>
      </c>
      <c r="AR1570" s="53" t="s">
        <v>726</v>
      </c>
      <c r="AS1570" s="5" t="str">
        <f t="shared" si="67"/>
        <v/>
      </c>
      <c r="AT1570" t="s">
        <v>17200</v>
      </c>
    </row>
    <row r="1571" spans="1:46" ht="15.75" thickBot="1" x14ac:dyDescent="0.3">
      <c r="A1571" s="29" t="s">
        <v>722</v>
      </c>
      <c r="B1571" s="31">
        <v>2559</v>
      </c>
      <c r="C1571" s="31" t="s">
        <v>213</v>
      </c>
      <c r="D1571" s="31" t="s">
        <v>214</v>
      </c>
      <c r="E1571" s="51" t="str">
        <f ca="1">IF(ISERROR(INDIRECT(CONCATENATE("FIPs_codes!",ADDRESS((MATCH($D1571,INDIRECT($C1571),0)+MATCH($C1571,FIPs_codes!$G$1:$G$3296,0)-1),COLUMN(FIPs_codes!A1569))))),"",INDIRECT(CONCATENATE("FIPs_codes!",ADDRESS((MATCH($D1571,INDIRECT($C1571),0)+MATCH($C1571,FIPs_codes!$G$1:$G$3296,0)-1),COLUMN(FIPs_codes!A1569)))))</f>
        <v>40129</v>
      </c>
      <c r="F1571" s="51">
        <f ca="1">IF(ISERROR(INDIRECT(CONCATENATE("FIPs_codes!",ADDRESS((MATCH($D1571,INDIRECT($C1571),0)+MATCH($C1571,FIPs_codes!$G$1:$G$3296,0)-1),COLUMN(FIPs_codes!C1569))))),"",INDIRECT(CONCATENATE("FIPs_codes!",ADDRESS((MATCH($D1571,INDIRECT($C1571),0)+MATCH($C1571,FIPs_codes!$G$1:$G$3296,0)-1),COLUMN(FIPs_codes!C1569)))))</f>
        <v>6</v>
      </c>
      <c r="G1571" s="33" t="s">
        <v>216</v>
      </c>
      <c r="H1571" s="33" t="s">
        <v>217</v>
      </c>
      <c r="I1571" s="35" t="s">
        <v>723</v>
      </c>
      <c r="J1571" s="37" t="s">
        <v>219</v>
      </c>
      <c r="K1571" s="31" t="s">
        <v>78</v>
      </c>
      <c r="L1571" s="31" t="s">
        <v>269</v>
      </c>
      <c r="M1571" s="31" t="s">
        <v>57</v>
      </c>
      <c r="N1571" s="39" t="s">
        <v>724</v>
      </c>
      <c r="O1571" s="39">
        <v>2002</v>
      </c>
      <c r="P1571" s="39" t="s">
        <v>325</v>
      </c>
      <c r="Q1571" s="240">
        <v>800</v>
      </c>
      <c r="R1571" s="31" t="s">
        <v>244</v>
      </c>
      <c r="S1571" s="41" t="s">
        <v>60</v>
      </c>
      <c r="T1571" s="29" t="s">
        <v>306</v>
      </c>
      <c r="U1571" s="31" t="s">
        <v>134</v>
      </c>
      <c r="V1571" s="39" t="s">
        <v>725</v>
      </c>
      <c r="W1571" s="43" t="s">
        <v>225</v>
      </c>
      <c r="X1571" s="43" t="s">
        <v>65</v>
      </c>
      <c r="Y1571" s="43">
        <v>39917</v>
      </c>
      <c r="Z1571" s="31">
        <v>91</v>
      </c>
      <c r="AA1571" s="240">
        <v>1136</v>
      </c>
      <c r="AB1571" s="31" t="s">
        <v>66</v>
      </c>
      <c r="AC1571" s="240">
        <v>58506</v>
      </c>
      <c r="AD1571" s="31" t="s">
        <v>309</v>
      </c>
      <c r="AE1571" s="39" t="s">
        <v>255</v>
      </c>
      <c r="AF1571" s="39" t="s">
        <v>236</v>
      </c>
      <c r="AG1571" s="31" t="s">
        <v>229</v>
      </c>
      <c r="AH1571" s="31">
        <v>0</v>
      </c>
      <c r="AI1571" s="31">
        <v>1090.9000000000001</v>
      </c>
      <c r="AJ1571" s="31">
        <v>1090.9000000000001</v>
      </c>
      <c r="AK1571" s="39">
        <v>1.5</v>
      </c>
      <c r="AL1571" s="26">
        <v>0</v>
      </c>
      <c r="AM1571" s="37" t="s">
        <v>230</v>
      </c>
      <c r="AN1571" s="31" t="s">
        <v>231</v>
      </c>
      <c r="AO1571" s="31" t="s">
        <v>232</v>
      </c>
      <c r="AP1571" s="63" t="s">
        <v>16963</v>
      </c>
      <c r="AQ1571" s="27" t="str">
        <f t="shared" si="66"/>
        <v>Record Complete</v>
      </c>
      <c r="AR1571" s="35"/>
      <c r="AS1571" s="5" t="str">
        <f t="shared" si="67"/>
        <v/>
      </c>
      <c r="AT1571" t="s">
        <v>17200</v>
      </c>
    </row>
    <row r="1572" spans="1:46" ht="15.75" thickBot="1" x14ac:dyDescent="0.3">
      <c r="A1572" s="30" t="s">
        <v>722</v>
      </c>
      <c r="B1572" s="32">
        <v>2559</v>
      </c>
      <c r="C1572" s="32" t="s">
        <v>213</v>
      </c>
      <c r="D1572" s="32" t="s">
        <v>214</v>
      </c>
      <c r="E1572" s="51" t="str">
        <f ca="1">IF(ISERROR(INDIRECT(CONCATENATE("FIPs_codes!",ADDRESS((MATCH($D1572,INDIRECT($C1572),0)+MATCH($C1572,FIPs_codes!$G$1:$G$3296,0)-1),COLUMN(FIPs_codes!A1570))))),"",INDIRECT(CONCATENATE("FIPs_codes!",ADDRESS((MATCH($D1572,INDIRECT($C1572),0)+MATCH($C1572,FIPs_codes!$G$1:$G$3296,0)-1),COLUMN(FIPs_codes!A1570)))))</f>
        <v>40129</v>
      </c>
      <c r="F1572" s="51">
        <f ca="1">IF(ISERROR(INDIRECT(CONCATENATE("FIPs_codes!",ADDRESS((MATCH($D1572,INDIRECT($C1572),0)+MATCH($C1572,FIPs_codes!$G$1:$G$3296,0)-1),COLUMN(FIPs_codes!C1570))))),"",INDIRECT(CONCATENATE("FIPs_codes!",ADDRESS((MATCH($D1572,INDIRECT($C1572),0)+MATCH($C1572,FIPs_codes!$G$1:$G$3296,0)-1),COLUMN(FIPs_codes!C1570)))))</f>
        <v>6</v>
      </c>
      <c r="G1572" s="34" t="s">
        <v>216</v>
      </c>
      <c r="H1572" s="34" t="s">
        <v>217</v>
      </c>
      <c r="I1572" s="36" t="s">
        <v>723</v>
      </c>
      <c r="J1572" s="38" t="s">
        <v>219</v>
      </c>
      <c r="K1572" s="32" t="s">
        <v>78</v>
      </c>
      <c r="L1572" s="32" t="s">
        <v>269</v>
      </c>
      <c r="M1572" s="32" t="s">
        <v>57</v>
      </c>
      <c r="N1572" s="40" t="s">
        <v>724</v>
      </c>
      <c r="O1572" s="40">
        <v>2002</v>
      </c>
      <c r="P1572" s="40" t="s">
        <v>325</v>
      </c>
      <c r="Q1572" s="125">
        <v>800</v>
      </c>
      <c r="R1572" s="32" t="s">
        <v>244</v>
      </c>
      <c r="S1572" s="42" t="s">
        <v>60</v>
      </c>
      <c r="T1572" s="30" t="s">
        <v>306</v>
      </c>
      <c r="U1572" s="32" t="s">
        <v>134</v>
      </c>
      <c r="V1572" s="40" t="s">
        <v>725</v>
      </c>
      <c r="W1572" s="44" t="s">
        <v>225</v>
      </c>
      <c r="X1572" s="44" t="s">
        <v>65</v>
      </c>
      <c r="Y1572" s="44">
        <v>39917</v>
      </c>
      <c r="Z1572" s="32">
        <v>91</v>
      </c>
      <c r="AA1572" s="125">
        <v>1136</v>
      </c>
      <c r="AB1572" s="32" t="s">
        <v>66</v>
      </c>
      <c r="AC1572" s="125">
        <v>58506</v>
      </c>
      <c r="AD1572" s="32" t="s">
        <v>309</v>
      </c>
      <c r="AE1572" s="40" t="s">
        <v>255</v>
      </c>
      <c r="AF1572" s="40" t="s">
        <v>236</v>
      </c>
      <c r="AG1572" s="32" t="s">
        <v>229</v>
      </c>
      <c r="AH1572" s="32">
        <v>0</v>
      </c>
      <c r="AI1572" s="32">
        <v>1162.7</v>
      </c>
      <c r="AJ1572" s="32">
        <v>1162.7</v>
      </c>
      <c r="AK1572" s="40">
        <v>1.5</v>
      </c>
      <c r="AL1572" s="26">
        <v>0</v>
      </c>
      <c r="AM1572" s="38" t="s">
        <v>230</v>
      </c>
      <c r="AN1572" s="32" t="s">
        <v>231</v>
      </c>
      <c r="AO1572" s="32" t="s">
        <v>232</v>
      </c>
      <c r="AP1572" s="63" t="s">
        <v>16963</v>
      </c>
      <c r="AQ1572" s="27" t="str">
        <f t="shared" si="66"/>
        <v>Record Complete</v>
      </c>
      <c r="AR1572" s="36"/>
      <c r="AS1572" s="5" t="str">
        <f t="shared" si="67"/>
        <v/>
      </c>
      <c r="AT1572" t="s">
        <v>17200</v>
      </c>
    </row>
    <row r="1573" spans="1:46" ht="15.75" thickBot="1" x14ac:dyDescent="0.3">
      <c r="A1573" s="29" t="s">
        <v>722</v>
      </c>
      <c r="B1573" s="31">
        <v>2559</v>
      </c>
      <c r="C1573" s="31" t="s">
        <v>213</v>
      </c>
      <c r="D1573" s="31" t="s">
        <v>214</v>
      </c>
      <c r="E1573" s="51" t="str">
        <f ca="1">IF(ISERROR(INDIRECT(CONCATENATE("FIPs_codes!",ADDRESS((MATCH($D1573,INDIRECT($C1573),0)+MATCH($C1573,FIPs_codes!$G$1:$G$3296,0)-1),COLUMN(FIPs_codes!A1571))))),"",INDIRECT(CONCATENATE("FIPs_codes!",ADDRESS((MATCH($D1573,INDIRECT($C1573),0)+MATCH($C1573,FIPs_codes!$G$1:$G$3296,0)-1),COLUMN(FIPs_codes!A1571)))))</f>
        <v>40129</v>
      </c>
      <c r="F1573" s="51">
        <f ca="1">IF(ISERROR(INDIRECT(CONCATENATE("FIPs_codes!",ADDRESS((MATCH($D1573,INDIRECT($C1573),0)+MATCH($C1573,FIPs_codes!$G$1:$G$3296,0)-1),COLUMN(FIPs_codes!C1571))))),"",INDIRECT(CONCATENATE("FIPs_codes!",ADDRESS((MATCH($D1573,INDIRECT($C1573),0)+MATCH($C1573,FIPs_codes!$G$1:$G$3296,0)-1),COLUMN(FIPs_codes!C1571)))))</f>
        <v>6</v>
      </c>
      <c r="G1573" s="33" t="s">
        <v>216</v>
      </c>
      <c r="H1573" s="33" t="s">
        <v>217</v>
      </c>
      <c r="I1573" s="35" t="s">
        <v>723</v>
      </c>
      <c r="J1573" s="37" t="s">
        <v>219</v>
      </c>
      <c r="K1573" s="31" t="s">
        <v>78</v>
      </c>
      <c r="L1573" s="31" t="s">
        <v>269</v>
      </c>
      <c r="M1573" s="31" t="s">
        <v>57</v>
      </c>
      <c r="N1573" s="39" t="s">
        <v>724</v>
      </c>
      <c r="O1573" s="39">
        <v>2002</v>
      </c>
      <c r="P1573" s="39" t="s">
        <v>325</v>
      </c>
      <c r="Q1573" s="240">
        <v>800</v>
      </c>
      <c r="R1573" s="31" t="s">
        <v>244</v>
      </c>
      <c r="S1573" s="41" t="s">
        <v>60</v>
      </c>
      <c r="T1573" s="29" t="s">
        <v>306</v>
      </c>
      <c r="U1573" s="31" t="s">
        <v>134</v>
      </c>
      <c r="V1573" s="39" t="s">
        <v>725</v>
      </c>
      <c r="W1573" s="43" t="s">
        <v>225</v>
      </c>
      <c r="X1573" s="43" t="s">
        <v>65</v>
      </c>
      <c r="Y1573" s="43">
        <v>39917</v>
      </c>
      <c r="Z1573" s="31">
        <v>91</v>
      </c>
      <c r="AA1573" s="240">
        <v>1136</v>
      </c>
      <c r="AB1573" s="31" t="s">
        <v>66</v>
      </c>
      <c r="AC1573" s="240">
        <v>58506</v>
      </c>
      <c r="AD1573" s="31" t="s">
        <v>309</v>
      </c>
      <c r="AE1573" s="39" t="s">
        <v>255</v>
      </c>
      <c r="AF1573" s="39" t="s">
        <v>236</v>
      </c>
      <c r="AG1573" s="31" t="s">
        <v>229</v>
      </c>
      <c r="AH1573" s="31">
        <v>0.9</v>
      </c>
      <c r="AI1573" s="31">
        <v>1452.2</v>
      </c>
      <c r="AJ1573" s="31">
        <v>1453.1</v>
      </c>
      <c r="AK1573" s="39">
        <v>1.9</v>
      </c>
      <c r="AL1573" s="26">
        <v>6.1936549446011974E-4</v>
      </c>
      <c r="AM1573" s="37" t="s">
        <v>230</v>
      </c>
      <c r="AN1573" s="31" t="s">
        <v>231</v>
      </c>
      <c r="AO1573" s="31" t="s">
        <v>232</v>
      </c>
      <c r="AP1573" s="63" t="s">
        <v>16963</v>
      </c>
      <c r="AQ1573" s="27" t="str">
        <f t="shared" si="66"/>
        <v>Record Complete</v>
      </c>
      <c r="AR1573" s="35"/>
      <c r="AS1573" s="5" t="str">
        <f t="shared" si="67"/>
        <v/>
      </c>
      <c r="AT1573" t="s">
        <v>17200</v>
      </c>
    </row>
    <row r="1574" spans="1:46" ht="15.75" thickBot="1" x14ac:dyDescent="0.3">
      <c r="A1574" s="30" t="s">
        <v>722</v>
      </c>
      <c r="B1574" s="32">
        <v>2559</v>
      </c>
      <c r="C1574" s="32" t="s">
        <v>213</v>
      </c>
      <c r="D1574" s="32" t="s">
        <v>214</v>
      </c>
      <c r="E1574" s="51" t="str">
        <f ca="1">IF(ISERROR(INDIRECT(CONCATENATE("FIPs_codes!",ADDRESS((MATCH($D1574,INDIRECT($C1574),0)+MATCH($C1574,FIPs_codes!$G$1:$G$3296,0)-1),COLUMN(FIPs_codes!A1572))))),"",INDIRECT(CONCATENATE("FIPs_codes!",ADDRESS((MATCH($D1574,INDIRECT($C1574),0)+MATCH($C1574,FIPs_codes!$G$1:$G$3296,0)-1),COLUMN(FIPs_codes!A1572)))))</f>
        <v>40129</v>
      </c>
      <c r="F1574" s="51">
        <f ca="1">IF(ISERROR(INDIRECT(CONCATENATE("FIPs_codes!",ADDRESS((MATCH($D1574,INDIRECT($C1574),0)+MATCH($C1574,FIPs_codes!$G$1:$G$3296,0)-1),COLUMN(FIPs_codes!C1572))))),"",INDIRECT(CONCATENATE("FIPs_codes!",ADDRESS((MATCH($D1574,INDIRECT($C1574),0)+MATCH($C1574,FIPs_codes!$G$1:$G$3296,0)-1),COLUMN(FIPs_codes!C1572)))))</f>
        <v>6</v>
      </c>
      <c r="G1574" s="34" t="s">
        <v>216</v>
      </c>
      <c r="H1574" s="34" t="s">
        <v>217</v>
      </c>
      <c r="I1574" s="36" t="s">
        <v>723</v>
      </c>
      <c r="J1574" s="38" t="s">
        <v>219</v>
      </c>
      <c r="K1574" s="32" t="s">
        <v>78</v>
      </c>
      <c r="L1574" s="32" t="s">
        <v>269</v>
      </c>
      <c r="M1574" s="32" t="s">
        <v>57</v>
      </c>
      <c r="N1574" s="40" t="s">
        <v>724</v>
      </c>
      <c r="O1574" s="40">
        <v>2002</v>
      </c>
      <c r="P1574" s="40" t="s">
        <v>325</v>
      </c>
      <c r="Q1574" s="125">
        <v>800</v>
      </c>
      <c r="R1574" s="32" t="s">
        <v>244</v>
      </c>
      <c r="S1574" s="42" t="s">
        <v>60</v>
      </c>
      <c r="T1574" s="30" t="s">
        <v>306</v>
      </c>
      <c r="U1574" s="32" t="s">
        <v>134</v>
      </c>
      <c r="V1574" s="40" t="s">
        <v>725</v>
      </c>
      <c r="W1574" s="44" t="s">
        <v>225</v>
      </c>
      <c r="X1574" s="44" t="s">
        <v>65</v>
      </c>
      <c r="Y1574" s="44">
        <v>40007</v>
      </c>
      <c r="Z1574" s="32">
        <v>92</v>
      </c>
      <c r="AA1574" s="125">
        <v>1047</v>
      </c>
      <c r="AB1574" s="32" t="s">
        <v>66</v>
      </c>
      <c r="AC1574" s="125">
        <v>68687.3</v>
      </c>
      <c r="AD1574" s="32" t="s">
        <v>309</v>
      </c>
      <c r="AE1574" s="40" t="s">
        <v>255</v>
      </c>
      <c r="AF1574" s="40" t="s">
        <v>236</v>
      </c>
      <c r="AG1574" s="32" t="s">
        <v>229</v>
      </c>
      <c r="AH1574" s="32">
        <v>0</v>
      </c>
      <c r="AI1574" s="32">
        <v>857.6</v>
      </c>
      <c r="AJ1574" s="32">
        <v>857.6</v>
      </c>
      <c r="AK1574" s="40">
        <v>2.2000000000000002</v>
      </c>
      <c r="AL1574" s="26">
        <v>0</v>
      </c>
      <c r="AM1574" s="38" t="s">
        <v>230</v>
      </c>
      <c r="AN1574" s="32" t="s">
        <v>231</v>
      </c>
      <c r="AO1574" s="32" t="s">
        <v>232</v>
      </c>
      <c r="AP1574" s="63" t="s">
        <v>16963</v>
      </c>
      <c r="AQ1574" s="27" t="str">
        <f t="shared" si="66"/>
        <v>Record Complete</v>
      </c>
      <c r="AR1574" s="36"/>
      <c r="AS1574" s="5" t="str">
        <f t="shared" si="67"/>
        <v/>
      </c>
      <c r="AT1574" t="s">
        <v>17200</v>
      </c>
    </row>
    <row r="1575" spans="1:46" ht="15.75" thickBot="1" x14ac:dyDescent="0.3">
      <c r="A1575" s="48" t="s">
        <v>722</v>
      </c>
      <c r="B1575" s="50">
        <v>2559</v>
      </c>
      <c r="C1575" s="50" t="s">
        <v>213</v>
      </c>
      <c r="D1575" s="50" t="s">
        <v>214</v>
      </c>
      <c r="E1575" s="51" t="str">
        <f ca="1">IF(ISERROR(INDIRECT(CONCATENATE("FIPs_codes!",ADDRESS((MATCH($D1575,INDIRECT($C1575),0)+MATCH($C1575,FIPs_codes!$G$1:$G$3296,0)-1),COLUMN(FIPs_codes!A1573))))),"",INDIRECT(CONCATENATE("FIPs_codes!",ADDRESS((MATCH($D1575,INDIRECT($C1575),0)+MATCH($C1575,FIPs_codes!$G$1:$G$3296,0)-1),COLUMN(FIPs_codes!A1573)))))</f>
        <v>40129</v>
      </c>
      <c r="F1575" s="51">
        <f ca="1">IF(ISERROR(INDIRECT(CONCATENATE("FIPs_codes!",ADDRESS((MATCH($D1575,INDIRECT($C1575),0)+MATCH($C1575,FIPs_codes!$G$1:$G$3296,0)-1),COLUMN(FIPs_codes!C1573))))),"",INDIRECT(CONCATENATE("FIPs_codes!",ADDRESS((MATCH($D1575,INDIRECT($C1575),0)+MATCH($C1575,FIPs_codes!$G$1:$G$3296,0)-1),COLUMN(FIPs_codes!C1573)))))</f>
        <v>6</v>
      </c>
      <c r="G1575" s="52" t="s">
        <v>216</v>
      </c>
      <c r="H1575" s="52" t="s">
        <v>217</v>
      </c>
      <c r="I1575" s="54" t="s">
        <v>723</v>
      </c>
      <c r="J1575" s="56" t="s">
        <v>219</v>
      </c>
      <c r="K1575" s="50" t="s">
        <v>78</v>
      </c>
      <c r="L1575" s="50" t="s">
        <v>269</v>
      </c>
      <c r="M1575" s="50" t="s">
        <v>57</v>
      </c>
      <c r="N1575" s="58" t="s">
        <v>724</v>
      </c>
      <c r="O1575" s="58">
        <v>2002</v>
      </c>
      <c r="P1575" s="58" t="s">
        <v>325</v>
      </c>
      <c r="Q1575" s="126">
        <v>800</v>
      </c>
      <c r="R1575" s="50" t="s">
        <v>244</v>
      </c>
      <c r="S1575" s="60" t="s">
        <v>60</v>
      </c>
      <c r="T1575" s="48" t="s">
        <v>306</v>
      </c>
      <c r="U1575" s="50" t="s">
        <v>134</v>
      </c>
      <c r="V1575" s="58" t="s">
        <v>725</v>
      </c>
      <c r="W1575" s="62" t="s">
        <v>225</v>
      </c>
      <c r="X1575" s="62" t="s">
        <v>65</v>
      </c>
      <c r="Y1575" s="62">
        <v>40007</v>
      </c>
      <c r="Z1575" s="50">
        <v>92</v>
      </c>
      <c r="AA1575" s="126">
        <v>1047</v>
      </c>
      <c r="AB1575" s="50" t="s">
        <v>66</v>
      </c>
      <c r="AC1575" s="126">
        <v>68687.3</v>
      </c>
      <c r="AD1575" s="50" t="s">
        <v>309</v>
      </c>
      <c r="AE1575" s="58" t="s">
        <v>255</v>
      </c>
      <c r="AF1575" s="58" t="s">
        <v>236</v>
      </c>
      <c r="AG1575" s="50" t="s">
        <v>229</v>
      </c>
      <c r="AH1575" s="50">
        <v>1</v>
      </c>
      <c r="AI1575" s="50">
        <v>1001.4</v>
      </c>
      <c r="AJ1575" s="50">
        <v>1002.4</v>
      </c>
      <c r="AK1575" s="58">
        <v>2.7</v>
      </c>
      <c r="AL1575" s="26">
        <v>9.9760574620909813E-4</v>
      </c>
      <c r="AM1575" s="56" t="s">
        <v>230</v>
      </c>
      <c r="AN1575" s="50" t="s">
        <v>231</v>
      </c>
      <c r="AO1575" s="50" t="s">
        <v>232</v>
      </c>
      <c r="AP1575" s="63" t="s">
        <v>16963</v>
      </c>
      <c r="AQ1575" s="27" t="str">
        <f t="shared" si="66"/>
        <v>Record Complete</v>
      </c>
      <c r="AR1575" s="54"/>
      <c r="AS1575" s="5" t="str">
        <f t="shared" si="67"/>
        <v/>
      </c>
      <c r="AT1575" t="s">
        <v>17200</v>
      </c>
    </row>
    <row r="1576" spans="1:46" ht="15.75" thickBot="1" x14ac:dyDescent="0.3">
      <c r="A1576" s="47" t="s">
        <v>722</v>
      </c>
      <c r="B1576" s="49">
        <v>2559</v>
      </c>
      <c r="C1576" s="49" t="s">
        <v>213</v>
      </c>
      <c r="D1576" s="49" t="s">
        <v>214</v>
      </c>
      <c r="E1576" s="51" t="str">
        <f ca="1">IF(ISERROR(INDIRECT(CONCATENATE("FIPs_codes!",ADDRESS((MATCH($D1576,INDIRECT($C1576),0)+MATCH($C1576,FIPs_codes!$G$1:$G$3296,0)-1),COLUMN(FIPs_codes!A1574))))),"",INDIRECT(CONCATENATE("FIPs_codes!",ADDRESS((MATCH($D1576,INDIRECT($C1576),0)+MATCH($C1576,FIPs_codes!$G$1:$G$3296,0)-1),COLUMN(FIPs_codes!A1574)))))</f>
        <v>40129</v>
      </c>
      <c r="F1576" s="51">
        <f ca="1">IF(ISERROR(INDIRECT(CONCATENATE("FIPs_codes!",ADDRESS((MATCH($D1576,INDIRECT($C1576),0)+MATCH($C1576,FIPs_codes!$G$1:$G$3296,0)-1),COLUMN(FIPs_codes!C1574))))),"",INDIRECT(CONCATENATE("FIPs_codes!",ADDRESS((MATCH($D1576,INDIRECT($C1576),0)+MATCH($C1576,FIPs_codes!$G$1:$G$3296,0)-1),COLUMN(FIPs_codes!C1574)))))</f>
        <v>6</v>
      </c>
      <c r="G1576" s="51" t="s">
        <v>216</v>
      </c>
      <c r="H1576" s="51" t="s">
        <v>217</v>
      </c>
      <c r="I1576" s="53" t="s">
        <v>723</v>
      </c>
      <c r="J1576" s="55" t="s">
        <v>219</v>
      </c>
      <c r="K1576" s="49" t="s">
        <v>78</v>
      </c>
      <c r="L1576" s="49" t="s">
        <v>269</v>
      </c>
      <c r="M1576" s="49" t="s">
        <v>57</v>
      </c>
      <c r="N1576" s="57" t="s">
        <v>724</v>
      </c>
      <c r="O1576" s="57">
        <v>2002</v>
      </c>
      <c r="P1576" s="57" t="s">
        <v>325</v>
      </c>
      <c r="Q1576" s="128">
        <v>800</v>
      </c>
      <c r="R1576" s="49" t="s">
        <v>244</v>
      </c>
      <c r="S1576" s="59" t="s">
        <v>60</v>
      </c>
      <c r="T1576" s="47" t="s">
        <v>306</v>
      </c>
      <c r="U1576" s="49" t="s">
        <v>134</v>
      </c>
      <c r="V1576" s="57" t="s">
        <v>725</v>
      </c>
      <c r="W1576" s="61" t="s">
        <v>225</v>
      </c>
      <c r="X1576" s="61" t="s">
        <v>65</v>
      </c>
      <c r="Y1576" s="61">
        <v>40007</v>
      </c>
      <c r="Z1576" s="49">
        <v>92</v>
      </c>
      <c r="AA1576" s="128">
        <v>1047</v>
      </c>
      <c r="AB1576" s="49" t="s">
        <v>66</v>
      </c>
      <c r="AC1576" s="128">
        <v>68687.3</v>
      </c>
      <c r="AD1576" s="49" t="s">
        <v>309</v>
      </c>
      <c r="AE1576" s="57" t="s">
        <v>255</v>
      </c>
      <c r="AF1576" s="57" t="s">
        <v>236</v>
      </c>
      <c r="AG1576" s="49" t="s">
        <v>229</v>
      </c>
      <c r="AH1576" s="49">
        <v>0</v>
      </c>
      <c r="AI1576" s="49">
        <v>1051.0999999999999</v>
      </c>
      <c r="AJ1576" s="49">
        <v>1051.0999999999999</v>
      </c>
      <c r="AK1576" s="57">
        <v>2.7</v>
      </c>
      <c r="AL1576" s="26">
        <v>0</v>
      </c>
      <c r="AM1576" s="55" t="s">
        <v>230</v>
      </c>
      <c r="AN1576" s="49" t="s">
        <v>231</v>
      </c>
      <c r="AO1576" s="49" t="s">
        <v>232</v>
      </c>
      <c r="AP1576" s="63" t="s">
        <v>16963</v>
      </c>
      <c r="AQ1576" s="27" t="str">
        <f t="shared" si="66"/>
        <v>Record Complete</v>
      </c>
      <c r="AR1576" s="53"/>
      <c r="AS1576" s="5" t="str">
        <f t="shared" si="67"/>
        <v/>
      </c>
      <c r="AT1576" t="s">
        <v>17200</v>
      </c>
    </row>
    <row r="1577" spans="1:46" ht="15.75" thickBot="1" x14ac:dyDescent="0.3">
      <c r="A1577" s="29" t="s">
        <v>168</v>
      </c>
      <c r="B1577" s="31">
        <v>243</v>
      </c>
      <c r="C1577" s="31" t="s">
        <v>49</v>
      </c>
      <c r="D1577" s="31" t="s">
        <v>169</v>
      </c>
      <c r="E1577" s="51" t="str">
        <f ca="1">IF(ISERROR(INDIRECT(CONCATENATE("FIPs_codes!",ADDRESS((MATCH($D1577,INDIRECT($C1577),0)+MATCH($C1577,FIPs_codes!$G$1:$G$3296,0)-1),COLUMN(FIPs_codes!A1575))))),"",INDIRECT(CONCATENATE("FIPs_codes!",ADDRESS((MATCH($D1577,INDIRECT($C1577),0)+MATCH($C1577,FIPs_codes!$G$1:$G$3296,0)-1),COLUMN(FIPs_codes!A1575)))))</f>
        <v>02013</v>
      </c>
      <c r="F1577" s="51">
        <f ca="1">IF(ISERROR(INDIRECT(CONCATENATE("FIPs_codes!",ADDRESS((MATCH($D1577,INDIRECT($C1577),0)+MATCH($C1577,FIPs_codes!$G$1:$G$3296,0)-1),COLUMN(FIPs_codes!C1575))))),"",INDIRECT(CONCATENATE("FIPs_codes!",ADDRESS((MATCH($D1577,INDIRECT($C1577),0)+MATCH($C1577,FIPs_codes!$G$1:$G$3296,0)-1),COLUMN(FIPs_codes!C1575)))))</f>
        <v>10</v>
      </c>
      <c r="G1577" s="31" t="s">
        <v>127</v>
      </c>
      <c r="H1577" s="31" t="s">
        <v>53</v>
      </c>
      <c r="I1577" s="35" t="s">
        <v>171</v>
      </c>
      <c r="J1577" s="37"/>
      <c r="K1577" s="31" t="s">
        <v>78</v>
      </c>
      <c r="L1577" s="31" t="s">
        <v>178</v>
      </c>
      <c r="M1577" s="31" t="s">
        <v>103</v>
      </c>
      <c r="N1577" s="39" t="s">
        <v>178</v>
      </c>
      <c r="O1577" s="39"/>
      <c r="P1577" s="39">
        <v>7</v>
      </c>
      <c r="Q1577" s="31" t="s">
        <v>179</v>
      </c>
      <c r="R1577" s="31" t="s">
        <v>60</v>
      </c>
      <c r="S1577" s="41" t="s">
        <v>60</v>
      </c>
      <c r="T1577" s="29" t="s">
        <v>61</v>
      </c>
      <c r="U1577" s="31" t="s">
        <v>62</v>
      </c>
      <c r="V1577" s="39" t="s">
        <v>63</v>
      </c>
      <c r="W1577" s="43" t="s">
        <v>64</v>
      </c>
      <c r="X1577" s="43" t="s">
        <v>65</v>
      </c>
      <c r="Y1577" s="43">
        <v>41205</v>
      </c>
      <c r="Z1577" s="31">
        <v>66</v>
      </c>
      <c r="AA1577" s="31">
        <v>0</v>
      </c>
      <c r="AB1577" s="31" t="s">
        <v>66</v>
      </c>
      <c r="AC1577" s="31" t="s">
        <v>85</v>
      </c>
      <c r="AD1577" s="31" t="s">
        <v>86</v>
      </c>
      <c r="AE1577" s="39"/>
      <c r="AF1577" s="39" t="s">
        <v>68</v>
      </c>
      <c r="AG1577" s="31" t="s">
        <v>69</v>
      </c>
      <c r="AH1577" s="31">
        <v>141.1</v>
      </c>
      <c r="AI1577" s="31"/>
      <c r="AJ1577" s="31">
        <v>1799</v>
      </c>
      <c r="AK1577" s="39"/>
      <c r="AL1577" s="26">
        <v>7.8432462479155085E-2</v>
      </c>
      <c r="AM1577" s="37" t="s">
        <v>53</v>
      </c>
      <c r="AN1577" s="31" t="s">
        <v>70</v>
      </c>
      <c r="AO1577" s="31"/>
      <c r="AP1577" s="63" t="s">
        <v>71</v>
      </c>
      <c r="AQ1577" s="27" t="str">
        <f t="shared" si="66"/>
        <v>Record Complete</v>
      </c>
      <c r="AR1577" s="35"/>
      <c r="AS1577" s="5" t="str">
        <f t="shared" si="67"/>
        <v/>
      </c>
      <c r="AT1577" t="s">
        <v>17200</v>
      </c>
    </row>
    <row r="1578" spans="1:46" ht="15.75" thickBot="1" x14ac:dyDescent="0.3">
      <c r="A1578" s="47" t="s">
        <v>168</v>
      </c>
      <c r="B1578" s="49">
        <v>243</v>
      </c>
      <c r="C1578" s="49" t="s">
        <v>133</v>
      </c>
      <c r="D1578" s="49" t="s">
        <v>169</v>
      </c>
      <c r="E1578" s="51" t="str">
        <f ca="1">IF(ISERROR(INDIRECT(CONCATENATE("FIPs_codes!",ADDRESS((MATCH($D1578,INDIRECT($C1578),0)+MATCH($C1578,FIPs_codes!$G$1:$G$3296,0)-1),COLUMN(FIPs_codes!A1576))))),"",INDIRECT(CONCATENATE("FIPs_codes!",ADDRESS((MATCH($D1578,INDIRECT($C1578),0)+MATCH($C1578,FIPs_codes!$G$1:$G$3296,0)-1),COLUMN(FIPs_codes!A1576)))))</f>
        <v>02013</v>
      </c>
      <c r="F1578" s="51">
        <f ca="1">IF(ISERROR(INDIRECT(CONCATENATE("FIPs_codes!",ADDRESS((MATCH($D1578,INDIRECT($C1578),0)+MATCH($C1578,FIPs_codes!$G$1:$G$3296,0)-1),COLUMN(FIPs_codes!C1576))))),"",INDIRECT(CONCATENATE("FIPs_codes!",ADDRESS((MATCH($D1578,INDIRECT($C1578),0)+MATCH($C1578,FIPs_codes!$G$1:$G$3296,0)-1),COLUMN(FIPs_codes!C1576)))))</f>
        <v>10</v>
      </c>
      <c r="G1578" s="49" t="s">
        <v>127</v>
      </c>
      <c r="H1578" s="49" t="s">
        <v>53</v>
      </c>
      <c r="I1578" s="53" t="s">
        <v>171</v>
      </c>
      <c r="J1578" s="55"/>
      <c r="K1578" s="49" t="s">
        <v>78</v>
      </c>
      <c r="L1578" s="49" t="s">
        <v>178</v>
      </c>
      <c r="M1578" s="49" t="s">
        <v>103</v>
      </c>
      <c r="N1578" s="57" t="s">
        <v>178</v>
      </c>
      <c r="O1578" s="57"/>
      <c r="P1578" s="57">
        <v>7</v>
      </c>
      <c r="Q1578" s="49" t="s">
        <v>179</v>
      </c>
      <c r="R1578" s="49" t="s">
        <v>60</v>
      </c>
      <c r="S1578" s="59" t="s">
        <v>60</v>
      </c>
      <c r="T1578" s="47" t="s">
        <v>61</v>
      </c>
      <c r="U1578" s="49" t="s">
        <v>62</v>
      </c>
      <c r="V1578" s="57" t="s">
        <v>63</v>
      </c>
      <c r="W1578" s="61" t="s">
        <v>64</v>
      </c>
      <c r="X1578" s="61" t="s">
        <v>65</v>
      </c>
      <c r="Y1578" s="61">
        <v>41205</v>
      </c>
      <c r="Z1578" s="49">
        <v>100</v>
      </c>
      <c r="AA1578" s="49">
        <v>0</v>
      </c>
      <c r="AB1578" s="49" t="s">
        <v>66</v>
      </c>
      <c r="AC1578" s="49" t="s">
        <v>85</v>
      </c>
      <c r="AD1578" s="49" t="s">
        <v>86</v>
      </c>
      <c r="AE1578" s="57"/>
      <c r="AF1578" s="57" t="s">
        <v>68</v>
      </c>
      <c r="AG1578" s="49" t="s">
        <v>69</v>
      </c>
      <c r="AH1578" s="49">
        <v>147</v>
      </c>
      <c r="AI1578" s="49"/>
      <c r="AJ1578" s="49">
        <v>1861</v>
      </c>
      <c r="AK1578" s="57"/>
      <c r="AL1578" s="26">
        <v>7.8989790435249868E-2</v>
      </c>
      <c r="AM1578" s="55" t="s">
        <v>53</v>
      </c>
      <c r="AN1578" s="49" t="s">
        <v>70</v>
      </c>
      <c r="AO1578" s="49"/>
      <c r="AP1578" s="63" t="s">
        <v>71</v>
      </c>
      <c r="AQ1578" s="27" t="str">
        <f t="shared" si="66"/>
        <v>Record Complete</v>
      </c>
      <c r="AR1578" s="53"/>
      <c r="AS1578" s="5" t="str">
        <f t="shared" si="67"/>
        <v/>
      </c>
      <c r="AT1578" t="s">
        <v>17200</v>
      </c>
    </row>
    <row r="1579" spans="1:46" ht="15.75" thickBot="1" x14ac:dyDescent="0.3">
      <c r="A1579" s="48" t="s">
        <v>168</v>
      </c>
      <c r="B1579" s="50">
        <v>243</v>
      </c>
      <c r="C1579" s="50" t="s">
        <v>49</v>
      </c>
      <c r="D1579" s="50" t="s">
        <v>169</v>
      </c>
      <c r="E1579" s="51" t="str">
        <f ca="1">IF(ISERROR(INDIRECT(CONCATENATE("FIPs_codes!",ADDRESS((MATCH($D1579,INDIRECT($C1579),0)+MATCH($C1579,FIPs_codes!$G$1:$G$3296,0)-1),COLUMN(FIPs_codes!A1577))))),"",INDIRECT(CONCATENATE("FIPs_codes!",ADDRESS((MATCH($D1579,INDIRECT($C1579),0)+MATCH($C1579,FIPs_codes!$G$1:$G$3296,0)-1),COLUMN(FIPs_codes!A1577)))))</f>
        <v>02013</v>
      </c>
      <c r="F1579" s="51">
        <f ca="1">IF(ISERROR(INDIRECT(CONCATENATE("FIPs_codes!",ADDRESS((MATCH($D1579,INDIRECT($C1579),0)+MATCH($C1579,FIPs_codes!$G$1:$G$3296,0)-1),COLUMN(FIPs_codes!C1577))))),"",INDIRECT(CONCATENATE("FIPs_codes!",ADDRESS((MATCH($D1579,INDIRECT($C1579),0)+MATCH($C1579,FIPs_codes!$G$1:$G$3296,0)-1),COLUMN(FIPs_codes!C1577)))))</f>
        <v>10</v>
      </c>
      <c r="G1579" s="50" t="s">
        <v>127</v>
      </c>
      <c r="H1579" s="50" t="s">
        <v>53</v>
      </c>
      <c r="I1579" s="54" t="s">
        <v>171</v>
      </c>
      <c r="J1579" s="56"/>
      <c r="K1579" s="50" t="s">
        <v>78</v>
      </c>
      <c r="L1579" s="50" t="s">
        <v>178</v>
      </c>
      <c r="M1579" s="50" t="s">
        <v>103</v>
      </c>
      <c r="N1579" s="58" t="s">
        <v>178</v>
      </c>
      <c r="O1579" s="58"/>
      <c r="P1579" s="58">
        <v>7</v>
      </c>
      <c r="Q1579" s="50" t="s">
        <v>179</v>
      </c>
      <c r="R1579" s="50" t="s">
        <v>60</v>
      </c>
      <c r="S1579" s="60" t="s">
        <v>60</v>
      </c>
      <c r="T1579" s="48" t="s">
        <v>61</v>
      </c>
      <c r="U1579" s="50" t="s">
        <v>62</v>
      </c>
      <c r="V1579" s="58" t="s">
        <v>63</v>
      </c>
      <c r="W1579" s="62" t="s">
        <v>64</v>
      </c>
      <c r="X1579" s="62" t="s">
        <v>65</v>
      </c>
      <c r="Y1579" s="62">
        <v>41205</v>
      </c>
      <c r="Z1579" s="50">
        <v>80</v>
      </c>
      <c r="AA1579" s="50">
        <v>0</v>
      </c>
      <c r="AB1579" s="50" t="s">
        <v>66</v>
      </c>
      <c r="AC1579" s="50" t="s">
        <v>85</v>
      </c>
      <c r="AD1579" s="50" t="s">
        <v>86</v>
      </c>
      <c r="AE1579" s="58"/>
      <c r="AF1579" s="58" t="s">
        <v>68</v>
      </c>
      <c r="AG1579" s="50" t="s">
        <v>69</v>
      </c>
      <c r="AH1579" s="50">
        <v>146.80000000000001</v>
      </c>
      <c r="AI1579" s="50"/>
      <c r="AJ1579" s="50">
        <v>1869</v>
      </c>
      <c r="AK1579" s="58"/>
      <c r="AL1579" s="26">
        <v>7.8544676297485294E-2</v>
      </c>
      <c r="AM1579" s="56" t="s">
        <v>53</v>
      </c>
      <c r="AN1579" s="50" t="s">
        <v>70</v>
      </c>
      <c r="AO1579" s="50"/>
      <c r="AP1579" s="46" t="s">
        <v>71</v>
      </c>
      <c r="AQ1579" s="27" t="str">
        <f t="shared" si="66"/>
        <v>Record Complete</v>
      </c>
      <c r="AR1579" s="54"/>
      <c r="AS1579" s="5" t="str">
        <f t="shared" si="67"/>
        <v/>
      </c>
      <c r="AT1579" t="s">
        <v>17200</v>
      </c>
    </row>
    <row r="1580" spans="1:46" ht="15.75" thickBot="1" x14ac:dyDescent="0.3">
      <c r="A1580" s="47" t="s">
        <v>168</v>
      </c>
      <c r="B1580" s="49">
        <v>243</v>
      </c>
      <c r="C1580" s="49" t="s">
        <v>133</v>
      </c>
      <c r="D1580" s="49" t="s">
        <v>169</v>
      </c>
      <c r="E1580" s="51" t="str">
        <f ca="1">IF(ISERROR(INDIRECT(CONCATENATE("FIPs_codes!",ADDRESS((MATCH($D1580,INDIRECT($C1580),0)+MATCH($C1580,FIPs_codes!$G$1:$G$3296,0)-1),COLUMN(FIPs_codes!A1578))))),"",INDIRECT(CONCATENATE("FIPs_codes!",ADDRESS((MATCH($D1580,INDIRECT($C1580),0)+MATCH($C1580,FIPs_codes!$G$1:$G$3296,0)-1),COLUMN(FIPs_codes!A1578)))))</f>
        <v>02013</v>
      </c>
      <c r="F1580" s="51">
        <f ca="1">IF(ISERROR(INDIRECT(CONCATENATE("FIPs_codes!",ADDRESS((MATCH($D1580,INDIRECT($C1580),0)+MATCH($C1580,FIPs_codes!$G$1:$G$3296,0)-1),COLUMN(FIPs_codes!C1578))))),"",INDIRECT(CONCATENATE("FIPs_codes!",ADDRESS((MATCH($D1580,INDIRECT($C1580),0)+MATCH($C1580,FIPs_codes!$G$1:$G$3296,0)-1),COLUMN(FIPs_codes!C1578)))))</f>
        <v>10</v>
      </c>
      <c r="G1580" s="49" t="s">
        <v>127</v>
      </c>
      <c r="H1580" s="49" t="s">
        <v>53</v>
      </c>
      <c r="I1580" s="53" t="s">
        <v>171</v>
      </c>
      <c r="J1580" s="55"/>
      <c r="K1580" s="49" t="s">
        <v>78</v>
      </c>
      <c r="L1580" s="49" t="s">
        <v>176</v>
      </c>
      <c r="M1580" s="49" t="s">
        <v>103</v>
      </c>
      <c r="N1580" s="57" t="s">
        <v>176</v>
      </c>
      <c r="O1580" s="57"/>
      <c r="P1580" s="57">
        <v>8</v>
      </c>
      <c r="Q1580" s="49" t="s">
        <v>177</v>
      </c>
      <c r="R1580" s="49" t="s">
        <v>60</v>
      </c>
      <c r="S1580" s="59" t="s">
        <v>60</v>
      </c>
      <c r="T1580" s="47" t="s">
        <v>61</v>
      </c>
      <c r="U1580" s="49" t="s">
        <v>62</v>
      </c>
      <c r="V1580" s="57" t="s">
        <v>63</v>
      </c>
      <c r="W1580" s="61" t="s">
        <v>64</v>
      </c>
      <c r="X1580" s="61" t="s">
        <v>65</v>
      </c>
      <c r="Y1580" s="61">
        <v>41206</v>
      </c>
      <c r="Z1580" s="49">
        <v>47</v>
      </c>
      <c r="AA1580" s="49">
        <v>0</v>
      </c>
      <c r="AB1580" s="49" t="s">
        <v>66</v>
      </c>
      <c r="AC1580" s="49" t="s">
        <v>85</v>
      </c>
      <c r="AD1580" s="49" t="s">
        <v>86</v>
      </c>
      <c r="AE1580" s="57"/>
      <c r="AF1580" s="57" t="s">
        <v>68</v>
      </c>
      <c r="AG1580" s="49" t="s">
        <v>69</v>
      </c>
      <c r="AH1580" s="49">
        <v>164.2</v>
      </c>
      <c r="AI1580" s="49"/>
      <c r="AJ1580" s="49">
        <v>1665</v>
      </c>
      <c r="AK1580" s="57"/>
      <c r="AL1580" s="26">
        <v>9.8618618618618606E-2</v>
      </c>
      <c r="AM1580" s="55" t="s">
        <v>53</v>
      </c>
      <c r="AN1580" s="49" t="s">
        <v>70</v>
      </c>
      <c r="AO1580" s="49"/>
      <c r="AP1580" s="63" t="s">
        <v>71</v>
      </c>
      <c r="AQ1580" s="27" t="str">
        <f t="shared" si="66"/>
        <v>Record Complete</v>
      </c>
      <c r="AR1580" s="53"/>
      <c r="AS1580" s="5" t="str">
        <f t="shared" si="67"/>
        <v/>
      </c>
      <c r="AT1580" t="s">
        <v>17200</v>
      </c>
    </row>
    <row r="1581" spans="1:46" ht="15.75" thickBot="1" x14ac:dyDescent="0.3">
      <c r="A1581" s="48" t="s">
        <v>168</v>
      </c>
      <c r="B1581" s="50">
        <v>243</v>
      </c>
      <c r="C1581" s="50" t="s">
        <v>49</v>
      </c>
      <c r="D1581" s="50" t="s">
        <v>169</v>
      </c>
      <c r="E1581" s="51" t="str">
        <f ca="1">IF(ISERROR(INDIRECT(CONCATENATE("FIPs_codes!",ADDRESS((MATCH($D1581,INDIRECT($C1581),0)+MATCH($C1581,FIPs_codes!$G$1:$G$3296,0)-1),COLUMN(FIPs_codes!A1579))))),"",INDIRECT(CONCATENATE("FIPs_codes!",ADDRESS((MATCH($D1581,INDIRECT($C1581),0)+MATCH($C1581,FIPs_codes!$G$1:$G$3296,0)-1),COLUMN(FIPs_codes!A1579)))))</f>
        <v>02013</v>
      </c>
      <c r="F1581" s="51">
        <f ca="1">IF(ISERROR(INDIRECT(CONCATENATE("FIPs_codes!",ADDRESS((MATCH($D1581,INDIRECT($C1581),0)+MATCH($C1581,FIPs_codes!$G$1:$G$3296,0)-1),COLUMN(FIPs_codes!C1579))))),"",INDIRECT(CONCATENATE("FIPs_codes!",ADDRESS((MATCH($D1581,INDIRECT($C1581),0)+MATCH($C1581,FIPs_codes!$G$1:$G$3296,0)-1),COLUMN(FIPs_codes!C1579)))))</f>
        <v>10</v>
      </c>
      <c r="G1581" s="50" t="s">
        <v>127</v>
      </c>
      <c r="H1581" s="50" t="s">
        <v>53</v>
      </c>
      <c r="I1581" s="54" t="s">
        <v>171</v>
      </c>
      <c r="J1581" s="56"/>
      <c r="K1581" s="50" t="s">
        <v>78</v>
      </c>
      <c r="L1581" s="50" t="s">
        <v>178</v>
      </c>
      <c r="M1581" s="50" t="s">
        <v>103</v>
      </c>
      <c r="N1581" s="58" t="s">
        <v>178</v>
      </c>
      <c r="O1581" s="58"/>
      <c r="P1581" s="58">
        <v>7</v>
      </c>
      <c r="Q1581" s="50" t="s">
        <v>179</v>
      </c>
      <c r="R1581" s="50" t="s">
        <v>60</v>
      </c>
      <c r="S1581" s="60" t="s">
        <v>60</v>
      </c>
      <c r="T1581" s="48" t="s">
        <v>61</v>
      </c>
      <c r="U1581" s="50" t="s">
        <v>62</v>
      </c>
      <c r="V1581" s="58" t="s">
        <v>63</v>
      </c>
      <c r="W1581" s="62" t="s">
        <v>64</v>
      </c>
      <c r="X1581" s="62" t="s">
        <v>65</v>
      </c>
      <c r="Y1581" s="62">
        <v>41206</v>
      </c>
      <c r="Z1581" s="50">
        <v>47</v>
      </c>
      <c r="AA1581" s="50">
        <v>0</v>
      </c>
      <c r="AB1581" s="50" t="s">
        <v>66</v>
      </c>
      <c r="AC1581" s="50" t="s">
        <v>85</v>
      </c>
      <c r="AD1581" s="50" t="s">
        <v>86</v>
      </c>
      <c r="AE1581" s="58"/>
      <c r="AF1581" s="58" t="s">
        <v>68</v>
      </c>
      <c r="AG1581" s="50" t="s">
        <v>69</v>
      </c>
      <c r="AH1581" s="50">
        <v>129.80000000000001</v>
      </c>
      <c r="AI1581" s="50"/>
      <c r="AJ1581" s="50">
        <v>1674</v>
      </c>
      <c r="AK1581" s="58"/>
      <c r="AL1581" s="26">
        <v>7.753882915173238E-2</v>
      </c>
      <c r="AM1581" s="56" t="s">
        <v>53</v>
      </c>
      <c r="AN1581" s="50" t="s">
        <v>70</v>
      </c>
      <c r="AO1581" s="50"/>
      <c r="AP1581" s="46" t="s">
        <v>71</v>
      </c>
      <c r="AQ1581" s="27" t="str">
        <f t="shared" si="66"/>
        <v>Record Complete</v>
      </c>
      <c r="AR1581" s="54"/>
      <c r="AS1581" s="5" t="str">
        <f t="shared" si="67"/>
        <v/>
      </c>
      <c r="AT1581" t="s">
        <v>17200</v>
      </c>
    </row>
    <row r="1582" spans="1:46" ht="15.75" thickBot="1" x14ac:dyDescent="0.3">
      <c r="A1582" s="30" t="s">
        <v>168</v>
      </c>
      <c r="B1582" s="32">
        <v>243</v>
      </c>
      <c r="C1582" s="32" t="s">
        <v>49</v>
      </c>
      <c r="D1582" s="32" t="s">
        <v>169</v>
      </c>
      <c r="E1582" s="51" t="str">
        <f ca="1">IF(ISERROR(INDIRECT(CONCATENATE("FIPs_codes!",ADDRESS((MATCH($D1582,INDIRECT($C1582),0)+MATCH($C1582,FIPs_codes!$G$1:$G$3296,0)-1),COLUMN(FIPs_codes!A1580))))),"",INDIRECT(CONCATENATE("FIPs_codes!",ADDRESS((MATCH($D1582,INDIRECT($C1582),0)+MATCH($C1582,FIPs_codes!$G$1:$G$3296,0)-1),COLUMN(FIPs_codes!A1580)))))</f>
        <v>02013</v>
      </c>
      <c r="F1582" s="51">
        <f ca="1">IF(ISERROR(INDIRECT(CONCATENATE("FIPs_codes!",ADDRESS((MATCH($D1582,INDIRECT($C1582),0)+MATCH($C1582,FIPs_codes!$G$1:$G$3296,0)-1),COLUMN(FIPs_codes!C1580))))),"",INDIRECT(CONCATENATE("FIPs_codes!",ADDRESS((MATCH($D1582,INDIRECT($C1582),0)+MATCH($C1582,FIPs_codes!$G$1:$G$3296,0)-1),COLUMN(FIPs_codes!C1580)))))</f>
        <v>10</v>
      </c>
      <c r="G1582" s="32" t="s">
        <v>127</v>
      </c>
      <c r="H1582" s="32" t="s">
        <v>53</v>
      </c>
      <c r="I1582" s="36" t="s">
        <v>171</v>
      </c>
      <c r="J1582" s="38"/>
      <c r="K1582" s="32" t="s">
        <v>78</v>
      </c>
      <c r="L1582" s="32" t="s">
        <v>176</v>
      </c>
      <c r="M1582" s="32" t="s">
        <v>103</v>
      </c>
      <c r="N1582" s="40" t="s">
        <v>176</v>
      </c>
      <c r="O1582" s="40"/>
      <c r="P1582" s="40">
        <v>8</v>
      </c>
      <c r="Q1582" s="32" t="s">
        <v>177</v>
      </c>
      <c r="R1582" s="32" t="s">
        <v>60</v>
      </c>
      <c r="S1582" s="42" t="s">
        <v>60</v>
      </c>
      <c r="T1582" s="30" t="s">
        <v>61</v>
      </c>
      <c r="U1582" s="32" t="s">
        <v>62</v>
      </c>
      <c r="V1582" s="40" t="s">
        <v>63</v>
      </c>
      <c r="W1582" s="44" t="s">
        <v>64</v>
      </c>
      <c r="X1582" s="44" t="s">
        <v>65</v>
      </c>
      <c r="Y1582" s="44">
        <v>41206</v>
      </c>
      <c r="Z1582" s="32">
        <v>65</v>
      </c>
      <c r="AA1582" s="32">
        <v>0</v>
      </c>
      <c r="AB1582" s="32" t="s">
        <v>66</v>
      </c>
      <c r="AC1582" s="32" t="s">
        <v>85</v>
      </c>
      <c r="AD1582" s="32" t="s">
        <v>86</v>
      </c>
      <c r="AE1582" s="40"/>
      <c r="AF1582" s="40" t="s">
        <v>68</v>
      </c>
      <c r="AG1582" s="32" t="s">
        <v>69</v>
      </c>
      <c r="AH1582" s="32">
        <v>165.2</v>
      </c>
      <c r="AI1582" s="32"/>
      <c r="AJ1582" s="32">
        <v>1860</v>
      </c>
      <c r="AK1582" s="40"/>
      <c r="AL1582" s="26">
        <v>8.8817204301075259E-2</v>
      </c>
      <c r="AM1582" s="38" t="s">
        <v>53</v>
      </c>
      <c r="AN1582" s="32" t="s">
        <v>70</v>
      </c>
      <c r="AO1582" s="32"/>
      <c r="AP1582" s="46" t="s">
        <v>71</v>
      </c>
      <c r="AQ1582" s="27" t="str">
        <f t="shared" si="66"/>
        <v>Record Complete</v>
      </c>
      <c r="AR1582" s="36"/>
      <c r="AS1582" s="5" t="str">
        <f t="shared" si="67"/>
        <v/>
      </c>
      <c r="AT1582" t="s">
        <v>17200</v>
      </c>
    </row>
    <row r="1583" spans="1:46" ht="15.75" thickBot="1" x14ac:dyDescent="0.3">
      <c r="A1583" s="29" t="s">
        <v>168</v>
      </c>
      <c r="B1583" s="31">
        <v>243</v>
      </c>
      <c r="C1583" s="31" t="s">
        <v>133</v>
      </c>
      <c r="D1583" s="31" t="s">
        <v>169</v>
      </c>
      <c r="E1583" s="51" t="str">
        <f ca="1">IF(ISERROR(INDIRECT(CONCATENATE("FIPs_codes!",ADDRESS((MATCH($D1583,INDIRECT($C1583),0)+MATCH($C1583,FIPs_codes!$G$1:$G$3296,0)-1),COLUMN(FIPs_codes!A1581))))),"",INDIRECT(CONCATENATE("FIPs_codes!",ADDRESS((MATCH($D1583,INDIRECT($C1583),0)+MATCH($C1583,FIPs_codes!$G$1:$G$3296,0)-1),COLUMN(FIPs_codes!A1581)))))</f>
        <v>02013</v>
      </c>
      <c r="F1583" s="51">
        <f ca="1">IF(ISERROR(INDIRECT(CONCATENATE("FIPs_codes!",ADDRESS((MATCH($D1583,INDIRECT($C1583),0)+MATCH($C1583,FIPs_codes!$G$1:$G$3296,0)-1),COLUMN(FIPs_codes!C1581))))),"",INDIRECT(CONCATENATE("FIPs_codes!",ADDRESS((MATCH($D1583,INDIRECT($C1583),0)+MATCH($C1583,FIPs_codes!$G$1:$G$3296,0)-1),COLUMN(FIPs_codes!C1581)))))</f>
        <v>10</v>
      </c>
      <c r="G1583" s="31" t="s">
        <v>127</v>
      </c>
      <c r="H1583" s="31" t="s">
        <v>53</v>
      </c>
      <c r="I1583" s="35" t="s">
        <v>171</v>
      </c>
      <c r="J1583" s="37"/>
      <c r="K1583" s="31" t="s">
        <v>78</v>
      </c>
      <c r="L1583" s="31" t="s">
        <v>180</v>
      </c>
      <c r="M1583" s="31" t="s">
        <v>103</v>
      </c>
      <c r="N1583" s="39" t="s">
        <v>180</v>
      </c>
      <c r="O1583" s="39"/>
      <c r="P1583" s="39">
        <v>10</v>
      </c>
      <c r="Q1583" s="31" t="s">
        <v>181</v>
      </c>
      <c r="R1583" s="31" t="s">
        <v>60</v>
      </c>
      <c r="S1583" s="41" t="s">
        <v>60</v>
      </c>
      <c r="T1583" s="29" t="s">
        <v>61</v>
      </c>
      <c r="U1583" s="31" t="s">
        <v>62</v>
      </c>
      <c r="V1583" s="39" t="s">
        <v>63</v>
      </c>
      <c r="W1583" s="43" t="s">
        <v>64</v>
      </c>
      <c r="X1583" s="43" t="s">
        <v>65</v>
      </c>
      <c r="Y1583" s="43">
        <v>41207</v>
      </c>
      <c r="Z1583" s="31">
        <v>35</v>
      </c>
      <c r="AA1583" s="31">
        <v>0</v>
      </c>
      <c r="AB1583" s="31" t="s">
        <v>66</v>
      </c>
      <c r="AC1583" s="31" t="s">
        <v>85</v>
      </c>
      <c r="AD1583" s="31" t="s">
        <v>86</v>
      </c>
      <c r="AE1583" s="39"/>
      <c r="AF1583" s="39" t="s">
        <v>68</v>
      </c>
      <c r="AG1583" s="31" t="s">
        <v>69</v>
      </c>
      <c r="AH1583" s="31">
        <v>26.2</v>
      </c>
      <c r="AI1583" s="31"/>
      <c r="AJ1583" s="31">
        <v>438</v>
      </c>
      <c r="AK1583" s="39"/>
      <c r="AL1583" s="26">
        <v>5.9817351598173515E-2</v>
      </c>
      <c r="AM1583" s="37" t="s">
        <v>53</v>
      </c>
      <c r="AN1583" s="31" t="s">
        <v>70</v>
      </c>
      <c r="AO1583" s="31"/>
      <c r="AP1583" s="63" t="s">
        <v>71</v>
      </c>
      <c r="AQ1583" s="27" t="str">
        <f t="shared" si="66"/>
        <v>Record Complete</v>
      </c>
      <c r="AR1583" s="35"/>
      <c r="AS1583" s="5" t="str">
        <f t="shared" si="67"/>
        <v/>
      </c>
      <c r="AT1583" t="s">
        <v>17200</v>
      </c>
    </row>
    <row r="1584" spans="1:46" ht="15.75" thickBot="1" x14ac:dyDescent="0.3">
      <c r="A1584" s="30" t="s">
        <v>168</v>
      </c>
      <c r="B1584" s="32">
        <v>243</v>
      </c>
      <c r="C1584" s="32" t="s">
        <v>49</v>
      </c>
      <c r="D1584" s="32" t="s">
        <v>169</v>
      </c>
      <c r="E1584" s="51" t="str">
        <f ca="1">IF(ISERROR(INDIRECT(CONCATENATE("FIPs_codes!",ADDRESS((MATCH($D1584,INDIRECT($C1584),0)+MATCH($C1584,FIPs_codes!$G$1:$G$3296,0)-1),COLUMN(FIPs_codes!A1582))))),"",INDIRECT(CONCATENATE("FIPs_codes!",ADDRESS((MATCH($D1584,INDIRECT($C1584),0)+MATCH($C1584,FIPs_codes!$G$1:$G$3296,0)-1),COLUMN(FIPs_codes!A1582)))))</f>
        <v>02013</v>
      </c>
      <c r="F1584" s="51">
        <f ca="1">IF(ISERROR(INDIRECT(CONCATENATE("FIPs_codes!",ADDRESS((MATCH($D1584,INDIRECT($C1584),0)+MATCH($C1584,FIPs_codes!$G$1:$G$3296,0)-1),COLUMN(FIPs_codes!C1582))))),"",INDIRECT(CONCATENATE("FIPs_codes!",ADDRESS((MATCH($D1584,INDIRECT($C1584),0)+MATCH($C1584,FIPs_codes!$G$1:$G$3296,0)-1),COLUMN(FIPs_codes!C1582)))))</f>
        <v>10</v>
      </c>
      <c r="G1584" s="32" t="s">
        <v>127</v>
      </c>
      <c r="H1584" s="32" t="s">
        <v>53</v>
      </c>
      <c r="I1584" s="36" t="s">
        <v>171</v>
      </c>
      <c r="J1584" s="38"/>
      <c r="K1584" s="32" t="s">
        <v>78</v>
      </c>
      <c r="L1584" s="32" t="s">
        <v>176</v>
      </c>
      <c r="M1584" s="32" t="s">
        <v>103</v>
      </c>
      <c r="N1584" s="40" t="s">
        <v>176</v>
      </c>
      <c r="O1584" s="40"/>
      <c r="P1584" s="40">
        <v>8</v>
      </c>
      <c r="Q1584" s="32" t="s">
        <v>177</v>
      </c>
      <c r="R1584" s="32" t="s">
        <v>60</v>
      </c>
      <c r="S1584" s="42" t="s">
        <v>60</v>
      </c>
      <c r="T1584" s="30" t="s">
        <v>61</v>
      </c>
      <c r="U1584" s="32" t="s">
        <v>62</v>
      </c>
      <c r="V1584" s="40" t="s">
        <v>63</v>
      </c>
      <c r="W1584" s="44" t="s">
        <v>64</v>
      </c>
      <c r="X1584" s="44" t="s">
        <v>65</v>
      </c>
      <c r="Y1584" s="44">
        <v>41207</v>
      </c>
      <c r="Z1584" s="32">
        <v>96</v>
      </c>
      <c r="AA1584" s="32">
        <v>0</v>
      </c>
      <c r="AB1584" s="32" t="s">
        <v>66</v>
      </c>
      <c r="AC1584" s="32" t="s">
        <v>85</v>
      </c>
      <c r="AD1584" s="32" t="s">
        <v>86</v>
      </c>
      <c r="AE1584" s="40"/>
      <c r="AF1584" s="40" t="s">
        <v>68</v>
      </c>
      <c r="AG1584" s="32" t="s">
        <v>69</v>
      </c>
      <c r="AH1584" s="32">
        <v>138.1</v>
      </c>
      <c r="AI1584" s="32"/>
      <c r="AJ1584" s="32">
        <v>1833</v>
      </c>
      <c r="AK1584" s="40"/>
      <c r="AL1584" s="26">
        <v>7.5340971085651937E-2</v>
      </c>
      <c r="AM1584" s="38" t="s">
        <v>53</v>
      </c>
      <c r="AN1584" s="32" t="s">
        <v>70</v>
      </c>
      <c r="AO1584" s="32"/>
      <c r="AP1584" s="46" t="s">
        <v>71</v>
      </c>
      <c r="AQ1584" s="27" t="str">
        <f t="shared" si="66"/>
        <v>Record Complete</v>
      </c>
      <c r="AR1584" s="36"/>
      <c r="AS1584" s="5" t="str">
        <f t="shared" si="67"/>
        <v/>
      </c>
      <c r="AT1584" t="s">
        <v>17200</v>
      </c>
    </row>
    <row r="1585" spans="1:46" ht="15.75" thickBot="1" x14ac:dyDescent="0.3">
      <c r="A1585" s="29" t="s">
        <v>168</v>
      </c>
      <c r="B1585" s="31">
        <v>243</v>
      </c>
      <c r="C1585" s="31" t="s">
        <v>49</v>
      </c>
      <c r="D1585" s="31" t="s">
        <v>169</v>
      </c>
      <c r="E1585" s="51" t="str">
        <f ca="1">IF(ISERROR(INDIRECT(CONCATENATE("FIPs_codes!",ADDRESS((MATCH($D1585,INDIRECT($C1585),0)+MATCH($C1585,FIPs_codes!$G$1:$G$3296,0)-1),COLUMN(FIPs_codes!A1583))))),"",INDIRECT(CONCATENATE("FIPs_codes!",ADDRESS((MATCH($D1585,INDIRECT($C1585),0)+MATCH($C1585,FIPs_codes!$G$1:$G$3296,0)-1),COLUMN(FIPs_codes!A1583)))))</f>
        <v>02013</v>
      </c>
      <c r="F1585" s="51">
        <f ca="1">IF(ISERROR(INDIRECT(CONCATENATE("FIPs_codes!",ADDRESS((MATCH($D1585,INDIRECT($C1585),0)+MATCH($C1585,FIPs_codes!$G$1:$G$3296,0)-1),COLUMN(FIPs_codes!C1583))))),"",INDIRECT(CONCATENATE("FIPs_codes!",ADDRESS((MATCH($D1585,INDIRECT($C1585),0)+MATCH($C1585,FIPs_codes!$G$1:$G$3296,0)-1),COLUMN(FIPs_codes!C1583)))))</f>
        <v>10</v>
      </c>
      <c r="G1585" s="31" t="s">
        <v>127</v>
      </c>
      <c r="H1585" s="31" t="s">
        <v>53</v>
      </c>
      <c r="I1585" s="35" t="s">
        <v>171</v>
      </c>
      <c r="J1585" s="37"/>
      <c r="K1585" s="31" t="s">
        <v>78</v>
      </c>
      <c r="L1585" s="31" t="s">
        <v>176</v>
      </c>
      <c r="M1585" s="31" t="s">
        <v>103</v>
      </c>
      <c r="N1585" s="39" t="s">
        <v>176</v>
      </c>
      <c r="O1585" s="39"/>
      <c r="P1585" s="39">
        <v>8</v>
      </c>
      <c r="Q1585" s="31" t="s">
        <v>177</v>
      </c>
      <c r="R1585" s="31" t="s">
        <v>60</v>
      </c>
      <c r="S1585" s="41" t="s">
        <v>60</v>
      </c>
      <c r="T1585" s="29" t="s">
        <v>61</v>
      </c>
      <c r="U1585" s="31" t="s">
        <v>62</v>
      </c>
      <c r="V1585" s="39" t="s">
        <v>63</v>
      </c>
      <c r="W1585" s="43" t="s">
        <v>64</v>
      </c>
      <c r="X1585" s="43" t="s">
        <v>65</v>
      </c>
      <c r="Y1585" s="43">
        <v>41207</v>
      </c>
      <c r="Z1585" s="31">
        <v>78</v>
      </c>
      <c r="AA1585" s="31">
        <v>0</v>
      </c>
      <c r="AB1585" s="31" t="s">
        <v>66</v>
      </c>
      <c r="AC1585" s="31" t="s">
        <v>85</v>
      </c>
      <c r="AD1585" s="31" t="s">
        <v>86</v>
      </c>
      <c r="AE1585" s="39"/>
      <c r="AF1585" s="39" t="s">
        <v>68</v>
      </c>
      <c r="AG1585" s="31" t="s">
        <v>69</v>
      </c>
      <c r="AH1585" s="31">
        <v>154.69999999999999</v>
      </c>
      <c r="AI1585" s="31"/>
      <c r="AJ1585" s="31">
        <v>1882</v>
      </c>
      <c r="AK1585" s="39"/>
      <c r="AL1585" s="26">
        <v>8.2199787460148777E-2</v>
      </c>
      <c r="AM1585" s="37" t="s">
        <v>53</v>
      </c>
      <c r="AN1585" s="31" t="s">
        <v>70</v>
      </c>
      <c r="AO1585" s="31"/>
      <c r="AP1585" s="63" t="s">
        <v>71</v>
      </c>
      <c r="AQ1585" s="27" t="str">
        <f t="shared" si="66"/>
        <v>Record Complete</v>
      </c>
      <c r="AR1585" s="35"/>
      <c r="AS1585" s="5" t="str">
        <f t="shared" si="67"/>
        <v/>
      </c>
      <c r="AT1585" t="s">
        <v>17200</v>
      </c>
    </row>
    <row r="1586" spans="1:46" ht="15.75" thickBot="1" x14ac:dyDescent="0.3">
      <c r="A1586" s="30" t="s">
        <v>168</v>
      </c>
      <c r="B1586" s="32">
        <v>243</v>
      </c>
      <c r="C1586" s="32" t="s">
        <v>49</v>
      </c>
      <c r="D1586" s="32" t="s">
        <v>169</v>
      </c>
      <c r="E1586" s="51" t="str">
        <f ca="1">IF(ISERROR(INDIRECT(CONCATENATE("FIPs_codes!",ADDRESS((MATCH($D1586,INDIRECT($C1586),0)+MATCH($C1586,FIPs_codes!$G$1:$G$3296,0)-1),COLUMN(FIPs_codes!A1584))))),"",INDIRECT(CONCATENATE("FIPs_codes!",ADDRESS((MATCH($D1586,INDIRECT($C1586),0)+MATCH($C1586,FIPs_codes!$G$1:$G$3296,0)-1),COLUMN(FIPs_codes!A1584)))))</f>
        <v>02013</v>
      </c>
      <c r="F1586" s="51">
        <f ca="1">IF(ISERROR(INDIRECT(CONCATENATE("FIPs_codes!",ADDRESS((MATCH($D1586,INDIRECT($C1586),0)+MATCH($C1586,FIPs_codes!$G$1:$G$3296,0)-1),COLUMN(FIPs_codes!C1584))))),"",INDIRECT(CONCATENATE("FIPs_codes!",ADDRESS((MATCH($D1586,INDIRECT($C1586),0)+MATCH($C1586,FIPs_codes!$G$1:$G$3296,0)-1),COLUMN(FIPs_codes!C1584)))))</f>
        <v>10</v>
      </c>
      <c r="G1586" s="32" t="s">
        <v>127</v>
      </c>
      <c r="H1586" s="32" t="s">
        <v>53</v>
      </c>
      <c r="I1586" s="36" t="s">
        <v>171</v>
      </c>
      <c r="J1586" s="38"/>
      <c r="K1586" s="32" t="s">
        <v>78</v>
      </c>
      <c r="L1586" s="32" t="s">
        <v>180</v>
      </c>
      <c r="M1586" s="32" t="s">
        <v>103</v>
      </c>
      <c r="N1586" s="40" t="s">
        <v>180</v>
      </c>
      <c r="O1586" s="40"/>
      <c r="P1586" s="40">
        <v>10</v>
      </c>
      <c r="Q1586" s="32" t="s">
        <v>181</v>
      </c>
      <c r="R1586" s="32" t="s">
        <v>60</v>
      </c>
      <c r="S1586" s="42" t="s">
        <v>60</v>
      </c>
      <c r="T1586" s="30" t="s">
        <v>61</v>
      </c>
      <c r="U1586" s="32" t="s">
        <v>62</v>
      </c>
      <c r="V1586" s="40" t="s">
        <v>63</v>
      </c>
      <c r="W1586" s="44" t="s">
        <v>64</v>
      </c>
      <c r="X1586" s="44" t="s">
        <v>65</v>
      </c>
      <c r="Y1586" s="44">
        <v>41208</v>
      </c>
      <c r="Z1586" s="32">
        <v>48</v>
      </c>
      <c r="AA1586" s="32">
        <v>0</v>
      </c>
      <c r="AB1586" s="32" t="s">
        <v>66</v>
      </c>
      <c r="AC1586" s="32" t="s">
        <v>85</v>
      </c>
      <c r="AD1586" s="32" t="s">
        <v>86</v>
      </c>
      <c r="AE1586" s="40"/>
      <c r="AF1586" s="40" t="s">
        <v>68</v>
      </c>
      <c r="AG1586" s="32" t="s">
        <v>69</v>
      </c>
      <c r="AH1586" s="32">
        <v>26.7</v>
      </c>
      <c r="AI1586" s="32"/>
      <c r="AJ1586" s="32">
        <v>628</v>
      </c>
      <c r="AK1586" s="40"/>
      <c r="AL1586" s="26">
        <v>4.2515923566878978E-2</v>
      </c>
      <c r="AM1586" s="38" t="s">
        <v>53</v>
      </c>
      <c r="AN1586" s="32" t="s">
        <v>70</v>
      </c>
      <c r="AO1586" s="32"/>
      <c r="AP1586" s="46" t="s">
        <v>71</v>
      </c>
      <c r="AQ1586" s="27" t="str">
        <f t="shared" si="66"/>
        <v>Record Complete</v>
      </c>
      <c r="AR1586" s="36"/>
      <c r="AS1586" s="5" t="str">
        <f t="shared" si="67"/>
        <v/>
      </c>
      <c r="AT1586" t="s">
        <v>17200</v>
      </c>
    </row>
    <row r="1587" spans="1:46" ht="15.75" thickBot="1" x14ac:dyDescent="0.3">
      <c r="A1587" s="48" t="s">
        <v>168</v>
      </c>
      <c r="B1587" s="50">
        <v>243</v>
      </c>
      <c r="C1587" s="50" t="s">
        <v>49</v>
      </c>
      <c r="D1587" s="50" t="s">
        <v>169</v>
      </c>
      <c r="E1587" s="51" t="str">
        <f ca="1">IF(ISERROR(INDIRECT(CONCATENATE("FIPs_codes!",ADDRESS((MATCH($D1587,INDIRECT($C1587),0)+MATCH($C1587,FIPs_codes!$G$1:$G$3296,0)-1),COLUMN(FIPs_codes!A1585))))),"",INDIRECT(CONCATENATE("FIPs_codes!",ADDRESS((MATCH($D1587,INDIRECT($C1587),0)+MATCH($C1587,FIPs_codes!$G$1:$G$3296,0)-1),COLUMN(FIPs_codes!A1585)))))</f>
        <v>02013</v>
      </c>
      <c r="F1587" s="51">
        <f ca="1">IF(ISERROR(INDIRECT(CONCATENATE("FIPs_codes!",ADDRESS((MATCH($D1587,INDIRECT($C1587),0)+MATCH($C1587,FIPs_codes!$G$1:$G$3296,0)-1),COLUMN(FIPs_codes!C1585))))),"",INDIRECT(CONCATENATE("FIPs_codes!",ADDRESS((MATCH($D1587,INDIRECT($C1587),0)+MATCH($C1587,FIPs_codes!$G$1:$G$3296,0)-1),COLUMN(FIPs_codes!C1585)))))</f>
        <v>10</v>
      </c>
      <c r="G1587" s="50" t="s">
        <v>127</v>
      </c>
      <c r="H1587" s="50" t="s">
        <v>53</v>
      </c>
      <c r="I1587" s="54" t="s">
        <v>171</v>
      </c>
      <c r="J1587" s="56"/>
      <c r="K1587" s="50" t="s">
        <v>78</v>
      </c>
      <c r="L1587" s="50" t="s">
        <v>180</v>
      </c>
      <c r="M1587" s="50" t="s">
        <v>103</v>
      </c>
      <c r="N1587" s="58" t="s">
        <v>180</v>
      </c>
      <c r="O1587" s="58"/>
      <c r="P1587" s="58">
        <v>10</v>
      </c>
      <c r="Q1587" s="50" t="s">
        <v>181</v>
      </c>
      <c r="R1587" s="50" t="s">
        <v>60</v>
      </c>
      <c r="S1587" s="60" t="s">
        <v>60</v>
      </c>
      <c r="T1587" s="48" t="s">
        <v>61</v>
      </c>
      <c r="U1587" s="50" t="s">
        <v>62</v>
      </c>
      <c r="V1587" s="58" t="s">
        <v>63</v>
      </c>
      <c r="W1587" s="62" t="s">
        <v>64</v>
      </c>
      <c r="X1587" s="62" t="s">
        <v>65</v>
      </c>
      <c r="Y1587" s="62">
        <v>41208</v>
      </c>
      <c r="Z1587" s="50">
        <v>55</v>
      </c>
      <c r="AA1587" s="50">
        <v>0</v>
      </c>
      <c r="AB1587" s="50" t="s">
        <v>66</v>
      </c>
      <c r="AC1587" s="50" t="s">
        <v>85</v>
      </c>
      <c r="AD1587" s="50" t="s">
        <v>86</v>
      </c>
      <c r="AE1587" s="58"/>
      <c r="AF1587" s="58" t="s">
        <v>68</v>
      </c>
      <c r="AG1587" s="50" t="s">
        <v>69</v>
      </c>
      <c r="AH1587" s="50">
        <v>28.2</v>
      </c>
      <c r="AI1587" s="50"/>
      <c r="AJ1587" s="50">
        <v>721</v>
      </c>
      <c r="AK1587" s="58"/>
      <c r="AL1587" s="26">
        <v>3.9112343966712898E-2</v>
      </c>
      <c r="AM1587" s="56" t="s">
        <v>53</v>
      </c>
      <c r="AN1587" s="50" t="s">
        <v>70</v>
      </c>
      <c r="AO1587" s="50"/>
      <c r="AP1587" s="46" t="s">
        <v>71</v>
      </c>
      <c r="AQ1587" s="27" t="str">
        <f t="shared" si="66"/>
        <v>Record Complete</v>
      </c>
      <c r="AR1587" s="54"/>
      <c r="AS1587" s="5" t="str">
        <f t="shared" si="67"/>
        <v/>
      </c>
      <c r="AT1587" t="s">
        <v>17200</v>
      </c>
    </row>
    <row r="1588" spans="1:46" ht="15.75" thickBot="1" x14ac:dyDescent="0.3">
      <c r="A1588" s="47" t="s">
        <v>168</v>
      </c>
      <c r="B1588" s="49">
        <v>243</v>
      </c>
      <c r="C1588" s="49" t="s">
        <v>49</v>
      </c>
      <c r="D1588" s="49" t="s">
        <v>169</v>
      </c>
      <c r="E1588" s="51" t="str">
        <f ca="1">IF(ISERROR(INDIRECT(CONCATENATE("FIPs_codes!",ADDRESS((MATCH($D1588,INDIRECT($C1588),0)+MATCH($C1588,FIPs_codes!$G$1:$G$3296,0)-1),COLUMN(FIPs_codes!A1586))))),"",INDIRECT(CONCATENATE("FIPs_codes!",ADDRESS((MATCH($D1588,INDIRECT($C1588),0)+MATCH($C1588,FIPs_codes!$G$1:$G$3296,0)-1),COLUMN(FIPs_codes!A1586)))))</f>
        <v>02013</v>
      </c>
      <c r="F1588" s="51">
        <f ca="1">IF(ISERROR(INDIRECT(CONCATENATE("FIPs_codes!",ADDRESS((MATCH($D1588,INDIRECT($C1588),0)+MATCH($C1588,FIPs_codes!$G$1:$G$3296,0)-1),COLUMN(FIPs_codes!C1586))))),"",INDIRECT(CONCATENATE("FIPs_codes!",ADDRESS((MATCH($D1588,INDIRECT($C1588),0)+MATCH($C1588,FIPs_codes!$G$1:$G$3296,0)-1),COLUMN(FIPs_codes!C1586)))))</f>
        <v>10</v>
      </c>
      <c r="G1588" s="49" t="s">
        <v>127</v>
      </c>
      <c r="H1588" s="49" t="s">
        <v>53</v>
      </c>
      <c r="I1588" s="53" t="s">
        <v>171</v>
      </c>
      <c r="J1588" s="55"/>
      <c r="K1588" s="49" t="s">
        <v>78</v>
      </c>
      <c r="L1588" s="49" t="s">
        <v>180</v>
      </c>
      <c r="M1588" s="49" t="s">
        <v>103</v>
      </c>
      <c r="N1588" s="57" t="s">
        <v>180</v>
      </c>
      <c r="O1588" s="57"/>
      <c r="P1588" s="57">
        <v>10</v>
      </c>
      <c r="Q1588" s="49" t="s">
        <v>181</v>
      </c>
      <c r="R1588" s="49" t="s">
        <v>60</v>
      </c>
      <c r="S1588" s="59" t="s">
        <v>60</v>
      </c>
      <c r="T1588" s="47" t="s">
        <v>61</v>
      </c>
      <c r="U1588" s="49" t="s">
        <v>62</v>
      </c>
      <c r="V1588" s="57" t="s">
        <v>63</v>
      </c>
      <c r="W1588" s="61" t="s">
        <v>64</v>
      </c>
      <c r="X1588" s="61" t="s">
        <v>65</v>
      </c>
      <c r="Y1588" s="61">
        <v>41208</v>
      </c>
      <c r="Z1588" s="49">
        <v>65</v>
      </c>
      <c r="AA1588" s="49">
        <v>0</v>
      </c>
      <c r="AB1588" s="49" t="s">
        <v>66</v>
      </c>
      <c r="AC1588" s="49" t="s">
        <v>85</v>
      </c>
      <c r="AD1588" s="49" t="s">
        <v>86</v>
      </c>
      <c r="AE1588" s="57"/>
      <c r="AF1588" s="57" t="s">
        <v>68</v>
      </c>
      <c r="AG1588" s="49" t="s">
        <v>69</v>
      </c>
      <c r="AH1588" s="49">
        <v>36.799999999999997</v>
      </c>
      <c r="AI1588" s="49"/>
      <c r="AJ1588" s="49">
        <v>871</v>
      </c>
      <c r="AK1588" s="57"/>
      <c r="AL1588" s="26">
        <v>4.2250287026406423E-2</v>
      </c>
      <c r="AM1588" s="55" t="s">
        <v>53</v>
      </c>
      <c r="AN1588" s="49" t="s">
        <v>70</v>
      </c>
      <c r="AO1588" s="49"/>
      <c r="AP1588" s="63" t="s">
        <v>71</v>
      </c>
      <c r="AQ1588" s="27" t="str">
        <f t="shared" si="66"/>
        <v>Record Complete</v>
      </c>
      <c r="AR1588" s="53"/>
      <c r="AS1588" s="5" t="str">
        <f t="shared" si="67"/>
        <v/>
      </c>
      <c r="AT1588" t="s">
        <v>17200</v>
      </c>
    </row>
    <row r="1589" spans="1:46" ht="15.75" thickBot="1" x14ac:dyDescent="0.3">
      <c r="A1589" s="29" t="s">
        <v>168</v>
      </c>
      <c r="B1589" s="31">
        <v>243</v>
      </c>
      <c r="C1589" s="31" t="s">
        <v>133</v>
      </c>
      <c r="D1589" s="31" t="s">
        <v>169</v>
      </c>
      <c r="E1589" s="51" t="str">
        <f ca="1">IF(ISERROR(INDIRECT(CONCATENATE("FIPs_codes!",ADDRESS((MATCH($D1589,INDIRECT($C1589),0)+MATCH($C1589,FIPs_codes!$G$1:$G$3296,0)-1),COLUMN(FIPs_codes!A1587))))),"",INDIRECT(CONCATENATE("FIPs_codes!",ADDRESS((MATCH($D1589,INDIRECT($C1589),0)+MATCH($C1589,FIPs_codes!$G$1:$G$3296,0)-1),COLUMN(FIPs_codes!A1587)))))</f>
        <v>02013</v>
      </c>
      <c r="F1589" s="51">
        <f ca="1">IF(ISERROR(INDIRECT(CONCATENATE("FIPs_codes!",ADDRESS((MATCH($D1589,INDIRECT($C1589),0)+MATCH($C1589,FIPs_codes!$G$1:$G$3296,0)-1),COLUMN(FIPs_codes!C1587))))),"",INDIRECT(CONCATENATE("FIPs_codes!",ADDRESS((MATCH($D1589,INDIRECT($C1589),0)+MATCH($C1589,FIPs_codes!$G$1:$G$3296,0)-1),COLUMN(FIPs_codes!C1587)))))</f>
        <v>10</v>
      </c>
      <c r="G1589" s="31" t="s">
        <v>127</v>
      </c>
      <c r="H1589" s="31" t="s">
        <v>53</v>
      </c>
      <c r="I1589" s="35" t="s">
        <v>171</v>
      </c>
      <c r="J1589" s="37"/>
      <c r="K1589" s="31" t="s">
        <v>78</v>
      </c>
      <c r="L1589" s="31" t="s">
        <v>174</v>
      </c>
      <c r="M1589" s="31" t="s">
        <v>103</v>
      </c>
      <c r="N1589" s="39" t="s">
        <v>174</v>
      </c>
      <c r="O1589" s="39"/>
      <c r="P1589" s="39">
        <v>9</v>
      </c>
      <c r="Q1589" s="31" t="s">
        <v>175</v>
      </c>
      <c r="R1589" s="31" t="s">
        <v>60</v>
      </c>
      <c r="S1589" s="41" t="s">
        <v>60</v>
      </c>
      <c r="T1589" s="29" t="s">
        <v>61</v>
      </c>
      <c r="U1589" s="31" t="s">
        <v>62</v>
      </c>
      <c r="V1589" s="39" t="s">
        <v>63</v>
      </c>
      <c r="W1589" s="43" t="s">
        <v>64</v>
      </c>
      <c r="X1589" s="43" t="s">
        <v>65</v>
      </c>
      <c r="Y1589" s="43">
        <v>41209</v>
      </c>
      <c r="Z1589" s="31">
        <v>99</v>
      </c>
      <c r="AA1589" s="31">
        <v>0</v>
      </c>
      <c r="AB1589" s="31" t="s">
        <v>66</v>
      </c>
      <c r="AC1589" s="31" t="s">
        <v>85</v>
      </c>
      <c r="AD1589" s="31" t="s">
        <v>86</v>
      </c>
      <c r="AE1589" s="39"/>
      <c r="AF1589" s="39" t="s">
        <v>68</v>
      </c>
      <c r="AG1589" s="31" t="s">
        <v>69</v>
      </c>
      <c r="AH1589" s="31">
        <v>146.5</v>
      </c>
      <c r="AI1589" s="31"/>
      <c r="AJ1589" s="31">
        <v>1842</v>
      </c>
      <c r="AK1589" s="39"/>
      <c r="AL1589" s="26">
        <v>7.9533116178067312E-2</v>
      </c>
      <c r="AM1589" s="37" t="s">
        <v>53</v>
      </c>
      <c r="AN1589" s="31" t="s">
        <v>70</v>
      </c>
      <c r="AO1589" s="31"/>
      <c r="AP1589" s="63" t="s">
        <v>71</v>
      </c>
      <c r="AQ1589" s="27" t="str">
        <f t="shared" si="66"/>
        <v>Record Complete</v>
      </c>
      <c r="AR1589" s="35"/>
      <c r="AS1589" s="5" t="str">
        <f t="shared" si="67"/>
        <v/>
      </c>
      <c r="AT1589" t="s">
        <v>17200</v>
      </c>
    </row>
    <row r="1590" spans="1:46" ht="15.75" thickBot="1" x14ac:dyDescent="0.3">
      <c r="A1590" s="47" t="s">
        <v>168</v>
      </c>
      <c r="B1590" s="49">
        <v>243</v>
      </c>
      <c r="C1590" s="49" t="s">
        <v>49</v>
      </c>
      <c r="D1590" s="49" t="s">
        <v>169</v>
      </c>
      <c r="E1590" s="51" t="str">
        <f ca="1">IF(ISERROR(INDIRECT(CONCATENATE("FIPs_codes!",ADDRESS((MATCH($D1590,INDIRECT($C1590),0)+MATCH($C1590,FIPs_codes!$G$1:$G$3296,0)-1),COLUMN(FIPs_codes!A1588))))),"",INDIRECT(CONCATENATE("FIPs_codes!",ADDRESS((MATCH($D1590,INDIRECT($C1590),0)+MATCH($C1590,FIPs_codes!$G$1:$G$3296,0)-1),COLUMN(FIPs_codes!A1588)))))</f>
        <v>02013</v>
      </c>
      <c r="F1590" s="51">
        <f ca="1">IF(ISERROR(INDIRECT(CONCATENATE("FIPs_codes!",ADDRESS((MATCH($D1590,INDIRECT($C1590),0)+MATCH($C1590,FIPs_codes!$G$1:$G$3296,0)-1),COLUMN(FIPs_codes!C1588))))),"",INDIRECT(CONCATENATE("FIPs_codes!",ADDRESS((MATCH($D1590,INDIRECT($C1590),0)+MATCH($C1590,FIPs_codes!$G$1:$G$3296,0)-1),COLUMN(FIPs_codes!C1588)))))</f>
        <v>10</v>
      </c>
      <c r="G1590" s="49" t="s">
        <v>127</v>
      </c>
      <c r="H1590" s="49" t="s">
        <v>53</v>
      </c>
      <c r="I1590" s="53" t="s">
        <v>171</v>
      </c>
      <c r="J1590" s="55"/>
      <c r="K1590" s="49" t="s">
        <v>78</v>
      </c>
      <c r="L1590" s="49" t="s">
        <v>174</v>
      </c>
      <c r="M1590" s="49" t="s">
        <v>103</v>
      </c>
      <c r="N1590" s="57" t="s">
        <v>174</v>
      </c>
      <c r="O1590" s="57"/>
      <c r="P1590" s="57">
        <v>9</v>
      </c>
      <c r="Q1590" s="49" t="s">
        <v>175</v>
      </c>
      <c r="R1590" s="49" t="s">
        <v>60</v>
      </c>
      <c r="S1590" s="59" t="s">
        <v>60</v>
      </c>
      <c r="T1590" s="47" t="s">
        <v>61</v>
      </c>
      <c r="U1590" s="49" t="s">
        <v>62</v>
      </c>
      <c r="V1590" s="57" t="s">
        <v>63</v>
      </c>
      <c r="W1590" s="61" t="s">
        <v>64</v>
      </c>
      <c r="X1590" s="61" t="s">
        <v>65</v>
      </c>
      <c r="Y1590" s="61">
        <v>41209</v>
      </c>
      <c r="Z1590" s="49">
        <v>69</v>
      </c>
      <c r="AA1590" s="49">
        <v>0</v>
      </c>
      <c r="AB1590" s="49" t="s">
        <v>66</v>
      </c>
      <c r="AC1590" s="49" t="s">
        <v>85</v>
      </c>
      <c r="AD1590" s="49" t="s">
        <v>86</v>
      </c>
      <c r="AE1590" s="57"/>
      <c r="AF1590" s="57" t="s">
        <v>68</v>
      </c>
      <c r="AG1590" s="49" t="s">
        <v>69</v>
      </c>
      <c r="AH1590" s="49">
        <v>163.9</v>
      </c>
      <c r="AI1590" s="49"/>
      <c r="AJ1590" s="49">
        <v>1857</v>
      </c>
      <c r="AK1590" s="57"/>
      <c r="AL1590" s="26">
        <v>8.8260635433494883E-2</v>
      </c>
      <c r="AM1590" s="55" t="s">
        <v>53</v>
      </c>
      <c r="AN1590" s="49" t="s">
        <v>70</v>
      </c>
      <c r="AO1590" s="49"/>
      <c r="AP1590" s="63" t="s">
        <v>71</v>
      </c>
      <c r="AQ1590" s="27" t="str">
        <f t="shared" si="66"/>
        <v>Record Complete</v>
      </c>
      <c r="AR1590" s="53"/>
      <c r="AS1590" s="5" t="str">
        <f t="shared" si="67"/>
        <v/>
      </c>
      <c r="AT1590" t="s">
        <v>17200</v>
      </c>
    </row>
    <row r="1591" spans="1:46" ht="15.75" thickBot="1" x14ac:dyDescent="0.3">
      <c r="A1591" s="48" t="s">
        <v>168</v>
      </c>
      <c r="B1591" s="50">
        <v>243</v>
      </c>
      <c r="C1591" s="50" t="s">
        <v>49</v>
      </c>
      <c r="D1591" s="50" t="s">
        <v>169</v>
      </c>
      <c r="E1591" s="51" t="str">
        <f ca="1">IF(ISERROR(INDIRECT(CONCATENATE("FIPs_codes!",ADDRESS((MATCH($D1591,INDIRECT($C1591),0)+MATCH($C1591,FIPs_codes!$G$1:$G$3296,0)-1),COLUMN(FIPs_codes!A1589))))),"",INDIRECT(CONCATENATE("FIPs_codes!",ADDRESS((MATCH($D1591,INDIRECT($C1591),0)+MATCH($C1591,FIPs_codes!$G$1:$G$3296,0)-1),COLUMN(FIPs_codes!A1589)))))</f>
        <v>02013</v>
      </c>
      <c r="F1591" s="51">
        <f ca="1">IF(ISERROR(INDIRECT(CONCATENATE("FIPs_codes!",ADDRESS((MATCH($D1591,INDIRECT($C1591),0)+MATCH($C1591,FIPs_codes!$G$1:$G$3296,0)-1),COLUMN(FIPs_codes!C1589))))),"",INDIRECT(CONCATENATE("FIPs_codes!",ADDRESS((MATCH($D1591,INDIRECT($C1591),0)+MATCH($C1591,FIPs_codes!$G$1:$G$3296,0)-1),COLUMN(FIPs_codes!C1589)))))</f>
        <v>10</v>
      </c>
      <c r="G1591" s="50" t="s">
        <v>127</v>
      </c>
      <c r="H1591" s="50" t="s">
        <v>53</v>
      </c>
      <c r="I1591" s="54" t="s">
        <v>171</v>
      </c>
      <c r="J1591" s="56"/>
      <c r="K1591" s="50" t="s">
        <v>78</v>
      </c>
      <c r="L1591" s="50" t="s">
        <v>174</v>
      </c>
      <c r="M1591" s="50" t="s">
        <v>103</v>
      </c>
      <c r="N1591" s="58" t="s">
        <v>174</v>
      </c>
      <c r="O1591" s="58"/>
      <c r="P1591" s="58">
        <v>9</v>
      </c>
      <c r="Q1591" s="50" t="s">
        <v>175</v>
      </c>
      <c r="R1591" s="50" t="s">
        <v>60</v>
      </c>
      <c r="S1591" s="60" t="s">
        <v>60</v>
      </c>
      <c r="T1591" s="48" t="s">
        <v>61</v>
      </c>
      <c r="U1591" s="50" t="s">
        <v>62</v>
      </c>
      <c r="V1591" s="58" t="s">
        <v>63</v>
      </c>
      <c r="W1591" s="62" t="s">
        <v>64</v>
      </c>
      <c r="X1591" s="62" t="s">
        <v>65</v>
      </c>
      <c r="Y1591" s="62">
        <v>41209</v>
      </c>
      <c r="Z1591" s="50">
        <v>84</v>
      </c>
      <c r="AA1591" s="50">
        <v>0</v>
      </c>
      <c r="AB1591" s="50" t="s">
        <v>66</v>
      </c>
      <c r="AC1591" s="50" t="s">
        <v>85</v>
      </c>
      <c r="AD1591" s="50" t="s">
        <v>86</v>
      </c>
      <c r="AE1591" s="58"/>
      <c r="AF1591" s="58" t="s">
        <v>68</v>
      </c>
      <c r="AG1591" s="50" t="s">
        <v>69</v>
      </c>
      <c r="AH1591" s="50">
        <v>155</v>
      </c>
      <c r="AI1591" s="50"/>
      <c r="AJ1591" s="50">
        <v>1875</v>
      </c>
      <c r="AK1591" s="58"/>
      <c r="AL1591" s="26">
        <v>8.2666666666666666E-2</v>
      </c>
      <c r="AM1591" s="56" t="s">
        <v>53</v>
      </c>
      <c r="AN1591" s="50" t="s">
        <v>70</v>
      </c>
      <c r="AO1591" s="50"/>
      <c r="AP1591" s="46" t="s">
        <v>71</v>
      </c>
      <c r="AQ1591" s="27" t="str">
        <f t="shared" si="66"/>
        <v>Record Complete</v>
      </c>
      <c r="AR1591" s="54"/>
      <c r="AS1591" s="5" t="str">
        <f t="shared" si="67"/>
        <v/>
      </c>
      <c r="AT1591" t="s">
        <v>17200</v>
      </c>
    </row>
    <row r="1592" spans="1:46" ht="15.75" thickBot="1" x14ac:dyDescent="0.3">
      <c r="A1592" s="30" t="s">
        <v>168</v>
      </c>
      <c r="B1592" s="32">
        <v>243</v>
      </c>
      <c r="C1592" s="32" t="s">
        <v>49</v>
      </c>
      <c r="D1592" s="32" t="s">
        <v>169</v>
      </c>
      <c r="E1592" s="51" t="str">
        <f ca="1">IF(ISERROR(INDIRECT(CONCATENATE("FIPs_codes!",ADDRESS((MATCH($D1592,INDIRECT($C1592),0)+MATCH($C1592,FIPs_codes!$G$1:$G$3296,0)-1),COLUMN(FIPs_codes!A1590))))),"",INDIRECT(CONCATENATE("FIPs_codes!",ADDRESS((MATCH($D1592,INDIRECT($C1592),0)+MATCH($C1592,FIPs_codes!$G$1:$G$3296,0)-1),COLUMN(FIPs_codes!A1590)))))</f>
        <v>02013</v>
      </c>
      <c r="F1592" s="51">
        <f ca="1">IF(ISERROR(INDIRECT(CONCATENATE("FIPs_codes!",ADDRESS((MATCH($D1592,INDIRECT($C1592),0)+MATCH($C1592,FIPs_codes!$G$1:$G$3296,0)-1),COLUMN(FIPs_codes!C1590))))),"",INDIRECT(CONCATENATE("FIPs_codes!",ADDRESS((MATCH($D1592,INDIRECT($C1592),0)+MATCH($C1592,FIPs_codes!$G$1:$G$3296,0)-1),COLUMN(FIPs_codes!C1590)))))</f>
        <v>10</v>
      </c>
      <c r="G1592" s="32" t="s">
        <v>127</v>
      </c>
      <c r="H1592" s="32" t="s">
        <v>53</v>
      </c>
      <c r="I1592" s="36" t="s">
        <v>171</v>
      </c>
      <c r="J1592" s="38"/>
      <c r="K1592" s="32" t="s">
        <v>78</v>
      </c>
      <c r="L1592" s="32" t="s">
        <v>172</v>
      </c>
      <c r="M1592" s="32" t="s">
        <v>103</v>
      </c>
      <c r="N1592" s="40" t="s">
        <v>172</v>
      </c>
      <c r="O1592" s="40"/>
      <c r="P1592" s="40">
        <v>6</v>
      </c>
      <c r="Q1592" s="32" t="s">
        <v>173</v>
      </c>
      <c r="R1592" s="32" t="s">
        <v>60</v>
      </c>
      <c r="S1592" s="42" t="s">
        <v>60</v>
      </c>
      <c r="T1592" s="30" t="s">
        <v>61</v>
      </c>
      <c r="U1592" s="32" t="s">
        <v>62</v>
      </c>
      <c r="V1592" s="40" t="s">
        <v>63</v>
      </c>
      <c r="W1592" s="44" t="s">
        <v>64</v>
      </c>
      <c r="X1592" s="44" t="s">
        <v>65</v>
      </c>
      <c r="Y1592" s="44">
        <v>41210</v>
      </c>
      <c r="Z1592" s="32">
        <v>100</v>
      </c>
      <c r="AA1592" s="32">
        <v>0</v>
      </c>
      <c r="AB1592" s="32" t="s">
        <v>66</v>
      </c>
      <c r="AC1592" s="32" t="s">
        <v>85</v>
      </c>
      <c r="AD1592" s="32" t="s">
        <v>86</v>
      </c>
      <c r="AE1592" s="40"/>
      <c r="AF1592" s="40" t="s">
        <v>68</v>
      </c>
      <c r="AG1592" s="32" t="s">
        <v>69</v>
      </c>
      <c r="AH1592" s="32">
        <v>34.799999999999997</v>
      </c>
      <c r="AI1592" s="32"/>
      <c r="AJ1592" s="32">
        <v>657</v>
      </c>
      <c r="AK1592" s="40"/>
      <c r="AL1592" s="26">
        <v>5.2968036529680358E-2</v>
      </c>
      <c r="AM1592" s="38" t="s">
        <v>53</v>
      </c>
      <c r="AN1592" s="32" t="s">
        <v>70</v>
      </c>
      <c r="AO1592" s="32"/>
      <c r="AP1592" s="46" t="s">
        <v>71</v>
      </c>
      <c r="AQ1592" s="27" t="str">
        <f t="shared" si="66"/>
        <v>Record Complete</v>
      </c>
      <c r="AR1592" s="36"/>
      <c r="AS1592" s="5" t="str">
        <f t="shared" si="67"/>
        <v/>
      </c>
      <c r="AT1592" t="s">
        <v>17200</v>
      </c>
    </row>
    <row r="1593" spans="1:46" ht="15.75" thickBot="1" x14ac:dyDescent="0.3">
      <c r="A1593" s="48" t="s">
        <v>168</v>
      </c>
      <c r="B1593" s="50">
        <v>243</v>
      </c>
      <c r="C1593" s="50" t="s">
        <v>49</v>
      </c>
      <c r="D1593" s="50" t="s">
        <v>169</v>
      </c>
      <c r="E1593" s="51" t="str">
        <f ca="1">IF(ISERROR(INDIRECT(CONCATENATE("FIPs_codes!",ADDRESS((MATCH($D1593,INDIRECT($C1593),0)+MATCH($C1593,FIPs_codes!$G$1:$G$3296,0)-1),COLUMN(FIPs_codes!A1591))))),"",INDIRECT(CONCATENATE("FIPs_codes!",ADDRESS((MATCH($D1593,INDIRECT($C1593),0)+MATCH($C1593,FIPs_codes!$G$1:$G$3296,0)-1),COLUMN(FIPs_codes!A1591)))))</f>
        <v>02013</v>
      </c>
      <c r="F1593" s="51">
        <f ca="1">IF(ISERROR(INDIRECT(CONCATENATE("FIPs_codes!",ADDRESS((MATCH($D1593,INDIRECT($C1593),0)+MATCH($C1593,FIPs_codes!$G$1:$G$3296,0)-1),COLUMN(FIPs_codes!C1591))))),"",INDIRECT(CONCATENATE("FIPs_codes!",ADDRESS((MATCH($D1593,INDIRECT($C1593),0)+MATCH($C1593,FIPs_codes!$G$1:$G$3296,0)-1),COLUMN(FIPs_codes!C1591)))))</f>
        <v>10</v>
      </c>
      <c r="G1593" s="50" t="s">
        <v>127</v>
      </c>
      <c r="H1593" s="50" t="s">
        <v>53</v>
      </c>
      <c r="I1593" s="54" t="s">
        <v>171</v>
      </c>
      <c r="J1593" s="56"/>
      <c r="K1593" s="50" t="s">
        <v>78</v>
      </c>
      <c r="L1593" s="50" t="s">
        <v>174</v>
      </c>
      <c r="M1593" s="50" t="s">
        <v>103</v>
      </c>
      <c r="N1593" s="58" t="s">
        <v>174</v>
      </c>
      <c r="O1593" s="58"/>
      <c r="P1593" s="58">
        <v>9</v>
      </c>
      <c r="Q1593" s="50" t="s">
        <v>175</v>
      </c>
      <c r="R1593" s="50" t="s">
        <v>60</v>
      </c>
      <c r="S1593" s="60" t="s">
        <v>60</v>
      </c>
      <c r="T1593" s="48" t="s">
        <v>61</v>
      </c>
      <c r="U1593" s="50" t="s">
        <v>62</v>
      </c>
      <c r="V1593" s="58" t="s">
        <v>63</v>
      </c>
      <c r="W1593" s="62" t="s">
        <v>64</v>
      </c>
      <c r="X1593" s="62" t="s">
        <v>65</v>
      </c>
      <c r="Y1593" s="62">
        <v>41210</v>
      </c>
      <c r="Z1593" s="50">
        <v>49</v>
      </c>
      <c r="AA1593" s="50">
        <v>0</v>
      </c>
      <c r="AB1593" s="50" t="s">
        <v>66</v>
      </c>
      <c r="AC1593" s="50" t="s">
        <v>85</v>
      </c>
      <c r="AD1593" s="50" t="s">
        <v>86</v>
      </c>
      <c r="AE1593" s="58"/>
      <c r="AF1593" s="58" t="s">
        <v>68</v>
      </c>
      <c r="AG1593" s="50" t="s">
        <v>69</v>
      </c>
      <c r="AH1593" s="50">
        <v>171.5</v>
      </c>
      <c r="AI1593" s="50"/>
      <c r="AJ1593" s="50">
        <v>1789</v>
      </c>
      <c r="AK1593" s="58"/>
      <c r="AL1593" s="26">
        <v>9.5863610955841255E-2</v>
      </c>
      <c r="AM1593" s="56" t="s">
        <v>53</v>
      </c>
      <c r="AN1593" s="50" t="s">
        <v>70</v>
      </c>
      <c r="AO1593" s="50"/>
      <c r="AP1593" s="46" t="s">
        <v>71</v>
      </c>
      <c r="AQ1593" s="27" t="str">
        <f t="shared" si="66"/>
        <v>Record Complete</v>
      </c>
      <c r="AR1593" s="54"/>
      <c r="AS1593" s="5" t="str">
        <f t="shared" si="67"/>
        <v/>
      </c>
      <c r="AT1593" t="s">
        <v>17200</v>
      </c>
    </row>
    <row r="1594" spans="1:46" ht="15.75" thickBot="1" x14ac:dyDescent="0.3">
      <c r="A1594" s="47" t="s">
        <v>729</v>
      </c>
      <c r="B1594" s="49">
        <v>9073</v>
      </c>
      <c r="C1594" s="49" t="s">
        <v>213</v>
      </c>
      <c r="D1594" s="49" t="s">
        <v>290</v>
      </c>
      <c r="E1594" s="51" t="str">
        <f ca="1">IF(ISERROR(INDIRECT(CONCATENATE("FIPs_codes!",ADDRESS((MATCH($D1594,INDIRECT($C1594),0)+MATCH($C1594,FIPs_codes!$G$1:$G$3296,0)-1),COLUMN(FIPs_codes!A1592))))),"",INDIRECT(CONCATENATE("FIPs_codes!",ADDRESS((MATCH($D1594,INDIRECT($C1594),0)+MATCH($C1594,FIPs_codes!$G$1:$G$3296,0)-1),COLUMN(FIPs_codes!A1592)))))</f>
        <v>40151</v>
      </c>
      <c r="F1594" s="51">
        <f ca="1">IF(ISERROR(INDIRECT(CONCATENATE("FIPs_codes!",ADDRESS((MATCH($D1594,INDIRECT($C1594),0)+MATCH($C1594,FIPs_codes!$G$1:$G$3296,0)-1),COLUMN(FIPs_codes!C1592))))),"",INDIRECT(CONCATENATE("FIPs_codes!",ADDRESS((MATCH($D1594,INDIRECT($C1594),0)+MATCH($C1594,FIPs_codes!$G$1:$G$3296,0)-1),COLUMN(FIPs_codes!C1592)))))</f>
        <v>6</v>
      </c>
      <c r="G1594" s="51" t="s">
        <v>329</v>
      </c>
      <c r="H1594" s="51" t="s">
        <v>217</v>
      </c>
      <c r="I1594" s="53" t="s">
        <v>730</v>
      </c>
      <c r="J1594" s="55" t="s">
        <v>268</v>
      </c>
      <c r="K1594" s="49" t="s">
        <v>78</v>
      </c>
      <c r="L1594" s="49" t="s">
        <v>269</v>
      </c>
      <c r="M1594" s="49" t="s">
        <v>57</v>
      </c>
      <c r="N1594" s="57" t="s">
        <v>363</v>
      </c>
      <c r="O1594" s="57">
        <v>2012</v>
      </c>
      <c r="P1594" s="57" t="s">
        <v>586</v>
      </c>
      <c r="Q1594" s="128">
        <v>145</v>
      </c>
      <c r="R1594" s="49" t="s">
        <v>244</v>
      </c>
      <c r="S1594" s="59" t="s">
        <v>60</v>
      </c>
      <c r="T1594" s="47" t="s">
        <v>223</v>
      </c>
      <c r="U1594" s="49" t="s">
        <v>134</v>
      </c>
      <c r="V1594" s="57" t="s">
        <v>224</v>
      </c>
      <c r="W1594" s="61" t="s">
        <v>225</v>
      </c>
      <c r="X1594" s="61" t="s">
        <v>226</v>
      </c>
      <c r="Y1594" s="61">
        <v>41025</v>
      </c>
      <c r="Z1594" s="49">
        <v>83</v>
      </c>
      <c r="AA1594" s="128">
        <v>820</v>
      </c>
      <c r="AB1594" s="49" t="s">
        <v>66</v>
      </c>
      <c r="AC1594" s="128">
        <v>678</v>
      </c>
      <c r="AD1594" s="49" t="s">
        <v>227</v>
      </c>
      <c r="AE1594" s="57" t="s">
        <v>235</v>
      </c>
      <c r="AF1594" s="57" t="s">
        <v>236</v>
      </c>
      <c r="AG1594" s="49" t="s">
        <v>229</v>
      </c>
      <c r="AH1594" s="49">
        <v>1</v>
      </c>
      <c r="AI1594" s="49">
        <v>41.5</v>
      </c>
      <c r="AJ1594" s="49">
        <v>42.5</v>
      </c>
      <c r="AK1594" s="57">
        <v>0</v>
      </c>
      <c r="AL1594" s="26">
        <v>2.3529411764705882E-2</v>
      </c>
      <c r="AM1594" s="55" t="s">
        <v>230</v>
      </c>
      <c r="AN1594" s="49" t="s">
        <v>231</v>
      </c>
      <c r="AO1594" s="49" t="s">
        <v>232</v>
      </c>
      <c r="AP1594" s="63" t="s">
        <v>16963</v>
      </c>
      <c r="AQ1594" s="27" t="str">
        <f t="shared" si="66"/>
        <v>Record Complete</v>
      </c>
      <c r="AR1594" s="53"/>
      <c r="AS1594" s="5" t="str">
        <f t="shared" si="67"/>
        <v/>
      </c>
      <c r="AT1594" t="s">
        <v>17200</v>
      </c>
    </row>
    <row r="1595" spans="1:46" ht="15.75" thickBot="1" x14ac:dyDescent="0.3">
      <c r="A1595" s="48" t="s">
        <v>729</v>
      </c>
      <c r="B1595" s="50">
        <v>9073</v>
      </c>
      <c r="C1595" s="50" t="s">
        <v>213</v>
      </c>
      <c r="D1595" s="50" t="s">
        <v>290</v>
      </c>
      <c r="E1595" s="51" t="str">
        <f ca="1">IF(ISERROR(INDIRECT(CONCATENATE("FIPs_codes!",ADDRESS((MATCH($D1595,INDIRECT($C1595),0)+MATCH($C1595,FIPs_codes!$G$1:$G$3296,0)-1),COLUMN(FIPs_codes!A1593))))),"",INDIRECT(CONCATENATE("FIPs_codes!",ADDRESS((MATCH($D1595,INDIRECT($C1595),0)+MATCH($C1595,FIPs_codes!$G$1:$G$3296,0)-1),COLUMN(FIPs_codes!A1593)))))</f>
        <v>40151</v>
      </c>
      <c r="F1595" s="51">
        <f ca="1">IF(ISERROR(INDIRECT(CONCATENATE("FIPs_codes!",ADDRESS((MATCH($D1595,INDIRECT($C1595),0)+MATCH($C1595,FIPs_codes!$G$1:$G$3296,0)-1),COLUMN(FIPs_codes!C1593))))),"",INDIRECT(CONCATENATE("FIPs_codes!",ADDRESS((MATCH($D1595,INDIRECT($C1595),0)+MATCH($C1595,FIPs_codes!$G$1:$G$3296,0)-1),COLUMN(FIPs_codes!C1593)))))</f>
        <v>6</v>
      </c>
      <c r="G1595" s="52" t="s">
        <v>329</v>
      </c>
      <c r="H1595" s="52" t="s">
        <v>217</v>
      </c>
      <c r="I1595" s="54" t="s">
        <v>730</v>
      </c>
      <c r="J1595" s="56" t="s">
        <v>268</v>
      </c>
      <c r="K1595" s="50" t="s">
        <v>78</v>
      </c>
      <c r="L1595" s="50" t="s">
        <v>269</v>
      </c>
      <c r="M1595" s="50" t="s">
        <v>57</v>
      </c>
      <c r="N1595" s="58" t="s">
        <v>363</v>
      </c>
      <c r="O1595" s="58">
        <v>2012</v>
      </c>
      <c r="P1595" s="58" t="s">
        <v>586</v>
      </c>
      <c r="Q1595" s="126">
        <v>145</v>
      </c>
      <c r="R1595" s="50" t="s">
        <v>244</v>
      </c>
      <c r="S1595" s="60" t="s">
        <v>60</v>
      </c>
      <c r="T1595" s="48" t="s">
        <v>223</v>
      </c>
      <c r="U1595" s="50" t="s">
        <v>134</v>
      </c>
      <c r="V1595" s="58" t="s">
        <v>224</v>
      </c>
      <c r="W1595" s="62" t="s">
        <v>225</v>
      </c>
      <c r="X1595" s="62" t="s">
        <v>226</v>
      </c>
      <c r="Y1595" s="62">
        <v>41025</v>
      </c>
      <c r="Z1595" s="50">
        <v>83</v>
      </c>
      <c r="AA1595" s="126">
        <v>820</v>
      </c>
      <c r="AB1595" s="50" t="s">
        <v>66</v>
      </c>
      <c r="AC1595" s="126">
        <v>678</v>
      </c>
      <c r="AD1595" s="50" t="s">
        <v>227</v>
      </c>
      <c r="AE1595" s="58" t="s">
        <v>235</v>
      </c>
      <c r="AF1595" s="58" t="s">
        <v>236</v>
      </c>
      <c r="AG1595" s="50" t="s">
        <v>229</v>
      </c>
      <c r="AH1595" s="50">
        <v>1.8</v>
      </c>
      <c r="AI1595" s="50">
        <v>42</v>
      </c>
      <c r="AJ1595" s="50">
        <v>43.8</v>
      </c>
      <c r="AK1595" s="58">
        <v>0</v>
      </c>
      <c r="AL1595" s="26">
        <v>4.1095890410958909E-2</v>
      </c>
      <c r="AM1595" s="56" t="s">
        <v>230</v>
      </c>
      <c r="AN1595" s="50" t="s">
        <v>231</v>
      </c>
      <c r="AO1595" s="50" t="s">
        <v>232</v>
      </c>
      <c r="AP1595" s="63" t="s">
        <v>16963</v>
      </c>
      <c r="AQ1595" s="27" t="str">
        <f t="shared" si="66"/>
        <v>Record Complete</v>
      </c>
      <c r="AR1595" s="54"/>
      <c r="AS1595" s="5" t="str">
        <f t="shared" si="67"/>
        <v/>
      </c>
      <c r="AT1595" t="s">
        <v>17200</v>
      </c>
    </row>
    <row r="1596" spans="1:46" ht="15.75" thickBot="1" x14ac:dyDescent="0.3">
      <c r="A1596" s="47" t="s">
        <v>729</v>
      </c>
      <c r="B1596" s="49">
        <v>9073</v>
      </c>
      <c r="C1596" s="49" t="s">
        <v>213</v>
      </c>
      <c r="D1596" s="49" t="s">
        <v>290</v>
      </c>
      <c r="E1596" s="51" t="str">
        <f ca="1">IF(ISERROR(INDIRECT(CONCATENATE("FIPs_codes!",ADDRESS((MATCH($D1596,INDIRECT($C1596),0)+MATCH($C1596,FIPs_codes!$G$1:$G$3296,0)-1),COLUMN(FIPs_codes!A1594))))),"",INDIRECT(CONCATENATE("FIPs_codes!",ADDRESS((MATCH($D1596,INDIRECT($C1596),0)+MATCH($C1596,FIPs_codes!$G$1:$G$3296,0)-1),COLUMN(FIPs_codes!A1594)))))</f>
        <v>40151</v>
      </c>
      <c r="F1596" s="51">
        <f ca="1">IF(ISERROR(INDIRECT(CONCATENATE("FIPs_codes!",ADDRESS((MATCH($D1596,INDIRECT($C1596),0)+MATCH($C1596,FIPs_codes!$G$1:$G$3296,0)-1),COLUMN(FIPs_codes!C1594))))),"",INDIRECT(CONCATENATE("FIPs_codes!",ADDRESS((MATCH($D1596,INDIRECT($C1596),0)+MATCH($C1596,FIPs_codes!$G$1:$G$3296,0)-1),COLUMN(FIPs_codes!C1594)))))</f>
        <v>6</v>
      </c>
      <c r="G1596" s="51" t="s">
        <v>329</v>
      </c>
      <c r="H1596" s="51" t="s">
        <v>217</v>
      </c>
      <c r="I1596" s="53" t="s">
        <v>730</v>
      </c>
      <c r="J1596" s="55" t="s">
        <v>268</v>
      </c>
      <c r="K1596" s="49" t="s">
        <v>78</v>
      </c>
      <c r="L1596" s="49" t="s">
        <v>269</v>
      </c>
      <c r="M1596" s="49" t="s">
        <v>57</v>
      </c>
      <c r="N1596" s="57" t="s">
        <v>363</v>
      </c>
      <c r="O1596" s="57">
        <v>2012</v>
      </c>
      <c r="P1596" s="57" t="s">
        <v>586</v>
      </c>
      <c r="Q1596" s="128">
        <v>145</v>
      </c>
      <c r="R1596" s="49" t="s">
        <v>244</v>
      </c>
      <c r="S1596" s="59" t="s">
        <v>60</v>
      </c>
      <c r="T1596" s="47" t="s">
        <v>223</v>
      </c>
      <c r="U1596" s="49" t="s">
        <v>134</v>
      </c>
      <c r="V1596" s="57" t="s">
        <v>224</v>
      </c>
      <c r="W1596" s="61" t="s">
        <v>225</v>
      </c>
      <c r="X1596" s="61" t="s">
        <v>226</v>
      </c>
      <c r="Y1596" s="61">
        <v>41025</v>
      </c>
      <c r="Z1596" s="49">
        <v>83</v>
      </c>
      <c r="AA1596" s="128">
        <v>820</v>
      </c>
      <c r="AB1596" s="49" t="s">
        <v>66</v>
      </c>
      <c r="AC1596" s="128">
        <v>678</v>
      </c>
      <c r="AD1596" s="49" t="s">
        <v>227</v>
      </c>
      <c r="AE1596" s="57" t="s">
        <v>235</v>
      </c>
      <c r="AF1596" s="57" t="s">
        <v>236</v>
      </c>
      <c r="AG1596" s="49" t="s">
        <v>229</v>
      </c>
      <c r="AH1596" s="49">
        <v>2.9</v>
      </c>
      <c r="AI1596" s="49">
        <v>42.2</v>
      </c>
      <c r="AJ1596" s="49">
        <v>45.1</v>
      </c>
      <c r="AK1596" s="57">
        <v>0</v>
      </c>
      <c r="AL1596" s="26">
        <v>6.4301552106430154E-2</v>
      </c>
      <c r="AM1596" s="55" t="s">
        <v>230</v>
      </c>
      <c r="AN1596" s="49" t="s">
        <v>231</v>
      </c>
      <c r="AO1596" s="49" t="s">
        <v>232</v>
      </c>
      <c r="AP1596" s="63" t="s">
        <v>16963</v>
      </c>
      <c r="AQ1596" s="27" t="str">
        <f t="shared" si="66"/>
        <v>Record Complete</v>
      </c>
      <c r="AR1596" s="53"/>
      <c r="AS1596" s="5" t="str">
        <f t="shared" si="67"/>
        <v/>
      </c>
      <c r="AT1596" t="s">
        <v>17200</v>
      </c>
    </row>
    <row r="1597" spans="1:46" ht="15.75" thickBot="1" x14ac:dyDescent="0.3">
      <c r="A1597" s="48" t="s">
        <v>731</v>
      </c>
      <c r="B1597" s="50">
        <v>6527</v>
      </c>
      <c r="C1597" s="50" t="s">
        <v>213</v>
      </c>
      <c r="D1597" s="50" t="s">
        <v>300</v>
      </c>
      <c r="E1597" s="51" t="str">
        <f ca="1">IF(ISERROR(INDIRECT(CONCATENATE("FIPs_codes!",ADDRESS((MATCH($D1597,INDIRECT($C1597),0)+MATCH($C1597,FIPs_codes!$G$1:$G$3296,0)-1),COLUMN(FIPs_codes!A1595))))),"",INDIRECT(CONCATENATE("FIPs_codes!",ADDRESS((MATCH($D1597,INDIRECT($C1597),0)+MATCH($C1597,FIPs_codes!$G$1:$G$3296,0)-1),COLUMN(FIPs_codes!A1595)))))</f>
        <v>40009</v>
      </c>
      <c r="F1597" s="51">
        <f ca="1">IF(ISERROR(INDIRECT(CONCATENATE("FIPs_codes!",ADDRESS((MATCH($D1597,INDIRECT($C1597),0)+MATCH($C1597,FIPs_codes!$G$1:$G$3296,0)-1),COLUMN(FIPs_codes!C1595))))),"",INDIRECT(CONCATENATE("FIPs_codes!",ADDRESS((MATCH($D1597,INDIRECT($C1597),0)+MATCH($C1597,FIPs_codes!$G$1:$G$3296,0)-1),COLUMN(FIPs_codes!C1595)))))</f>
        <v>6</v>
      </c>
      <c r="G1597" s="50" t="s">
        <v>216</v>
      </c>
      <c r="H1597" s="50" t="s">
        <v>217</v>
      </c>
      <c r="I1597" s="54" t="s">
        <v>732</v>
      </c>
      <c r="J1597" s="56" t="s">
        <v>219</v>
      </c>
      <c r="K1597" s="50" t="s">
        <v>78</v>
      </c>
      <c r="L1597" s="50" t="s">
        <v>220</v>
      </c>
      <c r="M1597" s="50" t="s">
        <v>57</v>
      </c>
      <c r="N1597" s="58" t="s">
        <v>242</v>
      </c>
      <c r="O1597" s="58">
        <v>2006</v>
      </c>
      <c r="P1597" s="58" t="s">
        <v>733</v>
      </c>
      <c r="Q1597" s="126">
        <v>1340</v>
      </c>
      <c r="R1597" s="50" t="s">
        <v>245</v>
      </c>
      <c r="S1597" s="60" t="s">
        <v>60</v>
      </c>
      <c r="T1597" s="48" t="s">
        <v>223</v>
      </c>
      <c r="U1597" s="50" t="s">
        <v>134</v>
      </c>
      <c r="V1597" s="58" t="s">
        <v>224</v>
      </c>
      <c r="W1597" s="62" t="s">
        <v>225</v>
      </c>
      <c r="X1597" s="62" t="s">
        <v>226</v>
      </c>
      <c r="Y1597" s="62">
        <v>41009</v>
      </c>
      <c r="Z1597" s="50">
        <v>92</v>
      </c>
      <c r="AA1597" s="126">
        <v>845</v>
      </c>
      <c r="AB1597" s="50" t="s">
        <v>66</v>
      </c>
      <c r="AC1597" s="126">
        <v>7685</v>
      </c>
      <c r="AD1597" s="50" t="s">
        <v>227</v>
      </c>
      <c r="AE1597" s="58" t="s">
        <v>235</v>
      </c>
      <c r="AF1597" s="58" t="s">
        <v>68</v>
      </c>
      <c r="AG1597" s="50" t="s">
        <v>229</v>
      </c>
      <c r="AH1597" s="50">
        <v>20.5</v>
      </c>
      <c r="AI1597" s="50">
        <v>161.19999999999999</v>
      </c>
      <c r="AJ1597" s="50">
        <v>181.8</v>
      </c>
      <c r="AK1597" s="58">
        <v>7.9</v>
      </c>
      <c r="AL1597" s="26">
        <v>0.11282333516785911</v>
      </c>
      <c r="AM1597" s="56" t="s">
        <v>230</v>
      </c>
      <c r="AN1597" s="50" t="s">
        <v>231</v>
      </c>
      <c r="AO1597" s="50" t="s">
        <v>232</v>
      </c>
      <c r="AP1597" s="63" t="s">
        <v>16963</v>
      </c>
      <c r="AQ1597" s="27" t="str">
        <f t="shared" si="66"/>
        <v>Record Complete</v>
      </c>
      <c r="AR1597" s="54" t="s">
        <v>234</v>
      </c>
      <c r="AS1597" s="5" t="str">
        <f t="shared" si="67"/>
        <v/>
      </c>
      <c r="AT1597" t="s">
        <v>17200</v>
      </c>
    </row>
    <row r="1598" spans="1:46" ht="15.75" thickBot="1" x14ac:dyDescent="0.3">
      <c r="A1598" s="30" t="s">
        <v>731</v>
      </c>
      <c r="B1598" s="32">
        <v>6527</v>
      </c>
      <c r="C1598" s="32" t="s">
        <v>213</v>
      </c>
      <c r="D1598" s="32" t="s">
        <v>300</v>
      </c>
      <c r="E1598" s="51" t="str">
        <f ca="1">IF(ISERROR(INDIRECT(CONCATENATE("FIPs_codes!",ADDRESS((MATCH($D1598,INDIRECT($C1598),0)+MATCH($C1598,FIPs_codes!$G$1:$G$3296,0)-1),COLUMN(FIPs_codes!A1596))))),"",INDIRECT(CONCATENATE("FIPs_codes!",ADDRESS((MATCH($D1598,INDIRECT($C1598),0)+MATCH($C1598,FIPs_codes!$G$1:$G$3296,0)-1),COLUMN(FIPs_codes!A1596)))))</f>
        <v>40009</v>
      </c>
      <c r="F1598" s="51">
        <f ca="1">IF(ISERROR(INDIRECT(CONCATENATE("FIPs_codes!",ADDRESS((MATCH($D1598,INDIRECT($C1598),0)+MATCH($C1598,FIPs_codes!$G$1:$G$3296,0)-1),COLUMN(FIPs_codes!C1596))))),"",INDIRECT(CONCATENATE("FIPs_codes!",ADDRESS((MATCH($D1598,INDIRECT($C1598),0)+MATCH($C1598,FIPs_codes!$G$1:$G$3296,0)-1),COLUMN(FIPs_codes!C1596)))))</f>
        <v>6</v>
      </c>
      <c r="G1598" s="32" t="s">
        <v>216</v>
      </c>
      <c r="H1598" s="32" t="s">
        <v>217</v>
      </c>
      <c r="I1598" s="36" t="s">
        <v>732</v>
      </c>
      <c r="J1598" s="38" t="s">
        <v>219</v>
      </c>
      <c r="K1598" s="32" t="s">
        <v>78</v>
      </c>
      <c r="L1598" s="32" t="s">
        <v>220</v>
      </c>
      <c r="M1598" s="32" t="s">
        <v>57</v>
      </c>
      <c r="N1598" s="40" t="s">
        <v>242</v>
      </c>
      <c r="O1598" s="40">
        <v>2006</v>
      </c>
      <c r="P1598" s="40" t="s">
        <v>733</v>
      </c>
      <c r="Q1598" s="125">
        <v>1340</v>
      </c>
      <c r="R1598" s="32" t="s">
        <v>245</v>
      </c>
      <c r="S1598" s="42" t="s">
        <v>60</v>
      </c>
      <c r="T1598" s="30" t="s">
        <v>223</v>
      </c>
      <c r="U1598" s="32" t="s">
        <v>134</v>
      </c>
      <c r="V1598" s="40" t="s">
        <v>224</v>
      </c>
      <c r="W1598" s="44" t="s">
        <v>225</v>
      </c>
      <c r="X1598" s="44" t="s">
        <v>226</v>
      </c>
      <c r="Y1598" s="44">
        <v>41009</v>
      </c>
      <c r="Z1598" s="32">
        <v>92</v>
      </c>
      <c r="AA1598" s="125">
        <v>845</v>
      </c>
      <c r="AB1598" s="32" t="s">
        <v>66</v>
      </c>
      <c r="AC1598" s="125">
        <v>7685</v>
      </c>
      <c r="AD1598" s="32" t="s">
        <v>227</v>
      </c>
      <c r="AE1598" s="40" t="s">
        <v>235</v>
      </c>
      <c r="AF1598" s="40" t="s">
        <v>68</v>
      </c>
      <c r="AG1598" s="32" t="s">
        <v>229</v>
      </c>
      <c r="AH1598" s="32">
        <v>20.7</v>
      </c>
      <c r="AI1598" s="32">
        <v>162.9</v>
      </c>
      <c r="AJ1598" s="32">
        <v>183.7</v>
      </c>
      <c r="AK1598" s="40">
        <v>7.9</v>
      </c>
      <c r="AL1598" s="26">
        <v>0.11274509803921569</v>
      </c>
      <c r="AM1598" s="38" t="s">
        <v>230</v>
      </c>
      <c r="AN1598" s="32" t="s">
        <v>231</v>
      </c>
      <c r="AO1598" s="32" t="s">
        <v>232</v>
      </c>
      <c r="AP1598" s="63" t="s">
        <v>16963</v>
      </c>
      <c r="AQ1598" s="27" t="str">
        <f t="shared" si="66"/>
        <v>Record Complete</v>
      </c>
      <c r="AR1598" s="36" t="s">
        <v>234</v>
      </c>
      <c r="AS1598" s="5" t="str">
        <f t="shared" si="67"/>
        <v/>
      </c>
      <c r="AT1598" t="s">
        <v>17200</v>
      </c>
    </row>
    <row r="1599" spans="1:46" ht="15.75" thickBot="1" x14ac:dyDescent="0.3">
      <c r="A1599" s="29" t="s">
        <v>731</v>
      </c>
      <c r="B1599" s="31">
        <v>6527</v>
      </c>
      <c r="C1599" s="31" t="s">
        <v>213</v>
      </c>
      <c r="D1599" s="31" t="s">
        <v>300</v>
      </c>
      <c r="E1599" s="51" t="str">
        <f ca="1">IF(ISERROR(INDIRECT(CONCATENATE("FIPs_codes!",ADDRESS((MATCH($D1599,INDIRECT($C1599),0)+MATCH($C1599,FIPs_codes!$G$1:$G$3296,0)-1),COLUMN(FIPs_codes!A1597))))),"",INDIRECT(CONCATENATE("FIPs_codes!",ADDRESS((MATCH($D1599,INDIRECT($C1599),0)+MATCH($C1599,FIPs_codes!$G$1:$G$3296,0)-1),COLUMN(FIPs_codes!A1597)))))</f>
        <v>40009</v>
      </c>
      <c r="F1599" s="51">
        <f ca="1">IF(ISERROR(INDIRECT(CONCATENATE("FIPs_codes!",ADDRESS((MATCH($D1599,INDIRECT($C1599),0)+MATCH($C1599,FIPs_codes!$G$1:$G$3296,0)-1),COLUMN(FIPs_codes!C1597))))),"",INDIRECT(CONCATENATE("FIPs_codes!",ADDRESS((MATCH($D1599,INDIRECT($C1599),0)+MATCH($C1599,FIPs_codes!$G$1:$G$3296,0)-1),COLUMN(FIPs_codes!C1597)))))</f>
        <v>6</v>
      </c>
      <c r="G1599" s="31" t="s">
        <v>216</v>
      </c>
      <c r="H1599" s="31" t="s">
        <v>217</v>
      </c>
      <c r="I1599" s="35" t="s">
        <v>732</v>
      </c>
      <c r="J1599" s="37" t="s">
        <v>219</v>
      </c>
      <c r="K1599" s="31" t="s">
        <v>78</v>
      </c>
      <c r="L1599" s="31" t="s">
        <v>220</v>
      </c>
      <c r="M1599" s="31" t="s">
        <v>57</v>
      </c>
      <c r="N1599" s="39" t="s">
        <v>242</v>
      </c>
      <c r="O1599" s="39">
        <v>2006</v>
      </c>
      <c r="P1599" s="39" t="s">
        <v>733</v>
      </c>
      <c r="Q1599" s="240">
        <v>1340</v>
      </c>
      <c r="R1599" s="31" t="s">
        <v>245</v>
      </c>
      <c r="S1599" s="41" t="s">
        <v>60</v>
      </c>
      <c r="T1599" s="29" t="s">
        <v>223</v>
      </c>
      <c r="U1599" s="31" t="s">
        <v>134</v>
      </c>
      <c r="V1599" s="39" t="s">
        <v>224</v>
      </c>
      <c r="W1599" s="43" t="s">
        <v>225</v>
      </c>
      <c r="X1599" s="43" t="s">
        <v>226</v>
      </c>
      <c r="Y1599" s="43">
        <v>41009</v>
      </c>
      <c r="Z1599" s="31">
        <v>92</v>
      </c>
      <c r="AA1599" s="240">
        <v>845</v>
      </c>
      <c r="AB1599" s="31" t="s">
        <v>66</v>
      </c>
      <c r="AC1599" s="240">
        <v>7685</v>
      </c>
      <c r="AD1599" s="31" t="s">
        <v>227</v>
      </c>
      <c r="AE1599" s="39" t="s">
        <v>235</v>
      </c>
      <c r="AF1599" s="39" t="s">
        <v>68</v>
      </c>
      <c r="AG1599" s="31" t="s">
        <v>229</v>
      </c>
      <c r="AH1599" s="31">
        <v>20.6</v>
      </c>
      <c r="AI1599" s="31">
        <v>163.30000000000001</v>
      </c>
      <c r="AJ1599" s="31">
        <v>183.9</v>
      </c>
      <c r="AK1599" s="39">
        <v>7.9</v>
      </c>
      <c r="AL1599" s="26">
        <v>0.11201740076128332</v>
      </c>
      <c r="AM1599" s="37" t="s">
        <v>230</v>
      </c>
      <c r="AN1599" s="31" t="s">
        <v>231</v>
      </c>
      <c r="AO1599" s="31" t="s">
        <v>232</v>
      </c>
      <c r="AP1599" s="63" t="s">
        <v>16963</v>
      </c>
      <c r="AQ1599" s="27" t="str">
        <f t="shared" si="66"/>
        <v>Record Complete</v>
      </c>
      <c r="AR1599" s="35" t="s">
        <v>234</v>
      </c>
      <c r="AS1599" s="5" t="str">
        <f t="shared" si="67"/>
        <v/>
      </c>
      <c r="AT1599" t="s">
        <v>17200</v>
      </c>
    </row>
    <row r="1600" spans="1:46" ht="15.75" thickBot="1" x14ac:dyDescent="0.3">
      <c r="A1600" s="47" t="s">
        <v>731</v>
      </c>
      <c r="B1600" s="49">
        <v>6527</v>
      </c>
      <c r="C1600" s="49" t="s">
        <v>213</v>
      </c>
      <c r="D1600" s="49" t="s">
        <v>300</v>
      </c>
      <c r="E1600" s="51" t="str">
        <f ca="1">IF(ISERROR(INDIRECT(CONCATENATE("FIPs_codes!",ADDRESS((MATCH($D1600,INDIRECT($C1600),0)+MATCH($C1600,FIPs_codes!$G$1:$G$3296,0)-1),COLUMN(FIPs_codes!A1598))))),"",INDIRECT(CONCATENATE("FIPs_codes!",ADDRESS((MATCH($D1600,INDIRECT($C1600),0)+MATCH($C1600,FIPs_codes!$G$1:$G$3296,0)-1),COLUMN(FIPs_codes!A1598)))))</f>
        <v>40009</v>
      </c>
      <c r="F1600" s="51">
        <f ca="1">IF(ISERROR(INDIRECT(CONCATENATE("FIPs_codes!",ADDRESS((MATCH($D1600,INDIRECT($C1600),0)+MATCH($C1600,FIPs_codes!$G$1:$G$3296,0)-1),COLUMN(FIPs_codes!C1598))))),"",INDIRECT(CONCATENATE("FIPs_codes!",ADDRESS((MATCH($D1600,INDIRECT($C1600),0)+MATCH($C1600,FIPs_codes!$G$1:$G$3296,0)-1),COLUMN(FIPs_codes!C1598)))))</f>
        <v>6</v>
      </c>
      <c r="G1600" s="49" t="s">
        <v>216</v>
      </c>
      <c r="H1600" s="49" t="s">
        <v>217</v>
      </c>
      <c r="I1600" s="53" t="s">
        <v>732</v>
      </c>
      <c r="J1600" s="55" t="s">
        <v>219</v>
      </c>
      <c r="K1600" s="49" t="s">
        <v>78</v>
      </c>
      <c r="L1600" s="49" t="s">
        <v>220</v>
      </c>
      <c r="M1600" s="49" t="s">
        <v>57</v>
      </c>
      <c r="N1600" s="57" t="s">
        <v>242</v>
      </c>
      <c r="O1600" s="57">
        <v>2006</v>
      </c>
      <c r="P1600" s="57" t="s">
        <v>734</v>
      </c>
      <c r="Q1600" s="128">
        <v>1340</v>
      </c>
      <c r="R1600" s="49" t="s">
        <v>245</v>
      </c>
      <c r="S1600" s="59" t="s">
        <v>60</v>
      </c>
      <c r="T1600" s="47" t="s">
        <v>223</v>
      </c>
      <c r="U1600" s="49" t="s">
        <v>134</v>
      </c>
      <c r="V1600" s="57" t="s">
        <v>224</v>
      </c>
      <c r="W1600" s="61" t="s">
        <v>225</v>
      </c>
      <c r="X1600" s="61" t="s">
        <v>226</v>
      </c>
      <c r="Y1600" s="61">
        <v>41009</v>
      </c>
      <c r="Z1600" s="49">
        <v>87</v>
      </c>
      <c r="AA1600" s="128">
        <v>880</v>
      </c>
      <c r="AB1600" s="49" t="s">
        <v>66</v>
      </c>
      <c r="AC1600" s="128">
        <v>7685</v>
      </c>
      <c r="AD1600" s="49" t="s">
        <v>227</v>
      </c>
      <c r="AE1600" s="57" t="s">
        <v>235</v>
      </c>
      <c r="AF1600" s="57" t="s">
        <v>68</v>
      </c>
      <c r="AG1600" s="49" t="s">
        <v>229</v>
      </c>
      <c r="AH1600" s="49">
        <v>32.1</v>
      </c>
      <c r="AI1600" s="49">
        <v>159.19999999999999</v>
      </c>
      <c r="AJ1600" s="49">
        <v>191.3</v>
      </c>
      <c r="AK1600" s="57">
        <v>8.1</v>
      </c>
      <c r="AL1600" s="26">
        <v>0.16779926816518559</v>
      </c>
      <c r="AM1600" s="55" t="s">
        <v>230</v>
      </c>
      <c r="AN1600" s="49" t="s">
        <v>231</v>
      </c>
      <c r="AO1600" s="49" t="s">
        <v>232</v>
      </c>
      <c r="AP1600" s="63" t="s">
        <v>16963</v>
      </c>
      <c r="AQ1600" s="27" t="str">
        <f t="shared" si="66"/>
        <v>Record Complete</v>
      </c>
      <c r="AR1600" s="53" t="s">
        <v>234</v>
      </c>
      <c r="AS1600" s="5" t="str">
        <f t="shared" si="67"/>
        <v/>
      </c>
      <c r="AT1600" t="s">
        <v>17200</v>
      </c>
    </row>
    <row r="1601" spans="1:46" ht="15.75" thickBot="1" x14ac:dyDescent="0.3">
      <c r="A1601" s="48" t="s">
        <v>731</v>
      </c>
      <c r="B1601" s="50">
        <v>6527</v>
      </c>
      <c r="C1601" s="50" t="s">
        <v>213</v>
      </c>
      <c r="D1601" s="50" t="s">
        <v>300</v>
      </c>
      <c r="E1601" s="51" t="str">
        <f ca="1">IF(ISERROR(INDIRECT(CONCATENATE("FIPs_codes!",ADDRESS((MATCH($D1601,INDIRECT($C1601),0)+MATCH($C1601,FIPs_codes!$G$1:$G$3296,0)-1),COLUMN(FIPs_codes!A1599))))),"",INDIRECT(CONCATENATE("FIPs_codes!",ADDRESS((MATCH($D1601,INDIRECT($C1601),0)+MATCH($C1601,FIPs_codes!$G$1:$G$3296,0)-1),COLUMN(FIPs_codes!A1599)))))</f>
        <v>40009</v>
      </c>
      <c r="F1601" s="51">
        <f ca="1">IF(ISERROR(INDIRECT(CONCATENATE("FIPs_codes!",ADDRESS((MATCH($D1601,INDIRECT($C1601),0)+MATCH($C1601,FIPs_codes!$G$1:$G$3296,0)-1),COLUMN(FIPs_codes!C1599))))),"",INDIRECT(CONCATENATE("FIPs_codes!",ADDRESS((MATCH($D1601,INDIRECT($C1601),0)+MATCH($C1601,FIPs_codes!$G$1:$G$3296,0)-1),COLUMN(FIPs_codes!C1599)))))</f>
        <v>6</v>
      </c>
      <c r="G1601" s="50" t="s">
        <v>216</v>
      </c>
      <c r="H1601" s="50" t="s">
        <v>217</v>
      </c>
      <c r="I1601" s="54" t="s">
        <v>732</v>
      </c>
      <c r="J1601" s="56" t="s">
        <v>219</v>
      </c>
      <c r="K1601" s="50" t="s">
        <v>78</v>
      </c>
      <c r="L1601" s="50" t="s">
        <v>220</v>
      </c>
      <c r="M1601" s="50" t="s">
        <v>57</v>
      </c>
      <c r="N1601" s="58" t="s">
        <v>242</v>
      </c>
      <c r="O1601" s="58">
        <v>2006</v>
      </c>
      <c r="P1601" s="58" t="s">
        <v>734</v>
      </c>
      <c r="Q1601" s="126">
        <v>1340</v>
      </c>
      <c r="R1601" s="50" t="s">
        <v>245</v>
      </c>
      <c r="S1601" s="60" t="s">
        <v>60</v>
      </c>
      <c r="T1601" s="48" t="s">
        <v>223</v>
      </c>
      <c r="U1601" s="50" t="s">
        <v>134</v>
      </c>
      <c r="V1601" s="58" t="s">
        <v>224</v>
      </c>
      <c r="W1601" s="62" t="s">
        <v>225</v>
      </c>
      <c r="X1601" s="62" t="s">
        <v>226</v>
      </c>
      <c r="Y1601" s="62">
        <v>41009</v>
      </c>
      <c r="Z1601" s="50">
        <v>87</v>
      </c>
      <c r="AA1601" s="126">
        <v>880</v>
      </c>
      <c r="AB1601" s="50" t="s">
        <v>66</v>
      </c>
      <c r="AC1601" s="126">
        <v>7685</v>
      </c>
      <c r="AD1601" s="50" t="s">
        <v>227</v>
      </c>
      <c r="AE1601" s="58" t="s">
        <v>235</v>
      </c>
      <c r="AF1601" s="58" t="s">
        <v>68</v>
      </c>
      <c r="AG1601" s="50" t="s">
        <v>229</v>
      </c>
      <c r="AH1601" s="50">
        <v>32.6</v>
      </c>
      <c r="AI1601" s="50">
        <v>159.9</v>
      </c>
      <c r="AJ1601" s="50">
        <v>192.5</v>
      </c>
      <c r="AK1601" s="58">
        <v>8.1</v>
      </c>
      <c r="AL1601" s="26">
        <v>0.16935064935064936</v>
      </c>
      <c r="AM1601" s="56" t="s">
        <v>230</v>
      </c>
      <c r="AN1601" s="50" t="s">
        <v>231</v>
      </c>
      <c r="AO1601" s="50" t="s">
        <v>232</v>
      </c>
      <c r="AP1601" s="63" t="s">
        <v>16963</v>
      </c>
      <c r="AQ1601" s="27" t="str">
        <f t="shared" si="66"/>
        <v>Record Complete</v>
      </c>
      <c r="AR1601" s="54" t="s">
        <v>234</v>
      </c>
      <c r="AS1601" s="5" t="str">
        <f t="shared" si="67"/>
        <v/>
      </c>
      <c r="AT1601" t="s">
        <v>17200</v>
      </c>
    </row>
    <row r="1602" spans="1:46" ht="15.75" thickBot="1" x14ac:dyDescent="0.3">
      <c r="A1602" s="30" t="s">
        <v>731</v>
      </c>
      <c r="B1602" s="32">
        <v>6527</v>
      </c>
      <c r="C1602" s="32" t="s">
        <v>213</v>
      </c>
      <c r="D1602" s="32" t="s">
        <v>300</v>
      </c>
      <c r="E1602" s="51" t="str">
        <f ca="1">IF(ISERROR(INDIRECT(CONCATENATE("FIPs_codes!",ADDRESS((MATCH($D1602,INDIRECT($C1602),0)+MATCH($C1602,FIPs_codes!$G$1:$G$3296,0)-1),COLUMN(FIPs_codes!A1600))))),"",INDIRECT(CONCATENATE("FIPs_codes!",ADDRESS((MATCH($D1602,INDIRECT($C1602),0)+MATCH($C1602,FIPs_codes!$G$1:$G$3296,0)-1),COLUMN(FIPs_codes!A1600)))))</f>
        <v>40009</v>
      </c>
      <c r="F1602" s="51">
        <f ca="1">IF(ISERROR(INDIRECT(CONCATENATE("FIPs_codes!",ADDRESS((MATCH($D1602,INDIRECT($C1602),0)+MATCH($C1602,FIPs_codes!$G$1:$G$3296,0)-1),COLUMN(FIPs_codes!C1600))))),"",INDIRECT(CONCATENATE("FIPs_codes!",ADDRESS((MATCH($D1602,INDIRECT($C1602),0)+MATCH($C1602,FIPs_codes!$G$1:$G$3296,0)-1),COLUMN(FIPs_codes!C1600)))))</f>
        <v>6</v>
      </c>
      <c r="G1602" s="32" t="s">
        <v>216</v>
      </c>
      <c r="H1602" s="32" t="s">
        <v>217</v>
      </c>
      <c r="I1602" s="36" t="s">
        <v>732</v>
      </c>
      <c r="J1602" s="38" t="s">
        <v>219</v>
      </c>
      <c r="K1602" s="32" t="s">
        <v>78</v>
      </c>
      <c r="L1602" s="32" t="s">
        <v>220</v>
      </c>
      <c r="M1602" s="32" t="s">
        <v>57</v>
      </c>
      <c r="N1602" s="40" t="s">
        <v>242</v>
      </c>
      <c r="O1602" s="40">
        <v>2006</v>
      </c>
      <c r="P1602" s="40" t="s">
        <v>734</v>
      </c>
      <c r="Q1602" s="125">
        <v>1340</v>
      </c>
      <c r="R1602" s="32" t="s">
        <v>245</v>
      </c>
      <c r="S1602" s="42" t="s">
        <v>60</v>
      </c>
      <c r="T1602" s="30" t="s">
        <v>223</v>
      </c>
      <c r="U1602" s="32" t="s">
        <v>134</v>
      </c>
      <c r="V1602" s="40" t="s">
        <v>224</v>
      </c>
      <c r="W1602" s="44" t="s">
        <v>225</v>
      </c>
      <c r="X1602" s="44" t="s">
        <v>226</v>
      </c>
      <c r="Y1602" s="44">
        <v>41009</v>
      </c>
      <c r="Z1602" s="32">
        <v>87</v>
      </c>
      <c r="AA1602" s="125">
        <v>880</v>
      </c>
      <c r="AB1602" s="32" t="s">
        <v>66</v>
      </c>
      <c r="AC1602" s="125">
        <v>7685</v>
      </c>
      <c r="AD1602" s="32" t="s">
        <v>227</v>
      </c>
      <c r="AE1602" s="40" t="s">
        <v>235</v>
      </c>
      <c r="AF1602" s="40" t="s">
        <v>68</v>
      </c>
      <c r="AG1602" s="32" t="s">
        <v>229</v>
      </c>
      <c r="AH1602" s="32">
        <v>32.4</v>
      </c>
      <c r="AI1602" s="32">
        <v>160.1</v>
      </c>
      <c r="AJ1602" s="32">
        <v>192.5</v>
      </c>
      <c r="AK1602" s="40">
        <v>8.1</v>
      </c>
      <c r="AL1602" s="26">
        <v>0.1683116883116883</v>
      </c>
      <c r="AM1602" s="38" t="s">
        <v>230</v>
      </c>
      <c r="AN1602" s="32" t="s">
        <v>231</v>
      </c>
      <c r="AO1602" s="32" t="s">
        <v>232</v>
      </c>
      <c r="AP1602" s="63" t="s">
        <v>16963</v>
      </c>
      <c r="AQ1602" s="27" t="str">
        <f t="shared" si="66"/>
        <v>Record Complete</v>
      </c>
      <c r="AR1602" s="36" t="s">
        <v>234</v>
      </c>
      <c r="AS1602" s="5" t="str">
        <f t="shared" si="67"/>
        <v/>
      </c>
      <c r="AT1602" t="s">
        <v>17200</v>
      </c>
    </row>
    <row r="1603" spans="1:46" ht="15.75" thickBot="1" x14ac:dyDescent="0.3">
      <c r="A1603" s="29" t="s">
        <v>731</v>
      </c>
      <c r="B1603" s="31">
        <v>6527</v>
      </c>
      <c r="C1603" s="31" t="s">
        <v>213</v>
      </c>
      <c r="D1603" s="31" t="s">
        <v>300</v>
      </c>
      <c r="E1603" s="51" t="str">
        <f ca="1">IF(ISERROR(INDIRECT(CONCATENATE("FIPs_codes!",ADDRESS((MATCH($D1603,INDIRECT($C1603),0)+MATCH($C1603,FIPs_codes!$G$1:$G$3296,0)-1),COLUMN(FIPs_codes!A1601))))),"",INDIRECT(CONCATENATE("FIPs_codes!",ADDRESS((MATCH($D1603,INDIRECT($C1603),0)+MATCH($C1603,FIPs_codes!$G$1:$G$3296,0)-1),COLUMN(FIPs_codes!A1601)))))</f>
        <v>40009</v>
      </c>
      <c r="F1603" s="51">
        <f ca="1">IF(ISERROR(INDIRECT(CONCATENATE("FIPs_codes!",ADDRESS((MATCH($D1603,INDIRECT($C1603),0)+MATCH($C1603,FIPs_codes!$G$1:$G$3296,0)-1),COLUMN(FIPs_codes!C1601))))),"",INDIRECT(CONCATENATE("FIPs_codes!",ADDRESS((MATCH($D1603,INDIRECT($C1603),0)+MATCH($C1603,FIPs_codes!$G$1:$G$3296,0)-1),COLUMN(FIPs_codes!C1601)))))</f>
        <v>6</v>
      </c>
      <c r="G1603" s="33" t="s">
        <v>216</v>
      </c>
      <c r="H1603" s="33" t="s">
        <v>217</v>
      </c>
      <c r="I1603" s="35" t="s">
        <v>732</v>
      </c>
      <c r="J1603" s="37" t="s">
        <v>219</v>
      </c>
      <c r="K1603" s="31" t="s">
        <v>78</v>
      </c>
      <c r="L1603" s="31" t="s">
        <v>220</v>
      </c>
      <c r="M1603" s="31" t="s">
        <v>57</v>
      </c>
      <c r="N1603" s="39" t="s">
        <v>242</v>
      </c>
      <c r="O1603" s="39">
        <v>2007</v>
      </c>
      <c r="P1603" s="39" t="s">
        <v>735</v>
      </c>
      <c r="Q1603" s="240">
        <v>1340</v>
      </c>
      <c r="R1603" s="31" t="s">
        <v>245</v>
      </c>
      <c r="S1603" s="41" t="s">
        <v>60</v>
      </c>
      <c r="T1603" s="29" t="s">
        <v>223</v>
      </c>
      <c r="U1603" s="31" t="s">
        <v>134</v>
      </c>
      <c r="V1603" s="39" t="s">
        <v>224</v>
      </c>
      <c r="W1603" s="43" t="s">
        <v>225</v>
      </c>
      <c r="X1603" s="43" t="s">
        <v>226</v>
      </c>
      <c r="Y1603" s="43">
        <v>41009</v>
      </c>
      <c r="Z1603" s="31">
        <v>87</v>
      </c>
      <c r="AA1603" s="240">
        <v>885</v>
      </c>
      <c r="AB1603" s="31" t="s">
        <v>66</v>
      </c>
      <c r="AC1603" s="240">
        <v>7685</v>
      </c>
      <c r="AD1603" s="31" t="s">
        <v>227</v>
      </c>
      <c r="AE1603" s="39" t="s">
        <v>235</v>
      </c>
      <c r="AF1603" s="39" t="s">
        <v>68</v>
      </c>
      <c r="AG1603" s="31" t="s">
        <v>229</v>
      </c>
      <c r="AH1603" s="31">
        <v>35.1</v>
      </c>
      <c r="AI1603" s="31">
        <v>164.8</v>
      </c>
      <c r="AJ1603" s="31">
        <v>200</v>
      </c>
      <c r="AK1603" s="39">
        <v>8.1</v>
      </c>
      <c r="AL1603" s="26">
        <v>0.17558779389694848</v>
      </c>
      <c r="AM1603" s="37" t="s">
        <v>230</v>
      </c>
      <c r="AN1603" s="31" t="s">
        <v>231</v>
      </c>
      <c r="AO1603" s="31" t="s">
        <v>232</v>
      </c>
      <c r="AP1603" s="63" t="s">
        <v>16963</v>
      </c>
      <c r="AQ1603" s="27" t="str">
        <f t="shared" si="66"/>
        <v>Record Complete</v>
      </c>
      <c r="AR1603" s="35" t="s">
        <v>234</v>
      </c>
      <c r="AS1603" s="5" t="str">
        <f t="shared" si="67"/>
        <v/>
      </c>
      <c r="AT1603" t="s">
        <v>17200</v>
      </c>
    </row>
    <row r="1604" spans="1:46" ht="15.75" thickBot="1" x14ac:dyDescent="0.3">
      <c r="A1604" s="47" t="s">
        <v>731</v>
      </c>
      <c r="B1604" s="49">
        <v>6527</v>
      </c>
      <c r="C1604" s="49" t="s">
        <v>213</v>
      </c>
      <c r="D1604" s="49" t="s">
        <v>300</v>
      </c>
      <c r="E1604" s="51" t="str">
        <f ca="1">IF(ISERROR(INDIRECT(CONCATENATE("FIPs_codes!",ADDRESS((MATCH($D1604,INDIRECT($C1604),0)+MATCH($C1604,FIPs_codes!$G$1:$G$3296,0)-1),COLUMN(FIPs_codes!A1602))))),"",INDIRECT(CONCATENATE("FIPs_codes!",ADDRESS((MATCH($D1604,INDIRECT($C1604),0)+MATCH($C1604,FIPs_codes!$G$1:$G$3296,0)-1),COLUMN(FIPs_codes!A1602)))))</f>
        <v>40009</v>
      </c>
      <c r="F1604" s="51">
        <f ca="1">IF(ISERROR(INDIRECT(CONCATENATE("FIPs_codes!",ADDRESS((MATCH($D1604,INDIRECT($C1604),0)+MATCH($C1604,FIPs_codes!$G$1:$G$3296,0)-1),COLUMN(FIPs_codes!C1602))))),"",INDIRECT(CONCATENATE("FIPs_codes!",ADDRESS((MATCH($D1604,INDIRECT($C1604),0)+MATCH($C1604,FIPs_codes!$G$1:$G$3296,0)-1),COLUMN(FIPs_codes!C1602)))))</f>
        <v>6</v>
      </c>
      <c r="G1604" s="51" t="s">
        <v>216</v>
      </c>
      <c r="H1604" s="51" t="s">
        <v>217</v>
      </c>
      <c r="I1604" s="53" t="s">
        <v>732</v>
      </c>
      <c r="J1604" s="55" t="s">
        <v>219</v>
      </c>
      <c r="K1604" s="49" t="s">
        <v>78</v>
      </c>
      <c r="L1604" s="49" t="s">
        <v>220</v>
      </c>
      <c r="M1604" s="49" t="s">
        <v>57</v>
      </c>
      <c r="N1604" s="57" t="s">
        <v>242</v>
      </c>
      <c r="O1604" s="57">
        <v>2007</v>
      </c>
      <c r="P1604" s="57" t="s">
        <v>735</v>
      </c>
      <c r="Q1604" s="128">
        <v>1340</v>
      </c>
      <c r="R1604" s="49" t="s">
        <v>245</v>
      </c>
      <c r="S1604" s="59" t="s">
        <v>60</v>
      </c>
      <c r="T1604" s="47" t="s">
        <v>223</v>
      </c>
      <c r="U1604" s="49" t="s">
        <v>134</v>
      </c>
      <c r="V1604" s="57" t="s">
        <v>224</v>
      </c>
      <c r="W1604" s="61" t="s">
        <v>225</v>
      </c>
      <c r="X1604" s="61" t="s">
        <v>226</v>
      </c>
      <c r="Y1604" s="61">
        <v>41009</v>
      </c>
      <c r="Z1604" s="49">
        <v>87</v>
      </c>
      <c r="AA1604" s="128">
        <v>885</v>
      </c>
      <c r="AB1604" s="49" t="s">
        <v>66</v>
      </c>
      <c r="AC1604" s="128">
        <v>7685</v>
      </c>
      <c r="AD1604" s="49" t="s">
        <v>227</v>
      </c>
      <c r="AE1604" s="57" t="s">
        <v>235</v>
      </c>
      <c r="AF1604" s="57" t="s">
        <v>68</v>
      </c>
      <c r="AG1604" s="49" t="s">
        <v>229</v>
      </c>
      <c r="AH1604" s="49">
        <v>35.700000000000003</v>
      </c>
      <c r="AI1604" s="49">
        <v>166.3</v>
      </c>
      <c r="AJ1604" s="49">
        <v>202.1</v>
      </c>
      <c r="AK1604" s="57">
        <v>8.1</v>
      </c>
      <c r="AL1604" s="26">
        <v>0.17673267326732675</v>
      </c>
      <c r="AM1604" s="55" t="s">
        <v>230</v>
      </c>
      <c r="AN1604" s="49" t="s">
        <v>231</v>
      </c>
      <c r="AO1604" s="49" t="s">
        <v>232</v>
      </c>
      <c r="AP1604" s="63" t="s">
        <v>16963</v>
      </c>
      <c r="AQ1604" s="27" t="str">
        <f t="shared" ref="AQ1604:AQ1667" si="68">IF(OR(ISBLANK(B1604),ISBLANK(C1604),ISBLANK(D1604),ISBLANK(G1604),ISBLANK(H1604),NOT(OR(NOT(ISBLANK(J1604)),AND(NOT(ISBLANK(K1604)),NOT(ISBLANK(L1604))))),ISBLANK(M1604),ISBLANK(Q1604),ISBLANK(R1604),ISBLANK(U1604),ISBLANK(W1604),ISBLANK(X1604),ISBLANK(Y1604),ISBLANK(Z1604),ISBLANK(AA1604),ISBLANK(AB1604),ISBLANK(AC1604),ISBLANK(AD1604),ISBLANK(AM1604),ISBLANK(AN1604),AND(ISBLANK(AO1604),ISBLANK(AP1604))),"Record incomplete","Record Complete")</f>
        <v>Record Complete</v>
      </c>
      <c r="AR1604" s="53" t="s">
        <v>234</v>
      </c>
      <c r="AS1604" s="5" t="str">
        <f t="shared" ref="AS1604:AS1667" si="69">IF(AND(A1603=A1603,K1604=K1603,L1604=L1603,N1604=N1603,Y1604=Y1603,Z1604=Z1603,AJ1604=AJ1603,AI1604=AI1603),"DUP","")</f>
        <v/>
      </c>
      <c r="AT1604" t="s">
        <v>17200</v>
      </c>
    </row>
    <row r="1605" spans="1:46" ht="15.75" thickBot="1" x14ac:dyDescent="0.3">
      <c r="A1605" s="48" t="s">
        <v>731</v>
      </c>
      <c r="B1605" s="50">
        <v>6527</v>
      </c>
      <c r="C1605" s="50" t="s">
        <v>213</v>
      </c>
      <c r="D1605" s="50" t="s">
        <v>300</v>
      </c>
      <c r="E1605" s="51" t="str">
        <f ca="1">IF(ISERROR(INDIRECT(CONCATENATE("FIPs_codes!",ADDRESS((MATCH($D1605,INDIRECT($C1605),0)+MATCH($C1605,FIPs_codes!$G$1:$G$3296,0)-1),COLUMN(FIPs_codes!A1603))))),"",INDIRECT(CONCATENATE("FIPs_codes!",ADDRESS((MATCH($D1605,INDIRECT($C1605),0)+MATCH($C1605,FIPs_codes!$G$1:$G$3296,0)-1),COLUMN(FIPs_codes!A1603)))))</f>
        <v>40009</v>
      </c>
      <c r="F1605" s="51">
        <f ca="1">IF(ISERROR(INDIRECT(CONCATENATE("FIPs_codes!",ADDRESS((MATCH($D1605,INDIRECT($C1605),0)+MATCH($C1605,FIPs_codes!$G$1:$G$3296,0)-1),COLUMN(FIPs_codes!C1603))))),"",INDIRECT(CONCATENATE("FIPs_codes!",ADDRESS((MATCH($D1605,INDIRECT($C1605),0)+MATCH($C1605,FIPs_codes!$G$1:$G$3296,0)-1),COLUMN(FIPs_codes!C1603)))))</f>
        <v>6</v>
      </c>
      <c r="G1605" s="52" t="s">
        <v>216</v>
      </c>
      <c r="H1605" s="52" t="s">
        <v>217</v>
      </c>
      <c r="I1605" s="54" t="s">
        <v>732</v>
      </c>
      <c r="J1605" s="56" t="s">
        <v>219</v>
      </c>
      <c r="K1605" s="50" t="s">
        <v>78</v>
      </c>
      <c r="L1605" s="50" t="s">
        <v>220</v>
      </c>
      <c r="M1605" s="50" t="s">
        <v>57</v>
      </c>
      <c r="N1605" s="58" t="s">
        <v>242</v>
      </c>
      <c r="O1605" s="58">
        <v>2007</v>
      </c>
      <c r="P1605" s="58" t="s">
        <v>735</v>
      </c>
      <c r="Q1605" s="126">
        <v>1340</v>
      </c>
      <c r="R1605" s="50" t="s">
        <v>245</v>
      </c>
      <c r="S1605" s="60" t="s">
        <v>60</v>
      </c>
      <c r="T1605" s="48" t="s">
        <v>223</v>
      </c>
      <c r="U1605" s="50" t="s">
        <v>134</v>
      </c>
      <c r="V1605" s="58" t="s">
        <v>224</v>
      </c>
      <c r="W1605" s="62" t="s">
        <v>225</v>
      </c>
      <c r="X1605" s="62" t="s">
        <v>226</v>
      </c>
      <c r="Y1605" s="62">
        <v>41009</v>
      </c>
      <c r="Z1605" s="50">
        <v>87</v>
      </c>
      <c r="AA1605" s="126">
        <v>885</v>
      </c>
      <c r="AB1605" s="50" t="s">
        <v>66</v>
      </c>
      <c r="AC1605" s="126">
        <v>7685</v>
      </c>
      <c r="AD1605" s="50" t="s">
        <v>227</v>
      </c>
      <c r="AE1605" s="58" t="s">
        <v>235</v>
      </c>
      <c r="AF1605" s="58" t="s">
        <v>68</v>
      </c>
      <c r="AG1605" s="50" t="s">
        <v>229</v>
      </c>
      <c r="AH1605" s="50">
        <v>35.799999999999997</v>
      </c>
      <c r="AI1605" s="50">
        <v>170.2</v>
      </c>
      <c r="AJ1605" s="50">
        <v>206</v>
      </c>
      <c r="AK1605" s="58">
        <v>8.1</v>
      </c>
      <c r="AL1605" s="26">
        <v>0.17378640776699028</v>
      </c>
      <c r="AM1605" s="56" t="s">
        <v>230</v>
      </c>
      <c r="AN1605" s="50" t="s">
        <v>231</v>
      </c>
      <c r="AO1605" s="50" t="s">
        <v>232</v>
      </c>
      <c r="AP1605" s="63" t="s">
        <v>16963</v>
      </c>
      <c r="AQ1605" s="27" t="str">
        <f t="shared" si="68"/>
        <v>Record Complete</v>
      </c>
      <c r="AR1605" s="54" t="s">
        <v>234</v>
      </c>
      <c r="AS1605" s="5" t="str">
        <f t="shared" si="69"/>
        <v/>
      </c>
      <c r="AT1605" t="s">
        <v>17200</v>
      </c>
    </row>
    <row r="1606" spans="1:46" ht="15.75" thickBot="1" x14ac:dyDescent="0.3">
      <c r="A1606" s="48" t="s">
        <v>16964</v>
      </c>
      <c r="B1606" s="50">
        <v>212</v>
      </c>
      <c r="C1606" s="50" t="s">
        <v>213</v>
      </c>
      <c r="D1606" s="50" t="s">
        <v>310</v>
      </c>
      <c r="E1606" s="51" t="str">
        <f ca="1">IF(ISERROR(INDIRECT(CONCATENATE("FIPs_codes!",ADDRESS((MATCH($D1606,INDIRECT($C1606),0)+MATCH($C1606,FIPs_codes!$G$1:$G$3296,0)-1),COLUMN(FIPs_codes!A1604))))),"",INDIRECT(CONCATENATE("FIPs_codes!",ADDRESS((MATCH($D1606,INDIRECT($C1606),0)+MATCH($C1606,FIPs_codes!$G$1:$G$3296,0)-1),COLUMN(FIPs_codes!A1604)))))</f>
        <v>40093</v>
      </c>
      <c r="F1606" s="51">
        <f ca="1">IF(ISERROR(INDIRECT(CONCATENATE("FIPs_codes!",ADDRESS((MATCH($D1606,INDIRECT($C1606),0)+MATCH($C1606,FIPs_codes!$G$1:$G$3296,0)-1),COLUMN(FIPs_codes!C1604))))),"",INDIRECT(CONCATENATE("FIPs_codes!",ADDRESS((MATCH($D1606,INDIRECT($C1606),0)+MATCH($C1606,FIPs_codes!$G$1:$G$3296,0)-1),COLUMN(FIPs_codes!C1604)))))</f>
        <v>6</v>
      </c>
      <c r="G1606" s="50" t="s">
        <v>16965</v>
      </c>
      <c r="H1606" s="50" t="s">
        <v>217</v>
      </c>
      <c r="I1606" s="54" t="s">
        <v>16966</v>
      </c>
      <c r="J1606" s="56" t="s">
        <v>1705</v>
      </c>
      <c r="K1606" s="50" t="s">
        <v>55</v>
      </c>
      <c r="L1606" s="50" t="s">
        <v>16967</v>
      </c>
      <c r="M1606" s="50" t="s">
        <v>57</v>
      </c>
      <c r="N1606" s="58" t="s">
        <v>16968</v>
      </c>
      <c r="O1606" s="155">
        <v>36526</v>
      </c>
      <c r="P1606" s="58">
        <v>17869</v>
      </c>
      <c r="Q1606" s="50">
        <v>160</v>
      </c>
      <c r="R1606" s="50" t="s">
        <v>11330</v>
      </c>
      <c r="S1606" s="60" t="s">
        <v>60</v>
      </c>
      <c r="T1606" s="48" t="s">
        <v>16969</v>
      </c>
      <c r="U1606" s="50" t="s">
        <v>62</v>
      </c>
      <c r="V1606" s="58" t="s">
        <v>16970</v>
      </c>
      <c r="W1606" s="62" t="s">
        <v>1048</v>
      </c>
      <c r="X1606" s="62" t="s">
        <v>714</v>
      </c>
      <c r="Y1606" s="62">
        <v>41808</v>
      </c>
      <c r="Z1606" s="50">
        <v>78</v>
      </c>
      <c r="AA1606" s="50">
        <v>200</v>
      </c>
      <c r="AB1606" s="50" t="s">
        <v>66</v>
      </c>
      <c r="AC1606" s="50">
        <v>1080000</v>
      </c>
      <c r="AD1606" s="50" t="s">
        <v>227</v>
      </c>
      <c r="AE1606" s="58">
        <v>21</v>
      </c>
      <c r="AF1606" s="58" t="s">
        <v>68</v>
      </c>
      <c r="AG1606" s="50" t="s">
        <v>229</v>
      </c>
      <c r="AH1606" s="50">
        <v>1.4</v>
      </c>
      <c r="AI1606" s="156">
        <v>8.1</v>
      </c>
      <c r="AJ1606" s="50">
        <v>9.6</v>
      </c>
      <c r="AK1606" s="58">
        <v>13.7</v>
      </c>
      <c r="AL1606" s="26">
        <f t="shared" ref="AL1606:AL1637" si="70">IF(ISERROR(IF(ISBLANK(AH1606),(AJ1606-AI1606)/AJ1606,IF(ISBLANK(AI1606),(AH1606/AJ1606),AH1606/(AH1606+AI1606)))),"0",IF(ISBLANK(AH1606),(AJ1606-AI1606)/AJ1606,IF(ISBLANK(AI1606),(AH1606/AJ1606),AH1606/(AH1606+AI1606))))</f>
        <v>0.14736842105263157</v>
      </c>
      <c r="AM1606" s="56" t="s">
        <v>230</v>
      </c>
      <c r="AN1606" s="50" t="s">
        <v>16971</v>
      </c>
      <c r="AO1606" s="50" t="s">
        <v>258</v>
      </c>
      <c r="AP1606" s="46" t="s">
        <v>16972</v>
      </c>
      <c r="AQ1606" s="27" t="str">
        <f t="shared" si="68"/>
        <v>Record Complete</v>
      </c>
      <c r="AR1606" s="54" t="s">
        <v>16979</v>
      </c>
      <c r="AS1606" s="5" t="str">
        <f t="shared" si="69"/>
        <v/>
      </c>
      <c r="AT1606" t="s">
        <v>17200</v>
      </c>
    </row>
    <row r="1607" spans="1:46" ht="15.75" thickBot="1" x14ac:dyDescent="0.3">
      <c r="A1607" s="47" t="s">
        <v>16964</v>
      </c>
      <c r="B1607" s="49">
        <v>212</v>
      </c>
      <c r="C1607" s="49" t="s">
        <v>213</v>
      </c>
      <c r="D1607" s="49" t="s">
        <v>310</v>
      </c>
      <c r="E1607" s="51" t="str">
        <f ca="1">IF(ISERROR(INDIRECT(CONCATENATE("FIPs_codes!",ADDRESS((MATCH($D1607,INDIRECT($C1607),0)+MATCH($C1607,FIPs_codes!$G$1:$G$3296,0)-1),COLUMN(FIPs_codes!A1605))))),"",INDIRECT(CONCATENATE("FIPs_codes!",ADDRESS((MATCH($D1607,INDIRECT($C1607),0)+MATCH($C1607,FIPs_codes!$G$1:$G$3296,0)-1),COLUMN(FIPs_codes!A1605)))))</f>
        <v>40093</v>
      </c>
      <c r="F1607" s="51">
        <f ca="1">IF(ISERROR(INDIRECT(CONCATENATE("FIPs_codes!",ADDRESS((MATCH($D1607,INDIRECT($C1607),0)+MATCH($C1607,FIPs_codes!$G$1:$G$3296,0)-1),COLUMN(FIPs_codes!C1605))))),"",INDIRECT(CONCATENATE("FIPs_codes!",ADDRESS((MATCH($D1607,INDIRECT($C1607),0)+MATCH($C1607,FIPs_codes!$G$1:$G$3296,0)-1),COLUMN(FIPs_codes!C1605)))))</f>
        <v>6</v>
      </c>
      <c r="G1607" s="49" t="s">
        <v>16965</v>
      </c>
      <c r="H1607" s="49" t="s">
        <v>217</v>
      </c>
      <c r="I1607" s="53" t="s">
        <v>16966</v>
      </c>
      <c r="J1607" s="55" t="s">
        <v>1705</v>
      </c>
      <c r="K1607" s="49" t="s">
        <v>55</v>
      </c>
      <c r="L1607" s="49" t="s">
        <v>16967</v>
      </c>
      <c r="M1607" s="49" t="s">
        <v>57</v>
      </c>
      <c r="N1607" s="57" t="s">
        <v>16968</v>
      </c>
      <c r="O1607" s="154">
        <v>36526</v>
      </c>
      <c r="P1607" s="57">
        <v>17869</v>
      </c>
      <c r="Q1607" s="49">
        <v>160</v>
      </c>
      <c r="R1607" s="49" t="s">
        <v>11330</v>
      </c>
      <c r="S1607" s="59" t="s">
        <v>60</v>
      </c>
      <c r="T1607" s="47" t="s">
        <v>16969</v>
      </c>
      <c r="U1607" s="49" t="s">
        <v>62</v>
      </c>
      <c r="V1607" s="57" t="s">
        <v>16970</v>
      </c>
      <c r="W1607" s="61" t="s">
        <v>1048</v>
      </c>
      <c r="X1607" s="61" t="s">
        <v>714</v>
      </c>
      <c r="Y1607" s="61">
        <v>41808</v>
      </c>
      <c r="Z1607" s="49">
        <v>78</v>
      </c>
      <c r="AA1607" s="49">
        <v>200</v>
      </c>
      <c r="AB1607" s="49" t="s">
        <v>66</v>
      </c>
      <c r="AC1607" s="49">
        <v>1080000</v>
      </c>
      <c r="AD1607" s="49" t="s">
        <v>227</v>
      </c>
      <c r="AE1607" s="57">
        <v>21</v>
      </c>
      <c r="AF1607" s="57" t="s">
        <v>68</v>
      </c>
      <c r="AG1607" s="49" t="s">
        <v>229</v>
      </c>
      <c r="AH1607" s="49">
        <v>1.5</v>
      </c>
      <c r="AI1607" s="49">
        <v>8.6</v>
      </c>
      <c r="AJ1607" s="49">
        <v>9.8000000000000007</v>
      </c>
      <c r="AK1607" s="57">
        <v>13.7</v>
      </c>
      <c r="AL1607" s="26">
        <f t="shared" si="70"/>
        <v>0.14851485148514851</v>
      </c>
      <c r="AM1607" s="55" t="s">
        <v>230</v>
      </c>
      <c r="AN1607" s="49" t="s">
        <v>16971</v>
      </c>
      <c r="AO1607" s="49" t="s">
        <v>258</v>
      </c>
      <c r="AP1607" s="63" t="s">
        <v>16972</v>
      </c>
      <c r="AQ1607" s="27" t="str">
        <f t="shared" si="68"/>
        <v>Record Complete</v>
      </c>
      <c r="AR1607" s="53" t="s">
        <v>16973</v>
      </c>
      <c r="AS1607" s="5" t="str">
        <f t="shared" si="69"/>
        <v/>
      </c>
      <c r="AT1607" t="s">
        <v>17200</v>
      </c>
    </row>
    <row r="1608" spans="1:46" ht="15.75" thickBot="1" x14ac:dyDescent="0.3">
      <c r="A1608" s="29" t="s">
        <v>16964</v>
      </c>
      <c r="B1608" s="31">
        <v>212</v>
      </c>
      <c r="C1608" s="31" t="s">
        <v>213</v>
      </c>
      <c r="D1608" s="31" t="s">
        <v>310</v>
      </c>
      <c r="E1608" s="51" t="str">
        <f ca="1">IF(ISERROR(INDIRECT(CONCATENATE("FIPs_codes!",ADDRESS((MATCH($D1608,INDIRECT($C1608),0)+MATCH($C1608,FIPs_codes!$G$1:$G$3296,0)-1),COLUMN(FIPs_codes!A1606))))),"",INDIRECT(CONCATENATE("FIPs_codes!",ADDRESS((MATCH($D1608,INDIRECT($C1608),0)+MATCH($C1608,FIPs_codes!$G$1:$G$3296,0)-1),COLUMN(FIPs_codes!A1606)))))</f>
        <v>40093</v>
      </c>
      <c r="F1608" s="51">
        <f ca="1">IF(ISERROR(INDIRECT(CONCATENATE("FIPs_codes!",ADDRESS((MATCH($D1608,INDIRECT($C1608),0)+MATCH($C1608,FIPs_codes!$G$1:$G$3296,0)-1),COLUMN(FIPs_codes!C1606))))),"",INDIRECT(CONCATENATE("FIPs_codes!",ADDRESS((MATCH($D1608,INDIRECT($C1608),0)+MATCH($C1608,FIPs_codes!$G$1:$G$3296,0)-1),COLUMN(FIPs_codes!C1606)))))</f>
        <v>6</v>
      </c>
      <c r="G1608" s="31" t="s">
        <v>16965</v>
      </c>
      <c r="H1608" s="31" t="s">
        <v>217</v>
      </c>
      <c r="I1608" s="35" t="s">
        <v>16966</v>
      </c>
      <c r="J1608" s="37" t="s">
        <v>1705</v>
      </c>
      <c r="K1608" s="31" t="s">
        <v>55</v>
      </c>
      <c r="L1608" s="31" t="s">
        <v>16967</v>
      </c>
      <c r="M1608" s="31" t="s">
        <v>57</v>
      </c>
      <c r="N1608" s="39" t="s">
        <v>16968</v>
      </c>
      <c r="O1608" s="230">
        <v>36526</v>
      </c>
      <c r="P1608" s="39">
        <v>17869</v>
      </c>
      <c r="Q1608" s="31">
        <v>160</v>
      </c>
      <c r="R1608" s="31" t="s">
        <v>11330</v>
      </c>
      <c r="S1608" s="41" t="s">
        <v>60</v>
      </c>
      <c r="T1608" s="29" t="s">
        <v>16969</v>
      </c>
      <c r="U1608" s="31" t="s">
        <v>62</v>
      </c>
      <c r="V1608" s="39" t="s">
        <v>16970</v>
      </c>
      <c r="W1608" s="43" t="s">
        <v>1048</v>
      </c>
      <c r="X1608" s="43" t="s">
        <v>714</v>
      </c>
      <c r="Y1608" s="43">
        <v>41808</v>
      </c>
      <c r="Z1608" s="31">
        <v>78</v>
      </c>
      <c r="AA1608" s="31">
        <v>200</v>
      </c>
      <c r="AB1608" s="31" t="s">
        <v>66</v>
      </c>
      <c r="AC1608" s="31">
        <v>1080000</v>
      </c>
      <c r="AD1608" s="31" t="s">
        <v>227</v>
      </c>
      <c r="AE1608" s="39">
        <v>21</v>
      </c>
      <c r="AF1608" s="39" t="s">
        <v>68</v>
      </c>
      <c r="AG1608" s="31" t="s">
        <v>229</v>
      </c>
      <c r="AH1608" s="31">
        <v>1.4</v>
      </c>
      <c r="AI1608" s="300">
        <v>8.4</v>
      </c>
      <c r="AJ1608" s="31">
        <v>9.9</v>
      </c>
      <c r="AK1608" s="39">
        <v>13.7</v>
      </c>
      <c r="AL1608" s="26">
        <f t="shared" si="70"/>
        <v>0.14285714285714285</v>
      </c>
      <c r="AM1608" s="37" t="s">
        <v>230</v>
      </c>
      <c r="AN1608" s="31" t="s">
        <v>16971</v>
      </c>
      <c r="AO1608" s="31" t="s">
        <v>258</v>
      </c>
      <c r="AP1608" s="63" t="s">
        <v>16972</v>
      </c>
      <c r="AQ1608" s="27" t="str">
        <f t="shared" si="68"/>
        <v>Record Complete</v>
      </c>
      <c r="AR1608" s="35" t="s">
        <v>16978</v>
      </c>
      <c r="AS1608" s="5" t="str">
        <f t="shared" si="69"/>
        <v/>
      </c>
      <c r="AT1608" t="s">
        <v>17200</v>
      </c>
    </row>
    <row r="1609" spans="1:46" ht="15.75" thickBot="1" x14ac:dyDescent="0.3">
      <c r="A1609" s="30" t="s">
        <v>16964</v>
      </c>
      <c r="B1609" s="32">
        <v>212</v>
      </c>
      <c r="C1609" s="32" t="s">
        <v>213</v>
      </c>
      <c r="D1609" s="32" t="s">
        <v>310</v>
      </c>
      <c r="E1609" s="51" t="str">
        <f ca="1">IF(ISERROR(INDIRECT(CONCATENATE("FIPs_codes!",ADDRESS((MATCH($D1609,INDIRECT($C1609),0)+MATCH($C1609,FIPs_codes!$G$1:$G$3296,0)-1),COLUMN(FIPs_codes!A1607))))),"",INDIRECT(CONCATENATE("FIPs_codes!",ADDRESS((MATCH($D1609,INDIRECT($C1609),0)+MATCH($C1609,FIPs_codes!$G$1:$G$3296,0)-1),COLUMN(FIPs_codes!A1607)))))</f>
        <v>40093</v>
      </c>
      <c r="F1609" s="51">
        <f ca="1">IF(ISERROR(INDIRECT(CONCATENATE("FIPs_codes!",ADDRESS((MATCH($D1609,INDIRECT($C1609),0)+MATCH($C1609,FIPs_codes!$G$1:$G$3296,0)-1),COLUMN(FIPs_codes!C1607))))),"",INDIRECT(CONCATENATE("FIPs_codes!",ADDRESS((MATCH($D1609,INDIRECT($C1609),0)+MATCH($C1609,FIPs_codes!$G$1:$G$3296,0)-1),COLUMN(FIPs_codes!C1607)))))</f>
        <v>6</v>
      </c>
      <c r="G1609" s="32" t="s">
        <v>16965</v>
      </c>
      <c r="H1609" s="32" t="s">
        <v>217</v>
      </c>
      <c r="I1609" s="36" t="s">
        <v>16966</v>
      </c>
      <c r="J1609" s="38" t="s">
        <v>1705</v>
      </c>
      <c r="K1609" s="32" t="s">
        <v>55</v>
      </c>
      <c r="L1609" s="32" t="s">
        <v>16967</v>
      </c>
      <c r="M1609" s="32" t="s">
        <v>57</v>
      </c>
      <c r="N1609" s="40" t="s">
        <v>16968</v>
      </c>
      <c r="O1609" s="229">
        <v>36526</v>
      </c>
      <c r="P1609" s="40">
        <v>17869</v>
      </c>
      <c r="Q1609" s="32">
        <v>160</v>
      </c>
      <c r="R1609" s="32" t="s">
        <v>11330</v>
      </c>
      <c r="S1609" s="42" t="s">
        <v>60</v>
      </c>
      <c r="T1609" s="30" t="s">
        <v>16969</v>
      </c>
      <c r="U1609" s="32" t="s">
        <v>62</v>
      </c>
      <c r="V1609" s="40" t="s">
        <v>16970</v>
      </c>
      <c r="W1609" s="44" t="s">
        <v>1048</v>
      </c>
      <c r="X1609" s="44" t="s">
        <v>714</v>
      </c>
      <c r="Y1609" s="44">
        <v>41808</v>
      </c>
      <c r="Z1609" s="32">
        <v>78</v>
      </c>
      <c r="AA1609" s="32">
        <v>200</v>
      </c>
      <c r="AB1609" s="32" t="s">
        <v>66</v>
      </c>
      <c r="AC1609" s="32">
        <v>1080000</v>
      </c>
      <c r="AD1609" s="32" t="s">
        <v>227</v>
      </c>
      <c r="AE1609" s="40">
        <v>21</v>
      </c>
      <c r="AF1609" s="40" t="s">
        <v>68</v>
      </c>
      <c r="AG1609" s="32" t="s">
        <v>229</v>
      </c>
      <c r="AH1609" s="32">
        <v>1.3</v>
      </c>
      <c r="AI1609" s="32">
        <v>8.6</v>
      </c>
      <c r="AJ1609" s="32">
        <v>10</v>
      </c>
      <c r="AK1609" s="40">
        <v>13.7</v>
      </c>
      <c r="AL1609" s="26">
        <f t="shared" si="70"/>
        <v>0.13131313131313133</v>
      </c>
      <c r="AM1609" s="38" t="s">
        <v>230</v>
      </c>
      <c r="AN1609" s="32" t="s">
        <v>16971</v>
      </c>
      <c r="AO1609" s="32" t="s">
        <v>258</v>
      </c>
      <c r="AP1609" s="46" t="s">
        <v>16972</v>
      </c>
      <c r="AQ1609" s="27" t="str">
        <f t="shared" si="68"/>
        <v>Record Complete</v>
      </c>
      <c r="AR1609" s="36" t="s">
        <v>16976</v>
      </c>
      <c r="AS1609" s="5" t="str">
        <f t="shared" si="69"/>
        <v/>
      </c>
      <c r="AT1609" t="s">
        <v>17200</v>
      </c>
    </row>
    <row r="1610" spans="1:46" ht="15.75" thickBot="1" x14ac:dyDescent="0.3">
      <c r="A1610" s="48" t="s">
        <v>16964</v>
      </c>
      <c r="B1610" s="50">
        <v>212</v>
      </c>
      <c r="C1610" s="50" t="s">
        <v>213</v>
      </c>
      <c r="D1610" s="50" t="s">
        <v>310</v>
      </c>
      <c r="E1610" s="51" t="str">
        <f ca="1">IF(ISERROR(INDIRECT(CONCATENATE("FIPs_codes!",ADDRESS((MATCH($D1610,INDIRECT($C1610),0)+MATCH($C1610,FIPs_codes!$G$1:$G$3296,0)-1),COLUMN(FIPs_codes!A1608))))),"",INDIRECT(CONCATENATE("FIPs_codes!",ADDRESS((MATCH($D1610,INDIRECT($C1610),0)+MATCH($C1610,FIPs_codes!$G$1:$G$3296,0)-1),COLUMN(FIPs_codes!A1608)))))</f>
        <v>40093</v>
      </c>
      <c r="F1610" s="51">
        <f ca="1">IF(ISERROR(INDIRECT(CONCATENATE("FIPs_codes!",ADDRESS((MATCH($D1610,INDIRECT($C1610),0)+MATCH($C1610,FIPs_codes!$G$1:$G$3296,0)-1),COLUMN(FIPs_codes!C1608))))),"",INDIRECT(CONCATENATE("FIPs_codes!",ADDRESS((MATCH($D1610,INDIRECT($C1610),0)+MATCH($C1610,FIPs_codes!$G$1:$G$3296,0)-1),COLUMN(FIPs_codes!C1608)))))</f>
        <v>6</v>
      </c>
      <c r="G1610" s="50" t="s">
        <v>16965</v>
      </c>
      <c r="H1610" s="50" t="s">
        <v>217</v>
      </c>
      <c r="I1610" s="54" t="s">
        <v>16966</v>
      </c>
      <c r="J1610" s="56" t="s">
        <v>1705</v>
      </c>
      <c r="K1610" s="50" t="s">
        <v>55</v>
      </c>
      <c r="L1610" s="50" t="s">
        <v>16967</v>
      </c>
      <c r="M1610" s="50" t="s">
        <v>57</v>
      </c>
      <c r="N1610" s="58" t="s">
        <v>16968</v>
      </c>
      <c r="O1610" s="155">
        <v>36526</v>
      </c>
      <c r="P1610" s="58">
        <v>17869</v>
      </c>
      <c r="Q1610" s="50">
        <v>160</v>
      </c>
      <c r="R1610" s="50" t="s">
        <v>11330</v>
      </c>
      <c r="S1610" s="60" t="s">
        <v>60</v>
      </c>
      <c r="T1610" s="48" t="s">
        <v>16969</v>
      </c>
      <c r="U1610" s="50" t="s">
        <v>62</v>
      </c>
      <c r="V1610" s="58" t="s">
        <v>16970</v>
      </c>
      <c r="W1610" s="62" t="s">
        <v>1048</v>
      </c>
      <c r="X1610" s="62" t="s">
        <v>714</v>
      </c>
      <c r="Y1610" s="62">
        <v>41808</v>
      </c>
      <c r="Z1610" s="50">
        <v>78</v>
      </c>
      <c r="AA1610" s="50">
        <v>200</v>
      </c>
      <c r="AB1610" s="50" t="s">
        <v>66</v>
      </c>
      <c r="AC1610" s="50">
        <v>1080000</v>
      </c>
      <c r="AD1610" s="50" t="s">
        <v>227</v>
      </c>
      <c r="AE1610" s="58">
        <v>21</v>
      </c>
      <c r="AF1610" s="58" t="s">
        <v>68</v>
      </c>
      <c r="AG1610" s="50" t="s">
        <v>229</v>
      </c>
      <c r="AH1610" s="50">
        <v>1.5</v>
      </c>
      <c r="AI1610" s="50">
        <v>8.4</v>
      </c>
      <c r="AJ1610" s="50">
        <v>10</v>
      </c>
      <c r="AK1610" s="58">
        <v>13.7</v>
      </c>
      <c r="AL1610" s="26">
        <f t="shared" si="70"/>
        <v>0.15151515151515152</v>
      </c>
      <c r="AM1610" s="56" t="s">
        <v>230</v>
      </c>
      <c r="AN1610" s="50" t="s">
        <v>16971</v>
      </c>
      <c r="AO1610" s="50" t="s">
        <v>258</v>
      </c>
      <c r="AP1610" s="46" t="s">
        <v>16972</v>
      </c>
      <c r="AQ1610" s="27" t="str">
        <f t="shared" si="68"/>
        <v>Record Complete</v>
      </c>
      <c r="AR1610" s="54" t="s">
        <v>16980</v>
      </c>
      <c r="AS1610" s="5" t="str">
        <f t="shared" si="69"/>
        <v/>
      </c>
      <c r="AT1610" t="s">
        <v>17200</v>
      </c>
    </row>
    <row r="1611" spans="1:46" ht="15.75" thickBot="1" x14ac:dyDescent="0.3">
      <c r="A1611" s="30" t="s">
        <v>16964</v>
      </c>
      <c r="B1611" s="32">
        <v>212</v>
      </c>
      <c r="C1611" s="32" t="s">
        <v>213</v>
      </c>
      <c r="D1611" s="32" t="s">
        <v>310</v>
      </c>
      <c r="E1611" s="51" t="str">
        <f ca="1">IF(ISERROR(INDIRECT(CONCATENATE("FIPs_codes!",ADDRESS((MATCH($D1611,INDIRECT($C1611),0)+MATCH($C1611,FIPs_codes!$G$1:$G$3296,0)-1),COLUMN(FIPs_codes!A1609))))),"",INDIRECT(CONCATENATE("FIPs_codes!",ADDRESS((MATCH($D1611,INDIRECT($C1611),0)+MATCH($C1611,FIPs_codes!$G$1:$G$3296,0)-1),COLUMN(FIPs_codes!A1609)))))</f>
        <v>40093</v>
      </c>
      <c r="F1611" s="51">
        <f ca="1">IF(ISERROR(INDIRECT(CONCATENATE("FIPs_codes!",ADDRESS((MATCH($D1611,INDIRECT($C1611),0)+MATCH($C1611,FIPs_codes!$G$1:$G$3296,0)-1),COLUMN(FIPs_codes!C1609))))),"",INDIRECT(CONCATENATE("FIPs_codes!",ADDRESS((MATCH($D1611,INDIRECT($C1611),0)+MATCH($C1611,FIPs_codes!$G$1:$G$3296,0)-1),COLUMN(FIPs_codes!C1609)))))</f>
        <v>6</v>
      </c>
      <c r="G1611" s="32" t="s">
        <v>16965</v>
      </c>
      <c r="H1611" s="32" t="s">
        <v>217</v>
      </c>
      <c r="I1611" s="36" t="s">
        <v>16966</v>
      </c>
      <c r="J1611" s="38" t="s">
        <v>1705</v>
      </c>
      <c r="K1611" s="32" t="s">
        <v>55</v>
      </c>
      <c r="L1611" s="32" t="s">
        <v>16967</v>
      </c>
      <c r="M1611" s="32" t="s">
        <v>57</v>
      </c>
      <c r="N1611" s="40" t="s">
        <v>16968</v>
      </c>
      <c r="O1611" s="229">
        <v>36526</v>
      </c>
      <c r="P1611" s="40">
        <v>17869</v>
      </c>
      <c r="Q1611" s="32">
        <v>160</v>
      </c>
      <c r="R1611" s="32" t="s">
        <v>11330</v>
      </c>
      <c r="S1611" s="42" t="s">
        <v>60</v>
      </c>
      <c r="T1611" s="30" t="s">
        <v>16969</v>
      </c>
      <c r="U1611" s="32" t="s">
        <v>62</v>
      </c>
      <c r="V1611" s="40" t="s">
        <v>16970</v>
      </c>
      <c r="W1611" s="44" t="s">
        <v>1048</v>
      </c>
      <c r="X1611" s="44" t="s">
        <v>714</v>
      </c>
      <c r="Y1611" s="44">
        <v>41808</v>
      </c>
      <c r="Z1611" s="32">
        <v>78</v>
      </c>
      <c r="AA1611" s="32">
        <v>200</v>
      </c>
      <c r="AB1611" s="32" t="s">
        <v>66</v>
      </c>
      <c r="AC1611" s="32">
        <v>1080000</v>
      </c>
      <c r="AD1611" s="32" t="s">
        <v>227</v>
      </c>
      <c r="AE1611" s="40">
        <v>21</v>
      </c>
      <c r="AF1611" s="40" t="s">
        <v>68</v>
      </c>
      <c r="AG1611" s="32" t="s">
        <v>229</v>
      </c>
      <c r="AH1611" s="32">
        <v>1.5</v>
      </c>
      <c r="AI1611" s="32">
        <v>8.5</v>
      </c>
      <c r="AJ1611" s="32">
        <v>10.1</v>
      </c>
      <c r="AK1611" s="40">
        <v>13.7</v>
      </c>
      <c r="AL1611" s="26">
        <f t="shared" si="70"/>
        <v>0.15</v>
      </c>
      <c r="AM1611" s="38" t="s">
        <v>230</v>
      </c>
      <c r="AN1611" s="32" t="s">
        <v>16971</v>
      </c>
      <c r="AO1611" s="32" t="s">
        <v>258</v>
      </c>
      <c r="AP1611" s="46" t="s">
        <v>16972</v>
      </c>
      <c r="AQ1611" s="27" t="str">
        <f t="shared" si="68"/>
        <v>Record Complete</v>
      </c>
      <c r="AR1611" s="36" t="s">
        <v>16976</v>
      </c>
      <c r="AS1611" s="5" t="str">
        <f t="shared" si="69"/>
        <v/>
      </c>
      <c r="AT1611" t="s">
        <v>17200</v>
      </c>
    </row>
    <row r="1612" spans="1:46" ht="15.75" thickBot="1" x14ac:dyDescent="0.3">
      <c r="A1612" s="29" t="s">
        <v>16964</v>
      </c>
      <c r="B1612" s="31">
        <v>212</v>
      </c>
      <c r="C1612" s="31" t="s">
        <v>213</v>
      </c>
      <c r="D1612" s="31" t="s">
        <v>310</v>
      </c>
      <c r="E1612" s="51" t="str">
        <f ca="1">IF(ISERROR(INDIRECT(CONCATENATE("FIPs_codes!",ADDRESS((MATCH($D1612,INDIRECT($C1612),0)+MATCH($C1612,FIPs_codes!$G$1:$G$3296,0)-1),COLUMN(FIPs_codes!A1610))))),"",INDIRECT(CONCATENATE("FIPs_codes!",ADDRESS((MATCH($D1612,INDIRECT($C1612),0)+MATCH($C1612,FIPs_codes!$G$1:$G$3296,0)-1),COLUMN(FIPs_codes!A1610)))))</f>
        <v>40093</v>
      </c>
      <c r="F1612" s="51">
        <f ca="1">IF(ISERROR(INDIRECT(CONCATENATE("FIPs_codes!",ADDRESS((MATCH($D1612,INDIRECT($C1612),0)+MATCH($C1612,FIPs_codes!$G$1:$G$3296,0)-1),COLUMN(FIPs_codes!C1610))))),"",INDIRECT(CONCATENATE("FIPs_codes!",ADDRESS((MATCH($D1612,INDIRECT($C1612),0)+MATCH($C1612,FIPs_codes!$G$1:$G$3296,0)-1),COLUMN(FIPs_codes!C1610)))))</f>
        <v>6</v>
      </c>
      <c r="G1612" s="31" t="s">
        <v>16965</v>
      </c>
      <c r="H1612" s="31" t="s">
        <v>217</v>
      </c>
      <c r="I1612" s="35" t="s">
        <v>16966</v>
      </c>
      <c r="J1612" s="37" t="s">
        <v>1705</v>
      </c>
      <c r="K1612" s="31" t="s">
        <v>55</v>
      </c>
      <c r="L1612" s="31" t="s">
        <v>16967</v>
      </c>
      <c r="M1612" s="31" t="s">
        <v>57</v>
      </c>
      <c r="N1612" s="39" t="s">
        <v>16968</v>
      </c>
      <c r="O1612" s="230">
        <v>36526</v>
      </c>
      <c r="P1612" s="39">
        <v>17869</v>
      </c>
      <c r="Q1612" s="31">
        <v>160</v>
      </c>
      <c r="R1612" s="31" t="s">
        <v>11330</v>
      </c>
      <c r="S1612" s="41" t="s">
        <v>60</v>
      </c>
      <c r="T1612" s="29" t="s">
        <v>16969</v>
      </c>
      <c r="U1612" s="31" t="s">
        <v>62</v>
      </c>
      <c r="V1612" s="39" t="s">
        <v>16970</v>
      </c>
      <c r="W1612" s="43" t="s">
        <v>1048</v>
      </c>
      <c r="X1612" s="43" t="s">
        <v>714</v>
      </c>
      <c r="Y1612" s="43">
        <v>41808</v>
      </c>
      <c r="Z1612" s="31">
        <v>78</v>
      </c>
      <c r="AA1612" s="31">
        <v>200</v>
      </c>
      <c r="AB1612" s="31" t="s">
        <v>66</v>
      </c>
      <c r="AC1612" s="31">
        <v>1080000</v>
      </c>
      <c r="AD1612" s="31" t="s">
        <v>227</v>
      </c>
      <c r="AE1612" s="39">
        <v>21</v>
      </c>
      <c r="AF1612" s="39" t="s">
        <v>68</v>
      </c>
      <c r="AG1612" s="31" t="s">
        <v>229</v>
      </c>
      <c r="AH1612" s="31">
        <v>1.4</v>
      </c>
      <c r="AI1612" s="31">
        <v>8.6</v>
      </c>
      <c r="AJ1612" s="31">
        <v>10.1</v>
      </c>
      <c r="AK1612" s="39">
        <v>13.7</v>
      </c>
      <c r="AL1612" s="26">
        <f t="shared" si="70"/>
        <v>0.13999999999999999</v>
      </c>
      <c r="AM1612" s="37" t="s">
        <v>230</v>
      </c>
      <c r="AN1612" s="31" t="s">
        <v>16971</v>
      </c>
      <c r="AO1612" s="31" t="s">
        <v>258</v>
      </c>
      <c r="AP1612" s="63" t="s">
        <v>16972</v>
      </c>
      <c r="AQ1612" s="27" t="str">
        <f t="shared" si="68"/>
        <v>Record Complete</v>
      </c>
      <c r="AR1612" s="35" t="s">
        <v>16977</v>
      </c>
      <c r="AS1612" s="5" t="str">
        <f t="shared" si="69"/>
        <v/>
      </c>
      <c r="AT1612" t="s">
        <v>17200</v>
      </c>
    </row>
    <row r="1613" spans="1:46" ht="15.75" thickBot="1" x14ac:dyDescent="0.3">
      <c r="A1613" s="30" t="s">
        <v>16964</v>
      </c>
      <c r="B1613" s="32">
        <v>212</v>
      </c>
      <c r="C1613" s="32" t="s">
        <v>213</v>
      </c>
      <c r="D1613" s="32" t="s">
        <v>310</v>
      </c>
      <c r="E1613" s="51" t="str">
        <f ca="1">IF(ISERROR(INDIRECT(CONCATENATE("FIPs_codes!",ADDRESS((MATCH($D1613,INDIRECT($C1613),0)+MATCH($C1613,FIPs_codes!$G$1:$G$3296,0)-1),COLUMN(FIPs_codes!A1611))))),"",INDIRECT(CONCATENATE("FIPs_codes!",ADDRESS((MATCH($D1613,INDIRECT($C1613),0)+MATCH($C1613,FIPs_codes!$G$1:$G$3296,0)-1),COLUMN(FIPs_codes!A1611)))))</f>
        <v>40093</v>
      </c>
      <c r="F1613" s="51">
        <f ca="1">IF(ISERROR(INDIRECT(CONCATENATE("FIPs_codes!",ADDRESS((MATCH($D1613,INDIRECT($C1613),0)+MATCH($C1613,FIPs_codes!$G$1:$G$3296,0)-1),COLUMN(FIPs_codes!C1611))))),"",INDIRECT(CONCATENATE("FIPs_codes!",ADDRESS((MATCH($D1613,INDIRECT($C1613),0)+MATCH($C1613,FIPs_codes!$G$1:$G$3296,0)-1),COLUMN(FIPs_codes!C1611)))))</f>
        <v>6</v>
      </c>
      <c r="G1613" s="32" t="s">
        <v>16965</v>
      </c>
      <c r="H1613" s="32" t="s">
        <v>217</v>
      </c>
      <c r="I1613" s="36" t="s">
        <v>16966</v>
      </c>
      <c r="J1613" s="38" t="s">
        <v>1705</v>
      </c>
      <c r="K1613" s="32" t="s">
        <v>55</v>
      </c>
      <c r="L1613" s="32" t="s">
        <v>16967</v>
      </c>
      <c r="M1613" s="32" t="s">
        <v>57</v>
      </c>
      <c r="N1613" s="40" t="s">
        <v>16968</v>
      </c>
      <c r="O1613" s="229">
        <v>36526</v>
      </c>
      <c r="P1613" s="40">
        <v>17869</v>
      </c>
      <c r="Q1613" s="32">
        <v>160</v>
      </c>
      <c r="R1613" s="32" t="s">
        <v>11330</v>
      </c>
      <c r="S1613" s="42" t="s">
        <v>60</v>
      </c>
      <c r="T1613" s="30" t="s">
        <v>16969</v>
      </c>
      <c r="U1613" s="32" t="s">
        <v>62</v>
      </c>
      <c r="V1613" s="40" t="s">
        <v>16970</v>
      </c>
      <c r="W1613" s="44" t="s">
        <v>1048</v>
      </c>
      <c r="X1613" s="44" t="s">
        <v>714</v>
      </c>
      <c r="Y1613" s="44">
        <v>41808</v>
      </c>
      <c r="Z1613" s="32">
        <v>78</v>
      </c>
      <c r="AA1613" s="32">
        <v>200</v>
      </c>
      <c r="AB1613" s="32" t="s">
        <v>66</v>
      </c>
      <c r="AC1613" s="32">
        <v>1080000</v>
      </c>
      <c r="AD1613" s="32" t="s">
        <v>227</v>
      </c>
      <c r="AE1613" s="40">
        <v>21</v>
      </c>
      <c r="AF1613" s="40" t="s">
        <v>68</v>
      </c>
      <c r="AG1613" s="32" t="s">
        <v>229</v>
      </c>
      <c r="AH1613" s="32">
        <v>1.4</v>
      </c>
      <c r="AI1613" s="285">
        <v>8.5</v>
      </c>
      <c r="AJ1613" s="32">
        <v>10.1</v>
      </c>
      <c r="AK1613" s="40">
        <v>13.7</v>
      </c>
      <c r="AL1613" s="26">
        <f t="shared" si="70"/>
        <v>0.14141414141414141</v>
      </c>
      <c r="AM1613" s="38" t="s">
        <v>230</v>
      </c>
      <c r="AN1613" s="32" t="s">
        <v>16971</v>
      </c>
      <c r="AO1613" s="32" t="s">
        <v>258</v>
      </c>
      <c r="AP1613" s="46" t="s">
        <v>16972</v>
      </c>
      <c r="AQ1613" s="27" t="str">
        <f t="shared" si="68"/>
        <v>Record Complete</v>
      </c>
      <c r="AR1613" s="36" t="s">
        <v>16975</v>
      </c>
      <c r="AS1613" s="5" t="str">
        <f t="shared" si="69"/>
        <v/>
      </c>
      <c r="AT1613" t="s">
        <v>17200</v>
      </c>
    </row>
    <row r="1614" spans="1:46" ht="15.75" thickBot="1" x14ac:dyDescent="0.3">
      <c r="A1614" s="48" t="s">
        <v>16964</v>
      </c>
      <c r="B1614" s="50">
        <v>212</v>
      </c>
      <c r="C1614" s="50" t="s">
        <v>213</v>
      </c>
      <c r="D1614" s="50" t="s">
        <v>310</v>
      </c>
      <c r="E1614" s="51" t="str">
        <f ca="1">IF(ISERROR(INDIRECT(CONCATENATE("FIPs_codes!",ADDRESS((MATCH($D1614,INDIRECT($C1614),0)+MATCH($C1614,FIPs_codes!$G$1:$G$3296,0)-1),COLUMN(FIPs_codes!A1612))))),"",INDIRECT(CONCATENATE("FIPs_codes!",ADDRESS((MATCH($D1614,INDIRECT($C1614),0)+MATCH($C1614,FIPs_codes!$G$1:$G$3296,0)-1),COLUMN(FIPs_codes!A1612)))))</f>
        <v>40093</v>
      </c>
      <c r="F1614" s="51">
        <f ca="1">IF(ISERROR(INDIRECT(CONCATENATE("FIPs_codes!",ADDRESS((MATCH($D1614,INDIRECT($C1614),0)+MATCH($C1614,FIPs_codes!$G$1:$G$3296,0)-1),COLUMN(FIPs_codes!C1612))))),"",INDIRECT(CONCATENATE("FIPs_codes!",ADDRESS((MATCH($D1614,INDIRECT($C1614),0)+MATCH($C1614,FIPs_codes!$G$1:$G$3296,0)-1),COLUMN(FIPs_codes!C1612)))))</f>
        <v>6</v>
      </c>
      <c r="G1614" s="50" t="s">
        <v>16965</v>
      </c>
      <c r="H1614" s="50" t="s">
        <v>217</v>
      </c>
      <c r="I1614" s="54" t="s">
        <v>16966</v>
      </c>
      <c r="J1614" s="56" t="s">
        <v>1705</v>
      </c>
      <c r="K1614" s="50" t="s">
        <v>55</v>
      </c>
      <c r="L1614" s="50" t="s">
        <v>16967</v>
      </c>
      <c r="M1614" s="50" t="s">
        <v>57</v>
      </c>
      <c r="N1614" s="58" t="s">
        <v>16968</v>
      </c>
      <c r="O1614" s="155">
        <v>36526</v>
      </c>
      <c r="P1614" s="58">
        <v>17869</v>
      </c>
      <c r="Q1614" s="50">
        <v>160</v>
      </c>
      <c r="R1614" s="50" t="s">
        <v>11330</v>
      </c>
      <c r="S1614" s="60" t="s">
        <v>60</v>
      </c>
      <c r="T1614" s="48" t="s">
        <v>16969</v>
      </c>
      <c r="U1614" s="50" t="s">
        <v>62</v>
      </c>
      <c r="V1614" s="58" t="s">
        <v>16970</v>
      </c>
      <c r="W1614" s="62" t="s">
        <v>1048</v>
      </c>
      <c r="X1614" s="62" t="s">
        <v>714</v>
      </c>
      <c r="Y1614" s="62">
        <v>41808</v>
      </c>
      <c r="Z1614" s="50">
        <v>78</v>
      </c>
      <c r="AA1614" s="50">
        <v>200</v>
      </c>
      <c r="AB1614" s="50" t="s">
        <v>66</v>
      </c>
      <c r="AC1614" s="50">
        <v>1080000</v>
      </c>
      <c r="AD1614" s="50" t="s">
        <v>227</v>
      </c>
      <c r="AE1614" s="58">
        <v>21</v>
      </c>
      <c r="AF1614" s="58" t="s">
        <v>68</v>
      </c>
      <c r="AG1614" s="50" t="s">
        <v>229</v>
      </c>
      <c r="AH1614" s="50">
        <v>1.4</v>
      </c>
      <c r="AI1614" s="50">
        <v>8.8000000000000007</v>
      </c>
      <c r="AJ1614" s="50">
        <v>10.199999999999999</v>
      </c>
      <c r="AK1614" s="58">
        <v>13.6</v>
      </c>
      <c r="AL1614" s="26">
        <f t="shared" si="70"/>
        <v>0.1372549019607843</v>
      </c>
      <c r="AM1614" s="56" t="s">
        <v>230</v>
      </c>
      <c r="AN1614" s="50" t="s">
        <v>16971</v>
      </c>
      <c r="AO1614" s="50" t="s">
        <v>258</v>
      </c>
      <c r="AP1614" s="46" t="s">
        <v>16972</v>
      </c>
      <c r="AQ1614" s="27" t="str">
        <f t="shared" si="68"/>
        <v>Record Complete</v>
      </c>
      <c r="AR1614" s="54" t="s">
        <v>16974</v>
      </c>
      <c r="AS1614" s="5" t="str">
        <f t="shared" si="69"/>
        <v/>
      </c>
      <c r="AT1614" t="s">
        <v>17200</v>
      </c>
    </row>
    <row r="1615" spans="1:46" ht="15.75" thickBot="1" x14ac:dyDescent="0.3">
      <c r="A1615" s="47" t="s">
        <v>16964</v>
      </c>
      <c r="B1615" s="49">
        <v>212</v>
      </c>
      <c r="C1615" s="49" t="s">
        <v>213</v>
      </c>
      <c r="D1615" s="49" t="s">
        <v>310</v>
      </c>
      <c r="E1615" s="51" t="str">
        <f ca="1">IF(ISERROR(INDIRECT(CONCATENATE("FIPs_codes!",ADDRESS((MATCH($D1615,INDIRECT($C1615),0)+MATCH($C1615,FIPs_codes!$G$1:$G$3296,0)-1),COLUMN(FIPs_codes!A1613))))),"",INDIRECT(CONCATENATE("FIPs_codes!",ADDRESS((MATCH($D1615,INDIRECT($C1615),0)+MATCH($C1615,FIPs_codes!$G$1:$G$3296,0)-1),COLUMN(FIPs_codes!A1613)))))</f>
        <v>40093</v>
      </c>
      <c r="F1615" s="51">
        <f ca="1">IF(ISERROR(INDIRECT(CONCATENATE("FIPs_codes!",ADDRESS((MATCH($D1615,INDIRECT($C1615),0)+MATCH($C1615,FIPs_codes!$G$1:$G$3296,0)-1),COLUMN(FIPs_codes!C1613))))),"",INDIRECT(CONCATENATE("FIPs_codes!",ADDRESS((MATCH($D1615,INDIRECT($C1615),0)+MATCH($C1615,FIPs_codes!$G$1:$G$3296,0)-1),COLUMN(FIPs_codes!C1613)))))</f>
        <v>6</v>
      </c>
      <c r="G1615" s="49" t="s">
        <v>16965</v>
      </c>
      <c r="H1615" s="49" t="s">
        <v>217</v>
      </c>
      <c r="I1615" s="53" t="s">
        <v>16966</v>
      </c>
      <c r="J1615" s="55" t="s">
        <v>1705</v>
      </c>
      <c r="K1615" s="49" t="s">
        <v>55</v>
      </c>
      <c r="L1615" s="49" t="s">
        <v>16967</v>
      </c>
      <c r="M1615" s="49" t="s">
        <v>57</v>
      </c>
      <c r="N1615" s="57" t="s">
        <v>16968</v>
      </c>
      <c r="O1615" s="154">
        <v>36526</v>
      </c>
      <c r="P1615" s="57">
        <v>17869</v>
      </c>
      <c r="Q1615" s="49">
        <v>160</v>
      </c>
      <c r="R1615" s="49" t="s">
        <v>11330</v>
      </c>
      <c r="S1615" s="59" t="s">
        <v>60</v>
      </c>
      <c r="T1615" s="47" t="s">
        <v>16969</v>
      </c>
      <c r="U1615" s="49" t="s">
        <v>62</v>
      </c>
      <c r="V1615" s="57" t="s">
        <v>16970</v>
      </c>
      <c r="W1615" s="61" t="s">
        <v>1048</v>
      </c>
      <c r="X1615" s="61" t="s">
        <v>714</v>
      </c>
      <c r="Y1615" s="61">
        <v>41808</v>
      </c>
      <c r="Z1615" s="49">
        <v>78</v>
      </c>
      <c r="AA1615" s="49">
        <v>200</v>
      </c>
      <c r="AB1615" s="49" t="s">
        <v>66</v>
      </c>
      <c r="AC1615" s="49">
        <v>1080000</v>
      </c>
      <c r="AD1615" s="49" t="s">
        <v>227</v>
      </c>
      <c r="AE1615" s="57">
        <v>21</v>
      </c>
      <c r="AF1615" s="57" t="s">
        <v>68</v>
      </c>
      <c r="AG1615" s="49" t="s">
        <v>229</v>
      </c>
      <c r="AH1615" s="49">
        <v>1.4</v>
      </c>
      <c r="AI1615" s="49">
        <v>8.8000000000000007</v>
      </c>
      <c r="AJ1615" s="49">
        <v>10.3</v>
      </c>
      <c r="AK1615" s="57">
        <v>13.7</v>
      </c>
      <c r="AL1615" s="26">
        <f t="shared" si="70"/>
        <v>0.1372549019607843</v>
      </c>
      <c r="AM1615" s="55" t="s">
        <v>230</v>
      </c>
      <c r="AN1615" s="49" t="s">
        <v>16971</v>
      </c>
      <c r="AO1615" s="49" t="s">
        <v>258</v>
      </c>
      <c r="AP1615" s="63" t="s">
        <v>16972</v>
      </c>
      <c r="AQ1615" s="27" t="str">
        <f t="shared" si="68"/>
        <v>Record Complete</v>
      </c>
      <c r="AR1615" s="53" t="s">
        <v>16977</v>
      </c>
      <c r="AS1615" s="5" t="str">
        <f t="shared" si="69"/>
        <v/>
      </c>
      <c r="AT1615" t="s">
        <v>17200</v>
      </c>
    </row>
    <row r="1616" spans="1:46" ht="15.75" thickBot="1" x14ac:dyDescent="0.3">
      <c r="A1616" s="48" t="s">
        <v>16964</v>
      </c>
      <c r="B1616" s="50">
        <v>212</v>
      </c>
      <c r="C1616" s="50" t="s">
        <v>213</v>
      </c>
      <c r="D1616" s="50" t="s">
        <v>310</v>
      </c>
      <c r="E1616" s="51" t="str">
        <f ca="1">IF(ISERROR(INDIRECT(CONCATENATE("FIPs_codes!",ADDRESS((MATCH($D1616,INDIRECT($C1616),0)+MATCH($C1616,FIPs_codes!$G$1:$G$3296,0)-1),COLUMN(FIPs_codes!A1614))))),"",INDIRECT(CONCATENATE("FIPs_codes!",ADDRESS((MATCH($D1616,INDIRECT($C1616),0)+MATCH($C1616,FIPs_codes!$G$1:$G$3296,0)-1),COLUMN(FIPs_codes!A1614)))))</f>
        <v>40093</v>
      </c>
      <c r="F1616" s="51">
        <f ca="1">IF(ISERROR(INDIRECT(CONCATENATE("FIPs_codes!",ADDRESS((MATCH($D1616,INDIRECT($C1616),0)+MATCH($C1616,FIPs_codes!$G$1:$G$3296,0)-1),COLUMN(FIPs_codes!C1614))))),"",INDIRECT(CONCATENATE("FIPs_codes!",ADDRESS((MATCH($D1616,INDIRECT($C1616),0)+MATCH($C1616,FIPs_codes!$G$1:$G$3296,0)-1),COLUMN(FIPs_codes!C1614)))))</f>
        <v>6</v>
      </c>
      <c r="G1616" s="50" t="s">
        <v>16965</v>
      </c>
      <c r="H1616" s="50" t="s">
        <v>217</v>
      </c>
      <c r="I1616" s="54" t="s">
        <v>16966</v>
      </c>
      <c r="J1616" s="56" t="s">
        <v>1705</v>
      </c>
      <c r="K1616" s="50" t="s">
        <v>55</v>
      </c>
      <c r="L1616" s="50" t="s">
        <v>16981</v>
      </c>
      <c r="M1616" s="50" t="s">
        <v>57</v>
      </c>
      <c r="N1616" s="58" t="s">
        <v>16982</v>
      </c>
      <c r="O1616" s="155">
        <v>36526</v>
      </c>
      <c r="P1616" s="58">
        <v>18380</v>
      </c>
      <c r="Q1616" s="50">
        <v>160</v>
      </c>
      <c r="R1616" s="50" t="s">
        <v>11330</v>
      </c>
      <c r="S1616" s="60" t="s">
        <v>60</v>
      </c>
      <c r="T1616" s="48" t="s">
        <v>16969</v>
      </c>
      <c r="U1616" s="50" t="s">
        <v>62</v>
      </c>
      <c r="V1616" s="58" t="s">
        <v>16970</v>
      </c>
      <c r="W1616" s="62" t="s">
        <v>1048</v>
      </c>
      <c r="X1616" s="62" t="s">
        <v>714</v>
      </c>
      <c r="Y1616" s="62">
        <v>41809</v>
      </c>
      <c r="Z1616" s="50">
        <v>78</v>
      </c>
      <c r="AA1616" s="50">
        <v>200</v>
      </c>
      <c r="AB1616" s="50" t="s">
        <v>66</v>
      </c>
      <c r="AC1616" s="50">
        <v>1080000</v>
      </c>
      <c r="AD1616" s="50" t="s">
        <v>227</v>
      </c>
      <c r="AE1616" s="58">
        <v>21</v>
      </c>
      <c r="AF1616" s="58" t="s">
        <v>68</v>
      </c>
      <c r="AG1616" s="50" t="s">
        <v>229</v>
      </c>
      <c r="AH1616" s="50">
        <v>1.2</v>
      </c>
      <c r="AI1616" s="50">
        <v>7.2</v>
      </c>
      <c r="AJ1616" s="50">
        <v>8.4</v>
      </c>
      <c r="AK1616" s="58">
        <v>13.7</v>
      </c>
      <c r="AL1616" s="26">
        <f t="shared" si="70"/>
        <v>0.14285714285714285</v>
      </c>
      <c r="AM1616" s="56" t="s">
        <v>230</v>
      </c>
      <c r="AN1616" s="50" t="s">
        <v>16971</v>
      </c>
      <c r="AO1616" s="50" t="s">
        <v>258</v>
      </c>
      <c r="AP1616" s="46" t="s">
        <v>16972</v>
      </c>
      <c r="AQ1616" s="27" t="str">
        <f t="shared" si="68"/>
        <v>Record Complete</v>
      </c>
      <c r="AR1616" s="54" t="s">
        <v>16990</v>
      </c>
      <c r="AS1616" s="5" t="str">
        <f t="shared" si="69"/>
        <v/>
      </c>
      <c r="AT1616" t="s">
        <v>17200</v>
      </c>
    </row>
    <row r="1617" spans="1:46" ht="15.75" thickBot="1" x14ac:dyDescent="0.3">
      <c r="A1617" s="30" t="s">
        <v>16964</v>
      </c>
      <c r="B1617" s="32">
        <v>212</v>
      </c>
      <c r="C1617" s="32" t="s">
        <v>213</v>
      </c>
      <c r="D1617" s="32" t="s">
        <v>310</v>
      </c>
      <c r="E1617" s="51" t="str">
        <f ca="1">IF(ISERROR(INDIRECT(CONCATENATE("FIPs_codes!",ADDRESS((MATCH($D1617,INDIRECT($C1617),0)+MATCH($C1617,FIPs_codes!$G$1:$G$3296,0)-1),COLUMN(FIPs_codes!A1615))))),"",INDIRECT(CONCATENATE("FIPs_codes!",ADDRESS((MATCH($D1617,INDIRECT($C1617),0)+MATCH($C1617,FIPs_codes!$G$1:$G$3296,0)-1),COLUMN(FIPs_codes!A1615)))))</f>
        <v>40093</v>
      </c>
      <c r="F1617" s="51">
        <f ca="1">IF(ISERROR(INDIRECT(CONCATENATE("FIPs_codes!",ADDRESS((MATCH($D1617,INDIRECT($C1617),0)+MATCH($C1617,FIPs_codes!$G$1:$G$3296,0)-1),COLUMN(FIPs_codes!C1615))))),"",INDIRECT(CONCATENATE("FIPs_codes!",ADDRESS((MATCH($D1617,INDIRECT($C1617),0)+MATCH($C1617,FIPs_codes!$G$1:$G$3296,0)-1),COLUMN(FIPs_codes!C1615)))))</f>
        <v>6</v>
      </c>
      <c r="G1617" s="32" t="s">
        <v>16965</v>
      </c>
      <c r="H1617" s="32" t="s">
        <v>217</v>
      </c>
      <c r="I1617" s="36" t="s">
        <v>16966</v>
      </c>
      <c r="J1617" s="38" t="s">
        <v>1705</v>
      </c>
      <c r="K1617" s="32" t="s">
        <v>55</v>
      </c>
      <c r="L1617" s="32" t="s">
        <v>16981</v>
      </c>
      <c r="M1617" s="32" t="s">
        <v>57</v>
      </c>
      <c r="N1617" s="40" t="s">
        <v>16982</v>
      </c>
      <c r="O1617" s="229">
        <v>36526</v>
      </c>
      <c r="P1617" s="40">
        <v>18380</v>
      </c>
      <c r="Q1617" s="32">
        <v>160</v>
      </c>
      <c r="R1617" s="32" t="s">
        <v>11330</v>
      </c>
      <c r="S1617" s="42" t="s">
        <v>60</v>
      </c>
      <c r="T1617" s="30" t="s">
        <v>16969</v>
      </c>
      <c r="U1617" s="32" t="s">
        <v>62</v>
      </c>
      <c r="V1617" s="40" t="s">
        <v>16970</v>
      </c>
      <c r="W1617" s="44" t="s">
        <v>1048</v>
      </c>
      <c r="X1617" s="44" t="s">
        <v>714</v>
      </c>
      <c r="Y1617" s="44">
        <v>41809</v>
      </c>
      <c r="Z1617" s="32">
        <v>78</v>
      </c>
      <c r="AA1617" s="32">
        <v>200</v>
      </c>
      <c r="AB1617" s="32" t="s">
        <v>66</v>
      </c>
      <c r="AC1617" s="32">
        <v>1080000</v>
      </c>
      <c r="AD1617" s="32" t="s">
        <v>227</v>
      </c>
      <c r="AE1617" s="40">
        <v>21</v>
      </c>
      <c r="AF1617" s="40" t="s">
        <v>68</v>
      </c>
      <c r="AG1617" s="32" t="s">
        <v>229</v>
      </c>
      <c r="AH1617" s="32">
        <v>0.8</v>
      </c>
      <c r="AI1617" s="32">
        <v>7</v>
      </c>
      <c r="AJ1617" s="32">
        <v>8.5</v>
      </c>
      <c r="AK1617" s="40">
        <v>13.9</v>
      </c>
      <c r="AL1617" s="26">
        <f t="shared" si="70"/>
        <v>0.10256410256410257</v>
      </c>
      <c r="AM1617" s="38" t="s">
        <v>230</v>
      </c>
      <c r="AN1617" s="32" t="s">
        <v>16971</v>
      </c>
      <c r="AO1617" s="32" t="s">
        <v>258</v>
      </c>
      <c r="AP1617" s="46" t="s">
        <v>16972</v>
      </c>
      <c r="AQ1617" s="27" t="str">
        <f t="shared" si="68"/>
        <v>Record Complete</v>
      </c>
      <c r="AR1617" s="36" t="s">
        <v>16992</v>
      </c>
      <c r="AS1617" s="5" t="str">
        <f t="shared" si="69"/>
        <v/>
      </c>
      <c r="AT1617" t="s">
        <v>17200</v>
      </c>
    </row>
    <row r="1618" spans="1:46" ht="15.75" thickBot="1" x14ac:dyDescent="0.3">
      <c r="A1618" s="29" t="s">
        <v>16964</v>
      </c>
      <c r="B1618" s="31">
        <v>212</v>
      </c>
      <c r="C1618" s="31" t="s">
        <v>213</v>
      </c>
      <c r="D1618" s="31" t="s">
        <v>310</v>
      </c>
      <c r="E1618" s="51" t="str">
        <f ca="1">IF(ISERROR(INDIRECT(CONCATENATE("FIPs_codes!",ADDRESS((MATCH($D1618,INDIRECT($C1618),0)+MATCH($C1618,FIPs_codes!$G$1:$G$3296,0)-1),COLUMN(FIPs_codes!A1616))))),"",INDIRECT(CONCATENATE("FIPs_codes!",ADDRESS((MATCH($D1618,INDIRECT($C1618),0)+MATCH($C1618,FIPs_codes!$G$1:$G$3296,0)-1),COLUMN(FIPs_codes!A1616)))))</f>
        <v>40093</v>
      </c>
      <c r="F1618" s="51">
        <f ca="1">IF(ISERROR(INDIRECT(CONCATENATE("FIPs_codes!",ADDRESS((MATCH($D1618,INDIRECT($C1618),0)+MATCH($C1618,FIPs_codes!$G$1:$G$3296,0)-1),COLUMN(FIPs_codes!C1616))))),"",INDIRECT(CONCATENATE("FIPs_codes!",ADDRESS((MATCH($D1618,INDIRECT($C1618),0)+MATCH($C1618,FIPs_codes!$G$1:$G$3296,0)-1),COLUMN(FIPs_codes!C1616)))))</f>
        <v>6</v>
      </c>
      <c r="G1618" s="31" t="s">
        <v>16965</v>
      </c>
      <c r="H1618" s="31" t="s">
        <v>217</v>
      </c>
      <c r="I1618" s="35" t="s">
        <v>16966</v>
      </c>
      <c r="J1618" s="37" t="s">
        <v>1705</v>
      </c>
      <c r="K1618" s="31" t="s">
        <v>55</v>
      </c>
      <c r="L1618" s="31" t="s">
        <v>16981</v>
      </c>
      <c r="M1618" s="31" t="s">
        <v>57</v>
      </c>
      <c r="N1618" s="39" t="s">
        <v>16982</v>
      </c>
      <c r="O1618" s="230">
        <v>36526</v>
      </c>
      <c r="P1618" s="39">
        <v>18380</v>
      </c>
      <c r="Q1618" s="31">
        <v>160</v>
      </c>
      <c r="R1618" s="31" t="s">
        <v>11330</v>
      </c>
      <c r="S1618" s="41" t="s">
        <v>60</v>
      </c>
      <c r="T1618" s="29" t="s">
        <v>16969</v>
      </c>
      <c r="U1618" s="31" t="s">
        <v>62</v>
      </c>
      <c r="V1618" s="39" t="s">
        <v>16970</v>
      </c>
      <c r="W1618" s="43" t="s">
        <v>1048</v>
      </c>
      <c r="X1618" s="43" t="s">
        <v>714</v>
      </c>
      <c r="Y1618" s="43">
        <v>41809</v>
      </c>
      <c r="Z1618" s="31">
        <v>78</v>
      </c>
      <c r="AA1618" s="31">
        <v>200</v>
      </c>
      <c r="AB1618" s="31" t="s">
        <v>66</v>
      </c>
      <c r="AC1618" s="31">
        <v>1080000</v>
      </c>
      <c r="AD1618" s="31" t="s">
        <v>227</v>
      </c>
      <c r="AE1618" s="39">
        <v>21</v>
      </c>
      <c r="AF1618" s="39" t="s">
        <v>68</v>
      </c>
      <c r="AG1618" s="31" t="s">
        <v>229</v>
      </c>
      <c r="AH1618" s="31">
        <v>1.1000000000000001</v>
      </c>
      <c r="AI1618" s="31">
        <v>7.2</v>
      </c>
      <c r="AJ1618" s="31">
        <v>8.5</v>
      </c>
      <c r="AK1618" s="39">
        <v>13.7</v>
      </c>
      <c r="AL1618" s="26">
        <f t="shared" si="70"/>
        <v>0.13253012048192772</v>
      </c>
      <c r="AM1618" s="37" t="s">
        <v>230</v>
      </c>
      <c r="AN1618" s="31" t="s">
        <v>16971</v>
      </c>
      <c r="AO1618" s="31" t="s">
        <v>258</v>
      </c>
      <c r="AP1618" s="63" t="s">
        <v>16972</v>
      </c>
      <c r="AQ1618" s="27" t="str">
        <f t="shared" si="68"/>
        <v>Record Complete</v>
      </c>
      <c r="AR1618" s="35" t="s">
        <v>16987</v>
      </c>
      <c r="AS1618" s="5" t="str">
        <f t="shared" si="69"/>
        <v/>
      </c>
      <c r="AT1618" t="s">
        <v>17200</v>
      </c>
    </row>
    <row r="1619" spans="1:46" ht="15.75" thickBot="1" x14ac:dyDescent="0.3">
      <c r="A1619" s="30" t="s">
        <v>16964</v>
      </c>
      <c r="B1619" s="32">
        <v>212</v>
      </c>
      <c r="C1619" s="32" t="s">
        <v>213</v>
      </c>
      <c r="D1619" s="32" t="s">
        <v>310</v>
      </c>
      <c r="E1619" s="51" t="str">
        <f ca="1">IF(ISERROR(INDIRECT(CONCATENATE("FIPs_codes!",ADDRESS((MATCH($D1619,INDIRECT($C1619),0)+MATCH($C1619,FIPs_codes!$G$1:$G$3296,0)-1),COLUMN(FIPs_codes!A1617))))),"",INDIRECT(CONCATENATE("FIPs_codes!",ADDRESS((MATCH($D1619,INDIRECT($C1619),0)+MATCH($C1619,FIPs_codes!$G$1:$G$3296,0)-1),COLUMN(FIPs_codes!A1617)))))</f>
        <v>40093</v>
      </c>
      <c r="F1619" s="51">
        <f ca="1">IF(ISERROR(INDIRECT(CONCATENATE("FIPs_codes!",ADDRESS((MATCH($D1619,INDIRECT($C1619),0)+MATCH($C1619,FIPs_codes!$G$1:$G$3296,0)-1),COLUMN(FIPs_codes!C1617))))),"",INDIRECT(CONCATENATE("FIPs_codes!",ADDRESS((MATCH($D1619,INDIRECT($C1619),0)+MATCH($C1619,FIPs_codes!$G$1:$G$3296,0)-1),COLUMN(FIPs_codes!C1617)))))</f>
        <v>6</v>
      </c>
      <c r="G1619" s="32" t="s">
        <v>16965</v>
      </c>
      <c r="H1619" s="32" t="s">
        <v>217</v>
      </c>
      <c r="I1619" s="36" t="s">
        <v>16966</v>
      </c>
      <c r="J1619" s="38" t="s">
        <v>1705</v>
      </c>
      <c r="K1619" s="32" t="s">
        <v>55</v>
      </c>
      <c r="L1619" s="32" t="s">
        <v>16981</v>
      </c>
      <c r="M1619" s="32" t="s">
        <v>57</v>
      </c>
      <c r="N1619" s="40" t="s">
        <v>16982</v>
      </c>
      <c r="O1619" s="229">
        <v>36526</v>
      </c>
      <c r="P1619" s="40">
        <v>18380</v>
      </c>
      <c r="Q1619" s="32">
        <v>160</v>
      </c>
      <c r="R1619" s="32" t="s">
        <v>11330</v>
      </c>
      <c r="S1619" s="42" t="s">
        <v>60</v>
      </c>
      <c r="T1619" s="30" t="s">
        <v>16969</v>
      </c>
      <c r="U1619" s="32" t="s">
        <v>62</v>
      </c>
      <c r="V1619" s="40" t="s">
        <v>16970</v>
      </c>
      <c r="W1619" s="44" t="s">
        <v>1048</v>
      </c>
      <c r="X1619" s="44" t="s">
        <v>714</v>
      </c>
      <c r="Y1619" s="44">
        <v>41809</v>
      </c>
      <c r="Z1619" s="32">
        <v>78</v>
      </c>
      <c r="AA1619" s="32">
        <v>200</v>
      </c>
      <c r="AB1619" s="32" t="s">
        <v>66</v>
      </c>
      <c r="AC1619" s="32">
        <v>1080000</v>
      </c>
      <c r="AD1619" s="32" t="s">
        <v>227</v>
      </c>
      <c r="AE1619" s="40">
        <v>21</v>
      </c>
      <c r="AF1619" s="40" t="s">
        <v>68</v>
      </c>
      <c r="AG1619" s="32" t="s">
        <v>229</v>
      </c>
      <c r="AH1619" s="32">
        <v>1</v>
      </c>
      <c r="AI1619" s="32">
        <v>7.4</v>
      </c>
      <c r="AJ1619" s="32">
        <v>8.6</v>
      </c>
      <c r="AK1619" s="40">
        <v>13.7</v>
      </c>
      <c r="AL1619" s="26">
        <f t="shared" si="70"/>
        <v>0.11904761904761904</v>
      </c>
      <c r="AM1619" s="38" t="s">
        <v>230</v>
      </c>
      <c r="AN1619" s="32" t="s">
        <v>16971</v>
      </c>
      <c r="AO1619" s="32" t="s">
        <v>258</v>
      </c>
      <c r="AP1619" s="46" t="s">
        <v>16972</v>
      </c>
      <c r="AQ1619" s="27" t="str">
        <f t="shared" si="68"/>
        <v>Record Complete</v>
      </c>
      <c r="AR1619" s="36" t="s">
        <v>16989</v>
      </c>
      <c r="AS1619" s="5" t="str">
        <f t="shared" si="69"/>
        <v/>
      </c>
      <c r="AT1619" t="s">
        <v>17200</v>
      </c>
    </row>
    <row r="1620" spans="1:46" ht="15.75" thickBot="1" x14ac:dyDescent="0.3">
      <c r="A1620" s="29" t="s">
        <v>16964</v>
      </c>
      <c r="B1620" s="31">
        <v>212</v>
      </c>
      <c r="C1620" s="31" t="s">
        <v>213</v>
      </c>
      <c r="D1620" s="31" t="s">
        <v>310</v>
      </c>
      <c r="E1620" s="51" t="str">
        <f ca="1">IF(ISERROR(INDIRECT(CONCATENATE("FIPs_codes!",ADDRESS((MATCH($D1620,INDIRECT($C1620),0)+MATCH($C1620,FIPs_codes!$G$1:$G$3296,0)-1),COLUMN(FIPs_codes!A1618))))),"",INDIRECT(CONCATENATE("FIPs_codes!",ADDRESS((MATCH($D1620,INDIRECT($C1620),0)+MATCH($C1620,FIPs_codes!$G$1:$G$3296,0)-1),COLUMN(FIPs_codes!A1618)))))</f>
        <v>40093</v>
      </c>
      <c r="F1620" s="51">
        <f ca="1">IF(ISERROR(INDIRECT(CONCATENATE("FIPs_codes!",ADDRESS((MATCH($D1620,INDIRECT($C1620),0)+MATCH($C1620,FIPs_codes!$G$1:$G$3296,0)-1),COLUMN(FIPs_codes!C1618))))),"",INDIRECT(CONCATENATE("FIPs_codes!",ADDRESS((MATCH($D1620,INDIRECT($C1620),0)+MATCH($C1620,FIPs_codes!$G$1:$G$3296,0)-1),COLUMN(FIPs_codes!C1618)))))</f>
        <v>6</v>
      </c>
      <c r="G1620" s="31" t="s">
        <v>16965</v>
      </c>
      <c r="H1620" s="31" t="s">
        <v>217</v>
      </c>
      <c r="I1620" s="35" t="s">
        <v>16966</v>
      </c>
      <c r="J1620" s="37" t="s">
        <v>1705</v>
      </c>
      <c r="K1620" s="31" t="s">
        <v>55</v>
      </c>
      <c r="L1620" s="31" t="s">
        <v>16981</v>
      </c>
      <c r="M1620" s="31" t="s">
        <v>57</v>
      </c>
      <c r="N1620" s="39" t="s">
        <v>16982</v>
      </c>
      <c r="O1620" s="230">
        <v>36526</v>
      </c>
      <c r="P1620" s="39">
        <v>18380</v>
      </c>
      <c r="Q1620" s="31">
        <v>160</v>
      </c>
      <c r="R1620" s="31" t="s">
        <v>11330</v>
      </c>
      <c r="S1620" s="41" t="s">
        <v>60</v>
      </c>
      <c r="T1620" s="29" t="s">
        <v>16969</v>
      </c>
      <c r="U1620" s="31" t="s">
        <v>62</v>
      </c>
      <c r="V1620" s="39" t="s">
        <v>16970</v>
      </c>
      <c r="W1620" s="43" t="s">
        <v>1048</v>
      </c>
      <c r="X1620" s="43" t="s">
        <v>714</v>
      </c>
      <c r="Y1620" s="43">
        <v>41809</v>
      </c>
      <c r="Z1620" s="31">
        <v>78</v>
      </c>
      <c r="AA1620" s="31">
        <v>200</v>
      </c>
      <c r="AB1620" s="31" t="s">
        <v>66</v>
      </c>
      <c r="AC1620" s="31">
        <v>1080000</v>
      </c>
      <c r="AD1620" s="31" t="s">
        <v>227</v>
      </c>
      <c r="AE1620" s="39">
        <v>21</v>
      </c>
      <c r="AF1620" s="39" t="s">
        <v>68</v>
      </c>
      <c r="AG1620" s="31" t="s">
        <v>229</v>
      </c>
      <c r="AH1620" s="31">
        <v>1.5</v>
      </c>
      <c r="AI1620" s="31">
        <v>7.6</v>
      </c>
      <c r="AJ1620" s="31">
        <v>8.6999999999999993</v>
      </c>
      <c r="AK1620" s="39">
        <v>13.2</v>
      </c>
      <c r="AL1620" s="26">
        <f t="shared" si="70"/>
        <v>0.16483516483516483</v>
      </c>
      <c r="AM1620" s="37" t="s">
        <v>230</v>
      </c>
      <c r="AN1620" s="31" t="s">
        <v>16971</v>
      </c>
      <c r="AO1620" s="31" t="s">
        <v>258</v>
      </c>
      <c r="AP1620" s="63" t="s">
        <v>16972</v>
      </c>
      <c r="AQ1620" s="27" t="str">
        <f t="shared" si="68"/>
        <v>Record Complete</v>
      </c>
      <c r="AR1620" s="35" t="s">
        <v>16987</v>
      </c>
      <c r="AS1620" s="5" t="str">
        <f t="shared" si="69"/>
        <v/>
      </c>
      <c r="AT1620" t="s">
        <v>17200</v>
      </c>
    </row>
    <row r="1621" spans="1:46" ht="15.75" thickBot="1" x14ac:dyDescent="0.3">
      <c r="A1621" s="47" t="s">
        <v>16964</v>
      </c>
      <c r="B1621" s="49">
        <v>212</v>
      </c>
      <c r="C1621" s="49" t="s">
        <v>213</v>
      </c>
      <c r="D1621" s="49" t="s">
        <v>310</v>
      </c>
      <c r="E1621" s="51" t="str">
        <f ca="1">IF(ISERROR(INDIRECT(CONCATENATE("FIPs_codes!",ADDRESS((MATCH($D1621,INDIRECT($C1621),0)+MATCH($C1621,FIPs_codes!$G$1:$G$3296,0)-1),COLUMN(FIPs_codes!A1619))))),"",INDIRECT(CONCATENATE("FIPs_codes!",ADDRESS((MATCH($D1621,INDIRECT($C1621),0)+MATCH($C1621,FIPs_codes!$G$1:$G$3296,0)-1),COLUMN(FIPs_codes!A1619)))))</f>
        <v>40093</v>
      </c>
      <c r="F1621" s="51">
        <f ca="1">IF(ISERROR(INDIRECT(CONCATENATE("FIPs_codes!",ADDRESS((MATCH($D1621,INDIRECT($C1621),0)+MATCH($C1621,FIPs_codes!$G$1:$G$3296,0)-1),COLUMN(FIPs_codes!C1619))))),"",INDIRECT(CONCATENATE("FIPs_codes!",ADDRESS((MATCH($D1621,INDIRECT($C1621),0)+MATCH($C1621,FIPs_codes!$G$1:$G$3296,0)-1),COLUMN(FIPs_codes!C1619)))))</f>
        <v>6</v>
      </c>
      <c r="G1621" s="49" t="s">
        <v>16965</v>
      </c>
      <c r="H1621" s="49" t="s">
        <v>217</v>
      </c>
      <c r="I1621" s="53" t="s">
        <v>16966</v>
      </c>
      <c r="J1621" s="55" t="s">
        <v>1705</v>
      </c>
      <c r="K1621" s="49" t="s">
        <v>55</v>
      </c>
      <c r="L1621" s="49" t="s">
        <v>16981</v>
      </c>
      <c r="M1621" s="49" t="s">
        <v>57</v>
      </c>
      <c r="N1621" s="57" t="s">
        <v>16982</v>
      </c>
      <c r="O1621" s="154">
        <v>36526</v>
      </c>
      <c r="P1621" s="57">
        <v>18380</v>
      </c>
      <c r="Q1621" s="49">
        <v>160</v>
      </c>
      <c r="R1621" s="49" t="s">
        <v>11330</v>
      </c>
      <c r="S1621" s="59" t="s">
        <v>60</v>
      </c>
      <c r="T1621" s="47" t="s">
        <v>16969</v>
      </c>
      <c r="U1621" s="49" t="s">
        <v>62</v>
      </c>
      <c r="V1621" s="57" t="s">
        <v>16970</v>
      </c>
      <c r="W1621" s="61" t="s">
        <v>1048</v>
      </c>
      <c r="X1621" s="61" t="s">
        <v>714</v>
      </c>
      <c r="Y1621" s="61">
        <v>41809</v>
      </c>
      <c r="Z1621" s="49">
        <v>78</v>
      </c>
      <c r="AA1621" s="49">
        <v>200</v>
      </c>
      <c r="AB1621" s="49" t="s">
        <v>66</v>
      </c>
      <c r="AC1621" s="49">
        <v>1080000</v>
      </c>
      <c r="AD1621" s="49" t="s">
        <v>227</v>
      </c>
      <c r="AE1621" s="57">
        <v>21</v>
      </c>
      <c r="AF1621" s="57" t="s">
        <v>68</v>
      </c>
      <c r="AG1621" s="49" t="s">
        <v>229</v>
      </c>
      <c r="AH1621" s="49">
        <v>1.2</v>
      </c>
      <c r="AI1621" s="49">
        <v>7.3</v>
      </c>
      <c r="AJ1621" s="49">
        <v>8.8000000000000007</v>
      </c>
      <c r="AK1621" s="57">
        <v>13.7</v>
      </c>
      <c r="AL1621" s="26">
        <f t="shared" si="70"/>
        <v>0.14117647058823529</v>
      </c>
      <c r="AM1621" s="55" t="s">
        <v>230</v>
      </c>
      <c r="AN1621" s="49" t="s">
        <v>16971</v>
      </c>
      <c r="AO1621" s="49" t="s">
        <v>258</v>
      </c>
      <c r="AP1621" s="63" t="s">
        <v>16972</v>
      </c>
      <c r="AQ1621" s="27" t="str">
        <f t="shared" si="68"/>
        <v>Record Complete</v>
      </c>
      <c r="AR1621" s="53" t="s">
        <v>16991</v>
      </c>
      <c r="AS1621" s="5" t="str">
        <f t="shared" si="69"/>
        <v/>
      </c>
      <c r="AT1621" t="s">
        <v>17200</v>
      </c>
    </row>
    <row r="1622" spans="1:46" ht="15.75" thickBot="1" x14ac:dyDescent="0.3">
      <c r="A1622" s="29" t="s">
        <v>16964</v>
      </c>
      <c r="B1622" s="31">
        <v>212</v>
      </c>
      <c r="C1622" s="31" t="s">
        <v>213</v>
      </c>
      <c r="D1622" s="31" t="s">
        <v>310</v>
      </c>
      <c r="E1622" s="51" t="str">
        <f ca="1">IF(ISERROR(INDIRECT(CONCATENATE("FIPs_codes!",ADDRESS((MATCH($D1622,INDIRECT($C1622),0)+MATCH($C1622,FIPs_codes!$G$1:$G$3296,0)-1),COLUMN(FIPs_codes!A1620))))),"",INDIRECT(CONCATENATE("FIPs_codes!",ADDRESS((MATCH($D1622,INDIRECT($C1622),0)+MATCH($C1622,FIPs_codes!$G$1:$G$3296,0)-1),COLUMN(FIPs_codes!A1620)))))</f>
        <v>40093</v>
      </c>
      <c r="F1622" s="51">
        <f ca="1">IF(ISERROR(INDIRECT(CONCATENATE("FIPs_codes!",ADDRESS((MATCH($D1622,INDIRECT($C1622),0)+MATCH($C1622,FIPs_codes!$G$1:$G$3296,0)-1),COLUMN(FIPs_codes!C1620))))),"",INDIRECT(CONCATENATE("FIPs_codes!",ADDRESS((MATCH($D1622,INDIRECT($C1622),0)+MATCH($C1622,FIPs_codes!$G$1:$G$3296,0)-1),COLUMN(FIPs_codes!C1620)))))</f>
        <v>6</v>
      </c>
      <c r="G1622" s="31" t="s">
        <v>16965</v>
      </c>
      <c r="H1622" s="31" t="s">
        <v>217</v>
      </c>
      <c r="I1622" s="35" t="s">
        <v>16966</v>
      </c>
      <c r="J1622" s="37" t="s">
        <v>1705</v>
      </c>
      <c r="K1622" s="31" t="s">
        <v>55</v>
      </c>
      <c r="L1622" s="31" t="s">
        <v>16981</v>
      </c>
      <c r="M1622" s="31" t="s">
        <v>57</v>
      </c>
      <c r="N1622" s="39" t="s">
        <v>16982</v>
      </c>
      <c r="O1622" s="230">
        <v>36526</v>
      </c>
      <c r="P1622" s="39">
        <v>18380</v>
      </c>
      <c r="Q1622" s="31">
        <v>160</v>
      </c>
      <c r="R1622" s="31" t="s">
        <v>11330</v>
      </c>
      <c r="S1622" s="41" t="s">
        <v>60</v>
      </c>
      <c r="T1622" s="29" t="s">
        <v>16969</v>
      </c>
      <c r="U1622" s="31" t="s">
        <v>62</v>
      </c>
      <c r="V1622" s="39" t="s">
        <v>16970</v>
      </c>
      <c r="W1622" s="43" t="s">
        <v>1048</v>
      </c>
      <c r="X1622" s="43" t="s">
        <v>714</v>
      </c>
      <c r="Y1622" s="43">
        <v>41809</v>
      </c>
      <c r="Z1622" s="31">
        <v>78</v>
      </c>
      <c r="AA1622" s="31">
        <v>200</v>
      </c>
      <c r="AB1622" s="31" t="s">
        <v>66</v>
      </c>
      <c r="AC1622" s="31">
        <v>1080000</v>
      </c>
      <c r="AD1622" s="31" t="s">
        <v>227</v>
      </c>
      <c r="AE1622" s="39">
        <v>21</v>
      </c>
      <c r="AF1622" s="39" t="s">
        <v>68</v>
      </c>
      <c r="AG1622" s="31" t="s">
        <v>229</v>
      </c>
      <c r="AH1622" s="31">
        <v>1.2</v>
      </c>
      <c r="AI1622" s="31">
        <v>7.5</v>
      </c>
      <c r="AJ1622" s="31">
        <v>8.8000000000000007</v>
      </c>
      <c r="AK1622" s="39">
        <v>13.4</v>
      </c>
      <c r="AL1622" s="26">
        <f t="shared" si="70"/>
        <v>0.13793103448275862</v>
      </c>
      <c r="AM1622" s="37" t="s">
        <v>230</v>
      </c>
      <c r="AN1622" s="31" t="s">
        <v>16971</v>
      </c>
      <c r="AO1622" s="31" t="s">
        <v>258</v>
      </c>
      <c r="AP1622" s="63" t="s">
        <v>16972</v>
      </c>
      <c r="AQ1622" s="27" t="str">
        <f t="shared" si="68"/>
        <v>Record Complete</v>
      </c>
      <c r="AR1622" s="35" t="s">
        <v>16988</v>
      </c>
      <c r="AS1622" s="5" t="str">
        <f t="shared" si="69"/>
        <v/>
      </c>
      <c r="AT1622" t="s">
        <v>17200</v>
      </c>
    </row>
    <row r="1623" spans="1:46" ht="15.75" thickBot="1" x14ac:dyDescent="0.3">
      <c r="A1623" s="30" t="s">
        <v>16964</v>
      </c>
      <c r="B1623" s="32">
        <v>212</v>
      </c>
      <c r="C1623" s="32" t="s">
        <v>213</v>
      </c>
      <c r="D1623" s="32" t="s">
        <v>310</v>
      </c>
      <c r="E1623" s="51" t="str">
        <f ca="1">IF(ISERROR(INDIRECT(CONCATENATE("FIPs_codes!",ADDRESS((MATCH($D1623,INDIRECT($C1623),0)+MATCH($C1623,FIPs_codes!$G$1:$G$3296,0)-1),COLUMN(FIPs_codes!A1621))))),"",INDIRECT(CONCATENATE("FIPs_codes!",ADDRESS((MATCH($D1623,INDIRECT($C1623),0)+MATCH($C1623,FIPs_codes!$G$1:$G$3296,0)-1),COLUMN(FIPs_codes!A1621)))))</f>
        <v>40093</v>
      </c>
      <c r="F1623" s="51">
        <f ca="1">IF(ISERROR(INDIRECT(CONCATENATE("FIPs_codes!",ADDRESS((MATCH($D1623,INDIRECT($C1623),0)+MATCH($C1623,FIPs_codes!$G$1:$G$3296,0)-1),COLUMN(FIPs_codes!C1621))))),"",INDIRECT(CONCATENATE("FIPs_codes!",ADDRESS((MATCH($D1623,INDIRECT($C1623),0)+MATCH($C1623,FIPs_codes!$G$1:$G$3296,0)-1),COLUMN(FIPs_codes!C1621)))))</f>
        <v>6</v>
      </c>
      <c r="G1623" s="32" t="s">
        <v>16965</v>
      </c>
      <c r="H1623" s="32" t="s">
        <v>217</v>
      </c>
      <c r="I1623" s="36" t="s">
        <v>16966</v>
      </c>
      <c r="J1623" s="38" t="s">
        <v>1705</v>
      </c>
      <c r="K1623" s="32" t="s">
        <v>55</v>
      </c>
      <c r="L1623" s="32" t="s">
        <v>16981</v>
      </c>
      <c r="M1623" s="32" t="s">
        <v>57</v>
      </c>
      <c r="N1623" s="40" t="s">
        <v>16982</v>
      </c>
      <c r="O1623" s="229">
        <v>36526</v>
      </c>
      <c r="P1623" s="40">
        <v>18380</v>
      </c>
      <c r="Q1623" s="32">
        <v>160</v>
      </c>
      <c r="R1623" s="32" t="s">
        <v>11330</v>
      </c>
      <c r="S1623" s="42" t="s">
        <v>60</v>
      </c>
      <c r="T1623" s="30" t="s">
        <v>16969</v>
      </c>
      <c r="U1623" s="32" t="s">
        <v>62</v>
      </c>
      <c r="V1623" s="40" t="s">
        <v>16970</v>
      </c>
      <c r="W1623" s="44" t="s">
        <v>1048</v>
      </c>
      <c r="X1623" s="44" t="s">
        <v>714</v>
      </c>
      <c r="Y1623" s="44">
        <v>41809</v>
      </c>
      <c r="Z1623" s="32">
        <v>78</v>
      </c>
      <c r="AA1623" s="32">
        <v>200</v>
      </c>
      <c r="AB1623" s="32" t="s">
        <v>66</v>
      </c>
      <c r="AC1623" s="32">
        <v>1080000</v>
      </c>
      <c r="AD1623" s="32" t="s">
        <v>227</v>
      </c>
      <c r="AE1623" s="40">
        <v>21</v>
      </c>
      <c r="AF1623" s="40" t="s">
        <v>68</v>
      </c>
      <c r="AG1623" s="32" t="s">
        <v>229</v>
      </c>
      <c r="AH1623" s="32">
        <v>1.5</v>
      </c>
      <c r="AI1623" s="32">
        <v>7.3</v>
      </c>
      <c r="AJ1623" s="32">
        <v>8.8000000000000007</v>
      </c>
      <c r="AK1623" s="40">
        <v>13.4</v>
      </c>
      <c r="AL1623" s="26">
        <f t="shared" si="70"/>
        <v>0.17045454545454544</v>
      </c>
      <c r="AM1623" s="38" t="s">
        <v>230</v>
      </c>
      <c r="AN1623" s="32" t="s">
        <v>16971</v>
      </c>
      <c r="AO1623" s="32" t="s">
        <v>258</v>
      </c>
      <c r="AP1623" s="46" t="s">
        <v>16972</v>
      </c>
      <c r="AQ1623" s="27" t="str">
        <f t="shared" si="68"/>
        <v>Record Complete</v>
      </c>
      <c r="AR1623" s="36" t="s">
        <v>16984</v>
      </c>
      <c r="AS1623" s="5" t="str">
        <f t="shared" si="69"/>
        <v/>
      </c>
      <c r="AT1623" t="s">
        <v>17200</v>
      </c>
    </row>
    <row r="1624" spans="1:46" ht="15.75" thickBot="1" x14ac:dyDescent="0.3">
      <c r="A1624" s="48" t="s">
        <v>16964</v>
      </c>
      <c r="B1624" s="50">
        <v>212</v>
      </c>
      <c r="C1624" s="50" t="s">
        <v>213</v>
      </c>
      <c r="D1624" s="50" t="s">
        <v>310</v>
      </c>
      <c r="E1624" s="51" t="str">
        <f ca="1">IF(ISERROR(INDIRECT(CONCATENATE("FIPs_codes!",ADDRESS((MATCH($D1624,INDIRECT($C1624),0)+MATCH($C1624,FIPs_codes!$G$1:$G$3296,0)-1),COLUMN(FIPs_codes!A1622))))),"",INDIRECT(CONCATENATE("FIPs_codes!",ADDRESS((MATCH($D1624,INDIRECT($C1624),0)+MATCH($C1624,FIPs_codes!$G$1:$G$3296,0)-1),COLUMN(FIPs_codes!A1622)))))</f>
        <v>40093</v>
      </c>
      <c r="F1624" s="51">
        <f ca="1">IF(ISERROR(INDIRECT(CONCATENATE("FIPs_codes!",ADDRESS((MATCH($D1624,INDIRECT($C1624),0)+MATCH($C1624,FIPs_codes!$G$1:$G$3296,0)-1),COLUMN(FIPs_codes!C1622))))),"",INDIRECT(CONCATENATE("FIPs_codes!",ADDRESS((MATCH($D1624,INDIRECT($C1624),0)+MATCH($C1624,FIPs_codes!$G$1:$G$3296,0)-1),COLUMN(FIPs_codes!C1622)))))</f>
        <v>6</v>
      </c>
      <c r="G1624" s="50" t="s">
        <v>16965</v>
      </c>
      <c r="H1624" s="50" t="s">
        <v>217</v>
      </c>
      <c r="I1624" s="54" t="s">
        <v>16966</v>
      </c>
      <c r="J1624" s="56" t="s">
        <v>1705</v>
      </c>
      <c r="K1624" s="50" t="s">
        <v>55</v>
      </c>
      <c r="L1624" s="50" t="s">
        <v>16981</v>
      </c>
      <c r="M1624" s="50" t="s">
        <v>57</v>
      </c>
      <c r="N1624" s="58" t="s">
        <v>16982</v>
      </c>
      <c r="O1624" s="155">
        <v>36526</v>
      </c>
      <c r="P1624" s="58">
        <v>18380</v>
      </c>
      <c r="Q1624" s="50">
        <v>160</v>
      </c>
      <c r="R1624" s="50" t="s">
        <v>11330</v>
      </c>
      <c r="S1624" s="60" t="s">
        <v>60</v>
      </c>
      <c r="T1624" s="48" t="s">
        <v>16969</v>
      </c>
      <c r="U1624" s="50" t="s">
        <v>62</v>
      </c>
      <c r="V1624" s="58" t="s">
        <v>16970</v>
      </c>
      <c r="W1624" s="62" t="s">
        <v>1048</v>
      </c>
      <c r="X1624" s="62" t="s">
        <v>714</v>
      </c>
      <c r="Y1624" s="62">
        <v>41809</v>
      </c>
      <c r="Z1624" s="50">
        <v>78</v>
      </c>
      <c r="AA1624" s="50">
        <v>200</v>
      </c>
      <c r="AB1624" s="50" t="s">
        <v>66</v>
      </c>
      <c r="AC1624" s="50">
        <v>1080000</v>
      </c>
      <c r="AD1624" s="50" t="s">
        <v>227</v>
      </c>
      <c r="AE1624" s="58">
        <v>21</v>
      </c>
      <c r="AF1624" s="58" t="s">
        <v>68</v>
      </c>
      <c r="AG1624" s="50" t="s">
        <v>229</v>
      </c>
      <c r="AH1624" s="50">
        <v>1.1000000000000001</v>
      </c>
      <c r="AI1624" s="50">
        <v>7.5</v>
      </c>
      <c r="AJ1624" s="50">
        <v>8.9</v>
      </c>
      <c r="AK1624" s="58">
        <v>13.3</v>
      </c>
      <c r="AL1624" s="26">
        <f t="shared" si="70"/>
        <v>0.12790697674418605</v>
      </c>
      <c r="AM1624" s="56" t="s">
        <v>230</v>
      </c>
      <c r="AN1624" s="50" t="s">
        <v>16971</v>
      </c>
      <c r="AO1624" s="50" t="s">
        <v>258</v>
      </c>
      <c r="AP1624" s="46" t="s">
        <v>16972</v>
      </c>
      <c r="AQ1624" s="27" t="str">
        <f t="shared" si="68"/>
        <v>Record Complete</v>
      </c>
      <c r="AR1624" s="54" t="s">
        <v>16984</v>
      </c>
      <c r="AS1624" s="5" t="str">
        <f t="shared" si="69"/>
        <v/>
      </c>
      <c r="AT1624" t="s">
        <v>17200</v>
      </c>
    </row>
    <row r="1625" spans="1:46" ht="15.75" thickBot="1" x14ac:dyDescent="0.3">
      <c r="A1625" s="30" t="s">
        <v>16964</v>
      </c>
      <c r="B1625" s="32">
        <v>212</v>
      </c>
      <c r="C1625" s="32" t="s">
        <v>213</v>
      </c>
      <c r="D1625" s="32" t="s">
        <v>310</v>
      </c>
      <c r="E1625" s="51" t="str">
        <f ca="1">IF(ISERROR(INDIRECT(CONCATENATE("FIPs_codes!",ADDRESS((MATCH($D1625,INDIRECT($C1625),0)+MATCH($C1625,FIPs_codes!$G$1:$G$3296,0)-1),COLUMN(FIPs_codes!A1623))))),"",INDIRECT(CONCATENATE("FIPs_codes!",ADDRESS((MATCH($D1625,INDIRECT($C1625),0)+MATCH($C1625,FIPs_codes!$G$1:$G$3296,0)-1),COLUMN(FIPs_codes!A1623)))))</f>
        <v>40093</v>
      </c>
      <c r="F1625" s="51">
        <f ca="1">IF(ISERROR(INDIRECT(CONCATENATE("FIPs_codes!",ADDRESS((MATCH($D1625,INDIRECT($C1625),0)+MATCH($C1625,FIPs_codes!$G$1:$G$3296,0)-1),COLUMN(FIPs_codes!C1623))))),"",INDIRECT(CONCATENATE("FIPs_codes!",ADDRESS((MATCH($D1625,INDIRECT($C1625),0)+MATCH($C1625,FIPs_codes!$G$1:$G$3296,0)-1),COLUMN(FIPs_codes!C1623)))))</f>
        <v>6</v>
      </c>
      <c r="G1625" s="32" t="s">
        <v>16965</v>
      </c>
      <c r="H1625" s="32" t="s">
        <v>217</v>
      </c>
      <c r="I1625" s="36" t="s">
        <v>16966</v>
      </c>
      <c r="J1625" s="38" t="s">
        <v>1705</v>
      </c>
      <c r="K1625" s="32" t="s">
        <v>55</v>
      </c>
      <c r="L1625" s="32" t="s">
        <v>16981</v>
      </c>
      <c r="M1625" s="32" t="s">
        <v>57</v>
      </c>
      <c r="N1625" s="40" t="s">
        <v>16982</v>
      </c>
      <c r="O1625" s="229">
        <v>36526</v>
      </c>
      <c r="P1625" s="40">
        <v>18380</v>
      </c>
      <c r="Q1625" s="32">
        <v>160</v>
      </c>
      <c r="R1625" s="32" t="s">
        <v>11330</v>
      </c>
      <c r="S1625" s="42" t="s">
        <v>60</v>
      </c>
      <c r="T1625" s="30" t="s">
        <v>16969</v>
      </c>
      <c r="U1625" s="32" t="s">
        <v>62</v>
      </c>
      <c r="V1625" s="40" t="s">
        <v>16970</v>
      </c>
      <c r="W1625" s="44" t="s">
        <v>1048</v>
      </c>
      <c r="X1625" s="44" t="s">
        <v>714</v>
      </c>
      <c r="Y1625" s="44">
        <v>41809</v>
      </c>
      <c r="Z1625" s="32">
        <v>78</v>
      </c>
      <c r="AA1625" s="32">
        <v>200</v>
      </c>
      <c r="AB1625" s="32" t="s">
        <v>66</v>
      </c>
      <c r="AC1625" s="32">
        <v>1080000</v>
      </c>
      <c r="AD1625" s="32" t="s">
        <v>227</v>
      </c>
      <c r="AE1625" s="40">
        <v>21</v>
      </c>
      <c r="AF1625" s="40" t="s">
        <v>68</v>
      </c>
      <c r="AG1625" s="32" t="s">
        <v>229</v>
      </c>
      <c r="AH1625" s="32">
        <v>1.4</v>
      </c>
      <c r="AI1625" s="32">
        <v>7.7</v>
      </c>
      <c r="AJ1625" s="32">
        <v>9</v>
      </c>
      <c r="AK1625" s="40">
        <v>13.6</v>
      </c>
      <c r="AL1625" s="26">
        <f t="shared" si="70"/>
        <v>0.15384615384615385</v>
      </c>
      <c r="AM1625" s="38" t="s">
        <v>230</v>
      </c>
      <c r="AN1625" s="32" t="s">
        <v>16971</v>
      </c>
      <c r="AO1625" s="32" t="s">
        <v>258</v>
      </c>
      <c r="AP1625" s="46" t="s">
        <v>16972</v>
      </c>
      <c r="AQ1625" s="27" t="str">
        <f t="shared" si="68"/>
        <v>Record Complete</v>
      </c>
      <c r="AR1625" s="36" t="s">
        <v>16986</v>
      </c>
      <c r="AS1625" s="5" t="str">
        <f t="shared" si="69"/>
        <v/>
      </c>
      <c r="AT1625" t="s">
        <v>17200</v>
      </c>
    </row>
    <row r="1626" spans="1:46" ht="15.75" thickBot="1" x14ac:dyDescent="0.3">
      <c r="A1626" s="29" t="s">
        <v>16964</v>
      </c>
      <c r="B1626" s="31">
        <v>212</v>
      </c>
      <c r="C1626" s="31" t="s">
        <v>213</v>
      </c>
      <c r="D1626" s="31" t="s">
        <v>310</v>
      </c>
      <c r="E1626" s="51" t="str">
        <f ca="1">IF(ISERROR(INDIRECT(CONCATENATE("FIPs_codes!",ADDRESS((MATCH($D1626,INDIRECT($C1626),0)+MATCH($C1626,FIPs_codes!$G$1:$G$3296,0)-1),COLUMN(FIPs_codes!A1624))))),"",INDIRECT(CONCATENATE("FIPs_codes!",ADDRESS((MATCH($D1626,INDIRECT($C1626),0)+MATCH($C1626,FIPs_codes!$G$1:$G$3296,0)-1),COLUMN(FIPs_codes!A1624)))))</f>
        <v>40093</v>
      </c>
      <c r="F1626" s="51">
        <f ca="1">IF(ISERROR(INDIRECT(CONCATENATE("FIPs_codes!",ADDRESS((MATCH($D1626,INDIRECT($C1626),0)+MATCH($C1626,FIPs_codes!$G$1:$G$3296,0)-1),COLUMN(FIPs_codes!C1624))))),"",INDIRECT(CONCATENATE("FIPs_codes!",ADDRESS((MATCH($D1626,INDIRECT($C1626),0)+MATCH($C1626,FIPs_codes!$G$1:$G$3296,0)-1),COLUMN(FIPs_codes!C1624)))))</f>
        <v>6</v>
      </c>
      <c r="G1626" s="31" t="s">
        <v>16965</v>
      </c>
      <c r="H1626" s="31" t="s">
        <v>217</v>
      </c>
      <c r="I1626" s="35" t="s">
        <v>16966</v>
      </c>
      <c r="J1626" s="37" t="s">
        <v>1705</v>
      </c>
      <c r="K1626" s="31" t="s">
        <v>55</v>
      </c>
      <c r="L1626" s="31" t="s">
        <v>16981</v>
      </c>
      <c r="M1626" s="31" t="s">
        <v>57</v>
      </c>
      <c r="N1626" s="39" t="s">
        <v>16982</v>
      </c>
      <c r="O1626" s="230">
        <v>36526</v>
      </c>
      <c r="P1626" s="39">
        <v>18380</v>
      </c>
      <c r="Q1626" s="31">
        <v>160</v>
      </c>
      <c r="R1626" s="31" t="s">
        <v>11330</v>
      </c>
      <c r="S1626" s="41" t="s">
        <v>60</v>
      </c>
      <c r="T1626" s="29" t="s">
        <v>16969</v>
      </c>
      <c r="U1626" s="31" t="s">
        <v>62</v>
      </c>
      <c r="V1626" s="39" t="s">
        <v>16970</v>
      </c>
      <c r="W1626" s="43" t="s">
        <v>1048</v>
      </c>
      <c r="X1626" s="43" t="s">
        <v>714</v>
      </c>
      <c r="Y1626" s="43">
        <v>41809</v>
      </c>
      <c r="Z1626" s="31">
        <v>78</v>
      </c>
      <c r="AA1626" s="31">
        <v>200</v>
      </c>
      <c r="AB1626" s="31" t="s">
        <v>66</v>
      </c>
      <c r="AC1626" s="31">
        <v>1080000</v>
      </c>
      <c r="AD1626" s="31" t="s">
        <v>227</v>
      </c>
      <c r="AE1626" s="39">
        <v>21</v>
      </c>
      <c r="AF1626" s="39" t="s">
        <v>68</v>
      </c>
      <c r="AG1626" s="31" t="s">
        <v>229</v>
      </c>
      <c r="AH1626" s="31">
        <v>1.5</v>
      </c>
      <c r="AI1626" s="31">
        <v>7.6</v>
      </c>
      <c r="AJ1626" s="31">
        <v>9</v>
      </c>
      <c r="AK1626" s="39">
        <v>13.7</v>
      </c>
      <c r="AL1626" s="26">
        <f t="shared" si="70"/>
        <v>0.16483516483516483</v>
      </c>
      <c r="AM1626" s="37" t="s">
        <v>230</v>
      </c>
      <c r="AN1626" s="31" t="s">
        <v>16971</v>
      </c>
      <c r="AO1626" s="31" t="s">
        <v>258</v>
      </c>
      <c r="AP1626" s="63" t="s">
        <v>16972</v>
      </c>
      <c r="AQ1626" s="27" t="str">
        <f t="shared" si="68"/>
        <v>Record Complete</v>
      </c>
      <c r="AR1626" s="35" t="s">
        <v>16983</v>
      </c>
      <c r="AS1626" s="5" t="str">
        <f t="shared" si="69"/>
        <v/>
      </c>
      <c r="AT1626" t="s">
        <v>17200</v>
      </c>
    </row>
    <row r="1627" spans="1:46" ht="15.75" thickBot="1" x14ac:dyDescent="0.3">
      <c r="A1627" s="47" t="s">
        <v>16964</v>
      </c>
      <c r="B1627" s="49">
        <v>212</v>
      </c>
      <c r="C1627" s="49" t="s">
        <v>213</v>
      </c>
      <c r="D1627" s="49" t="s">
        <v>310</v>
      </c>
      <c r="E1627" s="51" t="str">
        <f ca="1">IF(ISERROR(INDIRECT(CONCATENATE("FIPs_codes!",ADDRESS((MATCH($D1627,INDIRECT($C1627),0)+MATCH($C1627,FIPs_codes!$G$1:$G$3296,0)-1),COLUMN(FIPs_codes!A1625))))),"",INDIRECT(CONCATENATE("FIPs_codes!",ADDRESS((MATCH($D1627,INDIRECT($C1627),0)+MATCH($C1627,FIPs_codes!$G$1:$G$3296,0)-1),COLUMN(FIPs_codes!A1625)))))</f>
        <v>40093</v>
      </c>
      <c r="F1627" s="51">
        <f ca="1">IF(ISERROR(INDIRECT(CONCATENATE("FIPs_codes!",ADDRESS((MATCH($D1627,INDIRECT($C1627),0)+MATCH($C1627,FIPs_codes!$G$1:$G$3296,0)-1),COLUMN(FIPs_codes!C1625))))),"",INDIRECT(CONCATENATE("FIPs_codes!",ADDRESS((MATCH($D1627,INDIRECT($C1627),0)+MATCH($C1627,FIPs_codes!$G$1:$G$3296,0)-1),COLUMN(FIPs_codes!C1625)))))</f>
        <v>6</v>
      </c>
      <c r="G1627" s="49" t="s">
        <v>16965</v>
      </c>
      <c r="H1627" s="49" t="s">
        <v>217</v>
      </c>
      <c r="I1627" s="53" t="s">
        <v>16966</v>
      </c>
      <c r="J1627" s="55" t="s">
        <v>1705</v>
      </c>
      <c r="K1627" s="49" t="s">
        <v>55</v>
      </c>
      <c r="L1627" s="49" t="s">
        <v>16981</v>
      </c>
      <c r="M1627" s="49" t="s">
        <v>57</v>
      </c>
      <c r="N1627" s="57" t="s">
        <v>16982</v>
      </c>
      <c r="O1627" s="154">
        <v>36526</v>
      </c>
      <c r="P1627" s="57">
        <v>18380</v>
      </c>
      <c r="Q1627" s="49">
        <v>160</v>
      </c>
      <c r="R1627" s="49" t="s">
        <v>11330</v>
      </c>
      <c r="S1627" s="59" t="s">
        <v>60</v>
      </c>
      <c r="T1627" s="47" t="s">
        <v>16969</v>
      </c>
      <c r="U1627" s="49" t="s">
        <v>62</v>
      </c>
      <c r="V1627" s="57" t="s">
        <v>16970</v>
      </c>
      <c r="W1627" s="61" t="s">
        <v>1048</v>
      </c>
      <c r="X1627" s="61" t="s">
        <v>714</v>
      </c>
      <c r="Y1627" s="61">
        <v>41809</v>
      </c>
      <c r="Z1627" s="49">
        <v>78</v>
      </c>
      <c r="AA1627" s="49">
        <v>200</v>
      </c>
      <c r="AB1627" s="49" t="s">
        <v>66</v>
      </c>
      <c r="AC1627" s="49">
        <v>1080000</v>
      </c>
      <c r="AD1627" s="49" t="s">
        <v>227</v>
      </c>
      <c r="AE1627" s="57">
        <v>21</v>
      </c>
      <c r="AF1627" s="57" t="s">
        <v>68</v>
      </c>
      <c r="AG1627" s="49" t="s">
        <v>229</v>
      </c>
      <c r="AH1627" s="49">
        <v>1.5</v>
      </c>
      <c r="AI1627" s="49">
        <v>7.3</v>
      </c>
      <c r="AJ1627" s="49">
        <v>9</v>
      </c>
      <c r="AK1627" s="57">
        <v>13.4</v>
      </c>
      <c r="AL1627" s="26">
        <f t="shared" si="70"/>
        <v>0.17045454545454544</v>
      </c>
      <c r="AM1627" s="55" t="s">
        <v>230</v>
      </c>
      <c r="AN1627" s="49" t="s">
        <v>16971</v>
      </c>
      <c r="AO1627" s="49" t="s">
        <v>258</v>
      </c>
      <c r="AP1627" s="63" t="s">
        <v>16972</v>
      </c>
      <c r="AQ1627" s="27" t="str">
        <f t="shared" si="68"/>
        <v>Record Complete</v>
      </c>
      <c r="AR1627" s="53" t="s">
        <v>16985</v>
      </c>
      <c r="AS1627" s="5" t="str">
        <f t="shared" si="69"/>
        <v/>
      </c>
      <c r="AT1627" t="s">
        <v>17200</v>
      </c>
    </row>
    <row r="1628" spans="1:46" ht="15.75" thickBot="1" x14ac:dyDescent="0.3">
      <c r="A1628" s="29" t="s">
        <v>16964</v>
      </c>
      <c r="B1628" s="31">
        <v>212</v>
      </c>
      <c r="C1628" s="31" t="s">
        <v>213</v>
      </c>
      <c r="D1628" s="31" t="s">
        <v>310</v>
      </c>
      <c r="E1628" s="51" t="str">
        <f ca="1">IF(ISERROR(INDIRECT(CONCATENATE("FIPs_codes!",ADDRESS((MATCH($D1628,INDIRECT($C1628),0)+MATCH($C1628,FIPs_codes!$G$1:$G$3296,0)-1),COLUMN(FIPs_codes!A1626))))),"",INDIRECT(CONCATENATE("FIPs_codes!",ADDRESS((MATCH($D1628,INDIRECT($C1628),0)+MATCH($C1628,FIPs_codes!$G$1:$G$3296,0)-1),COLUMN(FIPs_codes!A1626)))))</f>
        <v>40093</v>
      </c>
      <c r="F1628" s="51">
        <f ca="1">IF(ISERROR(INDIRECT(CONCATENATE("FIPs_codes!",ADDRESS((MATCH($D1628,INDIRECT($C1628),0)+MATCH($C1628,FIPs_codes!$G$1:$G$3296,0)-1),COLUMN(FIPs_codes!C1626))))),"",INDIRECT(CONCATENATE("FIPs_codes!",ADDRESS((MATCH($D1628,INDIRECT($C1628),0)+MATCH($C1628,FIPs_codes!$G$1:$G$3296,0)-1),COLUMN(FIPs_codes!C1626)))))</f>
        <v>6</v>
      </c>
      <c r="G1628" s="31" t="s">
        <v>16965</v>
      </c>
      <c r="H1628" s="31" t="s">
        <v>217</v>
      </c>
      <c r="I1628" s="35" t="s">
        <v>16966</v>
      </c>
      <c r="J1628" s="37" t="s">
        <v>1176</v>
      </c>
      <c r="K1628" s="31" t="s">
        <v>129</v>
      </c>
      <c r="L1628" s="31" t="s">
        <v>16993</v>
      </c>
      <c r="M1628" s="31" t="s">
        <v>57</v>
      </c>
      <c r="N1628" s="39" t="s">
        <v>16994</v>
      </c>
      <c r="O1628" s="230">
        <v>25628</v>
      </c>
      <c r="P1628" s="39">
        <v>8749</v>
      </c>
      <c r="Q1628" s="31">
        <v>495</v>
      </c>
      <c r="R1628" s="31" t="s">
        <v>60</v>
      </c>
      <c r="S1628" s="41" t="s">
        <v>60</v>
      </c>
      <c r="T1628" s="29" t="s">
        <v>16969</v>
      </c>
      <c r="U1628" s="31" t="s">
        <v>62</v>
      </c>
      <c r="V1628" s="39" t="s">
        <v>16995</v>
      </c>
      <c r="W1628" s="43" t="s">
        <v>1048</v>
      </c>
      <c r="X1628" s="43" t="s">
        <v>714</v>
      </c>
      <c r="Y1628" s="43">
        <v>41877</v>
      </c>
      <c r="Z1628" s="31">
        <v>60</v>
      </c>
      <c r="AA1628" s="31">
        <v>200</v>
      </c>
      <c r="AB1628" s="31" t="s">
        <v>66</v>
      </c>
      <c r="AC1628" s="31">
        <v>815626</v>
      </c>
      <c r="AD1628" s="31" t="s">
        <v>227</v>
      </c>
      <c r="AE1628" s="39">
        <v>21</v>
      </c>
      <c r="AF1628" s="39" t="s">
        <v>68</v>
      </c>
      <c r="AG1628" s="31" t="s">
        <v>229</v>
      </c>
      <c r="AH1628" s="31">
        <v>0.01</v>
      </c>
      <c r="AI1628" s="31">
        <v>94.7</v>
      </c>
      <c r="AJ1628" s="31">
        <v>95</v>
      </c>
      <c r="AK1628" s="39">
        <v>7</v>
      </c>
      <c r="AL1628" s="26">
        <f t="shared" si="70"/>
        <v>1.0558547143912998E-4</v>
      </c>
      <c r="AM1628" s="37" t="s">
        <v>230</v>
      </c>
      <c r="AN1628" s="31" t="s">
        <v>16971</v>
      </c>
      <c r="AO1628" s="31" t="s">
        <v>258</v>
      </c>
      <c r="AP1628" s="63" t="s">
        <v>16972</v>
      </c>
      <c r="AQ1628" s="27" t="str">
        <f t="shared" si="68"/>
        <v>Record Complete</v>
      </c>
      <c r="AR1628" s="35" t="s">
        <v>16996</v>
      </c>
      <c r="AS1628" s="5" t="str">
        <f t="shared" si="69"/>
        <v/>
      </c>
      <c r="AT1628" t="s">
        <v>17200</v>
      </c>
    </row>
    <row r="1629" spans="1:46" ht="15.75" thickBot="1" x14ac:dyDescent="0.3">
      <c r="A1629" s="30" t="s">
        <v>16964</v>
      </c>
      <c r="B1629" s="32">
        <v>212</v>
      </c>
      <c r="C1629" s="32" t="s">
        <v>213</v>
      </c>
      <c r="D1629" s="32" t="s">
        <v>310</v>
      </c>
      <c r="E1629" s="51" t="str">
        <f ca="1">IF(ISERROR(INDIRECT(CONCATENATE("FIPs_codes!",ADDRESS((MATCH($D1629,INDIRECT($C1629),0)+MATCH($C1629,FIPs_codes!$G$1:$G$3296,0)-1),COLUMN(FIPs_codes!A1627))))),"",INDIRECT(CONCATENATE("FIPs_codes!",ADDRESS((MATCH($D1629,INDIRECT($C1629),0)+MATCH($C1629,FIPs_codes!$G$1:$G$3296,0)-1),COLUMN(FIPs_codes!A1627)))))</f>
        <v>40093</v>
      </c>
      <c r="F1629" s="51">
        <f ca="1">IF(ISERROR(INDIRECT(CONCATENATE("FIPs_codes!",ADDRESS((MATCH($D1629,INDIRECT($C1629),0)+MATCH($C1629,FIPs_codes!$G$1:$G$3296,0)-1),COLUMN(FIPs_codes!C1627))))),"",INDIRECT(CONCATENATE("FIPs_codes!",ADDRESS((MATCH($D1629,INDIRECT($C1629),0)+MATCH($C1629,FIPs_codes!$G$1:$G$3296,0)-1),COLUMN(FIPs_codes!C1627)))))</f>
        <v>6</v>
      </c>
      <c r="G1629" s="32" t="s">
        <v>16965</v>
      </c>
      <c r="H1629" s="32" t="s">
        <v>217</v>
      </c>
      <c r="I1629" s="36" t="s">
        <v>16966</v>
      </c>
      <c r="J1629" s="38" t="s">
        <v>1176</v>
      </c>
      <c r="K1629" s="32" t="s">
        <v>129</v>
      </c>
      <c r="L1629" s="32" t="s">
        <v>16997</v>
      </c>
      <c r="M1629" s="32" t="s">
        <v>57</v>
      </c>
      <c r="N1629" s="40" t="s">
        <v>16994</v>
      </c>
      <c r="O1629" s="229">
        <v>25628</v>
      </c>
      <c r="P1629" s="40">
        <v>8749</v>
      </c>
      <c r="Q1629" s="32">
        <v>495</v>
      </c>
      <c r="R1629" s="32" t="s">
        <v>60</v>
      </c>
      <c r="S1629" s="42" t="s">
        <v>60</v>
      </c>
      <c r="T1629" s="30" t="s">
        <v>16969</v>
      </c>
      <c r="U1629" s="32" t="s">
        <v>62</v>
      </c>
      <c r="V1629" s="40" t="s">
        <v>16995</v>
      </c>
      <c r="W1629" s="44" t="s">
        <v>1048</v>
      </c>
      <c r="X1629" s="44" t="s">
        <v>714</v>
      </c>
      <c r="Y1629" s="44">
        <v>41877</v>
      </c>
      <c r="Z1629" s="32">
        <v>60</v>
      </c>
      <c r="AA1629" s="32">
        <v>249</v>
      </c>
      <c r="AB1629" s="32" t="s">
        <v>66</v>
      </c>
      <c r="AC1629" s="32">
        <v>815626</v>
      </c>
      <c r="AD1629" s="32" t="s">
        <v>227</v>
      </c>
      <c r="AE1629" s="40">
        <v>21</v>
      </c>
      <c r="AF1629" s="40" t="s">
        <v>68</v>
      </c>
      <c r="AG1629" s="32" t="s">
        <v>229</v>
      </c>
      <c r="AH1629" s="32">
        <v>1.2</v>
      </c>
      <c r="AI1629" s="32">
        <v>95.6</v>
      </c>
      <c r="AJ1629" s="32">
        <v>96.3</v>
      </c>
      <c r="AK1629" s="40">
        <v>6.9</v>
      </c>
      <c r="AL1629" s="26">
        <f t="shared" si="70"/>
        <v>1.2396694214876033E-2</v>
      </c>
      <c r="AM1629" s="38" t="s">
        <v>230</v>
      </c>
      <c r="AN1629" s="32" t="s">
        <v>16971</v>
      </c>
      <c r="AO1629" s="32" t="s">
        <v>258</v>
      </c>
      <c r="AP1629" s="46" t="s">
        <v>16972</v>
      </c>
      <c r="AQ1629" s="27" t="str">
        <f t="shared" si="68"/>
        <v>Record Complete</v>
      </c>
      <c r="AR1629" s="36" t="s">
        <v>16996</v>
      </c>
      <c r="AS1629" s="5" t="str">
        <f t="shared" si="69"/>
        <v/>
      </c>
      <c r="AT1629" t="s">
        <v>17200</v>
      </c>
    </row>
    <row r="1630" spans="1:46" ht="15.75" thickBot="1" x14ac:dyDescent="0.3">
      <c r="A1630" s="29" t="s">
        <v>16964</v>
      </c>
      <c r="B1630" s="31">
        <v>212</v>
      </c>
      <c r="C1630" s="31" t="s">
        <v>213</v>
      </c>
      <c r="D1630" s="31" t="s">
        <v>310</v>
      </c>
      <c r="E1630" s="51" t="str">
        <f ca="1">IF(ISERROR(INDIRECT(CONCATENATE("FIPs_codes!",ADDRESS((MATCH($D1630,INDIRECT($C1630),0)+MATCH($C1630,FIPs_codes!$G$1:$G$3296,0)-1),COLUMN(FIPs_codes!A1628))))),"",INDIRECT(CONCATENATE("FIPs_codes!",ADDRESS((MATCH($D1630,INDIRECT($C1630),0)+MATCH($C1630,FIPs_codes!$G$1:$G$3296,0)-1),COLUMN(FIPs_codes!A1628)))))</f>
        <v>40093</v>
      </c>
      <c r="F1630" s="51">
        <f ca="1">IF(ISERROR(INDIRECT(CONCATENATE("FIPs_codes!",ADDRESS((MATCH($D1630,INDIRECT($C1630),0)+MATCH($C1630,FIPs_codes!$G$1:$G$3296,0)-1),COLUMN(FIPs_codes!C1628))))),"",INDIRECT(CONCATENATE("FIPs_codes!",ADDRESS((MATCH($D1630,INDIRECT($C1630),0)+MATCH($C1630,FIPs_codes!$G$1:$G$3296,0)-1),COLUMN(FIPs_codes!C1628)))))</f>
        <v>6</v>
      </c>
      <c r="G1630" s="31" t="s">
        <v>16965</v>
      </c>
      <c r="H1630" s="31" t="s">
        <v>217</v>
      </c>
      <c r="I1630" s="35" t="s">
        <v>16966</v>
      </c>
      <c r="J1630" s="37" t="s">
        <v>1176</v>
      </c>
      <c r="K1630" s="31" t="s">
        <v>129</v>
      </c>
      <c r="L1630" s="31" t="s">
        <v>16993</v>
      </c>
      <c r="M1630" s="31" t="s">
        <v>57</v>
      </c>
      <c r="N1630" s="39" t="s">
        <v>16994</v>
      </c>
      <c r="O1630" s="230">
        <v>25628</v>
      </c>
      <c r="P1630" s="39">
        <v>8749</v>
      </c>
      <c r="Q1630" s="31">
        <v>495</v>
      </c>
      <c r="R1630" s="31" t="s">
        <v>60</v>
      </c>
      <c r="S1630" s="41" t="s">
        <v>60</v>
      </c>
      <c r="T1630" s="29" t="s">
        <v>16969</v>
      </c>
      <c r="U1630" s="31" t="s">
        <v>62</v>
      </c>
      <c r="V1630" s="39" t="s">
        <v>16995</v>
      </c>
      <c r="W1630" s="43" t="s">
        <v>1048</v>
      </c>
      <c r="X1630" s="43" t="s">
        <v>714</v>
      </c>
      <c r="Y1630" s="43">
        <v>41877</v>
      </c>
      <c r="Z1630" s="31">
        <v>60</v>
      </c>
      <c r="AA1630" s="31">
        <v>249</v>
      </c>
      <c r="AB1630" s="31" t="s">
        <v>66</v>
      </c>
      <c r="AC1630" s="31">
        <v>815626</v>
      </c>
      <c r="AD1630" s="31" t="s">
        <v>227</v>
      </c>
      <c r="AE1630" s="39">
        <v>21</v>
      </c>
      <c r="AF1630" s="39" t="s">
        <v>68</v>
      </c>
      <c r="AG1630" s="31" t="s">
        <v>229</v>
      </c>
      <c r="AH1630" s="31">
        <v>1</v>
      </c>
      <c r="AI1630" s="31">
        <v>95.9</v>
      </c>
      <c r="AJ1630" s="31">
        <v>96.3</v>
      </c>
      <c r="AK1630" s="39">
        <v>6.3</v>
      </c>
      <c r="AL1630" s="26">
        <f t="shared" si="70"/>
        <v>1.0319917440660475E-2</v>
      </c>
      <c r="AM1630" s="37" t="s">
        <v>230</v>
      </c>
      <c r="AN1630" s="31" t="s">
        <v>16971</v>
      </c>
      <c r="AO1630" s="31" t="s">
        <v>258</v>
      </c>
      <c r="AP1630" s="63" t="s">
        <v>16972</v>
      </c>
      <c r="AQ1630" s="27" t="str">
        <f t="shared" si="68"/>
        <v>Record Complete</v>
      </c>
      <c r="AR1630" s="35" t="s">
        <v>16996</v>
      </c>
      <c r="AS1630" s="5" t="str">
        <f t="shared" si="69"/>
        <v/>
      </c>
      <c r="AT1630" t="s">
        <v>17200</v>
      </c>
    </row>
    <row r="1631" spans="1:46" ht="15.75" thickBot="1" x14ac:dyDescent="0.3">
      <c r="A1631" s="47" t="s">
        <v>16964</v>
      </c>
      <c r="B1631" s="49">
        <v>212</v>
      </c>
      <c r="C1631" s="49" t="s">
        <v>213</v>
      </c>
      <c r="D1631" s="49" t="s">
        <v>310</v>
      </c>
      <c r="E1631" s="51" t="str">
        <f ca="1">IF(ISERROR(INDIRECT(CONCATENATE("FIPs_codes!",ADDRESS((MATCH($D1631,INDIRECT($C1631),0)+MATCH($C1631,FIPs_codes!$G$1:$G$3296,0)-1),COLUMN(FIPs_codes!A1629))))),"",INDIRECT(CONCATENATE("FIPs_codes!",ADDRESS((MATCH($D1631,INDIRECT($C1631),0)+MATCH($C1631,FIPs_codes!$G$1:$G$3296,0)-1),COLUMN(FIPs_codes!A1629)))))</f>
        <v>40093</v>
      </c>
      <c r="F1631" s="51">
        <f ca="1">IF(ISERROR(INDIRECT(CONCATENATE("FIPs_codes!",ADDRESS((MATCH($D1631,INDIRECT($C1631),0)+MATCH($C1631,FIPs_codes!$G$1:$G$3296,0)-1),COLUMN(FIPs_codes!C1629))))),"",INDIRECT(CONCATENATE("FIPs_codes!",ADDRESS((MATCH($D1631,INDIRECT($C1631),0)+MATCH($C1631,FIPs_codes!$G$1:$G$3296,0)-1),COLUMN(FIPs_codes!C1629)))))</f>
        <v>6</v>
      </c>
      <c r="G1631" s="49" t="s">
        <v>16965</v>
      </c>
      <c r="H1631" s="49" t="s">
        <v>217</v>
      </c>
      <c r="I1631" s="53" t="s">
        <v>16966</v>
      </c>
      <c r="J1631" s="55" t="s">
        <v>1176</v>
      </c>
      <c r="K1631" s="49" t="s">
        <v>129</v>
      </c>
      <c r="L1631" s="49" t="s">
        <v>16993</v>
      </c>
      <c r="M1631" s="49" t="s">
        <v>57</v>
      </c>
      <c r="N1631" s="57" t="s">
        <v>16994</v>
      </c>
      <c r="O1631" s="154">
        <v>25628</v>
      </c>
      <c r="P1631" s="57">
        <v>8749</v>
      </c>
      <c r="Q1631" s="49">
        <v>495</v>
      </c>
      <c r="R1631" s="49" t="s">
        <v>60</v>
      </c>
      <c r="S1631" s="59" t="s">
        <v>60</v>
      </c>
      <c r="T1631" s="47" t="s">
        <v>16969</v>
      </c>
      <c r="U1631" s="49" t="s">
        <v>62</v>
      </c>
      <c r="V1631" s="57" t="s">
        <v>16995</v>
      </c>
      <c r="W1631" s="61" t="s">
        <v>1048</v>
      </c>
      <c r="X1631" s="61" t="s">
        <v>714</v>
      </c>
      <c r="Y1631" s="61">
        <v>41877</v>
      </c>
      <c r="Z1631" s="49">
        <v>60</v>
      </c>
      <c r="AA1631" s="49">
        <v>249</v>
      </c>
      <c r="AB1631" s="49" t="s">
        <v>66</v>
      </c>
      <c r="AC1631" s="49">
        <v>815626</v>
      </c>
      <c r="AD1631" s="49" t="s">
        <v>227</v>
      </c>
      <c r="AE1631" s="57">
        <v>21</v>
      </c>
      <c r="AF1631" s="57" t="s">
        <v>68</v>
      </c>
      <c r="AG1631" s="49" t="s">
        <v>229</v>
      </c>
      <c r="AH1631" s="49">
        <v>0.3</v>
      </c>
      <c r="AI1631" s="49">
        <v>96.5</v>
      </c>
      <c r="AJ1631" s="49">
        <v>97.1</v>
      </c>
      <c r="AK1631" s="57">
        <v>6.2</v>
      </c>
      <c r="AL1631" s="26">
        <f t="shared" si="70"/>
        <v>3.0991735537190084E-3</v>
      </c>
      <c r="AM1631" s="55" t="s">
        <v>230</v>
      </c>
      <c r="AN1631" s="49" t="s">
        <v>16971</v>
      </c>
      <c r="AO1631" s="49" t="s">
        <v>258</v>
      </c>
      <c r="AP1631" s="63" t="s">
        <v>16972</v>
      </c>
      <c r="AQ1631" s="27" t="str">
        <f t="shared" si="68"/>
        <v>Record Complete</v>
      </c>
      <c r="AR1631" s="53" t="s">
        <v>16996</v>
      </c>
      <c r="AS1631" s="5" t="str">
        <f t="shared" si="69"/>
        <v/>
      </c>
      <c r="AT1631" t="s">
        <v>17200</v>
      </c>
    </row>
    <row r="1632" spans="1:46" ht="15.75" thickBot="1" x14ac:dyDescent="0.3">
      <c r="A1632" s="48" t="s">
        <v>16964</v>
      </c>
      <c r="B1632" s="50">
        <v>212</v>
      </c>
      <c r="C1632" s="50" t="s">
        <v>213</v>
      </c>
      <c r="D1632" s="50" t="s">
        <v>310</v>
      </c>
      <c r="E1632" s="51" t="str">
        <f ca="1">IF(ISERROR(INDIRECT(CONCATENATE("FIPs_codes!",ADDRESS((MATCH($D1632,INDIRECT($C1632),0)+MATCH($C1632,FIPs_codes!$G$1:$G$3296,0)-1),COLUMN(FIPs_codes!A1630))))),"",INDIRECT(CONCATENATE("FIPs_codes!",ADDRESS((MATCH($D1632,INDIRECT($C1632),0)+MATCH($C1632,FIPs_codes!$G$1:$G$3296,0)-1),COLUMN(FIPs_codes!A1630)))))</f>
        <v>40093</v>
      </c>
      <c r="F1632" s="51">
        <f ca="1">IF(ISERROR(INDIRECT(CONCATENATE("FIPs_codes!",ADDRESS((MATCH($D1632,INDIRECT($C1632),0)+MATCH($C1632,FIPs_codes!$G$1:$G$3296,0)-1),COLUMN(FIPs_codes!C1630))))),"",INDIRECT(CONCATENATE("FIPs_codes!",ADDRESS((MATCH($D1632,INDIRECT($C1632),0)+MATCH($C1632,FIPs_codes!$G$1:$G$3296,0)-1),COLUMN(FIPs_codes!C1630)))))</f>
        <v>6</v>
      </c>
      <c r="G1632" s="50" t="s">
        <v>16965</v>
      </c>
      <c r="H1632" s="50" t="s">
        <v>217</v>
      </c>
      <c r="I1632" s="54" t="s">
        <v>16966</v>
      </c>
      <c r="J1632" s="56" t="s">
        <v>1176</v>
      </c>
      <c r="K1632" s="50" t="s">
        <v>129</v>
      </c>
      <c r="L1632" s="50" t="s">
        <v>16993</v>
      </c>
      <c r="M1632" s="50" t="s">
        <v>57</v>
      </c>
      <c r="N1632" s="58" t="s">
        <v>16994</v>
      </c>
      <c r="O1632" s="155">
        <v>25628</v>
      </c>
      <c r="P1632" s="58">
        <v>8749</v>
      </c>
      <c r="Q1632" s="50">
        <v>495</v>
      </c>
      <c r="R1632" s="50" t="s">
        <v>60</v>
      </c>
      <c r="S1632" s="60" t="s">
        <v>60</v>
      </c>
      <c r="T1632" s="48" t="s">
        <v>16969</v>
      </c>
      <c r="U1632" s="50" t="s">
        <v>62</v>
      </c>
      <c r="V1632" s="58" t="s">
        <v>16995</v>
      </c>
      <c r="W1632" s="62" t="s">
        <v>1048</v>
      </c>
      <c r="X1632" s="62" t="s">
        <v>714</v>
      </c>
      <c r="Y1632" s="62">
        <v>41877</v>
      </c>
      <c r="Z1632" s="50">
        <v>60</v>
      </c>
      <c r="AA1632" s="50">
        <v>249</v>
      </c>
      <c r="AB1632" s="50" t="s">
        <v>66</v>
      </c>
      <c r="AC1632" s="50">
        <v>815626</v>
      </c>
      <c r="AD1632" s="50" t="s">
        <v>227</v>
      </c>
      <c r="AE1632" s="58">
        <v>21</v>
      </c>
      <c r="AF1632" s="58" t="s">
        <v>68</v>
      </c>
      <c r="AG1632" s="50" t="s">
        <v>229</v>
      </c>
      <c r="AH1632" s="50">
        <v>0.01</v>
      </c>
      <c r="AI1632" s="50">
        <v>97.4</v>
      </c>
      <c r="AJ1632" s="50">
        <v>97.9</v>
      </c>
      <c r="AK1632" s="58">
        <v>6.8</v>
      </c>
      <c r="AL1632" s="26">
        <f t="shared" si="70"/>
        <v>1.0265886459295759E-4</v>
      </c>
      <c r="AM1632" s="56" t="s">
        <v>230</v>
      </c>
      <c r="AN1632" s="50" t="s">
        <v>16971</v>
      </c>
      <c r="AO1632" s="50" t="s">
        <v>258</v>
      </c>
      <c r="AP1632" s="46" t="s">
        <v>16972</v>
      </c>
      <c r="AQ1632" s="27" t="str">
        <f t="shared" si="68"/>
        <v>Record Complete</v>
      </c>
      <c r="AR1632" s="54" t="s">
        <v>16996</v>
      </c>
      <c r="AS1632" s="5" t="str">
        <f t="shared" si="69"/>
        <v/>
      </c>
      <c r="AT1632" t="s">
        <v>17200</v>
      </c>
    </row>
    <row r="1633" spans="1:46" ht="15.75" thickBot="1" x14ac:dyDescent="0.3">
      <c r="A1633" s="30" t="s">
        <v>16964</v>
      </c>
      <c r="B1633" s="32">
        <v>212</v>
      </c>
      <c r="C1633" s="32" t="s">
        <v>213</v>
      </c>
      <c r="D1633" s="32" t="s">
        <v>310</v>
      </c>
      <c r="E1633" s="51" t="str">
        <f ca="1">IF(ISERROR(INDIRECT(CONCATENATE("FIPs_codes!",ADDRESS((MATCH($D1633,INDIRECT($C1633),0)+MATCH($C1633,FIPs_codes!$G$1:$G$3296,0)-1),COLUMN(FIPs_codes!A1631))))),"",INDIRECT(CONCATENATE("FIPs_codes!",ADDRESS((MATCH($D1633,INDIRECT($C1633),0)+MATCH($C1633,FIPs_codes!$G$1:$G$3296,0)-1),COLUMN(FIPs_codes!A1631)))))</f>
        <v>40093</v>
      </c>
      <c r="F1633" s="51">
        <f ca="1">IF(ISERROR(INDIRECT(CONCATENATE("FIPs_codes!",ADDRESS((MATCH($D1633,INDIRECT($C1633),0)+MATCH($C1633,FIPs_codes!$G$1:$G$3296,0)-1),COLUMN(FIPs_codes!C1631))))),"",INDIRECT(CONCATENATE("FIPs_codes!",ADDRESS((MATCH($D1633,INDIRECT($C1633),0)+MATCH($C1633,FIPs_codes!$G$1:$G$3296,0)-1),COLUMN(FIPs_codes!C1631)))))</f>
        <v>6</v>
      </c>
      <c r="G1633" s="32" t="s">
        <v>16965</v>
      </c>
      <c r="H1633" s="32" t="s">
        <v>217</v>
      </c>
      <c r="I1633" s="36" t="s">
        <v>16966</v>
      </c>
      <c r="J1633" s="38" t="s">
        <v>1176</v>
      </c>
      <c r="K1633" s="32" t="s">
        <v>129</v>
      </c>
      <c r="L1633" s="32" t="s">
        <v>16993</v>
      </c>
      <c r="M1633" s="32" t="s">
        <v>57</v>
      </c>
      <c r="N1633" s="40" t="s">
        <v>16994</v>
      </c>
      <c r="O1633" s="229">
        <v>25628</v>
      </c>
      <c r="P1633" s="40">
        <v>8749</v>
      </c>
      <c r="Q1633" s="32">
        <v>495</v>
      </c>
      <c r="R1633" s="32" t="s">
        <v>60</v>
      </c>
      <c r="S1633" s="42" t="s">
        <v>60</v>
      </c>
      <c r="T1633" s="30" t="s">
        <v>16969</v>
      </c>
      <c r="U1633" s="32" t="s">
        <v>62</v>
      </c>
      <c r="V1633" s="40" t="s">
        <v>16995</v>
      </c>
      <c r="W1633" s="44" t="s">
        <v>1048</v>
      </c>
      <c r="X1633" s="44" t="s">
        <v>714</v>
      </c>
      <c r="Y1633" s="44">
        <v>41877</v>
      </c>
      <c r="Z1633" s="32">
        <v>60</v>
      </c>
      <c r="AA1633" s="32">
        <v>249</v>
      </c>
      <c r="AB1633" s="32" t="s">
        <v>66</v>
      </c>
      <c r="AC1633" s="32">
        <v>815626</v>
      </c>
      <c r="AD1633" s="32" t="s">
        <v>227</v>
      </c>
      <c r="AE1633" s="40">
        <v>21</v>
      </c>
      <c r="AF1633" s="40" t="s">
        <v>68</v>
      </c>
      <c r="AG1633" s="32" t="s">
        <v>229</v>
      </c>
      <c r="AH1633" s="32">
        <v>0.8</v>
      </c>
      <c r="AI1633" s="32">
        <v>97.3</v>
      </c>
      <c r="AJ1633" s="32">
        <v>98.1</v>
      </c>
      <c r="AK1633" s="40">
        <v>6.7</v>
      </c>
      <c r="AL1633" s="26">
        <f t="shared" si="70"/>
        <v>8.1549439347604492E-3</v>
      </c>
      <c r="AM1633" s="38" t="s">
        <v>230</v>
      </c>
      <c r="AN1633" s="32" t="s">
        <v>16971</v>
      </c>
      <c r="AO1633" s="32" t="s">
        <v>258</v>
      </c>
      <c r="AP1633" s="46" t="s">
        <v>16972</v>
      </c>
      <c r="AQ1633" s="27" t="str">
        <f t="shared" si="68"/>
        <v>Record Complete</v>
      </c>
      <c r="AR1633" s="36" t="s">
        <v>16996</v>
      </c>
      <c r="AS1633" s="5" t="str">
        <f t="shared" si="69"/>
        <v/>
      </c>
      <c r="AT1633" t="s">
        <v>17200</v>
      </c>
    </row>
    <row r="1634" spans="1:46" ht="15.75" thickBot="1" x14ac:dyDescent="0.3">
      <c r="A1634" s="29" t="s">
        <v>16964</v>
      </c>
      <c r="B1634" s="31">
        <v>212</v>
      </c>
      <c r="C1634" s="31" t="s">
        <v>213</v>
      </c>
      <c r="D1634" s="31" t="s">
        <v>310</v>
      </c>
      <c r="E1634" s="51" t="str">
        <f ca="1">IF(ISERROR(INDIRECT(CONCATENATE("FIPs_codes!",ADDRESS((MATCH($D1634,INDIRECT($C1634),0)+MATCH($C1634,FIPs_codes!$G$1:$G$3296,0)-1),COLUMN(FIPs_codes!A1632))))),"",INDIRECT(CONCATENATE("FIPs_codes!",ADDRESS((MATCH($D1634,INDIRECT($C1634),0)+MATCH($C1634,FIPs_codes!$G$1:$G$3296,0)-1),COLUMN(FIPs_codes!A1632)))))</f>
        <v>40093</v>
      </c>
      <c r="F1634" s="51">
        <f ca="1">IF(ISERROR(INDIRECT(CONCATENATE("FIPs_codes!",ADDRESS((MATCH($D1634,INDIRECT($C1634),0)+MATCH($C1634,FIPs_codes!$G$1:$G$3296,0)-1),COLUMN(FIPs_codes!C1632))))),"",INDIRECT(CONCATENATE("FIPs_codes!",ADDRESS((MATCH($D1634,INDIRECT($C1634),0)+MATCH($C1634,FIPs_codes!$G$1:$G$3296,0)-1),COLUMN(FIPs_codes!C1632)))))</f>
        <v>6</v>
      </c>
      <c r="G1634" s="31" t="s">
        <v>16965</v>
      </c>
      <c r="H1634" s="31" t="s">
        <v>217</v>
      </c>
      <c r="I1634" s="35" t="s">
        <v>16966</v>
      </c>
      <c r="J1634" s="37" t="s">
        <v>1176</v>
      </c>
      <c r="K1634" s="31" t="s">
        <v>129</v>
      </c>
      <c r="L1634" s="31" t="s">
        <v>16993</v>
      </c>
      <c r="M1634" s="31" t="s">
        <v>57</v>
      </c>
      <c r="N1634" s="39" t="s">
        <v>16994</v>
      </c>
      <c r="O1634" s="230">
        <v>25628</v>
      </c>
      <c r="P1634" s="39">
        <v>8749</v>
      </c>
      <c r="Q1634" s="31">
        <v>495</v>
      </c>
      <c r="R1634" s="31" t="s">
        <v>60</v>
      </c>
      <c r="S1634" s="41" t="s">
        <v>60</v>
      </c>
      <c r="T1634" s="29" t="s">
        <v>16969</v>
      </c>
      <c r="U1634" s="31" t="s">
        <v>62</v>
      </c>
      <c r="V1634" s="39" t="s">
        <v>16995</v>
      </c>
      <c r="W1634" s="43" t="s">
        <v>1048</v>
      </c>
      <c r="X1634" s="43" t="s">
        <v>714</v>
      </c>
      <c r="Y1634" s="43">
        <v>41877</v>
      </c>
      <c r="Z1634" s="31">
        <v>60</v>
      </c>
      <c r="AA1634" s="31">
        <v>249</v>
      </c>
      <c r="AB1634" s="31" t="s">
        <v>66</v>
      </c>
      <c r="AC1634" s="31">
        <v>815626</v>
      </c>
      <c r="AD1634" s="31" t="s">
        <v>227</v>
      </c>
      <c r="AE1634" s="39">
        <v>21</v>
      </c>
      <c r="AF1634" s="39" t="s">
        <v>68</v>
      </c>
      <c r="AG1634" s="31" t="s">
        <v>229</v>
      </c>
      <c r="AH1634" s="31">
        <v>0.7</v>
      </c>
      <c r="AI1634" s="31">
        <v>97.6</v>
      </c>
      <c r="AJ1634" s="31">
        <v>98.6</v>
      </c>
      <c r="AK1634" s="39">
        <v>6.5</v>
      </c>
      <c r="AL1634" s="26">
        <f t="shared" si="70"/>
        <v>7.1210579857578834E-3</v>
      </c>
      <c r="AM1634" s="37" t="s">
        <v>230</v>
      </c>
      <c r="AN1634" s="31" t="s">
        <v>16971</v>
      </c>
      <c r="AO1634" s="31" t="s">
        <v>258</v>
      </c>
      <c r="AP1634" s="63" t="s">
        <v>16972</v>
      </c>
      <c r="AQ1634" s="27" t="str">
        <f t="shared" si="68"/>
        <v>Record Complete</v>
      </c>
      <c r="AR1634" s="35" t="s">
        <v>16996</v>
      </c>
      <c r="AS1634" s="5" t="str">
        <f t="shared" si="69"/>
        <v/>
      </c>
      <c r="AT1634" t="s">
        <v>17200</v>
      </c>
    </row>
    <row r="1635" spans="1:46" ht="15.75" thickBot="1" x14ac:dyDescent="0.3">
      <c r="A1635" s="30" t="s">
        <v>16964</v>
      </c>
      <c r="B1635" s="32">
        <v>212</v>
      </c>
      <c r="C1635" s="32" t="s">
        <v>213</v>
      </c>
      <c r="D1635" s="32" t="s">
        <v>310</v>
      </c>
      <c r="E1635" s="51" t="str">
        <f ca="1">IF(ISERROR(INDIRECT(CONCATENATE("FIPs_codes!",ADDRESS((MATCH($D1635,INDIRECT($C1635),0)+MATCH($C1635,FIPs_codes!$G$1:$G$3296,0)-1),COLUMN(FIPs_codes!A1633))))),"",INDIRECT(CONCATENATE("FIPs_codes!",ADDRESS((MATCH($D1635,INDIRECT($C1635),0)+MATCH($C1635,FIPs_codes!$G$1:$G$3296,0)-1),COLUMN(FIPs_codes!A1633)))))</f>
        <v>40093</v>
      </c>
      <c r="F1635" s="51">
        <f ca="1">IF(ISERROR(INDIRECT(CONCATENATE("FIPs_codes!",ADDRESS((MATCH($D1635,INDIRECT($C1635),0)+MATCH($C1635,FIPs_codes!$G$1:$G$3296,0)-1),COLUMN(FIPs_codes!C1633))))),"",INDIRECT(CONCATENATE("FIPs_codes!",ADDRESS((MATCH($D1635,INDIRECT($C1635),0)+MATCH($C1635,FIPs_codes!$G$1:$G$3296,0)-1),COLUMN(FIPs_codes!C1633)))))</f>
        <v>6</v>
      </c>
      <c r="G1635" s="32" t="s">
        <v>16965</v>
      </c>
      <c r="H1635" s="32" t="s">
        <v>217</v>
      </c>
      <c r="I1635" s="36" t="s">
        <v>16966</v>
      </c>
      <c r="J1635" s="38" t="s">
        <v>1176</v>
      </c>
      <c r="K1635" s="32" t="s">
        <v>129</v>
      </c>
      <c r="L1635" s="32" t="s">
        <v>16993</v>
      </c>
      <c r="M1635" s="32" t="s">
        <v>57</v>
      </c>
      <c r="N1635" s="40" t="s">
        <v>16994</v>
      </c>
      <c r="O1635" s="229">
        <v>25628</v>
      </c>
      <c r="P1635" s="40">
        <v>8749</v>
      </c>
      <c r="Q1635" s="32">
        <v>495</v>
      </c>
      <c r="R1635" s="32" t="s">
        <v>60</v>
      </c>
      <c r="S1635" s="42" t="s">
        <v>60</v>
      </c>
      <c r="T1635" s="30" t="s">
        <v>16969</v>
      </c>
      <c r="U1635" s="32" t="s">
        <v>62</v>
      </c>
      <c r="V1635" s="40" t="s">
        <v>16995</v>
      </c>
      <c r="W1635" s="44" t="s">
        <v>1048</v>
      </c>
      <c r="X1635" s="44" t="s">
        <v>714</v>
      </c>
      <c r="Y1635" s="44">
        <v>41877</v>
      </c>
      <c r="Z1635" s="32">
        <v>60</v>
      </c>
      <c r="AA1635" s="32">
        <v>249</v>
      </c>
      <c r="AB1635" s="32" t="s">
        <v>66</v>
      </c>
      <c r="AC1635" s="32">
        <v>815626</v>
      </c>
      <c r="AD1635" s="32" t="s">
        <v>227</v>
      </c>
      <c r="AE1635" s="40">
        <v>21</v>
      </c>
      <c r="AF1635" s="40" t="s">
        <v>68</v>
      </c>
      <c r="AG1635" s="32" t="s">
        <v>229</v>
      </c>
      <c r="AH1635" s="32">
        <v>1.1000000000000001</v>
      </c>
      <c r="AI1635" s="32">
        <v>98.1</v>
      </c>
      <c r="AJ1635" s="32">
        <v>99.1</v>
      </c>
      <c r="AK1635" s="40">
        <v>7.2</v>
      </c>
      <c r="AL1635" s="26">
        <f t="shared" si="70"/>
        <v>1.1088709677419357E-2</v>
      </c>
      <c r="AM1635" s="38" t="s">
        <v>230</v>
      </c>
      <c r="AN1635" s="32" t="s">
        <v>16971</v>
      </c>
      <c r="AO1635" s="32" t="s">
        <v>258</v>
      </c>
      <c r="AP1635" s="46" t="s">
        <v>16972</v>
      </c>
      <c r="AQ1635" s="27" t="str">
        <f t="shared" si="68"/>
        <v>Record Complete</v>
      </c>
      <c r="AR1635" s="36" t="s">
        <v>16996</v>
      </c>
      <c r="AS1635" s="5" t="str">
        <f t="shared" si="69"/>
        <v/>
      </c>
      <c r="AT1635" t="s">
        <v>17200</v>
      </c>
    </row>
    <row r="1636" spans="1:46" ht="15.75" thickBot="1" x14ac:dyDescent="0.3">
      <c r="A1636" s="29" t="s">
        <v>16964</v>
      </c>
      <c r="B1636" s="31">
        <v>212</v>
      </c>
      <c r="C1636" s="31" t="s">
        <v>213</v>
      </c>
      <c r="D1636" s="31" t="s">
        <v>310</v>
      </c>
      <c r="E1636" s="51" t="str">
        <f ca="1">IF(ISERROR(INDIRECT(CONCATENATE("FIPs_codes!",ADDRESS((MATCH($D1636,INDIRECT($C1636),0)+MATCH($C1636,FIPs_codes!$G$1:$G$3296,0)-1),COLUMN(FIPs_codes!A1634))))),"",INDIRECT(CONCATENATE("FIPs_codes!",ADDRESS((MATCH($D1636,INDIRECT($C1636),0)+MATCH($C1636,FIPs_codes!$G$1:$G$3296,0)-1),COLUMN(FIPs_codes!A1634)))))</f>
        <v>40093</v>
      </c>
      <c r="F1636" s="51">
        <f ca="1">IF(ISERROR(INDIRECT(CONCATENATE("FIPs_codes!",ADDRESS((MATCH($D1636,INDIRECT($C1636),0)+MATCH($C1636,FIPs_codes!$G$1:$G$3296,0)-1),COLUMN(FIPs_codes!C1634))))),"",INDIRECT(CONCATENATE("FIPs_codes!",ADDRESS((MATCH($D1636,INDIRECT($C1636),0)+MATCH($C1636,FIPs_codes!$G$1:$G$3296,0)-1),COLUMN(FIPs_codes!C1634)))))</f>
        <v>6</v>
      </c>
      <c r="G1636" s="31" t="s">
        <v>16965</v>
      </c>
      <c r="H1636" s="31" t="s">
        <v>217</v>
      </c>
      <c r="I1636" s="35" t="s">
        <v>16966</v>
      </c>
      <c r="J1636" s="37" t="s">
        <v>1176</v>
      </c>
      <c r="K1636" s="31" t="s">
        <v>129</v>
      </c>
      <c r="L1636" s="31" t="s">
        <v>16993</v>
      </c>
      <c r="M1636" s="31" t="s">
        <v>57</v>
      </c>
      <c r="N1636" s="39" t="s">
        <v>16994</v>
      </c>
      <c r="O1636" s="230">
        <v>25628</v>
      </c>
      <c r="P1636" s="39">
        <v>8749</v>
      </c>
      <c r="Q1636" s="31">
        <v>495</v>
      </c>
      <c r="R1636" s="31" t="s">
        <v>60</v>
      </c>
      <c r="S1636" s="41" t="s">
        <v>60</v>
      </c>
      <c r="T1636" s="29" t="s">
        <v>16969</v>
      </c>
      <c r="U1636" s="31" t="s">
        <v>62</v>
      </c>
      <c r="V1636" s="39" t="s">
        <v>16995</v>
      </c>
      <c r="W1636" s="43" t="s">
        <v>1048</v>
      </c>
      <c r="X1636" s="43" t="s">
        <v>714</v>
      </c>
      <c r="Y1636" s="43">
        <v>41877</v>
      </c>
      <c r="Z1636" s="31">
        <v>60</v>
      </c>
      <c r="AA1636" s="31">
        <v>249</v>
      </c>
      <c r="AB1636" s="31" t="s">
        <v>66</v>
      </c>
      <c r="AC1636" s="31">
        <v>815626</v>
      </c>
      <c r="AD1636" s="31" t="s">
        <v>227</v>
      </c>
      <c r="AE1636" s="39">
        <v>21</v>
      </c>
      <c r="AF1636" s="39" t="s">
        <v>68</v>
      </c>
      <c r="AG1636" s="31" t="s">
        <v>229</v>
      </c>
      <c r="AH1636" s="31">
        <v>1.1000000000000001</v>
      </c>
      <c r="AI1636" s="31">
        <v>99</v>
      </c>
      <c r="AJ1636" s="31">
        <v>100.2</v>
      </c>
      <c r="AK1636" s="39">
        <v>6.7</v>
      </c>
      <c r="AL1636" s="26">
        <f t="shared" si="70"/>
        <v>1.098901098901099E-2</v>
      </c>
      <c r="AM1636" s="37" t="s">
        <v>230</v>
      </c>
      <c r="AN1636" s="31" t="s">
        <v>16971</v>
      </c>
      <c r="AO1636" s="31" t="s">
        <v>258</v>
      </c>
      <c r="AP1636" s="63" t="s">
        <v>16972</v>
      </c>
      <c r="AQ1636" s="27" t="str">
        <f t="shared" si="68"/>
        <v>Record Complete</v>
      </c>
      <c r="AR1636" s="35" t="s">
        <v>16996</v>
      </c>
      <c r="AS1636" s="5" t="str">
        <f t="shared" si="69"/>
        <v/>
      </c>
      <c r="AT1636" t="s">
        <v>17200</v>
      </c>
    </row>
    <row r="1637" spans="1:46" ht="15.75" thickBot="1" x14ac:dyDescent="0.3">
      <c r="A1637" s="30" t="s">
        <v>16964</v>
      </c>
      <c r="B1637" s="32">
        <v>212</v>
      </c>
      <c r="C1637" s="32" t="s">
        <v>213</v>
      </c>
      <c r="D1637" s="32" t="s">
        <v>310</v>
      </c>
      <c r="E1637" s="51" t="str">
        <f ca="1">IF(ISERROR(INDIRECT(CONCATENATE("FIPs_codes!",ADDRESS((MATCH($D1637,INDIRECT($C1637),0)+MATCH($C1637,FIPs_codes!$G$1:$G$3296,0)-1),COLUMN(FIPs_codes!A1635))))),"",INDIRECT(CONCATENATE("FIPs_codes!",ADDRESS((MATCH($D1637,INDIRECT($C1637),0)+MATCH($C1637,FIPs_codes!$G$1:$G$3296,0)-1),COLUMN(FIPs_codes!A1635)))))</f>
        <v>40093</v>
      </c>
      <c r="F1637" s="51">
        <f ca="1">IF(ISERROR(INDIRECT(CONCATENATE("FIPs_codes!",ADDRESS((MATCH($D1637,INDIRECT($C1637),0)+MATCH($C1637,FIPs_codes!$G$1:$G$3296,0)-1),COLUMN(FIPs_codes!C1635))))),"",INDIRECT(CONCATENATE("FIPs_codes!",ADDRESS((MATCH($D1637,INDIRECT($C1637),0)+MATCH($C1637,FIPs_codes!$G$1:$G$3296,0)-1),COLUMN(FIPs_codes!C1635)))))</f>
        <v>6</v>
      </c>
      <c r="G1637" s="32" t="s">
        <v>16965</v>
      </c>
      <c r="H1637" s="32" t="s">
        <v>217</v>
      </c>
      <c r="I1637" s="36" t="s">
        <v>16966</v>
      </c>
      <c r="J1637" s="38" t="s">
        <v>1176</v>
      </c>
      <c r="K1637" s="32" t="s">
        <v>129</v>
      </c>
      <c r="L1637" s="32" t="s">
        <v>16993</v>
      </c>
      <c r="M1637" s="32" t="s">
        <v>57</v>
      </c>
      <c r="N1637" s="40" t="s">
        <v>16994</v>
      </c>
      <c r="O1637" s="229">
        <v>25628</v>
      </c>
      <c r="P1637" s="40">
        <v>8749</v>
      </c>
      <c r="Q1637" s="32">
        <v>495</v>
      </c>
      <c r="R1637" s="32" t="s">
        <v>60</v>
      </c>
      <c r="S1637" s="42" t="s">
        <v>60</v>
      </c>
      <c r="T1637" s="30" t="s">
        <v>16969</v>
      </c>
      <c r="U1637" s="32" t="s">
        <v>62</v>
      </c>
      <c r="V1637" s="40" t="s">
        <v>16995</v>
      </c>
      <c r="W1637" s="44" t="s">
        <v>1048</v>
      </c>
      <c r="X1637" s="44" t="s">
        <v>714</v>
      </c>
      <c r="Y1637" s="44">
        <v>41877</v>
      </c>
      <c r="Z1637" s="32">
        <v>60</v>
      </c>
      <c r="AA1637" s="32">
        <v>249</v>
      </c>
      <c r="AB1637" s="32" t="s">
        <v>66</v>
      </c>
      <c r="AC1637" s="32">
        <v>815626</v>
      </c>
      <c r="AD1637" s="32" t="s">
        <v>227</v>
      </c>
      <c r="AE1637" s="40">
        <v>21</v>
      </c>
      <c r="AF1637" s="40" t="s">
        <v>68</v>
      </c>
      <c r="AG1637" s="32" t="s">
        <v>229</v>
      </c>
      <c r="AH1637" s="32">
        <v>0.8</v>
      </c>
      <c r="AI1637" s="32">
        <v>98.7</v>
      </c>
      <c r="AJ1637" s="32">
        <v>100.3</v>
      </c>
      <c r="AK1637" s="40">
        <v>6.4</v>
      </c>
      <c r="AL1637" s="26">
        <f t="shared" si="70"/>
        <v>8.0402010050251264E-3</v>
      </c>
      <c r="AM1637" s="38" t="s">
        <v>230</v>
      </c>
      <c r="AN1637" s="32" t="s">
        <v>16971</v>
      </c>
      <c r="AO1637" s="32" t="s">
        <v>258</v>
      </c>
      <c r="AP1637" s="46" t="s">
        <v>16972</v>
      </c>
      <c r="AQ1637" s="27" t="str">
        <f t="shared" si="68"/>
        <v>Record Complete</v>
      </c>
      <c r="AR1637" s="36" t="s">
        <v>16996</v>
      </c>
      <c r="AS1637" s="5" t="str">
        <f t="shared" si="69"/>
        <v/>
      </c>
      <c r="AT1637" t="s">
        <v>17200</v>
      </c>
    </row>
    <row r="1638" spans="1:46" ht="15.75" thickBot="1" x14ac:dyDescent="0.3">
      <c r="A1638" s="48" t="s">
        <v>17010</v>
      </c>
      <c r="B1638" s="50">
        <v>212</v>
      </c>
      <c r="C1638" s="50" t="s">
        <v>213</v>
      </c>
      <c r="D1638" s="50" t="s">
        <v>15198</v>
      </c>
      <c r="E1638" s="51" t="str">
        <f ca="1">IF(ISERROR(INDIRECT(CONCATENATE("FIPs_codes!",ADDRESS((MATCH($D1638,INDIRECT($C1638),0)+MATCH($C1638,FIPs_codes!$G$1:$G$3296,0)-1),COLUMN(FIPs_codes!A1636))))),"",INDIRECT(CONCATENATE("FIPs_codes!",ADDRESS((MATCH($D1638,INDIRECT($C1638),0)+MATCH($C1638,FIPs_codes!$G$1:$G$3296,0)-1),COLUMN(FIPs_codes!A1636)))))</f>
        <v>40131</v>
      </c>
      <c r="F1638" s="51">
        <f ca="1">IF(ISERROR(INDIRECT(CONCATENATE("FIPs_codes!",ADDRESS((MATCH($D1638,INDIRECT($C1638),0)+MATCH($C1638,FIPs_codes!$G$1:$G$3296,0)-1),COLUMN(FIPs_codes!C1636))))),"",INDIRECT(CONCATENATE("FIPs_codes!",ADDRESS((MATCH($D1638,INDIRECT($C1638),0)+MATCH($C1638,FIPs_codes!$G$1:$G$3296,0)-1),COLUMN(FIPs_codes!C1636)))))</f>
        <v>6</v>
      </c>
      <c r="G1638" s="50" t="s">
        <v>16965</v>
      </c>
      <c r="H1638" s="50" t="s">
        <v>217</v>
      </c>
      <c r="I1638" s="54" t="s">
        <v>16966</v>
      </c>
      <c r="J1638" s="56" t="s">
        <v>1087</v>
      </c>
      <c r="K1638" s="50" t="s">
        <v>129</v>
      </c>
      <c r="L1638" s="50" t="s">
        <v>17011</v>
      </c>
      <c r="M1638" s="50" t="s">
        <v>11295</v>
      </c>
      <c r="N1638" s="58" t="s">
        <v>17012</v>
      </c>
      <c r="O1638" s="155">
        <v>27120</v>
      </c>
      <c r="P1638" s="58">
        <v>8751</v>
      </c>
      <c r="Q1638" s="50">
        <v>490</v>
      </c>
      <c r="R1638" s="50" t="s">
        <v>11330</v>
      </c>
      <c r="S1638" s="60" t="s">
        <v>60</v>
      </c>
      <c r="T1638" s="48" t="s">
        <v>17013</v>
      </c>
      <c r="U1638" s="130" t="s">
        <v>62</v>
      </c>
      <c r="V1638" s="58" t="s">
        <v>17014</v>
      </c>
      <c r="W1638" s="62" t="s">
        <v>1048</v>
      </c>
      <c r="X1638" s="62" t="s">
        <v>484</v>
      </c>
      <c r="Y1638" s="62">
        <v>42124</v>
      </c>
      <c r="Z1638" s="50">
        <v>89</v>
      </c>
      <c r="AA1638" s="50">
        <v>289.3</v>
      </c>
      <c r="AB1638" s="50" t="s">
        <v>66</v>
      </c>
      <c r="AC1638" s="50">
        <v>1252352</v>
      </c>
      <c r="AD1638" s="50" t="s">
        <v>437</v>
      </c>
      <c r="AE1638" s="134">
        <v>60</v>
      </c>
      <c r="AF1638" s="134" t="s">
        <v>68</v>
      </c>
      <c r="AG1638" s="50" t="s">
        <v>500</v>
      </c>
      <c r="AH1638" s="50">
        <v>0.3</v>
      </c>
      <c r="AI1638" s="50">
        <v>68.8</v>
      </c>
      <c r="AJ1638" s="50">
        <v>70.599999999999994</v>
      </c>
      <c r="AK1638" s="179">
        <v>7.6</v>
      </c>
      <c r="AL1638" s="26">
        <f t="shared" ref="AL1638:AL1669" si="71">IF(ISERROR(IF(ISBLANK(AH1638),(AJ1638-AI1638)/AJ1638,IF(ISBLANK(AI1638),(AH1638/AJ1638),AH1638/(AH1638+AI1638)))),"0",IF(ISBLANK(AH1638),(AJ1638-AI1638)/AJ1638,IF(ISBLANK(AI1638),(AH1638/AJ1638),AH1638/(AH1638+AI1638))))</f>
        <v>4.3415340086830683E-3</v>
      </c>
      <c r="AM1638" s="56" t="s">
        <v>230</v>
      </c>
      <c r="AN1638" s="50" t="s">
        <v>16971</v>
      </c>
      <c r="AO1638" s="50" t="s">
        <v>258</v>
      </c>
      <c r="AP1638" s="46" t="s">
        <v>16972</v>
      </c>
      <c r="AQ1638" s="27" t="str">
        <f t="shared" si="68"/>
        <v>Record Complete</v>
      </c>
      <c r="AR1638" s="54"/>
      <c r="AS1638" s="5" t="str">
        <f t="shared" si="69"/>
        <v/>
      </c>
      <c r="AT1638" t="s">
        <v>17200</v>
      </c>
    </row>
    <row r="1639" spans="1:46" ht="15.75" thickBot="1" x14ac:dyDescent="0.3">
      <c r="A1639" s="30" t="s">
        <v>17010</v>
      </c>
      <c r="B1639" s="32">
        <v>212</v>
      </c>
      <c r="C1639" s="32" t="s">
        <v>213</v>
      </c>
      <c r="D1639" s="32" t="s">
        <v>15198</v>
      </c>
      <c r="E1639" s="51" t="str">
        <f ca="1">IF(ISERROR(INDIRECT(CONCATENATE("FIPs_codes!",ADDRESS((MATCH($D1639,INDIRECT($C1639),0)+MATCH($C1639,FIPs_codes!$G$1:$G$3296,0)-1),COLUMN(FIPs_codes!A1637))))),"",INDIRECT(CONCATENATE("FIPs_codes!",ADDRESS((MATCH($D1639,INDIRECT($C1639),0)+MATCH($C1639,FIPs_codes!$G$1:$G$3296,0)-1),COLUMN(FIPs_codes!A1637)))))</f>
        <v>40131</v>
      </c>
      <c r="F1639" s="51">
        <f ca="1">IF(ISERROR(INDIRECT(CONCATENATE("FIPs_codes!",ADDRESS((MATCH($D1639,INDIRECT($C1639),0)+MATCH($C1639,FIPs_codes!$G$1:$G$3296,0)-1),COLUMN(FIPs_codes!C1637))))),"",INDIRECT(CONCATENATE("FIPs_codes!",ADDRESS((MATCH($D1639,INDIRECT($C1639),0)+MATCH($C1639,FIPs_codes!$G$1:$G$3296,0)-1),COLUMN(FIPs_codes!C1637)))))</f>
        <v>6</v>
      </c>
      <c r="G1639" s="32" t="s">
        <v>16965</v>
      </c>
      <c r="H1639" s="32" t="s">
        <v>217</v>
      </c>
      <c r="I1639" s="36" t="s">
        <v>16966</v>
      </c>
      <c r="J1639" s="38" t="s">
        <v>1087</v>
      </c>
      <c r="K1639" s="32" t="s">
        <v>129</v>
      </c>
      <c r="L1639" s="32" t="s">
        <v>17011</v>
      </c>
      <c r="M1639" s="32" t="s">
        <v>11295</v>
      </c>
      <c r="N1639" s="40" t="s">
        <v>17012</v>
      </c>
      <c r="O1639" s="229">
        <v>27120</v>
      </c>
      <c r="P1639" s="40">
        <v>8751</v>
      </c>
      <c r="Q1639" s="32">
        <v>490</v>
      </c>
      <c r="R1639" s="32" t="s">
        <v>11330</v>
      </c>
      <c r="S1639" s="42" t="s">
        <v>60</v>
      </c>
      <c r="T1639" s="30" t="s">
        <v>17013</v>
      </c>
      <c r="U1639" s="195" t="s">
        <v>62</v>
      </c>
      <c r="V1639" s="40" t="s">
        <v>17014</v>
      </c>
      <c r="W1639" s="44" t="s">
        <v>1048</v>
      </c>
      <c r="X1639" s="44" t="s">
        <v>484</v>
      </c>
      <c r="Y1639" s="44">
        <v>42124</v>
      </c>
      <c r="Z1639" s="32">
        <v>89</v>
      </c>
      <c r="AA1639" s="32">
        <v>284.5</v>
      </c>
      <c r="AB1639" s="32" t="s">
        <v>66</v>
      </c>
      <c r="AC1639" s="32">
        <v>1242577</v>
      </c>
      <c r="AD1639" s="32" t="s">
        <v>437</v>
      </c>
      <c r="AE1639" s="226">
        <v>85</v>
      </c>
      <c r="AF1639" s="226" t="s">
        <v>68</v>
      </c>
      <c r="AG1639" s="32" t="s">
        <v>500</v>
      </c>
      <c r="AH1639" s="32">
        <v>0.1</v>
      </c>
      <c r="AI1639" s="32">
        <v>70.3</v>
      </c>
      <c r="AJ1639" s="32">
        <v>71.3</v>
      </c>
      <c r="AK1639" s="226">
        <v>7.6</v>
      </c>
      <c r="AL1639" s="26">
        <f t="shared" si="71"/>
        <v>1.4204545454545457E-3</v>
      </c>
      <c r="AM1639" s="38" t="s">
        <v>230</v>
      </c>
      <c r="AN1639" s="32" t="s">
        <v>16971</v>
      </c>
      <c r="AO1639" s="32" t="s">
        <v>258</v>
      </c>
      <c r="AP1639" s="46" t="s">
        <v>16972</v>
      </c>
      <c r="AQ1639" s="27" t="str">
        <f t="shared" si="68"/>
        <v>Record Complete</v>
      </c>
      <c r="AR1639" s="36"/>
      <c r="AS1639" s="5" t="str">
        <f t="shared" si="69"/>
        <v/>
      </c>
      <c r="AT1639" t="s">
        <v>17200</v>
      </c>
    </row>
    <row r="1640" spans="1:46" ht="15.75" thickBot="1" x14ac:dyDescent="0.3">
      <c r="A1640" s="29" t="s">
        <v>17010</v>
      </c>
      <c r="B1640" s="31">
        <v>212</v>
      </c>
      <c r="C1640" s="31" t="s">
        <v>213</v>
      </c>
      <c r="D1640" s="31" t="s">
        <v>15198</v>
      </c>
      <c r="E1640" s="51" t="str">
        <f ca="1">IF(ISERROR(INDIRECT(CONCATENATE("FIPs_codes!",ADDRESS((MATCH($D1640,INDIRECT($C1640),0)+MATCH($C1640,FIPs_codes!$G$1:$G$3296,0)-1),COLUMN(FIPs_codes!A1638))))),"",INDIRECT(CONCATENATE("FIPs_codes!",ADDRESS((MATCH($D1640,INDIRECT($C1640),0)+MATCH($C1640,FIPs_codes!$G$1:$G$3296,0)-1),COLUMN(FIPs_codes!A1638)))))</f>
        <v>40131</v>
      </c>
      <c r="F1640" s="51">
        <f ca="1">IF(ISERROR(INDIRECT(CONCATENATE("FIPs_codes!",ADDRESS((MATCH($D1640,INDIRECT($C1640),0)+MATCH($C1640,FIPs_codes!$G$1:$G$3296,0)-1),COLUMN(FIPs_codes!C1638))))),"",INDIRECT(CONCATENATE("FIPs_codes!",ADDRESS((MATCH($D1640,INDIRECT($C1640),0)+MATCH($C1640,FIPs_codes!$G$1:$G$3296,0)-1),COLUMN(FIPs_codes!C1638)))))</f>
        <v>6</v>
      </c>
      <c r="G1640" s="31" t="s">
        <v>16965</v>
      </c>
      <c r="H1640" s="31" t="s">
        <v>217</v>
      </c>
      <c r="I1640" s="35" t="s">
        <v>16966</v>
      </c>
      <c r="J1640" s="37" t="s">
        <v>1087</v>
      </c>
      <c r="K1640" s="31" t="s">
        <v>129</v>
      </c>
      <c r="L1640" s="31" t="s">
        <v>17011</v>
      </c>
      <c r="M1640" s="31" t="s">
        <v>11295</v>
      </c>
      <c r="N1640" s="39" t="s">
        <v>17012</v>
      </c>
      <c r="O1640" s="230">
        <v>27120</v>
      </c>
      <c r="P1640" s="39">
        <v>8751</v>
      </c>
      <c r="Q1640" s="31">
        <v>490</v>
      </c>
      <c r="R1640" s="31" t="s">
        <v>11330</v>
      </c>
      <c r="S1640" s="41" t="s">
        <v>60</v>
      </c>
      <c r="T1640" s="29" t="s">
        <v>17013</v>
      </c>
      <c r="U1640" s="31" t="s">
        <v>62</v>
      </c>
      <c r="V1640" s="39" t="s">
        <v>17014</v>
      </c>
      <c r="W1640" s="43" t="s">
        <v>1048</v>
      </c>
      <c r="X1640" s="43" t="s">
        <v>484</v>
      </c>
      <c r="Y1640" s="43">
        <v>42124</v>
      </c>
      <c r="Z1640" s="31">
        <v>89</v>
      </c>
      <c r="AA1640" s="31">
        <v>287.7</v>
      </c>
      <c r="AB1640" s="31" t="s">
        <v>66</v>
      </c>
      <c r="AC1640" s="31">
        <v>1246232</v>
      </c>
      <c r="AD1640" s="31" t="s">
        <v>437</v>
      </c>
      <c r="AE1640" s="225">
        <v>45</v>
      </c>
      <c r="AF1640" s="225" t="s">
        <v>68</v>
      </c>
      <c r="AG1640" s="31" t="s">
        <v>500</v>
      </c>
      <c r="AH1640" s="31">
        <v>0.2</v>
      </c>
      <c r="AI1640" s="31">
        <v>70.099999999999994</v>
      </c>
      <c r="AJ1640" s="31">
        <v>71.5</v>
      </c>
      <c r="AK1640" s="225">
        <v>7.7</v>
      </c>
      <c r="AL1640" s="26">
        <f t="shared" si="71"/>
        <v>2.8449502133712661E-3</v>
      </c>
      <c r="AM1640" s="37" t="s">
        <v>230</v>
      </c>
      <c r="AN1640" s="31" t="s">
        <v>16971</v>
      </c>
      <c r="AO1640" s="31" t="s">
        <v>258</v>
      </c>
      <c r="AP1640" s="63" t="s">
        <v>16972</v>
      </c>
      <c r="AQ1640" s="27" t="str">
        <f t="shared" si="68"/>
        <v>Record Complete</v>
      </c>
      <c r="AR1640" s="35"/>
      <c r="AS1640" s="5" t="str">
        <f t="shared" si="69"/>
        <v/>
      </c>
      <c r="AT1640" t="s">
        <v>17200</v>
      </c>
    </row>
    <row r="1641" spans="1:46" ht="15.75" thickBot="1" x14ac:dyDescent="0.3">
      <c r="A1641" s="47" t="s">
        <v>17010</v>
      </c>
      <c r="B1641" s="49">
        <v>212</v>
      </c>
      <c r="C1641" s="49" t="s">
        <v>213</v>
      </c>
      <c r="D1641" s="49" t="s">
        <v>15198</v>
      </c>
      <c r="E1641" s="51" t="str">
        <f ca="1">IF(ISERROR(INDIRECT(CONCATENATE("FIPs_codes!",ADDRESS((MATCH($D1641,INDIRECT($C1641),0)+MATCH($C1641,FIPs_codes!$G$1:$G$3296,0)-1),COLUMN(FIPs_codes!A1639))))),"",INDIRECT(CONCATENATE("FIPs_codes!",ADDRESS((MATCH($D1641,INDIRECT($C1641),0)+MATCH($C1641,FIPs_codes!$G$1:$G$3296,0)-1),COLUMN(FIPs_codes!A1639)))))</f>
        <v>40131</v>
      </c>
      <c r="F1641" s="51">
        <f ca="1">IF(ISERROR(INDIRECT(CONCATENATE("FIPs_codes!",ADDRESS((MATCH($D1641,INDIRECT($C1641),0)+MATCH($C1641,FIPs_codes!$G$1:$G$3296,0)-1),COLUMN(FIPs_codes!C1639))))),"",INDIRECT(CONCATENATE("FIPs_codes!",ADDRESS((MATCH($D1641,INDIRECT($C1641),0)+MATCH($C1641,FIPs_codes!$G$1:$G$3296,0)-1),COLUMN(FIPs_codes!C1639)))))</f>
        <v>6</v>
      </c>
      <c r="G1641" s="49" t="s">
        <v>16965</v>
      </c>
      <c r="H1641" s="49" t="s">
        <v>217</v>
      </c>
      <c r="I1641" s="53" t="s">
        <v>16966</v>
      </c>
      <c r="J1641" s="55" t="s">
        <v>1087</v>
      </c>
      <c r="K1641" s="49" t="s">
        <v>129</v>
      </c>
      <c r="L1641" s="49" t="s">
        <v>17015</v>
      </c>
      <c r="M1641" s="49" t="s">
        <v>11295</v>
      </c>
      <c r="N1641" s="57" t="s">
        <v>17012</v>
      </c>
      <c r="O1641" s="154">
        <v>27120</v>
      </c>
      <c r="P1641" s="57">
        <v>8751</v>
      </c>
      <c r="Q1641" s="49">
        <v>490</v>
      </c>
      <c r="R1641" s="49" t="s">
        <v>11330</v>
      </c>
      <c r="S1641" s="59" t="s">
        <v>60</v>
      </c>
      <c r="T1641" s="47" t="s">
        <v>17013</v>
      </c>
      <c r="U1641" s="49" t="s">
        <v>62</v>
      </c>
      <c r="V1641" s="57" t="s">
        <v>17014</v>
      </c>
      <c r="W1641" s="61" t="s">
        <v>1048</v>
      </c>
      <c r="X1641" s="61" t="s">
        <v>484</v>
      </c>
      <c r="Y1641" s="61">
        <v>42124</v>
      </c>
      <c r="Z1641" s="49">
        <v>89</v>
      </c>
      <c r="AA1641" s="49">
        <v>289.3</v>
      </c>
      <c r="AB1641" s="49" t="s">
        <v>66</v>
      </c>
      <c r="AC1641" s="49">
        <v>1242577</v>
      </c>
      <c r="AD1641" s="49" t="s">
        <v>437</v>
      </c>
      <c r="AE1641" s="144">
        <v>60</v>
      </c>
      <c r="AF1641" s="144" t="s">
        <v>68</v>
      </c>
      <c r="AG1641" s="49" t="s">
        <v>500</v>
      </c>
      <c r="AH1641" s="49">
        <v>0.2</v>
      </c>
      <c r="AI1641" s="49">
        <v>73.900000000000006</v>
      </c>
      <c r="AJ1641" s="49">
        <v>75.7</v>
      </c>
      <c r="AK1641" s="144">
        <v>7.6</v>
      </c>
      <c r="AL1641" s="26">
        <f t="shared" si="71"/>
        <v>2.6990553306342779E-3</v>
      </c>
      <c r="AM1641" s="55" t="s">
        <v>230</v>
      </c>
      <c r="AN1641" s="49" t="s">
        <v>16971</v>
      </c>
      <c r="AO1641" s="49" t="s">
        <v>258</v>
      </c>
      <c r="AP1641" s="63" t="s">
        <v>16972</v>
      </c>
      <c r="AQ1641" s="27" t="str">
        <f t="shared" si="68"/>
        <v>Record Complete</v>
      </c>
      <c r="AR1641" s="53"/>
      <c r="AS1641" s="5" t="str">
        <f t="shared" si="69"/>
        <v/>
      </c>
      <c r="AT1641" t="s">
        <v>17200</v>
      </c>
    </row>
    <row r="1642" spans="1:46" ht="15.75" thickBot="1" x14ac:dyDescent="0.3">
      <c r="A1642" s="29" t="s">
        <v>17010</v>
      </c>
      <c r="B1642" s="31">
        <v>212</v>
      </c>
      <c r="C1642" s="31" t="s">
        <v>213</v>
      </c>
      <c r="D1642" s="31" t="s">
        <v>15206</v>
      </c>
      <c r="E1642" s="51" t="str">
        <f ca="1">IF(ISERROR(INDIRECT(CONCATENATE("FIPs_codes!",ADDRESS((MATCH($D1642,INDIRECT($C1642),0)+MATCH($C1642,FIPs_codes!$G$1:$G$3296,0)-1),COLUMN(FIPs_codes!A1640))))),"",INDIRECT(CONCATENATE("FIPs_codes!",ADDRESS((MATCH($D1642,INDIRECT($C1642),0)+MATCH($C1642,FIPs_codes!$G$1:$G$3296,0)-1),COLUMN(FIPs_codes!A1640)))))</f>
        <v>40143</v>
      </c>
      <c r="F1642" s="51">
        <f ca="1">IF(ISERROR(INDIRECT(CONCATENATE("FIPs_codes!",ADDRESS((MATCH($D1642,INDIRECT($C1642),0)+MATCH($C1642,FIPs_codes!$G$1:$G$3296,0)-1),COLUMN(FIPs_codes!C1640))))),"",INDIRECT(CONCATENATE("FIPs_codes!",ADDRESS((MATCH($D1642,INDIRECT($C1642),0)+MATCH($C1642,FIPs_codes!$G$1:$G$3296,0)-1),COLUMN(FIPs_codes!C1640)))))</f>
        <v>6</v>
      </c>
      <c r="G1642" s="31" t="s">
        <v>16965</v>
      </c>
      <c r="H1642" s="31" t="s">
        <v>217</v>
      </c>
      <c r="I1642" s="35" t="s">
        <v>16966</v>
      </c>
      <c r="J1642" s="37" t="s">
        <v>1118</v>
      </c>
      <c r="K1642" s="31" t="s">
        <v>129</v>
      </c>
      <c r="L1642" s="31" t="s">
        <v>17037</v>
      </c>
      <c r="M1642" s="31" t="s">
        <v>11295</v>
      </c>
      <c r="N1642" s="39" t="s">
        <v>17038</v>
      </c>
      <c r="O1642" s="230">
        <v>27120</v>
      </c>
      <c r="P1642" s="39">
        <v>8750</v>
      </c>
      <c r="Q1642" s="31">
        <v>495</v>
      </c>
      <c r="R1642" s="31" t="s">
        <v>11330</v>
      </c>
      <c r="S1642" s="41" t="s">
        <v>60</v>
      </c>
      <c r="T1642" s="29" t="s">
        <v>16969</v>
      </c>
      <c r="U1642" s="31" t="s">
        <v>62</v>
      </c>
      <c r="V1642" s="39" t="s">
        <v>16970</v>
      </c>
      <c r="W1642" s="43" t="s">
        <v>1048</v>
      </c>
      <c r="X1642" s="43" t="s">
        <v>714</v>
      </c>
      <c r="Y1642" s="43">
        <v>42145</v>
      </c>
      <c r="Z1642" s="31">
        <v>100</v>
      </c>
      <c r="AA1642" s="31">
        <v>250</v>
      </c>
      <c r="AB1642" s="31" t="s">
        <v>66</v>
      </c>
      <c r="AC1642" s="31">
        <v>1330583</v>
      </c>
      <c r="AD1642" s="31" t="s">
        <v>17029</v>
      </c>
      <c r="AE1642" s="225">
        <v>60</v>
      </c>
      <c r="AF1642" s="225" t="s">
        <v>68</v>
      </c>
      <c r="AG1642" s="31" t="s">
        <v>229</v>
      </c>
      <c r="AH1642" s="31">
        <v>2.6</v>
      </c>
      <c r="AI1642" s="31">
        <v>65</v>
      </c>
      <c r="AJ1642" s="31">
        <v>67</v>
      </c>
      <c r="AK1642" s="225">
        <v>11</v>
      </c>
      <c r="AL1642" s="26">
        <f t="shared" si="71"/>
        <v>3.8461538461538464E-2</v>
      </c>
      <c r="AM1642" s="37" t="s">
        <v>230</v>
      </c>
      <c r="AN1642" s="31" t="s">
        <v>16971</v>
      </c>
      <c r="AO1642" s="31" t="s">
        <v>258</v>
      </c>
      <c r="AP1642" s="63" t="s">
        <v>16972</v>
      </c>
      <c r="AQ1642" s="27" t="str">
        <f t="shared" si="68"/>
        <v>Record Complete</v>
      </c>
      <c r="AR1642" s="35" t="s">
        <v>17039</v>
      </c>
      <c r="AS1642" s="5" t="str">
        <f t="shared" si="69"/>
        <v/>
      </c>
      <c r="AT1642" t="s">
        <v>17200</v>
      </c>
    </row>
    <row r="1643" spans="1:46" ht="15.75" thickBot="1" x14ac:dyDescent="0.3">
      <c r="A1643" s="30" t="s">
        <v>17010</v>
      </c>
      <c r="B1643" s="32">
        <v>212</v>
      </c>
      <c r="C1643" s="32" t="s">
        <v>213</v>
      </c>
      <c r="D1643" s="32" t="s">
        <v>15206</v>
      </c>
      <c r="E1643" s="51" t="str">
        <f ca="1">IF(ISERROR(INDIRECT(CONCATENATE("FIPs_codes!",ADDRESS((MATCH($D1643,INDIRECT($C1643),0)+MATCH($C1643,FIPs_codes!$G$1:$G$3296,0)-1),COLUMN(FIPs_codes!A1641))))),"",INDIRECT(CONCATENATE("FIPs_codes!",ADDRESS((MATCH($D1643,INDIRECT($C1643),0)+MATCH($C1643,FIPs_codes!$G$1:$G$3296,0)-1),COLUMN(FIPs_codes!A1641)))))</f>
        <v>40143</v>
      </c>
      <c r="F1643" s="51">
        <f ca="1">IF(ISERROR(INDIRECT(CONCATENATE("FIPs_codes!",ADDRESS((MATCH($D1643,INDIRECT($C1643),0)+MATCH($C1643,FIPs_codes!$G$1:$G$3296,0)-1),COLUMN(FIPs_codes!C1641))))),"",INDIRECT(CONCATENATE("FIPs_codes!",ADDRESS((MATCH($D1643,INDIRECT($C1643),0)+MATCH($C1643,FIPs_codes!$G$1:$G$3296,0)-1),COLUMN(FIPs_codes!C1641)))))</f>
        <v>6</v>
      </c>
      <c r="G1643" s="32" t="s">
        <v>16965</v>
      </c>
      <c r="H1643" s="32" t="s">
        <v>217</v>
      </c>
      <c r="I1643" s="36" t="s">
        <v>16966</v>
      </c>
      <c r="J1643" s="38" t="s">
        <v>1118</v>
      </c>
      <c r="K1643" s="32" t="s">
        <v>129</v>
      </c>
      <c r="L1643" s="32" t="s">
        <v>17037</v>
      </c>
      <c r="M1643" s="32" t="s">
        <v>11295</v>
      </c>
      <c r="N1643" s="40" t="s">
        <v>17038</v>
      </c>
      <c r="O1643" s="229">
        <v>27120</v>
      </c>
      <c r="P1643" s="40">
        <v>8750</v>
      </c>
      <c r="Q1643" s="32">
        <v>495</v>
      </c>
      <c r="R1643" s="32" t="s">
        <v>11330</v>
      </c>
      <c r="S1643" s="42" t="s">
        <v>60</v>
      </c>
      <c r="T1643" s="30" t="s">
        <v>16969</v>
      </c>
      <c r="U1643" s="195" t="s">
        <v>62</v>
      </c>
      <c r="V1643" s="40" t="s">
        <v>16970</v>
      </c>
      <c r="W1643" s="44" t="s">
        <v>1048</v>
      </c>
      <c r="X1643" s="44" t="s">
        <v>714</v>
      </c>
      <c r="Y1643" s="44">
        <v>42145</v>
      </c>
      <c r="Z1643" s="32">
        <v>100</v>
      </c>
      <c r="AA1643" s="32">
        <v>250</v>
      </c>
      <c r="AB1643" s="32" t="s">
        <v>66</v>
      </c>
      <c r="AC1643" s="32">
        <v>1325867</v>
      </c>
      <c r="AD1643" s="32" t="s">
        <v>17029</v>
      </c>
      <c r="AE1643" s="226">
        <v>60</v>
      </c>
      <c r="AF1643" s="226" t="s">
        <v>68</v>
      </c>
      <c r="AG1643" s="32" t="s">
        <v>229</v>
      </c>
      <c r="AH1643" s="32">
        <v>2.7</v>
      </c>
      <c r="AI1643" s="32">
        <v>65.099999999999994</v>
      </c>
      <c r="AJ1643" s="32">
        <v>67.099999999999994</v>
      </c>
      <c r="AK1643" s="226">
        <v>11</v>
      </c>
      <c r="AL1643" s="26">
        <f t="shared" si="71"/>
        <v>3.9823008849557529E-2</v>
      </c>
      <c r="AM1643" s="38" t="s">
        <v>230</v>
      </c>
      <c r="AN1643" s="32" t="s">
        <v>16971</v>
      </c>
      <c r="AO1643" s="32" t="s">
        <v>258</v>
      </c>
      <c r="AP1643" s="46" t="s">
        <v>16972</v>
      </c>
      <c r="AQ1643" s="27" t="str">
        <f t="shared" si="68"/>
        <v>Record Complete</v>
      </c>
      <c r="AR1643" s="36" t="s">
        <v>17039</v>
      </c>
      <c r="AS1643" s="5" t="str">
        <f t="shared" si="69"/>
        <v/>
      </c>
      <c r="AT1643" t="s">
        <v>17200</v>
      </c>
    </row>
    <row r="1644" spans="1:46" ht="15.75" thickBot="1" x14ac:dyDescent="0.3">
      <c r="A1644" s="48" t="s">
        <v>17010</v>
      </c>
      <c r="B1644" s="50">
        <v>212</v>
      </c>
      <c r="C1644" s="50" t="s">
        <v>213</v>
      </c>
      <c r="D1644" s="50" t="s">
        <v>15206</v>
      </c>
      <c r="E1644" s="51" t="str">
        <f ca="1">IF(ISERROR(INDIRECT(CONCATENATE("FIPs_codes!",ADDRESS((MATCH($D1644,INDIRECT($C1644),0)+MATCH($C1644,FIPs_codes!$G$1:$G$3296,0)-1),COLUMN(FIPs_codes!A1642))))),"",INDIRECT(CONCATENATE("FIPs_codes!",ADDRESS((MATCH($D1644,INDIRECT($C1644),0)+MATCH($C1644,FIPs_codes!$G$1:$G$3296,0)-1),COLUMN(FIPs_codes!A1642)))))</f>
        <v>40143</v>
      </c>
      <c r="F1644" s="51">
        <f ca="1">IF(ISERROR(INDIRECT(CONCATENATE("FIPs_codes!",ADDRESS((MATCH($D1644,INDIRECT($C1644),0)+MATCH($C1644,FIPs_codes!$G$1:$G$3296,0)-1),COLUMN(FIPs_codes!C1642))))),"",INDIRECT(CONCATENATE("FIPs_codes!",ADDRESS((MATCH($D1644,INDIRECT($C1644),0)+MATCH($C1644,FIPs_codes!$G$1:$G$3296,0)-1),COLUMN(FIPs_codes!C1642)))))</f>
        <v>6</v>
      </c>
      <c r="G1644" s="50" t="s">
        <v>16965</v>
      </c>
      <c r="H1644" s="50" t="s">
        <v>217</v>
      </c>
      <c r="I1644" s="54" t="s">
        <v>16966</v>
      </c>
      <c r="J1644" s="56" t="s">
        <v>1118</v>
      </c>
      <c r="K1644" s="50" t="s">
        <v>129</v>
      </c>
      <c r="L1644" s="50" t="s">
        <v>17037</v>
      </c>
      <c r="M1644" s="50" t="s">
        <v>11295</v>
      </c>
      <c r="N1644" s="58" t="s">
        <v>17038</v>
      </c>
      <c r="O1644" s="155">
        <v>27120</v>
      </c>
      <c r="P1644" s="58">
        <v>8750</v>
      </c>
      <c r="Q1644" s="50">
        <v>496</v>
      </c>
      <c r="R1644" s="50" t="s">
        <v>11330</v>
      </c>
      <c r="S1644" s="60" t="s">
        <v>60</v>
      </c>
      <c r="T1644" s="48" t="s">
        <v>16969</v>
      </c>
      <c r="U1644" s="130" t="s">
        <v>62</v>
      </c>
      <c r="V1644" s="58" t="s">
        <v>16970</v>
      </c>
      <c r="W1644" s="62" t="s">
        <v>1048</v>
      </c>
      <c r="X1644" s="62" t="s">
        <v>714</v>
      </c>
      <c r="Y1644" s="62">
        <v>42145</v>
      </c>
      <c r="Z1644" s="50">
        <v>100</v>
      </c>
      <c r="AA1644" s="50">
        <v>250</v>
      </c>
      <c r="AB1644" s="50" t="s">
        <v>66</v>
      </c>
      <c r="AC1644" s="50">
        <v>1325033</v>
      </c>
      <c r="AD1644" s="50" t="s">
        <v>17029</v>
      </c>
      <c r="AE1644" s="134">
        <v>60</v>
      </c>
      <c r="AF1644" s="134" t="s">
        <v>68</v>
      </c>
      <c r="AG1644" s="50" t="s">
        <v>229</v>
      </c>
      <c r="AH1644" s="50">
        <v>2.2999999999999998</v>
      </c>
      <c r="AI1644" s="50">
        <v>66.3</v>
      </c>
      <c r="AJ1644" s="50">
        <v>68.5</v>
      </c>
      <c r="AK1644" s="134">
        <v>11.1</v>
      </c>
      <c r="AL1644" s="26">
        <f t="shared" si="71"/>
        <v>3.3527696793002916E-2</v>
      </c>
      <c r="AM1644" s="56" t="s">
        <v>230</v>
      </c>
      <c r="AN1644" s="50" t="s">
        <v>16971</v>
      </c>
      <c r="AO1644" s="50" t="s">
        <v>258</v>
      </c>
      <c r="AP1644" s="46" t="s">
        <v>16972</v>
      </c>
      <c r="AQ1644" s="27" t="str">
        <f t="shared" si="68"/>
        <v>Record Complete</v>
      </c>
      <c r="AR1644" s="54" t="s">
        <v>17039</v>
      </c>
      <c r="AS1644" s="5" t="str">
        <f t="shared" si="69"/>
        <v/>
      </c>
      <c r="AT1644" t="s">
        <v>17200</v>
      </c>
    </row>
    <row r="1645" spans="1:46" ht="15.75" thickBot="1" x14ac:dyDescent="0.3">
      <c r="A1645" s="47" t="s">
        <v>17010</v>
      </c>
      <c r="B1645" s="49">
        <v>212</v>
      </c>
      <c r="C1645" s="49" t="s">
        <v>213</v>
      </c>
      <c r="D1645" s="49" t="s">
        <v>15206</v>
      </c>
      <c r="E1645" s="51" t="str">
        <f ca="1">IF(ISERROR(INDIRECT(CONCATENATE("FIPs_codes!",ADDRESS((MATCH($D1645,INDIRECT($C1645),0)+MATCH($C1645,FIPs_codes!$G$1:$G$3296,0)-1),COLUMN(FIPs_codes!A1643))))),"",INDIRECT(CONCATENATE("FIPs_codes!",ADDRESS((MATCH($D1645,INDIRECT($C1645),0)+MATCH($C1645,FIPs_codes!$G$1:$G$3296,0)-1),COLUMN(FIPs_codes!A1643)))))</f>
        <v>40143</v>
      </c>
      <c r="F1645" s="51">
        <f ca="1">IF(ISERROR(INDIRECT(CONCATENATE("FIPs_codes!",ADDRESS((MATCH($D1645,INDIRECT($C1645),0)+MATCH($C1645,FIPs_codes!$G$1:$G$3296,0)-1),COLUMN(FIPs_codes!C1643))))),"",INDIRECT(CONCATENATE("FIPs_codes!",ADDRESS((MATCH($D1645,INDIRECT($C1645),0)+MATCH($C1645,FIPs_codes!$G$1:$G$3296,0)-1),COLUMN(FIPs_codes!C1643)))))</f>
        <v>6</v>
      </c>
      <c r="G1645" s="49" t="s">
        <v>16965</v>
      </c>
      <c r="H1645" s="49" t="s">
        <v>217</v>
      </c>
      <c r="I1645" s="53" t="s">
        <v>16966</v>
      </c>
      <c r="J1645" s="55" t="s">
        <v>1118</v>
      </c>
      <c r="K1645" s="49" t="s">
        <v>129</v>
      </c>
      <c r="L1645" s="49" t="s">
        <v>17037</v>
      </c>
      <c r="M1645" s="49" t="s">
        <v>11295</v>
      </c>
      <c r="N1645" s="57" t="s">
        <v>17038</v>
      </c>
      <c r="O1645" s="154">
        <v>27120</v>
      </c>
      <c r="P1645" s="57">
        <v>8750</v>
      </c>
      <c r="Q1645" s="49">
        <v>495</v>
      </c>
      <c r="R1645" s="49" t="s">
        <v>11330</v>
      </c>
      <c r="S1645" s="59" t="s">
        <v>60</v>
      </c>
      <c r="T1645" s="47" t="s">
        <v>16969</v>
      </c>
      <c r="U1645" s="49" t="s">
        <v>62</v>
      </c>
      <c r="V1645" s="57" t="s">
        <v>16970</v>
      </c>
      <c r="W1645" s="61" t="s">
        <v>1048</v>
      </c>
      <c r="X1645" s="61" t="s">
        <v>714</v>
      </c>
      <c r="Y1645" s="61">
        <v>42145</v>
      </c>
      <c r="Z1645" s="49">
        <v>100</v>
      </c>
      <c r="AA1645" s="49">
        <v>250</v>
      </c>
      <c r="AB1645" s="49" t="s">
        <v>66</v>
      </c>
      <c r="AC1645" s="49">
        <v>1324450</v>
      </c>
      <c r="AD1645" s="49" t="s">
        <v>17029</v>
      </c>
      <c r="AE1645" s="144">
        <v>60</v>
      </c>
      <c r="AF1645" s="144" t="s">
        <v>68</v>
      </c>
      <c r="AG1645" s="49" t="s">
        <v>229</v>
      </c>
      <c r="AH1645" s="49">
        <v>2.8</v>
      </c>
      <c r="AI1645" s="49">
        <v>67.3</v>
      </c>
      <c r="AJ1645" s="49">
        <v>69.599999999999994</v>
      </c>
      <c r="AK1645" s="144">
        <v>11</v>
      </c>
      <c r="AL1645" s="26">
        <f t="shared" si="71"/>
        <v>3.9942938659058486E-2</v>
      </c>
      <c r="AM1645" s="55" t="s">
        <v>230</v>
      </c>
      <c r="AN1645" s="49" t="s">
        <v>16971</v>
      </c>
      <c r="AO1645" s="49" t="s">
        <v>258</v>
      </c>
      <c r="AP1645" s="63" t="s">
        <v>16972</v>
      </c>
      <c r="AQ1645" s="27" t="str">
        <f t="shared" si="68"/>
        <v>Record Complete</v>
      </c>
      <c r="AR1645" s="53" t="s">
        <v>17039</v>
      </c>
      <c r="AS1645" s="5" t="str">
        <f t="shared" si="69"/>
        <v/>
      </c>
      <c r="AT1645" t="s">
        <v>17200</v>
      </c>
    </row>
    <row r="1646" spans="1:46" ht="15.75" thickBot="1" x14ac:dyDescent="0.3">
      <c r="A1646" s="48" t="s">
        <v>17024</v>
      </c>
      <c r="B1646" s="50">
        <v>213</v>
      </c>
      <c r="C1646" s="50" t="s">
        <v>213</v>
      </c>
      <c r="D1646" s="50" t="s">
        <v>15206</v>
      </c>
      <c r="E1646" s="51" t="str">
        <f ca="1">IF(ISERROR(INDIRECT(CONCATENATE("FIPs_codes!",ADDRESS((MATCH($D1646,INDIRECT($C1646),0)+MATCH($C1646,FIPs_codes!$G$1:$G$3296,0)-1),COLUMN(FIPs_codes!A1644))))),"",INDIRECT(CONCATENATE("FIPs_codes!",ADDRESS((MATCH($D1646,INDIRECT($C1646),0)+MATCH($C1646,FIPs_codes!$G$1:$G$3296,0)-1),COLUMN(FIPs_codes!A1644)))))</f>
        <v>40143</v>
      </c>
      <c r="F1646" s="51">
        <f ca="1">IF(ISERROR(INDIRECT(CONCATENATE("FIPs_codes!",ADDRESS((MATCH($D1646,INDIRECT($C1646),0)+MATCH($C1646,FIPs_codes!$G$1:$G$3296,0)-1),COLUMN(FIPs_codes!C1644))))),"",INDIRECT(CONCATENATE("FIPs_codes!",ADDRESS((MATCH($D1646,INDIRECT($C1646),0)+MATCH($C1646,FIPs_codes!$G$1:$G$3296,0)-1),COLUMN(FIPs_codes!C1644)))))</f>
        <v>6</v>
      </c>
      <c r="G1646" s="50" t="s">
        <v>16965</v>
      </c>
      <c r="H1646" s="50" t="s">
        <v>217</v>
      </c>
      <c r="I1646" s="54" t="s">
        <v>17025</v>
      </c>
      <c r="J1646" s="56" t="s">
        <v>1705</v>
      </c>
      <c r="K1646" s="50" t="s">
        <v>55</v>
      </c>
      <c r="L1646" s="50" t="s">
        <v>17033</v>
      </c>
      <c r="M1646" s="50" t="s">
        <v>57</v>
      </c>
      <c r="N1646" s="58" t="s">
        <v>17027</v>
      </c>
      <c r="O1646" s="66">
        <v>39505</v>
      </c>
      <c r="P1646" s="58">
        <v>41734</v>
      </c>
      <c r="Q1646" s="50">
        <v>89</v>
      </c>
      <c r="R1646" s="50" t="s">
        <v>60</v>
      </c>
      <c r="S1646" s="60" t="s">
        <v>60</v>
      </c>
      <c r="T1646" s="48" t="s">
        <v>16969</v>
      </c>
      <c r="U1646" s="130" t="s">
        <v>62</v>
      </c>
      <c r="V1646" s="58" t="s">
        <v>17028</v>
      </c>
      <c r="W1646" s="62" t="s">
        <v>1048</v>
      </c>
      <c r="X1646" s="62" t="s">
        <v>714</v>
      </c>
      <c r="Y1646" s="62">
        <v>41814</v>
      </c>
      <c r="Z1646" s="50">
        <v>84</v>
      </c>
      <c r="AA1646" s="50">
        <v>1004</v>
      </c>
      <c r="AB1646" s="50" t="s">
        <v>66</v>
      </c>
      <c r="AC1646" s="50">
        <v>518918</v>
      </c>
      <c r="AD1646" s="50" t="s">
        <v>17029</v>
      </c>
      <c r="AE1646" s="134">
        <v>60</v>
      </c>
      <c r="AF1646" s="134" t="s">
        <v>68</v>
      </c>
      <c r="AG1646" s="50" t="s">
        <v>229</v>
      </c>
      <c r="AH1646" s="50">
        <v>1E-3</v>
      </c>
      <c r="AI1646" s="50">
        <v>6.9</v>
      </c>
      <c r="AJ1646" s="50">
        <v>6.9</v>
      </c>
      <c r="AK1646" s="134">
        <v>15.2</v>
      </c>
      <c r="AL1646" s="26">
        <f t="shared" si="71"/>
        <v>1.4490653528474132E-4</v>
      </c>
      <c r="AM1646" s="56" t="s">
        <v>230</v>
      </c>
      <c r="AN1646" s="50" t="s">
        <v>16971</v>
      </c>
      <c r="AO1646" s="50" t="s">
        <v>258</v>
      </c>
      <c r="AP1646" s="46" t="s">
        <v>16972</v>
      </c>
      <c r="AQ1646" s="27" t="str">
        <f t="shared" si="68"/>
        <v>Record Complete</v>
      </c>
      <c r="AR1646" s="54" t="s">
        <v>17035</v>
      </c>
      <c r="AS1646" s="5" t="str">
        <f t="shared" si="69"/>
        <v/>
      </c>
      <c r="AT1646" t="s">
        <v>17200</v>
      </c>
    </row>
    <row r="1647" spans="1:46" ht="15.75" thickBot="1" x14ac:dyDescent="0.3">
      <c r="A1647" s="47" t="s">
        <v>17024</v>
      </c>
      <c r="B1647" s="49">
        <v>213</v>
      </c>
      <c r="C1647" s="49" t="s">
        <v>213</v>
      </c>
      <c r="D1647" s="49" t="s">
        <v>15206</v>
      </c>
      <c r="E1647" s="51" t="str">
        <f ca="1">IF(ISERROR(INDIRECT(CONCATENATE("FIPs_codes!",ADDRESS((MATCH($D1647,INDIRECT($C1647),0)+MATCH($C1647,FIPs_codes!$G$1:$G$3296,0)-1),COLUMN(FIPs_codes!A1645))))),"",INDIRECT(CONCATENATE("FIPs_codes!",ADDRESS((MATCH($D1647,INDIRECT($C1647),0)+MATCH($C1647,FIPs_codes!$G$1:$G$3296,0)-1),COLUMN(FIPs_codes!A1645)))))</f>
        <v>40143</v>
      </c>
      <c r="F1647" s="51">
        <f ca="1">IF(ISERROR(INDIRECT(CONCATENATE("FIPs_codes!",ADDRESS((MATCH($D1647,INDIRECT($C1647),0)+MATCH($C1647,FIPs_codes!$G$1:$G$3296,0)-1),COLUMN(FIPs_codes!C1645))))),"",INDIRECT(CONCATENATE("FIPs_codes!",ADDRESS((MATCH($D1647,INDIRECT($C1647),0)+MATCH($C1647,FIPs_codes!$G$1:$G$3296,0)-1),COLUMN(FIPs_codes!C1645)))))</f>
        <v>6</v>
      </c>
      <c r="G1647" s="49" t="s">
        <v>16965</v>
      </c>
      <c r="H1647" s="49" t="s">
        <v>217</v>
      </c>
      <c r="I1647" s="53" t="s">
        <v>17025</v>
      </c>
      <c r="J1647" s="55" t="s">
        <v>1705</v>
      </c>
      <c r="K1647" s="49" t="s">
        <v>55</v>
      </c>
      <c r="L1647" s="49" t="s">
        <v>17033</v>
      </c>
      <c r="M1647" s="49" t="s">
        <v>57</v>
      </c>
      <c r="N1647" s="57" t="s">
        <v>17027</v>
      </c>
      <c r="O1647" s="65">
        <v>39505</v>
      </c>
      <c r="P1647" s="57">
        <v>41734</v>
      </c>
      <c r="Q1647" s="49">
        <v>89</v>
      </c>
      <c r="R1647" s="49" t="s">
        <v>60</v>
      </c>
      <c r="S1647" s="59" t="s">
        <v>60</v>
      </c>
      <c r="T1647" s="47" t="s">
        <v>16969</v>
      </c>
      <c r="U1647" s="49" t="s">
        <v>62</v>
      </c>
      <c r="V1647" s="57" t="s">
        <v>17028</v>
      </c>
      <c r="W1647" s="61" t="s">
        <v>1048</v>
      </c>
      <c r="X1647" s="61" t="s">
        <v>714</v>
      </c>
      <c r="Y1647" s="61">
        <v>41814</v>
      </c>
      <c r="Z1647" s="49">
        <v>84</v>
      </c>
      <c r="AA1647" s="49">
        <v>1004</v>
      </c>
      <c r="AB1647" s="49" t="s">
        <v>66</v>
      </c>
      <c r="AC1647" s="49">
        <v>518332</v>
      </c>
      <c r="AD1647" s="49" t="s">
        <v>17029</v>
      </c>
      <c r="AE1647" s="144">
        <v>60</v>
      </c>
      <c r="AF1647" s="144" t="s">
        <v>68</v>
      </c>
      <c r="AG1647" s="49" t="s">
        <v>229</v>
      </c>
      <c r="AH1647" s="49">
        <v>1E-3</v>
      </c>
      <c r="AI1647" s="49">
        <v>7</v>
      </c>
      <c r="AJ1647" s="49">
        <v>7</v>
      </c>
      <c r="AK1647" s="144">
        <v>15.2</v>
      </c>
      <c r="AL1647" s="26">
        <f t="shared" si="71"/>
        <v>1.4283673760891302E-4</v>
      </c>
      <c r="AM1647" s="55" t="s">
        <v>230</v>
      </c>
      <c r="AN1647" s="49" t="s">
        <v>16971</v>
      </c>
      <c r="AO1647" s="49" t="s">
        <v>258</v>
      </c>
      <c r="AP1647" s="63" t="s">
        <v>16972</v>
      </c>
      <c r="AQ1647" s="27" t="str">
        <f t="shared" si="68"/>
        <v>Record Complete</v>
      </c>
      <c r="AR1647" s="53" t="s">
        <v>17034</v>
      </c>
      <c r="AS1647" s="5" t="str">
        <f t="shared" si="69"/>
        <v/>
      </c>
      <c r="AT1647" t="s">
        <v>17200</v>
      </c>
    </row>
    <row r="1648" spans="1:46" ht="15.75" thickBot="1" x14ac:dyDescent="0.3">
      <c r="A1648" s="29" t="s">
        <v>17024</v>
      </c>
      <c r="B1648" s="31">
        <v>213</v>
      </c>
      <c r="C1648" s="31" t="s">
        <v>213</v>
      </c>
      <c r="D1648" s="31" t="s">
        <v>15206</v>
      </c>
      <c r="E1648" s="51" t="str">
        <f ca="1">IF(ISERROR(INDIRECT(CONCATENATE("FIPs_codes!",ADDRESS((MATCH($D1648,INDIRECT($C1648),0)+MATCH($C1648,FIPs_codes!$G$1:$G$3296,0)-1),COLUMN(FIPs_codes!A1646))))),"",INDIRECT(CONCATENATE("FIPs_codes!",ADDRESS((MATCH($D1648,INDIRECT($C1648),0)+MATCH($C1648,FIPs_codes!$G$1:$G$3296,0)-1),COLUMN(FIPs_codes!A1646)))))</f>
        <v>40143</v>
      </c>
      <c r="F1648" s="51">
        <f ca="1">IF(ISERROR(INDIRECT(CONCATENATE("FIPs_codes!",ADDRESS((MATCH($D1648,INDIRECT($C1648),0)+MATCH($C1648,FIPs_codes!$G$1:$G$3296,0)-1),COLUMN(FIPs_codes!C1646))))),"",INDIRECT(CONCATENATE("FIPs_codes!",ADDRESS((MATCH($D1648,INDIRECT($C1648),0)+MATCH($C1648,FIPs_codes!$G$1:$G$3296,0)-1),COLUMN(FIPs_codes!C1646)))))</f>
        <v>6</v>
      </c>
      <c r="G1648" s="31" t="s">
        <v>16965</v>
      </c>
      <c r="H1648" s="31" t="s">
        <v>217</v>
      </c>
      <c r="I1648" s="35" t="s">
        <v>17025</v>
      </c>
      <c r="J1648" s="37" t="s">
        <v>1705</v>
      </c>
      <c r="K1648" s="31" t="s">
        <v>55</v>
      </c>
      <c r="L1648" s="31" t="s">
        <v>17033</v>
      </c>
      <c r="M1648" s="31" t="s">
        <v>57</v>
      </c>
      <c r="N1648" s="39" t="s">
        <v>17027</v>
      </c>
      <c r="O1648" s="232">
        <v>39505</v>
      </c>
      <c r="P1648" s="39">
        <v>41734</v>
      </c>
      <c r="Q1648" s="31">
        <v>89</v>
      </c>
      <c r="R1648" s="31" t="s">
        <v>60</v>
      </c>
      <c r="S1648" s="41" t="s">
        <v>60</v>
      </c>
      <c r="T1648" s="29" t="s">
        <v>16969</v>
      </c>
      <c r="U1648" s="31" t="s">
        <v>62</v>
      </c>
      <c r="V1648" s="39" t="s">
        <v>17028</v>
      </c>
      <c r="W1648" s="43" t="s">
        <v>1048</v>
      </c>
      <c r="X1648" s="43" t="s">
        <v>714</v>
      </c>
      <c r="Y1648" s="43">
        <v>41814</v>
      </c>
      <c r="Z1648" s="31">
        <v>84</v>
      </c>
      <c r="AA1648" s="31">
        <v>1004</v>
      </c>
      <c r="AB1648" s="31" t="s">
        <v>66</v>
      </c>
      <c r="AC1648" s="31">
        <v>515405</v>
      </c>
      <c r="AD1648" s="31" t="s">
        <v>17029</v>
      </c>
      <c r="AE1648" s="225">
        <v>60</v>
      </c>
      <c r="AF1648" s="225" t="s">
        <v>68</v>
      </c>
      <c r="AG1648" s="31" t="s">
        <v>229</v>
      </c>
      <c r="AH1648" s="31">
        <v>1E-3</v>
      </c>
      <c r="AI1648" s="31">
        <v>7.2</v>
      </c>
      <c r="AJ1648" s="31">
        <v>7.2</v>
      </c>
      <c r="AK1648" s="225">
        <v>15.1</v>
      </c>
      <c r="AL1648" s="26">
        <f t="shared" si="71"/>
        <v>1.3886960144424384E-4</v>
      </c>
      <c r="AM1648" s="37" t="s">
        <v>230</v>
      </c>
      <c r="AN1648" s="31" t="s">
        <v>16971</v>
      </c>
      <c r="AO1648" s="31" t="s">
        <v>258</v>
      </c>
      <c r="AP1648" s="63" t="s">
        <v>16972</v>
      </c>
      <c r="AQ1648" s="27" t="str">
        <f t="shared" si="68"/>
        <v>Record Complete</v>
      </c>
      <c r="AR1648" s="35" t="s">
        <v>17036</v>
      </c>
      <c r="AS1648" s="5" t="str">
        <f t="shared" si="69"/>
        <v/>
      </c>
      <c r="AT1648" t="s">
        <v>17200</v>
      </c>
    </row>
    <row r="1649" spans="1:46" ht="15.75" thickBot="1" x14ac:dyDescent="0.3">
      <c r="A1649" s="30" t="s">
        <v>17024</v>
      </c>
      <c r="B1649" s="32">
        <v>213</v>
      </c>
      <c r="C1649" s="32" t="s">
        <v>213</v>
      </c>
      <c r="D1649" s="32" t="s">
        <v>15206</v>
      </c>
      <c r="E1649" s="51" t="str">
        <f ca="1">IF(ISERROR(INDIRECT(CONCATENATE("FIPs_codes!",ADDRESS((MATCH($D1649,INDIRECT($C1649),0)+MATCH($C1649,FIPs_codes!$G$1:$G$3296,0)-1),COLUMN(FIPs_codes!A1647))))),"",INDIRECT(CONCATENATE("FIPs_codes!",ADDRESS((MATCH($D1649,INDIRECT($C1649),0)+MATCH($C1649,FIPs_codes!$G$1:$G$3296,0)-1),COLUMN(FIPs_codes!A1647)))))</f>
        <v>40143</v>
      </c>
      <c r="F1649" s="51">
        <f ca="1">IF(ISERROR(INDIRECT(CONCATENATE("FIPs_codes!",ADDRESS((MATCH($D1649,INDIRECT($C1649),0)+MATCH($C1649,FIPs_codes!$G$1:$G$3296,0)-1),COLUMN(FIPs_codes!C1647))))),"",INDIRECT(CONCATENATE("FIPs_codes!",ADDRESS((MATCH($D1649,INDIRECT($C1649),0)+MATCH($C1649,FIPs_codes!$G$1:$G$3296,0)-1),COLUMN(FIPs_codes!C1647)))))</f>
        <v>6</v>
      </c>
      <c r="G1649" s="32" t="s">
        <v>16965</v>
      </c>
      <c r="H1649" s="32" t="s">
        <v>217</v>
      </c>
      <c r="I1649" s="36" t="s">
        <v>17025</v>
      </c>
      <c r="J1649" s="38" t="s">
        <v>1176</v>
      </c>
      <c r="K1649" s="32" t="s">
        <v>129</v>
      </c>
      <c r="L1649" s="32" t="s">
        <v>17049</v>
      </c>
      <c r="M1649" s="32" t="s">
        <v>57</v>
      </c>
      <c r="N1649" s="40" t="s">
        <v>17050</v>
      </c>
      <c r="O1649" s="229">
        <v>25993</v>
      </c>
      <c r="P1649" s="40">
        <v>8753</v>
      </c>
      <c r="Q1649" s="32">
        <v>4684</v>
      </c>
      <c r="R1649" s="32" t="s">
        <v>11381</v>
      </c>
      <c r="S1649" s="42" t="s">
        <v>60</v>
      </c>
      <c r="T1649" s="30" t="s">
        <v>16969</v>
      </c>
      <c r="U1649" s="32" t="s">
        <v>62</v>
      </c>
      <c r="V1649" s="40" t="s">
        <v>17051</v>
      </c>
      <c r="W1649" s="44" t="s">
        <v>1048</v>
      </c>
      <c r="X1649" s="44" t="s">
        <v>714</v>
      </c>
      <c r="Y1649" s="44">
        <v>41815</v>
      </c>
      <c r="Z1649" s="277">
        <v>44.13288718929256</v>
      </c>
      <c r="AA1649" s="32">
        <v>184</v>
      </c>
      <c r="AB1649" s="32" t="s">
        <v>66</v>
      </c>
      <c r="AC1649" s="32">
        <v>824588.72201942978</v>
      </c>
      <c r="AD1649" s="32" t="s">
        <v>227</v>
      </c>
      <c r="AE1649" s="40">
        <v>20</v>
      </c>
      <c r="AF1649" s="40" t="s">
        <v>68</v>
      </c>
      <c r="AG1649" s="32" t="s">
        <v>658</v>
      </c>
      <c r="AH1649" s="32">
        <v>3.1</v>
      </c>
      <c r="AI1649" s="32">
        <v>95.4</v>
      </c>
      <c r="AJ1649" s="32">
        <v>97.7</v>
      </c>
      <c r="AK1649" s="40">
        <v>5.3</v>
      </c>
      <c r="AL1649" s="26">
        <f t="shared" si="71"/>
        <v>3.1472081218274113E-2</v>
      </c>
      <c r="AM1649" s="38" t="s">
        <v>230</v>
      </c>
      <c r="AN1649" s="32" t="s">
        <v>16971</v>
      </c>
      <c r="AO1649" s="32" t="s">
        <v>258</v>
      </c>
      <c r="AP1649" s="46" t="s">
        <v>17045</v>
      </c>
      <c r="AQ1649" s="27" t="str">
        <f t="shared" si="68"/>
        <v>Record Complete</v>
      </c>
      <c r="AR1649" s="36" t="s">
        <v>17046</v>
      </c>
      <c r="AS1649" s="5" t="str">
        <f t="shared" si="69"/>
        <v/>
      </c>
      <c r="AT1649" t="s">
        <v>17200</v>
      </c>
    </row>
    <row r="1650" spans="1:46" ht="15.75" thickBot="1" x14ac:dyDescent="0.3">
      <c r="A1650" s="48" t="s">
        <v>17024</v>
      </c>
      <c r="B1650" s="50">
        <v>213</v>
      </c>
      <c r="C1650" s="50" t="s">
        <v>213</v>
      </c>
      <c r="D1650" s="50" t="s">
        <v>15206</v>
      </c>
      <c r="E1650" s="51" t="str">
        <f ca="1">IF(ISERROR(INDIRECT(CONCATENATE("FIPs_codes!",ADDRESS((MATCH($D1650,INDIRECT($C1650),0)+MATCH($C1650,FIPs_codes!$G$1:$G$3296,0)-1),COLUMN(FIPs_codes!A1648))))),"",INDIRECT(CONCATENATE("FIPs_codes!",ADDRESS((MATCH($D1650,INDIRECT($C1650),0)+MATCH($C1650,FIPs_codes!$G$1:$G$3296,0)-1),COLUMN(FIPs_codes!A1648)))))</f>
        <v>40143</v>
      </c>
      <c r="F1650" s="51">
        <f ca="1">IF(ISERROR(INDIRECT(CONCATENATE("FIPs_codes!",ADDRESS((MATCH($D1650,INDIRECT($C1650),0)+MATCH($C1650,FIPs_codes!$G$1:$G$3296,0)-1),COLUMN(FIPs_codes!C1648))))),"",INDIRECT(CONCATENATE("FIPs_codes!",ADDRESS((MATCH($D1650,INDIRECT($C1650),0)+MATCH($C1650,FIPs_codes!$G$1:$G$3296,0)-1),COLUMN(FIPs_codes!C1648)))))</f>
        <v>6</v>
      </c>
      <c r="G1650" s="50" t="s">
        <v>16965</v>
      </c>
      <c r="H1650" s="50" t="s">
        <v>217</v>
      </c>
      <c r="I1650" s="54" t="s">
        <v>17025</v>
      </c>
      <c r="J1650" s="56" t="s">
        <v>1705</v>
      </c>
      <c r="K1650" s="50" t="s">
        <v>129</v>
      </c>
      <c r="L1650" s="50" t="s">
        <v>17049</v>
      </c>
      <c r="M1650" s="50" t="s">
        <v>57</v>
      </c>
      <c r="N1650" s="58" t="s">
        <v>17050</v>
      </c>
      <c r="O1650" s="155">
        <v>25993</v>
      </c>
      <c r="P1650" s="58">
        <v>8753</v>
      </c>
      <c r="Q1650" s="50">
        <v>4684</v>
      </c>
      <c r="R1650" s="50" t="s">
        <v>11381</v>
      </c>
      <c r="S1650" s="60" t="s">
        <v>60</v>
      </c>
      <c r="T1650" s="48" t="s">
        <v>16969</v>
      </c>
      <c r="U1650" s="50" t="s">
        <v>62</v>
      </c>
      <c r="V1650" s="58" t="s">
        <v>17051</v>
      </c>
      <c r="W1650" s="62" t="s">
        <v>1048</v>
      </c>
      <c r="X1650" s="62" t="s">
        <v>714</v>
      </c>
      <c r="Y1650" s="62">
        <v>41815</v>
      </c>
      <c r="Z1650" s="180">
        <v>43.217557251908403</v>
      </c>
      <c r="AA1650" s="50">
        <v>186</v>
      </c>
      <c r="AB1650" s="50" t="s">
        <v>66</v>
      </c>
      <c r="AC1650" s="50">
        <v>825571.02687177144</v>
      </c>
      <c r="AD1650" s="50" t="s">
        <v>227</v>
      </c>
      <c r="AE1650" s="58">
        <v>20</v>
      </c>
      <c r="AF1650" s="58" t="s">
        <v>68</v>
      </c>
      <c r="AG1650" s="50" t="s">
        <v>658</v>
      </c>
      <c r="AH1650" s="50">
        <v>2.7</v>
      </c>
      <c r="AI1650" s="50">
        <v>95.6</v>
      </c>
      <c r="AJ1650" s="50">
        <v>97.7</v>
      </c>
      <c r="AK1650" s="58">
        <v>5.2</v>
      </c>
      <c r="AL1650" s="26">
        <f t="shared" si="71"/>
        <v>2.7466937945066126E-2</v>
      </c>
      <c r="AM1650" s="56" t="s">
        <v>230</v>
      </c>
      <c r="AN1650" s="50" t="s">
        <v>16971</v>
      </c>
      <c r="AO1650" s="50" t="s">
        <v>258</v>
      </c>
      <c r="AP1650" s="46" t="s">
        <v>17045</v>
      </c>
      <c r="AQ1650" s="27" t="str">
        <f t="shared" si="68"/>
        <v>Record Complete</v>
      </c>
      <c r="AR1650" s="54" t="s">
        <v>17046</v>
      </c>
      <c r="AS1650" s="5" t="str">
        <f t="shared" si="69"/>
        <v/>
      </c>
      <c r="AT1650" t="s">
        <v>17200</v>
      </c>
    </row>
    <row r="1651" spans="1:46" ht="15.75" thickBot="1" x14ac:dyDescent="0.3">
      <c r="A1651" s="47" t="s">
        <v>17024</v>
      </c>
      <c r="B1651" s="49">
        <v>213</v>
      </c>
      <c r="C1651" s="49" t="s">
        <v>213</v>
      </c>
      <c r="D1651" s="49" t="s">
        <v>15206</v>
      </c>
      <c r="E1651" s="51" t="str">
        <f ca="1">IF(ISERROR(INDIRECT(CONCATENATE("FIPs_codes!",ADDRESS((MATCH($D1651,INDIRECT($C1651),0)+MATCH($C1651,FIPs_codes!$G$1:$G$3296,0)-1),COLUMN(FIPs_codes!A1649))))),"",INDIRECT(CONCATENATE("FIPs_codes!",ADDRESS((MATCH($D1651,INDIRECT($C1651),0)+MATCH($C1651,FIPs_codes!$G$1:$G$3296,0)-1),COLUMN(FIPs_codes!A1649)))))</f>
        <v>40143</v>
      </c>
      <c r="F1651" s="51">
        <f ca="1">IF(ISERROR(INDIRECT(CONCATENATE("FIPs_codes!",ADDRESS((MATCH($D1651,INDIRECT($C1651),0)+MATCH($C1651,FIPs_codes!$G$1:$G$3296,0)-1),COLUMN(FIPs_codes!C1649))))),"",INDIRECT(CONCATENATE("FIPs_codes!",ADDRESS((MATCH($D1651,INDIRECT($C1651),0)+MATCH($C1651,FIPs_codes!$G$1:$G$3296,0)-1),COLUMN(FIPs_codes!C1649)))))</f>
        <v>6</v>
      </c>
      <c r="G1651" s="49" t="s">
        <v>16965</v>
      </c>
      <c r="H1651" s="49" t="s">
        <v>217</v>
      </c>
      <c r="I1651" s="53" t="s">
        <v>17025</v>
      </c>
      <c r="J1651" s="55" t="s">
        <v>1705</v>
      </c>
      <c r="K1651" s="49" t="s">
        <v>129</v>
      </c>
      <c r="L1651" s="49" t="s">
        <v>17049</v>
      </c>
      <c r="M1651" s="49" t="s">
        <v>57</v>
      </c>
      <c r="N1651" s="57" t="s">
        <v>17050</v>
      </c>
      <c r="O1651" s="154">
        <v>25993</v>
      </c>
      <c r="P1651" s="57">
        <v>8753</v>
      </c>
      <c r="Q1651" s="49">
        <v>4684</v>
      </c>
      <c r="R1651" s="49" t="s">
        <v>11381</v>
      </c>
      <c r="S1651" s="59" t="s">
        <v>60</v>
      </c>
      <c r="T1651" s="47" t="s">
        <v>16969</v>
      </c>
      <c r="U1651" s="49" t="s">
        <v>62</v>
      </c>
      <c r="V1651" s="57" t="s">
        <v>17051</v>
      </c>
      <c r="W1651" s="61" t="s">
        <v>1048</v>
      </c>
      <c r="X1651" s="61" t="s">
        <v>714</v>
      </c>
      <c r="Y1651" s="61">
        <v>41815</v>
      </c>
      <c r="Z1651" s="183">
        <v>44.17511961722488</v>
      </c>
      <c r="AA1651" s="49">
        <v>184</v>
      </c>
      <c r="AB1651" s="49" t="s">
        <v>66</v>
      </c>
      <c r="AC1651" s="49">
        <v>825377.80213619454</v>
      </c>
      <c r="AD1651" s="49" t="s">
        <v>227</v>
      </c>
      <c r="AE1651" s="57">
        <v>20</v>
      </c>
      <c r="AF1651" s="57" t="s">
        <v>68</v>
      </c>
      <c r="AG1651" s="49" t="s">
        <v>658</v>
      </c>
      <c r="AH1651" s="49">
        <v>3.5</v>
      </c>
      <c r="AI1651" s="49">
        <v>95.5</v>
      </c>
      <c r="AJ1651" s="49">
        <v>98.2</v>
      </c>
      <c r="AK1651" s="57">
        <v>5.3</v>
      </c>
      <c r="AL1651" s="26">
        <f t="shared" si="71"/>
        <v>3.5353535353535352E-2</v>
      </c>
      <c r="AM1651" s="55" t="s">
        <v>230</v>
      </c>
      <c r="AN1651" s="49" t="s">
        <v>16971</v>
      </c>
      <c r="AO1651" s="49" t="s">
        <v>258</v>
      </c>
      <c r="AP1651" s="63" t="s">
        <v>16972</v>
      </c>
      <c r="AQ1651" s="27" t="str">
        <f t="shared" si="68"/>
        <v>Record Complete</v>
      </c>
      <c r="AR1651" s="53" t="s">
        <v>17046</v>
      </c>
      <c r="AS1651" s="5" t="str">
        <f t="shared" si="69"/>
        <v/>
      </c>
      <c r="AT1651" t="s">
        <v>17200</v>
      </c>
    </row>
    <row r="1652" spans="1:46" ht="15.75" thickBot="1" x14ac:dyDescent="0.3">
      <c r="A1652" s="29" t="s">
        <v>17024</v>
      </c>
      <c r="B1652" s="31">
        <v>213</v>
      </c>
      <c r="C1652" s="31" t="s">
        <v>213</v>
      </c>
      <c r="D1652" s="31" t="s">
        <v>15206</v>
      </c>
      <c r="E1652" s="51" t="str">
        <f ca="1">IF(ISERROR(INDIRECT(CONCATENATE("FIPs_codes!",ADDRESS((MATCH($D1652,INDIRECT($C1652),0)+MATCH($C1652,FIPs_codes!$G$1:$G$3296,0)-1),COLUMN(FIPs_codes!A1650))))),"",INDIRECT(CONCATENATE("FIPs_codes!",ADDRESS((MATCH($D1652,INDIRECT($C1652),0)+MATCH($C1652,FIPs_codes!$G$1:$G$3296,0)-1),COLUMN(FIPs_codes!A1650)))))</f>
        <v>40143</v>
      </c>
      <c r="F1652" s="51">
        <f ca="1">IF(ISERROR(INDIRECT(CONCATENATE("FIPs_codes!",ADDRESS((MATCH($D1652,INDIRECT($C1652),0)+MATCH($C1652,FIPs_codes!$G$1:$G$3296,0)-1),COLUMN(FIPs_codes!C1650))))),"",INDIRECT(CONCATENATE("FIPs_codes!",ADDRESS((MATCH($D1652,INDIRECT($C1652),0)+MATCH($C1652,FIPs_codes!$G$1:$G$3296,0)-1),COLUMN(FIPs_codes!C1650)))))</f>
        <v>6</v>
      </c>
      <c r="G1652" s="31" t="s">
        <v>16965</v>
      </c>
      <c r="H1652" s="31" t="s">
        <v>217</v>
      </c>
      <c r="I1652" s="35" t="s">
        <v>17025</v>
      </c>
      <c r="J1652" s="37" t="s">
        <v>1705</v>
      </c>
      <c r="K1652" s="31" t="s">
        <v>129</v>
      </c>
      <c r="L1652" s="31" t="s">
        <v>17049</v>
      </c>
      <c r="M1652" s="31" t="s">
        <v>57</v>
      </c>
      <c r="N1652" s="39" t="s">
        <v>17050</v>
      </c>
      <c r="O1652" s="230">
        <v>25993</v>
      </c>
      <c r="P1652" s="39">
        <v>8753</v>
      </c>
      <c r="Q1652" s="31">
        <v>4684</v>
      </c>
      <c r="R1652" s="31" t="s">
        <v>11381</v>
      </c>
      <c r="S1652" s="41" t="s">
        <v>60</v>
      </c>
      <c r="T1652" s="29" t="s">
        <v>16969</v>
      </c>
      <c r="U1652" s="31" t="s">
        <v>62</v>
      </c>
      <c r="V1652" s="39" t="s">
        <v>17051</v>
      </c>
      <c r="W1652" s="43" t="s">
        <v>1048</v>
      </c>
      <c r="X1652" s="43" t="s">
        <v>714</v>
      </c>
      <c r="Y1652" s="43">
        <v>41815</v>
      </c>
      <c r="Z1652" s="276">
        <v>44.090735434574974</v>
      </c>
      <c r="AA1652" s="31">
        <v>185</v>
      </c>
      <c r="AB1652" s="31" t="s">
        <v>66</v>
      </c>
      <c r="AC1652" s="31">
        <v>825080.34355011408</v>
      </c>
      <c r="AD1652" s="31" t="s">
        <v>227</v>
      </c>
      <c r="AE1652" s="39">
        <v>20</v>
      </c>
      <c r="AF1652" s="39" t="s">
        <v>68</v>
      </c>
      <c r="AG1652" s="31" t="s">
        <v>658</v>
      </c>
      <c r="AH1652" s="31">
        <v>3.1</v>
      </c>
      <c r="AI1652" s="31">
        <v>97.4</v>
      </c>
      <c r="AJ1652" s="31">
        <v>100</v>
      </c>
      <c r="AK1652" s="39">
        <v>5.3</v>
      </c>
      <c r="AL1652" s="26">
        <f t="shared" si="71"/>
        <v>3.0845771144278607E-2</v>
      </c>
      <c r="AM1652" s="37" t="s">
        <v>230</v>
      </c>
      <c r="AN1652" s="31" t="s">
        <v>16971</v>
      </c>
      <c r="AO1652" s="31" t="s">
        <v>258</v>
      </c>
      <c r="AP1652" s="63" t="s">
        <v>16972</v>
      </c>
      <c r="AQ1652" s="27" t="str">
        <f t="shared" si="68"/>
        <v>Record Complete</v>
      </c>
      <c r="AR1652" s="35" t="s">
        <v>17046</v>
      </c>
      <c r="AS1652" s="5" t="str">
        <f t="shared" si="69"/>
        <v/>
      </c>
      <c r="AT1652" t="s">
        <v>17200</v>
      </c>
    </row>
    <row r="1653" spans="1:46" ht="15.75" thickBot="1" x14ac:dyDescent="0.3">
      <c r="A1653" s="30" t="s">
        <v>17024</v>
      </c>
      <c r="B1653" s="32">
        <v>213</v>
      </c>
      <c r="C1653" s="32" t="s">
        <v>213</v>
      </c>
      <c r="D1653" s="32" t="s">
        <v>15206</v>
      </c>
      <c r="E1653" s="51" t="str">
        <f ca="1">IF(ISERROR(INDIRECT(CONCATENATE("FIPs_codes!",ADDRESS((MATCH($D1653,INDIRECT($C1653),0)+MATCH($C1653,FIPs_codes!$G$1:$G$3296,0)-1),COLUMN(FIPs_codes!A1651))))),"",INDIRECT(CONCATENATE("FIPs_codes!",ADDRESS((MATCH($D1653,INDIRECT($C1653),0)+MATCH($C1653,FIPs_codes!$G$1:$G$3296,0)-1),COLUMN(FIPs_codes!A1651)))))</f>
        <v>40143</v>
      </c>
      <c r="F1653" s="51">
        <f ca="1">IF(ISERROR(INDIRECT(CONCATENATE("FIPs_codes!",ADDRESS((MATCH($D1653,INDIRECT($C1653),0)+MATCH($C1653,FIPs_codes!$G$1:$G$3296,0)-1),COLUMN(FIPs_codes!C1651))))),"",INDIRECT(CONCATENATE("FIPs_codes!",ADDRESS((MATCH($D1653,INDIRECT($C1653),0)+MATCH($C1653,FIPs_codes!$G$1:$G$3296,0)-1),COLUMN(FIPs_codes!C1651)))))</f>
        <v>6</v>
      </c>
      <c r="G1653" s="32" t="s">
        <v>16965</v>
      </c>
      <c r="H1653" s="32" t="s">
        <v>217</v>
      </c>
      <c r="I1653" s="36" t="s">
        <v>17025</v>
      </c>
      <c r="J1653" s="38" t="s">
        <v>1705</v>
      </c>
      <c r="K1653" s="32" t="s">
        <v>129</v>
      </c>
      <c r="L1653" s="32" t="s">
        <v>17049</v>
      </c>
      <c r="M1653" s="32" t="s">
        <v>57</v>
      </c>
      <c r="N1653" s="40" t="s">
        <v>17050</v>
      </c>
      <c r="O1653" s="229">
        <v>25993</v>
      </c>
      <c r="P1653" s="40">
        <v>8753</v>
      </c>
      <c r="Q1653" s="32">
        <v>4684</v>
      </c>
      <c r="R1653" s="32" t="s">
        <v>11381</v>
      </c>
      <c r="S1653" s="42" t="s">
        <v>60</v>
      </c>
      <c r="T1653" s="30" t="s">
        <v>16969</v>
      </c>
      <c r="U1653" s="32" t="s">
        <v>62</v>
      </c>
      <c r="V1653" s="40" t="s">
        <v>17051</v>
      </c>
      <c r="W1653" s="44" t="s">
        <v>1048</v>
      </c>
      <c r="X1653" s="44" t="s">
        <v>714</v>
      </c>
      <c r="Y1653" s="44">
        <v>41815</v>
      </c>
      <c r="Z1653" s="277">
        <v>43.383141762452112</v>
      </c>
      <c r="AA1653" s="32">
        <v>182</v>
      </c>
      <c r="AB1653" s="32" t="s">
        <v>66</v>
      </c>
      <c r="AC1653" s="32">
        <v>823602.65354696382</v>
      </c>
      <c r="AD1653" s="32" t="s">
        <v>227</v>
      </c>
      <c r="AE1653" s="40">
        <v>20</v>
      </c>
      <c r="AF1653" s="40" t="s">
        <v>68</v>
      </c>
      <c r="AG1653" s="32" t="s">
        <v>658</v>
      </c>
      <c r="AH1653" s="32">
        <v>2.9</v>
      </c>
      <c r="AI1653" s="32">
        <v>97.8</v>
      </c>
      <c r="AJ1653" s="32">
        <v>100.3</v>
      </c>
      <c r="AK1653" s="40">
        <v>5.2</v>
      </c>
      <c r="AL1653" s="26">
        <f t="shared" si="71"/>
        <v>2.8798411122144985E-2</v>
      </c>
      <c r="AM1653" s="38" t="s">
        <v>230</v>
      </c>
      <c r="AN1653" s="32" t="s">
        <v>16971</v>
      </c>
      <c r="AO1653" s="32" t="s">
        <v>258</v>
      </c>
      <c r="AP1653" s="46" t="s">
        <v>17045</v>
      </c>
      <c r="AQ1653" s="27" t="str">
        <f t="shared" si="68"/>
        <v>Record Complete</v>
      </c>
      <c r="AR1653" s="36" t="s">
        <v>17046</v>
      </c>
      <c r="AS1653" s="5" t="str">
        <f t="shared" si="69"/>
        <v/>
      </c>
      <c r="AT1653" t="s">
        <v>17200</v>
      </c>
    </row>
    <row r="1654" spans="1:46" ht="15.75" thickBot="1" x14ac:dyDescent="0.3">
      <c r="A1654" s="29" t="s">
        <v>17024</v>
      </c>
      <c r="B1654" s="31">
        <v>213</v>
      </c>
      <c r="C1654" s="31" t="s">
        <v>213</v>
      </c>
      <c r="D1654" s="31" t="s">
        <v>15206</v>
      </c>
      <c r="E1654" s="51" t="str">
        <f ca="1">IF(ISERROR(INDIRECT(CONCATENATE("FIPs_codes!",ADDRESS((MATCH($D1654,INDIRECT($C1654),0)+MATCH($C1654,FIPs_codes!$G$1:$G$3296,0)-1),COLUMN(FIPs_codes!A1652))))),"",INDIRECT(CONCATENATE("FIPs_codes!",ADDRESS((MATCH($D1654,INDIRECT($C1654),0)+MATCH($C1654,FIPs_codes!$G$1:$G$3296,0)-1),COLUMN(FIPs_codes!A1652)))))</f>
        <v>40143</v>
      </c>
      <c r="F1654" s="51">
        <f ca="1">IF(ISERROR(INDIRECT(CONCATENATE("FIPs_codes!",ADDRESS((MATCH($D1654,INDIRECT($C1654),0)+MATCH($C1654,FIPs_codes!$G$1:$G$3296,0)-1),COLUMN(FIPs_codes!C1652))))),"",INDIRECT(CONCATENATE("FIPs_codes!",ADDRESS((MATCH($D1654,INDIRECT($C1654),0)+MATCH($C1654,FIPs_codes!$G$1:$G$3296,0)-1),COLUMN(FIPs_codes!C1652)))))</f>
        <v>6</v>
      </c>
      <c r="G1654" s="31" t="s">
        <v>16965</v>
      </c>
      <c r="H1654" s="31" t="s">
        <v>217</v>
      </c>
      <c r="I1654" s="35" t="s">
        <v>17025</v>
      </c>
      <c r="J1654" s="37" t="s">
        <v>1176</v>
      </c>
      <c r="K1654" s="31" t="s">
        <v>129</v>
      </c>
      <c r="L1654" s="31" t="s">
        <v>17049</v>
      </c>
      <c r="M1654" s="31" t="s">
        <v>57</v>
      </c>
      <c r="N1654" s="39" t="s">
        <v>17050</v>
      </c>
      <c r="O1654" s="230">
        <v>25993</v>
      </c>
      <c r="P1654" s="39">
        <v>8753</v>
      </c>
      <c r="Q1654" s="31">
        <v>4684</v>
      </c>
      <c r="R1654" s="31" t="s">
        <v>11381</v>
      </c>
      <c r="S1654" s="41" t="s">
        <v>60</v>
      </c>
      <c r="T1654" s="29" t="s">
        <v>16969</v>
      </c>
      <c r="U1654" s="31" t="s">
        <v>62</v>
      </c>
      <c r="V1654" s="39" t="s">
        <v>17051</v>
      </c>
      <c r="W1654" s="43" t="s">
        <v>1048</v>
      </c>
      <c r="X1654" s="43" t="s">
        <v>714</v>
      </c>
      <c r="Y1654" s="43">
        <v>41815</v>
      </c>
      <c r="Z1654" s="276">
        <v>41.515729265967586</v>
      </c>
      <c r="AA1654" s="31">
        <v>188</v>
      </c>
      <c r="AB1654" s="31" t="s">
        <v>66</v>
      </c>
      <c r="AC1654" s="31">
        <v>827337.53011526132</v>
      </c>
      <c r="AD1654" s="31" t="s">
        <v>227</v>
      </c>
      <c r="AE1654" s="39">
        <v>20</v>
      </c>
      <c r="AF1654" s="39" t="s">
        <v>68</v>
      </c>
      <c r="AG1654" s="31" t="s">
        <v>658</v>
      </c>
      <c r="AH1654" s="31">
        <v>1.7</v>
      </c>
      <c r="AI1654" s="31">
        <v>98.4</v>
      </c>
      <c r="AJ1654" s="31">
        <v>100.5</v>
      </c>
      <c r="AK1654" s="39">
        <v>5</v>
      </c>
      <c r="AL1654" s="26">
        <f t="shared" si="71"/>
        <v>1.698301698301698E-2</v>
      </c>
      <c r="AM1654" s="37" t="s">
        <v>230</v>
      </c>
      <c r="AN1654" s="31" t="s">
        <v>16971</v>
      </c>
      <c r="AO1654" s="31" t="s">
        <v>258</v>
      </c>
      <c r="AP1654" s="63" t="s">
        <v>16972</v>
      </c>
      <c r="AQ1654" s="27" t="str">
        <f t="shared" si="68"/>
        <v>Record Complete</v>
      </c>
      <c r="AR1654" s="35" t="s">
        <v>17046</v>
      </c>
      <c r="AS1654" s="5" t="str">
        <f t="shared" si="69"/>
        <v/>
      </c>
      <c r="AT1654" t="s">
        <v>17200</v>
      </c>
    </row>
    <row r="1655" spans="1:46" ht="15.75" thickBot="1" x14ac:dyDescent="0.3">
      <c r="A1655" s="30" t="s">
        <v>17024</v>
      </c>
      <c r="B1655" s="32">
        <v>213</v>
      </c>
      <c r="C1655" s="32" t="s">
        <v>213</v>
      </c>
      <c r="D1655" s="32" t="s">
        <v>15206</v>
      </c>
      <c r="E1655" s="51" t="str">
        <f ca="1">IF(ISERROR(INDIRECT(CONCATENATE("FIPs_codes!",ADDRESS((MATCH($D1655,INDIRECT($C1655),0)+MATCH($C1655,FIPs_codes!$G$1:$G$3296,0)-1),COLUMN(FIPs_codes!A1653))))),"",INDIRECT(CONCATENATE("FIPs_codes!",ADDRESS((MATCH($D1655,INDIRECT($C1655),0)+MATCH($C1655,FIPs_codes!$G$1:$G$3296,0)-1),COLUMN(FIPs_codes!A1653)))))</f>
        <v>40143</v>
      </c>
      <c r="F1655" s="51">
        <f ca="1">IF(ISERROR(INDIRECT(CONCATENATE("FIPs_codes!",ADDRESS((MATCH($D1655,INDIRECT($C1655),0)+MATCH($C1655,FIPs_codes!$G$1:$G$3296,0)-1),COLUMN(FIPs_codes!C1653))))),"",INDIRECT(CONCATENATE("FIPs_codes!",ADDRESS((MATCH($D1655,INDIRECT($C1655),0)+MATCH($C1655,FIPs_codes!$G$1:$G$3296,0)-1),COLUMN(FIPs_codes!C1653)))))</f>
        <v>6</v>
      </c>
      <c r="G1655" s="32" t="s">
        <v>16965</v>
      </c>
      <c r="H1655" s="32" t="s">
        <v>217</v>
      </c>
      <c r="I1655" s="36" t="s">
        <v>17025</v>
      </c>
      <c r="J1655" s="38" t="s">
        <v>1176</v>
      </c>
      <c r="K1655" s="32" t="s">
        <v>129</v>
      </c>
      <c r="L1655" s="32" t="s">
        <v>17049</v>
      </c>
      <c r="M1655" s="32" t="s">
        <v>57</v>
      </c>
      <c r="N1655" s="40" t="s">
        <v>17050</v>
      </c>
      <c r="O1655" s="229">
        <v>25993</v>
      </c>
      <c r="P1655" s="40">
        <v>8753</v>
      </c>
      <c r="Q1655" s="32">
        <v>4684</v>
      </c>
      <c r="R1655" s="32" t="s">
        <v>11381</v>
      </c>
      <c r="S1655" s="42" t="s">
        <v>60</v>
      </c>
      <c r="T1655" s="30" t="s">
        <v>16969</v>
      </c>
      <c r="U1655" s="32" t="s">
        <v>62</v>
      </c>
      <c r="V1655" s="40" t="s">
        <v>17051</v>
      </c>
      <c r="W1655" s="44" t="s">
        <v>1048</v>
      </c>
      <c r="X1655" s="44" t="s">
        <v>714</v>
      </c>
      <c r="Y1655" s="44">
        <v>41815</v>
      </c>
      <c r="Z1655" s="277">
        <v>43.550000000000004</v>
      </c>
      <c r="AA1655" s="32">
        <v>176</v>
      </c>
      <c r="AB1655" s="32" t="s">
        <v>66</v>
      </c>
      <c r="AC1655" s="32">
        <v>819043.53030303027</v>
      </c>
      <c r="AD1655" s="32" t="s">
        <v>227</v>
      </c>
      <c r="AE1655" s="40">
        <v>20</v>
      </c>
      <c r="AF1655" s="40" t="s">
        <v>68</v>
      </c>
      <c r="AG1655" s="32" t="s">
        <v>658</v>
      </c>
      <c r="AH1655" s="32">
        <v>3.5</v>
      </c>
      <c r="AI1655" s="32">
        <v>98.5</v>
      </c>
      <c r="AJ1655" s="32">
        <v>101</v>
      </c>
      <c r="AK1655" s="40">
        <v>5.2</v>
      </c>
      <c r="AL1655" s="26">
        <f t="shared" si="71"/>
        <v>3.4313725490196081E-2</v>
      </c>
      <c r="AM1655" s="38" t="s">
        <v>230</v>
      </c>
      <c r="AN1655" s="32" t="s">
        <v>16971</v>
      </c>
      <c r="AO1655" s="32" t="s">
        <v>258</v>
      </c>
      <c r="AP1655" s="46" t="s">
        <v>17045</v>
      </c>
      <c r="AQ1655" s="27" t="str">
        <f t="shared" si="68"/>
        <v>Record Complete</v>
      </c>
      <c r="AR1655" s="36" t="s">
        <v>17046</v>
      </c>
      <c r="AS1655" s="5" t="str">
        <f t="shared" si="69"/>
        <v/>
      </c>
      <c r="AT1655" t="s">
        <v>17200</v>
      </c>
    </row>
    <row r="1656" spans="1:46" ht="15.75" thickBot="1" x14ac:dyDescent="0.3">
      <c r="A1656" s="29" t="s">
        <v>17024</v>
      </c>
      <c r="B1656" s="31">
        <v>213</v>
      </c>
      <c r="C1656" s="31" t="s">
        <v>213</v>
      </c>
      <c r="D1656" s="31" t="s">
        <v>15206</v>
      </c>
      <c r="E1656" s="51" t="str">
        <f ca="1">IF(ISERROR(INDIRECT(CONCATENATE("FIPs_codes!",ADDRESS((MATCH($D1656,INDIRECT($C1656),0)+MATCH($C1656,FIPs_codes!$G$1:$G$3296,0)-1),COLUMN(FIPs_codes!A1654))))),"",INDIRECT(CONCATENATE("FIPs_codes!",ADDRESS((MATCH($D1656,INDIRECT($C1656),0)+MATCH($C1656,FIPs_codes!$G$1:$G$3296,0)-1),COLUMN(FIPs_codes!A1654)))))</f>
        <v>40143</v>
      </c>
      <c r="F1656" s="51">
        <f ca="1">IF(ISERROR(INDIRECT(CONCATENATE("FIPs_codes!",ADDRESS((MATCH($D1656,INDIRECT($C1656),0)+MATCH($C1656,FIPs_codes!$G$1:$G$3296,0)-1),COLUMN(FIPs_codes!C1654))))),"",INDIRECT(CONCATENATE("FIPs_codes!",ADDRESS((MATCH($D1656,INDIRECT($C1656),0)+MATCH($C1656,FIPs_codes!$G$1:$G$3296,0)-1),COLUMN(FIPs_codes!C1654)))))</f>
        <v>6</v>
      </c>
      <c r="G1656" s="31" t="s">
        <v>16965</v>
      </c>
      <c r="H1656" s="31" t="s">
        <v>217</v>
      </c>
      <c r="I1656" s="35" t="s">
        <v>17025</v>
      </c>
      <c r="J1656" s="37" t="s">
        <v>1176</v>
      </c>
      <c r="K1656" s="31" t="s">
        <v>129</v>
      </c>
      <c r="L1656" s="31" t="s">
        <v>17049</v>
      </c>
      <c r="M1656" s="31" t="s">
        <v>57</v>
      </c>
      <c r="N1656" s="39" t="s">
        <v>17050</v>
      </c>
      <c r="O1656" s="230">
        <v>25993</v>
      </c>
      <c r="P1656" s="39">
        <v>8753</v>
      </c>
      <c r="Q1656" s="31">
        <v>4684</v>
      </c>
      <c r="R1656" s="31" t="s">
        <v>11381</v>
      </c>
      <c r="S1656" s="41" t="s">
        <v>60</v>
      </c>
      <c r="T1656" s="29" t="s">
        <v>16969</v>
      </c>
      <c r="U1656" s="31" t="s">
        <v>62</v>
      </c>
      <c r="V1656" s="39" t="s">
        <v>17051</v>
      </c>
      <c r="W1656" s="43" t="s">
        <v>1048</v>
      </c>
      <c r="X1656" s="43" t="s">
        <v>714</v>
      </c>
      <c r="Y1656" s="43">
        <v>41815</v>
      </c>
      <c r="Z1656" s="276">
        <v>43.424736337488021</v>
      </c>
      <c r="AA1656" s="31">
        <v>181</v>
      </c>
      <c r="AB1656" s="31" t="s">
        <v>66</v>
      </c>
      <c r="AC1656" s="31">
        <v>823108.20118732878</v>
      </c>
      <c r="AD1656" s="31" t="s">
        <v>227</v>
      </c>
      <c r="AE1656" s="39">
        <v>20</v>
      </c>
      <c r="AF1656" s="39" t="s">
        <v>68</v>
      </c>
      <c r="AG1656" s="31" t="s">
        <v>658</v>
      </c>
      <c r="AH1656" s="31">
        <v>3.1</v>
      </c>
      <c r="AI1656" s="31">
        <v>99.1</v>
      </c>
      <c r="AJ1656" s="31">
        <v>102.3</v>
      </c>
      <c r="AK1656" s="39">
        <v>5.2</v>
      </c>
      <c r="AL1656" s="26">
        <f t="shared" si="71"/>
        <v>3.033268101761253E-2</v>
      </c>
      <c r="AM1656" s="37" t="s">
        <v>230</v>
      </c>
      <c r="AN1656" s="31" t="s">
        <v>16971</v>
      </c>
      <c r="AO1656" s="31" t="s">
        <v>258</v>
      </c>
      <c r="AP1656" s="63" t="s">
        <v>16972</v>
      </c>
      <c r="AQ1656" s="27" t="str">
        <f t="shared" si="68"/>
        <v>Record Complete</v>
      </c>
      <c r="AR1656" s="35" t="s">
        <v>17046</v>
      </c>
      <c r="AS1656" s="5" t="str">
        <f t="shared" si="69"/>
        <v/>
      </c>
      <c r="AT1656" t="s">
        <v>17200</v>
      </c>
    </row>
    <row r="1657" spans="1:46" ht="15.75" thickBot="1" x14ac:dyDescent="0.3">
      <c r="A1657" s="30" t="s">
        <v>17024</v>
      </c>
      <c r="B1657" s="32">
        <v>213</v>
      </c>
      <c r="C1657" s="32" t="s">
        <v>213</v>
      </c>
      <c r="D1657" s="32" t="s">
        <v>15206</v>
      </c>
      <c r="E1657" s="51" t="str">
        <f ca="1">IF(ISERROR(INDIRECT(CONCATENATE("FIPs_codes!",ADDRESS((MATCH($D1657,INDIRECT($C1657),0)+MATCH($C1657,FIPs_codes!$G$1:$G$3296,0)-1),COLUMN(FIPs_codes!A1655))))),"",INDIRECT(CONCATENATE("FIPs_codes!",ADDRESS((MATCH($D1657,INDIRECT($C1657),0)+MATCH($C1657,FIPs_codes!$G$1:$G$3296,0)-1),COLUMN(FIPs_codes!A1655)))))</f>
        <v>40143</v>
      </c>
      <c r="F1657" s="51">
        <f ca="1">IF(ISERROR(INDIRECT(CONCATENATE("FIPs_codes!",ADDRESS((MATCH($D1657,INDIRECT($C1657),0)+MATCH($C1657,FIPs_codes!$G$1:$G$3296,0)-1),COLUMN(FIPs_codes!C1655))))),"",INDIRECT(CONCATENATE("FIPs_codes!",ADDRESS((MATCH($D1657,INDIRECT($C1657),0)+MATCH($C1657,FIPs_codes!$G$1:$G$3296,0)-1),COLUMN(FIPs_codes!C1655)))))</f>
        <v>6</v>
      </c>
      <c r="G1657" s="32" t="s">
        <v>16965</v>
      </c>
      <c r="H1657" s="32" t="s">
        <v>217</v>
      </c>
      <c r="I1657" s="36" t="s">
        <v>17025</v>
      </c>
      <c r="J1657" s="38" t="s">
        <v>1705</v>
      </c>
      <c r="K1657" s="32" t="s">
        <v>129</v>
      </c>
      <c r="L1657" s="32" t="s">
        <v>17049</v>
      </c>
      <c r="M1657" s="32" t="s">
        <v>57</v>
      </c>
      <c r="N1657" s="40" t="s">
        <v>17050</v>
      </c>
      <c r="O1657" s="229">
        <v>25993</v>
      </c>
      <c r="P1657" s="40">
        <v>8753</v>
      </c>
      <c r="Q1657" s="32">
        <v>4684</v>
      </c>
      <c r="R1657" s="32" t="s">
        <v>11381</v>
      </c>
      <c r="S1657" s="42" t="s">
        <v>60</v>
      </c>
      <c r="T1657" s="30" t="s">
        <v>16969</v>
      </c>
      <c r="U1657" s="32" t="s">
        <v>62</v>
      </c>
      <c r="V1657" s="40" t="s">
        <v>17051</v>
      </c>
      <c r="W1657" s="44" t="s">
        <v>1048</v>
      </c>
      <c r="X1657" s="44" t="s">
        <v>714</v>
      </c>
      <c r="Y1657" s="44">
        <v>41815</v>
      </c>
      <c r="Z1657" s="277">
        <v>44.30230326295586</v>
      </c>
      <c r="AA1657" s="32">
        <v>179</v>
      </c>
      <c r="AB1657" s="32" t="s">
        <v>66</v>
      </c>
      <c r="AC1657" s="32">
        <v>821327.46728319686</v>
      </c>
      <c r="AD1657" s="32" t="s">
        <v>227</v>
      </c>
      <c r="AE1657" s="40">
        <v>20</v>
      </c>
      <c r="AF1657" s="40" t="s">
        <v>68</v>
      </c>
      <c r="AG1657" s="32" t="s">
        <v>658</v>
      </c>
      <c r="AH1657" s="32">
        <v>3.2</v>
      </c>
      <c r="AI1657" s="32">
        <v>99.8</v>
      </c>
      <c r="AJ1657" s="32">
        <v>102.8</v>
      </c>
      <c r="AK1657" s="40">
        <v>5.3</v>
      </c>
      <c r="AL1657" s="26">
        <f t="shared" si="71"/>
        <v>3.1067961165048546E-2</v>
      </c>
      <c r="AM1657" s="38" t="s">
        <v>230</v>
      </c>
      <c r="AN1657" s="32" t="s">
        <v>16971</v>
      </c>
      <c r="AO1657" s="32" t="s">
        <v>258</v>
      </c>
      <c r="AP1657" s="46" t="s">
        <v>17045</v>
      </c>
      <c r="AQ1657" s="27" t="str">
        <f t="shared" si="68"/>
        <v>Record Complete</v>
      </c>
      <c r="AR1657" s="36" t="s">
        <v>17046</v>
      </c>
      <c r="AS1657" s="5" t="str">
        <f t="shared" si="69"/>
        <v/>
      </c>
      <c r="AT1657" t="s">
        <v>17200</v>
      </c>
    </row>
    <row r="1658" spans="1:46" ht="15.75" thickBot="1" x14ac:dyDescent="0.3">
      <c r="A1658" s="29" t="s">
        <v>17024</v>
      </c>
      <c r="B1658" s="31">
        <v>213</v>
      </c>
      <c r="C1658" s="31" t="s">
        <v>213</v>
      </c>
      <c r="D1658" s="31" t="s">
        <v>15206</v>
      </c>
      <c r="E1658" s="51" t="str">
        <f ca="1">IF(ISERROR(INDIRECT(CONCATENATE("FIPs_codes!",ADDRESS((MATCH($D1658,INDIRECT($C1658),0)+MATCH($C1658,FIPs_codes!$G$1:$G$3296,0)-1),COLUMN(FIPs_codes!A1656))))),"",INDIRECT(CONCATENATE("FIPs_codes!",ADDRESS((MATCH($D1658,INDIRECT($C1658),0)+MATCH($C1658,FIPs_codes!$G$1:$G$3296,0)-1),COLUMN(FIPs_codes!A1656)))))</f>
        <v>40143</v>
      </c>
      <c r="F1658" s="51">
        <f ca="1">IF(ISERROR(INDIRECT(CONCATENATE("FIPs_codes!",ADDRESS((MATCH($D1658,INDIRECT($C1658),0)+MATCH($C1658,FIPs_codes!$G$1:$G$3296,0)-1),COLUMN(FIPs_codes!C1656))))),"",INDIRECT(CONCATENATE("FIPs_codes!",ADDRESS((MATCH($D1658,INDIRECT($C1658),0)+MATCH($C1658,FIPs_codes!$G$1:$G$3296,0)-1),COLUMN(FIPs_codes!C1656)))))</f>
        <v>6</v>
      </c>
      <c r="G1658" s="31" t="s">
        <v>16965</v>
      </c>
      <c r="H1658" s="31" t="s">
        <v>217</v>
      </c>
      <c r="I1658" s="35" t="s">
        <v>17025</v>
      </c>
      <c r="J1658" s="37" t="s">
        <v>1705</v>
      </c>
      <c r="K1658" s="31" t="s">
        <v>129</v>
      </c>
      <c r="L1658" s="31" t="s">
        <v>17049</v>
      </c>
      <c r="M1658" s="31" t="s">
        <v>57</v>
      </c>
      <c r="N1658" s="39" t="s">
        <v>17050</v>
      </c>
      <c r="O1658" s="230">
        <v>25993</v>
      </c>
      <c r="P1658" s="39">
        <v>8753</v>
      </c>
      <c r="Q1658" s="31">
        <v>4684</v>
      </c>
      <c r="R1658" s="31" t="s">
        <v>11381</v>
      </c>
      <c r="S1658" s="41" t="s">
        <v>60</v>
      </c>
      <c r="T1658" s="29" t="s">
        <v>16969</v>
      </c>
      <c r="U1658" s="31" t="s">
        <v>62</v>
      </c>
      <c r="V1658" s="39" t="s">
        <v>17051</v>
      </c>
      <c r="W1658" s="43" t="s">
        <v>1048</v>
      </c>
      <c r="X1658" s="43" t="s">
        <v>714</v>
      </c>
      <c r="Y1658" s="43">
        <v>41815</v>
      </c>
      <c r="Z1658" s="276">
        <v>43.508165225744484</v>
      </c>
      <c r="AA1658" s="31">
        <v>178</v>
      </c>
      <c r="AB1658" s="31" t="s">
        <v>66</v>
      </c>
      <c r="AC1658" s="31">
        <v>820829.87938947591</v>
      </c>
      <c r="AD1658" s="31" t="s">
        <v>227</v>
      </c>
      <c r="AE1658" s="39">
        <v>20</v>
      </c>
      <c r="AF1658" s="39" t="s">
        <v>68</v>
      </c>
      <c r="AG1658" s="31" t="s">
        <v>658</v>
      </c>
      <c r="AH1658" s="31">
        <v>3.6</v>
      </c>
      <c r="AI1658" s="31">
        <v>100</v>
      </c>
      <c r="AJ1658" s="31">
        <v>103.2</v>
      </c>
      <c r="AK1658" s="39">
        <v>5.2</v>
      </c>
      <c r="AL1658" s="26">
        <f t="shared" si="71"/>
        <v>3.4749034749034749E-2</v>
      </c>
      <c r="AM1658" s="37" t="s">
        <v>230</v>
      </c>
      <c r="AN1658" s="31" t="s">
        <v>16971</v>
      </c>
      <c r="AO1658" s="31" t="s">
        <v>258</v>
      </c>
      <c r="AP1658" s="63" t="s">
        <v>16972</v>
      </c>
      <c r="AQ1658" s="27" t="str">
        <f t="shared" si="68"/>
        <v>Record Complete</v>
      </c>
      <c r="AR1658" s="35" t="s">
        <v>17046</v>
      </c>
      <c r="AS1658" s="5" t="str">
        <f t="shared" si="69"/>
        <v/>
      </c>
      <c r="AT1658" t="s">
        <v>17200</v>
      </c>
    </row>
    <row r="1659" spans="1:46" ht="15.75" thickBot="1" x14ac:dyDescent="0.3">
      <c r="A1659" s="30" t="s">
        <v>17024</v>
      </c>
      <c r="B1659" s="32">
        <v>213</v>
      </c>
      <c r="C1659" s="32" t="s">
        <v>213</v>
      </c>
      <c r="D1659" s="32" t="s">
        <v>15206</v>
      </c>
      <c r="E1659" s="51" t="str">
        <f ca="1">IF(ISERROR(INDIRECT(CONCATENATE("FIPs_codes!",ADDRESS((MATCH($D1659,INDIRECT($C1659),0)+MATCH($C1659,FIPs_codes!$G$1:$G$3296,0)-1),COLUMN(FIPs_codes!A1657))))),"",INDIRECT(CONCATENATE("FIPs_codes!",ADDRESS((MATCH($D1659,INDIRECT($C1659),0)+MATCH($C1659,FIPs_codes!$G$1:$G$3296,0)-1),COLUMN(FIPs_codes!A1657)))))</f>
        <v>40143</v>
      </c>
      <c r="F1659" s="51">
        <f ca="1">IF(ISERROR(INDIRECT(CONCATENATE("FIPs_codes!",ADDRESS((MATCH($D1659,INDIRECT($C1659),0)+MATCH($C1659,FIPs_codes!$G$1:$G$3296,0)-1),COLUMN(FIPs_codes!C1657))))),"",INDIRECT(CONCATENATE("FIPs_codes!",ADDRESS((MATCH($D1659,INDIRECT($C1659),0)+MATCH($C1659,FIPs_codes!$G$1:$G$3296,0)-1),COLUMN(FIPs_codes!C1657)))))</f>
        <v>6</v>
      </c>
      <c r="G1659" s="32" t="s">
        <v>16965</v>
      </c>
      <c r="H1659" s="32" t="s">
        <v>217</v>
      </c>
      <c r="I1659" s="36" t="s">
        <v>17025</v>
      </c>
      <c r="J1659" s="38" t="s">
        <v>1705</v>
      </c>
      <c r="K1659" s="32" t="s">
        <v>129</v>
      </c>
      <c r="L1659" s="32" t="s">
        <v>17049</v>
      </c>
      <c r="M1659" s="32" t="s">
        <v>57</v>
      </c>
      <c r="N1659" s="40" t="s">
        <v>17050</v>
      </c>
      <c r="O1659" s="229">
        <v>25993</v>
      </c>
      <c r="P1659" s="40">
        <v>8753</v>
      </c>
      <c r="Q1659" s="32">
        <v>4684</v>
      </c>
      <c r="R1659" s="32" t="s">
        <v>11381</v>
      </c>
      <c r="S1659" s="42" t="s">
        <v>60</v>
      </c>
      <c r="T1659" s="30" t="s">
        <v>16969</v>
      </c>
      <c r="U1659" s="32" t="s">
        <v>62</v>
      </c>
      <c r="V1659" s="40" t="s">
        <v>17051</v>
      </c>
      <c r="W1659" s="44" t="s">
        <v>1048</v>
      </c>
      <c r="X1659" s="44" t="s">
        <v>714</v>
      </c>
      <c r="Y1659" s="44">
        <v>41815</v>
      </c>
      <c r="Z1659" s="277">
        <v>44.794285714285714</v>
      </c>
      <c r="AA1659" s="32">
        <v>189</v>
      </c>
      <c r="AB1659" s="32" t="s">
        <v>66</v>
      </c>
      <c r="AC1659" s="32">
        <v>827825.12910052901</v>
      </c>
      <c r="AD1659" s="32" t="s">
        <v>227</v>
      </c>
      <c r="AE1659" s="40">
        <v>20</v>
      </c>
      <c r="AF1659" s="40" t="s">
        <v>68</v>
      </c>
      <c r="AG1659" s="32" t="s">
        <v>658</v>
      </c>
      <c r="AH1659" s="32">
        <v>3</v>
      </c>
      <c r="AI1659" s="32">
        <v>100.1</v>
      </c>
      <c r="AJ1659" s="32">
        <v>103.2</v>
      </c>
      <c r="AK1659" s="40">
        <v>5.4</v>
      </c>
      <c r="AL1659" s="26">
        <f t="shared" si="71"/>
        <v>2.9097963142580022E-2</v>
      </c>
      <c r="AM1659" s="38" t="s">
        <v>230</v>
      </c>
      <c r="AN1659" s="32" t="s">
        <v>16971</v>
      </c>
      <c r="AO1659" s="32" t="s">
        <v>258</v>
      </c>
      <c r="AP1659" s="46" t="s">
        <v>17045</v>
      </c>
      <c r="AQ1659" s="27" t="str">
        <f t="shared" si="68"/>
        <v>Record Complete</v>
      </c>
      <c r="AR1659" s="36" t="s">
        <v>17046</v>
      </c>
      <c r="AS1659" s="5" t="str">
        <f t="shared" si="69"/>
        <v/>
      </c>
      <c r="AT1659" t="s">
        <v>17200</v>
      </c>
    </row>
    <row r="1660" spans="1:46" ht="15.75" thickBot="1" x14ac:dyDescent="0.3">
      <c r="A1660" s="47" t="s">
        <v>17024</v>
      </c>
      <c r="B1660" s="49">
        <v>213</v>
      </c>
      <c r="C1660" s="49" t="s">
        <v>213</v>
      </c>
      <c r="D1660" s="49" t="s">
        <v>15206</v>
      </c>
      <c r="E1660" s="51" t="str">
        <f ca="1">IF(ISERROR(INDIRECT(CONCATENATE("FIPs_codes!",ADDRESS((MATCH($D1660,INDIRECT($C1660),0)+MATCH($C1660,FIPs_codes!$G$1:$G$3296,0)-1),COLUMN(FIPs_codes!A1658))))),"",INDIRECT(CONCATENATE("FIPs_codes!",ADDRESS((MATCH($D1660,INDIRECT($C1660),0)+MATCH($C1660,FIPs_codes!$G$1:$G$3296,0)-1),COLUMN(FIPs_codes!A1658)))))</f>
        <v>40143</v>
      </c>
      <c r="F1660" s="51">
        <f ca="1">IF(ISERROR(INDIRECT(CONCATENATE("FIPs_codes!",ADDRESS((MATCH($D1660,INDIRECT($C1660),0)+MATCH($C1660,FIPs_codes!$G$1:$G$3296,0)-1),COLUMN(FIPs_codes!C1658))))),"",INDIRECT(CONCATENATE("FIPs_codes!",ADDRESS((MATCH($D1660,INDIRECT($C1660),0)+MATCH($C1660,FIPs_codes!$G$1:$G$3296,0)-1),COLUMN(FIPs_codes!C1658)))))</f>
        <v>6</v>
      </c>
      <c r="G1660" s="49" t="s">
        <v>16965</v>
      </c>
      <c r="H1660" s="49" t="s">
        <v>217</v>
      </c>
      <c r="I1660" s="53" t="s">
        <v>17025</v>
      </c>
      <c r="J1660" s="55" t="s">
        <v>1705</v>
      </c>
      <c r="K1660" s="49" t="s">
        <v>129</v>
      </c>
      <c r="L1660" s="49" t="s">
        <v>17049</v>
      </c>
      <c r="M1660" s="49" t="s">
        <v>57</v>
      </c>
      <c r="N1660" s="57" t="s">
        <v>17050</v>
      </c>
      <c r="O1660" s="154">
        <v>25993</v>
      </c>
      <c r="P1660" s="57">
        <v>8753</v>
      </c>
      <c r="Q1660" s="49">
        <v>4684</v>
      </c>
      <c r="R1660" s="49" t="s">
        <v>11381</v>
      </c>
      <c r="S1660" s="59" t="s">
        <v>60</v>
      </c>
      <c r="T1660" s="47" t="s">
        <v>16969</v>
      </c>
      <c r="U1660" s="49" t="s">
        <v>62</v>
      </c>
      <c r="V1660" s="57" t="s">
        <v>17051</v>
      </c>
      <c r="W1660" s="61" t="s">
        <v>1048</v>
      </c>
      <c r="X1660" s="61" t="s">
        <v>714</v>
      </c>
      <c r="Y1660" s="61">
        <v>41815</v>
      </c>
      <c r="Z1660" s="183">
        <v>44.751665080875355</v>
      </c>
      <c r="AA1660" s="49">
        <v>189</v>
      </c>
      <c r="AB1660" s="49" t="s">
        <v>66</v>
      </c>
      <c r="AC1660" s="49">
        <v>827037.47436304041</v>
      </c>
      <c r="AD1660" s="49" t="s">
        <v>227</v>
      </c>
      <c r="AE1660" s="57">
        <v>20</v>
      </c>
      <c r="AF1660" s="57" t="s">
        <v>68</v>
      </c>
      <c r="AG1660" s="49" t="s">
        <v>658</v>
      </c>
      <c r="AH1660" s="49">
        <v>4.5999999999999996</v>
      </c>
      <c r="AI1660" s="49">
        <v>102</v>
      </c>
      <c r="AJ1660" s="49">
        <v>104.9</v>
      </c>
      <c r="AK1660" s="57">
        <v>5.4</v>
      </c>
      <c r="AL1660" s="26">
        <f t="shared" si="71"/>
        <v>4.315196998123827E-2</v>
      </c>
      <c r="AM1660" s="55" t="s">
        <v>230</v>
      </c>
      <c r="AN1660" s="49" t="s">
        <v>16971</v>
      </c>
      <c r="AO1660" s="49" t="s">
        <v>258</v>
      </c>
      <c r="AP1660" s="63" t="s">
        <v>16972</v>
      </c>
      <c r="AQ1660" s="27" t="str">
        <f t="shared" si="68"/>
        <v>Record Complete</v>
      </c>
      <c r="AR1660" s="53" t="s">
        <v>17046</v>
      </c>
      <c r="AS1660" s="5" t="str">
        <f t="shared" si="69"/>
        <v/>
      </c>
      <c r="AT1660" t="s">
        <v>17200</v>
      </c>
    </row>
    <row r="1661" spans="1:46" ht="15.75" thickBot="1" x14ac:dyDescent="0.3">
      <c r="A1661" s="48" t="s">
        <v>17024</v>
      </c>
      <c r="B1661" s="50">
        <v>213</v>
      </c>
      <c r="C1661" s="50" t="s">
        <v>213</v>
      </c>
      <c r="D1661" s="50" t="s">
        <v>15206</v>
      </c>
      <c r="E1661" s="51" t="str">
        <f ca="1">IF(ISERROR(INDIRECT(CONCATENATE("FIPs_codes!",ADDRESS((MATCH($D1661,INDIRECT($C1661),0)+MATCH($C1661,FIPs_codes!$G$1:$G$3296,0)-1),COLUMN(FIPs_codes!A1659))))),"",INDIRECT(CONCATENATE("FIPs_codes!",ADDRESS((MATCH($D1661,INDIRECT($C1661),0)+MATCH($C1661,FIPs_codes!$G$1:$G$3296,0)-1),COLUMN(FIPs_codes!A1659)))))</f>
        <v>40143</v>
      </c>
      <c r="F1661" s="51">
        <f ca="1">IF(ISERROR(INDIRECT(CONCATENATE("FIPs_codes!",ADDRESS((MATCH($D1661,INDIRECT($C1661),0)+MATCH($C1661,FIPs_codes!$G$1:$G$3296,0)-1),COLUMN(FIPs_codes!C1659))))),"",INDIRECT(CONCATENATE("FIPs_codes!",ADDRESS((MATCH($D1661,INDIRECT($C1661),0)+MATCH($C1661,FIPs_codes!$G$1:$G$3296,0)-1),COLUMN(FIPs_codes!C1659)))))</f>
        <v>6</v>
      </c>
      <c r="G1661" s="50" t="s">
        <v>16965</v>
      </c>
      <c r="H1661" s="50" t="s">
        <v>217</v>
      </c>
      <c r="I1661" s="54" t="s">
        <v>17025</v>
      </c>
      <c r="J1661" s="56" t="s">
        <v>1705</v>
      </c>
      <c r="K1661" s="50" t="s">
        <v>55</v>
      </c>
      <c r="L1661" s="50" t="s">
        <v>17026</v>
      </c>
      <c r="M1661" s="50" t="s">
        <v>57</v>
      </c>
      <c r="N1661" s="58" t="s">
        <v>17027</v>
      </c>
      <c r="O1661" s="66">
        <v>39505</v>
      </c>
      <c r="P1661" s="58">
        <v>41741</v>
      </c>
      <c r="Q1661" s="50">
        <v>89</v>
      </c>
      <c r="R1661" s="50" t="s">
        <v>60</v>
      </c>
      <c r="S1661" s="60" t="s">
        <v>60</v>
      </c>
      <c r="T1661" s="48" t="s">
        <v>16969</v>
      </c>
      <c r="U1661" s="130" t="s">
        <v>62</v>
      </c>
      <c r="V1661" s="58" t="s">
        <v>17028</v>
      </c>
      <c r="W1661" s="62" t="s">
        <v>1048</v>
      </c>
      <c r="X1661" s="62" t="s">
        <v>714</v>
      </c>
      <c r="Y1661" s="62">
        <v>41816</v>
      </c>
      <c r="Z1661" s="50">
        <v>83</v>
      </c>
      <c r="AA1661" s="50">
        <v>1004</v>
      </c>
      <c r="AB1661" s="50" t="s">
        <v>66</v>
      </c>
      <c r="AC1661" s="50">
        <v>486209</v>
      </c>
      <c r="AD1661" s="50" t="s">
        <v>17029</v>
      </c>
      <c r="AE1661" s="134">
        <v>60</v>
      </c>
      <c r="AF1661" s="134" t="s">
        <v>68</v>
      </c>
      <c r="AG1661" s="50" t="s">
        <v>229</v>
      </c>
      <c r="AH1661" s="50">
        <v>1E-3</v>
      </c>
      <c r="AI1661" s="50">
        <v>7.4</v>
      </c>
      <c r="AJ1661" s="50">
        <v>7.4</v>
      </c>
      <c r="AK1661" s="134">
        <v>15</v>
      </c>
      <c r="AL1661" s="26">
        <f t="shared" si="71"/>
        <v>1.3511687609782462E-4</v>
      </c>
      <c r="AM1661" s="56" t="s">
        <v>230</v>
      </c>
      <c r="AN1661" s="50" t="s">
        <v>16971</v>
      </c>
      <c r="AO1661" s="50" t="s">
        <v>258</v>
      </c>
      <c r="AP1661" s="46" t="s">
        <v>16972</v>
      </c>
      <c r="AQ1661" s="27" t="str">
        <f t="shared" si="68"/>
        <v>Record Complete</v>
      </c>
      <c r="AR1661" s="54" t="s">
        <v>17030</v>
      </c>
      <c r="AS1661" s="5" t="str">
        <f t="shared" si="69"/>
        <v/>
      </c>
      <c r="AT1661" t="s">
        <v>17200</v>
      </c>
    </row>
    <row r="1662" spans="1:46" ht="15.75" thickBot="1" x14ac:dyDescent="0.3">
      <c r="A1662" s="47" t="s">
        <v>17024</v>
      </c>
      <c r="B1662" s="49">
        <v>213</v>
      </c>
      <c r="C1662" s="49" t="s">
        <v>213</v>
      </c>
      <c r="D1662" s="49" t="s">
        <v>15206</v>
      </c>
      <c r="E1662" s="51" t="str">
        <f ca="1">IF(ISERROR(INDIRECT(CONCATENATE("FIPs_codes!",ADDRESS((MATCH($D1662,INDIRECT($C1662),0)+MATCH($C1662,FIPs_codes!$G$1:$G$3296,0)-1),COLUMN(FIPs_codes!A1660))))),"",INDIRECT(CONCATENATE("FIPs_codes!",ADDRESS((MATCH($D1662,INDIRECT($C1662),0)+MATCH($C1662,FIPs_codes!$G$1:$G$3296,0)-1),COLUMN(FIPs_codes!A1660)))))</f>
        <v>40143</v>
      </c>
      <c r="F1662" s="51">
        <f ca="1">IF(ISERROR(INDIRECT(CONCATENATE("FIPs_codes!",ADDRESS((MATCH($D1662,INDIRECT($C1662),0)+MATCH($C1662,FIPs_codes!$G$1:$G$3296,0)-1),COLUMN(FIPs_codes!C1660))))),"",INDIRECT(CONCATENATE("FIPs_codes!",ADDRESS((MATCH($D1662,INDIRECT($C1662),0)+MATCH($C1662,FIPs_codes!$G$1:$G$3296,0)-1),COLUMN(FIPs_codes!C1660)))))</f>
        <v>6</v>
      </c>
      <c r="G1662" s="49" t="s">
        <v>16965</v>
      </c>
      <c r="H1662" s="49" t="s">
        <v>217</v>
      </c>
      <c r="I1662" s="53" t="s">
        <v>17025</v>
      </c>
      <c r="J1662" s="55" t="s">
        <v>1705</v>
      </c>
      <c r="K1662" s="49" t="s">
        <v>55</v>
      </c>
      <c r="L1662" s="49" t="s">
        <v>17026</v>
      </c>
      <c r="M1662" s="49" t="s">
        <v>57</v>
      </c>
      <c r="N1662" s="57" t="s">
        <v>17027</v>
      </c>
      <c r="O1662" s="65">
        <v>39505</v>
      </c>
      <c r="P1662" s="57">
        <v>41741</v>
      </c>
      <c r="Q1662" s="49">
        <v>89</v>
      </c>
      <c r="R1662" s="49" t="s">
        <v>60</v>
      </c>
      <c r="S1662" s="59" t="s">
        <v>60</v>
      </c>
      <c r="T1662" s="47" t="s">
        <v>16969</v>
      </c>
      <c r="U1662" s="49" t="s">
        <v>62</v>
      </c>
      <c r="V1662" s="57" t="s">
        <v>17028</v>
      </c>
      <c r="W1662" s="61" t="s">
        <v>1048</v>
      </c>
      <c r="X1662" s="61" t="s">
        <v>714</v>
      </c>
      <c r="Y1662" s="61">
        <v>41816</v>
      </c>
      <c r="Z1662" s="49">
        <v>83</v>
      </c>
      <c r="AA1662" s="49">
        <v>1004</v>
      </c>
      <c r="AB1662" s="49" t="s">
        <v>66</v>
      </c>
      <c r="AC1662" s="49">
        <v>486517</v>
      </c>
      <c r="AD1662" s="49" t="s">
        <v>17029</v>
      </c>
      <c r="AE1662" s="144">
        <v>60</v>
      </c>
      <c r="AF1662" s="144" t="s">
        <v>68</v>
      </c>
      <c r="AG1662" s="49" t="s">
        <v>229</v>
      </c>
      <c r="AH1662" s="49">
        <v>1E-3</v>
      </c>
      <c r="AI1662" s="49">
        <v>7.5</v>
      </c>
      <c r="AJ1662" s="49">
        <v>7.4</v>
      </c>
      <c r="AK1662" s="144">
        <v>15</v>
      </c>
      <c r="AL1662" s="26">
        <f t="shared" si="71"/>
        <v>1.3331555792560991E-4</v>
      </c>
      <c r="AM1662" s="55" t="s">
        <v>230</v>
      </c>
      <c r="AN1662" s="49" t="s">
        <v>16971</v>
      </c>
      <c r="AO1662" s="49" t="s">
        <v>258</v>
      </c>
      <c r="AP1662" s="63" t="s">
        <v>16972</v>
      </c>
      <c r="AQ1662" s="27" t="str">
        <f t="shared" si="68"/>
        <v>Record Complete</v>
      </c>
      <c r="AR1662" s="53" t="s">
        <v>17031</v>
      </c>
      <c r="AS1662" s="5" t="str">
        <f t="shared" si="69"/>
        <v/>
      </c>
      <c r="AT1662" t="s">
        <v>17200</v>
      </c>
    </row>
    <row r="1663" spans="1:46" ht="15.75" thickBot="1" x14ac:dyDescent="0.3">
      <c r="A1663" s="48" t="s">
        <v>17024</v>
      </c>
      <c r="B1663" s="50">
        <v>213</v>
      </c>
      <c r="C1663" s="50" t="s">
        <v>213</v>
      </c>
      <c r="D1663" s="50" t="s">
        <v>15206</v>
      </c>
      <c r="E1663" s="51" t="str">
        <f ca="1">IF(ISERROR(INDIRECT(CONCATENATE("FIPs_codes!",ADDRESS((MATCH($D1663,INDIRECT($C1663),0)+MATCH($C1663,FIPs_codes!$G$1:$G$3296,0)-1),COLUMN(FIPs_codes!A1661))))),"",INDIRECT(CONCATENATE("FIPs_codes!",ADDRESS((MATCH($D1663,INDIRECT($C1663),0)+MATCH($C1663,FIPs_codes!$G$1:$G$3296,0)-1),COLUMN(FIPs_codes!A1661)))))</f>
        <v>40143</v>
      </c>
      <c r="F1663" s="51">
        <f ca="1">IF(ISERROR(INDIRECT(CONCATENATE("FIPs_codes!",ADDRESS((MATCH($D1663,INDIRECT($C1663),0)+MATCH($C1663,FIPs_codes!$G$1:$G$3296,0)-1),COLUMN(FIPs_codes!C1661))))),"",INDIRECT(CONCATENATE("FIPs_codes!",ADDRESS((MATCH($D1663,INDIRECT($C1663),0)+MATCH($C1663,FIPs_codes!$G$1:$G$3296,0)-1),COLUMN(FIPs_codes!C1661)))))</f>
        <v>6</v>
      </c>
      <c r="G1663" s="50" t="s">
        <v>16965</v>
      </c>
      <c r="H1663" s="50" t="s">
        <v>217</v>
      </c>
      <c r="I1663" s="54" t="s">
        <v>17025</v>
      </c>
      <c r="J1663" s="56" t="s">
        <v>1705</v>
      </c>
      <c r="K1663" s="50" t="s">
        <v>55</v>
      </c>
      <c r="L1663" s="50" t="s">
        <v>17026</v>
      </c>
      <c r="M1663" s="50" t="s">
        <v>57</v>
      </c>
      <c r="N1663" s="58" t="s">
        <v>17027</v>
      </c>
      <c r="O1663" s="66">
        <v>39505</v>
      </c>
      <c r="P1663" s="58">
        <v>41741</v>
      </c>
      <c r="Q1663" s="50">
        <v>89</v>
      </c>
      <c r="R1663" s="50" t="s">
        <v>60</v>
      </c>
      <c r="S1663" s="60" t="s">
        <v>60</v>
      </c>
      <c r="T1663" s="48" t="s">
        <v>16969</v>
      </c>
      <c r="U1663" s="130" t="s">
        <v>62</v>
      </c>
      <c r="V1663" s="58" t="s">
        <v>17028</v>
      </c>
      <c r="W1663" s="62" t="s">
        <v>1048</v>
      </c>
      <c r="X1663" s="62" t="s">
        <v>714</v>
      </c>
      <c r="Y1663" s="62">
        <v>41816</v>
      </c>
      <c r="Z1663" s="50">
        <v>83</v>
      </c>
      <c r="AA1663" s="50">
        <v>1004</v>
      </c>
      <c r="AB1663" s="50" t="s">
        <v>66</v>
      </c>
      <c r="AC1663" s="50">
        <v>487083</v>
      </c>
      <c r="AD1663" s="50" t="s">
        <v>17029</v>
      </c>
      <c r="AE1663" s="134">
        <v>60</v>
      </c>
      <c r="AF1663" s="134" t="s">
        <v>68</v>
      </c>
      <c r="AG1663" s="50" t="s">
        <v>229</v>
      </c>
      <c r="AH1663" s="50">
        <v>1E-3</v>
      </c>
      <c r="AI1663" s="50">
        <v>7.4</v>
      </c>
      <c r="AJ1663" s="50">
        <v>7.4</v>
      </c>
      <c r="AK1663" s="134">
        <v>15</v>
      </c>
      <c r="AL1663" s="26">
        <f t="shared" si="71"/>
        <v>1.3511687609782462E-4</v>
      </c>
      <c r="AM1663" s="56" t="s">
        <v>230</v>
      </c>
      <c r="AN1663" s="50" t="s">
        <v>16971</v>
      </c>
      <c r="AO1663" s="50" t="s">
        <v>258</v>
      </c>
      <c r="AP1663" s="46" t="s">
        <v>16972</v>
      </c>
      <c r="AQ1663" s="27" t="str">
        <f t="shared" si="68"/>
        <v>Record Complete</v>
      </c>
      <c r="AR1663" s="54" t="s">
        <v>17032</v>
      </c>
      <c r="AS1663" s="5" t="str">
        <f t="shared" si="69"/>
        <v/>
      </c>
      <c r="AT1663" t="s">
        <v>17200</v>
      </c>
    </row>
    <row r="1664" spans="1:46" ht="15.75" thickBot="1" x14ac:dyDescent="0.3">
      <c r="A1664" s="30" t="s">
        <v>17024</v>
      </c>
      <c r="B1664" s="32">
        <v>213</v>
      </c>
      <c r="C1664" s="32" t="s">
        <v>213</v>
      </c>
      <c r="D1664" s="32" t="s">
        <v>15206</v>
      </c>
      <c r="E1664" s="51" t="str">
        <f ca="1">IF(ISERROR(INDIRECT(CONCATENATE("FIPs_codes!",ADDRESS((MATCH($D1664,INDIRECT($C1664),0)+MATCH($C1664,FIPs_codes!$G$1:$G$3296,0)-1),COLUMN(FIPs_codes!A1662))))),"",INDIRECT(CONCATENATE("FIPs_codes!",ADDRESS((MATCH($D1664,INDIRECT($C1664),0)+MATCH($C1664,FIPs_codes!$G$1:$G$3296,0)-1),COLUMN(FIPs_codes!A1662)))))</f>
        <v>40143</v>
      </c>
      <c r="F1664" s="51">
        <f ca="1">IF(ISERROR(INDIRECT(CONCATENATE("FIPs_codes!",ADDRESS((MATCH($D1664,INDIRECT($C1664),0)+MATCH($C1664,FIPs_codes!$G$1:$G$3296,0)-1),COLUMN(FIPs_codes!C1662))))),"",INDIRECT(CONCATENATE("FIPs_codes!",ADDRESS((MATCH($D1664,INDIRECT($C1664),0)+MATCH($C1664,FIPs_codes!$G$1:$G$3296,0)-1),COLUMN(FIPs_codes!C1662)))))</f>
        <v>6</v>
      </c>
      <c r="G1664" s="32" t="s">
        <v>16965</v>
      </c>
      <c r="H1664" s="32" t="s">
        <v>217</v>
      </c>
      <c r="I1664" s="36" t="s">
        <v>17025</v>
      </c>
      <c r="J1664" s="38" t="s">
        <v>1705</v>
      </c>
      <c r="K1664" s="32" t="s">
        <v>129</v>
      </c>
      <c r="L1664" s="32" t="s">
        <v>17042</v>
      </c>
      <c r="M1664" s="32" t="s">
        <v>57</v>
      </c>
      <c r="N1664" s="40" t="s">
        <v>17052</v>
      </c>
      <c r="O1664" s="229">
        <v>25993</v>
      </c>
      <c r="P1664" s="40">
        <v>8754</v>
      </c>
      <c r="Q1664" s="32">
        <v>4766</v>
      </c>
      <c r="R1664" s="32" t="s">
        <v>11381</v>
      </c>
      <c r="S1664" s="42" t="s">
        <v>60</v>
      </c>
      <c r="T1664" s="30" t="s">
        <v>16969</v>
      </c>
      <c r="U1664" s="32" t="s">
        <v>62</v>
      </c>
      <c r="V1664" s="40" t="s">
        <v>17053</v>
      </c>
      <c r="W1664" s="44" t="s">
        <v>1048</v>
      </c>
      <c r="X1664" s="44" t="s">
        <v>714</v>
      </c>
      <c r="Y1664" s="44">
        <v>41842</v>
      </c>
      <c r="Z1664" s="277">
        <v>50.029190207156304</v>
      </c>
      <c r="AA1664" s="32">
        <v>190</v>
      </c>
      <c r="AB1664" s="32" t="s">
        <v>66</v>
      </c>
      <c r="AC1664" s="32">
        <v>834082.86490136781</v>
      </c>
      <c r="AD1664" s="32" t="s">
        <v>227</v>
      </c>
      <c r="AE1664" s="40">
        <v>20</v>
      </c>
      <c r="AF1664" s="40" t="s">
        <v>68</v>
      </c>
      <c r="AG1664" s="32" t="s">
        <v>658</v>
      </c>
      <c r="AH1664" s="32">
        <v>2.6</v>
      </c>
      <c r="AI1664" s="32">
        <v>129.80000000000001</v>
      </c>
      <c r="AJ1664" s="32">
        <v>133.30000000000001</v>
      </c>
      <c r="AK1664" s="40">
        <v>6.1</v>
      </c>
      <c r="AL1664" s="26">
        <f t="shared" si="71"/>
        <v>1.9637462235649546E-2</v>
      </c>
      <c r="AM1664" s="38" t="s">
        <v>230</v>
      </c>
      <c r="AN1664" s="32" t="s">
        <v>16971</v>
      </c>
      <c r="AO1664" s="32" t="s">
        <v>258</v>
      </c>
      <c r="AP1664" s="46" t="s">
        <v>17045</v>
      </c>
      <c r="AQ1664" s="27" t="str">
        <f t="shared" si="68"/>
        <v>Record Complete</v>
      </c>
      <c r="AR1664" s="36" t="s">
        <v>17046</v>
      </c>
      <c r="AS1664" s="5" t="str">
        <f t="shared" si="69"/>
        <v/>
      </c>
      <c r="AT1664" t="s">
        <v>17200</v>
      </c>
    </row>
    <row r="1665" spans="1:46" ht="15.75" thickBot="1" x14ac:dyDescent="0.3">
      <c r="A1665" s="29" t="s">
        <v>17024</v>
      </c>
      <c r="B1665" s="31">
        <v>213</v>
      </c>
      <c r="C1665" s="31" t="s">
        <v>213</v>
      </c>
      <c r="D1665" s="31" t="s">
        <v>15206</v>
      </c>
      <c r="E1665" s="51" t="str">
        <f ca="1">IF(ISERROR(INDIRECT(CONCATENATE("FIPs_codes!",ADDRESS((MATCH($D1665,INDIRECT($C1665),0)+MATCH($C1665,FIPs_codes!$G$1:$G$3296,0)-1),COLUMN(FIPs_codes!A1663))))),"",INDIRECT(CONCATENATE("FIPs_codes!",ADDRESS((MATCH($D1665,INDIRECT($C1665),0)+MATCH($C1665,FIPs_codes!$G$1:$G$3296,0)-1),COLUMN(FIPs_codes!A1663)))))</f>
        <v>40143</v>
      </c>
      <c r="F1665" s="51">
        <f ca="1">IF(ISERROR(INDIRECT(CONCATENATE("FIPs_codes!",ADDRESS((MATCH($D1665,INDIRECT($C1665),0)+MATCH($C1665,FIPs_codes!$G$1:$G$3296,0)-1),COLUMN(FIPs_codes!C1663))))),"",INDIRECT(CONCATENATE("FIPs_codes!",ADDRESS((MATCH($D1665,INDIRECT($C1665),0)+MATCH($C1665,FIPs_codes!$G$1:$G$3296,0)-1),COLUMN(FIPs_codes!C1663)))))</f>
        <v>6</v>
      </c>
      <c r="G1665" s="31" t="s">
        <v>16965</v>
      </c>
      <c r="H1665" s="31" t="s">
        <v>217</v>
      </c>
      <c r="I1665" s="35" t="s">
        <v>17025</v>
      </c>
      <c r="J1665" s="37" t="s">
        <v>1705</v>
      </c>
      <c r="K1665" s="31" t="s">
        <v>129</v>
      </c>
      <c r="L1665" s="31" t="s">
        <v>17042</v>
      </c>
      <c r="M1665" s="31" t="s">
        <v>57</v>
      </c>
      <c r="N1665" s="39" t="s">
        <v>17052</v>
      </c>
      <c r="O1665" s="230">
        <v>25993</v>
      </c>
      <c r="P1665" s="39">
        <v>8754</v>
      </c>
      <c r="Q1665" s="31">
        <v>4766</v>
      </c>
      <c r="R1665" s="31" t="s">
        <v>11381</v>
      </c>
      <c r="S1665" s="41" t="s">
        <v>60</v>
      </c>
      <c r="T1665" s="29" t="s">
        <v>16969</v>
      </c>
      <c r="U1665" s="31" t="s">
        <v>62</v>
      </c>
      <c r="V1665" s="39" t="s">
        <v>17053</v>
      </c>
      <c r="W1665" s="43" t="s">
        <v>1048</v>
      </c>
      <c r="X1665" s="43" t="s">
        <v>714</v>
      </c>
      <c r="Y1665" s="43">
        <v>41842</v>
      </c>
      <c r="Z1665" s="276">
        <v>51.283950617283949</v>
      </c>
      <c r="AA1665" s="31">
        <v>180</v>
      </c>
      <c r="AB1665" s="31" t="s">
        <v>66</v>
      </c>
      <c r="AC1665" s="31">
        <v>828270.05861079926</v>
      </c>
      <c r="AD1665" s="31" t="s">
        <v>227</v>
      </c>
      <c r="AE1665" s="39">
        <v>20</v>
      </c>
      <c r="AF1665" s="39" t="s">
        <v>68</v>
      </c>
      <c r="AG1665" s="31" t="s">
        <v>658</v>
      </c>
      <c r="AH1665" s="31">
        <v>3</v>
      </c>
      <c r="AI1665" s="31">
        <v>130.6</v>
      </c>
      <c r="AJ1665" s="31">
        <v>133.9</v>
      </c>
      <c r="AK1665" s="39">
        <v>6.2</v>
      </c>
      <c r="AL1665" s="26">
        <f t="shared" si="71"/>
        <v>2.2455089820359281E-2</v>
      </c>
      <c r="AM1665" s="37" t="s">
        <v>230</v>
      </c>
      <c r="AN1665" s="31" t="s">
        <v>16971</v>
      </c>
      <c r="AO1665" s="31" t="s">
        <v>258</v>
      </c>
      <c r="AP1665" s="63" t="s">
        <v>16972</v>
      </c>
      <c r="AQ1665" s="27" t="str">
        <f t="shared" si="68"/>
        <v>Record Complete</v>
      </c>
      <c r="AR1665" s="35" t="s">
        <v>17046</v>
      </c>
      <c r="AS1665" s="5" t="str">
        <f t="shared" si="69"/>
        <v/>
      </c>
      <c r="AT1665" t="s">
        <v>17200</v>
      </c>
    </row>
    <row r="1666" spans="1:46" ht="15.75" thickBot="1" x14ac:dyDescent="0.3">
      <c r="A1666" s="30" t="s">
        <v>17024</v>
      </c>
      <c r="B1666" s="32">
        <v>213</v>
      </c>
      <c r="C1666" s="32" t="s">
        <v>213</v>
      </c>
      <c r="D1666" s="32" t="s">
        <v>15206</v>
      </c>
      <c r="E1666" s="51" t="str">
        <f ca="1">IF(ISERROR(INDIRECT(CONCATENATE("FIPs_codes!",ADDRESS((MATCH($D1666,INDIRECT($C1666),0)+MATCH($C1666,FIPs_codes!$G$1:$G$3296,0)-1),COLUMN(FIPs_codes!A1664))))),"",INDIRECT(CONCATENATE("FIPs_codes!",ADDRESS((MATCH($D1666,INDIRECT($C1666),0)+MATCH($C1666,FIPs_codes!$G$1:$G$3296,0)-1),COLUMN(FIPs_codes!A1664)))))</f>
        <v>40143</v>
      </c>
      <c r="F1666" s="51">
        <f ca="1">IF(ISERROR(INDIRECT(CONCATENATE("FIPs_codes!",ADDRESS((MATCH($D1666,INDIRECT($C1666),0)+MATCH($C1666,FIPs_codes!$G$1:$G$3296,0)-1),COLUMN(FIPs_codes!C1664))))),"",INDIRECT(CONCATENATE("FIPs_codes!",ADDRESS((MATCH($D1666,INDIRECT($C1666),0)+MATCH($C1666,FIPs_codes!$G$1:$G$3296,0)-1),COLUMN(FIPs_codes!C1664)))))</f>
        <v>6</v>
      </c>
      <c r="G1666" s="32" t="s">
        <v>16965</v>
      </c>
      <c r="H1666" s="32" t="s">
        <v>217</v>
      </c>
      <c r="I1666" s="36" t="s">
        <v>17025</v>
      </c>
      <c r="J1666" s="38" t="s">
        <v>1705</v>
      </c>
      <c r="K1666" s="32" t="s">
        <v>129</v>
      </c>
      <c r="L1666" s="32" t="s">
        <v>17042</v>
      </c>
      <c r="M1666" s="32" t="s">
        <v>57</v>
      </c>
      <c r="N1666" s="40" t="s">
        <v>17052</v>
      </c>
      <c r="O1666" s="229">
        <v>25993</v>
      </c>
      <c r="P1666" s="40">
        <v>8754</v>
      </c>
      <c r="Q1666" s="32">
        <v>4766</v>
      </c>
      <c r="R1666" s="32" t="s">
        <v>11381</v>
      </c>
      <c r="S1666" s="42" t="s">
        <v>60</v>
      </c>
      <c r="T1666" s="30" t="s">
        <v>16969</v>
      </c>
      <c r="U1666" s="32" t="s">
        <v>62</v>
      </c>
      <c r="V1666" s="40" t="s">
        <v>17053</v>
      </c>
      <c r="W1666" s="44" t="s">
        <v>1048</v>
      </c>
      <c r="X1666" s="44" t="s">
        <v>714</v>
      </c>
      <c r="Y1666" s="44">
        <v>41842</v>
      </c>
      <c r="Z1666" s="277">
        <v>52.160646387832699</v>
      </c>
      <c r="AA1666" s="32">
        <v>177</v>
      </c>
      <c r="AB1666" s="32" t="s">
        <v>66</v>
      </c>
      <c r="AC1666" s="32">
        <v>825171.18105964572</v>
      </c>
      <c r="AD1666" s="32" t="s">
        <v>227</v>
      </c>
      <c r="AE1666" s="40">
        <v>20</v>
      </c>
      <c r="AF1666" s="40" t="s">
        <v>68</v>
      </c>
      <c r="AG1666" s="32" t="s">
        <v>658</v>
      </c>
      <c r="AH1666" s="32">
        <v>2.1</v>
      </c>
      <c r="AI1666" s="32">
        <v>132.9</v>
      </c>
      <c r="AJ1666" s="32">
        <v>135.30000000000001</v>
      </c>
      <c r="AK1666" s="40">
        <v>6.3</v>
      </c>
      <c r="AL1666" s="26">
        <f t="shared" si="71"/>
        <v>1.5555555555555557E-2</v>
      </c>
      <c r="AM1666" s="38" t="s">
        <v>230</v>
      </c>
      <c r="AN1666" s="32" t="s">
        <v>16971</v>
      </c>
      <c r="AO1666" s="32" t="s">
        <v>258</v>
      </c>
      <c r="AP1666" s="46" t="s">
        <v>17045</v>
      </c>
      <c r="AQ1666" s="27" t="str">
        <f t="shared" si="68"/>
        <v>Record Complete</v>
      </c>
      <c r="AR1666" s="36" t="s">
        <v>17046</v>
      </c>
      <c r="AS1666" s="5" t="str">
        <f t="shared" si="69"/>
        <v/>
      </c>
      <c r="AT1666" t="s">
        <v>17200</v>
      </c>
    </row>
    <row r="1667" spans="1:46" ht="15.75" thickBot="1" x14ac:dyDescent="0.3">
      <c r="A1667" s="29" t="s">
        <v>17024</v>
      </c>
      <c r="B1667" s="31">
        <v>213</v>
      </c>
      <c r="C1667" s="31" t="s">
        <v>213</v>
      </c>
      <c r="D1667" s="31" t="s">
        <v>15206</v>
      </c>
      <c r="E1667" s="51" t="str">
        <f ca="1">IF(ISERROR(INDIRECT(CONCATENATE("FIPs_codes!",ADDRESS((MATCH($D1667,INDIRECT($C1667),0)+MATCH($C1667,FIPs_codes!$G$1:$G$3296,0)-1),COLUMN(FIPs_codes!A1665))))),"",INDIRECT(CONCATENATE("FIPs_codes!",ADDRESS((MATCH($D1667,INDIRECT($C1667),0)+MATCH($C1667,FIPs_codes!$G$1:$G$3296,0)-1),COLUMN(FIPs_codes!A1665)))))</f>
        <v>40143</v>
      </c>
      <c r="F1667" s="51">
        <f ca="1">IF(ISERROR(INDIRECT(CONCATENATE("FIPs_codes!",ADDRESS((MATCH($D1667,INDIRECT($C1667),0)+MATCH($C1667,FIPs_codes!$G$1:$G$3296,0)-1),COLUMN(FIPs_codes!C1665))))),"",INDIRECT(CONCATENATE("FIPs_codes!",ADDRESS((MATCH($D1667,INDIRECT($C1667),0)+MATCH($C1667,FIPs_codes!$G$1:$G$3296,0)-1),COLUMN(FIPs_codes!C1665)))))</f>
        <v>6</v>
      </c>
      <c r="G1667" s="31" t="s">
        <v>16965</v>
      </c>
      <c r="H1667" s="31" t="s">
        <v>217</v>
      </c>
      <c r="I1667" s="35" t="s">
        <v>17025</v>
      </c>
      <c r="J1667" s="37" t="s">
        <v>1705</v>
      </c>
      <c r="K1667" s="31" t="s">
        <v>129</v>
      </c>
      <c r="L1667" s="31" t="s">
        <v>17042</v>
      </c>
      <c r="M1667" s="31" t="s">
        <v>57</v>
      </c>
      <c r="N1667" s="39" t="s">
        <v>17052</v>
      </c>
      <c r="O1667" s="230">
        <v>25993</v>
      </c>
      <c r="P1667" s="39">
        <v>8754</v>
      </c>
      <c r="Q1667" s="31">
        <v>4766</v>
      </c>
      <c r="R1667" s="31" t="s">
        <v>11381</v>
      </c>
      <c r="S1667" s="41" t="s">
        <v>60</v>
      </c>
      <c r="T1667" s="29" t="s">
        <v>16969</v>
      </c>
      <c r="U1667" s="31" t="s">
        <v>62</v>
      </c>
      <c r="V1667" s="39" t="s">
        <v>17053</v>
      </c>
      <c r="W1667" s="43" t="s">
        <v>1048</v>
      </c>
      <c r="X1667" s="43" t="s">
        <v>714</v>
      </c>
      <c r="Y1667" s="43">
        <v>41842</v>
      </c>
      <c r="Z1667" s="276">
        <v>48.617786187322629</v>
      </c>
      <c r="AA1667" s="31">
        <v>185</v>
      </c>
      <c r="AB1667" s="31" t="s">
        <v>66</v>
      </c>
      <c r="AC1667" s="31">
        <v>831582.01241363527</v>
      </c>
      <c r="AD1667" s="31" t="s">
        <v>227</v>
      </c>
      <c r="AE1667" s="39">
        <v>20</v>
      </c>
      <c r="AF1667" s="39" t="s">
        <v>68</v>
      </c>
      <c r="AG1667" s="31" t="s">
        <v>658</v>
      </c>
      <c r="AH1667" s="31">
        <v>3.2</v>
      </c>
      <c r="AI1667" s="31">
        <v>131.6</v>
      </c>
      <c r="AJ1667" s="31">
        <v>135.69999999999999</v>
      </c>
      <c r="AK1667" s="39">
        <v>5.9</v>
      </c>
      <c r="AL1667" s="26">
        <f t="shared" si="71"/>
        <v>2.3738872403560835E-2</v>
      </c>
      <c r="AM1667" s="37" t="s">
        <v>230</v>
      </c>
      <c r="AN1667" s="31" t="s">
        <v>16971</v>
      </c>
      <c r="AO1667" s="31" t="s">
        <v>258</v>
      </c>
      <c r="AP1667" s="63" t="s">
        <v>16972</v>
      </c>
      <c r="AQ1667" s="27" t="str">
        <f t="shared" si="68"/>
        <v>Record Complete</v>
      </c>
      <c r="AR1667" s="35" t="s">
        <v>17046</v>
      </c>
      <c r="AS1667" s="5" t="str">
        <f t="shared" si="69"/>
        <v/>
      </c>
      <c r="AT1667" t="s">
        <v>17200</v>
      </c>
    </row>
    <row r="1668" spans="1:46" ht="15.75" thickBot="1" x14ac:dyDescent="0.3">
      <c r="A1668" s="30" t="s">
        <v>17024</v>
      </c>
      <c r="B1668" s="32">
        <v>213</v>
      </c>
      <c r="C1668" s="32" t="s">
        <v>213</v>
      </c>
      <c r="D1668" s="32" t="s">
        <v>15206</v>
      </c>
      <c r="E1668" s="51" t="str">
        <f ca="1">IF(ISERROR(INDIRECT(CONCATENATE("FIPs_codes!",ADDRESS((MATCH($D1668,INDIRECT($C1668),0)+MATCH($C1668,FIPs_codes!$G$1:$G$3296,0)-1),COLUMN(FIPs_codes!A1666))))),"",INDIRECT(CONCATENATE("FIPs_codes!",ADDRESS((MATCH($D1668,INDIRECT($C1668),0)+MATCH($C1668,FIPs_codes!$G$1:$G$3296,0)-1),COLUMN(FIPs_codes!A1666)))))</f>
        <v>40143</v>
      </c>
      <c r="F1668" s="51">
        <f ca="1">IF(ISERROR(INDIRECT(CONCATENATE("FIPs_codes!",ADDRESS((MATCH($D1668,INDIRECT($C1668),0)+MATCH($C1668,FIPs_codes!$G$1:$G$3296,0)-1),COLUMN(FIPs_codes!C1666))))),"",INDIRECT(CONCATENATE("FIPs_codes!",ADDRESS((MATCH($D1668,INDIRECT($C1668),0)+MATCH($C1668,FIPs_codes!$G$1:$G$3296,0)-1),COLUMN(FIPs_codes!C1666)))))</f>
        <v>6</v>
      </c>
      <c r="G1668" s="32" t="s">
        <v>16965</v>
      </c>
      <c r="H1668" s="32" t="s">
        <v>217</v>
      </c>
      <c r="I1668" s="36" t="s">
        <v>17025</v>
      </c>
      <c r="J1668" s="38" t="s">
        <v>1705</v>
      </c>
      <c r="K1668" s="32" t="s">
        <v>129</v>
      </c>
      <c r="L1668" s="32" t="s">
        <v>17042</v>
      </c>
      <c r="M1668" s="32" t="s">
        <v>57</v>
      </c>
      <c r="N1668" s="40" t="s">
        <v>17052</v>
      </c>
      <c r="O1668" s="229">
        <v>25993</v>
      </c>
      <c r="P1668" s="40">
        <v>8754</v>
      </c>
      <c r="Q1668" s="32">
        <v>4766</v>
      </c>
      <c r="R1668" s="32" t="s">
        <v>11381</v>
      </c>
      <c r="S1668" s="42" t="s">
        <v>60</v>
      </c>
      <c r="T1668" s="30" t="s">
        <v>16969</v>
      </c>
      <c r="U1668" s="32" t="s">
        <v>62</v>
      </c>
      <c r="V1668" s="40" t="s">
        <v>17053</v>
      </c>
      <c r="W1668" s="44" t="s">
        <v>1048</v>
      </c>
      <c r="X1668" s="44" t="s">
        <v>714</v>
      </c>
      <c r="Y1668" s="44">
        <v>41842</v>
      </c>
      <c r="Z1668" s="277">
        <v>52.061669829221998</v>
      </c>
      <c r="AA1668" s="32">
        <v>181</v>
      </c>
      <c r="AB1668" s="32" t="s">
        <v>66</v>
      </c>
      <c r="AC1668" s="32">
        <v>828777.16774001892</v>
      </c>
      <c r="AD1668" s="32" t="s">
        <v>227</v>
      </c>
      <c r="AE1668" s="40">
        <v>20</v>
      </c>
      <c r="AF1668" s="40" t="s">
        <v>68</v>
      </c>
      <c r="AG1668" s="32" t="s">
        <v>658</v>
      </c>
      <c r="AH1668" s="32">
        <v>3.1</v>
      </c>
      <c r="AI1668" s="32">
        <v>132.4</v>
      </c>
      <c r="AJ1668" s="32">
        <v>136</v>
      </c>
      <c r="AK1668" s="40">
        <v>6.3</v>
      </c>
      <c r="AL1668" s="26">
        <f t="shared" si="71"/>
        <v>2.2878228782287825E-2</v>
      </c>
      <c r="AM1668" s="38" t="s">
        <v>230</v>
      </c>
      <c r="AN1668" s="32" t="s">
        <v>16971</v>
      </c>
      <c r="AO1668" s="32" t="s">
        <v>258</v>
      </c>
      <c r="AP1668" s="46" t="s">
        <v>17045</v>
      </c>
      <c r="AQ1668" s="27" t="str">
        <f t="shared" ref="AQ1668:AQ1731" si="72">IF(OR(ISBLANK(B1668),ISBLANK(C1668),ISBLANK(D1668),ISBLANK(G1668),ISBLANK(H1668),NOT(OR(NOT(ISBLANK(J1668)),AND(NOT(ISBLANK(K1668)),NOT(ISBLANK(L1668))))),ISBLANK(M1668),ISBLANK(Q1668),ISBLANK(R1668),ISBLANK(U1668),ISBLANK(W1668),ISBLANK(X1668),ISBLANK(Y1668),ISBLANK(Z1668),ISBLANK(AA1668),ISBLANK(AB1668),ISBLANK(AC1668),ISBLANK(AD1668),ISBLANK(AM1668),ISBLANK(AN1668),AND(ISBLANK(AO1668),ISBLANK(AP1668))),"Record incomplete","Record Complete")</f>
        <v>Record Complete</v>
      </c>
      <c r="AR1668" s="36" t="s">
        <v>17046</v>
      </c>
      <c r="AS1668" s="5" t="str">
        <f t="shared" ref="AS1668:AS1731" si="73">IF(AND(A1667=A1667,K1668=K1667,L1668=L1667,N1668=N1667,Y1668=Y1667,Z1668=Z1667,AJ1668=AJ1667,AI1668=AI1667),"DUP","")</f>
        <v/>
      </c>
      <c r="AT1668" t="s">
        <v>17200</v>
      </c>
    </row>
    <row r="1669" spans="1:46" ht="15.75" thickBot="1" x14ac:dyDescent="0.3">
      <c r="A1669" s="48" t="s">
        <v>17024</v>
      </c>
      <c r="B1669" s="50">
        <v>213</v>
      </c>
      <c r="C1669" s="50" t="s">
        <v>213</v>
      </c>
      <c r="D1669" s="50" t="s">
        <v>15206</v>
      </c>
      <c r="E1669" s="51" t="str">
        <f ca="1">IF(ISERROR(INDIRECT(CONCATENATE("FIPs_codes!",ADDRESS((MATCH($D1669,INDIRECT($C1669),0)+MATCH($C1669,FIPs_codes!$G$1:$G$3296,0)-1),COLUMN(FIPs_codes!A1667))))),"",INDIRECT(CONCATENATE("FIPs_codes!",ADDRESS((MATCH($D1669,INDIRECT($C1669),0)+MATCH($C1669,FIPs_codes!$G$1:$G$3296,0)-1),COLUMN(FIPs_codes!A1667)))))</f>
        <v>40143</v>
      </c>
      <c r="F1669" s="51">
        <f ca="1">IF(ISERROR(INDIRECT(CONCATENATE("FIPs_codes!",ADDRESS((MATCH($D1669,INDIRECT($C1669),0)+MATCH($C1669,FIPs_codes!$G$1:$G$3296,0)-1),COLUMN(FIPs_codes!C1667))))),"",INDIRECT(CONCATENATE("FIPs_codes!",ADDRESS((MATCH($D1669,INDIRECT($C1669),0)+MATCH($C1669,FIPs_codes!$G$1:$G$3296,0)-1),COLUMN(FIPs_codes!C1667)))))</f>
        <v>6</v>
      </c>
      <c r="G1669" s="50" t="s">
        <v>16965</v>
      </c>
      <c r="H1669" s="50" t="s">
        <v>217</v>
      </c>
      <c r="I1669" s="54" t="s">
        <v>17025</v>
      </c>
      <c r="J1669" s="56" t="s">
        <v>1705</v>
      </c>
      <c r="K1669" s="50" t="s">
        <v>129</v>
      </c>
      <c r="L1669" s="50" t="s">
        <v>17042</v>
      </c>
      <c r="M1669" s="50" t="s">
        <v>57</v>
      </c>
      <c r="N1669" s="58" t="s">
        <v>17052</v>
      </c>
      <c r="O1669" s="155">
        <v>25993</v>
      </c>
      <c r="P1669" s="58">
        <v>8754</v>
      </c>
      <c r="Q1669" s="50">
        <v>4766</v>
      </c>
      <c r="R1669" s="50" t="s">
        <v>11381</v>
      </c>
      <c r="S1669" s="60" t="s">
        <v>60</v>
      </c>
      <c r="T1669" s="48" t="s">
        <v>16969</v>
      </c>
      <c r="U1669" s="50" t="s">
        <v>62</v>
      </c>
      <c r="V1669" s="58" t="s">
        <v>17053</v>
      </c>
      <c r="W1669" s="62" t="s">
        <v>1048</v>
      </c>
      <c r="X1669" s="62" t="s">
        <v>714</v>
      </c>
      <c r="Y1669" s="62">
        <v>41842</v>
      </c>
      <c r="Z1669" s="180">
        <v>51.963068181818173</v>
      </c>
      <c r="AA1669" s="50">
        <v>184</v>
      </c>
      <c r="AB1669" s="50" t="s">
        <v>66</v>
      </c>
      <c r="AC1669" s="50">
        <v>831079.00003826118</v>
      </c>
      <c r="AD1669" s="50" t="s">
        <v>227</v>
      </c>
      <c r="AE1669" s="58">
        <v>20</v>
      </c>
      <c r="AF1669" s="58" t="s">
        <v>68</v>
      </c>
      <c r="AG1669" s="50" t="s">
        <v>658</v>
      </c>
      <c r="AH1669" s="50">
        <v>3.6</v>
      </c>
      <c r="AI1669" s="50">
        <v>131.4</v>
      </c>
      <c r="AJ1669" s="50">
        <v>136.1</v>
      </c>
      <c r="AK1669" s="58">
        <v>6.3</v>
      </c>
      <c r="AL1669" s="26">
        <f t="shared" si="71"/>
        <v>2.6666666666666668E-2</v>
      </c>
      <c r="AM1669" s="56" t="s">
        <v>230</v>
      </c>
      <c r="AN1669" s="50" t="s">
        <v>16971</v>
      </c>
      <c r="AO1669" s="50" t="s">
        <v>258</v>
      </c>
      <c r="AP1669" s="46" t="s">
        <v>17045</v>
      </c>
      <c r="AQ1669" s="27" t="str">
        <f t="shared" si="72"/>
        <v>Record Complete</v>
      </c>
      <c r="AR1669" s="54" t="s">
        <v>17046</v>
      </c>
      <c r="AS1669" s="5" t="str">
        <f t="shared" si="73"/>
        <v/>
      </c>
      <c r="AT1669" t="s">
        <v>17200</v>
      </c>
    </row>
    <row r="1670" spans="1:46" ht="15.75" thickBot="1" x14ac:dyDescent="0.3">
      <c r="A1670" s="47" t="s">
        <v>17024</v>
      </c>
      <c r="B1670" s="49">
        <v>213</v>
      </c>
      <c r="C1670" s="49" t="s">
        <v>213</v>
      </c>
      <c r="D1670" s="49" t="s">
        <v>15206</v>
      </c>
      <c r="E1670" s="51" t="str">
        <f ca="1">IF(ISERROR(INDIRECT(CONCATENATE("FIPs_codes!",ADDRESS((MATCH($D1670,INDIRECT($C1670),0)+MATCH($C1670,FIPs_codes!$G$1:$G$3296,0)-1),COLUMN(FIPs_codes!A1668))))),"",INDIRECT(CONCATENATE("FIPs_codes!",ADDRESS((MATCH($D1670,INDIRECT($C1670),0)+MATCH($C1670,FIPs_codes!$G$1:$G$3296,0)-1),COLUMN(FIPs_codes!A1668)))))</f>
        <v>40143</v>
      </c>
      <c r="F1670" s="51">
        <f ca="1">IF(ISERROR(INDIRECT(CONCATENATE("FIPs_codes!",ADDRESS((MATCH($D1670,INDIRECT($C1670),0)+MATCH($C1670,FIPs_codes!$G$1:$G$3296,0)-1),COLUMN(FIPs_codes!C1668))))),"",INDIRECT(CONCATENATE("FIPs_codes!",ADDRESS((MATCH($D1670,INDIRECT($C1670),0)+MATCH($C1670,FIPs_codes!$G$1:$G$3296,0)-1),COLUMN(FIPs_codes!C1668)))))</f>
        <v>6</v>
      </c>
      <c r="G1670" s="49" t="s">
        <v>16965</v>
      </c>
      <c r="H1670" s="49" t="s">
        <v>217</v>
      </c>
      <c r="I1670" s="53" t="s">
        <v>17025</v>
      </c>
      <c r="J1670" s="55" t="s">
        <v>1705</v>
      </c>
      <c r="K1670" s="49" t="s">
        <v>129</v>
      </c>
      <c r="L1670" s="49" t="s">
        <v>17042</v>
      </c>
      <c r="M1670" s="49" t="s">
        <v>57</v>
      </c>
      <c r="N1670" s="57" t="s">
        <v>17052</v>
      </c>
      <c r="O1670" s="154">
        <v>25993</v>
      </c>
      <c r="P1670" s="57">
        <v>8754</v>
      </c>
      <c r="Q1670" s="49">
        <v>4766</v>
      </c>
      <c r="R1670" s="49" t="s">
        <v>11381</v>
      </c>
      <c r="S1670" s="59" t="s">
        <v>60</v>
      </c>
      <c r="T1670" s="47" t="s">
        <v>16969</v>
      </c>
      <c r="U1670" s="49" t="s">
        <v>62</v>
      </c>
      <c r="V1670" s="57" t="s">
        <v>17053</v>
      </c>
      <c r="W1670" s="61" t="s">
        <v>1048</v>
      </c>
      <c r="X1670" s="61" t="s">
        <v>714</v>
      </c>
      <c r="Y1670" s="61">
        <v>41842</v>
      </c>
      <c r="Z1670" s="183">
        <v>50.993389990557134</v>
      </c>
      <c r="AA1670" s="49">
        <v>188</v>
      </c>
      <c r="AB1670" s="49" t="s">
        <v>66</v>
      </c>
      <c r="AC1670" s="49">
        <v>833872.02678341512</v>
      </c>
      <c r="AD1670" s="49" t="s">
        <v>227</v>
      </c>
      <c r="AE1670" s="57">
        <v>20</v>
      </c>
      <c r="AF1670" s="57" t="s">
        <v>68</v>
      </c>
      <c r="AG1670" s="49" t="s">
        <v>658</v>
      </c>
      <c r="AH1670" s="49">
        <v>2.8</v>
      </c>
      <c r="AI1670" s="49">
        <v>132.9</v>
      </c>
      <c r="AJ1670" s="49">
        <v>136.4</v>
      </c>
      <c r="AK1670" s="57">
        <v>6.2</v>
      </c>
      <c r="AL1670" s="26">
        <f t="shared" ref="AL1670:AL1699" si="74">IF(ISERROR(IF(ISBLANK(AH1670),(AJ1670-AI1670)/AJ1670,IF(ISBLANK(AI1670),(AH1670/AJ1670),AH1670/(AH1670+AI1670)))),"0",IF(ISBLANK(AH1670),(AJ1670-AI1670)/AJ1670,IF(ISBLANK(AI1670),(AH1670/AJ1670),AH1670/(AH1670+AI1670))))</f>
        <v>2.063375092114959E-2</v>
      </c>
      <c r="AM1670" s="55" t="s">
        <v>230</v>
      </c>
      <c r="AN1670" s="49" t="s">
        <v>16971</v>
      </c>
      <c r="AO1670" s="49" t="s">
        <v>258</v>
      </c>
      <c r="AP1670" s="63" t="s">
        <v>16972</v>
      </c>
      <c r="AQ1670" s="27" t="str">
        <f t="shared" si="72"/>
        <v>Record Complete</v>
      </c>
      <c r="AR1670" s="53" t="s">
        <v>17046</v>
      </c>
      <c r="AS1670" s="5" t="str">
        <f t="shared" si="73"/>
        <v/>
      </c>
      <c r="AT1670" t="s">
        <v>17200</v>
      </c>
    </row>
    <row r="1671" spans="1:46" ht="15.75" thickBot="1" x14ac:dyDescent="0.3">
      <c r="A1671" s="48" t="s">
        <v>17024</v>
      </c>
      <c r="B1671" s="50">
        <v>213</v>
      </c>
      <c r="C1671" s="50" t="s">
        <v>213</v>
      </c>
      <c r="D1671" s="50" t="s">
        <v>15206</v>
      </c>
      <c r="E1671" s="51" t="str">
        <f ca="1">IF(ISERROR(INDIRECT(CONCATENATE("FIPs_codes!",ADDRESS((MATCH($D1671,INDIRECT($C1671),0)+MATCH($C1671,FIPs_codes!$G$1:$G$3296,0)-1),COLUMN(FIPs_codes!A1669))))),"",INDIRECT(CONCATENATE("FIPs_codes!",ADDRESS((MATCH($D1671,INDIRECT($C1671),0)+MATCH($C1671,FIPs_codes!$G$1:$G$3296,0)-1),COLUMN(FIPs_codes!A1669)))))</f>
        <v>40143</v>
      </c>
      <c r="F1671" s="51">
        <f ca="1">IF(ISERROR(INDIRECT(CONCATENATE("FIPs_codes!",ADDRESS((MATCH($D1671,INDIRECT($C1671),0)+MATCH($C1671,FIPs_codes!$G$1:$G$3296,0)-1),COLUMN(FIPs_codes!C1669))))),"",INDIRECT(CONCATENATE("FIPs_codes!",ADDRESS((MATCH($D1671,INDIRECT($C1671),0)+MATCH($C1671,FIPs_codes!$G$1:$G$3296,0)-1),COLUMN(FIPs_codes!C1669)))))</f>
        <v>6</v>
      </c>
      <c r="G1671" s="50" t="s">
        <v>16965</v>
      </c>
      <c r="H1671" s="50" t="s">
        <v>217</v>
      </c>
      <c r="I1671" s="54" t="s">
        <v>17025</v>
      </c>
      <c r="J1671" s="56" t="s">
        <v>1705</v>
      </c>
      <c r="K1671" s="50" t="s">
        <v>129</v>
      </c>
      <c r="L1671" s="50" t="s">
        <v>17042</v>
      </c>
      <c r="M1671" s="50" t="s">
        <v>57</v>
      </c>
      <c r="N1671" s="58" t="s">
        <v>17052</v>
      </c>
      <c r="O1671" s="155">
        <v>25993</v>
      </c>
      <c r="P1671" s="58">
        <v>8754</v>
      </c>
      <c r="Q1671" s="50">
        <v>4766</v>
      </c>
      <c r="R1671" s="50" t="s">
        <v>11381</v>
      </c>
      <c r="S1671" s="60" t="s">
        <v>60</v>
      </c>
      <c r="T1671" s="48" t="s">
        <v>16969</v>
      </c>
      <c r="U1671" s="50" t="s">
        <v>62</v>
      </c>
      <c r="V1671" s="58" t="s">
        <v>17053</v>
      </c>
      <c r="W1671" s="62" t="s">
        <v>1048</v>
      </c>
      <c r="X1671" s="62" t="s">
        <v>714</v>
      </c>
      <c r="Y1671" s="62">
        <v>41842</v>
      </c>
      <c r="Z1671" s="180">
        <v>49.395085066162565</v>
      </c>
      <c r="AA1671" s="50">
        <v>187</v>
      </c>
      <c r="AB1671" s="50" t="s">
        <v>66</v>
      </c>
      <c r="AC1671" s="50">
        <v>833372.12975692656</v>
      </c>
      <c r="AD1671" s="50" t="s">
        <v>227</v>
      </c>
      <c r="AE1671" s="58">
        <v>20</v>
      </c>
      <c r="AF1671" s="58" t="s">
        <v>68</v>
      </c>
      <c r="AG1671" s="50" t="s">
        <v>658</v>
      </c>
      <c r="AH1671" s="50">
        <v>3</v>
      </c>
      <c r="AI1671" s="50">
        <v>132.69999999999999</v>
      </c>
      <c r="AJ1671" s="50">
        <v>136.6</v>
      </c>
      <c r="AK1671" s="58">
        <v>6</v>
      </c>
      <c r="AL1671" s="26">
        <f t="shared" si="74"/>
        <v>2.2107590272660283E-2</v>
      </c>
      <c r="AM1671" s="56" t="s">
        <v>230</v>
      </c>
      <c r="AN1671" s="50" t="s">
        <v>16971</v>
      </c>
      <c r="AO1671" s="50" t="s">
        <v>258</v>
      </c>
      <c r="AP1671" s="46" t="s">
        <v>17045</v>
      </c>
      <c r="AQ1671" s="27" t="str">
        <f t="shared" si="72"/>
        <v>Record Complete</v>
      </c>
      <c r="AR1671" s="54" t="s">
        <v>17046</v>
      </c>
      <c r="AS1671" s="5" t="str">
        <f t="shared" si="73"/>
        <v/>
      </c>
      <c r="AT1671" t="s">
        <v>17200</v>
      </c>
    </row>
    <row r="1672" spans="1:46" ht="15.75" thickBot="1" x14ac:dyDescent="0.3">
      <c r="A1672" s="47" t="s">
        <v>17024</v>
      </c>
      <c r="B1672" s="49">
        <v>213</v>
      </c>
      <c r="C1672" s="49" t="s">
        <v>213</v>
      </c>
      <c r="D1672" s="49" t="s">
        <v>15206</v>
      </c>
      <c r="E1672" s="51" t="str">
        <f ca="1">IF(ISERROR(INDIRECT(CONCATENATE("FIPs_codes!",ADDRESS((MATCH($D1672,INDIRECT($C1672),0)+MATCH($C1672,FIPs_codes!$G$1:$G$3296,0)-1),COLUMN(FIPs_codes!A1670))))),"",INDIRECT(CONCATENATE("FIPs_codes!",ADDRESS((MATCH($D1672,INDIRECT($C1672),0)+MATCH($C1672,FIPs_codes!$G$1:$G$3296,0)-1),COLUMN(FIPs_codes!A1670)))))</f>
        <v>40143</v>
      </c>
      <c r="F1672" s="51">
        <f ca="1">IF(ISERROR(INDIRECT(CONCATENATE("FIPs_codes!",ADDRESS((MATCH($D1672,INDIRECT($C1672),0)+MATCH($C1672,FIPs_codes!$G$1:$G$3296,0)-1),COLUMN(FIPs_codes!C1670))))),"",INDIRECT(CONCATENATE("FIPs_codes!",ADDRESS((MATCH($D1672,INDIRECT($C1672),0)+MATCH($C1672,FIPs_codes!$G$1:$G$3296,0)-1),COLUMN(FIPs_codes!C1670)))))</f>
        <v>6</v>
      </c>
      <c r="G1672" s="49" t="s">
        <v>16965</v>
      </c>
      <c r="H1672" s="49" t="s">
        <v>217</v>
      </c>
      <c r="I1672" s="53" t="s">
        <v>17025</v>
      </c>
      <c r="J1672" s="55" t="s">
        <v>1705</v>
      </c>
      <c r="K1672" s="49" t="s">
        <v>129</v>
      </c>
      <c r="L1672" s="49" t="s">
        <v>17042</v>
      </c>
      <c r="M1672" s="49" t="s">
        <v>57</v>
      </c>
      <c r="N1672" s="57" t="s">
        <v>17052</v>
      </c>
      <c r="O1672" s="154">
        <v>25993</v>
      </c>
      <c r="P1672" s="57">
        <v>8754</v>
      </c>
      <c r="Q1672" s="49">
        <v>4766</v>
      </c>
      <c r="R1672" s="49" t="s">
        <v>11381</v>
      </c>
      <c r="S1672" s="59" t="s">
        <v>60</v>
      </c>
      <c r="T1672" s="47" t="s">
        <v>16969</v>
      </c>
      <c r="U1672" s="49" t="s">
        <v>62</v>
      </c>
      <c r="V1672" s="57" t="s">
        <v>17053</v>
      </c>
      <c r="W1672" s="61" t="s">
        <v>1048</v>
      </c>
      <c r="X1672" s="61" t="s">
        <v>714</v>
      </c>
      <c r="Y1672" s="61">
        <v>41842</v>
      </c>
      <c r="Z1672" s="183">
        <v>52.012322274881527</v>
      </c>
      <c r="AA1672" s="49">
        <v>183</v>
      </c>
      <c r="AB1672" s="49" t="s">
        <v>66</v>
      </c>
      <c r="AC1672" s="49">
        <v>830575.0340849252</v>
      </c>
      <c r="AD1672" s="49" t="s">
        <v>227</v>
      </c>
      <c r="AE1672" s="57">
        <v>20</v>
      </c>
      <c r="AF1672" s="57" t="s">
        <v>68</v>
      </c>
      <c r="AG1672" s="49" t="s">
        <v>658</v>
      </c>
      <c r="AH1672" s="49">
        <v>2.7</v>
      </c>
      <c r="AI1672" s="49">
        <v>133.80000000000001</v>
      </c>
      <c r="AJ1672" s="49">
        <v>137.30000000000001</v>
      </c>
      <c r="AK1672" s="57">
        <v>6.3</v>
      </c>
      <c r="AL1672" s="26">
        <f t="shared" si="74"/>
        <v>1.9780219780219783E-2</v>
      </c>
      <c r="AM1672" s="55" t="s">
        <v>230</v>
      </c>
      <c r="AN1672" s="49" t="s">
        <v>16971</v>
      </c>
      <c r="AO1672" s="49" t="s">
        <v>258</v>
      </c>
      <c r="AP1672" s="63" t="s">
        <v>16972</v>
      </c>
      <c r="AQ1672" s="27" t="str">
        <f t="shared" si="72"/>
        <v>Record Complete</v>
      </c>
      <c r="AR1672" s="53" t="s">
        <v>17046</v>
      </c>
      <c r="AS1672" s="5" t="str">
        <f t="shared" si="73"/>
        <v/>
      </c>
      <c r="AT1672" t="s">
        <v>17200</v>
      </c>
    </row>
    <row r="1673" spans="1:46" ht="15.75" thickBot="1" x14ac:dyDescent="0.3">
      <c r="A1673" s="48" t="s">
        <v>17024</v>
      </c>
      <c r="B1673" s="50">
        <v>213</v>
      </c>
      <c r="C1673" s="50" t="s">
        <v>213</v>
      </c>
      <c r="D1673" s="50" t="s">
        <v>15206</v>
      </c>
      <c r="E1673" s="51" t="str">
        <f ca="1">IF(ISERROR(INDIRECT(CONCATENATE("FIPs_codes!",ADDRESS((MATCH($D1673,INDIRECT($C1673),0)+MATCH($C1673,FIPs_codes!$G$1:$G$3296,0)-1),COLUMN(FIPs_codes!A1671))))),"",INDIRECT(CONCATENATE("FIPs_codes!",ADDRESS((MATCH($D1673,INDIRECT($C1673),0)+MATCH($C1673,FIPs_codes!$G$1:$G$3296,0)-1),COLUMN(FIPs_codes!A1671)))))</f>
        <v>40143</v>
      </c>
      <c r="F1673" s="51">
        <f ca="1">IF(ISERROR(INDIRECT(CONCATENATE("FIPs_codes!",ADDRESS((MATCH($D1673,INDIRECT($C1673),0)+MATCH($C1673,FIPs_codes!$G$1:$G$3296,0)-1),COLUMN(FIPs_codes!C1671))))),"",INDIRECT(CONCATENATE("FIPs_codes!",ADDRESS((MATCH($D1673,INDIRECT($C1673),0)+MATCH($C1673,FIPs_codes!$G$1:$G$3296,0)-1),COLUMN(FIPs_codes!C1671)))))</f>
        <v>6</v>
      </c>
      <c r="G1673" s="50" t="s">
        <v>16965</v>
      </c>
      <c r="H1673" s="50" t="s">
        <v>217</v>
      </c>
      <c r="I1673" s="54" t="s">
        <v>17025</v>
      </c>
      <c r="J1673" s="56" t="s">
        <v>1705</v>
      </c>
      <c r="K1673" s="50" t="s">
        <v>129</v>
      </c>
      <c r="L1673" s="50" t="s">
        <v>17042</v>
      </c>
      <c r="M1673" s="50" t="s">
        <v>57</v>
      </c>
      <c r="N1673" s="58" t="s">
        <v>17052</v>
      </c>
      <c r="O1673" s="155">
        <v>25993</v>
      </c>
      <c r="P1673" s="58">
        <v>8754</v>
      </c>
      <c r="Q1673" s="50">
        <v>4766</v>
      </c>
      <c r="R1673" s="50" t="s">
        <v>11381</v>
      </c>
      <c r="S1673" s="60" t="s">
        <v>60</v>
      </c>
      <c r="T1673" s="48" t="s">
        <v>16969</v>
      </c>
      <c r="U1673" s="50" t="s">
        <v>62</v>
      </c>
      <c r="V1673" s="58" t="s">
        <v>17053</v>
      </c>
      <c r="W1673" s="62" t="s">
        <v>1048</v>
      </c>
      <c r="X1673" s="62" t="s">
        <v>714</v>
      </c>
      <c r="Y1673" s="62">
        <v>41842</v>
      </c>
      <c r="Z1673" s="180">
        <v>51.766981132075465</v>
      </c>
      <c r="AA1673" s="50">
        <v>189</v>
      </c>
      <c r="AB1673" s="50" t="s">
        <v>66</v>
      </c>
      <c r="AC1673" s="50">
        <v>834370.98060796619</v>
      </c>
      <c r="AD1673" s="50" t="s">
        <v>227</v>
      </c>
      <c r="AE1673" s="58">
        <v>20</v>
      </c>
      <c r="AF1673" s="58" t="s">
        <v>68</v>
      </c>
      <c r="AG1673" s="50" t="s">
        <v>658</v>
      </c>
      <c r="AH1673" s="50">
        <v>2.9</v>
      </c>
      <c r="AI1673" s="50">
        <v>134.30000000000001</v>
      </c>
      <c r="AJ1673" s="50">
        <v>138.19999999999999</v>
      </c>
      <c r="AK1673" s="58">
        <v>6.3</v>
      </c>
      <c r="AL1673" s="26">
        <f t="shared" si="74"/>
        <v>2.1137026239067051E-2</v>
      </c>
      <c r="AM1673" s="56" t="s">
        <v>230</v>
      </c>
      <c r="AN1673" s="50" t="s">
        <v>16971</v>
      </c>
      <c r="AO1673" s="50" t="s">
        <v>258</v>
      </c>
      <c r="AP1673" s="46" t="s">
        <v>17045</v>
      </c>
      <c r="AQ1673" s="27" t="str">
        <f t="shared" si="72"/>
        <v>Record Complete</v>
      </c>
      <c r="AR1673" s="54" t="s">
        <v>17046</v>
      </c>
      <c r="AS1673" s="5" t="str">
        <f t="shared" si="73"/>
        <v/>
      </c>
      <c r="AT1673" t="s">
        <v>17200</v>
      </c>
    </row>
    <row r="1674" spans="1:46" ht="15.75" thickBot="1" x14ac:dyDescent="0.3">
      <c r="A1674" s="47" t="s">
        <v>17024</v>
      </c>
      <c r="B1674" s="49">
        <v>213</v>
      </c>
      <c r="C1674" s="49" t="s">
        <v>213</v>
      </c>
      <c r="D1674" s="49" t="s">
        <v>15206</v>
      </c>
      <c r="E1674" s="51" t="str">
        <f ca="1">IF(ISERROR(INDIRECT(CONCATENATE("FIPs_codes!",ADDRESS((MATCH($D1674,INDIRECT($C1674),0)+MATCH($C1674,FIPs_codes!$G$1:$G$3296,0)-1),COLUMN(FIPs_codes!A1672))))),"",INDIRECT(CONCATENATE("FIPs_codes!",ADDRESS((MATCH($D1674,INDIRECT($C1674),0)+MATCH($C1674,FIPs_codes!$G$1:$G$3296,0)-1),COLUMN(FIPs_codes!A1672)))))</f>
        <v>40143</v>
      </c>
      <c r="F1674" s="51">
        <f ca="1">IF(ISERROR(INDIRECT(CONCATENATE("FIPs_codes!",ADDRESS((MATCH($D1674,INDIRECT($C1674),0)+MATCH($C1674,FIPs_codes!$G$1:$G$3296,0)-1),COLUMN(FIPs_codes!C1672))))),"",INDIRECT(CONCATENATE("FIPs_codes!",ADDRESS((MATCH($D1674,INDIRECT($C1674),0)+MATCH($C1674,FIPs_codes!$G$1:$G$3296,0)-1),COLUMN(FIPs_codes!C1672)))))</f>
        <v>6</v>
      </c>
      <c r="G1674" s="49" t="s">
        <v>16965</v>
      </c>
      <c r="H1674" s="49" t="s">
        <v>217</v>
      </c>
      <c r="I1674" s="53" t="s">
        <v>17025</v>
      </c>
      <c r="J1674" s="55" t="s">
        <v>1705</v>
      </c>
      <c r="K1674" s="49" t="s">
        <v>129</v>
      </c>
      <c r="L1674" s="49" t="s">
        <v>17042</v>
      </c>
      <c r="M1674" s="49" t="s">
        <v>57</v>
      </c>
      <c r="N1674" s="57" t="s">
        <v>17052</v>
      </c>
      <c r="O1674" s="154">
        <v>25993</v>
      </c>
      <c r="P1674" s="57">
        <v>8754</v>
      </c>
      <c r="Q1674" s="49">
        <v>4766</v>
      </c>
      <c r="R1674" s="49" t="s">
        <v>11381</v>
      </c>
      <c r="S1674" s="59" t="s">
        <v>60</v>
      </c>
      <c r="T1674" s="47" t="s">
        <v>16969</v>
      </c>
      <c r="U1674" s="49" t="s">
        <v>62</v>
      </c>
      <c r="V1674" s="57" t="s">
        <v>17053</v>
      </c>
      <c r="W1674" s="61" t="s">
        <v>1048</v>
      </c>
      <c r="X1674" s="61" t="s">
        <v>714</v>
      </c>
      <c r="Y1674" s="61">
        <v>41842</v>
      </c>
      <c r="Z1674" s="183">
        <v>50.897266729500465</v>
      </c>
      <c r="AA1674" s="49">
        <v>190</v>
      </c>
      <c r="AB1674" s="49" t="s">
        <v>66</v>
      </c>
      <c r="AC1674" s="49">
        <v>834868.99389750476</v>
      </c>
      <c r="AD1674" s="49" t="s">
        <v>227</v>
      </c>
      <c r="AE1674" s="57">
        <v>20</v>
      </c>
      <c r="AF1674" s="57" t="s">
        <v>68</v>
      </c>
      <c r="AG1674" s="49" t="s">
        <v>658</v>
      </c>
      <c r="AH1674" s="49">
        <v>3.4</v>
      </c>
      <c r="AI1674" s="49">
        <v>136.30000000000001</v>
      </c>
      <c r="AJ1674" s="49">
        <v>141</v>
      </c>
      <c r="AK1674" s="57">
        <v>6.2</v>
      </c>
      <c r="AL1674" s="26">
        <f t="shared" si="74"/>
        <v>2.4337866857551894E-2</v>
      </c>
      <c r="AM1674" s="55" t="s">
        <v>230</v>
      </c>
      <c r="AN1674" s="49" t="s">
        <v>16971</v>
      </c>
      <c r="AO1674" s="49" t="s">
        <v>258</v>
      </c>
      <c r="AP1674" s="63" t="s">
        <v>16972</v>
      </c>
      <c r="AQ1674" s="27" t="str">
        <f t="shared" si="72"/>
        <v>Record Complete</v>
      </c>
      <c r="AR1674" s="53" t="s">
        <v>17046</v>
      </c>
      <c r="AS1674" s="5" t="str">
        <f t="shared" si="73"/>
        <v/>
      </c>
      <c r="AT1674" t="s">
        <v>17200</v>
      </c>
    </row>
    <row r="1675" spans="1:46" ht="15.75" thickBot="1" x14ac:dyDescent="0.3">
      <c r="A1675" s="47" t="s">
        <v>17024</v>
      </c>
      <c r="B1675" s="49">
        <v>213</v>
      </c>
      <c r="C1675" s="49" t="s">
        <v>213</v>
      </c>
      <c r="D1675" s="49" t="s">
        <v>15206</v>
      </c>
      <c r="E1675" s="51" t="str">
        <f ca="1">IF(ISERROR(INDIRECT(CONCATENATE("FIPs_codes!",ADDRESS((MATCH($D1675,INDIRECT($C1675),0)+MATCH($C1675,FIPs_codes!$G$1:$G$3296,0)-1),COLUMN(FIPs_codes!A1673))))),"",INDIRECT(CONCATENATE("FIPs_codes!",ADDRESS((MATCH($D1675,INDIRECT($C1675),0)+MATCH($C1675,FIPs_codes!$G$1:$G$3296,0)-1),COLUMN(FIPs_codes!A1673)))))</f>
        <v>40143</v>
      </c>
      <c r="F1675" s="51">
        <f ca="1">IF(ISERROR(INDIRECT(CONCATENATE("FIPs_codes!",ADDRESS((MATCH($D1675,INDIRECT($C1675),0)+MATCH($C1675,FIPs_codes!$G$1:$G$3296,0)-1),COLUMN(FIPs_codes!C1673))))),"",INDIRECT(CONCATENATE("FIPs_codes!",ADDRESS((MATCH($D1675,INDIRECT($C1675),0)+MATCH($C1675,FIPs_codes!$G$1:$G$3296,0)-1),COLUMN(FIPs_codes!C1673)))))</f>
        <v>6</v>
      </c>
      <c r="G1675" s="49" t="s">
        <v>16965</v>
      </c>
      <c r="H1675" s="49" t="s">
        <v>217</v>
      </c>
      <c r="I1675" s="53" t="s">
        <v>17025</v>
      </c>
      <c r="J1675" s="55" t="s">
        <v>1705</v>
      </c>
      <c r="K1675" s="49" t="s">
        <v>129</v>
      </c>
      <c r="L1675" s="49" t="s">
        <v>17042</v>
      </c>
      <c r="M1675" s="49" t="s">
        <v>57</v>
      </c>
      <c r="N1675" s="57" t="s">
        <v>17052</v>
      </c>
      <c r="O1675" s="154">
        <v>25993</v>
      </c>
      <c r="P1675" s="57">
        <v>8754</v>
      </c>
      <c r="Q1675" s="49">
        <v>4766</v>
      </c>
      <c r="R1675" s="49" t="s">
        <v>11381</v>
      </c>
      <c r="S1675" s="59" t="s">
        <v>60</v>
      </c>
      <c r="T1675" s="47" t="s">
        <v>16969</v>
      </c>
      <c r="U1675" s="49" t="s">
        <v>62</v>
      </c>
      <c r="V1675" s="57" t="s">
        <v>17053</v>
      </c>
      <c r="W1675" s="61" t="s">
        <v>1048</v>
      </c>
      <c r="X1675" s="61" t="s">
        <v>714</v>
      </c>
      <c r="Y1675" s="61">
        <v>41842</v>
      </c>
      <c r="Z1675" s="183">
        <v>54.079021636876767</v>
      </c>
      <c r="AA1675" s="49">
        <v>191</v>
      </c>
      <c r="AB1675" s="49" t="s">
        <v>66</v>
      </c>
      <c r="AC1675" s="49">
        <v>834580.2122352405</v>
      </c>
      <c r="AD1675" s="49" t="s">
        <v>227</v>
      </c>
      <c r="AE1675" s="57">
        <v>20</v>
      </c>
      <c r="AF1675" s="57" t="s">
        <v>68</v>
      </c>
      <c r="AG1675" s="49" t="s">
        <v>658</v>
      </c>
      <c r="AH1675" s="49">
        <v>3.2</v>
      </c>
      <c r="AI1675" s="49">
        <v>143</v>
      </c>
      <c r="AJ1675" s="49">
        <v>147.5</v>
      </c>
      <c r="AK1675" s="57">
        <v>6.6</v>
      </c>
      <c r="AL1675" s="26">
        <f t="shared" si="74"/>
        <v>2.1887824897400824E-2</v>
      </c>
      <c r="AM1675" s="55" t="s">
        <v>230</v>
      </c>
      <c r="AN1675" s="49" t="s">
        <v>16971</v>
      </c>
      <c r="AO1675" s="49" t="s">
        <v>258</v>
      </c>
      <c r="AP1675" s="63" t="s">
        <v>16972</v>
      </c>
      <c r="AQ1675" s="27" t="str">
        <f t="shared" si="72"/>
        <v>Record Complete</v>
      </c>
      <c r="AR1675" s="53" t="s">
        <v>17046</v>
      </c>
      <c r="AS1675" s="5" t="str">
        <f t="shared" si="73"/>
        <v/>
      </c>
      <c r="AT1675" t="s">
        <v>17200</v>
      </c>
    </row>
    <row r="1676" spans="1:46" ht="15.75" thickBot="1" x14ac:dyDescent="0.3">
      <c r="A1676" s="29" t="s">
        <v>17040</v>
      </c>
      <c r="B1676" s="31">
        <v>215</v>
      </c>
      <c r="C1676" s="31" t="s">
        <v>213</v>
      </c>
      <c r="D1676" s="31" t="s">
        <v>15206</v>
      </c>
      <c r="E1676" s="51" t="str">
        <f ca="1">IF(ISERROR(INDIRECT(CONCATENATE("FIPs_codes!",ADDRESS((MATCH($D1676,INDIRECT($C1676),0)+MATCH($C1676,FIPs_codes!$G$1:$G$3296,0)-1),COLUMN(FIPs_codes!A1674))))),"",INDIRECT(CONCATENATE("FIPs_codes!",ADDRESS((MATCH($D1676,INDIRECT($C1676),0)+MATCH($C1676,FIPs_codes!$G$1:$G$3296,0)-1),COLUMN(FIPs_codes!A1674)))))</f>
        <v>40143</v>
      </c>
      <c r="F1676" s="51">
        <f ca="1">IF(ISERROR(INDIRECT(CONCATENATE("FIPs_codes!",ADDRESS((MATCH($D1676,INDIRECT($C1676),0)+MATCH($C1676,FIPs_codes!$G$1:$G$3296,0)-1),COLUMN(FIPs_codes!C1674))))),"",INDIRECT(CONCATENATE("FIPs_codes!",ADDRESS((MATCH($D1676,INDIRECT($C1676),0)+MATCH($C1676,FIPs_codes!$G$1:$G$3296,0)-1),COLUMN(FIPs_codes!C1674)))))</f>
        <v>6</v>
      </c>
      <c r="G1676" s="31" t="s">
        <v>16965</v>
      </c>
      <c r="H1676" s="31" t="s">
        <v>217</v>
      </c>
      <c r="I1676" s="35" t="s">
        <v>17041</v>
      </c>
      <c r="J1676" s="37" t="s">
        <v>1176</v>
      </c>
      <c r="K1676" s="31" t="s">
        <v>129</v>
      </c>
      <c r="L1676" s="31" t="s">
        <v>17042</v>
      </c>
      <c r="M1676" s="31" t="s">
        <v>57</v>
      </c>
      <c r="N1676" s="39" t="s">
        <v>17043</v>
      </c>
      <c r="O1676" s="230">
        <v>20729</v>
      </c>
      <c r="P1676" s="39">
        <v>8760</v>
      </c>
      <c r="Q1676" s="31">
        <v>1818</v>
      </c>
      <c r="R1676" s="31" t="s">
        <v>60</v>
      </c>
      <c r="S1676" s="41" t="s">
        <v>60</v>
      </c>
      <c r="T1676" s="29" t="s">
        <v>16969</v>
      </c>
      <c r="U1676" s="31" t="s">
        <v>62</v>
      </c>
      <c r="V1676" s="39" t="s">
        <v>16995</v>
      </c>
      <c r="W1676" s="43" t="s">
        <v>1048</v>
      </c>
      <c r="X1676" s="43" t="s">
        <v>714</v>
      </c>
      <c r="Y1676" s="43">
        <v>41912</v>
      </c>
      <c r="Z1676" s="31">
        <v>55.2</v>
      </c>
      <c r="AA1676" s="31">
        <v>340</v>
      </c>
      <c r="AB1676" s="31" t="s">
        <v>66</v>
      </c>
      <c r="AC1676" s="31">
        <v>399101</v>
      </c>
      <c r="AD1676" s="31" t="s">
        <v>227</v>
      </c>
      <c r="AE1676" s="39">
        <v>20</v>
      </c>
      <c r="AF1676" s="39" t="s">
        <v>68</v>
      </c>
      <c r="AG1676" s="31" t="s">
        <v>229</v>
      </c>
      <c r="AH1676" s="31">
        <v>1.6</v>
      </c>
      <c r="AI1676" s="31">
        <v>151.5</v>
      </c>
      <c r="AJ1676" s="31">
        <v>152.4</v>
      </c>
      <c r="AK1676" s="39">
        <v>6.6</v>
      </c>
      <c r="AL1676" s="26">
        <f t="shared" si="74"/>
        <v>1.0450685826257348E-2</v>
      </c>
      <c r="AM1676" s="37" t="s">
        <v>230</v>
      </c>
      <c r="AN1676" s="31" t="s">
        <v>16971</v>
      </c>
      <c r="AO1676" s="31" t="s">
        <v>258</v>
      </c>
      <c r="AP1676" s="63" t="s">
        <v>16972</v>
      </c>
      <c r="AQ1676" s="27" t="str">
        <f t="shared" si="72"/>
        <v>Record Complete</v>
      </c>
      <c r="AR1676" s="35" t="s">
        <v>17044</v>
      </c>
      <c r="AS1676" s="5" t="str">
        <f t="shared" si="73"/>
        <v/>
      </c>
      <c r="AT1676" t="s">
        <v>17200</v>
      </c>
    </row>
    <row r="1677" spans="1:46" ht="15.75" thickBot="1" x14ac:dyDescent="0.3">
      <c r="A1677" s="30" t="s">
        <v>17040</v>
      </c>
      <c r="B1677" s="32">
        <v>215</v>
      </c>
      <c r="C1677" s="32" t="s">
        <v>213</v>
      </c>
      <c r="D1677" s="32" t="s">
        <v>15206</v>
      </c>
      <c r="E1677" s="51" t="str">
        <f ca="1">IF(ISERROR(INDIRECT(CONCATENATE("FIPs_codes!",ADDRESS((MATCH($D1677,INDIRECT($C1677),0)+MATCH($C1677,FIPs_codes!$G$1:$G$3296,0)-1),COLUMN(FIPs_codes!A1675))))),"",INDIRECT(CONCATENATE("FIPs_codes!",ADDRESS((MATCH($D1677,INDIRECT($C1677),0)+MATCH($C1677,FIPs_codes!$G$1:$G$3296,0)-1),COLUMN(FIPs_codes!A1675)))))</f>
        <v>40143</v>
      </c>
      <c r="F1677" s="51">
        <f ca="1">IF(ISERROR(INDIRECT(CONCATENATE("FIPs_codes!",ADDRESS((MATCH($D1677,INDIRECT($C1677),0)+MATCH($C1677,FIPs_codes!$G$1:$G$3296,0)-1),COLUMN(FIPs_codes!C1675))))),"",INDIRECT(CONCATENATE("FIPs_codes!",ADDRESS((MATCH($D1677,INDIRECT($C1677),0)+MATCH($C1677,FIPs_codes!$G$1:$G$3296,0)-1),COLUMN(FIPs_codes!C1675)))))</f>
        <v>6</v>
      </c>
      <c r="G1677" s="32" t="s">
        <v>16965</v>
      </c>
      <c r="H1677" s="32" t="s">
        <v>217</v>
      </c>
      <c r="I1677" s="36" t="s">
        <v>17041</v>
      </c>
      <c r="J1677" s="38" t="s">
        <v>1176</v>
      </c>
      <c r="K1677" s="32" t="s">
        <v>129</v>
      </c>
      <c r="L1677" s="32" t="s">
        <v>17042</v>
      </c>
      <c r="M1677" s="32" t="s">
        <v>57</v>
      </c>
      <c r="N1677" s="40" t="s">
        <v>17043</v>
      </c>
      <c r="O1677" s="229">
        <v>20729</v>
      </c>
      <c r="P1677" s="40">
        <v>8760</v>
      </c>
      <c r="Q1677" s="32">
        <v>1818</v>
      </c>
      <c r="R1677" s="32" t="s">
        <v>60</v>
      </c>
      <c r="S1677" s="42" t="s">
        <v>60</v>
      </c>
      <c r="T1677" s="30" t="s">
        <v>16969</v>
      </c>
      <c r="U1677" s="32" t="s">
        <v>62</v>
      </c>
      <c r="V1677" s="40" t="s">
        <v>16995</v>
      </c>
      <c r="W1677" s="44" t="s">
        <v>1048</v>
      </c>
      <c r="X1677" s="44" t="s">
        <v>714</v>
      </c>
      <c r="Y1677" s="44">
        <v>41912</v>
      </c>
      <c r="Z1677" s="32">
        <v>55.1</v>
      </c>
      <c r="AA1677" s="32">
        <v>340</v>
      </c>
      <c r="AB1677" s="32" t="s">
        <v>66</v>
      </c>
      <c r="AC1677" s="32">
        <v>398718</v>
      </c>
      <c r="AD1677" s="32" t="s">
        <v>227</v>
      </c>
      <c r="AE1677" s="40">
        <v>20</v>
      </c>
      <c r="AF1677" s="40" t="s">
        <v>68</v>
      </c>
      <c r="AG1677" s="32" t="s">
        <v>229</v>
      </c>
      <c r="AH1677" s="32">
        <v>1.6</v>
      </c>
      <c r="AI1677" s="32">
        <v>154.30000000000001</v>
      </c>
      <c r="AJ1677" s="32">
        <v>155.1</v>
      </c>
      <c r="AK1677" s="40">
        <v>6.6</v>
      </c>
      <c r="AL1677" s="26">
        <f t="shared" si="74"/>
        <v>1.0262989095574087E-2</v>
      </c>
      <c r="AM1677" s="38" t="s">
        <v>230</v>
      </c>
      <c r="AN1677" s="32" t="s">
        <v>16971</v>
      </c>
      <c r="AO1677" s="32" t="s">
        <v>258</v>
      </c>
      <c r="AP1677" s="46" t="s">
        <v>17045</v>
      </c>
      <c r="AQ1677" s="27" t="str">
        <f t="shared" si="72"/>
        <v>Record Complete</v>
      </c>
      <c r="AR1677" s="36" t="s">
        <v>17046</v>
      </c>
      <c r="AS1677" s="5" t="str">
        <f t="shared" si="73"/>
        <v/>
      </c>
      <c r="AT1677" t="s">
        <v>17200</v>
      </c>
    </row>
    <row r="1678" spans="1:46" ht="15.75" thickBot="1" x14ac:dyDescent="0.3">
      <c r="A1678" s="48" t="s">
        <v>17040</v>
      </c>
      <c r="B1678" s="50">
        <v>215</v>
      </c>
      <c r="C1678" s="50" t="s">
        <v>213</v>
      </c>
      <c r="D1678" s="50" t="s">
        <v>15206</v>
      </c>
      <c r="E1678" s="51" t="str">
        <f ca="1">IF(ISERROR(INDIRECT(CONCATENATE("FIPs_codes!",ADDRESS((MATCH($D1678,INDIRECT($C1678),0)+MATCH($C1678,FIPs_codes!$G$1:$G$3296,0)-1),COLUMN(FIPs_codes!A1676))))),"",INDIRECT(CONCATENATE("FIPs_codes!",ADDRESS((MATCH($D1678,INDIRECT($C1678),0)+MATCH($C1678,FIPs_codes!$G$1:$G$3296,0)-1),COLUMN(FIPs_codes!A1676)))))</f>
        <v>40143</v>
      </c>
      <c r="F1678" s="51">
        <f ca="1">IF(ISERROR(INDIRECT(CONCATENATE("FIPs_codes!",ADDRESS((MATCH($D1678,INDIRECT($C1678),0)+MATCH($C1678,FIPs_codes!$G$1:$G$3296,0)-1),COLUMN(FIPs_codes!C1676))))),"",INDIRECT(CONCATENATE("FIPs_codes!",ADDRESS((MATCH($D1678,INDIRECT($C1678),0)+MATCH($C1678,FIPs_codes!$G$1:$G$3296,0)-1),COLUMN(FIPs_codes!C1676)))))</f>
        <v>6</v>
      </c>
      <c r="G1678" s="50" t="s">
        <v>16965</v>
      </c>
      <c r="H1678" s="50" t="s">
        <v>217</v>
      </c>
      <c r="I1678" s="54" t="s">
        <v>17041</v>
      </c>
      <c r="J1678" s="56" t="s">
        <v>1176</v>
      </c>
      <c r="K1678" s="50" t="s">
        <v>129</v>
      </c>
      <c r="L1678" s="50" t="s">
        <v>17042</v>
      </c>
      <c r="M1678" s="50" t="s">
        <v>57</v>
      </c>
      <c r="N1678" s="58" t="s">
        <v>17043</v>
      </c>
      <c r="O1678" s="155">
        <v>20729</v>
      </c>
      <c r="P1678" s="58">
        <v>8760</v>
      </c>
      <c r="Q1678" s="50">
        <v>1818</v>
      </c>
      <c r="R1678" s="50" t="s">
        <v>60</v>
      </c>
      <c r="S1678" s="60" t="s">
        <v>60</v>
      </c>
      <c r="T1678" s="48" t="s">
        <v>16969</v>
      </c>
      <c r="U1678" s="50" t="s">
        <v>62</v>
      </c>
      <c r="V1678" s="58" t="s">
        <v>16995</v>
      </c>
      <c r="W1678" s="62" t="s">
        <v>1048</v>
      </c>
      <c r="X1678" s="62" t="s">
        <v>714</v>
      </c>
      <c r="Y1678" s="62">
        <v>41912</v>
      </c>
      <c r="Z1678" s="50">
        <v>56.1</v>
      </c>
      <c r="AA1678" s="50">
        <v>340</v>
      </c>
      <c r="AB1678" s="50" t="s">
        <v>66</v>
      </c>
      <c r="AC1678" s="50">
        <v>399484</v>
      </c>
      <c r="AD1678" s="50" t="s">
        <v>227</v>
      </c>
      <c r="AE1678" s="58">
        <v>20</v>
      </c>
      <c r="AF1678" s="58" t="s">
        <v>68</v>
      </c>
      <c r="AG1678" s="50" t="s">
        <v>229</v>
      </c>
      <c r="AH1678" s="50">
        <v>0.7</v>
      </c>
      <c r="AI1678" s="50">
        <v>156.6</v>
      </c>
      <c r="AJ1678" s="50">
        <v>156.69999999999999</v>
      </c>
      <c r="AK1678" s="58">
        <v>6.7</v>
      </c>
      <c r="AL1678" s="26">
        <f t="shared" si="74"/>
        <v>4.4500953591862687E-3</v>
      </c>
      <c r="AM1678" s="56" t="s">
        <v>230</v>
      </c>
      <c r="AN1678" s="50" t="s">
        <v>16971</v>
      </c>
      <c r="AO1678" s="50" t="s">
        <v>258</v>
      </c>
      <c r="AP1678" s="46" t="s">
        <v>17045</v>
      </c>
      <c r="AQ1678" s="27" t="str">
        <f t="shared" si="72"/>
        <v>Record Complete</v>
      </c>
      <c r="AR1678" s="54" t="s">
        <v>17046</v>
      </c>
      <c r="AS1678" s="5" t="str">
        <f t="shared" si="73"/>
        <v/>
      </c>
      <c r="AT1678" t="s">
        <v>17200</v>
      </c>
    </row>
    <row r="1679" spans="1:46" ht="15.75" thickBot="1" x14ac:dyDescent="0.3">
      <c r="A1679" s="47" t="s">
        <v>17040</v>
      </c>
      <c r="B1679" s="49">
        <v>215</v>
      </c>
      <c r="C1679" s="49" t="s">
        <v>213</v>
      </c>
      <c r="D1679" s="49" t="s">
        <v>15206</v>
      </c>
      <c r="E1679" s="51" t="str">
        <f ca="1">IF(ISERROR(INDIRECT(CONCATENATE("FIPs_codes!",ADDRESS((MATCH($D1679,INDIRECT($C1679),0)+MATCH($C1679,FIPs_codes!$G$1:$G$3296,0)-1),COLUMN(FIPs_codes!A1677))))),"",INDIRECT(CONCATENATE("FIPs_codes!",ADDRESS((MATCH($D1679,INDIRECT($C1679),0)+MATCH($C1679,FIPs_codes!$G$1:$G$3296,0)-1),COLUMN(FIPs_codes!A1677)))))</f>
        <v>40143</v>
      </c>
      <c r="F1679" s="51">
        <f ca="1">IF(ISERROR(INDIRECT(CONCATENATE("FIPs_codes!",ADDRESS((MATCH($D1679,INDIRECT($C1679),0)+MATCH($C1679,FIPs_codes!$G$1:$G$3296,0)-1),COLUMN(FIPs_codes!C1677))))),"",INDIRECT(CONCATENATE("FIPs_codes!",ADDRESS((MATCH($D1679,INDIRECT($C1679),0)+MATCH($C1679,FIPs_codes!$G$1:$G$3296,0)-1),COLUMN(FIPs_codes!C1677)))))</f>
        <v>6</v>
      </c>
      <c r="G1679" s="49" t="s">
        <v>16965</v>
      </c>
      <c r="H1679" s="49" t="s">
        <v>217</v>
      </c>
      <c r="I1679" s="53" t="s">
        <v>17041</v>
      </c>
      <c r="J1679" s="55" t="s">
        <v>1176</v>
      </c>
      <c r="K1679" s="49" t="s">
        <v>129</v>
      </c>
      <c r="L1679" s="49" t="s">
        <v>17042</v>
      </c>
      <c r="M1679" s="49" t="s">
        <v>57</v>
      </c>
      <c r="N1679" s="57" t="s">
        <v>17043</v>
      </c>
      <c r="O1679" s="154">
        <v>20729</v>
      </c>
      <c r="P1679" s="57">
        <v>8760</v>
      </c>
      <c r="Q1679" s="49">
        <v>1818</v>
      </c>
      <c r="R1679" s="49" t="s">
        <v>60</v>
      </c>
      <c r="S1679" s="59" t="s">
        <v>60</v>
      </c>
      <c r="T1679" s="47" t="s">
        <v>16969</v>
      </c>
      <c r="U1679" s="49" t="s">
        <v>62</v>
      </c>
      <c r="V1679" s="57" t="s">
        <v>16995</v>
      </c>
      <c r="W1679" s="61" t="s">
        <v>1048</v>
      </c>
      <c r="X1679" s="61" t="s">
        <v>714</v>
      </c>
      <c r="Y1679" s="61">
        <v>41912</v>
      </c>
      <c r="Z1679" s="49">
        <v>60.3</v>
      </c>
      <c r="AA1679" s="49">
        <v>340</v>
      </c>
      <c r="AB1679" s="49" t="s">
        <v>66</v>
      </c>
      <c r="AC1679" s="49">
        <v>399868</v>
      </c>
      <c r="AD1679" s="49" t="s">
        <v>227</v>
      </c>
      <c r="AE1679" s="57">
        <v>20</v>
      </c>
      <c r="AF1679" s="57" t="s">
        <v>68</v>
      </c>
      <c r="AG1679" s="49" t="s">
        <v>229</v>
      </c>
      <c r="AH1679" s="49">
        <v>1.9</v>
      </c>
      <c r="AI1679" s="49">
        <v>155.4</v>
      </c>
      <c r="AJ1679" s="49">
        <v>156.9</v>
      </c>
      <c r="AK1679" s="57">
        <v>7.2</v>
      </c>
      <c r="AL1679" s="26">
        <f t="shared" si="74"/>
        <v>1.2078830260648441E-2</v>
      </c>
      <c r="AM1679" s="55" t="s">
        <v>230</v>
      </c>
      <c r="AN1679" s="49" t="s">
        <v>16971</v>
      </c>
      <c r="AO1679" s="49" t="s">
        <v>258</v>
      </c>
      <c r="AP1679" s="63" t="s">
        <v>16972</v>
      </c>
      <c r="AQ1679" s="27" t="str">
        <f t="shared" si="72"/>
        <v>Record Complete</v>
      </c>
      <c r="AR1679" s="53" t="s">
        <v>17044</v>
      </c>
      <c r="AS1679" s="5" t="str">
        <f t="shared" si="73"/>
        <v/>
      </c>
      <c r="AT1679" t="s">
        <v>17200</v>
      </c>
    </row>
    <row r="1680" spans="1:46" ht="15.75" thickBot="1" x14ac:dyDescent="0.3">
      <c r="A1680" s="29" t="s">
        <v>17040</v>
      </c>
      <c r="B1680" s="31">
        <v>215</v>
      </c>
      <c r="C1680" s="31" t="s">
        <v>213</v>
      </c>
      <c r="D1680" s="31" t="s">
        <v>15206</v>
      </c>
      <c r="E1680" s="51" t="str">
        <f ca="1">IF(ISERROR(INDIRECT(CONCATENATE("FIPs_codes!",ADDRESS((MATCH($D1680,INDIRECT($C1680),0)+MATCH($C1680,FIPs_codes!$G$1:$G$3296,0)-1),COLUMN(FIPs_codes!A1678))))),"",INDIRECT(CONCATENATE("FIPs_codes!",ADDRESS((MATCH($D1680,INDIRECT($C1680),0)+MATCH($C1680,FIPs_codes!$G$1:$G$3296,0)-1),COLUMN(FIPs_codes!A1678)))))</f>
        <v>40143</v>
      </c>
      <c r="F1680" s="51">
        <f ca="1">IF(ISERROR(INDIRECT(CONCATENATE("FIPs_codes!",ADDRESS((MATCH($D1680,INDIRECT($C1680),0)+MATCH($C1680,FIPs_codes!$G$1:$G$3296,0)-1),COLUMN(FIPs_codes!C1678))))),"",INDIRECT(CONCATENATE("FIPs_codes!",ADDRESS((MATCH($D1680,INDIRECT($C1680),0)+MATCH($C1680,FIPs_codes!$G$1:$G$3296,0)-1),COLUMN(FIPs_codes!C1678)))))</f>
        <v>6</v>
      </c>
      <c r="G1680" s="31" t="s">
        <v>16965</v>
      </c>
      <c r="H1680" s="31" t="s">
        <v>217</v>
      </c>
      <c r="I1680" s="35" t="s">
        <v>17041</v>
      </c>
      <c r="J1680" s="37" t="s">
        <v>1176</v>
      </c>
      <c r="K1680" s="31" t="s">
        <v>129</v>
      </c>
      <c r="L1680" s="31" t="s">
        <v>17042</v>
      </c>
      <c r="M1680" s="31" t="s">
        <v>57</v>
      </c>
      <c r="N1680" s="39" t="s">
        <v>17043</v>
      </c>
      <c r="O1680" s="230">
        <v>20729</v>
      </c>
      <c r="P1680" s="39">
        <v>8760</v>
      </c>
      <c r="Q1680" s="31">
        <v>1818</v>
      </c>
      <c r="R1680" s="31" t="s">
        <v>60</v>
      </c>
      <c r="S1680" s="41" t="s">
        <v>60</v>
      </c>
      <c r="T1680" s="29" t="s">
        <v>16969</v>
      </c>
      <c r="U1680" s="31" t="s">
        <v>62</v>
      </c>
      <c r="V1680" s="39" t="s">
        <v>16995</v>
      </c>
      <c r="W1680" s="43" t="s">
        <v>1048</v>
      </c>
      <c r="X1680" s="43" t="s">
        <v>714</v>
      </c>
      <c r="Y1680" s="43">
        <v>41912</v>
      </c>
      <c r="Z1680" s="31">
        <v>56.6</v>
      </c>
      <c r="AA1680" s="31">
        <v>340</v>
      </c>
      <c r="AB1680" s="31" t="s">
        <v>66</v>
      </c>
      <c r="AC1680" s="31">
        <v>397574</v>
      </c>
      <c r="AD1680" s="31" t="s">
        <v>227</v>
      </c>
      <c r="AE1680" s="39">
        <v>20</v>
      </c>
      <c r="AF1680" s="39" t="s">
        <v>68</v>
      </c>
      <c r="AG1680" s="31" t="s">
        <v>229</v>
      </c>
      <c r="AH1680" s="31">
        <v>1.9</v>
      </c>
      <c r="AI1680" s="31">
        <v>161.69999999999999</v>
      </c>
      <c r="AJ1680" s="31">
        <v>162.9</v>
      </c>
      <c r="AK1680" s="39">
        <v>6.8</v>
      </c>
      <c r="AL1680" s="26">
        <f t="shared" si="74"/>
        <v>1.1613691931540342E-2</v>
      </c>
      <c r="AM1680" s="37" t="s">
        <v>230</v>
      </c>
      <c r="AN1680" s="31" t="s">
        <v>16971</v>
      </c>
      <c r="AO1680" s="31" t="s">
        <v>258</v>
      </c>
      <c r="AP1680" s="63" t="s">
        <v>16972</v>
      </c>
      <c r="AQ1680" s="27" t="str">
        <f t="shared" si="72"/>
        <v>Record Complete</v>
      </c>
      <c r="AR1680" s="35" t="s">
        <v>17044</v>
      </c>
      <c r="AS1680" s="5" t="str">
        <f t="shared" si="73"/>
        <v/>
      </c>
      <c r="AT1680" t="s">
        <v>17200</v>
      </c>
    </row>
    <row r="1681" spans="1:46" ht="15.75" thickBot="1" x14ac:dyDescent="0.3">
      <c r="A1681" s="30" t="s">
        <v>17040</v>
      </c>
      <c r="B1681" s="32">
        <v>215</v>
      </c>
      <c r="C1681" s="32" t="s">
        <v>213</v>
      </c>
      <c r="D1681" s="32" t="s">
        <v>15206</v>
      </c>
      <c r="E1681" s="51" t="str">
        <f ca="1">IF(ISERROR(INDIRECT(CONCATENATE("FIPs_codes!",ADDRESS((MATCH($D1681,INDIRECT($C1681),0)+MATCH($C1681,FIPs_codes!$G$1:$G$3296,0)-1),COLUMN(FIPs_codes!A1679))))),"",INDIRECT(CONCATENATE("FIPs_codes!",ADDRESS((MATCH($D1681,INDIRECT($C1681),0)+MATCH($C1681,FIPs_codes!$G$1:$G$3296,0)-1),COLUMN(FIPs_codes!A1679)))))</f>
        <v>40143</v>
      </c>
      <c r="F1681" s="51">
        <f ca="1">IF(ISERROR(INDIRECT(CONCATENATE("FIPs_codes!",ADDRESS((MATCH($D1681,INDIRECT($C1681),0)+MATCH($C1681,FIPs_codes!$G$1:$G$3296,0)-1),COLUMN(FIPs_codes!C1679))))),"",INDIRECT(CONCATENATE("FIPs_codes!",ADDRESS((MATCH($D1681,INDIRECT($C1681),0)+MATCH($C1681,FIPs_codes!$G$1:$G$3296,0)-1),COLUMN(FIPs_codes!C1679)))))</f>
        <v>6</v>
      </c>
      <c r="G1681" s="32" t="s">
        <v>16965</v>
      </c>
      <c r="H1681" s="32" t="s">
        <v>217</v>
      </c>
      <c r="I1681" s="36" t="s">
        <v>17041</v>
      </c>
      <c r="J1681" s="38" t="s">
        <v>1176</v>
      </c>
      <c r="K1681" s="32" t="s">
        <v>129</v>
      </c>
      <c r="L1681" s="32" t="s">
        <v>17042</v>
      </c>
      <c r="M1681" s="32" t="s">
        <v>57</v>
      </c>
      <c r="N1681" s="40" t="s">
        <v>17043</v>
      </c>
      <c r="O1681" s="229">
        <v>20729</v>
      </c>
      <c r="P1681" s="40">
        <v>8760</v>
      </c>
      <c r="Q1681" s="32">
        <v>1818</v>
      </c>
      <c r="R1681" s="32" t="s">
        <v>60</v>
      </c>
      <c r="S1681" s="42" t="s">
        <v>60</v>
      </c>
      <c r="T1681" s="30" t="s">
        <v>16969</v>
      </c>
      <c r="U1681" s="32" t="s">
        <v>62</v>
      </c>
      <c r="V1681" s="40" t="s">
        <v>16995</v>
      </c>
      <c r="W1681" s="44" t="s">
        <v>1048</v>
      </c>
      <c r="X1681" s="44" t="s">
        <v>714</v>
      </c>
      <c r="Y1681" s="44">
        <v>41912</v>
      </c>
      <c r="Z1681" s="32">
        <v>56.7</v>
      </c>
      <c r="AA1681" s="32">
        <v>340</v>
      </c>
      <c r="AB1681" s="32" t="s">
        <v>66</v>
      </c>
      <c r="AC1681" s="32">
        <v>397955</v>
      </c>
      <c r="AD1681" s="32" t="s">
        <v>227</v>
      </c>
      <c r="AE1681" s="40">
        <v>20</v>
      </c>
      <c r="AF1681" s="40" t="s">
        <v>68</v>
      </c>
      <c r="AG1681" s="32" t="s">
        <v>229</v>
      </c>
      <c r="AH1681" s="32">
        <v>1.6</v>
      </c>
      <c r="AI1681" s="32">
        <v>162.1</v>
      </c>
      <c r="AJ1681" s="32">
        <v>163.1</v>
      </c>
      <c r="AK1681" s="40">
        <v>6.8</v>
      </c>
      <c r="AL1681" s="26">
        <f t="shared" si="74"/>
        <v>9.7739767868051334E-3</v>
      </c>
      <c r="AM1681" s="38" t="s">
        <v>230</v>
      </c>
      <c r="AN1681" s="32" t="s">
        <v>16971</v>
      </c>
      <c r="AO1681" s="32" t="s">
        <v>258</v>
      </c>
      <c r="AP1681" s="46" t="s">
        <v>17045</v>
      </c>
      <c r="AQ1681" s="27" t="str">
        <f t="shared" si="72"/>
        <v>Record Complete</v>
      </c>
      <c r="AR1681" s="36" t="s">
        <v>17046</v>
      </c>
      <c r="AS1681" s="5" t="str">
        <f t="shared" si="73"/>
        <v/>
      </c>
      <c r="AT1681" t="s">
        <v>17200</v>
      </c>
    </row>
    <row r="1682" spans="1:46" ht="15.75" thickBot="1" x14ac:dyDescent="0.3">
      <c r="A1682" s="48" t="s">
        <v>17040</v>
      </c>
      <c r="B1682" s="50">
        <v>215</v>
      </c>
      <c r="C1682" s="50" t="s">
        <v>213</v>
      </c>
      <c r="D1682" s="50" t="s">
        <v>15206</v>
      </c>
      <c r="E1682" s="51" t="str">
        <f ca="1">IF(ISERROR(INDIRECT(CONCATENATE("FIPs_codes!",ADDRESS((MATCH($D1682,INDIRECT($C1682),0)+MATCH($C1682,FIPs_codes!$G$1:$G$3296,0)-1),COLUMN(FIPs_codes!A1680))))),"",INDIRECT(CONCATENATE("FIPs_codes!",ADDRESS((MATCH($D1682,INDIRECT($C1682),0)+MATCH($C1682,FIPs_codes!$G$1:$G$3296,0)-1),COLUMN(FIPs_codes!A1680)))))</f>
        <v>40143</v>
      </c>
      <c r="F1682" s="51">
        <f ca="1">IF(ISERROR(INDIRECT(CONCATENATE("FIPs_codes!",ADDRESS((MATCH($D1682,INDIRECT($C1682),0)+MATCH($C1682,FIPs_codes!$G$1:$G$3296,0)-1),COLUMN(FIPs_codes!C1680))))),"",INDIRECT(CONCATENATE("FIPs_codes!",ADDRESS((MATCH($D1682,INDIRECT($C1682),0)+MATCH($C1682,FIPs_codes!$G$1:$G$3296,0)-1),COLUMN(FIPs_codes!C1680)))))</f>
        <v>6</v>
      </c>
      <c r="G1682" s="50" t="s">
        <v>16965</v>
      </c>
      <c r="H1682" s="50" t="s">
        <v>217</v>
      </c>
      <c r="I1682" s="54" t="s">
        <v>17041</v>
      </c>
      <c r="J1682" s="56" t="s">
        <v>1176</v>
      </c>
      <c r="K1682" s="50" t="s">
        <v>129</v>
      </c>
      <c r="L1682" s="50" t="s">
        <v>17042</v>
      </c>
      <c r="M1682" s="50" t="s">
        <v>57</v>
      </c>
      <c r="N1682" s="58" t="s">
        <v>17043</v>
      </c>
      <c r="O1682" s="155">
        <v>20729</v>
      </c>
      <c r="P1682" s="58">
        <v>8760</v>
      </c>
      <c r="Q1682" s="50">
        <v>1818</v>
      </c>
      <c r="R1682" s="50" t="s">
        <v>60</v>
      </c>
      <c r="S1682" s="60" t="s">
        <v>60</v>
      </c>
      <c r="T1682" s="48" t="s">
        <v>16969</v>
      </c>
      <c r="U1682" s="50" t="s">
        <v>62</v>
      </c>
      <c r="V1682" s="58" t="s">
        <v>16995</v>
      </c>
      <c r="W1682" s="62" t="s">
        <v>1048</v>
      </c>
      <c r="X1682" s="62" t="s">
        <v>714</v>
      </c>
      <c r="Y1682" s="62">
        <v>41912</v>
      </c>
      <c r="Z1682" s="50">
        <v>57.4</v>
      </c>
      <c r="AA1682" s="50">
        <v>340</v>
      </c>
      <c r="AB1682" s="50" t="s">
        <v>66</v>
      </c>
      <c r="AC1682" s="50">
        <v>397195</v>
      </c>
      <c r="AD1682" s="50" t="s">
        <v>227</v>
      </c>
      <c r="AE1682" s="58">
        <v>20</v>
      </c>
      <c r="AF1682" s="58" t="s">
        <v>68</v>
      </c>
      <c r="AG1682" s="50" t="s">
        <v>229</v>
      </c>
      <c r="AH1682" s="50">
        <v>2.1</v>
      </c>
      <c r="AI1682" s="50">
        <v>162.9</v>
      </c>
      <c r="AJ1682" s="50">
        <v>164.3</v>
      </c>
      <c r="AK1682" s="58">
        <v>6.9</v>
      </c>
      <c r="AL1682" s="26">
        <f t="shared" si="74"/>
        <v>1.2727272727272728E-2</v>
      </c>
      <c r="AM1682" s="56" t="s">
        <v>230</v>
      </c>
      <c r="AN1682" s="50" t="s">
        <v>16971</v>
      </c>
      <c r="AO1682" s="50" t="s">
        <v>258</v>
      </c>
      <c r="AP1682" s="46" t="s">
        <v>17045</v>
      </c>
      <c r="AQ1682" s="27" t="str">
        <f t="shared" si="72"/>
        <v>Record Complete</v>
      </c>
      <c r="AR1682" s="54" t="s">
        <v>17046</v>
      </c>
      <c r="AS1682" s="5" t="str">
        <f t="shared" si="73"/>
        <v/>
      </c>
      <c r="AT1682" t="s">
        <v>17200</v>
      </c>
    </row>
    <row r="1683" spans="1:46" ht="15.75" thickBot="1" x14ac:dyDescent="0.3">
      <c r="A1683" s="47" t="s">
        <v>17040</v>
      </c>
      <c r="B1683" s="49">
        <v>215</v>
      </c>
      <c r="C1683" s="49" t="s">
        <v>213</v>
      </c>
      <c r="D1683" s="49" t="s">
        <v>15206</v>
      </c>
      <c r="E1683" s="51" t="str">
        <f ca="1">IF(ISERROR(INDIRECT(CONCATENATE("FIPs_codes!",ADDRESS((MATCH($D1683,INDIRECT($C1683),0)+MATCH($C1683,FIPs_codes!$G$1:$G$3296,0)-1),COLUMN(FIPs_codes!A1681))))),"",INDIRECT(CONCATENATE("FIPs_codes!",ADDRESS((MATCH($D1683,INDIRECT($C1683),0)+MATCH($C1683,FIPs_codes!$G$1:$G$3296,0)-1),COLUMN(FIPs_codes!A1681)))))</f>
        <v>40143</v>
      </c>
      <c r="F1683" s="51">
        <f ca="1">IF(ISERROR(INDIRECT(CONCATENATE("FIPs_codes!",ADDRESS((MATCH($D1683,INDIRECT($C1683),0)+MATCH($C1683,FIPs_codes!$G$1:$G$3296,0)-1),COLUMN(FIPs_codes!C1681))))),"",INDIRECT(CONCATENATE("FIPs_codes!",ADDRESS((MATCH($D1683,INDIRECT($C1683),0)+MATCH($C1683,FIPs_codes!$G$1:$G$3296,0)-1),COLUMN(FIPs_codes!C1681)))))</f>
        <v>6</v>
      </c>
      <c r="G1683" s="49" t="s">
        <v>16965</v>
      </c>
      <c r="H1683" s="49" t="s">
        <v>217</v>
      </c>
      <c r="I1683" s="53" t="s">
        <v>17041</v>
      </c>
      <c r="J1683" s="55" t="s">
        <v>1176</v>
      </c>
      <c r="K1683" s="49" t="s">
        <v>129</v>
      </c>
      <c r="L1683" s="49" t="s">
        <v>17042</v>
      </c>
      <c r="M1683" s="49" t="s">
        <v>57</v>
      </c>
      <c r="N1683" s="57" t="s">
        <v>17043</v>
      </c>
      <c r="O1683" s="154">
        <v>20729</v>
      </c>
      <c r="P1683" s="57">
        <v>8760</v>
      </c>
      <c r="Q1683" s="49">
        <v>1818</v>
      </c>
      <c r="R1683" s="49" t="s">
        <v>60</v>
      </c>
      <c r="S1683" s="59" t="s">
        <v>60</v>
      </c>
      <c r="T1683" s="47" t="s">
        <v>16969</v>
      </c>
      <c r="U1683" s="49" t="s">
        <v>62</v>
      </c>
      <c r="V1683" s="57" t="s">
        <v>16995</v>
      </c>
      <c r="W1683" s="61" t="s">
        <v>1048</v>
      </c>
      <c r="X1683" s="61" t="s">
        <v>714</v>
      </c>
      <c r="Y1683" s="61">
        <v>41912</v>
      </c>
      <c r="Z1683" s="49">
        <v>58.4</v>
      </c>
      <c r="AA1683" s="49">
        <v>340</v>
      </c>
      <c r="AB1683" s="49" t="s">
        <v>66</v>
      </c>
      <c r="AC1683" s="49">
        <v>398336</v>
      </c>
      <c r="AD1683" s="49" t="s">
        <v>227</v>
      </c>
      <c r="AE1683" s="57">
        <v>20</v>
      </c>
      <c r="AF1683" s="57" t="s">
        <v>68</v>
      </c>
      <c r="AG1683" s="49" t="s">
        <v>229</v>
      </c>
      <c r="AH1683" s="49">
        <v>0.1</v>
      </c>
      <c r="AI1683" s="49">
        <v>166.5</v>
      </c>
      <c r="AJ1683" s="49">
        <v>166.2</v>
      </c>
      <c r="AK1683" s="57">
        <v>7</v>
      </c>
      <c r="AL1683" s="26">
        <f t="shared" si="74"/>
        <v>6.0024009603841543E-4</v>
      </c>
      <c r="AM1683" s="55" t="s">
        <v>230</v>
      </c>
      <c r="AN1683" s="49" t="s">
        <v>16971</v>
      </c>
      <c r="AO1683" s="49" t="s">
        <v>258</v>
      </c>
      <c r="AP1683" s="63" t="s">
        <v>16972</v>
      </c>
      <c r="AQ1683" s="27" t="str">
        <f t="shared" si="72"/>
        <v>Record Complete</v>
      </c>
      <c r="AR1683" s="53" t="s">
        <v>17044</v>
      </c>
      <c r="AS1683" s="5" t="str">
        <f t="shared" si="73"/>
        <v/>
      </c>
      <c r="AT1683" t="s">
        <v>17200</v>
      </c>
    </row>
    <row r="1684" spans="1:46" ht="15.75" thickBot="1" x14ac:dyDescent="0.3">
      <c r="A1684" s="48" t="s">
        <v>17040</v>
      </c>
      <c r="B1684" s="50">
        <v>215</v>
      </c>
      <c r="C1684" s="50" t="s">
        <v>213</v>
      </c>
      <c r="D1684" s="50" t="s">
        <v>15206</v>
      </c>
      <c r="E1684" s="51" t="str">
        <f ca="1">IF(ISERROR(INDIRECT(CONCATENATE("FIPs_codes!",ADDRESS((MATCH($D1684,INDIRECT($C1684),0)+MATCH($C1684,FIPs_codes!$G$1:$G$3296,0)-1),COLUMN(FIPs_codes!A1682))))),"",INDIRECT(CONCATENATE("FIPs_codes!",ADDRESS((MATCH($D1684,INDIRECT($C1684),0)+MATCH($C1684,FIPs_codes!$G$1:$G$3296,0)-1),COLUMN(FIPs_codes!A1682)))))</f>
        <v>40143</v>
      </c>
      <c r="F1684" s="51">
        <f ca="1">IF(ISERROR(INDIRECT(CONCATENATE("FIPs_codes!",ADDRESS((MATCH($D1684,INDIRECT($C1684),0)+MATCH($C1684,FIPs_codes!$G$1:$G$3296,0)-1),COLUMN(FIPs_codes!C1682))))),"",INDIRECT(CONCATENATE("FIPs_codes!",ADDRESS((MATCH($D1684,INDIRECT($C1684),0)+MATCH($C1684,FIPs_codes!$G$1:$G$3296,0)-1),COLUMN(FIPs_codes!C1682)))))</f>
        <v>6</v>
      </c>
      <c r="G1684" s="50" t="s">
        <v>16965</v>
      </c>
      <c r="H1684" s="50" t="s">
        <v>217</v>
      </c>
      <c r="I1684" s="54" t="s">
        <v>17041</v>
      </c>
      <c r="J1684" s="56" t="s">
        <v>1176</v>
      </c>
      <c r="K1684" s="50" t="s">
        <v>129</v>
      </c>
      <c r="L1684" s="50" t="s">
        <v>17042</v>
      </c>
      <c r="M1684" s="50" t="s">
        <v>57</v>
      </c>
      <c r="N1684" s="58" t="s">
        <v>17043</v>
      </c>
      <c r="O1684" s="155">
        <v>20729</v>
      </c>
      <c r="P1684" s="58">
        <v>8760</v>
      </c>
      <c r="Q1684" s="50">
        <v>1818</v>
      </c>
      <c r="R1684" s="50" t="s">
        <v>60</v>
      </c>
      <c r="S1684" s="60" t="s">
        <v>60</v>
      </c>
      <c r="T1684" s="48" t="s">
        <v>16969</v>
      </c>
      <c r="U1684" s="50" t="s">
        <v>62</v>
      </c>
      <c r="V1684" s="58" t="s">
        <v>16995</v>
      </c>
      <c r="W1684" s="62" t="s">
        <v>1048</v>
      </c>
      <c r="X1684" s="62" t="s">
        <v>714</v>
      </c>
      <c r="Y1684" s="62">
        <v>41912</v>
      </c>
      <c r="Z1684" s="50">
        <v>57.2</v>
      </c>
      <c r="AA1684" s="50">
        <v>340</v>
      </c>
      <c r="AB1684" s="50" t="s">
        <v>66</v>
      </c>
      <c r="AC1684" s="50">
        <v>395683</v>
      </c>
      <c r="AD1684" s="50" t="s">
        <v>227</v>
      </c>
      <c r="AE1684" s="58">
        <v>20</v>
      </c>
      <c r="AF1684" s="58" t="s">
        <v>68</v>
      </c>
      <c r="AG1684" s="50" t="s">
        <v>229</v>
      </c>
      <c r="AH1684" s="50">
        <v>1.3</v>
      </c>
      <c r="AI1684" s="50">
        <v>166.7</v>
      </c>
      <c r="AJ1684" s="50">
        <v>167.4</v>
      </c>
      <c r="AK1684" s="58">
        <v>6.9</v>
      </c>
      <c r="AL1684" s="26">
        <f t="shared" si="74"/>
        <v>7.7380952380952384E-3</v>
      </c>
      <c r="AM1684" s="56" t="s">
        <v>230</v>
      </c>
      <c r="AN1684" s="50" t="s">
        <v>16971</v>
      </c>
      <c r="AO1684" s="50" t="s">
        <v>258</v>
      </c>
      <c r="AP1684" s="46" t="s">
        <v>17045</v>
      </c>
      <c r="AQ1684" s="27" t="str">
        <f t="shared" si="72"/>
        <v>Record Complete</v>
      </c>
      <c r="AR1684" s="54" t="s">
        <v>17046</v>
      </c>
      <c r="AS1684" s="5" t="str">
        <f t="shared" si="73"/>
        <v/>
      </c>
      <c r="AT1684" t="s">
        <v>17200</v>
      </c>
    </row>
    <row r="1685" spans="1:46" ht="15.75" thickBot="1" x14ac:dyDescent="0.3">
      <c r="A1685" s="47" t="s">
        <v>17040</v>
      </c>
      <c r="B1685" s="49">
        <v>215</v>
      </c>
      <c r="C1685" s="49" t="s">
        <v>213</v>
      </c>
      <c r="D1685" s="49" t="s">
        <v>15206</v>
      </c>
      <c r="E1685" s="51" t="str">
        <f ca="1">IF(ISERROR(INDIRECT(CONCATENATE("FIPs_codes!",ADDRESS((MATCH($D1685,INDIRECT($C1685),0)+MATCH($C1685,FIPs_codes!$G$1:$G$3296,0)-1),COLUMN(FIPs_codes!A1683))))),"",INDIRECT(CONCATENATE("FIPs_codes!",ADDRESS((MATCH($D1685,INDIRECT($C1685),0)+MATCH($C1685,FIPs_codes!$G$1:$G$3296,0)-1),COLUMN(FIPs_codes!A1683)))))</f>
        <v>40143</v>
      </c>
      <c r="F1685" s="51">
        <f ca="1">IF(ISERROR(INDIRECT(CONCATENATE("FIPs_codes!",ADDRESS((MATCH($D1685,INDIRECT($C1685),0)+MATCH($C1685,FIPs_codes!$G$1:$G$3296,0)-1),COLUMN(FIPs_codes!C1683))))),"",INDIRECT(CONCATENATE("FIPs_codes!",ADDRESS((MATCH($D1685,INDIRECT($C1685),0)+MATCH($C1685,FIPs_codes!$G$1:$G$3296,0)-1),COLUMN(FIPs_codes!C1683)))))</f>
        <v>6</v>
      </c>
      <c r="G1685" s="49" t="s">
        <v>16965</v>
      </c>
      <c r="H1685" s="49" t="s">
        <v>217</v>
      </c>
      <c r="I1685" s="53" t="s">
        <v>17041</v>
      </c>
      <c r="J1685" s="55" t="s">
        <v>1176</v>
      </c>
      <c r="K1685" s="49" t="s">
        <v>129</v>
      </c>
      <c r="L1685" s="49" t="s">
        <v>17042</v>
      </c>
      <c r="M1685" s="49" t="s">
        <v>57</v>
      </c>
      <c r="N1685" s="57" t="s">
        <v>17043</v>
      </c>
      <c r="O1685" s="154">
        <v>20729</v>
      </c>
      <c r="P1685" s="57">
        <v>8760</v>
      </c>
      <c r="Q1685" s="49">
        <v>1818</v>
      </c>
      <c r="R1685" s="49" t="s">
        <v>60</v>
      </c>
      <c r="S1685" s="59" t="s">
        <v>60</v>
      </c>
      <c r="T1685" s="47" t="s">
        <v>16969</v>
      </c>
      <c r="U1685" s="49" t="s">
        <v>62</v>
      </c>
      <c r="V1685" s="57" t="s">
        <v>16995</v>
      </c>
      <c r="W1685" s="61" t="s">
        <v>1048</v>
      </c>
      <c r="X1685" s="61" t="s">
        <v>714</v>
      </c>
      <c r="Y1685" s="61">
        <v>41912</v>
      </c>
      <c r="Z1685" s="49">
        <v>58.9</v>
      </c>
      <c r="AA1685" s="49">
        <v>340</v>
      </c>
      <c r="AB1685" s="49" t="s">
        <v>66</v>
      </c>
      <c r="AC1685" s="49">
        <v>396060</v>
      </c>
      <c r="AD1685" s="49" t="s">
        <v>227</v>
      </c>
      <c r="AE1685" s="57">
        <v>20</v>
      </c>
      <c r="AF1685" s="57" t="s">
        <v>68</v>
      </c>
      <c r="AG1685" s="49" t="s">
        <v>229</v>
      </c>
      <c r="AH1685" s="49">
        <v>0.3</v>
      </c>
      <c r="AI1685" s="49">
        <v>169.3</v>
      </c>
      <c r="AJ1685" s="49">
        <v>168.9</v>
      </c>
      <c r="AK1685" s="57">
        <v>7.1</v>
      </c>
      <c r="AL1685" s="26">
        <f t="shared" si="74"/>
        <v>1.7688679245283015E-3</v>
      </c>
      <c r="AM1685" s="55" t="s">
        <v>230</v>
      </c>
      <c r="AN1685" s="49" t="s">
        <v>16971</v>
      </c>
      <c r="AO1685" s="49" t="s">
        <v>258</v>
      </c>
      <c r="AP1685" s="63" t="s">
        <v>16972</v>
      </c>
      <c r="AQ1685" s="27" t="str">
        <f t="shared" si="72"/>
        <v>Record Complete</v>
      </c>
      <c r="AR1685" s="53" t="s">
        <v>17044</v>
      </c>
      <c r="AS1685" s="5" t="str">
        <f t="shared" si="73"/>
        <v/>
      </c>
      <c r="AT1685" t="s">
        <v>17200</v>
      </c>
    </row>
    <row r="1686" spans="1:46" ht="15.75" thickBot="1" x14ac:dyDescent="0.3">
      <c r="A1686" s="48" t="s">
        <v>17040</v>
      </c>
      <c r="B1686" s="50">
        <v>215</v>
      </c>
      <c r="C1686" s="50" t="s">
        <v>213</v>
      </c>
      <c r="D1686" s="50" t="s">
        <v>15206</v>
      </c>
      <c r="E1686" s="51" t="str">
        <f ca="1">IF(ISERROR(INDIRECT(CONCATENATE("FIPs_codes!",ADDRESS((MATCH($D1686,INDIRECT($C1686),0)+MATCH($C1686,FIPs_codes!$G$1:$G$3296,0)-1),COLUMN(FIPs_codes!A1684))))),"",INDIRECT(CONCATENATE("FIPs_codes!",ADDRESS((MATCH($D1686,INDIRECT($C1686),0)+MATCH($C1686,FIPs_codes!$G$1:$G$3296,0)-1),COLUMN(FIPs_codes!A1684)))))</f>
        <v>40143</v>
      </c>
      <c r="F1686" s="51">
        <f ca="1">IF(ISERROR(INDIRECT(CONCATENATE("FIPs_codes!",ADDRESS((MATCH($D1686,INDIRECT($C1686),0)+MATCH($C1686,FIPs_codes!$G$1:$G$3296,0)-1),COLUMN(FIPs_codes!C1684))))),"",INDIRECT(CONCATENATE("FIPs_codes!",ADDRESS((MATCH($D1686,INDIRECT($C1686),0)+MATCH($C1686,FIPs_codes!$G$1:$G$3296,0)-1),COLUMN(FIPs_codes!C1684)))))</f>
        <v>6</v>
      </c>
      <c r="G1686" s="50" t="s">
        <v>16965</v>
      </c>
      <c r="H1686" s="50" t="s">
        <v>217</v>
      </c>
      <c r="I1686" s="54" t="s">
        <v>17041</v>
      </c>
      <c r="J1686" s="56" t="s">
        <v>1176</v>
      </c>
      <c r="K1686" s="50" t="s">
        <v>129</v>
      </c>
      <c r="L1686" s="50" t="s">
        <v>17042</v>
      </c>
      <c r="M1686" s="50" t="s">
        <v>57</v>
      </c>
      <c r="N1686" s="58" t="s">
        <v>17043</v>
      </c>
      <c r="O1686" s="155">
        <v>20729</v>
      </c>
      <c r="P1686" s="58">
        <v>8760</v>
      </c>
      <c r="Q1686" s="50">
        <v>1818</v>
      </c>
      <c r="R1686" s="50" t="s">
        <v>60</v>
      </c>
      <c r="S1686" s="60" t="s">
        <v>60</v>
      </c>
      <c r="T1686" s="48" t="s">
        <v>16969</v>
      </c>
      <c r="U1686" s="50" t="s">
        <v>62</v>
      </c>
      <c r="V1686" s="58" t="s">
        <v>16995</v>
      </c>
      <c r="W1686" s="62" t="s">
        <v>1048</v>
      </c>
      <c r="X1686" s="62" t="s">
        <v>714</v>
      </c>
      <c r="Y1686" s="62">
        <v>41912</v>
      </c>
      <c r="Z1686" s="50">
        <v>59</v>
      </c>
      <c r="AA1686" s="50">
        <v>340</v>
      </c>
      <c r="AB1686" s="50" t="s">
        <v>66</v>
      </c>
      <c r="AC1686" s="50">
        <v>396437</v>
      </c>
      <c r="AD1686" s="50" t="s">
        <v>227</v>
      </c>
      <c r="AE1686" s="58">
        <v>20</v>
      </c>
      <c r="AF1686" s="58" t="s">
        <v>68</v>
      </c>
      <c r="AG1686" s="50" t="s">
        <v>229</v>
      </c>
      <c r="AH1686" s="50">
        <v>1.3</v>
      </c>
      <c r="AI1686" s="50">
        <v>169.5</v>
      </c>
      <c r="AJ1686" s="50">
        <v>170.3</v>
      </c>
      <c r="AK1686" s="58">
        <v>7.1</v>
      </c>
      <c r="AL1686" s="26">
        <f t="shared" si="74"/>
        <v>7.6112412177985946E-3</v>
      </c>
      <c r="AM1686" s="56" t="s">
        <v>230</v>
      </c>
      <c r="AN1686" s="50" t="s">
        <v>16971</v>
      </c>
      <c r="AO1686" s="50" t="s">
        <v>258</v>
      </c>
      <c r="AP1686" s="46" t="s">
        <v>17045</v>
      </c>
      <c r="AQ1686" s="27" t="str">
        <f t="shared" si="72"/>
        <v>Record Complete</v>
      </c>
      <c r="AR1686" s="54" t="s">
        <v>17046</v>
      </c>
      <c r="AS1686" s="5" t="str">
        <f t="shared" si="73"/>
        <v/>
      </c>
      <c r="AT1686" t="s">
        <v>17200</v>
      </c>
    </row>
    <row r="1687" spans="1:46" ht="15.75" thickBot="1" x14ac:dyDescent="0.3">
      <c r="A1687" s="47" t="s">
        <v>17040</v>
      </c>
      <c r="B1687" s="49">
        <v>215</v>
      </c>
      <c r="C1687" s="49" t="s">
        <v>213</v>
      </c>
      <c r="D1687" s="49" t="s">
        <v>15206</v>
      </c>
      <c r="E1687" s="51" t="str">
        <f ca="1">IF(ISERROR(INDIRECT(CONCATENATE("FIPs_codes!",ADDRESS((MATCH($D1687,INDIRECT($C1687),0)+MATCH($C1687,FIPs_codes!$G$1:$G$3296,0)-1),COLUMN(FIPs_codes!A1685))))),"",INDIRECT(CONCATENATE("FIPs_codes!",ADDRESS((MATCH($D1687,INDIRECT($C1687),0)+MATCH($C1687,FIPs_codes!$G$1:$G$3296,0)-1),COLUMN(FIPs_codes!A1685)))))</f>
        <v>40143</v>
      </c>
      <c r="F1687" s="51">
        <f ca="1">IF(ISERROR(INDIRECT(CONCATENATE("FIPs_codes!",ADDRESS((MATCH($D1687,INDIRECT($C1687),0)+MATCH($C1687,FIPs_codes!$G$1:$G$3296,0)-1),COLUMN(FIPs_codes!C1685))))),"",INDIRECT(CONCATENATE("FIPs_codes!",ADDRESS((MATCH($D1687,INDIRECT($C1687),0)+MATCH($C1687,FIPs_codes!$G$1:$G$3296,0)-1),COLUMN(FIPs_codes!C1685)))))</f>
        <v>6</v>
      </c>
      <c r="G1687" s="49" t="s">
        <v>16965</v>
      </c>
      <c r="H1687" s="49" t="s">
        <v>217</v>
      </c>
      <c r="I1687" s="53" t="s">
        <v>17041</v>
      </c>
      <c r="J1687" s="55" t="s">
        <v>1176</v>
      </c>
      <c r="K1687" s="49" t="s">
        <v>129</v>
      </c>
      <c r="L1687" s="49" t="s">
        <v>17042</v>
      </c>
      <c r="M1687" s="49" t="s">
        <v>57</v>
      </c>
      <c r="N1687" s="57" t="s">
        <v>17043</v>
      </c>
      <c r="O1687" s="154">
        <v>20729</v>
      </c>
      <c r="P1687" s="57">
        <v>8760</v>
      </c>
      <c r="Q1687" s="49">
        <v>1818</v>
      </c>
      <c r="R1687" s="49" t="s">
        <v>60</v>
      </c>
      <c r="S1687" s="59" t="s">
        <v>60</v>
      </c>
      <c r="T1687" s="47" t="s">
        <v>16969</v>
      </c>
      <c r="U1687" s="49" t="s">
        <v>62</v>
      </c>
      <c r="V1687" s="57" t="s">
        <v>16995</v>
      </c>
      <c r="W1687" s="61" t="s">
        <v>1048</v>
      </c>
      <c r="X1687" s="61" t="s">
        <v>714</v>
      </c>
      <c r="Y1687" s="61">
        <v>41912</v>
      </c>
      <c r="Z1687" s="49">
        <v>60.7</v>
      </c>
      <c r="AA1687" s="49">
        <v>340</v>
      </c>
      <c r="AB1687" s="49" t="s">
        <v>66</v>
      </c>
      <c r="AC1687" s="49">
        <v>396816</v>
      </c>
      <c r="AD1687" s="49" t="s">
        <v>227</v>
      </c>
      <c r="AE1687" s="57">
        <v>20</v>
      </c>
      <c r="AF1687" s="57" t="s">
        <v>68</v>
      </c>
      <c r="AG1687" s="49" t="s">
        <v>229</v>
      </c>
      <c r="AH1687" s="49">
        <v>2</v>
      </c>
      <c r="AI1687" s="49">
        <v>171</v>
      </c>
      <c r="AJ1687" s="49">
        <v>171.9</v>
      </c>
      <c r="AK1687" s="57">
        <v>7.3</v>
      </c>
      <c r="AL1687" s="26">
        <f t="shared" si="74"/>
        <v>1.1560693641618497E-2</v>
      </c>
      <c r="AM1687" s="55" t="s">
        <v>230</v>
      </c>
      <c r="AN1687" s="49" t="s">
        <v>16971</v>
      </c>
      <c r="AO1687" s="49" t="s">
        <v>258</v>
      </c>
      <c r="AP1687" s="63" t="s">
        <v>16972</v>
      </c>
      <c r="AQ1687" s="27" t="str">
        <f t="shared" si="72"/>
        <v>Record Complete</v>
      </c>
      <c r="AR1687" s="53" t="s">
        <v>17044</v>
      </c>
      <c r="AS1687" s="5" t="str">
        <f t="shared" si="73"/>
        <v/>
      </c>
      <c r="AT1687" t="s">
        <v>17200</v>
      </c>
    </row>
    <row r="1688" spans="1:46" ht="15.75" thickBot="1" x14ac:dyDescent="0.3">
      <c r="A1688" s="48" t="s">
        <v>17040</v>
      </c>
      <c r="B1688" s="50">
        <v>215</v>
      </c>
      <c r="C1688" s="50" t="s">
        <v>213</v>
      </c>
      <c r="D1688" s="50" t="s">
        <v>15206</v>
      </c>
      <c r="E1688" s="51" t="str">
        <f ca="1">IF(ISERROR(INDIRECT(CONCATENATE("FIPs_codes!",ADDRESS((MATCH($D1688,INDIRECT($C1688),0)+MATCH($C1688,FIPs_codes!$G$1:$G$3296,0)-1),COLUMN(FIPs_codes!A1686))))),"",INDIRECT(CONCATENATE("FIPs_codes!",ADDRESS((MATCH($D1688,INDIRECT($C1688),0)+MATCH($C1688,FIPs_codes!$G$1:$G$3296,0)-1),COLUMN(FIPs_codes!A1686)))))</f>
        <v>40143</v>
      </c>
      <c r="F1688" s="51">
        <f ca="1">IF(ISERROR(INDIRECT(CONCATENATE("FIPs_codes!",ADDRESS((MATCH($D1688,INDIRECT($C1688),0)+MATCH($C1688,FIPs_codes!$G$1:$G$3296,0)-1),COLUMN(FIPs_codes!C1686))))),"",INDIRECT(CONCATENATE("FIPs_codes!",ADDRESS((MATCH($D1688,INDIRECT($C1688),0)+MATCH($C1688,FIPs_codes!$G$1:$G$3296,0)-1),COLUMN(FIPs_codes!C1686)))))</f>
        <v>6</v>
      </c>
      <c r="G1688" s="50" t="s">
        <v>16965</v>
      </c>
      <c r="H1688" s="50" t="s">
        <v>217</v>
      </c>
      <c r="I1688" s="54" t="s">
        <v>17041</v>
      </c>
      <c r="J1688" s="56" t="s">
        <v>1176</v>
      </c>
      <c r="K1688" s="50" t="s">
        <v>129</v>
      </c>
      <c r="L1688" s="50" t="s">
        <v>17047</v>
      </c>
      <c r="M1688" s="50" t="s">
        <v>57</v>
      </c>
      <c r="N1688" s="58" t="s">
        <v>17048</v>
      </c>
      <c r="O1688" s="155">
        <v>21245</v>
      </c>
      <c r="P1688" s="58">
        <v>8762</v>
      </c>
      <c r="Q1688" s="50">
        <v>1818</v>
      </c>
      <c r="R1688" s="50" t="s">
        <v>60</v>
      </c>
      <c r="S1688" s="60" t="s">
        <v>60</v>
      </c>
      <c r="T1688" s="48" t="s">
        <v>16969</v>
      </c>
      <c r="U1688" s="50" t="s">
        <v>62</v>
      </c>
      <c r="V1688" s="58" t="s">
        <v>16995</v>
      </c>
      <c r="W1688" s="62" t="s">
        <v>1048</v>
      </c>
      <c r="X1688" s="62" t="s">
        <v>714</v>
      </c>
      <c r="Y1688" s="62">
        <v>41983</v>
      </c>
      <c r="Z1688" s="50">
        <v>55.7</v>
      </c>
      <c r="AA1688" s="50">
        <v>340</v>
      </c>
      <c r="AB1688" s="50" t="s">
        <v>66</v>
      </c>
      <c r="AC1688" s="50">
        <v>391216</v>
      </c>
      <c r="AD1688" s="50" t="s">
        <v>227</v>
      </c>
      <c r="AE1688" s="58">
        <v>20</v>
      </c>
      <c r="AF1688" s="58" t="s">
        <v>68</v>
      </c>
      <c r="AG1688" s="50" t="s">
        <v>229</v>
      </c>
      <c r="AH1688" s="50">
        <v>1.9</v>
      </c>
      <c r="AI1688" s="50">
        <v>138.4</v>
      </c>
      <c r="AJ1688" s="50">
        <v>140.9</v>
      </c>
      <c r="AK1688" s="58">
        <v>6.8</v>
      </c>
      <c r="AL1688" s="26">
        <f t="shared" si="74"/>
        <v>1.3542409123307198E-2</v>
      </c>
      <c r="AM1688" s="56" t="s">
        <v>230</v>
      </c>
      <c r="AN1688" s="50" t="s">
        <v>16971</v>
      </c>
      <c r="AO1688" s="50" t="s">
        <v>258</v>
      </c>
      <c r="AP1688" s="46" t="s">
        <v>17045</v>
      </c>
      <c r="AQ1688" s="27" t="str">
        <f t="shared" si="72"/>
        <v>Record Complete</v>
      </c>
      <c r="AR1688" s="54" t="s">
        <v>17046</v>
      </c>
      <c r="AS1688" s="5" t="str">
        <f t="shared" si="73"/>
        <v/>
      </c>
      <c r="AT1688" t="s">
        <v>17200</v>
      </c>
    </row>
    <row r="1689" spans="1:46" ht="15.75" thickBot="1" x14ac:dyDescent="0.3">
      <c r="A1689" s="47" t="s">
        <v>17040</v>
      </c>
      <c r="B1689" s="49">
        <v>215</v>
      </c>
      <c r="C1689" s="49" t="s">
        <v>213</v>
      </c>
      <c r="D1689" s="49" t="s">
        <v>15206</v>
      </c>
      <c r="E1689" s="51" t="str">
        <f ca="1">IF(ISERROR(INDIRECT(CONCATENATE("FIPs_codes!",ADDRESS((MATCH($D1689,INDIRECT($C1689),0)+MATCH($C1689,FIPs_codes!$G$1:$G$3296,0)-1),COLUMN(FIPs_codes!A1687))))),"",INDIRECT(CONCATENATE("FIPs_codes!",ADDRESS((MATCH($D1689,INDIRECT($C1689),0)+MATCH($C1689,FIPs_codes!$G$1:$G$3296,0)-1),COLUMN(FIPs_codes!A1687)))))</f>
        <v>40143</v>
      </c>
      <c r="F1689" s="51">
        <f ca="1">IF(ISERROR(INDIRECT(CONCATENATE("FIPs_codes!",ADDRESS((MATCH($D1689,INDIRECT($C1689),0)+MATCH($C1689,FIPs_codes!$G$1:$G$3296,0)-1),COLUMN(FIPs_codes!C1687))))),"",INDIRECT(CONCATENATE("FIPs_codes!",ADDRESS((MATCH($D1689,INDIRECT($C1689),0)+MATCH($C1689,FIPs_codes!$G$1:$G$3296,0)-1),COLUMN(FIPs_codes!C1687)))))</f>
        <v>6</v>
      </c>
      <c r="G1689" s="49" t="s">
        <v>16965</v>
      </c>
      <c r="H1689" s="49" t="s">
        <v>217</v>
      </c>
      <c r="I1689" s="53" t="s">
        <v>17041</v>
      </c>
      <c r="J1689" s="55" t="s">
        <v>1176</v>
      </c>
      <c r="K1689" s="49" t="s">
        <v>129</v>
      </c>
      <c r="L1689" s="49" t="s">
        <v>17047</v>
      </c>
      <c r="M1689" s="49" t="s">
        <v>57</v>
      </c>
      <c r="N1689" s="57" t="s">
        <v>17048</v>
      </c>
      <c r="O1689" s="154">
        <v>21245</v>
      </c>
      <c r="P1689" s="57">
        <v>8762</v>
      </c>
      <c r="Q1689" s="49">
        <v>1818</v>
      </c>
      <c r="R1689" s="49" t="s">
        <v>60</v>
      </c>
      <c r="S1689" s="59" t="s">
        <v>60</v>
      </c>
      <c r="T1689" s="47" t="s">
        <v>16969</v>
      </c>
      <c r="U1689" s="49" t="s">
        <v>62</v>
      </c>
      <c r="V1689" s="57" t="s">
        <v>16995</v>
      </c>
      <c r="W1689" s="61" t="s">
        <v>1048</v>
      </c>
      <c r="X1689" s="61" t="s">
        <v>714</v>
      </c>
      <c r="Y1689" s="61">
        <v>41983</v>
      </c>
      <c r="Z1689" s="49">
        <v>55</v>
      </c>
      <c r="AA1689" s="49">
        <v>340</v>
      </c>
      <c r="AB1689" s="49" t="s">
        <v>66</v>
      </c>
      <c r="AC1689" s="49">
        <v>391585</v>
      </c>
      <c r="AD1689" s="49" t="s">
        <v>227</v>
      </c>
      <c r="AE1689" s="57">
        <v>20</v>
      </c>
      <c r="AF1689" s="57" t="s">
        <v>68</v>
      </c>
      <c r="AG1689" s="49" t="s">
        <v>229</v>
      </c>
      <c r="AH1689" s="49">
        <v>1.6</v>
      </c>
      <c r="AI1689" s="49">
        <v>137</v>
      </c>
      <c r="AJ1689" s="49">
        <v>142.19999999999999</v>
      </c>
      <c r="AK1689" s="57">
        <v>6.7</v>
      </c>
      <c r="AL1689" s="26">
        <f t="shared" si="74"/>
        <v>1.1544011544011546E-2</v>
      </c>
      <c r="AM1689" s="55" t="s">
        <v>230</v>
      </c>
      <c r="AN1689" s="49" t="s">
        <v>16971</v>
      </c>
      <c r="AO1689" s="49" t="s">
        <v>258</v>
      </c>
      <c r="AP1689" s="63" t="s">
        <v>16972</v>
      </c>
      <c r="AQ1689" s="27" t="str">
        <f t="shared" si="72"/>
        <v>Record Complete</v>
      </c>
      <c r="AR1689" s="53" t="s">
        <v>17044</v>
      </c>
      <c r="AS1689" s="5" t="str">
        <f t="shared" si="73"/>
        <v/>
      </c>
      <c r="AT1689" t="s">
        <v>17200</v>
      </c>
    </row>
    <row r="1690" spans="1:46" ht="15.75" thickBot="1" x14ac:dyDescent="0.3">
      <c r="A1690" s="47" t="s">
        <v>17040</v>
      </c>
      <c r="B1690" s="49">
        <v>215</v>
      </c>
      <c r="C1690" s="49" t="s">
        <v>213</v>
      </c>
      <c r="D1690" s="49" t="s">
        <v>15206</v>
      </c>
      <c r="E1690" s="51" t="str">
        <f ca="1">IF(ISERROR(INDIRECT(CONCATENATE("FIPs_codes!",ADDRESS((MATCH($D1690,INDIRECT($C1690),0)+MATCH($C1690,FIPs_codes!$G$1:$G$3296,0)-1),COLUMN(FIPs_codes!A1688))))),"",INDIRECT(CONCATENATE("FIPs_codes!",ADDRESS((MATCH($D1690,INDIRECT($C1690),0)+MATCH($C1690,FIPs_codes!$G$1:$G$3296,0)-1),COLUMN(FIPs_codes!A1688)))))</f>
        <v>40143</v>
      </c>
      <c r="F1690" s="51">
        <f ca="1">IF(ISERROR(INDIRECT(CONCATENATE("FIPs_codes!",ADDRESS((MATCH($D1690,INDIRECT($C1690),0)+MATCH($C1690,FIPs_codes!$G$1:$G$3296,0)-1),COLUMN(FIPs_codes!C1688))))),"",INDIRECT(CONCATENATE("FIPs_codes!",ADDRESS((MATCH($D1690,INDIRECT($C1690),0)+MATCH($C1690,FIPs_codes!$G$1:$G$3296,0)-1),COLUMN(FIPs_codes!C1688)))))</f>
        <v>6</v>
      </c>
      <c r="G1690" s="49" t="s">
        <v>16965</v>
      </c>
      <c r="H1690" s="49" t="s">
        <v>217</v>
      </c>
      <c r="I1690" s="53" t="s">
        <v>17041</v>
      </c>
      <c r="J1690" s="55" t="s">
        <v>1176</v>
      </c>
      <c r="K1690" s="49" t="s">
        <v>129</v>
      </c>
      <c r="L1690" s="49" t="s">
        <v>17047</v>
      </c>
      <c r="M1690" s="49" t="s">
        <v>57</v>
      </c>
      <c r="N1690" s="57" t="s">
        <v>17048</v>
      </c>
      <c r="O1690" s="154">
        <v>21245</v>
      </c>
      <c r="P1690" s="57">
        <v>8762</v>
      </c>
      <c r="Q1690" s="49">
        <v>1818</v>
      </c>
      <c r="R1690" s="49" t="s">
        <v>60</v>
      </c>
      <c r="S1690" s="59" t="s">
        <v>60</v>
      </c>
      <c r="T1690" s="47" t="s">
        <v>16969</v>
      </c>
      <c r="U1690" s="49" t="s">
        <v>62</v>
      </c>
      <c r="V1690" s="57" t="s">
        <v>16995</v>
      </c>
      <c r="W1690" s="61" t="s">
        <v>1048</v>
      </c>
      <c r="X1690" s="61" t="s">
        <v>714</v>
      </c>
      <c r="Y1690" s="61">
        <v>41983</v>
      </c>
      <c r="Z1690" s="49">
        <v>54.5</v>
      </c>
      <c r="AA1690" s="49">
        <v>340</v>
      </c>
      <c r="AB1690" s="49" t="s">
        <v>66</v>
      </c>
      <c r="AC1690" s="49">
        <v>394557</v>
      </c>
      <c r="AD1690" s="49" t="s">
        <v>227</v>
      </c>
      <c r="AE1690" s="57">
        <v>20</v>
      </c>
      <c r="AF1690" s="57" t="s">
        <v>68</v>
      </c>
      <c r="AG1690" s="49" t="s">
        <v>229</v>
      </c>
      <c r="AH1690" s="49">
        <v>2</v>
      </c>
      <c r="AI1690" s="49">
        <v>146.19999999999999</v>
      </c>
      <c r="AJ1690" s="49">
        <v>142.30000000000001</v>
      </c>
      <c r="AK1690" s="57">
        <v>6.6</v>
      </c>
      <c r="AL1690" s="26">
        <f t="shared" si="74"/>
        <v>1.3495276653171391E-2</v>
      </c>
      <c r="AM1690" s="55" t="s">
        <v>230</v>
      </c>
      <c r="AN1690" s="49" t="s">
        <v>16971</v>
      </c>
      <c r="AO1690" s="49" t="s">
        <v>258</v>
      </c>
      <c r="AP1690" s="63" t="s">
        <v>16972</v>
      </c>
      <c r="AQ1690" s="27" t="str">
        <f t="shared" si="72"/>
        <v>Record Complete</v>
      </c>
      <c r="AR1690" s="53" t="s">
        <v>17044</v>
      </c>
      <c r="AS1690" s="5" t="str">
        <f t="shared" si="73"/>
        <v/>
      </c>
      <c r="AT1690" t="s">
        <v>17200</v>
      </c>
    </row>
    <row r="1691" spans="1:46" ht="15.75" thickBot="1" x14ac:dyDescent="0.3">
      <c r="A1691" s="48" t="s">
        <v>17040</v>
      </c>
      <c r="B1691" s="50">
        <v>215</v>
      </c>
      <c r="C1691" s="50" t="s">
        <v>213</v>
      </c>
      <c r="D1691" s="50" t="s">
        <v>15206</v>
      </c>
      <c r="E1691" s="51" t="str">
        <f ca="1">IF(ISERROR(INDIRECT(CONCATENATE("FIPs_codes!",ADDRESS((MATCH($D1691,INDIRECT($C1691),0)+MATCH($C1691,FIPs_codes!$G$1:$G$3296,0)-1),COLUMN(FIPs_codes!A1689))))),"",INDIRECT(CONCATENATE("FIPs_codes!",ADDRESS((MATCH($D1691,INDIRECT($C1691),0)+MATCH($C1691,FIPs_codes!$G$1:$G$3296,0)-1),COLUMN(FIPs_codes!A1689)))))</f>
        <v>40143</v>
      </c>
      <c r="F1691" s="51">
        <f ca="1">IF(ISERROR(INDIRECT(CONCATENATE("FIPs_codes!",ADDRESS((MATCH($D1691,INDIRECT($C1691),0)+MATCH($C1691,FIPs_codes!$G$1:$G$3296,0)-1),COLUMN(FIPs_codes!C1689))))),"",INDIRECT(CONCATENATE("FIPs_codes!",ADDRESS((MATCH($D1691,INDIRECT($C1691),0)+MATCH($C1691,FIPs_codes!$G$1:$G$3296,0)-1),COLUMN(FIPs_codes!C1689)))))</f>
        <v>6</v>
      </c>
      <c r="G1691" s="50" t="s">
        <v>16965</v>
      </c>
      <c r="H1691" s="50" t="s">
        <v>217</v>
      </c>
      <c r="I1691" s="54" t="s">
        <v>17041</v>
      </c>
      <c r="J1691" s="56" t="s">
        <v>1176</v>
      </c>
      <c r="K1691" s="50" t="s">
        <v>129</v>
      </c>
      <c r="L1691" s="50" t="s">
        <v>17047</v>
      </c>
      <c r="M1691" s="50" t="s">
        <v>57</v>
      </c>
      <c r="N1691" s="58" t="s">
        <v>17048</v>
      </c>
      <c r="O1691" s="155">
        <v>21245</v>
      </c>
      <c r="P1691" s="58">
        <v>8762</v>
      </c>
      <c r="Q1691" s="50">
        <v>1818</v>
      </c>
      <c r="R1691" s="50" t="s">
        <v>60</v>
      </c>
      <c r="S1691" s="60" t="s">
        <v>60</v>
      </c>
      <c r="T1691" s="48" t="s">
        <v>16969</v>
      </c>
      <c r="U1691" s="50" t="s">
        <v>62</v>
      </c>
      <c r="V1691" s="58" t="s">
        <v>16995</v>
      </c>
      <c r="W1691" s="62" t="s">
        <v>1048</v>
      </c>
      <c r="X1691" s="62" t="s">
        <v>714</v>
      </c>
      <c r="Y1691" s="62">
        <v>41983</v>
      </c>
      <c r="Z1691" s="50">
        <v>53.4</v>
      </c>
      <c r="AA1691" s="50">
        <v>340</v>
      </c>
      <c r="AB1691" s="50" t="s">
        <v>66</v>
      </c>
      <c r="AC1691" s="50">
        <v>391954</v>
      </c>
      <c r="AD1691" s="50" t="s">
        <v>227</v>
      </c>
      <c r="AE1691" s="58">
        <v>20</v>
      </c>
      <c r="AF1691" s="58" t="s">
        <v>68</v>
      </c>
      <c r="AG1691" s="50" t="s">
        <v>229</v>
      </c>
      <c r="AH1691" s="50">
        <v>2.2999999999999998</v>
      </c>
      <c r="AI1691" s="50">
        <v>139.80000000000001</v>
      </c>
      <c r="AJ1691" s="50">
        <v>142.4</v>
      </c>
      <c r="AK1691" s="58">
        <v>6.5</v>
      </c>
      <c r="AL1691" s="26">
        <f t="shared" si="74"/>
        <v>1.6185784658691058E-2</v>
      </c>
      <c r="AM1691" s="56" t="s">
        <v>230</v>
      </c>
      <c r="AN1691" s="50" t="s">
        <v>16971</v>
      </c>
      <c r="AO1691" s="50" t="s">
        <v>258</v>
      </c>
      <c r="AP1691" s="46" t="s">
        <v>17045</v>
      </c>
      <c r="AQ1691" s="27" t="str">
        <f t="shared" si="72"/>
        <v>Record Complete</v>
      </c>
      <c r="AR1691" s="54" t="s">
        <v>17046</v>
      </c>
      <c r="AS1691" s="5" t="str">
        <f t="shared" si="73"/>
        <v/>
      </c>
      <c r="AT1691" t="s">
        <v>17200</v>
      </c>
    </row>
    <row r="1692" spans="1:46" ht="15.75" thickBot="1" x14ac:dyDescent="0.3">
      <c r="A1692" s="30" t="s">
        <v>17040</v>
      </c>
      <c r="B1692" s="32">
        <v>215</v>
      </c>
      <c r="C1692" s="32" t="s">
        <v>213</v>
      </c>
      <c r="D1692" s="32" t="s">
        <v>15206</v>
      </c>
      <c r="E1692" s="51" t="str">
        <f ca="1">IF(ISERROR(INDIRECT(CONCATENATE("FIPs_codes!",ADDRESS((MATCH($D1692,INDIRECT($C1692),0)+MATCH($C1692,FIPs_codes!$G$1:$G$3296,0)-1),COLUMN(FIPs_codes!A1690))))),"",INDIRECT(CONCATENATE("FIPs_codes!",ADDRESS((MATCH($D1692,INDIRECT($C1692),0)+MATCH($C1692,FIPs_codes!$G$1:$G$3296,0)-1),COLUMN(FIPs_codes!A1690)))))</f>
        <v>40143</v>
      </c>
      <c r="F1692" s="51">
        <f ca="1">IF(ISERROR(INDIRECT(CONCATENATE("FIPs_codes!",ADDRESS((MATCH($D1692,INDIRECT($C1692),0)+MATCH($C1692,FIPs_codes!$G$1:$G$3296,0)-1),COLUMN(FIPs_codes!C1690))))),"",INDIRECT(CONCATENATE("FIPs_codes!",ADDRESS((MATCH($D1692,INDIRECT($C1692),0)+MATCH($C1692,FIPs_codes!$G$1:$G$3296,0)-1),COLUMN(FIPs_codes!C1690)))))</f>
        <v>6</v>
      </c>
      <c r="G1692" s="32" t="s">
        <v>16965</v>
      </c>
      <c r="H1692" s="32" t="s">
        <v>217</v>
      </c>
      <c r="I1692" s="36" t="s">
        <v>17041</v>
      </c>
      <c r="J1692" s="38" t="s">
        <v>1176</v>
      </c>
      <c r="K1692" s="32" t="s">
        <v>129</v>
      </c>
      <c r="L1692" s="32" t="s">
        <v>17047</v>
      </c>
      <c r="M1692" s="32" t="s">
        <v>57</v>
      </c>
      <c r="N1692" s="40" t="s">
        <v>17048</v>
      </c>
      <c r="O1692" s="229">
        <v>21245</v>
      </c>
      <c r="P1692" s="40">
        <v>8762</v>
      </c>
      <c r="Q1692" s="32">
        <v>1818</v>
      </c>
      <c r="R1692" s="32" t="s">
        <v>60</v>
      </c>
      <c r="S1692" s="42" t="s">
        <v>60</v>
      </c>
      <c r="T1692" s="30" t="s">
        <v>16969</v>
      </c>
      <c r="U1692" s="32" t="s">
        <v>62</v>
      </c>
      <c r="V1692" s="40" t="s">
        <v>16995</v>
      </c>
      <c r="W1692" s="44" t="s">
        <v>1048</v>
      </c>
      <c r="X1692" s="44" t="s">
        <v>714</v>
      </c>
      <c r="Y1692" s="44">
        <v>41983</v>
      </c>
      <c r="Z1692" s="32">
        <v>54.3</v>
      </c>
      <c r="AA1692" s="32">
        <v>340</v>
      </c>
      <c r="AB1692" s="32" t="s">
        <v>66</v>
      </c>
      <c r="AC1692" s="32">
        <v>392694</v>
      </c>
      <c r="AD1692" s="32" t="s">
        <v>227</v>
      </c>
      <c r="AE1692" s="40">
        <v>20</v>
      </c>
      <c r="AF1692" s="40" t="s">
        <v>68</v>
      </c>
      <c r="AG1692" s="32" t="s">
        <v>229</v>
      </c>
      <c r="AH1692" s="32">
        <v>1.7</v>
      </c>
      <c r="AI1692" s="32">
        <v>145.9</v>
      </c>
      <c r="AJ1692" s="32">
        <v>143.1</v>
      </c>
      <c r="AK1692" s="40">
        <v>6.6</v>
      </c>
      <c r="AL1692" s="26">
        <f t="shared" si="74"/>
        <v>1.1517615176151762E-2</v>
      </c>
      <c r="AM1692" s="38" t="s">
        <v>230</v>
      </c>
      <c r="AN1692" s="32" t="s">
        <v>16971</v>
      </c>
      <c r="AO1692" s="32" t="s">
        <v>258</v>
      </c>
      <c r="AP1692" s="46" t="s">
        <v>17045</v>
      </c>
      <c r="AQ1692" s="27" t="str">
        <f t="shared" si="72"/>
        <v>Record Complete</v>
      </c>
      <c r="AR1692" s="36" t="s">
        <v>17046</v>
      </c>
      <c r="AS1692" s="5" t="str">
        <f t="shared" si="73"/>
        <v/>
      </c>
      <c r="AT1692" t="s">
        <v>17200</v>
      </c>
    </row>
    <row r="1693" spans="1:46" ht="15.75" thickBot="1" x14ac:dyDescent="0.3">
      <c r="A1693" s="29" t="s">
        <v>17040</v>
      </c>
      <c r="B1693" s="31">
        <v>215</v>
      </c>
      <c r="C1693" s="31" t="s">
        <v>213</v>
      </c>
      <c r="D1693" s="31" t="s">
        <v>15206</v>
      </c>
      <c r="E1693" s="51" t="str">
        <f ca="1">IF(ISERROR(INDIRECT(CONCATENATE("FIPs_codes!",ADDRESS((MATCH($D1693,INDIRECT($C1693),0)+MATCH($C1693,FIPs_codes!$G$1:$G$3296,0)-1),COLUMN(FIPs_codes!A1691))))),"",INDIRECT(CONCATENATE("FIPs_codes!",ADDRESS((MATCH($D1693,INDIRECT($C1693),0)+MATCH($C1693,FIPs_codes!$G$1:$G$3296,0)-1),COLUMN(FIPs_codes!A1691)))))</f>
        <v>40143</v>
      </c>
      <c r="F1693" s="51">
        <f ca="1">IF(ISERROR(INDIRECT(CONCATENATE("FIPs_codes!",ADDRESS((MATCH($D1693,INDIRECT($C1693),0)+MATCH($C1693,FIPs_codes!$G$1:$G$3296,0)-1),COLUMN(FIPs_codes!C1691))))),"",INDIRECT(CONCATENATE("FIPs_codes!",ADDRESS((MATCH($D1693,INDIRECT($C1693),0)+MATCH($C1693,FIPs_codes!$G$1:$G$3296,0)-1),COLUMN(FIPs_codes!C1691)))))</f>
        <v>6</v>
      </c>
      <c r="G1693" s="31" t="s">
        <v>16965</v>
      </c>
      <c r="H1693" s="31" t="s">
        <v>217</v>
      </c>
      <c r="I1693" s="35" t="s">
        <v>17041</v>
      </c>
      <c r="J1693" s="37" t="s">
        <v>1176</v>
      </c>
      <c r="K1693" s="31" t="s">
        <v>129</v>
      </c>
      <c r="L1693" s="31" t="s">
        <v>17047</v>
      </c>
      <c r="M1693" s="31" t="s">
        <v>57</v>
      </c>
      <c r="N1693" s="39" t="s">
        <v>17048</v>
      </c>
      <c r="O1693" s="230">
        <v>21245</v>
      </c>
      <c r="P1693" s="39">
        <v>8762</v>
      </c>
      <c r="Q1693" s="31">
        <v>1818</v>
      </c>
      <c r="R1693" s="31" t="s">
        <v>60</v>
      </c>
      <c r="S1693" s="41" t="s">
        <v>60</v>
      </c>
      <c r="T1693" s="29" t="s">
        <v>16969</v>
      </c>
      <c r="U1693" s="31" t="s">
        <v>62</v>
      </c>
      <c r="V1693" s="39" t="s">
        <v>16995</v>
      </c>
      <c r="W1693" s="43" t="s">
        <v>1048</v>
      </c>
      <c r="X1693" s="43" t="s">
        <v>714</v>
      </c>
      <c r="Y1693" s="43">
        <v>41983</v>
      </c>
      <c r="Z1693" s="31">
        <v>56.3</v>
      </c>
      <c r="AA1693" s="31">
        <v>340</v>
      </c>
      <c r="AB1693" s="31" t="s">
        <v>66</v>
      </c>
      <c r="AC1693" s="31">
        <v>395307</v>
      </c>
      <c r="AD1693" s="31" t="s">
        <v>227</v>
      </c>
      <c r="AE1693" s="39">
        <v>20</v>
      </c>
      <c r="AF1693" s="39" t="s">
        <v>68</v>
      </c>
      <c r="AG1693" s="31" t="s">
        <v>229</v>
      </c>
      <c r="AH1693" s="31">
        <v>0.1</v>
      </c>
      <c r="AI1693" s="31">
        <v>143</v>
      </c>
      <c r="AJ1693" s="31">
        <v>143.5</v>
      </c>
      <c r="AK1693" s="39">
        <v>6.8</v>
      </c>
      <c r="AL1693" s="26">
        <f t="shared" si="74"/>
        <v>6.9881201956673662E-4</v>
      </c>
      <c r="AM1693" s="37" t="s">
        <v>230</v>
      </c>
      <c r="AN1693" s="31" t="s">
        <v>16971</v>
      </c>
      <c r="AO1693" s="31" t="s">
        <v>258</v>
      </c>
      <c r="AP1693" s="63" t="s">
        <v>16972</v>
      </c>
      <c r="AQ1693" s="27" t="str">
        <f t="shared" si="72"/>
        <v>Record Complete</v>
      </c>
      <c r="AR1693" s="35" t="s">
        <v>17044</v>
      </c>
      <c r="AS1693" s="5" t="str">
        <f t="shared" si="73"/>
        <v/>
      </c>
      <c r="AT1693" t="s">
        <v>17200</v>
      </c>
    </row>
    <row r="1694" spans="1:46" ht="15.75" thickBot="1" x14ac:dyDescent="0.3">
      <c r="A1694" s="47" t="s">
        <v>17040</v>
      </c>
      <c r="B1694" s="49">
        <v>215</v>
      </c>
      <c r="C1694" s="49" t="s">
        <v>213</v>
      </c>
      <c r="D1694" s="49" t="s">
        <v>15206</v>
      </c>
      <c r="E1694" s="51" t="str">
        <f ca="1">IF(ISERROR(INDIRECT(CONCATENATE("FIPs_codes!",ADDRESS((MATCH($D1694,INDIRECT($C1694),0)+MATCH($C1694,FIPs_codes!$G$1:$G$3296,0)-1),COLUMN(FIPs_codes!A1692))))),"",INDIRECT(CONCATENATE("FIPs_codes!",ADDRESS((MATCH($D1694,INDIRECT($C1694),0)+MATCH($C1694,FIPs_codes!$G$1:$G$3296,0)-1),COLUMN(FIPs_codes!A1692)))))</f>
        <v>40143</v>
      </c>
      <c r="F1694" s="51">
        <f ca="1">IF(ISERROR(INDIRECT(CONCATENATE("FIPs_codes!",ADDRESS((MATCH($D1694,INDIRECT($C1694),0)+MATCH($C1694,FIPs_codes!$G$1:$G$3296,0)-1),COLUMN(FIPs_codes!C1692))))),"",INDIRECT(CONCATENATE("FIPs_codes!",ADDRESS((MATCH($D1694,INDIRECT($C1694),0)+MATCH($C1694,FIPs_codes!$G$1:$G$3296,0)-1),COLUMN(FIPs_codes!C1692)))))</f>
        <v>6</v>
      </c>
      <c r="G1694" s="49" t="s">
        <v>16965</v>
      </c>
      <c r="H1694" s="49" t="s">
        <v>217</v>
      </c>
      <c r="I1694" s="53" t="s">
        <v>17041</v>
      </c>
      <c r="J1694" s="55" t="s">
        <v>1176</v>
      </c>
      <c r="K1694" s="49" t="s">
        <v>129</v>
      </c>
      <c r="L1694" s="49" t="s">
        <v>17047</v>
      </c>
      <c r="M1694" s="49" t="s">
        <v>57</v>
      </c>
      <c r="N1694" s="57" t="s">
        <v>17048</v>
      </c>
      <c r="O1694" s="154">
        <v>21245</v>
      </c>
      <c r="P1694" s="57">
        <v>8762</v>
      </c>
      <c r="Q1694" s="49">
        <v>1818</v>
      </c>
      <c r="R1694" s="49" t="s">
        <v>60</v>
      </c>
      <c r="S1694" s="59" t="s">
        <v>60</v>
      </c>
      <c r="T1694" s="47" t="s">
        <v>16969</v>
      </c>
      <c r="U1694" s="49" t="s">
        <v>62</v>
      </c>
      <c r="V1694" s="57" t="s">
        <v>16995</v>
      </c>
      <c r="W1694" s="61" t="s">
        <v>1048</v>
      </c>
      <c r="X1694" s="61" t="s">
        <v>714</v>
      </c>
      <c r="Y1694" s="61">
        <v>41983</v>
      </c>
      <c r="Z1694" s="49">
        <v>53.6</v>
      </c>
      <c r="AA1694" s="49">
        <v>340</v>
      </c>
      <c r="AB1694" s="49" t="s">
        <v>66</v>
      </c>
      <c r="AC1694" s="49">
        <v>393810</v>
      </c>
      <c r="AD1694" s="49" t="s">
        <v>227</v>
      </c>
      <c r="AE1694" s="57">
        <v>20</v>
      </c>
      <c r="AF1694" s="57" t="s">
        <v>68</v>
      </c>
      <c r="AG1694" s="49" t="s">
        <v>229</v>
      </c>
      <c r="AH1694" s="49">
        <v>2</v>
      </c>
      <c r="AI1694" s="49">
        <v>138</v>
      </c>
      <c r="AJ1694" s="49">
        <v>143.80000000000001</v>
      </c>
      <c r="AK1694" s="57">
        <v>6.5</v>
      </c>
      <c r="AL1694" s="26">
        <f t="shared" si="74"/>
        <v>1.4285714285714285E-2</v>
      </c>
      <c r="AM1694" s="55" t="s">
        <v>230</v>
      </c>
      <c r="AN1694" s="49" t="s">
        <v>16971</v>
      </c>
      <c r="AO1694" s="49" t="s">
        <v>258</v>
      </c>
      <c r="AP1694" s="63" t="s">
        <v>16972</v>
      </c>
      <c r="AQ1694" s="27" t="str">
        <f t="shared" si="72"/>
        <v>Record Complete</v>
      </c>
      <c r="AR1694" s="53" t="s">
        <v>17044</v>
      </c>
      <c r="AS1694" s="5" t="str">
        <f t="shared" si="73"/>
        <v/>
      </c>
      <c r="AT1694" t="s">
        <v>17200</v>
      </c>
    </row>
    <row r="1695" spans="1:46" ht="15.75" thickBot="1" x14ac:dyDescent="0.3">
      <c r="A1695" s="48" t="s">
        <v>17040</v>
      </c>
      <c r="B1695" s="50">
        <v>215</v>
      </c>
      <c r="C1695" s="50" t="s">
        <v>213</v>
      </c>
      <c r="D1695" s="50" t="s">
        <v>15206</v>
      </c>
      <c r="E1695" s="51" t="str">
        <f ca="1">IF(ISERROR(INDIRECT(CONCATENATE("FIPs_codes!",ADDRESS((MATCH($D1695,INDIRECT($C1695),0)+MATCH($C1695,FIPs_codes!$G$1:$G$3296,0)-1),COLUMN(FIPs_codes!A1693))))),"",INDIRECT(CONCATENATE("FIPs_codes!",ADDRESS((MATCH($D1695,INDIRECT($C1695),0)+MATCH($C1695,FIPs_codes!$G$1:$G$3296,0)-1),COLUMN(FIPs_codes!A1693)))))</f>
        <v>40143</v>
      </c>
      <c r="F1695" s="51">
        <f ca="1">IF(ISERROR(INDIRECT(CONCATENATE("FIPs_codes!",ADDRESS((MATCH($D1695,INDIRECT($C1695),0)+MATCH($C1695,FIPs_codes!$G$1:$G$3296,0)-1),COLUMN(FIPs_codes!C1693))))),"",INDIRECT(CONCATENATE("FIPs_codes!",ADDRESS((MATCH($D1695,INDIRECT($C1695),0)+MATCH($C1695,FIPs_codes!$G$1:$G$3296,0)-1),COLUMN(FIPs_codes!C1693)))))</f>
        <v>6</v>
      </c>
      <c r="G1695" s="50" t="s">
        <v>16965</v>
      </c>
      <c r="H1695" s="50" t="s">
        <v>217</v>
      </c>
      <c r="I1695" s="54" t="s">
        <v>17041</v>
      </c>
      <c r="J1695" s="56" t="s">
        <v>1176</v>
      </c>
      <c r="K1695" s="50" t="s">
        <v>129</v>
      </c>
      <c r="L1695" s="50" t="s">
        <v>17047</v>
      </c>
      <c r="M1695" s="50" t="s">
        <v>57</v>
      </c>
      <c r="N1695" s="58" t="s">
        <v>17048</v>
      </c>
      <c r="O1695" s="155">
        <v>21245</v>
      </c>
      <c r="P1695" s="58">
        <v>8762</v>
      </c>
      <c r="Q1695" s="50">
        <v>1818</v>
      </c>
      <c r="R1695" s="50" t="s">
        <v>60</v>
      </c>
      <c r="S1695" s="60" t="s">
        <v>60</v>
      </c>
      <c r="T1695" s="48" t="s">
        <v>16969</v>
      </c>
      <c r="U1695" s="50" t="s">
        <v>62</v>
      </c>
      <c r="V1695" s="58" t="s">
        <v>16995</v>
      </c>
      <c r="W1695" s="62" t="s">
        <v>1048</v>
      </c>
      <c r="X1695" s="62" t="s">
        <v>714</v>
      </c>
      <c r="Y1695" s="62">
        <v>41983</v>
      </c>
      <c r="Z1695" s="50">
        <v>53.7</v>
      </c>
      <c r="AA1695" s="50">
        <v>340</v>
      </c>
      <c r="AB1695" s="50" t="s">
        <v>66</v>
      </c>
      <c r="AC1695" s="50">
        <v>394183</v>
      </c>
      <c r="AD1695" s="50" t="s">
        <v>227</v>
      </c>
      <c r="AE1695" s="58">
        <v>20</v>
      </c>
      <c r="AF1695" s="58" t="s">
        <v>68</v>
      </c>
      <c r="AG1695" s="50" t="s">
        <v>229</v>
      </c>
      <c r="AH1695" s="50">
        <v>2.4</v>
      </c>
      <c r="AI1695" s="50">
        <v>140.6</v>
      </c>
      <c r="AJ1695" s="50">
        <v>144</v>
      </c>
      <c r="AK1695" s="58">
        <v>6.5</v>
      </c>
      <c r="AL1695" s="26">
        <f t="shared" si="74"/>
        <v>1.6783216783216783E-2</v>
      </c>
      <c r="AM1695" s="56" t="s">
        <v>230</v>
      </c>
      <c r="AN1695" s="50" t="s">
        <v>16971</v>
      </c>
      <c r="AO1695" s="50" t="s">
        <v>258</v>
      </c>
      <c r="AP1695" s="46" t="s">
        <v>17045</v>
      </c>
      <c r="AQ1695" s="27" t="str">
        <f t="shared" si="72"/>
        <v>Record Complete</v>
      </c>
      <c r="AR1695" s="54" t="s">
        <v>17046</v>
      </c>
      <c r="AS1695" s="5" t="str">
        <f t="shared" si="73"/>
        <v/>
      </c>
      <c r="AT1695" t="s">
        <v>17200</v>
      </c>
    </row>
    <row r="1696" spans="1:46" ht="15.75" thickBot="1" x14ac:dyDescent="0.3">
      <c r="A1696" s="30" t="s">
        <v>17040</v>
      </c>
      <c r="B1696" s="32">
        <v>215</v>
      </c>
      <c r="C1696" s="32" t="s">
        <v>213</v>
      </c>
      <c r="D1696" s="32" t="s">
        <v>15206</v>
      </c>
      <c r="E1696" s="51" t="str">
        <f ca="1">IF(ISERROR(INDIRECT(CONCATENATE("FIPs_codes!",ADDRESS((MATCH($D1696,INDIRECT($C1696),0)+MATCH($C1696,FIPs_codes!$G$1:$G$3296,0)-1),COLUMN(FIPs_codes!A1694))))),"",INDIRECT(CONCATENATE("FIPs_codes!",ADDRESS((MATCH($D1696,INDIRECT($C1696),0)+MATCH($C1696,FIPs_codes!$G$1:$G$3296,0)-1),COLUMN(FIPs_codes!A1694)))))</f>
        <v>40143</v>
      </c>
      <c r="F1696" s="51">
        <f ca="1">IF(ISERROR(INDIRECT(CONCATENATE("FIPs_codes!",ADDRESS((MATCH($D1696,INDIRECT($C1696),0)+MATCH($C1696,FIPs_codes!$G$1:$G$3296,0)-1),COLUMN(FIPs_codes!C1694))))),"",INDIRECT(CONCATENATE("FIPs_codes!",ADDRESS((MATCH($D1696,INDIRECT($C1696),0)+MATCH($C1696,FIPs_codes!$G$1:$G$3296,0)-1),COLUMN(FIPs_codes!C1694)))))</f>
        <v>6</v>
      </c>
      <c r="G1696" s="32" t="s">
        <v>16965</v>
      </c>
      <c r="H1696" s="32" t="s">
        <v>217</v>
      </c>
      <c r="I1696" s="36" t="s">
        <v>17041</v>
      </c>
      <c r="J1696" s="38" t="s">
        <v>1176</v>
      </c>
      <c r="K1696" s="32" t="s">
        <v>129</v>
      </c>
      <c r="L1696" s="32" t="s">
        <v>17047</v>
      </c>
      <c r="M1696" s="32" t="s">
        <v>57</v>
      </c>
      <c r="N1696" s="40" t="s">
        <v>17048</v>
      </c>
      <c r="O1696" s="229">
        <v>21245</v>
      </c>
      <c r="P1696" s="40">
        <v>8762</v>
      </c>
      <c r="Q1696" s="32">
        <v>1818</v>
      </c>
      <c r="R1696" s="32" t="s">
        <v>60</v>
      </c>
      <c r="S1696" s="42" t="s">
        <v>60</v>
      </c>
      <c r="T1696" s="30" t="s">
        <v>16969</v>
      </c>
      <c r="U1696" s="32" t="s">
        <v>62</v>
      </c>
      <c r="V1696" s="40" t="s">
        <v>16995</v>
      </c>
      <c r="W1696" s="44" t="s">
        <v>1048</v>
      </c>
      <c r="X1696" s="44" t="s">
        <v>714</v>
      </c>
      <c r="Y1696" s="44">
        <v>41983</v>
      </c>
      <c r="Z1696" s="32">
        <v>54.4</v>
      </c>
      <c r="AA1696" s="32">
        <v>340</v>
      </c>
      <c r="AB1696" s="32" t="s">
        <v>66</v>
      </c>
      <c r="AC1696" s="32">
        <v>393437</v>
      </c>
      <c r="AD1696" s="32" t="s">
        <v>227</v>
      </c>
      <c r="AE1696" s="40">
        <v>20</v>
      </c>
      <c r="AF1696" s="40" t="s">
        <v>68</v>
      </c>
      <c r="AG1696" s="32" t="s">
        <v>229</v>
      </c>
      <c r="AH1696" s="32">
        <v>1.8</v>
      </c>
      <c r="AI1696" s="32">
        <v>141</v>
      </c>
      <c r="AJ1696" s="32">
        <v>145.19999999999999</v>
      </c>
      <c r="AK1696" s="40">
        <v>6.6</v>
      </c>
      <c r="AL1696" s="26">
        <f t="shared" si="74"/>
        <v>1.2605042016806721E-2</v>
      </c>
      <c r="AM1696" s="38" t="s">
        <v>230</v>
      </c>
      <c r="AN1696" s="32" t="s">
        <v>16971</v>
      </c>
      <c r="AO1696" s="32" t="s">
        <v>258</v>
      </c>
      <c r="AP1696" s="46" t="s">
        <v>17045</v>
      </c>
      <c r="AQ1696" s="27" t="str">
        <f t="shared" si="72"/>
        <v>Record Complete</v>
      </c>
      <c r="AR1696" s="36" t="s">
        <v>17046</v>
      </c>
      <c r="AS1696" s="5" t="str">
        <f t="shared" si="73"/>
        <v/>
      </c>
      <c r="AT1696" t="s">
        <v>17200</v>
      </c>
    </row>
    <row r="1697" spans="1:46" ht="15.75" thickBot="1" x14ac:dyDescent="0.3">
      <c r="A1697" s="29" t="s">
        <v>17040</v>
      </c>
      <c r="B1697" s="31">
        <v>215</v>
      </c>
      <c r="C1697" s="31" t="s">
        <v>213</v>
      </c>
      <c r="D1697" s="31" t="s">
        <v>15206</v>
      </c>
      <c r="E1697" s="51" t="str">
        <f ca="1">IF(ISERROR(INDIRECT(CONCATENATE("FIPs_codes!",ADDRESS((MATCH($D1697,INDIRECT($C1697),0)+MATCH($C1697,FIPs_codes!$G$1:$G$3296,0)-1),COLUMN(FIPs_codes!A1695))))),"",INDIRECT(CONCATENATE("FIPs_codes!",ADDRESS((MATCH($D1697,INDIRECT($C1697),0)+MATCH($C1697,FIPs_codes!$G$1:$G$3296,0)-1),COLUMN(FIPs_codes!A1695)))))</f>
        <v>40143</v>
      </c>
      <c r="F1697" s="51">
        <f ca="1">IF(ISERROR(INDIRECT(CONCATENATE("FIPs_codes!",ADDRESS((MATCH($D1697,INDIRECT($C1697),0)+MATCH($C1697,FIPs_codes!$G$1:$G$3296,0)-1),COLUMN(FIPs_codes!C1695))))),"",INDIRECT(CONCATENATE("FIPs_codes!",ADDRESS((MATCH($D1697,INDIRECT($C1697),0)+MATCH($C1697,FIPs_codes!$G$1:$G$3296,0)-1),COLUMN(FIPs_codes!C1695)))))</f>
        <v>6</v>
      </c>
      <c r="G1697" s="31" t="s">
        <v>16965</v>
      </c>
      <c r="H1697" s="31" t="s">
        <v>217</v>
      </c>
      <c r="I1697" s="35" t="s">
        <v>17041</v>
      </c>
      <c r="J1697" s="37" t="s">
        <v>1176</v>
      </c>
      <c r="K1697" s="31" t="s">
        <v>129</v>
      </c>
      <c r="L1697" s="31" t="s">
        <v>17047</v>
      </c>
      <c r="M1697" s="31" t="s">
        <v>57</v>
      </c>
      <c r="N1697" s="39" t="s">
        <v>17048</v>
      </c>
      <c r="O1697" s="230">
        <v>21245</v>
      </c>
      <c r="P1697" s="39">
        <v>8762</v>
      </c>
      <c r="Q1697" s="31">
        <v>1818</v>
      </c>
      <c r="R1697" s="31" t="s">
        <v>60</v>
      </c>
      <c r="S1697" s="41" t="s">
        <v>60</v>
      </c>
      <c r="T1697" s="29" t="s">
        <v>16969</v>
      </c>
      <c r="U1697" s="31" t="s">
        <v>62</v>
      </c>
      <c r="V1697" s="39" t="s">
        <v>16995</v>
      </c>
      <c r="W1697" s="43" t="s">
        <v>1048</v>
      </c>
      <c r="X1697" s="43" t="s">
        <v>714</v>
      </c>
      <c r="Y1697" s="43">
        <v>41983</v>
      </c>
      <c r="Z1697" s="31">
        <v>53.5</v>
      </c>
      <c r="AA1697" s="31">
        <v>340</v>
      </c>
      <c r="AB1697" s="31" t="s">
        <v>66</v>
      </c>
      <c r="AC1697" s="31">
        <v>393065</v>
      </c>
      <c r="AD1697" s="31" t="s">
        <v>227</v>
      </c>
      <c r="AE1697" s="39">
        <v>20</v>
      </c>
      <c r="AF1697" s="39" t="s">
        <v>68</v>
      </c>
      <c r="AG1697" s="31" t="s">
        <v>229</v>
      </c>
      <c r="AH1697" s="31">
        <v>1.5</v>
      </c>
      <c r="AI1697" s="31">
        <v>145.6</v>
      </c>
      <c r="AJ1697" s="31">
        <v>146.19999999999999</v>
      </c>
      <c r="AK1697" s="39">
        <v>6.5</v>
      </c>
      <c r="AL1697" s="26">
        <f t="shared" si="74"/>
        <v>1.0197144799456152E-2</v>
      </c>
      <c r="AM1697" s="37" t="s">
        <v>230</v>
      </c>
      <c r="AN1697" s="31" t="s">
        <v>16971</v>
      </c>
      <c r="AO1697" s="31" t="s">
        <v>258</v>
      </c>
      <c r="AP1697" s="63" t="s">
        <v>16972</v>
      </c>
      <c r="AQ1697" s="27" t="str">
        <f t="shared" si="72"/>
        <v>Record Complete</v>
      </c>
      <c r="AR1697" s="35" t="s">
        <v>17044</v>
      </c>
      <c r="AS1697" s="5" t="str">
        <f t="shared" si="73"/>
        <v/>
      </c>
      <c r="AT1697" t="s">
        <v>17200</v>
      </c>
    </row>
    <row r="1698" spans="1:46" ht="15.75" thickBot="1" x14ac:dyDescent="0.3">
      <c r="A1698" s="47" t="s">
        <v>17040</v>
      </c>
      <c r="B1698" s="49">
        <v>215</v>
      </c>
      <c r="C1698" s="49" t="s">
        <v>213</v>
      </c>
      <c r="D1698" s="49" t="s">
        <v>15206</v>
      </c>
      <c r="E1698" s="51" t="str">
        <f ca="1">IF(ISERROR(INDIRECT(CONCATENATE("FIPs_codes!",ADDRESS((MATCH($D1698,INDIRECT($C1698),0)+MATCH($C1698,FIPs_codes!$G$1:$G$3296,0)-1),COLUMN(FIPs_codes!A1696))))),"",INDIRECT(CONCATENATE("FIPs_codes!",ADDRESS((MATCH($D1698,INDIRECT($C1698),0)+MATCH($C1698,FIPs_codes!$G$1:$G$3296,0)-1),COLUMN(FIPs_codes!A1696)))))</f>
        <v>40143</v>
      </c>
      <c r="F1698" s="51">
        <f ca="1">IF(ISERROR(INDIRECT(CONCATENATE("FIPs_codes!",ADDRESS((MATCH($D1698,INDIRECT($C1698),0)+MATCH($C1698,FIPs_codes!$G$1:$G$3296,0)-1),COLUMN(FIPs_codes!C1696))))),"",INDIRECT(CONCATENATE("FIPs_codes!",ADDRESS((MATCH($D1698,INDIRECT($C1698),0)+MATCH($C1698,FIPs_codes!$G$1:$G$3296,0)-1),COLUMN(FIPs_codes!C1696)))))</f>
        <v>6</v>
      </c>
      <c r="G1698" s="49" t="s">
        <v>16965</v>
      </c>
      <c r="H1698" s="49" t="s">
        <v>217</v>
      </c>
      <c r="I1698" s="53" t="s">
        <v>17041</v>
      </c>
      <c r="J1698" s="55" t="s">
        <v>1176</v>
      </c>
      <c r="K1698" s="49" t="s">
        <v>129</v>
      </c>
      <c r="L1698" s="49" t="s">
        <v>17047</v>
      </c>
      <c r="M1698" s="49" t="s">
        <v>57</v>
      </c>
      <c r="N1698" s="57" t="s">
        <v>17048</v>
      </c>
      <c r="O1698" s="154">
        <v>21245</v>
      </c>
      <c r="P1698" s="57">
        <v>8762</v>
      </c>
      <c r="Q1698" s="49">
        <v>1818</v>
      </c>
      <c r="R1698" s="49" t="s">
        <v>60</v>
      </c>
      <c r="S1698" s="59" t="s">
        <v>60</v>
      </c>
      <c r="T1698" s="47" t="s">
        <v>16969</v>
      </c>
      <c r="U1698" s="49" t="s">
        <v>62</v>
      </c>
      <c r="V1698" s="57" t="s">
        <v>16995</v>
      </c>
      <c r="W1698" s="61" t="s">
        <v>1048</v>
      </c>
      <c r="X1698" s="61" t="s">
        <v>714</v>
      </c>
      <c r="Y1698" s="61">
        <v>41983</v>
      </c>
      <c r="Z1698" s="49">
        <v>54.2</v>
      </c>
      <c r="AA1698" s="49">
        <v>340</v>
      </c>
      <c r="AB1698" s="49" t="s">
        <v>66</v>
      </c>
      <c r="AC1698" s="49">
        <v>392323</v>
      </c>
      <c r="AD1698" s="49" t="s">
        <v>227</v>
      </c>
      <c r="AE1698" s="57">
        <v>20</v>
      </c>
      <c r="AF1698" s="57" t="s">
        <v>68</v>
      </c>
      <c r="AG1698" s="49" t="s">
        <v>229</v>
      </c>
      <c r="AH1698" s="49">
        <v>1.7</v>
      </c>
      <c r="AI1698" s="49">
        <v>137.69999999999999</v>
      </c>
      <c r="AJ1698" s="49">
        <v>146.6</v>
      </c>
      <c r="AK1698" s="57">
        <v>6.6</v>
      </c>
      <c r="AL1698" s="26">
        <f t="shared" si="74"/>
        <v>1.2195121951219514E-2</v>
      </c>
      <c r="AM1698" s="55" t="s">
        <v>230</v>
      </c>
      <c r="AN1698" s="49" t="s">
        <v>16971</v>
      </c>
      <c r="AO1698" s="49" t="s">
        <v>258</v>
      </c>
      <c r="AP1698" s="63" t="s">
        <v>16972</v>
      </c>
      <c r="AQ1698" s="27" t="str">
        <f t="shared" si="72"/>
        <v>Record Complete</v>
      </c>
      <c r="AR1698" s="53" t="s">
        <v>17044</v>
      </c>
      <c r="AS1698" s="5" t="str">
        <f t="shared" si="73"/>
        <v/>
      </c>
      <c r="AT1698" t="s">
        <v>17200</v>
      </c>
    </row>
    <row r="1699" spans="1:46" ht="15.75" thickBot="1" x14ac:dyDescent="0.3">
      <c r="A1699" s="48" t="s">
        <v>17040</v>
      </c>
      <c r="B1699" s="50">
        <v>215</v>
      </c>
      <c r="C1699" s="50" t="s">
        <v>213</v>
      </c>
      <c r="D1699" s="50" t="s">
        <v>15206</v>
      </c>
      <c r="E1699" s="51" t="str">
        <f ca="1">IF(ISERROR(INDIRECT(CONCATENATE("FIPs_codes!",ADDRESS((MATCH($D1699,INDIRECT($C1699),0)+MATCH($C1699,FIPs_codes!$G$1:$G$3296,0)-1),COLUMN(FIPs_codes!A1697))))),"",INDIRECT(CONCATENATE("FIPs_codes!",ADDRESS((MATCH($D1699,INDIRECT($C1699),0)+MATCH($C1699,FIPs_codes!$G$1:$G$3296,0)-1),COLUMN(FIPs_codes!A1697)))))</f>
        <v>40143</v>
      </c>
      <c r="F1699" s="51">
        <f ca="1">IF(ISERROR(INDIRECT(CONCATENATE("FIPs_codes!",ADDRESS((MATCH($D1699,INDIRECT($C1699),0)+MATCH($C1699,FIPs_codes!$G$1:$G$3296,0)-1),COLUMN(FIPs_codes!C1697))))),"",INDIRECT(CONCATENATE("FIPs_codes!",ADDRESS((MATCH($D1699,INDIRECT($C1699),0)+MATCH($C1699,FIPs_codes!$G$1:$G$3296,0)-1),COLUMN(FIPs_codes!C1697)))))</f>
        <v>6</v>
      </c>
      <c r="G1699" s="50" t="s">
        <v>16965</v>
      </c>
      <c r="H1699" s="50" t="s">
        <v>217</v>
      </c>
      <c r="I1699" s="54" t="s">
        <v>17041</v>
      </c>
      <c r="J1699" s="56" t="s">
        <v>1176</v>
      </c>
      <c r="K1699" s="50" t="s">
        <v>129</v>
      </c>
      <c r="L1699" s="50" t="s">
        <v>17047</v>
      </c>
      <c r="M1699" s="50" t="s">
        <v>57</v>
      </c>
      <c r="N1699" s="58" t="s">
        <v>17048</v>
      </c>
      <c r="O1699" s="155">
        <v>21245</v>
      </c>
      <c r="P1699" s="58">
        <v>8762</v>
      </c>
      <c r="Q1699" s="50">
        <v>1818</v>
      </c>
      <c r="R1699" s="50" t="s">
        <v>60</v>
      </c>
      <c r="S1699" s="60" t="s">
        <v>60</v>
      </c>
      <c r="T1699" s="48" t="s">
        <v>16969</v>
      </c>
      <c r="U1699" s="50" t="s">
        <v>62</v>
      </c>
      <c r="V1699" s="58" t="s">
        <v>16995</v>
      </c>
      <c r="W1699" s="62" t="s">
        <v>1048</v>
      </c>
      <c r="X1699" s="62" t="s">
        <v>714</v>
      </c>
      <c r="Y1699" s="62">
        <v>41983</v>
      </c>
      <c r="Z1699" s="50">
        <v>57.9</v>
      </c>
      <c r="AA1699" s="50">
        <v>340</v>
      </c>
      <c r="AB1699" s="50" t="s">
        <v>66</v>
      </c>
      <c r="AC1699" s="50">
        <v>394932</v>
      </c>
      <c r="AD1699" s="50" t="s">
        <v>227</v>
      </c>
      <c r="AE1699" s="58">
        <v>20</v>
      </c>
      <c r="AF1699" s="58" t="s">
        <v>68</v>
      </c>
      <c r="AG1699" s="50" t="s">
        <v>229</v>
      </c>
      <c r="AH1699" s="50">
        <v>2.2000000000000002</v>
      </c>
      <c r="AI1699" s="50">
        <v>152.5</v>
      </c>
      <c r="AJ1699" s="50">
        <v>154.69999999999999</v>
      </c>
      <c r="AK1699" s="58">
        <v>7</v>
      </c>
      <c r="AL1699" s="26">
        <f t="shared" si="74"/>
        <v>1.4221073044602458E-2</v>
      </c>
      <c r="AM1699" s="56" t="s">
        <v>230</v>
      </c>
      <c r="AN1699" s="50" t="s">
        <v>16971</v>
      </c>
      <c r="AO1699" s="50" t="s">
        <v>258</v>
      </c>
      <c r="AP1699" s="46" t="s">
        <v>17045</v>
      </c>
      <c r="AQ1699" s="27" t="str">
        <f t="shared" si="72"/>
        <v>Record Complete</v>
      </c>
      <c r="AR1699" s="54" t="s">
        <v>17046</v>
      </c>
      <c r="AS1699" s="5" t="str">
        <f t="shared" si="73"/>
        <v/>
      </c>
      <c r="AT1699" t="s">
        <v>17200</v>
      </c>
    </row>
    <row r="1700" spans="1:46" ht="15.75" thickBot="1" x14ac:dyDescent="0.3">
      <c r="A1700" s="30" t="s">
        <v>736</v>
      </c>
      <c r="B1700" s="32">
        <v>5118</v>
      </c>
      <c r="C1700" s="32" t="s">
        <v>213</v>
      </c>
      <c r="D1700" s="32" t="s">
        <v>214</v>
      </c>
      <c r="E1700" s="51" t="str">
        <f ca="1">IF(ISERROR(INDIRECT(CONCATENATE("FIPs_codes!",ADDRESS((MATCH($D1700,INDIRECT($C1700),0)+MATCH($C1700,FIPs_codes!$G$1:$G$3296,0)-1),COLUMN(FIPs_codes!A1698))))),"",INDIRECT(CONCATENATE("FIPs_codes!",ADDRESS((MATCH($D1700,INDIRECT($C1700),0)+MATCH($C1700,FIPs_codes!$G$1:$G$3296,0)-1),COLUMN(FIPs_codes!A1698)))))</f>
        <v>40129</v>
      </c>
      <c r="F1700" s="51">
        <f ca="1">IF(ISERROR(INDIRECT(CONCATENATE("FIPs_codes!",ADDRESS((MATCH($D1700,INDIRECT($C1700),0)+MATCH($C1700,FIPs_codes!$G$1:$G$3296,0)-1),COLUMN(FIPs_codes!C1698))))),"",INDIRECT(CONCATENATE("FIPs_codes!",ADDRESS((MATCH($D1700,INDIRECT($C1700),0)+MATCH($C1700,FIPs_codes!$G$1:$G$3296,0)-1),COLUMN(FIPs_codes!C1698)))))</f>
        <v>6</v>
      </c>
      <c r="G1700" s="34" t="s">
        <v>216</v>
      </c>
      <c r="H1700" s="34" t="s">
        <v>217</v>
      </c>
      <c r="I1700" s="36" t="s">
        <v>737</v>
      </c>
      <c r="J1700" s="38" t="s">
        <v>219</v>
      </c>
      <c r="K1700" s="32" t="s">
        <v>78</v>
      </c>
      <c r="L1700" s="32" t="s">
        <v>220</v>
      </c>
      <c r="M1700" s="32" t="s">
        <v>57</v>
      </c>
      <c r="N1700" s="40" t="s">
        <v>251</v>
      </c>
      <c r="O1700" s="40" t="s">
        <v>738</v>
      </c>
      <c r="P1700" s="40" t="s">
        <v>321</v>
      </c>
      <c r="Q1700" s="125">
        <v>1340</v>
      </c>
      <c r="R1700" s="32" t="s">
        <v>60</v>
      </c>
      <c r="S1700" s="42" t="s">
        <v>60</v>
      </c>
      <c r="T1700" s="30" t="s">
        <v>306</v>
      </c>
      <c r="U1700" s="32" t="s">
        <v>134</v>
      </c>
      <c r="V1700" s="40" t="s">
        <v>348</v>
      </c>
      <c r="W1700" s="44" t="s">
        <v>225</v>
      </c>
      <c r="X1700" s="44" t="s">
        <v>264</v>
      </c>
      <c r="Y1700" s="275">
        <v>39735</v>
      </c>
      <c r="Z1700" s="32">
        <v>81</v>
      </c>
      <c r="AA1700" s="125">
        <v>813</v>
      </c>
      <c r="AB1700" s="32" t="s">
        <v>66</v>
      </c>
      <c r="AC1700" s="125">
        <v>133791.5</v>
      </c>
      <c r="AD1700" s="32" t="s">
        <v>309</v>
      </c>
      <c r="AE1700" s="40" t="s">
        <v>255</v>
      </c>
      <c r="AF1700" s="40" t="s">
        <v>236</v>
      </c>
      <c r="AG1700" s="32" t="s">
        <v>229</v>
      </c>
      <c r="AH1700" s="32">
        <v>8.5</v>
      </c>
      <c r="AI1700" s="32">
        <v>242.8</v>
      </c>
      <c r="AJ1700" s="32">
        <v>251.4</v>
      </c>
      <c r="AK1700" s="40">
        <v>8.4</v>
      </c>
      <c r="AL1700" s="26">
        <v>3.3824114604058896E-2</v>
      </c>
      <c r="AM1700" s="38" t="s">
        <v>230</v>
      </c>
      <c r="AN1700" s="32" t="s">
        <v>231</v>
      </c>
      <c r="AO1700" s="32" t="s">
        <v>232</v>
      </c>
      <c r="AP1700" s="63" t="s">
        <v>16963</v>
      </c>
      <c r="AQ1700" s="27" t="str">
        <f t="shared" si="72"/>
        <v>Record Complete</v>
      </c>
      <c r="AR1700" s="36"/>
      <c r="AS1700" s="5" t="str">
        <f t="shared" si="73"/>
        <v/>
      </c>
      <c r="AT1700" t="s">
        <v>17200</v>
      </c>
    </row>
    <row r="1701" spans="1:46" ht="15.75" thickBot="1" x14ac:dyDescent="0.3">
      <c r="A1701" s="29" t="s">
        <v>736</v>
      </c>
      <c r="B1701" s="31">
        <v>5118</v>
      </c>
      <c r="C1701" s="31" t="s">
        <v>213</v>
      </c>
      <c r="D1701" s="31" t="s">
        <v>214</v>
      </c>
      <c r="E1701" s="51" t="str">
        <f ca="1">IF(ISERROR(INDIRECT(CONCATENATE("FIPs_codes!",ADDRESS((MATCH($D1701,INDIRECT($C1701),0)+MATCH($C1701,FIPs_codes!$G$1:$G$3296,0)-1),COLUMN(FIPs_codes!A1699))))),"",INDIRECT(CONCATENATE("FIPs_codes!",ADDRESS((MATCH($D1701,INDIRECT($C1701),0)+MATCH($C1701,FIPs_codes!$G$1:$G$3296,0)-1),COLUMN(FIPs_codes!A1699)))))</f>
        <v>40129</v>
      </c>
      <c r="F1701" s="51">
        <f ca="1">IF(ISERROR(INDIRECT(CONCATENATE("FIPs_codes!",ADDRESS((MATCH($D1701,INDIRECT($C1701),0)+MATCH($C1701,FIPs_codes!$G$1:$G$3296,0)-1),COLUMN(FIPs_codes!C1699))))),"",INDIRECT(CONCATENATE("FIPs_codes!",ADDRESS((MATCH($D1701,INDIRECT($C1701),0)+MATCH($C1701,FIPs_codes!$G$1:$G$3296,0)-1),COLUMN(FIPs_codes!C1699)))))</f>
        <v>6</v>
      </c>
      <c r="G1701" s="33" t="s">
        <v>216</v>
      </c>
      <c r="H1701" s="33" t="s">
        <v>217</v>
      </c>
      <c r="I1701" s="35" t="s">
        <v>737</v>
      </c>
      <c r="J1701" s="37" t="s">
        <v>219</v>
      </c>
      <c r="K1701" s="31" t="s">
        <v>78</v>
      </c>
      <c r="L1701" s="31" t="s">
        <v>220</v>
      </c>
      <c r="M1701" s="31" t="s">
        <v>57</v>
      </c>
      <c r="N1701" s="39" t="s">
        <v>251</v>
      </c>
      <c r="O1701" s="39" t="s">
        <v>738</v>
      </c>
      <c r="P1701" s="39" t="s">
        <v>321</v>
      </c>
      <c r="Q1701" s="240">
        <v>1340</v>
      </c>
      <c r="R1701" s="31" t="s">
        <v>60</v>
      </c>
      <c r="S1701" s="41" t="s">
        <v>60</v>
      </c>
      <c r="T1701" s="29" t="s">
        <v>306</v>
      </c>
      <c r="U1701" s="31" t="s">
        <v>134</v>
      </c>
      <c r="V1701" s="39" t="s">
        <v>348</v>
      </c>
      <c r="W1701" s="43" t="s">
        <v>225</v>
      </c>
      <c r="X1701" s="43" t="s">
        <v>264</v>
      </c>
      <c r="Y1701" s="274">
        <v>39735</v>
      </c>
      <c r="Z1701" s="31">
        <v>81</v>
      </c>
      <c r="AA1701" s="240">
        <v>813</v>
      </c>
      <c r="AB1701" s="31" t="s">
        <v>66</v>
      </c>
      <c r="AC1701" s="240">
        <v>133791.5</v>
      </c>
      <c r="AD1701" s="31" t="s">
        <v>309</v>
      </c>
      <c r="AE1701" s="39" t="s">
        <v>255</v>
      </c>
      <c r="AF1701" s="39" t="s">
        <v>236</v>
      </c>
      <c r="AG1701" s="31" t="s">
        <v>229</v>
      </c>
      <c r="AH1701" s="31">
        <v>13.7</v>
      </c>
      <c r="AI1701" s="31">
        <v>255.4</v>
      </c>
      <c r="AJ1701" s="31">
        <v>269.10000000000002</v>
      </c>
      <c r="AK1701" s="39">
        <v>8.3000000000000007</v>
      </c>
      <c r="AL1701" s="26">
        <v>5.0910442214790033E-2</v>
      </c>
      <c r="AM1701" s="37" t="s">
        <v>230</v>
      </c>
      <c r="AN1701" s="31" t="s">
        <v>231</v>
      </c>
      <c r="AO1701" s="31" t="s">
        <v>232</v>
      </c>
      <c r="AP1701" s="63" t="s">
        <v>16963</v>
      </c>
      <c r="AQ1701" s="27" t="str">
        <f t="shared" si="72"/>
        <v>Record Complete</v>
      </c>
      <c r="AR1701" s="35"/>
      <c r="AS1701" s="5" t="str">
        <f t="shared" si="73"/>
        <v/>
      </c>
      <c r="AT1701" t="s">
        <v>17200</v>
      </c>
    </row>
    <row r="1702" spans="1:46" ht="15.75" thickBot="1" x14ac:dyDescent="0.3">
      <c r="A1702" s="30" t="s">
        <v>736</v>
      </c>
      <c r="B1702" s="32">
        <v>5118</v>
      </c>
      <c r="C1702" s="32" t="s">
        <v>213</v>
      </c>
      <c r="D1702" s="32" t="s">
        <v>214</v>
      </c>
      <c r="E1702" s="51" t="str">
        <f ca="1">IF(ISERROR(INDIRECT(CONCATENATE("FIPs_codes!",ADDRESS((MATCH($D1702,INDIRECT($C1702),0)+MATCH($C1702,FIPs_codes!$G$1:$G$3296,0)-1),COLUMN(FIPs_codes!A1700))))),"",INDIRECT(CONCATENATE("FIPs_codes!",ADDRESS((MATCH($D1702,INDIRECT($C1702),0)+MATCH($C1702,FIPs_codes!$G$1:$G$3296,0)-1),COLUMN(FIPs_codes!A1700)))))</f>
        <v>40129</v>
      </c>
      <c r="F1702" s="51">
        <f ca="1">IF(ISERROR(INDIRECT(CONCATENATE("FIPs_codes!",ADDRESS((MATCH($D1702,INDIRECT($C1702),0)+MATCH($C1702,FIPs_codes!$G$1:$G$3296,0)-1),COLUMN(FIPs_codes!C1700))))),"",INDIRECT(CONCATENATE("FIPs_codes!",ADDRESS((MATCH($D1702,INDIRECT($C1702),0)+MATCH($C1702,FIPs_codes!$G$1:$G$3296,0)-1),COLUMN(FIPs_codes!C1700)))))</f>
        <v>6</v>
      </c>
      <c r="G1702" s="34" t="s">
        <v>216</v>
      </c>
      <c r="H1702" s="34" t="s">
        <v>217</v>
      </c>
      <c r="I1702" s="36" t="s">
        <v>737</v>
      </c>
      <c r="J1702" s="38" t="s">
        <v>219</v>
      </c>
      <c r="K1702" s="32" t="s">
        <v>78</v>
      </c>
      <c r="L1702" s="32" t="s">
        <v>220</v>
      </c>
      <c r="M1702" s="32" t="s">
        <v>57</v>
      </c>
      <c r="N1702" s="40" t="s">
        <v>251</v>
      </c>
      <c r="O1702" s="40" t="s">
        <v>738</v>
      </c>
      <c r="P1702" s="40" t="s">
        <v>321</v>
      </c>
      <c r="Q1702" s="125">
        <v>1340</v>
      </c>
      <c r="R1702" s="32" t="s">
        <v>60</v>
      </c>
      <c r="S1702" s="42" t="s">
        <v>60</v>
      </c>
      <c r="T1702" s="30" t="s">
        <v>306</v>
      </c>
      <c r="U1702" s="32" t="s">
        <v>134</v>
      </c>
      <c r="V1702" s="40" t="s">
        <v>348</v>
      </c>
      <c r="W1702" s="44" t="s">
        <v>225</v>
      </c>
      <c r="X1702" s="44" t="s">
        <v>264</v>
      </c>
      <c r="Y1702" s="275">
        <v>39735</v>
      </c>
      <c r="Z1702" s="32">
        <v>81</v>
      </c>
      <c r="AA1702" s="125">
        <v>813</v>
      </c>
      <c r="AB1702" s="32" t="s">
        <v>66</v>
      </c>
      <c r="AC1702" s="125">
        <v>133791.5</v>
      </c>
      <c r="AD1702" s="32" t="s">
        <v>309</v>
      </c>
      <c r="AE1702" s="40" t="s">
        <v>255</v>
      </c>
      <c r="AF1702" s="40" t="s">
        <v>236</v>
      </c>
      <c r="AG1702" s="32" t="s">
        <v>229</v>
      </c>
      <c r="AH1702" s="32">
        <v>27.6</v>
      </c>
      <c r="AI1702" s="32">
        <v>268.60000000000002</v>
      </c>
      <c r="AJ1702" s="32">
        <v>296.2</v>
      </c>
      <c r="AK1702" s="40">
        <v>8.4</v>
      </c>
      <c r="AL1702" s="26">
        <v>9.3180283592167443E-2</v>
      </c>
      <c r="AM1702" s="38" t="s">
        <v>230</v>
      </c>
      <c r="AN1702" s="32" t="s">
        <v>231</v>
      </c>
      <c r="AO1702" s="32" t="s">
        <v>232</v>
      </c>
      <c r="AP1702" s="63" t="s">
        <v>16963</v>
      </c>
      <c r="AQ1702" s="27" t="str">
        <f t="shared" si="72"/>
        <v>Record Complete</v>
      </c>
      <c r="AR1702" s="36"/>
      <c r="AS1702" s="5" t="str">
        <f t="shared" si="73"/>
        <v/>
      </c>
      <c r="AT1702" t="s">
        <v>17200</v>
      </c>
    </row>
    <row r="1703" spans="1:46" ht="15.75" thickBot="1" x14ac:dyDescent="0.3">
      <c r="A1703" s="29" t="s">
        <v>739</v>
      </c>
      <c r="B1703" s="31">
        <v>5927</v>
      </c>
      <c r="C1703" s="31" t="s">
        <v>213</v>
      </c>
      <c r="D1703" s="31" t="s">
        <v>449</v>
      </c>
      <c r="E1703" s="51" t="str">
        <f ca="1">IF(ISERROR(INDIRECT(CONCATENATE("FIPs_codes!",ADDRESS((MATCH($D1703,INDIRECT($C1703),0)+MATCH($C1703,FIPs_codes!$G$1:$G$3296,0)-1),COLUMN(FIPs_codes!A1701))))),"",INDIRECT(CONCATENATE("FIPs_codes!",ADDRESS((MATCH($D1703,INDIRECT($C1703),0)+MATCH($C1703,FIPs_codes!$G$1:$G$3296,0)-1),COLUMN(FIPs_codes!A1701)))))</f>
        <v>40153</v>
      </c>
      <c r="F1703" s="51">
        <f ca="1">IF(ISERROR(INDIRECT(CONCATENATE("FIPs_codes!",ADDRESS((MATCH($D1703,INDIRECT($C1703),0)+MATCH($C1703,FIPs_codes!$G$1:$G$3296,0)-1),COLUMN(FIPs_codes!C1701))))),"",INDIRECT(CONCATENATE("FIPs_codes!",ADDRESS((MATCH($D1703,INDIRECT($C1703),0)+MATCH($C1703,FIPs_codes!$G$1:$G$3296,0)-1),COLUMN(FIPs_codes!C1701)))))</f>
        <v>6</v>
      </c>
      <c r="G1703" s="31" t="s">
        <v>249</v>
      </c>
      <c r="H1703" s="31" t="s">
        <v>217</v>
      </c>
      <c r="I1703" s="35" t="s">
        <v>740</v>
      </c>
      <c r="J1703" s="37" t="s">
        <v>219</v>
      </c>
      <c r="K1703" s="31" t="s">
        <v>78</v>
      </c>
      <c r="L1703" s="31" t="s">
        <v>220</v>
      </c>
      <c r="M1703" s="31" t="s">
        <v>57</v>
      </c>
      <c r="N1703" s="39" t="s">
        <v>261</v>
      </c>
      <c r="O1703" s="39">
        <v>2004</v>
      </c>
      <c r="P1703" s="39" t="s">
        <v>252</v>
      </c>
      <c r="Q1703" s="31">
        <v>1340</v>
      </c>
      <c r="R1703" s="31" t="s">
        <v>245</v>
      </c>
      <c r="S1703" s="41" t="s">
        <v>60</v>
      </c>
      <c r="T1703" s="29" t="s">
        <v>253</v>
      </c>
      <c r="U1703" s="31" t="s">
        <v>134</v>
      </c>
      <c r="V1703" s="39" t="s">
        <v>254</v>
      </c>
      <c r="W1703" s="43" t="s">
        <v>225</v>
      </c>
      <c r="X1703" s="43" t="s">
        <v>65</v>
      </c>
      <c r="Y1703" s="43">
        <v>40206</v>
      </c>
      <c r="Z1703" s="31">
        <v>100</v>
      </c>
      <c r="AA1703" s="31">
        <v>933</v>
      </c>
      <c r="AB1703" s="31" t="s">
        <v>66</v>
      </c>
      <c r="AC1703" s="31">
        <v>157131</v>
      </c>
      <c r="AD1703" s="31" t="s">
        <v>262</v>
      </c>
      <c r="AE1703" s="39" t="s">
        <v>255</v>
      </c>
      <c r="AF1703" s="39" t="s">
        <v>256</v>
      </c>
      <c r="AG1703" s="31" t="s">
        <v>229</v>
      </c>
      <c r="AH1703" s="31">
        <v>32.549999999999997</v>
      </c>
      <c r="AI1703" s="31">
        <v>131.26</v>
      </c>
      <c r="AJ1703" s="31">
        <v>163.81</v>
      </c>
      <c r="AK1703" s="39">
        <v>9.2799999999999994</v>
      </c>
      <c r="AL1703" s="26">
        <v>0.19870581771564616</v>
      </c>
      <c r="AM1703" s="37" t="s">
        <v>230</v>
      </c>
      <c r="AN1703" s="31" t="s">
        <v>257</v>
      </c>
      <c r="AO1703" s="31" t="s">
        <v>258</v>
      </c>
      <c r="AP1703" s="63" t="s">
        <v>259</v>
      </c>
      <c r="AQ1703" s="27" t="str">
        <f t="shared" si="72"/>
        <v>Record Complete</v>
      </c>
      <c r="AR1703" s="35" t="s">
        <v>234</v>
      </c>
      <c r="AS1703" s="5" t="str">
        <f t="shared" si="73"/>
        <v/>
      </c>
      <c r="AT1703" t="s">
        <v>17200</v>
      </c>
    </row>
    <row r="1704" spans="1:46" ht="15.75" thickBot="1" x14ac:dyDescent="0.3">
      <c r="A1704" s="30" t="s">
        <v>739</v>
      </c>
      <c r="B1704" s="32">
        <v>5927</v>
      </c>
      <c r="C1704" s="32" t="s">
        <v>213</v>
      </c>
      <c r="D1704" s="32" t="s">
        <v>449</v>
      </c>
      <c r="E1704" s="51" t="str">
        <f ca="1">IF(ISERROR(INDIRECT(CONCATENATE("FIPs_codes!",ADDRESS((MATCH($D1704,INDIRECT($C1704),0)+MATCH($C1704,FIPs_codes!$G$1:$G$3296,0)-1),COLUMN(FIPs_codes!A1702))))),"",INDIRECT(CONCATENATE("FIPs_codes!",ADDRESS((MATCH($D1704,INDIRECT($C1704),0)+MATCH($C1704,FIPs_codes!$G$1:$G$3296,0)-1),COLUMN(FIPs_codes!A1702)))))</f>
        <v>40153</v>
      </c>
      <c r="F1704" s="51">
        <f ca="1">IF(ISERROR(INDIRECT(CONCATENATE("FIPs_codes!",ADDRESS((MATCH($D1704,INDIRECT($C1704),0)+MATCH($C1704,FIPs_codes!$G$1:$G$3296,0)-1),COLUMN(FIPs_codes!C1702))))),"",INDIRECT(CONCATENATE("FIPs_codes!",ADDRESS((MATCH($D1704,INDIRECT($C1704),0)+MATCH($C1704,FIPs_codes!$G$1:$G$3296,0)-1),COLUMN(FIPs_codes!C1702)))))</f>
        <v>6</v>
      </c>
      <c r="G1704" s="32" t="s">
        <v>249</v>
      </c>
      <c r="H1704" s="32" t="s">
        <v>217</v>
      </c>
      <c r="I1704" s="36" t="s">
        <v>740</v>
      </c>
      <c r="J1704" s="38" t="s">
        <v>219</v>
      </c>
      <c r="K1704" s="32" t="s">
        <v>78</v>
      </c>
      <c r="L1704" s="32" t="s">
        <v>220</v>
      </c>
      <c r="M1704" s="32" t="s">
        <v>57</v>
      </c>
      <c r="N1704" s="40" t="s">
        <v>261</v>
      </c>
      <c r="O1704" s="40">
        <v>2004</v>
      </c>
      <c r="P1704" s="40" t="s">
        <v>252</v>
      </c>
      <c r="Q1704" s="32">
        <v>1340</v>
      </c>
      <c r="R1704" s="32" t="s">
        <v>245</v>
      </c>
      <c r="S1704" s="42" t="s">
        <v>60</v>
      </c>
      <c r="T1704" s="30" t="s">
        <v>253</v>
      </c>
      <c r="U1704" s="32" t="s">
        <v>134</v>
      </c>
      <c r="V1704" s="40" t="s">
        <v>254</v>
      </c>
      <c r="W1704" s="44" t="s">
        <v>225</v>
      </c>
      <c r="X1704" s="44" t="s">
        <v>65</v>
      </c>
      <c r="Y1704" s="44">
        <v>40206</v>
      </c>
      <c r="Z1704" s="32">
        <v>100</v>
      </c>
      <c r="AA1704" s="32">
        <v>933</v>
      </c>
      <c r="AB1704" s="32" t="s">
        <v>66</v>
      </c>
      <c r="AC1704" s="32">
        <v>157131</v>
      </c>
      <c r="AD1704" s="32" t="s">
        <v>262</v>
      </c>
      <c r="AE1704" s="40" t="s">
        <v>255</v>
      </c>
      <c r="AF1704" s="40" t="s">
        <v>256</v>
      </c>
      <c r="AG1704" s="32" t="s">
        <v>229</v>
      </c>
      <c r="AH1704" s="32">
        <v>34.119999999999997</v>
      </c>
      <c r="AI1704" s="32">
        <v>130.26</v>
      </c>
      <c r="AJ1704" s="32">
        <v>164.4</v>
      </c>
      <c r="AK1704" s="40">
        <v>9.3000000000000007</v>
      </c>
      <c r="AL1704" s="26">
        <v>0.20756783063633044</v>
      </c>
      <c r="AM1704" s="38" t="s">
        <v>230</v>
      </c>
      <c r="AN1704" s="32" t="s">
        <v>257</v>
      </c>
      <c r="AO1704" s="32" t="s">
        <v>258</v>
      </c>
      <c r="AP1704" s="63" t="s">
        <v>259</v>
      </c>
      <c r="AQ1704" s="27" t="str">
        <f t="shared" si="72"/>
        <v>Record Complete</v>
      </c>
      <c r="AR1704" s="36" t="s">
        <v>234</v>
      </c>
      <c r="AS1704" s="5" t="str">
        <f t="shared" si="73"/>
        <v/>
      </c>
      <c r="AT1704" t="s">
        <v>17200</v>
      </c>
    </row>
    <row r="1705" spans="1:46" ht="15.75" thickBot="1" x14ac:dyDescent="0.3">
      <c r="A1705" s="29" t="s">
        <v>739</v>
      </c>
      <c r="B1705" s="31">
        <v>5927</v>
      </c>
      <c r="C1705" s="31" t="s">
        <v>213</v>
      </c>
      <c r="D1705" s="31" t="s">
        <v>449</v>
      </c>
      <c r="E1705" s="51" t="str">
        <f ca="1">IF(ISERROR(INDIRECT(CONCATENATE("FIPs_codes!",ADDRESS((MATCH($D1705,INDIRECT($C1705),0)+MATCH($C1705,FIPs_codes!$G$1:$G$3296,0)-1),COLUMN(FIPs_codes!A1703))))),"",INDIRECT(CONCATENATE("FIPs_codes!",ADDRESS((MATCH($D1705,INDIRECT($C1705),0)+MATCH($C1705,FIPs_codes!$G$1:$G$3296,0)-1),COLUMN(FIPs_codes!A1703)))))</f>
        <v>40153</v>
      </c>
      <c r="F1705" s="51">
        <f ca="1">IF(ISERROR(INDIRECT(CONCATENATE("FIPs_codes!",ADDRESS((MATCH($D1705,INDIRECT($C1705),0)+MATCH($C1705,FIPs_codes!$G$1:$G$3296,0)-1),COLUMN(FIPs_codes!C1703))))),"",INDIRECT(CONCATENATE("FIPs_codes!",ADDRESS((MATCH($D1705,INDIRECT($C1705),0)+MATCH($C1705,FIPs_codes!$G$1:$G$3296,0)-1),COLUMN(FIPs_codes!C1703)))))</f>
        <v>6</v>
      </c>
      <c r="G1705" s="31" t="s">
        <v>249</v>
      </c>
      <c r="H1705" s="31" t="s">
        <v>217</v>
      </c>
      <c r="I1705" s="35" t="s">
        <v>740</v>
      </c>
      <c r="J1705" s="37" t="s">
        <v>219</v>
      </c>
      <c r="K1705" s="31" t="s">
        <v>78</v>
      </c>
      <c r="L1705" s="31" t="s">
        <v>220</v>
      </c>
      <c r="M1705" s="31" t="s">
        <v>57</v>
      </c>
      <c r="N1705" s="39" t="s">
        <v>261</v>
      </c>
      <c r="O1705" s="39">
        <v>2004</v>
      </c>
      <c r="P1705" s="39" t="s">
        <v>252</v>
      </c>
      <c r="Q1705" s="31">
        <v>1340</v>
      </c>
      <c r="R1705" s="31" t="s">
        <v>245</v>
      </c>
      <c r="S1705" s="41" t="s">
        <v>60</v>
      </c>
      <c r="T1705" s="29" t="s">
        <v>253</v>
      </c>
      <c r="U1705" s="31" t="s">
        <v>134</v>
      </c>
      <c r="V1705" s="39" t="s">
        <v>254</v>
      </c>
      <c r="W1705" s="43" t="s">
        <v>225</v>
      </c>
      <c r="X1705" s="43" t="s">
        <v>65</v>
      </c>
      <c r="Y1705" s="43">
        <v>40206</v>
      </c>
      <c r="Z1705" s="31">
        <v>100</v>
      </c>
      <c r="AA1705" s="31">
        <v>933</v>
      </c>
      <c r="AB1705" s="31" t="s">
        <v>66</v>
      </c>
      <c r="AC1705" s="31">
        <v>157131</v>
      </c>
      <c r="AD1705" s="31" t="s">
        <v>262</v>
      </c>
      <c r="AE1705" s="39" t="s">
        <v>255</v>
      </c>
      <c r="AF1705" s="39" t="s">
        <v>256</v>
      </c>
      <c r="AG1705" s="31" t="s">
        <v>229</v>
      </c>
      <c r="AH1705" s="31">
        <v>50.53</v>
      </c>
      <c r="AI1705" s="31">
        <v>144.87</v>
      </c>
      <c r="AJ1705" s="31">
        <v>195.5</v>
      </c>
      <c r="AK1705" s="39">
        <v>9.27</v>
      </c>
      <c r="AL1705" s="26">
        <v>0.25859774820880244</v>
      </c>
      <c r="AM1705" s="37" t="s">
        <v>230</v>
      </c>
      <c r="AN1705" s="31" t="s">
        <v>257</v>
      </c>
      <c r="AO1705" s="31" t="s">
        <v>258</v>
      </c>
      <c r="AP1705" s="63" t="s">
        <v>259</v>
      </c>
      <c r="AQ1705" s="27" t="str">
        <f t="shared" si="72"/>
        <v>Record Complete</v>
      </c>
      <c r="AR1705" s="35" t="s">
        <v>234</v>
      </c>
      <c r="AS1705" s="5" t="str">
        <f t="shared" si="73"/>
        <v/>
      </c>
      <c r="AT1705" t="s">
        <v>17200</v>
      </c>
    </row>
    <row r="1706" spans="1:46" ht="15.75" thickBot="1" x14ac:dyDescent="0.3">
      <c r="A1706" s="47" t="s">
        <v>739</v>
      </c>
      <c r="B1706" s="49">
        <v>5927</v>
      </c>
      <c r="C1706" s="49" t="s">
        <v>213</v>
      </c>
      <c r="D1706" s="49" t="s">
        <v>449</v>
      </c>
      <c r="E1706" s="51" t="str">
        <f ca="1">IF(ISERROR(INDIRECT(CONCATENATE("FIPs_codes!",ADDRESS((MATCH($D1706,INDIRECT($C1706),0)+MATCH($C1706,FIPs_codes!$G$1:$G$3296,0)-1),COLUMN(FIPs_codes!A1704))))),"",INDIRECT(CONCATENATE("FIPs_codes!",ADDRESS((MATCH($D1706,INDIRECT($C1706),0)+MATCH($C1706,FIPs_codes!$G$1:$G$3296,0)-1),COLUMN(FIPs_codes!A1704)))))</f>
        <v>40153</v>
      </c>
      <c r="F1706" s="51">
        <f ca="1">IF(ISERROR(INDIRECT(CONCATENATE("FIPs_codes!",ADDRESS((MATCH($D1706,INDIRECT($C1706),0)+MATCH($C1706,FIPs_codes!$G$1:$G$3296,0)-1),COLUMN(FIPs_codes!C1704))))),"",INDIRECT(CONCATENATE("FIPs_codes!",ADDRESS((MATCH($D1706,INDIRECT($C1706),0)+MATCH($C1706,FIPs_codes!$G$1:$G$3296,0)-1),COLUMN(FIPs_codes!C1704)))))</f>
        <v>6</v>
      </c>
      <c r="G1706" s="49" t="s">
        <v>249</v>
      </c>
      <c r="H1706" s="49" t="s">
        <v>217</v>
      </c>
      <c r="I1706" s="53" t="s">
        <v>740</v>
      </c>
      <c r="J1706" s="55" t="s">
        <v>219</v>
      </c>
      <c r="K1706" s="49" t="s">
        <v>78</v>
      </c>
      <c r="L1706" s="49" t="s">
        <v>220</v>
      </c>
      <c r="M1706" s="49" t="s">
        <v>57</v>
      </c>
      <c r="N1706" s="57" t="s">
        <v>261</v>
      </c>
      <c r="O1706" s="57">
        <v>2003</v>
      </c>
      <c r="P1706" s="57" t="s">
        <v>288</v>
      </c>
      <c r="Q1706" s="49">
        <v>1340</v>
      </c>
      <c r="R1706" s="49" t="s">
        <v>245</v>
      </c>
      <c r="S1706" s="59" t="s">
        <v>60</v>
      </c>
      <c r="T1706" s="47" t="s">
        <v>253</v>
      </c>
      <c r="U1706" s="49" t="s">
        <v>134</v>
      </c>
      <c r="V1706" s="57" t="s">
        <v>254</v>
      </c>
      <c r="W1706" s="61" t="s">
        <v>225</v>
      </c>
      <c r="X1706" s="61" t="s">
        <v>65</v>
      </c>
      <c r="Y1706" s="61">
        <v>40210</v>
      </c>
      <c r="Z1706" s="49">
        <v>100</v>
      </c>
      <c r="AA1706" s="49">
        <v>933</v>
      </c>
      <c r="AB1706" s="49" t="s">
        <v>66</v>
      </c>
      <c r="AC1706" s="49">
        <v>157131</v>
      </c>
      <c r="AD1706" s="49" t="s">
        <v>262</v>
      </c>
      <c r="AE1706" s="57" t="s">
        <v>255</v>
      </c>
      <c r="AF1706" s="57" t="s">
        <v>256</v>
      </c>
      <c r="AG1706" s="49" t="s">
        <v>229</v>
      </c>
      <c r="AH1706" s="49">
        <v>11.4</v>
      </c>
      <c r="AI1706" s="49">
        <v>142.59</v>
      </c>
      <c r="AJ1706" s="49">
        <v>154</v>
      </c>
      <c r="AK1706" s="57">
        <v>9.01</v>
      </c>
      <c r="AL1706" s="26">
        <v>7.4030781219559708E-2</v>
      </c>
      <c r="AM1706" s="55" t="s">
        <v>230</v>
      </c>
      <c r="AN1706" s="49" t="s">
        <v>257</v>
      </c>
      <c r="AO1706" s="49" t="s">
        <v>258</v>
      </c>
      <c r="AP1706" s="63" t="s">
        <v>259</v>
      </c>
      <c r="AQ1706" s="27" t="str">
        <f t="shared" si="72"/>
        <v>Record Complete</v>
      </c>
      <c r="AR1706" s="53" t="s">
        <v>234</v>
      </c>
      <c r="AS1706" s="5" t="str">
        <f t="shared" si="73"/>
        <v/>
      </c>
      <c r="AT1706" t="s">
        <v>17200</v>
      </c>
    </row>
    <row r="1707" spans="1:46" ht="15.75" thickBot="1" x14ac:dyDescent="0.3">
      <c r="A1707" s="48" t="s">
        <v>739</v>
      </c>
      <c r="B1707" s="50">
        <v>5927</v>
      </c>
      <c r="C1707" s="50" t="s">
        <v>213</v>
      </c>
      <c r="D1707" s="50" t="s">
        <v>449</v>
      </c>
      <c r="E1707" s="51" t="str">
        <f ca="1">IF(ISERROR(INDIRECT(CONCATENATE("FIPs_codes!",ADDRESS((MATCH($D1707,INDIRECT($C1707),0)+MATCH($C1707,FIPs_codes!$G$1:$G$3296,0)-1),COLUMN(FIPs_codes!A1705))))),"",INDIRECT(CONCATENATE("FIPs_codes!",ADDRESS((MATCH($D1707,INDIRECT($C1707),0)+MATCH($C1707,FIPs_codes!$G$1:$G$3296,0)-1),COLUMN(FIPs_codes!A1705)))))</f>
        <v>40153</v>
      </c>
      <c r="F1707" s="51">
        <f ca="1">IF(ISERROR(INDIRECT(CONCATENATE("FIPs_codes!",ADDRESS((MATCH($D1707,INDIRECT($C1707),0)+MATCH($C1707,FIPs_codes!$G$1:$G$3296,0)-1),COLUMN(FIPs_codes!C1705))))),"",INDIRECT(CONCATENATE("FIPs_codes!",ADDRESS((MATCH($D1707,INDIRECT($C1707),0)+MATCH($C1707,FIPs_codes!$G$1:$G$3296,0)-1),COLUMN(FIPs_codes!C1705)))))</f>
        <v>6</v>
      </c>
      <c r="G1707" s="50" t="s">
        <v>249</v>
      </c>
      <c r="H1707" s="50" t="s">
        <v>217</v>
      </c>
      <c r="I1707" s="54" t="s">
        <v>740</v>
      </c>
      <c r="J1707" s="56" t="s">
        <v>219</v>
      </c>
      <c r="K1707" s="50" t="s">
        <v>78</v>
      </c>
      <c r="L1707" s="50" t="s">
        <v>220</v>
      </c>
      <c r="M1707" s="50" t="s">
        <v>57</v>
      </c>
      <c r="N1707" s="58" t="s">
        <v>261</v>
      </c>
      <c r="O1707" s="58">
        <v>2003</v>
      </c>
      <c r="P1707" s="58" t="s">
        <v>288</v>
      </c>
      <c r="Q1707" s="50">
        <v>1340</v>
      </c>
      <c r="R1707" s="50" t="s">
        <v>245</v>
      </c>
      <c r="S1707" s="60" t="s">
        <v>60</v>
      </c>
      <c r="T1707" s="48" t="s">
        <v>253</v>
      </c>
      <c r="U1707" s="50" t="s">
        <v>134</v>
      </c>
      <c r="V1707" s="58" t="s">
        <v>254</v>
      </c>
      <c r="W1707" s="62" t="s">
        <v>225</v>
      </c>
      <c r="X1707" s="62" t="s">
        <v>65</v>
      </c>
      <c r="Y1707" s="62">
        <v>40210</v>
      </c>
      <c r="Z1707" s="50">
        <v>100</v>
      </c>
      <c r="AA1707" s="50">
        <v>933</v>
      </c>
      <c r="AB1707" s="50" t="s">
        <v>66</v>
      </c>
      <c r="AC1707" s="50">
        <v>157131</v>
      </c>
      <c r="AD1707" s="50" t="s">
        <v>262</v>
      </c>
      <c r="AE1707" s="58" t="s">
        <v>255</v>
      </c>
      <c r="AF1707" s="58" t="s">
        <v>256</v>
      </c>
      <c r="AG1707" s="50" t="s">
        <v>229</v>
      </c>
      <c r="AH1707" s="50">
        <v>11.85</v>
      </c>
      <c r="AI1707" s="50">
        <v>144.87</v>
      </c>
      <c r="AJ1707" s="50">
        <v>156.72</v>
      </c>
      <c r="AK1707" s="58">
        <v>8.9700000000000006</v>
      </c>
      <c r="AL1707" s="26">
        <v>7.5612557427258809E-2</v>
      </c>
      <c r="AM1707" s="56" t="s">
        <v>230</v>
      </c>
      <c r="AN1707" s="50" t="s">
        <v>257</v>
      </c>
      <c r="AO1707" s="50" t="s">
        <v>258</v>
      </c>
      <c r="AP1707" s="63" t="s">
        <v>259</v>
      </c>
      <c r="AQ1707" s="27" t="str">
        <f t="shared" si="72"/>
        <v>Record Complete</v>
      </c>
      <c r="AR1707" s="54" t="s">
        <v>234</v>
      </c>
      <c r="AS1707" s="5" t="str">
        <f t="shared" si="73"/>
        <v/>
      </c>
      <c r="AT1707" t="s">
        <v>17200</v>
      </c>
    </row>
    <row r="1708" spans="1:46" ht="15.75" thickBot="1" x14ac:dyDescent="0.3">
      <c r="A1708" s="47" t="s">
        <v>739</v>
      </c>
      <c r="B1708" s="49">
        <v>5927</v>
      </c>
      <c r="C1708" s="49" t="s">
        <v>213</v>
      </c>
      <c r="D1708" s="49" t="s">
        <v>449</v>
      </c>
      <c r="E1708" s="51" t="str">
        <f ca="1">IF(ISERROR(INDIRECT(CONCATENATE("FIPs_codes!",ADDRESS((MATCH($D1708,INDIRECT($C1708),0)+MATCH($C1708,FIPs_codes!$G$1:$G$3296,0)-1),COLUMN(FIPs_codes!A1706))))),"",INDIRECT(CONCATENATE("FIPs_codes!",ADDRESS((MATCH($D1708,INDIRECT($C1708),0)+MATCH($C1708,FIPs_codes!$G$1:$G$3296,0)-1),COLUMN(FIPs_codes!A1706)))))</f>
        <v>40153</v>
      </c>
      <c r="F1708" s="51">
        <f ca="1">IF(ISERROR(INDIRECT(CONCATENATE("FIPs_codes!",ADDRESS((MATCH($D1708,INDIRECT($C1708),0)+MATCH($C1708,FIPs_codes!$G$1:$G$3296,0)-1),COLUMN(FIPs_codes!C1706))))),"",INDIRECT(CONCATENATE("FIPs_codes!",ADDRESS((MATCH($D1708,INDIRECT($C1708),0)+MATCH($C1708,FIPs_codes!$G$1:$G$3296,0)-1),COLUMN(FIPs_codes!C1706)))))</f>
        <v>6</v>
      </c>
      <c r="G1708" s="49" t="s">
        <v>249</v>
      </c>
      <c r="H1708" s="49" t="s">
        <v>217</v>
      </c>
      <c r="I1708" s="53" t="s">
        <v>740</v>
      </c>
      <c r="J1708" s="55" t="s">
        <v>219</v>
      </c>
      <c r="K1708" s="49" t="s">
        <v>78</v>
      </c>
      <c r="L1708" s="49" t="s">
        <v>220</v>
      </c>
      <c r="M1708" s="49" t="s">
        <v>57</v>
      </c>
      <c r="N1708" s="57" t="s">
        <v>261</v>
      </c>
      <c r="O1708" s="57">
        <v>2003</v>
      </c>
      <c r="P1708" s="57" t="s">
        <v>288</v>
      </c>
      <c r="Q1708" s="49">
        <v>1340</v>
      </c>
      <c r="R1708" s="49" t="s">
        <v>245</v>
      </c>
      <c r="S1708" s="59" t="s">
        <v>60</v>
      </c>
      <c r="T1708" s="47" t="s">
        <v>253</v>
      </c>
      <c r="U1708" s="49" t="s">
        <v>134</v>
      </c>
      <c r="V1708" s="57" t="s">
        <v>254</v>
      </c>
      <c r="W1708" s="61" t="s">
        <v>225</v>
      </c>
      <c r="X1708" s="61" t="s">
        <v>65</v>
      </c>
      <c r="Y1708" s="61">
        <v>40210</v>
      </c>
      <c r="Z1708" s="49">
        <v>100</v>
      </c>
      <c r="AA1708" s="49">
        <v>933</v>
      </c>
      <c r="AB1708" s="49" t="s">
        <v>66</v>
      </c>
      <c r="AC1708" s="49">
        <v>157131</v>
      </c>
      <c r="AD1708" s="49" t="s">
        <v>262</v>
      </c>
      <c r="AE1708" s="57" t="s">
        <v>255</v>
      </c>
      <c r="AF1708" s="57" t="s">
        <v>256</v>
      </c>
      <c r="AG1708" s="49" t="s">
        <v>229</v>
      </c>
      <c r="AH1708" s="49">
        <v>13.29</v>
      </c>
      <c r="AI1708" s="49">
        <v>145.29</v>
      </c>
      <c r="AJ1708" s="49">
        <v>158.58000000000001</v>
      </c>
      <c r="AK1708" s="57">
        <v>8.92</v>
      </c>
      <c r="AL1708" s="26">
        <v>8.3806280741581543E-2</v>
      </c>
      <c r="AM1708" s="55" t="s">
        <v>230</v>
      </c>
      <c r="AN1708" s="49" t="s">
        <v>257</v>
      </c>
      <c r="AO1708" s="49" t="s">
        <v>258</v>
      </c>
      <c r="AP1708" s="63" t="s">
        <v>259</v>
      </c>
      <c r="AQ1708" s="27" t="str">
        <f t="shared" si="72"/>
        <v>Record Complete</v>
      </c>
      <c r="AR1708" s="53" t="s">
        <v>234</v>
      </c>
      <c r="AS1708" s="5" t="str">
        <f t="shared" si="73"/>
        <v/>
      </c>
      <c r="AT1708" t="s">
        <v>17200</v>
      </c>
    </row>
    <row r="1709" spans="1:46" ht="15.75" thickBot="1" x14ac:dyDescent="0.3">
      <c r="A1709" s="29" t="s">
        <v>739</v>
      </c>
      <c r="B1709" s="31">
        <v>5927</v>
      </c>
      <c r="C1709" s="31" t="s">
        <v>213</v>
      </c>
      <c r="D1709" s="31" t="s">
        <v>449</v>
      </c>
      <c r="E1709" s="51" t="str">
        <f ca="1">IF(ISERROR(INDIRECT(CONCATENATE("FIPs_codes!",ADDRESS((MATCH($D1709,INDIRECT($C1709),0)+MATCH($C1709,FIPs_codes!$G$1:$G$3296,0)-1),COLUMN(FIPs_codes!A1707))))),"",INDIRECT(CONCATENATE("FIPs_codes!",ADDRESS((MATCH($D1709,INDIRECT($C1709),0)+MATCH($C1709,FIPs_codes!$G$1:$G$3296,0)-1),COLUMN(FIPs_codes!A1707)))))</f>
        <v>40153</v>
      </c>
      <c r="F1709" s="51">
        <f ca="1">IF(ISERROR(INDIRECT(CONCATENATE("FIPs_codes!",ADDRESS((MATCH($D1709,INDIRECT($C1709),0)+MATCH($C1709,FIPs_codes!$G$1:$G$3296,0)-1),COLUMN(FIPs_codes!C1707))))),"",INDIRECT(CONCATENATE("FIPs_codes!",ADDRESS((MATCH($D1709,INDIRECT($C1709),0)+MATCH($C1709,FIPs_codes!$G$1:$G$3296,0)-1),COLUMN(FIPs_codes!C1707)))))</f>
        <v>6</v>
      </c>
      <c r="G1709" s="31" t="s">
        <v>249</v>
      </c>
      <c r="H1709" s="31" t="s">
        <v>217</v>
      </c>
      <c r="I1709" s="35" t="s">
        <v>740</v>
      </c>
      <c r="J1709" s="37" t="s">
        <v>219</v>
      </c>
      <c r="K1709" s="31" t="s">
        <v>78</v>
      </c>
      <c r="L1709" s="31" t="s">
        <v>220</v>
      </c>
      <c r="M1709" s="31" t="s">
        <v>57</v>
      </c>
      <c r="N1709" s="39" t="s">
        <v>261</v>
      </c>
      <c r="O1709" s="39">
        <v>2004</v>
      </c>
      <c r="P1709" s="39" t="s">
        <v>285</v>
      </c>
      <c r="Q1709" s="31">
        <v>1340</v>
      </c>
      <c r="R1709" s="31" t="s">
        <v>245</v>
      </c>
      <c r="S1709" s="41" t="s">
        <v>60</v>
      </c>
      <c r="T1709" s="29" t="s">
        <v>253</v>
      </c>
      <c r="U1709" s="31" t="s">
        <v>134</v>
      </c>
      <c r="V1709" s="39" t="s">
        <v>254</v>
      </c>
      <c r="W1709" s="43" t="s">
        <v>225</v>
      </c>
      <c r="X1709" s="43" t="s">
        <v>65</v>
      </c>
      <c r="Y1709" s="43">
        <v>40210</v>
      </c>
      <c r="Z1709" s="31">
        <v>100</v>
      </c>
      <c r="AA1709" s="31">
        <v>933</v>
      </c>
      <c r="AB1709" s="31" t="s">
        <v>66</v>
      </c>
      <c r="AC1709" s="31">
        <v>157131</v>
      </c>
      <c r="AD1709" s="31" t="s">
        <v>262</v>
      </c>
      <c r="AE1709" s="39" t="s">
        <v>255</v>
      </c>
      <c r="AF1709" s="39" t="s">
        <v>256</v>
      </c>
      <c r="AG1709" s="31" t="s">
        <v>229</v>
      </c>
      <c r="AH1709" s="31">
        <v>44.99</v>
      </c>
      <c r="AI1709" s="31">
        <v>171.35</v>
      </c>
      <c r="AJ1709" s="31">
        <v>216.35</v>
      </c>
      <c r="AK1709" s="39">
        <v>8.74</v>
      </c>
      <c r="AL1709" s="26">
        <v>0.20795969307571416</v>
      </c>
      <c r="AM1709" s="37" t="s">
        <v>230</v>
      </c>
      <c r="AN1709" s="31" t="s">
        <v>257</v>
      </c>
      <c r="AO1709" s="31" t="s">
        <v>258</v>
      </c>
      <c r="AP1709" s="63" t="s">
        <v>259</v>
      </c>
      <c r="AQ1709" s="27" t="str">
        <f t="shared" si="72"/>
        <v>Record Complete</v>
      </c>
      <c r="AR1709" s="35" t="s">
        <v>234</v>
      </c>
      <c r="AS1709" s="5" t="str">
        <f t="shared" si="73"/>
        <v/>
      </c>
      <c r="AT1709" t="s">
        <v>17200</v>
      </c>
    </row>
    <row r="1710" spans="1:46" ht="15.75" thickBot="1" x14ac:dyDescent="0.3">
      <c r="A1710" s="30" t="s">
        <v>739</v>
      </c>
      <c r="B1710" s="32">
        <v>5927</v>
      </c>
      <c r="C1710" s="32" t="s">
        <v>213</v>
      </c>
      <c r="D1710" s="32" t="s">
        <v>449</v>
      </c>
      <c r="E1710" s="51" t="str">
        <f ca="1">IF(ISERROR(INDIRECT(CONCATENATE("FIPs_codes!",ADDRESS((MATCH($D1710,INDIRECT($C1710),0)+MATCH($C1710,FIPs_codes!$G$1:$G$3296,0)-1),COLUMN(FIPs_codes!A1708))))),"",INDIRECT(CONCATENATE("FIPs_codes!",ADDRESS((MATCH($D1710,INDIRECT($C1710),0)+MATCH($C1710,FIPs_codes!$G$1:$G$3296,0)-1),COLUMN(FIPs_codes!A1708)))))</f>
        <v>40153</v>
      </c>
      <c r="F1710" s="51">
        <f ca="1">IF(ISERROR(INDIRECT(CONCATENATE("FIPs_codes!",ADDRESS((MATCH($D1710,INDIRECT($C1710),0)+MATCH($C1710,FIPs_codes!$G$1:$G$3296,0)-1),COLUMN(FIPs_codes!C1708))))),"",INDIRECT(CONCATENATE("FIPs_codes!",ADDRESS((MATCH($D1710,INDIRECT($C1710),0)+MATCH($C1710,FIPs_codes!$G$1:$G$3296,0)-1),COLUMN(FIPs_codes!C1708)))))</f>
        <v>6</v>
      </c>
      <c r="G1710" s="32" t="s">
        <v>249</v>
      </c>
      <c r="H1710" s="32" t="s">
        <v>217</v>
      </c>
      <c r="I1710" s="36" t="s">
        <v>740</v>
      </c>
      <c r="J1710" s="38" t="s">
        <v>219</v>
      </c>
      <c r="K1710" s="32" t="s">
        <v>78</v>
      </c>
      <c r="L1710" s="32" t="s">
        <v>220</v>
      </c>
      <c r="M1710" s="32" t="s">
        <v>57</v>
      </c>
      <c r="N1710" s="40" t="s">
        <v>261</v>
      </c>
      <c r="O1710" s="40">
        <v>2004</v>
      </c>
      <c r="P1710" s="40" t="s">
        <v>285</v>
      </c>
      <c r="Q1710" s="32">
        <v>1340</v>
      </c>
      <c r="R1710" s="32" t="s">
        <v>245</v>
      </c>
      <c r="S1710" s="42" t="s">
        <v>60</v>
      </c>
      <c r="T1710" s="30" t="s">
        <v>253</v>
      </c>
      <c r="U1710" s="32" t="s">
        <v>134</v>
      </c>
      <c r="V1710" s="40" t="s">
        <v>254</v>
      </c>
      <c r="W1710" s="44" t="s">
        <v>225</v>
      </c>
      <c r="X1710" s="44" t="s">
        <v>65</v>
      </c>
      <c r="Y1710" s="44">
        <v>40210</v>
      </c>
      <c r="Z1710" s="32">
        <v>100</v>
      </c>
      <c r="AA1710" s="32">
        <v>933</v>
      </c>
      <c r="AB1710" s="32" t="s">
        <v>66</v>
      </c>
      <c r="AC1710" s="32">
        <v>157131</v>
      </c>
      <c r="AD1710" s="32" t="s">
        <v>262</v>
      </c>
      <c r="AE1710" s="40" t="s">
        <v>255</v>
      </c>
      <c r="AF1710" s="40" t="s">
        <v>256</v>
      </c>
      <c r="AG1710" s="32" t="s">
        <v>229</v>
      </c>
      <c r="AH1710" s="32">
        <v>45.31</v>
      </c>
      <c r="AI1710" s="32">
        <v>171.34</v>
      </c>
      <c r="AJ1710" s="32">
        <v>216.65</v>
      </c>
      <c r="AK1710" s="40">
        <v>8.74</v>
      </c>
      <c r="AL1710" s="26">
        <v>0.20913916455111933</v>
      </c>
      <c r="AM1710" s="38" t="s">
        <v>230</v>
      </c>
      <c r="AN1710" s="32" t="s">
        <v>257</v>
      </c>
      <c r="AO1710" s="32" t="s">
        <v>258</v>
      </c>
      <c r="AP1710" s="63" t="s">
        <v>259</v>
      </c>
      <c r="AQ1710" s="27" t="str">
        <f t="shared" si="72"/>
        <v>Record Complete</v>
      </c>
      <c r="AR1710" s="36" t="s">
        <v>234</v>
      </c>
      <c r="AS1710" s="5" t="str">
        <f t="shared" si="73"/>
        <v/>
      </c>
      <c r="AT1710" t="s">
        <v>17200</v>
      </c>
    </row>
    <row r="1711" spans="1:46" ht="15.75" thickBot="1" x14ac:dyDescent="0.3">
      <c r="A1711" s="48" t="s">
        <v>739</v>
      </c>
      <c r="B1711" s="50">
        <v>5927</v>
      </c>
      <c r="C1711" s="50" t="s">
        <v>213</v>
      </c>
      <c r="D1711" s="50" t="s">
        <v>449</v>
      </c>
      <c r="E1711" s="51" t="str">
        <f ca="1">IF(ISERROR(INDIRECT(CONCATENATE("FIPs_codes!",ADDRESS((MATCH($D1711,INDIRECT($C1711),0)+MATCH($C1711,FIPs_codes!$G$1:$G$3296,0)-1),COLUMN(FIPs_codes!A1709))))),"",INDIRECT(CONCATENATE("FIPs_codes!",ADDRESS((MATCH($D1711,INDIRECT($C1711),0)+MATCH($C1711,FIPs_codes!$G$1:$G$3296,0)-1),COLUMN(FIPs_codes!A1709)))))</f>
        <v>40153</v>
      </c>
      <c r="F1711" s="51">
        <f ca="1">IF(ISERROR(INDIRECT(CONCATENATE("FIPs_codes!",ADDRESS((MATCH($D1711,INDIRECT($C1711),0)+MATCH($C1711,FIPs_codes!$G$1:$G$3296,0)-1),COLUMN(FIPs_codes!C1709))))),"",INDIRECT(CONCATENATE("FIPs_codes!",ADDRESS((MATCH($D1711,INDIRECT($C1711),0)+MATCH($C1711,FIPs_codes!$G$1:$G$3296,0)-1),COLUMN(FIPs_codes!C1709)))))</f>
        <v>6</v>
      </c>
      <c r="G1711" s="50" t="s">
        <v>249</v>
      </c>
      <c r="H1711" s="50" t="s">
        <v>217</v>
      </c>
      <c r="I1711" s="54" t="s">
        <v>740</v>
      </c>
      <c r="J1711" s="56" t="s">
        <v>219</v>
      </c>
      <c r="K1711" s="50" t="s">
        <v>78</v>
      </c>
      <c r="L1711" s="50" t="s">
        <v>220</v>
      </c>
      <c r="M1711" s="50" t="s">
        <v>57</v>
      </c>
      <c r="N1711" s="58" t="s">
        <v>261</v>
      </c>
      <c r="O1711" s="58">
        <v>2004</v>
      </c>
      <c r="P1711" s="58" t="s">
        <v>285</v>
      </c>
      <c r="Q1711" s="50">
        <v>1340</v>
      </c>
      <c r="R1711" s="50" t="s">
        <v>245</v>
      </c>
      <c r="S1711" s="60" t="s">
        <v>60</v>
      </c>
      <c r="T1711" s="48" t="s">
        <v>253</v>
      </c>
      <c r="U1711" s="50" t="s">
        <v>134</v>
      </c>
      <c r="V1711" s="58" t="s">
        <v>254</v>
      </c>
      <c r="W1711" s="62" t="s">
        <v>225</v>
      </c>
      <c r="X1711" s="62" t="s">
        <v>65</v>
      </c>
      <c r="Y1711" s="62">
        <v>40210</v>
      </c>
      <c r="Z1711" s="50">
        <v>100</v>
      </c>
      <c r="AA1711" s="50">
        <v>933</v>
      </c>
      <c r="AB1711" s="50" t="s">
        <v>66</v>
      </c>
      <c r="AC1711" s="50">
        <v>157131</v>
      </c>
      <c r="AD1711" s="50" t="s">
        <v>262</v>
      </c>
      <c r="AE1711" s="58" t="s">
        <v>255</v>
      </c>
      <c r="AF1711" s="58" t="s">
        <v>256</v>
      </c>
      <c r="AG1711" s="50" t="s">
        <v>229</v>
      </c>
      <c r="AH1711" s="50">
        <v>47.59</v>
      </c>
      <c r="AI1711" s="50">
        <v>195.97</v>
      </c>
      <c r="AJ1711" s="50">
        <v>243.56</v>
      </c>
      <c r="AK1711" s="58">
        <v>8.73</v>
      </c>
      <c r="AL1711" s="26">
        <v>0.19539333223846281</v>
      </c>
      <c r="AM1711" s="56" t="s">
        <v>230</v>
      </c>
      <c r="AN1711" s="50" t="s">
        <v>257</v>
      </c>
      <c r="AO1711" s="50" t="s">
        <v>258</v>
      </c>
      <c r="AP1711" s="63" t="s">
        <v>259</v>
      </c>
      <c r="AQ1711" s="27" t="str">
        <f t="shared" si="72"/>
        <v>Record Complete</v>
      </c>
      <c r="AR1711" s="54" t="s">
        <v>234</v>
      </c>
      <c r="AS1711" s="5" t="str">
        <f t="shared" si="73"/>
        <v/>
      </c>
      <c r="AT1711" t="s">
        <v>17200</v>
      </c>
    </row>
    <row r="1712" spans="1:46" ht="15.75" thickBot="1" x14ac:dyDescent="0.3">
      <c r="A1712" s="47" t="s">
        <v>739</v>
      </c>
      <c r="B1712" s="49">
        <v>5927</v>
      </c>
      <c r="C1712" s="49" t="s">
        <v>213</v>
      </c>
      <c r="D1712" s="49" t="s">
        <v>449</v>
      </c>
      <c r="E1712" s="51" t="str">
        <f ca="1">IF(ISERROR(INDIRECT(CONCATENATE("FIPs_codes!",ADDRESS((MATCH($D1712,INDIRECT($C1712),0)+MATCH($C1712,FIPs_codes!$G$1:$G$3296,0)-1),COLUMN(FIPs_codes!A1710))))),"",INDIRECT(CONCATENATE("FIPs_codes!",ADDRESS((MATCH($D1712,INDIRECT($C1712),0)+MATCH($C1712,FIPs_codes!$G$1:$G$3296,0)-1),COLUMN(FIPs_codes!A1710)))))</f>
        <v>40153</v>
      </c>
      <c r="F1712" s="51">
        <f ca="1">IF(ISERROR(INDIRECT(CONCATENATE("FIPs_codes!",ADDRESS((MATCH($D1712,INDIRECT($C1712),0)+MATCH($C1712,FIPs_codes!$G$1:$G$3296,0)-1),COLUMN(FIPs_codes!C1710))))),"",INDIRECT(CONCATENATE("FIPs_codes!",ADDRESS((MATCH($D1712,INDIRECT($C1712),0)+MATCH($C1712,FIPs_codes!$G$1:$G$3296,0)-1),COLUMN(FIPs_codes!C1710)))))</f>
        <v>6</v>
      </c>
      <c r="G1712" s="49" t="s">
        <v>249</v>
      </c>
      <c r="H1712" s="49" t="s">
        <v>217</v>
      </c>
      <c r="I1712" s="53" t="s">
        <v>740</v>
      </c>
      <c r="J1712" s="55" t="s">
        <v>219</v>
      </c>
      <c r="K1712" s="49" t="s">
        <v>78</v>
      </c>
      <c r="L1712" s="49" t="s">
        <v>220</v>
      </c>
      <c r="M1712" s="49" t="s">
        <v>57</v>
      </c>
      <c r="N1712" s="57" t="s">
        <v>293</v>
      </c>
      <c r="O1712" s="57">
        <v>2003</v>
      </c>
      <c r="P1712" s="57" t="s">
        <v>286</v>
      </c>
      <c r="Q1712" s="49">
        <v>1775</v>
      </c>
      <c r="R1712" s="49" t="s">
        <v>245</v>
      </c>
      <c r="S1712" s="59" t="s">
        <v>60</v>
      </c>
      <c r="T1712" s="47" t="s">
        <v>253</v>
      </c>
      <c r="U1712" s="49" t="s">
        <v>134</v>
      </c>
      <c r="V1712" s="57" t="s">
        <v>254</v>
      </c>
      <c r="W1712" s="61" t="s">
        <v>225</v>
      </c>
      <c r="X1712" s="61" t="s">
        <v>65</v>
      </c>
      <c r="Y1712" s="61">
        <v>40226</v>
      </c>
      <c r="Z1712" s="49">
        <v>93</v>
      </c>
      <c r="AA1712" s="49">
        <v>883</v>
      </c>
      <c r="AB1712" s="49" t="s">
        <v>66</v>
      </c>
      <c r="AC1712" s="49">
        <v>11662</v>
      </c>
      <c r="AD1712" s="49" t="s">
        <v>262</v>
      </c>
      <c r="AE1712" s="57" t="s">
        <v>255</v>
      </c>
      <c r="AF1712" s="57" t="s">
        <v>256</v>
      </c>
      <c r="AG1712" s="49" t="s">
        <v>229</v>
      </c>
      <c r="AH1712" s="49">
        <v>0</v>
      </c>
      <c r="AI1712" s="49">
        <v>22.61</v>
      </c>
      <c r="AJ1712" s="49">
        <v>22.65</v>
      </c>
      <c r="AK1712" s="57">
        <v>12.4</v>
      </c>
      <c r="AL1712" s="26">
        <v>0</v>
      </c>
      <c r="AM1712" s="55" t="s">
        <v>230</v>
      </c>
      <c r="AN1712" s="49" t="s">
        <v>257</v>
      </c>
      <c r="AO1712" s="49" t="s">
        <v>258</v>
      </c>
      <c r="AP1712" s="63" t="s">
        <v>259</v>
      </c>
      <c r="AQ1712" s="27" t="str">
        <f t="shared" si="72"/>
        <v>Record Complete</v>
      </c>
      <c r="AR1712" s="53" t="s">
        <v>234</v>
      </c>
      <c r="AS1712" s="5" t="str">
        <f t="shared" si="73"/>
        <v/>
      </c>
      <c r="AT1712" t="s">
        <v>17200</v>
      </c>
    </row>
    <row r="1713" spans="1:46" ht="15.75" thickBot="1" x14ac:dyDescent="0.3">
      <c r="A1713" s="48" t="s">
        <v>739</v>
      </c>
      <c r="B1713" s="50">
        <v>5927</v>
      </c>
      <c r="C1713" s="50" t="s">
        <v>213</v>
      </c>
      <c r="D1713" s="50" t="s">
        <v>449</v>
      </c>
      <c r="E1713" s="51" t="str">
        <f ca="1">IF(ISERROR(INDIRECT(CONCATENATE("FIPs_codes!",ADDRESS((MATCH($D1713,INDIRECT($C1713),0)+MATCH($C1713,FIPs_codes!$G$1:$G$3296,0)-1),COLUMN(FIPs_codes!A1711))))),"",INDIRECT(CONCATENATE("FIPs_codes!",ADDRESS((MATCH($D1713,INDIRECT($C1713),0)+MATCH($C1713,FIPs_codes!$G$1:$G$3296,0)-1),COLUMN(FIPs_codes!A1711)))))</f>
        <v>40153</v>
      </c>
      <c r="F1713" s="51">
        <f ca="1">IF(ISERROR(INDIRECT(CONCATENATE("FIPs_codes!",ADDRESS((MATCH($D1713,INDIRECT($C1713),0)+MATCH($C1713,FIPs_codes!$G$1:$G$3296,0)-1),COLUMN(FIPs_codes!C1711))))),"",INDIRECT(CONCATENATE("FIPs_codes!",ADDRESS((MATCH($D1713,INDIRECT($C1713),0)+MATCH($C1713,FIPs_codes!$G$1:$G$3296,0)-1),COLUMN(FIPs_codes!C1711)))))</f>
        <v>6</v>
      </c>
      <c r="G1713" s="50" t="s">
        <v>249</v>
      </c>
      <c r="H1713" s="50" t="s">
        <v>217</v>
      </c>
      <c r="I1713" s="54" t="s">
        <v>740</v>
      </c>
      <c r="J1713" s="56" t="s">
        <v>219</v>
      </c>
      <c r="K1713" s="50" t="s">
        <v>78</v>
      </c>
      <c r="L1713" s="50" t="s">
        <v>220</v>
      </c>
      <c r="M1713" s="50" t="s">
        <v>57</v>
      </c>
      <c r="N1713" s="58" t="s">
        <v>293</v>
      </c>
      <c r="O1713" s="58">
        <v>2003</v>
      </c>
      <c r="P1713" s="58" t="s">
        <v>286</v>
      </c>
      <c r="Q1713" s="50">
        <v>1775</v>
      </c>
      <c r="R1713" s="50" t="s">
        <v>245</v>
      </c>
      <c r="S1713" s="60" t="s">
        <v>60</v>
      </c>
      <c r="T1713" s="48" t="s">
        <v>253</v>
      </c>
      <c r="U1713" s="50" t="s">
        <v>134</v>
      </c>
      <c r="V1713" s="58" t="s">
        <v>254</v>
      </c>
      <c r="W1713" s="62" t="s">
        <v>225</v>
      </c>
      <c r="X1713" s="62" t="s">
        <v>65</v>
      </c>
      <c r="Y1713" s="62">
        <v>40226</v>
      </c>
      <c r="Z1713" s="50">
        <v>93</v>
      </c>
      <c r="AA1713" s="50">
        <v>883</v>
      </c>
      <c r="AB1713" s="50" t="s">
        <v>66</v>
      </c>
      <c r="AC1713" s="50">
        <v>11662</v>
      </c>
      <c r="AD1713" s="50" t="s">
        <v>262</v>
      </c>
      <c r="AE1713" s="58" t="s">
        <v>255</v>
      </c>
      <c r="AF1713" s="58" t="s">
        <v>256</v>
      </c>
      <c r="AG1713" s="50" t="s">
        <v>229</v>
      </c>
      <c r="AH1713" s="50">
        <v>0</v>
      </c>
      <c r="AI1713" s="50">
        <v>23.45</v>
      </c>
      <c r="AJ1713" s="50">
        <v>23.45</v>
      </c>
      <c r="AK1713" s="58">
        <v>12.4</v>
      </c>
      <c r="AL1713" s="26">
        <v>0</v>
      </c>
      <c r="AM1713" s="56" t="s">
        <v>230</v>
      </c>
      <c r="AN1713" s="50" t="s">
        <v>257</v>
      </c>
      <c r="AO1713" s="50" t="s">
        <v>258</v>
      </c>
      <c r="AP1713" s="63" t="s">
        <v>259</v>
      </c>
      <c r="AQ1713" s="27" t="str">
        <f t="shared" si="72"/>
        <v>Record Complete</v>
      </c>
      <c r="AR1713" s="54" t="s">
        <v>234</v>
      </c>
      <c r="AS1713" s="5" t="str">
        <f t="shared" si="73"/>
        <v/>
      </c>
      <c r="AT1713" t="s">
        <v>17200</v>
      </c>
    </row>
    <row r="1714" spans="1:46" ht="15.75" thickBot="1" x14ac:dyDescent="0.3">
      <c r="A1714" s="30" t="s">
        <v>739</v>
      </c>
      <c r="B1714" s="32">
        <v>5927</v>
      </c>
      <c r="C1714" s="32" t="s">
        <v>213</v>
      </c>
      <c r="D1714" s="32" t="s">
        <v>449</v>
      </c>
      <c r="E1714" s="51" t="str">
        <f ca="1">IF(ISERROR(INDIRECT(CONCATENATE("FIPs_codes!",ADDRESS((MATCH($D1714,INDIRECT($C1714),0)+MATCH($C1714,FIPs_codes!$G$1:$G$3296,0)-1),COLUMN(FIPs_codes!A1712))))),"",INDIRECT(CONCATENATE("FIPs_codes!",ADDRESS((MATCH($D1714,INDIRECT($C1714),0)+MATCH($C1714,FIPs_codes!$G$1:$G$3296,0)-1),COLUMN(FIPs_codes!A1712)))))</f>
        <v>40153</v>
      </c>
      <c r="F1714" s="51">
        <f ca="1">IF(ISERROR(INDIRECT(CONCATENATE("FIPs_codes!",ADDRESS((MATCH($D1714,INDIRECT($C1714),0)+MATCH($C1714,FIPs_codes!$G$1:$G$3296,0)-1),COLUMN(FIPs_codes!C1712))))),"",INDIRECT(CONCATENATE("FIPs_codes!",ADDRESS((MATCH($D1714,INDIRECT($C1714),0)+MATCH($C1714,FIPs_codes!$G$1:$G$3296,0)-1),COLUMN(FIPs_codes!C1712)))))</f>
        <v>6</v>
      </c>
      <c r="G1714" s="32" t="s">
        <v>249</v>
      </c>
      <c r="H1714" s="32" t="s">
        <v>217</v>
      </c>
      <c r="I1714" s="36" t="s">
        <v>740</v>
      </c>
      <c r="J1714" s="38" t="s">
        <v>219</v>
      </c>
      <c r="K1714" s="32" t="s">
        <v>78</v>
      </c>
      <c r="L1714" s="32" t="s">
        <v>220</v>
      </c>
      <c r="M1714" s="32" t="s">
        <v>57</v>
      </c>
      <c r="N1714" s="40" t="s">
        <v>293</v>
      </c>
      <c r="O1714" s="40">
        <v>2003</v>
      </c>
      <c r="P1714" s="40" t="s">
        <v>286</v>
      </c>
      <c r="Q1714" s="32">
        <v>1775</v>
      </c>
      <c r="R1714" s="32" t="s">
        <v>245</v>
      </c>
      <c r="S1714" s="42" t="s">
        <v>60</v>
      </c>
      <c r="T1714" s="30" t="s">
        <v>253</v>
      </c>
      <c r="U1714" s="32" t="s">
        <v>134</v>
      </c>
      <c r="V1714" s="40" t="s">
        <v>254</v>
      </c>
      <c r="W1714" s="44" t="s">
        <v>225</v>
      </c>
      <c r="X1714" s="44" t="s">
        <v>65</v>
      </c>
      <c r="Y1714" s="44">
        <v>40226</v>
      </c>
      <c r="Z1714" s="32">
        <v>93</v>
      </c>
      <c r="AA1714" s="32">
        <v>883</v>
      </c>
      <c r="AB1714" s="32" t="s">
        <v>66</v>
      </c>
      <c r="AC1714" s="32">
        <v>11662</v>
      </c>
      <c r="AD1714" s="32" t="s">
        <v>262</v>
      </c>
      <c r="AE1714" s="40" t="s">
        <v>255</v>
      </c>
      <c r="AF1714" s="40" t="s">
        <v>256</v>
      </c>
      <c r="AG1714" s="32" t="s">
        <v>229</v>
      </c>
      <c r="AH1714" s="32">
        <v>0</v>
      </c>
      <c r="AI1714" s="32">
        <v>27.21</v>
      </c>
      <c r="AJ1714" s="32">
        <v>27.25</v>
      </c>
      <c r="AK1714" s="40">
        <v>12.43</v>
      </c>
      <c r="AL1714" s="26">
        <v>0</v>
      </c>
      <c r="AM1714" s="38" t="s">
        <v>230</v>
      </c>
      <c r="AN1714" s="32" t="s">
        <v>257</v>
      </c>
      <c r="AO1714" s="32" t="s">
        <v>258</v>
      </c>
      <c r="AP1714" s="63" t="s">
        <v>259</v>
      </c>
      <c r="AQ1714" s="27" t="str">
        <f t="shared" si="72"/>
        <v>Record Complete</v>
      </c>
      <c r="AR1714" s="36" t="s">
        <v>234</v>
      </c>
      <c r="AS1714" s="5" t="str">
        <f t="shared" si="73"/>
        <v/>
      </c>
      <c r="AT1714" t="s">
        <v>17200</v>
      </c>
    </row>
    <row r="1715" spans="1:46" ht="15.75" thickBot="1" x14ac:dyDescent="0.3">
      <c r="A1715" s="48" t="s">
        <v>741</v>
      </c>
      <c r="B1715" s="50">
        <v>5927</v>
      </c>
      <c r="C1715" s="50" t="s">
        <v>213</v>
      </c>
      <c r="D1715" s="50" t="s">
        <v>449</v>
      </c>
      <c r="E1715" s="51" t="str">
        <f ca="1">IF(ISERROR(INDIRECT(CONCATENATE("FIPs_codes!",ADDRESS((MATCH($D1715,INDIRECT($C1715),0)+MATCH($C1715,FIPs_codes!$G$1:$G$3296,0)-1),COLUMN(FIPs_codes!A1713))))),"",INDIRECT(CONCATENATE("FIPs_codes!",ADDRESS((MATCH($D1715,INDIRECT($C1715),0)+MATCH($C1715,FIPs_codes!$G$1:$G$3296,0)-1),COLUMN(FIPs_codes!A1713)))))</f>
        <v>40153</v>
      </c>
      <c r="F1715" s="51">
        <f ca="1">IF(ISERROR(INDIRECT(CONCATENATE("FIPs_codes!",ADDRESS((MATCH($D1715,INDIRECT($C1715),0)+MATCH($C1715,FIPs_codes!$G$1:$G$3296,0)-1),COLUMN(FIPs_codes!C1713))))),"",INDIRECT(CONCATENATE("FIPs_codes!",ADDRESS((MATCH($D1715,INDIRECT($C1715),0)+MATCH($C1715,FIPs_codes!$G$1:$G$3296,0)-1),COLUMN(FIPs_codes!C1713)))))</f>
        <v>6</v>
      </c>
      <c r="G1715" s="52" t="s">
        <v>216</v>
      </c>
      <c r="H1715" s="52" t="s">
        <v>217</v>
      </c>
      <c r="I1715" s="54" t="s">
        <v>740</v>
      </c>
      <c r="J1715" s="56" t="s">
        <v>219</v>
      </c>
      <c r="K1715" s="50" t="s">
        <v>78</v>
      </c>
      <c r="L1715" s="50" t="s">
        <v>220</v>
      </c>
      <c r="M1715" s="50" t="s">
        <v>57</v>
      </c>
      <c r="N1715" s="58" t="s">
        <v>399</v>
      </c>
      <c r="O1715" s="58">
        <v>2004</v>
      </c>
      <c r="P1715" s="58" t="s">
        <v>286</v>
      </c>
      <c r="Q1715" s="126">
        <v>1775</v>
      </c>
      <c r="R1715" s="50" t="s">
        <v>245</v>
      </c>
      <c r="S1715" s="60" t="s">
        <v>60</v>
      </c>
      <c r="T1715" s="48" t="s">
        <v>263</v>
      </c>
      <c r="U1715" s="50" t="s">
        <v>134</v>
      </c>
      <c r="V1715" s="58" t="s">
        <v>254</v>
      </c>
      <c r="W1715" s="62" t="s">
        <v>225</v>
      </c>
      <c r="X1715" s="62" t="s">
        <v>65</v>
      </c>
      <c r="Y1715" s="62">
        <v>40294</v>
      </c>
      <c r="Z1715" s="50">
        <v>96</v>
      </c>
      <c r="AA1715" s="126">
        <v>883</v>
      </c>
      <c r="AB1715" s="50" t="s">
        <v>66</v>
      </c>
      <c r="AC1715" s="126">
        <v>247580</v>
      </c>
      <c r="AD1715" s="50" t="s">
        <v>262</v>
      </c>
      <c r="AE1715" s="58" t="s">
        <v>255</v>
      </c>
      <c r="AF1715" s="58" t="s">
        <v>236</v>
      </c>
      <c r="AG1715" s="50" t="s">
        <v>229</v>
      </c>
      <c r="AH1715" s="50">
        <v>0</v>
      </c>
      <c r="AI1715" s="50">
        <v>69.73</v>
      </c>
      <c r="AJ1715" s="50">
        <f t="shared" ref="AJ1715:AJ1720" si="75">AI1715+AH1715</f>
        <v>69.73</v>
      </c>
      <c r="AK1715" s="58">
        <v>12.55</v>
      </c>
      <c r="AL1715" s="26">
        <f t="shared" ref="AL1715:AL1720" si="76">IF(ISERROR(IF(ISBLANK(AH1715),(AJ1715-AI1715)/AJ1715,IF(ISBLANK(AI1715),(AH1715/AJ1715),AH1715/(AH1715+AI1715)))),"0",IF(ISBLANK(AH1715),(AJ1715-AI1715)/AJ1715,IF(ISBLANK(AI1715),(AH1715/AJ1715),AH1715/(AH1715+AI1715))))</f>
        <v>0</v>
      </c>
      <c r="AM1715" s="56" t="s">
        <v>230</v>
      </c>
      <c r="AN1715" s="50" t="s">
        <v>231</v>
      </c>
      <c r="AO1715" s="50" t="s">
        <v>232</v>
      </c>
      <c r="AP1715" s="32" t="s">
        <v>16963</v>
      </c>
      <c r="AQ1715" s="27" t="str">
        <f t="shared" si="72"/>
        <v>Record Complete</v>
      </c>
      <c r="AR1715" s="54"/>
      <c r="AS1715" s="5" t="str">
        <f t="shared" si="73"/>
        <v/>
      </c>
      <c r="AT1715" t="s">
        <v>17200</v>
      </c>
    </row>
    <row r="1716" spans="1:46" ht="15.75" thickBot="1" x14ac:dyDescent="0.3">
      <c r="A1716" s="47" t="s">
        <v>741</v>
      </c>
      <c r="B1716" s="49">
        <v>5927</v>
      </c>
      <c r="C1716" s="49" t="s">
        <v>213</v>
      </c>
      <c r="D1716" s="49" t="s">
        <v>449</v>
      </c>
      <c r="E1716" s="51" t="str">
        <f ca="1">IF(ISERROR(INDIRECT(CONCATENATE("FIPs_codes!",ADDRESS((MATCH($D1716,INDIRECT($C1716),0)+MATCH($C1716,FIPs_codes!$G$1:$G$3296,0)-1),COLUMN(FIPs_codes!A1714))))),"",INDIRECT(CONCATENATE("FIPs_codes!",ADDRESS((MATCH($D1716,INDIRECT($C1716),0)+MATCH($C1716,FIPs_codes!$G$1:$G$3296,0)-1),COLUMN(FIPs_codes!A1714)))))</f>
        <v>40153</v>
      </c>
      <c r="F1716" s="51">
        <f ca="1">IF(ISERROR(INDIRECT(CONCATENATE("FIPs_codes!",ADDRESS((MATCH($D1716,INDIRECT($C1716),0)+MATCH($C1716,FIPs_codes!$G$1:$G$3296,0)-1),COLUMN(FIPs_codes!C1714))))),"",INDIRECT(CONCATENATE("FIPs_codes!",ADDRESS((MATCH($D1716,INDIRECT($C1716),0)+MATCH($C1716,FIPs_codes!$G$1:$G$3296,0)-1),COLUMN(FIPs_codes!C1714)))))</f>
        <v>6</v>
      </c>
      <c r="G1716" s="51" t="s">
        <v>216</v>
      </c>
      <c r="H1716" s="51" t="s">
        <v>217</v>
      </c>
      <c r="I1716" s="53" t="s">
        <v>740</v>
      </c>
      <c r="J1716" s="55" t="s">
        <v>219</v>
      </c>
      <c r="K1716" s="49" t="s">
        <v>78</v>
      </c>
      <c r="L1716" s="49" t="s">
        <v>220</v>
      </c>
      <c r="M1716" s="49" t="s">
        <v>57</v>
      </c>
      <c r="N1716" s="57" t="s">
        <v>399</v>
      </c>
      <c r="O1716" s="57">
        <v>2004</v>
      </c>
      <c r="P1716" s="57" t="s">
        <v>286</v>
      </c>
      <c r="Q1716" s="128">
        <v>1775</v>
      </c>
      <c r="R1716" s="49" t="s">
        <v>245</v>
      </c>
      <c r="S1716" s="59" t="s">
        <v>60</v>
      </c>
      <c r="T1716" s="47" t="s">
        <v>263</v>
      </c>
      <c r="U1716" s="49" t="s">
        <v>134</v>
      </c>
      <c r="V1716" s="57" t="s">
        <v>254</v>
      </c>
      <c r="W1716" s="61" t="s">
        <v>225</v>
      </c>
      <c r="X1716" s="61" t="s">
        <v>65</v>
      </c>
      <c r="Y1716" s="61">
        <v>40294</v>
      </c>
      <c r="Z1716" s="49">
        <v>96</v>
      </c>
      <c r="AA1716" s="128">
        <v>883</v>
      </c>
      <c r="AB1716" s="49" t="s">
        <v>66</v>
      </c>
      <c r="AC1716" s="128">
        <v>247580</v>
      </c>
      <c r="AD1716" s="49" t="s">
        <v>262</v>
      </c>
      <c r="AE1716" s="57" t="s">
        <v>255</v>
      </c>
      <c r="AF1716" s="57" t="s">
        <v>236</v>
      </c>
      <c r="AG1716" s="49" t="s">
        <v>229</v>
      </c>
      <c r="AH1716" s="49">
        <v>0</v>
      </c>
      <c r="AI1716" s="49">
        <v>72.63</v>
      </c>
      <c r="AJ1716" s="49">
        <f t="shared" si="75"/>
        <v>72.63</v>
      </c>
      <c r="AK1716" s="57">
        <v>12.5</v>
      </c>
      <c r="AL1716" s="26">
        <f t="shared" si="76"/>
        <v>0</v>
      </c>
      <c r="AM1716" s="55" t="s">
        <v>230</v>
      </c>
      <c r="AN1716" s="49" t="s">
        <v>231</v>
      </c>
      <c r="AO1716" s="49" t="s">
        <v>232</v>
      </c>
      <c r="AP1716" s="63" t="s">
        <v>16963</v>
      </c>
      <c r="AQ1716" s="27" t="str">
        <f t="shared" si="72"/>
        <v>Record Complete</v>
      </c>
      <c r="AR1716" s="53"/>
      <c r="AS1716" s="5" t="str">
        <f t="shared" si="73"/>
        <v/>
      </c>
      <c r="AT1716" t="s">
        <v>17200</v>
      </c>
    </row>
    <row r="1717" spans="1:46" ht="15.75" thickBot="1" x14ac:dyDescent="0.3">
      <c r="A1717" s="29" t="s">
        <v>741</v>
      </c>
      <c r="B1717" s="31">
        <v>5927</v>
      </c>
      <c r="C1717" s="31" t="s">
        <v>213</v>
      </c>
      <c r="D1717" s="31" t="s">
        <v>449</v>
      </c>
      <c r="E1717" s="51" t="str">
        <f ca="1">IF(ISERROR(INDIRECT(CONCATENATE("FIPs_codes!",ADDRESS((MATCH($D1717,INDIRECT($C1717),0)+MATCH($C1717,FIPs_codes!$G$1:$G$3296,0)-1),COLUMN(FIPs_codes!A1715))))),"",INDIRECT(CONCATENATE("FIPs_codes!",ADDRESS((MATCH($D1717,INDIRECT($C1717),0)+MATCH($C1717,FIPs_codes!$G$1:$G$3296,0)-1),COLUMN(FIPs_codes!A1715)))))</f>
        <v>40153</v>
      </c>
      <c r="F1717" s="51">
        <f ca="1">IF(ISERROR(INDIRECT(CONCATENATE("FIPs_codes!",ADDRESS((MATCH($D1717,INDIRECT($C1717),0)+MATCH($C1717,FIPs_codes!$G$1:$G$3296,0)-1),COLUMN(FIPs_codes!C1715))))),"",INDIRECT(CONCATENATE("FIPs_codes!",ADDRESS((MATCH($D1717,INDIRECT($C1717),0)+MATCH($C1717,FIPs_codes!$G$1:$G$3296,0)-1),COLUMN(FIPs_codes!C1715)))))</f>
        <v>6</v>
      </c>
      <c r="G1717" s="33" t="s">
        <v>216</v>
      </c>
      <c r="H1717" s="33" t="s">
        <v>217</v>
      </c>
      <c r="I1717" s="35" t="s">
        <v>740</v>
      </c>
      <c r="J1717" s="37" t="s">
        <v>219</v>
      </c>
      <c r="K1717" s="31" t="s">
        <v>78</v>
      </c>
      <c r="L1717" s="31" t="s">
        <v>220</v>
      </c>
      <c r="M1717" s="31" t="s">
        <v>57</v>
      </c>
      <c r="N1717" s="39" t="s">
        <v>399</v>
      </c>
      <c r="O1717" s="39">
        <v>2004</v>
      </c>
      <c r="P1717" s="39" t="s">
        <v>286</v>
      </c>
      <c r="Q1717" s="240">
        <v>1775</v>
      </c>
      <c r="R1717" s="31" t="s">
        <v>245</v>
      </c>
      <c r="S1717" s="41" t="s">
        <v>60</v>
      </c>
      <c r="T1717" s="29" t="s">
        <v>263</v>
      </c>
      <c r="U1717" s="31" t="s">
        <v>134</v>
      </c>
      <c r="V1717" s="39" t="s">
        <v>254</v>
      </c>
      <c r="W1717" s="43" t="s">
        <v>225</v>
      </c>
      <c r="X1717" s="43" t="s">
        <v>65</v>
      </c>
      <c r="Y1717" s="43">
        <v>40294</v>
      </c>
      <c r="Z1717" s="31">
        <v>96</v>
      </c>
      <c r="AA1717" s="240">
        <v>883</v>
      </c>
      <c r="AB1717" s="31" t="s">
        <v>66</v>
      </c>
      <c r="AC1717" s="240">
        <v>247580</v>
      </c>
      <c r="AD1717" s="31" t="s">
        <v>262</v>
      </c>
      <c r="AE1717" s="39" t="s">
        <v>255</v>
      </c>
      <c r="AF1717" s="39" t="s">
        <v>236</v>
      </c>
      <c r="AG1717" s="31" t="s">
        <v>229</v>
      </c>
      <c r="AH1717" s="31">
        <v>0</v>
      </c>
      <c r="AI1717" s="31">
        <v>75.81</v>
      </c>
      <c r="AJ1717" s="31">
        <f t="shared" si="75"/>
        <v>75.81</v>
      </c>
      <c r="AK1717" s="39">
        <v>12.52</v>
      </c>
      <c r="AL1717" s="26">
        <f t="shared" si="76"/>
        <v>0</v>
      </c>
      <c r="AM1717" s="37" t="s">
        <v>230</v>
      </c>
      <c r="AN1717" s="31" t="s">
        <v>231</v>
      </c>
      <c r="AO1717" s="31" t="s">
        <v>232</v>
      </c>
      <c r="AP1717" s="63" t="s">
        <v>16963</v>
      </c>
      <c r="AQ1717" s="27" t="str">
        <f t="shared" si="72"/>
        <v>Record Complete</v>
      </c>
      <c r="AR1717" s="35"/>
      <c r="AS1717" s="5" t="str">
        <f t="shared" si="73"/>
        <v/>
      </c>
      <c r="AT1717" t="s">
        <v>17200</v>
      </c>
    </row>
    <row r="1718" spans="1:46" ht="15.75" thickBot="1" x14ac:dyDescent="0.3">
      <c r="A1718" s="30" t="s">
        <v>741</v>
      </c>
      <c r="B1718" s="32">
        <v>5927</v>
      </c>
      <c r="C1718" s="32" t="s">
        <v>213</v>
      </c>
      <c r="D1718" s="32" t="s">
        <v>449</v>
      </c>
      <c r="E1718" s="51" t="str">
        <f ca="1">IF(ISERROR(INDIRECT(CONCATENATE("FIPs_codes!",ADDRESS((MATCH($D1718,INDIRECT($C1718),0)+MATCH($C1718,FIPs_codes!$G$1:$G$3296,0)-1),COLUMN(FIPs_codes!A1716))))),"",INDIRECT(CONCATENATE("FIPs_codes!",ADDRESS((MATCH($D1718,INDIRECT($C1718),0)+MATCH($C1718,FIPs_codes!$G$1:$G$3296,0)-1),COLUMN(FIPs_codes!A1716)))))</f>
        <v>40153</v>
      </c>
      <c r="F1718" s="51">
        <f ca="1">IF(ISERROR(INDIRECT(CONCATENATE("FIPs_codes!",ADDRESS((MATCH($D1718,INDIRECT($C1718),0)+MATCH($C1718,FIPs_codes!$G$1:$G$3296,0)-1),COLUMN(FIPs_codes!C1716))))),"",INDIRECT(CONCATENATE("FIPs_codes!",ADDRESS((MATCH($D1718,INDIRECT($C1718),0)+MATCH($C1718,FIPs_codes!$G$1:$G$3296,0)-1),COLUMN(FIPs_codes!C1716)))))</f>
        <v>6</v>
      </c>
      <c r="G1718" s="34" t="s">
        <v>216</v>
      </c>
      <c r="H1718" s="34" t="s">
        <v>217</v>
      </c>
      <c r="I1718" s="36" t="s">
        <v>740</v>
      </c>
      <c r="J1718" s="38" t="s">
        <v>219</v>
      </c>
      <c r="K1718" s="32" t="s">
        <v>78</v>
      </c>
      <c r="L1718" s="32" t="s">
        <v>220</v>
      </c>
      <c r="M1718" s="32" t="s">
        <v>57</v>
      </c>
      <c r="N1718" s="40" t="s">
        <v>251</v>
      </c>
      <c r="O1718" s="40">
        <v>2004</v>
      </c>
      <c r="P1718" s="40" t="s">
        <v>252</v>
      </c>
      <c r="Q1718" s="125">
        <v>1340</v>
      </c>
      <c r="R1718" s="32" t="s">
        <v>245</v>
      </c>
      <c r="S1718" s="42" t="s">
        <v>60</v>
      </c>
      <c r="T1718" s="30" t="s">
        <v>263</v>
      </c>
      <c r="U1718" s="32" t="s">
        <v>134</v>
      </c>
      <c r="V1718" s="40" t="s">
        <v>254</v>
      </c>
      <c r="W1718" s="44" t="s">
        <v>225</v>
      </c>
      <c r="X1718" s="44" t="s">
        <v>65</v>
      </c>
      <c r="Y1718" s="44">
        <v>40294</v>
      </c>
      <c r="Z1718" s="32">
        <v>79</v>
      </c>
      <c r="AA1718" s="125">
        <v>933</v>
      </c>
      <c r="AB1718" s="32" t="s">
        <v>66</v>
      </c>
      <c r="AC1718" s="125">
        <v>114525</v>
      </c>
      <c r="AD1718" s="32" t="s">
        <v>262</v>
      </c>
      <c r="AE1718" s="40" t="s">
        <v>255</v>
      </c>
      <c r="AF1718" s="40" t="s">
        <v>236</v>
      </c>
      <c r="AG1718" s="32" t="s">
        <v>229</v>
      </c>
      <c r="AH1718" s="32">
        <v>0</v>
      </c>
      <c r="AI1718" s="32">
        <v>107.83</v>
      </c>
      <c r="AJ1718" s="32">
        <f t="shared" si="75"/>
        <v>107.83</v>
      </c>
      <c r="AK1718" s="40">
        <v>8.8000000000000007</v>
      </c>
      <c r="AL1718" s="26">
        <f t="shared" si="76"/>
        <v>0</v>
      </c>
      <c r="AM1718" s="38" t="s">
        <v>230</v>
      </c>
      <c r="AN1718" s="32" t="s">
        <v>231</v>
      </c>
      <c r="AO1718" s="32" t="s">
        <v>232</v>
      </c>
      <c r="AP1718" s="32" t="s">
        <v>16963</v>
      </c>
      <c r="AQ1718" s="27" t="str">
        <f t="shared" si="72"/>
        <v>Record Complete</v>
      </c>
      <c r="AR1718" s="36"/>
      <c r="AS1718" s="5" t="str">
        <f t="shared" si="73"/>
        <v/>
      </c>
      <c r="AT1718" t="s">
        <v>17200</v>
      </c>
    </row>
    <row r="1719" spans="1:46" ht="15.75" thickBot="1" x14ac:dyDescent="0.3">
      <c r="A1719" s="29" t="s">
        <v>741</v>
      </c>
      <c r="B1719" s="31">
        <v>5927</v>
      </c>
      <c r="C1719" s="31" t="s">
        <v>213</v>
      </c>
      <c r="D1719" s="31" t="s">
        <v>449</v>
      </c>
      <c r="E1719" s="51" t="str">
        <f ca="1">IF(ISERROR(INDIRECT(CONCATENATE("FIPs_codes!",ADDRESS((MATCH($D1719,INDIRECT($C1719),0)+MATCH($C1719,FIPs_codes!$G$1:$G$3296,0)-1),COLUMN(FIPs_codes!A1717))))),"",INDIRECT(CONCATENATE("FIPs_codes!",ADDRESS((MATCH($D1719,INDIRECT($C1719),0)+MATCH($C1719,FIPs_codes!$G$1:$G$3296,0)-1),COLUMN(FIPs_codes!A1717)))))</f>
        <v>40153</v>
      </c>
      <c r="F1719" s="51">
        <f ca="1">IF(ISERROR(INDIRECT(CONCATENATE("FIPs_codes!",ADDRESS((MATCH($D1719,INDIRECT($C1719),0)+MATCH($C1719,FIPs_codes!$G$1:$G$3296,0)-1),COLUMN(FIPs_codes!C1717))))),"",INDIRECT(CONCATENATE("FIPs_codes!",ADDRESS((MATCH($D1719,INDIRECT($C1719),0)+MATCH($C1719,FIPs_codes!$G$1:$G$3296,0)-1),COLUMN(FIPs_codes!C1717)))))</f>
        <v>6</v>
      </c>
      <c r="G1719" s="33" t="s">
        <v>216</v>
      </c>
      <c r="H1719" s="33" t="s">
        <v>217</v>
      </c>
      <c r="I1719" s="35" t="s">
        <v>740</v>
      </c>
      <c r="J1719" s="37" t="s">
        <v>219</v>
      </c>
      <c r="K1719" s="31" t="s">
        <v>78</v>
      </c>
      <c r="L1719" s="31" t="s">
        <v>220</v>
      </c>
      <c r="M1719" s="31" t="s">
        <v>57</v>
      </c>
      <c r="N1719" s="39" t="s">
        <v>251</v>
      </c>
      <c r="O1719" s="39">
        <v>2004</v>
      </c>
      <c r="P1719" s="39" t="s">
        <v>252</v>
      </c>
      <c r="Q1719" s="240">
        <v>1340</v>
      </c>
      <c r="R1719" s="31" t="s">
        <v>245</v>
      </c>
      <c r="S1719" s="41" t="s">
        <v>60</v>
      </c>
      <c r="T1719" s="29" t="s">
        <v>263</v>
      </c>
      <c r="U1719" s="31" t="s">
        <v>134</v>
      </c>
      <c r="V1719" s="39" t="s">
        <v>254</v>
      </c>
      <c r="W1719" s="43" t="s">
        <v>225</v>
      </c>
      <c r="X1719" s="43" t="s">
        <v>65</v>
      </c>
      <c r="Y1719" s="43">
        <v>40294</v>
      </c>
      <c r="Z1719" s="31">
        <v>79</v>
      </c>
      <c r="AA1719" s="240">
        <v>933</v>
      </c>
      <c r="AB1719" s="31" t="s">
        <v>66</v>
      </c>
      <c r="AC1719" s="240">
        <v>114525</v>
      </c>
      <c r="AD1719" s="31" t="s">
        <v>262</v>
      </c>
      <c r="AE1719" s="39" t="s">
        <v>255</v>
      </c>
      <c r="AF1719" s="39" t="s">
        <v>236</v>
      </c>
      <c r="AG1719" s="31" t="s">
        <v>229</v>
      </c>
      <c r="AH1719" s="31">
        <v>0</v>
      </c>
      <c r="AI1719" s="31">
        <v>112.81</v>
      </c>
      <c r="AJ1719" s="31">
        <f t="shared" si="75"/>
        <v>112.81</v>
      </c>
      <c r="AK1719" s="39">
        <v>8.84</v>
      </c>
      <c r="AL1719" s="26">
        <f t="shared" si="76"/>
        <v>0</v>
      </c>
      <c r="AM1719" s="37" t="s">
        <v>230</v>
      </c>
      <c r="AN1719" s="31" t="s">
        <v>231</v>
      </c>
      <c r="AO1719" s="31" t="s">
        <v>232</v>
      </c>
      <c r="AP1719" s="63" t="s">
        <v>16963</v>
      </c>
      <c r="AQ1719" s="27" t="str">
        <f t="shared" si="72"/>
        <v>Record Complete</v>
      </c>
      <c r="AR1719" s="35"/>
      <c r="AS1719" s="5" t="str">
        <f t="shared" si="73"/>
        <v/>
      </c>
      <c r="AT1719" t="s">
        <v>17200</v>
      </c>
    </row>
    <row r="1720" spans="1:46" ht="15.75" thickBot="1" x14ac:dyDescent="0.3">
      <c r="A1720" s="47" t="s">
        <v>741</v>
      </c>
      <c r="B1720" s="49">
        <v>5927</v>
      </c>
      <c r="C1720" s="49" t="s">
        <v>213</v>
      </c>
      <c r="D1720" s="49" t="s">
        <v>449</v>
      </c>
      <c r="E1720" s="51" t="str">
        <f ca="1">IF(ISERROR(INDIRECT(CONCATENATE("FIPs_codes!",ADDRESS((MATCH($D1720,INDIRECT($C1720),0)+MATCH($C1720,FIPs_codes!$G$1:$G$3296,0)-1),COLUMN(FIPs_codes!A1718))))),"",INDIRECT(CONCATENATE("FIPs_codes!",ADDRESS((MATCH($D1720,INDIRECT($C1720),0)+MATCH($C1720,FIPs_codes!$G$1:$G$3296,0)-1),COLUMN(FIPs_codes!A1718)))))</f>
        <v>40153</v>
      </c>
      <c r="F1720" s="51">
        <f ca="1">IF(ISERROR(INDIRECT(CONCATENATE("FIPs_codes!",ADDRESS((MATCH($D1720,INDIRECT($C1720),0)+MATCH($C1720,FIPs_codes!$G$1:$G$3296,0)-1),COLUMN(FIPs_codes!C1718))))),"",INDIRECT(CONCATENATE("FIPs_codes!",ADDRESS((MATCH($D1720,INDIRECT($C1720),0)+MATCH($C1720,FIPs_codes!$G$1:$G$3296,0)-1),COLUMN(FIPs_codes!C1718)))))</f>
        <v>6</v>
      </c>
      <c r="G1720" s="51" t="s">
        <v>216</v>
      </c>
      <c r="H1720" s="51" t="s">
        <v>217</v>
      </c>
      <c r="I1720" s="53" t="s">
        <v>740</v>
      </c>
      <c r="J1720" s="55" t="s">
        <v>219</v>
      </c>
      <c r="K1720" s="49" t="s">
        <v>78</v>
      </c>
      <c r="L1720" s="49" t="s">
        <v>220</v>
      </c>
      <c r="M1720" s="49" t="s">
        <v>57</v>
      </c>
      <c r="N1720" s="57" t="s">
        <v>251</v>
      </c>
      <c r="O1720" s="57">
        <v>2004</v>
      </c>
      <c r="P1720" s="57" t="s">
        <v>252</v>
      </c>
      <c r="Q1720" s="128">
        <v>1340</v>
      </c>
      <c r="R1720" s="49" t="s">
        <v>245</v>
      </c>
      <c r="S1720" s="59" t="s">
        <v>60</v>
      </c>
      <c r="T1720" s="47" t="s">
        <v>263</v>
      </c>
      <c r="U1720" s="49" t="s">
        <v>134</v>
      </c>
      <c r="V1720" s="57" t="s">
        <v>254</v>
      </c>
      <c r="W1720" s="61" t="s">
        <v>225</v>
      </c>
      <c r="X1720" s="61" t="s">
        <v>65</v>
      </c>
      <c r="Y1720" s="61">
        <v>40294</v>
      </c>
      <c r="Z1720" s="49">
        <v>79</v>
      </c>
      <c r="AA1720" s="128">
        <v>933</v>
      </c>
      <c r="AB1720" s="49" t="s">
        <v>66</v>
      </c>
      <c r="AC1720" s="128">
        <v>114525</v>
      </c>
      <c r="AD1720" s="49" t="s">
        <v>262</v>
      </c>
      <c r="AE1720" s="57" t="s">
        <v>255</v>
      </c>
      <c r="AF1720" s="57" t="s">
        <v>236</v>
      </c>
      <c r="AG1720" s="49" t="s">
        <v>229</v>
      </c>
      <c r="AH1720" s="49">
        <v>0</v>
      </c>
      <c r="AI1720" s="49">
        <v>117.29</v>
      </c>
      <c r="AJ1720" s="49">
        <f t="shared" si="75"/>
        <v>117.29</v>
      </c>
      <c r="AK1720" s="57">
        <v>8.6999999999999993</v>
      </c>
      <c r="AL1720" s="26">
        <f t="shared" si="76"/>
        <v>0</v>
      </c>
      <c r="AM1720" s="55" t="s">
        <v>230</v>
      </c>
      <c r="AN1720" s="49" t="s">
        <v>231</v>
      </c>
      <c r="AO1720" s="49" t="s">
        <v>232</v>
      </c>
      <c r="AP1720" s="63" t="s">
        <v>16963</v>
      </c>
      <c r="AQ1720" s="27" t="str">
        <f t="shared" si="72"/>
        <v>Record Complete</v>
      </c>
      <c r="AR1720" s="53"/>
      <c r="AS1720" s="5" t="str">
        <f t="shared" si="73"/>
        <v/>
      </c>
      <c r="AT1720" t="s">
        <v>17200</v>
      </c>
    </row>
    <row r="1721" spans="1:46" ht="15.75" thickBot="1" x14ac:dyDescent="0.3">
      <c r="A1721" s="29" t="s">
        <v>741</v>
      </c>
      <c r="B1721" s="31">
        <v>5927</v>
      </c>
      <c r="C1721" s="31" t="s">
        <v>213</v>
      </c>
      <c r="D1721" s="31" t="s">
        <v>449</v>
      </c>
      <c r="E1721" s="51" t="str">
        <f ca="1">IF(ISERROR(INDIRECT(CONCATENATE("FIPs_codes!",ADDRESS((MATCH($D1721,INDIRECT($C1721),0)+MATCH($C1721,FIPs_codes!$G$1:$G$3296,0)-1),COLUMN(FIPs_codes!A1719))))),"",INDIRECT(CONCATENATE("FIPs_codes!",ADDRESS((MATCH($D1721,INDIRECT($C1721),0)+MATCH($C1721,FIPs_codes!$G$1:$G$3296,0)-1),COLUMN(FIPs_codes!A1719)))))</f>
        <v>40153</v>
      </c>
      <c r="F1721" s="51">
        <f ca="1">IF(ISERROR(INDIRECT(CONCATENATE("FIPs_codes!",ADDRESS((MATCH($D1721,INDIRECT($C1721),0)+MATCH($C1721,FIPs_codes!$G$1:$G$3296,0)-1),COLUMN(FIPs_codes!C1719))))),"",INDIRECT(CONCATENATE("FIPs_codes!",ADDRESS((MATCH($D1721,INDIRECT($C1721),0)+MATCH($C1721,FIPs_codes!$G$1:$G$3296,0)-1),COLUMN(FIPs_codes!C1719)))))</f>
        <v>6</v>
      </c>
      <c r="G1721" s="33" t="s">
        <v>216</v>
      </c>
      <c r="H1721" s="33" t="s">
        <v>217</v>
      </c>
      <c r="I1721" s="35" t="s">
        <v>740</v>
      </c>
      <c r="J1721" s="37" t="s">
        <v>219</v>
      </c>
      <c r="K1721" s="31" t="s">
        <v>78</v>
      </c>
      <c r="L1721" s="31" t="s">
        <v>220</v>
      </c>
      <c r="M1721" s="31" t="s">
        <v>57</v>
      </c>
      <c r="N1721" s="39" t="s">
        <v>251</v>
      </c>
      <c r="O1721" s="39">
        <v>2006</v>
      </c>
      <c r="P1721" s="39" t="s">
        <v>288</v>
      </c>
      <c r="Q1721" s="240">
        <v>1340</v>
      </c>
      <c r="R1721" s="31" t="s">
        <v>245</v>
      </c>
      <c r="S1721" s="41" t="s">
        <v>60</v>
      </c>
      <c r="T1721" s="29" t="s">
        <v>263</v>
      </c>
      <c r="U1721" s="31" t="s">
        <v>134</v>
      </c>
      <c r="V1721" s="39" t="s">
        <v>254</v>
      </c>
      <c r="W1721" s="43" t="s">
        <v>225</v>
      </c>
      <c r="X1721" s="43" t="s">
        <v>65</v>
      </c>
      <c r="Y1721" s="43">
        <v>40379</v>
      </c>
      <c r="Z1721" s="31">
        <v>84</v>
      </c>
      <c r="AA1721" s="240">
        <v>854</v>
      </c>
      <c r="AB1721" s="31" t="s">
        <v>66</v>
      </c>
      <c r="AC1721" s="240">
        <v>148365</v>
      </c>
      <c r="AD1721" s="31" t="s">
        <v>262</v>
      </c>
      <c r="AE1721" s="39" t="s">
        <v>255</v>
      </c>
      <c r="AF1721" s="39" t="s">
        <v>236</v>
      </c>
      <c r="AG1721" s="31" t="s">
        <v>229</v>
      </c>
      <c r="AH1721" s="31">
        <v>0.57999999999999996</v>
      </c>
      <c r="AI1721" s="31">
        <v>22.19</v>
      </c>
      <c r="AJ1721" s="31">
        <v>22.77</v>
      </c>
      <c r="AK1721" s="39">
        <v>9.8000000000000007</v>
      </c>
      <c r="AL1721" s="26">
        <v>2.5472112428634168E-2</v>
      </c>
      <c r="AM1721" s="37" t="s">
        <v>230</v>
      </c>
      <c r="AN1721" s="31" t="s">
        <v>231</v>
      </c>
      <c r="AO1721" s="31" t="s">
        <v>232</v>
      </c>
      <c r="AP1721" s="63" t="s">
        <v>16963</v>
      </c>
      <c r="AQ1721" s="27" t="str">
        <f t="shared" si="72"/>
        <v>Record Complete</v>
      </c>
      <c r="AR1721" s="35"/>
      <c r="AS1721" s="5" t="str">
        <f t="shared" si="73"/>
        <v/>
      </c>
      <c r="AT1721" t="s">
        <v>17200</v>
      </c>
    </row>
    <row r="1722" spans="1:46" ht="15.75" thickBot="1" x14ac:dyDescent="0.3">
      <c r="A1722" s="30" t="s">
        <v>741</v>
      </c>
      <c r="B1722" s="32">
        <v>5927</v>
      </c>
      <c r="C1722" s="32" t="s">
        <v>213</v>
      </c>
      <c r="D1722" s="32" t="s">
        <v>449</v>
      </c>
      <c r="E1722" s="51" t="str">
        <f ca="1">IF(ISERROR(INDIRECT(CONCATENATE("FIPs_codes!",ADDRESS((MATCH($D1722,INDIRECT($C1722),0)+MATCH($C1722,FIPs_codes!$G$1:$G$3296,0)-1),COLUMN(FIPs_codes!A1720))))),"",INDIRECT(CONCATENATE("FIPs_codes!",ADDRESS((MATCH($D1722,INDIRECT($C1722),0)+MATCH($C1722,FIPs_codes!$G$1:$G$3296,0)-1),COLUMN(FIPs_codes!A1720)))))</f>
        <v>40153</v>
      </c>
      <c r="F1722" s="51">
        <f ca="1">IF(ISERROR(INDIRECT(CONCATENATE("FIPs_codes!",ADDRESS((MATCH($D1722,INDIRECT($C1722),0)+MATCH($C1722,FIPs_codes!$G$1:$G$3296,0)-1),COLUMN(FIPs_codes!C1720))))),"",INDIRECT(CONCATENATE("FIPs_codes!",ADDRESS((MATCH($D1722,INDIRECT($C1722),0)+MATCH($C1722,FIPs_codes!$G$1:$G$3296,0)-1),COLUMN(FIPs_codes!C1720)))))</f>
        <v>6</v>
      </c>
      <c r="G1722" s="34" t="s">
        <v>216</v>
      </c>
      <c r="H1722" s="34" t="s">
        <v>217</v>
      </c>
      <c r="I1722" s="36" t="s">
        <v>740</v>
      </c>
      <c r="J1722" s="38" t="s">
        <v>219</v>
      </c>
      <c r="K1722" s="32" t="s">
        <v>78</v>
      </c>
      <c r="L1722" s="32" t="s">
        <v>220</v>
      </c>
      <c r="M1722" s="32" t="s">
        <v>57</v>
      </c>
      <c r="N1722" s="40" t="s">
        <v>251</v>
      </c>
      <c r="O1722" s="40">
        <v>2006</v>
      </c>
      <c r="P1722" s="40" t="s">
        <v>288</v>
      </c>
      <c r="Q1722" s="125">
        <v>1340</v>
      </c>
      <c r="R1722" s="32" t="s">
        <v>245</v>
      </c>
      <c r="S1722" s="42" t="s">
        <v>60</v>
      </c>
      <c r="T1722" s="30" t="s">
        <v>263</v>
      </c>
      <c r="U1722" s="32" t="s">
        <v>134</v>
      </c>
      <c r="V1722" s="40" t="s">
        <v>254</v>
      </c>
      <c r="W1722" s="44" t="s">
        <v>225</v>
      </c>
      <c r="X1722" s="44" t="s">
        <v>65</v>
      </c>
      <c r="Y1722" s="44">
        <v>40379</v>
      </c>
      <c r="Z1722" s="32">
        <v>84</v>
      </c>
      <c r="AA1722" s="125">
        <v>854</v>
      </c>
      <c r="AB1722" s="32" t="s">
        <v>66</v>
      </c>
      <c r="AC1722" s="125">
        <v>148365</v>
      </c>
      <c r="AD1722" s="32" t="s">
        <v>262</v>
      </c>
      <c r="AE1722" s="40" t="s">
        <v>255</v>
      </c>
      <c r="AF1722" s="40" t="s">
        <v>236</v>
      </c>
      <c r="AG1722" s="32" t="s">
        <v>229</v>
      </c>
      <c r="AH1722" s="32">
        <v>0.31</v>
      </c>
      <c r="AI1722" s="32">
        <v>22.68</v>
      </c>
      <c r="AJ1722" s="32">
        <v>22.99</v>
      </c>
      <c r="AK1722" s="40">
        <v>9.77</v>
      </c>
      <c r="AL1722" s="26">
        <v>1.3484123531970423E-2</v>
      </c>
      <c r="AM1722" s="38" t="s">
        <v>230</v>
      </c>
      <c r="AN1722" s="32" t="s">
        <v>231</v>
      </c>
      <c r="AO1722" s="32" t="s">
        <v>232</v>
      </c>
      <c r="AP1722" s="63" t="s">
        <v>16963</v>
      </c>
      <c r="AQ1722" s="27" t="str">
        <f t="shared" si="72"/>
        <v>Record Complete</v>
      </c>
      <c r="AR1722" s="36"/>
      <c r="AS1722" s="5" t="str">
        <f t="shared" si="73"/>
        <v/>
      </c>
      <c r="AT1722" t="s">
        <v>17200</v>
      </c>
    </row>
    <row r="1723" spans="1:46" ht="15.75" thickBot="1" x14ac:dyDescent="0.3">
      <c r="A1723" s="48" t="s">
        <v>741</v>
      </c>
      <c r="B1723" s="50">
        <v>5927</v>
      </c>
      <c r="C1723" s="50" t="s">
        <v>213</v>
      </c>
      <c r="D1723" s="50" t="s">
        <v>449</v>
      </c>
      <c r="E1723" s="51" t="str">
        <f ca="1">IF(ISERROR(INDIRECT(CONCATENATE("FIPs_codes!",ADDRESS((MATCH($D1723,INDIRECT($C1723),0)+MATCH($C1723,FIPs_codes!$G$1:$G$3296,0)-1),COLUMN(FIPs_codes!A1721))))),"",INDIRECT(CONCATENATE("FIPs_codes!",ADDRESS((MATCH($D1723,INDIRECT($C1723),0)+MATCH($C1723,FIPs_codes!$G$1:$G$3296,0)-1),COLUMN(FIPs_codes!A1721)))))</f>
        <v>40153</v>
      </c>
      <c r="F1723" s="51">
        <f ca="1">IF(ISERROR(INDIRECT(CONCATENATE("FIPs_codes!",ADDRESS((MATCH($D1723,INDIRECT($C1723),0)+MATCH($C1723,FIPs_codes!$G$1:$G$3296,0)-1),COLUMN(FIPs_codes!C1721))))),"",INDIRECT(CONCATENATE("FIPs_codes!",ADDRESS((MATCH($D1723,INDIRECT($C1723),0)+MATCH($C1723,FIPs_codes!$G$1:$G$3296,0)-1),COLUMN(FIPs_codes!C1721)))))</f>
        <v>6</v>
      </c>
      <c r="G1723" s="52" t="s">
        <v>216</v>
      </c>
      <c r="H1723" s="52" t="s">
        <v>217</v>
      </c>
      <c r="I1723" s="54" t="s">
        <v>740</v>
      </c>
      <c r="J1723" s="56" t="s">
        <v>219</v>
      </c>
      <c r="K1723" s="50" t="s">
        <v>78</v>
      </c>
      <c r="L1723" s="50" t="s">
        <v>220</v>
      </c>
      <c r="M1723" s="50" t="s">
        <v>57</v>
      </c>
      <c r="N1723" s="58" t="s">
        <v>251</v>
      </c>
      <c r="O1723" s="58">
        <v>2006</v>
      </c>
      <c r="P1723" s="58" t="s">
        <v>288</v>
      </c>
      <c r="Q1723" s="126">
        <v>1340</v>
      </c>
      <c r="R1723" s="50" t="s">
        <v>245</v>
      </c>
      <c r="S1723" s="60" t="s">
        <v>60</v>
      </c>
      <c r="T1723" s="48" t="s">
        <v>263</v>
      </c>
      <c r="U1723" s="50" t="s">
        <v>134</v>
      </c>
      <c r="V1723" s="58" t="s">
        <v>254</v>
      </c>
      <c r="W1723" s="62" t="s">
        <v>225</v>
      </c>
      <c r="X1723" s="62" t="s">
        <v>65</v>
      </c>
      <c r="Y1723" s="62">
        <v>40379</v>
      </c>
      <c r="Z1723" s="50">
        <v>84</v>
      </c>
      <c r="AA1723" s="126">
        <v>854</v>
      </c>
      <c r="AB1723" s="50" t="s">
        <v>66</v>
      </c>
      <c r="AC1723" s="126">
        <v>148365</v>
      </c>
      <c r="AD1723" s="50" t="s">
        <v>262</v>
      </c>
      <c r="AE1723" s="58" t="s">
        <v>255</v>
      </c>
      <c r="AF1723" s="58" t="s">
        <v>236</v>
      </c>
      <c r="AG1723" s="50" t="s">
        <v>229</v>
      </c>
      <c r="AH1723" s="50">
        <v>4.51</v>
      </c>
      <c r="AI1723" s="50">
        <v>24.46</v>
      </c>
      <c r="AJ1723" s="50">
        <v>28.97</v>
      </c>
      <c r="AK1723" s="58">
        <v>9.7799999999999994</v>
      </c>
      <c r="AL1723" s="26">
        <v>0.15567828788401794</v>
      </c>
      <c r="AM1723" s="56" t="s">
        <v>230</v>
      </c>
      <c r="AN1723" s="50" t="s">
        <v>231</v>
      </c>
      <c r="AO1723" s="50" t="s">
        <v>232</v>
      </c>
      <c r="AP1723" s="63" t="s">
        <v>16963</v>
      </c>
      <c r="AQ1723" s="27" t="str">
        <f t="shared" si="72"/>
        <v>Record Complete</v>
      </c>
      <c r="AR1723" s="54"/>
      <c r="AS1723" s="5" t="str">
        <f t="shared" si="73"/>
        <v/>
      </c>
      <c r="AT1723" t="s">
        <v>17200</v>
      </c>
    </row>
    <row r="1724" spans="1:46" ht="15.75" thickBot="1" x14ac:dyDescent="0.3">
      <c r="A1724" s="47" t="s">
        <v>741</v>
      </c>
      <c r="B1724" s="49">
        <v>5927</v>
      </c>
      <c r="C1724" s="49" t="s">
        <v>213</v>
      </c>
      <c r="D1724" s="49" t="s">
        <v>449</v>
      </c>
      <c r="E1724" s="51" t="str">
        <f ca="1">IF(ISERROR(INDIRECT(CONCATENATE("FIPs_codes!",ADDRESS((MATCH($D1724,INDIRECT($C1724),0)+MATCH($C1724,FIPs_codes!$G$1:$G$3296,0)-1),COLUMN(FIPs_codes!A1722))))),"",INDIRECT(CONCATENATE("FIPs_codes!",ADDRESS((MATCH($D1724,INDIRECT($C1724),0)+MATCH($C1724,FIPs_codes!$G$1:$G$3296,0)-1),COLUMN(FIPs_codes!A1722)))))</f>
        <v>40153</v>
      </c>
      <c r="F1724" s="51">
        <f ca="1">IF(ISERROR(INDIRECT(CONCATENATE("FIPs_codes!",ADDRESS((MATCH($D1724,INDIRECT($C1724),0)+MATCH($C1724,FIPs_codes!$G$1:$G$3296,0)-1),COLUMN(FIPs_codes!C1722))))),"",INDIRECT(CONCATENATE("FIPs_codes!",ADDRESS((MATCH($D1724,INDIRECT($C1724),0)+MATCH($C1724,FIPs_codes!$G$1:$G$3296,0)-1),COLUMN(FIPs_codes!C1722)))))</f>
        <v>6</v>
      </c>
      <c r="G1724" s="51" t="s">
        <v>216</v>
      </c>
      <c r="H1724" s="51" t="s">
        <v>217</v>
      </c>
      <c r="I1724" s="53" t="s">
        <v>740</v>
      </c>
      <c r="J1724" s="55" t="s">
        <v>219</v>
      </c>
      <c r="K1724" s="49" t="s">
        <v>78</v>
      </c>
      <c r="L1724" s="49" t="s">
        <v>220</v>
      </c>
      <c r="M1724" s="49" t="s">
        <v>57</v>
      </c>
      <c r="N1724" s="57" t="s">
        <v>399</v>
      </c>
      <c r="O1724" s="57">
        <v>2006</v>
      </c>
      <c r="P1724" s="57" t="s">
        <v>286</v>
      </c>
      <c r="Q1724" s="128">
        <v>1775</v>
      </c>
      <c r="R1724" s="49" t="s">
        <v>245</v>
      </c>
      <c r="S1724" s="59" t="s">
        <v>60</v>
      </c>
      <c r="T1724" s="47" t="s">
        <v>263</v>
      </c>
      <c r="U1724" s="49" t="s">
        <v>134</v>
      </c>
      <c r="V1724" s="57" t="s">
        <v>254</v>
      </c>
      <c r="W1724" s="61" t="s">
        <v>225</v>
      </c>
      <c r="X1724" s="61" t="s">
        <v>65</v>
      </c>
      <c r="Y1724" s="61">
        <v>40379</v>
      </c>
      <c r="Z1724" s="49">
        <v>94</v>
      </c>
      <c r="AA1724" s="128">
        <v>867</v>
      </c>
      <c r="AB1724" s="49" t="s">
        <v>66</v>
      </c>
      <c r="AC1724" s="128">
        <v>225721</v>
      </c>
      <c r="AD1724" s="49" t="s">
        <v>262</v>
      </c>
      <c r="AE1724" s="57" t="s">
        <v>255</v>
      </c>
      <c r="AF1724" s="57" t="s">
        <v>236</v>
      </c>
      <c r="AG1724" s="49" t="s">
        <v>229</v>
      </c>
      <c r="AH1724" s="49">
        <v>8.64</v>
      </c>
      <c r="AI1724" s="49">
        <v>68.27</v>
      </c>
      <c r="AJ1724" s="49">
        <v>76.91</v>
      </c>
      <c r="AK1724" s="57">
        <v>12.18</v>
      </c>
      <c r="AL1724" s="26">
        <v>0.11233909764659994</v>
      </c>
      <c r="AM1724" s="55" t="s">
        <v>230</v>
      </c>
      <c r="AN1724" s="49" t="s">
        <v>231</v>
      </c>
      <c r="AO1724" s="49" t="s">
        <v>232</v>
      </c>
      <c r="AP1724" s="63" t="s">
        <v>16963</v>
      </c>
      <c r="AQ1724" s="27" t="str">
        <f t="shared" si="72"/>
        <v>Record Complete</v>
      </c>
      <c r="AR1724" s="53"/>
      <c r="AS1724" s="5" t="str">
        <f t="shared" si="73"/>
        <v/>
      </c>
      <c r="AT1724" t="s">
        <v>17200</v>
      </c>
    </row>
    <row r="1725" spans="1:46" ht="15.75" thickBot="1" x14ac:dyDescent="0.3">
      <c r="A1725" s="48" t="s">
        <v>741</v>
      </c>
      <c r="B1725" s="50">
        <v>5927</v>
      </c>
      <c r="C1725" s="50" t="s">
        <v>213</v>
      </c>
      <c r="D1725" s="50" t="s">
        <v>449</v>
      </c>
      <c r="E1725" s="51" t="str">
        <f ca="1">IF(ISERROR(INDIRECT(CONCATENATE("FIPs_codes!",ADDRESS((MATCH($D1725,INDIRECT($C1725),0)+MATCH($C1725,FIPs_codes!$G$1:$G$3296,0)-1),COLUMN(FIPs_codes!A1723))))),"",INDIRECT(CONCATENATE("FIPs_codes!",ADDRESS((MATCH($D1725,INDIRECT($C1725),0)+MATCH($C1725,FIPs_codes!$G$1:$G$3296,0)-1),COLUMN(FIPs_codes!A1723)))))</f>
        <v>40153</v>
      </c>
      <c r="F1725" s="51">
        <f ca="1">IF(ISERROR(INDIRECT(CONCATENATE("FIPs_codes!",ADDRESS((MATCH($D1725,INDIRECT($C1725),0)+MATCH($C1725,FIPs_codes!$G$1:$G$3296,0)-1),COLUMN(FIPs_codes!C1723))))),"",INDIRECT(CONCATENATE("FIPs_codes!",ADDRESS((MATCH($D1725,INDIRECT($C1725),0)+MATCH($C1725,FIPs_codes!$G$1:$G$3296,0)-1),COLUMN(FIPs_codes!C1723)))))</f>
        <v>6</v>
      </c>
      <c r="G1725" s="52" t="s">
        <v>216</v>
      </c>
      <c r="H1725" s="52" t="s">
        <v>217</v>
      </c>
      <c r="I1725" s="54" t="s">
        <v>740</v>
      </c>
      <c r="J1725" s="56" t="s">
        <v>219</v>
      </c>
      <c r="K1725" s="50" t="s">
        <v>78</v>
      </c>
      <c r="L1725" s="50" t="s">
        <v>220</v>
      </c>
      <c r="M1725" s="50" t="s">
        <v>57</v>
      </c>
      <c r="N1725" s="58" t="s">
        <v>399</v>
      </c>
      <c r="O1725" s="58">
        <v>2006</v>
      </c>
      <c r="P1725" s="58" t="s">
        <v>286</v>
      </c>
      <c r="Q1725" s="126">
        <v>1775</v>
      </c>
      <c r="R1725" s="50" t="s">
        <v>245</v>
      </c>
      <c r="S1725" s="60" t="s">
        <v>60</v>
      </c>
      <c r="T1725" s="48" t="s">
        <v>263</v>
      </c>
      <c r="U1725" s="50" t="s">
        <v>134</v>
      </c>
      <c r="V1725" s="58" t="s">
        <v>254</v>
      </c>
      <c r="W1725" s="62" t="s">
        <v>225</v>
      </c>
      <c r="X1725" s="62" t="s">
        <v>65</v>
      </c>
      <c r="Y1725" s="62">
        <v>40379</v>
      </c>
      <c r="Z1725" s="50">
        <v>94</v>
      </c>
      <c r="AA1725" s="126">
        <v>867</v>
      </c>
      <c r="AB1725" s="50" t="s">
        <v>66</v>
      </c>
      <c r="AC1725" s="126">
        <v>225721</v>
      </c>
      <c r="AD1725" s="50" t="s">
        <v>262</v>
      </c>
      <c r="AE1725" s="58" t="s">
        <v>255</v>
      </c>
      <c r="AF1725" s="58" t="s">
        <v>236</v>
      </c>
      <c r="AG1725" s="50" t="s">
        <v>229</v>
      </c>
      <c r="AH1725" s="50">
        <v>10</v>
      </c>
      <c r="AI1725" s="50">
        <v>75.510000000000005</v>
      </c>
      <c r="AJ1725" s="50">
        <v>85.51</v>
      </c>
      <c r="AK1725" s="58">
        <v>12.1</v>
      </c>
      <c r="AL1725" s="26">
        <v>0.1169453865045024</v>
      </c>
      <c r="AM1725" s="56" t="s">
        <v>230</v>
      </c>
      <c r="AN1725" s="50" t="s">
        <v>231</v>
      </c>
      <c r="AO1725" s="50" t="s">
        <v>232</v>
      </c>
      <c r="AP1725" s="63" t="s">
        <v>16963</v>
      </c>
      <c r="AQ1725" s="27" t="str">
        <f t="shared" si="72"/>
        <v>Record Complete</v>
      </c>
      <c r="AR1725" s="54"/>
      <c r="AS1725" s="5" t="str">
        <f t="shared" si="73"/>
        <v/>
      </c>
      <c r="AT1725" t="s">
        <v>17200</v>
      </c>
    </row>
    <row r="1726" spans="1:46" ht="15.75" thickBot="1" x14ac:dyDescent="0.3">
      <c r="A1726" s="47" t="s">
        <v>741</v>
      </c>
      <c r="B1726" s="49">
        <v>5927</v>
      </c>
      <c r="C1726" s="49" t="s">
        <v>213</v>
      </c>
      <c r="D1726" s="49" t="s">
        <v>449</v>
      </c>
      <c r="E1726" s="51" t="str">
        <f ca="1">IF(ISERROR(INDIRECT(CONCATENATE("FIPs_codes!",ADDRESS((MATCH($D1726,INDIRECT($C1726),0)+MATCH($C1726,FIPs_codes!$G$1:$G$3296,0)-1),COLUMN(FIPs_codes!A1724))))),"",INDIRECT(CONCATENATE("FIPs_codes!",ADDRESS((MATCH($D1726,INDIRECT($C1726),0)+MATCH($C1726,FIPs_codes!$G$1:$G$3296,0)-1),COLUMN(FIPs_codes!A1724)))))</f>
        <v>40153</v>
      </c>
      <c r="F1726" s="51">
        <f ca="1">IF(ISERROR(INDIRECT(CONCATENATE("FIPs_codes!",ADDRESS((MATCH($D1726,INDIRECT($C1726),0)+MATCH($C1726,FIPs_codes!$G$1:$G$3296,0)-1),COLUMN(FIPs_codes!C1724))))),"",INDIRECT(CONCATENATE("FIPs_codes!",ADDRESS((MATCH($D1726,INDIRECT($C1726),0)+MATCH($C1726,FIPs_codes!$G$1:$G$3296,0)-1),COLUMN(FIPs_codes!C1724)))))</f>
        <v>6</v>
      </c>
      <c r="G1726" s="51" t="s">
        <v>216</v>
      </c>
      <c r="H1726" s="51" t="s">
        <v>217</v>
      </c>
      <c r="I1726" s="53" t="s">
        <v>740</v>
      </c>
      <c r="J1726" s="55" t="s">
        <v>219</v>
      </c>
      <c r="K1726" s="49" t="s">
        <v>78</v>
      </c>
      <c r="L1726" s="49" t="s">
        <v>220</v>
      </c>
      <c r="M1726" s="49" t="s">
        <v>57</v>
      </c>
      <c r="N1726" s="57" t="s">
        <v>399</v>
      </c>
      <c r="O1726" s="57">
        <v>2006</v>
      </c>
      <c r="P1726" s="57" t="s">
        <v>286</v>
      </c>
      <c r="Q1726" s="128">
        <v>1775</v>
      </c>
      <c r="R1726" s="49" t="s">
        <v>245</v>
      </c>
      <c r="S1726" s="59" t="s">
        <v>60</v>
      </c>
      <c r="T1726" s="47" t="s">
        <v>263</v>
      </c>
      <c r="U1726" s="49" t="s">
        <v>134</v>
      </c>
      <c r="V1726" s="57" t="s">
        <v>254</v>
      </c>
      <c r="W1726" s="61" t="s">
        <v>225</v>
      </c>
      <c r="X1726" s="61" t="s">
        <v>65</v>
      </c>
      <c r="Y1726" s="61">
        <v>40379</v>
      </c>
      <c r="Z1726" s="49">
        <v>94</v>
      </c>
      <c r="AA1726" s="128">
        <v>867</v>
      </c>
      <c r="AB1726" s="49" t="s">
        <v>66</v>
      </c>
      <c r="AC1726" s="128">
        <v>225721</v>
      </c>
      <c r="AD1726" s="49" t="s">
        <v>262</v>
      </c>
      <c r="AE1726" s="57" t="s">
        <v>255</v>
      </c>
      <c r="AF1726" s="57" t="s">
        <v>236</v>
      </c>
      <c r="AG1726" s="49" t="s">
        <v>229</v>
      </c>
      <c r="AH1726" s="49">
        <v>10.01</v>
      </c>
      <c r="AI1726" s="49">
        <v>77.7</v>
      </c>
      <c r="AJ1726" s="49">
        <v>87.710000000000008</v>
      </c>
      <c r="AK1726" s="57">
        <v>12.11</v>
      </c>
      <c r="AL1726" s="26">
        <v>0.11412609736632082</v>
      </c>
      <c r="AM1726" s="55" t="s">
        <v>230</v>
      </c>
      <c r="AN1726" s="49" t="s">
        <v>231</v>
      </c>
      <c r="AO1726" s="49" t="s">
        <v>232</v>
      </c>
      <c r="AP1726" s="63" t="s">
        <v>16963</v>
      </c>
      <c r="AQ1726" s="27" t="str">
        <f t="shared" si="72"/>
        <v>Record Complete</v>
      </c>
      <c r="AR1726" s="53"/>
      <c r="AS1726" s="5" t="str">
        <f t="shared" si="73"/>
        <v/>
      </c>
      <c r="AT1726" t="s">
        <v>17200</v>
      </c>
    </row>
    <row r="1727" spans="1:46" ht="15.75" thickBot="1" x14ac:dyDescent="0.3">
      <c r="A1727" s="29" t="s">
        <v>741</v>
      </c>
      <c r="B1727" s="31">
        <v>5927</v>
      </c>
      <c r="C1727" s="31" t="s">
        <v>213</v>
      </c>
      <c r="D1727" s="31" t="s">
        <v>449</v>
      </c>
      <c r="E1727" s="51" t="str">
        <f ca="1">IF(ISERROR(INDIRECT(CONCATENATE("FIPs_codes!",ADDRESS((MATCH($D1727,INDIRECT($C1727),0)+MATCH($C1727,FIPs_codes!$G$1:$G$3296,0)-1),COLUMN(FIPs_codes!A1725))))),"",INDIRECT(CONCATENATE("FIPs_codes!",ADDRESS((MATCH($D1727,INDIRECT($C1727),0)+MATCH($C1727,FIPs_codes!$G$1:$G$3296,0)-1),COLUMN(FIPs_codes!A1725)))))</f>
        <v>40153</v>
      </c>
      <c r="F1727" s="51">
        <f ca="1">IF(ISERROR(INDIRECT(CONCATENATE("FIPs_codes!",ADDRESS((MATCH($D1727,INDIRECT($C1727),0)+MATCH($C1727,FIPs_codes!$G$1:$G$3296,0)-1),COLUMN(FIPs_codes!C1725))))),"",INDIRECT(CONCATENATE("FIPs_codes!",ADDRESS((MATCH($D1727,INDIRECT($C1727),0)+MATCH($C1727,FIPs_codes!$G$1:$G$3296,0)-1),COLUMN(FIPs_codes!C1725)))))</f>
        <v>6</v>
      </c>
      <c r="G1727" s="33" t="s">
        <v>216</v>
      </c>
      <c r="H1727" s="33" t="s">
        <v>217</v>
      </c>
      <c r="I1727" s="35" t="s">
        <v>740</v>
      </c>
      <c r="J1727" s="37" t="s">
        <v>219</v>
      </c>
      <c r="K1727" s="31" t="s">
        <v>78</v>
      </c>
      <c r="L1727" s="31" t="s">
        <v>220</v>
      </c>
      <c r="M1727" s="31" t="s">
        <v>57</v>
      </c>
      <c r="N1727" s="39" t="s">
        <v>251</v>
      </c>
      <c r="O1727" s="39">
        <v>2006</v>
      </c>
      <c r="P1727" s="39" t="s">
        <v>252</v>
      </c>
      <c r="Q1727" s="240">
        <v>1340</v>
      </c>
      <c r="R1727" s="31" t="s">
        <v>245</v>
      </c>
      <c r="S1727" s="41" t="s">
        <v>60</v>
      </c>
      <c r="T1727" s="29" t="s">
        <v>263</v>
      </c>
      <c r="U1727" s="31" t="s">
        <v>134</v>
      </c>
      <c r="V1727" s="39" t="s">
        <v>254</v>
      </c>
      <c r="W1727" s="43" t="s">
        <v>225</v>
      </c>
      <c r="X1727" s="43" t="s">
        <v>65</v>
      </c>
      <c r="Y1727" s="43">
        <v>40386</v>
      </c>
      <c r="Z1727" s="31">
        <v>97</v>
      </c>
      <c r="AA1727" s="240">
        <v>854</v>
      </c>
      <c r="AB1727" s="31" t="s">
        <v>66</v>
      </c>
      <c r="AC1727" s="240">
        <v>146151</v>
      </c>
      <c r="AD1727" s="31" t="s">
        <v>262</v>
      </c>
      <c r="AE1727" s="39" t="s">
        <v>255</v>
      </c>
      <c r="AF1727" s="39" t="s">
        <v>236</v>
      </c>
      <c r="AG1727" s="31" t="s">
        <v>229</v>
      </c>
      <c r="AH1727" s="31">
        <v>51.07</v>
      </c>
      <c r="AI1727" s="31">
        <v>196.76</v>
      </c>
      <c r="AJ1727" s="31">
        <v>247.82999999999998</v>
      </c>
      <c r="AK1727" s="39">
        <v>8.4</v>
      </c>
      <c r="AL1727" s="26">
        <v>0.20606867610862287</v>
      </c>
      <c r="AM1727" s="37" t="s">
        <v>230</v>
      </c>
      <c r="AN1727" s="31" t="s">
        <v>231</v>
      </c>
      <c r="AO1727" s="31" t="s">
        <v>232</v>
      </c>
      <c r="AP1727" s="63" t="s">
        <v>16963</v>
      </c>
      <c r="AQ1727" s="27" t="str">
        <f t="shared" si="72"/>
        <v>Record Complete</v>
      </c>
      <c r="AR1727" s="35"/>
      <c r="AS1727" s="5" t="str">
        <f t="shared" si="73"/>
        <v/>
      </c>
      <c r="AT1727" t="s">
        <v>17200</v>
      </c>
    </row>
    <row r="1728" spans="1:46" ht="15.75" thickBot="1" x14ac:dyDescent="0.3">
      <c r="A1728" s="47" t="s">
        <v>741</v>
      </c>
      <c r="B1728" s="49">
        <v>5927</v>
      </c>
      <c r="C1728" s="49" t="s">
        <v>213</v>
      </c>
      <c r="D1728" s="49" t="s">
        <v>449</v>
      </c>
      <c r="E1728" s="51" t="str">
        <f ca="1">IF(ISERROR(INDIRECT(CONCATENATE("FIPs_codes!",ADDRESS((MATCH($D1728,INDIRECT($C1728),0)+MATCH($C1728,FIPs_codes!$G$1:$G$3296,0)-1),COLUMN(FIPs_codes!A1726))))),"",INDIRECT(CONCATENATE("FIPs_codes!",ADDRESS((MATCH($D1728,INDIRECT($C1728),0)+MATCH($C1728,FIPs_codes!$G$1:$G$3296,0)-1),COLUMN(FIPs_codes!A1726)))))</f>
        <v>40153</v>
      </c>
      <c r="F1728" s="51">
        <f ca="1">IF(ISERROR(INDIRECT(CONCATENATE("FIPs_codes!",ADDRESS((MATCH($D1728,INDIRECT($C1728),0)+MATCH($C1728,FIPs_codes!$G$1:$G$3296,0)-1),COLUMN(FIPs_codes!C1726))))),"",INDIRECT(CONCATENATE("FIPs_codes!",ADDRESS((MATCH($D1728,INDIRECT($C1728),0)+MATCH($C1728,FIPs_codes!$G$1:$G$3296,0)-1),COLUMN(FIPs_codes!C1726)))))</f>
        <v>6</v>
      </c>
      <c r="G1728" s="51" t="s">
        <v>216</v>
      </c>
      <c r="H1728" s="51" t="s">
        <v>217</v>
      </c>
      <c r="I1728" s="53" t="s">
        <v>740</v>
      </c>
      <c r="J1728" s="55" t="s">
        <v>219</v>
      </c>
      <c r="K1728" s="49" t="s">
        <v>78</v>
      </c>
      <c r="L1728" s="49" t="s">
        <v>220</v>
      </c>
      <c r="M1728" s="49" t="s">
        <v>57</v>
      </c>
      <c r="N1728" s="57" t="s">
        <v>251</v>
      </c>
      <c r="O1728" s="57">
        <v>2006</v>
      </c>
      <c r="P1728" s="57" t="s">
        <v>252</v>
      </c>
      <c r="Q1728" s="128">
        <v>1340</v>
      </c>
      <c r="R1728" s="49" t="s">
        <v>245</v>
      </c>
      <c r="S1728" s="59" t="s">
        <v>60</v>
      </c>
      <c r="T1728" s="47" t="s">
        <v>263</v>
      </c>
      <c r="U1728" s="49" t="s">
        <v>134</v>
      </c>
      <c r="V1728" s="57" t="s">
        <v>254</v>
      </c>
      <c r="W1728" s="61" t="s">
        <v>225</v>
      </c>
      <c r="X1728" s="61" t="s">
        <v>65</v>
      </c>
      <c r="Y1728" s="61">
        <v>40386</v>
      </c>
      <c r="Z1728" s="49">
        <v>97</v>
      </c>
      <c r="AA1728" s="128">
        <v>854</v>
      </c>
      <c r="AB1728" s="49" t="s">
        <v>66</v>
      </c>
      <c r="AC1728" s="128">
        <v>146151</v>
      </c>
      <c r="AD1728" s="49" t="s">
        <v>262</v>
      </c>
      <c r="AE1728" s="57" t="s">
        <v>255</v>
      </c>
      <c r="AF1728" s="57" t="s">
        <v>236</v>
      </c>
      <c r="AG1728" s="49" t="s">
        <v>229</v>
      </c>
      <c r="AH1728" s="49">
        <v>57.06</v>
      </c>
      <c r="AI1728" s="49">
        <v>212.17</v>
      </c>
      <c r="AJ1728" s="49">
        <v>269.23</v>
      </c>
      <c r="AK1728" s="57">
        <v>8.2899999999999991</v>
      </c>
      <c r="AL1728" s="26">
        <v>0.21193774839356683</v>
      </c>
      <c r="AM1728" s="55" t="s">
        <v>230</v>
      </c>
      <c r="AN1728" s="49" t="s">
        <v>231</v>
      </c>
      <c r="AO1728" s="49" t="s">
        <v>232</v>
      </c>
      <c r="AP1728" s="63" t="s">
        <v>16963</v>
      </c>
      <c r="AQ1728" s="27" t="str">
        <f t="shared" si="72"/>
        <v>Record Complete</v>
      </c>
      <c r="AR1728" s="53"/>
      <c r="AS1728" s="5" t="str">
        <f t="shared" si="73"/>
        <v/>
      </c>
      <c r="AT1728" t="s">
        <v>17200</v>
      </c>
    </row>
    <row r="1729" spans="1:46" ht="15.75" thickBot="1" x14ac:dyDescent="0.3">
      <c r="A1729" s="48" t="s">
        <v>741</v>
      </c>
      <c r="B1729" s="50">
        <v>5927</v>
      </c>
      <c r="C1729" s="50" t="s">
        <v>213</v>
      </c>
      <c r="D1729" s="50" t="s">
        <v>449</v>
      </c>
      <c r="E1729" s="51" t="str">
        <f ca="1">IF(ISERROR(INDIRECT(CONCATENATE("FIPs_codes!",ADDRESS((MATCH($D1729,INDIRECT($C1729),0)+MATCH($C1729,FIPs_codes!$G$1:$G$3296,0)-1),COLUMN(FIPs_codes!A1727))))),"",INDIRECT(CONCATENATE("FIPs_codes!",ADDRESS((MATCH($D1729,INDIRECT($C1729),0)+MATCH($C1729,FIPs_codes!$G$1:$G$3296,0)-1),COLUMN(FIPs_codes!A1727)))))</f>
        <v>40153</v>
      </c>
      <c r="F1729" s="51">
        <f ca="1">IF(ISERROR(INDIRECT(CONCATENATE("FIPs_codes!",ADDRESS((MATCH($D1729,INDIRECT($C1729),0)+MATCH($C1729,FIPs_codes!$G$1:$G$3296,0)-1),COLUMN(FIPs_codes!C1727))))),"",INDIRECT(CONCATENATE("FIPs_codes!",ADDRESS((MATCH($D1729,INDIRECT($C1729),0)+MATCH($C1729,FIPs_codes!$G$1:$G$3296,0)-1),COLUMN(FIPs_codes!C1727)))))</f>
        <v>6</v>
      </c>
      <c r="G1729" s="52" t="s">
        <v>216</v>
      </c>
      <c r="H1729" s="52" t="s">
        <v>217</v>
      </c>
      <c r="I1729" s="54" t="s">
        <v>740</v>
      </c>
      <c r="J1729" s="56" t="s">
        <v>219</v>
      </c>
      <c r="K1729" s="50" t="s">
        <v>78</v>
      </c>
      <c r="L1729" s="50" t="s">
        <v>220</v>
      </c>
      <c r="M1729" s="50" t="s">
        <v>57</v>
      </c>
      <c r="N1729" s="58" t="s">
        <v>251</v>
      </c>
      <c r="O1729" s="58">
        <v>2006</v>
      </c>
      <c r="P1729" s="58" t="s">
        <v>252</v>
      </c>
      <c r="Q1729" s="126">
        <v>1340</v>
      </c>
      <c r="R1729" s="50" t="s">
        <v>245</v>
      </c>
      <c r="S1729" s="60" t="s">
        <v>60</v>
      </c>
      <c r="T1729" s="48" t="s">
        <v>263</v>
      </c>
      <c r="U1729" s="50" t="s">
        <v>134</v>
      </c>
      <c r="V1729" s="58" t="s">
        <v>254</v>
      </c>
      <c r="W1729" s="62" t="s">
        <v>225</v>
      </c>
      <c r="X1729" s="62" t="s">
        <v>65</v>
      </c>
      <c r="Y1729" s="62">
        <v>40386</v>
      </c>
      <c r="Z1729" s="50">
        <v>97</v>
      </c>
      <c r="AA1729" s="126">
        <v>854</v>
      </c>
      <c r="AB1729" s="50" t="s">
        <v>66</v>
      </c>
      <c r="AC1729" s="126">
        <v>146151</v>
      </c>
      <c r="AD1729" s="50" t="s">
        <v>262</v>
      </c>
      <c r="AE1729" s="58" t="s">
        <v>255</v>
      </c>
      <c r="AF1729" s="58" t="s">
        <v>236</v>
      </c>
      <c r="AG1729" s="50" t="s">
        <v>229</v>
      </c>
      <c r="AH1729" s="50">
        <v>59.55</v>
      </c>
      <c r="AI1729" s="50">
        <v>221.25</v>
      </c>
      <c r="AJ1729" s="50">
        <v>280.8</v>
      </c>
      <c r="AK1729" s="58">
        <v>8.3000000000000007</v>
      </c>
      <c r="AL1729" s="26">
        <v>0.21207264957264954</v>
      </c>
      <c r="AM1729" s="56" t="s">
        <v>230</v>
      </c>
      <c r="AN1729" s="50" t="s">
        <v>231</v>
      </c>
      <c r="AO1729" s="50" t="s">
        <v>232</v>
      </c>
      <c r="AP1729" s="63" t="s">
        <v>16963</v>
      </c>
      <c r="AQ1729" s="27" t="str">
        <f t="shared" si="72"/>
        <v>Record Complete</v>
      </c>
      <c r="AR1729" s="54"/>
      <c r="AS1729" s="5" t="str">
        <f t="shared" si="73"/>
        <v/>
      </c>
      <c r="AT1729" t="s">
        <v>17200</v>
      </c>
    </row>
    <row r="1730" spans="1:46" ht="15.75" thickBot="1" x14ac:dyDescent="0.3">
      <c r="A1730" s="47" t="s">
        <v>741</v>
      </c>
      <c r="B1730" s="49">
        <v>5927</v>
      </c>
      <c r="C1730" s="49" t="s">
        <v>213</v>
      </c>
      <c r="D1730" s="49" t="s">
        <v>449</v>
      </c>
      <c r="E1730" s="51" t="str">
        <f ca="1">IF(ISERROR(INDIRECT(CONCATENATE("FIPs_codes!",ADDRESS((MATCH($D1730,INDIRECT($C1730),0)+MATCH($C1730,FIPs_codes!$G$1:$G$3296,0)-1),COLUMN(FIPs_codes!A1728))))),"",INDIRECT(CONCATENATE("FIPs_codes!",ADDRESS((MATCH($D1730,INDIRECT($C1730),0)+MATCH($C1730,FIPs_codes!$G$1:$G$3296,0)-1),COLUMN(FIPs_codes!A1728)))))</f>
        <v>40153</v>
      </c>
      <c r="F1730" s="51">
        <f ca="1">IF(ISERROR(INDIRECT(CONCATENATE("FIPs_codes!",ADDRESS((MATCH($D1730,INDIRECT($C1730),0)+MATCH($C1730,FIPs_codes!$G$1:$G$3296,0)-1),COLUMN(FIPs_codes!C1728))))),"",INDIRECT(CONCATENATE("FIPs_codes!",ADDRESS((MATCH($D1730,INDIRECT($C1730),0)+MATCH($C1730,FIPs_codes!$G$1:$G$3296,0)-1),COLUMN(FIPs_codes!C1728)))))</f>
        <v>6</v>
      </c>
      <c r="G1730" s="51" t="s">
        <v>216</v>
      </c>
      <c r="H1730" s="51" t="s">
        <v>217</v>
      </c>
      <c r="I1730" s="53" t="s">
        <v>740</v>
      </c>
      <c r="J1730" s="55" t="s">
        <v>219</v>
      </c>
      <c r="K1730" s="49" t="s">
        <v>78</v>
      </c>
      <c r="L1730" s="49" t="s">
        <v>220</v>
      </c>
      <c r="M1730" s="49" t="s">
        <v>57</v>
      </c>
      <c r="N1730" s="57" t="s">
        <v>399</v>
      </c>
      <c r="O1730" s="57">
        <v>2006</v>
      </c>
      <c r="P1730" s="57" t="s">
        <v>286</v>
      </c>
      <c r="Q1730" s="128">
        <v>1775</v>
      </c>
      <c r="R1730" s="49" t="s">
        <v>245</v>
      </c>
      <c r="S1730" s="59" t="s">
        <v>60</v>
      </c>
      <c r="T1730" s="47" t="s">
        <v>263</v>
      </c>
      <c r="U1730" s="49" t="s">
        <v>134</v>
      </c>
      <c r="V1730" s="57" t="s">
        <v>254</v>
      </c>
      <c r="W1730" s="61" t="s">
        <v>225</v>
      </c>
      <c r="X1730" s="61" t="s">
        <v>65</v>
      </c>
      <c r="Y1730" s="61">
        <v>40464</v>
      </c>
      <c r="Z1730" s="49">
        <v>97</v>
      </c>
      <c r="AA1730" s="128">
        <v>867</v>
      </c>
      <c r="AB1730" s="49" t="s">
        <v>66</v>
      </c>
      <c r="AC1730" s="128">
        <v>272282</v>
      </c>
      <c r="AD1730" s="49" t="s">
        <v>262</v>
      </c>
      <c r="AE1730" s="57" t="s">
        <v>255</v>
      </c>
      <c r="AF1730" s="57" t="s">
        <v>236</v>
      </c>
      <c r="AG1730" s="49" t="s">
        <v>229</v>
      </c>
      <c r="AH1730" s="49">
        <v>12.59</v>
      </c>
      <c r="AI1730" s="49">
        <v>58.28</v>
      </c>
      <c r="AJ1730" s="49">
        <v>70.87</v>
      </c>
      <c r="AK1730" s="57">
        <v>13.14</v>
      </c>
      <c r="AL1730" s="26">
        <v>0.17764921687597007</v>
      </c>
      <c r="AM1730" s="55" t="s">
        <v>230</v>
      </c>
      <c r="AN1730" s="49" t="s">
        <v>231</v>
      </c>
      <c r="AO1730" s="49" t="s">
        <v>232</v>
      </c>
      <c r="AP1730" s="63" t="s">
        <v>16963</v>
      </c>
      <c r="AQ1730" s="27" t="str">
        <f t="shared" si="72"/>
        <v>Record Complete</v>
      </c>
      <c r="AR1730" s="53"/>
      <c r="AS1730" s="5" t="str">
        <f t="shared" si="73"/>
        <v/>
      </c>
      <c r="AT1730" t="s">
        <v>17200</v>
      </c>
    </row>
    <row r="1731" spans="1:46" ht="15.75" thickBot="1" x14ac:dyDescent="0.3">
      <c r="A1731" s="48" t="s">
        <v>741</v>
      </c>
      <c r="B1731" s="50">
        <v>5927</v>
      </c>
      <c r="C1731" s="50" t="s">
        <v>213</v>
      </c>
      <c r="D1731" s="50" t="s">
        <v>449</v>
      </c>
      <c r="E1731" s="51" t="str">
        <f ca="1">IF(ISERROR(INDIRECT(CONCATENATE("FIPs_codes!",ADDRESS((MATCH($D1731,INDIRECT($C1731),0)+MATCH($C1731,FIPs_codes!$G$1:$G$3296,0)-1),COLUMN(FIPs_codes!A1729))))),"",INDIRECT(CONCATENATE("FIPs_codes!",ADDRESS((MATCH($D1731,INDIRECT($C1731),0)+MATCH($C1731,FIPs_codes!$G$1:$G$3296,0)-1),COLUMN(FIPs_codes!A1729)))))</f>
        <v>40153</v>
      </c>
      <c r="F1731" s="51">
        <f ca="1">IF(ISERROR(INDIRECT(CONCATENATE("FIPs_codes!",ADDRESS((MATCH($D1731,INDIRECT($C1731),0)+MATCH($C1731,FIPs_codes!$G$1:$G$3296,0)-1),COLUMN(FIPs_codes!C1729))))),"",INDIRECT(CONCATENATE("FIPs_codes!",ADDRESS((MATCH($D1731,INDIRECT($C1731),0)+MATCH($C1731,FIPs_codes!$G$1:$G$3296,0)-1),COLUMN(FIPs_codes!C1729)))))</f>
        <v>6</v>
      </c>
      <c r="G1731" s="52" t="s">
        <v>216</v>
      </c>
      <c r="H1731" s="52" t="s">
        <v>217</v>
      </c>
      <c r="I1731" s="54" t="s">
        <v>740</v>
      </c>
      <c r="J1731" s="56" t="s">
        <v>219</v>
      </c>
      <c r="K1731" s="50" t="s">
        <v>78</v>
      </c>
      <c r="L1731" s="50" t="s">
        <v>220</v>
      </c>
      <c r="M1731" s="50" t="s">
        <v>57</v>
      </c>
      <c r="N1731" s="58" t="s">
        <v>399</v>
      </c>
      <c r="O1731" s="58">
        <v>2006</v>
      </c>
      <c r="P1731" s="58" t="s">
        <v>286</v>
      </c>
      <c r="Q1731" s="126">
        <v>1775</v>
      </c>
      <c r="R1731" s="50" t="s">
        <v>245</v>
      </c>
      <c r="S1731" s="60" t="s">
        <v>60</v>
      </c>
      <c r="T1731" s="48" t="s">
        <v>263</v>
      </c>
      <c r="U1731" s="50" t="s">
        <v>134</v>
      </c>
      <c r="V1731" s="58" t="s">
        <v>254</v>
      </c>
      <c r="W1731" s="62" t="s">
        <v>225</v>
      </c>
      <c r="X1731" s="62" t="s">
        <v>65</v>
      </c>
      <c r="Y1731" s="62">
        <v>40464</v>
      </c>
      <c r="Z1731" s="50">
        <v>97</v>
      </c>
      <c r="AA1731" s="126">
        <v>867</v>
      </c>
      <c r="AB1731" s="50" t="s">
        <v>66</v>
      </c>
      <c r="AC1731" s="126">
        <v>272282</v>
      </c>
      <c r="AD1731" s="50" t="s">
        <v>262</v>
      </c>
      <c r="AE1731" s="58" t="s">
        <v>255</v>
      </c>
      <c r="AF1731" s="58" t="s">
        <v>236</v>
      </c>
      <c r="AG1731" s="50" t="s">
        <v>229</v>
      </c>
      <c r="AH1731" s="50">
        <v>13.19</v>
      </c>
      <c r="AI1731" s="50">
        <v>60.74</v>
      </c>
      <c r="AJ1731" s="50">
        <v>73.930000000000007</v>
      </c>
      <c r="AK1731" s="58">
        <v>13.18</v>
      </c>
      <c r="AL1731" s="26">
        <v>0.17841201136209925</v>
      </c>
      <c r="AM1731" s="56" t="s">
        <v>230</v>
      </c>
      <c r="AN1731" s="50" t="s">
        <v>231</v>
      </c>
      <c r="AO1731" s="50" t="s">
        <v>232</v>
      </c>
      <c r="AP1731" s="63" t="s">
        <v>16963</v>
      </c>
      <c r="AQ1731" s="27" t="str">
        <f t="shared" si="72"/>
        <v>Record Complete</v>
      </c>
      <c r="AR1731" s="54"/>
      <c r="AS1731" s="5" t="str">
        <f t="shared" si="73"/>
        <v/>
      </c>
      <c r="AT1731" t="s">
        <v>17200</v>
      </c>
    </row>
    <row r="1732" spans="1:46" ht="15.75" thickBot="1" x14ac:dyDescent="0.3">
      <c r="A1732" s="47" t="s">
        <v>741</v>
      </c>
      <c r="B1732" s="49">
        <v>5927</v>
      </c>
      <c r="C1732" s="49" t="s">
        <v>213</v>
      </c>
      <c r="D1732" s="49" t="s">
        <v>449</v>
      </c>
      <c r="E1732" s="51" t="str">
        <f ca="1">IF(ISERROR(INDIRECT(CONCATENATE("FIPs_codes!",ADDRESS((MATCH($D1732,INDIRECT($C1732),0)+MATCH($C1732,FIPs_codes!$G$1:$G$3296,0)-1),COLUMN(FIPs_codes!A1730))))),"",INDIRECT(CONCATENATE("FIPs_codes!",ADDRESS((MATCH($D1732,INDIRECT($C1732),0)+MATCH($C1732,FIPs_codes!$G$1:$G$3296,0)-1),COLUMN(FIPs_codes!A1730)))))</f>
        <v>40153</v>
      </c>
      <c r="F1732" s="51">
        <f ca="1">IF(ISERROR(INDIRECT(CONCATENATE("FIPs_codes!",ADDRESS((MATCH($D1732,INDIRECT($C1732),0)+MATCH($C1732,FIPs_codes!$G$1:$G$3296,0)-1),COLUMN(FIPs_codes!C1730))))),"",INDIRECT(CONCATENATE("FIPs_codes!",ADDRESS((MATCH($D1732,INDIRECT($C1732),0)+MATCH($C1732,FIPs_codes!$G$1:$G$3296,0)-1),COLUMN(FIPs_codes!C1730)))))</f>
        <v>6</v>
      </c>
      <c r="G1732" s="51" t="s">
        <v>216</v>
      </c>
      <c r="H1732" s="51" t="s">
        <v>217</v>
      </c>
      <c r="I1732" s="53" t="s">
        <v>740</v>
      </c>
      <c r="J1732" s="55" t="s">
        <v>219</v>
      </c>
      <c r="K1732" s="49" t="s">
        <v>78</v>
      </c>
      <c r="L1732" s="49" t="s">
        <v>220</v>
      </c>
      <c r="M1732" s="49" t="s">
        <v>57</v>
      </c>
      <c r="N1732" s="57" t="s">
        <v>399</v>
      </c>
      <c r="O1732" s="57">
        <v>2006</v>
      </c>
      <c r="P1732" s="57" t="s">
        <v>286</v>
      </c>
      <c r="Q1732" s="128">
        <v>1775</v>
      </c>
      <c r="R1732" s="49" t="s">
        <v>245</v>
      </c>
      <c r="S1732" s="59" t="s">
        <v>60</v>
      </c>
      <c r="T1732" s="47" t="s">
        <v>263</v>
      </c>
      <c r="U1732" s="49" t="s">
        <v>134</v>
      </c>
      <c r="V1732" s="57" t="s">
        <v>254</v>
      </c>
      <c r="W1732" s="61" t="s">
        <v>225</v>
      </c>
      <c r="X1732" s="61" t="s">
        <v>65</v>
      </c>
      <c r="Y1732" s="61">
        <v>40464</v>
      </c>
      <c r="Z1732" s="49">
        <v>97</v>
      </c>
      <c r="AA1732" s="128">
        <v>867</v>
      </c>
      <c r="AB1732" s="49" t="s">
        <v>66</v>
      </c>
      <c r="AC1732" s="128">
        <v>272282</v>
      </c>
      <c r="AD1732" s="49" t="s">
        <v>262</v>
      </c>
      <c r="AE1732" s="57" t="s">
        <v>255</v>
      </c>
      <c r="AF1732" s="57" t="s">
        <v>236</v>
      </c>
      <c r="AG1732" s="49" t="s">
        <v>229</v>
      </c>
      <c r="AH1732" s="49">
        <v>12.98</v>
      </c>
      <c r="AI1732" s="49">
        <v>63.29</v>
      </c>
      <c r="AJ1732" s="49">
        <v>76.27</v>
      </c>
      <c r="AK1732" s="57">
        <v>13.08</v>
      </c>
      <c r="AL1732" s="26">
        <v>0.17018486954241513</v>
      </c>
      <c r="AM1732" s="55" t="s">
        <v>230</v>
      </c>
      <c r="AN1732" s="49" t="s">
        <v>231</v>
      </c>
      <c r="AO1732" s="49" t="s">
        <v>232</v>
      </c>
      <c r="AP1732" s="63" t="s">
        <v>16963</v>
      </c>
      <c r="AQ1732" s="27" t="str">
        <f t="shared" ref="AQ1732:AQ1795" si="77">IF(OR(ISBLANK(B1732),ISBLANK(C1732),ISBLANK(D1732),ISBLANK(G1732),ISBLANK(H1732),NOT(OR(NOT(ISBLANK(J1732)),AND(NOT(ISBLANK(K1732)),NOT(ISBLANK(L1732))))),ISBLANK(M1732),ISBLANK(Q1732),ISBLANK(R1732),ISBLANK(U1732),ISBLANK(W1732),ISBLANK(X1732),ISBLANK(Y1732),ISBLANK(Z1732),ISBLANK(AA1732),ISBLANK(AB1732),ISBLANK(AC1732),ISBLANK(AD1732),ISBLANK(AM1732),ISBLANK(AN1732),AND(ISBLANK(AO1732),ISBLANK(AP1732))),"Record incomplete","Record Complete")</f>
        <v>Record Complete</v>
      </c>
      <c r="AR1732" s="53"/>
      <c r="AS1732" s="5" t="str">
        <f t="shared" ref="AS1732:AS1795" si="78">IF(AND(A1731=A1731,K1732=K1731,L1732=L1731,N1732=N1731,Y1732=Y1731,Z1732=Z1731,AJ1732=AJ1731,AI1732=AI1731),"DUP","")</f>
        <v/>
      </c>
      <c r="AT1732" t="s">
        <v>17200</v>
      </c>
    </row>
    <row r="1733" spans="1:46" ht="15.75" thickBot="1" x14ac:dyDescent="0.3">
      <c r="A1733" s="48" t="s">
        <v>741</v>
      </c>
      <c r="B1733" s="50">
        <v>5927</v>
      </c>
      <c r="C1733" s="50" t="s">
        <v>213</v>
      </c>
      <c r="D1733" s="50" t="s">
        <v>449</v>
      </c>
      <c r="E1733" s="51" t="str">
        <f ca="1">IF(ISERROR(INDIRECT(CONCATENATE("FIPs_codes!",ADDRESS((MATCH($D1733,INDIRECT($C1733),0)+MATCH($C1733,FIPs_codes!$G$1:$G$3296,0)-1),COLUMN(FIPs_codes!A1731))))),"",INDIRECT(CONCATENATE("FIPs_codes!",ADDRESS((MATCH($D1733,INDIRECT($C1733),0)+MATCH($C1733,FIPs_codes!$G$1:$G$3296,0)-1),COLUMN(FIPs_codes!A1731)))))</f>
        <v>40153</v>
      </c>
      <c r="F1733" s="51">
        <f ca="1">IF(ISERROR(INDIRECT(CONCATENATE("FIPs_codes!",ADDRESS((MATCH($D1733,INDIRECT($C1733),0)+MATCH($C1733,FIPs_codes!$G$1:$G$3296,0)-1),COLUMN(FIPs_codes!C1731))))),"",INDIRECT(CONCATENATE("FIPs_codes!",ADDRESS((MATCH($D1733,INDIRECT($C1733),0)+MATCH($C1733,FIPs_codes!$G$1:$G$3296,0)-1),COLUMN(FIPs_codes!C1731)))))</f>
        <v>6</v>
      </c>
      <c r="G1733" s="52" t="s">
        <v>216</v>
      </c>
      <c r="H1733" s="52" t="s">
        <v>217</v>
      </c>
      <c r="I1733" s="54" t="s">
        <v>740</v>
      </c>
      <c r="J1733" s="56" t="s">
        <v>219</v>
      </c>
      <c r="K1733" s="50" t="s">
        <v>78</v>
      </c>
      <c r="L1733" s="50" t="s">
        <v>220</v>
      </c>
      <c r="M1733" s="50" t="s">
        <v>57</v>
      </c>
      <c r="N1733" s="58" t="s">
        <v>251</v>
      </c>
      <c r="O1733" s="58">
        <v>2006</v>
      </c>
      <c r="P1733" s="58" t="s">
        <v>288</v>
      </c>
      <c r="Q1733" s="126">
        <v>1340</v>
      </c>
      <c r="R1733" s="50" t="s">
        <v>245</v>
      </c>
      <c r="S1733" s="60" t="s">
        <v>60</v>
      </c>
      <c r="T1733" s="48" t="s">
        <v>263</v>
      </c>
      <c r="U1733" s="50" t="s">
        <v>134</v>
      </c>
      <c r="V1733" s="58" t="s">
        <v>254</v>
      </c>
      <c r="W1733" s="62" t="s">
        <v>225</v>
      </c>
      <c r="X1733" s="62" t="s">
        <v>65</v>
      </c>
      <c r="Y1733" s="62">
        <v>40469</v>
      </c>
      <c r="Z1733" s="50">
        <v>97</v>
      </c>
      <c r="AA1733" s="126">
        <v>854</v>
      </c>
      <c r="AB1733" s="50" t="s">
        <v>66</v>
      </c>
      <c r="AC1733" s="126">
        <v>154119</v>
      </c>
      <c r="AD1733" s="50" t="s">
        <v>262</v>
      </c>
      <c r="AE1733" s="58" t="s">
        <v>255</v>
      </c>
      <c r="AF1733" s="58" t="s">
        <v>236</v>
      </c>
      <c r="AG1733" s="50" t="s">
        <v>229</v>
      </c>
      <c r="AH1733" s="50">
        <v>14.99</v>
      </c>
      <c r="AI1733" s="50">
        <v>118.46</v>
      </c>
      <c r="AJ1733" s="50">
        <v>133.44999999999999</v>
      </c>
      <c r="AK1733" s="58">
        <v>9.11</v>
      </c>
      <c r="AL1733" s="26">
        <v>0.11232671412514052</v>
      </c>
      <c r="AM1733" s="56" t="s">
        <v>230</v>
      </c>
      <c r="AN1733" s="50" t="s">
        <v>231</v>
      </c>
      <c r="AO1733" s="50" t="s">
        <v>232</v>
      </c>
      <c r="AP1733" s="63" t="s">
        <v>16963</v>
      </c>
      <c r="AQ1733" s="27" t="str">
        <f t="shared" si="77"/>
        <v>Record Complete</v>
      </c>
      <c r="AR1733" s="54"/>
      <c r="AS1733" s="5" t="str">
        <f t="shared" si="78"/>
        <v/>
      </c>
      <c r="AT1733" t="s">
        <v>17200</v>
      </c>
    </row>
    <row r="1734" spans="1:46" ht="15.75" thickBot="1" x14ac:dyDescent="0.3">
      <c r="A1734" s="47" t="s">
        <v>741</v>
      </c>
      <c r="B1734" s="49">
        <v>5927</v>
      </c>
      <c r="C1734" s="49" t="s">
        <v>213</v>
      </c>
      <c r="D1734" s="49" t="s">
        <v>449</v>
      </c>
      <c r="E1734" s="51" t="str">
        <f ca="1">IF(ISERROR(INDIRECT(CONCATENATE("FIPs_codes!",ADDRESS((MATCH($D1734,INDIRECT($C1734),0)+MATCH($C1734,FIPs_codes!$G$1:$G$3296,0)-1),COLUMN(FIPs_codes!A1732))))),"",INDIRECT(CONCATENATE("FIPs_codes!",ADDRESS((MATCH($D1734,INDIRECT($C1734),0)+MATCH($C1734,FIPs_codes!$G$1:$G$3296,0)-1),COLUMN(FIPs_codes!A1732)))))</f>
        <v>40153</v>
      </c>
      <c r="F1734" s="51">
        <f ca="1">IF(ISERROR(INDIRECT(CONCATENATE("FIPs_codes!",ADDRESS((MATCH($D1734,INDIRECT($C1734),0)+MATCH($C1734,FIPs_codes!$G$1:$G$3296,0)-1),COLUMN(FIPs_codes!C1732))))),"",INDIRECT(CONCATENATE("FIPs_codes!",ADDRESS((MATCH($D1734,INDIRECT($C1734),0)+MATCH($C1734,FIPs_codes!$G$1:$G$3296,0)-1),COLUMN(FIPs_codes!C1732)))))</f>
        <v>6</v>
      </c>
      <c r="G1734" s="51" t="s">
        <v>216</v>
      </c>
      <c r="H1734" s="51" t="s">
        <v>217</v>
      </c>
      <c r="I1734" s="53" t="s">
        <v>740</v>
      </c>
      <c r="J1734" s="55" t="s">
        <v>219</v>
      </c>
      <c r="K1734" s="49" t="s">
        <v>78</v>
      </c>
      <c r="L1734" s="49" t="s">
        <v>220</v>
      </c>
      <c r="M1734" s="49" t="s">
        <v>57</v>
      </c>
      <c r="N1734" s="57" t="s">
        <v>251</v>
      </c>
      <c r="O1734" s="57">
        <v>2006</v>
      </c>
      <c r="P1734" s="57" t="s">
        <v>288</v>
      </c>
      <c r="Q1734" s="128">
        <v>1340</v>
      </c>
      <c r="R1734" s="49" t="s">
        <v>245</v>
      </c>
      <c r="S1734" s="59" t="s">
        <v>60</v>
      </c>
      <c r="T1734" s="47" t="s">
        <v>263</v>
      </c>
      <c r="U1734" s="49" t="s">
        <v>134</v>
      </c>
      <c r="V1734" s="57" t="s">
        <v>254</v>
      </c>
      <c r="W1734" s="61" t="s">
        <v>225</v>
      </c>
      <c r="X1734" s="61" t="s">
        <v>65</v>
      </c>
      <c r="Y1734" s="61">
        <v>40469</v>
      </c>
      <c r="Z1734" s="49">
        <v>97</v>
      </c>
      <c r="AA1734" s="128">
        <v>854</v>
      </c>
      <c r="AB1734" s="49" t="s">
        <v>66</v>
      </c>
      <c r="AC1734" s="128">
        <v>154119</v>
      </c>
      <c r="AD1734" s="49" t="s">
        <v>262</v>
      </c>
      <c r="AE1734" s="57" t="s">
        <v>255</v>
      </c>
      <c r="AF1734" s="57" t="s">
        <v>236</v>
      </c>
      <c r="AG1734" s="49" t="s">
        <v>229</v>
      </c>
      <c r="AH1734" s="49">
        <v>15.88</v>
      </c>
      <c r="AI1734" s="49">
        <v>125.8</v>
      </c>
      <c r="AJ1734" s="49">
        <v>141.68</v>
      </c>
      <c r="AK1734" s="57">
        <v>9.58</v>
      </c>
      <c r="AL1734" s="26">
        <v>0.11208356860530773</v>
      </c>
      <c r="AM1734" s="55" t="s">
        <v>230</v>
      </c>
      <c r="AN1734" s="49" t="s">
        <v>231</v>
      </c>
      <c r="AO1734" s="49" t="s">
        <v>232</v>
      </c>
      <c r="AP1734" s="63" t="s">
        <v>16963</v>
      </c>
      <c r="AQ1734" s="27" t="str">
        <f t="shared" si="77"/>
        <v>Record Complete</v>
      </c>
      <c r="AR1734" s="53"/>
      <c r="AS1734" s="5" t="str">
        <f t="shared" si="78"/>
        <v/>
      </c>
      <c r="AT1734" t="s">
        <v>17200</v>
      </c>
    </row>
    <row r="1735" spans="1:46" ht="15.75" thickBot="1" x14ac:dyDescent="0.3">
      <c r="A1735" s="48" t="s">
        <v>741</v>
      </c>
      <c r="B1735" s="50">
        <v>5927</v>
      </c>
      <c r="C1735" s="50" t="s">
        <v>213</v>
      </c>
      <c r="D1735" s="50" t="s">
        <v>449</v>
      </c>
      <c r="E1735" s="51" t="str">
        <f ca="1">IF(ISERROR(INDIRECT(CONCATENATE("FIPs_codes!",ADDRESS((MATCH($D1735,INDIRECT($C1735),0)+MATCH($C1735,FIPs_codes!$G$1:$G$3296,0)-1),COLUMN(FIPs_codes!A1733))))),"",INDIRECT(CONCATENATE("FIPs_codes!",ADDRESS((MATCH($D1735,INDIRECT($C1735),0)+MATCH($C1735,FIPs_codes!$G$1:$G$3296,0)-1),COLUMN(FIPs_codes!A1733)))))</f>
        <v>40153</v>
      </c>
      <c r="F1735" s="51">
        <f ca="1">IF(ISERROR(INDIRECT(CONCATENATE("FIPs_codes!",ADDRESS((MATCH($D1735,INDIRECT($C1735),0)+MATCH($C1735,FIPs_codes!$G$1:$G$3296,0)-1),COLUMN(FIPs_codes!C1733))))),"",INDIRECT(CONCATENATE("FIPs_codes!",ADDRESS((MATCH($D1735,INDIRECT($C1735),0)+MATCH($C1735,FIPs_codes!$G$1:$G$3296,0)-1),COLUMN(FIPs_codes!C1733)))))</f>
        <v>6</v>
      </c>
      <c r="G1735" s="52" t="s">
        <v>216</v>
      </c>
      <c r="H1735" s="52" t="s">
        <v>217</v>
      </c>
      <c r="I1735" s="54" t="s">
        <v>740</v>
      </c>
      <c r="J1735" s="56" t="s">
        <v>219</v>
      </c>
      <c r="K1735" s="50" t="s">
        <v>78</v>
      </c>
      <c r="L1735" s="50" t="s">
        <v>220</v>
      </c>
      <c r="M1735" s="50" t="s">
        <v>57</v>
      </c>
      <c r="N1735" s="58" t="s">
        <v>251</v>
      </c>
      <c r="O1735" s="58">
        <v>2006</v>
      </c>
      <c r="P1735" s="58" t="s">
        <v>288</v>
      </c>
      <c r="Q1735" s="126">
        <v>1340</v>
      </c>
      <c r="R1735" s="50" t="s">
        <v>245</v>
      </c>
      <c r="S1735" s="60" t="s">
        <v>60</v>
      </c>
      <c r="T1735" s="48" t="s">
        <v>263</v>
      </c>
      <c r="U1735" s="50" t="s">
        <v>134</v>
      </c>
      <c r="V1735" s="58" t="s">
        <v>254</v>
      </c>
      <c r="W1735" s="62" t="s">
        <v>225</v>
      </c>
      <c r="X1735" s="62" t="s">
        <v>65</v>
      </c>
      <c r="Y1735" s="62">
        <v>40469</v>
      </c>
      <c r="Z1735" s="50">
        <v>97</v>
      </c>
      <c r="AA1735" s="126">
        <v>854</v>
      </c>
      <c r="AB1735" s="50" t="s">
        <v>66</v>
      </c>
      <c r="AC1735" s="126">
        <v>154119</v>
      </c>
      <c r="AD1735" s="50" t="s">
        <v>262</v>
      </c>
      <c r="AE1735" s="58" t="s">
        <v>255</v>
      </c>
      <c r="AF1735" s="58" t="s">
        <v>236</v>
      </c>
      <c r="AG1735" s="50" t="s">
        <v>229</v>
      </c>
      <c r="AH1735" s="50">
        <v>18.39</v>
      </c>
      <c r="AI1735" s="50">
        <v>134.28</v>
      </c>
      <c r="AJ1735" s="50">
        <v>152.67000000000002</v>
      </c>
      <c r="AK1735" s="58">
        <v>9.68</v>
      </c>
      <c r="AL1735" s="26">
        <v>0.12045588524268028</v>
      </c>
      <c r="AM1735" s="56" t="s">
        <v>230</v>
      </c>
      <c r="AN1735" s="50" t="s">
        <v>231</v>
      </c>
      <c r="AO1735" s="50" t="s">
        <v>232</v>
      </c>
      <c r="AP1735" s="63" t="s">
        <v>16963</v>
      </c>
      <c r="AQ1735" s="27" t="str">
        <f t="shared" si="77"/>
        <v>Record Complete</v>
      </c>
      <c r="AR1735" s="54"/>
      <c r="AS1735" s="5" t="str">
        <f t="shared" si="78"/>
        <v/>
      </c>
      <c r="AT1735" t="s">
        <v>17200</v>
      </c>
    </row>
    <row r="1736" spans="1:46" ht="15.75" thickBot="1" x14ac:dyDescent="0.3">
      <c r="A1736" s="47" t="s">
        <v>741</v>
      </c>
      <c r="B1736" s="49">
        <v>5927</v>
      </c>
      <c r="C1736" s="49" t="s">
        <v>213</v>
      </c>
      <c r="D1736" s="49" t="s">
        <v>449</v>
      </c>
      <c r="E1736" s="51" t="str">
        <f ca="1">IF(ISERROR(INDIRECT(CONCATENATE("FIPs_codes!",ADDRESS((MATCH($D1736,INDIRECT($C1736),0)+MATCH($C1736,FIPs_codes!$G$1:$G$3296,0)-1),COLUMN(FIPs_codes!A1734))))),"",INDIRECT(CONCATENATE("FIPs_codes!",ADDRESS((MATCH($D1736,INDIRECT($C1736),0)+MATCH($C1736,FIPs_codes!$G$1:$G$3296,0)-1),COLUMN(FIPs_codes!A1734)))))</f>
        <v>40153</v>
      </c>
      <c r="F1736" s="51">
        <f ca="1">IF(ISERROR(INDIRECT(CONCATENATE("FIPs_codes!",ADDRESS((MATCH($D1736,INDIRECT($C1736),0)+MATCH($C1736,FIPs_codes!$G$1:$G$3296,0)-1),COLUMN(FIPs_codes!C1734))))),"",INDIRECT(CONCATENATE("FIPs_codes!",ADDRESS((MATCH($D1736,INDIRECT($C1736),0)+MATCH($C1736,FIPs_codes!$G$1:$G$3296,0)-1),COLUMN(FIPs_codes!C1734)))))</f>
        <v>6</v>
      </c>
      <c r="G1736" s="51" t="s">
        <v>216</v>
      </c>
      <c r="H1736" s="51" t="s">
        <v>217</v>
      </c>
      <c r="I1736" s="53" t="s">
        <v>740</v>
      </c>
      <c r="J1736" s="55" t="s">
        <v>219</v>
      </c>
      <c r="K1736" s="49" t="s">
        <v>78</v>
      </c>
      <c r="L1736" s="49" t="s">
        <v>220</v>
      </c>
      <c r="M1736" s="49" t="s">
        <v>57</v>
      </c>
      <c r="N1736" s="57" t="s">
        <v>251</v>
      </c>
      <c r="O1736" s="57">
        <v>2004</v>
      </c>
      <c r="P1736" s="57" t="s">
        <v>288</v>
      </c>
      <c r="Q1736" s="128">
        <v>1340</v>
      </c>
      <c r="R1736" s="49" t="s">
        <v>245</v>
      </c>
      <c r="S1736" s="59" t="s">
        <v>60</v>
      </c>
      <c r="T1736" s="47" t="s">
        <v>263</v>
      </c>
      <c r="U1736" s="49" t="s">
        <v>134</v>
      </c>
      <c r="V1736" s="57" t="s">
        <v>254</v>
      </c>
      <c r="W1736" s="61" t="s">
        <v>225</v>
      </c>
      <c r="X1736" s="61" t="s">
        <v>65</v>
      </c>
      <c r="Y1736" s="61">
        <v>41390</v>
      </c>
      <c r="Z1736" s="49">
        <v>78</v>
      </c>
      <c r="AA1736" s="128">
        <v>933</v>
      </c>
      <c r="AB1736" s="49" t="s">
        <v>66</v>
      </c>
      <c r="AC1736" s="128">
        <v>117373</v>
      </c>
      <c r="AD1736" s="49" t="s">
        <v>262</v>
      </c>
      <c r="AE1736" s="57" t="s">
        <v>255</v>
      </c>
      <c r="AF1736" s="57" t="s">
        <v>236</v>
      </c>
      <c r="AG1736" s="49" t="s">
        <v>229</v>
      </c>
      <c r="AH1736" s="49">
        <v>0</v>
      </c>
      <c r="AI1736" s="49">
        <v>163.97</v>
      </c>
      <c r="AJ1736" s="49">
        <f>AI1736+AH1736</f>
        <v>163.97</v>
      </c>
      <c r="AK1736" s="57">
        <v>8.89</v>
      </c>
      <c r="AL1736" s="26">
        <f>IF(ISERROR(IF(ISBLANK(AH1736),(AJ1736-AI1736)/AJ1736,IF(ISBLANK(AI1736),(AH1736/AJ1736),AH1736/(AH1736+AI1736)))),"0",IF(ISBLANK(AH1736),(AJ1736-AI1736)/AJ1736,IF(ISBLANK(AI1736),(AH1736/AJ1736),AH1736/(AH1736+AI1736))))</f>
        <v>0</v>
      </c>
      <c r="AM1736" s="55" t="s">
        <v>230</v>
      </c>
      <c r="AN1736" s="49" t="s">
        <v>231</v>
      </c>
      <c r="AO1736" s="49" t="s">
        <v>232</v>
      </c>
      <c r="AP1736" s="63" t="s">
        <v>16963</v>
      </c>
      <c r="AQ1736" s="27" t="str">
        <f t="shared" si="77"/>
        <v>Record Complete</v>
      </c>
      <c r="AR1736" s="53"/>
      <c r="AS1736" s="5" t="str">
        <f t="shared" si="78"/>
        <v/>
      </c>
      <c r="AT1736" t="s">
        <v>17200</v>
      </c>
    </row>
    <row r="1737" spans="1:46" ht="15.75" thickBot="1" x14ac:dyDescent="0.3">
      <c r="A1737" s="48" t="s">
        <v>741</v>
      </c>
      <c r="B1737" s="50">
        <v>5927</v>
      </c>
      <c r="C1737" s="50" t="s">
        <v>213</v>
      </c>
      <c r="D1737" s="50" t="s">
        <v>449</v>
      </c>
      <c r="E1737" s="51" t="str">
        <f ca="1">IF(ISERROR(INDIRECT(CONCATENATE("FIPs_codes!",ADDRESS((MATCH($D1737,INDIRECT($C1737),0)+MATCH($C1737,FIPs_codes!$G$1:$G$3296,0)-1),COLUMN(FIPs_codes!A1735))))),"",INDIRECT(CONCATENATE("FIPs_codes!",ADDRESS((MATCH($D1737,INDIRECT($C1737),0)+MATCH($C1737,FIPs_codes!$G$1:$G$3296,0)-1),COLUMN(FIPs_codes!A1735)))))</f>
        <v>40153</v>
      </c>
      <c r="F1737" s="51">
        <f ca="1">IF(ISERROR(INDIRECT(CONCATENATE("FIPs_codes!",ADDRESS((MATCH($D1737,INDIRECT($C1737),0)+MATCH($C1737,FIPs_codes!$G$1:$G$3296,0)-1),COLUMN(FIPs_codes!C1735))))),"",INDIRECT(CONCATENATE("FIPs_codes!",ADDRESS((MATCH($D1737,INDIRECT($C1737),0)+MATCH($C1737,FIPs_codes!$G$1:$G$3296,0)-1),COLUMN(FIPs_codes!C1735)))))</f>
        <v>6</v>
      </c>
      <c r="G1737" s="52" t="s">
        <v>216</v>
      </c>
      <c r="H1737" s="52" t="s">
        <v>217</v>
      </c>
      <c r="I1737" s="54" t="s">
        <v>740</v>
      </c>
      <c r="J1737" s="56" t="s">
        <v>219</v>
      </c>
      <c r="K1737" s="50" t="s">
        <v>78</v>
      </c>
      <c r="L1737" s="50" t="s">
        <v>220</v>
      </c>
      <c r="M1737" s="50" t="s">
        <v>57</v>
      </c>
      <c r="N1737" s="58" t="s">
        <v>251</v>
      </c>
      <c r="O1737" s="58">
        <v>2004</v>
      </c>
      <c r="P1737" s="58" t="s">
        <v>288</v>
      </c>
      <c r="Q1737" s="126">
        <v>1340</v>
      </c>
      <c r="R1737" s="50" t="s">
        <v>245</v>
      </c>
      <c r="S1737" s="60" t="s">
        <v>60</v>
      </c>
      <c r="T1737" s="48" t="s">
        <v>263</v>
      </c>
      <c r="U1737" s="50" t="s">
        <v>134</v>
      </c>
      <c r="V1737" s="58" t="s">
        <v>254</v>
      </c>
      <c r="W1737" s="62" t="s">
        <v>225</v>
      </c>
      <c r="X1737" s="62" t="s">
        <v>65</v>
      </c>
      <c r="Y1737" s="62">
        <v>41390</v>
      </c>
      <c r="Z1737" s="50">
        <v>78</v>
      </c>
      <c r="AA1737" s="126">
        <v>933</v>
      </c>
      <c r="AB1737" s="50" t="s">
        <v>66</v>
      </c>
      <c r="AC1737" s="126">
        <v>117373</v>
      </c>
      <c r="AD1737" s="50" t="s">
        <v>262</v>
      </c>
      <c r="AE1737" s="58" t="s">
        <v>255</v>
      </c>
      <c r="AF1737" s="58" t="s">
        <v>236</v>
      </c>
      <c r="AG1737" s="50" t="s">
        <v>229</v>
      </c>
      <c r="AH1737" s="50">
        <v>0</v>
      </c>
      <c r="AI1737" s="50">
        <v>255.56</v>
      </c>
      <c r="AJ1737" s="50">
        <f>AI1737+AH1737</f>
        <v>255.56</v>
      </c>
      <c r="AK1737" s="58">
        <v>8.66</v>
      </c>
      <c r="AL1737" s="26">
        <f>IF(ISERROR(IF(ISBLANK(AH1737),(AJ1737-AI1737)/AJ1737,IF(ISBLANK(AI1737),(AH1737/AJ1737),AH1737/(AH1737+AI1737)))),"0",IF(ISBLANK(AH1737),(AJ1737-AI1737)/AJ1737,IF(ISBLANK(AI1737),(AH1737/AJ1737),AH1737/(AH1737+AI1737))))</f>
        <v>0</v>
      </c>
      <c r="AM1737" s="56" t="s">
        <v>230</v>
      </c>
      <c r="AN1737" s="50" t="s">
        <v>231</v>
      </c>
      <c r="AO1737" s="50" t="s">
        <v>232</v>
      </c>
      <c r="AP1737" s="32" t="s">
        <v>16963</v>
      </c>
      <c r="AQ1737" s="27" t="str">
        <f t="shared" si="77"/>
        <v>Record Complete</v>
      </c>
      <c r="AR1737" s="54"/>
      <c r="AS1737" s="5" t="str">
        <f t="shared" si="78"/>
        <v/>
      </c>
      <c r="AT1737" t="s">
        <v>17200</v>
      </c>
    </row>
    <row r="1738" spans="1:46" ht="15.75" thickBot="1" x14ac:dyDescent="0.3">
      <c r="A1738" s="30" t="s">
        <v>741</v>
      </c>
      <c r="B1738" s="32">
        <v>5927</v>
      </c>
      <c r="C1738" s="32" t="s">
        <v>213</v>
      </c>
      <c r="D1738" s="32" t="s">
        <v>449</v>
      </c>
      <c r="E1738" s="51" t="str">
        <f ca="1">IF(ISERROR(INDIRECT(CONCATENATE("FIPs_codes!",ADDRESS((MATCH($D1738,INDIRECT($C1738),0)+MATCH($C1738,FIPs_codes!$G$1:$G$3296,0)-1),COLUMN(FIPs_codes!A1736))))),"",INDIRECT(CONCATENATE("FIPs_codes!",ADDRESS((MATCH($D1738,INDIRECT($C1738),0)+MATCH($C1738,FIPs_codes!$G$1:$G$3296,0)-1),COLUMN(FIPs_codes!A1736)))))</f>
        <v>40153</v>
      </c>
      <c r="F1738" s="51">
        <f ca="1">IF(ISERROR(INDIRECT(CONCATENATE("FIPs_codes!",ADDRESS((MATCH($D1738,INDIRECT($C1738),0)+MATCH($C1738,FIPs_codes!$G$1:$G$3296,0)-1),COLUMN(FIPs_codes!C1736))))),"",INDIRECT(CONCATENATE("FIPs_codes!",ADDRESS((MATCH($D1738,INDIRECT($C1738),0)+MATCH($C1738,FIPs_codes!$G$1:$G$3296,0)-1),COLUMN(FIPs_codes!C1736)))))</f>
        <v>6</v>
      </c>
      <c r="G1738" s="34" t="s">
        <v>216</v>
      </c>
      <c r="H1738" s="34" t="s">
        <v>217</v>
      </c>
      <c r="I1738" s="36" t="s">
        <v>740</v>
      </c>
      <c r="J1738" s="38" t="s">
        <v>219</v>
      </c>
      <c r="K1738" s="32" t="s">
        <v>78</v>
      </c>
      <c r="L1738" s="32" t="s">
        <v>220</v>
      </c>
      <c r="M1738" s="32" t="s">
        <v>57</v>
      </c>
      <c r="N1738" s="40" t="s">
        <v>251</v>
      </c>
      <c r="O1738" s="40">
        <v>2004</v>
      </c>
      <c r="P1738" s="40" t="s">
        <v>288</v>
      </c>
      <c r="Q1738" s="125">
        <v>1340</v>
      </c>
      <c r="R1738" s="32" t="s">
        <v>245</v>
      </c>
      <c r="S1738" s="42" t="s">
        <v>60</v>
      </c>
      <c r="T1738" s="30" t="s">
        <v>263</v>
      </c>
      <c r="U1738" s="32" t="s">
        <v>134</v>
      </c>
      <c r="V1738" s="40" t="s">
        <v>254</v>
      </c>
      <c r="W1738" s="44" t="s">
        <v>225</v>
      </c>
      <c r="X1738" s="44" t="s">
        <v>65</v>
      </c>
      <c r="Y1738" s="44">
        <v>41390</v>
      </c>
      <c r="Z1738" s="32">
        <v>78</v>
      </c>
      <c r="AA1738" s="125">
        <v>933</v>
      </c>
      <c r="AB1738" s="32" t="s">
        <v>66</v>
      </c>
      <c r="AC1738" s="125">
        <v>117373</v>
      </c>
      <c r="AD1738" s="32" t="s">
        <v>262</v>
      </c>
      <c r="AE1738" s="40" t="s">
        <v>255</v>
      </c>
      <c r="AF1738" s="40" t="s">
        <v>236</v>
      </c>
      <c r="AG1738" s="32" t="s">
        <v>229</v>
      </c>
      <c r="AH1738" s="32">
        <v>0</v>
      </c>
      <c r="AI1738" s="32">
        <v>271.45999999999998</v>
      </c>
      <c r="AJ1738" s="32">
        <f>AI1738+AH1738</f>
        <v>271.45999999999998</v>
      </c>
      <c r="AK1738" s="40">
        <v>8.4</v>
      </c>
      <c r="AL1738" s="26">
        <f>IF(ISERROR(IF(ISBLANK(AH1738),(AJ1738-AI1738)/AJ1738,IF(ISBLANK(AI1738),(AH1738/AJ1738),AH1738/(AH1738+AI1738)))),"0",IF(ISBLANK(AH1738),(AJ1738-AI1738)/AJ1738,IF(ISBLANK(AI1738),(AH1738/AJ1738),AH1738/(AH1738+AI1738))))</f>
        <v>0</v>
      </c>
      <c r="AM1738" s="38" t="s">
        <v>230</v>
      </c>
      <c r="AN1738" s="32" t="s">
        <v>231</v>
      </c>
      <c r="AO1738" s="32" t="s">
        <v>232</v>
      </c>
      <c r="AP1738" s="32" t="s">
        <v>16963</v>
      </c>
      <c r="AQ1738" s="27" t="str">
        <f t="shared" si="77"/>
        <v>Record Complete</v>
      </c>
      <c r="AR1738" s="36"/>
      <c r="AS1738" s="5" t="str">
        <f t="shared" si="78"/>
        <v/>
      </c>
      <c r="AT1738" t="s">
        <v>17200</v>
      </c>
    </row>
    <row r="1739" spans="1:46" ht="15.75" thickBot="1" x14ac:dyDescent="0.3">
      <c r="A1739" s="29" t="s">
        <v>742</v>
      </c>
      <c r="B1739" s="31">
        <v>1121</v>
      </c>
      <c r="C1739" s="31" t="s">
        <v>213</v>
      </c>
      <c r="D1739" s="31" t="s">
        <v>743</v>
      </c>
      <c r="E1739" s="51" t="str">
        <f ca="1">IF(ISERROR(INDIRECT(CONCATENATE("FIPs_codes!",ADDRESS((MATCH($D1739,INDIRECT($C1739),0)+MATCH($C1739,FIPs_codes!$G$1:$G$3296,0)-1),COLUMN(FIPs_codes!A1737))))),"",INDIRECT(CONCATENATE("FIPs_codes!",ADDRESS((MATCH($D1739,INDIRECT($C1739),0)+MATCH($C1739,FIPs_codes!$G$1:$G$3296,0)-1),COLUMN(FIPs_codes!A1737)))))</f>
        <v>40121</v>
      </c>
      <c r="F1739" s="51">
        <f ca="1">IF(ISERROR(INDIRECT(CONCATENATE("FIPs_codes!",ADDRESS((MATCH($D1739,INDIRECT($C1739),0)+MATCH($C1739,FIPs_codes!$G$1:$G$3296,0)-1),COLUMN(FIPs_codes!C1737))))),"",INDIRECT(CONCATENATE("FIPs_codes!",ADDRESS((MATCH($D1739,INDIRECT($C1739),0)+MATCH($C1739,FIPs_codes!$G$1:$G$3296,0)-1),COLUMN(FIPs_codes!C1737)))))</f>
        <v>6</v>
      </c>
      <c r="G1739" s="31" t="s">
        <v>216</v>
      </c>
      <c r="H1739" s="31" t="s">
        <v>217</v>
      </c>
      <c r="I1739" s="35" t="s">
        <v>745</v>
      </c>
      <c r="J1739" s="37" t="s">
        <v>268</v>
      </c>
      <c r="K1739" s="31" t="s">
        <v>78</v>
      </c>
      <c r="L1739" s="31" t="s">
        <v>269</v>
      </c>
      <c r="M1739" s="31" t="s">
        <v>57</v>
      </c>
      <c r="N1739" s="39" t="s">
        <v>746</v>
      </c>
      <c r="O1739" s="39">
        <v>2012</v>
      </c>
      <c r="P1739" s="39">
        <v>401201</v>
      </c>
      <c r="Q1739" s="240">
        <v>220</v>
      </c>
      <c r="R1739" s="31" t="s">
        <v>60</v>
      </c>
      <c r="S1739" s="41" t="s">
        <v>60</v>
      </c>
      <c r="T1739" s="29" t="s">
        <v>436</v>
      </c>
      <c r="U1739" s="31" t="s">
        <v>134</v>
      </c>
      <c r="V1739" s="39" t="s">
        <v>224</v>
      </c>
      <c r="W1739" s="43" t="s">
        <v>225</v>
      </c>
      <c r="X1739" s="43" t="s">
        <v>65</v>
      </c>
      <c r="Y1739" s="43">
        <v>41018</v>
      </c>
      <c r="Z1739" s="31">
        <v>65</v>
      </c>
      <c r="AA1739" s="240">
        <v>960</v>
      </c>
      <c r="AB1739" s="31" t="s">
        <v>66</v>
      </c>
      <c r="AC1739" s="240">
        <v>1471</v>
      </c>
      <c r="AD1739" s="31" t="s">
        <v>227</v>
      </c>
      <c r="AE1739" s="39" t="s">
        <v>235</v>
      </c>
      <c r="AF1739" s="39" t="s">
        <v>256</v>
      </c>
      <c r="AG1739" s="31" t="s">
        <v>229</v>
      </c>
      <c r="AH1739" s="31">
        <v>0</v>
      </c>
      <c r="AI1739" s="31">
        <v>3310.5</v>
      </c>
      <c r="AJ1739" s="31">
        <v>3310.5</v>
      </c>
      <c r="AK1739" s="39">
        <v>0.63</v>
      </c>
      <c r="AL1739" s="26">
        <v>0</v>
      </c>
      <c r="AM1739" s="37" t="s">
        <v>230</v>
      </c>
      <c r="AN1739" s="31" t="s">
        <v>231</v>
      </c>
      <c r="AO1739" s="31" t="s">
        <v>232</v>
      </c>
      <c r="AP1739" s="63" t="s">
        <v>16963</v>
      </c>
      <c r="AQ1739" s="27" t="str">
        <f t="shared" si="77"/>
        <v>Record Complete</v>
      </c>
      <c r="AR1739" s="35" t="s">
        <v>234</v>
      </c>
      <c r="AS1739" s="5" t="str">
        <f t="shared" si="78"/>
        <v/>
      </c>
      <c r="AT1739" t="s">
        <v>17200</v>
      </c>
    </row>
    <row r="1740" spans="1:46" ht="15.75" thickBot="1" x14ac:dyDescent="0.3">
      <c r="A1740" s="30" t="s">
        <v>742</v>
      </c>
      <c r="B1740" s="32">
        <v>1121</v>
      </c>
      <c r="C1740" s="32" t="s">
        <v>213</v>
      </c>
      <c r="D1740" s="32" t="s">
        <v>743</v>
      </c>
      <c r="E1740" s="51" t="str">
        <f ca="1">IF(ISERROR(INDIRECT(CONCATENATE("FIPs_codes!",ADDRESS((MATCH($D1740,INDIRECT($C1740),0)+MATCH($C1740,FIPs_codes!$G$1:$G$3296,0)-1),COLUMN(FIPs_codes!A1738))))),"",INDIRECT(CONCATENATE("FIPs_codes!",ADDRESS((MATCH($D1740,INDIRECT($C1740),0)+MATCH($C1740,FIPs_codes!$G$1:$G$3296,0)-1),COLUMN(FIPs_codes!A1738)))))</f>
        <v>40121</v>
      </c>
      <c r="F1740" s="51">
        <f ca="1">IF(ISERROR(INDIRECT(CONCATENATE("FIPs_codes!",ADDRESS((MATCH($D1740,INDIRECT($C1740),0)+MATCH($C1740,FIPs_codes!$G$1:$G$3296,0)-1),COLUMN(FIPs_codes!C1738))))),"",INDIRECT(CONCATENATE("FIPs_codes!",ADDRESS((MATCH($D1740,INDIRECT($C1740),0)+MATCH($C1740,FIPs_codes!$G$1:$G$3296,0)-1),COLUMN(FIPs_codes!C1738)))))</f>
        <v>6</v>
      </c>
      <c r="G1740" s="32" t="s">
        <v>216</v>
      </c>
      <c r="H1740" s="32" t="s">
        <v>217</v>
      </c>
      <c r="I1740" s="36" t="s">
        <v>745</v>
      </c>
      <c r="J1740" s="38" t="s">
        <v>268</v>
      </c>
      <c r="K1740" s="32" t="s">
        <v>78</v>
      </c>
      <c r="L1740" s="32" t="s">
        <v>269</v>
      </c>
      <c r="M1740" s="32" t="s">
        <v>57</v>
      </c>
      <c r="N1740" s="40" t="s">
        <v>746</v>
      </c>
      <c r="O1740" s="40">
        <v>2012</v>
      </c>
      <c r="P1740" s="40">
        <v>401201</v>
      </c>
      <c r="Q1740" s="125">
        <v>220</v>
      </c>
      <c r="R1740" s="32" t="s">
        <v>60</v>
      </c>
      <c r="S1740" s="42" t="s">
        <v>60</v>
      </c>
      <c r="T1740" s="30" t="s">
        <v>436</v>
      </c>
      <c r="U1740" s="32" t="s">
        <v>134</v>
      </c>
      <c r="V1740" s="40" t="s">
        <v>224</v>
      </c>
      <c r="W1740" s="44" t="s">
        <v>225</v>
      </c>
      <c r="X1740" s="44" t="s">
        <v>264</v>
      </c>
      <c r="Y1740" s="44">
        <v>41018</v>
      </c>
      <c r="Z1740" s="32">
        <v>65</v>
      </c>
      <c r="AA1740" s="125">
        <v>960</v>
      </c>
      <c r="AB1740" s="32" t="s">
        <v>66</v>
      </c>
      <c r="AC1740" s="125">
        <v>1471</v>
      </c>
      <c r="AD1740" s="32" t="s">
        <v>227</v>
      </c>
      <c r="AE1740" s="40" t="s">
        <v>235</v>
      </c>
      <c r="AF1740" s="40" t="s">
        <v>256</v>
      </c>
      <c r="AG1740" s="32" t="s">
        <v>229</v>
      </c>
      <c r="AH1740" s="32">
        <v>0</v>
      </c>
      <c r="AI1740" s="32">
        <v>3347.8</v>
      </c>
      <c r="AJ1740" s="32">
        <v>3347.8</v>
      </c>
      <c r="AK1740" s="40">
        <v>0.7</v>
      </c>
      <c r="AL1740" s="26">
        <v>0</v>
      </c>
      <c r="AM1740" s="38" t="s">
        <v>230</v>
      </c>
      <c r="AN1740" s="32" t="s">
        <v>231</v>
      </c>
      <c r="AO1740" s="32" t="s">
        <v>232</v>
      </c>
      <c r="AP1740" s="63" t="s">
        <v>16963</v>
      </c>
      <c r="AQ1740" s="27" t="str">
        <f t="shared" si="77"/>
        <v>Record Complete</v>
      </c>
      <c r="AR1740" s="36" t="s">
        <v>234</v>
      </c>
      <c r="AS1740" s="5" t="str">
        <f t="shared" si="78"/>
        <v/>
      </c>
      <c r="AT1740" t="s">
        <v>17200</v>
      </c>
    </row>
    <row r="1741" spans="1:46" ht="15.75" thickBot="1" x14ac:dyDescent="0.3">
      <c r="A1741" s="48" t="s">
        <v>742</v>
      </c>
      <c r="B1741" s="50">
        <v>1121</v>
      </c>
      <c r="C1741" s="50" t="s">
        <v>213</v>
      </c>
      <c r="D1741" s="50" t="s">
        <v>743</v>
      </c>
      <c r="E1741" s="51" t="str">
        <f ca="1">IF(ISERROR(INDIRECT(CONCATENATE("FIPs_codes!",ADDRESS((MATCH($D1741,INDIRECT($C1741),0)+MATCH($C1741,FIPs_codes!$G$1:$G$3296,0)-1),COLUMN(FIPs_codes!A1739))))),"",INDIRECT(CONCATENATE("FIPs_codes!",ADDRESS((MATCH($D1741,INDIRECT($C1741),0)+MATCH($C1741,FIPs_codes!$G$1:$G$3296,0)-1),COLUMN(FIPs_codes!A1739)))))</f>
        <v>40121</v>
      </c>
      <c r="F1741" s="51">
        <f ca="1">IF(ISERROR(INDIRECT(CONCATENATE("FIPs_codes!",ADDRESS((MATCH($D1741,INDIRECT($C1741),0)+MATCH($C1741,FIPs_codes!$G$1:$G$3296,0)-1),COLUMN(FIPs_codes!C1739))))),"",INDIRECT(CONCATENATE("FIPs_codes!",ADDRESS((MATCH($D1741,INDIRECT($C1741),0)+MATCH($C1741,FIPs_codes!$G$1:$G$3296,0)-1),COLUMN(FIPs_codes!C1739)))))</f>
        <v>6</v>
      </c>
      <c r="G1741" s="50" t="s">
        <v>216</v>
      </c>
      <c r="H1741" s="50" t="s">
        <v>217</v>
      </c>
      <c r="I1741" s="54" t="s">
        <v>745</v>
      </c>
      <c r="J1741" s="56" t="s">
        <v>268</v>
      </c>
      <c r="K1741" s="50" t="s">
        <v>78</v>
      </c>
      <c r="L1741" s="50" t="s">
        <v>269</v>
      </c>
      <c r="M1741" s="50" t="s">
        <v>57</v>
      </c>
      <c r="N1741" s="58" t="s">
        <v>746</v>
      </c>
      <c r="O1741" s="58">
        <v>2012</v>
      </c>
      <c r="P1741" s="58">
        <v>401201</v>
      </c>
      <c r="Q1741" s="126">
        <v>220</v>
      </c>
      <c r="R1741" s="50" t="s">
        <v>60</v>
      </c>
      <c r="S1741" s="60" t="s">
        <v>60</v>
      </c>
      <c r="T1741" s="48" t="s">
        <v>436</v>
      </c>
      <c r="U1741" s="50" t="s">
        <v>134</v>
      </c>
      <c r="V1741" s="58" t="s">
        <v>224</v>
      </c>
      <c r="W1741" s="62" t="s">
        <v>225</v>
      </c>
      <c r="X1741" s="62" t="s">
        <v>264</v>
      </c>
      <c r="Y1741" s="62">
        <v>41018</v>
      </c>
      <c r="Z1741" s="50">
        <v>65</v>
      </c>
      <c r="AA1741" s="126">
        <v>960</v>
      </c>
      <c r="AB1741" s="50" t="s">
        <v>66</v>
      </c>
      <c r="AC1741" s="126">
        <v>1471</v>
      </c>
      <c r="AD1741" s="50" t="s">
        <v>227</v>
      </c>
      <c r="AE1741" s="58" t="s">
        <v>235</v>
      </c>
      <c r="AF1741" s="58" t="s">
        <v>256</v>
      </c>
      <c r="AG1741" s="50" t="s">
        <v>229</v>
      </c>
      <c r="AH1741" s="50">
        <v>25.364000000000001</v>
      </c>
      <c r="AI1741" s="50">
        <v>3358.0909999999999</v>
      </c>
      <c r="AJ1741" s="50">
        <v>3383.45</v>
      </c>
      <c r="AK1741" s="58">
        <v>0.60899999999999999</v>
      </c>
      <c r="AL1741" s="26">
        <v>7.4964791906497949E-3</v>
      </c>
      <c r="AM1741" s="56" t="s">
        <v>230</v>
      </c>
      <c r="AN1741" s="50" t="s">
        <v>231</v>
      </c>
      <c r="AO1741" s="50" t="s">
        <v>232</v>
      </c>
      <c r="AP1741" s="63" t="s">
        <v>16963</v>
      </c>
      <c r="AQ1741" s="27" t="str">
        <f t="shared" si="77"/>
        <v>Record Complete</v>
      </c>
      <c r="AR1741" s="54" t="s">
        <v>234</v>
      </c>
      <c r="AS1741" s="5" t="str">
        <f t="shared" si="78"/>
        <v/>
      </c>
      <c r="AT1741" t="s">
        <v>17200</v>
      </c>
    </row>
    <row r="1742" spans="1:46" ht="15.75" thickBot="1" x14ac:dyDescent="0.3">
      <c r="A1742" s="47" t="s">
        <v>17142</v>
      </c>
      <c r="B1742" s="49">
        <v>4240</v>
      </c>
      <c r="C1742" s="49" t="s">
        <v>213</v>
      </c>
      <c r="D1742" s="49" t="s">
        <v>310</v>
      </c>
      <c r="E1742" s="51" t="str">
        <f ca="1">IF(ISERROR(INDIRECT(CONCATENATE("FIPs_codes!",ADDRESS((MATCH($D1742,INDIRECT($C1742),0)+MATCH($C1742,FIPs_codes!$G$1:$G$3296,0)-1),COLUMN(FIPs_codes!A1740))))),"",INDIRECT(CONCATENATE("FIPs_codes!",ADDRESS((MATCH($D1742,INDIRECT($C1742),0)+MATCH($C1742,FIPs_codes!$G$1:$G$3296,0)-1),COLUMN(FIPs_codes!A1740)))))</f>
        <v>40093</v>
      </c>
      <c r="F1742" s="51">
        <f ca="1">IF(ISERROR(INDIRECT(CONCATENATE("FIPs_codes!",ADDRESS((MATCH($D1742,INDIRECT($C1742),0)+MATCH($C1742,FIPs_codes!$G$1:$G$3296,0)-1),COLUMN(FIPs_codes!C1740))))),"",INDIRECT(CONCATENATE("FIPs_codes!",ADDRESS((MATCH($D1742,INDIRECT($C1742),0)+MATCH($C1742,FIPs_codes!$G$1:$G$3296,0)-1),COLUMN(FIPs_codes!C1740)))))</f>
        <v>6</v>
      </c>
      <c r="G1742" s="49" t="s">
        <v>17130</v>
      </c>
      <c r="H1742" s="49" t="s">
        <v>217</v>
      </c>
      <c r="I1742" s="53" t="s">
        <v>17143</v>
      </c>
      <c r="J1742" s="55" t="s">
        <v>1705</v>
      </c>
      <c r="K1742" s="49" t="s">
        <v>55</v>
      </c>
      <c r="L1742" s="49" t="s">
        <v>17144</v>
      </c>
      <c r="M1742" s="49" t="s">
        <v>57</v>
      </c>
      <c r="N1742" s="57" t="s">
        <v>17145</v>
      </c>
      <c r="O1742" s="65">
        <v>37232</v>
      </c>
      <c r="P1742" s="57">
        <v>20263</v>
      </c>
      <c r="Q1742" s="49">
        <v>330</v>
      </c>
      <c r="R1742" s="49" t="s">
        <v>60</v>
      </c>
      <c r="S1742" s="59" t="s">
        <v>60</v>
      </c>
      <c r="T1742" s="47" t="s">
        <v>17108</v>
      </c>
      <c r="U1742" s="49" t="s">
        <v>62</v>
      </c>
      <c r="V1742" s="57" t="s">
        <v>17109</v>
      </c>
      <c r="W1742" s="61" t="s">
        <v>1048</v>
      </c>
      <c r="X1742" s="61" t="s">
        <v>65</v>
      </c>
      <c r="Y1742" s="61">
        <v>41799</v>
      </c>
      <c r="Z1742" s="49">
        <v>58</v>
      </c>
      <c r="AA1742" s="49">
        <v>170</v>
      </c>
      <c r="AB1742" s="49" t="s">
        <v>66</v>
      </c>
      <c r="AC1742" s="49">
        <v>539301.4</v>
      </c>
      <c r="AD1742" s="49" t="s">
        <v>17029</v>
      </c>
      <c r="AE1742" s="57">
        <v>20</v>
      </c>
      <c r="AF1742" s="57" t="s">
        <v>68</v>
      </c>
      <c r="AG1742" s="49" t="s">
        <v>229</v>
      </c>
      <c r="AH1742" s="49"/>
      <c r="AI1742" s="49">
        <v>2.93</v>
      </c>
      <c r="AJ1742" s="49">
        <v>3.05</v>
      </c>
      <c r="AK1742" s="57">
        <v>13.32</v>
      </c>
      <c r="AL1742" s="26">
        <f t="shared" ref="AL1742:AL1777" si="79">IF(ISERROR(IF(ISBLANK(AH1742),(AJ1742-AI1742)/AJ1742,IF(ISBLANK(AI1742),(AH1742/AJ1742),AH1742/(AH1742+AI1742)))),"0",IF(ISBLANK(AH1742),(AJ1742-AI1742)/AJ1742,IF(ISBLANK(AI1742),(AH1742/AJ1742),AH1742/(AH1742+AI1742))))</f>
        <v>3.934426229508186E-2</v>
      </c>
      <c r="AM1742" s="55" t="s">
        <v>230</v>
      </c>
      <c r="AN1742" s="49" t="s">
        <v>16971</v>
      </c>
      <c r="AO1742" s="49" t="s">
        <v>17101</v>
      </c>
      <c r="AP1742" s="63" t="s">
        <v>16972</v>
      </c>
      <c r="AQ1742" s="27" t="str">
        <f t="shared" si="77"/>
        <v>Record Complete</v>
      </c>
      <c r="AR1742" s="53" t="s">
        <v>17146</v>
      </c>
      <c r="AS1742" s="5" t="str">
        <f t="shared" si="78"/>
        <v/>
      </c>
      <c r="AT1742" t="s">
        <v>17200</v>
      </c>
    </row>
    <row r="1743" spans="1:46" ht="15.75" thickBot="1" x14ac:dyDescent="0.3">
      <c r="A1743" s="29" t="s">
        <v>17142</v>
      </c>
      <c r="B1743" s="31">
        <v>4240</v>
      </c>
      <c r="C1743" s="31" t="s">
        <v>213</v>
      </c>
      <c r="D1743" s="31" t="s">
        <v>310</v>
      </c>
      <c r="E1743" s="51" t="str">
        <f ca="1">IF(ISERROR(INDIRECT(CONCATENATE("FIPs_codes!",ADDRESS((MATCH($D1743,INDIRECT($C1743),0)+MATCH($C1743,FIPs_codes!$G$1:$G$3296,0)-1),COLUMN(FIPs_codes!A1741))))),"",INDIRECT(CONCATENATE("FIPs_codes!",ADDRESS((MATCH($D1743,INDIRECT($C1743),0)+MATCH($C1743,FIPs_codes!$G$1:$G$3296,0)-1),COLUMN(FIPs_codes!A1741)))))</f>
        <v>40093</v>
      </c>
      <c r="F1743" s="51">
        <f ca="1">IF(ISERROR(INDIRECT(CONCATENATE("FIPs_codes!",ADDRESS((MATCH($D1743,INDIRECT($C1743),0)+MATCH($C1743,FIPs_codes!$G$1:$G$3296,0)-1),COLUMN(FIPs_codes!C1741))))),"",INDIRECT(CONCATENATE("FIPs_codes!",ADDRESS((MATCH($D1743,INDIRECT($C1743),0)+MATCH($C1743,FIPs_codes!$G$1:$G$3296,0)-1),COLUMN(FIPs_codes!C1741)))))</f>
        <v>6</v>
      </c>
      <c r="G1743" s="31" t="s">
        <v>17130</v>
      </c>
      <c r="H1743" s="31" t="s">
        <v>217</v>
      </c>
      <c r="I1743" s="35" t="s">
        <v>17143</v>
      </c>
      <c r="J1743" s="37" t="s">
        <v>1705</v>
      </c>
      <c r="K1743" s="31" t="s">
        <v>55</v>
      </c>
      <c r="L1743" s="31" t="s">
        <v>17144</v>
      </c>
      <c r="M1743" s="31" t="s">
        <v>57</v>
      </c>
      <c r="N1743" s="39" t="s">
        <v>17145</v>
      </c>
      <c r="O1743" s="232">
        <v>37232</v>
      </c>
      <c r="P1743" s="39">
        <v>20263</v>
      </c>
      <c r="Q1743" s="31">
        <v>330</v>
      </c>
      <c r="R1743" s="31" t="s">
        <v>60</v>
      </c>
      <c r="S1743" s="41" t="s">
        <v>60</v>
      </c>
      <c r="T1743" s="29" t="s">
        <v>17108</v>
      </c>
      <c r="U1743" s="31" t="s">
        <v>62</v>
      </c>
      <c r="V1743" s="39" t="s">
        <v>17109</v>
      </c>
      <c r="W1743" s="43" t="s">
        <v>1048</v>
      </c>
      <c r="X1743" s="43" t="s">
        <v>65</v>
      </c>
      <c r="Y1743" s="43">
        <v>41799</v>
      </c>
      <c r="Z1743" s="31">
        <v>58</v>
      </c>
      <c r="AA1743" s="31">
        <v>170</v>
      </c>
      <c r="AB1743" s="31" t="s">
        <v>66</v>
      </c>
      <c r="AC1743" s="31">
        <v>539301.4</v>
      </c>
      <c r="AD1743" s="31" t="s">
        <v>17029</v>
      </c>
      <c r="AE1743" s="39">
        <v>20</v>
      </c>
      <c r="AF1743" s="39" t="s">
        <v>68</v>
      </c>
      <c r="AG1743" s="31" t="s">
        <v>229</v>
      </c>
      <c r="AH1743" s="31"/>
      <c r="AI1743" s="31">
        <v>3.6</v>
      </c>
      <c r="AJ1743" s="31">
        <v>3.74</v>
      </c>
      <c r="AK1743" s="39">
        <v>13.34</v>
      </c>
      <c r="AL1743" s="26">
        <f t="shared" si="79"/>
        <v>3.7433155080213935E-2</v>
      </c>
      <c r="AM1743" s="37" t="s">
        <v>230</v>
      </c>
      <c r="AN1743" s="31" t="s">
        <v>16971</v>
      </c>
      <c r="AO1743" s="31" t="s">
        <v>17101</v>
      </c>
      <c r="AP1743" s="63" t="s">
        <v>16972</v>
      </c>
      <c r="AQ1743" s="27" t="str">
        <f t="shared" si="77"/>
        <v>Record Complete</v>
      </c>
      <c r="AR1743" s="35" t="s">
        <v>17146</v>
      </c>
      <c r="AS1743" s="5" t="str">
        <f t="shared" si="78"/>
        <v/>
      </c>
      <c r="AT1743" t="s">
        <v>17200</v>
      </c>
    </row>
    <row r="1744" spans="1:46" ht="15.75" thickBot="1" x14ac:dyDescent="0.3">
      <c r="A1744" s="30" t="s">
        <v>17142</v>
      </c>
      <c r="B1744" s="32">
        <v>4240</v>
      </c>
      <c r="C1744" s="32" t="s">
        <v>213</v>
      </c>
      <c r="D1744" s="32" t="s">
        <v>310</v>
      </c>
      <c r="E1744" s="51" t="str">
        <f ca="1">IF(ISERROR(INDIRECT(CONCATENATE("FIPs_codes!",ADDRESS((MATCH($D1744,INDIRECT($C1744),0)+MATCH($C1744,FIPs_codes!$G$1:$G$3296,0)-1),COLUMN(FIPs_codes!A1742))))),"",INDIRECT(CONCATENATE("FIPs_codes!",ADDRESS((MATCH($D1744,INDIRECT($C1744),0)+MATCH($C1744,FIPs_codes!$G$1:$G$3296,0)-1),COLUMN(FIPs_codes!A1742)))))</f>
        <v>40093</v>
      </c>
      <c r="F1744" s="51">
        <f ca="1">IF(ISERROR(INDIRECT(CONCATENATE("FIPs_codes!",ADDRESS((MATCH($D1744,INDIRECT($C1744),0)+MATCH($C1744,FIPs_codes!$G$1:$G$3296,0)-1),COLUMN(FIPs_codes!C1742))))),"",INDIRECT(CONCATENATE("FIPs_codes!",ADDRESS((MATCH($D1744,INDIRECT($C1744),0)+MATCH($C1744,FIPs_codes!$G$1:$G$3296,0)-1),COLUMN(FIPs_codes!C1742)))))</f>
        <v>6</v>
      </c>
      <c r="G1744" s="32" t="s">
        <v>17130</v>
      </c>
      <c r="H1744" s="32" t="s">
        <v>217</v>
      </c>
      <c r="I1744" s="36" t="s">
        <v>17143</v>
      </c>
      <c r="J1744" s="38" t="s">
        <v>1705</v>
      </c>
      <c r="K1744" s="32" t="s">
        <v>55</v>
      </c>
      <c r="L1744" s="32" t="s">
        <v>17144</v>
      </c>
      <c r="M1744" s="32" t="s">
        <v>57</v>
      </c>
      <c r="N1744" s="40" t="s">
        <v>17145</v>
      </c>
      <c r="O1744" s="231">
        <v>37232</v>
      </c>
      <c r="P1744" s="40">
        <v>20263</v>
      </c>
      <c r="Q1744" s="32">
        <v>330</v>
      </c>
      <c r="R1744" s="32" t="s">
        <v>60</v>
      </c>
      <c r="S1744" s="42" t="s">
        <v>60</v>
      </c>
      <c r="T1744" s="30" t="s">
        <v>17108</v>
      </c>
      <c r="U1744" s="32" t="s">
        <v>62</v>
      </c>
      <c r="V1744" s="40" t="s">
        <v>17109</v>
      </c>
      <c r="W1744" s="44" t="s">
        <v>1048</v>
      </c>
      <c r="X1744" s="44" t="s">
        <v>65</v>
      </c>
      <c r="Y1744" s="44">
        <v>41799</v>
      </c>
      <c r="Z1744" s="32">
        <v>58</v>
      </c>
      <c r="AA1744" s="32">
        <v>170</v>
      </c>
      <c r="AB1744" s="32" t="s">
        <v>66</v>
      </c>
      <c r="AC1744" s="32">
        <v>539301.4</v>
      </c>
      <c r="AD1744" s="32" t="s">
        <v>17029</v>
      </c>
      <c r="AE1744" s="40">
        <v>20</v>
      </c>
      <c r="AF1744" s="40" t="s">
        <v>68</v>
      </c>
      <c r="AG1744" s="32" t="s">
        <v>229</v>
      </c>
      <c r="AH1744" s="32"/>
      <c r="AI1744" s="32">
        <v>3.63</v>
      </c>
      <c r="AJ1744" s="32">
        <v>3.76</v>
      </c>
      <c r="AK1744" s="40">
        <v>13.3</v>
      </c>
      <c r="AL1744" s="26">
        <f t="shared" si="79"/>
        <v>3.4574468085106357E-2</v>
      </c>
      <c r="AM1744" s="38" t="s">
        <v>230</v>
      </c>
      <c r="AN1744" s="32" t="s">
        <v>16971</v>
      </c>
      <c r="AO1744" s="32" t="s">
        <v>17101</v>
      </c>
      <c r="AP1744" s="46" t="s">
        <v>16972</v>
      </c>
      <c r="AQ1744" s="27" t="str">
        <f t="shared" si="77"/>
        <v>Record Complete</v>
      </c>
      <c r="AR1744" s="36" t="s">
        <v>17146</v>
      </c>
      <c r="AS1744" s="5" t="str">
        <f t="shared" si="78"/>
        <v/>
      </c>
      <c r="AT1744" t="s">
        <v>17200</v>
      </c>
    </row>
    <row r="1745" spans="1:46" ht="15.75" thickBot="1" x14ac:dyDescent="0.3">
      <c r="A1745" s="48" t="s">
        <v>17142</v>
      </c>
      <c r="B1745" s="50">
        <v>4240</v>
      </c>
      <c r="C1745" s="50" t="s">
        <v>213</v>
      </c>
      <c r="D1745" s="50" t="s">
        <v>310</v>
      </c>
      <c r="E1745" s="51" t="str">
        <f ca="1">IF(ISERROR(INDIRECT(CONCATENATE("FIPs_codes!",ADDRESS((MATCH($D1745,INDIRECT($C1745),0)+MATCH($C1745,FIPs_codes!$G$1:$G$3296,0)-1),COLUMN(FIPs_codes!A1743))))),"",INDIRECT(CONCATENATE("FIPs_codes!",ADDRESS((MATCH($D1745,INDIRECT($C1745),0)+MATCH($C1745,FIPs_codes!$G$1:$G$3296,0)-1),COLUMN(FIPs_codes!A1743)))))</f>
        <v>40093</v>
      </c>
      <c r="F1745" s="51">
        <f ca="1">IF(ISERROR(INDIRECT(CONCATENATE("FIPs_codes!",ADDRESS((MATCH($D1745,INDIRECT($C1745),0)+MATCH($C1745,FIPs_codes!$G$1:$G$3296,0)-1),COLUMN(FIPs_codes!C1743))))),"",INDIRECT(CONCATENATE("FIPs_codes!",ADDRESS((MATCH($D1745,INDIRECT($C1745),0)+MATCH($C1745,FIPs_codes!$G$1:$G$3296,0)-1),COLUMN(FIPs_codes!C1743)))))</f>
        <v>6</v>
      </c>
      <c r="G1745" s="50" t="s">
        <v>17130</v>
      </c>
      <c r="H1745" s="50" t="s">
        <v>217</v>
      </c>
      <c r="I1745" s="54" t="s">
        <v>17143</v>
      </c>
      <c r="J1745" s="56" t="s">
        <v>1705</v>
      </c>
      <c r="K1745" s="50" t="s">
        <v>55</v>
      </c>
      <c r="L1745" s="50" t="s">
        <v>17144</v>
      </c>
      <c r="M1745" s="50" t="s">
        <v>57</v>
      </c>
      <c r="N1745" s="58" t="s">
        <v>17145</v>
      </c>
      <c r="O1745" s="66">
        <v>37232</v>
      </c>
      <c r="P1745" s="58">
        <v>20263</v>
      </c>
      <c r="Q1745" s="50">
        <v>330</v>
      </c>
      <c r="R1745" s="50" t="s">
        <v>60</v>
      </c>
      <c r="S1745" s="60" t="s">
        <v>60</v>
      </c>
      <c r="T1745" s="48" t="s">
        <v>17108</v>
      </c>
      <c r="U1745" s="50" t="s">
        <v>62</v>
      </c>
      <c r="V1745" s="58" t="s">
        <v>17109</v>
      </c>
      <c r="W1745" s="62" t="s">
        <v>1048</v>
      </c>
      <c r="X1745" s="62" t="s">
        <v>65</v>
      </c>
      <c r="Y1745" s="62">
        <v>41799</v>
      </c>
      <c r="Z1745" s="50">
        <v>58</v>
      </c>
      <c r="AA1745" s="50">
        <v>170</v>
      </c>
      <c r="AB1745" s="50" t="s">
        <v>66</v>
      </c>
      <c r="AC1745" s="50">
        <v>539301.4</v>
      </c>
      <c r="AD1745" s="50" t="s">
        <v>17029</v>
      </c>
      <c r="AE1745" s="58">
        <v>20</v>
      </c>
      <c r="AF1745" s="58" t="s">
        <v>68</v>
      </c>
      <c r="AG1745" s="50" t="s">
        <v>229</v>
      </c>
      <c r="AH1745" s="50"/>
      <c r="AI1745" s="50">
        <v>3.62</v>
      </c>
      <c r="AJ1745" s="50">
        <v>3.77</v>
      </c>
      <c r="AK1745" s="58">
        <v>13.33</v>
      </c>
      <c r="AL1745" s="26">
        <f t="shared" si="79"/>
        <v>3.9787798408488041E-2</v>
      </c>
      <c r="AM1745" s="56" t="s">
        <v>230</v>
      </c>
      <c r="AN1745" s="50" t="s">
        <v>16971</v>
      </c>
      <c r="AO1745" s="50" t="s">
        <v>17101</v>
      </c>
      <c r="AP1745" s="46" t="s">
        <v>16972</v>
      </c>
      <c r="AQ1745" s="27" t="str">
        <f t="shared" si="77"/>
        <v>Record Complete</v>
      </c>
      <c r="AR1745" s="54" t="s">
        <v>17146</v>
      </c>
      <c r="AS1745" s="5" t="str">
        <f t="shared" si="78"/>
        <v/>
      </c>
      <c r="AT1745" t="s">
        <v>17200</v>
      </c>
    </row>
    <row r="1746" spans="1:46" ht="15.75" thickBot="1" x14ac:dyDescent="0.3">
      <c r="A1746" s="30" t="s">
        <v>17142</v>
      </c>
      <c r="B1746" s="32">
        <v>4240</v>
      </c>
      <c r="C1746" s="32" t="s">
        <v>213</v>
      </c>
      <c r="D1746" s="32" t="s">
        <v>310</v>
      </c>
      <c r="E1746" s="51" t="str">
        <f ca="1">IF(ISERROR(INDIRECT(CONCATENATE("FIPs_codes!",ADDRESS((MATCH($D1746,INDIRECT($C1746),0)+MATCH($C1746,FIPs_codes!$G$1:$G$3296,0)-1),COLUMN(FIPs_codes!A1744))))),"",INDIRECT(CONCATENATE("FIPs_codes!",ADDRESS((MATCH($D1746,INDIRECT($C1746),0)+MATCH($C1746,FIPs_codes!$G$1:$G$3296,0)-1),COLUMN(FIPs_codes!A1744)))))</f>
        <v>40093</v>
      </c>
      <c r="F1746" s="51">
        <f ca="1">IF(ISERROR(INDIRECT(CONCATENATE("FIPs_codes!",ADDRESS((MATCH($D1746,INDIRECT($C1746),0)+MATCH($C1746,FIPs_codes!$G$1:$G$3296,0)-1),COLUMN(FIPs_codes!C1744))))),"",INDIRECT(CONCATENATE("FIPs_codes!",ADDRESS((MATCH($D1746,INDIRECT($C1746),0)+MATCH($C1746,FIPs_codes!$G$1:$G$3296,0)-1),COLUMN(FIPs_codes!C1744)))))</f>
        <v>6</v>
      </c>
      <c r="G1746" s="32" t="s">
        <v>17130</v>
      </c>
      <c r="H1746" s="32" t="s">
        <v>217</v>
      </c>
      <c r="I1746" s="36" t="s">
        <v>17143</v>
      </c>
      <c r="J1746" s="38" t="s">
        <v>1705</v>
      </c>
      <c r="K1746" s="32" t="s">
        <v>55</v>
      </c>
      <c r="L1746" s="32" t="s">
        <v>17144</v>
      </c>
      <c r="M1746" s="32" t="s">
        <v>57</v>
      </c>
      <c r="N1746" s="40" t="s">
        <v>17145</v>
      </c>
      <c r="O1746" s="231">
        <v>37232</v>
      </c>
      <c r="P1746" s="40">
        <v>20263</v>
      </c>
      <c r="Q1746" s="32">
        <v>330</v>
      </c>
      <c r="R1746" s="32" t="s">
        <v>60</v>
      </c>
      <c r="S1746" s="42" t="s">
        <v>60</v>
      </c>
      <c r="T1746" s="30" t="s">
        <v>17108</v>
      </c>
      <c r="U1746" s="32" t="s">
        <v>62</v>
      </c>
      <c r="V1746" s="40" t="s">
        <v>17109</v>
      </c>
      <c r="W1746" s="44" t="s">
        <v>1048</v>
      </c>
      <c r="X1746" s="44" t="s">
        <v>65</v>
      </c>
      <c r="Y1746" s="44">
        <v>41799</v>
      </c>
      <c r="Z1746" s="32">
        <v>58</v>
      </c>
      <c r="AA1746" s="32">
        <v>170</v>
      </c>
      <c r="AB1746" s="32" t="s">
        <v>66</v>
      </c>
      <c r="AC1746" s="32">
        <v>539301.4</v>
      </c>
      <c r="AD1746" s="32" t="s">
        <v>17029</v>
      </c>
      <c r="AE1746" s="40">
        <v>20</v>
      </c>
      <c r="AF1746" s="40" t="s">
        <v>68</v>
      </c>
      <c r="AG1746" s="32" t="s">
        <v>229</v>
      </c>
      <c r="AH1746" s="32"/>
      <c r="AI1746" s="32">
        <v>3.59</v>
      </c>
      <c r="AJ1746" s="32">
        <v>3.77</v>
      </c>
      <c r="AK1746" s="40">
        <v>13.3</v>
      </c>
      <c r="AL1746" s="26">
        <f t="shared" si="79"/>
        <v>4.7745358090185722E-2</v>
      </c>
      <c r="AM1746" s="38" t="s">
        <v>230</v>
      </c>
      <c r="AN1746" s="32" t="s">
        <v>16971</v>
      </c>
      <c r="AO1746" s="32" t="s">
        <v>17101</v>
      </c>
      <c r="AP1746" s="46" t="s">
        <v>16972</v>
      </c>
      <c r="AQ1746" s="27" t="str">
        <f t="shared" si="77"/>
        <v>Record Complete</v>
      </c>
      <c r="AR1746" s="36" t="s">
        <v>17146</v>
      </c>
      <c r="AS1746" s="5" t="str">
        <f t="shared" si="78"/>
        <v/>
      </c>
      <c r="AT1746" t="s">
        <v>17200</v>
      </c>
    </row>
    <row r="1747" spans="1:46" ht="15.75" thickBot="1" x14ac:dyDescent="0.3">
      <c r="A1747" s="48" t="s">
        <v>17142</v>
      </c>
      <c r="B1747" s="50">
        <v>4240</v>
      </c>
      <c r="C1747" s="50" t="s">
        <v>213</v>
      </c>
      <c r="D1747" s="50" t="s">
        <v>310</v>
      </c>
      <c r="E1747" s="51" t="str">
        <f ca="1">IF(ISERROR(INDIRECT(CONCATENATE("FIPs_codes!",ADDRESS((MATCH($D1747,INDIRECT($C1747),0)+MATCH($C1747,FIPs_codes!$G$1:$G$3296,0)-1),COLUMN(FIPs_codes!A1745))))),"",INDIRECT(CONCATENATE("FIPs_codes!",ADDRESS((MATCH($D1747,INDIRECT($C1747),0)+MATCH($C1747,FIPs_codes!$G$1:$G$3296,0)-1),COLUMN(FIPs_codes!A1745)))))</f>
        <v>40093</v>
      </c>
      <c r="F1747" s="51">
        <f ca="1">IF(ISERROR(INDIRECT(CONCATENATE("FIPs_codes!",ADDRESS((MATCH($D1747,INDIRECT($C1747),0)+MATCH($C1747,FIPs_codes!$G$1:$G$3296,0)-1),COLUMN(FIPs_codes!C1745))))),"",INDIRECT(CONCATENATE("FIPs_codes!",ADDRESS((MATCH($D1747,INDIRECT($C1747),0)+MATCH($C1747,FIPs_codes!$G$1:$G$3296,0)-1),COLUMN(FIPs_codes!C1745)))))</f>
        <v>6</v>
      </c>
      <c r="G1747" s="50" t="s">
        <v>17130</v>
      </c>
      <c r="H1747" s="50" t="s">
        <v>217</v>
      </c>
      <c r="I1747" s="54" t="s">
        <v>17143</v>
      </c>
      <c r="J1747" s="56" t="s">
        <v>1705</v>
      </c>
      <c r="K1747" s="50" t="s">
        <v>55</v>
      </c>
      <c r="L1747" s="50" t="s">
        <v>17144</v>
      </c>
      <c r="M1747" s="50" t="s">
        <v>57</v>
      </c>
      <c r="N1747" s="58" t="s">
        <v>17145</v>
      </c>
      <c r="O1747" s="66">
        <v>37232</v>
      </c>
      <c r="P1747" s="58">
        <v>20263</v>
      </c>
      <c r="Q1747" s="50">
        <v>330</v>
      </c>
      <c r="R1747" s="50" t="s">
        <v>60</v>
      </c>
      <c r="S1747" s="60" t="s">
        <v>60</v>
      </c>
      <c r="T1747" s="48" t="s">
        <v>17108</v>
      </c>
      <c r="U1747" s="50" t="s">
        <v>62</v>
      </c>
      <c r="V1747" s="58" t="s">
        <v>17109</v>
      </c>
      <c r="W1747" s="62" t="s">
        <v>1048</v>
      </c>
      <c r="X1747" s="62" t="s">
        <v>65</v>
      </c>
      <c r="Y1747" s="62">
        <v>41799</v>
      </c>
      <c r="Z1747" s="50">
        <v>58</v>
      </c>
      <c r="AA1747" s="50">
        <v>170</v>
      </c>
      <c r="AB1747" s="50" t="s">
        <v>66</v>
      </c>
      <c r="AC1747" s="50">
        <v>539301.4</v>
      </c>
      <c r="AD1747" s="50" t="s">
        <v>17029</v>
      </c>
      <c r="AE1747" s="58">
        <v>20</v>
      </c>
      <c r="AF1747" s="58" t="s">
        <v>68</v>
      </c>
      <c r="AG1747" s="50" t="s">
        <v>229</v>
      </c>
      <c r="AH1747" s="50"/>
      <c r="AI1747" s="50">
        <v>3.64</v>
      </c>
      <c r="AJ1747" s="50">
        <v>3.77</v>
      </c>
      <c r="AK1747" s="58">
        <v>13.3</v>
      </c>
      <c r="AL1747" s="26">
        <f t="shared" si="79"/>
        <v>3.4482758620689627E-2</v>
      </c>
      <c r="AM1747" s="56" t="s">
        <v>230</v>
      </c>
      <c r="AN1747" s="50" t="s">
        <v>16971</v>
      </c>
      <c r="AO1747" s="50" t="s">
        <v>17101</v>
      </c>
      <c r="AP1747" s="46" t="s">
        <v>16972</v>
      </c>
      <c r="AQ1747" s="27" t="str">
        <f t="shared" si="77"/>
        <v>Record Complete</v>
      </c>
      <c r="AR1747" s="54" t="s">
        <v>17146</v>
      </c>
      <c r="AS1747" s="5" t="str">
        <f t="shared" si="78"/>
        <v/>
      </c>
      <c r="AT1747" t="s">
        <v>17200</v>
      </c>
    </row>
    <row r="1748" spans="1:46" ht="15.75" thickBot="1" x14ac:dyDescent="0.3">
      <c r="A1748" s="47" t="s">
        <v>17142</v>
      </c>
      <c r="B1748" s="49">
        <v>4240</v>
      </c>
      <c r="C1748" s="49" t="s">
        <v>213</v>
      </c>
      <c r="D1748" s="49" t="s">
        <v>310</v>
      </c>
      <c r="E1748" s="51" t="str">
        <f ca="1">IF(ISERROR(INDIRECT(CONCATENATE("FIPs_codes!",ADDRESS((MATCH($D1748,INDIRECT($C1748),0)+MATCH($C1748,FIPs_codes!$G$1:$G$3296,0)-1),COLUMN(FIPs_codes!A1746))))),"",INDIRECT(CONCATENATE("FIPs_codes!",ADDRESS((MATCH($D1748,INDIRECT($C1748),0)+MATCH($C1748,FIPs_codes!$G$1:$G$3296,0)-1),COLUMN(FIPs_codes!A1746)))))</f>
        <v>40093</v>
      </c>
      <c r="F1748" s="51">
        <f ca="1">IF(ISERROR(INDIRECT(CONCATENATE("FIPs_codes!",ADDRESS((MATCH($D1748,INDIRECT($C1748),0)+MATCH($C1748,FIPs_codes!$G$1:$G$3296,0)-1),COLUMN(FIPs_codes!C1746))))),"",INDIRECT(CONCATENATE("FIPs_codes!",ADDRESS((MATCH($D1748,INDIRECT($C1748),0)+MATCH($C1748,FIPs_codes!$G$1:$G$3296,0)-1),COLUMN(FIPs_codes!C1746)))))</f>
        <v>6</v>
      </c>
      <c r="G1748" s="49" t="s">
        <v>17130</v>
      </c>
      <c r="H1748" s="49" t="s">
        <v>217</v>
      </c>
      <c r="I1748" s="53" t="s">
        <v>17143</v>
      </c>
      <c r="J1748" s="55" t="s">
        <v>1705</v>
      </c>
      <c r="K1748" s="49" t="s">
        <v>55</v>
      </c>
      <c r="L1748" s="49" t="s">
        <v>17144</v>
      </c>
      <c r="M1748" s="49" t="s">
        <v>57</v>
      </c>
      <c r="N1748" s="57" t="s">
        <v>17145</v>
      </c>
      <c r="O1748" s="65">
        <v>37232</v>
      </c>
      <c r="P1748" s="57">
        <v>20263</v>
      </c>
      <c r="Q1748" s="49">
        <v>330</v>
      </c>
      <c r="R1748" s="49" t="s">
        <v>60</v>
      </c>
      <c r="S1748" s="59" t="s">
        <v>60</v>
      </c>
      <c r="T1748" s="47" t="s">
        <v>17108</v>
      </c>
      <c r="U1748" s="49" t="s">
        <v>62</v>
      </c>
      <c r="V1748" s="57" t="s">
        <v>17109</v>
      </c>
      <c r="W1748" s="61" t="s">
        <v>1048</v>
      </c>
      <c r="X1748" s="61" t="s">
        <v>65</v>
      </c>
      <c r="Y1748" s="61">
        <v>41799</v>
      </c>
      <c r="Z1748" s="49">
        <v>58</v>
      </c>
      <c r="AA1748" s="49">
        <v>170</v>
      </c>
      <c r="AB1748" s="49" t="s">
        <v>66</v>
      </c>
      <c r="AC1748" s="49">
        <v>539301.4</v>
      </c>
      <c r="AD1748" s="49" t="s">
        <v>17029</v>
      </c>
      <c r="AE1748" s="57">
        <v>20</v>
      </c>
      <c r="AF1748" s="57" t="s">
        <v>68</v>
      </c>
      <c r="AG1748" s="49" t="s">
        <v>229</v>
      </c>
      <c r="AH1748" s="49"/>
      <c r="AI1748" s="49">
        <v>3.65</v>
      </c>
      <c r="AJ1748" s="49">
        <v>3.78</v>
      </c>
      <c r="AK1748" s="57">
        <v>13.31</v>
      </c>
      <c r="AL1748" s="26">
        <f t="shared" si="79"/>
        <v>3.4391534391534362E-2</v>
      </c>
      <c r="AM1748" s="55" t="s">
        <v>230</v>
      </c>
      <c r="AN1748" s="49" t="s">
        <v>16971</v>
      </c>
      <c r="AO1748" s="49" t="s">
        <v>17101</v>
      </c>
      <c r="AP1748" s="63" t="s">
        <v>16972</v>
      </c>
      <c r="AQ1748" s="27" t="str">
        <f t="shared" si="77"/>
        <v>Record Complete</v>
      </c>
      <c r="AR1748" s="53" t="s">
        <v>17146</v>
      </c>
      <c r="AS1748" s="5" t="str">
        <f t="shared" si="78"/>
        <v/>
      </c>
      <c r="AT1748" t="s">
        <v>17200</v>
      </c>
    </row>
    <row r="1749" spans="1:46" ht="15.75" thickBot="1" x14ac:dyDescent="0.3">
      <c r="A1749" s="29" t="s">
        <v>17142</v>
      </c>
      <c r="B1749" s="31">
        <v>4240</v>
      </c>
      <c r="C1749" s="31" t="s">
        <v>213</v>
      </c>
      <c r="D1749" s="31" t="s">
        <v>310</v>
      </c>
      <c r="E1749" s="51" t="str">
        <f ca="1">IF(ISERROR(INDIRECT(CONCATENATE("FIPs_codes!",ADDRESS((MATCH($D1749,INDIRECT($C1749),0)+MATCH($C1749,FIPs_codes!$G$1:$G$3296,0)-1),COLUMN(FIPs_codes!A1747))))),"",INDIRECT(CONCATENATE("FIPs_codes!",ADDRESS((MATCH($D1749,INDIRECT($C1749),0)+MATCH($C1749,FIPs_codes!$G$1:$G$3296,0)-1),COLUMN(FIPs_codes!A1747)))))</f>
        <v>40093</v>
      </c>
      <c r="F1749" s="51">
        <f ca="1">IF(ISERROR(INDIRECT(CONCATENATE("FIPs_codes!",ADDRESS((MATCH($D1749,INDIRECT($C1749),0)+MATCH($C1749,FIPs_codes!$G$1:$G$3296,0)-1),COLUMN(FIPs_codes!C1747))))),"",INDIRECT(CONCATENATE("FIPs_codes!",ADDRESS((MATCH($D1749,INDIRECT($C1749),0)+MATCH($C1749,FIPs_codes!$G$1:$G$3296,0)-1),COLUMN(FIPs_codes!C1747)))))</f>
        <v>6</v>
      </c>
      <c r="G1749" s="31" t="s">
        <v>17130</v>
      </c>
      <c r="H1749" s="31" t="s">
        <v>217</v>
      </c>
      <c r="I1749" s="35" t="s">
        <v>17143</v>
      </c>
      <c r="J1749" s="37" t="s">
        <v>1705</v>
      </c>
      <c r="K1749" s="31" t="s">
        <v>55</v>
      </c>
      <c r="L1749" s="31" t="s">
        <v>17144</v>
      </c>
      <c r="M1749" s="31" t="s">
        <v>57</v>
      </c>
      <c r="N1749" s="39" t="s">
        <v>17145</v>
      </c>
      <c r="O1749" s="232">
        <v>37232</v>
      </c>
      <c r="P1749" s="39">
        <v>20263</v>
      </c>
      <c r="Q1749" s="31">
        <v>330</v>
      </c>
      <c r="R1749" s="31" t="s">
        <v>60</v>
      </c>
      <c r="S1749" s="41" t="s">
        <v>60</v>
      </c>
      <c r="T1749" s="29" t="s">
        <v>17108</v>
      </c>
      <c r="U1749" s="31" t="s">
        <v>62</v>
      </c>
      <c r="V1749" s="39" t="s">
        <v>17109</v>
      </c>
      <c r="W1749" s="43" t="s">
        <v>1048</v>
      </c>
      <c r="X1749" s="43" t="s">
        <v>65</v>
      </c>
      <c r="Y1749" s="43">
        <v>41799</v>
      </c>
      <c r="Z1749" s="31">
        <v>58</v>
      </c>
      <c r="AA1749" s="31">
        <v>170</v>
      </c>
      <c r="AB1749" s="31" t="s">
        <v>66</v>
      </c>
      <c r="AC1749" s="31">
        <v>539301.4</v>
      </c>
      <c r="AD1749" s="31" t="s">
        <v>17029</v>
      </c>
      <c r="AE1749" s="39">
        <v>20</v>
      </c>
      <c r="AF1749" s="39" t="s">
        <v>68</v>
      </c>
      <c r="AG1749" s="31" t="s">
        <v>229</v>
      </c>
      <c r="AH1749" s="31"/>
      <c r="AI1749" s="31">
        <v>3.66</v>
      </c>
      <c r="AJ1749" s="31">
        <v>3.79</v>
      </c>
      <c r="AK1749" s="39">
        <v>13.29</v>
      </c>
      <c r="AL1749" s="26">
        <f t="shared" si="79"/>
        <v>3.4300791556728202E-2</v>
      </c>
      <c r="AM1749" s="37" t="s">
        <v>230</v>
      </c>
      <c r="AN1749" s="31" t="s">
        <v>16971</v>
      </c>
      <c r="AO1749" s="31" t="s">
        <v>17101</v>
      </c>
      <c r="AP1749" s="63" t="s">
        <v>16972</v>
      </c>
      <c r="AQ1749" s="27" t="str">
        <f t="shared" si="77"/>
        <v>Record Complete</v>
      </c>
      <c r="AR1749" s="35" t="s">
        <v>17146</v>
      </c>
      <c r="AS1749" s="5" t="str">
        <f t="shared" si="78"/>
        <v/>
      </c>
      <c r="AT1749" t="s">
        <v>17200</v>
      </c>
    </row>
    <row r="1750" spans="1:46" ht="15.75" thickBot="1" x14ac:dyDescent="0.3">
      <c r="A1750" s="47" t="s">
        <v>17142</v>
      </c>
      <c r="B1750" s="49">
        <v>4240</v>
      </c>
      <c r="C1750" s="49" t="s">
        <v>213</v>
      </c>
      <c r="D1750" s="49" t="s">
        <v>310</v>
      </c>
      <c r="E1750" s="51" t="str">
        <f ca="1">IF(ISERROR(INDIRECT(CONCATENATE("FIPs_codes!",ADDRESS((MATCH($D1750,INDIRECT($C1750),0)+MATCH($C1750,FIPs_codes!$G$1:$G$3296,0)-1),COLUMN(FIPs_codes!A1748))))),"",INDIRECT(CONCATENATE("FIPs_codes!",ADDRESS((MATCH($D1750,INDIRECT($C1750),0)+MATCH($C1750,FIPs_codes!$G$1:$G$3296,0)-1),COLUMN(FIPs_codes!A1748)))))</f>
        <v>40093</v>
      </c>
      <c r="F1750" s="51">
        <f ca="1">IF(ISERROR(INDIRECT(CONCATENATE("FIPs_codes!",ADDRESS((MATCH($D1750,INDIRECT($C1750),0)+MATCH($C1750,FIPs_codes!$G$1:$G$3296,0)-1),COLUMN(FIPs_codes!C1748))))),"",INDIRECT(CONCATENATE("FIPs_codes!",ADDRESS((MATCH($D1750,INDIRECT($C1750),0)+MATCH($C1750,FIPs_codes!$G$1:$G$3296,0)-1),COLUMN(FIPs_codes!C1748)))))</f>
        <v>6</v>
      </c>
      <c r="G1750" s="49" t="s">
        <v>17130</v>
      </c>
      <c r="H1750" s="49" t="s">
        <v>217</v>
      </c>
      <c r="I1750" s="53" t="s">
        <v>17143</v>
      </c>
      <c r="J1750" s="55" t="s">
        <v>1705</v>
      </c>
      <c r="K1750" s="49" t="s">
        <v>55</v>
      </c>
      <c r="L1750" s="49" t="s">
        <v>17144</v>
      </c>
      <c r="M1750" s="49" t="s">
        <v>57</v>
      </c>
      <c r="N1750" s="57" t="s">
        <v>17145</v>
      </c>
      <c r="O1750" s="65">
        <v>37232</v>
      </c>
      <c r="P1750" s="57">
        <v>20263</v>
      </c>
      <c r="Q1750" s="49">
        <v>330</v>
      </c>
      <c r="R1750" s="49" t="s">
        <v>60</v>
      </c>
      <c r="S1750" s="59" t="s">
        <v>60</v>
      </c>
      <c r="T1750" s="47" t="s">
        <v>17108</v>
      </c>
      <c r="U1750" s="49" t="s">
        <v>62</v>
      </c>
      <c r="V1750" s="57" t="s">
        <v>17109</v>
      </c>
      <c r="W1750" s="61" t="s">
        <v>1048</v>
      </c>
      <c r="X1750" s="61" t="s">
        <v>65</v>
      </c>
      <c r="Y1750" s="61">
        <v>41799</v>
      </c>
      <c r="Z1750" s="49">
        <v>58</v>
      </c>
      <c r="AA1750" s="49">
        <v>170</v>
      </c>
      <c r="AB1750" s="49" t="s">
        <v>66</v>
      </c>
      <c r="AC1750" s="49">
        <v>539301.4</v>
      </c>
      <c r="AD1750" s="49" t="s">
        <v>17029</v>
      </c>
      <c r="AE1750" s="57">
        <v>20</v>
      </c>
      <c r="AF1750" s="57" t="s">
        <v>68</v>
      </c>
      <c r="AG1750" s="49" t="s">
        <v>229</v>
      </c>
      <c r="AH1750" s="49"/>
      <c r="AI1750" s="49">
        <v>3.65</v>
      </c>
      <c r="AJ1750" s="49">
        <v>3.82</v>
      </c>
      <c r="AK1750" s="57">
        <v>13.28</v>
      </c>
      <c r="AL1750" s="26">
        <f t="shared" si="79"/>
        <v>4.4502617801047105E-2</v>
      </c>
      <c r="AM1750" s="55" t="s">
        <v>230</v>
      </c>
      <c r="AN1750" s="49" t="s">
        <v>16971</v>
      </c>
      <c r="AO1750" s="49" t="s">
        <v>17101</v>
      </c>
      <c r="AP1750" s="63" t="s">
        <v>16972</v>
      </c>
      <c r="AQ1750" s="27" t="str">
        <f t="shared" si="77"/>
        <v>Record Complete</v>
      </c>
      <c r="AR1750" s="53" t="s">
        <v>17146</v>
      </c>
      <c r="AS1750" s="5" t="str">
        <f t="shared" si="78"/>
        <v/>
      </c>
      <c r="AT1750" t="s">
        <v>17200</v>
      </c>
    </row>
    <row r="1751" spans="1:46" ht="15.75" thickBot="1" x14ac:dyDescent="0.3">
      <c r="A1751" s="48" t="s">
        <v>17142</v>
      </c>
      <c r="B1751" s="50">
        <v>4240</v>
      </c>
      <c r="C1751" s="50" t="s">
        <v>213</v>
      </c>
      <c r="D1751" s="50" t="s">
        <v>310</v>
      </c>
      <c r="E1751" s="51" t="str">
        <f ca="1">IF(ISERROR(INDIRECT(CONCATENATE("FIPs_codes!",ADDRESS((MATCH($D1751,INDIRECT($C1751),0)+MATCH($C1751,FIPs_codes!$G$1:$G$3296,0)-1),COLUMN(FIPs_codes!A1749))))),"",INDIRECT(CONCATENATE("FIPs_codes!",ADDRESS((MATCH($D1751,INDIRECT($C1751),0)+MATCH($C1751,FIPs_codes!$G$1:$G$3296,0)-1),COLUMN(FIPs_codes!A1749)))))</f>
        <v>40093</v>
      </c>
      <c r="F1751" s="51">
        <f ca="1">IF(ISERROR(INDIRECT(CONCATENATE("FIPs_codes!",ADDRESS((MATCH($D1751,INDIRECT($C1751),0)+MATCH($C1751,FIPs_codes!$G$1:$G$3296,0)-1),COLUMN(FIPs_codes!C1749))))),"",INDIRECT(CONCATENATE("FIPs_codes!",ADDRESS((MATCH($D1751,INDIRECT($C1751),0)+MATCH($C1751,FIPs_codes!$G$1:$G$3296,0)-1),COLUMN(FIPs_codes!C1749)))))</f>
        <v>6</v>
      </c>
      <c r="G1751" s="50" t="s">
        <v>17130</v>
      </c>
      <c r="H1751" s="50" t="s">
        <v>217</v>
      </c>
      <c r="I1751" s="54" t="s">
        <v>17143</v>
      </c>
      <c r="J1751" s="56" t="s">
        <v>1705</v>
      </c>
      <c r="K1751" s="50" t="s">
        <v>55</v>
      </c>
      <c r="L1751" s="50" t="s">
        <v>17147</v>
      </c>
      <c r="M1751" s="50" t="s">
        <v>57</v>
      </c>
      <c r="N1751" s="58" t="s">
        <v>17148</v>
      </c>
      <c r="O1751" s="66">
        <v>37330</v>
      </c>
      <c r="P1751" s="58">
        <v>20264</v>
      </c>
      <c r="Q1751" s="50">
        <v>330</v>
      </c>
      <c r="R1751" s="50" t="s">
        <v>60</v>
      </c>
      <c r="S1751" s="60" t="s">
        <v>60</v>
      </c>
      <c r="T1751" s="48" t="s">
        <v>17108</v>
      </c>
      <c r="U1751" s="50" t="s">
        <v>62</v>
      </c>
      <c r="V1751" s="58" t="s">
        <v>17109</v>
      </c>
      <c r="W1751" s="62" t="s">
        <v>1048</v>
      </c>
      <c r="X1751" s="62" t="s">
        <v>65</v>
      </c>
      <c r="Y1751" s="62">
        <v>41800</v>
      </c>
      <c r="Z1751" s="50">
        <v>58</v>
      </c>
      <c r="AA1751" s="50">
        <v>170</v>
      </c>
      <c r="AB1751" s="50" t="s">
        <v>66</v>
      </c>
      <c r="AC1751" s="50">
        <v>539301.4</v>
      </c>
      <c r="AD1751" s="50" t="s">
        <v>17029</v>
      </c>
      <c r="AE1751" s="58">
        <v>20</v>
      </c>
      <c r="AF1751" s="58" t="s">
        <v>68</v>
      </c>
      <c r="AG1751" s="50" t="s">
        <v>229</v>
      </c>
      <c r="AH1751" s="50"/>
      <c r="AI1751" s="50">
        <v>3.48</v>
      </c>
      <c r="AJ1751" s="50">
        <v>3.53</v>
      </c>
      <c r="AK1751" s="58">
        <v>13.49</v>
      </c>
      <c r="AL1751" s="26">
        <f t="shared" si="79"/>
        <v>1.4164305949008449E-2</v>
      </c>
      <c r="AM1751" s="56" t="s">
        <v>230</v>
      </c>
      <c r="AN1751" s="50" t="s">
        <v>16971</v>
      </c>
      <c r="AO1751" s="50" t="s">
        <v>17101</v>
      </c>
      <c r="AP1751" s="46" t="s">
        <v>16972</v>
      </c>
      <c r="AQ1751" s="27" t="str">
        <f t="shared" si="77"/>
        <v>Record Complete</v>
      </c>
      <c r="AR1751" s="54" t="s">
        <v>17146</v>
      </c>
      <c r="AS1751" s="5" t="str">
        <f t="shared" si="78"/>
        <v/>
      </c>
      <c r="AT1751" t="s">
        <v>17200</v>
      </c>
    </row>
    <row r="1752" spans="1:46" ht="15.75" thickBot="1" x14ac:dyDescent="0.3">
      <c r="A1752" s="47" t="s">
        <v>17142</v>
      </c>
      <c r="B1752" s="49">
        <v>4240</v>
      </c>
      <c r="C1752" s="49" t="s">
        <v>213</v>
      </c>
      <c r="D1752" s="49" t="s">
        <v>310</v>
      </c>
      <c r="E1752" s="51" t="str">
        <f ca="1">IF(ISERROR(INDIRECT(CONCATENATE("FIPs_codes!",ADDRESS((MATCH($D1752,INDIRECT($C1752),0)+MATCH($C1752,FIPs_codes!$G$1:$G$3296,0)-1),COLUMN(FIPs_codes!A1750))))),"",INDIRECT(CONCATENATE("FIPs_codes!",ADDRESS((MATCH($D1752,INDIRECT($C1752),0)+MATCH($C1752,FIPs_codes!$G$1:$G$3296,0)-1),COLUMN(FIPs_codes!A1750)))))</f>
        <v>40093</v>
      </c>
      <c r="F1752" s="51">
        <f ca="1">IF(ISERROR(INDIRECT(CONCATENATE("FIPs_codes!",ADDRESS((MATCH($D1752,INDIRECT($C1752),0)+MATCH($C1752,FIPs_codes!$G$1:$G$3296,0)-1),COLUMN(FIPs_codes!C1750))))),"",INDIRECT(CONCATENATE("FIPs_codes!",ADDRESS((MATCH($D1752,INDIRECT($C1752),0)+MATCH($C1752,FIPs_codes!$G$1:$G$3296,0)-1),COLUMN(FIPs_codes!C1750)))))</f>
        <v>6</v>
      </c>
      <c r="G1752" s="49" t="s">
        <v>17130</v>
      </c>
      <c r="H1752" s="49" t="s">
        <v>217</v>
      </c>
      <c r="I1752" s="53" t="s">
        <v>17143</v>
      </c>
      <c r="J1752" s="55" t="s">
        <v>1705</v>
      </c>
      <c r="K1752" s="49" t="s">
        <v>55</v>
      </c>
      <c r="L1752" s="49" t="s">
        <v>17147</v>
      </c>
      <c r="M1752" s="49" t="s">
        <v>57</v>
      </c>
      <c r="N1752" s="57" t="s">
        <v>17148</v>
      </c>
      <c r="O1752" s="65">
        <v>37330</v>
      </c>
      <c r="P1752" s="57">
        <v>20264</v>
      </c>
      <c r="Q1752" s="49">
        <v>330</v>
      </c>
      <c r="R1752" s="49" t="s">
        <v>60</v>
      </c>
      <c r="S1752" s="59" t="s">
        <v>60</v>
      </c>
      <c r="T1752" s="47" t="s">
        <v>17108</v>
      </c>
      <c r="U1752" s="49" t="s">
        <v>62</v>
      </c>
      <c r="V1752" s="57" t="s">
        <v>17109</v>
      </c>
      <c r="W1752" s="61" t="s">
        <v>1048</v>
      </c>
      <c r="X1752" s="61" t="s">
        <v>65</v>
      </c>
      <c r="Y1752" s="61">
        <v>41800</v>
      </c>
      <c r="Z1752" s="49">
        <v>58</v>
      </c>
      <c r="AA1752" s="49">
        <v>170</v>
      </c>
      <c r="AB1752" s="49" t="s">
        <v>66</v>
      </c>
      <c r="AC1752" s="49">
        <v>539301.4</v>
      </c>
      <c r="AD1752" s="49" t="s">
        <v>17029</v>
      </c>
      <c r="AE1752" s="57">
        <v>20</v>
      </c>
      <c r="AF1752" s="57" t="s">
        <v>68</v>
      </c>
      <c r="AG1752" s="49" t="s">
        <v>229</v>
      </c>
      <c r="AH1752" s="49"/>
      <c r="AI1752" s="49">
        <v>3.5</v>
      </c>
      <c r="AJ1752" s="49">
        <v>3.54</v>
      </c>
      <c r="AK1752" s="57">
        <v>13.26</v>
      </c>
      <c r="AL1752" s="26">
        <f t="shared" si="79"/>
        <v>1.1299435028248598E-2</v>
      </c>
      <c r="AM1752" s="55" t="s">
        <v>230</v>
      </c>
      <c r="AN1752" s="49" t="s">
        <v>16971</v>
      </c>
      <c r="AO1752" s="49" t="s">
        <v>17101</v>
      </c>
      <c r="AP1752" s="63" t="s">
        <v>16972</v>
      </c>
      <c r="AQ1752" s="27" t="str">
        <f t="shared" si="77"/>
        <v>Record Complete</v>
      </c>
      <c r="AR1752" s="53" t="s">
        <v>17146</v>
      </c>
      <c r="AS1752" s="5" t="str">
        <f t="shared" si="78"/>
        <v/>
      </c>
      <c r="AT1752" t="s">
        <v>17200</v>
      </c>
    </row>
    <row r="1753" spans="1:46" ht="15.75" thickBot="1" x14ac:dyDescent="0.3">
      <c r="A1753" s="48" t="s">
        <v>17142</v>
      </c>
      <c r="B1753" s="50">
        <v>4240</v>
      </c>
      <c r="C1753" s="50" t="s">
        <v>213</v>
      </c>
      <c r="D1753" s="50" t="s">
        <v>310</v>
      </c>
      <c r="E1753" s="51" t="str">
        <f ca="1">IF(ISERROR(INDIRECT(CONCATENATE("FIPs_codes!",ADDRESS((MATCH($D1753,INDIRECT($C1753),0)+MATCH($C1753,FIPs_codes!$G$1:$G$3296,0)-1),COLUMN(FIPs_codes!A1751))))),"",INDIRECT(CONCATENATE("FIPs_codes!",ADDRESS((MATCH($D1753,INDIRECT($C1753),0)+MATCH($C1753,FIPs_codes!$G$1:$G$3296,0)-1),COLUMN(FIPs_codes!A1751)))))</f>
        <v>40093</v>
      </c>
      <c r="F1753" s="51">
        <f ca="1">IF(ISERROR(INDIRECT(CONCATENATE("FIPs_codes!",ADDRESS((MATCH($D1753,INDIRECT($C1753),0)+MATCH($C1753,FIPs_codes!$G$1:$G$3296,0)-1),COLUMN(FIPs_codes!C1751))))),"",INDIRECT(CONCATENATE("FIPs_codes!",ADDRESS((MATCH($D1753,INDIRECT($C1753),0)+MATCH($C1753,FIPs_codes!$G$1:$G$3296,0)-1),COLUMN(FIPs_codes!C1751)))))</f>
        <v>6</v>
      </c>
      <c r="G1753" s="50" t="s">
        <v>17130</v>
      </c>
      <c r="H1753" s="50" t="s">
        <v>217</v>
      </c>
      <c r="I1753" s="54" t="s">
        <v>17143</v>
      </c>
      <c r="J1753" s="56" t="s">
        <v>1705</v>
      </c>
      <c r="K1753" s="50" t="s">
        <v>55</v>
      </c>
      <c r="L1753" s="50" t="s">
        <v>17147</v>
      </c>
      <c r="M1753" s="50" t="s">
        <v>57</v>
      </c>
      <c r="N1753" s="58" t="s">
        <v>17148</v>
      </c>
      <c r="O1753" s="66">
        <v>37330</v>
      </c>
      <c r="P1753" s="58">
        <v>20264</v>
      </c>
      <c r="Q1753" s="50">
        <v>330</v>
      </c>
      <c r="R1753" s="50" t="s">
        <v>60</v>
      </c>
      <c r="S1753" s="60" t="s">
        <v>60</v>
      </c>
      <c r="T1753" s="48" t="s">
        <v>17108</v>
      </c>
      <c r="U1753" s="50" t="s">
        <v>62</v>
      </c>
      <c r="V1753" s="58" t="s">
        <v>17109</v>
      </c>
      <c r="W1753" s="62" t="s">
        <v>1048</v>
      </c>
      <c r="X1753" s="62" t="s">
        <v>65</v>
      </c>
      <c r="Y1753" s="62">
        <v>41800</v>
      </c>
      <c r="Z1753" s="50">
        <v>58</v>
      </c>
      <c r="AA1753" s="50">
        <v>170</v>
      </c>
      <c r="AB1753" s="50" t="s">
        <v>66</v>
      </c>
      <c r="AC1753" s="50">
        <v>539301.4</v>
      </c>
      <c r="AD1753" s="50" t="s">
        <v>17029</v>
      </c>
      <c r="AE1753" s="58">
        <v>20</v>
      </c>
      <c r="AF1753" s="58" t="s">
        <v>68</v>
      </c>
      <c r="AG1753" s="50" t="s">
        <v>229</v>
      </c>
      <c r="AH1753" s="50"/>
      <c r="AI1753" s="50">
        <v>3.5</v>
      </c>
      <c r="AJ1753" s="50">
        <v>3.56</v>
      </c>
      <c r="AK1753" s="58">
        <v>13.25</v>
      </c>
      <c r="AL1753" s="26">
        <f t="shared" si="79"/>
        <v>1.6853932584269676E-2</v>
      </c>
      <c r="AM1753" s="56" t="s">
        <v>230</v>
      </c>
      <c r="AN1753" s="50" t="s">
        <v>16971</v>
      </c>
      <c r="AO1753" s="50" t="s">
        <v>17101</v>
      </c>
      <c r="AP1753" s="46" t="s">
        <v>16972</v>
      </c>
      <c r="AQ1753" s="27" t="str">
        <f t="shared" si="77"/>
        <v>Record Complete</v>
      </c>
      <c r="AR1753" s="54" t="s">
        <v>17146</v>
      </c>
      <c r="AS1753" s="5" t="str">
        <f t="shared" si="78"/>
        <v/>
      </c>
      <c r="AT1753" t="s">
        <v>17200</v>
      </c>
    </row>
    <row r="1754" spans="1:46" ht="15.75" thickBot="1" x14ac:dyDescent="0.3">
      <c r="A1754" s="47" t="s">
        <v>17142</v>
      </c>
      <c r="B1754" s="49">
        <v>4240</v>
      </c>
      <c r="C1754" s="49" t="s">
        <v>213</v>
      </c>
      <c r="D1754" s="49" t="s">
        <v>310</v>
      </c>
      <c r="E1754" s="51" t="str">
        <f ca="1">IF(ISERROR(INDIRECT(CONCATENATE("FIPs_codes!",ADDRESS((MATCH($D1754,INDIRECT($C1754),0)+MATCH($C1754,FIPs_codes!$G$1:$G$3296,0)-1),COLUMN(FIPs_codes!A1752))))),"",INDIRECT(CONCATENATE("FIPs_codes!",ADDRESS((MATCH($D1754,INDIRECT($C1754),0)+MATCH($C1754,FIPs_codes!$G$1:$G$3296,0)-1),COLUMN(FIPs_codes!A1752)))))</f>
        <v>40093</v>
      </c>
      <c r="F1754" s="51">
        <f ca="1">IF(ISERROR(INDIRECT(CONCATENATE("FIPs_codes!",ADDRESS((MATCH($D1754,INDIRECT($C1754),0)+MATCH($C1754,FIPs_codes!$G$1:$G$3296,0)-1),COLUMN(FIPs_codes!C1752))))),"",INDIRECT(CONCATENATE("FIPs_codes!",ADDRESS((MATCH($D1754,INDIRECT($C1754),0)+MATCH($C1754,FIPs_codes!$G$1:$G$3296,0)-1),COLUMN(FIPs_codes!C1752)))))</f>
        <v>6</v>
      </c>
      <c r="G1754" s="49" t="s">
        <v>17130</v>
      </c>
      <c r="H1754" s="49" t="s">
        <v>217</v>
      </c>
      <c r="I1754" s="53" t="s">
        <v>17143</v>
      </c>
      <c r="J1754" s="55" t="s">
        <v>1705</v>
      </c>
      <c r="K1754" s="49" t="s">
        <v>55</v>
      </c>
      <c r="L1754" s="49" t="s">
        <v>17147</v>
      </c>
      <c r="M1754" s="49" t="s">
        <v>57</v>
      </c>
      <c r="N1754" s="57" t="s">
        <v>17148</v>
      </c>
      <c r="O1754" s="65">
        <v>37330</v>
      </c>
      <c r="P1754" s="57">
        <v>20264</v>
      </c>
      <c r="Q1754" s="49">
        <v>330</v>
      </c>
      <c r="R1754" s="49" t="s">
        <v>60</v>
      </c>
      <c r="S1754" s="59" t="s">
        <v>60</v>
      </c>
      <c r="T1754" s="47" t="s">
        <v>17108</v>
      </c>
      <c r="U1754" s="49" t="s">
        <v>62</v>
      </c>
      <c r="V1754" s="57" t="s">
        <v>17109</v>
      </c>
      <c r="W1754" s="61" t="s">
        <v>1048</v>
      </c>
      <c r="X1754" s="61" t="s">
        <v>65</v>
      </c>
      <c r="Y1754" s="61">
        <v>41800</v>
      </c>
      <c r="Z1754" s="49">
        <v>58</v>
      </c>
      <c r="AA1754" s="49">
        <v>170</v>
      </c>
      <c r="AB1754" s="49" t="s">
        <v>66</v>
      </c>
      <c r="AC1754" s="49">
        <v>539301.4</v>
      </c>
      <c r="AD1754" s="49" t="s">
        <v>17029</v>
      </c>
      <c r="AE1754" s="57">
        <v>20</v>
      </c>
      <c r="AF1754" s="57" t="s">
        <v>68</v>
      </c>
      <c r="AG1754" s="49" t="s">
        <v>229</v>
      </c>
      <c r="AH1754" s="49"/>
      <c r="AI1754" s="49">
        <v>3.52</v>
      </c>
      <c r="AJ1754" s="49">
        <v>3.58</v>
      </c>
      <c r="AK1754" s="57">
        <v>13.33</v>
      </c>
      <c r="AL1754" s="26">
        <f t="shared" si="79"/>
        <v>1.6759776536312863E-2</v>
      </c>
      <c r="AM1754" s="55" t="s">
        <v>230</v>
      </c>
      <c r="AN1754" s="49" t="s">
        <v>16971</v>
      </c>
      <c r="AO1754" s="49" t="s">
        <v>17101</v>
      </c>
      <c r="AP1754" s="63" t="s">
        <v>16972</v>
      </c>
      <c r="AQ1754" s="27" t="str">
        <f t="shared" si="77"/>
        <v>Record Complete</v>
      </c>
      <c r="AR1754" s="53" t="s">
        <v>17146</v>
      </c>
      <c r="AS1754" s="5" t="str">
        <f t="shared" si="78"/>
        <v/>
      </c>
      <c r="AT1754" t="s">
        <v>17200</v>
      </c>
    </row>
    <row r="1755" spans="1:46" ht="15.75" thickBot="1" x14ac:dyDescent="0.3">
      <c r="A1755" s="48" t="s">
        <v>17142</v>
      </c>
      <c r="B1755" s="50">
        <v>4240</v>
      </c>
      <c r="C1755" s="50" t="s">
        <v>213</v>
      </c>
      <c r="D1755" s="50" t="s">
        <v>310</v>
      </c>
      <c r="E1755" s="51" t="str">
        <f ca="1">IF(ISERROR(INDIRECT(CONCATENATE("FIPs_codes!",ADDRESS((MATCH($D1755,INDIRECT($C1755),0)+MATCH($C1755,FIPs_codes!$G$1:$G$3296,0)-1),COLUMN(FIPs_codes!A1753))))),"",INDIRECT(CONCATENATE("FIPs_codes!",ADDRESS((MATCH($D1755,INDIRECT($C1755),0)+MATCH($C1755,FIPs_codes!$G$1:$G$3296,0)-1),COLUMN(FIPs_codes!A1753)))))</f>
        <v>40093</v>
      </c>
      <c r="F1755" s="51">
        <f ca="1">IF(ISERROR(INDIRECT(CONCATENATE("FIPs_codes!",ADDRESS((MATCH($D1755,INDIRECT($C1755),0)+MATCH($C1755,FIPs_codes!$G$1:$G$3296,0)-1),COLUMN(FIPs_codes!C1753))))),"",INDIRECT(CONCATENATE("FIPs_codes!",ADDRESS((MATCH($D1755,INDIRECT($C1755),0)+MATCH($C1755,FIPs_codes!$G$1:$G$3296,0)-1),COLUMN(FIPs_codes!C1753)))))</f>
        <v>6</v>
      </c>
      <c r="G1755" s="50" t="s">
        <v>17130</v>
      </c>
      <c r="H1755" s="50" t="s">
        <v>217</v>
      </c>
      <c r="I1755" s="54" t="s">
        <v>17143</v>
      </c>
      <c r="J1755" s="56" t="s">
        <v>1705</v>
      </c>
      <c r="K1755" s="50" t="s">
        <v>55</v>
      </c>
      <c r="L1755" s="50" t="s">
        <v>17147</v>
      </c>
      <c r="M1755" s="50" t="s">
        <v>57</v>
      </c>
      <c r="N1755" s="58" t="s">
        <v>17148</v>
      </c>
      <c r="O1755" s="66">
        <v>37330</v>
      </c>
      <c r="P1755" s="58">
        <v>20264</v>
      </c>
      <c r="Q1755" s="50">
        <v>330</v>
      </c>
      <c r="R1755" s="50" t="s">
        <v>60</v>
      </c>
      <c r="S1755" s="60" t="s">
        <v>60</v>
      </c>
      <c r="T1755" s="48" t="s">
        <v>17108</v>
      </c>
      <c r="U1755" s="50" t="s">
        <v>62</v>
      </c>
      <c r="V1755" s="58" t="s">
        <v>17109</v>
      </c>
      <c r="W1755" s="62" t="s">
        <v>1048</v>
      </c>
      <c r="X1755" s="62" t="s">
        <v>65</v>
      </c>
      <c r="Y1755" s="62">
        <v>41800</v>
      </c>
      <c r="Z1755" s="50">
        <v>58</v>
      </c>
      <c r="AA1755" s="50">
        <v>170</v>
      </c>
      <c r="AB1755" s="50" t="s">
        <v>66</v>
      </c>
      <c r="AC1755" s="50">
        <v>539301.4</v>
      </c>
      <c r="AD1755" s="50" t="s">
        <v>17029</v>
      </c>
      <c r="AE1755" s="58">
        <v>20</v>
      </c>
      <c r="AF1755" s="58" t="s">
        <v>68</v>
      </c>
      <c r="AG1755" s="50" t="s">
        <v>229</v>
      </c>
      <c r="AH1755" s="50"/>
      <c r="AI1755" s="50">
        <v>3.54</v>
      </c>
      <c r="AJ1755" s="50">
        <v>3.59</v>
      </c>
      <c r="AK1755" s="58">
        <v>13.38</v>
      </c>
      <c r="AL1755" s="26">
        <f t="shared" si="79"/>
        <v>1.392757660167126E-2</v>
      </c>
      <c r="AM1755" s="56" t="s">
        <v>230</v>
      </c>
      <c r="AN1755" s="50" t="s">
        <v>16971</v>
      </c>
      <c r="AO1755" s="50" t="s">
        <v>17101</v>
      </c>
      <c r="AP1755" s="46" t="s">
        <v>16972</v>
      </c>
      <c r="AQ1755" s="27" t="str">
        <f t="shared" si="77"/>
        <v>Record Complete</v>
      </c>
      <c r="AR1755" s="54" t="s">
        <v>17146</v>
      </c>
      <c r="AS1755" s="5" t="str">
        <f t="shared" si="78"/>
        <v/>
      </c>
      <c r="AT1755" t="s">
        <v>17200</v>
      </c>
    </row>
    <row r="1756" spans="1:46" ht="15.75" thickBot="1" x14ac:dyDescent="0.3">
      <c r="A1756" s="47" t="s">
        <v>17142</v>
      </c>
      <c r="B1756" s="49">
        <v>4240</v>
      </c>
      <c r="C1756" s="49" t="s">
        <v>213</v>
      </c>
      <c r="D1756" s="49" t="s">
        <v>310</v>
      </c>
      <c r="E1756" s="51" t="str">
        <f ca="1">IF(ISERROR(INDIRECT(CONCATENATE("FIPs_codes!",ADDRESS((MATCH($D1756,INDIRECT($C1756),0)+MATCH($C1756,FIPs_codes!$G$1:$G$3296,0)-1),COLUMN(FIPs_codes!A1754))))),"",INDIRECT(CONCATENATE("FIPs_codes!",ADDRESS((MATCH($D1756,INDIRECT($C1756),0)+MATCH($C1756,FIPs_codes!$G$1:$G$3296,0)-1),COLUMN(FIPs_codes!A1754)))))</f>
        <v>40093</v>
      </c>
      <c r="F1756" s="51">
        <f ca="1">IF(ISERROR(INDIRECT(CONCATENATE("FIPs_codes!",ADDRESS((MATCH($D1756,INDIRECT($C1756),0)+MATCH($C1756,FIPs_codes!$G$1:$G$3296,0)-1),COLUMN(FIPs_codes!C1754))))),"",INDIRECT(CONCATENATE("FIPs_codes!",ADDRESS((MATCH($D1756,INDIRECT($C1756),0)+MATCH($C1756,FIPs_codes!$G$1:$G$3296,0)-1),COLUMN(FIPs_codes!C1754)))))</f>
        <v>6</v>
      </c>
      <c r="G1756" s="49" t="s">
        <v>17130</v>
      </c>
      <c r="H1756" s="49" t="s">
        <v>217</v>
      </c>
      <c r="I1756" s="53" t="s">
        <v>17143</v>
      </c>
      <c r="J1756" s="55" t="s">
        <v>1705</v>
      </c>
      <c r="K1756" s="49" t="s">
        <v>55</v>
      </c>
      <c r="L1756" s="49" t="s">
        <v>17147</v>
      </c>
      <c r="M1756" s="49" t="s">
        <v>57</v>
      </c>
      <c r="N1756" s="57" t="s">
        <v>17148</v>
      </c>
      <c r="O1756" s="65">
        <v>37330</v>
      </c>
      <c r="P1756" s="57">
        <v>20264</v>
      </c>
      <c r="Q1756" s="49">
        <v>330</v>
      </c>
      <c r="R1756" s="49" t="s">
        <v>60</v>
      </c>
      <c r="S1756" s="59" t="s">
        <v>60</v>
      </c>
      <c r="T1756" s="47" t="s">
        <v>17108</v>
      </c>
      <c r="U1756" s="49" t="s">
        <v>62</v>
      </c>
      <c r="V1756" s="57" t="s">
        <v>17109</v>
      </c>
      <c r="W1756" s="61" t="s">
        <v>1048</v>
      </c>
      <c r="X1756" s="61" t="s">
        <v>65</v>
      </c>
      <c r="Y1756" s="61">
        <v>41800</v>
      </c>
      <c r="Z1756" s="49">
        <v>58</v>
      </c>
      <c r="AA1756" s="49">
        <v>170</v>
      </c>
      <c r="AB1756" s="49" t="s">
        <v>66</v>
      </c>
      <c r="AC1756" s="49">
        <v>539301.4</v>
      </c>
      <c r="AD1756" s="49" t="s">
        <v>17029</v>
      </c>
      <c r="AE1756" s="57">
        <v>20</v>
      </c>
      <c r="AF1756" s="57" t="s">
        <v>68</v>
      </c>
      <c r="AG1756" s="49" t="s">
        <v>229</v>
      </c>
      <c r="AH1756" s="49"/>
      <c r="AI1756" s="49">
        <v>3.56</v>
      </c>
      <c r="AJ1756" s="49">
        <v>3.61</v>
      </c>
      <c r="AK1756" s="57">
        <v>13.37</v>
      </c>
      <c r="AL1756" s="26">
        <f t="shared" si="79"/>
        <v>1.3850415512465325E-2</v>
      </c>
      <c r="AM1756" s="55" t="s">
        <v>230</v>
      </c>
      <c r="AN1756" s="49" t="s">
        <v>16971</v>
      </c>
      <c r="AO1756" s="49" t="s">
        <v>17101</v>
      </c>
      <c r="AP1756" s="63" t="s">
        <v>16972</v>
      </c>
      <c r="AQ1756" s="27" t="str">
        <f t="shared" si="77"/>
        <v>Record Complete</v>
      </c>
      <c r="AR1756" s="53" t="s">
        <v>17146</v>
      </c>
      <c r="AS1756" s="5" t="str">
        <f t="shared" si="78"/>
        <v/>
      </c>
      <c r="AT1756" t="s">
        <v>17200</v>
      </c>
    </row>
    <row r="1757" spans="1:46" ht="15.75" thickBot="1" x14ac:dyDescent="0.3">
      <c r="A1757" s="29" t="s">
        <v>17142</v>
      </c>
      <c r="B1757" s="31">
        <v>4240</v>
      </c>
      <c r="C1757" s="31" t="s">
        <v>213</v>
      </c>
      <c r="D1757" s="31" t="s">
        <v>310</v>
      </c>
      <c r="E1757" s="51" t="str">
        <f ca="1">IF(ISERROR(INDIRECT(CONCATENATE("FIPs_codes!",ADDRESS((MATCH($D1757,INDIRECT($C1757),0)+MATCH($C1757,FIPs_codes!$G$1:$G$3296,0)-1),COLUMN(FIPs_codes!A1755))))),"",INDIRECT(CONCATENATE("FIPs_codes!",ADDRESS((MATCH($D1757,INDIRECT($C1757),0)+MATCH($C1757,FIPs_codes!$G$1:$G$3296,0)-1),COLUMN(FIPs_codes!A1755)))))</f>
        <v>40093</v>
      </c>
      <c r="F1757" s="51">
        <f ca="1">IF(ISERROR(INDIRECT(CONCATENATE("FIPs_codes!",ADDRESS((MATCH($D1757,INDIRECT($C1757),0)+MATCH($C1757,FIPs_codes!$G$1:$G$3296,0)-1),COLUMN(FIPs_codes!C1755))))),"",INDIRECT(CONCATENATE("FIPs_codes!",ADDRESS((MATCH($D1757,INDIRECT($C1757),0)+MATCH($C1757,FIPs_codes!$G$1:$G$3296,0)-1),COLUMN(FIPs_codes!C1755)))))</f>
        <v>6</v>
      </c>
      <c r="G1757" s="31" t="s">
        <v>17130</v>
      </c>
      <c r="H1757" s="31" t="s">
        <v>217</v>
      </c>
      <c r="I1757" s="35" t="s">
        <v>17143</v>
      </c>
      <c r="J1757" s="37" t="s">
        <v>1705</v>
      </c>
      <c r="K1757" s="31" t="s">
        <v>55</v>
      </c>
      <c r="L1757" s="31" t="s">
        <v>17147</v>
      </c>
      <c r="M1757" s="31" t="s">
        <v>57</v>
      </c>
      <c r="N1757" s="39" t="s">
        <v>17148</v>
      </c>
      <c r="O1757" s="232">
        <v>37330</v>
      </c>
      <c r="P1757" s="39">
        <v>20264</v>
      </c>
      <c r="Q1757" s="31">
        <v>330</v>
      </c>
      <c r="R1757" s="31" t="s">
        <v>60</v>
      </c>
      <c r="S1757" s="41" t="s">
        <v>60</v>
      </c>
      <c r="T1757" s="29" t="s">
        <v>17108</v>
      </c>
      <c r="U1757" s="31" t="s">
        <v>62</v>
      </c>
      <c r="V1757" s="39" t="s">
        <v>17109</v>
      </c>
      <c r="W1757" s="43" t="s">
        <v>1048</v>
      </c>
      <c r="X1757" s="43" t="s">
        <v>65</v>
      </c>
      <c r="Y1757" s="43">
        <v>41800</v>
      </c>
      <c r="Z1757" s="31">
        <v>58</v>
      </c>
      <c r="AA1757" s="31">
        <v>170</v>
      </c>
      <c r="AB1757" s="31" t="s">
        <v>66</v>
      </c>
      <c r="AC1757" s="31">
        <v>539301.4</v>
      </c>
      <c r="AD1757" s="31" t="s">
        <v>17029</v>
      </c>
      <c r="AE1757" s="39">
        <v>20</v>
      </c>
      <c r="AF1757" s="39" t="s">
        <v>68</v>
      </c>
      <c r="AG1757" s="31" t="s">
        <v>229</v>
      </c>
      <c r="AH1757" s="31"/>
      <c r="AI1757" s="31">
        <v>3.63</v>
      </c>
      <c r="AJ1757" s="31">
        <v>3.68</v>
      </c>
      <c r="AK1757" s="39">
        <v>13.39</v>
      </c>
      <c r="AL1757" s="26">
        <f t="shared" si="79"/>
        <v>1.3586956521739203E-2</v>
      </c>
      <c r="AM1757" s="37" t="s">
        <v>230</v>
      </c>
      <c r="AN1757" s="31" t="s">
        <v>16971</v>
      </c>
      <c r="AO1757" s="31" t="s">
        <v>17101</v>
      </c>
      <c r="AP1757" s="63" t="s">
        <v>16972</v>
      </c>
      <c r="AQ1757" s="27" t="str">
        <f t="shared" si="77"/>
        <v>Record Complete</v>
      </c>
      <c r="AR1757" s="35" t="s">
        <v>17146</v>
      </c>
      <c r="AS1757" s="5" t="str">
        <f t="shared" si="78"/>
        <v/>
      </c>
      <c r="AT1757" t="s">
        <v>17200</v>
      </c>
    </row>
    <row r="1758" spans="1:46" ht="15.75" thickBot="1" x14ac:dyDescent="0.3">
      <c r="A1758" s="30" t="s">
        <v>17142</v>
      </c>
      <c r="B1758" s="32">
        <v>4240</v>
      </c>
      <c r="C1758" s="32" t="s">
        <v>213</v>
      </c>
      <c r="D1758" s="32" t="s">
        <v>310</v>
      </c>
      <c r="E1758" s="51" t="str">
        <f ca="1">IF(ISERROR(INDIRECT(CONCATENATE("FIPs_codes!",ADDRESS((MATCH($D1758,INDIRECT($C1758),0)+MATCH($C1758,FIPs_codes!$G$1:$G$3296,0)-1),COLUMN(FIPs_codes!A1756))))),"",INDIRECT(CONCATENATE("FIPs_codes!",ADDRESS((MATCH($D1758,INDIRECT($C1758),0)+MATCH($C1758,FIPs_codes!$G$1:$G$3296,0)-1),COLUMN(FIPs_codes!A1756)))))</f>
        <v>40093</v>
      </c>
      <c r="F1758" s="51">
        <f ca="1">IF(ISERROR(INDIRECT(CONCATENATE("FIPs_codes!",ADDRESS((MATCH($D1758,INDIRECT($C1758),0)+MATCH($C1758,FIPs_codes!$G$1:$G$3296,0)-1),COLUMN(FIPs_codes!C1756))))),"",INDIRECT(CONCATENATE("FIPs_codes!",ADDRESS((MATCH($D1758,INDIRECT($C1758),0)+MATCH($C1758,FIPs_codes!$G$1:$G$3296,0)-1),COLUMN(FIPs_codes!C1756)))))</f>
        <v>6</v>
      </c>
      <c r="G1758" s="32" t="s">
        <v>17130</v>
      </c>
      <c r="H1758" s="32" t="s">
        <v>217</v>
      </c>
      <c r="I1758" s="36" t="s">
        <v>17143</v>
      </c>
      <c r="J1758" s="38" t="s">
        <v>1705</v>
      </c>
      <c r="K1758" s="32" t="s">
        <v>55</v>
      </c>
      <c r="L1758" s="32" t="s">
        <v>17147</v>
      </c>
      <c r="M1758" s="32" t="s">
        <v>57</v>
      </c>
      <c r="N1758" s="40" t="s">
        <v>17148</v>
      </c>
      <c r="O1758" s="231">
        <v>37330</v>
      </c>
      <c r="P1758" s="40">
        <v>20264</v>
      </c>
      <c r="Q1758" s="32">
        <v>330</v>
      </c>
      <c r="R1758" s="32" t="s">
        <v>60</v>
      </c>
      <c r="S1758" s="42" t="s">
        <v>60</v>
      </c>
      <c r="T1758" s="30" t="s">
        <v>17108</v>
      </c>
      <c r="U1758" s="32" t="s">
        <v>62</v>
      </c>
      <c r="V1758" s="40" t="s">
        <v>17109</v>
      </c>
      <c r="W1758" s="44" t="s">
        <v>1048</v>
      </c>
      <c r="X1758" s="44" t="s">
        <v>65</v>
      </c>
      <c r="Y1758" s="44">
        <v>41800</v>
      </c>
      <c r="Z1758" s="32">
        <v>58</v>
      </c>
      <c r="AA1758" s="32">
        <v>170</v>
      </c>
      <c r="AB1758" s="32" t="s">
        <v>66</v>
      </c>
      <c r="AC1758" s="32">
        <v>539301.4</v>
      </c>
      <c r="AD1758" s="32" t="s">
        <v>17029</v>
      </c>
      <c r="AE1758" s="40">
        <v>20</v>
      </c>
      <c r="AF1758" s="40" t="s">
        <v>68</v>
      </c>
      <c r="AG1758" s="32" t="s">
        <v>229</v>
      </c>
      <c r="AH1758" s="32"/>
      <c r="AI1758" s="32">
        <v>3.72</v>
      </c>
      <c r="AJ1758" s="32">
        <v>3.79</v>
      </c>
      <c r="AK1758" s="40">
        <v>13.43</v>
      </c>
      <c r="AL1758" s="26">
        <f t="shared" si="79"/>
        <v>1.8469656992084391E-2</v>
      </c>
      <c r="AM1758" s="38" t="s">
        <v>230</v>
      </c>
      <c r="AN1758" s="32" t="s">
        <v>16971</v>
      </c>
      <c r="AO1758" s="32" t="s">
        <v>17101</v>
      </c>
      <c r="AP1758" s="46" t="s">
        <v>16972</v>
      </c>
      <c r="AQ1758" s="27" t="str">
        <f t="shared" si="77"/>
        <v>Record Complete</v>
      </c>
      <c r="AR1758" s="36" t="s">
        <v>17146</v>
      </c>
      <c r="AS1758" s="5" t="str">
        <f t="shared" si="78"/>
        <v/>
      </c>
      <c r="AT1758" t="s">
        <v>17200</v>
      </c>
    </row>
    <row r="1759" spans="1:46" ht="15.75" thickBot="1" x14ac:dyDescent="0.3">
      <c r="A1759" s="29" t="s">
        <v>17142</v>
      </c>
      <c r="B1759" s="31">
        <v>4240</v>
      </c>
      <c r="C1759" s="31" t="s">
        <v>213</v>
      </c>
      <c r="D1759" s="31" t="s">
        <v>310</v>
      </c>
      <c r="E1759" s="51" t="str">
        <f ca="1">IF(ISERROR(INDIRECT(CONCATENATE("FIPs_codes!",ADDRESS((MATCH($D1759,INDIRECT($C1759),0)+MATCH($C1759,FIPs_codes!$G$1:$G$3296,0)-1),COLUMN(FIPs_codes!A1757))))),"",INDIRECT(CONCATENATE("FIPs_codes!",ADDRESS((MATCH($D1759,INDIRECT($C1759),0)+MATCH($C1759,FIPs_codes!$G$1:$G$3296,0)-1),COLUMN(FIPs_codes!A1757)))))</f>
        <v>40093</v>
      </c>
      <c r="F1759" s="51">
        <f ca="1">IF(ISERROR(INDIRECT(CONCATENATE("FIPs_codes!",ADDRESS((MATCH($D1759,INDIRECT($C1759),0)+MATCH($C1759,FIPs_codes!$G$1:$G$3296,0)-1),COLUMN(FIPs_codes!C1757))))),"",INDIRECT(CONCATENATE("FIPs_codes!",ADDRESS((MATCH($D1759,INDIRECT($C1759),0)+MATCH($C1759,FIPs_codes!$G$1:$G$3296,0)-1),COLUMN(FIPs_codes!C1757)))))</f>
        <v>6</v>
      </c>
      <c r="G1759" s="31" t="s">
        <v>17130</v>
      </c>
      <c r="H1759" s="31" t="s">
        <v>217</v>
      </c>
      <c r="I1759" s="35" t="s">
        <v>17143</v>
      </c>
      <c r="J1759" s="37" t="s">
        <v>1705</v>
      </c>
      <c r="K1759" s="31" t="s">
        <v>55</v>
      </c>
      <c r="L1759" s="31" t="s">
        <v>17147</v>
      </c>
      <c r="M1759" s="31" t="s">
        <v>57</v>
      </c>
      <c r="N1759" s="39" t="s">
        <v>17148</v>
      </c>
      <c r="O1759" s="232">
        <v>37330</v>
      </c>
      <c r="P1759" s="39">
        <v>20264</v>
      </c>
      <c r="Q1759" s="31">
        <v>330</v>
      </c>
      <c r="R1759" s="31" t="s">
        <v>60</v>
      </c>
      <c r="S1759" s="41" t="s">
        <v>60</v>
      </c>
      <c r="T1759" s="29" t="s">
        <v>17108</v>
      </c>
      <c r="U1759" s="31" t="s">
        <v>62</v>
      </c>
      <c r="V1759" s="39" t="s">
        <v>17109</v>
      </c>
      <c r="W1759" s="43" t="s">
        <v>1048</v>
      </c>
      <c r="X1759" s="43" t="s">
        <v>65</v>
      </c>
      <c r="Y1759" s="43">
        <v>41800</v>
      </c>
      <c r="Z1759" s="31">
        <v>58</v>
      </c>
      <c r="AA1759" s="31">
        <v>170</v>
      </c>
      <c r="AB1759" s="31" t="s">
        <v>66</v>
      </c>
      <c r="AC1759" s="31">
        <v>539301.4</v>
      </c>
      <c r="AD1759" s="31" t="s">
        <v>17029</v>
      </c>
      <c r="AE1759" s="39">
        <v>20</v>
      </c>
      <c r="AF1759" s="39" t="s">
        <v>68</v>
      </c>
      <c r="AG1759" s="31" t="s">
        <v>229</v>
      </c>
      <c r="AH1759" s="31"/>
      <c r="AI1759" s="31">
        <v>3.97</v>
      </c>
      <c r="AJ1759" s="31">
        <v>4.03</v>
      </c>
      <c r="AK1759" s="39">
        <v>13.42</v>
      </c>
      <c r="AL1759" s="26">
        <f t="shared" si="79"/>
        <v>1.4888337468982642E-2</v>
      </c>
      <c r="AM1759" s="37" t="s">
        <v>230</v>
      </c>
      <c r="AN1759" s="31" t="s">
        <v>16971</v>
      </c>
      <c r="AO1759" s="31" t="s">
        <v>17101</v>
      </c>
      <c r="AP1759" s="63" t="s">
        <v>16972</v>
      </c>
      <c r="AQ1759" s="27" t="str">
        <f t="shared" si="77"/>
        <v>Record Complete</v>
      </c>
      <c r="AR1759" s="35" t="s">
        <v>17146</v>
      </c>
      <c r="AS1759" s="5" t="str">
        <f t="shared" si="78"/>
        <v/>
      </c>
      <c r="AT1759" t="s">
        <v>17200</v>
      </c>
    </row>
    <row r="1760" spans="1:46" ht="15.75" thickBot="1" x14ac:dyDescent="0.3">
      <c r="A1760" s="47" t="s">
        <v>17142</v>
      </c>
      <c r="B1760" s="49">
        <v>4240</v>
      </c>
      <c r="C1760" s="49" t="s">
        <v>213</v>
      </c>
      <c r="D1760" s="49" t="s">
        <v>310</v>
      </c>
      <c r="E1760" s="51" t="str">
        <f ca="1">IF(ISERROR(INDIRECT(CONCATENATE("FIPs_codes!",ADDRESS((MATCH($D1760,INDIRECT($C1760),0)+MATCH($C1760,FIPs_codes!$G$1:$G$3296,0)-1),COLUMN(FIPs_codes!A1758))))),"",INDIRECT(CONCATENATE("FIPs_codes!",ADDRESS((MATCH($D1760,INDIRECT($C1760),0)+MATCH($C1760,FIPs_codes!$G$1:$G$3296,0)-1),COLUMN(FIPs_codes!A1758)))))</f>
        <v>40093</v>
      </c>
      <c r="F1760" s="51">
        <f ca="1">IF(ISERROR(INDIRECT(CONCATENATE("FIPs_codes!",ADDRESS((MATCH($D1760,INDIRECT($C1760),0)+MATCH($C1760,FIPs_codes!$G$1:$G$3296,0)-1),COLUMN(FIPs_codes!C1758))))),"",INDIRECT(CONCATENATE("FIPs_codes!",ADDRESS((MATCH($D1760,INDIRECT($C1760),0)+MATCH($C1760,FIPs_codes!$G$1:$G$3296,0)-1),COLUMN(FIPs_codes!C1758)))))</f>
        <v>6</v>
      </c>
      <c r="G1760" s="49" t="s">
        <v>17130</v>
      </c>
      <c r="H1760" s="49" t="s">
        <v>217</v>
      </c>
      <c r="I1760" s="53" t="s">
        <v>17143</v>
      </c>
      <c r="J1760" s="55" t="s">
        <v>1705</v>
      </c>
      <c r="K1760" s="49" t="s">
        <v>55</v>
      </c>
      <c r="L1760" s="49" t="s">
        <v>17149</v>
      </c>
      <c r="M1760" s="49" t="s">
        <v>57</v>
      </c>
      <c r="N1760" s="57" t="s">
        <v>17150</v>
      </c>
      <c r="O1760" s="65">
        <v>37330</v>
      </c>
      <c r="P1760" s="57">
        <v>20265</v>
      </c>
      <c r="Q1760" s="49">
        <v>330</v>
      </c>
      <c r="R1760" s="49" t="s">
        <v>60</v>
      </c>
      <c r="S1760" s="59" t="s">
        <v>60</v>
      </c>
      <c r="T1760" s="47" t="s">
        <v>17108</v>
      </c>
      <c r="U1760" s="49" t="s">
        <v>62</v>
      </c>
      <c r="V1760" s="57" t="s">
        <v>17109</v>
      </c>
      <c r="W1760" s="61" t="s">
        <v>1048</v>
      </c>
      <c r="X1760" s="61" t="s">
        <v>65</v>
      </c>
      <c r="Y1760" s="61">
        <v>41801</v>
      </c>
      <c r="Z1760" s="49">
        <v>58</v>
      </c>
      <c r="AA1760" s="49">
        <v>170</v>
      </c>
      <c r="AB1760" s="49" t="s">
        <v>66</v>
      </c>
      <c r="AC1760" s="49">
        <v>539301.4</v>
      </c>
      <c r="AD1760" s="49" t="s">
        <v>17029</v>
      </c>
      <c r="AE1760" s="57">
        <v>20</v>
      </c>
      <c r="AF1760" s="57" t="s">
        <v>68</v>
      </c>
      <c r="AG1760" s="49" t="s">
        <v>229</v>
      </c>
      <c r="AH1760" s="49"/>
      <c r="AI1760" s="49">
        <v>3.45</v>
      </c>
      <c r="AJ1760" s="49">
        <v>3.48</v>
      </c>
      <c r="AK1760" s="57">
        <v>13.29</v>
      </c>
      <c r="AL1760" s="26">
        <f t="shared" si="79"/>
        <v>8.6206896551723582E-3</v>
      </c>
      <c r="AM1760" s="55" t="s">
        <v>230</v>
      </c>
      <c r="AN1760" s="49" t="s">
        <v>16971</v>
      </c>
      <c r="AO1760" s="49" t="s">
        <v>17101</v>
      </c>
      <c r="AP1760" s="63" t="s">
        <v>16972</v>
      </c>
      <c r="AQ1760" s="27" t="str">
        <f t="shared" si="77"/>
        <v>Record Complete</v>
      </c>
      <c r="AR1760" s="53" t="s">
        <v>17146</v>
      </c>
      <c r="AS1760" s="5" t="str">
        <f t="shared" si="78"/>
        <v/>
      </c>
      <c r="AT1760" t="s">
        <v>17200</v>
      </c>
    </row>
    <row r="1761" spans="1:46" ht="15.75" thickBot="1" x14ac:dyDescent="0.3">
      <c r="A1761" s="29" t="s">
        <v>17142</v>
      </c>
      <c r="B1761" s="31">
        <v>4240</v>
      </c>
      <c r="C1761" s="31" t="s">
        <v>213</v>
      </c>
      <c r="D1761" s="31" t="s">
        <v>310</v>
      </c>
      <c r="E1761" s="51" t="str">
        <f ca="1">IF(ISERROR(INDIRECT(CONCATENATE("FIPs_codes!",ADDRESS((MATCH($D1761,INDIRECT($C1761),0)+MATCH($C1761,FIPs_codes!$G$1:$G$3296,0)-1),COLUMN(FIPs_codes!A1759))))),"",INDIRECT(CONCATENATE("FIPs_codes!",ADDRESS((MATCH($D1761,INDIRECT($C1761),0)+MATCH($C1761,FIPs_codes!$G$1:$G$3296,0)-1),COLUMN(FIPs_codes!A1759)))))</f>
        <v>40093</v>
      </c>
      <c r="F1761" s="51">
        <f ca="1">IF(ISERROR(INDIRECT(CONCATENATE("FIPs_codes!",ADDRESS((MATCH($D1761,INDIRECT($C1761),0)+MATCH($C1761,FIPs_codes!$G$1:$G$3296,0)-1),COLUMN(FIPs_codes!C1759))))),"",INDIRECT(CONCATENATE("FIPs_codes!",ADDRESS((MATCH($D1761,INDIRECT($C1761),0)+MATCH($C1761,FIPs_codes!$G$1:$G$3296,0)-1),COLUMN(FIPs_codes!C1759)))))</f>
        <v>6</v>
      </c>
      <c r="G1761" s="31" t="s">
        <v>17130</v>
      </c>
      <c r="H1761" s="31" t="s">
        <v>217</v>
      </c>
      <c r="I1761" s="35" t="s">
        <v>17143</v>
      </c>
      <c r="J1761" s="37" t="s">
        <v>1705</v>
      </c>
      <c r="K1761" s="31" t="s">
        <v>55</v>
      </c>
      <c r="L1761" s="31" t="s">
        <v>17149</v>
      </c>
      <c r="M1761" s="31" t="s">
        <v>57</v>
      </c>
      <c r="N1761" s="39" t="s">
        <v>17150</v>
      </c>
      <c r="O1761" s="232">
        <v>37330</v>
      </c>
      <c r="P1761" s="39">
        <v>20265</v>
      </c>
      <c r="Q1761" s="31">
        <v>330</v>
      </c>
      <c r="R1761" s="31" t="s">
        <v>60</v>
      </c>
      <c r="S1761" s="41" t="s">
        <v>60</v>
      </c>
      <c r="T1761" s="29" t="s">
        <v>17108</v>
      </c>
      <c r="U1761" s="31" t="s">
        <v>62</v>
      </c>
      <c r="V1761" s="39" t="s">
        <v>17109</v>
      </c>
      <c r="W1761" s="43" t="s">
        <v>1048</v>
      </c>
      <c r="X1761" s="43" t="s">
        <v>65</v>
      </c>
      <c r="Y1761" s="43">
        <v>41801</v>
      </c>
      <c r="Z1761" s="31">
        <v>58</v>
      </c>
      <c r="AA1761" s="31">
        <v>170</v>
      </c>
      <c r="AB1761" s="31" t="s">
        <v>66</v>
      </c>
      <c r="AC1761" s="31">
        <v>539301.4</v>
      </c>
      <c r="AD1761" s="31" t="s">
        <v>17029</v>
      </c>
      <c r="AE1761" s="39">
        <v>20</v>
      </c>
      <c r="AF1761" s="39" t="s">
        <v>68</v>
      </c>
      <c r="AG1761" s="31" t="s">
        <v>229</v>
      </c>
      <c r="AH1761" s="31"/>
      <c r="AI1761" s="31">
        <v>3.44</v>
      </c>
      <c r="AJ1761" s="31">
        <v>3.5</v>
      </c>
      <c r="AK1761" s="39">
        <v>13.49</v>
      </c>
      <c r="AL1761" s="26">
        <f t="shared" si="79"/>
        <v>1.7142857142857158E-2</v>
      </c>
      <c r="AM1761" s="37" t="s">
        <v>230</v>
      </c>
      <c r="AN1761" s="31" t="s">
        <v>16971</v>
      </c>
      <c r="AO1761" s="31" t="s">
        <v>17101</v>
      </c>
      <c r="AP1761" s="63" t="s">
        <v>16972</v>
      </c>
      <c r="AQ1761" s="27" t="str">
        <f t="shared" si="77"/>
        <v>Record Complete</v>
      </c>
      <c r="AR1761" s="35" t="s">
        <v>17146</v>
      </c>
      <c r="AS1761" s="5" t="str">
        <f t="shared" si="78"/>
        <v/>
      </c>
      <c r="AT1761" t="s">
        <v>17200</v>
      </c>
    </row>
    <row r="1762" spans="1:46" ht="15.75" thickBot="1" x14ac:dyDescent="0.3">
      <c r="A1762" s="30" t="s">
        <v>17142</v>
      </c>
      <c r="B1762" s="32">
        <v>4240</v>
      </c>
      <c r="C1762" s="32" t="s">
        <v>213</v>
      </c>
      <c r="D1762" s="32" t="s">
        <v>310</v>
      </c>
      <c r="E1762" s="51" t="str">
        <f ca="1">IF(ISERROR(INDIRECT(CONCATENATE("FIPs_codes!",ADDRESS((MATCH($D1762,INDIRECT($C1762),0)+MATCH($C1762,FIPs_codes!$G$1:$G$3296,0)-1),COLUMN(FIPs_codes!A1760))))),"",INDIRECT(CONCATENATE("FIPs_codes!",ADDRESS((MATCH($D1762,INDIRECT($C1762),0)+MATCH($C1762,FIPs_codes!$G$1:$G$3296,0)-1),COLUMN(FIPs_codes!A1760)))))</f>
        <v>40093</v>
      </c>
      <c r="F1762" s="51">
        <f ca="1">IF(ISERROR(INDIRECT(CONCATENATE("FIPs_codes!",ADDRESS((MATCH($D1762,INDIRECT($C1762),0)+MATCH($C1762,FIPs_codes!$G$1:$G$3296,0)-1),COLUMN(FIPs_codes!C1760))))),"",INDIRECT(CONCATENATE("FIPs_codes!",ADDRESS((MATCH($D1762,INDIRECT($C1762),0)+MATCH($C1762,FIPs_codes!$G$1:$G$3296,0)-1),COLUMN(FIPs_codes!C1760)))))</f>
        <v>6</v>
      </c>
      <c r="G1762" s="32" t="s">
        <v>17130</v>
      </c>
      <c r="H1762" s="32" t="s">
        <v>217</v>
      </c>
      <c r="I1762" s="36" t="s">
        <v>17143</v>
      </c>
      <c r="J1762" s="38" t="s">
        <v>1705</v>
      </c>
      <c r="K1762" s="32" t="s">
        <v>55</v>
      </c>
      <c r="L1762" s="32" t="s">
        <v>17149</v>
      </c>
      <c r="M1762" s="32" t="s">
        <v>57</v>
      </c>
      <c r="N1762" s="40" t="s">
        <v>17150</v>
      </c>
      <c r="O1762" s="231">
        <v>37330</v>
      </c>
      <c r="P1762" s="40">
        <v>20265</v>
      </c>
      <c r="Q1762" s="32">
        <v>330</v>
      </c>
      <c r="R1762" s="32" t="s">
        <v>60</v>
      </c>
      <c r="S1762" s="42" t="s">
        <v>60</v>
      </c>
      <c r="T1762" s="30" t="s">
        <v>17108</v>
      </c>
      <c r="U1762" s="32" t="s">
        <v>62</v>
      </c>
      <c r="V1762" s="40" t="s">
        <v>17109</v>
      </c>
      <c r="W1762" s="44" t="s">
        <v>1048</v>
      </c>
      <c r="X1762" s="44" t="s">
        <v>65</v>
      </c>
      <c r="Y1762" s="44">
        <v>41801</v>
      </c>
      <c r="Z1762" s="32">
        <v>58</v>
      </c>
      <c r="AA1762" s="32">
        <v>170</v>
      </c>
      <c r="AB1762" s="32" t="s">
        <v>66</v>
      </c>
      <c r="AC1762" s="32">
        <v>539301.4</v>
      </c>
      <c r="AD1762" s="32" t="s">
        <v>17029</v>
      </c>
      <c r="AE1762" s="40">
        <v>20</v>
      </c>
      <c r="AF1762" s="40" t="s">
        <v>68</v>
      </c>
      <c r="AG1762" s="32" t="s">
        <v>229</v>
      </c>
      <c r="AH1762" s="32"/>
      <c r="AI1762" s="32">
        <v>3.48</v>
      </c>
      <c r="AJ1762" s="32">
        <v>3.52</v>
      </c>
      <c r="AK1762" s="40">
        <v>13.32</v>
      </c>
      <c r="AL1762" s="26">
        <f t="shared" si="79"/>
        <v>1.1363636363636374E-2</v>
      </c>
      <c r="AM1762" s="38" t="s">
        <v>230</v>
      </c>
      <c r="AN1762" s="32" t="s">
        <v>16971</v>
      </c>
      <c r="AO1762" s="32" t="s">
        <v>17101</v>
      </c>
      <c r="AP1762" s="46" t="s">
        <v>16972</v>
      </c>
      <c r="AQ1762" s="27" t="str">
        <f t="shared" si="77"/>
        <v>Record Complete</v>
      </c>
      <c r="AR1762" s="36" t="s">
        <v>17146</v>
      </c>
      <c r="AS1762" s="5" t="str">
        <f t="shared" si="78"/>
        <v/>
      </c>
      <c r="AT1762" t="s">
        <v>17200</v>
      </c>
    </row>
    <row r="1763" spans="1:46" ht="15.75" thickBot="1" x14ac:dyDescent="0.3">
      <c r="A1763" s="48" t="s">
        <v>17142</v>
      </c>
      <c r="B1763" s="50">
        <v>4240</v>
      </c>
      <c r="C1763" s="50" t="s">
        <v>213</v>
      </c>
      <c r="D1763" s="50" t="s">
        <v>310</v>
      </c>
      <c r="E1763" s="51" t="str">
        <f ca="1">IF(ISERROR(INDIRECT(CONCATENATE("FIPs_codes!",ADDRESS((MATCH($D1763,INDIRECT($C1763),0)+MATCH($C1763,FIPs_codes!$G$1:$G$3296,0)-1),COLUMN(FIPs_codes!A1761))))),"",INDIRECT(CONCATENATE("FIPs_codes!",ADDRESS((MATCH($D1763,INDIRECT($C1763),0)+MATCH($C1763,FIPs_codes!$G$1:$G$3296,0)-1),COLUMN(FIPs_codes!A1761)))))</f>
        <v>40093</v>
      </c>
      <c r="F1763" s="51">
        <f ca="1">IF(ISERROR(INDIRECT(CONCATENATE("FIPs_codes!",ADDRESS((MATCH($D1763,INDIRECT($C1763),0)+MATCH($C1763,FIPs_codes!$G$1:$G$3296,0)-1),COLUMN(FIPs_codes!C1761))))),"",INDIRECT(CONCATENATE("FIPs_codes!",ADDRESS((MATCH($D1763,INDIRECT($C1763),0)+MATCH($C1763,FIPs_codes!$G$1:$G$3296,0)-1),COLUMN(FIPs_codes!C1761)))))</f>
        <v>6</v>
      </c>
      <c r="G1763" s="50" t="s">
        <v>17130</v>
      </c>
      <c r="H1763" s="50" t="s">
        <v>217</v>
      </c>
      <c r="I1763" s="54" t="s">
        <v>17143</v>
      </c>
      <c r="J1763" s="56" t="s">
        <v>1705</v>
      </c>
      <c r="K1763" s="50" t="s">
        <v>55</v>
      </c>
      <c r="L1763" s="50" t="s">
        <v>17149</v>
      </c>
      <c r="M1763" s="50" t="s">
        <v>57</v>
      </c>
      <c r="N1763" s="58" t="s">
        <v>17150</v>
      </c>
      <c r="O1763" s="66">
        <v>37330</v>
      </c>
      <c r="P1763" s="58">
        <v>20265</v>
      </c>
      <c r="Q1763" s="50">
        <v>330</v>
      </c>
      <c r="R1763" s="50" t="s">
        <v>60</v>
      </c>
      <c r="S1763" s="60" t="s">
        <v>60</v>
      </c>
      <c r="T1763" s="48" t="s">
        <v>17108</v>
      </c>
      <c r="U1763" s="50" t="s">
        <v>62</v>
      </c>
      <c r="V1763" s="58" t="s">
        <v>17109</v>
      </c>
      <c r="W1763" s="62" t="s">
        <v>1048</v>
      </c>
      <c r="X1763" s="62" t="s">
        <v>65</v>
      </c>
      <c r="Y1763" s="62">
        <v>41801</v>
      </c>
      <c r="Z1763" s="50">
        <v>58</v>
      </c>
      <c r="AA1763" s="50">
        <v>170</v>
      </c>
      <c r="AB1763" s="50" t="s">
        <v>66</v>
      </c>
      <c r="AC1763" s="50">
        <v>539301.4</v>
      </c>
      <c r="AD1763" s="50" t="s">
        <v>17029</v>
      </c>
      <c r="AE1763" s="58">
        <v>20</v>
      </c>
      <c r="AF1763" s="58" t="s">
        <v>68</v>
      </c>
      <c r="AG1763" s="50" t="s">
        <v>229</v>
      </c>
      <c r="AH1763" s="50"/>
      <c r="AI1763" s="50">
        <v>3.49</v>
      </c>
      <c r="AJ1763" s="50">
        <v>3.53</v>
      </c>
      <c r="AK1763" s="58">
        <v>13.52</v>
      </c>
      <c r="AL1763" s="26">
        <f t="shared" si="79"/>
        <v>1.1331444759206683E-2</v>
      </c>
      <c r="AM1763" s="56" t="s">
        <v>230</v>
      </c>
      <c r="AN1763" s="50" t="s">
        <v>16971</v>
      </c>
      <c r="AO1763" s="50" t="s">
        <v>17101</v>
      </c>
      <c r="AP1763" s="46" t="s">
        <v>16972</v>
      </c>
      <c r="AQ1763" s="27" t="str">
        <f t="shared" si="77"/>
        <v>Record Complete</v>
      </c>
      <c r="AR1763" s="54" t="s">
        <v>17146</v>
      </c>
      <c r="AS1763" s="5" t="str">
        <f t="shared" si="78"/>
        <v/>
      </c>
      <c r="AT1763" t="s">
        <v>17200</v>
      </c>
    </row>
    <row r="1764" spans="1:46" ht="15.75" thickBot="1" x14ac:dyDescent="0.3">
      <c r="A1764" s="30" t="s">
        <v>17142</v>
      </c>
      <c r="B1764" s="32">
        <v>4240</v>
      </c>
      <c r="C1764" s="32" t="s">
        <v>213</v>
      </c>
      <c r="D1764" s="32" t="s">
        <v>310</v>
      </c>
      <c r="E1764" s="51" t="str">
        <f ca="1">IF(ISERROR(INDIRECT(CONCATENATE("FIPs_codes!",ADDRESS((MATCH($D1764,INDIRECT($C1764),0)+MATCH($C1764,FIPs_codes!$G$1:$G$3296,0)-1),COLUMN(FIPs_codes!A1762))))),"",INDIRECT(CONCATENATE("FIPs_codes!",ADDRESS((MATCH($D1764,INDIRECT($C1764),0)+MATCH($C1764,FIPs_codes!$G$1:$G$3296,0)-1),COLUMN(FIPs_codes!A1762)))))</f>
        <v>40093</v>
      </c>
      <c r="F1764" s="51">
        <f ca="1">IF(ISERROR(INDIRECT(CONCATENATE("FIPs_codes!",ADDRESS((MATCH($D1764,INDIRECT($C1764),0)+MATCH($C1764,FIPs_codes!$G$1:$G$3296,0)-1),COLUMN(FIPs_codes!C1762))))),"",INDIRECT(CONCATENATE("FIPs_codes!",ADDRESS((MATCH($D1764,INDIRECT($C1764),0)+MATCH($C1764,FIPs_codes!$G$1:$G$3296,0)-1),COLUMN(FIPs_codes!C1762)))))</f>
        <v>6</v>
      </c>
      <c r="G1764" s="32" t="s">
        <v>17130</v>
      </c>
      <c r="H1764" s="32" t="s">
        <v>217</v>
      </c>
      <c r="I1764" s="36" t="s">
        <v>17143</v>
      </c>
      <c r="J1764" s="38" t="s">
        <v>1705</v>
      </c>
      <c r="K1764" s="32" t="s">
        <v>55</v>
      </c>
      <c r="L1764" s="32" t="s">
        <v>17149</v>
      </c>
      <c r="M1764" s="32" t="s">
        <v>57</v>
      </c>
      <c r="N1764" s="40" t="s">
        <v>17150</v>
      </c>
      <c r="O1764" s="231">
        <v>37330</v>
      </c>
      <c r="P1764" s="40">
        <v>20265</v>
      </c>
      <c r="Q1764" s="32">
        <v>330</v>
      </c>
      <c r="R1764" s="32" t="s">
        <v>60</v>
      </c>
      <c r="S1764" s="42" t="s">
        <v>60</v>
      </c>
      <c r="T1764" s="30" t="s">
        <v>17108</v>
      </c>
      <c r="U1764" s="32" t="s">
        <v>62</v>
      </c>
      <c r="V1764" s="40" t="s">
        <v>17109</v>
      </c>
      <c r="W1764" s="44" t="s">
        <v>1048</v>
      </c>
      <c r="X1764" s="44" t="s">
        <v>65</v>
      </c>
      <c r="Y1764" s="44">
        <v>41801</v>
      </c>
      <c r="Z1764" s="32">
        <v>58</v>
      </c>
      <c r="AA1764" s="32">
        <v>170</v>
      </c>
      <c r="AB1764" s="32" t="s">
        <v>66</v>
      </c>
      <c r="AC1764" s="32">
        <v>539301.4</v>
      </c>
      <c r="AD1764" s="32" t="s">
        <v>17029</v>
      </c>
      <c r="AE1764" s="40">
        <v>20</v>
      </c>
      <c r="AF1764" s="40" t="s">
        <v>68</v>
      </c>
      <c r="AG1764" s="32" t="s">
        <v>229</v>
      </c>
      <c r="AH1764" s="32"/>
      <c r="AI1764" s="32">
        <v>3.48</v>
      </c>
      <c r="AJ1764" s="32">
        <v>3.53</v>
      </c>
      <c r="AK1764" s="40">
        <v>13.4</v>
      </c>
      <c r="AL1764" s="26">
        <f t="shared" si="79"/>
        <v>1.4164305949008449E-2</v>
      </c>
      <c r="AM1764" s="38" t="s">
        <v>230</v>
      </c>
      <c r="AN1764" s="32" t="s">
        <v>16971</v>
      </c>
      <c r="AO1764" s="32" t="s">
        <v>17101</v>
      </c>
      <c r="AP1764" s="46" t="s">
        <v>16972</v>
      </c>
      <c r="AQ1764" s="27" t="str">
        <f t="shared" si="77"/>
        <v>Record Complete</v>
      </c>
      <c r="AR1764" s="36" t="s">
        <v>17146</v>
      </c>
      <c r="AS1764" s="5" t="str">
        <f t="shared" si="78"/>
        <v/>
      </c>
      <c r="AT1764" t="s">
        <v>17200</v>
      </c>
    </row>
    <row r="1765" spans="1:46" ht="15.75" thickBot="1" x14ac:dyDescent="0.3">
      <c r="A1765" s="29" t="s">
        <v>17142</v>
      </c>
      <c r="B1765" s="31">
        <v>4240</v>
      </c>
      <c r="C1765" s="31" t="s">
        <v>213</v>
      </c>
      <c r="D1765" s="31" t="s">
        <v>310</v>
      </c>
      <c r="E1765" s="51" t="str">
        <f ca="1">IF(ISERROR(INDIRECT(CONCATENATE("FIPs_codes!",ADDRESS((MATCH($D1765,INDIRECT($C1765),0)+MATCH($C1765,FIPs_codes!$G$1:$G$3296,0)-1),COLUMN(FIPs_codes!A1763))))),"",INDIRECT(CONCATENATE("FIPs_codes!",ADDRESS((MATCH($D1765,INDIRECT($C1765),0)+MATCH($C1765,FIPs_codes!$G$1:$G$3296,0)-1),COLUMN(FIPs_codes!A1763)))))</f>
        <v>40093</v>
      </c>
      <c r="F1765" s="51">
        <f ca="1">IF(ISERROR(INDIRECT(CONCATENATE("FIPs_codes!",ADDRESS((MATCH($D1765,INDIRECT($C1765),0)+MATCH($C1765,FIPs_codes!$G$1:$G$3296,0)-1),COLUMN(FIPs_codes!C1763))))),"",INDIRECT(CONCATENATE("FIPs_codes!",ADDRESS((MATCH($D1765,INDIRECT($C1765),0)+MATCH($C1765,FIPs_codes!$G$1:$G$3296,0)-1),COLUMN(FIPs_codes!C1763)))))</f>
        <v>6</v>
      </c>
      <c r="G1765" s="31" t="s">
        <v>17130</v>
      </c>
      <c r="H1765" s="31" t="s">
        <v>217</v>
      </c>
      <c r="I1765" s="35" t="s">
        <v>17143</v>
      </c>
      <c r="J1765" s="37" t="s">
        <v>1705</v>
      </c>
      <c r="K1765" s="31" t="s">
        <v>55</v>
      </c>
      <c r="L1765" s="31" t="s">
        <v>17149</v>
      </c>
      <c r="M1765" s="31" t="s">
        <v>57</v>
      </c>
      <c r="N1765" s="39" t="s">
        <v>17150</v>
      </c>
      <c r="O1765" s="232">
        <v>37330</v>
      </c>
      <c r="P1765" s="39">
        <v>20265</v>
      </c>
      <c r="Q1765" s="31">
        <v>330</v>
      </c>
      <c r="R1765" s="31" t="s">
        <v>60</v>
      </c>
      <c r="S1765" s="41" t="s">
        <v>60</v>
      </c>
      <c r="T1765" s="29" t="s">
        <v>17108</v>
      </c>
      <c r="U1765" s="31" t="s">
        <v>62</v>
      </c>
      <c r="V1765" s="39" t="s">
        <v>17109</v>
      </c>
      <c r="W1765" s="43" t="s">
        <v>1048</v>
      </c>
      <c r="X1765" s="43" t="s">
        <v>65</v>
      </c>
      <c r="Y1765" s="43">
        <v>41801</v>
      </c>
      <c r="Z1765" s="31">
        <v>58</v>
      </c>
      <c r="AA1765" s="31">
        <v>170</v>
      </c>
      <c r="AB1765" s="31" t="s">
        <v>66</v>
      </c>
      <c r="AC1765" s="31">
        <v>539301.4</v>
      </c>
      <c r="AD1765" s="31" t="s">
        <v>17029</v>
      </c>
      <c r="AE1765" s="39">
        <v>20</v>
      </c>
      <c r="AF1765" s="39" t="s">
        <v>68</v>
      </c>
      <c r="AG1765" s="31" t="s">
        <v>229</v>
      </c>
      <c r="AH1765" s="31"/>
      <c r="AI1765" s="31">
        <v>3.51</v>
      </c>
      <c r="AJ1765" s="31">
        <v>3.55</v>
      </c>
      <c r="AK1765" s="39">
        <v>13.48</v>
      </c>
      <c r="AL1765" s="26">
        <f t="shared" si="79"/>
        <v>1.1267605633802828E-2</v>
      </c>
      <c r="AM1765" s="37" t="s">
        <v>230</v>
      </c>
      <c r="AN1765" s="31" t="s">
        <v>16971</v>
      </c>
      <c r="AO1765" s="31" t="s">
        <v>17101</v>
      </c>
      <c r="AP1765" s="63" t="s">
        <v>16972</v>
      </c>
      <c r="AQ1765" s="27" t="str">
        <f t="shared" si="77"/>
        <v>Record Complete</v>
      </c>
      <c r="AR1765" s="35" t="s">
        <v>17146</v>
      </c>
      <c r="AS1765" s="5" t="str">
        <f t="shared" si="78"/>
        <v/>
      </c>
      <c r="AT1765" t="s">
        <v>17200</v>
      </c>
    </row>
    <row r="1766" spans="1:46" ht="15.75" thickBot="1" x14ac:dyDescent="0.3">
      <c r="A1766" s="30" t="s">
        <v>17142</v>
      </c>
      <c r="B1766" s="32">
        <v>4240</v>
      </c>
      <c r="C1766" s="32" t="s">
        <v>213</v>
      </c>
      <c r="D1766" s="32" t="s">
        <v>310</v>
      </c>
      <c r="E1766" s="51" t="str">
        <f ca="1">IF(ISERROR(INDIRECT(CONCATENATE("FIPs_codes!",ADDRESS((MATCH($D1766,INDIRECT($C1766),0)+MATCH($C1766,FIPs_codes!$G$1:$G$3296,0)-1),COLUMN(FIPs_codes!A1764))))),"",INDIRECT(CONCATENATE("FIPs_codes!",ADDRESS((MATCH($D1766,INDIRECT($C1766),0)+MATCH($C1766,FIPs_codes!$G$1:$G$3296,0)-1),COLUMN(FIPs_codes!A1764)))))</f>
        <v>40093</v>
      </c>
      <c r="F1766" s="51">
        <f ca="1">IF(ISERROR(INDIRECT(CONCATENATE("FIPs_codes!",ADDRESS((MATCH($D1766,INDIRECT($C1766),0)+MATCH($C1766,FIPs_codes!$G$1:$G$3296,0)-1),COLUMN(FIPs_codes!C1764))))),"",INDIRECT(CONCATENATE("FIPs_codes!",ADDRESS((MATCH($D1766,INDIRECT($C1766),0)+MATCH($C1766,FIPs_codes!$G$1:$G$3296,0)-1),COLUMN(FIPs_codes!C1764)))))</f>
        <v>6</v>
      </c>
      <c r="G1766" s="32" t="s">
        <v>17130</v>
      </c>
      <c r="H1766" s="32" t="s">
        <v>217</v>
      </c>
      <c r="I1766" s="36" t="s">
        <v>17143</v>
      </c>
      <c r="J1766" s="38" t="s">
        <v>1705</v>
      </c>
      <c r="K1766" s="32" t="s">
        <v>55</v>
      </c>
      <c r="L1766" s="32" t="s">
        <v>17149</v>
      </c>
      <c r="M1766" s="32" t="s">
        <v>57</v>
      </c>
      <c r="N1766" s="40" t="s">
        <v>17150</v>
      </c>
      <c r="O1766" s="231">
        <v>37330</v>
      </c>
      <c r="P1766" s="40">
        <v>20265</v>
      </c>
      <c r="Q1766" s="32">
        <v>330</v>
      </c>
      <c r="R1766" s="32" t="s">
        <v>60</v>
      </c>
      <c r="S1766" s="42" t="s">
        <v>60</v>
      </c>
      <c r="T1766" s="30" t="s">
        <v>17108</v>
      </c>
      <c r="U1766" s="32" t="s">
        <v>62</v>
      </c>
      <c r="V1766" s="40" t="s">
        <v>17109</v>
      </c>
      <c r="W1766" s="44" t="s">
        <v>1048</v>
      </c>
      <c r="X1766" s="44" t="s">
        <v>65</v>
      </c>
      <c r="Y1766" s="44">
        <v>41801</v>
      </c>
      <c r="Z1766" s="32">
        <v>58</v>
      </c>
      <c r="AA1766" s="32">
        <v>170</v>
      </c>
      <c r="AB1766" s="32" t="s">
        <v>66</v>
      </c>
      <c r="AC1766" s="32">
        <v>539301.4</v>
      </c>
      <c r="AD1766" s="32" t="s">
        <v>17029</v>
      </c>
      <c r="AE1766" s="40">
        <v>20</v>
      </c>
      <c r="AF1766" s="40" t="s">
        <v>68</v>
      </c>
      <c r="AG1766" s="32" t="s">
        <v>229</v>
      </c>
      <c r="AH1766" s="32"/>
      <c r="AI1766" s="32">
        <v>3.53</v>
      </c>
      <c r="AJ1766" s="32">
        <v>3.56</v>
      </c>
      <c r="AK1766" s="40">
        <v>13.44</v>
      </c>
      <c r="AL1766" s="26">
        <f t="shared" si="79"/>
        <v>8.4269662921349006E-3</v>
      </c>
      <c r="AM1766" s="38" t="s">
        <v>230</v>
      </c>
      <c r="AN1766" s="32" t="s">
        <v>16971</v>
      </c>
      <c r="AO1766" s="32" t="s">
        <v>17101</v>
      </c>
      <c r="AP1766" s="46" t="s">
        <v>16972</v>
      </c>
      <c r="AQ1766" s="27" t="str">
        <f t="shared" si="77"/>
        <v>Record Complete</v>
      </c>
      <c r="AR1766" s="36" t="s">
        <v>17146</v>
      </c>
      <c r="AS1766" s="5" t="str">
        <f t="shared" si="78"/>
        <v/>
      </c>
      <c r="AT1766" t="s">
        <v>17200</v>
      </c>
    </row>
    <row r="1767" spans="1:46" ht="15.75" thickBot="1" x14ac:dyDescent="0.3">
      <c r="A1767" s="29" t="s">
        <v>17142</v>
      </c>
      <c r="B1767" s="31">
        <v>4240</v>
      </c>
      <c r="C1767" s="31" t="s">
        <v>213</v>
      </c>
      <c r="D1767" s="31" t="s">
        <v>310</v>
      </c>
      <c r="E1767" s="51" t="str">
        <f ca="1">IF(ISERROR(INDIRECT(CONCATENATE("FIPs_codes!",ADDRESS((MATCH($D1767,INDIRECT($C1767),0)+MATCH($C1767,FIPs_codes!$G$1:$G$3296,0)-1),COLUMN(FIPs_codes!A1765))))),"",INDIRECT(CONCATENATE("FIPs_codes!",ADDRESS((MATCH($D1767,INDIRECT($C1767),0)+MATCH($C1767,FIPs_codes!$G$1:$G$3296,0)-1),COLUMN(FIPs_codes!A1765)))))</f>
        <v>40093</v>
      </c>
      <c r="F1767" s="51">
        <f ca="1">IF(ISERROR(INDIRECT(CONCATENATE("FIPs_codes!",ADDRESS((MATCH($D1767,INDIRECT($C1767),0)+MATCH($C1767,FIPs_codes!$G$1:$G$3296,0)-1),COLUMN(FIPs_codes!C1765))))),"",INDIRECT(CONCATENATE("FIPs_codes!",ADDRESS((MATCH($D1767,INDIRECT($C1767),0)+MATCH($C1767,FIPs_codes!$G$1:$G$3296,0)-1),COLUMN(FIPs_codes!C1765)))))</f>
        <v>6</v>
      </c>
      <c r="G1767" s="31" t="s">
        <v>17130</v>
      </c>
      <c r="H1767" s="31" t="s">
        <v>217</v>
      </c>
      <c r="I1767" s="35" t="s">
        <v>17143</v>
      </c>
      <c r="J1767" s="37" t="s">
        <v>1705</v>
      </c>
      <c r="K1767" s="31" t="s">
        <v>55</v>
      </c>
      <c r="L1767" s="31" t="s">
        <v>17149</v>
      </c>
      <c r="M1767" s="31" t="s">
        <v>57</v>
      </c>
      <c r="N1767" s="39" t="s">
        <v>17150</v>
      </c>
      <c r="O1767" s="232">
        <v>37330</v>
      </c>
      <c r="P1767" s="39">
        <v>20265</v>
      </c>
      <c r="Q1767" s="31">
        <v>330</v>
      </c>
      <c r="R1767" s="31" t="s">
        <v>60</v>
      </c>
      <c r="S1767" s="41" t="s">
        <v>60</v>
      </c>
      <c r="T1767" s="29" t="s">
        <v>17108</v>
      </c>
      <c r="U1767" s="31" t="s">
        <v>62</v>
      </c>
      <c r="V1767" s="39" t="s">
        <v>17109</v>
      </c>
      <c r="W1767" s="43" t="s">
        <v>1048</v>
      </c>
      <c r="X1767" s="43" t="s">
        <v>65</v>
      </c>
      <c r="Y1767" s="43">
        <v>41801</v>
      </c>
      <c r="Z1767" s="31">
        <v>58</v>
      </c>
      <c r="AA1767" s="31">
        <v>170</v>
      </c>
      <c r="AB1767" s="31" t="s">
        <v>66</v>
      </c>
      <c r="AC1767" s="31">
        <v>539301.4</v>
      </c>
      <c r="AD1767" s="31" t="s">
        <v>17029</v>
      </c>
      <c r="AE1767" s="39">
        <v>20</v>
      </c>
      <c r="AF1767" s="39" t="s">
        <v>68</v>
      </c>
      <c r="AG1767" s="31" t="s">
        <v>229</v>
      </c>
      <c r="AH1767" s="31"/>
      <c r="AI1767" s="31">
        <v>3.55</v>
      </c>
      <c r="AJ1767" s="31">
        <v>3.58</v>
      </c>
      <c r="AK1767" s="39">
        <v>13.41</v>
      </c>
      <c r="AL1767" s="26">
        <f t="shared" si="79"/>
        <v>8.3798882681564938E-3</v>
      </c>
      <c r="AM1767" s="37" t="s">
        <v>230</v>
      </c>
      <c r="AN1767" s="31" t="s">
        <v>16971</v>
      </c>
      <c r="AO1767" s="31" t="s">
        <v>17101</v>
      </c>
      <c r="AP1767" s="63" t="s">
        <v>16972</v>
      </c>
      <c r="AQ1767" s="27" t="str">
        <f t="shared" si="77"/>
        <v>Record Complete</v>
      </c>
      <c r="AR1767" s="35" t="s">
        <v>17146</v>
      </c>
      <c r="AS1767" s="5" t="str">
        <f t="shared" si="78"/>
        <v/>
      </c>
      <c r="AT1767" t="s">
        <v>17200</v>
      </c>
    </row>
    <row r="1768" spans="1:46" ht="15.75" thickBot="1" x14ac:dyDescent="0.3">
      <c r="A1768" s="47" t="s">
        <v>17142</v>
      </c>
      <c r="B1768" s="49">
        <v>4240</v>
      </c>
      <c r="C1768" s="49" t="s">
        <v>213</v>
      </c>
      <c r="D1768" s="49" t="s">
        <v>310</v>
      </c>
      <c r="E1768" s="51" t="str">
        <f ca="1">IF(ISERROR(INDIRECT(CONCATENATE("FIPs_codes!",ADDRESS((MATCH($D1768,INDIRECT($C1768),0)+MATCH($C1768,FIPs_codes!$G$1:$G$3296,0)-1),COLUMN(FIPs_codes!A1766))))),"",INDIRECT(CONCATENATE("FIPs_codes!",ADDRESS((MATCH($D1768,INDIRECT($C1768),0)+MATCH($C1768,FIPs_codes!$G$1:$G$3296,0)-1),COLUMN(FIPs_codes!A1766)))))</f>
        <v>40093</v>
      </c>
      <c r="F1768" s="51">
        <f ca="1">IF(ISERROR(INDIRECT(CONCATENATE("FIPs_codes!",ADDRESS((MATCH($D1768,INDIRECT($C1768),0)+MATCH($C1768,FIPs_codes!$G$1:$G$3296,0)-1),COLUMN(FIPs_codes!C1766))))),"",INDIRECT(CONCATENATE("FIPs_codes!",ADDRESS((MATCH($D1768,INDIRECT($C1768),0)+MATCH($C1768,FIPs_codes!$G$1:$G$3296,0)-1),COLUMN(FIPs_codes!C1766)))))</f>
        <v>6</v>
      </c>
      <c r="G1768" s="49" t="s">
        <v>17130</v>
      </c>
      <c r="H1768" s="49" t="s">
        <v>217</v>
      </c>
      <c r="I1768" s="53" t="s">
        <v>17143</v>
      </c>
      <c r="J1768" s="55" t="s">
        <v>1705</v>
      </c>
      <c r="K1768" s="49" t="s">
        <v>55</v>
      </c>
      <c r="L1768" s="49" t="s">
        <v>17151</v>
      </c>
      <c r="M1768" s="49" t="s">
        <v>57</v>
      </c>
      <c r="N1768" s="57" t="s">
        <v>17152</v>
      </c>
      <c r="O1768" s="65">
        <v>37335</v>
      </c>
      <c r="P1768" s="57">
        <v>20266</v>
      </c>
      <c r="Q1768" s="49">
        <v>330</v>
      </c>
      <c r="R1768" s="49" t="s">
        <v>60</v>
      </c>
      <c r="S1768" s="59" t="s">
        <v>60</v>
      </c>
      <c r="T1768" s="47" t="s">
        <v>17108</v>
      </c>
      <c r="U1768" s="49" t="s">
        <v>62</v>
      </c>
      <c r="V1768" s="57" t="s">
        <v>17109</v>
      </c>
      <c r="W1768" s="61" t="s">
        <v>1048</v>
      </c>
      <c r="X1768" s="61" t="s">
        <v>65</v>
      </c>
      <c r="Y1768" s="61">
        <v>41804</v>
      </c>
      <c r="Z1768" s="49">
        <v>76</v>
      </c>
      <c r="AA1768" s="49">
        <v>170</v>
      </c>
      <c r="AB1768" s="49" t="s">
        <v>66</v>
      </c>
      <c r="AC1768" s="49">
        <v>706670.8</v>
      </c>
      <c r="AD1768" s="49" t="s">
        <v>17029</v>
      </c>
      <c r="AE1768" s="57">
        <v>20</v>
      </c>
      <c r="AF1768" s="57" t="s">
        <v>68</v>
      </c>
      <c r="AG1768" s="49" t="s">
        <v>229</v>
      </c>
      <c r="AH1768" s="49"/>
      <c r="AI1768" s="49">
        <v>3.83</v>
      </c>
      <c r="AJ1768" s="49">
        <v>3.87</v>
      </c>
      <c r="AK1768" s="57">
        <v>12.81</v>
      </c>
      <c r="AL1768" s="26">
        <f t="shared" si="79"/>
        <v>1.0335917312661508E-2</v>
      </c>
      <c r="AM1768" s="55" t="s">
        <v>230</v>
      </c>
      <c r="AN1768" s="49" t="s">
        <v>16971</v>
      </c>
      <c r="AO1768" s="49" t="s">
        <v>17101</v>
      </c>
      <c r="AP1768" s="63" t="s">
        <v>16972</v>
      </c>
      <c r="AQ1768" s="27" t="str">
        <f t="shared" si="77"/>
        <v>Record Complete</v>
      </c>
      <c r="AR1768" s="53" t="s">
        <v>17146</v>
      </c>
      <c r="AS1768" s="5" t="str">
        <f t="shared" si="78"/>
        <v/>
      </c>
      <c r="AT1768" t="s">
        <v>17200</v>
      </c>
    </row>
    <row r="1769" spans="1:46" ht="15.75" thickBot="1" x14ac:dyDescent="0.3">
      <c r="A1769" s="29" t="s">
        <v>17142</v>
      </c>
      <c r="B1769" s="31">
        <v>4240</v>
      </c>
      <c r="C1769" s="31" t="s">
        <v>213</v>
      </c>
      <c r="D1769" s="31" t="s">
        <v>310</v>
      </c>
      <c r="E1769" s="51" t="str">
        <f ca="1">IF(ISERROR(INDIRECT(CONCATENATE("FIPs_codes!",ADDRESS((MATCH($D1769,INDIRECT($C1769),0)+MATCH($C1769,FIPs_codes!$G$1:$G$3296,0)-1),COLUMN(FIPs_codes!A1767))))),"",INDIRECT(CONCATENATE("FIPs_codes!",ADDRESS((MATCH($D1769,INDIRECT($C1769),0)+MATCH($C1769,FIPs_codes!$G$1:$G$3296,0)-1),COLUMN(FIPs_codes!A1767)))))</f>
        <v>40093</v>
      </c>
      <c r="F1769" s="51">
        <f ca="1">IF(ISERROR(INDIRECT(CONCATENATE("FIPs_codes!",ADDRESS((MATCH($D1769,INDIRECT($C1769),0)+MATCH($C1769,FIPs_codes!$G$1:$G$3296,0)-1),COLUMN(FIPs_codes!C1767))))),"",INDIRECT(CONCATENATE("FIPs_codes!",ADDRESS((MATCH($D1769,INDIRECT($C1769),0)+MATCH($C1769,FIPs_codes!$G$1:$G$3296,0)-1),COLUMN(FIPs_codes!C1767)))))</f>
        <v>6</v>
      </c>
      <c r="G1769" s="31" t="s">
        <v>17130</v>
      </c>
      <c r="H1769" s="31" t="s">
        <v>217</v>
      </c>
      <c r="I1769" s="35" t="s">
        <v>17143</v>
      </c>
      <c r="J1769" s="37" t="s">
        <v>1705</v>
      </c>
      <c r="K1769" s="31" t="s">
        <v>55</v>
      </c>
      <c r="L1769" s="31" t="s">
        <v>17151</v>
      </c>
      <c r="M1769" s="31" t="s">
        <v>57</v>
      </c>
      <c r="N1769" s="39" t="s">
        <v>17152</v>
      </c>
      <c r="O1769" s="232">
        <v>37335</v>
      </c>
      <c r="P1769" s="39">
        <v>20266</v>
      </c>
      <c r="Q1769" s="31">
        <v>330</v>
      </c>
      <c r="R1769" s="31" t="s">
        <v>60</v>
      </c>
      <c r="S1769" s="41" t="s">
        <v>60</v>
      </c>
      <c r="T1769" s="29" t="s">
        <v>17108</v>
      </c>
      <c r="U1769" s="31" t="s">
        <v>62</v>
      </c>
      <c r="V1769" s="39" t="s">
        <v>17109</v>
      </c>
      <c r="W1769" s="43" t="s">
        <v>1048</v>
      </c>
      <c r="X1769" s="43" t="s">
        <v>65</v>
      </c>
      <c r="Y1769" s="43">
        <v>41804</v>
      </c>
      <c r="Z1769" s="31">
        <v>76</v>
      </c>
      <c r="AA1769" s="31">
        <v>170</v>
      </c>
      <c r="AB1769" s="31" t="s">
        <v>66</v>
      </c>
      <c r="AC1769" s="31">
        <v>706670.8</v>
      </c>
      <c r="AD1769" s="31" t="s">
        <v>17029</v>
      </c>
      <c r="AE1769" s="39">
        <v>20</v>
      </c>
      <c r="AF1769" s="39" t="s">
        <v>68</v>
      </c>
      <c r="AG1769" s="31" t="s">
        <v>229</v>
      </c>
      <c r="AH1769" s="31"/>
      <c r="AI1769" s="31">
        <v>3.87</v>
      </c>
      <c r="AJ1769" s="31">
        <v>3.91</v>
      </c>
      <c r="AK1769" s="39">
        <v>12.83</v>
      </c>
      <c r="AL1769" s="26">
        <f t="shared" si="79"/>
        <v>1.0230179028133002E-2</v>
      </c>
      <c r="AM1769" s="37" t="s">
        <v>230</v>
      </c>
      <c r="AN1769" s="31" t="s">
        <v>16971</v>
      </c>
      <c r="AO1769" s="31" t="s">
        <v>17101</v>
      </c>
      <c r="AP1769" s="63" t="s">
        <v>16972</v>
      </c>
      <c r="AQ1769" s="27" t="str">
        <f t="shared" si="77"/>
        <v>Record Complete</v>
      </c>
      <c r="AR1769" s="35" t="s">
        <v>17146</v>
      </c>
      <c r="AS1769" s="5" t="str">
        <f t="shared" si="78"/>
        <v/>
      </c>
      <c r="AT1769" t="s">
        <v>17200</v>
      </c>
    </row>
    <row r="1770" spans="1:46" ht="15.75" thickBot="1" x14ac:dyDescent="0.3">
      <c r="A1770" s="47" t="s">
        <v>17142</v>
      </c>
      <c r="B1770" s="49">
        <v>4240</v>
      </c>
      <c r="C1770" s="49" t="s">
        <v>213</v>
      </c>
      <c r="D1770" s="49" t="s">
        <v>310</v>
      </c>
      <c r="E1770" s="51" t="str">
        <f ca="1">IF(ISERROR(INDIRECT(CONCATENATE("FIPs_codes!",ADDRESS((MATCH($D1770,INDIRECT($C1770),0)+MATCH($C1770,FIPs_codes!$G$1:$G$3296,0)-1),COLUMN(FIPs_codes!A1768))))),"",INDIRECT(CONCATENATE("FIPs_codes!",ADDRESS((MATCH($D1770,INDIRECT($C1770),0)+MATCH($C1770,FIPs_codes!$G$1:$G$3296,0)-1),COLUMN(FIPs_codes!A1768)))))</f>
        <v>40093</v>
      </c>
      <c r="F1770" s="51">
        <f ca="1">IF(ISERROR(INDIRECT(CONCATENATE("FIPs_codes!",ADDRESS((MATCH($D1770,INDIRECT($C1770),0)+MATCH($C1770,FIPs_codes!$G$1:$G$3296,0)-1),COLUMN(FIPs_codes!C1768))))),"",INDIRECT(CONCATENATE("FIPs_codes!",ADDRESS((MATCH($D1770,INDIRECT($C1770),0)+MATCH($C1770,FIPs_codes!$G$1:$G$3296,0)-1),COLUMN(FIPs_codes!C1768)))))</f>
        <v>6</v>
      </c>
      <c r="G1770" s="49" t="s">
        <v>17130</v>
      </c>
      <c r="H1770" s="49" t="s">
        <v>217</v>
      </c>
      <c r="I1770" s="53" t="s">
        <v>17143</v>
      </c>
      <c r="J1770" s="55" t="s">
        <v>1705</v>
      </c>
      <c r="K1770" s="49" t="s">
        <v>55</v>
      </c>
      <c r="L1770" s="49" t="s">
        <v>17151</v>
      </c>
      <c r="M1770" s="49" t="s">
        <v>57</v>
      </c>
      <c r="N1770" s="57" t="s">
        <v>17152</v>
      </c>
      <c r="O1770" s="65">
        <v>37335</v>
      </c>
      <c r="P1770" s="57">
        <v>20266</v>
      </c>
      <c r="Q1770" s="49">
        <v>330</v>
      </c>
      <c r="R1770" s="49" t="s">
        <v>60</v>
      </c>
      <c r="S1770" s="59" t="s">
        <v>60</v>
      </c>
      <c r="T1770" s="47" t="s">
        <v>17108</v>
      </c>
      <c r="U1770" s="49" t="s">
        <v>62</v>
      </c>
      <c r="V1770" s="57" t="s">
        <v>17109</v>
      </c>
      <c r="W1770" s="61" t="s">
        <v>1048</v>
      </c>
      <c r="X1770" s="61" t="s">
        <v>65</v>
      </c>
      <c r="Y1770" s="61">
        <v>41804</v>
      </c>
      <c r="Z1770" s="49">
        <v>76</v>
      </c>
      <c r="AA1770" s="49">
        <v>170</v>
      </c>
      <c r="AB1770" s="49" t="s">
        <v>66</v>
      </c>
      <c r="AC1770" s="49">
        <v>706670.8</v>
      </c>
      <c r="AD1770" s="49" t="s">
        <v>17029</v>
      </c>
      <c r="AE1770" s="57">
        <v>20</v>
      </c>
      <c r="AF1770" s="57" t="s">
        <v>68</v>
      </c>
      <c r="AG1770" s="49" t="s">
        <v>229</v>
      </c>
      <c r="AH1770" s="49"/>
      <c r="AI1770" s="49">
        <v>3.89</v>
      </c>
      <c r="AJ1770" s="49">
        <v>3.92</v>
      </c>
      <c r="AK1770" s="57">
        <v>12.84</v>
      </c>
      <c r="AL1770" s="26">
        <f t="shared" si="79"/>
        <v>7.6530612244897463E-3</v>
      </c>
      <c r="AM1770" s="55" t="s">
        <v>230</v>
      </c>
      <c r="AN1770" s="49" t="s">
        <v>16971</v>
      </c>
      <c r="AO1770" s="49" t="s">
        <v>17101</v>
      </c>
      <c r="AP1770" s="63" t="s">
        <v>16972</v>
      </c>
      <c r="AQ1770" s="27" t="str">
        <f t="shared" si="77"/>
        <v>Record Complete</v>
      </c>
      <c r="AR1770" s="53" t="s">
        <v>17146</v>
      </c>
      <c r="AS1770" s="5" t="str">
        <f t="shared" si="78"/>
        <v/>
      </c>
      <c r="AT1770" t="s">
        <v>17200</v>
      </c>
    </row>
    <row r="1771" spans="1:46" ht="15.75" thickBot="1" x14ac:dyDescent="0.3">
      <c r="A1771" s="48" t="s">
        <v>17142</v>
      </c>
      <c r="B1771" s="50">
        <v>4240</v>
      </c>
      <c r="C1771" s="50" t="s">
        <v>213</v>
      </c>
      <c r="D1771" s="50" t="s">
        <v>310</v>
      </c>
      <c r="E1771" s="51" t="str">
        <f ca="1">IF(ISERROR(INDIRECT(CONCATENATE("FIPs_codes!",ADDRESS((MATCH($D1771,INDIRECT($C1771),0)+MATCH($C1771,FIPs_codes!$G$1:$G$3296,0)-1),COLUMN(FIPs_codes!A1769))))),"",INDIRECT(CONCATENATE("FIPs_codes!",ADDRESS((MATCH($D1771,INDIRECT($C1771),0)+MATCH($C1771,FIPs_codes!$G$1:$G$3296,0)-1),COLUMN(FIPs_codes!A1769)))))</f>
        <v>40093</v>
      </c>
      <c r="F1771" s="51">
        <f ca="1">IF(ISERROR(INDIRECT(CONCATENATE("FIPs_codes!",ADDRESS((MATCH($D1771,INDIRECT($C1771),0)+MATCH($C1771,FIPs_codes!$G$1:$G$3296,0)-1),COLUMN(FIPs_codes!C1769))))),"",INDIRECT(CONCATENATE("FIPs_codes!",ADDRESS((MATCH($D1771,INDIRECT($C1771),0)+MATCH($C1771,FIPs_codes!$G$1:$G$3296,0)-1),COLUMN(FIPs_codes!C1769)))))</f>
        <v>6</v>
      </c>
      <c r="G1771" s="50" t="s">
        <v>17130</v>
      </c>
      <c r="H1771" s="50" t="s">
        <v>217</v>
      </c>
      <c r="I1771" s="54" t="s">
        <v>17143</v>
      </c>
      <c r="J1771" s="56" t="s">
        <v>1705</v>
      </c>
      <c r="K1771" s="50" t="s">
        <v>55</v>
      </c>
      <c r="L1771" s="50" t="s">
        <v>17151</v>
      </c>
      <c r="M1771" s="50" t="s">
        <v>57</v>
      </c>
      <c r="N1771" s="58" t="s">
        <v>17152</v>
      </c>
      <c r="O1771" s="66">
        <v>37335</v>
      </c>
      <c r="P1771" s="58">
        <v>20266</v>
      </c>
      <c r="Q1771" s="50">
        <v>330</v>
      </c>
      <c r="R1771" s="50" t="s">
        <v>60</v>
      </c>
      <c r="S1771" s="60" t="s">
        <v>60</v>
      </c>
      <c r="T1771" s="48" t="s">
        <v>17108</v>
      </c>
      <c r="U1771" s="50" t="s">
        <v>62</v>
      </c>
      <c r="V1771" s="58" t="s">
        <v>17109</v>
      </c>
      <c r="W1771" s="62" t="s">
        <v>1048</v>
      </c>
      <c r="X1771" s="62" t="s">
        <v>65</v>
      </c>
      <c r="Y1771" s="62">
        <v>41804</v>
      </c>
      <c r="Z1771" s="50">
        <v>76</v>
      </c>
      <c r="AA1771" s="50">
        <v>170</v>
      </c>
      <c r="AB1771" s="50" t="s">
        <v>66</v>
      </c>
      <c r="AC1771" s="50">
        <v>706670.8</v>
      </c>
      <c r="AD1771" s="50" t="s">
        <v>17029</v>
      </c>
      <c r="AE1771" s="58">
        <v>20</v>
      </c>
      <c r="AF1771" s="58" t="s">
        <v>68</v>
      </c>
      <c r="AG1771" s="50" t="s">
        <v>229</v>
      </c>
      <c r="AH1771" s="50"/>
      <c r="AI1771" s="50">
        <v>3.88</v>
      </c>
      <c r="AJ1771" s="50">
        <v>3.93</v>
      </c>
      <c r="AK1771" s="58">
        <v>12.79</v>
      </c>
      <c r="AL1771" s="26">
        <f t="shared" si="79"/>
        <v>1.2722646310432637E-2</v>
      </c>
      <c r="AM1771" s="56" t="s">
        <v>230</v>
      </c>
      <c r="AN1771" s="50" t="s">
        <v>16971</v>
      </c>
      <c r="AO1771" s="50" t="s">
        <v>17101</v>
      </c>
      <c r="AP1771" s="46" t="s">
        <v>16972</v>
      </c>
      <c r="AQ1771" s="27" t="str">
        <f t="shared" si="77"/>
        <v>Record Complete</v>
      </c>
      <c r="AR1771" s="54" t="s">
        <v>17146</v>
      </c>
      <c r="AS1771" s="5" t="str">
        <f t="shared" si="78"/>
        <v/>
      </c>
      <c r="AT1771" t="s">
        <v>17200</v>
      </c>
    </row>
    <row r="1772" spans="1:46" ht="15.75" thickBot="1" x14ac:dyDescent="0.3">
      <c r="A1772" s="30" t="s">
        <v>17142</v>
      </c>
      <c r="B1772" s="32">
        <v>4240</v>
      </c>
      <c r="C1772" s="32" t="s">
        <v>213</v>
      </c>
      <c r="D1772" s="32" t="s">
        <v>310</v>
      </c>
      <c r="E1772" s="51" t="str">
        <f ca="1">IF(ISERROR(INDIRECT(CONCATENATE("FIPs_codes!",ADDRESS((MATCH($D1772,INDIRECT($C1772),0)+MATCH($C1772,FIPs_codes!$G$1:$G$3296,0)-1),COLUMN(FIPs_codes!A1770))))),"",INDIRECT(CONCATENATE("FIPs_codes!",ADDRESS((MATCH($D1772,INDIRECT($C1772),0)+MATCH($C1772,FIPs_codes!$G$1:$G$3296,0)-1),COLUMN(FIPs_codes!A1770)))))</f>
        <v>40093</v>
      </c>
      <c r="F1772" s="51">
        <f ca="1">IF(ISERROR(INDIRECT(CONCATENATE("FIPs_codes!",ADDRESS((MATCH($D1772,INDIRECT($C1772),0)+MATCH($C1772,FIPs_codes!$G$1:$G$3296,0)-1),COLUMN(FIPs_codes!C1770))))),"",INDIRECT(CONCATENATE("FIPs_codes!",ADDRESS((MATCH($D1772,INDIRECT($C1772),0)+MATCH($C1772,FIPs_codes!$G$1:$G$3296,0)-1),COLUMN(FIPs_codes!C1770)))))</f>
        <v>6</v>
      </c>
      <c r="G1772" s="32" t="s">
        <v>17130</v>
      </c>
      <c r="H1772" s="32" t="s">
        <v>217</v>
      </c>
      <c r="I1772" s="36" t="s">
        <v>17143</v>
      </c>
      <c r="J1772" s="38" t="s">
        <v>1705</v>
      </c>
      <c r="K1772" s="32" t="s">
        <v>55</v>
      </c>
      <c r="L1772" s="32" t="s">
        <v>17151</v>
      </c>
      <c r="M1772" s="32" t="s">
        <v>57</v>
      </c>
      <c r="N1772" s="40" t="s">
        <v>17152</v>
      </c>
      <c r="O1772" s="231">
        <v>37335</v>
      </c>
      <c r="P1772" s="40">
        <v>20266</v>
      </c>
      <c r="Q1772" s="32">
        <v>330</v>
      </c>
      <c r="R1772" s="32" t="s">
        <v>60</v>
      </c>
      <c r="S1772" s="42" t="s">
        <v>60</v>
      </c>
      <c r="T1772" s="30" t="s">
        <v>17108</v>
      </c>
      <c r="U1772" s="32" t="s">
        <v>62</v>
      </c>
      <c r="V1772" s="40" t="s">
        <v>17109</v>
      </c>
      <c r="W1772" s="44" t="s">
        <v>1048</v>
      </c>
      <c r="X1772" s="44" t="s">
        <v>65</v>
      </c>
      <c r="Y1772" s="44">
        <v>41804</v>
      </c>
      <c r="Z1772" s="32">
        <v>76</v>
      </c>
      <c r="AA1772" s="32">
        <v>170</v>
      </c>
      <c r="AB1772" s="32" t="s">
        <v>66</v>
      </c>
      <c r="AC1772" s="32">
        <v>706670.8</v>
      </c>
      <c r="AD1772" s="32" t="s">
        <v>17029</v>
      </c>
      <c r="AE1772" s="40">
        <v>20</v>
      </c>
      <c r="AF1772" s="40" t="s">
        <v>68</v>
      </c>
      <c r="AG1772" s="32" t="s">
        <v>229</v>
      </c>
      <c r="AH1772" s="32"/>
      <c r="AI1772" s="32">
        <v>3.89</v>
      </c>
      <c r="AJ1772" s="32">
        <v>3.94</v>
      </c>
      <c r="AK1772" s="40">
        <v>12.79</v>
      </c>
      <c r="AL1772" s="26">
        <f t="shared" si="79"/>
        <v>1.2690355329949193E-2</v>
      </c>
      <c r="AM1772" s="38" t="s">
        <v>230</v>
      </c>
      <c r="AN1772" s="32" t="s">
        <v>16971</v>
      </c>
      <c r="AO1772" s="32" t="s">
        <v>17101</v>
      </c>
      <c r="AP1772" s="46" t="s">
        <v>16972</v>
      </c>
      <c r="AQ1772" s="27" t="str">
        <f t="shared" si="77"/>
        <v>Record Complete</v>
      </c>
      <c r="AR1772" s="36" t="s">
        <v>17146</v>
      </c>
      <c r="AS1772" s="5" t="str">
        <f t="shared" si="78"/>
        <v/>
      </c>
      <c r="AT1772" t="s">
        <v>17200</v>
      </c>
    </row>
    <row r="1773" spans="1:46" ht="15.75" thickBot="1" x14ac:dyDescent="0.3">
      <c r="A1773" s="29" t="s">
        <v>17142</v>
      </c>
      <c r="B1773" s="31">
        <v>4240</v>
      </c>
      <c r="C1773" s="31" t="s">
        <v>213</v>
      </c>
      <c r="D1773" s="31" t="s">
        <v>310</v>
      </c>
      <c r="E1773" s="51" t="str">
        <f ca="1">IF(ISERROR(INDIRECT(CONCATENATE("FIPs_codes!",ADDRESS((MATCH($D1773,INDIRECT($C1773),0)+MATCH($C1773,FIPs_codes!$G$1:$G$3296,0)-1),COLUMN(FIPs_codes!A1771))))),"",INDIRECT(CONCATENATE("FIPs_codes!",ADDRESS((MATCH($D1773,INDIRECT($C1773),0)+MATCH($C1773,FIPs_codes!$G$1:$G$3296,0)-1),COLUMN(FIPs_codes!A1771)))))</f>
        <v>40093</v>
      </c>
      <c r="F1773" s="51">
        <f ca="1">IF(ISERROR(INDIRECT(CONCATENATE("FIPs_codes!",ADDRESS((MATCH($D1773,INDIRECT($C1773),0)+MATCH($C1773,FIPs_codes!$G$1:$G$3296,0)-1),COLUMN(FIPs_codes!C1771))))),"",INDIRECT(CONCATENATE("FIPs_codes!",ADDRESS((MATCH($D1773,INDIRECT($C1773),0)+MATCH($C1773,FIPs_codes!$G$1:$G$3296,0)-1),COLUMN(FIPs_codes!C1771)))))</f>
        <v>6</v>
      </c>
      <c r="G1773" s="31" t="s">
        <v>17130</v>
      </c>
      <c r="H1773" s="31" t="s">
        <v>217</v>
      </c>
      <c r="I1773" s="35" t="s">
        <v>17143</v>
      </c>
      <c r="J1773" s="37" t="s">
        <v>1705</v>
      </c>
      <c r="K1773" s="31" t="s">
        <v>55</v>
      </c>
      <c r="L1773" s="31" t="s">
        <v>17151</v>
      </c>
      <c r="M1773" s="31" t="s">
        <v>57</v>
      </c>
      <c r="N1773" s="39" t="s">
        <v>17152</v>
      </c>
      <c r="O1773" s="232">
        <v>37335</v>
      </c>
      <c r="P1773" s="39">
        <v>20266</v>
      </c>
      <c r="Q1773" s="31">
        <v>330</v>
      </c>
      <c r="R1773" s="31" t="s">
        <v>60</v>
      </c>
      <c r="S1773" s="41" t="s">
        <v>60</v>
      </c>
      <c r="T1773" s="29" t="s">
        <v>17108</v>
      </c>
      <c r="U1773" s="31" t="s">
        <v>62</v>
      </c>
      <c r="V1773" s="39" t="s">
        <v>17109</v>
      </c>
      <c r="W1773" s="43" t="s">
        <v>1048</v>
      </c>
      <c r="X1773" s="43" t="s">
        <v>65</v>
      </c>
      <c r="Y1773" s="43">
        <v>41804</v>
      </c>
      <c r="Z1773" s="31">
        <v>76</v>
      </c>
      <c r="AA1773" s="31">
        <v>170</v>
      </c>
      <c r="AB1773" s="31" t="s">
        <v>66</v>
      </c>
      <c r="AC1773" s="31">
        <v>706670.8</v>
      </c>
      <c r="AD1773" s="31" t="s">
        <v>17029</v>
      </c>
      <c r="AE1773" s="39">
        <v>20</v>
      </c>
      <c r="AF1773" s="39" t="s">
        <v>68</v>
      </c>
      <c r="AG1773" s="31" t="s">
        <v>229</v>
      </c>
      <c r="AH1773" s="31"/>
      <c r="AI1773" s="31">
        <v>3.9</v>
      </c>
      <c r="AJ1773" s="31">
        <v>3.94</v>
      </c>
      <c r="AK1773" s="39">
        <v>12.83</v>
      </c>
      <c r="AL1773" s="26">
        <f t="shared" si="79"/>
        <v>1.01522842639594E-2</v>
      </c>
      <c r="AM1773" s="37" t="s">
        <v>230</v>
      </c>
      <c r="AN1773" s="31" t="s">
        <v>16971</v>
      </c>
      <c r="AO1773" s="31" t="s">
        <v>17101</v>
      </c>
      <c r="AP1773" s="63" t="s">
        <v>16972</v>
      </c>
      <c r="AQ1773" s="27" t="str">
        <f t="shared" si="77"/>
        <v>Record Complete</v>
      </c>
      <c r="AR1773" s="35" t="s">
        <v>17146</v>
      </c>
      <c r="AS1773" s="5" t="str">
        <f t="shared" si="78"/>
        <v/>
      </c>
      <c r="AT1773" t="s">
        <v>17200</v>
      </c>
    </row>
    <row r="1774" spans="1:46" ht="15.75" thickBot="1" x14ac:dyDescent="0.3">
      <c r="A1774" s="47" t="s">
        <v>17142</v>
      </c>
      <c r="B1774" s="49">
        <v>4240</v>
      </c>
      <c r="C1774" s="49" t="s">
        <v>213</v>
      </c>
      <c r="D1774" s="49" t="s">
        <v>310</v>
      </c>
      <c r="E1774" s="51" t="str">
        <f ca="1">IF(ISERROR(INDIRECT(CONCATENATE("FIPs_codes!",ADDRESS((MATCH($D1774,INDIRECT($C1774),0)+MATCH($C1774,FIPs_codes!$G$1:$G$3296,0)-1),COLUMN(FIPs_codes!A1772))))),"",INDIRECT(CONCATENATE("FIPs_codes!",ADDRESS((MATCH($D1774,INDIRECT($C1774),0)+MATCH($C1774,FIPs_codes!$G$1:$G$3296,0)-1),COLUMN(FIPs_codes!A1772)))))</f>
        <v>40093</v>
      </c>
      <c r="F1774" s="51">
        <f ca="1">IF(ISERROR(INDIRECT(CONCATENATE("FIPs_codes!",ADDRESS((MATCH($D1774,INDIRECT($C1774),0)+MATCH($C1774,FIPs_codes!$G$1:$G$3296,0)-1),COLUMN(FIPs_codes!C1772))))),"",INDIRECT(CONCATENATE("FIPs_codes!",ADDRESS((MATCH($D1774,INDIRECT($C1774),0)+MATCH($C1774,FIPs_codes!$G$1:$G$3296,0)-1),COLUMN(FIPs_codes!C1772)))))</f>
        <v>6</v>
      </c>
      <c r="G1774" s="49" t="s">
        <v>17130</v>
      </c>
      <c r="H1774" s="49" t="s">
        <v>217</v>
      </c>
      <c r="I1774" s="53" t="s">
        <v>17143</v>
      </c>
      <c r="J1774" s="55" t="s">
        <v>1705</v>
      </c>
      <c r="K1774" s="49" t="s">
        <v>55</v>
      </c>
      <c r="L1774" s="49" t="s">
        <v>17151</v>
      </c>
      <c r="M1774" s="49" t="s">
        <v>57</v>
      </c>
      <c r="N1774" s="57" t="s">
        <v>17152</v>
      </c>
      <c r="O1774" s="65">
        <v>37335</v>
      </c>
      <c r="P1774" s="57">
        <v>20266</v>
      </c>
      <c r="Q1774" s="49">
        <v>330</v>
      </c>
      <c r="R1774" s="49" t="s">
        <v>60</v>
      </c>
      <c r="S1774" s="59" t="s">
        <v>60</v>
      </c>
      <c r="T1774" s="47" t="s">
        <v>17108</v>
      </c>
      <c r="U1774" s="49" t="s">
        <v>62</v>
      </c>
      <c r="V1774" s="57" t="s">
        <v>17109</v>
      </c>
      <c r="W1774" s="61" t="s">
        <v>1048</v>
      </c>
      <c r="X1774" s="61" t="s">
        <v>65</v>
      </c>
      <c r="Y1774" s="61">
        <v>41804</v>
      </c>
      <c r="Z1774" s="49">
        <v>76</v>
      </c>
      <c r="AA1774" s="49">
        <v>170</v>
      </c>
      <c r="AB1774" s="49" t="s">
        <v>66</v>
      </c>
      <c r="AC1774" s="49">
        <v>706670.8</v>
      </c>
      <c r="AD1774" s="49" t="s">
        <v>17029</v>
      </c>
      <c r="AE1774" s="57">
        <v>20</v>
      </c>
      <c r="AF1774" s="57" t="s">
        <v>68</v>
      </c>
      <c r="AG1774" s="49" t="s">
        <v>229</v>
      </c>
      <c r="AH1774" s="49"/>
      <c r="AI1774" s="49">
        <v>3.91</v>
      </c>
      <c r="AJ1774" s="49">
        <v>3.95</v>
      </c>
      <c r="AK1774" s="57">
        <v>12.8</v>
      </c>
      <c r="AL1774" s="26">
        <f t="shared" si="79"/>
        <v>1.0126582278481022E-2</v>
      </c>
      <c r="AM1774" s="55" t="s">
        <v>230</v>
      </c>
      <c r="AN1774" s="49" t="s">
        <v>16971</v>
      </c>
      <c r="AO1774" s="49" t="s">
        <v>17101</v>
      </c>
      <c r="AP1774" s="63" t="s">
        <v>16972</v>
      </c>
      <c r="AQ1774" s="27" t="str">
        <f t="shared" si="77"/>
        <v>Record Complete</v>
      </c>
      <c r="AR1774" s="53" t="s">
        <v>17146</v>
      </c>
      <c r="AS1774" s="5" t="str">
        <f t="shared" si="78"/>
        <v/>
      </c>
      <c r="AT1774" t="s">
        <v>17200</v>
      </c>
    </row>
    <row r="1775" spans="1:46" ht="15.75" thickBot="1" x14ac:dyDescent="0.3">
      <c r="A1775" s="48" t="s">
        <v>17142</v>
      </c>
      <c r="B1775" s="50">
        <v>4240</v>
      </c>
      <c r="C1775" s="50" t="s">
        <v>213</v>
      </c>
      <c r="D1775" s="50" t="s">
        <v>310</v>
      </c>
      <c r="E1775" s="51" t="str">
        <f ca="1">IF(ISERROR(INDIRECT(CONCATENATE("FIPs_codes!",ADDRESS((MATCH($D1775,INDIRECT($C1775),0)+MATCH($C1775,FIPs_codes!$G$1:$G$3296,0)-1),COLUMN(FIPs_codes!A1773))))),"",INDIRECT(CONCATENATE("FIPs_codes!",ADDRESS((MATCH($D1775,INDIRECT($C1775),0)+MATCH($C1775,FIPs_codes!$G$1:$G$3296,0)-1),COLUMN(FIPs_codes!A1773)))))</f>
        <v>40093</v>
      </c>
      <c r="F1775" s="51">
        <f ca="1">IF(ISERROR(INDIRECT(CONCATENATE("FIPs_codes!",ADDRESS((MATCH($D1775,INDIRECT($C1775),0)+MATCH($C1775,FIPs_codes!$G$1:$G$3296,0)-1),COLUMN(FIPs_codes!C1773))))),"",INDIRECT(CONCATENATE("FIPs_codes!",ADDRESS((MATCH($D1775,INDIRECT($C1775),0)+MATCH($C1775,FIPs_codes!$G$1:$G$3296,0)-1),COLUMN(FIPs_codes!C1773)))))</f>
        <v>6</v>
      </c>
      <c r="G1775" s="50" t="s">
        <v>17130</v>
      </c>
      <c r="H1775" s="50" t="s">
        <v>217</v>
      </c>
      <c r="I1775" s="54" t="s">
        <v>17143</v>
      </c>
      <c r="J1775" s="56" t="s">
        <v>1705</v>
      </c>
      <c r="K1775" s="50" t="s">
        <v>55</v>
      </c>
      <c r="L1775" s="50" t="s">
        <v>17151</v>
      </c>
      <c r="M1775" s="50" t="s">
        <v>57</v>
      </c>
      <c r="N1775" s="58" t="s">
        <v>17152</v>
      </c>
      <c r="O1775" s="66">
        <v>37335</v>
      </c>
      <c r="P1775" s="58">
        <v>20266</v>
      </c>
      <c r="Q1775" s="50">
        <v>330</v>
      </c>
      <c r="R1775" s="50" t="s">
        <v>60</v>
      </c>
      <c r="S1775" s="60" t="s">
        <v>60</v>
      </c>
      <c r="T1775" s="48" t="s">
        <v>17108</v>
      </c>
      <c r="U1775" s="50" t="s">
        <v>62</v>
      </c>
      <c r="V1775" s="58" t="s">
        <v>17109</v>
      </c>
      <c r="W1775" s="62" t="s">
        <v>1048</v>
      </c>
      <c r="X1775" s="62" t="s">
        <v>65</v>
      </c>
      <c r="Y1775" s="62">
        <v>41804</v>
      </c>
      <c r="Z1775" s="50">
        <v>76</v>
      </c>
      <c r="AA1775" s="50">
        <v>170</v>
      </c>
      <c r="AB1775" s="50" t="s">
        <v>66</v>
      </c>
      <c r="AC1775" s="50">
        <v>706670.8</v>
      </c>
      <c r="AD1775" s="50" t="s">
        <v>17029</v>
      </c>
      <c r="AE1775" s="58">
        <v>20</v>
      </c>
      <c r="AF1775" s="58" t="s">
        <v>68</v>
      </c>
      <c r="AG1775" s="50" t="s">
        <v>229</v>
      </c>
      <c r="AH1775" s="50"/>
      <c r="AI1775" s="50">
        <v>3.94</v>
      </c>
      <c r="AJ1775" s="50">
        <v>3.97</v>
      </c>
      <c r="AK1775" s="58">
        <v>12.82</v>
      </c>
      <c r="AL1775" s="26">
        <f t="shared" si="79"/>
        <v>7.5566750629723544E-3</v>
      </c>
      <c r="AM1775" s="56" t="s">
        <v>230</v>
      </c>
      <c r="AN1775" s="50" t="s">
        <v>16971</v>
      </c>
      <c r="AO1775" s="50" t="s">
        <v>17101</v>
      </c>
      <c r="AP1775" s="46" t="s">
        <v>16972</v>
      </c>
      <c r="AQ1775" s="27" t="str">
        <f t="shared" si="77"/>
        <v>Record Complete</v>
      </c>
      <c r="AR1775" s="54" t="s">
        <v>17146</v>
      </c>
      <c r="AS1775" s="5" t="str">
        <f t="shared" si="78"/>
        <v/>
      </c>
      <c r="AT1775" t="s">
        <v>17200</v>
      </c>
    </row>
    <row r="1776" spans="1:46" ht="15.75" thickBot="1" x14ac:dyDescent="0.3">
      <c r="A1776" s="30" t="s">
        <v>17142</v>
      </c>
      <c r="B1776" s="32">
        <v>4240</v>
      </c>
      <c r="C1776" s="32" t="s">
        <v>213</v>
      </c>
      <c r="D1776" s="32" t="s">
        <v>310</v>
      </c>
      <c r="E1776" s="51" t="str">
        <f ca="1">IF(ISERROR(INDIRECT(CONCATENATE("FIPs_codes!",ADDRESS((MATCH($D1776,INDIRECT($C1776),0)+MATCH($C1776,FIPs_codes!$G$1:$G$3296,0)-1),COLUMN(FIPs_codes!A1774))))),"",INDIRECT(CONCATENATE("FIPs_codes!",ADDRESS((MATCH($D1776,INDIRECT($C1776),0)+MATCH($C1776,FIPs_codes!$G$1:$G$3296,0)-1),COLUMN(FIPs_codes!A1774)))))</f>
        <v>40093</v>
      </c>
      <c r="F1776" s="51">
        <f ca="1">IF(ISERROR(INDIRECT(CONCATENATE("FIPs_codes!",ADDRESS((MATCH($D1776,INDIRECT($C1776),0)+MATCH($C1776,FIPs_codes!$G$1:$G$3296,0)-1),COLUMN(FIPs_codes!C1774))))),"",INDIRECT(CONCATENATE("FIPs_codes!",ADDRESS((MATCH($D1776,INDIRECT($C1776),0)+MATCH($C1776,FIPs_codes!$G$1:$G$3296,0)-1),COLUMN(FIPs_codes!C1774)))))</f>
        <v>6</v>
      </c>
      <c r="G1776" s="32" t="s">
        <v>17130</v>
      </c>
      <c r="H1776" s="32" t="s">
        <v>217</v>
      </c>
      <c r="I1776" s="36" t="s">
        <v>17143</v>
      </c>
      <c r="J1776" s="38" t="s">
        <v>1705</v>
      </c>
      <c r="K1776" s="32" t="s">
        <v>55</v>
      </c>
      <c r="L1776" s="32" t="s">
        <v>17151</v>
      </c>
      <c r="M1776" s="32" t="s">
        <v>57</v>
      </c>
      <c r="N1776" s="40" t="s">
        <v>17152</v>
      </c>
      <c r="O1776" s="231">
        <v>37335</v>
      </c>
      <c r="P1776" s="40">
        <v>20266</v>
      </c>
      <c r="Q1776" s="32">
        <v>330</v>
      </c>
      <c r="R1776" s="32" t="s">
        <v>60</v>
      </c>
      <c r="S1776" s="42" t="s">
        <v>60</v>
      </c>
      <c r="T1776" s="30" t="s">
        <v>17108</v>
      </c>
      <c r="U1776" s="32" t="s">
        <v>62</v>
      </c>
      <c r="V1776" s="40" t="s">
        <v>17109</v>
      </c>
      <c r="W1776" s="44" t="s">
        <v>1048</v>
      </c>
      <c r="X1776" s="44" t="s">
        <v>65</v>
      </c>
      <c r="Y1776" s="44">
        <v>41804</v>
      </c>
      <c r="Z1776" s="32">
        <v>76</v>
      </c>
      <c r="AA1776" s="32">
        <v>170</v>
      </c>
      <c r="AB1776" s="32" t="s">
        <v>66</v>
      </c>
      <c r="AC1776" s="32">
        <v>706670.8</v>
      </c>
      <c r="AD1776" s="32" t="s">
        <v>17029</v>
      </c>
      <c r="AE1776" s="40">
        <v>20</v>
      </c>
      <c r="AF1776" s="40" t="s">
        <v>68</v>
      </c>
      <c r="AG1776" s="32" t="s">
        <v>229</v>
      </c>
      <c r="AH1776" s="32"/>
      <c r="AI1776" s="32">
        <v>3.93</v>
      </c>
      <c r="AJ1776" s="32">
        <v>3.97</v>
      </c>
      <c r="AK1776" s="40">
        <v>12.79</v>
      </c>
      <c r="AL1776" s="26">
        <f t="shared" si="79"/>
        <v>1.0075566750629731E-2</v>
      </c>
      <c r="AM1776" s="38" t="s">
        <v>230</v>
      </c>
      <c r="AN1776" s="32" t="s">
        <v>16971</v>
      </c>
      <c r="AO1776" s="32" t="s">
        <v>17101</v>
      </c>
      <c r="AP1776" s="46" t="s">
        <v>16972</v>
      </c>
      <c r="AQ1776" s="27" t="str">
        <f t="shared" si="77"/>
        <v>Record Complete</v>
      </c>
      <c r="AR1776" s="36" t="s">
        <v>17146</v>
      </c>
      <c r="AS1776" s="5" t="str">
        <f t="shared" si="78"/>
        <v/>
      </c>
      <c r="AT1776" t="s">
        <v>17200</v>
      </c>
    </row>
    <row r="1777" spans="1:46" ht="15.75" thickBot="1" x14ac:dyDescent="0.3">
      <c r="A1777" s="48" t="s">
        <v>17142</v>
      </c>
      <c r="B1777" s="50">
        <v>4240</v>
      </c>
      <c r="C1777" s="50" t="s">
        <v>213</v>
      </c>
      <c r="D1777" s="50" t="s">
        <v>310</v>
      </c>
      <c r="E1777" s="51" t="str">
        <f ca="1">IF(ISERROR(INDIRECT(CONCATENATE("FIPs_codes!",ADDRESS((MATCH($D1777,INDIRECT($C1777),0)+MATCH($C1777,FIPs_codes!$G$1:$G$3296,0)-1),COLUMN(FIPs_codes!A1775))))),"",INDIRECT(CONCATENATE("FIPs_codes!",ADDRESS((MATCH($D1777,INDIRECT($C1777),0)+MATCH($C1777,FIPs_codes!$G$1:$G$3296,0)-1),COLUMN(FIPs_codes!A1775)))))</f>
        <v>40093</v>
      </c>
      <c r="F1777" s="51">
        <f ca="1">IF(ISERROR(INDIRECT(CONCATENATE("FIPs_codes!",ADDRESS((MATCH($D1777,INDIRECT($C1777),0)+MATCH($C1777,FIPs_codes!$G$1:$G$3296,0)-1),COLUMN(FIPs_codes!C1775))))),"",INDIRECT(CONCATENATE("FIPs_codes!",ADDRESS((MATCH($D1777,INDIRECT($C1777),0)+MATCH($C1777,FIPs_codes!$G$1:$G$3296,0)-1),COLUMN(FIPs_codes!C1775)))))</f>
        <v>6</v>
      </c>
      <c r="G1777" s="50" t="s">
        <v>17130</v>
      </c>
      <c r="H1777" s="50" t="s">
        <v>217</v>
      </c>
      <c r="I1777" s="54" t="s">
        <v>17143</v>
      </c>
      <c r="J1777" s="56" t="s">
        <v>1705</v>
      </c>
      <c r="K1777" s="50" t="s">
        <v>55</v>
      </c>
      <c r="L1777" s="50" t="s">
        <v>17151</v>
      </c>
      <c r="M1777" s="50" t="s">
        <v>57</v>
      </c>
      <c r="N1777" s="58" t="s">
        <v>17152</v>
      </c>
      <c r="O1777" s="66">
        <v>37335</v>
      </c>
      <c r="P1777" s="58">
        <v>20266</v>
      </c>
      <c r="Q1777" s="50">
        <v>330</v>
      </c>
      <c r="R1777" s="50" t="s">
        <v>60</v>
      </c>
      <c r="S1777" s="60" t="s">
        <v>60</v>
      </c>
      <c r="T1777" s="48" t="s">
        <v>17108</v>
      </c>
      <c r="U1777" s="50" t="s">
        <v>62</v>
      </c>
      <c r="V1777" s="58" t="s">
        <v>17109</v>
      </c>
      <c r="W1777" s="62" t="s">
        <v>1048</v>
      </c>
      <c r="X1777" s="62" t="s">
        <v>65</v>
      </c>
      <c r="Y1777" s="62">
        <v>41804</v>
      </c>
      <c r="Z1777" s="50">
        <v>76</v>
      </c>
      <c r="AA1777" s="50">
        <v>170</v>
      </c>
      <c r="AB1777" s="50" t="s">
        <v>66</v>
      </c>
      <c r="AC1777" s="50">
        <v>706670.8</v>
      </c>
      <c r="AD1777" s="50" t="s">
        <v>17029</v>
      </c>
      <c r="AE1777" s="58">
        <v>20</v>
      </c>
      <c r="AF1777" s="58" t="s">
        <v>68</v>
      </c>
      <c r="AG1777" s="50" t="s">
        <v>229</v>
      </c>
      <c r="AH1777" s="50"/>
      <c r="AI1777" s="50">
        <v>3.96</v>
      </c>
      <c r="AJ1777" s="50">
        <v>3.99</v>
      </c>
      <c r="AK1777" s="58">
        <v>12.81</v>
      </c>
      <c r="AL1777" s="26">
        <f t="shared" si="79"/>
        <v>7.518796992481265E-3</v>
      </c>
      <c r="AM1777" s="56" t="s">
        <v>230</v>
      </c>
      <c r="AN1777" s="50" t="s">
        <v>16971</v>
      </c>
      <c r="AO1777" s="50" t="s">
        <v>17101</v>
      </c>
      <c r="AP1777" s="46" t="s">
        <v>16972</v>
      </c>
      <c r="AQ1777" s="27" t="str">
        <f t="shared" si="77"/>
        <v>Record Complete</v>
      </c>
      <c r="AR1777" s="54" t="s">
        <v>17146</v>
      </c>
      <c r="AS1777" s="5" t="str">
        <f t="shared" si="78"/>
        <v/>
      </c>
      <c r="AT1777" t="s">
        <v>17200</v>
      </c>
    </row>
    <row r="1778" spans="1:46" ht="15.75" thickBot="1" x14ac:dyDescent="0.3">
      <c r="A1778" s="139" t="s">
        <v>747</v>
      </c>
      <c r="B1778" s="140">
        <v>7062</v>
      </c>
      <c r="C1778" s="140" t="s">
        <v>213</v>
      </c>
      <c r="D1778" s="140" t="s">
        <v>300</v>
      </c>
      <c r="E1778" s="51" t="str">
        <f ca="1">IF(ISERROR(INDIRECT(CONCATENATE("FIPs_codes!",ADDRESS((MATCH($D1778,INDIRECT($C1778),0)+MATCH($C1778,FIPs_codes!$G$1:$G$3296,0)-1),COLUMN(FIPs_codes!A1776))))),"",INDIRECT(CONCATENATE("FIPs_codes!",ADDRESS((MATCH($D1778,INDIRECT($C1778),0)+MATCH($C1778,FIPs_codes!$G$1:$G$3296,0)-1),COLUMN(FIPs_codes!A1776)))))</f>
        <v>40009</v>
      </c>
      <c r="F1778" s="51">
        <f ca="1">IF(ISERROR(INDIRECT(CONCATENATE("FIPs_codes!",ADDRESS((MATCH($D1778,INDIRECT($C1778),0)+MATCH($C1778,FIPs_codes!$G$1:$G$3296,0)-1),COLUMN(FIPs_codes!C1776))))),"",INDIRECT(CONCATENATE("FIPs_codes!",ADDRESS((MATCH($D1778,INDIRECT($C1778),0)+MATCH($C1778,FIPs_codes!$G$1:$G$3296,0)-1),COLUMN(FIPs_codes!C1776)))))</f>
        <v>6</v>
      </c>
      <c r="G1778" s="141" t="s">
        <v>216</v>
      </c>
      <c r="H1778" s="141" t="s">
        <v>217</v>
      </c>
      <c r="I1778" s="142" t="s">
        <v>748</v>
      </c>
      <c r="J1778" s="143" t="s">
        <v>268</v>
      </c>
      <c r="K1778" s="140" t="s">
        <v>78</v>
      </c>
      <c r="L1778" s="140" t="s">
        <v>269</v>
      </c>
      <c r="M1778" s="140" t="s">
        <v>57</v>
      </c>
      <c r="N1778" s="144" t="s">
        <v>363</v>
      </c>
      <c r="O1778" s="144">
        <v>2009</v>
      </c>
      <c r="P1778" s="144" t="s">
        <v>749</v>
      </c>
      <c r="Q1778" s="145">
        <v>145</v>
      </c>
      <c r="R1778" s="140" t="s">
        <v>244</v>
      </c>
      <c r="S1778" s="146" t="s">
        <v>60</v>
      </c>
      <c r="T1778" s="139" t="s">
        <v>223</v>
      </c>
      <c r="U1778" s="140" t="s">
        <v>134</v>
      </c>
      <c r="V1778" s="144" t="s">
        <v>224</v>
      </c>
      <c r="W1778" s="147" t="s">
        <v>225</v>
      </c>
      <c r="X1778" s="147" t="s">
        <v>226</v>
      </c>
      <c r="Y1778" s="147">
        <v>41009</v>
      </c>
      <c r="Z1778" s="140">
        <v>76</v>
      </c>
      <c r="AA1778" s="145">
        <v>813</v>
      </c>
      <c r="AB1778" s="140" t="s">
        <v>66</v>
      </c>
      <c r="AC1778" s="145">
        <v>678</v>
      </c>
      <c r="AD1778" s="140" t="s">
        <v>227</v>
      </c>
      <c r="AE1778" s="144" t="s">
        <v>235</v>
      </c>
      <c r="AF1778" s="144" t="s">
        <v>236</v>
      </c>
      <c r="AG1778" s="140" t="s">
        <v>229</v>
      </c>
      <c r="AH1778" s="140">
        <v>3.2</v>
      </c>
      <c r="AI1778" s="140">
        <v>94.9</v>
      </c>
      <c r="AJ1778" s="140">
        <v>98.2</v>
      </c>
      <c r="AK1778" s="144">
        <v>0</v>
      </c>
      <c r="AL1778" s="138">
        <v>3.261977573904179E-2</v>
      </c>
      <c r="AM1778" s="143" t="s">
        <v>230</v>
      </c>
      <c r="AN1778" s="140" t="s">
        <v>231</v>
      </c>
      <c r="AO1778" s="140" t="s">
        <v>232</v>
      </c>
      <c r="AP1778" s="63" t="s">
        <v>16963</v>
      </c>
      <c r="AQ1778" s="27" t="str">
        <f t="shared" si="77"/>
        <v>Record Complete</v>
      </c>
      <c r="AR1778" s="142" t="s">
        <v>234</v>
      </c>
      <c r="AS1778" s="5" t="str">
        <f t="shared" si="78"/>
        <v/>
      </c>
      <c r="AT1778" t="s">
        <v>17200</v>
      </c>
    </row>
    <row r="1779" spans="1:46" ht="15.75" thickBot="1" x14ac:dyDescent="0.3">
      <c r="A1779" s="48" t="s">
        <v>747</v>
      </c>
      <c r="B1779" s="50">
        <v>7062</v>
      </c>
      <c r="C1779" s="50" t="s">
        <v>213</v>
      </c>
      <c r="D1779" s="50" t="s">
        <v>300</v>
      </c>
      <c r="E1779" s="51" t="str">
        <f ca="1">IF(ISERROR(INDIRECT(CONCATENATE("FIPs_codes!",ADDRESS((MATCH($D1779,INDIRECT($C1779),0)+MATCH($C1779,FIPs_codes!$G$1:$G$3296,0)-1),COLUMN(FIPs_codes!A1777))))),"",INDIRECT(CONCATENATE("FIPs_codes!",ADDRESS((MATCH($D1779,INDIRECT($C1779),0)+MATCH($C1779,FIPs_codes!$G$1:$G$3296,0)-1),COLUMN(FIPs_codes!A1777)))))</f>
        <v>40009</v>
      </c>
      <c r="F1779" s="51">
        <f ca="1">IF(ISERROR(INDIRECT(CONCATENATE("FIPs_codes!",ADDRESS((MATCH($D1779,INDIRECT($C1779),0)+MATCH($C1779,FIPs_codes!$G$1:$G$3296,0)-1),COLUMN(FIPs_codes!C1777))))),"",INDIRECT(CONCATENATE("FIPs_codes!",ADDRESS((MATCH($D1779,INDIRECT($C1779),0)+MATCH($C1779,FIPs_codes!$G$1:$G$3296,0)-1),COLUMN(FIPs_codes!C1777)))))</f>
        <v>6</v>
      </c>
      <c r="G1779" s="52" t="s">
        <v>216</v>
      </c>
      <c r="H1779" s="52" t="s">
        <v>217</v>
      </c>
      <c r="I1779" s="54" t="s">
        <v>748</v>
      </c>
      <c r="J1779" s="56" t="s">
        <v>268</v>
      </c>
      <c r="K1779" s="50" t="s">
        <v>78</v>
      </c>
      <c r="L1779" s="50" t="s">
        <v>269</v>
      </c>
      <c r="M1779" s="50" t="s">
        <v>57</v>
      </c>
      <c r="N1779" s="58" t="s">
        <v>363</v>
      </c>
      <c r="O1779" s="58">
        <v>2009</v>
      </c>
      <c r="P1779" s="58" t="s">
        <v>749</v>
      </c>
      <c r="Q1779" s="126">
        <v>145</v>
      </c>
      <c r="R1779" s="50" t="s">
        <v>244</v>
      </c>
      <c r="S1779" s="60" t="s">
        <v>60</v>
      </c>
      <c r="T1779" s="48" t="s">
        <v>223</v>
      </c>
      <c r="U1779" s="50" t="s">
        <v>134</v>
      </c>
      <c r="V1779" s="58" t="s">
        <v>224</v>
      </c>
      <c r="W1779" s="62" t="s">
        <v>225</v>
      </c>
      <c r="X1779" s="62" t="s">
        <v>226</v>
      </c>
      <c r="Y1779" s="62">
        <v>41009</v>
      </c>
      <c r="Z1779" s="50">
        <v>76</v>
      </c>
      <c r="AA1779" s="126">
        <v>813</v>
      </c>
      <c r="AB1779" s="50" t="s">
        <v>66</v>
      </c>
      <c r="AC1779" s="126">
        <v>678</v>
      </c>
      <c r="AD1779" s="50" t="s">
        <v>227</v>
      </c>
      <c r="AE1779" s="58" t="s">
        <v>235</v>
      </c>
      <c r="AF1779" s="58" t="s">
        <v>236</v>
      </c>
      <c r="AG1779" s="50" t="s">
        <v>229</v>
      </c>
      <c r="AH1779" s="50">
        <v>3.3</v>
      </c>
      <c r="AI1779" s="50">
        <v>113.5</v>
      </c>
      <c r="AJ1779" s="50">
        <v>116.8</v>
      </c>
      <c r="AK1779" s="58">
        <v>0</v>
      </c>
      <c r="AL1779" s="26">
        <v>2.8253424657534245E-2</v>
      </c>
      <c r="AM1779" s="56" t="s">
        <v>230</v>
      </c>
      <c r="AN1779" s="50" t="s">
        <v>231</v>
      </c>
      <c r="AO1779" s="50" t="s">
        <v>232</v>
      </c>
      <c r="AP1779" s="63" t="s">
        <v>16963</v>
      </c>
      <c r="AQ1779" s="27" t="str">
        <f t="shared" si="77"/>
        <v>Record Complete</v>
      </c>
      <c r="AR1779" s="54" t="s">
        <v>234</v>
      </c>
      <c r="AS1779" s="5" t="str">
        <f t="shared" si="78"/>
        <v/>
      </c>
      <c r="AT1779" t="s">
        <v>17200</v>
      </c>
    </row>
    <row r="1780" spans="1:46" ht="15.75" thickBot="1" x14ac:dyDescent="0.3">
      <c r="A1780" s="47" t="s">
        <v>747</v>
      </c>
      <c r="B1780" s="49">
        <v>7062</v>
      </c>
      <c r="C1780" s="49" t="s">
        <v>213</v>
      </c>
      <c r="D1780" s="49" t="s">
        <v>300</v>
      </c>
      <c r="E1780" s="51" t="str">
        <f ca="1">IF(ISERROR(INDIRECT(CONCATENATE("FIPs_codes!",ADDRESS((MATCH($D1780,INDIRECT($C1780),0)+MATCH($C1780,FIPs_codes!$G$1:$G$3296,0)-1),COLUMN(FIPs_codes!A1778))))),"",INDIRECT(CONCATENATE("FIPs_codes!",ADDRESS((MATCH($D1780,INDIRECT($C1780),0)+MATCH($C1780,FIPs_codes!$G$1:$G$3296,0)-1),COLUMN(FIPs_codes!A1778)))))</f>
        <v>40009</v>
      </c>
      <c r="F1780" s="51">
        <f ca="1">IF(ISERROR(INDIRECT(CONCATENATE("FIPs_codes!",ADDRESS((MATCH($D1780,INDIRECT($C1780),0)+MATCH($C1780,FIPs_codes!$G$1:$G$3296,0)-1),COLUMN(FIPs_codes!C1778))))),"",INDIRECT(CONCATENATE("FIPs_codes!",ADDRESS((MATCH($D1780,INDIRECT($C1780),0)+MATCH($C1780,FIPs_codes!$G$1:$G$3296,0)-1),COLUMN(FIPs_codes!C1778)))))</f>
        <v>6</v>
      </c>
      <c r="G1780" s="51" t="s">
        <v>216</v>
      </c>
      <c r="H1780" s="51" t="s">
        <v>217</v>
      </c>
      <c r="I1780" s="53" t="s">
        <v>748</v>
      </c>
      <c r="J1780" s="55" t="s">
        <v>268</v>
      </c>
      <c r="K1780" s="49" t="s">
        <v>78</v>
      </c>
      <c r="L1780" s="49" t="s">
        <v>269</v>
      </c>
      <c r="M1780" s="49" t="s">
        <v>57</v>
      </c>
      <c r="N1780" s="57" t="s">
        <v>363</v>
      </c>
      <c r="O1780" s="57">
        <v>2009</v>
      </c>
      <c r="P1780" s="57" t="s">
        <v>749</v>
      </c>
      <c r="Q1780" s="128">
        <v>145</v>
      </c>
      <c r="R1780" s="49" t="s">
        <v>244</v>
      </c>
      <c r="S1780" s="59" t="s">
        <v>60</v>
      </c>
      <c r="T1780" s="47" t="s">
        <v>223</v>
      </c>
      <c r="U1780" s="49" t="s">
        <v>134</v>
      </c>
      <c r="V1780" s="57" t="s">
        <v>224</v>
      </c>
      <c r="W1780" s="61" t="s">
        <v>225</v>
      </c>
      <c r="X1780" s="61" t="s">
        <v>226</v>
      </c>
      <c r="Y1780" s="61">
        <v>41009</v>
      </c>
      <c r="Z1780" s="49">
        <v>76</v>
      </c>
      <c r="AA1780" s="128">
        <v>813</v>
      </c>
      <c r="AB1780" s="49" t="s">
        <v>66</v>
      </c>
      <c r="AC1780" s="128">
        <v>678</v>
      </c>
      <c r="AD1780" s="49" t="s">
        <v>227</v>
      </c>
      <c r="AE1780" s="57" t="s">
        <v>235</v>
      </c>
      <c r="AF1780" s="57" t="s">
        <v>236</v>
      </c>
      <c r="AG1780" s="49" t="s">
        <v>229</v>
      </c>
      <c r="AH1780" s="49">
        <v>2.7</v>
      </c>
      <c r="AI1780" s="49">
        <v>126.4</v>
      </c>
      <c r="AJ1780" s="49">
        <v>129.1</v>
      </c>
      <c r="AK1780" s="57">
        <v>0</v>
      </c>
      <c r="AL1780" s="26">
        <v>2.0914020139426802E-2</v>
      </c>
      <c r="AM1780" s="55" t="s">
        <v>230</v>
      </c>
      <c r="AN1780" s="49" t="s">
        <v>231</v>
      </c>
      <c r="AO1780" s="49" t="s">
        <v>232</v>
      </c>
      <c r="AP1780" s="63" t="s">
        <v>16963</v>
      </c>
      <c r="AQ1780" s="27" t="str">
        <f t="shared" si="77"/>
        <v>Record Complete</v>
      </c>
      <c r="AR1780" s="53" t="s">
        <v>234</v>
      </c>
      <c r="AS1780" s="5" t="str">
        <f t="shared" si="78"/>
        <v/>
      </c>
      <c r="AT1780" t="s">
        <v>17200</v>
      </c>
    </row>
    <row r="1781" spans="1:46" ht="15.75" thickBot="1" x14ac:dyDescent="0.3">
      <c r="A1781" s="29" t="s">
        <v>16998</v>
      </c>
      <c r="B1781" s="31">
        <v>139</v>
      </c>
      <c r="C1781" s="31" t="s">
        <v>213</v>
      </c>
      <c r="D1781" s="31" t="s">
        <v>15155</v>
      </c>
      <c r="E1781" s="51" t="str">
        <f ca="1">IF(ISERROR(INDIRECT(CONCATENATE("FIPs_codes!",ADDRESS((MATCH($D1781,INDIRECT($C1781),0)+MATCH($C1781,FIPs_codes!$G$1:$G$3296,0)-1),COLUMN(FIPs_codes!A1779))))),"",INDIRECT(CONCATENATE("FIPs_codes!",ADDRESS((MATCH($D1781,INDIRECT($C1781),0)+MATCH($C1781,FIPs_codes!$G$1:$G$3296,0)-1),COLUMN(FIPs_codes!A1779)))))</f>
        <v>40037</v>
      </c>
      <c r="F1781" s="51">
        <f ca="1">IF(ISERROR(INDIRECT(CONCATENATE("FIPs_codes!",ADDRESS((MATCH($D1781,INDIRECT($C1781),0)+MATCH($C1781,FIPs_codes!$G$1:$G$3296,0)-1),COLUMN(FIPs_codes!C1779))))),"",INDIRECT(CONCATENATE("FIPs_codes!",ADDRESS((MATCH($D1781,INDIRECT($C1781),0)+MATCH($C1781,FIPs_codes!$G$1:$G$3296,0)-1),COLUMN(FIPs_codes!C1779)))))</f>
        <v>6</v>
      </c>
      <c r="G1781" s="31" t="s">
        <v>16999</v>
      </c>
      <c r="H1781" s="31" t="s">
        <v>217</v>
      </c>
      <c r="I1781" s="35" t="s">
        <v>17000</v>
      </c>
      <c r="J1781" s="37" t="s">
        <v>6185</v>
      </c>
      <c r="K1781" s="31" t="s">
        <v>11231</v>
      </c>
      <c r="L1781" s="31" t="s">
        <v>17001</v>
      </c>
      <c r="M1781" s="31" t="s">
        <v>57</v>
      </c>
      <c r="N1781" s="39" t="s">
        <v>17002</v>
      </c>
      <c r="O1781" s="39" t="s">
        <v>17003</v>
      </c>
      <c r="P1781" s="39">
        <v>8381</v>
      </c>
      <c r="Q1781" s="31">
        <v>360</v>
      </c>
      <c r="R1781" s="31" t="s">
        <v>60</v>
      </c>
      <c r="S1781" s="41" t="s">
        <v>60</v>
      </c>
      <c r="T1781" s="29" t="s">
        <v>17004</v>
      </c>
      <c r="U1781" s="194" t="s">
        <v>62</v>
      </c>
      <c r="V1781" s="39" t="s">
        <v>17005</v>
      </c>
      <c r="W1781" s="43" t="s">
        <v>1048</v>
      </c>
      <c r="X1781" s="43" t="s">
        <v>714</v>
      </c>
      <c r="Y1781" s="43">
        <v>41801</v>
      </c>
      <c r="Z1781" s="31">
        <v>96</v>
      </c>
      <c r="AA1781" s="31">
        <v>258</v>
      </c>
      <c r="AB1781" s="31" t="s">
        <v>66</v>
      </c>
      <c r="AC1781" s="31">
        <v>54989</v>
      </c>
      <c r="AD1781" s="31" t="s">
        <v>227</v>
      </c>
      <c r="AE1781" s="39">
        <v>34</v>
      </c>
      <c r="AF1781" s="39" t="s">
        <v>68</v>
      </c>
      <c r="AG1781" s="31" t="s">
        <v>229</v>
      </c>
      <c r="AH1781" s="31">
        <v>7.6</v>
      </c>
      <c r="AI1781" s="31">
        <v>166.56</v>
      </c>
      <c r="AJ1781" s="31">
        <v>174.16</v>
      </c>
      <c r="AK1781" s="39">
        <v>16.600000000000001</v>
      </c>
      <c r="AL1781" s="26">
        <f t="shared" ref="AL1781:AL1800" si="80">IF(ISERROR(IF(ISBLANK(AH1781),(AJ1781-AI1781)/AJ1781,IF(ISBLANK(AI1781),(AH1781/AJ1781),AH1781/(AH1781+AI1781)))),"0",IF(ISBLANK(AH1781),(AJ1781-AI1781)/AJ1781,IF(ISBLANK(AI1781),(AH1781/AJ1781),AH1781/(AH1781+AI1781))))</f>
        <v>4.3638033991731738E-2</v>
      </c>
      <c r="AM1781" s="37" t="s">
        <v>230</v>
      </c>
      <c r="AN1781" s="31" t="s">
        <v>16971</v>
      </c>
      <c r="AO1781" s="31" t="s">
        <v>258</v>
      </c>
      <c r="AP1781" s="63" t="s">
        <v>16972</v>
      </c>
      <c r="AQ1781" s="27" t="str">
        <f t="shared" si="77"/>
        <v>Record Complete</v>
      </c>
      <c r="AR1781" s="35" t="s">
        <v>17006</v>
      </c>
      <c r="AS1781" s="5" t="str">
        <f t="shared" si="78"/>
        <v/>
      </c>
      <c r="AT1781" t="s">
        <v>17200</v>
      </c>
    </row>
    <row r="1782" spans="1:46" ht="15.75" thickBot="1" x14ac:dyDescent="0.3">
      <c r="A1782" s="47" t="s">
        <v>16998</v>
      </c>
      <c r="B1782" s="49">
        <v>139</v>
      </c>
      <c r="C1782" s="49" t="s">
        <v>213</v>
      </c>
      <c r="D1782" s="49" t="s">
        <v>15155</v>
      </c>
      <c r="E1782" s="51" t="str">
        <f ca="1">IF(ISERROR(INDIRECT(CONCATENATE("FIPs_codes!",ADDRESS((MATCH($D1782,INDIRECT($C1782),0)+MATCH($C1782,FIPs_codes!$G$1:$G$3296,0)-1),COLUMN(FIPs_codes!A1780))))),"",INDIRECT(CONCATENATE("FIPs_codes!",ADDRESS((MATCH($D1782,INDIRECT($C1782),0)+MATCH($C1782,FIPs_codes!$G$1:$G$3296,0)-1),COLUMN(FIPs_codes!A1780)))))</f>
        <v>40037</v>
      </c>
      <c r="F1782" s="51">
        <f ca="1">IF(ISERROR(INDIRECT(CONCATENATE("FIPs_codes!",ADDRESS((MATCH($D1782,INDIRECT($C1782),0)+MATCH($C1782,FIPs_codes!$G$1:$G$3296,0)-1),COLUMN(FIPs_codes!C1780))))),"",INDIRECT(CONCATENATE("FIPs_codes!",ADDRESS((MATCH($D1782,INDIRECT($C1782),0)+MATCH($C1782,FIPs_codes!$G$1:$G$3296,0)-1),COLUMN(FIPs_codes!C1780)))))</f>
        <v>6</v>
      </c>
      <c r="G1782" s="49" t="s">
        <v>16999</v>
      </c>
      <c r="H1782" s="49" t="s">
        <v>217</v>
      </c>
      <c r="I1782" s="53" t="s">
        <v>17000</v>
      </c>
      <c r="J1782" s="55" t="s">
        <v>6185</v>
      </c>
      <c r="K1782" s="49" t="s">
        <v>11231</v>
      </c>
      <c r="L1782" s="49" t="s">
        <v>17001</v>
      </c>
      <c r="M1782" s="49" t="s">
        <v>57</v>
      </c>
      <c r="N1782" s="57" t="s">
        <v>17002</v>
      </c>
      <c r="O1782" s="57" t="s">
        <v>17003</v>
      </c>
      <c r="P1782" s="57">
        <v>8381</v>
      </c>
      <c r="Q1782" s="49">
        <v>360</v>
      </c>
      <c r="R1782" s="49" t="s">
        <v>60</v>
      </c>
      <c r="S1782" s="59" t="s">
        <v>60</v>
      </c>
      <c r="T1782" s="47" t="s">
        <v>17004</v>
      </c>
      <c r="U1782" s="140" t="s">
        <v>62</v>
      </c>
      <c r="V1782" s="57" t="s">
        <v>17005</v>
      </c>
      <c r="W1782" s="61" t="s">
        <v>1048</v>
      </c>
      <c r="X1782" s="61" t="s">
        <v>714</v>
      </c>
      <c r="Y1782" s="61">
        <v>41801</v>
      </c>
      <c r="Z1782" s="49">
        <v>96</v>
      </c>
      <c r="AA1782" s="49">
        <v>245</v>
      </c>
      <c r="AB1782" s="49" t="s">
        <v>66</v>
      </c>
      <c r="AC1782" s="49">
        <v>54989</v>
      </c>
      <c r="AD1782" s="49" t="s">
        <v>227</v>
      </c>
      <c r="AE1782" s="57">
        <v>35</v>
      </c>
      <c r="AF1782" s="57" t="s">
        <v>68</v>
      </c>
      <c r="AG1782" s="49" t="s">
        <v>229</v>
      </c>
      <c r="AH1782" s="49">
        <v>5.72</v>
      </c>
      <c r="AI1782" s="49">
        <v>169.41</v>
      </c>
      <c r="AJ1782" s="49">
        <v>175.13</v>
      </c>
      <c r="AK1782" s="57">
        <v>16.2</v>
      </c>
      <c r="AL1782" s="26">
        <f t="shared" si="80"/>
        <v>3.2661451493176494E-2</v>
      </c>
      <c r="AM1782" s="55" t="s">
        <v>230</v>
      </c>
      <c r="AN1782" s="49" t="s">
        <v>16971</v>
      </c>
      <c r="AO1782" s="49" t="s">
        <v>258</v>
      </c>
      <c r="AP1782" s="63" t="s">
        <v>16972</v>
      </c>
      <c r="AQ1782" s="27" t="str">
        <f t="shared" si="77"/>
        <v>Record Complete</v>
      </c>
      <c r="AR1782" s="53" t="s">
        <v>17006</v>
      </c>
      <c r="AS1782" s="5" t="str">
        <f t="shared" si="78"/>
        <v/>
      </c>
      <c r="AT1782" t="s">
        <v>17200</v>
      </c>
    </row>
    <row r="1783" spans="1:46" ht="15.75" thickBot="1" x14ac:dyDescent="0.3">
      <c r="A1783" s="48" t="s">
        <v>16998</v>
      </c>
      <c r="B1783" s="50">
        <v>139</v>
      </c>
      <c r="C1783" s="50" t="s">
        <v>213</v>
      </c>
      <c r="D1783" s="50" t="s">
        <v>15155</v>
      </c>
      <c r="E1783" s="51" t="str">
        <f ca="1">IF(ISERROR(INDIRECT(CONCATENATE("FIPs_codes!",ADDRESS((MATCH($D1783,INDIRECT($C1783),0)+MATCH($C1783,FIPs_codes!$G$1:$G$3296,0)-1),COLUMN(FIPs_codes!A1781))))),"",INDIRECT(CONCATENATE("FIPs_codes!",ADDRESS((MATCH($D1783,INDIRECT($C1783),0)+MATCH($C1783,FIPs_codes!$G$1:$G$3296,0)-1),COLUMN(FIPs_codes!A1781)))))</f>
        <v>40037</v>
      </c>
      <c r="F1783" s="51">
        <f ca="1">IF(ISERROR(INDIRECT(CONCATENATE("FIPs_codes!",ADDRESS((MATCH($D1783,INDIRECT($C1783),0)+MATCH($C1783,FIPs_codes!$G$1:$G$3296,0)-1),COLUMN(FIPs_codes!C1781))))),"",INDIRECT(CONCATENATE("FIPs_codes!",ADDRESS((MATCH($D1783,INDIRECT($C1783),0)+MATCH($C1783,FIPs_codes!$G$1:$G$3296,0)-1),COLUMN(FIPs_codes!C1781)))))</f>
        <v>6</v>
      </c>
      <c r="G1783" s="50" t="s">
        <v>16999</v>
      </c>
      <c r="H1783" s="50" t="s">
        <v>217</v>
      </c>
      <c r="I1783" s="54" t="s">
        <v>17000</v>
      </c>
      <c r="J1783" s="56" t="s">
        <v>6185</v>
      </c>
      <c r="K1783" s="50" t="s">
        <v>11231</v>
      </c>
      <c r="L1783" s="50" t="s">
        <v>17001</v>
      </c>
      <c r="M1783" s="50" t="s">
        <v>57</v>
      </c>
      <c r="N1783" s="58" t="s">
        <v>17002</v>
      </c>
      <c r="O1783" s="58" t="s">
        <v>17003</v>
      </c>
      <c r="P1783" s="58">
        <v>8381</v>
      </c>
      <c r="Q1783" s="50">
        <v>360</v>
      </c>
      <c r="R1783" s="50" t="s">
        <v>60</v>
      </c>
      <c r="S1783" s="60" t="s">
        <v>60</v>
      </c>
      <c r="T1783" s="48" t="s">
        <v>17004</v>
      </c>
      <c r="U1783" s="50" t="s">
        <v>62</v>
      </c>
      <c r="V1783" s="58" t="s">
        <v>17005</v>
      </c>
      <c r="W1783" s="62" t="s">
        <v>1048</v>
      </c>
      <c r="X1783" s="62" t="s">
        <v>714</v>
      </c>
      <c r="Y1783" s="62">
        <v>41801</v>
      </c>
      <c r="Z1783" s="50">
        <v>96</v>
      </c>
      <c r="AA1783" s="50">
        <v>236</v>
      </c>
      <c r="AB1783" s="50" t="s">
        <v>66</v>
      </c>
      <c r="AC1783" s="50">
        <v>54989</v>
      </c>
      <c r="AD1783" s="50" t="s">
        <v>227</v>
      </c>
      <c r="AE1783" s="58">
        <v>33</v>
      </c>
      <c r="AF1783" s="58" t="s">
        <v>68</v>
      </c>
      <c r="AG1783" s="50" t="s">
        <v>229</v>
      </c>
      <c r="AH1783" s="50">
        <v>6.2</v>
      </c>
      <c r="AI1783" s="50">
        <v>169.55</v>
      </c>
      <c r="AJ1783" s="50">
        <v>175.75</v>
      </c>
      <c r="AK1783" s="58">
        <v>16.5</v>
      </c>
      <c r="AL1783" s="26">
        <f t="shared" si="80"/>
        <v>3.5277382645803698E-2</v>
      </c>
      <c r="AM1783" s="56" t="s">
        <v>230</v>
      </c>
      <c r="AN1783" s="50" t="s">
        <v>16971</v>
      </c>
      <c r="AO1783" s="50" t="s">
        <v>258</v>
      </c>
      <c r="AP1783" s="46" t="s">
        <v>16972</v>
      </c>
      <c r="AQ1783" s="27" t="str">
        <f t="shared" si="77"/>
        <v>Record Complete</v>
      </c>
      <c r="AR1783" s="295" t="s">
        <v>17006</v>
      </c>
      <c r="AS1783" s="5" t="str">
        <f t="shared" si="78"/>
        <v/>
      </c>
      <c r="AT1783" t="s">
        <v>17200</v>
      </c>
    </row>
    <row r="1784" spans="1:46" ht="15.75" thickBot="1" x14ac:dyDescent="0.3">
      <c r="A1784" s="47" t="s">
        <v>16998</v>
      </c>
      <c r="B1784" s="49">
        <v>139</v>
      </c>
      <c r="C1784" s="49" t="s">
        <v>213</v>
      </c>
      <c r="D1784" s="49" t="s">
        <v>15155</v>
      </c>
      <c r="E1784" s="51" t="str">
        <f ca="1">IF(ISERROR(INDIRECT(CONCATENATE("FIPs_codes!",ADDRESS((MATCH($D1784,INDIRECT($C1784),0)+MATCH($C1784,FIPs_codes!$G$1:$G$3296,0)-1),COLUMN(FIPs_codes!A1782))))),"",INDIRECT(CONCATENATE("FIPs_codes!",ADDRESS((MATCH($D1784,INDIRECT($C1784),0)+MATCH($C1784,FIPs_codes!$G$1:$G$3296,0)-1),COLUMN(FIPs_codes!A1782)))))</f>
        <v>40037</v>
      </c>
      <c r="F1784" s="51">
        <f ca="1">IF(ISERROR(INDIRECT(CONCATENATE("FIPs_codes!",ADDRESS((MATCH($D1784,INDIRECT($C1784),0)+MATCH($C1784,FIPs_codes!$G$1:$G$3296,0)-1),COLUMN(FIPs_codes!C1782))))),"",INDIRECT(CONCATENATE("FIPs_codes!",ADDRESS((MATCH($D1784,INDIRECT($C1784),0)+MATCH($C1784,FIPs_codes!$G$1:$G$3296,0)-1),COLUMN(FIPs_codes!C1782)))))</f>
        <v>6</v>
      </c>
      <c r="G1784" s="49" t="s">
        <v>16999</v>
      </c>
      <c r="H1784" s="49" t="s">
        <v>217</v>
      </c>
      <c r="I1784" s="53" t="s">
        <v>17000</v>
      </c>
      <c r="J1784" s="55" t="s">
        <v>6185</v>
      </c>
      <c r="K1784" s="49" t="s">
        <v>11231</v>
      </c>
      <c r="L1784" s="49" t="s">
        <v>17001</v>
      </c>
      <c r="M1784" s="49" t="s">
        <v>57</v>
      </c>
      <c r="N1784" s="57" t="s">
        <v>17002</v>
      </c>
      <c r="O1784" s="57" t="s">
        <v>17003</v>
      </c>
      <c r="P1784" s="57">
        <v>8381</v>
      </c>
      <c r="Q1784" s="49">
        <v>360</v>
      </c>
      <c r="R1784" s="49" t="s">
        <v>60</v>
      </c>
      <c r="S1784" s="59" t="s">
        <v>60</v>
      </c>
      <c r="T1784" s="47" t="s">
        <v>17004</v>
      </c>
      <c r="U1784" s="140" t="s">
        <v>62</v>
      </c>
      <c r="V1784" s="57" t="s">
        <v>17005</v>
      </c>
      <c r="W1784" s="61" t="s">
        <v>1048</v>
      </c>
      <c r="X1784" s="61" t="s">
        <v>714</v>
      </c>
      <c r="Y1784" s="61">
        <v>41801</v>
      </c>
      <c r="Z1784" s="49">
        <v>96</v>
      </c>
      <c r="AA1784" s="49">
        <v>245</v>
      </c>
      <c r="AB1784" s="49" t="s">
        <v>66</v>
      </c>
      <c r="AC1784" s="49">
        <v>54989</v>
      </c>
      <c r="AD1784" s="49" t="s">
        <v>227</v>
      </c>
      <c r="AE1784" s="57">
        <v>33</v>
      </c>
      <c r="AF1784" s="57" t="s">
        <v>68</v>
      </c>
      <c r="AG1784" s="49" t="s">
        <v>229</v>
      </c>
      <c r="AH1784" s="49">
        <v>6.59</v>
      </c>
      <c r="AI1784" s="49">
        <v>174.98</v>
      </c>
      <c r="AJ1784" s="49">
        <v>181.57</v>
      </c>
      <c r="AK1784" s="57">
        <v>16.600000000000001</v>
      </c>
      <c r="AL1784" s="26">
        <f t="shared" si="80"/>
        <v>3.6294542049898113E-2</v>
      </c>
      <c r="AM1784" s="55" t="s">
        <v>230</v>
      </c>
      <c r="AN1784" s="49" t="s">
        <v>16971</v>
      </c>
      <c r="AO1784" s="49" t="s">
        <v>258</v>
      </c>
      <c r="AP1784" s="63" t="s">
        <v>16972</v>
      </c>
      <c r="AQ1784" s="27" t="str">
        <f t="shared" si="77"/>
        <v>Record Complete</v>
      </c>
      <c r="AR1784" s="53" t="s">
        <v>17006</v>
      </c>
      <c r="AS1784" s="5" t="str">
        <f t="shared" si="78"/>
        <v/>
      </c>
      <c r="AT1784" t="s">
        <v>17200</v>
      </c>
    </row>
    <row r="1785" spans="1:46" ht="15.75" thickBot="1" x14ac:dyDescent="0.3">
      <c r="A1785" s="29" t="s">
        <v>16998</v>
      </c>
      <c r="B1785" s="31">
        <v>139</v>
      </c>
      <c r="C1785" s="31" t="s">
        <v>213</v>
      </c>
      <c r="D1785" s="31" t="s">
        <v>15155</v>
      </c>
      <c r="E1785" s="51" t="str">
        <f ca="1">IF(ISERROR(INDIRECT(CONCATENATE("FIPs_codes!",ADDRESS((MATCH($D1785,INDIRECT($C1785),0)+MATCH($C1785,FIPs_codes!$G$1:$G$3296,0)-1),COLUMN(FIPs_codes!A1783))))),"",INDIRECT(CONCATENATE("FIPs_codes!",ADDRESS((MATCH($D1785,INDIRECT($C1785),0)+MATCH($C1785,FIPs_codes!$G$1:$G$3296,0)-1),COLUMN(FIPs_codes!A1783)))))</f>
        <v>40037</v>
      </c>
      <c r="F1785" s="51">
        <f ca="1">IF(ISERROR(INDIRECT(CONCATENATE("FIPs_codes!",ADDRESS((MATCH($D1785,INDIRECT($C1785),0)+MATCH($C1785,FIPs_codes!$G$1:$G$3296,0)-1),COLUMN(FIPs_codes!C1783))))),"",INDIRECT(CONCATENATE("FIPs_codes!",ADDRESS((MATCH($D1785,INDIRECT($C1785),0)+MATCH($C1785,FIPs_codes!$G$1:$G$3296,0)-1),COLUMN(FIPs_codes!C1783)))))</f>
        <v>6</v>
      </c>
      <c r="G1785" s="31" t="s">
        <v>16999</v>
      </c>
      <c r="H1785" s="31" t="s">
        <v>217</v>
      </c>
      <c r="I1785" s="35" t="s">
        <v>17000</v>
      </c>
      <c r="J1785" s="37" t="s">
        <v>6185</v>
      </c>
      <c r="K1785" s="31" t="s">
        <v>11231</v>
      </c>
      <c r="L1785" s="31" t="s">
        <v>17001</v>
      </c>
      <c r="M1785" s="31" t="s">
        <v>57</v>
      </c>
      <c r="N1785" s="39" t="s">
        <v>17002</v>
      </c>
      <c r="O1785" s="39" t="s">
        <v>17003</v>
      </c>
      <c r="P1785" s="39">
        <v>8381</v>
      </c>
      <c r="Q1785" s="31">
        <v>360</v>
      </c>
      <c r="R1785" s="31" t="s">
        <v>60</v>
      </c>
      <c r="S1785" s="41" t="s">
        <v>60</v>
      </c>
      <c r="T1785" s="29" t="s">
        <v>17004</v>
      </c>
      <c r="U1785" s="194" t="s">
        <v>62</v>
      </c>
      <c r="V1785" s="39" t="s">
        <v>17005</v>
      </c>
      <c r="W1785" s="43" t="s">
        <v>1048</v>
      </c>
      <c r="X1785" s="43" t="s">
        <v>714</v>
      </c>
      <c r="Y1785" s="43">
        <v>41801</v>
      </c>
      <c r="Z1785" s="31">
        <v>96</v>
      </c>
      <c r="AA1785" s="31">
        <v>250</v>
      </c>
      <c r="AB1785" s="31" t="s">
        <v>66</v>
      </c>
      <c r="AC1785" s="31">
        <v>54989</v>
      </c>
      <c r="AD1785" s="31" t="s">
        <v>227</v>
      </c>
      <c r="AE1785" s="39">
        <v>34</v>
      </c>
      <c r="AF1785" s="39" t="s">
        <v>68</v>
      </c>
      <c r="AG1785" s="31" t="s">
        <v>229</v>
      </c>
      <c r="AH1785" s="31">
        <v>7.52</v>
      </c>
      <c r="AI1785" s="31">
        <v>174.75</v>
      </c>
      <c r="AJ1785" s="31">
        <v>182.27</v>
      </c>
      <c r="AK1785" s="39">
        <v>16.100000000000001</v>
      </c>
      <c r="AL1785" s="26">
        <f t="shared" si="80"/>
        <v>4.1257475174192128E-2</v>
      </c>
      <c r="AM1785" s="37" t="s">
        <v>230</v>
      </c>
      <c r="AN1785" s="31" t="s">
        <v>16971</v>
      </c>
      <c r="AO1785" s="31" t="s">
        <v>258</v>
      </c>
      <c r="AP1785" s="63" t="s">
        <v>16972</v>
      </c>
      <c r="AQ1785" s="27" t="str">
        <f t="shared" si="77"/>
        <v>Record Complete</v>
      </c>
      <c r="AR1785" s="35" t="s">
        <v>17006</v>
      </c>
      <c r="AS1785" s="5" t="str">
        <f t="shared" si="78"/>
        <v/>
      </c>
      <c r="AT1785" t="s">
        <v>17200</v>
      </c>
    </row>
    <row r="1786" spans="1:46" ht="15.75" thickBot="1" x14ac:dyDescent="0.3">
      <c r="A1786" s="30" t="s">
        <v>16998</v>
      </c>
      <c r="B1786" s="32">
        <v>139</v>
      </c>
      <c r="C1786" s="32" t="s">
        <v>213</v>
      </c>
      <c r="D1786" s="32" t="s">
        <v>15155</v>
      </c>
      <c r="E1786" s="51" t="str">
        <f ca="1">IF(ISERROR(INDIRECT(CONCATENATE("FIPs_codes!",ADDRESS((MATCH($D1786,INDIRECT($C1786),0)+MATCH($C1786,FIPs_codes!$G$1:$G$3296,0)-1),COLUMN(FIPs_codes!A1784))))),"",INDIRECT(CONCATENATE("FIPs_codes!",ADDRESS((MATCH($D1786,INDIRECT($C1786),0)+MATCH($C1786,FIPs_codes!$G$1:$G$3296,0)-1),COLUMN(FIPs_codes!A1784)))))</f>
        <v>40037</v>
      </c>
      <c r="F1786" s="51">
        <f ca="1">IF(ISERROR(INDIRECT(CONCATENATE("FIPs_codes!",ADDRESS((MATCH($D1786,INDIRECT($C1786),0)+MATCH($C1786,FIPs_codes!$G$1:$G$3296,0)-1),COLUMN(FIPs_codes!C1784))))),"",INDIRECT(CONCATENATE("FIPs_codes!",ADDRESS((MATCH($D1786,INDIRECT($C1786),0)+MATCH($C1786,FIPs_codes!$G$1:$G$3296,0)-1),COLUMN(FIPs_codes!C1784)))))</f>
        <v>6</v>
      </c>
      <c r="G1786" s="32" t="s">
        <v>16999</v>
      </c>
      <c r="H1786" s="32" t="s">
        <v>217</v>
      </c>
      <c r="I1786" s="36" t="s">
        <v>17000</v>
      </c>
      <c r="J1786" s="38" t="s">
        <v>6185</v>
      </c>
      <c r="K1786" s="32" t="s">
        <v>11231</v>
      </c>
      <c r="L1786" s="32" t="s">
        <v>17001</v>
      </c>
      <c r="M1786" s="32" t="s">
        <v>57</v>
      </c>
      <c r="N1786" s="40" t="s">
        <v>17002</v>
      </c>
      <c r="O1786" s="40" t="s">
        <v>17003</v>
      </c>
      <c r="P1786" s="40">
        <v>8381</v>
      </c>
      <c r="Q1786" s="32">
        <v>360</v>
      </c>
      <c r="R1786" s="32" t="s">
        <v>60</v>
      </c>
      <c r="S1786" s="42" t="s">
        <v>60</v>
      </c>
      <c r="T1786" s="30" t="s">
        <v>17004</v>
      </c>
      <c r="U1786" s="32" t="s">
        <v>62</v>
      </c>
      <c r="V1786" s="40" t="s">
        <v>17005</v>
      </c>
      <c r="W1786" s="44" t="s">
        <v>1048</v>
      </c>
      <c r="X1786" s="44" t="s">
        <v>714</v>
      </c>
      <c r="Y1786" s="44">
        <v>41801</v>
      </c>
      <c r="Z1786" s="32">
        <v>96</v>
      </c>
      <c r="AA1786" s="32">
        <v>242</v>
      </c>
      <c r="AB1786" s="32" t="s">
        <v>66</v>
      </c>
      <c r="AC1786" s="32">
        <v>54989</v>
      </c>
      <c r="AD1786" s="32" t="s">
        <v>227</v>
      </c>
      <c r="AE1786" s="40">
        <v>33</v>
      </c>
      <c r="AF1786" s="40" t="s">
        <v>68</v>
      </c>
      <c r="AG1786" s="32" t="s">
        <v>229</v>
      </c>
      <c r="AH1786" s="32">
        <v>7.22</v>
      </c>
      <c r="AI1786" s="32">
        <v>175.54</v>
      </c>
      <c r="AJ1786" s="32">
        <v>182.76</v>
      </c>
      <c r="AK1786" s="40">
        <v>16.3</v>
      </c>
      <c r="AL1786" s="26">
        <f t="shared" si="80"/>
        <v>3.9505362223681333E-2</v>
      </c>
      <c r="AM1786" s="38" t="s">
        <v>230</v>
      </c>
      <c r="AN1786" s="32" t="s">
        <v>16971</v>
      </c>
      <c r="AO1786" s="32" t="s">
        <v>258</v>
      </c>
      <c r="AP1786" s="46" t="s">
        <v>16972</v>
      </c>
      <c r="AQ1786" s="27" t="str">
        <f t="shared" si="77"/>
        <v>Record Complete</v>
      </c>
      <c r="AR1786" s="294" t="s">
        <v>17006</v>
      </c>
      <c r="AS1786" s="5" t="str">
        <f t="shared" si="78"/>
        <v/>
      </c>
      <c r="AT1786" t="s">
        <v>17200</v>
      </c>
    </row>
    <row r="1787" spans="1:46" ht="15.75" thickBot="1" x14ac:dyDescent="0.3">
      <c r="A1787" s="48" t="s">
        <v>16998</v>
      </c>
      <c r="B1787" s="50">
        <v>139</v>
      </c>
      <c r="C1787" s="50" t="s">
        <v>213</v>
      </c>
      <c r="D1787" s="50" t="s">
        <v>15155</v>
      </c>
      <c r="E1787" s="51" t="str">
        <f ca="1">IF(ISERROR(INDIRECT(CONCATENATE("FIPs_codes!",ADDRESS((MATCH($D1787,INDIRECT($C1787),0)+MATCH($C1787,FIPs_codes!$G$1:$G$3296,0)-1),COLUMN(FIPs_codes!A1785))))),"",INDIRECT(CONCATENATE("FIPs_codes!",ADDRESS((MATCH($D1787,INDIRECT($C1787),0)+MATCH($C1787,FIPs_codes!$G$1:$G$3296,0)-1),COLUMN(FIPs_codes!A1785)))))</f>
        <v>40037</v>
      </c>
      <c r="F1787" s="51">
        <f ca="1">IF(ISERROR(INDIRECT(CONCATENATE("FIPs_codes!",ADDRESS((MATCH($D1787,INDIRECT($C1787),0)+MATCH($C1787,FIPs_codes!$G$1:$G$3296,0)-1),COLUMN(FIPs_codes!C1785))))),"",INDIRECT(CONCATENATE("FIPs_codes!",ADDRESS((MATCH($D1787,INDIRECT($C1787),0)+MATCH($C1787,FIPs_codes!$G$1:$G$3296,0)-1),COLUMN(FIPs_codes!C1785)))))</f>
        <v>6</v>
      </c>
      <c r="G1787" s="50" t="s">
        <v>16999</v>
      </c>
      <c r="H1787" s="50" t="s">
        <v>217</v>
      </c>
      <c r="I1787" s="54" t="s">
        <v>17000</v>
      </c>
      <c r="J1787" s="56" t="s">
        <v>6185</v>
      </c>
      <c r="K1787" s="50" t="s">
        <v>11231</v>
      </c>
      <c r="L1787" s="50" t="s">
        <v>17001</v>
      </c>
      <c r="M1787" s="50" t="s">
        <v>57</v>
      </c>
      <c r="N1787" s="58" t="s">
        <v>17002</v>
      </c>
      <c r="O1787" s="58" t="s">
        <v>17003</v>
      </c>
      <c r="P1787" s="58">
        <v>8381</v>
      </c>
      <c r="Q1787" s="50">
        <v>360</v>
      </c>
      <c r="R1787" s="50" t="s">
        <v>60</v>
      </c>
      <c r="S1787" s="60" t="s">
        <v>60</v>
      </c>
      <c r="T1787" s="48" t="s">
        <v>17004</v>
      </c>
      <c r="U1787" s="50" t="s">
        <v>62</v>
      </c>
      <c r="V1787" s="58" t="s">
        <v>17005</v>
      </c>
      <c r="W1787" s="62" t="s">
        <v>1048</v>
      </c>
      <c r="X1787" s="62" t="s">
        <v>714</v>
      </c>
      <c r="Y1787" s="62">
        <v>41801</v>
      </c>
      <c r="Z1787" s="50">
        <v>96</v>
      </c>
      <c r="AA1787" s="50">
        <v>258</v>
      </c>
      <c r="AB1787" s="50" t="s">
        <v>66</v>
      </c>
      <c r="AC1787" s="50">
        <v>54989</v>
      </c>
      <c r="AD1787" s="50" t="s">
        <v>227</v>
      </c>
      <c r="AE1787" s="58">
        <v>34</v>
      </c>
      <c r="AF1787" s="58" t="s">
        <v>68</v>
      </c>
      <c r="AG1787" s="50" t="s">
        <v>229</v>
      </c>
      <c r="AH1787" s="50">
        <v>7.73</v>
      </c>
      <c r="AI1787" s="50">
        <v>177.38</v>
      </c>
      <c r="AJ1787" s="50">
        <v>185.11</v>
      </c>
      <c r="AK1787" s="58">
        <v>16.100000000000001</v>
      </c>
      <c r="AL1787" s="26">
        <f t="shared" si="80"/>
        <v>4.1758954135378973E-2</v>
      </c>
      <c r="AM1787" s="56" t="s">
        <v>230</v>
      </c>
      <c r="AN1787" s="50" t="s">
        <v>16971</v>
      </c>
      <c r="AO1787" s="50" t="s">
        <v>258</v>
      </c>
      <c r="AP1787" s="46" t="s">
        <v>16972</v>
      </c>
      <c r="AQ1787" s="27" t="str">
        <f t="shared" si="77"/>
        <v>Record Complete</v>
      </c>
      <c r="AR1787" s="295" t="s">
        <v>17006</v>
      </c>
      <c r="AS1787" s="5" t="str">
        <f t="shared" si="78"/>
        <v/>
      </c>
      <c r="AT1787" t="s">
        <v>17200</v>
      </c>
    </row>
    <row r="1788" spans="1:46" ht="15.75" thickBot="1" x14ac:dyDescent="0.3">
      <c r="A1788" s="30" t="s">
        <v>16998</v>
      </c>
      <c r="B1788" s="32">
        <v>139</v>
      </c>
      <c r="C1788" s="32" t="s">
        <v>213</v>
      </c>
      <c r="D1788" s="32" t="s">
        <v>15155</v>
      </c>
      <c r="E1788" s="51" t="str">
        <f ca="1">IF(ISERROR(INDIRECT(CONCATENATE("FIPs_codes!",ADDRESS((MATCH($D1788,INDIRECT($C1788),0)+MATCH($C1788,FIPs_codes!$G$1:$G$3296,0)-1),COLUMN(FIPs_codes!A1786))))),"",INDIRECT(CONCATENATE("FIPs_codes!",ADDRESS((MATCH($D1788,INDIRECT($C1788),0)+MATCH($C1788,FIPs_codes!$G$1:$G$3296,0)-1),COLUMN(FIPs_codes!A1786)))))</f>
        <v>40037</v>
      </c>
      <c r="F1788" s="51">
        <f ca="1">IF(ISERROR(INDIRECT(CONCATENATE("FIPs_codes!",ADDRESS((MATCH($D1788,INDIRECT($C1788),0)+MATCH($C1788,FIPs_codes!$G$1:$G$3296,0)-1),COLUMN(FIPs_codes!C1786))))),"",INDIRECT(CONCATENATE("FIPs_codes!",ADDRESS((MATCH($D1788,INDIRECT($C1788),0)+MATCH($C1788,FIPs_codes!$G$1:$G$3296,0)-1),COLUMN(FIPs_codes!C1786)))))</f>
        <v>6</v>
      </c>
      <c r="G1788" s="32" t="s">
        <v>16999</v>
      </c>
      <c r="H1788" s="32" t="s">
        <v>217</v>
      </c>
      <c r="I1788" s="36" t="s">
        <v>17000</v>
      </c>
      <c r="J1788" s="38" t="s">
        <v>6185</v>
      </c>
      <c r="K1788" s="32" t="s">
        <v>11231</v>
      </c>
      <c r="L1788" s="32" t="s">
        <v>17001</v>
      </c>
      <c r="M1788" s="32" t="s">
        <v>57</v>
      </c>
      <c r="N1788" s="40" t="s">
        <v>17002</v>
      </c>
      <c r="O1788" s="40" t="s">
        <v>17003</v>
      </c>
      <c r="P1788" s="40">
        <v>8381</v>
      </c>
      <c r="Q1788" s="32">
        <v>360</v>
      </c>
      <c r="R1788" s="32" t="s">
        <v>60</v>
      </c>
      <c r="S1788" s="42" t="s">
        <v>60</v>
      </c>
      <c r="T1788" s="30" t="s">
        <v>17004</v>
      </c>
      <c r="U1788" s="32" t="s">
        <v>62</v>
      </c>
      <c r="V1788" s="40" t="s">
        <v>17005</v>
      </c>
      <c r="W1788" s="44" t="s">
        <v>1048</v>
      </c>
      <c r="X1788" s="44" t="s">
        <v>714</v>
      </c>
      <c r="Y1788" s="44">
        <v>41801</v>
      </c>
      <c r="Z1788" s="32">
        <v>96</v>
      </c>
      <c r="AA1788" s="32">
        <v>243</v>
      </c>
      <c r="AB1788" s="32" t="s">
        <v>66</v>
      </c>
      <c r="AC1788" s="32">
        <v>54989</v>
      </c>
      <c r="AD1788" s="32" t="s">
        <v>227</v>
      </c>
      <c r="AE1788" s="40">
        <v>32</v>
      </c>
      <c r="AF1788" s="40" t="s">
        <v>68</v>
      </c>
      <c r="AG1788" s="32" t="s">
        <v>229</v>
      </c>
      <c r="AH1788" s="32">
        <v>8.2899999999999991</v>
      </c>
      <c r="AI1788" s="32">
        <v>183.26</v>
      </c>
      <c r="AJ1788" s="32">
        <v>191.55</v>
      </c>
      <c r="AK1788" s="40">
        <v>16.5</v>
      </c>
      <c r="AL1788" s="26">
        <f t="shared" si="80"/>
        <v>4.3278517358392062E-2</v>
      </c>
      <c r="AM1788" s="38" t="s">
        <v>230</v>
      </c>
      <c r="AN1788" s="32" t="s">
        <v>16971</v>
      </c>
      <c r="AO1788" s="32" t="s">
        <v>258</v>
      </c>
      <c r="AP1788" s="46" t="s">
        <v>16972</v>
      </c>
      <c r="AQ1788" s="27" t="str">
        <f t="shared" si="77"/>
        <v>Record Complete</v>
      </c>
      <c r="AR1788" s="294" t="s">
        <v>17006</v>
      </c>
      <c r="AS1788" s="5" t="str">
        <f t="shared" si="78"/>
        <v/>
      </c>
      <c r="AT1788" t="s">
        <v>17200</v>
      </c>
    </row>
    <row r="1789" spans="1:46" ht="15.75" thickBot="1" x14ac:dyDescent="0.3">
      <c r="A1789" s="48" t="s">
        <v>16998</v>
      </c>
      <c r="B1789" s="50">
        <v>139</v>
      </c>
      <c r="C1789" s="50" t="s">
        <v>213</v>
      </c>
      <c r="D1789" s="50" t="s">
        <v>15155</v>
      </c>
      <c r="E1789" s="51" t="str">
        <f ca="1">IF(ISERROR(INDIRECT(CONCATENATE("FIPs_codes!",ADDRESS((MATCH($D1789,INDIRECT($C1789),0)+MATCH($C1789,FIPs_codes!$G$1:$G$3296,0)-1),COLUMN(FIPs_codes!A1787))))),"",INDIRECT(CONCATENATE("FIPs_codes!",ADDRESS((MATCH($D1789,INDIRECT($C1789),0)+MATCH($C1789,FIPs_codes!$G$1:$G$3296,0)-1),COLUMN(FIPs_codes!A1787)))))</f>
        <v>40037</v>
      </c>
      <c r="F1789" s="51">
        <f ca="1">IF(ISERROR(INDIRECT(CONCATENATE("FIPs_codes!",ADDRESS((MATCH($D1789,INDIRECT($C1789),0)+MATCH($C1789,FIPs_codes!$G$1:$G$3296,0)-1),COLUMN(FIPs_codes!C1787))))),"",INDIRECT(CONCATENATE("FIPs_codes!",ADDRESS((MATCH($D1789,INDIRECT($C1789),0)+MATCH($C1789,FIPs_codes!$G$1:$G$3296,0)-1),COLUMN(FIPs_codes!C1787)))))</f>
        <v>6</v>
      </c>
      <c r="G1789" s="50" t="s">
        <v>16999</v>
      </c>
      <c r="H1789" s="50" t="s">
        <v>217</v>
      </c>
      <c r="I1789" s="54" t="s">
        <v>17000</v>
      </c>
      <c r="J1789" s="56" t="s">
        <v>6185</v>
      </c>
      <c r="K1789" s="50" t="s">
        <v>11231</v>
      </c>
      <c r="L1789" s="50" t="s">
        <v>17001</v>
      </c>
      <c r="M1789" s="50" t="s">
        <v>57</v>
      </c>
      <c r="N1789" s="58" t="s">
        <v>17002</v>
      </c>
      <c r="O1789" s="58" t="s">
        <v>17003</v>
      </c>
      <c r="P1789" s="58">
        <v>8381</v>
      </c>
      <c r="Q1789" s="50">
        <v>360</v>
      </c>
      <c r="R1789" s="50" t="s">
        <v>60</v>
      </c>
      <c r="S1789" s="60" t="s">
        <v>60</v>
      </c>
      <c r="T1789" s="48" t="s">
        <v>17004</v>
      </c>
      <c r="U1789" s="50" t="s">
        <v>62</v>
      </c>
      <c r="V1789" s="58" t="s">
        <v>17005</v>
      </c>
      <c r="W1789" s="62" t="s">
        <v>1048</v>
      </c>
      <c r="X1789" s="62" t="s">
        <v>714</v>
      </c>
      <c r="Y1789" s="62">
        <v>41801</v>
      </c>
      <c r="Z1789" s="50">
        <v>96</v>
      </c>
      <c r="AA1789" s="50">
        <v>245</v>
      </c>
      <c r="AB1789" s="50" t="s">
        <v>66</v>
      </c>
      <c r="AC1789" s="50">
        <v>54989</v>
      </c>
      <c r="AD1789" s="50" t="s">
        <v>227</v>
      </c>
      <c r="AE1789" s="58">
        <v>33</v>
      </c>
      <c r="AF1789" s="58" t="s">
        <v>68</v>
      </c>
      <c r="AG1789" s="50" t="s">
        <v>229</v>
      </c>
      <c r="AH1789" s="50">
        <v>8.1999999999999993</v>
      </c>
      <c r="AI1789" s="50">
        <v>185.06</v>
      </c>
      <c r="AJ1789" s="50">
        <v>193.26</v>
      </c>
      <c r="AK1789" s="159">
        <v>16.399999999999999</v>
      </c>
      <c r="AL1789" s="26">
        <f t="shared" si="80"/>
        <v>4.2429887198592565E-2</v>
      </c>
      <c r="AM1789" s="56" t="s">
        <v>230</v>
      </c>
      <c r="AN1789" s="50" t="s">
        <v>16971</v>
      </c>
      <c r="AO1789" s="50" t="s">
        <v>258</v>
      </c>
      <c r="AP1789" s="46" t="s">
        <v>16972</v>
      </c>
      <c r="AQ1789" s="27" t="str">
        <f t="shared" si="77"/>
        <v>Record Complete</v>
      </c>
      <c r="AR1789" s="295" t="s">
        <v>17006</v>
      </c>
      <c r="AS1789" s="5" t="str">
        <f t="shared" si="78"/>
        <v/>
      </c>
      <c r="AT1789" t="s">
        <v>17200</v>
      </c>
    </row>
    <row r="1790" spans="1:46" ht="15.75" thickBot="1" x14ac:dyDescent="0.3">
      <c r="A1790" s="47" t="s">
        <v>16998</v>
      </c>
      <c r="B1790" s="49">
        <v>139</v>
      </c>
      <c r="C1790" s="49" t="s">
        <v>213</v>
      </c>
      <c r="D1790" s="49" t="s">
        <v>15155</v>
      </c>
      <c r="E1790" s="51" t="str">
        <f ca="1">IF(ISERROR(INDIRECT(CONCATENATE("FIPs_codes!",ADDRESS((MATCH($D1790,INDIRECT($C1790),0)+MATCH($C1790,FIPs_codes!$G$1:$G$3296,0)-1),COLUMN(FIPs_codes!A1788))))),"",INDIRECT(CONCATENATE("FIPs_codes!",ADDRESS((MATCH($D1790,INDIRECT($C1790),0)+MATCH($C1790,FIPs_codes!$G$1:$G$3296,0)-1),COLUMN(FIPs_codes!A1788)))))</f>
        <v>40037</v>
      </c>
      <c r="F1790" s="51">
        <f ca="1">IF(ISERROR(INDIRECT(CONCATENATE("FIPs_codes!",ADDRESS((MATCH($D1790,INDIRECT($C1790),0)+MATCH($C1790,FIPs_codes!$G$1:$G$3296,0)-1),COLUMN(FIPs_codes!C1788))))),"",INDIRECT(CONCATENATE("FIPs_codes!",ADDRESS((MATCH($D1790,INDIRECT($C1790),0)+MATCH($C1790,FIPs_codes!$G$1:$G$3296,0)-1),COLUMN(FIPs_codes!C1788)))))</f>
        <v>6</v>
      </c>
      <c r="G1790" s="49" t="s">
        <v>16999</v>
      </c>
      <c r="H1790" s="49" t="s">
        <v>217</v>
      </c>
      <c r="I1790" s="53" t="s">
        <v>17000</v>
      </c>
      <c r="J1790" s="55" t="s">
        <v>6185</v>
      </c>
      <c r="K1790" s="49" t="s">
        <v>11231</v>
      </c>
      <c r="L1790" s="49" t="s">
        <v>17001</v>
      </c>
      <c r="M1790" s="49" t="s">
        <v>57</v>
      </c>
      <c r="N1790" s="57" t="s">
        <v>17002</v>
      </c>
      <c r="O1790" s="57" t="s">
        <v>17003</v>
      </c>
      <c r="P1790" s="57">
        <v>8381</v>
      </c>
      <c r="Q1790" s="49">
        <v>360</v>
      </c>
      <c r="R1790" s="49" t="s">
        <v>60</v>
      </c>
      <c r="S1790" s="59" t="s">
        <v>60</v>
      </c>
      <c r="T1790" s="47" t="s">
        <v>17004</v>
      </c>
      <c r="U1790" s="140" t="s">
        <v>62</v>
      </c>
      <c r="V1790" s="57" t="s">
        <v>17005</v>
      </c>
      <c r="W1790" s="61" t="s">
        <v>1048</v>
      </c>
      <c r="X1790" s="61" t="s">
        <v>714</v>
      </c>
      <c r="Y1790" s="61">
        <v>41801</v>
      </c>
      <c r="Z1790" s="49">
        <v>96</v>
      </c>
      <c r="AA1790" s="49">
        <v>234</v>
      </c>
      <c r="AB1790" s="49" t="s">
        <v>66</v>
      </c>
      <c r="AC1790" s="49">
        <v>54989</v>
      </c>
      <c r="AD1790" s="49" t="s">
        <v>227</v>
      </c>
      <c r="AE1790" s="57">
        <v>33</v>
      </c>
      <c r="AF1790" s="57" t="s">
        <v>68</v>
      </c>
      <c r="AG1790" s="49" t="s">
        <v>229</v>
      </c>
      <c r="AH1790" s="49">
        <v>8.93</v>
      </c>
      <c r="AI1790" s="49">
        <v>186.84</v>
      </c>
      <c r="AJ1790" s="49">
        <v>195.77</v>
      </c>
      <c r="AK1790" s="57">
        <v>16.3</v>
      </c>
      <c r="AL1790" s="26">
        <f t="shared" si="80"/>
        <v>4.5614752004903711E-2</v>
      </c>
      <c r="AM1790" s="55" t="s">
        <v>230</v>
      </c>
      <c r="AN1790" s="49" t="s">
        <v>16971</v>
      </c>
      <c r="AO1790" s="49" t="s">
        <v>258</v>
      </c>
      <c r="AP1790" s="63" t="s">
        <v>16972</v>
      </c>
      <c r="AQ1790" s="27" t="str">
        <f t="shared" si="77"/>
        <v>Record Complete</v>
      </c>
      <c r="AR1790" s="53" t="s">
        <v>17006</v>
      </c>
      <c r="AS1790" s="5" t="str">
        <f t="shared" si="78"/>
        <v/>
      </c>
      <c r="AT1790" t="s">
        <v>17200</v>
      </c>
    </row>
    <row r="1791" spans="1:46" ht="15.75" thickBot="1" x14ac:dyDescent="0.3">
      <c r="A1791" s="48" t="s">
        <v>16998</v>
      </c>
      <c r="B1791" s="50">
        <v>139</v>
      </c>
      <c r="C1791" s="50" t="s">
        <v>213</v>
      </c>
      <c r="D1791" s="50" t="s">
        <v>15155</v>
      </c>
      <c r="E1791" s="51" t="str">
        <f ca="1">IF(ISERROR(INDIRECT(CONCATENATE("FIPs_codes!",ADDRESS((MATCH($D1791,INDIRECT($C1791),0)+MATCH($C1791,FIPs_codes!$G$1:$G$3296,0)-1),COLUMN(FIPs_codes!A1789))))),"",INDIRECT(CONCATENATE("FIPs_codes!",ADDRESS((MATCH($D1791,INDIRECT($C1791),0)+MATCH($C1791,FIPs_codes!$G$1:$G$3296,0)-1),COLUMN(FIPs_codes!A1789)))))</f>
        <v>40037</v>
      </c>
      <c r="F1791" s="51">
        <f ca="1">IF(ISERROR(INDIRECT(CONCATENATE("FIPs_codes!",ADDRESS((MATCH($D1791,INDIRECT($C1791),0)+MATCH($C1791,FIPs_codes!$G$1:$G$3296,0)-1),COLUMN(FIPs_codes!C1789))))),"",INDIRECT(CONCATENATE("FIPs_codes!",ADDRESS((MATCH($D1791,INDIRECT($C1791),0)+MATCH($C1791,FIPs_codes!$G$1:$G$3296,0)-1),COLUMN(FIPs_codes!C1789)))))</f>
        <v>6</v>
      </c>
      <c r="G1791" s="50" t="s">
        <v>16999</v>
      </c>
      <c r="H1791" s="50" t="s">
        <v>217</v>
      </c>
      <c r="I1791" s="54" t="s">
        <v>17000</v>
      </c>
      <c r="J1791" s="56" t="s">
        <v>6185</v>
      </c>
      <c r="K1791" s="50" t="s">
        <v>11231</v>
      </c>
      <c r="L1791" s="50" t="s">
        <v>17007</v>
      </c>
      <c r="M1791" s="50" t="s">
        <v>57</v>
      </c>
      <c r="N1791" s="58" t="s">
        <v>17008</v>
      </c>
      <c r="O1791" s="58" t="s">
        <v>17009</v>
      </c>
      <c r="P1791" s="58">
        <v>30134</v>
      </c>
      <c r="Q1791" s="50">
        <v>350</v>
      </c>
      <c r="R1791" s="50" t="s">
        <v>60</v>
      </c>
      <c r="S1791" s="60" t="s">
        <v>60</v>
      </c>
      <c r="T1791" s="48" t="s">
        <v>17004</v>
      </c>
      <c r="U1791" s="50" t="s">
        <v>62</v>
      </c>
      <c r="V1791" s="58" t="s">
        <v>17005</v>
      </c>
      <c r="W1791" s="62" t="s">
        <v>1048</v>
      </c>
      <c r="X1791" s="62" t="s">
        <v>714</v>
      </c>
      <c r="Y1791" s="62">
        <v>41802</v>
      </c>
      <c r="Z1791" s="50">
        <v>87</v>
      </c>
      <c r="AA1791" s="50">
        <v>402</v>
      </c>
      <c r="AB1791" s="50" t="s">
        <v>66</v>
      </c>
      <c r="AC1791" s="50">
        <v>43498</v>
      </c>
      <c r="AD1791" s="50" t="s">
        <v>227</v>
      </c>
      <c r="AE1791" s="58">
        <v>35</v>
      </c>
      <c r="AF1791" s="58" t="s">
        <v>68</v>
      </c>
      <c r="AG1791" s="50" t="s">
        <v>229</v>
      </c>
      <c r="AH1791" s="50">
        <v>14.03</v>
      </c>
      <c r="AI1791" s="50">
        <v>197.23</v>
      </c>
      <c r="AJ1791" s="50">
        <v>211.26</v>
      </c>
      <c r="AK1791" s="58">
        <v>15.2</v>
      </c>
      <c r="AL1791" s="26">
        <f t="shared" si="80"/>
        <v>6.6411057464735399E-2</v>
      </c>
      <c r="AM1791" s="56" t="s">
        <v>230</v>
      </c>
      <c r="AN1791" s="50" t="s">
        <v>16971</v>
      </c>
      <c r="AO1791" s="50" t="s">
        <v>258</v>
      </c>
      <c r="AP1791" s="46" t="s">
        <v>16972</v>
      </c>
      <c r="AQ1791" s="27" t="str">
        <f t="shared" si="77"/>
        <v>Record Complete</v>
      </c>
      <c r="AR1791" s="295" t="s">
        <v>17006</v>
      </c>
      <c r="AS1791" s="5" t="str">
        <f t="shared" si="78"/>
        <v/>
      </c>
      <c r="AT1791" t="s">
        <v>17200</v>
      </c>
    </row>
    <row r="1792" spans="1:46" ht="15.75" thickBot="1" x14ac:dyDescent="0.3">
      <c r="A1792" s="47" t="s">
        <v>16998</v>
      </c>
      <c r="B1792" s="49">
        <v>139</v>
      </c>
      <c r="C1792" s="49" t="s">
        <v>213</v>
      </c>
      <c r="D1792" s="49" t="s">
        <v>15155</v>
      </c>
      <c r="E1792" s="51" t="str">
        <f ca="1">IF(ISERROR(INDIRECT(CONCATENATE("FIPs_codes!",ADDRESS((MATCH($D1792,INDIRECT($C1792),0)+MATCH($C1792,FIPs_codes!$G$1:$G$3296,0)-1),COLUMN(FIPs_codes!A1790))))),"",INDIRECT(CONCATENATE("FIPs_codes!",ADDRESS((MATCH($D1792,INDIRECT($C1792),0)+MATCH($C1792,FIPs_codes!$G$1:$G$3296,0)-1),COLUMN(FIPs_codes!A1790)))))</f>
        <v>40037</v>
      </c>
      <c r="F1792" s="51">
        <f ca="1">IF(ISERROR(INDIRECT(CONCATENATE("FIPs_codes!",ADDRESS((MATCH($D1792,INDIRECT($C1792),0)+MATCH($C1792,FIPs_codes!$G$1:$G$3296,0)-1),COLUMN(FIPs_codes!C1790))))),"",INDIRECT(CONCATENATE("FIPs_codes!",ADDRESS((MATCH($D1792,INDIRECT($C1792),0)+MATCH($C1792,FIPs_codes!$G$1:$G$3296,0)-1),COLUMN(FIPs_codes!C1790)))))</f>
        <v>6</v>
      </c>
      <c r="G1792" s="49" t="s">
        <v>16999</v>
      </c>
      <c r="H1792" s="49" t="s">
        <v>217</v>
      </c>
      <c r="I1792" s="53" t="s">
        <v>17000</v>
      </c>
      <c r="J1792" s="55" t="s">
        <v>6185</v>
      </c>
      <c r="K1792" s="49" t="s">
        <v>11231</v>
      </c>
      <c r="L1792" s="49" t="s">
        <v>17007</v>
      </c>
      <c r="M1792" s="49" t="s">
        <v>57</v>
      </c>
      <c r="N1792" s="57" t="s">
        <v>17008</v>
      </c>
      <c r="O1792" s="57" t="s">
        <v>17009</v>
      </c>
      <c r="P1792" s="57">
        <v>30134</v>
      </c>
      <c r="Q1792" s="49">
        <v>350</v>
      </c>
      <c r="R1792" s="49" t="s">
        <v>60</v>
      </c>
      <c r="S1792" s="59" t="s">
        <v>60</v>
      </c>
      <c r="T1792" s="47" t="s">
        <v>17004</v>
      </c>
      <c r="U1792" s="140" t="s">
        <v>62</v>
      </c>
      <c r="V1792" s="57" t="s">
        <v>17005</v>
      </c>
      <c r="W1792" s="61" t="s">
        <v>1048</v>
      </c>
      <c r="X1792" s="61" t="s">
        <v>714</v>
      </c>
      <c r="Y1792" s="61">
        <v>41802</v>
      </c>
      <c r="Z1792" s="49">
        <v>87</v>
      </c>
      <c r="AA1792" s="49">
        <v>429</v>
      </c>
      <c r="AB1792" s="49" t="s">
        <v>66</v>
      </c>
      <c r="AC1792" s="49">
        <v>43498</v>
      </c>
      <c r="AD1792" s="49" t="s">
        <v>227</v>
      </c>
      <c r="AE1792" s="57">
        <v>35</v>
      </c>
      <c r="AF1792" s="57" t="s">
        <v>68</v>
      </c>
      <c r="AG1792" s="49" t="s">
        <v>229</v>
      </c>
      <c r="AH1792" s="49">
        <v>13.7</v>
      </c>
      <c r="AI1792" s="49">
        <v>199.73</v>
      </c>
      <c r="AJ1792" s="49">
        <v>213.43</v>
      </c>
      <c r="AK1792" s="57">
        <v>15.2</v>
      </c>
      <c r="AL1792" s="26">
        <f t="shared" si="80"/>
        <v>6.4189664058473511E-2</v>
      </c>
      <c r="AM1792" s="55" t="s">
        <v>230</v>
      </c>
      <c r="AN1792" s="49" t="s">
        <v>16971</v>
      </c>
      <c r="AO1792" s="49" t="s">
        <v>258</v>
      </c>
      <c r="AP1792" s="63" t="s">
        <v>16972</v>
      </c>
      <c r="AQ1792" s="27" t="str">
        <f t="shared" si="77"/>
        <v>Record Complete</v>
      </c>
      <c r="AR1792" s="53" t="s">
        <v>17006</v>
      </c>
      <c r="AS1792" s="5" t="str">
        <f t="shared" si="78"/>
        <v/>
      </c>
      <c r="AT1792" t="s">
        <v>17200</v>
      </c>
    </row>
    <row r="1793" spans="1:46" ht="15.75" thickBot="1" x14ac:dyDescent="0.3">
      <c r="A1793" s="29" t="s">
        <v>16998</v>
      </c>
      <c r="B1793" s="31">
        <v>139</v>
      </c>
      <c r="C1793" s="31" t="s">
        <v>213</v>
      </c>
      <c r="D1793" s="31" t="s">
        <v>15155</v>
      </c>
      <c r="E1793" s="51" t="str">
        <f ca="1">IF(ISERROR(INDIRECT(CONCATENATE("FIPs_codes!",ADDRESS((MATCH($D1793,INDIRECT($C1793),0)+MATCH($C1793,FIPs_codes!$G$1:$G$3296,0)-1),COLUMN(FIPs_codes!A1791))))),"",INDIRECT(CONCATENATE("FIPs_codes!",ADDRESS((MATCH($D1793,INDIRECT($C1793),0)+MATCH($C1793,FIPs_codes!$G$1:$G$3296,0)-1),COLUMN(FIPs_codes!A1791)))))</f>
        <v>40037</v>
      </c>
      <c r="F1793" s="51">
        <f ca="1">IF(ISERROR(INDIRECT(CONCATENATE("FIPs_codes!",ADDRESS((MATCH($D1793,INDIRECT($C1793),0)+MATCH($C1793,FIPs_codes!$G$1:$G$3296,0)-1),COLUMN(FIPs_codes!C1791))))),"",INDIRECT(CONCATENATE("FIPs_codes!",ADDRESS((MATCH($D1793,INDIRECT($C1793),0)+MATCH($C1793,FIPs_codes!$G$1:$G$3296,0)-1),COLUMN(FIPs_codes!C1791)))))</f>
        <v>6</v>
      </c>
      <c r="G1793" s="31" t="s">
        <v>16999</v>
      </c>
      <c r="H1793" s="31" t="s">
        <v>217</v>
      </c>
      <c r="I1793" s="35" t="s">
        <v>17000</v>
      </c>
      <c r="J1793" s="37" t="s">
        <v>6185</v>
      </c>
      <c r="K1793" s="31" t="s">
        <v>11231</v>
      </c>
      <c r="L1793" s="31" t="s">
        <v>17007</v>
      </c>
      <c r="M1793" s="31" t="s">
        <v>57</v>
      </c>
      <c r="N1793" s="39" t="s">
        <v>17008</v>
      </c>
      <c r="O1793" s="39" t="s">
        <v>17009</v>
      </c>
      <c r="P1793" s="39">
        <v>30134</v>
      </c>
      <c r="Q1793" s="31">
        <v>350</v>
      </c>
      <c r="R1793" s="31" t="s">
        <v>60</v>
      </c>
      <c r="S1793" s="41" t="s">
        <v>60</v>
      </c>
      <c r="T1793" s="29" t="s">
        <v>17004</v>
      </c>
      <c r="U1793" s="194" t="s">
        <v>62</v>
      </c>
      <c r="V1793" s="39" t="s">
        <v>17005</v>
      </c>
      <c r="W1793" s="43" t="s">
        <v>1048</v>
      </c>
      <c r="X1793" s="43" t="s">
        <v>714</v>
      </c>
      <c r="Y1793" s="43">
        <v>41802</v>
      </c>
      <c r="Z1793" s="31">
        <v>87</v>
      </c>
      <c r="AA1793" s="31">
        <v>368</v>
      </c>
      <c r="AB1793" s="31" t="s">
        <v>66</v>
      </c>
      <c r="AC1793" s="31">
        <v>43498</v>
      </c>
      <c r="AD1793" s="31" t="s">
        <v>227</v>
      </c>
      <c r="AE1793" s="39">
        <v>35</v>
      </c>
      <c r="AF1793" s="39" t="s">
        <v>68</v>
      </c>
      <c r="AG1793" s="31" t="s">
        <v>229</v>
      </c>
      <c r="AH1793" s="31">
        <v>14.6</v>
      </c>
      <c r="AI1793" s="31">
        <v>199.98</v>
      </c>
      <c r="AJ1793" s="31">
        <v>214.58</v>
      </c>
      <c r="AK1793" s="39">
        <v>15.2</v>
      </c>
      <c r="AL1793" s="26">
        <f t="shared" si="80"/>
        <v>6.803989188181564E-2</v>
      </c>
      <c r="AM1793" s="37" t="s">
        <v>230</v>
      </c>
      <c r="AN1793" s="31" t="s">
        <v>16971</v>
      </c>
      <c r="AO1793" s="31" t="s">
        <v>258</v>
      </c>
      <c r="AP1793" s="63" t="s">
        <v>16972</v>
      </c>
      <c r="AQ1793" s="27" t="str">
        <f t="shared" si="77"/>
        <v>Record Complete</v>
      </c>
      <c r="AR1793" s="35" t="s">
        <v>17006</v>
      </c>
      <c r="AS1793" s="5" t="str">
        <f t="shared" si="78"/>
        <v/>
      </c>
      <c r="AT1793" t="s">
        <v>17200</v>
      </c>
    </row>
    <row r="1794" spans="1:46" ht="15.75" thickBot="1" x14ac:dyDescent="0.3">
      <c r="A1794" s="30" t="s">
        <v>16998</v>
      </c>
      <c r="B1794" s="32">
        <v>139</v>
      </c>
      <c r="C1794" s="32" t="s">
        <v>213</v>
      </c>
      <c r="D1794" s="32" t="s">
        <v>15155</v>
      </c>
      <c r="E1794" s="51" t="str">
        <f ca="1">IF(ISERROR(INDIRECT(CONCATENATE("FIPs_codes!",ADDRESS((MATCH($D1794,INDIRECT($C1794),0)+MATCH($C1794,FIPs_codes!$G$1:$G$3296,0)-1),COLUMN(FIPs_codes!A1792))))),"",INDIRECT(CONCATENATE("FIPs_codes!",ADDRESS((MATCH($D1794,INDIRECT($C1794),0)+MATCH($C1794,FIPs_codes!$G$1:$G$3296,0)-1),COLUMN(FIPs_codes!A1792)))))</f>
        <v>40037</v>
      </c>
      <c r="F1794" s="51">
        <f ca="1">IF(ISERROR(INDIRECT(CONCATENATE("FIPs_codes!",ADDRESS((MATCH($D1794,INDIRECT($C1794),0)+MATCH($C1794,FIPs_codes!$G$1:$G$3296,0)-1),COLUMN(FIPs_codes!C1792))))),"",INDIRECT(CONCATENATE("FIPs_codes!",ADDRESS((MATCH($D1794,INDIRECT($C1794),0)+MATCH($C1794,FIPs_codes!$G$1:$G$3296,0)-1),COLUMN(FIPs_codes!C1792)))))</f>
        <v>6</v>
      </c>
      <c r="G1794" s="32" t="s">
        <v>16999</v>
      </c>
      <c r="H1794" s="32" t="s">
        <v>217</v>
      </c>
      <c r="I1794" s="36" t="s">
        <v>17000</v>
      </c>
      <c r="J1794" s="38" t="s">
        <v>6185</v>
      </c>
      <c r="K1794" s="32" t="s">
        <v>11231</v>
      </c>
      <c r="L1794" s="32" t="s">
        <v>17007</v>
      </c>
      <c r="M1794" s="32" t="s">
        <v>57</v>
      </c>
      <c r="N1794" s="40" t="s">
        <v>17008</v>
      </c>
      <c r="O1794" s="40" t="s">
        <v>17009</v>
      </c>
      <c r="P1794" s="40">
        <v>30134</v>
      </c>
      <c r="Q1794" s="32">
        <v>350</v>
      </c>
      <c r="R1794" s="32" t="s">
        <v>60</v>
      </c>
      <c r="S1794" s="42" t="s">
        <v>60</v>
      </c>
      <c r="T1794" s="30" t="s">
        <v>17004</v>
      </c>
      <c r="U1794" s="32" t="s">
        <v>62</v>
      </c>
      <c r="V1794" s="40" t="s">
        <v>17005</v>
      </c>
      <c r="W1794" s="44" t="s">
        <v>1048</v>
      </c>
      <c r="X1794" s="44" t="s">
        <v>714</v>
      </c>
      <c r="Y1794" s="44">
        <v>41802</v>
      </c>
      <c r="Z1794" s="32">
        <v>87</v>
      </c>
      <c r="AA1794" s="32">
        <v>428</v>
      </c>
      <c r="AB1794" s="32" t="s">
        <v>66</v>
      </c>
      <c r="AC1794" s="32">
        <v>43498</v>
      </c>
      <c r="AD1794" s="32" t="s">
        <v>227</v>
      </c>
      <c r="AE1794" s="40">
        <v>35</v>
      </c>
      <c r="AF1794" s="40" t="s">
        <v>68</v>
      </c>
      <c r="AG1794" s="32" t="s">
        <v>229</v>
      </c>
      <c r="AH1794" s="32">
        <v>14.65</v>
      </c>
      <c r="AI1794" s="32">
        <v>201.13</v>
      </c>
      <c r="AJ1794" s="32">
        <v>215.78</v>
      </c>
      <c r="AK1794" s="40">
        <v>15.2</v>
      </c>
      <c r="AL1794" s="26">
        <f t="shared" si="80"/>
        <v>6.7893224580591341E-2</v>
      </c>
      <c r="AM1794" s="38" t="s">
        <v>230</v>
      </c>
      <c r="AN1794" s="32" t="s">
        <v>16971</v>
      </c>
      <c r="AO1794" s="32" t="s">
        <v>258</v>
      </c>
      <c r="AP1794" s="46" t="s">
        <v>16972</v>
      </c>
      <c r="AQ1794" s="27" t="str">
        <f t="shared" si="77"/>
        <v>Record Complete</v>
      </c>
      <c r="AR1794" s="294" t="s">
        <v>17006</v>
      </c>
      <c r="AS1794" s="5" t="str">
        <f t="shared" si="78"/>
        <v/>
      </c>
      <c r="AT1794" t="s">
        <v>17200</v>
      </c>
    </row>
    <row r="1795" spans="1:46" ht="15.75" thickBot="1" x14ac:dyDescent="0.3">
      <c r="A1795" s="48" t="s">
        <v>16998</v>
      </c>
      <c r="B1795" s="50">
        <v>139</v>
      </c>
      <c r="C1795" s="50" t="s">
        <v>213</v>
      </c>
      <c r="D1795" s="50" t="s">
        <v>15155</v>
      </c>
      <c r="E1795" s="51" t="str">
        <f ca="1">IF(ISERROR(INDIRECT(CONCATENATE("FIPs_codes!",ADDRESS((MATCH($D1795,INDIRECT($C1795),0)+MATCH($C1795,FIPs_codes!$G$1:$G$3296,0)-1),COLUMN(FIPs_codes!A1793))))),"",INDIRECT(CONCATENATE("FIPs_codes!",ADDRESS((MATCH($D1795,INDIRECT($C1795),0)+MATCH($C1795,FIPs_codes!$G$1:$G$3296,0)-1),COLUMN(FIPs_codes!A1793)))))</f>
        <v>40037</v>
      </c>
      <c r="F1795" s="51">
        <f ca="1">IF(ISERROR(INDIRECT(CONCATENATE("FIPs_codes!",ADDRESS((MATCH($D1795,INDIRECT($C1795),0)+MATCH($C1795,FIPs_codes!$G$1:$G$3296,0)-1),COLUMN(FIPs_codes!C1793))))),"",INDIRECT(CONCATENATE("FIPs_codes!",ADDRESS((MATCH($D1795,INDIRECT($C1795),0)+MATCH($C1795,FIPs_codes!$G$1:$G$3296,0)-1),COLUMN(FIPs_codes!C1793)))))</f>
        <v>6</v>
      </c>
      <c r="G1795" s="50" t="s">
        <v>16999</v>
      </c>
      <c r="H1795" s="50" t="s">
        <v>217</v>
      </c>
      <c r="I1795" s="54" t="s">
        <v>17000</v>
      </c>
      <c r="J1795" s="56" t="s">
        <v>6185</v>
      </c>
      <c r="K1795" s="50" t="s">
        <v>11231</v>
      </c>
      <c r="L1795" s="50" t="s">
        <v>17007</v>
      </c>
      <c r="M1795" s="50" t="s">
        <v>57</v>
      </c>
      <c r="N1795" s="58" t="s">
        <v>17008</v>
      </c>
      <c r="O1795" s="58" t="s">
        <v>17009</v>
      </c>
      <c r="P1795" s="58">
        <v>30134</v>
      </c>
      <c r="Q1795" s="50">
        <v>350</v>
      </c>
      <c r="R1795" s="50" t="s">
        <v>60</v>
      </c>
      <c r="S1795" s="60" t="s">
        <v>60</v>
      </c>
      <c r="T1795" s="48" t="s">
        <v>17004</v>
      </c>
      <c r="U1795" s="50" t="s">
        <v>62</v>
      </c>
      <c r="V1795" s="58" t="s">
        <v>17005</v>
      </c>
      <c r="W1795" s="62" t="s">
        <v>1048</v>
      </c>
      <c r="X1795" s="62" t="s">
        <v>714</v>
      </c>
      <c r="Y1795" s="62">
        <v>41802</v>
      </c>
      <c r="Z1795" s="50">
        <v>87</v>
      </c>
      <c r="AA1795" s="50">
        <v>376</v>
      </c>
      <c r="AB1795" s="50" t="s">
        <v>66</v>
      </c>
      <c r="AC1795" s="50">
        <v>43498</v>
      </c>
      <c r="AD1795" s="50" t="s">
        <v>227</v>
      </c>
      <c r="AE1795" s="58">
        <v>35</v>
      </c>
      <c r="AF1795" s="58" t="s">
        <v>68</v>
      </c>
      <c r="AG1795" s="50" t="s">
        <v>229</v>
      </c>
      <c r="AH1795" s="50">
        <v>13.44</v>
      </c>
      <c r="AI1795" s="50">
        <v>202.55</v>
      </c>
      <c r="AJ1795" s="50">
        <v>215.99</v>
      </c>
      <c r="AK1795" s="58">
        <v>15.2</v>
      </c>
      <c r="AL1795" s="26">
        <f t="shared" si="80"/>
        <v>6.2225103014028421E-2</v>
      </c>
      <c r="AM1795" s="56" t="s">
        <v>230</v>
      </c>
      <c r="AN1795" s="50" t="s">
        <v>16971</v>
      </c>
      <c r="AO1795" s="50" t="s">
        <v>258</v>
      </c>
      <c r="AP1795" s="46" t="s">
        <v>16972</v>
      </c>
      <c r="AQ1795" s="27" t="str">
        <f t="shared" si="77"/>
        <v>Record Complete</v>
      </c>
      <c r="AR1795" s="295" t="s">
        <v>17006</v>
      </c>
      <c r="AS1795" s="5" t="str">
        <f t="shared" si="78"/>
        <v/>
      </c>
      <c r="AT1795" t="s">
        <v>17200</v>
      </c>
    </row>
    <row r="1796" spans="1:46" ht="15.75" thickBot="1" x14ac:dyDescent="0.3">
      <c r="A1796" s="47" t="s">
        <v>16998</v>
      </c>
      <c r="B1796" s="49">
        <v>139</v>
      </c>
      <c r="C1796" s="49" t="s">
        <v>213</v>
      </c>
      <c r="D1796" s="49" t="s">
        <v>15155</v>
      </c>
      <c r="E1796" s="51" t="str">
        <f ca="1">IF(ISERROR(INDIRECT(CONCATENATE("FIPs_codes!",ADDRESS((MATCH($D1796,INDIRECT($C1796),0)+MATCH($C1796,FIPs_codes!$G$1:$G$3296,0)-1),COLUMN(FIPs_codes!A1794))))),"",INDIRECT(CONCATENATE("FIPs_codes!",ADDRESS((MATCH($D1796,INDIRECT($C1796),0)+MATCH($C1796,FIPs_codes!$G$1:$G$3296,0)-1),COLUMN(FIPs_codes!A1794)))))</f>
        <v>40037</v>
      </c>
      <c r="F1796" s="51">
        <f ca="1">IF(ISERROR(INDIRECT(CONCATENATE("FIPs_codes!",ADDRESS((MATCH($D1796,INDIRECT($C1796),0)+MATCH($C1796,FIPs_codes!$G$1:$G$3296,0)-1),COLUMN(FIPs_codes!C1794))))),"",INDIRECT(CONCATENATE("FIPs_codes!",ADDRESS((MATCH($D1796,INDIRECT($C1796),0)+MATCH($C1796,FIPs_codes!$G$1:$G$3296,0)-1),COLUMN(FIPs_codes!C1794)))))</f>
        <v>6</v>
      </c>
      <c r="G1796" s="49" t="s">
        <v>16999</v>
      </c>
      <c r="H1796" s="49" t="s">
        <v>217</v>
      </c>
      <c r="I1796" s="53" t="s">
        <v>17000</v>
      </c>
      <c r="J1796" s="55" t="s">
        <v>6185</v>
      </c>
      <c r="K1796" s="49" t="s">
        <v>11231</v>
      </c>
      <c r="L1796" s="49" t="s">
        <v>17007</v>
      </c>
      <c r="M1796" s="49" t="s">
        <v>57</v>
      </c>
      <c r="N1796" s="57" t="s">
        <v>17008</v>
      </c>
      <c r="O1796" s="57" t="s">
        <v>17009</v>
      </c>
      <c r="P1796" s="57">
        <v>30134</v>
      </c>
      <c r="Q1796" s="49">
        <v>350</v>
      </c>
      <c r="R1796" s="49" t="s">
        <v>60</v>
      </c>
      <c r="S1796" s="59" t="s">
        <v>60</v>
      </c>
      <c r="T1796" s="47" t="s">
        <v>17004</v>
      </c>
      <c r="U1796" s="140" t="s">
        <v>62</v>
      </c>
      <c r="V1796" s="57" t="s">
        <v>17005</v>
      </c>
      <c r="W1796" s="61" t="s">
        <v>1048</v>
      </c>
      <c r="X1796" s="61" t="s">
        <v>714</v>
      </c>
      <c r="Y1796" s="61">
        <v>41802</v>
      </c>
      <c r="Z1796" s="49">
        <v>87</v>
      </c>
      <c r="AA1796" s="49">
        <v>357</v>
      </c>
      <c r="AB1796" s="49" t="s">
        <v>66</v>
      </c>
      <c r="AC1796" s="49">
        <v>43498</v>
      </c>
      <c r="AD1796" s="49" t="s">
        <v>227</v>
      </c>
      <c r="AE1796" s="57">
        <v>35</v>
      </c>
      <c r="AF1796" s="57" t="s">
        <v>68</v>
      </c>
      <c r="AG1796" s="49" t="s">
        <v>229</v>
      </c>
      <c r="AH1796" s="49">
        <v>14.37</v>
      </c>
      <c r="AI1796" s="49">
        <v>204.01</v>
      </c>
      <c r="AJ1796" s="49">
        <v>218.38</v>
      </c>
      <c r="AK1796" s="57">
        <v>15.1</v>
      </c>
      <c r="AL1796" s="26">
        <f t="shared" si="80"/>
        <v>6.5802729187654549E-2</v>
      </c>
      <c r="AM1796" s="55" t="s">
        <v>230</v>
      </c>
      <c r="AN1796" s="49" t="s">
        <v>16971</v>
      </c>
      <c r="AO1796" s="49" t="s">
        <v>258</v>
      </c>
      <c r="AP1796" s="63" t="s">
        <v>16972</v>
      </c>
      <c r="AQ1796" s="27" t="str">
        <f t="shared" ref="AQ1796:AQ1859" si="81">IF(OR(ISBLANK(B1796),ISBLANK(C1796),ISBLANK(D1796),ISBLANK(G1796),ISBLANK(H1796),NOT(OR(NOT(ISBLANK(J1796)),AND(NOT(ISBLANK(K1796)),NOT(ISBLANK(L1796))))),ISBLANK(M1796),ISBLANK(Q1796),ISBLANK(R1796),ISBLANK(U1796),ISBLANK(W1796),ISBLANK(X1796),ISBLANK(Y1796),ISBLANK(Z1796),ISBLANK(AA1796),ISBLANK(AB1796),ISBLANK(AC1796),ISBLANK(AD1796),ISBLANK(AM1796),ISBLANK(AN1796),AND(ISBLANK(AO1796),ISBLANK(AP1796))),"Record incomplete","Record Complete")</f>
        <v>Record Complete</v>
      </c>
      <c r="AR1796" s="53" t="s">
        <v>17006</v>
      </c>
      <c r="AS1796" s="5" t="str">
        <f t="shared" ref="AS1796:AS1859" si="82">IF(AND(A1795=A1795,K1796=K1795,L1796=L1795,N1796=N1795,Y1796=Y1795,Z1796=Z1795,AJ1796=AJ1795,AI1796=AI1795),"DUP","")</f>
        <v/>
      </c>
      <c r="AT1796" t="s">
        <v>17200</v>
      </c>
    </row>
    <row r="1797" spans="1:46" ht="15.75" thickBot="1" x14ac:dyDescent="0.3">
      <c r="A1797" s="48" t="s">
        <v>16998</v>
      </c>
      <c r="B1797" s="50">
        <v>139</v>
      </c>
      <c r="C1797" s="50" t="s">
        <v>213</v>
      </c>
      <c r="D1797" s="50" t="s">
        <v>15155</v>
      </c>
      <c r="E1797" s="51" t="str">
        <f ca="1">IF(ISERROR(INDIRECT(CONCATENATE("FIPs_codes!",ADDRESS((MATCH($D1797,INDIRECT($C1797),0)+MATCH($C1797,FIPs_codes!$G$1:$G$3296,0)-1),COLUMN(FIPs_codes!A1795))))),"",INDIRECT(CONCATENATE("FIPs_codes!",ADDRESS((MATCH($D1797,INDIRECT($C1797),0)+MATCH($C1797,FIPs_codes!$G$1:$G$3296,0)-1),COLUMN(FIPs_codes!A1795)))))</f>
        <v>40037</v>
      </c>
      <c r="F1797" s="51">
        <f ca="1">IF(ISERROR(INDIRECT(CONCATENATE("FIPs_codes!",ADDRESS((MATCH($D1797,INDIRECT($C1797),0)+MATCH($C1797,FIPs_codes!$G$1:$G$3296,0)-1),COLUMN(FIPs_codes!C1795))))),"",INDIRECT(CONCATENATE("FIPs_codes!",ADDRESS((MATCH($D1797,INDIRECT($C1797),0)+MATCH($C1797,FIPs_codes!$G$1:$G$3296,0)-1),COLUMN(FIPs_codes!C1795)))))</f>
        <v>6</v>
      </c>
      <c r="G1797" s="50" t="s">
        <v>16999</v>
      </c>
      <c r="H1797" s="50" t="s">
        <v>217</v>
      </c>
      <c r="I1797" s="54" t="s">
        <v>17000</v>
      </c>
      <c r="J1797" s="56" t="s">
        <v>6185</v>
      </c>
      <c r="K1797" s="50" t="s">
        <v>11231</v>
      </c>
      <c r="L1797" s="50" t="s">
        <v>17007</v>
      </c>
      <c r="M1797" s="50" t="s">
        <v>57</v>
      </c>
      <c r="N1797" s="58" t="s">
        <v>17008</v>
      </c>
      <c r="O1797" s="58" t="s">
        <v>17009</v>
      </c>
      <c r="P1797" s="58">
        <v>30134</v>
      </c>
      <c r="Q1797" s="50">
        <v>350</v>
      </c>
      <c r="R1797" s="50" t="s">
        <v>60</v>
      </c>
      <c r="S1797" s="60" t="s">
        <v>60</v>
      </c>
      <c r="T1797" s="48" t="s">
        <v>17004</v>
      </c>
      <c r="U1797" s="50" t="s">
        <v>62</v>
      </c>
      <c r="V1797" s="58" t="s">
        <v>17005</v>
      </c>
      <c r="W1797" s="62" t="s">
        <v>1048</v>
      </c>
      <c r="X1797" s="62" t="s">
        <v>714</v>
      </c>
      <c r="Y1797" s="62">
        <v>41802</v>
      </c>
      <c r="Z1797" s="50">
        <v>87</v>
      </c>
      <c r="AA1797" s="50">
        <v>358</v>
      </c>
      <c r="AB1797" s="50" t="s">
        <v>66</v>
      </c>
      <c r="AC1797" s="50">
        <v>43498</v>
      </c>
      <c r="AD1797" s="50" t="s">
        <v>227</v>
      </c>
      <c r="AE1797" s="58">
        <v>35</v>
      </c>
      <c r="AF1797" s="58" t="s">
        <v>68</v>
      </c>
      <c r="AG1797" s="50" t="s">
        <v>229</v>
      </c>
      <c r="AH1797" s="50">
        <v>14.62</v>
      </c>
      <c r="AI1797" s="50">
        <v>204.27</v>
      </c>
      <c r="AJ1797" s="50">
        <v>218.89</v>
      </c>
      <c r="AK1797" s="58">
        <v>15.2</v>
      </c>
      <c r="AL1797" s="26">
        <f t="shared" si="80"/>
        <v>6.6791539129242988E-2</v>
      </c>
      <c r="AM1797" s="56" t="s">
        <v>230</v>
      </c>
      <c r="AN1797" s="50" t="s">
        <v>16971</v>
      </c>
      <c r="AO1797" s="50" t="s">
        <v>258</v>
      </c>
      <c r="AP1797" s="46" t="s">
        <v>16972</v>
      </c>
      <c r="AQ1797" s="27" t="str">
        <f t="shared" si="81"/>
        <v>Record Complete</v>
      </c>
      <c r="AR1797" s="295" t="s">
        <v>17006</v>
      </c>
      <c r="AS1797" s="5" t="str">
        <f t="shared" si="82"/>
        <v/>
      </c>
      <c r="AT1797" t="s">
        <v>17200</v>
      </c>
    </row>
    <row r="1798" spans="1:46" ht="15.75" thickBot="1" x14ac:dyDescent="0.3">
      <c r="A1798" s="30" t="s">
        <v>16998</v>
      </c>
      <c r="B1798" s="32">
        <v>139</v>
      </c>
      <c r="C1798" s="32" t="s">
        <v>213</v>
      </c>
      <c r="D1798" s="32" t="s">
        <v>15155</v>
      </c>
      <c r="E1798" s="51" t="str">
        <f ca="1">IF(ISERROR(INDIRECT(CONCATENATE("FIPs_codes!",ADDRESS((MATCH($D1798,INDIRECT($C1798),0)+MATCH($C1798,FIPs_codes!$G$1:$G$3296,0)-1),COLUMN(FIPs_codes!A1796))))),"",INDIRECT(CONCATENATE("FIPs_codes!",ADDRESS((MATCH($D1798,INDIRECT($C1798),0)+MATCH($C1798,FIPs_codes!$G$1:$G$3296,0)-1),COLUMN(FIPs_codes!A1796)))))</f>
        <v>40037</v>
      </c>
      <c r="F1798" s="51">
        <f ca="1">IF(ISERROR(INDIRECT(CONCATENATE("FIPs_codes!",ADDRESS((MATCH($D1798,INDIRECT($C1798),0)+MATCH($C1798,FIPs_codes!$G$1:$G$3296,0)-1),COLUMN(FIPs_codes!C1796))))),"",INDIRECT(CONCATENATE("FIPs_codes!",ADDRESS((MATCH($D1798,INDIRECT($C1798),0)+MATCH($C1798,FIPs_codes!$G$1:$G$3296,0)-1),COLUMN(FIPs_codes!C1796)))))</f>
        <v>6</v>
      </c>
      <c r="G1798" s="32" t="s">
        <v>16999</v>
      </c>
      <c r="H1798" s="32" t="s">
        <v>217</v>
      </c>
      <c r="I1798" s="36" t="s">
        <v>17000</v>
      </c>
      <c r="J1798" s="38" t="s">
        <v>6185</v>
      </c>
      <c r="K1798" s="32" t="s">
        <v>11231</v>
      </c>
      <c r="L1798" s="32" t="s">
        <v>17007</v>
      </c>
      <c r="M1798" s="32" t="s">
        <v>57</v>
      </c>
      <c r="N1798" s="40" t="s">
        <v>17008</v>
      </c>
      <c r="O1798" s="40" t="s">
        <v>17009</v>
      </c>
      <c r="P1798" s="40">
        <v>30134</v>
      </c>
      <c r="Q1798" s="32">
        <v>350</v>
      </c>
      <c r="R1798" s="32" t="s">
        <v>60</v>
      </c>
      <c r="S1798" s="42" t="s">
        <v>60</v>
      </c>
      <c r="T1798" s="30" t="s">
        <v>17004</v>
      </c>
      <c r="U1798" s="32" t="s">
        <v>62</v>
      </c>
      <c r="V1798" s="40" t="s">
        <v>17005</v>
      </c>
      <c r="W1798" s="44" t="s">
        <v>1048</v>
      </c>
      <c r="X1798" s="44" t="s">
        <v>714</v>
      </c>
      <c r="Y1798" s="44">
        <v>41802</v>
      </c>
      <c r="Z1798" s="32">
        <v>87</v>
      </c>
      <c r="AA1798" s="32">
        <v>366</v>
      </c>
      <c r="AB1798" s="32" t="s">
        <v>66</v>
      </c>
      <c r="AC1798" s="32">
        <v>43498</v>
      </c>
      <c r="AD1798" s="32" t="s">
        <v>227</v>
      </c>
      <c r="AE1798" s="40">
        <v>35</v>
      </c>
      <c r="AF1798" s="40" t="s">
        <v>68</v>
      </c>
      <c r="AG1798" s="32" t="s">
        <v>229</v>
      </c>
      <c r="AH1798" s="32">
        <v>15.53</v>
      </c>
      <c r="AI1798" s="32">
        <v>203.72</v>
      </c>
      <c r="AJ1798" s="32">
        <v>219.25</v>
      </c>
      <c r="AK1798" s="40">
        <v>15.2</v>
      </c>
      <c r="AL1798" s="26">
        <f t="shared" si="80"/>
        <v>7.0832383124287343E-2</v>
      </c>
      <c r="AM1798" s="38" t="s">
        <v>230</v>
      </c>
      <c r="AN1798" s="32" t="s">
        <v>16971</v>
      </c>
      <c r="AO1798" s="32" t="s">
        <v>258</v>
      </c>
      <c r="AP1798" s="46" t="s">
        <v>16972</v>
      </c>
      <c r="AQ1798" s="27" t="str">
        <f t="shared" si="81"/>
        <v>Record Complete</v>
      </c>
      <c r="AR1798" s="294" t="s">
        <v>17006</v>
      </c>
      <c r="AS1798" s="5" t="str">
        <f t="shared" si="82"/>
        <v/>
      </c>
      <c r="AT1798" t="s">
        <v>17200</v>
      </c>
    </row>
    <row r="1799" spans="1:46" ht="15.75" thickBot="1" x14ac:dyDescent="0.3">
      <c r="A1799" s="29" t="s">
        <v>16998</v>
      </c>
      <c r="B1799" s="31">
        <v>139</v>
      </c>
      <c r="C1799" s="31" t="s">
        <v>213</v>
      </c>
      <c r="D1799" s="31" t="s">
        <v>15155</v>
      </c>
      <c r="E1799" s="51" t="str">
        <f ca="1">IF(ISERROR(INDIRECT(CONCATENATE("FIPs_codes!",ADDRESS((MATCH($D1799,INDIRECT($C1799),0)+MATCH($C1799,FIPs_codes!$G$1:$G$3296,0)-1),COLUMN(FIPs_codes!A1797))))),"",INDIRECT(CONCATENATE("FIPs_codes!",ADDRESS((MATCH($D1799,INDIRECT($C1799),0)+MATCH($C1799,FIPs_codes!$G$1:$G$3296,0)-1),COLUMN(FIPs_codes!A1797)))))</f>
        <v>40037</v>
      </c>
      <c r="F1799" s="51">
        <f ca="1">IF(ISERROR(INDIRECT(CONCATENATE("FIPs_codes!",ADDRESS((MATCH($D1799,INDIRECT($C1799),0)+MATCH($C1799,FIPs_codes!$G$1:$G$3296,0)-1),COLUMN(FIPs_codes!C1797))))),"",INDIRECT(CONCATENATE("FIPs_codes!",ADDRESS((MATCH($D1799,INDIRECT($C1799),0)+MATCH($C1799,FIPs_codes!$G$1:$G$3296,0)-1),COLUMN(FIPs_codes!C1797)))))</f>
        <v>6</v>
      </c>
      <c r="G1799" s="31" t="s">
        <v>16999</v>
      </c>
      <c r="H1799" s="31" t="s">
        <v>217</v>
      </c>
      <c r="I1799" s="35" t="s">
        <v>17000</v>
      </c>
      <c r="J1799" s="37" t="s">
        <v>6185</v>
      </c>
      <c r="K1799" s="31" t="s">
        <v>11231</v>
      </c>
      <c r="L1799" s="31" t="s">
        <v>17007</v>
      </c>
      <c r="M1799" s="31" t="s">
        <v>57</v>
      </c>
      <c r="N1799" s="39" t="s">
        <v>17008</v>
      </c>
      <c r="O1799" s="39" t="s">
        <v>17009</v>
      </c>
      <c r="P1799" s="39">
        <v>30134</v>
      </c>
      <c r="Q1799" s="31">
        <v>350</v>
      </c>
      <c r="R1799" s="31" t="s">
        <v>60</v>
      </c>
      <c r="S1799" s="41" t="s">
        <v>60</v>
      </c>
      <c r="T1799" s="29" t="s">
        <v>17004</v>
      </c>
      <c r="U1799" s="194" t="s">
        <v>62</v>
      </c>
      <c r="V1799" s="39" t="s">
        <v>17005</v>
      </c>
      <c r="W1799" s="43" t="s">
        <v>1048</v>
      </c>
      <c r="X1799" s="43" t="s">
        <v>714</v>
      </c>
      <c r="Y1799" s="43">
        <v>41802</v>
      </c>
      <c r="Z1799" s="31">
        <v>87</v>
      </c>
      <c r="AA1799" s="31">
        <v>417</v>
      </c>
      <c r="AB1799" s="31" t="s">
        <v>66</v>
      </c>
      <c r="AC1799" s="31">
        <v>43498</v>
      </c>
      <c r="AD1799" s="31" t="s">
        <v>227</v>
      </c>
      <c r="AE1799" s="39">
        <v>35</v>
      </c>
      <c r="AF1799" s="39" t="s">
        <v>68</v>
      </c>
      <c r="AG1799" s="31" t="s">
        <v>229</v>
      </c>
      <c r="AH1799" s="31">
        <v>13.66</v>
      </c>
      <c r="AI1799" s="31">
        <v>205.67</v>
      </c>
      <c r="AJ1799" s="31">
        <v>219.33</v>
      </c>
      <c r="AK1799" s="39">
        <v>15</v>
      </c>
      <c r="AL1799" s="26">
        <f t="shared" si="80"/>
        <v>6.2280581771759456E-2</v>
      </c>
      <c r="AM1799" s="37" t="s">
        <v>230</v>
      </c>
      <c r="AN1799" s="31" t="s">
        <v>16971</v>
      </c>
      <c r="AO1799" s="31" t="s">
        <v>258</v>
      </c>
      <c r="AP1799" s="63" t="s">
        <v>16972</v>
      </c>
      <c r="AQ1799" s="27" t="str">
        <f t="shared" si="81"/>
        <v>Record Complete</v>
      </c>
      <c r="AR1799" s="35" t="s">
        <v>17006</v>
      </c>
      <c r="AS1799" s="5" t="str">
        <f t="shared" si="82"/>
        <v/>
      </c>
      <c r="AT1799" t="s">
        <v>17200</v>
      </c>
    </row>
    <row r="1800" spans="1:46" ht="15.75" thickBot="1" x14ac:dyDescent="0.3">
      <c r="A1800" s="47" t="s">
        <v>16998</v>
      </c>
      <c r="B1800" s="49">
        <v>139</v>
      </c>
      <c r="C1800" s="49" t="s">
        <v>213</v>
      </c>
      <c r="D1800" s="49" t="s">
        <v>15155</v>
      </c>
      <c r="E1800" s="51" t="str">
        <f ca="1">IF(ISERROR(INDIRECT(CONCATENATE("FIPs_codes!",ADDRESS((MATCH($D1800,INDIRECT($C1800),0)+MATCH($C1800,FIPs_codes!$G$1:$G$3296,0)-1),COLUMN(FIPs_codes!A1798))))),"",INDIRECT(CONCATENATE("FIPs_codes!",ADDRESS((MATCH($D1800,INDIRECT($C1800),0)+MATCH($C1800,FIPs_codes!$G$1:$G$3296,0)-1),COLUMN(FIPs_codes!A1798)))))</f>
        <v>40037</v>
      </c>
      <c r="F1800" s="51">
        <f ca="1">IF(ISERROR(INDIRECT(CONCATENATE("FIPs_codes!",ADDRESS((MATCH($D1800,INDIRECT($C1800),0)+MATCH($C1800,FIPs_codes!$G$1:$G$3296,0)-1),COLUMN(FIPs_codes!C1798))))),"",INDIRECT(CONCATENATE("FIPs_codes!",ADDRESS((MATCH($D1800,INDIRECT($C1800),0)+MATCH($C1800,FIPs_codes!$G$1:$G$3296,0)-1),COLUMN(FIPs_codes!C1798)))))</f>
        <v>6</v>
      </c>
      <c r="G1800" s="49" t="s">
        <v>16999</v>
      </c>
      <c r="H1800" s="49" t="s">
        <v>217</v>
      </c>
      <c r="I1800" s="53" t="s">
        <v>17000</v>
      </c>
      <c r="J1800" s="55" t="s">
        <v>6185</v>
      </c>
      <c r="K1800" s="49" t="s">
        <v>11231</v>
      </c>
      <c r="L1800" s="49" t="s">
        <v>17007</v>
      </c>
      <c r="M1800" s="49" t="s">
        <v>57</v>
      </c>
      <c r="N1800" s="57" t="s">
        <v>17008</v>
      </c>
      <c r="O1800" s="57" t="s">
        <v>17009</v>
      </c>
      <c r="P1800" s="57">
        <v>30134</v>
      </c>
      <c r="Q1800" s="49">
        <v>350</v>
      </c>
      <c r="R1800" s="49" t="s">
        <v>60</v>
      </c>
      <c r="S1800" s="59" t="s">
        <v>60</v>
      </c>
      <c r="T1800" s="47" t="s">
        <v>17004</v>
      </c>
      <c r="U1800" s="140" t="s">
        <v>62</v>
      </c>
      <c r="V1800" s="57" t="s">
        <v>17005</v>
      </c>
      <c r="W1800" s="61" t="s">
        <v>1048</v>
      </c>
      <c r="X1800" s="61" t="s">
        <v>714</v>
      </c>
      <c r="Y1800" s="61">
        <v>41802</v>
      </c>
      <c r="Z1800" s="49">
        <v>87</v>
      </c>
      <c r="AA1800" s="49">
        <v>328</v>
      </c>
      <c r="AB1800" s="49" t="s">
        <v>66</v>
      </c>
      <c r="AC1800" s="49">
        <v>43498</v>
      </c>
      <c r="AD1800" s="49" t="s">
        <v>227</v>
      </c>
      <c r="AE1800" s="57">
        <v>35</v>
      </c>
      <c r="AF1800" s="57" t="s">
        <v>68</v>
      </c>
      <c r="AG1800" s="49" t="s">
        <v>229</v>
      </c>
      <c r="AH1800" s="49">
        <v>15.49</v>
      </c>
      <c r="AI1800" s="49">
        <v>208.28</v>
      </c>
      <c r="AJ1800" s="49">
        <v>223.77</v>
      </c>
      <c r="AK1800" s="301">
        <v>15</v>
      </c>
      <c r="AL1800" s="26">
        <f t="shared" si="80"/>
        <v>6.9222862760870529E-2</v>
      </c>
      <c r="AM1800" s="55" t="s">
        <v>230</v>
      </c>
      <c r="AN1800" s="49" t="s">
        <v>16971</v>
      </c>
      <c r="AO1800" s="49" t="s">
        <v>258</v>
      </c>
      <c r="AP1800" s="63" t="s">
        <v>16972</v>
      </c>
      <c r="AQ1800" s="27" t="str">
        <f t="shared" si="81"/>
        <v>Record Complete</v>
      </c>
      <c r="AR1800" s="53" t="s">
        <v>17006</v>
      </c>
      <c r="AS1800" s="5" t="str">
        <f t="shared" si="82"/>
        <v/>
      </c>
      <c r="AT1800" t="s">
        <v>17200</v>
      </c>
    </row>
    <row r="1801" spans="1:46" ht="15.75" thickBot="1" x14ac:dyDescent="0.3">
      <c r="A1801" s="48" t="s">
        <v>750</v>
      </c>
      <c r="B1801" s="50">
        <v>7873</v>
      </c>
      <c r="C1801" s="50" t="s">
        <v>213</v>
      </c>
      <c r="D1801" s="50" t="s">
        <v>247</v>
      </c>
      <c r="E1801" s="51" t="str">
        <f ca="1">IF(ISERROR(INDIRECT(CONCATENATE("FIPs_codes!",ADDRESS((MATCH($D1801,INDIRECT($C1801),0)+MATCH($C1801,FIPs_codes!$G$1:$G$3296,0)-1),COLUMN(FIPs_codes!A1799))))),"",INDIRECT(CONCATENATE("FIPs_codes!",ADDRESS((MATCH($D1801,INDIRECT($C1801),0)+MATCH($C1801,FIPs_codes!$G$1:$G$3296,0)-1),COLUMN(FIPs_codes!A1799)))))</f>
        <v>40003</v>
      </c>
      <c r="F1801" s="51">
        <f ca="1">IF(ISERROR(INDIRECT(CONCATENATE("FIPs_codes!",ADDRESS((MATCH($D1801,INDIRECT($C1801),0)+MATCH($C1801,FIPs_codes!$G$1:$G$3296,0)-1),COLUMN(FIPs_codes!C1799))))),"",INDIRECT(CONCATENATE("FIPs_codes!",ADDRESS((MATCH($D1801,INDIRECT($C1801),0)+MATCH($C1801,FIPs_codes!$G$1:$G$3296,0)-1),COLUMN(FIPs_codes!C1799)))))</f>
        <v>6</v>
      </c>
      <c r="G1801" s="52" t="s">
        <v>329</v>
      </c>
      <c r="H1801" s="52" t="s">
        <v>217</v>
      </c>
      <c r="I1801" s="54" t="s">
        <v>751</v>
      </c>
      <c r="J1801" s="56" t="s">
        <v>268</v>
      </c>
      <c r="K1801" s="50" t="s">
        <v>78</v>
      </c>
      <c r="L1801" s="50" t="s">
        <v>269</v>
      </c>
      <c r="M1801" s="50" t="s">
        <v>57</v>
      </c>
      <c r="N1801" s="58" t="s">
        <v>342</v>
      </c>
      <c r="O1801" s="58">
        <v>2010</v>
      </c>
      <c r="P1801" s="58" t="s">
        <v>752</v>
      </c>
      <c r="Q1801" s="126">
        <v>215</v>
      </c>
      <c r="R1801" s="50" t="s">
        <v>244</v>
      </c>
      <c r="S1801" s="60" t="s">
        <v>60</v>
      </c>
      <c r="T1801" s="48" t="s">
        <v>223</v>
      </c>
      <c r="U1801" s="50" t="s">
        <v>134</v>
      </c>
      <c r="V1801" s="58" t="s">
        <v>224</v>
      </c>
      <c r="W1801" s="62" t="s">
        <v>225</v>
      </c>
      <c r="X1801" s="62" t="s">
        <v>226</v>
      </c>
      <c r="Y1801" s="62">
        <v>40808</v>
      </c>
      <c r="Z1801" s="50">
        <v>72</v>
      </c>
      <c r="AA1801" s="126">
        <v>897</v>
      </c>
      <c r="AB1801" s="50" t="s">
        <v>66</v>
      </c>
      <c r="AC1801" s="126">
        <v>1047</v>
      </c>
      <c r="AD1801" s="50" t="s">
        <v>227</v>
      </c>
      <c r="AE1801" s="58" t="s">
        <v>235</v>
      </c>
      <c r="AF1801" s="58" t="s">
        <v>236</v>
      </c>
      <c r="AG1801" s="50" t="s">
        <v>229</v>
      </c>
      <c r="AH1801" s="50">
        <v>0</v>
      </c>
      <c r="AI1801" s="50">
        <v>73.099999999999994</v>
      </c>
      <c r="AJ1801" s="50">
        <v>73.099999999999994</v>
      </c>
      <c r="AK1801" s="58">
        <v>0</v>
      </c>
      <c r="AL1801" s="26">
        <v>0</v>
      </c>
      <c r="AM1801" s="56" t="s">
        <v>230</v>
      </c>
      <c r="AN1801" s="50" t="s">
        <v>231</v>
      </c>
      <c r="AO1801" s="50" t="s">
        <v>232</v>
      </c>
      <c r="AP1801" s="63" t="s">
        <v>16963</v>
      </c>
      <c r="AQ1801" s="27" t="str">
        <f t="shared" si="81"/>
        <v>Record Complete</v>
      </c>
      <c r="AR1801" s="54"/>
      <c r="AS1801" s="5" t="str">
        <f t="shared" si="82"/>
        <v/>
      </c>
      <c r="AT1801" t="s">
        <v>17200</v>
      </c>
    </row>
    <row r="1802" spans="1:46" ht="15.75" thickBot="1" x14ac:dyDescent="0.3">
      <c r="A1802" s="30" t="s">
        <v>750</v>
      </c>
      <c r="B1802" s="32">
        <v>7873</v>
      </c>
      <c r="C1802" s="32" t="s">
        <v>213</v>
      </c>
      <c r="D1802" s="32" t="s">
        <v>247</v>
      </c>
      <c r="E1802" s="51" t="str">
        <f ca="1">IF(ISERROR(INDIRECT(CONCATENATE("FIPs_codes!",ADDRESS((MATCH($D1802,INDIRECT($C1802),0)+MATCH($C1802,FIPs_codes!$G$1:$G$3296,0)-1),COLUMN(FIPs_codes!A1800))))),"",INDIRECT(CONCATENATE("FIPs_codes!",ADDRESS((MATCH($D1802,INDIRECT($C1802),0)+MATCH($C1802,FIPs_codes!$G$1:$G$3296,0)-1),COLUMN(FIPs_codes!A1800)))))</f>
        <v>40003</v>
      </c>
      <c r="F1802" s="51">
        <f ca="1">IF(ISERROR(INDIRECT(CONCATENATE("FIPs_codes!",ADDRESS((MATCH($D1802,INDIRECT($C1802),0)+MATCH($C1802,FIPs_codes!$G$1:$G$3296,0)-1),COLUMN(FIPs_codes!C1800))))),"",INDIRECT(CONCATENATE("FIPs_codes!",ADDRESS((MATCH($D1802,INDIRECT($C1802),0)+MATCH($C1802,FIPs_codes!$G$1:$G$3296,0)-1),COLUMN(FIPs_codes!C1800)))))</f>
        <v>6</v>
      </c>
      <c r="G1802" s="34" t="s">
        <v>329</v>
      </c>
      <c r="H1802" s="34" t="s">
        <v>217</v>
      </c>
      <c r="I1802" s="36" t="s">
        <v>751</v>
      </c>
      <c r="J1802" s="38" t="s">
        <v>268</v>
      </c>
      <c r="K1802" s="32" t="s">
        <v>78</v>
      </c>
      <c r="L1802" s="32" t="s">
        <v>269</v>
      </c>
      <c r="M1802" s="32" t="s">
        <v>57</v>
      </c>
      <c r="N1802" s="40" t="s">
        <v>342</v>
      </c>
      <c r="O1802" s="40">
        <v>2010</v>
      </c>
      <c r="P1802" s="40" t="s">
        <v>752</v>
      </c>
      <c r="Q1802" s="125">
        <v>215</v>
      </c>
      <c r="R1802" s="32" t="s">
        <v>244</v>
      </c>
      <c r="S1802" s="42" t="s">
        <v>60</v>
      </c>
      <c r="T1802" s="30" t="s">
        <v>223</v>
      </c>
      <c r="U1802" s="32" t="s">
        <v>134</v>
      </c>
      <c r="V1802" s="40" t="s">
        <v>224</v>
      </c>
      <c r="W1802" s="44" t="s">
        <v>225</v>
      </c>
      <c r="X1802" s="44" t="s">
        <v>226</v>
      </c>
      <c r="Y1802" s="44">
        <v>40808</v>
      </c>
      <c r="Z1802" s="32">
        <v>72</v>
      </c>
      <c r="AA1802" s="125">
        <v>897</v>
      </c>
      <c r="AB1802" s="32" t="s">
        <v>66</v>
      </c>
      <c r="AC1802" s="125">
        <v>1047</v>
      </c>
      <c r="AD1802" s="32" t="s">
        <v>227</v>
      </c>
      <c r="AE1802" s="40" t="s">
        <v>235</v>
      </c>
      <c r="AF1802" s="40" t="s">
        <v>236</v>
      </c>
      <c r="AG1802" s="32" t="s">
        <v>229</v>
      </c>
      <c r="AH1802" s="32">
        <v>0</v>
      </c>
      <c r="AI1802" s="32">
        <v>73.8</v>
      </c>
      <c r="AJ1802" s="32">
        <v>73.8</v>
      </c>
      <c r="AK1802" s="40">
        <v>0</v>
      </c>
      <c r="AL1802" s="26">
        <v>0</v>
      </c>
      <c r="AM1802" s="38" t="s">
        <v>230</v>
      </c>
      <c r="AN1802" s="32" t="s">
        <v>231</v>
      </c>
      <c r="AO1802" s="32" t="s">
        <v>232</v>
      </c>
      <c r="AP1802" s="63" t="s">
        <v>16963</v>
      </c>
      <c r="AQ1802" s="27" t="str">
        <f t="shared" si="81"/>
        <v>Record Complete</v>
      </c>
      <c r="AR1802" s="36"/>
      <c r="AS1802" s="5" t="str">
        <f t="shared" si="82"/>
        <v/>
      </c>
      <c r="AT1802" t="s">
        <v>17200</v>
      </c>
    </row>
    <row r="1803" spans="1:46" ht="15.75" thickBot="1" x14ac:dyDescent="0.3">
      <c r="A1803" s="29" t="s">
        <v>750</v>
      </c>
      <c r="B1803" s="31">
        <v>7873</v>
      </c>
      <c r="C1803" s="31" t="s">
        <v>213</v>
      </c>
      <c r="D1803" s="31" t="s">
        <v>247</v>
      </c>
      <c r="E1803" s="51" t="str">
        <f ca="1">IF(ISERROR(INDIRECT(CONCATENATE("FIPs_codes!",ADDRESS((MATCH($D1803,INDIRECT($C1803),0)+MATCH($C1803,FIPs_codes!$G$1:$G$3296,0)-1),COLUMN(FIPs_codes!A1801))))),"",INDIRECT(CONCATENATE("FIPs_codes!",ADDRESS((MATCH($D1803,INDIRECT($C1803),0)+MATCH($C1803,FIPs_codes!$G$1:$G$3296,0)-1),COLUMN(FIPs_codes!A1801)))))</f>
        <v>40003</v>
      </c>
      <c r="F1803" s="51">
        <f ca="1">IF(ISERROR(INDIRECT(CONCATENATE("FIPs_codes!",ADDRESS((MATCH($D1803,INDIRECT($C1803),0)+MATCH($C1803,FIPs_codes!$G$1:$G$3296,0)-1),COLUMN(FIPs_codes!C1801))))),"",INDIRECT(CONCATENATE("FIPs_codes!",ADDRESS((MATCH($D1803,INDIRECT($C1803),0)+MATCH($C1803,FIPs_codes!$G$1:$G$3296,0)-1),COLUMN(FIPs_codes!C1801)))))</f>
        <v>6</v>
      </c>
      <c r="G1803" s="33" t="s">
        <v>329</v>
      </c>
      <c r="H1803" s="33" t="s">
        <v>217</v>
      </c>
      <c r="I1803" s="35" t="s">
        <v>751</v>
      </c>
      <c r="J1803" s="37" t="s">
        <v>268</v>
      </c>
      <c r="K1803" s="31" t="s">
        <v>78</v>
      </c>
      <c r="L1803" s="31" t="s">
        <v>269</v>
      </c>
      <c r="M1803" s="31" t="s">
        <v>57</v>
      </c>
      <c r="N1803" s="39" t="s">
        <v>342</v>
      </c>
      <c r="O1803" s="39">
        <v>2010</v>
      </c>
      <c r="P1803" s="39" t="s">
        <v>752</v>
      </c>
      <c r="Q1803" s="240">
        <v>215</v>
      </c>
      <c r="R1803" s="31" t="s">
        <v>244</v>
      </c>
      <c r="S1803" s="41" t="s">
        <v>60</v>
      </c>
      <c r="T1803" s="29" t="s">
        <v>223</v>
      </c>
      <c r="U1803" s="31" t="s">
        <v>134</v>
      </c>
      <c r="V1803" s="39" t="s">
        <v>224</v>
      </c>
      <c r="W1803" s="43" t="s">
        <v>225</v>
      </c>
      <c r="X1803" s="43" t="s">
        <v>226</v>
      </c>
      <c r="Y1803" s="43">
        <v>40808</v>
      </c>
      <c r="Z1803" s="31">
        <v>72</v>
      </c>
      <c r="AA1803" s="240">
        <v>897</v>
      </c>
      <c r="AB1803" s="31" t="s">
        <v>66</v>
      </c>
      <c r="AC1803" s="240">
        <v>1047</v>
      </c>
      <c r="AD1803" s="31" t="s">
        <v>227</v>
      </c>
      <c r="AE1803" s="39" t="s">
        <v>235</v>
      </c>
      <c r="AF1803" s="39" t="s">
        <v>236</v>
      </c>
      <c r="AG1803" s="31" t="s">
        <v>229</v>
      </c>
      <c r="AH1803" s="31">
        <v>0</v>
      </c>
      <c r="AI1803" s="31">
        <v>75.2</v>
      </c>
      <c r="AJ1803" s="31">
        <v>75.2</v>
      </c>
      <c r="AK1803" s="39">
        <v>0</v>
      </c>
      <c r="AL1803" s="26">
        <v>0</v>
      </c>
      <c r="AM1803" s="37" t="s">
        <v>230</v>
      </c>
      <c r="AN1803" s="31" t="s">
        <v>231</v>
      </c>
      <c r="AO1803" s="31" t="s">
        <v>232</v>
      </c>
      <c r="AP1803" s="63" t="s">
        <v>16963</v>
      </c>
      <c r="AQ1803" s="27" t="str">
        <f t="shared" si="81"/>
        <v>Record Complete</v>
      </c>
      <c r="AR1803" s="35"/>
      <c r="AS1803" s="5" t="str">
        <f t="shared" si="82"/>
        <v/>
      </c>
      <c r="AT1803" t="s">
        <v>17200</v>
      </c>
    </row>
    <row r="1804" spans="1:46" ht="15.75" thickBot="1" x14ac:dyDescent="0.3">
      <c r="A1804" s="30" t="s">
        <v>17160</v>
      </c>
      <c r="B1804" s="32">
        <v>1210</v>
      </c>
      <c r="C1804" s="32" t="s">
        <v>213</v>
      </c>
      <c r="D1804" s="32" t="s">
        <v>12299</v>
      </c>
      <c r="E1804" s="51" t="str">
        <f ca="1">IF(ISERROR(INDIRECT(CONCATENATE("FIPs_codes!",ADDRESS((MATCH($D1804,INDIRECT($C1804),0)+MATCH($C1804,FIPs_codes!$G$1:$G$3296,0)-1),COLUMN(FIPs_codes!A1802))))),"",INDIRECT(CONCATENATE("FIPs_codes!",ADDRESS((MATCH($D1804,INDIRECT($C1804),0)+MATCH($C1804,FIPs_codes!$G$1:$G$3296,0)-1),COLUMN(FIPs_codes!A1802)))))</f>
        <v>40133</v>
      </c>
      <c r="F1804" s="51">
        <f ca="1">IF(ISERROR(INDIRECT(CONCATENATE("FIPs_codes!",ADDRESS((MATCH($D1804,INDIRECT($C1804),0)+MATCH($C1804,FIPs_codes!$G$1:$G$3296,0)-1),COLUMN(FIPs_codes!C1802))))),"",INDIRECT(CONCATENATE("FIPs_codes!",ADDRESS((MATCH($D1804,INDIRECT($C1804),0)+MATCH($C1804,FIPs_codes!$G$1:$G$3296,0)-1),COLUMN(FIPs_codes!C1802)))))</f>
        <v>6</v>
      </c>
      <c r="G1804" s="32" t="s">
        <v>17154</v>
      </c>
      <c r="H1804" s="32" t="s">
        <v>217</v>
      </c>
      <c r="I1804" s="36" t="s">
        <v>17161</v>
      </c>
      <c r="J1804" s="38" t="s">
        <v>1176</v>
      </c>
      <c r="K1804" s="32" t="s">
        <v>129</v>
      </c>
      <c r="L1804" s="32" t="s">
        <v>17164</v>
      </c>
      <c r="M1804" s="32" t="s">
        <v>57</v>
      </c>
      <c r="N1804" s="40" t="s">
        <v>17163</v>
      </c>
      <c r="O1804" s="231">
        <v>25716</v>
      </c>
      <c r="P1804" s="40">
        <v>9951</v>
      </c>
      <c r="Q1804" s="32">
        <v>505</v>
      </c>
      <c r="R1804" s="32" t="s">
        <v>125</v>
      </c>
      <c r="S1804" s="42" t="s">
        <v>60</v>
      </c>
      <c r="T1804" s="30" t="s">
        <v>17108</v>
      </c>
      <c r="U1804" s="32" t="s">
        <v>62</v>
      </c>
      <c r="V1804" s="40" t="s">
        <v>17109</v>
      </c>
      <c r="W1804" s="44" t="s">
        <v>1048</v>
      </c>
      <c r="X1804" s="44" t="s">
        <v>65</v>
      </c>
      <c r="Y1804" s="44">
        <v>42086</v>
      </c>
      <c r="Z1804" s="32">
        <v>38</v>
      </c>
      <c r="AA1804" s="32">
        <v>282</v>
      </c>
      <c r="AB1804" s="32" t="s">
        <v>66</v>
      </c>
      <c r="AC1804" s="32">
        <v>377624.62</v>
      </c>
      <c r="AD1804" s="32" t="s">
        <v>17029</v>
      </c>
      <c r="AE1804" s="40">
        <v>20</v>
      </c>
      <c r="AF1804" s="40" t="s">
        <v>68</v>
      </c>
      <c r="AG1804" s="32" t="s">
        <v>229</v>
      </c>
      <c r="AH1804" s="32"/>
      <c r="AI1804" s="32">
        <v>81.28</v>
      </c>
      <c r="AJ1804" s="32">
        <v>85.34</v>
      </c>
      <c r="AK1804" s="40"/>
      <c r="AL1804" s="26">
        <f t="shared" ref="AL1804:AL1823" si="83">IF(ISERROR(IF(ISBLANK(AH1804),(AJ1804-AI1804)/AJ1804,IF(ISBLANK(AI1804),(AH1804/AJ1804),AH1804/(AH1804+AI1804)))),"0",IF(ISBLANK(AH1804),(AJ1804-AI1804)/AJ1804,IF(ISBLANK(AI1804),(AH1804/AJ1804),AH1804/(AH1804+AI1804))))</f>
        <v>4.7574408249355542E-2</v>
      </c>
      <c r="AM1804" s="38" t="s">
        <v>230</v>
      </c>
      <c r="AN1804" s="32" t="s">
        <v>16971</v>
      </c>
      <c r="AO1804" s="32" t="s">
        <v>17101</v>
      </c>
      <c r="AP1804" s="46" t="s">
        <v>16972</v>
      </c>
      <c r="AQ1804" s="27" t="str">
        <f t="shared" si="81"/>
        <v>Record Complete</v>
      </c>
      <c r="AR1804" s="36" t="s">
        <v>17158</v>
      </c>
      <c r="AS1804" s="5" t="str">
        <f t="shared" si="82"/>
        <v/>
      </c>
      <c r="AT1804" t="s">
        <v>17200</v>
      </c>
    </row>
    <row r="1805" spans="1:46" ht="15.75" thickBot="1" x14ac:dyDescent="0.3">
      <c r="A1805" s="48" t="s">
        <v>17160</v>
      </c>
      <c r="B1805" s="50">
        <v>1210</v>
      </c>
      <c r="C1805" s="50" t="s">
        <v>213</v>
      </c>
      <c r="D1805" s="50" t="s">
        <v>12299</v>
      </c>
      <c r="E1805" s="51" t="str">
        <f ca="1">IF(ISERROR(INDIRECT(CONCATENATE("FIPs_codes!",ADDRESS((MATCH($D1805,INDIRECT($C1805),0)+MATCH($C1805,FIPs_codes!$G$1:$G$3296,0)-1),COLUMN(FIPs_codes!A1803))))),"",INDIRECT(CONCATENATE("FIPs_codes!",ADDRESS((MATCH($D1805,INDIRECT($C1805),0)+MATCH($C1805,FIPs_codes!$G$1:$G$3296,0)-1),COLUMN(FIPs_codes!A1803)))))</f>
        <v>40133</v>
      </c>
      <c r="F1805" s="51">
        <f ca="1">IF(ISERROR(INDIRECT(CONCATENATE("FIPs_codes!",ADDRESS((MATCH($D1805,INDIRECT($C1805),0)+MATCH($C1805,FIPs_codes!$G$1:$G$3296,0)-1),COLUMN(FIPs_codes!C1803))))),"",INDIRECT(CONCATENATE("FIPs_codes!",ADDRESS((MATCH($D1805,INDIRECT($C1805),0)+MATCH($C1805,FIPs_codes!$G$1:$G$3296,0)-1),COLUMN(FIPs_codes!C1803)))))</f>
        <v>6</v>
      </c>
      <c r="G1805" s="50" t="s">
        <v>17154</v>
      </c>
      <c r="H1805" s="50" t="s">
        <v>217</v>
      </c>
      <c r="I1805" s="54" t="s">
        <v>17161</v>
      </c>
      <c r="J1805" s="56" t="s">
        <v>1176</v>
      </c>
      <c r="K1805" s="50" t="s">
        <v>129</v>
      </c>
      <c r="L1805" s="50" t="s">
        <v>17164</v>
      </c>
      <c r="M1805" s="50" t="s">
        <v>57</v>
      </c>
      <c r="N1805" s="58" t="s">
        <v>17163</v>
      </c>
      <c r="O1805" s="66">
        <v>25716</v>
      </c>
      <c r="P1805" s="58">
        <v>9951</v>
      </c>
      <c r="Q1805" s="50">
        <v>505</v>
      </c>
      <c r="R1805" s="50" t="s">
        <v>125</v>
      </c>
      <c r="S1805" s="60" t="s">
        <v>60</v>
      </c>
      <c r="T1805" s="48" t="s">
        <v>17108</v>
      </c>
      <c r="U1805" s="50" t="s">
        <v>62</v>
      </c>
      <c r="V1805" s="58" t="s">
        <v>17109</v>
      </c>
      <c r="W1805" s="62" t="s">
        <v>1048</v>
      </c>
      <c r="X1805" s="62" t="s">
        <v>65</v>
      </c>
      <c r="Y1805" s="62">
        <v>42086</v>
      </c>
      <c r="Z1805" s="50">
        <v>38</v>
      </c>
      <c r="AA1805" s="50">
        <v>282</v>
      </c>
      <c r="AB1805" s="50" t="s">
        <v>66</v>
      </c>
      <c r="AC1805" s="50">
        <v>377624.62</v>
      </c>
      <c r="AD1805" s="50" t="s">
        <v>17029</v>
      </c>
      <c r="AE1805" s="58">
        <v>20</v>
      </c>
      <c r="AF1805" s="58" t="s">
        <v>68</v>
      </c>
      <c r="AG1805" s="50" t="s">
        <v>229</v>
      </c>
      <c r="AH1805" s="50"/>
      <c r="AI1805" s="50">
        <v>82.14</v>
      </c>
      <c r="AJ1805" s="50">
        <v>85.73</v>
      </c>
      <c r="AK1805" s="58"/>
      <c r="AL1805" s="26">
        <f t="shared" si="83"/>
        <v>4.1875656129709594E-2</v>
      </c>
      <c r="AM1805" s="56" t="s">
        <v>230</v>
      </c>
      <c r="AN1805" s="50" t="s">
        <v>16971</v>
      </c>
      <c r="AO1805" s="50" t="s">
        <v>17101</v>
      </c>
      <c r="AP1805" s="46" t="s">
        <v>16972</v>
      </c>
      <c r="AQ1805" s="27" t="str">
        <f t="shared" si="81"/>
        <v>Record Complete</v>
      </c>
      <c r="AR1805" s="54" t="s">
        <v>17158</v>
      </c>
      <c r="AS1805" s="5" t="str">
        <f t="shared" si="82"/>
        <v/>
      </c>
      <c r="AT1805" t="s">
        <v>17200</v>
      </c>
    </row>
    <row r="1806" spans="1:46" ht="15.75" thickBot="1" x14ac:dyDescent="0.3">
      <c r="A1806" s="30" t="s">
        <v>17160</v>
      </c>
      <c r="B1806" s="32">
        <v>1210</v>
      </c>
      <c r="C1806" s="32" t="s">
        <v>213</v>
      </c>
      <c r="D1806" s="32" t="s">
        <v>12299</v>
      </c>
      <c r="E1806" s="51" t="str">
        <f ca="1">IF(ISERROR(INDIRECT(CONCATENATE("FIPs_codes!",ADDRESS((MATCH($D1806,INDIRECT($C1806),0)+MATCH($C1806,FIPs_codes!$G$1:$G$3296,0)-1),COLUMN(FIPs_codes!A1804))))),"",INDIRECT(CONCATENATE("FIPs_codes!",ADDRESS((MATCH($D1806,INDIRECT($C1806),0)+MATCH($C1806,FIPs_codes!$G$1:$G$3296,0)-1),COLUMN(FIPs_codes!A1804)))))</f>
        <v>40133</v>
      </c>
      <c r="F1806" s="51">
        <f ca="1">IF(ISERROR(INDIRECT(CONCATENATE("FIPs_codes!",ADDRESS((MATCH($D1806,INDIRECT($C1806),0)+MATCH($C1806,FIPs_codes!$G$1:$G$3296,0)-1),COLUMN(FIPs_codes!C1804))))),"",INDIRECT(CONCATENATE("FIPs_codes!",ADDRESS((MATCH($D1806,INDIRECT($C1806),0)+MATCH($C1806,FIPs_codes!$G$1:$G$3296,0)-1),COLUMN(FIPs_codes!C1804)))))</f>
        <v>6</v>
      </c>
      <c r="G1806" s="32" t="s">
        <v>17154</v>
      </c>
      <c r="H1806" s="32" t="s">
        <v>217</v>
      </c>
      <c r="I1806" s="36" t="s">
        <v>17161</v>
      </c>
      <c r="J1806" s="38" t="s">
        <v>1176</v>
      </c>
      <c r="K1806" s="32" t="s">
        <v>129</v>
      </c>
      <c r="L1806" s="32" t="s">
        <v>17164</v>
      </c>
      <c r="M1806" s="32" t="s">
        <v>57</v>
      </c>
      <c r="N1806" s="40" t="s">
        <v>17163</v>
      </c>
      <c r="O1806" s="231">
        <v>25716</v>
      </c>
      <c r="P1806" s="40">
        <v>9951</v>
      </c>
      <c r="Q1806" s="32">
        <v>505</v>
      </c>
      <c r="R1806" s="32" t="s">
        <v>125</v>
      </c>
      <c r="S1806" s="42" t="s">
        <v>60</v>
      </c>
      <c r="T1806" s="30" t="s">
        <v>17108</v>
      </c>
      <c r="U1806" s="32" t="s">
        <v>62</v>
      </c>
      <c r="V1806" s="40" t="s">
        <v>17109</v>
      </c>
      <c r="W1806" s="44" t="s">
        <v>1048</v>
      </c>
      <c r="X1806" s="44" t="s">
        <v>65</v>
      </c>
      <c r="Y1806" s="44">
        <v>42086</v>
      </c>
      <c r="Z1806" s="32">
        <v>38</v>
      </c>
      <c r="AA1806" s="32">
        <v>282</v>
      </c>
      <c r="AB1806" s="32" t="s">
        <v>66</v>
      </c>
      <c r="AC1806" s="32">
        <v>377624.62</v>
      </c>
      <c r="AD1806" s="32" t="s">
        <v>17029</v>
      </c>
      <c r="AE1806" s="40">
        <v>20</v>
      </c>
      <c r="AF1806" s="40" t="s">
        <v>68</v>
      </c>
      <c r="AG1806" s="32" t="s">
        <v>229</v>
      </c>
      <c r="AH1806" s="32"/>
      <c r="AI1806" s="32">
        <v>81.650000000000006</v>
      </c>
      <c r="AJ1806" s="32">
        <v>85.94</v>
      </c>
      <c r="AK1806" s="40"/>
      <c r="AL1806" s="26">
        <f t="shared" si="83"/>
        <v>4.9918547824063207E-2</v>
      </c>
      <c r="AM1806" s="38" t="s">
        <v>230</v>
      </c>
      <c r="AN1806" s="32" t="s">
        <v>16971</v>
      </c>
      <c r="AO1806" s="32" t="s">
        <v>17101</v>
      </c>
      <c r="AP1806" s="46" t="s">
        <v>16972</v>
      </c>
      <c r="AQ1806" s="27" t="str">
        <f t="shared" si="81"/>
        <v>Record Complete</v>
      </c>
      <c r="AR1806" s="36" t="s">
        <v>17158</v>
      </c>
      <c r="AS1806" s="5" t="str">
        <f t="shared" si="82"/>
        <v/>
      </c>
      <c r="AT1806" t="s">
        <v>17200</v>
      </c>
    </row>
    <row r="1807" spans="1:46" ht="15.75" thickBot="1" x14ac:dyDescent="0.3">
      <c r="A1807" s="29" t="s">
        <v>17160</v>
      </c>
      <c r="B1807" s="31">
        <v>1210</v>
      </c>
      <c r="C1807" s="31" t="s">
        <v>213</v>
      </c>
      <c r="D1807" s="31" t="s">
        <v>12299</v>
      </c>
      <c r="E1807" s="51" t="str">
        <f ca="1">IF(ISERROR(INDIRECT(CONCATENATE("FIPs_codes!",ADDRESS((MATCH($D1807,INDIRECT($C1807),0)+MATCH($C1807,FIPs_codes!$G$1:$G$3296,0)-1),COLUMN(FIPs_codes!A1805))))),"",INDIRECT(CONCATENATE("FIPs_codes!",ADDRESS((MATCH($D1807,INDIRECT($C1807),0)+MATCH($C1807,FIPs_codes!$G$1:$G$3296,0)-1),COLUMN(FIPs_codes!A1805)))))</f>
        <v>40133</v>
      </c>
      <c r="F1807" s="51">
        <f ca="1">IF(ISERROR(INDIRECT(CONCATENATE("FIPs_codes!",ADDRESS((MATCH($D1807,INDIRECT($C1807),0)+MATCH($C1807,FIPs_codes!$G$1:$G$3296,0)-1),COLUMN(FIPs_codes!C1805))))),"",INDIRECT(CONCATENATE("FIPs_codes!",ADDRESS((MATCH($D1807,INDIRECT($C1807),0)+MATCH($C1807,FIPs_codes!$G$1:$G$3296,0)-1),COLUMN(FIPs_codes!C1805)))))</f>
        <v>6</v>
      </c>
      <c r="G1807" s="31" t="s">
        <v>17154</v>
      </c>
      <c r="H1807" s="31" t="s">
        <v>217</v>
      </c>
      <c r="I1807" s="35" t="s">
        <v>17161</v>
      </c>
      <c r="J1807" s="37" t="s">
        <v>1176</v>
      </c>
      <c r="K1807" s="31" t="s">
        <v>129</v>
      </c>
      <c r="L1807" s="31" t="s">
        <v>17164</v>
      </c>
      <c r="M1807" s="31" t="s">
        <v>57</v>
      </c>
      <c r="N1807" s="39" t="s">
        <v>17162</v>
      </c>
      <c r="O1807" s="232">
        <v>25716</v>
      </c>
      <c r="P1807" s="39">
        <v>9951</v>
      </c>
      <c r="Q1807" s="31">
        <v>505</v>
      </c>
      <c r="R1807" s="31" t="s">
        <v>125</v>
      </c>
      <c r="S1807" s="41" t="s">
        <v>60</v>
      </c>
      <c r="T1807" s="29" t="s">
        <v>17108</v>
      </c>
      <c r="U1807" s="31" t="s">
        <v>62</v>
      </c>
      <c r="V1807" s="39" t="s">
        <v>17109</v>
      </c>
      <c r="W1807" s="43" t="s">
        <v>1048</v>
      </c>
      <c r="X1807" s="43" t="s">
        <v>65</v>
      </c>
      <c r="Y1807" s="43">
        <v>42086</v>
      </c>
      <c r="Z1807" s="31">
        <v>38</v>
      </c>
      <c r="AA1807" s="31">
        <v>282</v>
      </c>
      <c r="AB1807" s="31" t="s">
        <v>66</v>
      </c>
      <c r="AC1807" s="31">
        <v>377624.62</v>
      </c>
      <c r="AD1807" s="31" t="s">
        <v>17029</v>
      </c>
      <c r="AE1807" s="39">
        <v>20</v>
      </c>
      <c r="AF1807" s="39" t="s">
        <v>68</v>
      </c>
      <c r="AG1807" s="31" t="s">
        <v>229</v>
      </c>
      <c r="AH1807" s="31"/>
      <c r="AI1807" s="31">
        <v>81.73</v>
      </c>
      <c r="AJ1807" s="31">
        <v>85.97</v>
      </c>
      <c r="AK1807" s="39"/>
      <c r="AL1807" s="26">
        <f t="shared" si="83"/>
        <v>4.9319530068628534E-2</v>
      </c>
      <c r="AM1807" s="37" t="s">
        <v>230</v>
      </c>
      <c r="AN1807" s="31" t="s">
        <v>16971</v>
      </c>
      <c r="AO1807" s="31" t="s">
        <v>17101</v>
      </c>
      <c r="AP1807" s="63" t="s">
        <v>16972</v>
      </c>
      <c r="AQ1807" s="27" t="str">
        <f t="shared" si="81"/>
        <v>Record Complete</v>
      </c>
      <c r="AR1807" s="35" t="s">
        <v>17158</v>
      </c>
      <c r="AS1807" s="5" t="str">
        <f t="shared" si="82"/>
        <v/>
      </c>
      <c r="AT1807" t="s">
        <v>17200</v>
      </c>
    </row>
    <row r="1808" spans="1:46" ht="15.75" thickBot="1" x14ac:dyDescent="0.3">
      <c r="A1808" s="30" t="s">
        <v>17160</v>
      </c>
      <c r="B1808" s="32">
        <v>1210</v>
      </c>
      <c r="C1808" s="32" t="s">
        <v>213</v>
      </c>
      <c r="D1808" s="32" t="s">
        <v>12299</v>
      </c>
      <c r="E1808" s="51" t="str">
        <f ca="1">IF(ISERROR(INDIRECT(CONCATENATE("FIPs_codes!",ADDRESS((MATCH($D1808,INDIRECT($C1808),0)+MATCH($C1808,FIPs_codes!$G$1:$G$3296,0)-1),COLUMN(FIPs_codes!A1806))))),"",INDIRECT(CONCATENATE("FIPs_codes!",ADDRESS((MATCH($D1808,INDIRECT($C1808),0)+MATCH($C1808,FIPs_codes!$G$1:$G$3296,0)-1),COLUMN(FIPs_codes!A1806)))))</f>
        <v>40133</v>
      </c>
      <c r="F1808" s="51">
        <f ca="1">IF(ISERROR(INDIRECT(CONCATENATE("FIPs_codes!",ADDRESS((MATCH($D1808,INDIRECT($C1808),0)+MATCH($C1808,FIPs_codes!$G$1:$G$3296,0)-1),COLUMN(FIPs_codes!C1806))))),"",INDIRECT(CONCATENATE("FIPs_codes!",ADDRESS((MATCH($D1808,INDIRECT($C1808),0)+MATCH($C1808,FIPs_codes!$G$1:$G$3296,0)-1),COLUMN(FIPs_codes!C1806)))))</f>
        <v>6</v>
      </c>
      <c r="G1808" s="32" t="s">
        <v>17154</v>
      </c>
      <c r="H1808" s="32" t="s">
        <v>217</v>
      </c>
      <c r="I1808" s="36" t="s">
        <v>17161</v>
      </c>
      <c r="J1808" s="38" t="s">
        <v>1176</v>
      </c>
      <c r="K1808" s="32" t="s">
        <v>129</v>
      </c>
      <c r="L1808" s="32" t="s">
        <v>17164</v>
      </c>
      <c r="M1808" s="32" t="s">
        <v>57</v>
      </c>
      <c r="N1808" s="40" t="s">
        <v>17163</v>
      </c>
      <c r="O1808" s="231">
        <v>25716</v>
      </c>
      <c r="P1808" s="40">
        <v>9951</v>
      </c>
      <c r="Q1808" s="32">
        <v>505</v>
      </c>
      <c r="R1808" s="32" t="s">
        <v>125</v>
      </c>
      <c r="S1808" s="42" t="s">
        <v>60</v>
      </c>
      <c r="T1808" s="30" t="s">
        <v>17108</v>
      </c>
      <c r="U1808" s="32" t="s">
        <v>62</v>
      </c>
      <c r="V1808" s="40" t="s">
        <v>17109</v>
      </c>
      <c r="W1808" s="44" t="s">
        <v>1048</v>
      </c>
      <c r="X1808" s="44" t="s">
        <v>65</v>
      </c>
      <c r="Y1808" s="44">
        <v>42086</v>
      </c>
      <c r="Z1808" s="32">
        <v>38</v>
      </c>
      <c r="AA1808" s="32">
        <v>282</v>
      </c>
      <c r="AB1808" s="32" t="s">
        <v>66</v>
      </c>
      <c r="AC1808" s="32">
        <v>377624.62</v>
      </c>
      <c r="AD1808" s="32" t="s">
        <v>17029</v>
      </c>
      <c r="AE1808" s="40">
        <v>20</v>
      </c>
      <c r="AF1808" s="40" t="s">
        <v>68</v>
      </c>
      <c r="AG1808" s="32" t="s">
        <v>229</v>
      </c>
      <c r="AH1808" s="32"/>
      <c r="AI1808" s="32">
        <v>82.16</v>
      </c>
      <c r="AJ1808" s="32">
        <v>86.02</v>
      </c>
      <c r="AK1808" s="40"/>
      <c r="AL1808" s="26">
        <f t="shared" si="83"/>
        <v>4.4873285282492438E-2</v>
      </c>
      <c r="AM1808" s="38" t="s">
        <v>230</v>
      </c>
      <c r="AN1808" s="32" t="s">
        <v>16971</v>
      </c>
      <c r="AO1808" s="32" t="s">
        <v>17101</v>
      </c>
      <c r="AP1808" s="46" t="s">
        <v>16972</v>
      </c>
      <c r="AQ1808" s="27" t="str">
        <f t="shared" si="81"/>
        <v>Record Complete</v>
      </c>
      <c r="AR1808" s="36" t="s">
        <v>17158</v>
      </c>
      <c r="AS1808" s="5" t="str">
        <f t="shared" si="82"/>
        <v/>
      </c>
      <c r="AT1808" t="s">
        <v>17200</v>
      </c>
    </row>
    <row r="1809" spans="1:46" ht="15.75" thickBot="1" x14ac:dyDescent="0.3">
      <c r="A1809" s="29" t="s">
        <v>17160</v>
      </c>
      <c r="B1809" s="31">
        <v>1210</v>
      </c>
      <c r="C1809" s="31" t="s">
        <v>213</v>
      </c>
      <c r="D1809" s="31" t="s">
        <v>12299</v>
      </c>
      <c r="E1809" s="51" t="str">
        <f ca="1">IF(ISERROR(INDIRECT(CONCATENATE("FIPs_codes!",ADDRESS((MATCH($D1809,INDIRECT($C1809),0)+MATCH($C1809,FIPs_codes!$G$1:$G$3296,0)-1),COLUMN(FIPs_codes!A1807))))),"",INDIRECT(CONCATENATE("FIPs_codes!",ADDRESS((MATCH($D1809,INDIRECT($C1809),0)+MATCH($C1809,FIPs_codes!$G$1:$G$3296,0)-1),COLUMN(FIPs_codes!A1807)))))</f>
        <v>40133</v>
      </c>
      <c r="F1809" s="51">
        <f ca="1">IF(ISERROR(INDIRECT(CONCATENATE("FIPs_codes!",ADDRESS((MATCH($D1809,INDIRECT($C1809),0)+MATCH($C1809,FIPs_codes!$G$1:$G$3296,0)-1),COLUMN(FIPs_codes!C1807))))),"",INDIRECT(CONCATENATE("FIPs_codes!",ADDRESS((MATCH($D1809,INDIRECT($C1809),0)+MATCH($C1809,FIPs_codes!$G$1:$G$3296,0)-1),COLUMN(FIPs_codes!C1807)))))</f>
        <v>6</v>
      </c>
      <c r="G1809" s="31" t="s">
        <v>17154</v>
      </c>
      <c r="H1809" s="31" t="s">
        <v>217</v>
      </c>
      <c r="I1809" s="35" t="s">
        <v>17161</v>
      </c>
      <c r="J1809" s="37" t="s">
        <v>1176</v>
      </c>
      <c r="K1809" s="31" t="s">
        <v>129</v>
      </c>
      <c r="L1809" s="31" t="s">
        <v>17164</v>
      </c>
      <c r="M1809" s="31" t="s">
        <v>57</v>
      </c>
      <c r="N1809" s="39" t="s">
        <v>17162</v>
      </c>
      <c r="O1809" s="232">
        <v>25716</v>
      </c>
      <c r="P1809" s="39">
        <v>9951</v>
      </c>
      <c r="Q1809" s="31">
        <v>505</v>
      </c>
      <c r="R1809" s="31" t="s">
        <v>125</v>
      </c>
      <c r="S1809" s="41" t="s">
        <v>60</v>
      </c>
      <c r="T1809" s="29" t="s">
        <v>17108</v>
      </c>
      <c r="U1809" s="31" t="s">
        <v>62</v>
      </c>
      <c r="V1809" s="39" t="s">
        <v>17109</v>
      </c>
      <c r="W1809" s="43" t="s">
        <v>1048</v>
      </c>
      <c r="X1809" s="43" t="s">
        <v>65</v>
      </c>
      <c r="Y1809" s="43">
        <v>42086</v>
      </c>
      <c r="Z1809" s="31">
        <v>38</v>
      </c>
      <c r="AA1809" s="31">
        <v>282</v>
      </c>
      <c r="AB1809" s="31" t="s">
        <v>66</v>
      </c>
      <c r="AC1809" s="31">
        <v>377624.62</v>
      </c>
      <c r="AD1809" s="31" t="s">
        <v>17029</v>
      </c>
      <c r="AE1809" s="39">
        <v>20</v>
      </c>
      <c r="AF1809" s="39" t="s">
        <v>68</v>
      </c>
      <c r="AG1809" s="31" t="s">
        <v>229</v>
      </c>
      <c r="AH1809" s="31"/>
      <c r="AI1809" s="31">
        <v>82.24</v>
      </c>
      <c r="AJ1809" s="31">
        <v>86.02</v>
      </c>
      <c r="AK1809" s="39"/>
      <c r="AL1809" s="26">
        <f t="shared" si="83"/>
        <v>4.3943269007207644E-2</v>
      </c>
      <c r="AM1809" s="37" t="s">
        <v>230</v>
      </c>
      <c r="AN1809" s="31" t="s">
        <v>16971</v>
      </c>
      <c r="AO1809" s="31" t="s">
        <v>17101</v>
      </c>
      <c r="AP1809" s="63" t="s">
        <v>16972</v>
      </c>
      <c r="AQ1809" s="27" t="str">
        <f t="shared" si="81"/>
        <v>Record Complete</v>
      </c>
      <c r="AR1809" s="35" t="s">
        <v>17158</v>
      </c>
      <c r="AS1809" s="5" t="str">
        <f t="shared" si="82"/>
        <v/>
      </c>
      <c r="AT1809" t="s">
        <v>17200</v>
      </c>
    </row>
    <row r="1810" spans="1:46" ht="15.75" thickBot="1" x14ac:dyDescent="0.3">
      <c r="A1810" s="47" t="s">
        <v>17160</v>
      </c>
      <c r="B1810" s="49">
        <v>1210</v>
      </c>
      <c r="C1810" s="49" t="s">
        <v>213</v>
      </c>
      <c r="D1810" s="49" t="s">
        <v>12299</v>
      </c>
      <c r="E1810" s="51" t="str">
        <f ca="1">IF(ISERROR(INDIRECT(CONCATENATE("FIPs_codes!",ADDRESS((MATCH($D1810,INDIRECT($C1810),0)+MATCH($C1810,FIPs_codes!$G$1:$G$3296,0)-1),COLUMN(FIPs_codes!A1808))))),"",INDIRECT(CONCATENATE("FIPs_codes!",ADDRESS((MATCH($D1810,INDIRECT($C1810),0)+MATCH($C1810,FIPs_codes!$G$1:$G$3296,0)-1),COLUMN(FIPs_codes!A1808)))))</f>
        <v>40133</v>
      </c>
      <c r="F1810" s="51">
        <f ca="1">IF(ISERROR(INDIRECT(CONCATENATE("FIPs_codes!",ADDRESS((MATCH($D1810,INDIRECT($C1810),0)+MATCH($C1810,FIPs_codes!$G$1:$G$3296,0)-1),COLUMN(FIPs_codes!C1808))))),"",INDIRECT(CONCATENATE("FIPs_codes!",ADDRESS((MATCH($D1810,INDIRECT($C1810),0)+MATCH($C1810,FIPs_codes!$G$1:$G$3296,0)-1),COLUMN(FIPs_codes!C1808)))))</f>
        <v>6</v>
      </c>
      <c r="G1810" s="49" t="s">
        <v>17154</v>
      </c>
      <c r="H1810" s="49" t="s">
        <v>217</v>
      </c>
      <c r="I1810" s="53" t="s">
        <v>17161</v>
      </c>
      <c r="J1810" s="55" t="s">
        <v>1176</v>
      </c>
      <c r="K1810" s="49" t="s">
        <v>129</v>
      </c>
      <c r="L1810" s="49" t="s">
        <v>17164</v>
      </c>
      <c r="M1810" s="49" t="s">
        <v>57</v>
      </c>
      <c r="N1810" s="57" t="s">
        <v>17162</v>
      </c>
      <c r="O1810" s="65">
        <v>25716</v>
      </c>
      <c r="P1810" s="57">
        <v>9951</v>
      </c>
      <c r="Q1810" s="49">
        <v>505</v>
      </c>
      <c r="R1810" s="49" t="s">
        <v>125</v>
      </c>
      <c r="S1810" s="59" t="s">
        <v>60</v>
      </c>
      <c r="T1810" s="47" t="s">
        <v>17108</v>
      </c>
      <c r="U1810" s="49" t="s">
        <v>62</v>
      </c>
      <c r="V1810" s="57" t="s">
        <v>17109</v>
      </c>
      <c r="W1810" s="61" t="s">
        <v>1048</v>
      </c>
      <c r="X1810" s="61" t="s">
        <v>65</v>
      </c>
      <c r="Y1810" s="61">
        <v>42086</v>
      </c>
      <c r="Z1810" s="49">
        <v>38</v>
      </c>
      <c r="AA1810" s="49">
        <v>282</v>
      </c>
      <c r="AB1810" s="49" t="s">
        <v>66</v>
      </c>
      <c r="AC1810" s="49">
        <v>377624.62</v>
      </c>
      <c r="AD1810" s="49" t="s">
        <v>17029</v>
      </c>
      <c r="AE1810" s="57">
        <v>20</v>
      </c>
      <c r="AF1810" s="57" t="s">
        <v>68</v>
      </c>
      <c r="AG1810" s="49" t="s">
        <v>229</v>
      </c>
      <c r="AH1810" s="49"/>
      <c r="AI1810" s="49">
        <v>82.06</v>
      </c>
      <c r="AJ1810" s="49">
        <v>86.14</v>
      </c>
      <c r="AK1810" s="57"/>
      <c r="AL1810" s="26">
        <f t="shared" si="83"/>
        <v>4.7364755049918716E-2</v>
      </c>
      <c r="AM1810" s="55" t="s">
        <v>230</v>
      </c>
      <c r="AN1810" s="49" t="s">
        <v>16971</v>
      </c>
      <c r="AO1810" s="49" t="s">
        <v>17101</v>
      </c>
      <c r="AP1810" s="63" t="s">
        <v>16972</v>
      </c>
      <c r="AQ1810" s="27" t="str">
        <f t="shared" si="81"/>
        <v>Record Complete</v>
      </c>
      <c r="AR1810" s="53" t="s">
        <v>17158</v>
      </c>
      <c r="AS1810" s="5" t="str">
        <f t="shared" si="82"/>
        <v/>
      </c>
      <c r="AT1810" t="s">
        <v>17200</v>
      </c>
    </row>
    <row r="1811" spans="1:46" ht="15.75" thickBot="1" x14ac:dyDescent="0.3">
      <c r="A1811" s="48" t="s">
        <v>17160</v>
      </c>
      <c r="B1811" s="50">
        <v>1210</v>
      </c>
      <c r="C1811" s="50" t="s">
        <v>213</v>
      </c>
      <c r="D1811" s="50" t="s">
        <v>12299</v>
      </c>
      <c r="E1811" s="51" t="str">
        <f ca="1">IF(ISERROR(INDIRECT(CONCATENATE("FIPs_codes!",ADDRESS((MATCH($D1811,INDIRECT($C1811),0)+MATCH($C1811,FIPs_codes!$G$1:$G$3296,0)-1),COLUMN(FIPs_codes!A1809))))),"",INDIRECT(CONCATENATE("FIPs_codes!",ADDRESS((MATCH($D1811,INDIRECT($C1811),0)+MATCH($C1811,FIPs_codes!$G$1:$G$3296,0)-1),COLUMN(FIPs_codes!A1809)))))</f>
        <v>40133</v>
      </c>
      <c r="F1811" s="51">
        <f ca="1">IF(ISERROR(INDIRECT(CONCATENATE("FIPs_codes!",ADDRESS((MATCH($D1811,INDIRECT($C1811),0)+MATCH($C1811,FIPs_codes!$G$1:$G$3296,0)-1),COLUMN(FIPs_codes!C1809))))),"",INDIRECT(CONCATENATE("FIPs_codes!",ADDRESS((MATCH($D1811,INDIRECT($C1811),0)+MATCH($C1811,FIPs_codes!$G$1:$G$3296,0)-1),COLUMN(FIPs_codes!C1809)))))</f>
        <v>6</v>
      </c>
      <c r="G1811" s="50" t="s">
        <v>17154</v>
      </c>
      <c r="H1811" s="50" t="s">
        <v>217</v>
      </c>
      <c r="I1811" s="54" t="s">
        <v>17161</v>
      </c>
      <c r="J1811" s="56" t="s">
        <v>1176</v>
      </c>
      <c r="K1811" s="50" t="s">
        <v>129</v>
      </c>
      <c r="L1811" s="50" t="s">
        <v>17164</v>
      </c>
      <c r="M1811" s="50" t="s">
        <v>57</v>
      </c>
      <c r="N1811" s="58" t="s">
        <v>17163</v>
      </c>
      <c r="O1811" s="66">
        <v>25716</v>
      </c>
      <c r="P1811" s="58">
        <v>9951</v>
      </c>
      <c r="Q1811" s="50">
        <v>505</v>
      </c>
      <c r="R1811" s="50" t="s">
        <v>125</v>
      </c>
      <c r="S1811" s="60" t="s">
        <v>60</v>
      </c>
      <c r="T1811" s="48" t="s">
        <v>17108</v>
      </c>
      <c r="U1811" s="50" t="s">
        <v>62</v>
      </c>
      <c r="V1811" s="58" t="s">
        <v>17109</v>
      </c>
      <c r="W1811" s="62" t="s">
        <v>1048</v>
      </c>
      <c r="X1811" s="62" t="s">
        <v>65</v>
      </c>
      <c r="Y1811" s="62">
        <v>42086</v>
      </c>
      <c r="Z1811" s="50">
        <v>38</v>
      </c>
      <c r="AA1811" s="50">
        <v>282</v>
      </c>
      <c r="AB1811" s="50" t="s">
        <v>66</v>
      </c>
      <c r="AC1811" s="50">
        <v>377624.62</v>
      </c>
      <c r="AD1811" s="50" t="s">
        <v>17029</v>
      </c>
      <c r="AE1811" s="58">
        <v>20</v>
      </c>
      <c r="AF1811" s="58" t="s">
        <v>68</v>
      </c>
      <c r="AG1811" s="50" t="s">
        <v>229</v>
      </c>
      <c r="AH1811" s="50"/>
      <c r="AI1811" s="50">
        <v>82.3</v>
      </c>
      <c r="AJ1811" s="50">
        <v>86.2</v>
      </c>
      <c r="AK1811" s="58"/>
      <c r="AL1811" s="26">
        <f t="shared" si="83"/>
        <v>4.5243619489559232E-2</v>
      </c>
      <c r="AM1811" s="56" t="s">
        <v>230</v>
      </c>
      <c r="AN1811" s="50" t="s">
        <v>16971</v>
      </c>
      <c r="AO1811" s="50" t="s">
        <v>17101</v>
      </c>
      <c r="AP1811" s="46" t="s">
        <v>16972</v>
      </c>
      <c r="AQ1811" s="27" t="str">
        <f t="shared" si="81"/>
        <v>Record Complete</v>
      </c>
      <c r="AR1811" s="54" t="s">
        <v>17158</v>
      </c>
      <c r="AS1811" s="5" t="str">
        <f t="shared" si="82"/>
        <v/>
      </c>
      <c r="AT1811" t="s">
        <v>17200</v>
      </c>
    </row>
    <row r="1812" spans="1:46" ht="15.75" thickBot="1" x14ac:dyDescent="0.3">
      <c r="A1812" s="47" t="s">
        <v>17160</v>
      </c>
      <c r="B1812" s="49">
        <v>1210</v>
      </c>
      <c r="C1812" s="49" t="s">
        <v>213</v>
      </c>
      <c r="D1812" s="49" t="s">
        <v>12299</v>
      </c>
      <c r="E1812" s="51" t="str">
        <f ca="1">IF(ISERROR(INDIRECT(CONCATENATE("FIPs_codes!",ADDRESS((MATCH($D1812,INDIRECT($C1812),0)+MATCH($C1812,FIPs_codes!$G$1:$G$3296,0)-1),COLUMN(FIPs_codes!A1810))))),"",INDIRECT(CONCATENATE("FIPs_codes!",ADDRESS((MATCH($D1812,INDIRECT($C1812),0)+MATCH($C1812,FIPs_codes!$G$1:$G$3296,0)-1),COLUMN(FIPs_codes!A1810)))))</f>
        <v>40133</v>
      </c>
      <c r="F1812" s="51">
        <f ca="1">IF(ISERROR(INDIRECT(CONCATENATE("FIPs_codes!",ADDRESS((MATCH($D1812,INDIRECT($C1812),0)+MATCH($C1812,FIPs_codes!$G$1:$G$3296,0)-1),COLUMN(FIPs_codes!C1810))))),"",INDIRECT(CONCATENATE("FIPs_codes!",ADDRESS((MATCH($D1812,INDIRECT($C1812),0)+MATCH($C1812,FIPs_codes!$G$1:$G$3296,0)-1),COLUMN(FIPs_codes!C1810)))))</f>
        <v>6</v>
      </c>
      <c r="G1812" s="49" t="s">
        <v>17154</v>
      </c>
      <c r="H1812" s="49" t="s">
        <v>217</v>
      </c>
      <c r="I1812" s="53" t="s">
        <v>17161</v>
      </c>
      <c r="J1812" s="55" t="s">
        <v>1176</v>
      </c>
      <c r="K1812" s="49" t="s">
        <v>129</v>
      </c>
      <c r="L1812" s="49" t="s">
        <v>17164</v>
      </c>
      <c r="M1812" s="49" t="s">
        <v>57</v>
      </c>
      <c r="N1812" s="57" t="s">
        <v>17162</v>
      </c>
      <c r="O1812" s="65">
        <v>25716</v>
      </c>
      <c r="P1812" s="57">
        <v>9951</v>
      </c>
      <c r="Q1812" s="49">
        <v>505</v>
      </c>
      <c r="R1812" s="49" t="s">
        <v>125</v>
      </c>
      <c r="S1812" s="59" t="s">
        <v>60</v>
      </c>
      <c r="T1812" s="47" t="s">
        <v>17108</v>
      </c>
      <c r="U1812" s="49" t="s">
        <v>62</v>
      </c>
      <c r="V1812" s="57" t="s">
        <v>17109</v>
      </c>
      <c r="W1812" s="61" t="s">
        <v>1048</v>
      </c>
      <c r="X1812" s="61" t="s">
        <v>65</v>
      </c>
      <c r="Y1812" s="61">
        <v>42086</v>
      </c>
      <c r="Z1812" s="49">
        <v>38</v>
      </c>
      <c r="AA1812" s="49">
        <v>282</v>
      </c>
      <c r="AB1812" s="49" t="s">
        <v>66</v>
      </c>
      <c r="AC1812" s="49">
        <v>377624.62</v>
      </c>
      <c r="AD1812" s="49" t="s">
        <v>17029</v>
      </c>
      <c r="AE1812" s="57">
        <v>20</v>
      </c>
      <c r="AF1812" s="57" t="s">
        <v>68</v>
      </c>
      <c r="AG1812" s="49" t="s">
        <v>229</v>
      </c>
      <c r="AH1812" s="49"/>
      <c r="AI1812" s="49">
        <v>82.4</v>
      </c>
      <c r="AJ1812" s="49">
        <v>86.24</v>
      </c>
      <c r="AK1812" s="57"/>
      <c r="AL1812" s="26">
        <f t="shared" si="83"/>
        <v>4.4526901669758687E-2</v>
      </c>
      <c r="AM1812" s="55" t="s">
        <v>230</v>
      </c>
      <c r="AN1812" s="49" t="s">
        <v>16971</v>
      </c>
      <c r="AO1812" s="49" t="s">
        <v>17101</v>
      </c>
      <c r="AP1812" s="63" t="s">
        <v>16972</v>
      </c>
      <c r="AQ1812" s="27" t="str">
        <f t="shared" si="81"/>
        <v>Record Complete</v>
      </c>
      <c r="AR1812" s="53" t="s">
        <v>17158</v>
      </c>
      <c r="AS1812" s="5" t="str">
        <f t="shared" si="82"/>
        <v/>
      </c>
      <c r="AT1812" t="s">
        <v>17200</v>
      </c>
    </row>
    <row r="1813" spans="1:46" ht="15.75" thickBot="1" x14ac:dyDescent="0.3">
      <c r="A1813" s="29" t="s">
        <v>17160</v>
      </c>
      <c r="B1813" s="31">
        <v>1210</v>
      </c>
      <c r="C1813" s="31" t="s">
        <v>213</v>
      </c>
      <c r="D1813" s="31" t="s">
        <v>12299</v>
      </c>
      <c r="E1813" s="51" t="str">
        <f ca="1">IF(ISERROR(INDIRECT(CONCATENATE("FIPs_codes!",ADDRESS((MATCH($D1813,INDIRECT($C1813),0)+MATCH($C1813,FIPs_codes!$G$1:$G$3296,0)-1),COLUMN(FIPs_codes!A1811))))),"",INDIRECT(CONCATENATE("FIPs_codes!",ADDRESS((MATCH($D1813,INDIRECT($C1813),0)+MATCH($C1813,FIPs_codes!$G$1:$G$3296,0)-1),COLUMN(FIPs_codes!A1811)))))</f>
        <v>40133</v>
      </c>
      <c r="F1813" s="51">
        <f ca="1">IF(ISERROR(INDIRECT(CONCATENATE("FIPs_codes!",ADDRESS((MATCH($D1813,INDIRECT($C1813),0)+MATCH($C1813,FIPs_codes!$G$1:$G$3296,0)-1),COLUMN(FIPs_codes!C1811))))),"",INDIRECT(CONCATENATE("FIPs_codes!",ADDRESS((MATCH($D1813,INDIRECT($C1813),0)+MATCH($C1813,FIPs_codes!$G$1:$G$3296,0)-1),COLUMN(FIPs_codes!C1811)))))</f>
        <v>6</v>
      </c>
      <c r="G1813" s="31" t="s">
        <v>17154</v>
      </c>
      <c r="H1813" s="31" t="s">
        <v>217</v>
      </c>
      <c r="I1813" s="35" t="s">
        <v>17161</v>
      </c>
      <c r="J1813" s="37" t="s">
        <v>1176</v>
      </c>
      <c r="K1813" s="31" t="s">
        <v>129</v>
      </c>
      <c r="L1813" s="31" t="s">
        <v>17164</v>
      </c>
      <c r="M1813" s="31" t="s">
        <v>57</v>
      </c>
      <c r="N1813" s="39" t="s">
        <v>17162</v>
      </c>
      <c r="O1813" s="232">
        <v>25716</v>
      </c>
      <c r="P1813" s="39">
        <v>9951</v>
      </c>
      <c r="Q1813" s="31">
        <v>505</v>
      </c>
      <c r="R1813" s="31" t="s">
        <v>125</v>
      </c>
      <c r="S1813" s="41" t="s">
        <v>60</v>
      </c>
      <c r="T1813" s="29" t="s">
        <v>17108</v>
      </c>
      <c r="U1813" s="31" t="s">
        <v>62</v>
      </c>
      <c r="V1813" s="39" t="s">
        <v>17109</v>
      </c>
      <c r="W1813" s="43" t="s">
        <v>1048</v>
      </c>
      <c r="X1813" s="43" t="s">
        <v>65</v>
      </c>
      <c r="Y1813" s="43">
        <v>42086</v>
      </c>
      <c r="Z1813" s="31">
        <v>38</v>
      </c>
      <c r="AA1813" s="31">
        <v>282</v>
      </c>
      <c r="AB1813" s="31" t="s">
        <v>66</v>
      </c>
      <c r="AC1813" s="31">
        <v>377624.62</v>
      </c>
      <c r="AD1813" s="31" t="s">
        <v>17029</v>
      </c>
      <c r="AE1813" s="39">
        <v>20</v>
      </c>
      <c r="AF1813" s="39" t="s">
        <v>68</v>
      </c>
      <c r="AG1813" s="31" t="s">
        <v>229</v>
      </c>
      <c r="AH1813" s="31"/>
      <c r="AI1813" s="31">
        <v>82.46</v>
      </c>
      <c r="AJ1813" s="31">
        <v>86.52</v>
      </c>
      <c r="AK1813" s="39"/>
      <c r="AL1813" s="26">
        <f t="shared" si="83"/>
        <v>4.6925566343042097E-2</v>
      </c>
      <c r="AM1813" s="37" t="s">
        <v>230</v>
      </c>
      <c r="AN1813" s="31" t="s">
        <v>16971</v>
      </c>
      <c r="AO1813" s="31" t="s">
        <v>17101</v>
      </c>
      <c r="AP1813" s="63" t="s">
        <v>16972</v>
      </c>
      <c r="AQ1813" s="27" t="str">
        <f t="shared" si="81"/>
        <v>Record Complete</v>
      </c>
      <c r="AR1813" s="35" t="s">
        <v>17158</v>
      </c>
      <c r="AS1813" s="5" t="str">
        <f t="shared" si="82"/>
        <v/>
      </c>
      <c r="AT1813" t="s">
        <v>17200</v>
      </c>
    </row>
    <row r="1814" spans="1:46" ht="15.75" thickBot="1" x14ac:dyDescent="0.3">
      <c r="A1814" s="47" t="s">
        <v>17160</v>
      </c>
      <c r="B1814" s="49">
        <v>1210</v>
      </c>
      <c r="C1814" s="49" t="s">
        <v>213</v>
      </c>
      <c r="D1814" s="49" t="s">
        <v>12299</v>
      </c>
      <c r="E1814" s="51" t="str">
        <f ca="1">IF(ISERROR(INDIRECT(CONCATENATE("FIPs_codes!",ADDRESS((MATCH($D1814,INDIRECT($C1814),0)+MATCH($C1814,FIPs_codes!$G$1:$G$3296,0)-1),COLUMN(FIPs_codes!A1812))))),"",INDIRECT(CONCATENATE("FIPs_codes!",ADDRESS((MATCH($D1814,INDIRECT($C1814),0)+MATCH($C1814,FIPs_codes!$G$1:$G$3296,0)-1),COLUMN(FIPs_codes!A1812)))))</f>
        <v>40133</v>
      </c>
      <c r="F1814" s="51">
        <f ca="1">IF(ISERROR(INDIRECT(CONCATENATE("FIPs_codes!",ADDRESS((MATCH($D1814,INDIRECT($C1814),0)+MATCH($C1814,FIPs_codes!$G$1:$G$3296,0)-1),COLUMN(FIPs_codes!C1812))))),"",INDIRECT(CONCATENATE("FIPs_codes!",ADDRESS((MATCH($D1814,INDIRECT($C1814),0)+MATCH($C1814,FIPs_codes!$G$1:$G$3296,0)-1),COLUMN(FIPs_codes!C1812)))))</f>
        <v>6</v>
      </c>
      <c r="G1814" s="49" t="s">
        <v>17154</v>
      </c>
      <c r="H1814" s="49" t="s">
        <v>217</v>
      </c>
      <c r="I1814" s="53" t="s">
        <v>17161</v>
      </c>
      <c r="J1814" s="55" t="s">
        <v>1176</v>
      </c>
      <c r="K1814" s="49" t="s">
        <v>129</v>
      </c>
      <c r="L1814" s="49" t="s">
        <v>17159</v>
      </c>
      <c r="M1814" s="49" t="s">
        <v>57</v>
      </c>
      <c r="N1814" s="57" t="s">
        <v>17162</v>
      </c>
      <c r="O1814" s="57">
        <v>1968</v>
      </c>
      <c r="P1814" s="57">
        <v>9950</v>
      </c>
      <c r="Q1814" s="49">
        <v>515</v>
      </c>
      <c r="R1814" s="49" t="s">
        <v>60</v>
      </c>
      <c r="S1814" s="59" t="s">
        <v>60</v>
      </c>
      <c r="T1814" s="47" t="s">
        <v>17108</v>
      </c>
      <c r="U1814" s="49" t="s">
        <v>62</v>
      </c>
      <c r="V1814" s="57" t="s">
        <v>17109</v>
      </c>
      <c r="W1814" s="61" t="s">
        <v>1048</v>
      </c>
      <c r="X1814" s="61" t="s">
        <v>65</v>
      </c>
      <c r="Y1814" s="61">
        <v>42088</v>
      </c>
      <c r="Z1814" s="49">
        <v>39</v>
      </c>
      <c r="AA1814" s="49">
        <v>247</v>
      </c>
      <c r="AB1814" s="49" t="s">
        <v>66</v>
      </c>
      <c r="AC1814" s="49">
        <v>184109.25</v>
      </c>
      <c r="AD1814" s="49" t="s">
        <v>17029</v>
      </c>
      <c r="AE1814" s="57">
        <v>20</v>
      </c>
      <c r="AF1814" s="57" t="s">
        <v>68</v>
      </c>
      <c r="AG1814" s="49" t="s">
        <v>229</v>
      </c>
      <c r="AH1814" s="49"/>
      <c r="AI1814" s="49">
        <v>55.44</v>
      </c>
      <c r="AJ1814" s="49">
        <v>57.74</v>
      </c>
      <c r="AK1814" s="57"/>
      <c r="AL1814" s="26">
        <f t="shared" si="83"/>
        <v>3.9833737443713269E-2</v>
      </c>
      <c r="AM1814" s="55" t="s">
        <v>230</v>
      </c>
      <c r="AN1814" s="49" t="s">
        <v>16971</v>
      </c>
      <c r="AO1814" s="49" t="s">
        <v>17101</v>
      </c>
      <c r="AP1814" s="63" t="s">
        <v>16972</v>
      </c>
      <c r="AQ1814" s="27" t="str">
        <f t="shared" si="81"/>
        <v>Record Complete</v>
      </c>
      <c r="AR1814" s="53" t="s">
        <v>17158</v>
      </c>
      <c r="AS1814" s="5" t="str">
        <f t="shared" si="82"/>
        <v/>
      </c>
      <c r="AT1814" t="s">
        <v>17200</v>
      </c>
    </row>
    <row r="1815" spans="1:46" ht="15.75" thickBot="1" x14ac:dyDescent="0.3">
      <c r="A1815" s="48" t="s">
        <v>17160</v>
      </c>
      <c r="B1815" s="50">
        <v>1210</v>
      </c>
      <c r="C1815" s="50" t="s">
        <v>213</v>
      </c>
      <c r="D1815" s="50" t="s">
        <v>12299</v>
      </c>
      <c r="E1815" s="51" t="str">
        <f ca="1">IF(ISERROR(INDIRECT(CONCATENATE("FIPs_codes!",ADDRESS((MATCH($D1815,INDIRECT($C1815),0)+MATCH($C1815,FIPs_codes!$G$1:$G$3296,0)-1),COLUMN(FIPs_codes!A1813))))),"",INDIRECT(CONCATENATE("FIPs_codes!",ADDRESS((MATCH($D1815,INDIRECT($C1815),0)+MATCH($C1815,FIPs_codes!$G$1:$G$3296,0)-1),COLUMN(FIPs_codes!A1813)))))</f>
        <v>40133</v>
      </c>
      <c r="F1815" s="51">
        <f ca="1">IF(ISERROR(INDIRECT(CONCATENATE("FIPs_codes!",ADDRESS((MATCH($D1815,INDIRECT($C1815),0)+MATCH($C1815,FIPs_codes!$G$1:$G$3296,0)-1),COLUMN(FIPs_codes!C1813))))),"",INDIRECT(CONCATENATE("FIPs_codes!",ADDRESS((MATCH($D1815,INDIRECT($C1815),0)+MATCH($C1815,FIPs_codes!$G$1:$G$3296,0)-1),COLUMN(FIPs_codes!C1813)))))</f>
        <v>6</v>
      </c>
      <c r="G1815" s="50" t="s">
        <v>17154</v>
      </c>
      <c r="H1815" s="50" t="s">
        <v>217</v>
      </c>
      <c r="I1815" s="54" t="s">
        <v>17161</v>
      </c>
      <c r="J1815" s="56" t="s">
        <v>1176</v>
      </c>
      <c r="K1815" s="50" t="s">
        <v>129</v>
      </c>
      <c r="L1815" s="50" t="s">
        <v>17159</v>
      </c>
      <c r="M1815" s="50" t="s">
        <v>57</v>
      </c>
      <c r="N1815" s="58" t="s">
        <v>17163</v>
      </c>
      <c r="O1815" s="58">
        <v>1968</v>
      </c>
      <c r="P1815" s="58">
        <v>9950</v>
      </c>
      <c r="Q1815" s="50">
        <v>515</v>
      </c>
      <c r="R1815" s="50" t="s">
        <v>60</v>
      </c>
      <c r="S1815" s="60" t="s">
        <v>60</v>
      </c>
      <c r="T1815" s="48" t="s">
        <v>17108</v>
      </c>
      <c r="U1815" s="50" t="s">
        <v>62</v>
      </c>
      <c r="V1815" s="58" t="s">
        <v>17109</v>
      </c>
      <c r="W1815" s="62" t="s">
        <v>1048</v>
      </c>
      <c r="X1815" s="62" t="s">
        <v>65</v>
      </c>
      <c r="Y1815" s="62">
        <v>42088</v>
      </c>
      <c r="Z1815" s="50">
        <v>39</v>
      </c>
      <c r="AA1815" s="50">
        <v>247</v>
      </c>
      <c r="AB1815" s="50" t="s">
        <v>66</v>
      </c>
      <c r="AC1815" s="50">
        <v>184109.25</v>
      </c>
      <c r="AD1815" s="50" t="s">
        <v>17029</v>
      </c>
      <c r="AE1815" s="58">
        <v>20</v>
      </c>
      <c r="AF1815" s="58" t="s">
        <v>68</v>
      </c>
      <c r="AG1815" s="50" t="s">
        <v>229</v>
      </c>
      <c r="AH1815" s="50"/>
      <c r="AI1815" s="50">
        <v>55.78</v>
      </c>
      <c r="AJ1815" s="50">
        <v>57.84</v>
      </c>
      <c r="AK1815" s="58"/>
      <c r="AL1815" s="26">
        <f t="shared" si="83"/>
        <v>3.5615491009681921E-2</v>
      </c>
      <c r="AM1815" s="56" t="s">
        <v>230</v>
      </c>
      <c r="AN1815" s="50" t="s">
        <v>16971</v>
      </c>
      <c r="AO1815" s="50" t="s">
        <v>17101</v>
      </c>
      <c r="AP1815" s="46" t="s">
        <v>16972</v>
      </c>
      <c r="AQ1815" s="27" t="str">
        <f t="shared" si="81"/>
        <v>Record Complete</v>
      </c>
      <c r="AR1815" s="54" t="s">
        <v>17158</v>
      </c>
      <c r="AS1815" s="5" t="str">
        <f t="shared" si="82"/>
        <v/>
      </c>
      <c r="AT1815" t="s">
        <v>17200</v>
      </c>
    </row>
    <row r="1816" spans="1:46" ht="15.75" thickBot="1" x14ac:dyDescent="0.3">
      <c r="A1816" s="47" t="s">
        <v>17160</v>
      </c>
      <c r="B1816" s="49">
        <v>1210</v>
      </c>
      <c r="C1816" s="49" t="s">
        <v>213</v>
      </c>
      <c r="D1816" s="49" t="s">
        <v>12299</v>
      </c>
      <c r="E1816" s="51" t="str">
        <f ca="1">IF(ISERROR(INDIRECT(CONCATENATE("FIPs_codes!",ADDRESS((MATCH($D1816,INDIRECT($C1816),0)+MATCH($C1816,FIPs_codes!$G$1:$G$3296,0)-1),COLUMN(FIPs_codes!A1814))))),"",INDIRECT(CONCATENATE("FIPs_codes!",ADDRESS((MATCH($D1816,INDIRECT($C1816),0)+MATCH($C1816,FIPs_codes!$G$1:$G$3296,0)-1),COLUMN(FIPs_codes!A1814)))))</f>
        <v>40133</v>
      </c>
      <c r="F1816" s="51">
        <f ca="1">IF(ISERROR(INDIRECT(CONCATENATE("FIPs_codes!",ADDRESS((MATCH($D1816,INDIRECT($C1816),0)+MATCH($C1816,FIPs_codes!$G$1:$G$3296,0)-1),COLUMN(FIPs_codes!C1814))))),"",INDIRECT(CONCATENATE("FIPs_codes!",ADDRESS((MATCH($D1816,INDIRECT($C1816),0)+MATCH($C1816,FIPs_codes!$G$1:$G$3296,0)-1),COLUMN(FIPs_codes!C1814)))))</f>
        <v>6</v>
      </c>
      <c r="G1816" s="49" t="s">
        <v>17154</v>
      </c>
      <c r="H1816" s="49" t="s">
        <v>217</v>
      </c>
      <c r="I1816" s="53" t="s">
        <v>17161</v>
      </c>
      <c r="J1816" s="55" t="s">
        <v>1176</v>
      </c>
      <c r="K1816" s="49" t="s">
        <v>129</v>
      </c>
      <c r="L1816" s="49" t="s">
        <v>17159</v>
      </c>
      <c r="M1816" s="49" t="s">
        <v>57</v>
      </c>
      <c r="N1816" s="57" t="s">
        <v>17162</v>
      </c>
      <c r="O1816" s="57">
        <v>1968</v>
      </c>
      <c r="P1816" s="57">
        <v>9950</v>
      </c>
      <c r="Q1816" s="49">
        <v>515</v>
      </c>
      <c r="R1816" s="49" t="s">
        <v>60</v>
      </c>
      <c r="S1816" s="59" t="s">
        <v>60</v>
      </c>
      <c r="T1816" s="47" t="s">
        <v>17108</v>
      </c>
      <c r="U1816" s="49" t="s">
        <v>62</v>
      </c>
      <c r="V1816" s="57" t="s">
        <v>17109</v>
      </c>
      <c r="W1816" s="61" t="s">
        <v>1048</v>
      </c>
      <c r="X1816" s="61" t="s">
        <v>65</v>
      </c>
      <c r="Y1816" s="61">
        <v>42088</v>
      </c>
      <c r="Z1816" s="49">
        <v>39</v>
      </c>
      <c r="AA1816" s="49">
        <v>247</v>
      </c>
      <c r="AB1816" s="49" t="s">
        <v>66</v>
      </c>
      <c r="AC1816" s="49">
        <v>184109.25</v>
      </c>
      <c r="AD1816" s="49" t="s">
        <v>17029</v>
      </c>
      <c r="AE1816" s="57">
        <v>20</v>
      </c>
      <c r="AF1816" s="57" t="s">
        <v>68</v>
      </c>
      <c r="AG1816" s="49" t="s">
        <v>229</v>
      </c>
      <c r="AH1816" s="49"/>
      <c r="AI1816" s="49">
        <v>55.88</v>
      </c>
      <c r="AJ1816" s="49">
        <v>58.23</v>
      </c>
      <c r="AK1816" s="57"/>
      <c r="AL1816" s="26">
        <f t="shared" si="83"/>
        <v>4.0357204190279827E-2</v>
      </c>
      <c r="AM1816" s="55" t="s">
        <v>230</v>
      </c>
      <c r="AN1816" s="49" t="s">
        <v>16971</v>
      </c>
      <c r="AO1816" s="49" t="s">
        <v>17101</v>
      </c>
      <c r="AP1816" s="63" t="s">
        <v>16972</v>
      </c>
      <c r="AQ1816" s="27" t="str">
        <f t="shared" si="81"/>
        <v>Record Complete</v>
      </c>
      <c r="AR1816" s="53" t="s">
        <v>17158</v>
      </c>
      <c r="AS1816" s="5" t="str">
        <f t="shared" si="82"/>
        <v/>
      </c>
      <c r="AT1816" t="s">
        <v>17200</v>
      </c>
    </row>
    <row r="1817" spans="1:46" ht="15.75" thickBot="1" x14ac:dyDescent="0.3">
      <c r="A1817" s="29" t="s">
        <v>17160</v>
      </c>
      <c r="B1817" s="31">
        <v>1210</v>
      </c>
      <c r="C1817" s="31" t="s">
        <v>213</v>
      </c>
      <c r="D1817" s="31" t="s">
        <v>12299</v>
      </c>
      <c r="E1817" s="51" t="str">
        <f ca="1">IF(ISERROR(INDIRECT(CONCATENATE("FIPs_codes!",ADDRESS((MATCH($D1817,INDIRECT($C1817),0)+MATCH($C1817,FIPs_codes!$G$1:$G$3296,0)-1),COLUMN(FIPs_codes!A1815))))),"",INDIRECT(CONCATENATE("FIPs_codes!",ADDRESS((MATCH($D1817,INDIRECT($C1817),0)+MATCH($C1817,FIPs_codes!$G$1:$G$3296,0)-1),COLUMN(FIPs_codes!A1815)))))</f>
        <v>40133</v>
      </c>
      <c r="F1817" s="51">
        <f ca="1">IF(ISERROR(INDIRECT(CONCATENATE("FIPs_codes!",ADDRESS((MATCH($D1817,INDIRECT($C1817),0)+MATCH($C1817,FIPs_codes!$G$1:$G$3296,0)-1),COLUMN(FIPs_codes!C1815))))),"",INDIRECT(CONCATENATE("FIPs_codes!",ADDRESS((MATCH($D1817,INDIRECT($C1817),0)+MATCH($C1817,FIPs_codes!$G$1:$G$3296,0)-1),COLUMN(FIPs_codes!C1815)))))</f>
        <v>6</v>
      </c>
      <c r="G1817" s="31" t="s">
        <v>17154</v>
      </c>
      <c r="H1817" s="31" t="s">
        <v>217</v>
      </c>
      <c r="I1817" s="35" t="s">
        <v>17161</v>
      </c>
      <c r="J1817" s="37" t="s">
        <v>1176</v>
      </c>
      <c r="K1817" s="31" t="s">
        <v>129</v>
      </c>
      <c r="L1817" s="31" t="s">
        <v>17159</v>
      </c>
      <c r="M1817" s="31" t="s">
        <v>57</v>
      </c>
      <c r="N1817" s="39" t="s">
        <v>17162</v>
      </c>
      <c r="O1817" s="39">
        <v>1968</v>
      </c>
      <c r="P1817" s="39">
        <v>9950</v>
      </c>
      <c r="Q1817" s="31">
        <v>515</v>
      </c>
      <c r="R1817" s="31" t="s">
        <v>60</v>
      </c>
      <c r="S1817" s="41" t="s">
        <v>60</v>
      </c>
      <c r="T1817" s="29" t="s">
        <v>17108</v>
      </c>
      <c r="U1817" s="31" t="s">
        <v>62</v>
      </c>
      <c r="V1817" s="39" t="s">
        <v>17109</v>
      </c>
      <c r="W1817" s="43" t="s">
        <v>1048</v>
      </c>
      <c r="X1817" s="43" t="s">
        <v>65</v>
      </c>
      <c r="Y1817" s="43">
        <v>42088</v>
      </c>
      <c r="Z1817" s="31">
        <v>39</v>
      </c>
      <c r="AA1817" s="31">
        <v>247</v>
      </c>
      <c r="AB1817" s="31" t="s">
        <v>66</v>
      </c>
      <c r="AC1817" s="31">
        <v>184109.25</v>
      </c>
      <c r="AD1817" s="31" t="s">
        <v>17029</v>
      </c>
      <c r="AE1817" s="39">
        <v>20</v>
      </c>
      <c r="AF1817" s="39" t="s">
        <v>68</v>
      </c>
      <c r="AG1817" s="31" t="s">
        <v>229</v>
      </c>
      <c r="AH1817" s="31"/>
      <c r="AI1817" s="31">
        <v>55.83</v>
      </c>
      <c r="AJ1817" s="31">
        <v>58.41</v>
      </c>
      <c r="AK1817" s="39"/>
      <c r="AL1817" s="26">
        <f t="shared" si="83"/>
        <v>4.4170518746789907E-2</v>
      </c>
      <c r="AM1817" s="37" t="s">
        <v>230</v>
      </c>
      <c r="AN1817" s="31" t="s">
        <v>16971</v>
      </c>
      <c r="AO1817" s="31" t="s">
        <v>17101</v>
      </c>
      <c r="AP1817" s="63" t="s">
        <v>16972</v>
      </c>
      <c r="AQ1817" s="27" t="str">
        <f t="shared" si="81"/>
        <v>Record Complete</v>
      </c>
      <c r="AR1817" s="35" t="s">
        <v>17158</v>
      </c>
      <c r="AS1817" s="5" t="str">
        <f t="shared" si="82"/>
        <v/>
      </c>
      <c r="AT1817" t="s">
        <v>17200</v>
      </c>
    </row>
    <row r="1818" spans="1:46" ht="15.75" thickBot="1" x14ac:dyDescent="0.3">
      <c r="A1818" s="30" t="s">
        <v>17160</v>
      </c>
      <c r="B1818" s="32">
        <v>1210</v>
      </c>
      <c r="C1818" s="32" t="s">
        <v>213</v>
      </c>
      <c r="D1818" s="32" t="s">
        <v>12299</v>
      </c>
      <c r="E1818" s="51" t="str">
        <f ca="1">IF(ISERROR(INDIRECT(CONCATENATE("FIPs_codes!",ADDRESS((MATCH($D1818,INDIRECT($C1818),0)+MATCH($C1818,FIPs_codes!$G$1:$G$3296,0)-1),COLUMN(FIPs_codes!A1816))))),"",INDIRECT(CONCATENATE("FIPs_codes!",ADDRESS((MATCH($D1818,INDIRECT($C1818),0)+MATCH($C1818,FIPs_codes!$G$1:$G$3296,0)-1),COLUMN(FIPs_codes!A1816)))))</f>
        <v>40133</v>
      </c>
      <c r="F1818" s="51">
        <f ca="1">IF(ISERROR(INDIRECT(CONCATENATE("FIPs_codes!",ADDRESS((MATCH($D1818,INDIRECT($C1818),0)+MATCH($C1818,FIPs_codes!$G$1:$G$3296,0)-1),COLUMN(FIPs_codes!C1816))))),"",INDIRECT(CONCATENATE("FIPs_codes!",ADDRESS((MATCH($D1818,INDIRECT($C1818),0)+MATCH($C1818,FIPs_codes!$G$1:$G$3296,0)-1),COLUMN(FIPs_codes!C1816)))))</f>
        <v>6</v>
      </c>
      <c r="G1818" s="32" t="s">
        <v>17154</v>
      </c>
      <c r="H1818" s="32" t="s">
        <v>217</v>
      </c>
      <c r="I1818" s="36" t="s">
        <v>17161</v>
      </c>
      <c r="J1818" s="38" t="s">
        <v>1176</v>
      </c>
      <c r="K1818" s="32" t="s">
        <v>129</v>
      </c>
      <c r="L1818" s="32" t="s">
        <v>17159</v>
      </c>
      <c r="M1818" s="32" t="s">
        <v>57</v>
      </c>
      <c r="N1818" s="40" t="s">
        <v>17163</v>
      </c>
      <c r="O1818" s="40">
        <v>1968</v>
      </c>
      <c r="P1818" s="40">
        <v>9950</v>
      </c>
      <c r="Q1818" s="32">
        <v>515</v>
      </c>
      <c r="R1818" s="32" t="s">
        <v>60</v>
      </c>
      <c r="S1818" s="42" t="s">
        <v>60</v>
      </c>
      <c r="T1818" s="30" t="s">
        <v>17108</v>
      </c>
      <c r="U1818" s="32" t="s">
        <v>62</v>
      </c>
      <c r="V1818" s="40" t="s">
        <v>17109</v>
      </c>
      <c r="W1818" s="44" t="s">
        <v>1048</v>
      </c>
      <c r="X1818" s="44" t="s">
        <v>65</v>
      </c>
      <c r="Y1818" s="44">
        <v>42088</v>
      </c>
      <c r="Z1818" s="32">
        <v>39</v>
      </c>
      <c r="AA1818" s="32">
        <v>247</v>
      </c>
      <c r="AB1818" s="32" t="s">
        <v>66</v>
      </c>
      <c r="AC1818" s="32">
        <v>184109.25</v>
      </c>
      <c r="AD1818" s="32" t="s">
        <v>17029</v>
      </c>
      <c r="AE1818" s="40">
        <v>20</v>
      </c>
      <c r="AF1818" s="40" t="s">
        <v>68</v>
      </c>
      <c r="AG1818" s="32" t="s">
        <v>229</v>
      </c>
      <c r="AH1818" s="32"/>
      <c r="AI1818" s="32">
        <v>55.7</v>
      </c>
      <c r="AJ1818" s="32">
        <v>58.51</v>
      </c>
      <c r="AK1818" s="40"/>
      <c r="AL1818" s="26">
        <f t="shared" si="83"/>
        <v>4.802597846521954E-2</v>
      </c>
      <c r="AM1818" s="38" t="s">
        <v>230</v>
      </c>
      <c r="AN1818" s="32" t="s">
        <v>16971</v>
      </c>
      <c r="AO1818" s="32" t="s">
        <v>17101</v>
      </c>
      <c r="AP1818" s="46" t="s">
        <v>16972</v>
      </c>
      <c r="AQ1818" s="27" t="str">
        <f t="shared" si="81"/>
        <v>Record Complete</v>
      </c>
      <c r="AR1818" s="36" t="s">
        <v>17158</v>
      </c>
      <c r="AS1818" s="5" t="str">
        <f t="shared" si="82"/>
        <v/>
      </c>
      <c r="AT1818" t="s">
        <v>17200</v>
      </c>
    </row>
    <row r="1819" spans="1:46" ht="15.75" thickBot="1" x14ac:dyDescent="0.3">
      <c r="A1819" s="48" t="s">
        <v>17160</v>
      </c>
      <c r="B1819" s="50">
        <v>1210</v>
      </c>
      <c r="C1819" s="50" t="s">
        <v>213</v>
      </c>
      <c r="D1819" s="50" t="s">
        <v>12299</v>
      </c>
      <c r="E1819" s="51" t="str">
        <f ca="1">IF(ISERROR(INDIRECT(CONCATENATE("FIPs_codes!",ADDRESS((MATCH($D1819,INDIRECT($C1819),0)+MATCH($C1819,FIPs_codes!$G$1:$G$3296,0)-1),COLUMN(FIPs_codes!A1817))))),"",INDIRECT(CONCATENATE("FIPs_codes!",ADDRESS((MATCH($D1819,INDIRECT($C1819),0)+MATCH($C1819,FIPs_codes!$G$1:$G$3296,0)-1),COLUMN(FIPs_codes!A1817)))))</f>
        <v>40133</v>
      </c>
      <c r="F1819" s="51">
        <f ca="1">IF(ISERROR(INDIRECT(CONCATENATE("FIPs_codes!",ADDRESS((MATCH($D1819,INDIRECT($C1819),0)+MATCH($C1819,FIPs_codes!$G$1:$G$3296,0)-1),COLUMN(FIPs_codes!C1817))))),"",INDIRECT(CONCATENATE("FIPs_codes!",ADDRESS((MATCH($D1819,INDIRECT($C1819),0)+MATCH($C1819,FIPs_codes!$G$1:$G$3296,0)-1),COLUMN(FIPs_codes!C1817)))))</f>
        <v>6</v>
      </c>
      <c r="G1819" s="50" t="s">
        <v>17154</v>
      </c>
      <c r="H1819" s="50" t="s">
        <v>217</v>
      </c>
      <c r="I1819" s="54" t="s">
        <v>17161</v>
      </c>
      <c r="J1819" s="56" t="s">
        <v>1176</v>
      </c>
      <c r="K1819" s="50" t="s">
        <v>129</v>
      </c>
      <c r="L1819" s="50" t="s">
        <v>17159</v>
      </c>
      <c r="M1819" s="50" t="s">
        <v>57</v>
      </c>
      <c r="N1819" s="58" t="s">
        <v>17163</v>
      </c>
      <c r="O1819" s="58">
        <v>1968</v>
      </c>
      <c r="P1819" s="58">
        <v>9950</v>
      </c>
      <c r="Q1819" s="50">
        <v>515</v>
      </c>
      <c r="R1819" s="50" t="s">
        <v>60</v>
      </c>
      <c r="S1819" s="60" t="s">
        <v>60</v>
      </c>
      <c r="T1819" s="48" t="s">
        <v>17108</v>
      </c>
      <c r="U1819" s="50" t="s">
        <v>62</v>
      </c>
      <c r="V1819" s="58" t="s">
        <v>17109</v>
      </c>
      <c r="W1819" s="62" t="s">
        <v>1048</v>
      </c>
      <c r="X1819" s="62" t="s">
        <v>65</v>
      </c>
      <c r="Y1819" s="62">
        <v>42088</v>
      </c>
      <c r="Z1819" s="50">
        <v>39</v>
      </c>
      <c r="AA1819" s="50">
        <v>247</v>
      </c>
      <c r="AB1819" s="50" t="s">
        <v>66</v>
      </c>
      <c r="AC1819" s="50">
        <v>184109.25</v>
      </c>
      <c r="AD1819" s="50" t="s">
        <v>17029</v>
      </c>
      <c r="AE1819" s="58">
        <v>20</v>
      </c>
      <c r="AF1819" s="58" t="s">
        <v>68</v>
      </c>
      <c r="AG1819" s="50" t="s">
        <v>229</v>
      </c>
      <c r="AH1819" s="50"/>
      <c r="AI1819" s="50">
        <v>55.81</v>
      </c>
      <c r="AJ1819" s="50">
        <v>58.61</v>
      </c>
      <c r="AK1819" s="58"/>
      <c r="AL1819" s="26">
        <f t="shared" si="83"/>
        <v>4.7773417505545084E-2</v>
      </c>
      <c r="AM1819" s="56" t="s">
        <v>230</v>
      </c>
      <c r="AN1819" s="50" t="s">
        <v>16971</v>
      </c>
      <c r="AO1819" s="50" t="s">
        <v>17101</v>
      </c>
      <c r="AP1819" s="46" t="s">
        <v>16972</v>
      </c>
      <c r="AQ1819" s="27" t="str">
        <f t="shared" si="81"/>
        <v>Record Complete</v>
      </c>
      <c r="AR1819" s="54" t="s">
        <v>17158</v>
      </c>
      <c r="AS1819" s="5" t="str">
        <f t="shared" si="82"/>
        <v/>
      </c>
      <c r="AT1819" t="s">
        <v>17200</v>
      </c>
    </row>
    <row r="1820" spans="1:46" ht="15.75" thickBot="1" x14ac:dyDescent="0.3">
      <c r="A1820" s="47" t="s">
        <v>17160</v>
      </c>
      <c r="B1820" s="49">
        <v>1210</v>
      </c>
      <c r="C1820" s="49" t="s">
        <v>213</v>
      </c>
      <c r="D1820" s="49" t="s">
        <v>12299</v>
      </c>
      <c r="E1820" s="51" t="str">
        <f ca="1">IF(ISERROR(INDIRECT(CONCATENATE("FIPs_codes!",ADDRESS((MATCH($D1820,INDIRECT($C1820),0)+MATCH($C1820,FIPs_codes!$G$1:$G$3296,0)-1),COLUMN(FIPs_codes!A1818))))),"",INDIRECT(CONCATENATE("FIPs_codes!",ADDRESS((MATCH($D1820,INDIRECT($C1820),0)+MATCH($C1820,FIPs_codes!$G$1:$G$3296,0)-1),COLUMN(FIPs_codes!A1818)))))</f>
        <v>40133</v>
      </c>
      <c r="F1820" s="51">
        <f ca="1">IF(ISERROR(INDIRECT(CONCATENATE("FIPs_codes!",ADDRESS((MATCH($D1820,INDIRECT($C1820),0)+MATCH($C1820,FIPs_codes!$G$1:$G$3296,0)-1),COLUMN(FIPs_codes!C1818))))),"",INDIRECT(CONCATENATE("FIPs_codes!",ADDRESS((MATCH($D1820,INDIRECT($C1820),0)+MATCH($C1820,FIPs_codes!$G$1:$G$3296,0)-1),COLUMN(FIPs_codes!C1818)))))</f>
        <v>6</v>
      </c>
      <c r="G1820" s="49" t="s">
        <v>17154</v>
      </c>
      <c r="H1820" s="49" t="s">
        <v>217</v>
      </c>
      <c r="I1820" s="53" t="s">
        <v>17161</v>
      </c>
      <c r="J1820" s="55" t="s">
        <v>1176</v>
      </c>
      <c r="K1820" s="49" t="s">
        <v>129</v>
      </c>
      <c r="L1820" s="49" t="s">
        <v>17159</v>
      </c>
      <c r="M1820" s="49" t="s">
        <v>57</v>
      </c>
      <c r="N1820" s="57" t="s">
        <v>17162</v>
      </c>
      <c r="O1820" s="57">
        <v>1968</v>
      </c>
      <c r="P1820" s="57">
        <v>9950</v>
      </c>
      <c r="Q1820" s="49">
        <v>515</v>
      </c>
      <c r="R1820" s="49" t="s">
        <v>60</v>
      </c>
      <c r="S1820" s="59" t="s">
        <v>60</v>
      </c>
      <c r="T1820" s="47" t="s">
        <v>17108</v>
      </c>
      <c r="U1820" s="49" t="s">
        <v>62</v>
      </c>
      <c r="V1820" s="57" t="s">
        <v>17109</v>
      </c>
      <c r="W1820" s="61" t="s">
        <v>1048</v>
      </c>
      <c r="X1820" s="61" t="s">
        <v>65</v>
      </c>
      <c r="Y1820" s="61">
        <v>42088</v>
      </c>
      <c r="Z1820" s="49">
        <v>39</v>
      </c>
      <c r="AA1820" s="49">
        <v>247</v>
      </c>
      <c r="AB1820" s="49" t="s">
        <v>66</v>
      </c>
      <c r="AC1820" s="49">
        <v>184109.25</v>
      </c>
      <c r="AD1820" s="49" t="s">
        <v>17029</v>
      </c>
      <c r="AE1820" s="57">
        <v>20</v>
      </c>
      <c r="AF1820" s="57" t="s">
        <v>68</v>
      </c>
      <c r="AG1820" s="49" t="s">
        <v>229</v>
      </c>
      <c r="AH1820" s="49"/>
      <c r="AI1820" s="49">
        <v>56.18</v>
      </c>
      <c r="AJ1820" s="49">
        <v>58.64</v>
      </c>
      <c r="AK1820" s="57"/>
      <c r="AL1820" s="26">
        <f t="shared" si="83"/>
        <v>4.1950886766712159E-2</v>
      </c>
      <c r="AM1820" s="55" t="s">
        <v>230</v>
      </c>
      <c r="AN1820" s="49" t="s">
        <v>16971</v>
      </c>
      <c r="AO1820" s="49" t="s">
        <v>17101</v>
      </c>
      <c r="AP1820" s="63" t="s">
        <v>16972</v>
      </c>
      <c r="AQ1820" s="27" t="str">
        <f t="shared" si="81"/>
        <v>Record Complete</v>
      </c>
      <c r="AR1820" s="53" t="s">
        <v>17158</v>
      </c>
      <c r="AS1820" s="5" t="str">
        <f t="shared" si="82"/>
        <v/>
      </c>
      <c r="AT1820" t="s">
        <v>17200</v>
      </c>
    </row>
    <row r="1821" spans="1:46" ht="15.75" thickBot="1" x14ac:dyDescent="0.3">
      <c r="A1821" s="48" t="s">
        <v>17160</v>
      </c>
      <c r="B1821" s="50">
        <v>1210</v>
      </c>
      <c r="C1821" s="50" t="s">
        <v>213</v>
      </c>
      <c r="D1821" s="50" t="s">
        <v>12299</v>
      </c>
      <c r="E1821" s="51" t="str">
        <f ca="1">IF(ISERROR(INDIRECT(CONCATENATE("FIPs_codes!",ADDRESS((MATCH($D1821,INDIRECT($C1821),0)+MATCH($C1821,FIPs_codes!$G$1:$G$3296,0)-1),COLUMN(FIPs_codes!A1819))))),"",INDIRECT(CONCATENATE("FIPs_codes!",ADDRESS((MATCH($D1821,INDIRECT($C1821),0)+MATCH($C1821,FIPs_codes!$G$1:$G$3296,0)-1),COLUMN(FIPs_codes!A1819)))))</f>
        <v>40133</v>
      </c>
      <c r="F1821" s="51">
        <f ca="1">IF(ISERROR(INDIRECT(CONCATENATE("FIPs_codes!",ADDRESS((MATCH($D1821,INDIRECT($C1821),0)+MATCH($C1821,FIPs_codes!$G$1:$G$3296,0)-1),COLUMN(FIPs_codes!C1819))))),"",INDIRECT(CONCATENATE("FIPs_codes!",ADDRESS((MATCH($D1821,INDIRECT($C1821),0)+MATCH($C1821,FIPs_codes!$G$1:$G$3296,0)-1),COLUMN(FIPs_codes!C1819)))))</f>
        <v>6</v>
      </c>
      <c r="G1821" s="50" t="s">
        <v>17154</v>
      </c>
      <c r="H1821" s="50" t="s">
        <v>217</v>
      </c>
      <c r="I1821" s="54" t="s">
        <v>17161</v>
      </c>
      <c r="J1821" s="56" t="s">
        <v>1176</v>
      </c>
      <c r="K1821" s="50" t="s">
        <v>129</v>
      </c>
      <c r="L1821" s="50" t="s">
        <v>17159</v>
      </c>
      <c r="M1821" s="50" t="s">
        <v>57</v>
      </c>
      <c r="N1821" s="58" t="s">
        <v>17163</v>
      </c>
      <c r="O1821" s="58">
        <v>1968</v>
      </c>
      <c r="P1821" s="58">
        <v>9950</v>
      </c>
      <c r="Q1821" s="50">
        <v>515</v>
      </c>
      <c r="R1821" s="50" t="s">
        <v>60</v>
      </c>
      <c r="S1821" s="60" t="s">
        <v>60</v>
      </c>
      <c r="T1821" s="48" t="s">
        <v>17108</v>
      </c>
      <c r="U1821" s="50" t="s">
        <v>62</v>
      </c>
      <c r="V1821" s="58" t="s">
        <v>17109</v>
      </c>
      <c r="W1821" s="62" t="s">
        <v>1048</v>
      </c>
      <c r="X1821" s="62" t="s">
        <v>65</v>
      </c>
      <c r="Y1821" s="62">
        <v>42088</v>
      </c>
      <c r="Z1821" s="50">
        <v>39</v>
      </c>
      <c r="AA1821" s="50">
        <v>247</v>
      </c>
      <c r="AB1821" s="50" t="s">
        <v>66</v>
      </c>
      <c r="AC1821" s="50">
        <v>184109.25</v>
      </c>
      <c r="AD1821" s="50" t="s">
        <v>17029</v>
      </c>
      <c r="AE1821" s="58">
        <v>20</v>
      </c>
      <c r="AF1821" s="58" t="s">
        <v>68</v>
      </c>
      <c r="AG1821" s="50" t="s">
        <v>229</v>
      </c>
      <c r="AH1821" s="50"/>
      <c r="AI1821" s="50">
        <v>56.5</v>
      </c>
      <c r="AJ1821" s="50">
        <v>58.7</v>
      </c>
      <c r="AK1821" s="58"/>
      <c r="AL1821" s="26">
        <f t="shared" si="83"/>
        <v>3.747870528109034E-2</v>
      </c>
      <c r="AM1821" s="56" t="s">
        <v>230</v>
      </c>
      <c r="AN1821" s="50" t="s">
        <v>16971</v>
      </c>
      <c r="AO1821" s="50" t="s">
        <v>17101</v>
      </c>
      <c r="AP1821" s="46" t="s">
        <v>16972</v>
      </c>
      <c r="AQ1821" s="27" t="str">
        <f t="shared" si="81"/>
        <v>Record Complete</v>
      </c>
      <c r="AR1821" s="54" t="s">
        <v>17158</v>
      </c>
      <c r="AS1821" s="5" t="str">
        <f t="shared" si="82"/>
        <v/>
      </c>
      <c r="AT1821" t="s">
        <v>17200</v>
      </c>
    </row>
    <row r="1822" spans="1:46" ht="15.75" thickBot="1" x14ac:dyDescent="0.3">
      <c r="A1822" s="47" t="s">
        <v>17160</v>
      </c>
      <c r="B1822" s="49">
        <v>1210</v>
      </c>
      <c r="C1822" s="49" t="s">
        <v>213</v>
      </c>
      <c r="D1822" s="49" t="s">
        <v>12299</v>
      </c>
      <c r="E1822" s="51" t="str">
        <f ca="1">IF(ISERROR(INDIRECT(CONCATENATE("FIPs_codes!",ADDRESS((MATCH($D1822,INDIRECT($C1822),0)+MATCH($C1822,FIPs_codes!$G$1:$G$3296,0)-1),COLUMN(FIPs_codes!A1820))))),"",INDIRECT(CONCATENATE("FIPs_codes!",ADDRESS((MATCH($D1822,INDIRECT($C1822),0)+MATCH($C1822,FIPs_codes!$G$1:$G$3296,0)-1),COLUMN(FIPs_codes!A1820)))))</f>
        <v>40133</v>
      </c>
      <c r="F1822" s="51">
        <f ca="1">IF(ISERROR(INDIRECT(CONCATENATE("FIPs_codes!",ADDRESS((MATCH($D1822,INDIRECT($C1822),0)+MATCH($C1822,FIPs_codes!$G$1:$G$3296,0)-1),COLUMN(FIPs_codes!C1820))))),"",INDIRECT(CONCATENATE("FIPs_codes!",ADDRESS((MATCH($D1822,INDIRECT($C1822),0)+MATCH($C1822,FIPs_codes!$G$1:$G$3296,0)-1),COLUMN(FIPs_codes!C1820)))))</f>
        <v>6</v>
      </c>
      <c r="G1822" s="49" t="s">
        <v>17154</v>
      </c>
      <c r="H1822" s="49" t="s">
        <v>217</v>
      </c>
      <c r="I1822" s="53" t="s">
        <v>17161</v>
      </c>
      <c r="J1822" s="55" t="s">
        <v>1176</v>
      </c>
      <c r="K1822" s="49" t="s">
        <v>129</v>
      </c>
      <c r="L1822" s="49" t="s">
        <v>17159</v>
      </c>
      <c r="M1822" s="49" t="s">
        <v>57</v>
      </c>
      <c r="N1822" s="57" t="s">
        <v>17162</v>
      </c>
      <c r="O1822" s="57">
        <v>1968</v>
      </c>
      <c r="P1822" s="57">
        <v>9950</v>
      </c>
      <c r="Q1822" s="49">
        <v>515</v>
      </c>
      <c r="R1822" s="49" t="s">
        <v>60</v>
      </c>
      <c r="S1822" s="59" t="s">
        <v>60</v>
      </c>
      <c r="T1822" s="47" t="s">
        <v>17108</v>
      </c>
      <c r="U1822" s="49" t="s">
        <v>62</v>
      </c>
      <c r="V1822" s="57" t="s">
        <v>17109</v>
      </c>
      <c r="W1822" s="61" t="s">
        <v>1048</v>
      </c>
      <c r="X1822" s="61" t="s">
        <v>65</v>
      </c>
      <c r="Y1822" s="61">
        <v>42088</v>
      </c>
      <c r="Z1822" s="49">
        <v>39</v>
      </c>
      <c r="AA1822" s="49">
        <v>247</v>
      </c>
      <c r="AB1822" s="49" t="s">
        <v>66</v>
      </c>
      <c r="AC1822" s="49">
        <v>184109.25</v>
      </c>
      <c r="AD1822" s="49" t="s">
        <v>17029</v>
      </c>
      <c r="AE1822" s="57">
        <v>20</v>
      </c>
      <c r="AF1822" s="57" t="s">
        <v>68</v>
      </c>
      <c r="AG1822" s="49" t="s">
        <v>229</v>
      </c>
      <c r="AH1822" s="49"/>
      <c r="AI1822" s="49">
        <v>56.22</v>
      </c>
      <c r="AJ1822" s="49">
        <v>58.92</v>
      </c>
      <c r="AK1822" s="57"/>
      <c r="AL1822" s="26">
        <f t="shared" si="83"/>
        <v>4.5824847250509212E-2</v>
      </c>
      <c r="AM1822" s="55" t="s">
        <v>230</v>
      </c>
      <c r="AN1822" s="49" t="s">
        <v>16971</v>
      </c>
      <c r="AO1822" s="49" t="s">
        <v>17101</v>
      </c>
      <c r="AP1822" s="63" t="s">
        <v>16972</v>
      </c>
      <c r="AQ1822" s="27" t="str">
        <f t="shared" si="81"/>
        <v>Record Complete</v>
      </c>
      <c r="AR1822" s="53" t="s">
        <v>17158</v>
      </c>
      <c r="AS1822" s="5" t="str">
        <f t="shared" si="82"/>
        <v/>
      </c>
      <c r="AT1822" t="s">
        <v>17200</v>
      </c>
    </row>
    <row r="1823" spans="1:46" ht="15.75" thickBot="1" x14ac:dyDescent="0.3">
      <c r="A1823" s="48" t="s">
        <v>17160</v>
      </c>
      <c r="B1823" s="50">
        <v>1210</v>
      </c>
      <c r="C1823" s="50" t="s">
        <v>213</v>
      </c>
      <c r="D1823" s="50" t="s">
        <v>12299</v>
      </c>
      <c r="E1823" s="51" t="str">
        <f ca="1">IF(ISERROR(INDIRECT(CONCATENATE("FIPs_codes!",ADDRESS((MATCH($D1823,INDIRECT($C1823),0)+MATCH($C1823,FIPs_codes!$G$1:$G$3296,0)-1),COLUMN(FIPs_codes!A1821))))),"",INDIRECT(CONCATENATE("FIPs_codes!",ADDRESS((MATCH($D1823,INDIRECT($C1823),0)+MATCH($C1823,FIPs_codes!$G$1:$G$3296,0)-1),COLUMN(FIPs_codes!A1821)))))</f>
        <v>40133</v>
      </c>
      <c r="F1823" s="51">
        <f ca="1">IF(ISERROR(INDIRECT(CONCATENATE("FIPs_codes!",ADDRESS((MATCH($D1823,INDIRECT($C1823),0)+MATCH($C1823,FIPs_codes!$G$1:$G$3296,0)-1),COLUMN(FIPs_codes!C1821))))),"",INDIRECT(CONCATENATE("FIPs_codes!",ADDRESS((MATCH($D1823,INDIRECT($C1823),0)+MATCH($C1823,FIPs_codes!$G$1:$G$3296,0)-1),COLUMN(FIPs_codes!C1821)))))</f>
        <v>6</v>
      </c>
      <c r="G1823" s="50" t="s">
        <v>17154</v>
      </c>
      <c r="H1823" s="50" t="s">
        <v>217</v>
      </c>
      <c r="I1823" s="54" t="s">
        <v>17161</v>
      </c>
      <c r="J1823" s="56" t="s">
        <v>1176</v>
      </c>
      <c r="K1823" s="50" t="s">
        <v>129</v>
      </c>
      <c r="L1823" s="50" t="s">
        <v>17159</v>
      </c>
      <c r="M1823" s="50" t="s">
        <v>57</v>
      </c>
      <c r="N1823" s="58" t="s">
        <v>17163</v>
      </c>
      <c r="O1823" s="58">
        <v>1968</v>
      </c>
      <c r="P1823" s="58">
        <v>9950</v>
      </c>
      <c r="Q1823" s="50">
        <v>515</v>
      </c>
      <c r="R1823" s="50" t="s">
        <v>60</v>
      </c>
      <c r="S1823" s="60" t="s">
        <v>60</v>
      </c>
      <c r="T1823" s="48" t="s">
        <v>17108</v>
      </c>
      <c r="U1823" s="50" t="s">
        <v>62</v>
      </c>
      <c r="V1823" s="58" t="s">
        <v>17109</v>
      </c>
      <c r="W1823" s="62" t="s">
        <v>1048</v>
      </c>
      <c r="X1823" s="62" t="s">
        <v>65</v>
      </c>
      <c r="Y1823" s="62">
        <v>42088</v>
      </c>
      <c r="Z1823" s="50">
        <v>39</v>
      </c>
      <c r="AA1823" s="50">
        <v>247</v>
      </c>
      <c r="AB1823" s="50" t="s">
        <v>66</v>
      </c>
      <c r="AC1823" s="50">
        <v>184109.25</v>
      </c>
      <c r="AD1823" s="50" t="s">
        <v>17029</v>
      </c>
      <c r="AE1823" s="58">
        <v>20</v>
      </c>
      <c r="AF1823" s="58" t="s">
        <v>68</v>
      </c>
      <c r="AG1823" s="50" t="s">
        <v>229</v>
      </c>
      <c r="AH1823" s="50"/>
      <c r="AI1823" s="50">
        <v>56.51</v>
      </c>
      <c r="AJ1823" s="50">
        <v>59.14</v>
      </c>
      <c r="AK1823" s="58"/>
      <c r="AL1823" s="26">
        <f t="shared" si="83"/>
        <v>4.4470747379100485E-2</v>
      </c>
      <c r="AM1823" s="56" t="s">
        <v>230</v>
      </c>
      <c r="AN1823" s="50" t="s">
        <v>16971</v>
      </c>
      <c r="AO1823" s="50" t="s">
        <v>17101</v>
      </c>
      <c r="AP1823" s="46" t="s">
        <v>16972</v>
      </c>
      <c r="AQ1823" s="27" t="str">
        <f t="shared" si="81"/>
        <v>Record Complete</v>
      </c>
      <c r="AR1823" s="54" t="s">
        <v>17158</v>
      </c>
      <c r="AS1823" s="5" t="str">
        <f t="shared" si="82"/>
        <v/>
      </c>
      <c r="AT1823" t="s">
        <v>17200</v>
      </c>
    </row>
    <row r="1824" spans="1:46" ht="15.75" thickBot="1" x14ac:dyDescent="0.3">
      <c r="A1824" s="47" t="s">
        <v>753</v>
      </c>
      <c r="B1824" s="49">
        <v>1724</v>
      </c>
      <c r="C1824" s="49" t="s">
        <v>213</v>
      </c>
      <c r="D1824" s="49" t="s">
        <v>461</v>
      </c>
      <c r="E1824" s="51" t="str">
        <f ca="1">IF(ISERROR(INDIRECT(CONCATENATE("FIPs_codes!",ADDRESS((MATCH($D1824,INDIRECT($C1824),0)+MATCH($C1824,FIPs_codes!$G$1:$G$3296,0)-1),COLUMN(FIPs_codes!A1822))))),"",INDIRECT(CONCATENATE("FIPs_codes!",ADDRESS((MATCH($D1824,INDIRECT($C1824),0)+MATCH($C1824,FIPs_codes!$G$1:$G$3296,0)-1),COLUMN(FIPs_codes!A1822)))))</f>
        <v>40053</v>
      </c>
      <c r="F1824" s="51">
        <f ca="1">IF(ISERROR(INDIRECT(CONCATENATE("FIPs_codes!",ADDRESS((MATCH($D1824,INDIRECT($C1824),0)+MATCH($C1824,FIPs_codes!$G$1:$G$3296,0)-1),COLUMN(FIPs_codes!C1822))))),"",INDIRECT(CONCATENATE("FIPs_codes!",ADDRESS((MATCH($D1824,INDIRECT($C1824),0)+MATCH($C1824,FIPs_codes!$G$1:$G$3296,0)-1),COLUMN(FIPs_codes!C1822)))))</f>
        <v>6</v>
      </c>
      <c r="G1824" s="49" t="s">
        <v>249</v>
      </c>
      <c r="H1824" s="49" t="s">
        <v>217</v>
      </c>
      <c r="I1824" s="53" t="s">
        <v>754</v>
      </c>
      <c r="J1824" s="55" t="s">
        <v>268</v>
      </c>
      <c r="K1824" s="49" t="s">
        <v>78</v>
      </c>
      <c r="L1824" s="49" t="s">
        <v>269</v>
      </c>
      <c r="M1824" s="49" t="s">
        <v>57</v>
      </c>
      <c r="N1824" s="57" t="s">
        <v>755</v>
      </c>
      <c r="O1824" s="57">
        <v>1984</v>
      </c>
      <c r="P1824" s="57" t="s">
        <v>252</v>
      </c>
      <c r="Q1824" s="49">
        <v>810</v>
      </c>
      <c r="R1824" s="49" t="s">
        <v>60</v>
      </c>
      <c r="S1824" s="59" t="s">
        <v>60</v>
      </c>
      <c r="T1824" s="47" t="s">
        <v>253</v>
      </c>
      <c r="U1824" s="49" t="s">
        <v>134</v>
      </c>
      <c r="V1824" s="57" t="s">
        <v>254</v>
      </c>
      <c r="W1824" s="61" t="s">
        <v>225</v>
      </c>
      <c r="X1824" s="61" t="s">
        <v>65</v>
      </c>
      <c r="Y1824" s="61">
        <v>40221</v>
      </c>
      <c r="Z1824" s="49">
        <v>71</v>
      </c>
      <c r="AA1824" s="49">
        <v>1030</v>
      </c>
      <c r="AB1824" s="49" t="s">
        <v>66</v>
      </c>
      <c r="AC1824" s="49">
        <v>2700</v>
      </c>
      <c r="AD1824" s="49" t="s">
        <v>227</v>
      </c>
      <c r="AE1824" s="57" t="s">
        <v>255</v>
      </c>
      <c r="AF1824" s="57" t="s">
        <v>256</v>
      </c>
      <c r="AG1824" s="49" t="s">
        <v>229</v>
      </c>
      <c r="AH1824" s="49">
        <v>0</v>
      </c>
      <c r="AI1824" s="49">
        <v>2752.17</v>
      </c>
      <c r="AJ1824" s="49">
        <v>2752.2</v>
      </c>
      <c r="AK1824" s="57">
        <v>0.33</v>
      </c>
      <c r="AL1824" s="26">
        <v>0</v>
      </c>
      <c r="AM1824" s="55" t="s">
        <v>230</v>
      </c>
      <c r="AN1824" s="49" t="s">
        <v>257</v>
      </c>
      <c r="AO1824" s="49" t="s">
        <v>258</v>
      </c>
      <c r="AP1824" s="63" t="s">
        <v>259</v>
      </c>
      <c r="AQ1824" s="27" t="str">
        <f t="shared" si="81"/>
        <v>Record Complete</v>
      </c>
      <c r="AR1824" s="53" t="s">
        <v>234</v>
      </c>
      <c r="AS1824" s="5" t="str">
        <f t="shared" si="82"/>
        <v/>
      </c>
      <c r="AT1824" t="s">
        <v>17200</v>
      </c>
    </row>
    <row r="1825" spans="1:46" ht="15.75" thickBot="1" x14ac:dyDescent="0.3">
      <c r="A1825" s="48" t="s">
        <v>753</v>
      </c>
      <c r="B1825" s="50">
        <v>1724</v>
      </c>
      <c r="C1825" s="50" t="s">
        <v>213</v>
      </c>
      <c r="D1825" s="50" t="s">
        <v>461</v>
      </c>
      <c r="E1825" s="51" t="str">
        <f ca="1">IF(ISERROR(INDIRECT(CONCATENATE("FIPs_codes!",ADDRESS((MATCH($D1825,INDIRECT($C1825),0)+MATCH($C1825,FIPs_codes!$G$1:$G$3296,0)-1),COLUMN(FIPs_codes!A1823))))),"",INDIRECT(CONCATENATE("FIPs_codes!",ADDRESS((MATCH($D1825,INDIRECT($C1825),0)+MATCH($C1825,FIPs_codes!$G$1:$G$3296,0)-1),COLUMN(FIPs_codes!A1823)))))</f>
        <v>40053</v>
      </c>
      <c r="F1825" s="51">
        <f ca="1">IF(ISERROR(INDIRECT(CONCATENATE("FIPs_codes!",ADDRESS((MATCH($D1825,INDIRECT($C1825),0)+MATCH($C1825,FIPs_codes!$G$1:$G$3296,0)-1),COLUMN(FIPs_codes!C1823))))),"",INDIRECT(CONCATENATE("FIPs_codes!",ADDRESS((MATCH($D1825,INDIRECT($C1825),0)+MATCH($C1825,FIPs_codes!$G$1:$G$3296,0)-1),COLUMN(FIPs_codes!C1823)))))</f>
        <v>6</v>
      </c>
      <c r="G1825" s="50" t="s">
        <v>249</v>
      </c>
      <c r="H1825" s="50" t="s">
        <v>217</v>
      </c>
      <c r="I1825" s="54" t="s">
        <v>754</v>
      </c>
      <c r="J1825" s="56" t="s">
        <v>268</v>
      </c>
      <c r="K1825" s="50" t="s">
        <v>78</v>
      </c>
      <c r="L1825" s="50" t="s">
        <v>269</v>
      </c>
      <c r="M1825" s="50" t="s">
        <v>57</v>
      </c>
      <c r="N1825" s="58" t="s">
        <v>755</v>
      </c>
      <c r="O1825" s="58">
        <v>1984</v>
      </c>
      <c r="P1825" s="58" t="s">
        <v>252</v>
      </c>
      <c r="Q1825" s="50">
        <v>810</v>
      </c>
      <c r="R1825" s="50" t="s">
        <v>60</v>
      </c>
      <c r="S1825" s="60" t="s">
        <v>60</v>
      </c>
      <c r="T1825" s="48" t="s">
        <v>253</v>
      </c>
      <c r="U1825" s="50" t="s">
        <v>134</v>
      </c>
      <c r="V1825" s="58" t="s">
        <v>254</v>
      </c>
      <c r="W1825" s="62" t="s">
        <v>225</v>
      </c>
      <c r="X1825" s="62" t="s">
        <v>65</v>
      </c>
      <c r="Y1825" s="62">
        <v>40221</v>
      </c>
      <c r="Z1825" s="50">
        <v>71</v>
      </c>
      <c r="AA1825" s="50">
        <v>1030</v>
      </c>
      <c r="AB1825" s="50" t="s">
        <v>66</v>
      </c>
      <c r="AC1825" s="50">
        <v>2700</v>
      </c>
      <c r="AD1825" s="50" t="s">
        <v>227</v>
      </c>
      <c r="AE1825" s="58" t="s">
        <v>255</v>
      </c>
      <c r="AF1825" s="58" t="s">
        <v>256</v>
      </c>
      <c r="AG1825" s="50" t="s">
        <v>229</v>
      </c>
      <c r="AH1825" s="50">
        <v>1.21</v>
      </c>
      <c r="AI1825" s="50">
        <v>2781.2</v>
      </c>
      <c r="AJ1825" s="50">
        <v>2783</v>
      </c>
      <c r="AK1825" s="58">
        <v>0.39</v>
      </c>
      <c r="AL1825" s="26">
        <v>4.3487480277888593E-4</v>
      </c>
      <c r="AM1825" s="56" t="s">
        <v>230</v>
      </c>
      <c r="AN1825" s="50" t="s">
        <v>257</v>
      </c>
      <c r="AO1825" s="50" t="s">
        <v>258</v>
      </c>
      <c r="AP1825" s="63" t="s">
        <v>259</v>
      </c>
      <c r="AQ1825" s="27" t="str">
        <f t="shared" si="81"/>
        <v>Record Complete</v>
      </c>
      <c r="AR1825" s="54" t="s">
        <v>234</v>
      </c>
      <c r="AS1825" s="5" t="str">
        <f t="shared" si="82"/>
        <v/>
      </c>
      <c r="AT1825" t="s">
        <v>17200</v>
      </c>
    </row>
    <row r="1826" spans="1:46" ht="15.75" thickBot="1" x14ac:dyDescent="0.3">
      <c r="A1826" s="47" t="s">
        <v>753</v>
      </c>
      <c r="B1826" s="49">
        <v>1724</v>
      </c>
      <c r="C1826" s="49" t="s">
        <v>213</v>
      </c>
      <c r="D1826" s="49" t="s">
        <v>461</v>
      </c>
      <c r="E1826" s="51" t="str">
        <f ca="1">IF(ISERROR(INDIRECT(CONCATENATE("FIPs_codes!",ADDRESS((MATCH($D1826,INDIRECT($C1826),0)+MATCH($C1826,FIPs_codes!$G$1:$G$3296,0)-1),COLUMN(FIPs_codes!A1824))))),"",INDIRECT(CONCATENATE("FIPs_codes!",ADDRESS((MATCH($D1826,INDIRECT($C1826),0)+MATCH($C1826,FIPs_codes!$G$1:$G$3296,0)-1),COLUMN(FIPs_codes!A1824)))))</f>
        <v>40053</v>
      </c>
      <c r="F1826" s="51">
        <f ca="1">IF(ISERROR(INDIRECT(CONCATENATE("FIPs_codes!",ADDRESS((MATCH($D1826,INDIRECT($C1826),0)+MATCH($C1826,FIPs_codes!$G$1:$G$3296,0)-1),COLUMN(FIPs_codes!C1824))))),"",INDIRECT(CONCATENATE("FIPs_codes!",ADDRESS((MATCH($D1826,INDIRECT($C1826),0)+MATCH($C1826,FIPs_codes!$G$1:$G$3296,0)-1),COLUMN(FIPs_codes!C1824)))))</f>
        <v>6</v>
      </c>
      <c r="G1826" s="49" t="s">
        <v>249</v>
      </c>
      <c r="H1826" s="49" t="s">
        <v>217</v>
      </c>
      <c r="I1826" s="53" t="s">
        <v>754</v>
      </c>
      <c r="J1826" s="55" t="s">
        <v>268</v>
      </c>
      <c r="K1826" s="49" t="s">
        <v>78</v>
      </c>
      <c r="L1826" s="49" t="s">
        <v>269</v>
      </c>
      <c r="M1826" s="49" t="s">
        <v>57</v>
      </c>
      <c r="N1826" s="57" t="s">
        <v>755</v>
      </c>
      <c r="O1826" s="57">
        <v>1984</v>
      </c>
      <c r="P1826" s="57" t="s">
        <v>252</v>
      </c>
      <c r="Q1826" s="49">
        <v>810</v>
      </c>
      <c r="R1826" s="49" t="s">
        <v>60</v>
      </c>
      <c r="S1826" s="59" t="s">
        <v>60</v>
      </c>
      <c r="T1826" s="47" t="s">
        <v>253</v>
      </c>
      <c r="U1826" s="49" t="s">
        <v>134</v>
      </c>
      <c r="V1826" s="57" t="s">
        <v>254</v>
      </c>
      <c r="W1826" s="61" t="s">
        <v>225</v>
      </c>
      <c r="X1826" s="61" t="s">
        <v>65</v>
      </c>
      <c r="Y1826" s="61">
        <v>40221</v>
      </c>
      <c r="Z1826" s="49">
        <v>71</v>
      </c>
      <c r="AA1826" s="49">
        <v>1030</v>
      </c>
      <c r="AB1826" s="49" t="s">
        <v>66</v>
      </c>
      <c r="AC1826" s="49">
        <v>2700</v>
      </c>
      <c r="AD1826" s="49" t="s">
        <v>227</v>
      </c>
      <c r="AE1826" s="57" t="s">
        <v>255</v>
      </c>
      <c r="AF1826" s="57" t="s">
        <v>256</v>
      </c>
      <c r="AG1826" s="49" t="s">
        <v>229</v>
      </c>
      <c r="AH1826" s="49">
        <v>2.67</v>
      </c>
      <c r="AI1826" s="49">
        <v>2829</v>
      </c>
      <c r="AJ1826" s="49">
        <v>2831.7</v>
      </c>
      <c r="AK1826" s="57">
        <v>0.4</v>
      </c>
      <c r="AL1826" s="26">
        <v>9.4290648274693019E-4</v>
      </c>
      <c r="AM1826" s="55" t="s">
        <v>230</v>
      </c>
      <c r="AN1826" s="49" t="s">
        <v>257</v>
      </c>
      <c r="AO1826" s="49" t="s">
        <v>258</v>
      </c>
      <c r="AP1826" s="63" t="s">
        <v>259</v>
      </c>
      <c r="AQ1826" s="27" t="str">
        <f t="shared" si="81"/>
        <v>Record Complete</v>
      </c>
      <c r="AR1826" s="53" t="s">
        <v>234</v>
      </c>
      <c r="AS1826" s="5" t="str">
        <f t="shared" si="82"/>
        <v/>
      </c>
      <c r="AT1826" t="s">
        <v>17200</v>
      </c>
    </row>
    <row r="1827" spans="1:46" ht="15.75" thickBot="1" x14ac:dyDescent="0.3">
      <c r="A1827" s="48" t="s">
        <v>756</v>
      </c>
      <c r="B1827" s="50">
        <v>1724</v>
      </c>
      <c r="C1827" s="50" t="s">
        <v>213</v>
      </c>
      <c r="D1827" s="50" t="s">
        <v>461</v>
      </c>
      <c r="E1827" s="51" t="str">
        <f ca="1">IF(ISERROR(INDIRECT(CONCATENATE("FIPs_codes!",ADDRESS((MATCH($D1827,INDIRECT($C1827),0)+MATCH($C1827,FIPs_codes!$G$1:$G$3296,0)-1),COLUMN(FIPs_codes!A1825))))),"",INDIRECT(CONCATENATE("FIPs_codes!",ADDRESS((MATCH($D1827,INDIRECT($C1827),0)+MATCH($C1827,FIPs_codes!$G$1:$G$3296,0)-1),COLUMN(FIPs_codes!A1825)))))</f>
        <v>40053</v>
      </c>
      <c r="F1827" s="51">
        <f ca="1">IF(ISERROR(INDIRECT(CONCATENATE("FIPs_codes!",ADDRESS((MATCH($D1827,INDIRECT($C1827),0)+MATCH($C1827,FIPs_codes!$G$1:$G$3296,0)-1),COLUMN(FIPs_codes!C1825))))),"",INDIRECT(CONCATENATE("FIPs_codes!",ADDRESS((MATCH($D1827,INDIRECT($C1827),0)+MATCH($C1827,FIPs_codes!$G$1:$G$3296,0)-1),COLUMN(FIPs_codes!C1825)))))</f>
        <v>6</v>
      </c>
      <c r="G1827" s="52" t="s">
        <v>216</v>
      </c>
      <c r="H1827" s="52" t="s">
        <v>217</v>
      </c>
      <c r="I1827" s="54" t="s">
        <v>754</v>
      </c>
      <c r="J1827" s="56" t="s">
        <v>268</v>
      </c>
      <c r="K1827" s="50" t="s">
        <v>78</v>
      </c>
      <c r="L1827" s="50" t="s">
        <v>269</v>
      </c>
      <c r="M1827" s="50" t="s">
        <v>57</v>
      </c>
      <c r="N1827" s="58" t="s">
        <v>422</v>
      </c>
      <c r="O1827" s="58">
        <v>1967</v>
      </c>
      <c r="P1827" s="58" t="s">
        <v>252</v>
      </c>
      <c r="Q1827" s="126">
        <v>810</v>
      </c>
      <c r="R1827" s="50" t="s">
        <v>60</v>
      </c>
      <c r="S1827" s="60" t="s">
        <v>60</v>
      </c>
      <c r="T1827" s="48" t="s">
        <v>263</v>
      </c>
      <c r="U1827" s="50" t="s">
        <v>134</v>
      </c>
      <c r="V1827" s="58" t="s">
        <v>254</v>
      </c>
      <c r="W1827" s="62" t="s">
        <v>225</v>
      </c>
      <c r="X1827" s="62" t="s">
        <v>65</v>
      </c>
      <c r="Y1827" s="62">
        <v>40303</v>
      </c>
      <c r="Z1827" s="50">
        <v>69</v>
      </c>
      <c r="AA1827" s="126">
        <v>1030</v>
      </c>
      <c r="AB1827" s="50" t="s">
        <v>66</v>
      </c>
      <c r="AC1827" s="126">
        <v>35568</v>
      </c>
      <c r="AD1827" s="50" t="s">
        <v>262</v>
      </c>
      <c r="AE1827" s="58" t="s">
        <v>255</v>
      </c>
      <c r="AF1827" s="58" t="s">
        <v>236</v>
      </c>
      <c r="AG1827" s="50" t="s">
        <v>229</v>
      </c>
      <c r="AH1827" s="50">
        <v>0</v>
      </c>
      <c r="AI1827" s="50">
        <v>2734.06</v>
      </c>
      <c r="AJ1827" s="50">
        <f>AI1827+AH1827</f>
        <v>2734.06</v>
      </c>
      <c r="AK1827" s="58">
        <v>0.4</v>
      </c>
      <c r="AL1827" s="26">
        <f>IF(ISERROR(IF(ISBLANK(AH1827),(AJ1827-AI1827)/AJ1827,IF(ISBLANK(AI1827),(AH1827/AJ1827),AH1827/(AH1827+AI1827)))),"0",IF(ISBLANK(AH1827),(AJ1827-AI1827)/AJ1827,IF(ISBLANK(AI1827),(AH1827/AJ1827),AH1827/(AH1827+AI1827))))</f>
        <v>0</v>
      </c>
      <c r="AM1827" s="56" t="s">
        <v>230</v>
      </c>
      <c r="AN1827" s="50" t="s">
        <v>231</v>
      </c>
      <c r="AO1827" s="50" t="s">
        <v>232</v>
      </c>
      <c r="AP1827" s="32" t="s">
        <v>16963</v>
      </c>
      <c r="AQ1827" s="27" t="str">
        <f t="shared" si="81"/>
        <v>Record Complete</v>
      </c>
      <c r="AR1827" s="54"/>
      <c r="AS1827" s="5" t="str">
        <f t="shared" si="82"/>
        <v/>
      </c>
      <c r="AT1827" t="s">
        <v>17200</v>
      </c>
    </row>
    <row r="1828" spans="1:46" ht="15.75" thickBot="1" x14ac:dyDescent="0.3">
      <c r="A1828" s="47" t="s">
        <v>756</v>
      </c>
      <c r="B1828" s="49">
        <v>1724</v>
      </c>
      <c r="C1828" s="49" t="s">
        <v>213</v>
      </c>
      <c r="D1828" s="49" t="s">
        <v>461</v>
      </c>
      <c r="E1828" s="51" t="str">
        <f ca="1">IF(ISERROR(INDIRECT(CONCATENATE("FIPs_codes!",ADDRESS((MATCH($D1828,INDIRECT($C1828),0)+MATCH($C1828,FIPs_codes!$G$1:$G$3296,0)-1),COLUMN(FIPs_codes!A1826))))),"",INDIRECT(CONCATENATE("FIPs_codes!",ADDRESS((MATCH($D1828,INDIRECT($C1828),0)+MATCH($C1828,FIPs_codes!$G$1:$G$3296,0)-1),COLUMN(FIPs_codes!A1826)))))</f>
        <v>40053</v>
      </c>
      <c r="F1828" s="51">
        <f ca="1">IF(ISERROR(INDIRECT(CONCATENATE("FIPs_codes!",ADDRESS((MATCH($D1828,INDIRECT($C1828),0)+MATCH($C1828,FIPs_codes!$G$1:$G$3296,0)-1),COLUMN(FIPs_codes!C1826))))),"",INDIRECT(CONCATENATE("FIPs_codes!",ADDRESS((MATCH($D1828,INDIRECT($C1828),0)+MATCH($C1828,FIPs_codes!$G$1:$G$3296,0)-1),COLUMN(FIPs_codes!C1826)))))</f>
        <v>6</v>
      </c>
      <c r="G1828" s="51" t="s">
        <v>216</v>
      </c>
      <c r="H1828" s="51" t="s">
        <v>217</v>
      </c>
      <c r="I1828" s="53" t="s">
        <v>754</v>
      </c>
      <c r="J1828" s="55" t="s">
        <v>268</v>
      </c>
      <c r="K1828" s="49" t="s">
        <v>78</v>
      </c>
      <c r="L1828" s="49" t="s">
        <v>269</v>
      </c>
      <c r="M1828" s="49" t="s">
        <v>57</v>
      </c>
      <c r="N1828" s="57" t="s">
        <v>422</v>
      </c>
      <c r="O1828" s="57">
        <v>1967</v>
      </c>
      <c r="P1828" s="57" t="s">
        <v>252</v>
      </c>
      <c r="Q1828" s="128">
        <v>810</v>
      </c>
      <c r="R1828" s="49" t="s">
        <v>60</v>
      </c>
      <c r="S1828" s="59" t="s">
        <v>60</v>
      </c>
      <c r="T1828" s="47" t="s">
        <v>263</v>
      </c>
      <c r="U1828" s="49" t="s">
        <v>134</v>
      </c>
      <c r="V1828" s="57" t="s">
        <v>254</v>
      </c>
      <c r="W1828" s="61" t="s">
        <v>225</v>
      </c>
      <c r="X1828" s="61" t="s">
        <v>65</v>
      </c>
      <c r="Y1828" s="61">
        <v>40303</v>
      </c>
      <c r="Z1828" s="49">
        <v>69</v>
      </c>
      <c r="AA1828" s="128">
        <v>1030</v>
      </c>
      <c r="AB1828" s="49" t="s">
        <v>66</v>
      </c>
      <c r="AC1828" s="128">
        <v>35568</v>
      </c>
      <c r="AD1828" s="49" t="s">
        <v>262</v>
      </c>
      <c r="AE1828" s="57" t="s">
        <v>255</v>
      </c>
      <c r="AF1828" s="57" t="s">
        <v>236</v>
      </c>
      <c r="AG1828" s="49" t="s">
        <v>229</v>
      </c>
      <c r="AH1828" s="49">
        <v>0</v>
      </c>
      <c r="AI1828" s="49">
        <v>2797.24</v>
      </c>
      <c r="AJ1828" s="49">
        <f>AI1828+AH1828</f>
        <v>2797.24</v>
      </c>
      <c r="AK1828" s="57">
        <v>0.43</v>
      </c>
      <c r="AL1828" s="26">
        <f>IF(ISERROR(IF(ISBLANK(AH1828),(AJ1828-AI1828)/AJ1828,IF(ISBLANK(AI1828),(AH1828/AJ1828),AH1828/(AH1828+AI1828)))),"0",IF(ISBLANK(AH1828),(AJ1828-AI1828)/AJ1828,IF(ISBLANK(AI1828),(AH1828/AJ1828),AH1828/(AH1828+AI1828))))</f>
        <v>0</v>
      </c>
      <c r="AM1828" s="55" t="s">
        <v>230</v>
      </c>
      <c r="AN1828" s="31" t="s">
        <v>231</v>
      </c>
      <c r="AO1828" s="31" t="s">
        <v>232</v>
      </c>
      <c r="AP1828" s="45" t="s">
        <v>16963</v>
      </c>
      <c r="AQ1828" s="27" t="str">
        <f t="shared" si="81"/>
        <v>Record Complete</v>
      </c>
      <c r="AR1828" s="53"/>
      <c r="AS1828" s="5" t="str">
        <f t="shared" si="82"/>
        <v/>
      </c>
      <c r="AT1828" t="s">
        <v>17200</v>
      </c>
    </row>
    <row r="1829" spans="1:46" ht="15.75" thickBot="1" x14ac:dyDescent="0.3">
      <c r="A1829" s="48" t="s">
        <v>756</v>
      </c>
      <c r="B1829" s="50">
        <v>1724</v>
      </c>
      <c r="C1829" s="50" t="s">
        <v>213</v>
      </c>
      <c r="D1829" s="50" t="s">
        <v>461</v>
      </c>
      <c r="E1829" s="51" t="str">
        <f ca="1">IF(ISERROR(INDIRECT(CONCATENATE("FIPs_codes!",ADDRESS((MATCH($D1829,INDIRECT($C1829),0)+MATCH($C1829,FIPs_codes!$G$1:$G$3296,0)-1),COLUMN(FIPs_codes!A1827))))),"",INDIRECT(CONCATENATE("FIPs_codes!",ADDRESS((MATCH($D1829,INDIRECT($C1829),0)+MATCH($C1829,FIPs_codes!$G$1:$G$3296,0)-1),COLUMN(FIPs_codes!A1827)))))</f>
        <v>40053</v>
      </c>
      <c r="F1829" s="51">
        <f ca="1">IF(ISERROR(INDIRECT(CONCATENATE("FIPs_codes!",ADDRESS((MATCH($D1829,INDIRECT($C1829),0)+MATCH($C1829,FIPs_codes!$G$1:$G$3296,0)-1),COLUMN(FIPs_codes!C1827))))),"",INDIRECT(CONCATENATE("FIPs_codes!",ADDRESS((MATCH($D1829,INDIRECT($C1829),0)+MATCH($C1829,FIPs_codes!$G$1:$G$3296,0)-1),COLUMN(FIPs_codes!C1827)))))</f>
        <v>6</v>
      </c>
      <c r="G1829" s="52" t="s">
        <v>216</v>
      </c>
      <c r="H1829" s="52" t="s">
        <v>217</v>
      </c>
      <c r="I1829" s="54" t="s">
        <v>754</v>
      </c>
      <c r="J1829" s="56" t="s">
        <v>268</v>
      </c>
      <c r="K1829" s="50" t="s">
        <v>78</v>
      </c>
      <c r="L1829" s="50" t="s">
        <v>269</v>
      </c>
      <c r="M1829" s="50" t="s">
        <v>57</v>
      </c>
      <c r="N1829" s="58" t="s">
        <v>422</v>
      </c>
      <c r="O1829" s="58">
        <v>1967</v>
      </c>
      <c r="P1829" s="58" t="s">
        <v>252</v>
      </c>
      <c r="Q1829" s="126">
        <v>810</v>
      </c>
      <c r="R1829" s="50" t="s">
        <v>60</v>
      </c>
      <c r="S1829" s="60" t="s">
        <v>60</v>
      </c>
      <c r="T1829" s="48" t="s">
        <v>263</v>
      </c>
      <c r="U1829" s="50" t="s">
        <v>134</v>
      </c>
      <c r="V1829" s="58" t="s">
        <v>254</v>
      </c>
      <c r="W1829" s="62" t="s">
        <v>225</v>
      </c>
      <c r="X1829" s="62" t="s">
        <v>65</v>
      </c>
      <c r="Y1829" s="62">
        <v>40303</v>
      </c>
      <c r="Z1829" s="50">
        <v>69</v>
      </c>
      <c r="AA1829" s="126">
        <v>1030</v>
      </c>
      <c r="AB1829" s="50" t="s">
        <v>66</v>
      </c>
      <c r="AC1829" s="126">
        <v>35568</v>
      </c>
      <c r="AD1829" s="50" t="s">
        <v>262</v>
      </c>
      <c r="AE1829" s="58" t="s">
        <v>255</v>
      </c>
      <c r="AF1829" s="58" t="s">
        <v>236</v>
      </c>
      <c r="AG1829" s="50" t="s">
        <v>229</v>
      </c>
      <c r="AH1829" s="50">
        <v>0</v>
      </c>
      <c r="AI1829" s="50">
        <v>2806.78</v>
      </c>
      <c r="AJ1829" s="50">
        <f>AI1829+AH1829</f>
        <v>2806.78</v>
      </c>
      <c r="AK1829" s="58">
        <v>0.42</v>
      </c>
      <c r="AL1829" s="26">
        <f>IF(ISERROR(IF(ISBLANK(AH1829),(AJ1829-AI1829)/AJ1829,IF(ISBLANK(AI1829),(AH1829/AJ1829),AH1829/(AH1829+AI1829)))),"0",IF(ISBLANK(AH1829),(AJ1829-AI1829)/AJ1829,IF(ISBLANK(AI1829),(AH1829/AJ1829),AH1829/(AH1829+AI1829))))</f>
        <v>0</v>
      </c>
      <c r="AM1829" s="56" t="s">
        <v>230</v>
      </c>
      <c r="AN1829" s="50" t="s">
        <v>231</v>
      </c>
      <c r="AO1829" s="50" t="s">
        <v>232</v>
      </c>
      <c r="AP1829" s="50" t="s">
        <v>16963</v>
      </c>
      <c r="AQ1829" s="27" t="str">
        <f t="shared" si="81"/>
        <v>Record Complete</v>
      </c>
      <c r="AR1829" s="54"/>
      <c r="AS1829" s="5" t="str">
        <f t="shared" si="82"/>
        <v/>
      </c>
      <c r="AT1829" t="s">
        <v>17200</v>
      </c>
    </row>
    <row r="1830" spans="1:46" ht="15.75" thickBot="1" x14ac:dyDescent="0.3">
      <c r="A1830" s="30" t="s">
        <v>756</v>
      </c>
      <c r="B1830" s="32">
        <v>1724</v>
      </c>
      <c r="C1830" s="32" t="s">
        <v>213</v>
      </c>
      <c r="D1830" s="32" t="s">
        <v>461</v>
      </c>
      <c r="E1830" s="51" t="str">
        <f ca="1">IF(ISERROR(INDIRECT(CONCATENATE("FIPs_codes!",ADDRESS((MATCH($D1830,INDIRECT($C1830),0)+MATCH($C1830,FIPs_codes!$G$1:$G$3296,0)-1),COLUMN(FIPs_codes!A1828))))),"",INDIRECT(CONCATENATE("FIPs_codes!",ADDRESS((MATCH($D1830,INDIRECT($C1830),0)+MATCH($C1830,FIPs_codes!$G$1:$G$3296,0)-1),COLUMN(FIPs_codes!A1828)))))</f>
        <v>40053</v>
      </c>
      <c r="F1830" s="51">
        <f ca="1">IF(ISERROR(INDIRECT(CONCATENATE("FIPs_codes!",ADDRESS((MATCH($D1830,INDIRECT($C1830),0)+MATCH($C1830,FIPs_codes!$G$1:$G$3296,0)-1),COLUMN(FIPs_codes!C1828))))),"",INDIRECT(CONCATENATE("FIPs_codes!",ADDRESS((MATCH($D1830,INDIRECT($C1830),0)+MATCH($C1830,FIPs_codes!$G$1:$G$3296,0)-1),COLUMN(FIPs_codes!C1828)))))</f>
        <v>6</v>
      </c>
      <c r="G1830" s="34" t="s">
        <v>216</v>
      </c>
      <c r="H1830" s="34" t="s">
        <v>217</v>
      </c>
      <c r="I1830" s="36" t="s">
        <v>754</v>
      </c>
      <c r="J1830" s="38" t="s">
        <v>268</v>
      </c>
      <c r="K1830" s="32" t="s">
        <v>78</v>
      </c>
      <c r="L1830" s="32" t="s">
        <v>269</v>
      </c>
      <c r="M1830" s="32" t="s">
        <v>57</v>
      </c>
      <c r="N1830" s="40" t="s">
        <v>422</v>
      </c>
      <c r="O1830" s="40">
        <v>1967</v>
      </c>
      <c r="P1830" s="40" t="s">
        <v>252</v>
      </c>
      <c r="Q1830" s="125">
        <v>810</v>
      </c>
      <c r="R1830" s="32" t="s">
        <v>60</v>
      </c>
      <c r="S1830" s="42" t="s">
        <v>60</v>
      </c>
      <c r="T1830" s="30" t="s">
        <v>263</v>
      </c>
      <c r="U1830" s="32" t="s">
        <v>134</v>
      </c>
      <c r="V1830" s="40" t="s">
        <v>254</v>
      </c>
      <c r="W1830" s="44" t="s">
        <v>225</v>
      </c>
      <c r="X1830" s="44" t="s">
        <v>65</v>
      </c>
      <c r="Y1830" s="44">
        <v>40382</v>
      </c>
      <c r="Z1830" s="32">
        <v>73</v>
      </c>
      <c r="AA1830" s="125">
        <v>1030</v>
      </c>
      <c r="AB1830" s="32" t="s">
        <v>66</v>
      </c>
      <c r="AC1830" s="125">
        <v>39479</v>
      </c>
      <c r="AD1830" s="32" t="s">
        <v>262</v>
      </c>
      <c r="AE1830" s="40" t="s">
        <v>255</v>
      </c>
      <c r="AF1830" s="40" t="s">
        <v>236</v>
      </c>
      <c r="AG1830" s="32" t="s">
        <v>229</v>
      </c>
      <c r="AH1830" s="32">
        <v>177.07</v>
      </c>
      <c r="AI1830" s="32">
        <v>2480.48</v>
      </c>
      <c r="AJ1830" s="32">
        <v>2657.55</v>
      </c>
      <c r="AK1830" s="40">
        <v>0</v>
      </c>
      <c r="AL1830" s="26">
        <v>6.6629038023743661E-2</v>
      </c>
      <c r="AM1830" s="38" t="s">
        <v>230</v>
      </c>
      <c r="AN1830" s="50" t="s">
        <v>231</v>
      </c>
      <c r="AO1830" s="50" t="s">
        <v>232</v>
      </c>
      <c r="AP1830" s="45" t="s">
        <v>16963</v>
      </c>
      <c r="AQ1830" s="27" t="str">
        <f t="shared" si="81"/>
        <v>Record Complete</v>
      </c>
      <c r="AR1830" s="36"/>
      <c r="AS1830" s="5" t="str">
        <f t="shared" si="82"/>
        <v/>
      </c>
      <c r="AT1830" t="s">
        <v>17200</v>
      </c>
    </row>
    <row r="1831" spans="1:46" ht="15.75" thickBot="1" x14ac:dyDescent="0.3">
      <c r="A1831" s="29" t="s">
        <v>756</v>
      </c>
      <c r="B1831" s="31">
        <v>1724</v>
      </c>
      <c r="C1831" s="31" t="s">
        <v>213</v>
      </c>
      <c r="D1831" s="31" t="s">
        <v>461</v>
      </c>
      <c r="E1831" s="51" t="str">
        <f ca="1">IF(ISERROR(INDIRECT(CONCATENATE("FIPs_codes!",ADDRESS((MATCH($D1831,INDIRECT($C1831),0)+MATCH($C1831,FIPs_codes!$G$1:$G$3296,0)-1),COLUMN(FIPs_codes!A1829))))),"",INDIRECT(CONCATENATE("FIPs_codes!",ADDRESS((MATCH($D1831,INDIRECT($C1831),0)+MATCH($C1831,FIPs_codes!$G$1:$G$3296,0)-1),COLUMN(FIPs_codes!A1829)))))</f>
        <v>40053</v>
      </c>
      <c r="F1831" s="51">
        <f ca="1">IF(ISERROR(INDIRECT(CONCATENATE("FIPs_codes!",ADDRESS((MATCH($D1831,INDIRECT($C1831),0)+MATCH($C1831,FIPs_codes!$G$1:$G$3296,0)-1),COLUMN(FIPs_codes!C1829))))),"",INDIRECT(CONCATENATE("FIPs_codes!",ADDRESS((MATCH($D1831,INDIRECT($C1831),0)+MATCH($C1831,FIPs_codes!$G$1:$G$3296,0)-1),COLUMN(FIPs_codes!C1829)))))</f>
        <v>6</v>
      </c>
      <c r="G1831" s="33" t="s">
        <v>216</v>
      </c>
      <c r="H1831" s="33" t="s">
        <v>217</v>
      </c>
      <c r="I1831" s="35" t="s">
        <v>754</v>
      </c>
      <c r="J1831" s="37" t="s">
        <v>268</v>
      </c>
      <c r="K1831" s="31" t="s">
        <v>78</v>
      </c>
      <c r="L1831" s="31" t="s">
        <v>269</v>
      </c>
      <c r="M1831" s="31" t="s">
        <v>57</v>
      </c>
      <c r="N1831" s="39" t="s">
        <v>422</v>
      </c>
      <c r="O1831" s="39">
        <v>1967</v>
      </c>
      <c r="P1831" s="39" t="s">
        <v>252</v>
      </c>
      <c r="Q1831" s="240">
        <v>810</v>
      </c>
      <c r="R1831" s="31" t="s">
        <v>60</v>
      </c>
      <c r="S1831" s="41" t="s">
        <v>60</v>
      </c>
      <c r="T1831" s="29" t="s">
        <v>263</v>
      </c>
      <c r="U1831" s="31" t="s">
        <v>134</v>
      </c>
      <c r="V1831" s="39" t="s">
        <v>254</v>
      </c>
      <c r="W1831" s="43" t="s">
        <v>225</v>
      </c>
      <c r="X1831" s="43" t="s">
        <v>65</v>
      </c>
      <c r="Y1831" s="43">
        <v>40382</v>
      </c>
      <c r="Z1831" s="31">
        <v>73</v>
      </c>
      <c r="AA1831" s="240">
        <v>1030</v>
      </c>
      <c r="AB1831" s="31" t="s">
        <v>66</v>
      </c>
      <c r="AC1831" s="240">
        <v>39479</v>
      </c>
      <c r="AD1831" s="31" t="s">
        <v>262</v>
      </c>
      <c r="AE1831" s="39" t="s">
        <v>255</v>
      </c>
      <c r="AF1831" s="39" t="s">
        <v>236</v>
      </c>
      <c r="AG1831" s="31" t="s">
        <v>229</v>
      </c>
      <c r="AH1831" s="31">
        <v>182.11</v>
      </c>
      <c r="AI1831" s="31">
        <v>2503.79</v>
      </c>
      <c r="AJ1831" s="31">
        <v>2685.9</v>
      </c>
      <c r="AK1831" s="39">
        <v>0</v>
      </c>
      <c r="AL1831" s="26">
        <v>6.7802226441788599E-2</v>
      </c>
      <c r="AM1831" s="37" t="s">
        <v>230</v>
      </c>
      <c r="AN1831" s="31" t="s">
        <v>231</v>
      </c>
      <c r="AO1831" s="31" t="s">
        <v>232</v>
      </c>
      <c r="AP1831" s="45" t="s">
        <v>16963</v>
      </c>
      <c r="AQ1831" s="27" t="str">
        <f t="shared" si="81"/>
        <v>Record Complete</v>
      </c>
      <c r="AR1831" s="35"/>
      <c r="AS1831" s="5" t="str">
        <f t="shared" si="82"/>
        <v/>
      </c>
      <c r="AT1831" t="s">
        <v>17200</v>
      </c>
    </row>
    <row r="1832" spans="1:46" ht="15.75" thickBot="1" x14ac:dyDescent="0.3">
      <c r="A1832" s="30" t="s">
        <v>756</v>
      </c>
      <c r="B1832" s="32">
        <v>1724</v>
      </c>
      <c r="C1832" s="32" t="s">
        <v>213</v>
      </c>
      <c r="D1832" s="32" t="s">
        <v>461</v>
      </c>
      <c r="E1832" s="51" t="str">
        <f ca="1">IF(ISERROR(INDIRECT(CONCATENATE("FIPs_codes!",ADDRESS((MATCH($D1832,INDIRECT($C1832),0)+MATCH($C1832,FIPs_codes!$G$1:$G$3296,0)-1),COLUMN(FIPs_codes!A1830))))),"",INDIRECT(CONCATENATE("FIPs_codes!",ADDRESS((MATCH($D1832,INDIRECT($C1832),0)+MATCH($C1832,FIPs_codes!$G$1:$G$3296,0)-1),COLUMN(FIPs_codes!A1830)))))</f>
        <v>40053</v>
      </c>
      <c r="F1832" s="51">
        <f ca="1">IF(ISERROR(INDIRECT(CONCATENATE("FIPs_codes!",ADDRESS((MATCH($D1832,INDIRECT($C1832),0)+MATCH($C1832,FIPs_codes!$G$1:$G$3296,0)-1),COLUMN(FIPs_codes!C1830))))),"",INDIRECT(CONCATENATE("FIPs_codes!",ADDRESS((MATCH($D1832,INDIRECT($C1832),0)+MATCH($C1832,FIPs_codes!$G$1:$G$3296,0)-1),COLUMN(FIPs_codes!C1830)))))</f>
        <v>6</v>
      </c>
      <c r="G1832" s="34" t="s">
        <v>216</v>
      </c>
      <c r="H1832" s="34" t="s">
        <v>217</v>
      </c>
      <c r="I1832" s="36" t="s">
        <v>754</v>
      </c>
      <c r="J1832" s="38" t="s">
        <v>268</v>
      </c>
      <c r="K1832" s="32" t="s">
        <v>78</v>
      </c>
      <c r="L1832" s="32" t="s">
        <v>269</v>
      </c>
      <c r="M1832" s="32" t="s">
        <v>57</v>
      </c>
      <c r="N1832" s="40" t="s">
        <v>422</v>
      </c>
      <c r="O1832" s="40">
        <v>1967</v>
      </c>
      <c r="P1832" s="40" t="s">
        <v>252</v>
      </c>
      <c r="Q1832" s="125">
        <v>810</v>
      </c>
      <c r="R1832" s="32" t="s">
        <v>60</v>
      </c>
      <c r="S1832" s="42" t="s">
        <v>60</v>
      </c>
      <c r="T1832" s="30" t="s">
        <v>263</v>
      </c>
      <c r="U1832" s="32" t="s">
        <v>134</v>
      </c>
      <c r="V1832" s="40" t="s">
        <v>254</v>
      </c>
      <c r="W1832" s="44" t="s">
        <v>225</v>
      </c>
      <c r="X1832" s="44" t="s">
        <v>65</v>
      </c>
      <c r="Y1832" s="44">
        <v>40382</v>
      </c>
      <c r="Z1832" s="32">
        <v>73</v>
      </c>
      <c r="AA1832" s="125">
        <v>1030</v>
      </c>
      <c r="AB1832" s="32" t="s">
        <v>66</v>
      </c>
      <c r="AC1832" s="125">
        <v>39479</v>
      </c>
      <c r="AD1832" s="32" t="s">
        <v>262</v>
      </c>
      <c r="AE1832" s="40" t="s">
        <v>255</v>
      </c>
      <c r="AF1832" s="40" t="s">
        <v>236</v>
      </c>
      <c r="AG1832" s="32" t="s">
        <v>229</v>
      </c>
      <c r="AH1832" s="32">
        <v>153.4</v>
      </c>
      <c r="AI1832" s="32">
        <v>2614.7399999999998</v>
      </c>
      <c r="AJ1832" s="32">
        <v>2768.14</v>
      </c>
      <c r="AK1832" s="40">
        <v>0</v>
      </c>
      <c r="AL1832" s="26">
        <v>5.5416272298366417E-2</v>
      </c>
      <c r="AM1832" s="38" t="s">
        <v>230</v>
      </c>
      <c r="AN1832" s="50" t="s">
        <v>231</v>
      </c>
      <c r="AO1832" s="50" t="s">
        <v>232</v>
      </c>
      <c r="AP1832" s="45" t="s">
        <v>16963</v>
      </c>
      <c r="AQ1832" s="27" t="str">
        <f t="shared" si="81"/>
        <v>Record Complete</v>
      </c>
      <c r="AR1832" s="36"/>
      <c r="AS1832" s="5" t="str">
        <f t="shared" si="82"/>
        <v/>
      </c>
      <c r="AT1832" t="s">
        <v>17200</v>
      </c>
    </row>
    <row r="1833" spans="1:46" ht="15.75" thickBot="1" x14ac:dyDescent="0.3">
      <c r="A1833" s="48" t="s">
        <v>756</v>
      </c>
      <c r="B1833" s="50">
        <v>1724</v>
      </c>
      <c r="C1833" s="50" t="s">
        <v>213</v>
      </c>
      <c r="D1833" s="50" t="s">
        <v>461</v>
      </c>
      <c r="E1833" s="51" t="str">
        <f ca="1">IF(ISERROR(INDIRECT(CONCATENATE("FIPs_codes!",ADDRESS((MATCH($D1833,INDIRECT($C1833),0)+MATCH($C1833,FIPs_codes!$G$1:$G$3296,0)-1),COLUMN(FIPs_codes!A1831))))),"",INDIRECT(CONCATENATE("FIPs_codes!",ADDRESS((MATCH($D1833,INDIRECT($C1833),0)+MATCH($C1833,FIPs_codes!$G$1:$G$3296,0)-1),COLUMN(FIPs_codes!A1831)))))</f>
        <v>40053</v>
      </c>
      <c r="F1833" s="51">
        <f ca="1">IF(ISERROR(INDIRECT(CONCATENATE("FIPs_codes!",ADDRESS((MATCH($D1833,INDIRECT($C1833),0)+MATCH($C1833,FIPs_codes!$G$1:$G$3296,0)-1),COLUMN(FIPs_codes!C1831))))),"",INDIRECT(CONCATENATE("FIPs_codes!",ADDRESS((MATCH($D1833,INDIRECT($C1833),0)+MATCH($C1833,FIPs_codes!$G$1:$G$3296,0)-1),COLUMN(FIPs_codes!C1831)))))</f>
        <v>6</v>
      </c>
      <c r="G1833" s="52" t="s">
        <v>216</v>
      </c>
      <c r="H1833" s="52" t="s">
        <v>217</v>
      </c>
      <c r="I1833" s="54" t="s">
        <v>754</v>
      </c>
      <c r="J1833" s="56" t="s">
        <v>268</v>
      </c>
      <c r="K1833" s="50" t="s">
        <v>78</v>
      </c>
      <c r="L1833" s="50" t="s">
        <v>269</v>
      </c>
      <c r="M1833" s="50" t="s">
        <v>57</v>
      </c>
      <c r="N1833" s="58" t="s">
        <v>422</v>
      </c>
      <c r="O1833" s="58">
        <v>1967</v>
      </c>
      <c r="P1833" s="58" t="s">
        <v>252</v>
      </c>
      <c r="Q1833" s="126">
        <v>810</v>
      </c>
      <c r="R1833" s="50" t="s">
        <v>60</v>
      </c>
      <c r="S1833" s="60" t="s">
        <v>60</v>
      </c>
      <c r="T1833" s="48" t="s">
        <v>263</v>
      </c>
      <c r="U1833" s="50" t="s">
        <v>134</v>
      </c>
      <c r="V1833" s="58" t="s">
        <v>254</v>
      </c>
      <c r="W1833" s="62" t="s">
        <v>225</v>
      </c>
      <c r="X1833" s="62" t="s">
        <v>65</v>
      </c>
      <c r="Y1833" s="62">
        <v>40457</v>
      </c>
      <c r="Z1833" s="50">
        <v>71</v>
      </c>
      <c r="AA1833" s="126">
        <v>1030</v>
      </c>
      <c r="AB1833" s="50" t="s">
        <v>66</v>
      </c>
      <c r="AC1833" s="126">
        <v>33940</v>
      </c>
      <c r="AD1833" s="50" t="s">
        <v>262</v>
      </c>
      <c r="AE1833" s="58" t="s">
        <v>255</v>
      </c>
      <c r="AF1833" s="58" t="s">
        <v>236</v>
      </c>
      <c r="AG1833" s="50" t="s">
        <v>229</v>
      </c>
      <c r="AH1833" s="50">
        <v>147.94</v>
      </c>
      <c r="AI1833" s="50">
        <v>2579</v>
      </c>
      <c r="AJ1833" s="50">
        <v>2726.94</v>
      </c>
      <c r="AK1833" s="58">
        <v>0.03</v>
      </c>
      <c r="AL1833" s="26">
        <v>5.4251285323476131E-2</v>
      </c>
      <c r="AM1833" s="56" t="s">
        <v>230</v>
      </c>
      <c r="AN1833" s="50" t="s">
        <v>231</v>
      </c>
      <c r="AO1833" s="50" t="s">
        <v>232</v>
      </c>
      <c r="AP1833" s="45" t="s">
        <v>16963</v>
      </c>
      <c r="AQ1833" s="27" t="str">
        <f t="shared" si="81"/>
        <v>Record Complete</v>
      </c>
      <c r="AR1833" s="54"/>
      <c r="AS1833" s="5" t="str">
        <f t="shared" si="82"/>
        <v/>
      </c>
      <c r="AT1833" t="s">
        <v>17200</v>
      </c>
    </row>
    <row r="1834" spans="1:46" ht="15.75" thickBot="1" x14ac:dyDescent="0.3">
      <c r="A1834" s="30" t="s">
        <v>756</v>
      </c>
      <c r="B1834" s="32">
        <v>1724</v>
      </c>
      <c r="C1834" s="32" t="s">
        <v>213</v>
      </c>
      <c r="D1834" s="32" t="s">
        <v>461</v>
      </c>
      <c r="E1834" s="51" t="str">
        <f ca="1">IF(ISERROR(INDIRECT(CONCATENATE("FIPs_codes!",ADDRESS((MATCH($D1834,INDIRECT($C1834),0)+MATCH($C1834,FIPs_codes!$G$1:$G$3296,0)-1),COLUMN(FIPs_codes!A1832))))),"",INDIRECT(CONCATENATE("FIPs_codes!",ADDRESS((MATCH($D1834,INDIRECT($C1834),0)+MATCH($C1834,FIPs_codes!$G$1:$G$3296,0)-1),COLUMN(FIPs_codes!A1832)))))</f>
        <v>40053</v>
      </c>
      <c r="F1834" s="51">
        <f ca="1">IF(ISERROR(INDIRECT(CONCATENATE("FIPs_codes!",ADDRESS((MATCH($D1834,INDIRECT($C1834),0)+MATCH($C1834,FIPs_codes!$G$1:$G$3296,0)-1),COLUMN(FIPs_codes!C1832))))),"",INDIRECT(CONCATENATE("FIPs_codes!",ADDRESS((MATCH($D1834,INDIRECT($C1834),0)+MATCH($C1834,FIPs_codes!$G$1:$G$3296,0)-1),COLUMN(FIPs_codes!C1832)))))</f>
        <v>6</v>
      </c>
      <c r="G1834" s="34" t="s">
        <v>216</v>
      </c>
      <c r="H1834" s="34" t="s">
        <v>217</v>
      </c>
      <c r="I1834" s="36" t="s">
        <v>754</v>
      </c>
      <c r="J1834" s="38" t="s">
        <v>268</v>
      </c>
      <c r="K1834" s="32" t="s">
        <v>78</v>
      </c>
      <c r="L1834" s="32" t="s">
        <v>269</v>
      </c>
      <c r="M1834" s="32" t="s">
        <v>57</v>
      </c>
      <c r="N1834" s="40" t="s">
        <v>422</v>
      </c>
      <c r="O1834" s="40">
        <v>1967</v>
      </c>
      <c r="P1834" s="40" t="s">
        <v>252</v>
      </c>
      <c r="Q1834" s="125">
        <v>810</v>
      </c>
      <c r="R1834" s="32" t="s">
        <v>60</v>
      </c>
      <c r="S1834" s="42" t="s">
        <v>60</v>
      </c>
      <c r="T1834" s="30" t="s">
        <v>263</v>
      </c>
      <c r="U1834" s="32" t="s">
        <v>134</v>
      </c>
      <c r="V1834" s="40" t="s">
        <v>254</v>
      </c>
      <c r="W1834" s="44" t="s">
        <v>225</v>
      </c>
      <c r="X1834" s="44" t="s">
        <v>65</v>
      </c>
      <c r="Y1834" s="44">
        <v>40457</v>
      </c>
      <c r="Z1834" s="32">
        <v>71</v>
      </c>
      <c r="AA1834" s="125">
        <v>1030</v>
      </c>
      <c r="AB1834" s="32" t="s">
        <v>66</v>
      </c>
      <c r="AC1834" s="125">
        <v>33940</v>
      </c>
      <c r="AD1834" s="32" t="s">
        <v>262</v>
      </c>
      <c r="AE1834" s="40" t="s">
        <v>255</v>
      </c>
      <c r="AF1834" s="40" t="s">
        <v>236</v>
      </c>
      <c r="AG1834" s="32" t="s">
        <v>229</v>
      </c>
      <c r="AH1834" s="32">
        <v>119.41</v>
      </c>
      <c r="AI1834" s="32">
        <v>2667.54</v>
      </c>
      <c r="AJ1834" s="32">
        <v>2786.95</v>
      </c>
      <c r="AK1834" s="40">
        <v>0.3</v>
      </c>
      <c r="AL1834" s="26">
        <v>4.2846122104809918E-2</v>
      </c>
      <c r="AM1834" s="38" t="s">
        <v>230</v>
      </c>
      <c r="AN1834" s="50" t="s">
        <v>231</v>
      </c>
      <c r="AO1834" s="50" t="s">
        <v>232</v>
      </c>
      <c r="AP1834" s="45" t="s">
        <v>16963</v>
      </c>
      <c r="AQ1834" s="27" t="str">
        <f t="shared" si="81"/>
        <v>Record Complete</v>
      </c>
      <c r="AR1834" s="36"/>
      <c r="AS1834" s="5" t="str">
        <f t="shared" si="82"/>
        <v/>
      </c>
      <c r="AT1834" t="s">
        <v>17200</v>
      </c>
    </row>
    <row r="1835" spans="1:46" ht="15.75" thickBot="1" x14ac:dyDescent="0.3">
      <c r="A1835" s="29" t="s">
        <v>756</v>
      </c>
      <c r="B1835" s="31">
        <v>1724</v>
      </c>
      <c r="C1835" s="31" t="s">
        <v>213</v>
      </c>
      <c r="D1835" s="31" t="s">
        <v>461</v>
      </c>
      <c r="E1835" s="51" t="str">
        <f ca="1">IF(ISERROR(INDIRECT(CONCATENATE("FIPs_codes!",ADDRESS((MATCH($D1835,INDIRECT($C1835),0)+MATCH($C1835,FIPs_codes!$G$1:$G$3296,0)-1),COLUMN(FIPs_codes!A1833))))),"",INDIRECT(CONCATENATE("FIPs_codes!",ADDRESS((MATCH($D1835,INDIRECT($C1835),0)+MATCH($C1835,FIPs_codes!$G$1:$G$3296,0)-1),COLUMN(FIPs_codes!A1833)))))</f>
        <v>40053</v>
      </c>
      <c r="F1835" s="51">
        <f ca="1">IF(ISERROR(INDIRECT(CONCATENATE("FIPs_codes!",ADDRESS((MATCH($D1835,INDIRECT($C1835),0)+MATCH($C1835,FIPs_codes!$G$1:$G$3296,0)-1),COLUMN(FIPs_codes!C1833))))),"",INDIRECT(CONCATENATE("FIPs_codes!",ADDRESS((MATCH($D1835,INDIRECT($C1835),0)+MATCH($C1835,FIPs_codes!$G$1:$G$3296,0)-1),COLUMN(FIPs_codes!C1833)))))</f>
        <v>6</v>
      </c>
      <c r="G1835" s="33" t="s">
        <v>216</v>
      </c>
      <c r="H1835" s="33" t="s">
        <v>217</v>
      </c>
      <c r="I1835" s="35" t="s">
        <v>754</v>
      </c>
      <c r="J1835" s="37" t="s">
        <v>268</v>
      </c>
      <c r="K1835" s="31" t="s">
        <v>78</v>
      </c>
      <c r="L1835" s="31" t="s">
        <v>269</v>
      </c>
      <c r="M1835" s="31" t="s">
        <v>57</v>
      </c>
      <c r="N1835" s="39" t="s">
        <v>422</v>
      </c>
      <c r="O1835" s="39">
        <v>1967</v>
      </c>
      <c r="P1835" s="39" t="s">
        <v>252</v>
      </c>
      <c r="Q1835" s="240">
        <v>810</v>
      </c>
      <c r="R1835" s="31" t="s">
        <v>60</v>
      </c>
      <c r="S1835" s="41" t="s">
        <v>60</v>
      </c>
      <c r="T1835" s="29" t="s">
        <v>263</v>
      </c>
      <c r="U1835" s="31" t="s">
        <v>134</v>
      </c>
      <c r="V1835" s="39" t="s">
        <v>254</v>
      </c>
      <c r="W1835" s="43" t="s">
        <v>225</v>
      </c>
      <c r="X1835" s="43" t="s">
        <v>65</v>
      </c>
      <c r="Y1835" s="43">
        <v>40457</v>
      </c>
      <c r="Z1835" s="31">
        <v>71</v>
      </c>
      <c r="AA1835" s="240">
        <v>1030</v>
      </c>
      <c r="AB1835" s="31" t="s">
        <v>66</v>
      </c>
      <c r="AC1835" s="240">
        <v>33940</v>
      </c>
      <c r="AD1835" s="31" t="s">
        <v>262</v>
      </c>
      <c r="AE1835" s="39" t="s">
        <v>255</v>
      </c>
      <c r="AF1835" s="39" t="s">
        <v>236</v>
      </c>
      <c r="AG1835" s="31" t="s">
        <v>229</v>
      </c>
      <c r="AH1835" s="31">
        <v>173.61</v>
      </c>
      <c r="AI1835" s="31">
        <v>2641.75</v>
      </c>
      <c r="AJ1835" s="31">
        <v>2815.36</v>
      </c>
      <c r="AK1835" s="39">
        <v>0.03</v>
      </c>
      <c r="AL1835" s="26">
        <v>6.1665293248465564E-2</v>
      </c>
      <c r="AM1835" s="37" t="s">
        <v>230</v>
      </c>
      <c r="AN1835" s="31" t="s">
        <v>231</v>
      </c>
      <c r="AO1835" s="31" t="s">
        <v>232</v>
      </c>
      <c r="AP1835" s="45" t="s">
        <v>16963</v>
      </c>
      <c r="AQ1835" s="27" t="str">
        <f t="shared" si="81"/>
        <v>Record Complete</v>
      </c>
      <c r="AR1835" s="35"/>
      <c r="AS1835" s="5" t="str">
        <f t="shared" si="82"/>
        <v/>
      </c>
      <c r="AT1835" t="s">
        <v>17200</v>
      </c>
    </row>
    <row r="1836" spans="1:46" ht="15.75" thickBot="1" x14ac:dyDescent="0.3">
      <c r="A1836" s="47" t="s">
        <v>756</v>
      </c>
      <c r="B1836" s="49">
        <v>1724</v>
      </c>
      <c r="C1836" s="49" t="s">
        <v>213</v>
      </c>
      <c r="D1836" s="49" t="s">
        <v>461</v>
      </c>
      <c r="E1836" s="51" t="str">
        <f ca="1">IF(ISERROR(INDIRECT(CONCATENATE("FIPs_codes!",ADDRESS((MATCH($D1836,INDIRECT($C1836),0)+MATCH($C1836,FIPs_codes!$G$1:$G$3296,0)-1),COLUMN(FIPs_codes!A1834))))),"",INDIRECT(CONCATENATE("FIPs_codes!",ADDRESS((MATCH($D1836,INDIRECT($C1836),0)+MATCH($C1836,FIPs_codes!$G$1:$G$3296,0)-1),COLUMN(FIPs_codes!A1834)))))</f>
        <v>40053</v>
      </c>
      <c r="F1836" s="51">
        <f ca="1">IF(ISERROR(INDIRECT(CONCATENATE("FIPs_codes!",ADDRESS((MATCH($D1836,INDIRECT($C1836),0)+MATCH($C1836,FIPs_codes!$G$1:$G$3296,0)-1),COLUMN(FIPs_codes!C1834))))),"",INDIRECT(CONCATENATE("FIPs_codes!",ADDRESS((MATCH($D1836,INDIRECT($C1836),0)+MATCH($C1836,FIPs_codes!$G$1:$G$3296,0)-1),COLUMN(FIPs_codes!C1834)))))</f>
        <v>6</v>
      </c>
      <c r="G1836" s="51" t="s">
        <v>216</v>
      </c>
      <c r="H1836" s="51" t="s">
        <v>217</v>
      </c>
      <c r="I1836" s="53" t="s">
        <v>754</v>
      </c>
      <c r="J1836" s="55" t="s">
        <v>268</v>
      </c>
      <c r="K1836" s="49" t="s">
        <v>78</v>
      </c>
      <c r="L1836" s="49" t="s">
        <v>269</v>
      </c>
      <c r="M1836" s="49" t="s">
        <v>57</v>
      </c>
      <c r="N1836" s="57" t="s">
        <v>422</v>
      </c>
      <c r="O1836" s="57">
        <v>1967</v>
      </c>
      <c r="P1836" s="57" t="s">
        <v>285</v>
      </c>
      <c r="Q1836" s="128">
        <v>810</v>
      </c>
      <c r="R1836" s="49" t="s">
        <v>244</v>
      </c>
      <c r="S1836" s="59" t="s">
        <v>60</v>
      </c>
      <c r="T1836" s="47" t="s">
        <v>263</v>
      </c>
      <c r="U1836" s="49" t="s">
        <v>134</v>
      </c>
      <c r="V1836" s="57" t="s">
        <v>654</v>
      </c>
      <c r="W1836" s="61" t="s">
        <v>225</v>
      </c>
      <c r="X1836" s="61" t="s">
        <v>65</v>
      </c>
      <c r="Y1836" s="61">
        <v>40541</v>
      </c>
      <c r="Z1836" s="49">
        <v>70</v>
      </c>
      <c r="AA1836" s="128">
        <v>1030</v>
      </c>
      <c r="AB1836" s="49" t="s">
        <v>66</v>
      </c>
      <c r="AC1836" s="128">
        <v>38174</v>
      </c>
      <c r="AD1836" s="49" t="s">
        <v>262</v>
      </c>
      <c r="AE1836" s="57" t="s">
        <v>255</v>
      </c>
      <c r="AF1836" s="57" t="s">
        <v>236</v>
      </c>
      <c r="AG1836" s="49" t="s">
        <v>229</v>
      </c>
      <c r="AH1836" s="49">
        <v>0</v>
      </c>
      <c r="AI1836" s="49">
        <v>8</v>
      </c>
      <c r="AJ1836" s="49">
        <v>8</v>
      </c>
      <c r="AK1836" s="57">
        <v>0</v>
      </c>
      <c r="AL1836" s="26">
        <v>0</v>
      </c>
      <c r="AM1836" s="55" t="s">
        <v>230</v>
      </c>
      <c r="AN1836" s="31" t="s">
        <v>231</v>
      </c>
      <c r="AO1836" s="31" t="s">
        <v>232</v>
      </c>
      <c r="AP1836" s="45" t="s">
        <v>16963</v>
      </c>
      <c r="AQ1836" s="27" t="str">
        <f t="shared" si="81"/>
        <v>Record Complete</v>
      </c>
      <c r="AR1836" s="53"/>
      <c r="AS1836" s="5" t="str">
        <f t="shared" si="82"/>
        <v/>
      </c>
      <c r="AT1836" t="s">
        <v>17200</v>
      </c>
    </row>
    <row r="1837" spans="1:46" ht="15.75" thickBot="1" x14ac:dyDescent="0.3">
      <c r="A1837" s="48" t="s">
        <v>756</v>
      </c>
      <c r="B1837" s="50">
        <v>1724</v>
      </c>
      <c r="C1837" s="50" t="s">
        <v>213</v>
      </c>
      <c r="D1837" s="50" t="s">
        <v>461</v>
      </c>
      <c r="E1837" s="51" t="str">
        <f ca="1">IF(ISERROR(INDIRECT(CONCATENATE("FIPs_codes!",ADDRESS((MATCH($D1837,INDIRECT($C1837),0)+MATCH($C1837,FIPs_codes!$G$1:$G$3296,0)-1),COLUMN(FIPs_codes!A1835))))),"",INDIRECT(CONCATENATE("FIPs_codes!",ADDRESS((MATCH($D1837,INDIRECT($C1837),0)+MATCH($C1837,FIPs_codes!$G$1:$G$3296,0)-1),COLUMN(FIPs_codes!A1835)))))</f>
        <v>40053</v>
      </c>
      <c r="F1837" s="51">
        <f ca="1">IF(ISERROR(INDIRECT(CONCATENATE("FIPs_codes!",ADDRESS((MATCH($D1837,INDIRECT($C1837),0)+MATCH($C1837,FIPs_codes!$G$1:$G$3296,0)-1),COLUMN(FIPs_codes!C1835))))),"",INDIRECT(CONCATENATE("FIPs_codes!",ADDRESS((MATCH($D1837,INDIRECT($C1837),0)+MATCH($C1837,FIPs_codes!$G$1:$G$3296,0)-1),COLUMN(FIPs_codes!C1835)))))</f>
        <v>6</v>
      </c>
      <c r="G1837" s="52" t="s">
        <v>216</v>
      </c>
      <c r="H1837" s="52" t="s">
        <v>217</v>
      </c>
      <c r="I1837" s="54" t="s">
        <v>754</v>
      </c>
      <c r="J1837" s="56" t="s">
        <v>268</v>
      </c>
      <c r="K1837" s="50" t="s">
        <v>78</v>
      </c>
      <c r="L1837" s="50" t="s">
        <v>269</v>
      </c>
      <c r="M1837" s="50" t="s">
        <v>57</v>
      </c>
      <c r="N1837" s="58" t="s">
        <v>422</v>
      </c>
      <c r="O1837" s="58">
        <v>1967</v>
      </c>
      <c r="P1837" s="58" t="s">
        <v>285</v>
      </c>
      <c r="Q1837" s="126">
        <v>810</v>
      </c>
      <c r="R1837" s="50" t="s">
        <v>244</v>
      </c>
      <c r="S1837" s="60" t="s">
        <v>60</v>
      </c>
      <c r="T1837" s="48" t="s">
        <v>263</v>
      </c>
      <c r="U1837" s="50" t="s">
        <v>134</v>
      </c>
      <c r="V1837" s="58" t="s">
        <v>654</v>
      </c>
      <c r="W1837" s="62" t="s">
        <v>225</v>
      </c>
      <c r="X1837" s="62" t="s">
        <v>65</v>
      </c>
      <c r="Y1837" s="62">
        <v>40541</v>
      </c>
      <c r="Z1837" s="50">
        <v>70</v>
      </c>
      <c r="AA1837" s="126">
        <v>1030</v>
      </c>
      <c r="AB1837" s="50" t="s">
        <v>66</v>
      </c>
      <c r="AC1837" s="126">
        <v>38174</v>
      </c>
      <c r="AD1837" s="50" t="s">
        <v>262</v>
      </c>
      <c r="AE1837" s="58" t="s">
        <v>255</v>
      </c>
      <c r="AF1837" s="58" t="s">
        <v>236</v>
      </c>
      <c r="AG1837" s="50" t="s">
        <v>229</v>
      </c>
      <c r="AH1837" s="50">
        <v>0.5</v>
      </c>
      <c r="AI1837" s="50">
        <v>9</v>
      </c>
      <c r="AJ1837" s="50">
        <v>9.5</v>
      </c>
      <c r="AK1837" s="58">
        <v>0</v>
      </c>
      <c r="AL1837" s="26">
        <v>5.2631578947368418E-2</v>
      </c>
      <c r="AM1837" s="56" t="s">
        <v>230</v>
      </c>
      <c r="AN1837" s="50" t="s">
        <v>231</v>
      </c>
      <c r="AO1837" s="50" t="s">
        <v>232</v>
      </c>
      <c r="AP1837" s="45" t="s">
        <v>16963</v>
      </c>
      <c r="AQ1837" s="27" t="str">
        <f t="shared" si="81"/>
        <v>Record Complete</v>
      </c>
      <c r="AR1837" s="54"/>
      <c r="AS1837" s="5" t="str">
        <f t="shared" si="82"/>
        <v/>
      </c>
      <c r="AT1837" t="s">
        <v>17200</v>
      </c>
    </row>
    <row r="1838" spans="1:46" ht="15.75" thickBot="1" x14ac:dyDescent="0.3">
      <c r="A1838" s="47" t="s">
        <v>756</v>
      </c>
      <c r="B1838" s="49">
        <v>1724</v>
      </c>
      <c r="C1838" s="49" t="s">
        <v>213</v>
      </c>
      <c r="D1838" s="49" t="s">
        <v>461</v>
      </c>
      <c r="E1838" s="51" t="str">
        <f ca="1">IF(ISERROR(INDIRECT(CONCATENATE("FIPs_codes!",ADDRESS((MATCH($D1838,INDIRECT($C1838),0)+MATCH($C1838,FIPs_codes!$G$1:$G$3296,0)-1),COLUMN(FIPs_codes!A1836))))),"",INDIRECT(CONCATENATE("FIPs_codes!",ADDRESS((MATCH($D1838,INDIRECT($C1838),0)+MATCH($C1838,FIPs_codes!$G$1:$G$3296,0)-1),COLUMN(FIPs_codes!A1836)))))</f>
        <v>40053</v>
      </c>
      <c r="F1838" s="51">
        <f ca="1">IF(ISERROR(INDIRECT(CONCATENATE("FIPs_codes!",ADDRESS((MATCH($D1838,INDIRECT($C1838),0)+MATCH($C1838,FIPs_codes!$G$1:$G$3296,0)-1),COLUMN(FIPs_codes!C1836))))),"",INDIRECT(CONCATENATE("FIPs_codes!",ADDRESS((MATCH($D1838,INDIRECT($C1838),0)+MATCH($C1838,FIPs_codes!$G$1:$G$3296,0)-1),COLUMN(FIPs_codes!C1836)))))</f>
        <v>6</v>
      </c>
      <c r="G1838" s="51" t="s">
        <v>216</v>
      </c>
      <c r="H1838" s="51" t="s">
        <v>217</v>
      </c>
      <c r="I1838" s="53" t="s">
        <v>754</v>
      </c>
      <c r="J1838" s="55" t="s">
        <v>268</v>
      </c>
      <c r="K1838" s="49" t="s">
        <v>78</v>
      </c>
      <c r="L1838" s="49" t="s">
        <v>269</v>
      </c>
      <c r="M1838" s="49" t="s">
        <v>57</v>
      </c>
      <c r="N1838" s="57" t="s">
        <v>422</v>
      </c>
      <c r="O1838" s="57">
        <v>1967</v>
      </c>
      <c r="P1838" s="57" t="s">
        <v>285</v>
      </c>
      <c r="Q1838" s="128">
        <v>810</v>
      </c>
      <c r="R1838" s="49" t="s">
        <v>244</v>
      </c>
      <c r="S1838" s="59" t="s">
        <v>60</v>
      </c>
      <c r="T1838" s="47" t="s">
        <v>263</v>
      </c>
      <c r="U1838" s="49" t="s">
        <v>134</v>
      </c>
      <c r="V1838" s="57" t="s">
        <v>654</v>
      </c>
      <c r="W1838" s="61" t="s">
        <v>225</v>
      </c>
      <c r="X1838" s="61" t="s">
        <v>65</v>
      </c>
      <c r="Y1838" s="61">
        <v>40541</v>
      </c>
      <c r="Z1838" s="49">
        <v>70</v>
      </c>
      <c r="AA1838" s="128">
        <v>1030</v>
      </c>
      <c r="AB1838" s="49" t="s">
        <v>66</v>
      </c>
      <c r="AC1838" s="128">
        <v>38174</v>
      </c>
      <c r="AD1838" s="49" t="s">
        <v>262</v>
      </c>
      <c r="AE1838" s="57" t="s">
        <v>255</v>
      </c>
      <c r="AF1838" s="57" t="s">
        <v>236</v>
      </c>
      <c r="AG1838" s="49" t="s">
        <v>229</v>
      </c>
      <c r="AH1838" s="49">
        <v>0</v>
      </c>
      <c r="AI1838" s="49">
        <v>10</v>
      </c>
      <c r="AJ1838" s="49">
        <v>10</v>
      </c>
      <c r="AK1838" s="57">
        <v>0</v>
      </c>
      <c r="AL1838" s="26">
        <v>0</v>
      </c>
      <c r="AM1838" s="55" t="s">
        <v>230</v>
      </c>
      <c r="AN1838" s="31" t="s">
        <v>231</v>
      </c>
      <c r="AO1838" s="31" t="s">
        <v>232</v>
      </c>
      <c r="AP1838" s="45" t="s">
        <v>16963</v>
      </c>
      <c r="AQ1838" s="27" t="str">
        <f t="shared" si="81"/>
        <v>Record Complete</v>
      </c>
      <c r="AR1838" s="53"/>
      <c r="AS1838" s="5" t="str">
        <f t="shared" si="82"/>
        <v/>
      </c>
      <c r="AT1838" t="s">
        <v>17200</v>
      </c>
    </row>
    <row r="1839" spans="1:46" ht="15.75" thickBot="1" x14ac:dyDescent="0.3">
      <c r="A1839" s="29" t="s">
        <v>17153</v>
      </c>
      <c r="B1839" s="31">
        <v>1211</v>
      </c>
      <c r="C1839" s="31" t="s">
        <v>213</v>
      </c>
      <c r="D1839" s="31" t="s">
        <v>12985</v>
      </c>
      <c r="E1839" s="51" t="str">
        <f ca="1">IF(ISERROR(INDIRECT(CONCATENATE("FIPs_codes!",ADDRESS((MATCH($D1839,INDIRECT($C1839),0)+MATCH($C1839,FIPs_codes!$G$1:$G$3296,0)-1),COLUMN(FIPs_codes!A1837))))),"",INDIRECT(CONCATENATE("FIPs_codes!",ADDRESS((MATCH($D1839,INDIRECT($C1839),0)+MATCH($C1839,FIPs_codes!$G$1:$G$3296,0)-1),COLUMN(FIPs_codes!A1837)))))</f>
        <v>40103</v>
      </c>
      <c r="F1839" s="51">
        <f ca="1">IF(ISERROR(INDIRECT(CONCATENATE("FIPs_codes!",ADDRESS((MATCH($D1839,INDIRECT($C1839),0)+MATCH($C1839,FIPs_codes!$G$1:$G$3296,0)-1),COLUMN(FIPs_codes!C1837))))),"",INDIRECT(CONCATENATE("FIPs_codes!",ADDRESS((MATCH($D1839,INDIRECT($C1839),0)+MATCH($C1839,FIPs_codes!$G$1:$G$3296,0)-1),COLUMN(FIPs_codes!C1837)))))</f>
        <v>6</v>
      </c>
      <c r="G1839" s="31" t="s">
        <v>17154</v>
      </c>
      <c r="H1839" s="31" t="s">
        <v>217</v>
      </c>
      <c r="I1839" s="35" t="s">
        <v>17155</v>
      </c>
      <c r="J1839" s="37" t="s">
        <v>1118</v>
      </c>
      <c r="K1839" s="31" t="s">
        <v>129</v>
      </c>
      <c r="L1839" s="31" t="s">
        <v>17156</v>
      </c>
      <c r="M1839" s="31" t="s">
        <v>11295</v>
      </c>
      <c r="N1839" s="39" t="s">
        <v>17157</v>
      </c>
      <c r="O1839" s="232">
        <v>27134</v>
      </c>
      <c r="P1839" s="39">
        <v>9953</v>
      </c>
      <c r="Q1839" s="31">
        <v>550</v>
      </c>
      <c r="R1839" s="31" t="s">
        <v>11288</v>
      </c>
      <c r="S1839" s="41" t="s">
        <v>60</v>
      </c>
      <c r="T1839" s="29" t="s">
        <v>17108</v>
      </c>
      <c r="U1839" s="31" t="s">
        <v>62</v>
      </c>
      <c r="V1839" s="39" t="s">
        <v>17109</v>
      </c>
      <c r="W1839" s="43" t="s">
        <v>1048</v>
      </c>
      <c r="X1839" s="43" t="s">
        <v>65</v>
      </c>
      <c r="Y1839" s="43">
        <v>41871</v>
      </c>
      <c r="Z1839" s="31">
        <v>99</v>
      </c>
      <c r="AA1839" s="31">
        <v>264</v>
      </c>
      <c r="AB1839" s="31" t="s">
        <v>66</v>
      </c>
      <c r="AC1839" s="31">
        <v>1388730</v>
      </c>
      <c r="AD1839" s="31" t="s">
        <v>17029</v>
      </c>
      <c r="AE1839" s="39">
        <v>20</v>
      </c>
      <c r="AF1839" s="39" t="s">
        <v>68</v>
      </c>
      <c r="AG1839" s="31" t="s">
        <v>229</v>
      </c>
      <c r="AH1839" s="31"/>
      <c r="AI1839" s="31">
        <v>72.540000000000006</v>
      </c>
      <c r="AJ1839" s="31">
        <v>78.89</v>
      </c>
      <c r="AK1839" s="39">
        <v>5.88</v>
      </c>
      <c r="AL1839" s="26">
        <f t="shared" ref="AL1839:AL1858" si="84">IF(ISERROR(IF(ISBLANK(AH1839),(AJ1839-AI1839)/AJ1839,IF(ISBLANK(AI1839),(AH1839/AJ1839),AH1839/(AH1839+AI1839)))),"0",IF(ISBLANK(AH1839),(AJ1839-AI1839)/AJ1839,IF(ISBLANK(AI1839),(AH1839/AJ1839),AH1839/(AH1839+AI1839))))</f>
        <v>8.0491824058815997E-2</v>
      </c>
      <c r="AM1839" s="37" t="s">
        <v>230</v>
      </c>
      <c r="AN1839" s="31" t="s">
        <v>16971</v>
      </c>
      <c r="AO1839" s="31" t="s">
        <v>17101</v>
      </c>
      <c r="AP1839" s="45" t="s">
        <v>16972</v>
      </c>
      <c r="AQ1839" s="27" t="str">
        <f t="shared" si="81"/>
        <v>Record Complete</v>
      </c>
      <c r="AR1839" s="35" t="s">
        <v>17158</v>
      </c>
      <c r="AS1839" s="5" t="str">
        <f t="shared" si="82"/>
        <v/>
      </c>
      <c r="AT1839" t="s">
        <v>17200</v>
      </c>
    </row>
    <row r="1840" spans="1:46" ht="15.75" thickBot="1" x14ac:dyDescent="0.3">
      <c r="A1840" s="30" t="s">
        <v>17153</v>
      </c>
      <c r="B1840" s="32">
        <v>1211</v>
      </c>
      <c r="C1840" s="32" t="s">
        <v>213</v>
      </c>
      <c r="D1840" s="32" t="s">
        <v>12985</v>
      </c>
      <c r="E1840" s="51" t="str">
        <f ca="1">IF(ISERROR(INDIRECT(CONCATENATE("FIPs_codes!",ADDRESS((MATCH($D1840,INDIRECT($C1840),0)+MATCH($C1840,FIPs_codes!$G$1:$G$3296,0)-1),COLUMN(FIPs_codes!A1838))))),"",INDIRECT(CONCATENATE("FIPs_codes!",ADDRESS((MATCH($D1840,INDIRECT($C1840),0)+MATCH($C1840,FIPs_codes!$G$1:$G$3296,0)-1),COLUMN(FIPs_codes!A1838)))))</f>
        <v>40103</v>
      </c>
      <c r="F1840" s="51">
        <f ca="1">IF(ISERROR(INDIRECT(CONCATENATE("FIPs_codes!",ADDRESS((MATCH($D1840,INDIRECT($C1840),0)+MATCH($C1840,FIPs_codes!$G$1:$G$3296,0)-1),COLUMN(FIPs_codes!C1838))))),"",INDIRECT(CONCATENATE("FIPs_codes!",ADDRESS((MATCH($D1840,INDIRECT($C1840),0)+MATCH($C1840,FIPs_codes!$G$1:$G$3296,0)-1),COLUMN(FIPs_codes!C1838)))))</f>
        <v>6</v>
      </c>
      <c r="G1840" s="32" t="s">
        <v>17154</v>
      </c>
      <c r="H1840" s="32" t="s">
        <v>217</v>
      </c>
      <c r="I1840" s="36" t="s">
        <v>17155</v>
      </c>
      <c r="J1840" s="38" t="s">
        <v>1118</v>
      </c>
      <c r="K1840" s="32" t="s">
        <v>129</v>
      </c>
      <c r="L1840" s="32" t="s">
        <v>17156</v>
      </c>
      <c r="M1840" s="32" t="s">
        <v>11295</v>
      </c>
      <c r="N1840" s="40" t="s">
        <v>17157</v>
      </c>
      <c r="O1840" s="231">
        <v>27134</v>
      </c>
      <c r="P1840" s="40">
        <v>9953</v>
      </c>
      <c r="Q1840" s="32">
        <v>550</v>
      </c>
      <c r="R1840" s="32" t="s">
        <v>11288</v>
      </c>
      <c r="S1840" s="42" t="s">
        <v>60</v>
      </c>
      <c r="T1840" s="30" t="s">
        <v>17108</v>
      </c>
      <c r="U1840" s="32" t="s">
        <v>62</v>
      </c>
      <c r="V1840" s="40" t="s">
        <v>17109</v>
      </c>
      <c r="W1840" s="44" t="s">
        <v>1048</v>
      </c>
      <c r="X1840" s="44" t="s">
        <v>65</v>
      </c>
      <c r="Y1840" s="44">
        <v>41871</v>
      </c>
      <c r="Z1840" s="32">
        <v>99</v>
      </c>
      <c r="AA1840" s="32">
        <v>264</v>
      </c>
      <c r="AB1840" s="32" t="s">
        <v>66</v>
      </c>
      <c r="AC1840" s="32">
        <v>1402416.6669999999</v>
      </c>
      <c r="AD1840" s="32" t="s">
        <v>17029</v>
      </c>
      <c r="AE1840" s="40">
        <v>20</v>
      </c>
      <c r="AF1840" s="40" t="s">
        <v>68</v>
      </c>
      <c r="AG1840" s="32" t="s">
        <v>229</v>
      </c>
      <c r="AH1840" s="32"/>
      <c r="AI1840" s="32">
        <v>71.16</v>
      </c>
      <c r="AJ1840" s="32">
        <v>79.58</v>
      </c>
      <c r="AK1840" s="40">
        <v>5.91</v>
      </c>
      <c r="AL1840" s="26">
        <f t="shared" si="84"/>
        <v>0.10580547876350845</v>
      </c>
      <c r="AM1840" s="38" t="s">
        <v>230</v>
      </c>
      <c r="AN1840" s="32" t="s">
        <v>16971</v>
      </c>
      <c r="AO1840" s="32" t="s">
        <v>17101</v>
      </c>
      <c r="AP1840" s="46" t="s">
        <v>16972</v>
      </c>
      <c r="AQ1840" s="27" t="str">
        <f t="shared" si="81"/>
        <v>Record Complete</v>
      </c>
      <c r="AR1840" s="36" t="s">
        <v>17158</v>
      </c>
      <c r="AS1840" s="5" t="str">
        <f t="shared" si="82"/>
        <v/>
      </c>
      <c r="AT1840" t="s">
        <v>17200</v>
      </c>
    </row>
    <row r="1841" spans="1:46" ht="15.75" thickBot="1" x14ac:dyDescent="0.3">
      <c r="A1841" s="48" t="s">
        <v>17153</v>
      </c>
      <c r="B1841" s="50">
        <v>1211</v>
      </c>
      <c r="C1841" s="50" t="s">
        <v>213</v>
      </c>
      <c r="D1841" s="50" t="s">
        <v>12985</v>
      </c>
      <c r="E1841" s="51" t="str">
        <f ca="1">IF(ISERROR(INDIRECT(CONCATENATE("FIPs_codes!",ADDRESS((MATCH($D1841,INDIRECT($C1841),0)+MATCH($C1841,FIPs_codes!$G$1:$G$3296,0)-1),COLUMN(FIPs_codes!A1839))))),"",INDIRECT(CONCATENATE("FIPs_codes!",ADDRESS((MATCH($D1841,INDIRECT($C1841),0)+MATCH($C1841,FIPs_codes!$G$1:$G$3296,0)-1),COLUMN(FIPs_codes!A1839)))))</f>
        <v>40103</v>
      </c>
      <c r="F1841" s="51">
        <f ca="1">IF(ISERROR(INDIRECT(CONCATENATE("FIPs_codes!",ADDRESS((MATCH($D1841,INDIRECT($C1841),0)+MATCH($C1841,FIPs_codes!$G$1:$G$3296,0)-1),COLUMN(FIPs_codes!C1839))))),"",INDIRECT(CONCATENATE("FIPs_codes!",ADDRESS((MATCH($D1841,INDIRECT($C1841),0)+MATCH($C1841,FIPs_codes!$G$1:$G$3296,0)-1),COLUMN(FIPs_codes!C1839)))))</f>
        <v>6</v>
      </c>
      <c r="G1841" s="50" t="s">
        <v>17154</v>
      </c>
      <c r="H1841" s="50" t="s">
        <v>217</v>
      </c>
      <c r="I1841" s="54" t="s">
        <v>17155</v>
      </c>
      <c r="J1841" s="56" t="s">
        <v>1118</v>
      </c>
      <c r="K1841" s="50" t="s">
        <v>129</v>
      </c>
      <c r="L1841" s="50" t="s">
        <v>17156</v>
      </c>
      <c r="M1841" s="50" t="s">
        <v>11295</v>
      </c>
      <c r="N1841" s="58" t="s">
        <v>17157</v>
      </c>
      <c r="O1841" s="66">
        <v>27134</v>
      </c>
      <c r="P1841" s="58">
        <v>9953</v>
      </c>
      <c r="Q1841" s="50">
        <v>550</v>
      </c>
      <c r="R1841" s="50" t="s">
        <v>11288</v>
      </c>
      <c r="S1841" s="60" t="s">
        <v>60</v>
      </c>
      <c r="T1841" s="48" t="s">
        <v>17108</v>
      </c>
      <c r="U1841" s="50" t="s">
        <v>62</v>
      </c>
      <c r="V1841" s="58" t="s">
        <v>17109</v>
      </c>
      <c r="W1841" s="62" t="s">
        <v>1048</v>
      </c>
      <c r="X1841" s="62" t="s">
        <v>65</v>
      </c>
      <c r="Y1841" s="62">
        <v>41871</v>
      </c>
      <c r="Z1841" s="50">
        <v>99</v>
      </c>
      <c r="AA1841" s="50">
        <v>264</v>
      </c>
      <c r="AB1841" s="50" t="s">
        <v>66</v>
      </c>
      <c r="AC1841" s="50">
        <v>1397253.3330000001</v>
      </c>
      <c r="AD1841" s="50" t="s">
        <v>17029</v>
      </c>
      <c r="AE1841" s="58">
        <v>20</v>
      </c>
      <c r="AF1841" s="58" t="s">
        <v>68</v>
      </c>
      <c r="AG1841" s="50" t="s">
        <v>229</v>
      </c>
      <c r="AH1841" s="50"/>
      <c r="AI1841" s="50">
        <v>71.63</v>
      </c>
      <c r="AJ1841" s="50">
        <v>79.88</v>
      </c>
      <c r="AK1841" s="58">
        <v>5.85</v>
      </c>
      <c r="AL1841" s="26">
        <f t="shared" si="84"/>
        <v>0.10327991987981973</v>
      </c>
      <c r="AM1841" s="56" t="s">
        <v>230</v>
      </c>
      <c r="AN1841" s="50" t="s">
        <v>16971</v>
      </c>
      <c r="AO1841" s="50" t="s">
        <v>17101</v>
      </c>
      <c r="AP1841" s="64" t="s">
        <v>16972</v>
      </c>
      <c r="AQ1841" s="27" t="str">
        <f t="shared" si="81"/>
        <v>Record Complete</v>
      </c>
      <c r="AR1841" s="54" t="s">
        <v>17158</v>
      </c>
      <c r="AS1841" s="5" t="str">
        <f t="shared" si="82"/>
        <v/>
      </c>
      <c r="AT1841" t="s">
        <v>17200</v>
      </c>
    </row>
    <row r="1842" spans="1:46" ht="15.75" thickBot="1" x14ac:dyDescent="0.3">
      <c r="A1842" s="30" t="s">
        <v>17153</v>
      </c>
      <c r="B1842" s="32">
        <v>1211</v>
      </c>
      <c r="C1842" s="32" t="s">
        <v>213</v>
      </c>
      <c r="D1842" s="32" t="s">
        <v>12985</v>
      </c>
      <c r="E1842" s="51" t="str">
        <f ca="1">IF(ISERROR(INDIRECT(CONCATENATE("FIPs_codes!",ADDRESS((MATCH($D1842,INDIRECT($C1842),0)+MATCH($C1842,FIPs_codes!$G$1:$G$3296,0)-1),COLUMN(FIPs_codes!A1840))))),"",INDIRECT(CONCATENATE("FIPs_codes!",ADDRESS((MATCH($D1842,INDIRECT($C1842),0)+MATCH($C1842,FIPs_codes!$G$1:$G$3296,0)-1),COLUMN(FIPs_codes!A1840)))))</f>
        <v>40103</v>
      </c>
      <c r="F1842" s="51">
        <f ca="1">IF(ISERROR(INDIRECT(CONCATENATE("FIPs_codes!",ADDRESS((MATCH($D1842,INDIRECT($C1842),0)+MATCH($C1842,FIPs_codes!$G$1:$G$3296,0)-1),COLUMN(FIPs_codes!C1840))))),"",INDIRECT(CONCATENATE("FIPs_codes!",ADDRESS((MATCH($D1842,INDIRECT($C1842),0)+MATCH($C1842,FIPs_codes!$G$1:$G$3296,0)-1),COLUMN(FIPs_codes!C1840)))))</f>
        <v>6</v>
      </c>
      <c r="G1842" s="32" t="s">
        <v>17154</v>
      </c>
      <c r="H1842" s="32" t="s">
        <v>217</v>
      </c>
      <c r="I1842" s="36" t="s">
        <v>17155</v>
      </c>
      <c r="J1842" s="38" t="s">
        <v>1118</v>
      </c>
      <c r="K1842" s="32" t="s">
        <v>129</v>
      </c>
      <c r="L1842" s="32" t="s">
        <v>17156</v>
      </c>
      <c r="M1842" s="32" t="s">
        <v>11295</v>
      </c>
      <c r="N1842" s="40" t="s">
        <v>17157</v>
      </c>
      <c r="O1842" s="231">
        <v>27134</v>
      </c>
      <c r="P1842" s="40">
        <v>9953</v>
      </c>
      <c r="Q1842" s="32">
        <v>550</v>
      </c>
      <c r="R1842" s="32" t="s">
        <v>11288</v>
      </c>
      <c r="S1842" s="42" t="s">
        <v>60</v>
      </c>
      <c r="T1842" s="30" t="s">
        <v>17108</v>
      </c>
      <c r="U1842" s="32" t="s">
        <v>62</v>
      </c>
      <c r="V1842" s="40" t="s">
        <v>17109</v>
      </c>
      <c r="W1842" s="44" t="s">
        <v>1048</v>
      </c>
      <c r="X1842" s="44" t="s">
        <v>65</v>
      </c>
      <c r="Y1842" s="44">
        <v>41871</v>
      </c>
      <c r="Z1842" s="32">
        <v>99</v>
      </c>
      <c r="AA1842" s="32">
        <v>264</v>
      </c>
      <c r="AB1842" s="32" t="s">
        <v>66</v>
      </c>
      <c r="AC1842" s="32">
        <v>1388378.33</v>
      </c>
      <c r="AD1842" s="32" t="s">
        <v>17029</v>
      </c>
      <c r="AE1842" s="40">
        <v>20</v>
      </c>
      <c r="AF1842" s="40" t="s">
        <v>68</v>
      </c>
      <c r="AG1842" s="32" t="s">
        <v>229</v>
      </c>
      <c r="AH1842" s="32"/>
      <c r="AI1842" s="32">
        <v>72.89</v>
      </c>
      <c r="AJ1842" s="32">
        <v>80.03</v>
      </c>
      <c r="AK1842" s="40">
        <v>5.9</v>
      </c>
      <c r="AL1842" s="26">
        <f t="shared" si="84"/>
        <v>8.9216543796076478E-2</v>
      </c>
      <c r="AM1842" s="38" t="s">
        <v>230</v>
      </c>
      <c r="AN1842" s="32" t="s">
        <v>16971</v>
      </c>
      <c r="AO1842" s="32" t="s">
        <v>17101</v>
      </c>
      <c r="AP1842" s="46" t="s">
        <v>16972</v>
      </c>
      <c r="AQ1842" s="27" t="str">
        <f t="shared" si="81"/>
        <v>Record Complete</v>
      </c>
      <c r="AR1842" s="36" t="s">
        <v>17158</v>
      </c>
      <c r="AS1842" s="5" t="str">
        <f t="shared" si="82"/>
        <v/>
      </c>
      <c r="AT1842" t="s">
        <v>17200</v>
      </c>
    </row>
    <row r="1843" spans="1:46" ht="15.75" thickBot="1" x14ac:dyDescent="0.3">
      <c r="A1843" s="29" t="s">
        <v>17153</v>
      </c>
      <c r="B1843" s="31">
        <v>1211</v>
      </c>
      <c r="C1843" s="31" t="s">
        <v>213</v>
      </c>
      <c r="D1843" s="31" t="s">
        <v>12985</v>
      </c>
      <c r="E1843" s="51" t="str">
        <f ca="1">IF(ISERROR(INDIRECT(CONCATENATE("FIPs_codes!",ADDRESS((MATCH($D1843,INDIRECT($C1843),0)+MATCH($C1843,FIPs_codes!$G$1:$G$3296,0)-1),COLUMN(FIPs_codes!A1841))))),"",INDIRECT(CONCATENATE("FIPs_codes!",ADDRESS((MATCH($D1843,INDIRECT($C1843),0)+MATCH($C1843,FIPs_codes!$G$1:$G$3296,0)-1),COLUMN(FIPs_codes!A1841)))))</f>
        <v>40103</v>
      </c>
      <c r="F1843" s="51">
        <f ca="1">IF(ISERROR(INDIRECT(CONCATENATE("FIPs_codes!",ADDRESS((MATCH($D1843,INDIRECT($C1843),0)+MATCH($C1843,FIPs_codes!$G$1:$G$3296,0)-1),COLUMN(FIPs_codes!C1841))))),"",INDIRECT(CONCATENATE("FIPs_codes!",ADDRESS((MATCH($D1843,INDIRECT($C1843),0)+MATCH($C1843,FIPs_codes!$G$1:$G$3296,0)-1),COLUMN(FIPs_codes!C1841)))))</f>
        <v>6</v>
      </c>
      <c r="G1843" s="31" t="s">
        <v>17154</v>
      </c>
      <c r="H1843" s="31" t="s">
        <v>217</v>
      </c>
      <c r="I1843" s="35" t="s">
        <v>17155</v>
      </c>
      <c r="J1843" s="37" t="s">
        <v>1118</v>
      </c>
      <c r="K1843" s="31" t="s">
        <v>129</v>
      </c>
      <c r="L1843" s="31" t="s">
        <v>17156</v>
      </c>
      <c r="M1843" s="31" t="s">
        <v>11295</v>
      </c>
      <c r="N1843" s="39" t="s">
        <v>17157</v>
      </c>
      <c r="O1843" s="232">
        <v>27134</v>
      </c>
      <c r="P1843" s="39">
        <v>9953</v>
      </c>
      <c r="Q1843" s="31">
        <v>550</v>
      </c>
      <c r="R1843" s="31" t="s">
        <v>11288</v>
      </c>
      <c r="S1843" s="41" t="s">
        <v>60</v>
      </c>
      <c r="T1843" s="29" t="s">
        <v>17108</v>
      </c>
      <c r="U1843" s="31" t="s">
        <v>62</v>
      </c>
      <c r="V1843" s="39" t="s">
        <v>17109</v>
      </c>
      <c r="W1843" s="43" t="s">
        <v>1048</v>
      </c>
      <c r="X1843" s="43" t="s">
        <v>65</v>
      </c>
      <c r="Y1843" s="43">
        <v>41871</v>
      </c>
      <c r="Z1843" s="31">
        <v>99</v>
      </c>
      <c r="AA1843" s="31">
        <v>264</v>
      </c>
      <c r="AB1843" s="31" t="s">
        <v>66</v>
      </c>
      <c r="AC1843" s="31">
        <v>1387768.3330000001</v>
      </c>
      <c r="AD1843" s="31" t="s">
        <v>17029</v>
      </c>
      <c r="AE1843" s="39">
        <v>20</v>
      </c>
      <c r="AF1843" s="39" t="s">
        <v>68</v>
      </c>
      <c r="AG1843" s="31" t="s">
        <v>229</v>
      </c>
      <c r="AH1843" s="31"/>
      <c r="AI1843" s="31">
        <v>73.88</v>
      </c>
      <c r="AJ1843" s="31">
        <v>80.400000000000006</v>
      </c>
      <c r="AK1843" s="39">
        <v>5.92</v>
      </c>
      <c r="AL1843" s="26">
        <f t="shared" si="84"/>
        <v>8.1094527363184205E-2</v>
      </c>
      <c r="AM1843" s="37" t="s">
        <v>230</v>
      </c>
      <c r="AN1843" s="31" t="s">
        <v>16971</v>
      </c>
      <c r="AO1843" s="31" t="s">
        <v>17101</v>
      </c>
      <c r="AP1843" s="45" t="s">
        <v>16972</v>
      </c>
      <c r="AQ1843" s="27" t="str">
        <f t="shared" si="81"/>
        <v>Record Complete</v>
      </c>
      <c r="AR1843" s="35" t="s">
        <v>17158</v>
      </c>
      <c r="AS1843" s="5" t="str">
        <f t="shared" si="82"/>
        <v/>
      </c>
      <c r="AT1843" t="s">
        <v>17200</v>
      </c>
    </row>
    <row r="1844" spans="1:46" ht="15.75" thickBot="1" x14ac:dyDescent="0.3">
      <c r="A1844" s="47" t="s">
        <v>17153</v>
      </c>
      <c r="B1844" s="49">
        <v>1211</v>
      </c>
      <c r="C1844" s="49" t="s">
        <v>213</v>
      </c>
      <c r="D1844" s="49" t="s">
        <v>12985</v>
      </c>
      <c r="E1844" s="51" t="str">
        <f ca="1">IF(ISERROR(INDIRECT(CONCATENATE("FIPs_codes!",ADDRESS((MATCH($D1844,INDIRECT($C1844),0)+MATCH($C1844,FIPs_codes!$G$1:$G$3296,0)-1),COLUMN(FIPs_codes!A1842))))),"",INDIRECT(CONCATENATE("FIPs_codes!",ADDRESS((MATCH($D1844,INDIRECT($C1844),0)+MATCH($C1844,FIPs_codes!$G$1:$G$3296,0)-1),COLUMN(FIPs_codes!A1842)))))</f>
        <v>40103</v>
      </c>
      <c r="F1844" s="51">
        <f ca="1">IF(ISERROR(INDIRECT(CONCATENATE("FIPs_codes!",ADDRESS((MATCH($D1844,INDIRECT($C1844),0)+MATCH($C1844,FIPs_codes!$G$1:$G$3296,0)-1),COLUMN(FIPs_codes!C1842))))),"",INDIRECT(CONCATENATE("FIPs_codes!",ADDRESS((MATCH($D1844,INDIRECT($C1844),0)+MATCH($C1844,FIPs_codes!$G$1:$G$3296,0)-1),COLUMN(FIPs_codes!C1842)))))</f>
        <v>6</v>
      </c>
      <c r="G1844" s="49" t="s">
        <v>17154</v>
      </c>
      <c r="H1844" s="49" t="s">
        <v>217</v>
      </c>
      <c r="I1844" s="53" t="s">
        <v>17155</v>
      </c>
      <c r="J1844" s="55" t="s">
        <v>1118</v>
      </c>
      <c r="K1844" s="49" t="s">
        <v>129</v>
      </c>
      <c r="L1844" s="49" t="s">
        <v>17156</v>
      </c>
      <c r="M1844" s="49" t="s">
        <v>11295</v>
      </c>
      <c r="N1844" s="57" t="s">
        <v>17157</v>
      </c>
      <c r="O1844" s="65">
        <v>27134</v>
      </c>
      <c r="P1844" s="57">
        <v>9953</v>
      </c>
      <c r="Q1844" s="49">
        <v>550</v>
      </c>
      <c r="R1844" s="49" t="s">
        <v>11288</v>
      </c>
      <c r="S1844" s="59" t="s">
        <v>60</v>
      </c>
      <c r="T1844" s="47" t="s">
        <v>17108</v>
      </c>
      <c r="U1844" s="49" t="s">
        <v>62</v>
      </c>
      <c r="V1844" s="57" t="s">
        <v>17109</v>
      </c>
      <c r="W1844" s="61" t="s">
        <v>1048</v>
      </c>
      <c r="X1844" s="61" t="s">
        <v>65</v>
      </c>
      <c r="Y1844" s="61">
        <v>41871</v>
      </c>
      <c r="Z1844" s="49">
        <v>99</v>
      </c>
      <c r="AA1844" s="49">
        <v>264</v>
      </c>
      <c r="AB1844" s="49" t="s">
        <v>66</v>
      </c>
      <c r="AC1844" s="49">
        <v>1397538.3330000001</v>
      </c>
      <c r="AD1844" s="49" t="s">
        <v>17029</v>
      </c>
      <c r="AE1844" s="57">
        <v>20</v>
      </c>
      <c r="AF1844" s="57" t="s">
        <v>68</v>
      </c>
      <c r="AG1844" s="49" t="s">
        <v>229</v>
      </c>
      <c r="AH1844" s="49"/>
      <c r="AI1844" s="49">
        <v>71.97</v>
      </c>
      <c r="AJ1844" s="49">
        <v>80.72</v>
      </c>
      <c r="AK1844" s="57">
        <v>5.91</v>
      </c>
      <c r="AL1844" s="26">
        <f t="shared" si="84"/>
        <v>0.1083994053518335</v>
      </c>
      <c r="AM1844" s="55" t="s">
        <v>230</v>
      </c>
      <c r="AN1844" s="49" t="s">
        <v>16971</v>
      </c>
      <c r="AO1844" s="49" t="s">
        <v>17101</v>
      </c>
      <c r="AP1844" s="63" t="s">
        <v>16972</v>
      </c>
      <c r="AQ1844" s="27" t="str">
        <f t="shared" si="81"/>
        <v>Record Complete</v>
      </c>
      <c r="AR1844" s="53" t="s">
        <v>17158</v>
      </c>
      <c r="AS1844" s="5" t="str">
        <f t="shared" si="82"/>
        <v/>
      </c>
      <c r="AT1844" t="s">
        <v>17200</v>
      </c>
    </row>
    <row r="1845" spans="1:46" ht="15.75" thickBot="1" x14ac:dyDescent="0.3">
      <c r="A1845" s="29" t="s">
        <v>17153</v>
      </c>
      <c r="B1845" s="31">
        <v>1211</v>
      </c>
      <c r="C1845" s="31" t="s">
        <v>213</v>
      </c>
      <c r="D1845" s="31" t="s">
        <v>12985</v>
      </c>
      <c r="E1845" s="51" t="str">
        <f ca="1">IF(ISERROR(INDIRECT(CONCATENATE("FIPs_codes!",ADDRESS((MATCH($D1845,INDIRECT($C1845),0)+MATCH($C1845,FIPs_codes!$G$1:$G$3296,0)-1),COLUMN(FIPs_codes!A1843))))),"",INDIRECT(CONCATENATE("FIPs_codes!",ADDRESS((MATCH($D1845,INDIRECT($C1845),0)+MATCH($C1845,FIPs_codes!$G$1:$G$3296,0)-1),COLUMN(FIPs_codes!A1843)))))</f>
        <v>40103</v>
      </c>
      <c r="F1845" s="51">
        <f ca="1">IF(ISERROR(INDIRECT(CONCATENATE("FIPs_codes!",ADDRESS((MATCH($D1845,INDIRECT($C1845),0)+MATCH($C1845,FIPs_codes!$G$1:$G$3296,0)-1),COLUMN(FIPs_codes!C1843))))),"",INDIRECT(CONCATENATE("FIPs_codes!",ADDRESS((MATCH($D1845,INDIRECT($C1845),0)+MATCH($C1845,FIPs_codes!$G$1:$G$3296,0)-1),COLUMN(FIPs_codes!C1843)))))</f>
        <v>6</v>
      </c>
      <c r="G1845" s="31" t="s">
        <v>17154</v>
      </c>
      <c r="H1845" s="31" t="s">
        <v>217</v>
      </c>
      <c r="I1845" s="35" t="s">
        <v>17155</v>
      </c>
      <c r="J1845" s="37" t="s">
        <v>1118</v>
      </c>
      <c r="K1845" s="31" t="s">
        <v>129</v>
      </c>
      <c r="L1845" s="31" t="s">
        <v>17156</v>
      </c>
      <c r="M1845" s="31" t="s">
        <v>11295</v>
      </c>
      <c r="N1845" s="39" t="s">
        <v>17157</v>
      </c>
      <c r="O1845" s="232">
        <v>27134</v>
      </c>
      <c r="P1845" s="39">
        <v>9953</v>
      </c>
      <c r="Q1845" s="31">
        <v>550</v>
      </c>
      <c r="R1845" s="31" t="s">
        <v>11288</v>
      </c>
      <c r="S1845" s="41" t="s">
        <v>60</v>
      </c>
      <c r="T1845" s="29" t="s">
        <v>17108</v>
      </c>
      <c r="U1845" s="31" t="s">
        <v>62</v>
      </c>
      <c r="V1845" s="39" t="s">
        <v>17109</v>
      </c>
      <c r="W1845" s="43" t="s">
        <v>1048</v>
      </c>
      <c r="X1845" s="43" t="s">
        <v>65</v>
      </c>
      <c r="Y1845" s="43">
        <v>41871</v>
      </c>
      <c r="Z1845" s="31">
        <v>99</v>
      </c>
      <c r="AA1845" s="31">
        <v>264</v>
      </c>
      <c r="AB1845" s="31" t="s">
        <v>66</v>
      </c>
      <c r="AC1845" s="31">
        <v>1404436.6669999999</v>
      </c>
      <c r="AD1845" s="31" t="s">
        <v>17029</v>
      </c>
      <c r="AE1845" s="39">
        <v>20</v>
      </c>
      <c r="AF1845" s="39" t="s">
        <v>68</v>
      </c>
      <c r="AG1845" s="31" t="s">
        <v>229</v>
      </c>
      <c r="AH1845" s="31"/>
      <c r="AI1845" s="31">
        <v>72.010000000000005</v>
      </c>
      <c r="AJ1845" s="31">
        <v>80.760000000000005</v>
      </c>
      <c r="AK1845" s="39">
        <v>5.93</v>
      </c>
      <c r="AL1845" s="26">
        <f t="shared" si="84"/>
        <v>0.10834571570084199</v>
      </c>
      <c r="AM1845" s="37" t="s">
        <v>230</v>
      </c>
      <c r="AN1845" s="31" t="s">
        <v>16971</v>
      </c>
      <c r="AO1845" s="31" t="s">
        <v>17101</v>
      </c>
      <c r="AP1845" s="45" t="s">
        <v>16972</v>
      </c>
      <c r="AQ1845" s="27" t="str">
        <f t="shared" si="81"/>
        <v>Record Complete</v>
      </c>
      <c r="AR1845" s="35" t="s">
        <v>17158</v>
      </c>
      <c r="AS1845" s="5" t="str">
        <f t="shared" si="82"/>
        <v/>
      </c>
      <c r="AT1845" t="s">
        <v>17200</v>
      </c>
    </row>
    <row r="1846" spans="1:46" ht="15.75" thickBot="1" x14ac:dyDescent="0.3">
      <c r="A1846" s="30" t="s">
        <v>17153</v>
      </c>
      <c r="B1846" s="32">
        <v>1211</v>
      </c>
      <c r="C1846" s="32" t="s">
        <v>213</v>
      </c>
      <c r="D1846" s="32" t="s">
        <v>12985</v>
      </c>
      <c r="E1846" s="51" t="str">
        <f ca="1">IF(ISERROR(INDIRECT(CONCATENATE("FIPs_codes!",ADDRESS((MATCH($D1846,INDIRECT($C1846),0)+MATCH($C1846,FIPs_codes!$G$1:$G$3296,0)-1),COLUMN(FIPs_codes!A1844))))),"",INDIRECT(CONCATENATE("FIPs_codes!",ADDRESS((MATCH($D1846,INDIRECT($C1846),0)+MATCH($C1846,FIPs_codes!$G$1:$G$3296,0)-1),COLUMN(FIPs_codes!A1844)))))</f>
        <v>40103</v>
      </c>
      <c r="F1846" s="51">
        <f ca="1">IF(ISERROR(INDIRECT(CONCATENATE("FIPs_codes!",ADDRESS((MATCH($D1846,INDIRECT($C1846),0)+MATCH($C1846,FIPs_codes!$G$1:$G$3296,0)-1),COLUMN(FIPs_codes!C1844))))),"",INDIRECT(CONCATENATE("FIPs_codes!",ADDRESS((MATCH($D1846,INDIRECT($C1846),0)+MATCH($C1846,FIPs_codes!$G$1:$G$3296,0)-1),COLUMN(FIPs_codes!C1844)))))</f>
        <v>6</v>
      </c>
      <c r="G1846" s="32" t="s">
        <v>17154</v>
      </c>
      <c r="H1846" s="32" t="s">
        <v>217</v>
      </c>
      <c r="I1846" s="36" t="s">
        <v>17155</v>
      </c>
      <c r="J1846" s="38" t="s">
        <v>1118</v>
      </c>
      <c r="K1846" s="32" t="s">
        <v>129</v>
      </c>
      <c r="L1846" s="32" t="s">
        <v>17156</v>
      </c>
      <c r="M1846" s="32" t="s">
        <v>11295</v>
      </c>
      <c r="N1846" s="40" t="s">
        <v>17157</v>
      </c>
      <c r="O1846" s="231">
        <v>27134</v>
      </c>
      <c r="P1846" s="40">
        <v>9953</v>
      </c>
      <c r="Q1846" s="32">
        <v>550</v>
      </c>
      <c r="R1846" s="32" t="s">
        <v>11288</v>
      </c>
      <c r="S1846" s="42" t="s">
        <v>60</v>
      </c>
      <c r="T1846" s="30" t="s">
        <v>17108</v>
      </c>
      <c r="U1846" s="32" t="s">
        <v>62</v>
      </c>
      <c r="V1846" s="40" t="s">
        <v>17109</v>
      </c>
      <c r="W1846" s="44" t="s">
        <v>1048</v>
      </c>
      <c r="X1846" s="44" t="s">
        <v>65</v>
      </c>
      <c r="Y1846" s="44">
        <v>41871</v>
      </c>
      <c r="Z1846" s="32">
        <v>99</v>
      </c>
      <c r="AA1846" s="32">
        <v>264</v>
      </c>
      <c r="AB1846" s="32" t="s">
        <v>66</v>
      </c>
      <c r="AC1846" s="32">
        <v>1397700</v>
      </c>
      <c r="AD1846" s="32" t="s">
        <v>17029</v>
      </c>
      <c r="AE1846" s="40">
        <v>20</v>
      </c>
      <c r="AF1846" s="40" t="s">
        <v>68</v>
      </c>
      <c r="AG1846" s="32" t="s">
        <v>229</v>
      </c>
      <c r="AH1846" s="32"/>
      <c r="AI1846" s="32">
        <v>72.489999999999995</v>
      </c>
      <c r="AJ1846" s="32">
        <v>80.89</v>
      </c>
      <c r="AK1846" s="40">
        <v>5.93</v>
      </c>
      <c r="AL1846" s="26">
        <f t="shared" si="84"/>
        <v>0.10384472740759063</v>
      </c>
      <c r="AM1846" s="38" t="s">
        <v>230</v>
      </c>
      <c r="AN1846" s="32" t="s">
        <v>16971</v>
      </c>
      <c r="AO1846" s="32" t="s">
        <v>17101</v>
      </c>
      <c r="AP1846" s="46" t="s">
        <v>16972</v>
      </c>
      <c r="AQ1846" s="27" t="str">
        <f t="shared" si="81"/>
        <v>Record Complete</v>
      </c>
      <c r="AR1846" s="36" t="s">
        <v>17158</v>
      </c>
      <c r="AS1846" s="5" t="str">
        <f t="shared" si="82"/>
        <v/>
      </c>
      <c r="AT1846" t="s">
        <v>17200</v>
      </c>
    </row>
    <row r="1847" spans="1:46" ht="15.75" thickBot="1" x14ac:dyDescent="0.3">
      <c r="A1847" s="48" t="s">
        <v>17153</v>
      </c>
      <c r="B1847" s="50">
        <v>1211</v>
      </c>
      <c r="C1847" s="50" t="s">
        <v>213</v>
      </c>
      <c r="D1847" s="50" t="s">
        <v>12985</v>
      </c>
      <c r="E1847" s="51" t="str">
        <f ca="1">IF(ISERROR(INDIRECT(CONCATENATE("FIPs_codes!",ADDRESS((MATCH($D1847,INDIRECT($C1847),0)+MATCH($C1847,FIPs_codes!$G$1:$G$3296,0)-1),COLUMN(FIPs_codes!A1845))))),"",INDIRECT(CONCATENATE("FIPs_codes!",ADDRESS((MATCH($D1847,INDIRECT($C1847),0)+MATCH($C1847,FIPs_codes!$G$1:$G$3296,0)-1),COLUMN(FIPs_codes!A1845)))))</f>
        <v>40103</v>
      </c>
      <c r="F1847" s="51">
        <f ca="1">IF(ISERROR(INDIRECT(CONCATENATE("FIPs_codes!",ADDRESS((MATCH($D1847,INDIRECT($C1847),0)+MATCH($C1847,FIPs_codes!$G$1:$G$3296,0)-1),COLUMN(FIPs_codes!C1845))))),"",INDIRECT(CONCATENATE("FIPs_codes!",ADDRESS((MATCH($D1847,INDIRECT($C1847),0)+MATCH($C1847,FIPs_codes!$G$1:$G$3296,0)-1),COLUMN(FIPs_codes!C1845)))))</f>
        <v>6</v>
      </c>
      <c r="G1847" s="50" t="s">
        <v>17154</v>
      </c>
      <c r="H1847" s="50" t="s">
        <v>217</v>
      </c>
      <c r="I1847" s="54" t="s">
        <v>17155</v>
      </c>
      <c r="J1847" s="56" t="s">
        <v>1118</v>
      </c>
      <c r="K1847" s="50" t="s">
        <v>129</v>
      </c>
      <c r="L1847" s="50" t="s">
        <v>17156</v>
      </c>
      <c r="M1847" s="50" t="s">
        <v>11295</v>
      </c>
      <c r="N1847" s="58" t="s">
        <v>17157</v>
      </c>
      <c r="O1847" s="66">
        <v>27134</v>
      </c>
      <c r="P1847" s="58">
        <v>9953</v>
      </c>
      <c r="Q1847" s="50">
        <v>550</v>
      </c>
      <c r="R1847" s="50" t="s">
        <v>11288</v>
      </c>
      <c r="S1847" s="60" t="s">
        <v>60</v>
      </c>
      <c r="T1847" s="48" t="s">
        <v>17108</v>
      </c>
      <c r="U1847" s="50" t="s">
        <v>62</v>
      </c>
      <c r="V1847" s="58" t="s">
        <v>17109</v>
      </c>
      <c r="W1847" s="62" t="s">
        <v>1048</v>
      </c>
      <c r="X1847" s="62" t="s">
        <v>65</v>
      </c>
      <c r="Y1847" s="62">
        <v>41871</v>
      </c>
      <c r="Z1847" s="50">
        <v>99</v>
      </c>
      <c r="AA1847" s="50">
        <v>264</v>
      </c>
      <c r="AB1847" s="50" t="s">
        <v>66</v>
      </c>
      <c r="AC1847" s="50">
        <v>1389985</v>
      </c>
      <c r="AD1847" s="50" t="s">
        <v>17029</v>
      </c>
      <c r="AE1847" s="58">
        <v>20</v>
      </c>
      <c r="AF1847" s="58" t="s">
        <v>68</v>
      </c>
      <c r="AG1847" s="50" t="s">
        <v>229</v>
      </c>
      <c r="AH1847" s="50"/>
      <c r="AI1847" s="50">
        <v>73.92</v>
      </c>
      <c r="AJ1847" s="50">
        <v>80.95</v>
      </c>
      <c r="AK1847" s="58">
        <v>5.91</v>
      </c>
      <c r="AL1847" s="26">
        <f t="shared" si="84"/>
        <v>8.684373069796171E-2</v>
      </c>
      <c r="AM1847" s="56" t="s">
        <v>230</v>
      </c>
      <c r="AN1847" s="50" t="s">
        <v>16971</v>
      </c>
      <c r="AO1847" s="50" t="s">
        <v>17101</v>
      </c>
      <c r="AP1847" s="64" t="s">
        <v>16972</v>
      </c>
      <c r="AQ1847" s="27" t="str">
        <f t="shared" si="81"/>
        <v>Record Complete</v>
      </c>
      <c r="AR1847" s="54" t="s">
        <v>17158</v>
      </c>
      <c r="AS1847" s="5" t="str">
        <f t="shared" si="82"/>
        <v/>
      </c>
      <c r="AT1847" t="s">
        <v>17200</v>
      </c>
    </row>
    <row r="1848" spans="1:46" ht="15.75" thickBot="1" x14ac:dyDescent="0.3">
      <c r="A1848" s="47" t="s">
        <v>17153</v>
      </c>
      <c r="B1848" s="49">
        <v>1211</v>
      </c>
      <c r="C1848" s="49" t="s">
        <v>213</v>
      </c>
      <c r="D1848" s="49" t="s">
        <v>12985</v>
      </c>
      <c r="E1848" s="51" t="str">
        <f ca="1">IF(ISERROR(INDIRECT(CONCATENATE("FIPs_codes!",ADDRESS((MATCH($D1848,INDIRECT($C1848),0)+MATCH($C1848,FIPs_codes!$G$1:$G$3296,0)-1),COLUMN(FIPs_codes!A1846))))),"",INDIRECT(CONCATENATE("FIPs_codes!",ADDRESS((MATCH($D1848,INDIRECT($C1848),0)+MATCH($C1848,FIPs_codes!$G$1:$G$3296,0)-1),COLUMN(FIPs_codes!A1846)))))</f>
        <v>40103</v>
      </c>
      <c r="F1848" s="51">
        <f ca="1">IF(ISERROR(INDIRECT(CONCATENATE("FIPs_codes!",ADDRESS((MATCH($D1848,INDIRECT($C1848),0)+MATCH($C1848,FIPs_codes!$G$1:$G$3296,0)-1),COLUMN(FIPs_codes!C1846))))),"",INDIRECT(CONCATENATE("FIPs_codes!",ADDRESS((MATCH($D1848,INDIRECT($C1848),0)+MATCH($C1848,FIPs_codes!$G$1:$G$3296,0)-1),COLUMN(FIPs_codes!C1846)))))</f>
        <v>6</v>
      </c>
      <c r="G1848" s="49" t="s">
        <v>17154</v>
      </c>
      <c r="H1848" s="49" t="s">
        <v>217</v>
      </c>
      <c r="I1848" s="53" t="s">
        <v>17155</v>
      </c>
      <c r="J1848" s="55" t="s">
        <v>1118</v>
      </c>
      <c r="K1848" s="49" t="s">
        <v>129</v>
      </c>
      <c r="L1848" s="49" t="s">
        <v>17156</v>
      </c>
      <c r="M1848" s="49" t="s">
        <v>11295</v>
      </c>
      <c r="N1848" s="57" t="s">
        <v>17157</v>
      </c>
      <c r="O1848" s="65">
        <v>27134</v>
      </c>
      <c r="P1848" s="57">
        <v>9953</v>
      </c>
      <c r="Q1848" s="49">
        <v>550</v>
      </c>
      <c r="R1848" s="49" t="s">
        <v>11288</v>
      </c>
      <c r="S1848" s="59" t="s">
        <v>60</v>
      </c>
      <c r="T1848" s="47" t="s">
        <v>17108</v>
      </c>
      <c r="U1848" s="49" t="s">
        <v>62</v>
      </c>
      <c r="V1848" s="57" t="s">
        <v>17109</v>
      </c>
      <c r="W1848" s="61" t="s">
        <v>1048</v>
      </c>
      <c r="X1848" s="61" t="s">
        <v>65</v>
      </c>
      <c r="Y1848" s="61">
        <v>41871</v>
      </c>
      <c r="Z1848" s="49">
        <v>99</v>
      </c>
      <c r="AA1848" s="49">
        <v>264</v>
      </c>
      <c r="AB1848" s="49" t="s">
        <v>66</v>
      </c>
      <c r="AC1848" s="49">
        <v>1394415</v>
      </c>
      <c r="AD1848" s="49" t="s">
        <v>17029</v>
      </c>
      <c r="AE1848" s="57">
        <v>20</v>
      </c>
      <c r="AF1848" s="57" t="s">
        <v>68</v>
      </c>
      <c r="AG1848" s="49" t="s">
        <v>229</v>
      </c>
      <c r="AH1848" s="49"/>
      <c r="AI1848" s="49">
        <v>73.5</v>
      </c>
      <c r="AJ1848" s="49">
        <v>81.94</v>
      </c>
      <c r="AK1848" s="57">
        <v>5.91</v>
      </c>
      <c r="AL1848" s="26">
        <f t="shared" si="84"/>
        <v>0.10300219672931411</v>
      </c>
      <c r="AM1848" s="55" t="s">
        <v>230</v>
      </c>
      <c r="AN1848" s="49" t="s">
        <v>16971</v>
      </c>
      <c r="AO1848" s="49" t="s">
        <v>17101</v>
      </c>
      <c r="AP1848" s="63" t="s">
        <v>16972</v>
      </c>
      <c r="AQ1848" s="27" t="str">
        <f t="shared" si="81"/>
        <v>Record Complete</v>
      </c>
      <c r="AR1848" s="53" t="s">
        <v>17158</v>
      </c>
      <c r="AS1848" s="5" t="str">
        <f t="shared" si="82"/>
        <v/>
      </c>
      <c r="AT1848" t="s">
        <v>17200</v>
      </c>
    </row>
    <row r="1849" spans="1:46" ht="15.75" thickBot="1" x14ac:dyDescent="0.3">
      <c r="A1849" s="29" t="s">
        <v>17153</v>
      </c>
      <c r="B1849" s="31">
        <v>1211</v>
      </c>
      <c r="C1849" s="31" t="s">
        <v>213</v>
      </c>
      <c r="D1849" s="31" t="s">
        <v>12985</v>
      </c>
      <c r="E1849" s="51" t="str">
        <f ca="1">IF(ISERROR(INDIRECT(CONCATENATE("FIPs_codes!",ADDRESS((MATCH($D1849,INDIRECT($C1849),0)+MATCH($C1849,FIPs_codes!$G$1:$G$3296,0)-1),COLUMN(FIPs_codes!A1847))))),"",INDIRECT(CONCATENATE("FIPs_codes!",ADDRESS((MATCH($D1849,INDIRECT($C1849),0)+MATCH($C1849,FIPs_codes!$G$1:$G$3296,0)-1),COLUMN(FIPs_codes!A1847)))))</f>
        <v>40103</v>
      </c>
      <c r="F1849" s="51">
        <f ca="1">IF(ISERROR(INDIRECT(CONCATENATE("FIPs_codes!",ADDRESS((MATCH($D1849,INDIRECT($C1849),0)+MATCH($C1849,FIPs_codes!$G$1:$G$3296,0)-1),COLUMN(FIPs_codes!C1847))))),"",INDIRECT(CONCATENATE("FIPs_codes!",ADDRESS((MATCH($D1849,INDIRECT($C1849),0)+MATCH($C1849,FIPs_codes!$G$1:$G$3296,0)-1),COLUMN(FIPs_codes!C1847)))))</f>
        <v>6</v>
      </c>
      <c r="G1849" s="31" t="s">
        <v>17154</v>
      </c>
      <c r="H1849" s="31" t="s">
        <v>217</v>
      </c>
      <c r="I1849" s="35" t="s">
        <v>17155</v>
      </c>
      <c r="J1849" s="37" t="s">
        <v>1118</v>
      </c>
      <c r="K1849" s="31" t="s">
        <v>129</v>
      </c>
      <c r="L1849" s="31" t="s">
        <v>17159</v>
      </c>
      <c r="M1849" s="31" t="s">
        <v>11295</v>
      </c>
      <c r="N1849" s="39" t="s">
        <v>17157</v>
      </c>
      <c r="O1849" s="232">
        <v>27134</v>
      </c>
      <c r="P1849" s="39">
        <v>9954</v>
      </c>
      <c r="Q1849" s="31">
        <v>550</v>
      </c>
      <c r="R1849" s="31" t="s">
        <v>11288</v>
      </c>
      <c r="S1849" s="41" t="s">
        <v>60</v>
      </c>
      <c r="T1849" s="29" t="s">
        <v>17108</v>
      </c>
      <c r="U1849" s="31" t="s">
        <v>62</v>
      </c>
      <c r="V1849" s="39" t="s">
        <v>17109</v>
      </c>
      <c r="W1849" s="43" t="s">
        <v>1048</v>
      </c>
      <c r="X1849" s="43" t="s">
        <v>65</v>
      </c>
      <c r="Y1849" s="43">
        <v>42066</v>
      </c>
      <c r="Z1849" s="31">
        <v>80</v>
      </c>
      <c r="AA1849" s="31">
        <v>264</v>
      </c>
      <c r="AB1849" s="31" t="s">
        <v>66</v>
      </c>
      <c r="AC1849" s="31">
        <v>1121500</v>
      </c>
      <c r="AD1849" s="31" t="s">
        <v>17029</v>
      </c>
      <c r="AE1849" s="39">
        <v>20</v>
      </c>
      <c r="AF1849" s="39" t="s">
        <v>68</v>
      </c>
      <c r="AG1849" s="31" t="s">
        <v>229</v>
      </c>
      <c r="AH1849" s="31"/>
      <c r="AI1849" s="31">
        <v>62.1</v>
      </c>
      <c r="AJ1849" s="31">
        <v>65.41</v>
      </c>
      <c r="AK1849" s="39">
        <v>7.6</v>
      </c>
      <c r="AL1849" s="26">
        <f t="shared" si="84"/>
        <v>5.0603883198287652E-2</v>
      </c>
      <c r="AM1849" s="37" t="s">
        <v>230</v>
      </c>
      <c r="AN1849" s="31" t="s">
        <v>16971</v>
      </c>
      <c r="AO1849" s="31" t="s">
        <v>17101</v>
      </c>
      <c r="AP1849" s="45" t="s">
        <v>16972</v>
      </c>
      <c r="AQ1849" s="27" t="str">
        <f t="shared" si="81"/>
        <v>Record Complete</v>
      </c>
      <c r="AR1849" s="35" t="s">
        <v>17158</v>
      </c>
      <c r="AS1849" s="5" t="str">
        <f t="shared" si="82"/>
        <v/>
      </c>
      <c r="AT1849" t="s">
        <v>17200</v>
      </c>
    </row>
    <row r="1850" spans="1:46" ht="15.75" thickBot="1" x14ac:dyDescent="0.3">
      <c r="A1850" s="30" t="s">
        <v>17153</v>
      </c>
      <c r="B1850" s="32">
        <v>1211</v>
      </c>
      <c r="C1850" s="32" t="s">
        <v>213</v>
      </c>
      <c r="D1850" s="32" t="s">
        <v>12985</v>
      </c>
      <c r="E1850" s="51" t="str">
        <f ca="1">IF(ISERROR(INDIRECT(CONCATENATE("FIPs_codes!",ADDRESS((MATCH($D1850,INDIRECT($C1850),0)+MATCH($C1850,FIPs_codes!$G$1:$G$3296,0)-1),COLUMN(FIPs_codes!A1848))))),"",INDIRECT(CONCATENATE("FIPs_codes!",ADDRESS((MATCH($D1850,INDIRECT($C1850),0)+MATCH($C1850,FIPs_codes!$G$1:$G$3296,0)-1),COLUMN(FIPs_codes!A1848)))))</f>
        <v>40103</v>
      </c>
      <c r="F1850" s="51">
        <f ca="1">IF(ISERROR(INDIRECT(CONCATENATE("FIPs_codes!",ADDRESS((MATCH($D1850,INDIRECT($C1850),0)+MATCH($C1850,FIPs_codes!$G$1:$G$3296,0)-1),COLUMN(FIPs_codes!C1848))))),"",INDIRECT(CONCATENATE("FIPs_codes!",ADDRESS((MATCH($D1850,INDIRECT($C1850),0)+MATCH($C1850,FIPs_codes!$G$1:$G$3296,0)-1),COLUMN(FIPs_codes!C1848)))))</f>
        <v>6</v>
      </c>
      <c r="G1850" s="32" t="s">
        <v>17154</v>
      </c>
      <c r="H1850" s="32" t="s">
        <v>217</v>
      </c>
      <c r="I1850" s="36" t="s">
        <v>17155</v>
      </c>
      <c r="J1850" s="38" t="s">
        <v>1118</v>
      </c>
      <c r="K1850" s="32" t="s">
        <v>129</v>
      </c>
      <c r="L1850" s="32" t="s">
        <v>17159</v>
      </c>
      <c r="M1850" s="32" t="s">
        <v>11295</v>
      </c>
      <c r="N1850" s="40" t="s">
        <v>17157</v>
      </c>
      <c r="O1850" s="231">
        <v>27134</v>
      </c>
      <c r="P1850" s="40">
        <v>9954</v>
      </c>
      <c r="Q1850" s="32">
        <v>550</v>
      </c>
      <c r="R1850" s="32" t="s">
        <v>11288</v>
      </c>
      <c r="S1850" s="42" t="s">
        <v>60</v>
      </c>
      <c r="T1850" s="30" t="s">
        <v>17108</v>
      </c>
      <c r="U1850" s="32" t="s">
        <v>62</v>
      </c>
      <c r="V1850" s="40" t="s">
        <v>17109</v>
      </c>
      <c r="W1850" s="44" t="s">
        <v>1048</v>
      </c>
      <c r="X1850" s="44" t="s">
        <v>65</v>
      </c>
      <c r="Y1850" s="44">
        <v>42066</v>
      </c>
      <c r="Z1850" s="32">
        <v>80</v>
      </c>
      <c r="AA1850" s="32">
        <v>264</v>
      </c>
      <c r="AB1850" s="32" t="s">
        <v>66</v>
      </c>
      <c r="AC1850" s="32">
        <v>1121506.6669999999</v>
      </c>
      <c r="AD1850" s="32" t="s">
        <v>17029</v>
      </c>
      <c r="AE1850" s="40">
        <v>20</v>
      </c>
      <c r="AF1850" s="40" t="s">
        <v>68</v>
      </c>
      <c r="AG1850" s="32" t="s">
        <v>229</v>
      </c>
      <c r="AH1850" s="32"/>
      <c r="AI1850" s="32">
        <v>61.93</v>
      </c>
      <c r="AJ1850" s="32">
        <v>65.47</v>
      </c>
      <c r="AK1850" s="40">
        <v>7.55</v>
      </c>
      <c r="AL1850" s="26">
        <f t="shared" si="84"/>
        <v>5.4070566671758045E-2</v>
      </c>
      <c r="AM1850" s="38" t="s">
        <v>230</v>
      </c>
      <c r="AN1850" s="32" t="s">
        <v>16971</v>
      </c>
      <c r="AO1850" s="32" t="s">
        <v>17101</v>
      </c>
      <c r="AP1850" s="46" t="s">
        <v>16972</v>
      </c>
      <c r="AQ1850" s="27" t="str">
        <f t="shared" si="81"/>
        <v>Record Complete</v>
      </c>
      <c r="AR1850" s="36" t="s">
        <v>17158</v>
      </c>
      <c r="AS1850" s="5" t="str">
        <f t="shared" si="82"/>
        <v/>
      </c>
      <c r="AT1850" t="s">
        <v>17200</v>
      </c>
    </row>
    <row r="1851" spans="1:46" ht="15.75" thickBot="1" x14ac:dyDescent="0.3">
      <c r="A1851" s="48" t="s">
        <v>17153</v>
      </c>
      <c r="B1851" s="50">
        <v>1211</v>
      </c>
      <c r="C1851" s="50" t="s">
        <v>213</v>
      </c>
      <c r="D1851" s="50" t="s">
        <v>12985</v>
      </c>
      <c r="E1851" s="51" t="str">
        <f ca="1">IF(ISERROR(INDIRECT(CONCATENATE("FIPs_codes!",ADDRESS((MATCH($D1851,INDIRECT($C1851),0)+MATCH($C1851,FIPs_codes!$G$1:$G$3296,0)-1),COLUMN(FIPs_codes!A1849))))),"",INDIRECT(CONCATENATE("FIPs_codes!",ADDRESS((MATCH($D1851,INDIRECT($C1851),0)+MATCH($C1851,FIPs_codes!$G$1:$G$3296,0)-1),COLUMN(FIPs_codes!A1849)))))</f>
        <v>40103</v>
      </c>
      <c r="F1851" s="51">
        <f ca="1">IF(ISERROR(INDIRECT(CONCATENATE("FIPs_codes!",ADDRESS((MATCH($D1851,INDIRECT($C1851),0)+MATCH($C1851,FIPs_codes!$G$1:$G$3296,0)-1),COLUMN(FIPs_codes!C1849))))),"",INDIRECT(CONCATENATE("FIPs_codes!",ADDRESS((MATCH($D1851,INDIRECT($C1851),0)+MATCH($C1851,FIPs_codes!$G$1:$G$3296,0)-1),COLUMN(FIPs_codes!C1849)))))</f>
        <v>6</v>
      </c>
      <c r="G1851" s="50" t="s">
        <v>17154</v>
      </c>
      <c r="H1851" s="50" t="s">
        <v>217</v>
      </c>
      <c r="I1851" s="54" t="s">
        <v>17155</v>
      </c>
      <c r="J1851" s="56" t="s">
        <v>1118</v>
      </c>
      <c r="K1851" s="50" t="s">
        <v>129</v>
      </c>
      <c r="L1851" s="50" t="s">
        <v>17159</v>
      </c>
      <c r="M1851" s="50" t="s">
        <v>11295</v>
      </c>
      <c r="N1851" s="58" t="s">
        <v>17157</v>
      </c>
      <c r="O1851" s="66">
        <v>27134</v>
      </c>
      <c r="P1851" s="58">
        <v>9954</v>
      </c>
      <c r="Q1851" s="50">
        <v>550</v>
      </c>
      <c r="R1851" s="50" t="s">
        <v>11288</v>
      </c>
      <c r="S1851" s="60" t="s">
        <v>60</v>
      </c>
      <c r="T1851" s="48" t="s">
        <v>17108</v>
      </c>
      <c r="U1851" s="50" t="s">
        <v>62</v>
      </c>
      <c r="V1851" s="58" t="s">
        <v>17109</v>
      </c>
      <c r="W1851" s="62" t="s">
        <v>1048</v>
      </c>
      <c r="X1851" s="62" t="s">
        <v>65</v>
      </c>
      <c r="Y1851" s="62">
        <v>42066</v>
      </c>
      <c r="Z1851" s="50">
        <v>80</v>
      </c>
      <c r="AA1851" s="50">
        <v>264</v>
      </c>
      <c r="AB1851" s="50" t="s">
        <v>66</v>
      </c>
      <c r="AC1851" s="50">
        <v>1137263.3330000001</v>
      </c>
      <c r="AD1851" s="50" t="s">
        <v>17029</v>
      </c>
      <c r="AE1851" s="58">
        <v>20</v>
      </c>
      <c r="AF1851" s="58" t="s">
        <v>68</v>
      </c>
      <c r="AG1851" s="50" t="s">
        <v>229</v>
      </c>
      <c r="AH1851" s="50"/>
      <c r="AI1851" s="50">
        <v>62.36</v>
      </c>
      <c r="AJ1851" s="50">
        <v>65.48</v>
      </c>
      <c r="AK1851" s="58">
        <v>7.51</v>
      </c>
      <c r="AL1851" s="26">
        <f t="shared" si="84"/>
        <v>4.7648136835675078E-2</v>
      </c>
      <c r="AM1851" s="56" t="s">
        <v>230</v>
      </c>
      <c r="AN1851" s="50" t="s">
        <v>16971</v>
      </c>
      <c r="AO1851" s="50" t="s">
        <v>17101</v>
      </c>
      <c r="AP1851" s="64" t="s">
        <v>16972</v>
      </c>
      <c r="AQ1851" s="27" t="str">
        <f t="shared" si="81"/>
        <v>Record Complete</v>
      </c>
      <c r="AR1851" s="54" t="s">
        <v>17158</v>
      </c>
      <c r="AS1851" s="5" t="str">
        <f t="shared" si="82"/>
        <v/>
      </c>
      <c r="AT1851" t="s">
        <v>17200</v>
      </c>
    </row>
    <row r="1852" spans="1:46" ht="15.75" thickBot="1" x14ac:dyDescent="0.3">
      <c r="A1852" s="47" t="s">
        <v>17153</v>
      </c>
      <c r="B1852" s="49">
        <v>1211</v>
      </c>
      <c r="C1852" s="49" t="s">
        <v>213</v>
      </c>
      <c r="D1852" s="49" t="s">
        <v>12985</v>
      </c>
      <c r="E1852" s="51" t="str">
        <f ca="1">IF(ISERROR(INDIRECT(CONCATENATE("FIPs_codes!",ADDRESS((MATCH($D1852,INDIRECT($C1852),0)+MATCH($C1852,FIPs_codes!$G$1:$G$3296,0)-1),COLUMN(FIPs_codes!A1850))))),"",INDIRECT(CONCATENATE("FIPs_codes!",ADDRESS((MATCH($D1852,INDIRECT($C1852),0)+MATCH($C1852,FIPs_codes!$G$1:$G$3296,0)-1),COLUMN(FIPs_codes!A1850)))))</f>
        <v>40103</v>
      </c>
      <c r="F1852" s="51">
        <f ca="1">IF(ISERROR(INDIRECT(CONCATENATE("FIPs_codes!",ADDRESS((MATCH($D1852,INDIRECT($C1852),0)+MATCH($C1852,FIPs_codes!$G$1:$G$3296,0)-1),COLUMN(FIPs_codes!C1850))))),"",INDIRECT(CONCATENATE("FIPs_codes!",ADDRESS((MATCH($D1852,INDIRECT($C1852),0)+MATCH($C1852,FIPs_codes!$G$1:$G$3296,0)-1),COLUMN(FIPs_codes!C1850)))))</f>
        <v>6</v>
      </c>
      <c r="G1852" s="49" t="s">
        <v>17154</v>
      </c>
      <c r="H1852" s="49" t="s">
        <v>217</v>
      </c>
      <c r="I1852" s="53" t="s">
        <v>17155</v>
      </c>
      <c r="J1852" s="55" t="s">
        <v>1118</v>
      </c>
      <c r="K1852" s="49" t="s">
        <v>129</v>
      </c>
      <c r="L1852" s="49" t="s">
        <v>17159</v>
      </c>
      <c r="M1852" s="49" t="s">
        <v>11295</v>
      </c>
      <c r="N1852" s="57" t="s">
        <v>17157</v>
      </c>
      <c r="O1852" s="65">
        <v>27134</v>
      </c>
      <c r="P1852" s="57">
        <v>9954</v>
      </c>
      <c r="Q1852" s="49">
        <v>550</v>
      </c>
      <c r="R1852" s="49" t="s">
        <v>11288</v>
      </c>
      <c r="S1852" s="59" t="s">
        <v>60</v>
      </c>
      <c r="T1852" s="47" t="s">
        <v>17108</v>
      </c>
      <c r="U1852" s="49" t="s">
        <v>62</v>
      </c>
      <c r="V1852" s="57" t="s">
        <v>17109</v>
      </c>
      <c r="W1852" s="61" t="s">
        <v>1048</v>
      </c>
      <c r="X1852" s="61" t="s">
        <v>65</v>
      </c>
      <c r="Y1852" s="61">
        <v>42066</v>
      </c>
      <c r="Z1852" s="49">
        <v>80</v>
      </c>
      <c r="AA1852" s="49">
        <v>264</v>
      </c>
      <c r="AB1852" s="49" t="s">
        <v>66</v>
      </c>
      <c r="AC1852" s="49">
        <v>1118081.6669999999</v>
      </c>
      <c r="AD1852" s="49" t="s">
        <v>17029</v>
      </c>
      <c r="AE1852" s="57">
        <v>20</v>
      </c>
      <c r="AF1852" s="57" t="s">
        <v>68</v>
      </c>
      <c r="AG1852" s="49" t="s">
        <v>229</v>
      </c>
      <c r="AH1852" s="49"/>
      <c r="AI1852" s="49">
        <v>62.05</v>
      </c>
      <c r="AJ1852" s="49">
        <v>65.73</v>
      </c>
      <c r="AK1852" s="57">
        <v>7.52</v>
      </c>
      <c r="AL1852" s="26">
        <f t="shared" si="84"/>
        <v>5.5986611897155127E-2</v>
      </c>
      <c r="AM1852" s="55" t="s">
        <v>230</v>
      </c>
      <c r="AN1852" s="49" t="s">
        <v>16971</v>
      </c>
      <c r="AO1852" s="49" t="s">
        <v>17101</v>
      </c>
      <c r="AP1852" s="63" t="s">
        <v>16972</v>
      </c>
      <c r="AQ1852" s="27" t="str">
        <f t="shared" si="81"/>
        <v>Record Complete</v>
      </c>
      <c r="AR1852" s="53" t="s">
        <v>17158</v>
      </c>
      <c r="AS1852" s="5" t="str">
        <f t="shared" si="82"/>
        <v/>
      </c>
      <c r="AT1852" t="s">
        <v>17200</v>
      </c>
    </row>
    <row r="1853" spans="1:46" ht="15.75" thickBot="1" x14ac:dyDescent="0.3">
      <c r="A1853" s="48" t="s">
        <v>17153</v>
      </c>
      <c r="B1853" s="50">
        <v>1211</v>
      </c>
      <c r="C1853" s="50" t="s">
        <v>213</v>
      </c>
      <c r="D1853" s="50" t="s">
        <v>12985</v>
      </c>
      <c r="E1853" s="51" t="str">
        <f ca="1">IF(ISERROR(INDIRECT(CONCATENATE("FIPs_codes!",ADDRESS((MATCH($D1853,INDIRECT($C1853),0)+MATCH($C1853,FIPs_codes!$G$1:$G$3296,0)-1),COLUMN(FIPs_codes!A1851))))),"",INDIRECT(CONCATENATE("FIPs_codes!",ADDRESS((MATCH($D1853,INDIRECT($C1853),0)+MATCH($C1853,FIPs_codes!$G$1:$G$3296,0)-1),COLUMN(FIPs_codes!A1851)))))</f>
        <v>40103</v>
      </c>
      <c r="F1853" s="51">
        <f ca="1">IF(ISERROR(INDIRECT(CONCATENATE("FIPs_codes!",ADDRESS((MATCH($D1853,INDIRECT($C1853),0)+MATCH($C1853,FIPs_codes!$G$1:$G$3296,0)-1),COLUMN(FIPs_codes!C1851))))),"",INDIRECT(CONCATENATE("FIPs_codes!",ADDRESS((MATCH($D1853,INDIRECT($C1853),0)+MATCH($C1853,FIPs_codes!$G$1:$G$3296,0)-1),COLUMN(FIPs_codes!C1851)))))</f>
        <v>6</v>
      </c>
      <c r="G1853" s="50" t="s">
        <v>17154</v>
      </c>
      <c r="H1853" s="50" t="s">
        <v>217</v>
      </c>
      <c r="I1853" s="54" t="s">
        <v>17155</v>
      </c>
      <c r="J1853" s="56" t="s">
        <v>1118</v>
      </c>
      <c r="K1853" s="50" t="s">
        <v>129</v>
      </c>
      <c r="L1853" s="50" t="s">
        <v>17159</v>
      </c>
      <c r="M1853" s="50" t="s">
        <v>11295</v>
      </c>
      <c r="N1853" s="58" t="s">
        <v>17157</v>
      </c>
      <c r="O1853" s="66">
        <v>27134</v>
      </c>
      <c r="P1853" s="58">
        <v>9954</v>
      </c>
      <c r="Q1853" s="50">
        <v>550</v>
      </c>
      <c r="R1853" s="50" t="s">
        <v>11288</v>
      </c>
      <c r="S1853" s="60" t="s">
        <v>60</v>
      </c>
      <c r="T1853" s="48" t="s">
        <v>17108</v>
      </c>
      <c r="U1853" s="50" t="s">
        <v>62</v>
      </c>
      <c r="V1853" s="58" t="s">
        <v>17109</v>
      </c>
      <c r="W1853" s="62" t="s">
        <v>1048</v>
      </c>
      <c r="X1853" s="62" t="s">
        <v>65</v>
      </c>
      <c r="Y1853" s="62">
        <v>42066</v>
      </c>
      <c r="Z1853" s="50">
        <v>80</v>
      </c>
      <c r="AA1853" s="50">
        <v>264</v>
      </c>
      <c r="AB1853" s="50" t="s">
        <v>66</v>
      </c>
      <c r="AC1853" s="50">
        <v>1122128.3330000001</v>
      </c>
      <c r="AD1853" s="50" t="s">
        <v>17029</v>
      </c>
      <c r="AE1853" s="58">
        <v>20</v>
      </c>
      <c r="AF1853" s="58" t="s">
        <v>68</v>
      </c>
      <c r="AG1853" s="50" t="s">
        <v>229</v>
      </c>
      <c r="AH1853" s="50"/>
      <c r="AI1853" s="50">
        <v>62.4</v>
      </c>
      <c r="AJ1853" s="50">
        <v>65.75</v>
      </c>
      <c r="AK1853" s="58">
        <v>7.58</v>
      </c>
      <c r="AL1853" s="26">
        <f t="shared" si="84"/>
        <v>5.0950570342205348E-2</v>
      </c>
      <c r="AM1853" s="56" t="s">
        <v>230</v>
      </c>
      <c r="AN1853" s="50" t="s">
        <v>16971</v>
      </c>
      <c r="AO1853" s="50" t="s">
        <v>17101</v>
      </c>
      <c r="AP1853" s="64" t="s">
        <v>16972</v>
      </c>
      <c r="AQ1853" s="27" t="str">
        <f t="shared" si="81"/>
        <v>Record Complete</v>
      </c>
      <c r="AR1853" s="54" t="s">
        <v>17158</v>
      </c>
      <c r="AS1853" s="5" t="str">
        <f t="shared" si="82"/>
        <v/>
      </c>
      <c r="AT1853" t="s">
        <v>17200</v>
      </c>
    </row>
    <row r="1854" spans="1:46" ht="15.75" thickBot="1" x14ac:dyDescent="0.3">
      <c r="A1854" s="47" t="s">
        <v>17153</v>
      </c>
      <c r="B1854" s="49">
        <v>1211</v>
      </c>
      <c r="C1854" s="49" t="s">
        <v>213</v>
      </c>
      <c r="D1854" s="49" t="s">
        <v>12985</v>
      </c>
      <c r="E1854" s="51" t="str">
        <f ca="1">IF(ISERROR(INDIRECT(CONCATENATE("FIPs_codes!",ADDRESS((MATCH($D1854,INDIRECT($C1854),0)+MATCH($C1854,FIPs_codes!$G$1:$G$3296,0)-1),COLUMN(FIPs_codes!A1852))))),"",INDIRECT(CONCATENATE("FIPs_codes!",ADDRESS((MATCH($D1854,INDIRECT($C1854),0)+MATCH($C1854,FIPs_codes!$G$1:$G$3296,0)-1),COLUMN(FIPs_codes!A1852)))))</f>
        <v>40103</v>
      </c>
      <c r="F1854" s="51">
        <f ca="1">IF(ISERROR(INDIRECT(CONCATENATE("FIPs_codes!",ADDRESS((MATCH($D1854,INDIRECT($C1854),0)+MATCH($C1854,FIPs_codes!$G$1:$G$3296,0)-1),COLUMN(FIPs_codes!C1852))))),"",INDIRECT(CONCATENATE("FIPs_codes!",ADDRESS((MATCH($D1854,INDIRECT($C1854),0)+MATCH($C1854,FIPs_codes!$G$1:$G$3296,0)-1),COLUMN(FIPs_codes!C1852)))))</f>
        <v>6</v>
      </c>
      <c r="G1854" s="49" t="s">
        <v>17154</v>
      </c>
      <c r="H1854" s="49" t="s">
        <v>217</v>
      </c>
      <c r="I1854" s="53" t="s">
        <v>17155</v>
      </c>
      <c r="J1854" s="55" t="s">
        <v>1118</v>
      </c>
      <c r="K1854" s="49" t="s">
        <v>129</v>
      </c>
      <c r="L1854" s="49" t="s">
        <v>17159</v>
      </c>
      <c r="M1854" s="49" t="s">
        <v>11295</v>
      </c>
      <c r="N1854" s="57" t="s">
        <v>17157</v>
      </c>
      <c r="O1854" s="65">
        <v>27134</v>
      </c>
      <c r="P1854" s="57">
        <v>9954</v>
      </c>
      <c r="Q1854" s="49">
        <v>550</v>
      </c>
      <c r="R1854" s="49" t="s">
        <v>11288</v>
      </c>
      <c r="S1854" s="59" t="s">
        <v>60</v>
      </c>
      <c r="T1854" s="47" t="s">
        <v>17108</v>
      </c>
      <c r="U1854" s="49" t="s">
        <v>62</v>
      </c>
      <c r="V1854" s="57" t="s">
        <v>17109</v>
      </c>
      <c r="W1854" s="61" t="s">
        <v>1048</v>
      </c>
      <c r="X1854" s="61" t="s">
        <v>65</v>
      </c>
      <c r="Y1854" s="61">
        <v>42066</v>
      </c>
      <c r="Z1854" s="49">
        <v>80</v>
      </c>
      <c r="AA1854" s="49">
        <v>264</v>
      </c>
      <c r="AB1854" s="49" t="s">
        <v>66</v>
      </c>
      <c r="AC1854" s="49">
        <v>1131115</v>
      </c>
      <c r="AD1854" s="49" t="s">
        <v>17029</v>
      </c>
      <c r="AE1854" s="57">
        <v>20</v>
      </c>
      <c r="AF1854" s="57" t="s">
        <v>68</v>
      </c>
      <c r="AG1854" s="49" t="s">
        <v>229</v>
      </c>
      <c r="AH1854" s="49"/>
      <c r="AI1854" s="49">
        <v>62.71</v>
      </c>
      <c r="AJ1854" s="49">
        <v>66.08</v>
      </c>
      <c r="AK1854" s="57">
        <v>7.53</v>
      </c>
      <c r="AL1854" s="26">
        <f t="shared" si="84"/>
        <v>5.0998789346246937E-2</v>
      </c>
      <c r="AM1854" s="55" t="s">
        <v>230</v>
      </c>
      <c r="AN1854" s="49" t="s">
        <v>16971</v>
      </c>
      <c r="AO1854" s="49" t="s">
        <v>17101</v>
      </c>
      <c r="AP1854" s="63" t="s">
        <v>16972</v>
      </c>
      <c r="AQ1854" s="27" t="str">
        <f t="shared" si="81"/>
        <v>Record Complete</v>
      </c>
      <c r="AR1854" s="53" t="s">
        <v>17158</v>
      </c>
      <c r="AS1854" s="5" t="str">
        <f t="shared" si="82"/>
        <v/>
      </c>
      <c r="AT1854" t="s">
        <v>17200</v>
      </c>
    </row>
    <row r="1855" spans="1:46" ht="15.75" thickBot="1" x14ac:dyDescent="0.3">
      <c r="A1855" s="48" t="s">
        <v>17153</v>
      </c>
      <c r="B1855" s="50">
        <v>1211</v>
      </c>
      <c r="C1855" s="50" t="s">
        <v>213</v>
      </c>
      <c r="D1855" s="50" t="s">
        <v>12985</v>
      </c>
      <c r="E1855" s="51" t="str">
        <f ca="1">IF(ISERROR(INDIRECT(CONCATENATE("FIPs_codes!",ADDRESS((MATCH($D1855,INDIRECT($C1855),0)+MATCH($C1855,FIPs_codes!$G$1:$G$3296,0)-1),COLUMN(FIPs_codes!A1853))))),"",INDIRECT(CONCATENATE("FIPs_codes!",ADDRESS((MATCH($D1855,INDIRECT($C1855),0)+MATCH($C1855,FIPs_codes!$G$1:$G$3296,0)-1),COLUMN(FIPs_codes!A1853)))))</f>
        <v>40103</v>
      </c>
      <c r="F1855" s="51">
        <f ca="1">IF(ISERROR(INDIRECT(CONCATENATE("FIPs_codes!",ADDRESS((MATCH($D1855,INDIRECT($C1855),0)+MATCH($C1855,FIPs_codes!$G$1:$G$3296,0)-1),COLUMN(FIPs_codes!C1853))))),"",INDIRECT(CONCATENATE("FIPs_codes!",ADDRESS((MATCH($D1855,INDIRECT($C1855),0)+MATCH($C1855,FIPs_codes!$G$1:$G$3296,0)-1),COLUMN(FIPs_codes!C1853)))))</f>
        <v>6</v>
      </c>
      <c r="G1855" s="50" t="s">
        <v>17154</v>
      </c>
      <c r="H1855" s="50" t="s">
        <v>217</v>
      </c>
      <c r="I1855" s="54" t="s">
        <v>17155</v>
      </c>
      <c r="J1855" s="56" t="s">
        <v>1118</v>
      </c>
      <c r="K1855" s="50" t="s">
        <v>129</v>
      </c>
      <c r="L1855" s="50" t="s">
        <v>17159</v>
      </c>
      <c r="M1855" s="50" t="s">
        <v>11295</v>
      </c>
      <c r="N1855" s="58" t="s">
        <v>17157</v>
      </c>
      <c r="O1855" s="66">
        <v>27134</v>
      </c>
      <c r="P1855" s="58">
        <v>9954</v>
      </c>
      <c r="Q1855" s="50">
        <v>550</v>
      </c>
      <c r="R1855" s="50" t="s">
        <v>11288</v>
      </c>
      <c r="S1855" s="60" t="s">
        <v>60</v>
      </c>
      <c r="T1855" s="48" t="s">
        <v>17108</v>
      </c>
      <c r="U1855" s="50" t="s">
        <v>62</v>
      </c>
      <c r="V1855" s="58" t="s">
        <v>17109</v>
      </c>
      <c r="W1855" s="62" t="s">
        <v>1048</v>
      </c>
      <c r="X1855" s="62" t="s">
        <v>65</v>
      </c>
      <c r="Y1855" s="62">
        <v>42066</v>
      </c>
      <c r="Z1855" s="50">
        <v>80</v>
      </c>
      <c r="AA1855" s="50">
        <v>264</v>
      </c>
      <c r="AB1855" s="50" t="s">
        <v>66</v>
      </c>
      <c r="AC1855" s="50">
        <v>1119783.3330000001</v>
      </c>
      <c r="AD1855" s="50" t="s">
        <v>17029</v>
      </c>
      <c r="AE1855" s="58">
        <v>20</v>
      </c>
      <c r="AF1855" s="58" t="s">
        <v>68</v>
      </c>
      <c r="AG1855" s="50" t="s">
        <v>229</v>
      </c>
      <c r="AH1855" s="50"/>
      <c r="AI1855" s="50">
        <v>62.61</v>
      </c>
      <c r="AJ1855" s="50">
        <v>66.13</v>
      </c>
      <c r="AK1855" s="58">
        <v>7.57</v>
      </c>
      <c r="AL1855" s="26">
        <f t="shared" si="84"/>
        <v>5.3228489339180347E-2</v>
      </c>
      <c r="AM1855" s="56" t="s">
        <v>230</v>
      </c>
      <c r="AN1855" s="50" t="s">
        <v>16971</v>
      </c>
      <c r="AO1855" s="50" t="s">
        <v>17101</v>
      </c>
      <c r="AP1855" s="64" t="s">
        <v>16972</v>
      </c>
      <c r="AQ1855" s="27" t="str">
        <f t="shared" si="81"/>
        <v>Record Complete</v>
      </c>
      <c r="AR1855" s="54" t="s">
        <v>17158</v>
      </c>
      <c r="AS1855" s="5" t="str">
        <f t="shared" si="82"/>
        <v/>
      </c>
      <c r="AT1855" t="s">
        <v>17200</v>
      </c>
    </row>
    <row r="1856" spans="1:46" ht="15.75" thickBot="1" x14ac:dyDescent="0.3">
      <c r="A1856" s="47" t="s">
        <v>17153</v>
      </c>
      <c r="B1856" s="49">
        <v>1211</v>
      </c>
      <c r="C1856" s="49" t="s">
        <v>213</v>
      </c>
      <c r="D1856" s="49" t="s">
        <v>12985</v>
      </c>
      <c r="E1856" s="51" t="str">
        <f ca="1">IF(ISERROR(INDIRECT(CONCATENATE("FIPs_codes!",ADDRESS((MATCH($D1856,INDIRECT($C1856),0)+MATCH($C1856,FIPs_codes!$G$1:$G$3296,0)-1),COLUMN(FIPs_codes!A1854))))),"",INDIRECT(CONCATENATE("FIPs_codes!",ADDRESS((MATCH($D1856,INDIRECT($C1856),0)+MATCH($C1856,FIPs_codes!$G$1:$G$3296,0)-1),COLUMN(FIPs_codes!A1854)))))</f>
        <v>40103</v>
      </c>
      <c r="F1856" s="51">
        <f ca="1">IF(ISERROR(INDIRECT(CONCATENATE("FIPs_codes!",ADDRESS((MATCH($D1856,INDIRECT($C1856),0)+MATCH($C1856,FIPs_codes!$G$1:$G$3296,0)-1),COLUMN(FIPs_codes!C1854))))),"",INDIRECT(CONCATENATE("FIPs_codes!",ADDRESS((MATCH($D1856,INDIRECT($C1856),0)+MATCH($C1856,FIPs_codes!$G$1:$G$3296,0)-1),COLUMN(FIPs_codes!C1854)))))</f>
        <v>6</v>
      </c>
      <c r="G1856" s="49" t="s">
        <v>17154</v>
      </c>
      <c r="H1856" s="49" t="s">
        <v>217</v>
      </c>
      <c r="I1856" s="53" t="s">
        <v>17155</v>
      </c>
      <c r="J1856" s="55" t="s">
        <v>1118</v>
      </c>
      <c r="K1856" s="49" t="s">
        <v>129</v>
      </c>
      <c r="L1856" s="49" t="s">
        <v>17159</v>
      </c>
      <c r="M1856" s="49" t="s">
        <v>11295</v>
      </c>
      <c r="N1856" s="57" t="s">
        <v>17157</v>
      </c>
      <c r="O1856" s="65">
        <v>27134</v>
      </c>
      <c r="P1856" s="57">
        <v>9954</v>
      </c>
      <c r="Q1856" s="49">
        <v>550</v>
      </c>
      <c r="R1856" s="49" t="s">
        <v>11288</v>
      </c>
      <c r="S1856" s="59" t="s">
        <v>60</v>
      </c>
      <c r="T1856" s="47" t="s">
        <v>17108</v>
      </c>
      <c r="U1856" s="49" t="s">
        <v>62</v>
      </c>
      <c r="V1856" s="57" t="s">
        <v>17109</v>
      </c>
      <c r="W1856" s="61" t="s">
        <v>1048</v>
      </c>
      <c r="X1856" s="61" t="s">
        <v>65</v>
      </c>
      <c r="Y1856" s="61">
        <v>42066</v>
      </c>
      <c r="Z1856" s="49">
        <v>80</v>
      </c>
      <c r="AA1856" s="49">
        <v>264</v>
      </c>
      <c r="AB1856" s="49" t="s">
        <v>66</v>
      </c>
      <c r="AC1856" s="49">
        <v>1121138.3330000001</v>
      </c>
      <c r="AD1856" s="49" t="s">
        <v>17029</v>
      </c>
      <c r="AE1856" s="57">
        <v>20</v>
      </c>
      <c r="AF1856" s="57" t="s">
        <v>68</v>
      </c>
      <c r="AG1856" s="49" t="s">
        <v>229</v>
      </c>
      <c r="AH1856" s="49"/>
      <c r="AI1856" s="49">
        <v>62.81</v>
      </c>
      <c r="AJ1856" s="49">
        <v>66.36</v>
      </c>
      <c r="AK1856" s="57">
        <v>7.55</v>
      </c>
      <c r="AL1856" s="26">
        <f t="shared" si="84"/>
        <v>5.3496081977094594E-2</v>
      </c>
      <c r="AM1856" s="55" t="s">
        <v>230</v>
      </c>
      <c r="AN1856" s="49" t="s">
        <v>16971</v>
      </c>
      <c r="AO1856" s="49" t="s">
        <v>17101</v>
      </c>
      <c r="AP1856" s="63" t="s">
        <v>16972</v>
      </c>
      <c r="AQ1856" s="27" t="str">
        <f t="shared" si="81"/>
        <v>Record Complete</v>
      </c>
      <c r="AR1856" s="53" t="s">
        <v>17158</v>
      </c>
      <c r="AS1856" s="5" t="str">
        <f t="shared" si="82"/>
        <v/>
      </c>
      <c r="AT1856" t="s">
        <v>17200</v>
      </c>
    </row>
    <row r="1857" spans="1:46" ht="15.75" thickBot="1" x14ac:dyDescent="0.3">
      <c r="A1857" s="29" t="s">
        <v>17153</v>
      </c>
      <c r="B1857" s="31">
        <v>1211</v>
      </c>
      <c r="C1857" s="31" t="s">
        <v>213</v>
      </c>
      <c r="D1857" s="31" t="s">
        <v>12985</v>
      </c>
      <c r="E1857" s="51" t="str">
        <f ca="1">IF(ISERROR(INDIRECT(CONCATENATE("FIPs_codes!",ADDRESS((MATCH($D1857,INDIRECT($C1857),0)+MATCH($C1857,FIPs_codes!$G$1:$G$3296,0)-1),COLUMN(FIPs_codes!A1855))))),"",INDIRECT(CONCATENATE("FIPs_codes!",ADDRESS((MATCH($D1857,INDIRECT($C1857),0)+MATCH($C1857,FIPs_codes!$G$1:$G$3296,0)-1),COLUMN(FIPs_codes!A1855)))))</f>
        <v>40103</v>
      </c>
      <c r="F1857" s="51">
        <f ca="1">IF(ISERROR(INDIRECT(CONCATENATE("FIPs_codes!",ADDRESS((MATCH($D1857,INDIRECT($C1857),0)+MATCH($C1857,FIPs_codes!$G$1:$G$3296,0)-1),COLUMN(FIPs_codes!C1855))))),"",INDIRECT(CONCATENATE("FIPs_codes!",ADDRESS((MATCH($D1857,INDIRECT($C1857),0)+MATCH($C1857,FIPs_codes!$G$1:$G$3296,0)-1),COLUMN(FIPs_codes!C1855)))))</f>
        <v>6</v>
      </c>
      <c r="G1857" s="31" t="s">
        <v>17154</v>
      </c>
      <c r="H1857" s="31" t="s">
        <v>217</v>
      </c>
      <c r="I1857" s="35" t="s">
        <v>17155</v>
      </c>
      <c r="J1857" s="37" t="s">
        <v>1118</v>
      </c>
      <c r="K1857" s="31" t="s">
        <v>129</v>
      </c>
      <c r="L1857" s="31" t="s">
        <v>17159</v>
      </c>
      <c r="M1857" s="31" t="s">
        <v>11295</v>
      </c>
      <c r="N1857" s="39" t="s">
        <v>17157</v>
      </c>
      <c r="O1857" s="232">
        <v>27134</v>
      </c>
      <c r="P1857" s="39">
        <v>9954</v>
      </c>
      <c r="Q1857" s="31">
        <v>550</v>
      </c>
      <c r="R1857" s="31" t="s">
        <v>11288</v>
      </c>
      <c r="S1857" s="41" t="s">
        <v>60</v>
      </c>
      <c r="T1857" s="29" t="s">
        <v>17108</v>
      </c>
      <c r="U1857" s="31" t="s">
        <v>62</v>
      </c>
      <c r="V1857" s="39" t="s">
        <v>17109</v>
      </c>
      <c r="W1857" s="43" t="s">
        <v>1048</v>
      </c>
      <c r="X1857" s="43" t="s">
        <v>65</v>
      </c>
      <c r="Y1857" s="43">
        <v>42066</v>
      </c>
      <c r="Z1857" s="31">
        <v>80</v>
      </c>
      <c r="AA1857" s="31">
        <v>264</v>
      </c>
      <c r="AB1857" s="31" t="s">
        <v>66</v>
      </c>
      <c r="AC1857" s="31">
        <v>1135066.6669999999</v>
      </c>
      <c r="AD1857" s="31" t="s">
        <v>17029</v>
      </c>
      <c r="AE1857" s="39">
        <v>20</v>
      </c>
      <c r="AF1857" s="39" t="s">
        <v>68</v>
      </c>
      <c r="AG1857" s="31" t="s">
        <v>229</v>
      </c>
      <c r="AH1857" s="31"/>
      <c r="AI1857" s="31">
        <v>63.08</v>
      </c>
      <c r="AJ1857" s="31">
        <v>66.77</v>
      </c>
      <c r="AK1857" s="39">
        <v>7.51</v>
      </c>
      <c r="AL1857" s="26">
        <f t="shared" si="84"/>
        <v>5.5264340272577477E-2</v>
      </c>
      <c r="AM1857" s="37" t="s">
        <v>230</v>
      </c>
      <c r="AN1857" s="31" t="s">
        <v>16971</v>
      </c>
      <c r="AO1857" s="31" t="s">
        <v>17101</v>
      </c>
      <c r="AP1857" s="45" t="s">
        <v>16972</v>
      </c>
      <c r="AQ1857" s="27" t="str">
        <f t="shared" si="81"/>
        <v>Record Complete</v>
      </c>
      <c r="AR1857" s="35" t="s">
        <v>17158</v>
      </c>
      <c r="AS1857" s="5" t="str">
        <f t="shared" si="82"/>
        <v/>
      </c>
      <c r="AT1857" t="s">
        <v>17200</v>
      </c>
    </row>
    <row r="1858" spans="1:46" ht="15.75" thickBot="1" x14ac:dyDescent="0.3">
      <c r="A1858" s="30" t="s">
        <v>17153</v>
      </c>
      <c r="B1858" s="32">
        <v>1211</v>
      </c>
      <c r="C1858" s="32" t="s">
        <v>213</v>
      </c>
      <c r="D1858" s="32" t="s">
        <v>12985</v>
      </c>
      <c r="E1858" s="51" t="str">
        <f ca="1">IF(ISERROR(INDIRECT(CONCATENATE("FIPs_codes!",ADDRESS((MATCH($D1858,INDIRECT($C1858),0)+MATCH($C1858,FIPs_codes!$G$1:$G$3296,0)-1),COLUMN(FIPs_codes!A1856))))),"",INDIRECT(CONCATENATE("FIPs_codes!",ADDRESS((MATCH($D1858,INDIRECT($C1858),0)+MATCH($C1858,FIPs_codes!$G$1:$G$3296,0)-1),COLUMN(FIPs_codes!A1856)))))</f>
        <v>40103</v>
      </c>
      <c r="F1858" s="51">
        <f ca="1">IF(ISERROR(INDIRECT(CONCATENATE("FIPs_codes!",ADDRESS((MATCH($D1858,INDIRECT($C1858),0)+MATCH($C1858,FIPs_codes!$G$1:$G$3296,0)-1),COLUMN(FIPs_codes!C1856))))),"",INDIRECT(CONCATENATE("FIPs_codes!",ADDRESS((MATCH($D1858,INDIRECT($C1858),0)+MATCH($C1858,FIPs_codes!$G$1:$G$3296,0)-1),COLUMN(FIPs_codes!C1856)))))</f>
        <v>6</v>
      </c>
      <c r="G1858" s="32" t="s">
        <v>17154</v>
      </c>
      <c r="H1858" s="32" t="s">
        <v>217</v>
      </c>
      <c r="I1858" s="36" t="s">
        <v>17155</v>
      </c>
      <c r="J1858" s="38" t="s">
        <v>1118</v>
      </c>
      <c r="K1858" s="32" t="s">
        <v>129</v>
      </c>
      <c r="L1858" s="32" t="s">
        <v>17159</v>
      </c>
      <c r="M1858" s="32" t="s">
        <v>11295</v>
      </c>
      <c r="N1858" s="40" t="s">
        <v>17157</v>
      </c>
      <c r="O1858" s="231">
        <v>27134</v>
      </c>
      <c r="P1858" s="40">
        <v>9954</v>
      </c>
      <c r="Q1858" s="32">
        <v>550</v>
      </c>
      <c r="R1858" s="32" t="s">
        <v>11288</v>
      </c>
      <c r="S1858" s="42" t="s">
        <v>60</v>
      </c>
      <c r="T1858" s="30" t="s">
        <v>17108</v>
      </c>
      <c r="U1858" s="32" t="s">
        <v>62</v>
      </c>
      <c r="V1858" s="40" t="s">
        <v>17109</v>
      </c>
      <c r="W1858" s="44" t="s">
        <v>1048</v>
      </c>
      <c r="X1858" s="44" t="s">
        <v>65</v>
      </c>
      <c r="Y1858" s="44">
        <v>42066</v>
      </c>
      <c r="Z1858" s="32">
        <v>80</v>
      </c>
      <c r="AA1858" s="32">
        <v>264</v>
      </c>
      <c r="AB1858" s="32" t="s">
        <v>66</v>
      </c>
      <c r="AC1858" s="32">
        <v>1124726.6669999999</v>
      </c>
      <c r="AD1858" s="32" t="s">
        <v>17029</v>
      </c>
      <c r="AE1858" s="40">
        <v>20</v>
      </c>
      <c r="AF1858" s="40" t="s">
        <v>68</v>
      </c>
      <c r="AG1858" s="32" t="s">
        <v>229</v>
      </c>
      <c r="AH1858" s="32"/>
      <c r="AI1858" s="32">
        <v>63.08</v>
      </c>
      <c r="AJ1858" s="32">
        <v>66.78</v>
      </c>
      <c r="AK1858" s="40">
        <v>7.54</v>
      </c>
      <c r="AL1858" s="26">
        <f t="shared" si="84"/>
        <v>5.5405810122791298E-2</v>
      </c>
      <c r="AM1858" s="38" t="s">
        <v>230</v>
      </c>
      <c r="AN1858" s="32" t="s">
        <v>16971</v>
      </c>
      <c r="AO1858" s="32" t="s">
        <v>17101</v>
      </c>
      <c r="AP1858" s="46" t="s">
        <v>16972</v>
      </c>
      <c r="AQ1858" s="27" t="str">
        <f t="shared" si="81"/>
        <v>Record Complete</v>
      </c>
      <c r="AR1858" s="36" t="s">
        <v>17158</v>
      </c>
      <c r="AS1858" s="5" t="str">
        <f t="shared" si="82"/>
        <v/>
      </c>
      <c r="AT1858" t="s">
        <v>17200</v>
      </c>
    </row>
    <row r="1859" spans="1:46" ht="15.75" thickBot="1" x14ac:dyDescent="0.3">
      <c r="A1859" s="29" t="s">
        <v>757</v>
      </c>
      <c r="B1859" s="31">
        <v>8953</v>
      </c>
      <c r="C1859" s="31" t="s">
        <v>213</v>
      </c>
      <c r="D1859" s="31" t="s">
        <v>214</v>
      </c>
      <c r="E1859" s="51" t="str">
        <f ca="1">IF(ISERROR(INDIRECT(CONCATENATE("FIPs_codes!",ADDRESS((MATCH($D1859,INDIRECT($C1859),0)+MATCH($C1859,FIPs_codes!$G$1:$G$3296,0)-1),COLUMN(FIPs_codes!A1857))))),"",INDIRECT(CONCATENATE("FIPs_codes!",ADDRESS((MATCH($D1859,INDIRECT($C1859),0)+MATCH($C1859,FIPs_codes!$G$1:$G$3296,0)-1),COLUMN(FIPs_codes!A1857)))))</f>
        <v>40129</v>
      </c>
      <c r="F1859" s="51">
        <f ca="1">IF(ISERROR(INDIRECT(CONCATENATE("FIPs_codes!",ADDRESS((MATCH($D1859,INDIRECT($C1859),0)+MATCH($C1859,FIPs_codes!$G$1:$G$3296,0)-1),COLUMN(FIPs_codes!C1857))))),"",INDIRECT(CONCATENATE("FIPs_codes!",ADDRESS((MATCH($D1859,INDIRECT($C1859),0)+MATCH($C1859,FIPs_codes!$G$1:$G$3296,0)-1),COLUMN(FIPs_codes!C1857)))))</f>
        <v>6</v>
      </c>
      <c r="G1859" s="31" t="s">
        <v>266</v>
      </c>
      <c r="H1859" s="31" t="s">
        <v>217</v>
      </c>
      <c r="I1859" s="35" t="s">
        <v>758</v>
      </c>
      <c r="J1859" s="37" t="s">
        <v>268</v>
      </c>
      <c r="K1859" s="31" t="s">
        <v>78</v>
      </c>
      <c r="L1859" s="31" t="s">
        <v>269</v>
      </c>
      <c r="M1859" s="31" t="s">
        <v>57</v>
      </c>
      <c r="N1859" s="39" t="s">
        <v>303</v>
      </c>
      <c r="O1859" s="39">
        <v>1999</v>
      </c>
      <c r="P1859" s="39" t="s">
        <v>252</v>
      </c>
      <c r="Q1859" s="31">
        <v>95</v>
      </c>
      <c r="R1859" s="31" t="s">
        <v>60</v>
      </c>
      <c r="S1859" s="41" t="s">
        <v>60</v>
      </c>
      <c r="T1859" s="29" t="s">
        <v>271</v>
      </c>
      <c r="U1859" s="31" t="s">
        <v>134</v>
      </c>
      <c r="V1859" s="39" t="s">
        <v>254</v>
      </c>
      <c r="W1859" s="43" t="s">
        <v>225</v>
      </c>
      <c r="X1859" s="43" t="s">
        <v>65</v>
      </c>
      <c r="Y1859" s="43">
        <v>40989</v>
      </c>
      <c r="Z1859" s="31">
        <v>82</v>
      </c>
      <c r="AA1859" s="31">
        <v>1037</v>
      </c>
      <c r="AB1859" s="31" t="s">
        <v>66</v>
      </c>
      <c r="AC1859" s="31">
        <v>8229</v>
      </c>
      <c r="AD1859" s="31" t="s">
        <v>272</v>
      </c>
      <c r="AE1859" s="39" t="s">
        <v>255</v>
      </c>
      <c r="AF1859" s="39" t="s">
        <v>256</v>
      </c>
      <c r="AG1859" s="31" t="s">
        <v>229</v>
      </c>
      <c r="AH1859" s="31">
        <v>0</v>
      </c>
      <c r="AI1859" s="31">
        <v>4920.2</v>
      </c>
      <c r="AJ1859" s="31">
        <v>4920.2</v>
      </c>
      <c r="AK1859" s="39">
        <v>1.7</v>
      </c>
      <c r="AL1859" s="26">
        <v>0</v>
      </c>
      <c r="AM1859" s="37" t="s">
        <v>230</v>
      </c>
      <c r="AN1859" s="31" t="s">
        <v>257</v>
      </c>
      <c r="AO1859" s="31" t="s">
        <v>258</v>
      </c>
      <c r="AP1859" s="45" t="s">
        <v>259</v>
      </c>
      <c r="AQ1859" s="27" t="str">
        <f t="shared" si="81"/>
        <v>Record Complete</v>
      </c>
      <c r="AR1859" s="35" t="s">
        <v>234</v>
      </c>
      <c r="AS1859" s="5" t="str">
        <f t="shared" si="82"/>
        <v/>
      </c>
      <c r="AT1859" t="s">
        <v>17200</v>
      </c>
    </row>
    <row r="1860" spans="1:46" ht="15.75" thickBot="1" x14ac:dyDescent="0.3">
      <c r="A1860" s="30" t="s">
        <v>757</v>
      </c>
      <c r="B1860" s="32">
        <v>8953</v>
      </c>
      <c r="C1860" s="32" t="s">
        <v>213</v>
      </c>
      <c r="D1860" s="32" t="s">
        <v>214</v>
      </c>
      <c r="E1860" s="51" t="str">
        <f ca="1">IF(ISERROR(INDIRECT(CONCATENATE("FIPs_codes!",ADDRESS((MATCH($D1860,INDIRECT($C1860),0)+MATCH($C1860,FIPs_codes!$G$1:$G$3296,0)-1),COLUMN(FIPs_codes!A1858))))),"",INDIRECT(CONCATENATE("FIPs_codes!",ADDRESS((MATCH($D1860,INDIRECT($C1860),0)+MATCH($C1860,FIPs_codes!$G$1:$G$3296,0)-1),COLUMN(FIPs_codes!A1858)))))</f>
        <v>40129</v>
      </c>
      <c r="F1860" s="51">
        <f ca="1">IF(ISERROR(INDIRECT(CONCATENATE("FIPs_codes!",ADDRESS((MATCH($D1860,INDIRECT($C1860),0)+MATCH($C1860,FIPs_codes!$G$1:$G$3296,0)-1),COLUMN(FIPs_codes!C1858))))),"",INDIRECT(CONCATENATE("FIPs_codes!",ADDRESS((MATCH($D1860,INDIRECT($C1860),0)+MATCH($C1860,FIPs_codes!$G$1:$G$3296,0)-1),COLUMN(FIPs_codes!C1858)))))</f>
        <v>6</v>
      </c>
      <c r="G1860" s="32" t="s">
        <v>266</v>
      </c>
      <c r="H1860" s="32" t="s">
        <v>217</v>
      </c>
      <c r="I1860" s="36" t="s">
        <v>758</v>
      </c>
      <c r="J1860" s="38" t="s">
        <v>268</v>
      </c>
      <c r="K1860" s="32" t="s">
        <v>78</v>
      </c>
      <c r="L1860" s="32" t="s">
        <v>269</v>
      </c>
      <c r="M1860" s="32" t="s">
        <v>57</v>
      </c>
      <c r="N1860" s="40" t="s">
        <v>303</v>
      </c>
      <c r="O1860" s="40">
        <v>1999</v>
      </c>
      <c r="P1860" s="40" t="s">
        <v>252</v>
      </c>
      <c r="Q1860" s="32">
        <v>95</v>
      </c>
      <c r="R1860" s="32" t="s">
        <v>60</v>
      </c>
      <c r="S1860" s="42" t="s">
        <v>60</v>
      </c>
      <c r="T1860" s="30" t="s">
        <v>271</v>
      </c>
      <c r="U1860" s="32" t="s">
        <v>134</v>
      </c>
      <c r="V1860" s="40" t="s">
        <v>254</v>
      </c>
      <c r="W1860" s="44" t="s">
        <v>225</v>
      </c>
      <c r="X1860" s="44" t="s">
        <v>65</v>
      </c>
      <c r="Y1860" s="44">
        <v>40989</v>
      </c>
      <c r="Z1860" s="32">
        <v>82</v>
      </c>
      <c r="AA1860" s="32">
        <v>1037</v>
      </c>
      <c r="AB1860" s="32" t="s">
        <v>66</v>
      </c>
      <c r="AC1860" s="32">
        <v>8229</v>
      </c>
      <c r="AD1860" s="32" t="s">
        <v>272</v>
      </c>
      <c r="AE1860" s="40" t="s">
        <v>255</v>
      </c>
      <c r="AF1860" s="40" t="s">
        <v>256</v>
      </c>
      <c r="AG1860" s="32" t="s">
        <v>229</v>
      </c>
      <c r="AH1860" s="32">
        <v>0</v>
      </c>
      <c r="AI1860" s="32">
        <v>4929.8</v>
      </c>
      <c r="AJ1860" s="32">
        <v>4929.8</v>
      </c>
      <c r="AK1860" s="40">
        <v>1.6</v>
      </c>
      <c r="AL1860" s="26">
        <v>0</v>
      </c>
      <c r="AM1860" s="38" t="s">
        <v>230</v>
      </c>
      <c r="AN1860" s="32" t="s">
        <v>257</v>
      </c>
      <c r="AO1860" s="32" t="s">
        <v>258</v>
      </c>
      <c r="AP1860" s="63" t="s">
        <v>259</v>
      </c>
      <c r="AQ1860" s="27" t="str">
        <f t="shared" ref="AQ1860:AQ1923" si="85">IF(OR(ISBLANK(B1860),ISBLANK(C1860),ISBLANK(D1860),ISBLANK(G1860),ISBLANK(H1860),NOT(OR(NOT(ISBLANK(J1860)),AND(NOT(ISBLANK(K1860)),NOT(ISBLANK(L1860))))),ISBLANK(M1860),ISBLANK(Q1860),ISBLANK(R1860),ISBLANK(U1860),ISBLANK(W1860),ISBLANK(X1860),ISBLANK(Y1860),ISBLANK(Z1860),ISBLANK(AA1860),ISBLANK(AB1860),ISBLANK(AC1860),ISBLANK(AD1860),ISBLANK(AM1860),ISBLANK(AN1860),AND(ISBLANK(AO1860),ISBLANK(AP1860))),"Record incomplete","Record Complete")</f>
        <v>Record Complete</v>
      </c>
      <c r="AR1860" s="36" t="s">
        <v>234</v>
      </c>
      <c r="AS1860" s="5" t="str">
        <f t="shared" ref="AS1860:AS1923" si="86">IF(AND(A1859=A1859,K1860=K1859,L1860=L1859,N1860=N1859,Y1860=Y1859,Z1860=Z1859,AJ1860=AJ1859,AI1860=AI1859),"DUP","")</f>
        <v/>
      </c>
      <c r="AT1860" t="s">
        <v>17200</v>
      </c>
    </row>
    <row r="1861" spans="1:46" ht="15.75" thickBot="1" x14ac:dyDescent="0.3">
      <c r="A1861" s="29" t="s">
        <v>757</v>
      </c>
      <c r="B1861" s="31">
        <v>8953</v>
      </c>
      <c r="C1861" s="31" t="s">
        <v>213</v>
      </c>
      <c r="D1861" s="31" t="s">
        <v>214</v>
      </c>
      <c r="E1861" s="51" t="str">
        <f ca="1">IF(ISERROR(INDIRECT(CONCATENATE("FIPs_codes!",ADDRESS((MATCH($D1861,INDIRECT($C1861),0)+MATCH($C1861,FIPs_codes!$G$1:$G$3296,0)-1),COLUMN(FIPs_codes!A1859))))),"",INDIRECT(CONCATENATE("FIPs_codes!",ADDRESS((MATCH($D1861,INDIRECT($C1861),0)+MATCH($C1861,FIPs_codes!$G$1:$G$3296,0)-1),COLUMN(FIPs_codes!A1859)))))</f>
        <v>40129</v>
      </c>
      <c r="F1861" s="51">
        <f ca="1">IF(ISERROR(INDIRECT(CONCATENATE("FIPs_codes!",ADDRESS((MATCH($D1861,INDIRECT($C1861),0)+MATCH($C1861,FIPs_codes!$G$1:$G$3296,0)-1),COLUMN(FIPs_codes!C1859))))),"",INDIRECT(CONCATENATE("FIPs_codes!",ADDRESS((MATCH($D1861,INDIRECT($C1861),0)+MATCH($C1861,FIPs_codes!$G$1:$G$3296,0)-1),COLUMN(FIPs_codes!C1859)))))</f>
        <v>6</v>
      </c>
      <c r="G1861" s="31" t="s">
        <v>266</v>
      </c>
      <c r="H1861" s="31" t="s">
        <v>217</v>
      </c>
      <c r="I1861" s="35" t="s">
        <v>758</v>
      </c>
      <c r="J1861" s="37" t="s">
        <v>268</v>
      </c>
      <c r="K1861" s="31" t="s">
        <v>78</v>
      </c>
      <c r="L1861" s="31" t="s">
        <v>269</v>
      </c>
      <c r="M1861" s="31" t="s">
        <v>57</v>
      </c>
      <c r="N1861" s="39" t="s">
        <v>303</v>
      </c>
      <c r="O1861" s="39">
        <v>1999</v>
      </c>
      <c r="P1861" s="39" t="s">
        <v>252</v>
      </c>
      <c r="Q1861" s="31">
        <v>95</v>
      </c>
      <c r="R1861" s="31" t="s">
        <v>60</v>
      </c>
      <c r="S1861" s="41" t="s">
        <v>60</v>
      </c>
      <c r="T1861" s="29" t="s">
        <v>271</v>
      </c>
      <c r="U1861" s="31" t="s">
        <v>134</v>
      </c>
      <c r="V1861" s="39" t="s">
        <v>254</v>
      </c>
      <c r="W1861" s="43" t="s">
        <v>225</v>
      </c>
      <c r="X1861" s="43" t="s">
        <v>65</v>
      </c>
      <c r="Y1861" s="43">
        <v>40989</v>
      </c>
      <c r="Z1861" s="31">
        <v>82</v>
      </c>
      <c r="AA1861" s="31">
        <v>1037</v>
      </c>
      <c r="AB1861" s="31" t="s">
        <v>66</v>
      </c>
      <c r="AC1861" s="31">
        <v>8229</v>
      </c>
      <c r="AD1861" s="31" t="s">
        <v>272</v>
      </c>
      <c r="AE1861" s="39" t="s">
        <v>255</v>
      </c>
      <c r="AF1861" s="39" t="s">
        <v>256</v>
      </c>
      <c r="AG1861" s="31" t="s">
        <v>229</v>
      </c>
      <c r="AH1861" s="31">
        <v>0</v>
      </c>
      <c r="AI1861" s="31">
        <v>5065.5</v>
      </c>
      <c r="AJ1861" s="31">
        <v>5065.5</v>
      </c>
      <c r="AK1861" s="39">
        <v>1.8</v>
      </c>
      <c r="AL1861" s="26">
        <v>0</v>
      </c>
      <c r="AM1861" s="37" t="s">
        <v>230</v>
      </c>
      <c r="AN1861" s="31" t="s">
        <v>257</v>
      </c>
      <c r="AO1861" s="31" t="s">
        <v>258</v>
      </c>
      <c r="AP1861" s="45" t="s">
        <v>259</v>
      </c>
      <c r="AQ1861" s="27" t="str">
        <f t="shared" si="85"/>
        <v>Record Complete</v>
      </c>
      <c r="AR1861" s="35" t="s">
        <v>234</v>
      </c>
      <c r="AS1861" s="5" t="str">
        <f t="shared" si="86"/>
        <v/>
      </c>
      <c r="AT1861" t="s">
        <v>17200</v>
      </c>
    </row>
    <row r="1862" spans="1:46" ht="15.75" thickBot="1" x14ac:dyDescent="0.3">
      <c r="A1862" s="191" t="s">
        <v>759</v>
      </c>
      <c r="B1862" s="195">
        <v>6710</v>
      </c>
      <c r="C1862" s="195" t="s">
        <v>213</v>
      </c>
      <c r="D1862" s="195" t="s">
        <v>639</v>
      </c>
      <c r="E1862" s="51" t="str">
        <f ca="1">IF(ISERROR(INDIRECT(CONCATENATE("FIPs_codes!",ADDRESS((MATCH($D1862,INDIRECT($C1862),0)+MATCH($C1862,FIPs_codes!$G$1:$G$3296,0)-1),COLUMN(FIPs_codes!A1860))))),"",INDIRECT(CONCATENATE("FIPs_codes!",ADDRESS((MATCH($D1862,INDIRECT($C1862),0)+MATCH($C1862,FIPs_codes!$G$1:$G$3296,0)-1),COLUMN(FIPs_codes!A1860)))))</f>
        <v>40019</v>
      </c>
      <c r="F1862" s="51">
        <f ca="1">IF(ISERROR(INDIRECT(CONCATENATE("FIPs_codes!",ADDRESS((MATCH($D1862,INDIRECT($C1862),0)+MATCH($C1862,FIPs_codes!$G$1:$G$3296,0)-1),COLUMN(FIPs_codes!C1860))))),"",INDIRECT(CONCATENATE("FIPs_codes!",ADDRESS((MATCH($D1862,INDIRECT($C1862),0)+MATCH($C1862,FIPs_codes!$G$1:$G$3296,0)-1),COLUMN(FIPs_codes!C1860)))))</f>
        <v>6</v>
      </c>
      <c r="G1862" s="201" t="s">
        <v>216</v>
      </c>
      <c r="H1862" s="201" t="s">
        <v>217</v>
      </c>
      <c r="I1862" s="216" t="s">
        <v>760</v>
      </c>
      <c r="J1862" s="220" t="s">
        <v>219</v>
      </c>
      <c r="K1862" s="195" t="s">
        <v>78</v>
      </c>
      <c r="L1862" s="195" t="s">
        <v>220</v>
      </c>
      <c r="M1862" s="195" t="s">
        <v>57</v>
      </c>
      <c r="N1862" s="226" t="s">
        <v>242</v>
      </c>
      <c r="O1862" s="226">
        <v>2007</v>
      </c>
      <c r="P1862" s="226" t="s">
        <v>762</v>
      </c>
      <c r="Q1862" s="250">
        <v>1340</v>
      </c>
      <c r="R1862" s="195" t="s">
        <v>245</v>
      </c>
      <c r="S1862" s="254" t="s">
        <v>60</v>
      </c>
      <c r="T1862" s="191" t="s">
        <v>223</v>
      </c>
      <c r="U1862" s="195" t="s">
        <v>134</v>
      </c>
      <c r="V1862" s="226" t="s">
        <v>224</v>
      </c>
      <c r="W1862" s="267" t="s">
        <v>225</v>
      </c>
      <c r="X1862" s="267" t="s">
        <v>226</v>
      </c>
      <c r="Y1862" s="267">
        <v>41003</v>
      </c>
      <c r="Z1862" s="195">
        <v>83</v>
      </c>
      <c r="AA1862" s="250">
        <v>870</v>
      </c>
      <c r="AB1862" s="195" t="s">
        <v>66</v>
      </c>
      <c r="AC1862" s="250">
        <v>7685</v>
      </c>
      <c r="AD1862" s="195" t="s">
        <v>227</v>
      </c>
      <c r="AE1862" s="226" t="s">
        <v>235</v>
      </c>
      <c r="AF1862" s="226" t="s">
        <v>68</v>
      </c>
      <c r="AG1862" s="195" t="s">
        <v>229</v>
      </c>
      <c r="AH1862" s="195">
        <v>14.9</v>
      </c>
      <c r="AI1862" s="195">
        <v>117.6</v>
      </c>
      <c r="AJ1862" s="195">
        <v>132.5</v>
      </c>
      <c r="AK1862" s="226">
        <v>7.7</v>
      </c>
      <c r="AL1862" s="138">
        <v>0.11245283018867924</v>
      </c>
      <c r="AM1862" s="220" t="s">
        <v>230</v>
      </c>
      <c r="AN1862" s="195" t="s">
        <v>231</v>
      </c>
      <c r="AO1862" s="195" t="s">
        <v>232</v>
      </c>
      <c r="AP1862" s="63" t="s">
        <v>16963</v>
      </c>
      <c r="AQ1862" s="27" t="str">
        <f t="shared" si="85"/>
        <v>Record Complete</v>
      </c>
      <c r="AR1862" s="216" t="s">
        <v>234</v>
      </c>
      <c r="AS1862" s="5" t="str">
        <f t="shared" si="86"/>
        <v/>
      </c>
      <c r="AT1862" t="s">
        <v>17200</v>
      </c>
    </row>
    <row r="1863" spans="1:46" ht="15.75" thickBot="1" x14ac:dyDescent="0.3">
      <c r="A1863" s="29" t="s">
        <v>759</v>
      </c>
      <c r="B1863" s="31">
        <v>6710</v>
      </c>
      <c r="C1863" s="31" t="s">
        <v>213</v>
      </c>
      <c r="D1863" s="31" t="s">
        <v>639</v>
      </c>
      <c r="E1863" s="51" t="str">
        <f ca="1">IF(ISERROR(INDIRECT(CONCATENATE("FIPs_codes!",ADDRESS((MATCH($D1863,INDIRECT($C1863),0)+MATCH($C1863,FIPs_codes!$G$1:$G$3296,0)-1),COLUMN(FIPs_codes!A1861))))),"",INDIRECT(CONCATENATE("FIPs_codes!",ADDRESS((MATCH($D1863,INDIRECT($C1863),0)+MATCH($C1863,FIPs_codes!$G$1:$G$3296,0)-1),COLUMN(FIPs_codes!A1861)))))</f>
        <v>40019</v>
      </c>
      <c r="F1863" s="51">
        <f ca="1">IF(ISERROR(INDIRECT(CONCATENATE("FIPs_codes!",ADDRESS((MATCH($D1863,INDIRECT($C1863),0)+MATCH($C1863,FIPs_codes!$G$1:$G$3296,0)-1),COLUMN(FIPs_codes!C1861))))),"",INDIRECT(CONCATENATE("FIPs_codes!",ADDRESS((MATCH($D1863,INDIRECT($C1863),0)+MATCH($C1863,FIPs_codes!$G$1:$G$3296,0)-1),COLUMN(FIPs_codes!C1861)))))</f>
        <v>6</v>
      </c>
      <c r="G1863" s="33" t="s">
        <v>216</v>
      </c>
      <c r="H1863" s="33" t="s">
        <v>217</v>
      </c>
      <c r="I1863" s="35" t="s">
        <v>760</v>
      </c>
      <c r="J1863" s="37" t="s">
        <v>219</v>
      </c>
      <c r="K1863" s="31" t="s">
        <v>78</v>
      </c>
      <c r="L1863" s="31" t="s">
        <v>220</v>
      </c>
      <c r="M1863" s="31" t="s">
        <v>57</v>
      </c>
      <c r="N1863" s="39" t="s">
        <v>242</v>
      </c>
      <c r="O1863" s="39">
        <v>2007</v>
      </c>
      <c r="P1863" s="39" t="s">
        <v>762</v>
      </c>
      <c r="Q1863" s="240">
        <v>1340</v>
      </c>
      <c r="R1863" s="31" t="s">
        <v>245</v>
      </c>
      <c r="S1863" s="41" t="s">
        <v>60</v>
      </c>
      <c r="T1863" s="29" t="s">
        <v>223</v>
      </c>
      <c r="U1863" s="31" t="s">
        <v>134</v>
      </c>
      <c r="V1863" s="39" t="s">
        <v>224</v>
      </c>
      <c r="W1863" s="43" t="s">
        <v>225</v>
      </c>
      <c r="X1863" s="43" t="s">
        <v>226</v>
      </c>
      <c r="Y1863" s="43">
        <v>41003</v>
      </c>
      <c r="Z1863" s="31">
        <v>83</v>
      </c>
      <c r="AA1863" s="240">
        <v>870</v>
      </c>
      <c r="AB1863" s="31" t="s">
        <v>66</v>
      </c>
      <c r="AC1863" s="240">
        <v>7685</v>
      </c>
      <c r="AD1863" s="31" t="s">
        <v>227</v>
      </c>
      <c r="AE1863" s="39" t="s">
        <v>235</v>
      </c>
      <c r="AF1863" s="39" t="s">
        <v>68</v>
      </c>
      <c r="AG1863" s="31" t="s">
        <v>229</v>
      </c>
      <c r="AH1863" s="31">
        <v>15.3</v>
      </c>
      <c r="AI1863" s="31">
        <v>123.2</v>
      </c>
      <c r="AJ1863" s="31">
        <v>138.5</v>
      </c>
      <c r="AK1863" s="39">
        <v>7.7</v>
      </c>
      <c r="AL1863" s="26">
        <v>0.11046931407942238</v>
      </c>
      <c r="AM1863" s="37" t="s">
        <v>230</v>
      </c>
      <c r="AN1863" s="31" t="s">
        <v>231</v>
      </c>
      <c r="AO1863" s="31" t="s">
        <v>232</v>
      </c>
      <c r="AP1863" s="45" t="s">
        <v>16963</v>
      </c>
      <c r="AQ1863" s="27" t="str">
        <f t="shared" si="85"/>
        <v>Record Complete</v>
      </c>
      <c r="AR1863" s="35" t="s">
        <v>234</v>
      </c>
      <c r="AS1863" s="5" t="str">
        <f t="shared" si="86"/>
        <v/>
      </c>
      <c r="AT1863" t="s">
        <v>17200</v>
      </c>
    </row>
    <row r="1864" spans="1:46" ht="15.75" thickBot="1" x14ac:dyDescent="0.3">
      <c r="A1864" s="30" t="s">
        <v>759</v>
      </c>
      <c r="B1864" s="32">
        <v>6710</v>
      </c>
      <c r="C1864" s="32" t="s">
        <v>213</v>
      </c>
      <c r="D1864" s="32" t="s">
        <v>639</v>
      </c>
      <c r="E1864" s="51" t="str">
        <f ca="1">IF(ISERROR(INDIRECT(CONCATENATE("FIPs_codes!",ADDRESS((MATCH($D1864,INDIRECT($C1864),0)+MATCH($C1864,FIPs_codes!$G$1:$G$3296,0)-1),COLUMN(FIPs_codes!A1862))))),"",INDIRECT(CONCATENATE("FIPs_codes!",ADDRESS((MATCH($D1864,INDIRECT($C1864),0)+MATCH($C1864,FIPs_codes!$G$1:$G$3296,0)-1),COLUMN(FIPs_codes!A1862)))))</f>
        <v>40019</v>
      </c>
      <c r="F1864" s="51">
        <f ca="1">IF(ISERROR(INDIRECT(CONCATENATE("FIPs_codes!",ADDRESS((MATCH($D1864,INDIRECT($C1864),0)+MATCH($C1864,FIPs_codes!$G$1:$G$3296,0)-1),COLUMN(FIPs_codes!C1862))))),"",INDIRECT(CONCATENATE("FIPs_codes!",ADDRESS((MATCH($D1864,INDIRECT($C1864),0)+MATCH($C1864,FIPs_codes!$G$1:$G$3296,0)-1),COLUMN(FIPs_codes!C1862)))))</f>
        <v>6</v>
      </c>
      <c r="G1864" s="34" t="s">
        <v>216</v>
      </c>
      <c r="H1864" s="34" t="s">
        <v>217</v>
      </c>
      <c r="I1864" s="36" t="s">
        <v>760</v>
      </c>
      <c r="J1864" s="38" t="s">
        <v>219</v>
      </c>
      <c r="K1864" s="32" t="s">
        <v>78</v>
      </c>
      <c r="L1864" s="32" t="s">
        <v>220</v>
      </c>
      <c r="M1864" s="32" t="s">
        <v>57</v>
      </c>
      <c r="N1864" s="40" t="s">
        <v>242</v>
      </c>
      <c r="O1864" s="40">
        <v>2007</v>
      </c>
      <c r="P1864" s="40" t="s">
        <v>762</v>
      </c>
      <c r="Q1864" s="125">
        <v>1340</v>
      </c>
      <c r="R1864" s="32" t="s">
        <v>245</v>
      </c>
      <c r="S1864" s="42" t="s">
        <v>60</v>
      </c>
      <c r="T1864" s="30" t="s">
        <v>223</v>
      </c>
      <c r="U1864" s="32" t="s">
        <v>134</v>
      </c>
      <c r="V1864" s="40" t="s">
        <v>224</v>
      </c>
      <c r="W1864" s="44" t="s">
        <v>225</v>
      </c>
      <c r="X1864" s="44" t="s">
        <v>226</v>
      </c>
      <c r="Y1864" s="44">
        <v>41003</v>
      </c>
      <c r="Z1864" s="32">
        <v>83</v>
      </c>
      <c r="AA1864" s="125">
        <v>870</v>
      </c>
      <c r="AB1864" s="32" t="s">
        <v>66</v>
      </c>
      <c r="AC1864" s="125">
        <v>7685</v>
      </c>
      <c r="AD1864" s="32" t="s">
        <v>227</v>
      </c>
      <c r="AE1864" s="40" t="s">
        <v>235</v>
      </c>
      <c r="AF1864" s="40" t="s">
        <v>68</v>
      </c>
      <c r="AG1864" s="32" t="s">
        <v>229</v>
      </c>
      <c r="AH1864" s="32">
        <v>16.2</v>
      </c>
      <c r="AI1864" s="32">
        <v>138.80000000000001</v>
      </c>
      <c r="AJ1864" s="32">
        <v>155.1</v>
      </c>
      <c r="AK1864" s="40">
        <v>7.7</v>
      </c>
      <c r="AL1864" s="26">
        <v>0.10451612903225806</v>
      </c>
      <c r="AM1864" s="38" t="s">
        <v>230</v>
      </c>
      <c r="AN1864" s="32" t="s">
        <v>231</v>
      </c>
      <c r="AO1864" s="32" t="s">
        <v>232</v>
      </c>
      <c r="AP1864" s="63" t="s">
        <v>16963</v>
      </c>
      <c r="AQ1864" s="27" t="str">
        <f t="shared" si="85"/>
        <v>Record Complete</v>
      </c>
      <c r="AR1864" s="36" t="s">
        <v>234</v>
      </c>
      <c r="AS1864" s="5" t="str">
        <f t="shared" si="86"/>
        <v/>
      </c>
      <c r="AT1864" t="s">
        <v>17200</v>
      </c>
    </row>
    <row r="1865" spans="1:46" ht="15.75" thickBot="1" x14ac:dyDescent="0.3">
      <c r="A1865" s="29" t="s">
        <v>759</v>
      </c>
      <c r="B1865" s="31">
        <v>6710</v>
      </c>
      <c r="C1865" s="31" t="s">
        <v>213</v>
      </c>
      <c r="D1865" s="31" t="s">
        <v>639</v>
      </c>
      <c r="E1865" s="51" t="str">
        <f ca="1">IF(ISERROR(INDIRECT(CONCATENATE("FIPs_codes!",ADDRESS((MATCH($D1865,INDIRECT($C1865),0)+MATCH($C1865,FIPs_codes!$G$1:$G$3296,0)-1),COLUMN(FIPs_codes!A1863))))),"",INDIRECT(CONCATENATE("FIPs_codes!",ADDRESS((MATCH($D1865,INDIRECT($C1865),0)+MATCH($C1865,FIPs_codes!$G$1:$G$3296,0)-1),COLUMN(FIPs_codes!A1863)))))</f>
        <v>40019</v>
      </c>
      <c r="F1865" s="51">
        <f ca="1">IF(ISERROR(INDIRECT(CONCATENATE("FIPs_codes!",ADDRESS((MATCH($D1865,INDIRECT($C1865),0)+MATCH($C1865,FIPs_codes!$G$1:$G$3296,0)-1),COLUMN(FIPs_codes!C1863))))),"",INDIRECT(CONCATENATE("FIPs_codes!",ADDRESS((MATCH($D1865,INDIRECT($C1865),0)+MATCH($C1865,FIPs_codes!$G$1:$G$3296,0)-1),COLUMN(FIPs_codes!C1863)))))</f>
        <v>6</v>
      </c>
      <c r="G1865" s="31" t="s">
        <v>216</v>
      </c>
      <c r="H1865" s="31" t="s">
        <v>217</v>
      </c>
      <c r="I1865" s="35" t="s">
        <v>760</v>
      </c>
      <c r="J1865" s="37" t="s">
        <v>219</v>
      </c>
      <c r="K1865" s="31" t="s">
        <v>78</v>
      </c>
      <c r="L1865" s="31" t="s">
        <v>220</v>
      </c>
      <c r="M1865" s="31" t="s">
        <v>57</v>
      </c>
      <c r="N1865" s="39" t="s">
        <v>242</v>
      </c>
      <c r="O1865" s="39">
        <v>2006</v>
      </c>
      <c r="P1865" s="39" t="s">
        <v>761</v>
      </c>
      <c r="Q1865" s="240">
        <v>1340</v>
      </c>
      <c r="R1865" s="31" t="s">
        <v>245</v>
      </c>
      <c r="S1865" s="41" t="s">
        <v>60</v>
      </c>
      <c r="T1865" s="29" t="s">
        <v>223</v>
      </c>
      <c r="U1865" s="31" t="s">
        <v>134</v>
      </c>
      <c r="V1865" s="39" t="s">
        <v>224</v>
      </c>
      <c r="W1865" s="43" t="s">
        <v>225</v>
      </c>
      <c r="X1865" s="43" t="s">
        <v>226</v>
      </c>
      <c r="Y1865" s="43">
        <v>41003</v>
      </c>
      <c r="Z1865" s="31">
        <v>84</v>
      </c>
      <c r="AA1865" s="240">
        <v>890</v>
      </c>
      <c r="AB1865" s="31" t="s">
        <v>66</v>
      </c>
      <c r="AC1865" s="240">
        <v>7685</v>
      </c>
      <c r="AD1865" s="31" t="s">
        <v>227</v>
      </c>
      <c r="AE1865" s="39" t="s">
        <v>235</v>
      </c>
      <c r="AF1865" s="39" t="s">
        <v>68</v>
      </c>
      <c r="AG1865" s="31" t="s">
        <v>229</v>
      </c>
      <c r="AH1865" s="31">
        <v>36.1</v>
      </c>
      <c r="AI1865" s="31">
        <v>222.4</v>
      </c>
      <c r="AJ1865" s="31">
        <v>258.5</v>
      </c>
      <c r="AK1865" s="39">
        <v>7.7</v>
      </c>
      <c r="AL1865" s="26">
        <v>0.13965183752417795</v>
      </c>
      <c r="AM1865" s="37" t="s">
        <v>230</v>
      </c>
      <c r="AN1865" s="31" t="s">
        <v>231</v>
      </c>
      <c r="AO1865" s="31" t="s">
        <v>232</v>
      </c>
      <c r="AP1865" s="45" t="s">
        <v>16963</v>
      </c>
      <c r="AQ1865" s="27" t="str">
        <f t="shared" si="85"/>
        <v>Record Complete</v>
      </c>
      <c r="AR1865" s="35" t="s">
        <v>234</v>
      </c>
      <c r="AS1865" s="5" t="str">
        <f t="shared" si="86"/>
        <v/>
      </c>
      <c r="AT1865" t="s">
        <v>17200</v>
      </c>
    </row>
    <row r="1866" spans="1:46" ht="15.75" thickBot="1" x14ac:dyDescent="0.3">
      <c r="A1866" s="30" t="s">
        <v>759</v>
      </c>
      <c r="B1866" s="32">
        <v>6710</v>
      </c>
      <c r="C1866" s="32" t="s">
        <v>213</v>
      </c>
      <c r="D1866" s="32" t="s">
        <v>639</v>
      </c>
      <c r="E1866" s="51" t="str">
        <f ca="1">IF(ISERROR(INDIRECT(CONCATENATE("FIPs_codes!",ADDRESS((MATCH($D1866,INDIRECT($C1866),0)+MATCH($C1866,FIPs_codes!$G$1:$G$3296,0)-1),COLUMN(FIPs_codes!A1864))))),"",INDIRECT(CONCATENATE("FIPs_codes!",ADDRESS((MATCH($D1866,INDIRECT($C1866),0)+MATCH($C1866,FIPs_codes!$G$1:$G$3296,0)-1),COLUMN(FIPs_codes!A1864)))))</f>
        <v>40019</v>
      </c>
      <c r="F1866" s="51">
        <f ca="1">IF(ISERROR(INDIRECT(CONCATENATE("FIPs_codes!",ADDRESS((MATCH($D1866,INDIRECT($C1866),0)+MATCH($C1866,FIPs_codes!$G$1:$G$3296,0)-1),COLUMN(FIPs_codes!C1864))))),"",INDIRECT(CONCATENATE("FIPs_codes!",ADDRESS((MATCH($D1866,INDIRECT($C1866),0)+MATCH($C1866,FIPs_codes!$G$1:$G$3296,0)-1),COLUMN(FIPs_codes!C1864)))))</f>
        <v>6</v>
      </c>
      <c r="G1866" s="32" t="s">
        <v>216</v>
      </c>
      <c r="H1866" s="32" t="s">
        <v>217</v>
      </c>
      <c r="I1866" s="36" t="s">
        <v>760</v>
      </c>
      <c r="J1866" s="38" t="s">
        <v>219</v>
      </c>
      <c r="K1866" s="32" t="s">
        <v>78</v>
      </c>
      <c r="L1866" s="32" t="s">
        <v>220</v>
      </c>
      <c r="M1866" s="32" t="s">
        <v>57</v>
      </c>
      <c r="N1866" s="40" t="s">
        <v>242</v>
      </c>
      <c r="O1866" s="40">
        <v>2006</v>
      </c>
      <c r="P1866" s="40" t="s">
        <v>761</v>
      </c>
      <c r="Q1866" s="125">
        <v>1340</v>
      </c>
      <c r="R1866" s="32" t="s">
        <v>245</v>
      </c>
      <c r="S1866" s="42" t="s">
        <v>60</v>
      </c>
      <c r="T1866" s="30" t="s">
        <v>223</v>
      </c>
      <c r="U1866" s="32" t="s">
        <v>134</v>
      </c>
      <c r="V1866" s="40" t="s">
        <v>224</v>
      </c>
      <c r="W1866" s="44" t="s">
        <v>225</v>
      </c>
      <c r="X1866" s="44" t="s">
        <v>226</v>
      </c>
      <c r="Y1866" s="44">
        <v>41003</v>
      </c>
      <c r="Z1866" s="32">
        <v>84</v>
      </c>
      <c r="AA1866" s="125">
        <v>890</v>
      </c>
      <c r="AB1866" s="32" t="s">
        <v>66</v>
      </c>
      <c r="AC1866" s="125">
        <v>7685</v>
      </c>
      <c r="AD1866" s="32" t="s">
        <v>227</v>
      </c>
      <c r="AE1866" s="40" t="s">
        <v>235</v>
      </c>
      <c r="AF1866" s="40" t="s">
        <v>68</v>
      </c>
      <c r="AG1866" s="32" t="s">
        <v>229</v>
      </c>
      <c r="AH1866" s="32">
        <v>37.5</v>
      </c>
      <c r="AI1866" s="32">
        <v>226.1</v>
      </c>
      <c r="AJ1866" s="32">
        <v>263.60000000000002</v>
      </c>
      <c r="AK1866" s="40">
        <v>7.7</v>
      </c>
      <c r="AL1866" s="26">
        <v>0.14226100151745066</v>
      </c>
      <c r="AM1866" s="38" t="s">
        <v>230</v>
      </c>
      <c r="AN1866" s="32" t="s">
        <v>231</v>
      </c>
      <c r="AO1866" s="32" t="s">
        <v>232</v>
      </c>
      <c r="AP1866" s="63" t="s">
        <v>16963</v>
      </c>
      <c r="AQ1866" s="27" t="str">
        <f t="shared" si="85"/>
        <v>Record Complete</v>
      </c>
      <c r="AR1866" s="36" t="s">
        <v>234</v>
      </c>
      <c r="AS1866" s="5" t="str">
        <f t="shared" si="86"/>
        <v/>
      </c>
      <c r="AT1866" t="s">
        <v>17200</v>
      </c>
    </row>
    <row r="1867" spans="1:46" ht="15.75" thickBot="1" x14ac:dyDescent="0.3">
      <c r="A1867" s="29" t="s">
        <v>759</v>
      </c>
      <c r="B1867" s="31">
        <v>6710</v>
      </c>
      <c r="C1867" s="31" t="s">
        <v>213</v>
      </c>
      <c r="D1867" s="31" t="s">
        <v>639</v>
      </c>
      <c r="E1867" s="51" t="str">
        <f ca="1">IF(ISERROR(INDIRECT(CONCATENATE("FIPs_codes!",ADDRESS((MATCH($D1867,INDIRECT($C1867),0)+MATCH($C1867,FIPs_codes!$G$1:$G$3296,0)-1),COLUMN(FIPs_codes!A1865))))),"",INDIRECT(CONCATENATE("FIPs_codes!",ADDRESS((MATCH($D1867,INDIRECT($C1867),0)+MATCH($C1867,FIPs_codes!$G$1:$G$3296,0)-1),COLUMN(FIPs_codes!A1865)))))</f>
        <v>40019</v>
      </c>
      <c r="F1867" s="51">
        <f ca="1">IF(ISERROR(INDIRECT(CONCATENATE("FIPs_codes!",ADDRESS((MATCH($D1867,INDIRECT($C1867),0)+MATCH($C1867,FIPs_codes!$G$1:$G$3296,0)-1),COLUMN(FIPs_codes!C1865))))),"",INDIRECT(CONCATENATE("FIPs_codes!",ADDRESS((MATCH($D1867,INDIRECT($C1867),0)+MATCH($C1867,FIPs_codes!$G$1:$G$3296,0)-1),COLUMN(FIPs_codes!C1865)))))</f>
        <v>6</v>
      </c>
      <c r="G1867" s="31" t="s">
        <v>216</v>
      </c>
      <c r="H1867" s="31" t="s">
        <v>217</v>
      </c>
      <c r="I1867" s="35" t="s">
        <v>760</v>
      </c>
      <c r="J1867" s="37" t="s">
        <v>219</v>
      </c>
      <c r="K1867" s="31" t="s">
        <v>78</v>
      </c>
      <c r="L1867" s="31" t="s">
        <v>220</v>
      </c>
      <c r="M1867" s="31" t="s">
        <v>57</v>
      </c>
      <c r="N1867" s="39" t="s">
        <v>242</v>
      </c>
      <c r="O1867" s="39">
        <v>2006</v>
      </c>
      <c r="P1867" s="39" t="s">
        <v>761</v>
      </c>
      <c r="Q1867" s="240">
        <v>1340</v>
      </c>
      <c r="R1867" s="31" t="s">
        <v>245</v>
      </c>
      <c r="S1867" s="41" t="s">
        <v>60</v>
      </c>
      <c r="T1867" s="29" t="s">
        <v>223</v>
      </c>
      <c r="U1867" s="31" t="s">
        <v>134</v>
      </c>
      <c r="V1867" s="39" t="s">
        <v>224</v>
      </c>
      <c r="W1867" s="43" t="s">
        <v>225</v>
      </c>
      <c r="X1867" s="43" t="s">
        <v>226</v>
      </c>
      <c r="Y1867" s="43">
        <v>41003</v>
      </c>
      <c r="Z1867" s="31">
        <v>84</v>
      </c>
      <c r="AA1867" s="240">
        <v>890</v>
      </c>
      <c r="AB1867" s="31" t="s">
        <v>66</v>
      </c>
      <c r="AC1867" s="240">
        <v>7685</v>
      </c>
      <c r="AD1867" s="31" t="s">
        <v>227</v>
      </c>
      <c r="AE1867" s="39" t="s">
        <v>235</v>
      </c>
      <c r="AF1867" s="39" t="s">
        <v>68</v>
      </c>
      <c r="AG1867" s="31" t="s">
        <v>229</v>
      </c>
      <c r="AH1867" s="31">
        <v>38.700000000000003</v>
      </c>
      <c r="AI1867" s="31">
        <v>232.1</v>
      </c>
      <c r="AJ1867" s="31">
        <v>270.8</v>
      </c>
      <c r="AK1867" s="39">
        <v>7.7</v>
      </c>
      <c r="AL1867" s="26">
        <v>0.14290989660265879</v>
      </c>
      <c r="AM1867" s="37" t="s">
        <v>230</v>
      </c>
      <c r="AN1867" s="31" t="s">
        <v>231</v>
      </c>
      <c r="AO1867" s="31" t="s">
        <v>232</v>
      </c>
      <c r="AP1867" s="45" t="s">
        <v>16963</v>
      </c>
      <c r="AQ1867" s="27" t="str">
        <f t="shared" si="85"/>
        <v>Record Complete</v>
      </c>
      <c r="AR1867" s="35" t="s">
        <v>234</v>
      </c>
      <c r="AS1867" s="5" t="str">
        <f t="shared" si="86"/>
        <v/>
      </c>
      <c r="AT1867" t="s">
        <v>17200</v>
      </c>
    </row>
    <row r="1868" spans="1:46" ht="15.75" thickBot="1" x14ac:dyDescent="0.3">
      <c r="A1868" s="47" t="s">
        <v>763</v>
      </c>
      <c r="B1868" s="49">
        <v>1055</v>
      </c>
      <c r="C1868" s="49" t="s">
        <v>213</v>
      </c>
      <c r="D1868" s="49" t="s">
        <v>312</v>
      </c>
      <c r="E1868" s="51" t="str">
        <f ca="1">IF(ISERROR(INDIRECT(CONCATENATE("FIPs_codes!",ADDRESS((MATCH($D1868,INDIRECT($C1868),0)+MATCH($C1868,FIPs_codes!$G$1:$G$3296,0)-1),COLUMN(FIPs_codes!A1866))))),"",INDIRECT(CONCATENATE("FIPs_codes!",ADDRESS((MATCH($D1868,INDIRECT($C1868),0)+MATCH($C1868,FIPs_codes!$G$1:$G$3296,0)-1),COLUMN(FIPs_codes!A1866)))))</f>
        <v>40007</v>
      </c>
      <c r="F1868" s="51">
        <f ca="1">IF(ISERROR(INDIRECT(CONCATENATE("FIPs_codes!",ADDRESS((MATCH($D1868,INDIRECT($C1868),0)+MATCH($C1868,FIPs_codes!$G$1:$G$3296,0)-1),COLUMN(FIPs_codes!C1866))))),"",INDIRECT(CONCATENATE("FIPs_codes!",ADDRESS((MATCH($D1868,INDIRECT($C1868),0)+MATCH($C1868,FIPs_codes!$G$1:$G$3296,0)-1),COLUMN(FIPs_codes!C1866)))))</f>
        <v>6</v>
      </c>
      <c r="G1868" s="49" t="s">
        <v>216</v>
      </c>
      <c r="H1868" s="49" t="s">
        <v>217</v>
      </c>
      <c r="I1868" s="53" t="s">
        <v>764</v>
      </c>
      <c r="J1868" s="55" t="s">
        <v>765</v>
      </c>
      <c r="K1868" s="49" t="s">
        <v>78</v>
      </c>
      <c r="L1868" s="49" t="s">
        <v>712</v>
      </c>
      <c r="M1868" s="49" t="s">
        <v>57</v>
      </c>
      <c r="N1868" s="57" t="s">
        <v>766</v>
      </c>
      <c r="O1868" s="57">
        <v>1995</v>
      </c>
      <c r="P1868" s="57" t="s">
        <v>252</v>
      </c>
      <c r="Q1868" s="49" t="s">
        <v>767</v>
      </c>
      <c r="R1868" s="49" t="s">
        <v>768</v>
      </c>
      <c r="S1868" s="59" t="s">
        <v>60</v>
      </c>
      <c r="T1868" s="47" t="s">
        <v>86</v>
      </c>
      <c r="U1868" s="49" t="s">
        <v>134</v>
      </c>
      <c r="V1868" s="57" t="s">
        <v>769</v>
      </c>
      <c r="W1868" s="61" t="s">
        <v>134</v>
      </c>
      <c r="X1868" s="61" t="s">
        <v>484</v>
      </c>
      <c r="Y1868" s="61">
        <v>40554</v>
      </c>
      <c r="Z1868" s="49">
        <v>94</v>
      </c>
      <c r="AA1868" s="49">
        <v>530</v>
      </c>
      <c r="AB1868" s="49" t="s">
        <v>66</v>
      </c>
      <c r="AC1868" s="49">
        <v>346879</v>
      </c>
      <c r="AD1868" s="49" t="s">
        <v>499</v>
      </c>
      <c r="AE1868" s="57" t="s">
        <v>438</v>
      </c>
      <c r="AF1868" s="57" t="s">
        <v>68</v>
      </c>
      <c r="AG1868" s="49" t="s">
        <v>229</v>
      </c>
      <c r="AH1868" s="49">
        <v>22.1</v>
      </c>
      <c r="AI1868" s="49">
        <v>67.040000000000006</v>
      </c>
      <c r="AJ1868" s="49">
        <v>89.33</v>
      </c>
      <c r="AK1868" s="57">
        <v>15.76</v>
      </c>
      <c r="AL1868" s="26">
        <v>0.24792461296836435</v>
      </c>
      <c r="AM1868" s="55" t="s">
        <v>230</v>
      </c>
      <c r="AN1868" s="49" t="s">
        <v>486</v>
      </c>
      <c r="AO1868" s="49" t="s">
        <v>487</v>
      </c>
      <c r="AP1868" s="63" t="s">
        <v>488</v>
      </c>
      <c r="AQ1868" s="27" t="str">
        <f t="shared" si="85"/>
        <v>Record Complete</v>
      </c>
      <c r="AR1868" s="53" t="s">
        <v>770</v>
      </c>
      <c r="AS1868" s="5" t="str">
        <f t="shared" si="86"/>
        <v/>
      </c>
      <c r="AT1868" t="s">
        <v>17200</v>
      </c>
    </row>
    <row r="1869" spans="1:46" ht="15.75" thickBot="1" x14ac:dyDescent="0.3">
      <c r="A1869" s="48" t="s">
        <v>763</v>
      </c>
      <c r="B1869" s="50">
        <v>1055</v>
      </c>
      <c r="C1869" s="50" t="s">
        <v>213</v>
      </c>
      <c r="D1869" s="50" t="s">
        <v>312</v>
      </c>
      <c r="E1869" s="51" t="str">
        <f ca="1">IF(ISERROR(INDIRECT(CONCATENATE("FIPs_codes!",ADDRESS((MATCH($D1869,INDIRECT($C1869),0)+MATCH($C1869,FIPs_codes!$G$1:$G$3296,0)-1),COLUMN(FIPs_codes!A1867))))),"",INDIRECT(CONCATENATE("FIPs_codes!",ADDRESS((MATCH($D1869,INDIRECT($C1869),0)+MATCH($C1869,FIPs_codes!$G$1:$G$3296,0)-1),COLUMN(FIPs_codes!A1867)))))</f>
        <v>40007</v>
      </c>
      <c r="F1869" s="51">
        <f ca="1">IF(ISERROR(INDIRECT(CONCATENATE("FIPs_codes!",ADDRESS((MATCH($D1869,INDIRECT($C1869),0)+MATCH($C1869,FIPs_codes!$G$1:$G$3296,0)-1),COLUMN(FIPs_codes!C1867))))),"",INDIRECT(CONCATENATE("FIPs_codes!",ADDRESS((MATCH($D1869,INDIRECT($C1869),0)+MATCH($C1869,FIPs_codes!$G$1:$G$3296,0)-1),COLUMN(FIPs_codes!C1867)))))</f>
        <v>6</v>
      </c>
      <c r="G1869" s="50" t="s">
        <v>216</v>
      </c>
      <c r="H1869" s="50" t="s">
        <v>217</v>
      </c>
      <c r="I1869" s="54" t="s">
        <v>764</v>
      </c>
      <c r="J1869" s="56" t="s">
        <v>765</v>
      </c>
      <c r="K1869" s="50" t="s">
        <v>78</v>
      </c>
      <c r="L1869" s="50" t="s">
        <v>712</v>
      </c>
      <c r="M1869" s="50" t="s">
        <v>57</v>
      </c>
      <c r="N1869" s="58" t="s">
        <v>766</v>
      </c>
      <c r="O1869" s="58">
        <v>1995</v>
      </c>
      <c r="P1869" s="58" t="s">
        <v>252</v>
      </c>
      <c r="Q1869" s="50" t="s">
        <v>767</v>
      </c>
      <c r="R1869" s="50" t="s">
        <v>768</v>
      </c>
      <c r="S1869" s="60" t="s">
        <v>60</v>
      </c>
      <c r="T1869" s="48" t="s">
        <v>86</v>
      </c>
      <c r="U1869" s="50" t="s">
        <v>134</v>
      </c>
      <c r="V1869" s="58" t="s">
        <v>769</v>
      </c>
      <c r="W1869" s="62" t="s">
        <v>134</v>
      </c>
      <c r="X1869" s="62" t="s">
        <v>484</v>
      </c>
      <c r="Y1869" s="62">
        <v>40554</v>
      </c>
      <c r="Z1869" s="50">
        <v>94</v>
      </c>
      <c r="AA1869" s="50">
        <v>530</v>
      </c>
      <c r="AB1869" s="50" t="s">
        <v>66</v>
      </c>
      <c r="AC1869" s="50">
        <v>346879</v>
      </c>
      <c r="AD1869" s="50" t="s">
        <v>499</v>
      </c>
      <c r="AE1869" s="58" t="s">
        <v>438</v>
      </c>
      <c r="AF1869" s="58" t="s">
        <v>68</v>
      </c>
      <c r="AG1869" s="50" t="s">
        <v>229</v>
      </c>
      <c r="AH1869" s="50">
        <v>22.76</v>
      </c>
      <c r="AI1869" s="50">
        <v>71.81</v>
      </c>
      <c r="AJ1869" s="50">
        <v>94.57</v>
      </c>
      <c r="AK1869" s="58">
        <v>15.7</v>
      </c>
      <c r="AL1869" s="26">
        <v>0.24066828804060483</v>
      </c>
      <c r="AM1869" s="56" t="s">
        <v>230</v>
      </c>
      <c r="AN1869" s="50" t="s">
        <v>486</v>
      </c>
      <c r="AO1869" s="50" t="s">
        <v>487</v>
      </c>
      <c r="AP1869" s="64" t="s">
        <v>488</v>
      </c>
      <c r="AQ1869" s="27" t="str">
        <f t="shared" si="85"/>
        <v>Record Complete</v>
      </c>
      <c r="AR1869" s="54" t="s">
        <v>770</v>
      </c>
      <c r="AS1869" s="5" t="str">
        <f t="shared" si="86"/>
        <v/>
      </c>
      <c r="AT1869" t="s">
        <v>17200</v>
      </c>
    </row>
    <row r="1870" spans="1:46" ht="15.75" thickBot="1" x14ac:dyDescent="0.3">
      <c r="A1870" s="47" t="s">
        <v>763</v>
      </c>
      <c r="B1870" s="49">
        <v>1055</v>
      </c>
      <c r="C1870" s="49" t="s">
        <v>213</v>
      </c>
      <c r="D1870" s="49" t="s">
        <v>312</v>
      </c>
      <c r="E1870" s="51" t="str">
        <f ca="1">IF(ISERROR(INDIRECT(CONCATENATE("FIPs_codes!",ADDRESS((MATCH($D1870,INDIRECT($C1870),0)+MATCH($C1870,FIPs_codes!$G$1:$G$3296,0)-1),COLUMN(FIPs_codes!A1868))))),"",INDIRECT(CONCATENATE("FIPs_codes!",ADDRESS((MATCH($D1870,INDIRECT($C1870),0)+MATCH($C1870,FIPs_codes!$G$1:$G$3296,0)-1),COLUMN(FIPs_codes!A1868)))))</f>
        <v>40007</v>
      </c>
      <c r="F1870" s="51">
        <f ca="1">IF(ISERROR(INDIRECT(CONCATENATE("FIPs_codes!",ADDRESS((MATCH($D1870,INDIRECT($C1870),0)+MATCH($C1870,FIPs_codes!$G$1:$G$3296,0)-1),COLUMN(FIPs_codes!C1868))))),"",INDIRECT(CONCATENATE("FIPs_codes!",ADDRESS((MATCH($D1870,INDIRECT($C1870),0)+MATCH($C1870,FIPs_codes!$G$1:$G$3296,0)-1),COLUMN(FIPs_codes!C1868)))))</f>
        <v>6</v>
      </c>
      <c r="G1870" s="49" t="s">
        <v>216</v>
      </c>
      <c r="H1870" s="49" t="s">
        <v>217</v>
      </c>
      <c r="I1870" s="53" t="s">
        <v>764</v>
      </c>
      <c r="J1870" s="55" t="s">
        <v>765</v>
      </c>
      <c r="K1870" s="49" t="s">
        <v>78</v>
      </c>
      <c r="L1870" s="49" t="s">
        <v>712</v>
      </c>
      <c r="M1870" s="49" t="s">
        <v>57</v>
      </c>
      <c r="N1870" s="57" t="s">
        <v>766</v>
      </c>
      <c r="O1870" s="57">
        <v>1995</v>
      </c>
      <c r="P1870" s="57" t="s">
        <v>252</v>
      </c>
      <c r="Q1870" s="49" t="s">
        <v>767</v>
      </c>
      <c r="R1870" s="49" t="s">
        <v>768</v>
      </c>
      <c r="S1870" s="59" t="s">
        <v>60</v>
      </c>
      <c r="T1870" s="47" t="s">
        <v>86</v>
      </c>
      <c r="U1870" s="49" t="s">
        <v>134</v>
      </c>
      <c r="V1870" s="57" t="s">
        <v>769</v>
      </c>
      <c r="W1870" s="61" t="s">
        <v>134</v>
      </c>
      <c r="X1870" s="61" t="s">
        <v>484</v>
      </c>
      <c r="Y1870" s="61">
        <v>40554</v>
      </c>
      <c r="Z1870" s="49">
        <v>94</v>
      </c>
      <c r="AA1870" s="49">
        <v>530</v>
      </c>
      <c r="AB1870" s="49" t="s">
        <v>66</v>
      </c>
      <c r="AC1870" s="49">
        <v>346879</v>
      </c>
      <c r="AD1870" s="49" t="s">
        <v>499</v>
      </c>
      <c r="AE1870" s="57" t="s">
        <v>438</v>
      </c>
      <c r="AF1870" s="57" t="s">
        <v>68</v>
      </c>
      <c r="AG1870" s="49" t="s">
        <v>229</v>
      </c>
      <c r="AH1870" s="49">
        <v>22.21</v>
      </c>
      <c r="AI1870" s="49">
        <v>74.260000000000005</v>
      </c>
      <c r="AJ1870" s="49">
        <v>96.47</v>
      </c>
      <c r="AK1870" s="57">
        <v>15.67</v>
      </c>
      <c r="AL1870" s="26">
        <v>0.2302270135793511</v>
      </c>
      <c r="AM1870" s="55" t="s">
        <v>230</v>
      </c>
      <c r="AN1870" s="49" t="s">
        <v>486</v>
      </c>
      <c r="AO1870" s="49" t="s">
        <v>487</v>
      </c>
      <c r="AP1870" s="63" t="s">
        <v>488</v>
      </c>
      <c r="AQ1870" s="27" t="str">
        <f t="shared" si="85"/>
        <v>Record Complete</v>
      </c>
      <c r="AR1870" s="53" t="s">
        <v>770</v>
      </c>
      <c r="AS1870" s="5" t="str">
        <f t="shared" si="86"/>
        <v/>
      </c>
      <c r="AT1870" t="s">
        <v>17200</v>
      </c>
    </row>
    <row r="1871" spans="1:46" ht="15.75" thickBot="1" x14ac:dyDescent="0.3">
      <c r="A1871" s="48" t="s">
        <v>763</v>
      </c>
      <c r="B1871" s="50">
        <v>1055</v>
      </c>
      <c r="C1871" s="50" t="s">
        <v>213</v>
      </c>
      <c r="D1871" s="50" t="s">
        <v>312</v>
      </c>
      <c r="E1871" s="51" t="str">
        <f ca="1">IF(ISERROR(INDIRECT(CONCATENATE("FIPs_codes!",ADDRESS((MATCH($D1871,INDIRECT($C1871),0)+MATCH($C1871,FIPs_codes!$G$1:$G$3296,0)-1),COLUMN(FIPs_codes!A1869))))),"",INDIRECT(CONCATENATE("FIPs_codes!",ADDRESS((MATCH($D1871,INDIRECT($C1871),0)+MATCH($C1871,FIPs_codes!$G$1:$G$3296,0)-1),COLUMN(FIPs_codes!A1869)))))</f>
        <v>40007</v>
      </c>
      <c r="F1871" s="51">
        <f ca="1">IF(ISERROR(INDIRECT(CONCATENATE("FIPs_codes!",ADDRESS((MATCH($D1871,INDIRECT($C1871),0)+MATCH($C1871,FIPs_codes!$G$1:$G$3296,0)-1),COLUMN(FIPs_codes!C1869))))),"",INDIRECT(CONCATENATE("FIPs_codes!",ADDRESS((MATCH($D1871,INDIRECT($C1871),0)+MATCH($C1871,FIPs_codes!$G$1:$G$3296,0)-1),COLUMN(FIPs_codes!C1869)))))</f>
        <v>6</v>
      </c>
      <c r="G1871" s="50" t="s">
        <v>216</v>
      </c>
      <c r="H1871" s="50" t="s">
        <v>217</v>
      </c>
      <c r="I1871" s="54" t="s">
        <v>764</v>
      </c>
      <c r="J1871" s="56" t="s">
        <v>765</v>
      </c>
      <c r="K1871" s="50" t="s">
        <v>78</v>
      </c>
      <c r="L1871" s="50" t="s">
        <v>712</v>
      </c>
      <c r="M1871" s="50" t="s">
        <v>57</v>
      </c>
      <c r="N1871" s="58" t="s">
        <v>766</v>
      </c>
      <c r="O1871" s="58">
        <v>1995</v>
      </c>
      <c r="P1871" s="58" t="s">
        <v>252</v>
      </c>
      <c r="Q1871" s="50" t="s">
        <v>767</v>
      </c>
      <c r="R1871" s="50" t="s">
        <v>768</v>
      </c>
      <c r="S1871" s="60" t="s">
        <v>60</v>
      </c>
      <c r="T1871" s="48" t="s">
        <v>86</v>
      </c>
      <c r="U1871" s="50" t="s">
        <v>134</v>
      </c>
      <c r="V1871" s="58" t="s">
        <v>769</v>
      </c>
      <c r="W1871" s="62" t="s">
        <v>134</v>
      </c>
      <c r="X1871" s="62" t="s">
        <v>484</v>
      </c>
      <c r="Y1871" s="62">
        <v>40696</v>
      </c>
      <c r="Z1871" s="50">
        <v>92</v>
      </c>
      <c r="AA1871" s="50">
        <v>530</v>
      </c>
      <c r="AB1871" s="50" t="s">
        <v>66</v>
      </c>
      <c r="AC1871" s="50">
        <v>328004</v>
      </c>
      <c r="AD1871" s="50" t="s">
        <v>499</v>
      </c>
      <c r="AE1871" s="58" t="s">
        <v>438</v>
      </c>
      <c r="AF1871" s="58" t="s">
        <v>68</v>
      </c>
      <c r="AG1871" s="50" t="s">
        <v>229</v>
      </c>
      <c r="AH1871" s="50">
        <v>27.32</v>
      </c>
      <c r="AI1871" s="50">
        <v>151.68</v>
      </c>
      <c r="AJ1871" s="50">
        <v>179.14</v>
      </c>
      <c r="AK1871" s="58">
        <v>15.07</v>
      </c>
      <c r="AL1871" s="26">
        <v>0.15262569832402234</v>
      </c>
      <c r="AM1871" s="56" t="s">
        <v>230</v>
      </c>
      <c r="AN1871" s="50" t="s">
        <v>486</v>
      </c>
      <c r="AO1871" s="50" t="s">
        <v>487</v>
      </c>
      <c r="AP1871" s="64" t="s">
        <v>488</v>
      </c>
      <c r="AQ1871" s="27" t="str">
        <f t="shared" si="85"/>
        <v>Record Complete</v>
      </c>
      <c r="AR1871" s="54" t="s">
        <v>770</v>
      </c>
      <c r="AS1871" s="5" t="str">
        <f t="shared" si="86"/>
        <v/>
      </c>
      <c r="AT1871" t="s">
        <v>17200</v>
      </c>
    </row>
    <row r="1872" spans="1:46" ht="15.75" thickBot="1" x14ac:dyDescent="0.3">
      <c r="A1872" s="47" t="s">
        <v>763</v>
      </c>
      <c r="B1872" s="49">
        <v>1055</v>
      </c>
      <c r="C1872" s="49" t="s">
        <v>213</v>
      </c>
      <c r="D1872" s="49" t="s">
        <v>312</v>
      </c>
      <c r="E1872" s="51" t="str">
        <f ca="1">IF(ISERROR(INDIRECT(CONCATENATE("FIPs_codes!",ADDRESS((MATCH($D1872,INDIRECT($C1872),0)+MATCH($C1872,FIPs_codes!$G$1:$G$3296,0)-1),COLUMN(FIPs_codes!A1870))))),"",INDIRECT(CONCATENATE("FIPs_codes!",ADDRESS((MATCH($D1872,INDIRECT($C1872),0)+MATCH($C1872,FIPs_codes!$G$1:$G$3296,0)-1),COLUMN(FIPs_codes!A1870)))))</f>
        <v>40007</v>
      </c>
      <c r="F1872" s="51">
        <f ca="1">IF(ISERROR(INDIRECT(CONCATENATE("FIPs_codes!",ADDRESS((MATCH($D1872,INDIRECT($C1872),0)+MATCH($C1872,FIPs_codes!$G$1:$G$3296,0)-1),COLUMN(FIPs_codes!C1870))))),"",INDIRECT(CONCATENATE("FIPs_codes!",ADDRESS((MATCH($D1872,INDIRECT($C1872),0)+MATCH($C1872,FIPs_codes!$G$1:$G$3296,0)-1),COLUMN(FIPs_codes!C1870)))))</f>
        <v>6</v>
      </c>
      <c r="G1872" s="49" t="s">
        <v>216</v>
      </c>
      <c r="H1872" s="49" t="s">
        <v>217</v>
      </c>
      <c r="I1872" s="53" t="s">
        <v>764</v>
      </c>
      <c r="J1872" s="55" t="s">
        <v>765</v>
      </c>
      <c r="K1872" s="49" t="s">
        <v>78</v>
      </c>
      <c r="L1872" s="49" t="s">
        <v>712</v>
      </c>
      <c r="M1872" s="49" t="s">
        <v>57</v>
      </c>
      <c r="N1872" s="57" t="s">
        <v>766</v>
      </c>
      <c r="O1872" s="57">
        <v>1995</v>
      </c>
      <c r="P1872" s="57" t="s">
        <v>252</v>
      </c>
      <c r="Q1872" s="49" t="s">
        <v>767</v>
      </c>
      <c r="R1872" s="49" t="s">
        <v>768</v>
      </c>
      <c r="S1872" s="59" t="s">
        <v>60</v>
      </c>
      <c r="T1872" s="47" t="s">
        <v>86</v>
      </c>
      <c r="U1872" s="49" t="s">
        <v>134</v>
      </c>
      <c r="V1872" s="57" t="s">
        <v>769</v>
      </c>
      <c r="W1872" s="61" t="s">
        <v>134</v>
      </c>
      <c r="X1872" s="61" t="s">
        <v>484</v>
      </c>
      <c r="Y1872" s="61">
        <v>40696</v>
      </c>
      <c r="Z1872" s="49">
        <v>92</v>
      </c>
      <c r="AA1872" s="49">
        <v>530</v>
      </c>
      <c r="AB1872" s="49" t="s">
        <v>66</v>
      </c>
      <c r="AC1872" s="49">
        <v>328004</v>
      </c>
      <c r="AD1872" s="49" t="s">
        <v>499</v>
      </c>
      <c r="AE1872" s="57" t="s">
        <v>438</v>
      </c>
      <c r="AF1872" s="57" t="s">
        <v>68</v>
      </c>
      <c r="AG1872" s="49" t="s">
        <v>229</v>
      </c>
      <c r="AH1872" s="49">
        <v>27.29</v>
      </c>
      <c r="AI1872" s="49">
        <v>172.1</v>
      </c>
      <c r="AJ1872" s="49">
        <v>199.38</v>
      </c>
      <c r="AK1872" s="57">
        <v>15.03</v>
      </c>
      <c r="AL1872" s="26">
        <v>0.13686744570941373</v>
      </c>
      <c r="AM1872" s="55" t="s">
        <v>230</v>
      </c>
      <c r="AN1872" s="49" t="s">
        <v>486</v>
      </c>
      <c r="AO1872" s="49" t="s">
        <v>487</v>
      </c>
      <c r="AP1872" s="63" t="s">
        <v>488</v>
      </c>
      <c r="AQ1872" s="27" t="str">
        <f t="shared" si="85"/>
        <v>Record Complete</v>
      </c>
      <c r="AR1872" s="53" t="s">
        <v>770</v>
      </c>
      <c r="AS1872" s="5" t="str">
        <f t="shared" si="86"/>
        <v/>
      </c>
      <c r="AT1872" t="s">
        <v>17200</v>
      </c>
    </row>
    <row r="1873" spans="1:46" ht="15.75" thickBot="1" x14ac:dyDescent="0.3">
      <c r="A1873" s="48" t="s">
        <v>763</v>
      </c>
      <c r="B1873" s="50">
        <v>1055</v>
      </c>
      <c r="C1873" s="50" t="s">
        <v>213</v>
      </c>
      <c r="D1873" s="50" t="s">
        <v>312</v>
      </c>
      <c r="E1873" s="51" t="str">
        <f ca="1">IF(ISERROR(INDIRECT(CONCATENATE("FIPs_codes!",ADDRESS((MATCH($D1873,INDIRECT($C1873),0)+MATCH($C1873,FIPs_codes!$G$1:$G$3296,0)-1),COLUMN(FIPs_codes!A1871))))),"",INDIRECT(CONCATENATE("FIPs_codes!",ADDRESS((MATCH($D1873,INDIRECT($C1873),0)+MATCH($C1873,FIPs_codes!$G$1:$G$3296,0)-1),COLUMN(FIPs_codes!A1871)))))</f>
        <v>40007</v>
      </c>
      <c r="F1873" s="51">
        <f ca="1">IF(ISERROR(INDIRECT(CONCATENATE("FIPs_codes!",ADDRESS((MATCH($D1873,INDIRECT($C1873),0)+MATCH($C1873,FIPs_codes!$G$1:$G$3296,0)-1),COLUMN(FIPs_codes!C1871))))),"",INDIRECT(CONCATENATE("FIPs_codes!",ADDRESS((MATCH($D1873,INDIRECT($C1873),0)+MATCH($C1873,FIPs_codes!$G$1:$G$3296,0)-1),COLUMN(FIPs_codes!C1871)))))</f>
        <v>6</v>
      </c>
      <c r="G1873" s="50" t="s">
        <v>216</v>
      </c>
      <c r="H1873" s="50" t="s">
        <v>217</v>
      </c>
      <c r="I1873" s="54" t="s">
        <v>764</v>
      </c>
      <c r="J1873" s="56" t="s">
        <v>765</v>
      </c>
      <c r="K1873" s="50" t="s">
        <v>78</v>
      </c>
      <c r="L1873" s="50" t="s">
        <v>712</v>
      </c>
      <c r="M1873" s="50" t="s">
        <v>57</v>
      </c>
      <c r="N1873" s="58" t="s">
        <v>766</v>
      </c>
      <c r="O1873" s="58">
        <v>1995</v>
      </c>
      <c r="P1873" s="58" t="s">
        <v>252</v>
      </c>
      <c r="Q1873" s="50" t="s">
        <v>767</v>
      </c>
      <c r="R1873" s="50" t="s">
        <v>768</v>
      </c>
      <c r="S1873" s="60" t="s">
        <v>60</v>
      </c>
      <c r="T1873" s="48" t="s">
        <v>86</v>
      </c>
      <c r="U1873" s="50" t="s">
        <v>134</v>
      </c>
      <c r="V1873" s="58" t="s">
        <v>769</v>
      </c>
      <c r="W1873" s="62" t="s">
        <v>134</v>
      </c>
      <c r="X1873" s="62" t="s">
        <v>484</v>
      </c>
      <c r="Y1873" s="62">
        <v>40696</v>
      </c>
      <c r="Z1873" s="50">
        <v>92</v>
      </c>
      <c r="AA1873" s="50">
        <v>530</v>
      </c>
      <c r="AB1873" s="50" t="s">
        <v>66</v>
      </c>
      <c r="AC1873" s="50">
        <v>328004</v>
      </c>
      <c r="AD1873" s="50" t="s">
        <v>499</v>
      </c>
      <c r="AE1873" s="58" t="s">
        <v>438</v>
      </c>
      <c r="AF1873" s="58" t="s">
        <v>68</v>
      </c>
      <c r="AG1873" s="50" t="s">
        <v>229</v>
      </c>
      <c r="AH1873" s="50">
        <v>27.45</v>
      </c>
      <c r="AI1873" s="50">
        <v>172.76</v>
      </c>
      <c r="AJ1873" s="50">
        <v>200.21</v>
      </c>
      <c r="AK1873" s="58">
        <v>15</v>
      </c>
      <c r="AL1873" s="26">
        <v>0.13710603865940763</v>
      </c>
      <c r="AM1873" s="56" t="s">
        <v>230</v>
      </c>
      <c r="AN1873" s="50" t="s">
        <v>486</v>
      </c>
      <c r="AO1873" s="50" t="s">
        <v>487</v>
      </c>
      <c r="AP1873" s="64" t="s">
        <v>488</v>
      </c>
      <c r="AQ1873" s="27" t="str">
        <f t="shared" si="85"/>
        <v>Record Complete</v>
      </c>
      <c r="AR1873" s="54" t="s">
        <v>770</v>
      </c>
      <c r="AS1873" s="5" t="str">
        <f t="shared" si="86"/>
        <v/>
      </c>
      <c r="AT1873" t="s">
        <v>17200</v>
      </c>
    </row>
    <row r="1874" spans="1:46" ht="15.75" thickBot="1" x14ac:dyDescent="0.3">
      <c r="A1874" s="30" t="s">
        <v>763</v>
      </c>
      <c r="B1874" s="32">
        <v>1055</v>
      </c>
      <c r="C1874" s="32" t="s">
        <v>213</v>
      </c>
      <c r="D1874" s="32" t="s">
        <v>312</v>
      </c>
      <c r="E1874" s="51" t="str">
        <f ca="1">IF(ISERROR(INDIRECT(CONCATENATE("FIPs_codes!",ADDRESS((MATCH($D1874,INDIRECT($C1874),0)+MATCH($C1874,FIPs_codes!$G$1:$G$3296,0)-1),COLUMN(FIPs_codes!A1872))))),"",INDIRECT(CONCATENATE("FIPs_codes!",ADDRESS((MATCH($D1874,INDIRECT($C1874),0)+MATCH($C1874,FIPs_codes!$G$1:$G$3296,0)-1),COLUMN(FIPs_codes!A1872)))))</f>
        <v>40007</v>
      </c>
      <c r="F1874" s="51">
        <f ca="1">IF(ISERROR(INDIRECT(CONCATENATE("FIPs_codes!",ADDRESS((MATCH($D1874,INDIRECT($C1874),0)+MATCH($C1874,FIPs_codes!$G$1:$G$3296,0)-1),COLUMN(FIPs_codes!C1872))))),"",INDIRECT(CONCATENATE("FIPs_codes!",ADDRESS((MATCH($D1874,INDIRECT($C1874),0)+MATCH($C1874,FIPs_codes!$G$1:$G$3296,0)-1),COLUMN(FIPs_codes!C1872)))))</f>
        <v>6</v>
      </c>
      <c r="G1874" s="32" t="s">
        <v>216</v>
      </c>
      <c r="H1874" s="32" t="s">
        <v>217</v>
      </c>
      <c r="I1874" s="36" t="s">
        <v>764</v>
      </c>
      <c r="J1874" s="38" t="s">
        <v>765</v>
      </c>
      <c r="K1874" s="32" t="s">
        <v>78</v>
      </c>
      <c r="L1874" s="32" t="s">
        <v>712</v>
      </c>
      <c r="M1874" s="32" t="s">
        <v>57</v>
      </c>
      <c r="N1874" s="40" t="s">
        <v>766</v>
      </c>
      <c r="O1874" s="40">
        <v>1995</v>
      </c>
      <c r="P1874" s="40" t="s">
        <v>252</v>
      </c>
      <c r="Q1874" s="32" t="s">
        <v>767</v>
      </c>
      <c r="R1874" s="32" t="s">
        <v>768</v>
      </c>
      <c r="S1874" s="42" t="s">
        <v>60</v>
      </c>
      <c r="T1874" s="30" t="s">
        <v>86</v>
      </c>
      <c r="U1874" s="32" t="s">
        <v>134</v>
      </c>
      <c r="V1874" s="40" t="s">
        <v>769</v>
      </c>
      <c r="W1874" s="44" t="s">
        <v>134</v>
      </c>
      <c r="X1874" s="44" t="s">
        <v>484</v>
      </c>
      <c r="Y1874" s="44">
        <v>40865</v>
      </c>
      <c r="Z1874" s="32">
        <v>94</v>
      </c>
      <c r="AA1874" s="32">
        <v>530</v>
      </c>
      <c r="AB1874" s="32" t="s">
        <v>66</v>
      </c>
      <c r="AC1874" s="32">
        <v>347535</v>
      </c>
      <c r="AD1874" s="32" t="s">
        <v>499</v>
      </c>
      <c r="AE1874" s="40" t="s">
        <v>438</v>
      </c>
      <c r="AF1874" s="40" t="s">
        <v>68</v>
      </c>
      <c r="AG1874" s="32" t="s">
        <v>229</v>
      </c>
      <c r="AH1874" s="32">
        <v>29.64</v>
      </c>
      <c r="AI1874" s="32">
        <v>125.11</v>
      </c>
      <c r="AJ1874" s="32">
        <v>154.74</v>
      </c>
      <c r="AK1874" s="40">
        <v>15.51</v>
      </c>
      <c r="AL1874" s="26">
        <v>0.19153473344103392</v>
      </c>
      <c r="AM1874" s="38" t="s">
        <v>230</v>
      </c>
      <c r="AN1874" s="32" t="s">
        <v>486</v>
      </c>
      <c r="AO1874" s="32" t="s">
        <v>487</v>
      </c>
      <c r="AP1874" s="46" t="s">
        <v>488</v>
      </c>
      <c r="AQ1874" s="27" t="str">
        <f t="shared" si="85"/>
        <v>Record Complete</v>
      </c>
      <c r="AR1874" s="36" t="s">
        <v>770</v>
      </c>
      <c r="AS1874" s="5" t="str">
        <f t="shared" si="86"/>
        <v/>
      </c>
      <c r="AT1874" t="s">
        <v>17200</v>
      </c>
    </row>
    <row r="1875" spans="1:46" ht="15.75" thickBot="1" x14ac:dyDescent="0.3">
      <c r="A1875" s="58" t="s">
        <v>763</v>
      </c>
      <c r="B1875" s="50">
        <v>1055</v>
      </c>
      <c r="C1875" s="50" t="s">
        <v>213</v>
      </c>
      <c r="D1875" s="50" t="s">
        <v>312</v>
      </c>
      <c r="E1875" s="51" t="str">
        <f ca="1">IF(ISERROR(INDIRECT(CONCATENATE("FIPs_codes!",ADDRESS((MATCH($D1875,INDIRECT($C1875),0)+MATCH($C1875,FIPs_codes!$G$1:$G$3296,0)-1),COLUMN(FIPs_codes!A1873))))),"",INDIRECT(CONCATENATE("FIPs_codes!",ADDRESS((MATCH($D1875,INDIRECT($C1875),0)+MATCH($C1875,FIPs_codes!$G$1:$G$3296,0)-1),COLUMN(FIPs_codes!A1873)))))</f>
        <v>40007</v>
      </c>
      <c r="F1875" s="51">
        <f ca="1">IF(ISERROR(INDIRECT(CONCATENATE("FIPs_codes!",ADDRESS((MATCH($D1875,INDIRECT($C1875),0)+MATCH($C1875,FIPs_codes!$G$1:$G$3296,0)-1),COLUMN(FIPs_codes!C1873))))),"",INDIRECT(CONCATENATE("FIPs_codes!",ADDRESS((MATCH($D1875,INDIRECT($C1875),0)+MATCH($C1875,FIPs_codes!$G$1:$G$3296,0)-1),COLUMN(FIPs_codes!C1873)))))</f>
        <v>6</v>
      </c>
      <c r="G1875" s="50" t="s">
        <v>216</v>
      </c>
      <c r="H1875" s="50" t="s">
        <v>217</v>
      </c>
      <c r="I1875" s="157" t="s">
        <v>764</v>
      </c>
      <c r="J1875" s="50" t="s">
        <v>765</v>
      </c>
      <c r="K1875" s="50" t="s">
        <v>78</v>
      </c>
      <c r="L1875" s="50" t="s">
        <v>712</v>
      </c>
      <c r="M1875" s="50" t="s">
        <v>57</v>
      </c>
      <c r="N1875" s="58" t="s">
        <v>766</v>
      </c>
      <c r="O1875" s="58">
        <v>1995</v>
      </c>
      <c r="P1875" s="58" t="s">
        <v>252</v>
      </c>
      <c r="Q1875" s="50" t="s">
        <v>767</v>
      </c>
      <c r="R1875" s="50" t="s">
        <v>768</v>
      </c>
      <c r="S1875" s="158" t="s">
        <v>60</v>
      </c>
      <c r="T1875" s="58" t="s">
        <v>86</v>
      </c>
      <c r="U1875" s="50" t="s">
        <v>134</v>
      </c>
      <c r="V1875" s="58" t="s">
        <v>769</v>
      </c>
      <c r="W1875" s="62" t="s">
        <v>134</v>
      </c>
      <c r="X1875" s="62" t="s">
        <v>484</v>
      </c>
      <c r="Y1875" s="62">
        <v>40865</v>
      </c>
      <c r="Z1875" s="50">
        <v>94</v>
      </c>
      <c r="AA1875" s="50">
        <v>530</v>
      </c>
      <c r="AB1875" s="50" t="s">
        <v>66</v>
      </c>
      <c r="AC1875" s="50">
        <v>347535</v>
      </c>
      <c r="AD1875" s="50" t="s">
        <v>499</v>
      </c>
      <c r="AE1875" s="58" t="s">
        <v>438</v>
      </c>
      <c r="AF1875" s="58" t="s">
        <v>68</v>
      </c>
      <c r="AG1875" s="50" t="s">
        <v>229</v>
      </c>
      <c r="AH1875" s="50">
        <v>29.88</v>
      </c>
      <c r="AI1875" s="50">
        <v>134.35</v>
      </c>
      <c r="AJ1875" s="50">
        <v>164.2</v>
      </c>
      <c r="AK1875" s="58">
        <v>14.89</v>
      </c>
      <c r="AL1875" s="160">
        <v>0.18193996224806674</v>
      </c>
      <c r="AM1875" s="50" t="s">
        <v>230</v>
      </c>
      <c r="AN1875" s="50" t="s">
        <v>486</v>
      </c>
      <c r="AO1875" s="50" t="s">
        <v>487</v>
      </c>
      <c r="AP1875" s="161" t="s">
        <v>488</v>
      </c>
      <c r="AQ1875" s="27" t="str">
        <f t="shared" si="85"/>
        <v>Record Complete</v>
      </c>
      <c r="AR1875" s="58" t="s">
        <v>771</v>
      </c>
      <c r="AS1875" s="5" t="str">
        <f t="shared" si="86"/>
        <v/>
      </c>
      <c r="AT1875" t="s">
        <v>17200</v>
      </c>
    </row>
    <row r="1876" spans="1:46" ht="15.75" thickBot="1" x14ac:dyDescent="0.3">
      <c r="A1876" s="47" t="s">
        <v>763</v>
      </c>
      <c r="B1876" s="49">
        <v>1055</v>
      </c>
      <c r="C1876" s="49" t="s">
        <v>213</v>
      </c>
      <c r="D1876" s="49" t="s">
        <v>312</v>
      </c>
      <c r="E1876" s="51" t="str">
        <f ca="1">IF(ISERROR(INDIRECT(CONCATENATE("FIPs_codes!",ADDRESS((MATCH($D1876,INDIRECT($C1876),0)+MATCH($C1876,FIPs_codes!$G$1:$G$3296,0)-1),COLUMN(FIPs_codes!A1874))))),"",INDIRECT(CONCATENATE("FIPs_codes!",ADDRESS((MATCH($D1876,INDIRECT($C1876),0)+MATCH($C1876,FIPs_codes!$G$1:$G$3296,0)-1),COLUMN(FIPs_codes!A1874)))))</f>
        <v>40007</v>
      </c>
      <c r="F1876" s="51">
        <f ca="1">IF(ISERROR(INDIRECT(CONCATENATE("FIPs_codes!",ADDRESS((MATCH($D1876,INDIRECT($C1876),0)+MATCH($C1876,FIPs_codes!$G$1:$G$3296,0)-1),COLUMN(FIPs_codes!C1874))))),"",INDIRECT(CONCATENATE("FIPs_codes!",ADDRESS((MATCH($D1876,INDIRECT($C1876),0)+MATCH($C1876,FIPs_codes!$G$1:$G$3296,0)-1),COLUMN(FIPs_codes!C1874)))))</f>
        <v>6</v>
      </c>
      <c r="G1876" s="49" t="s">
        <v>216</v>
      </c>
      <c r="H1876" s="49" t="s">
        <v>217</v>
      </c>
      <c r="I1876" s="53" t="s">
        <v>764</v>
      </c>
      <c r="J1876" s="55" t="s">
        <v>765</v>
      </c>
      <c r="K1876" s="49" t="s">
        <v>78</v>
      </c>
      <c r="L1876" s="49" t="s">
        <v>712</v>
      </c>
      <c r="M1876" s="162" t="s">
        <v>57</v>
      </c>
      <c r="N1876" s="57" t="s">
        <v>766</v>
      </c>
      <c r="O1876" s="57">
        <v>1995</v>
      </c>
      <c r="P1876" s="57" t="s">
        <v>252</v>
      </c>
      <c r="Q1876" s="49" t="s">
        <v>767</v>
      </c>
      <c r="R1876" s="49" t="s">
        <v>768</v>
      </c>
      <c r="S1876" s="59" t="s">
        <v>60</v>
      </c>
      <c r="T1876" s="47" t="s">
        <v>86</v>
      </c>
      <c r="U1876" s="49" t="s">
        <v>134</v>
      </c>
      <c r="V1876" s="57" t="s">
        <v>769</v>
      </c>
      <c r="W1876" s="61" t="s">
        <v>134</v>
      </c>
      <c r="X1876" s="61" t="s">
        <v>484</v>
      </c>
      <c r="Y1876" s="61">
        <v>40865</v>
      </c>
      <c r="Z1876" s="49">
        <v>94</v>
      </c>
      <c r="AA1876" s="49">
        <v>530</v>
      </c>
      <c r="AB1876" s="49" t="s">
        <v>66</v>
      </c>
      <c r="AC1876" s="49">
        <v>347535</v>
      </c>
      <c r="AD1876" s="49" t="s">
        <v>499</v>
      </c>
      <c r="AE1876" s="57" t="s">
        <v>438</v>
      </c>
      <c r="AF1876" s="57" t="s">
        <v>68</v>
      </c>
      <c r="AG1876" s="49" t="s">
        <v>229</v>
      </c>
      <c r="AH1876" s="49">
        <v>30.16</v>
      </c>
      <c r="AI1876" s="49">
        <v>134.28</v>
      </c>
      <c r="AJ1876" s="49">
        <v>164.43</v>
      </c>
      <c r="AK1876" s="57">
        <v>14.6</v>
      </c>
      <c r="AL1876" s="25">
        <v>0.18341036244222816</v>
      </c>
      <c r="AM1876" s="55" t="s">
        <v>230</v>
      </c>
      <c r="AN1876" s="49" t="s">
        <v>486</v>
      </c>
      <c r="AO1876" s="49" t="s">
        <v>487</v>
      </c>
      <c r="AP1876" s="63" t="s">
        <v>488</v>
      </c>
      <c r="AQ1876" s="27" t="str">
        <f t="shared" si="85"/>
        <v>Record Complete</v>
      </c>
      <c r="AR1876" s="53" t="s">
        <v>770</v>
      </c>
      <c r="AS1876" s="5" t="str">
        <f t="shared" si="86"/>
        <v/>
      </c>
      <c r="AT1876" t="s">
        <v>17200</v>
      </c>
    </row>
    <row r="1877" spans="1:46" ht="15.75" thickBot="1" x14ac:dyDescent="0.3">
      <c r="A1877" s="163" t="s">
        <v>763</v>
      </c>
      <c r="B1877" s="164">
        <v>1055</v>
      </c>
      <c r="C1877" s="164" t="s">
        <v>213</v>
      </c>
      <c r="D1877" s="164" t="s">
        <v>312</v>
      </c>
      <c r="E1877" s="51" t="str">
        <f ca="1">IF(ISERROR(INDIRECT(CONCATENATE("FIPs_codes!",ADDRESS((MATCH($D1877,INDIRECT($C1877),0)+MATCH($C1877,FIPs_codes!$G$1:$G$3296,0)-1),COLUMN(FIPs_codes!A1875))))),"",INDIRECT(CONCATENATE("FIPs_codes!",ADDRESS((MATCH($D1877,INDIRECT($C1877),0)+MATCH($C1877,FIPs_codes!$G$1:$G$3296,0)-1),COLUMN(FIPs_codes!A1875)))))</f>
        <v>40007</v>
      </c>
      <c r="F1877" s="51">
        <f ca="1">IF(ISERROR(INDIRECT(CONCATENATE("FIPs_codes!",ADDRESS((MATCH($D1877,INDIRECT($C1877),0)+MATCH($C1877,FIPs_codes!$G$1:$G$3296,0)-1),COLUMN(FIPs_codes!C1875))))),"",INDIRECT(CONCATENATE("FIPs_codes!",ADDRESS((MATCH($D1877,INDIRECT($C1877),0)+MATCH($C1877,FIPs_codes!$G$1:$G$3296,0)-1),COLUMN(FIPs_codes!C1875)))))</f>
        <v>6</v>
      </c>
      <c r="G1877" s="164" t="s">
        <v>216</v>
      </c>
      <c r="H1877" s="164" t="s">
        <v>217</v>
      </c>
      <c r="I1877" s="165" t="s">
        <v>764</v>
      </c>
      <c r="J1877" s="296" t="s">
        <v>268</v>
      </c>
      <c r="K1877" s="164" t="s">
        <v>78</v>
      </c>
      <c r="L1877" s="164" t="s">
        <v>712</v>
      </c>
      <c r="M1877" s="50" t="s">
        <v>57</v>
      </c>
      <c r="N1877" s="163" t="s">
        <v>772</v>
      </c>
      <c r="O1877" s="163">
        <v>1995</v>
      </c>
      <c r="P1877" s="163" t="s">
        <v>252</v>
      </c>
      <c r="Q1877" s="299">
        <v>5520</v>
      </c>
      <c r="R1877" s="164" t="s">
        <v>60</v>
      </c>
      <c r="S1877" s="166" t="s">
        <v>60</v>
      </c>
      <c r="T1877" s="163" t="s">
        <v>773</v>
      </c>
      <c r="U1877" s="164" t="s">
        <v>134</v>
      </c>
      <c r="V1877" s="163" t="s">
        <v>769</v>
      </c>
      <c r="W1877" s="167" t="s">
        <v>225</v>
      </c>
      <c r="X1877" s="62" t="s">
        <v>65</v>
      </c>
      <c r="Y1877" s="167">
        <v>40967</v>
      </c>
      <c r="Z1877" s="164">
        <v>90</v>
      </c>
      <c r="AA1877" s="164">
        <v>530</v>
      </c>
      <c r="AB1877" s="164" t="s">
        <v>66</v>
      </c>
      <c r="AC1877" s="299">
        <v>49000</v>
      </c>
      <c r="AD1877" s="164" t="s">
        <v>227</v>
      </c>
      <c r="AE1877" s="163" t="s">
        <v>438</v>
      </c>
      <c r="AF1877" s="163" t="s">
        <v>68</v>
      </c>
      <c r="AG1877" s="164" t="s">
        <v>229</v>
      </c>
      <c r="AH1877" s="164">
        <v>39.6</v>
      </c>
      <c r="AI1877" s="164">
        <v>100.1</v>
      </c>
      <c r="AJ1877" s="164">
        <v>139.69999999999999</v>
      </c>
      <c r="AK1877" s="163">
        <v>15.19</v>
      </c>
      <c r="AL1877" s="150">
        <v>0.28346456692913391</v>
      </c>
      <c r="AM1877" s="168" t="s">
        <v>230</v>
      </c>
      <c r="AN1877" s="164" t="s">
        <v>355</v>
      </c>
      <c r="AO1877" s="164" t="s">
        <v>356</v>
      </c>
      <c r="AP1877" s="169" t="s">
        <v>357</v>
      </c>
      <c r="AQ1877" s="27" t="str">
        <f t="shared" si="85"/>
        <v>Record Complete</v>
      </c>
      <c r="AR1877" s="58" t="s">
        <v>234</v>
      </c>
      <c r="AS1877" s="5" t="str">
        <f t="shared" si="86"/>
        <v/>
      </c>
      <c r="AT1877" t="s">
        <v>17200</v>
      </c>
    </row>
    <row r="1878" spans="1:46" ht="15.75" thickBot="1" x14ac:dyDescent="0.3">
      <c r="A1878" s="187" t="s">
        <v>763</v>
      </c>
      <c r="B1878" s="193">
        <v>1055</v>
      </c>
      <c r="C1878" s="193" t="s">
        <v>213</v>
      </c>
      <c r="D1878" s="193" t="s">
        <v>312</v>
      </c>
      <c r="E1878" s="51" t="str">
        <f ca="1">IF(ISERROR(INDIRECT(CONCATENATE("FIPs_codes!",ADDRESS((MATCH($D1878,INDIRECT($C1878),0)+MATCH($C1878,FIPs_codes!$G$1:$G$3296,0)-1),COLUMN(FIPs_codes!A1876))))),"",INDIRECT(CONCATENATE("FIPs_codes!",ADDRESS((MATCH($D1878,INDIRECT($C1878),0)+MATCH($C1878,FIPs_codes!$G$1:$G$3296,0)-1),COLUMN(FIPs_codes!A1876)))))</f>
        <v>40007</v>
      </c>
      <c r="F1878" s="51">
        <f ca="1">IF(ISERROR(INDIRECT(CONCATENATE("FIPs_codes!",ADDRESS((MATCH($D1878,INDIRECT($C1878),0)+MATCH($C1878,FIPs_codes!$G$1:$G$3296,0)-1),COLUMN(FIPs_codes!C1876))))),"",INDIRECT(CONCATENATE("FIPs_codes!",ADDRESS((MATCH($D1878,INDIRECT($C1878),0)+MATCH($C1878,FIPs_codes!$G$1:$G$3296,0)-1),COLUMN(FIPs_codes!C1876)))))</f>
        <v>6</v>
      </c>
      <c r="G1878" s="193" t="s">
        <v>216</v>
      </c>
      <c r="H1878" s="193" t="s">
        <v>217</v>
      </c>
      <c r="I1878" s="213" t="s">
        <v>764</v>
      </c>
      <c r="J1878" s="172" t="s">
        <v>268</v>
      </c>
      <c r="K1878" s="193" t="s">
        <v>78</v>
      </c>
      <c r="L1878" s="193" t="s">
        <v>712</v>
      </c>
      <c r="M1878" s="193" t="s">
        <v>57</v>
      </c>
      <c r="N1878" s="223" t="s">
        <v>772</v>
      </c>
      <c r="O1878" s="223">
        <v>1995</v>
      </c>
      <c r="P1878" s="223" t="s">
        <v>252</v>
      </c>
      <c r="Q1878" s="246">
        <v>5520</v>
      </c>
      <c r="R1878" s="193" t="s">
        <v>60</v>
      </c>
      <c r="S1878" s="252" t="s">
        <v>60</v>
      </c>
      <c r="T1878" s="187" t="s">
        <v>773</v>
      </c>
      <c r="U1878" s="193" t="s">
        <v>134</v>
      </c>
      <c r="V1878" s="223" t="s">
        <v>769</v>
      </c>
      <c r="W1878" s="263" t="s">
        <v>225</v>
      </c>
      <c r="X1878" s="44" t="s">
        <v>65</v>
      </c>
      <c r="Y1878" s="263">
        <v>40967</v>
      </c>
      <c r="Z1878" s="193">
        <v>90</v>
      </c>
      <c r="AA1878" s="193">
        <v>530</v>
      </c>
      <c r="AB1878" s="193" t="s">
        <v>66</v>
      </c>
      <c r="AC1878" s="246">
        <v>49000</v>
      </c>
      <c r="AD1878" s="193" t="s">
        <v>227</v>
      </c>
      <c r="AE1878" s="223" t="s">
        <v>438</v>
      </c>
      <c r="AF1878" s="223" t="s">
        <v>68</v>
      </c>
      <c r="AG1878" s="193" t="s">
        <v>229</v>
      </c>
      <c r="AH1878" s="193">
        <v>39.700000000000003</v>
      </c>
      <c r="AI1878" s="193">
        <v>100.2</v>
      </c>
      <c r="AJ1878" s="193">
        <v>139.9</v>
      </c>
      <c r="AK1878" s="223">
        <v>15.27</v>
      </c>
      <c r="AL1878" s="176">
        <v>0.28377412437455324</v>
      </c>
      <c r="AM1878" s="218" t="s">
        <v>230</v>
      </c>
      <c r="AN1878" s="193" t="s">
        <v>355</v>
      </c>
      <c r="AO1878" s="193" t="s">
        <v>356</v>
      </c>
      <c r="AP1878" s="293" t="s">
        <v>357</v>
      </c>
      <c r="AQ1878" s="27" t="str">
        <f t="shared" si="85"/>
        <v>Record Complete</v>
      </c>
      <c r="AR1878" s="36" t="s">
        <v>234</v>
      </c>
      <c r="AS1878" s="5" t="str">
        <f t="shared" si="86"/>
        <v/>
      </c>
      <c r="AT1878" t="s">
        <v>17200</v>
      </c>
    </row>
    <row r="1879" spans="1:46" ht="15.75" thickBot="1" x14ac:dyDescent="0.3">
      <c r="A1879" s="58" t="s">
        <v>763</v>
      </c>
      <c r="B1879" s="50">
        <v>1055</v>
      </c>
      <c r="C1879" s="50" t="s">
        <v>213</v>
      </c>
      <c r="D1879" s="50" t="s">
        <v>312</v>
      </c>
      <c r="E1879" s="51" t="str">
        <f ca="1">IF(ISERROR(INDIRECT(CONCATENATE("FIPs_codes!",ADDRESS((MATCH($D1879,INDIRECT($C1879),0)+MATCH($C1879,FIPs_codes!$G$1:$G$3296,0)-1),COLUMN(FIPs_codes!A1877))))),"",INDIRECT(CONCATENATE("FIPs_codes!",ADDRESS((MATCH($D1879,INDIRECT($C1879),0)+MATCH($C1879,FIPs_codes!$G$1:$G$3296,0)-1),COLUMN(FIPs_codes!A1877)))))</f>
        <v>40007</v>
      </c>
      <c r="F1879" s="51">
        <f ca="1">IF(ISERROR(INDIRECT(CONCATENATE("FIPs_codes!",ADDRESS((MATCH($D1879,INDIRECT($C1879),0)+MATCH($C1879,FIPs_codes!$G$1:$G$3296,0)-1),COLUMN(FIPs_codes!C1877))))),"",INDIRECT(CONCATENATE("FIPs_codes!",ADDRESS((MATCH($D1879,INDIRECT($C1879),0)+MATCH($C1879,FIPs_codes!$G$1:$G$3296,0)-1),COLUMN(FIPs_codes!C1877)))))</f>
        <v>6</v>
      </c>
      <c r="G1879" s="50" t="s">
        <v>216</v>
      </c>
      <c r="H1879" s="50" t="s">
        <v>217</v>
      </c>
      <c r="I1879" s="54" t="s">
        <v>764</v>
      </c>
      <c r="J1879" s="31" t="s">
        <v>268</v>
      </c>
      <c r="K1879" s="50" t="s">
        <v>78</v>
      </c>
      <c r="L1879" s="50" t="s">
        <v>712</v>
      </c>
      <c r="M1879" s="50" t="s">
        <v>57</v>
      </c>
      <c r="N1879" s="58" t="s">
        <v>772</v>
      </c>
      <c r="O1879" s="58">
        <v>1995</v>
      </c>
      <c r="P1879" s="58" t="s">
        <v>252</v>
      </c>
      <c r="Q1879" s="126">
        <v>5520</v>
      </c>
      <c r="R1879" s="50" t="s">
        <v>60</v>
      </c>
      <c r="S1879" s="60" t="s">
        <v>60</v>
      </c>
      <c r="T1879" s="58" t="s">
        <v>773</v>
      </c>
      <c r="U1879" s="50" t="s">
        <v>134</v>
      </c>
      <c r="V1879" s="58" t="s">
        <v>769</v>
      </c>
      <c r="W1879" s="62" t="s">
        <v>225</v>
      </c>
      <c r="X1879" s="62" t="s">
        <v>65</v>
      </c>
      <c r="Y1879" s="62">
        <v>40967</v>
      </c>
      <c r="Z1879" s="50">
        <v>90</v>
      </c>
      <c r="AA1879" s="50">
        <v>530</v>
      </c>
      <c r="AB1879" s="50" t="s">
        <v>66</v>
      </c>
      <c r="AC1879" s="126">
        <v>49000</v>
      </c>
      <c r="AD1879" s="50" t="s">
        <v>227</v>
      </c>
      <c r="AE1879" s="58" t="s">
        <v>438</v>
      </c>
      <c r="AF1879" s="58" t="s">
        <v>68</v>
      </c>
      <c r="AG1879" s="50" t="s">
        <v>229</v>
      </c>
      <c r="AH1879" s="50">
        <v>39.700000000000003</v>
      </c>
      <c r="AI1879" s="50">
        <v>102.4</v>
      </c>
      <c r="AJ1879" s="50">
        <v>142.1</v>
      </c>
      <c r="AK1879" s="58">
        <v>15.24</v>
      </c>
      <c r="AL1879" s="26">
        <v>0.27938071780436308</v>
      </c>
      <c r="AM1879" s="56" t="s">
        <v>230</v>
      </c>
      <c r="AN1879" s="50" t="s">
        <v>355</v>
      </c>
      <c r="AO1879" s="50" t="s">
        <v>356</v>
      </c>
      <c r="AP1879" s="64" t="s">
        <v>357</v>
      </c>
      <c r="AQ1879" s="27" t="str">
        <f t="shared" si="85"/>
        <v>Record Complete</v>
      </c>
      <c r="AR1879" s="58" t="s">
        <v>234</v>
      </c>
      <c r="AS1879" s="5" t="str">
        <f t="shared" si="86"/>
        <v/>
      </c>
      <c r="AT1879" t="s">
        <v>17200</v>
      </c>
    </row>
    <row r="1880" spans="1:46" ht="15.75" thickBot="1" x14ac:dyDescent="0.3">
      <c r="A1880" s="170" t="s">
        <v>774</v>
      </c>
      <c r="B1880" s="162">
        <v>1056</v>
      </c>
      <c r="C1880" s="162" t="s">
        <v>213</v>
      </c>
      <c r="D1880" s="162" t="s">
        <v>775</v>
      </c>
      <c r="E1880" s="51" t="str">
        <f ca="1">IF(ISERROR(INDIRECT(CONCATENATE("FIPs_codes!",ADDRESS((MATCH($D1880,INDIRECT($C1880),0)+MATCH($C1880,FIPs_codes!$G$1:$G$3296,0)-1),COLUMN(FIPs_codes!A1878))))),"",INDIRECT(CONCATENATE("FIPs_codes!",ADDRESS((MATCH($D1880,INDIRECT($C1880),0)+MATCH($C1880,FIPs_codes!$G$1:$G$3296,0)-1),COLUMN(FIPs_codes!A1878)))))</f>
        <v>40075</v>
      </c>
      <c r="F1880" s="51">
        <f ca="1">IF(ISERROR(INDIRECT(CONCATENATE("FIPs_codes!",ADDRESS((MATCH($D1880,INDIRECT($C1880),0)+MATCH($C1880,FIPs_codes!$G$1:$G$3296,0)-1),COLUMN(FIPs_codes!C1878))))),"",INDIRECT(CONCATENATE("FIPs_codes!",ADDRESS((MATCH($D1880,INDIRECT($C1880),0)+MATCH($C1880,FIPs_codes!$G$1:$G$3296,0)-1),COLUMN(FIPs_codes!C1878)))))</f>
        <v>6</v>
      </c>
      <c r="G1880" s="162" t="s">
        <v>216</v>
      </c>
      <c r="H1880" s="162" t="s">
        <v>217</v>
      </c>
      <c r="I1880" s="171" t="s">
        <v>777</v>
      </c>
      <c r="J1880" s="172" t="s">
        <v>268</v>
      </c>
      <c r="K1880" s="193" t="s">
        <v>78</v>
      </c>
      <c r="L1880" s="193" t="s">
        <v>220</v>
      </c>
      <c r="M1880" s="193" t="s">
        <v>57</v>
      </c>
      <c r="N1880" s="173" t="s">
        <v>778</v>
      </c>
      <c r="O1880" s="173">
        <v>2004</v>
      </c>
      <c r="P1880" s="173" t="s">
        <v>779</v>
      </c>
      <c r="Q1880" s="245">
        <v>3550</v>
      </c>
      <c r="R1880" s="162" t="s">
        <v>245</v>
      </c>
      <c r="S1880" s="174" t="s">
        <v>60</v>
      </c>
      <c r="T1880" s="187" t="s">
        <v>773</v>
      </c>
      <c r="U1880" s="162" t="s">
        <v>134</v>
      </c>
      <c r="V1880" s="173" t="s">
        <v>780</v>
      </c>
      <c r="W1880" s="175" t="s">
        <v>225</v>
      </c>
      <c r="X1880" s="61" t="s">
        <v>65</v>
      </c>
      <c r="Y1880" s="175">
        <v>40606</v>
      </c>
      <c r="Z1880" s="162">
        <v>97</v>
      </c>
      <c r="AA1880" s="162">
        <v>860</v>
      </c>
      <c r="AB1880" s="162" t="s">
        <v>66</v>
      </c>
      <c r="AC1880" s="245">
        <v>399608</v>
      </c>
      <c r="AD1880" s="162" t="s">
        <v>262</v>
      </c>
      <c r="AE1880" s="173" t="s">
        <v>235</v>
      </c>
      <c r="AF1880" s="173" t="s">
        <v>68</v>
      </c>
      <c r="AG1880" s="162" t="s">
        <v>229</v>
      </c>
      <c r="AH1880" s="162">
        <v>5.7</v>
      </c>
      <c r="AI1880" s="162">
        <v>44.48</v>
      </c>
      <c r="AJ1880" s="162">
        <v>50.18</v>
      </c>
      <c r="AK1880" s="173">
        <v>11.6</v>
      </c>
      <c r="AL1880" s="176">
        <v>0.11359107214029494</v>
      </c>
      <c r="AM1880" s="218" t="s">
        <v>230</v>
      </c>
      <c r="AN1880" s="193" t="s">
        <v>355</v>
      </c>
      <c r="AO1880" s="193" t="s">
        <v>356</v>
      </c>
      <c r="AP1880" s="293" t="s">
        <v>357</v>
      </c>
      <c r="AQ1880" s="27" t="str">
        <f t="shared" si="85"/>
        <v>Record Complete</v>
      </c>
      <c r="AR1880" s="36" t="s">
        <v>234</v>
      </c>
      <c r="AS1880" s="5" t="str">
        <f t="shared" si="86"/>
        <v/>
      </c>
      <c r="AT1880" t="s">
        <v>17200</v>
      </c>
    </row>
    <row r="1881" spans="1:46" ht="15.75" thickBot="1" x14ac:dyDescent="0.3">
      <c r="A1881" s="39" t="s">
        <v>774</v>
      </c>
      <c r="B1881" s="31">
        <v>1056</v>
      </c>
      <c r="C1881" s="31" t="s">
        <v>213</v>
      </c>
      <c r="D1881" s="31" t="s">
        <v>775</v>
      </c>
      <c r="E1881" s="51" t="str">
        <f ca="1">IF(ISERROR(INDIRECT(CONCATENATE("FIPs_codes!",ADDRESS((MATCH($D1881,INDIRECT($C1881),0)+MATCH($C1881,FIPs_codes!$G$1:$G$3296,0)-1),COLUMN(FIPs_codes!A1879))))),"",INDIRECT(CONCATENATE("FIPs_codes!",ADDRESS((MATCH($D1881,INDIRECT($C1881),0)+MATCH($C1881,FIPs_codes!$G$1:$G$3296,0)-1),COLUMN(FIPs_codes!A1879)))))</f>
        <v>40075</v>
      </c>
      <c r="F1881" s="51">
        <f ca="1">IF(ISERROR(INDIRECT(CONCATENATE("FIPs_codes!",ADDRESS((MATCH($D1881,INDIRECT($C1881),0)+MATCH($C1881,FIPs_codes!$G$1:$G$3296,0)-1),COLUMN(FIPs_codes!C1879))))),"",INDIRECT(CONCATENATE("FIPs_codes!",ADDRESS((MATCH($D1881,INDIRECT($C1881),0)+MATCH($C1881,FIPs_codes!$G$1:$G$3296,0)-1),COLUMN(FIPs_codes!C1879)))))</f>
        <v>6</v>
      </c>
      <c r="G1881" s="31" t="s">
        <v>216</v>
      </c>
      <c r="H1881" s="31" t="s">
        <v>217</v>
      </c>
      <c r="I1881" s="35" t="s">
        <v>777</v>
      </c>
      <c r="J1881" s="31" t="s">
        <v>268</v>
      </c>
      <c r="K1881" s="50" t="s">
        <v>78</v>
      </c>
      <c r="L1881" s="50" t="s">
        <v>220</v>
      </c>
      <c r="M1881" s="50" t="s">
        <v>57</v>
      </c>
      <c r="N1881" s="39" t="s">
        <v>778</v>
      </c>
      <c r="O1881" s="39">
        <v>2004</v>
      </c>
      <c r="P1881" s="39" t="s">
        <v>779</v>
      </c>
      <c r="Q1881" s="240">
        <v>3550</v>
      </c>
      <c r="R1881" s="31" t="s">
        <v>245</v>
      </c>
      <c r="S1881" s="41" t="s">
        <v>60</v>
      </c>
      <c r="T1881" s="58" t="s">
        <v>773</v>
      </c>
      <c r="U1881" s="31" t="s">
        <v>134</v>
      </c>
      <c r="V1881" s="39" t="s">
        <v>780</v>
      </c>
      <c r="W1881" s="43" t="s">
        <v>225</v>
      </c>
      <c r="X1881" s="43" t="s">
        <v>65</v>
      </c>
      <c r="Y1881" s="43">
        <v>40606</v>
      </c>
      <c r="Z1881" s="31">
        <v>97</v>
      </c>
      <c r="AA1881" s="31">
        <v>860</v>
      </c>
      <c r="AB1881" s="31" t="s">
        <v>66</v>
      </c>
      <c r="AC1881" s="240">
        <v>399608</v>
      </c>
      <c r="AD1881" s="31" t="s">
        <v>262</v>
      </c>
      <c r="AE1881" s="39" t="s">
        <v>235</v>
      </c>
      <c r="AF1881" s="39" t="s">
        <v>68</v>
      </c>
      <c r="AG1881" s="31" t="s">
        <v>229</v>
      </c>
      <c r="AH1881" s="31">
        <v>7.47</v>
      </c>
      <c r="AI1881" s="31">
        <v>46.65</v>
      </c>
      <c r="AJ1881" s="31">
        <v>54.12</v>
      </c>
      <c r="AK1881" s="39">
        <v>11.75</v>
      </c>
      <c r="AL1881" s="26">
        <v>0.13802660753880266</v>
      </c>
      <c r="AM1881" s="56" t="s">
        <v>230</v>
      </c>
      <c r="AN1881" s="50" t="s">
        <v>355</v>
      </c>
      <c r="AO1881" s="50" t="s">
        <v>356</v>
      </c>
      <c r="AP1881" s="64" t="s">
        <v>357</v>
      </c>
      <c r="AQ1881" s="27" t="str">
        <f t="shared" si="85"/>
        <v>Record Complete</v>
      </c>
      <c r="AR1881" s="58" t="s">
        <v>234</v>
      </c>
      <c r="AS1881" s="5" t="str">
        <f t="shared" si="86"/>
        <v/>
      </c>
      <c r="AT1881" t="s">
        <v>17200</v>
      </c>
    </row>
    <row r="1882" spans="1:46" ht="15.75" thickBot="1" x14ac:dyDescent="0.3">
      <c r="A1882" s="170" t="s">
        <v>774</v>
      </c>
      <c r="B1882" s="162">
        <v>1056</v>
      </c>
      <c r="C1882" s="162" t="s">
        <v>213</v>
      </c>
      <c r="D1882" s="162" t="s">
        <v>775</v>
      </c>
      <c r="E1882" s="51" t="str">
        <f ca="1">IF(ISERROR(INDIRECT(CONCATENATE("FIPs_codes!",ADDRESS((MATCH($D1882,INDIRECT($C1882),0)+MATCH($C1882,FIPs_codes!$G$1:$G$3296,0)-1),COLUMN(FIPs_codes!A1880))))),"",INDIRECT(CONCATENATE("FIPs_codes!",ADDRESS((MATCH($D1882,INDIRECT($C1882),0)+MATCH($C1882,FIPs_codes!$G$1:$G$3296,0)-1),COLUMN(FIPs_codes!A1880)))))</f>
        <v>40075</v>
      </c>
      <c r="F1882" s="51">
        <f ca="1">IF(ISERROR(INDIRECT(CONCATENATE("FIPs_codes!",ADDRESS((MATCH($D1882,INDIRECT($C1882),0)+MATCH($C1882,FIPs_codes!$G$1:$G$3296,0)-1),COLUMN(FIPs_codes!C1880))))),"",INDIRECT(CONCATENATE("FIPs_codes!",ADDRESS((MATCH($D1882,INDIRECT($C1882),0)+MATCH($C1882,FIPs_codes!$G$1:$G$3296,0)-1),COLUMN(FIPs_codes!C1880)))))</f>
        <v>6</v>
      </c>
      <c r="G1882" s="162" t="s">
        <v>216</v>
      </c>
      <c r="H1882" s="162" t="s">
        <v>217</v>
      </c>
      <c r="I1882" s="171" t="s">
        <v>777</v>
      </c>
      <c r="J1882" s="172" t="s">
        <v>268</v>
      </c>
      <c r="K1882" s="193" t="s">
        <v>78</v>
      </c>
      <c r="L1882" s="193" t="s">
        <v>220</v>
      </c>
      <c r="M1882" s="193" t="s">
        <v>57</v>
      </c>
      <c r="N1882" s="173" t="s">
        <v>778</v>
      </c>
      <c r="O1882" s="173">
        <v>2004</v>
      </c>
      <c r="P1882" s="173" t="s">
        <v>779</v>
      </c>
      <c r="Q1882" s="245">
        <v>3550</v>
      </c>
      <c r="R1882" s="162" t="s">
        <v>245</v>
      </c>
      <c r="S1882" s="174" t="s">
        <v>60</v>
      </c>
      <c r="T1882" s="187" t="s">
        <v>773</v>
      </c>
      <c r="U1882" s="162" t="s">
        <v>134</v>
      </c>
      <c r="V1882" s="173" t="s">
        <v>780</v>
      </c>
      <c r="W1882" s="175" t="s">
        <v>225</v>
      </c>
      <c r="X1882" s="61" t="s">
        <v>65</v>
      </c>
      <c r="Y1882" s="175">
        <v>40606</v>
      </c>
      <c r="Z1882" s="162">
        <v>97</v>
      </c>
      <c r="AA1882" s="162">
        <v>860</v>
      </c>
      <c r="AB1882" s="162" t="s">
        <v>66</v>
      </c>
      <c r="AC1882" s="245">
        <v>399608</v>
      </c>
      <c r="AD1882" s="162" t="s">
        <v>262</v>
      </c>
      <c r="AE1882" s="173" t="s">
        <v>235</v>
      </c>
      <c r="AF1882" s="173" t="s">
        <v>68</v>
      </c>
      <c r="AG1882" s="162" t="s">
        <v>229</v>
      </c>
      <c r="AH1882" s="162">
        <v>5.7</v>
      </c>
      <c r="AI1882" s="162">
        <v>53.01</v>
      </c>
      <c r="AJ1882" s="162">
        <v>58.71</v>
      </c>
      <c r="AK1882" s="173">
        <v>11.87</v>
      </c>
      <c r="AL1882" s="176">
        <v>9.7087378640776698E-2</v>
      </c>
      <c r="AM1882" s="218" t="s">
        <v>230</v>
      </c>
      <c r="AN1882" s="193" t="s">
        <v>355</v>
      </c>
      <c r="AO1882" s="193" t="s">
        <v>356</v>
      </c>
      <c r="AP1882" s="293" t="s">
        <v>357</v>
      </c>
      <c r="AQ1882" s="27" t="str">
        <f t="shared" si="85"/>
        <v>Record Complete</v>
      </c>
      <c r="AR1882" s="36" t="s">
        <v>234</v>
      </c>
      <c r="AS1882" s="5" t="str">
        <f t="shared" si="86"/>
        <v/>
      </c>
      <c r="AT1882" t="s">
        <v>17200</v>
      </c>
    </row>
    <row r="1883" spans="1:46" ht="15.75" thickBot="1" x14ac:dyDescent="0.3">
      <c r="A1883" s="39" t="s">
        <v>774</v>
      </c>
      <c r="B1883" s="31">
        <v>1056</v>
      </c>
      <c r="C1883" s="31" t="s">
        <v>213</v>
      </c>
      <c r="D1883" s="31" t="s">
        <v>775</v>
      </c>
      <c r="E1883" s="51" t="str">
        <f ca="1">IF(ISERROR(INDIRECT(CONCATENATE("FIPs_codes!",ADDRESS((MATCH($D1883,INDIRECT($C1883),0)+MATCH($C1883,FIPs_codes!$G$1:$G$3296,0)-1),COLUMN(FIPs_codes!A1881))))),"",INDIRECT(CONCATENATE("FIPs_codes!",ADDRESS((MATCH($D1883,INDIRECT($C1883),0)+MATCH($C1883,FIPs_codes!$G$1:$G$3296,0)-1),COLUMN(FIPs_codes!A1881)))))</f>
        <v>40075</v>
      </c>
      <c r="F1883" s="51">
        <f ca="1">IF(ISERROR(INDIRECT(CONCATENATE("FIPs_codes!",ADDRESS((MATCH($D1883,INDIRECT($C1883),0)+MATCH($C1883,FIPs_codes!$G$1:$G$3296,0)-1),COLUMN(FIPs_codes!C1881))))),"",INDIRECT(CONCATENATE("FIPs_codes!",ADDRESS((MATCH($D1883,INDIRECT($C1883),0)+MATCH($C1883,FIPs_codes!$G$1:$G$3296,0)-1),COLUMN(FIPs_codes!C1881)))))</f>
        <v>6</v>
      </c>
      <c r="G1883" s="31" t="s">
        <v>216</v>
      </c>
      <c r="H1883" s="31" t="s">
        <v>217</v>
      </c>
      <c r="I1883" s="35" t="s">
        <v>777</v>
      </c>
      <c r="J1883" s="31" t="s">
        <v>268</v>
      </c>
      <c r="K1883" s="50" t="s">
        <v>78</v>
      </c>
      <c r="L1883" s="50" t="s">
        <v>220</v>
      </c>
      <c r="M1883" s="50" t="s">
        <v>57</v>
      </c>
      <c r="N1883" s="39" t="s">
        <v>778</v>
      </c>
      <c r="O1883" s="39">
        <v>2004</v>
      </c>
      <c r="P1883" s="39" t="s">
        <v>779</v>
      </c>
      <c r="Q1883" s="240">
        <v>3550</v>
      </c>
      <c r="R1883" s="31" t="s">
        <v>245</v>
      </c>
      <c r="S1883" s="41" t="s">
        <v>60</v>
      </c>
      <c r="T1883" s="39" t="s">
        <v>781</v>
      </c>
      <c r="U1883" s="31" t="s">
        <v>134</v>
      </c>
      <c r="V1883" s="39" t="s">
        <v>224</v>
      </c>
      <c r="W1883" s="43" t="s">
        <v>225</v>
      </c>
      <c r="X1883" s="43" t="s">
        <v>65</v>
      </c>
      <c r="Y1883" s="43">
        <v>40716</v>
      </c>
      <c r="Z1883" s="31">
        <v>100</v>
      </c>
      <c r="AA1883" s="31">
        <v>860</v>
      </c>
      <c r="AB1883" s="31" t="s">
        <v>66</v>
      </c>
      <c r="AC1883" s="240">
        <v>512555</v>
      </c>
      <c r="AD1883" s="31" t="s">
        <v>262</v>
      </c>
      <c r="AE1883" s="39" t="s">
        <v>438</v>
      </c>
      <c r="AF1883" s="39" t="s">
        <v>68</v>
      </c>
      <c r="AG1883" s="31" t="s">
        <v>229</v>
      </c>
      <c r="AH1883" s="31">
        <v>15.1</v>
      </c>
      <c r="AI1883" s="31">
        <v>65.680000000000007</v>
      </c>
      <c r="AJ1883" s="31">
        <v>80.78</v>
      </c>
      <c r="AK1883" s="39">
        <v>11.75</v>
      </c>
      <c r="AL1883" s="26">
        <v>0.18692745729140875</v>
      </c>
      <c r="AM1883" s="56" t="s">
        <v>230</v>
      </c>
      <c r="AN1883" s="50" t="s">
        <v>355</v>
      </c>
      <c r="AO1883" s="50" t="s">
        <v>356</v>
      </c>
      <c r="AP1883" s="64" t="s">
        <v>357</v>
      </c>
      <c r="AQ1883" s="27" t="str">
        <f t="shared" si="85"/>
        <v>Record Complete</v>
      </c>
      <c r="AR1883" s="58" t="s">
        <v>234</v>
      </c>
      <c r="AS1883" s="5" t="str">
        <f t="shared" si="86"/>
        <v/>
      </c>
      <c r="AT1883" t="s">
        <v>17200</v>
      </c>
    </row>
    <row r="1884" spans="1:46" ht="15.75" thickBot="1" x14ac:dyDescent="0.3">
      <c r="A1884" s="170" t="s">
        <v>774</v>
      </c>
      <c r="B1884" s="162">
        <v>1056</v>
      </c>
      <c r="C1884" s="162" t="s">
        <v>213</v>
      </c>
      <c r="D1884" s="162" t="s">
        <v>775</v>
      </c>
      <c r="E1884" s="51" t="str">
        <f ca="1">IF(ISERROR(INDIRECT(CONCATENATE("FIPs_codes!",ADDRESS((MATCH($D1884,INDIRECT($C1884),0)+MATCH($C1884,FIPs_codes!$G$1:$G$3296,0)-1),COLUMN(FIPs_codes!A1882))))),"",INDIRECT(CONCATENATE("FIPs_codes!",ADDRESS((MATCH($D1884,INDIRECT($C1884),0)+MATCH($C1884,FIPs_codes!$G$1:$G$3296,0)-1),COLUMN(FIPs_codes!A1882)))))</f>
        <v>40075</v>
      </c>
      <c r="F1884" s="51">
        <f ca="1">IF(ISERROR(INDIRECT(CONCATENATE("FIPs_codes!",ADDRESS((MATCH($D1884,INDIRECT($C1884),0)+MATCH($C1884,FIPs_codes!$G$1:$G$3296,0)-1),COLUMN(FIPs_codes!C1882))))),"",INDIRECT(CONCATENATE("FIPs_codes!",ADDRESS((MATCH($D1884,INDIRECT($C1884),0)+MATCH($C1884,FIPs_codes!$G$1:$G$3296,0)-1),COLUMN(FIPs_codes!C1882)))))</f>
        <v>6</v>
      </c>
      <c r="G1884" s="162" t="s">
        <v>216</v>
      </c>
      <c r="H1884" s="162" t="s">
        <v>217</v>
      </c>
      <c r="I1884" s="171" t="s">
        <v>777</v>
      </c>
      <c r="J1884" s="172" t="s">
        <v>268</v>
      </c>
      <c r="K1884" s="193" t="s">
        <v>78</v>
      </c>
      <c r="L1884" s="193" t="s">
        <v>220</v>
      </c>
      <c r="M1884" s="193" t="s">
        <v>57</v>
      </c>
      <c r="N1884" s="173" t="s">
        <v>778</v>
      </c>
      <c r="O1884" s="173">
        <v>2004</v>
      </c>
      <c r="P1884" s="173" t="s">
        <v>779</v>
      </c>
      <c r="Q1884" s="245">
        <v>3550</v>
      </c>
      <c r="R1884" s="162" t="s">
        <v>245</v>
      </c>
      <c r="S1884" s="174" t="s">
        <v>60</v>
      </c>
      <c r="T1884" s="170" t="s">
        <v>781</v>
      </c>
      <c r="U1884" s="162" t="s">
        <v>134</v>
      </c>
      <c r="V1884" s="173" t="s">
        <v>224</v>
      </c>
      <c r="W1884" s="175" t="s">
        <v>225</v>
      </c>
      <c r="X1884" s="61" t="s">
        <v>65</v>
      </c>
      <c r="Y1884" s="175">
        <v>40716</v>
      </c>
      <c r="Z1884" s="162">
        <v>100</v>
      </c>
      <c r="AA1884" s="162">
        <v>860</v>
      </c>
      <c r="AB1884" s="162" t="s">
        <v>66</v>
      </c>
      <c r="AC1884" s="245">
        <v>512555</v>
      </c>
      <c r="AD1884" s="162" t="s">
        <v>262</v>
      </c>
      <c r="AE1884" s="173" t="s">
        <v>438</v>
      </c>
      <c r="AF1884" s="173" t="s">
        <v>68</v>
      </c>
      <c r="AG1884" s="162" t="s">
        <v>229</v>
      </c>
      <c r="AH1884" s="162">
        <v>19.29</v>
      </c>
      <c r="AI1884" s="162">
        <v>65.069999999999993</v>
      </c>
      <c r="AJ1884" s="162">
        <v>84.359999999999985</v>
      </c>
      <c r="AK1884" s="173">
        <v>11.87</v>
      </c>
      <c r="AL1884" s="176">
        <v>0.22866287339971553</v>
      </c>
      <c r="AM1884" s="218" t="s">
        <v>230</v>
      </c>
      <c r="AN1884" s="193" t="s">
        <v>355</v>
      </c>
      <c r="AO1884" s="193" t="s">
        <v>356</v>
      </c>
      <c r="AP1884" s="293" t="s">
        <v>357</v>
      </c>
      <c r="AQ1884" s="27" t="str">
        <f t="shared" si="85"/>
        <v>Record Complete</v>
      </c>
      <c r="AR1884" s="36" t="s">
        <v>234</v>
      </c>
      <c r="AS1884" s="5" t="str">
        <f t="shared" si="86"/>
        <v/>
      </c>
      <c r="AT1884" t="s">
        <v>17200</v>
      </c>
    </row>
    <row r="1885" spans="1:46" ht="15.75" thickBot="1" x14ac:dyDescent="0.3">
      <c r="A1885" s="39" t="s">
        <v>774</v>
      </c>
      <c r="B1885" s="31">
        <v>1056</v>
      </c>
      <c r="C1885" s="31" t="s">
        <v>213</v>
      </c>
      <c r="D1885" s="31" t="s">
        <v>775</v>
      </c>
      <c r="E1885" s="51" t="str">
        <f ca="1">IF(ISERROR(INDIRECT(CONCATENATE("FIPs_codes!",ADDRESS((MATCH($D1885,INDIRECT($C1885),0)+MATCH($C1885,FIPs_codes!$G$1:$G$3296,0)-1),COLUMN(FIPs_codes!A1883))))),"",INDIRECT(CONCATENATE("FIPs_codes!",ADDRESS((MATCH($D1885,INDIRECT($C1885),0)+MATCH($C1885,FIPs_codes!$G$1:$G$3296,0)-1),COLUMN(FIPs_codes!A1883)))))</f>
        <v>40075</v>
      </c>
      <c r="F1885" s="51">
        <f ca="1">IF(ISERROR(INDIRECT(CONCATENATE("FIPs_codes!",ADDRESS((MATCH($D1885,INDIRECT($C1885),0)+MATCH($C1885,FIPs_codes!$G$1:$G$3296,0)-1),COLUMN(FIPs_codes!C1883))))),"",INDIRECT(CONCATENATE("FIPs_codes!",ADDRESS((MATCH($D1885,INDIRECT($C1885),0)+MATCH($C1885,FIPs_codes!$G$1:$G$3296,0)-1),COLUMN(FIPs_codes!C1883)))))</f>
        <v>6</v>
      </c>
      <c r="G1885" s="31" t="s">
        <v>216</v>
      </c>
      <c r="H1885" s="31" t="s">
        <v>217</v>
      </c>
      <c r="I1885" s="35" t="s">
        <v>777</v>
      </c>
      <c r="J1885" s="37" t="s">
        <v>268</v>
      </c>
      <c r="K1885" s="50" t="s">
        <v>78</v>
      </c>
      <c r="L1885" s="50" t="s">
        <v>220</v>
      </c>
      <c r="M1885" s="50" t="s">
        <v>57</v>
      </c>
      <c r="N1885" s="39" t="s">
        <v>778</v>
      </c>
      <c r="O1885" s="39">
        <v>2004</v>
      </c>
      <c r="P1885" s="39" t="s">
        <v>779</v>
      </c>
      <c r="Q1885" s="240">
        <v>3550</v>
      </c>
      <c r="R1885" s="31" t="s">
        <v>245</v>
      </c>
      <c r="S1885" s="41" t="s">
        <v>60</v>
      </c>
      <c r="T1885" s="39" t="s">
        <v>781</v>
      </c>
      <c r="U1885" s="31" t="s">
        <v>134</v>
      </c>
      <c r="V1885" s="39" t="s">
        <v>224</v>
      </c>
      <c r="W1885" s="43" t="s">
        <v>225</v>
      </c>
      <c r="X1885" s="43" t="s">
        <v>65</v>
      </c>
      <c r="Y1885" s="43">
        <v>40716</v>
      </c>
      <c r="Z1885" s="31">
        <v>100</v>
      </c>
      <c r="AA1885" s="31">
        <v>860</v>
      </c>
      <c r="AB1885" s="31" t="s">
        <v>66</v>
      </c>
      <c r="AC1885" s="240">
        <v>512555</v>
      </c>
      <c r="AD1885" s="31" t="s">
        <v>262</v>
      </c>
      <c r="AE1885" s="39" t="s">
        <v>438</v>
      </c>
      <c r="AF1885" s="39" t="s">
        <v>68</v>
      </c>
      <c r="AG1885" s="31" t="s">
        <v>229</v>
      </c>
      <c r="AH1885" s="31">
        <v>24.1</v>
      </c>
      <c r="AI1885" s="31">
        <v>62.42</v>
      </c>
      <c r="AJ1885" s="31">
        <v>86.52000000000001</v>
      </c>
      <c r="AK1885" s="39">
        <v>11.6</v>
      </c>
      <c r="AL1885" s="26">
        <v>0.27854831252889506</v>
      </c>
      <c r="AM1885" s="56" t="s">
        <v>230</v>
      </c>
      <c r="AN1885" s="50" t="s">
        <v>355</v>
      </c>
      <c r="AO1885" s="50" t="s">
        <v>356</v>
      </c>
      <c r="AP1885" s="64" t="s">
        <v>357</v>
      </c>
      <c r="AQ1885" s="27" t="str">
        <f t="shared" si="85"/>
        <v>Record Complete</v>
      </c>
      <c r="AR1885" s="58" t="s">
        <v>234</v>
      </c>
      <c r="AS1885" s="5" t="str">
        <f t="shared" si="86"/>
        <v/>
      </c>
      <c r="AT1885" t="s">
        <v>17200</v>
      </c>
    </row>
    <row r="1886" spans="1:46" ht="15.75" thickBot="1" x14ac:dyDescent="0.3">
      <c r="A1886" s="170" t="s">
        <v>774</v>
      </c>
      <c r="B1886" s="162">
        <v>1056</v>
      </c>
      <c r="C1886" s="162" t="s">
        <v>213</v>
      </c>
      <c r="D1886" s="162" t="s">
        <v>775</v>
      </c>
      <c r="E1886" s="51" t="str">
        <f ca="1">IF(ISERROR(INDIRECT(CONCATENATE("FIPs_codes!",ADDRESS((MATCH($D1886,INDIRECT($C1886),0)+MATCH($C1886,FIPs_codes!$G$1:$G$3296,0)-1),COLUMN(FIPs_codes!A1884))))),"",INDIRECT(CONCATENATE("FIPs_codes!",ADDRESS((MATCH($D1886,INDIRECT($C1886),0)+MATCH($C1886,FIPs_codes!$G$1:$G$3296,0)-1),COLUMN(FIPs_codes!A1884)))))</f>
        <v>40075</v>
      </c>
      <c r="F1886" s="51">
        <f ca="1">IF(ISERROR(INDIRECT(CONCATENATE("FIPs_codes!",ADDRESS((MATCH($D1886,INDIRECT($C1886),0)+MATCH($C1886,FIPs_codes!$G$1:$G$3296,0)-1),COLUMN(FIPs_codes!C1884))))),"",INDIRECT(CONCATENATE("FIPs_codes!",ADDRESS((MATCH($D1886,INDIRECT($C1886),0)+MATCH($C1886,FIPs_codes!$G$1:$G$3296,0)-1),COLUMN(FIPs_codes!C1884)))))</f>
        <v>6</v>
      </c>
      <c r="G1886" s="162" t="s">
        <v>216</v>
      </c>
      <c r="H1886" s="162" t="s">
        <v>217</v>
      </c>
      <c r="I1886" s="171" t="s">
        <v>777</v>
      </c>
      <c r="J1886" s="172" t="s">
        <v>268</v>
      </c>
      <c r="K1886" s="193" t="s">
        <v>78</v>
      </c>
      <c r="L1886" s="193" t="s">
        <v>220</v>
      </c>
      <c r="M1886" s="193" t="s">
        <v>57</v>
      </c>
      <c r="N1886" s="173" t="s">
        <v>778</v>
      </c>
      <c r="O1886" s="173">
        <v>2004</v>
      </c>
      <c r="P1886" s="173" t="s">
        <v>779</v>
      </c>
      <c r="Q1886" s="245">
        <v>3550</v>
      </c>
      <c r="R1886" s="162" t="s">
        <v>245</v>
      </c>
      <c r="S1886" s="174" t="s">
        <v>60</v>
      </c>
      <c r="T1886" s="187" t="s">
        <v>773</v>
      </c>
      <c r="U1886" s="162" t="s">
        <v>134</v>
      </c>
      <c r="V1886" s="173" t="s">
        <v>780</v>
      </c>
      <c r="W1886" s="175" t="s">
        <v>225</v>
      </c>
      <c r="X1886" s="61" t="s">
        <v>65</v>
      </c>
      <c r="Y1886" s="175">
        <v>40801</v>
      </c>
      <c r="Z1886" s="162">
        <v>100</v>
      </c>
      <c r="AA1886" s="162">
        <v>860</v>
      </c>
      <c r="AB1886" s="162" t="s">
        <v>66</v>
      </c>
      <c r="AC1886" s="245">
        <v>362493</v>
      </c>
      <c r="AD1886" s="162" t="s">
        <v>262</v>
      </c>
      <c r="AE1886" s="173" t="s">
        <v>438</v>
      </c>
      <c r="AF1886" s="173" t="s">
        <v>68</v>
      </c>
      <c r="AG1886" s="162" t="s">
        <v>229</v>
      </c>
      <c r="AH1886" s="162">
        <v>14.45</v>
      </c>
      <c r="AI1886" s="162">
        <v>53.82</v>
      </c>
      <c r="AJ1886" s="162">
        <v>68.27</v>
      </c>
      <c r="AK1886" s="173">
        <v>11.87</v>
      </c>
      <c r="AL1886" s="176">
        <v>0.21165958693423173</v>
      </c>
      <c r="AM1886" s="218" t="s">
        <v>230</v>
      </c>
      <c r="AN1886" s="193" t="s">
        <v>355</v>
      </c>
      <c r="AO1886" s="193" t="s">
        <v>356</v>
      </c>
      <c r="AP1886" s="293" t="s">
        <v>357</v>
      </c>
      <c r="AQ1886" s="27" t="str">
        <f t="shared" si="85"/>
        <v>Record Complete</v>
      </c>
      <c r="AR1886" s="36" t="s">
        <v>234</v>
      </c>
      <c r="AS1886" s="5" t="str">
        <f t="shared" si="86"/>
        <v/>
      </c>
      <c r="AT1886" t="s">
        <v>17200</v>
      </c>
    </row>
    <row r="1887" spans="1:46" ht="15.75" thickBot="1" x14ac:dyDescent="0.3">
      <c r="A1887" s="39" t="s">
        <v>774</v>
      </c>
      <c r="B1887" s="31">
        <v>1056</v>
      </c>
      <c r="C1887" s="31" t="s">
        <v>213</v>
      </c>
      <c r="D1887" s="31" t="s">
        <v>775</v>
      </c>
      <c r="E1887" s="51" t="str">
        <f ca="1">IF(ISERROR(INDIRECT(CONCATENATE("FIPs_codes!",ADDRESS((MATCH($D1887,INDIRECT($C1887),0)+MATCH($C1887,FIPs_codes!$G$1:$G$3296,0)-1),COLUMN(FIPs_codes!A1885))))),"",INDIRECT(CONCATENATE("FIPs_codes!",ADDRESS((MATCH($D1887,INDIRECT($C1887),0)+MATCH($C1887,FIPs_codes!$G$1:$G$3296,0)-1),COLUMN(FIPs_codes!A1885)))))</f>
        <v>40075</v>
      </c>
      <c r="F1887" s="51">
        <f ca="1">IF(ISERROR(INDIRECT(CONCATENATE("FIPs_codes!",ADDRESS((MATCH($D1887,INDIRECT($C1887),0)+MATCH($C1887,FIPs_codes!$G$1:$G$3296,0)-1),COLUMN(FIPs_codes!C1885))))),"",INDIRECT(CONCATENATE("FIPs_codes!",ADDRESS((MATCH($D1887,INDIRECT($C1887),0)+MATCH($C1887,FIPs_codes!$G$1:$G$3296,0)-1),COLUMN(FIPs_codes!C1885)))))</f>
        <v>6</v>
      </c>
      <c r="G1887" s="31" t="s">
        <v>216</v>
      </c>
      <c r="H1887" s="31" t="s">
        <v>217</v>
      </c>
      <c r="I1887" s="35" t="s">
        <v>777</v>
      </c>
      <c r="J1887" s="37" t="s">
        <v>268</v>
      </c>
      <c r="K1887" s="50" t="s">
        <v>78</v>
      </c>
      <c r="L1887" s="50" t="s">
        <v>220</v>
      </c>
      <c r="M1887" s="50" t="s">
        <v>57</v>
      </c>
      <c r="N1887" s="39" t="s">
        <v>778</v>
      </c>
      <c r="O1887" s="39">
        <v>2004</v>
      </c>
      <c r="P1887" s="39" t="s">
        <v>779</v>
      </c>
      <c r="Q1887" s="240">
        <v>3550</v>
      </c>
      <c r="R1887" s="31" t="s">
        <v>245</v>
      </c>
      <c r="S1887" s="41" t="s">
        <v>60</v>
      </c>
      <c r="T1887" s="58" t="s">
        <v>773</v>
      </c>
      <c r="U1887" s="31" t="s">
        <v>134</v>
      </c>
      <c r="V1887" s="39" t="s">
        <v>780</v>
      </c>
      <c r="W1887" s="43" t="s">
        <v>225</v>
      </c>
      <c r="X1887" s="43" t="s">
        <v>65</v>
      </c>
      <c r="Y1887" s="43">
        <v>40801</v>
      </c>
      <c r="Z1887" s="31">
        <v>100</v>
      </c>
      <c r="AA1887" s="31">
        <v>860</v>
      </c>
      <c r="AB1887" s="31" t="s">
        <v>66</v>
      </c>
      <c r="AC1887" s="240">
        <v>362493</v>
      </c>
      <c r="AD1887" s="31" t="s">
        <v>262</v>
      </c>
      <c r="AE1887" s="39" t="s">
        <v>438</v>
      </c>
      <c r="AF1887" s="39" t="s">
        <v>68</v>
      </c>
      <c r="AG1887" s="31" t="s">
        <v>229</v>
      </c>
      <c r="AH1887" s="31">
        <v>14.11</v>
      </c>
      <c r="AI1887" s="31">
        <v>55.98</v>
      </c>
      <c r="AJ1887" s="31">
        <v>70.09</v>
      </c>
      <c r="AK1887" s="39">
        <v>11.6</v>
      </c>
      <c r="AL1887" s="26">
        <v>0.20131259808817234</v>
      </c>
      <c r="AM1887" s="56" t="s">
        <v>230</v>
      </c>
      <c r="AN1887" s="50" t="s">
        <v>355</v>
      </c>
      <c r="AO1887" s="50" t="s">
        <v>356</v>
      </c>
      <c r="AP1887" s="64" t="s">
        <v>357</v>
      </c>
      <c r="AQ1887" s="27" t="str">
        <f t="shared" si="85"/>
        <v>Record Complete</v>
      </c>
      <c r="AR1887" s="58" t="s">
        <v>234</v>
      </c>
      <c r="AS1887" s="5" t="str">
        <f t="shared" si="86"/>
        <v/>
      </c>
      <c r="AT1887" t="s">
        <v>17200</v>
      </c>
    </row>
    <row r="1888" spans="1:46" ht="15.75" thickBot="1" x14ac:dyDescent="0.3">
      <c r="A1888" s="170" t="s">
        <v>774</v>
      </c>
      <c r="B1888" s="162">
        <v>1056</v>
      </c>
      <c r="C1888" s="162" t="s">
        <v>213</v>
      </c>
      <c r="D1888" s="162" t="s">
        <v>775</v>
      </c>
      <c r="E1888" s="51" t="str">
        <f ca="1">IF(ISERROR(INDIRECT(CONCATENATE("FIPs_codes!",ADDRESS((MATCH($D1888,INDIRECT($C1888),0)+MATCH($C1888,FIPs_codes!$G$1:$G$3296,0)-1),COLUMN(FIPs_codes!A1886))))),"",INDIRECT(CONCATENATE("FIPs_codes!",ADDRESS((MATCH($D1888,INDIRECT($C1888),0)+MATCH($C1888,FIPs_codes!$G$1:$G$3296,0)-1),COLUMN(FIPs_codes!A1886)))))</f>
        <v>40075</v>
      </c>
      <c r="F1888" s="51">
        <f ca="1">IF(ISERROR(INDIRECT(CONCATENATE("FIPs_codes!",ADDRESS((MATCH($D1888,INDIRECT($C1888),0)+MATCH($C1888,FIPs_codes!$G$1:$G$3296,0)-1),COLUMN(FIPs_codes!C1886))))),"",INDIRECT(CONCATENATE("FIPs_codes!",ADDRESS((MATCH($D1888,INDIRECT($C1888),0)+MATCH($C1888,FIPs_codes!$G$1:$G$3296,0)-1),COLUMN(FIPs_codes!C1886)))))</f>
        <v>6</v>
      </c>
      <c r="G1888" s="162" t="s">
        <v>216</v>
      </c>
      <c r="H1888" s="162" t="s">
        <v>217</v>
      </c>
      <c r="I1888" s="171" t="s">
        <v>777</v>
      </c>
      <c r="J1888" s="172" t="s">
        <v>268</v>
      </c>
      <c r="K1888" s="193" t="s">
        <v>78</v>
      </c>
      <c r="L1888" s="193" t="s">
        <v>220</v>
      </c>
      <c r="M1888" s="193" t="s">
        <v>57</v>
      </c>
      <c r="N1888" s="173" t="s">
        <v>778</v>
      </c>
      <c r="O1888" s="173">
        <v>2004</v>
      </c>
      <c r="P1888" s="173" t="s">
        <v>779</v>
      </c>
      <c r="Q1888" s="245">
        <v>3550</v>
      </c>
      <c r="R1888" s="162" t="s">
        <v>245</v>
      </c>
      <c r="S1888" s="174" t="s">
        <v>60</v>
      </c>
      <c r="T1888" s="187" t="s">
        <v>773</v>
      </c>
      <c r="U1888" s="162" t="s">
        <v>134</v>
      </c>
      <c r="V1888" s="173" t="s">
        <v>780</v>
      </c>
      <c r="W1888" s="175" t="s">
        <v>225</v>
      </c>
      <c r="X1888" s="61" t="s">
        <v>65</v>
      </c>
      <c r="Y1888" s="175">
        <v>40801</v>
      </c>
      <c r="Z1888" s="162">
        <v>100</v>
      </c>
      <c r="AA1888" s="162">
        <v>860</v>
      </c>
      <c r="AB1888" s="162" t="s">
        <v>66</v>
      </c>
      <c r="AC1888" s="245">
        <v>362493</v>
      </c>
      <c r="AD1888" s="162" t="s">
        <v>262</v>
      </c>
      <c r="AE1888" s="173" t="s">
        <v>438</v>
      </c>
      <c r="AF1888" s="173" t="s">
        <v>68</v>
      </c>
      <c r="AG1888" s="162" t="s">
        <v>229</v>
      </c>
      <c r="AH1888" s="162">
        <v>18.100000000000001</v>
      </c>
      <c r="AI1888" s="162">
        <v>52.39</v>
      </c>
      <c r="AJ1888" s="162">
        <v>70.490000000000009</v>
      </c>
      <c r="AK1888" s="173">
        <v>11.75</v>
      </c>
      <c r="AL1888" s="176">
        <v>0.25677401049794296</v>
      </c>
      <c r="AM1888" s="218" t="s">
        <v>230</v>
      </c>
      <c r="AN1888" s="193" t="s">
        <v>355</v>
      </c>
      <c r="AO1888" s="193" t="s">
        <v>356</v>
      </c>
      <c r="AP1888" s="293" t="s">
        <v>357</v>
      </c>
      <c r="AQ1888" s="27" t="str">
        <f t="shared" si="85"/>
        <v>Record Complete</v>
      </c>
      <c r="AR1888" s="36" t="s">
        <v>234</v>
      </c>
      <c r="AS1888" s="5" t="str">
        <f t="shared" si="86"/>
        <v/>
      </c>
      <c r="AT1888" t="s">
        <v>17200</v>
      </c>
    </row>
    <row r="1889" spans="1:46" ht="15.75" thickBot="1" x14ac:dyDescent="0.3">
      <c r="A1889" s="39" t="s">
        <v>774</v>
      </c>
      <c r="B1889" s="31">
        <v>1056</v>
      </c>
      <c r="C1889" s="31" t="s">
        <v>213</v>
      </c>
      <c r="D1889" s="31" t="s">
        <v>775</v>
      </c>
      <c r="E1889" s="51" t="str">
        <f ca="1">IF(ISERROR(INDIRECT(CONCATENATE("FIPs_codes!",ADDRESS((MATCH($D1889,INDIRECT($C1889),0)+MATCH($C1889,FIPs_codes!$G$1:$G$3296,0)-1),COLUMN(FIPs_codes!A1887))))),"",INDIRECT(CONCATENATE("FIPs_codes!",ADDRESS((MATCH($D1889,INDIRECT($C1889),0)+MATCH($C1889,FIPs_codes!$G$1:$G$3296,0)-1),COLUMN(FIPs_codes!A1887)))))</f>
        <v>40075</v>
      </c>
      <c r="F1889" s="51">
        <f ca="1">IF(ISERROR(INDIRECT(CONCATENATE("FIPs_codes!",ADDRESS((MATCH($D1889,INDIRECT($C1889),0)+MATCH($C1889,FIPs_codes!$G$1:$G$3296,0)-1),COLUMN(FIPs_codes!C1887))))),"",INDIRECT(CONCATENATE("FIPs_codes!",ADDRESS((MATCH($D1889,INDIRECT($C1889),0)+MATCH($C1889,FIPs_codes!$G$1:$G$3296,0)-1),COLUMN(FIPs_codes!C1887)))))</f>
        <v>6</v>
      </c>
      <c r="G1889" s="31" t="s">
        <v>216</v>
      </c>
      <c r="H1889" s="31" t="s">
        <v>217</v>
      </c>
      <c r="I1889" s="35" t="s">
        <v>777</v>
      </c>
      <c r="J1889" s="37" t="s">
        <v>268</v>
      </c>
      <c r="K1889" s="50" t="s">
        <v>78</v>
      </c>
      <c r="L1889" s="50" t="s">
        <v>220</v>
      </c>
      <c r="M1889" s="50" t="s">
        <v>57</v>
      </c>
      <c r="N1889" s="39" t="s">
        <v>778</v>
      </c>
      <c r="O1889" s="39">
        <v>2004</v>
      </c>
      <c r="P1889" s="39" t="s">
        <v>779</v>
      </c>
      <c r="Q1889" s="240">
        <v>3550</v>
      </c>
      <c r="R1889" s="31" t="s">
        <v>245</v>
      </c>
      <c r="S1889" s="41" t="s">
        <v>60</v>
      </c>
      <c r="T1889" s="58" t="s">
        <v>773</v>
      </c>
      <c r="U1889" s="31" t="s">
        <v>134</v>
      </c>
      <c r="V1889" s="39" t="s">
        <v>780</v>
      </c>
      <c r="W1889" s="43" t="s">
        <v>225</v>
      </c>
      <c r="X1889" s="43" t="s">
        <v>65</v>
      </c>
      <c r="Y1889" s="43">
        <v>40884</v>
      </c>
      <c r="Z1889" s="31">
        <v>97</v>
      </c>
      <c r="AA1889" s="31">
        <v>860</v>
      </c>
      <c r="AB1889" s="31" t="s">
        <v>66</v>
      </c>
      <c r="AC1889" s="240">
        <v>507359</v>
      </c>
      <c r="AD1889" s="31" t="s">
        <v>262</v>
      </c>
      <c r="AE1889" s="39" t="s">
        <v>438</v>
      </c>
      <c r="AF1889" s="39" t="s">
        <v>68</v>
      </c>
      <c r="AG1889" s="31" t="s">
        <v>229</v>
      </c>
      <c r="AH1889" s="31">
        <v>7.84</v>
      </c>
      <c r="AI1889" s="31">
        <v>48.53</v>
      </c>
      <c r="AJ1889" s="31">
        <v>56.370000000000005</v>
      </c>
      <c r="AK1889" s="39">
        <v>11.87</v>
      </c>
      <c r="AL1889" s="26">
        <v>0.1390810714919283</v>
      </c>
      <c r="AM1889" s="56" t="s">
        <v>230</v>
      </c>
      <c r="AN1889" s="50" t="s">
        <v>355</v>
      </c>
      <c r="AO1889" s="50" t="s">
        <v>356</v>
      </c>
      <c r="AP1889" s="64" t="s">
        <v>357</v>
      </c>
      <c r="AQ1889" s="27" t="str">
        <f t="shared" si="85"/>
        <v>Record Complete</v>
      </c>
      <c r="AR1889" s="58" t="s">
        <v>234</v>
      </c>
      <c r="AS1889" s="5" t="str">
        <f t="shared" si="86"/>
        <v/>
      </c>
      <c r="AT1889" t="s">
        <v>17200</v>
      </c>
    </row>
    <row r="1890" spans="1:46" ht="15.75" thickBot="1" x14ac:dyDescent="0.3">
      <c r="A1890" s="170" t="s">
        <v>774</v>
      </c>
      <c r="B1890" s="162">
        <v>1056</v>
      </c>
      <c r="C1890" s="162" t="s">
        <v>213</v>
      </c>
      <c r="D1890" s="162" t="s">
        <v>775</v>
      </c>
      <c r="E1890" s="51" t="str">
        <f ca="1">IF(ISERROR(INDIRECT(CONCATENATE("FIPs_codes!",ADDRESS((MATCH($D1890,INDIRECT($C1890),0)+MATCH($C1890,FIPs_codes!$G$1:$G$3296,0)-1),COLUMN(FIPs_codes!A1888))))),"",INDIRECT(CONCATENATE("FIPs_codes!",ADDRESS((MATCH($D1890,INDIRECT($C1890),0)+MATCH($C1890,FIPs_codes!$G$1:$G$3296,0)-1),COLUMN(FIPs_codes!A1888)))))</f>
        <v>40075</v>
      </c>
      <c r="F1890" s="51">
        <f ca="1">IF(ISERROR(INDIRECT(CONCATENATE("FIPs_codes!",ADDRESS((MATCH($D1890,INDIRECT($C1890),0)+MATCH($C1890,FIPs_codes!$G$1:$G$3296,0)-1),COLUMN(FIPs_codes!C1888))))),"",INDIRECT(CONCATENATE("FIPs_codes!",ADDRESS((MATCH($D1890,INDIRECT($C1890),0)+MATCH($C1890,FIPs_codes!$G$1:$G$3296,0)-1),COLUMN(FIPs_codes!C1888)))))</f>
        <v>6</v>
      </c>
      <c r="G1890" s="162" t="s">
        <v>216</v>
      </c>
      <c r="H1890" s="162" t="s">
        <v>217</v>
      </c>
      <c r="I1890" s="171" t="s">
        <v>777</v>
      </c>
      <c r="J1890" s="172" t="s">
        <v>268</v>
      </c>
      <c r="K1890" s="193" t="s">
        <v>78</v>
      </c>
      <c r="L1890" s="193" t="s">
        <v>220</v>
      </c>
      <c r="M1890" s="193" t="s">
        <v>57</v>
      </c>
      <c r="N1890" s="173" t="s">
        <v>778</v>
      </c>
      <c r="O1890" s="173">
        <v>2004</v>
      </c>
      <c r="P1890" s="173" t="s">
        <v>779</v>
      </c>
      <c r="Q1890" s="245">
        <v>3550</v>
      </c>
      <c r="R1890" s="162" t="s">
        <v>245</v>
      </c>
      <c r="S1890" s="174" t="s">
        <v>60</v>
      </c>
      <c r="T1890" s="187" t="s">
        <v>773</v>
      </c>
      <c r="U1890" s="162" t="s">
        <v>134</v>
      </c>
      <c r="V1890" s="173" t="s">
        <v>780</v>
      </c>
      <c r="W1890" s="175" t="s">
        <v>225</v>
      </c>
      <c r="X1890" s="61" t="s">
        <v>65</v>
      </c>
      <c r="Y1890" s="175">
        <v>40884</v>
      </c>
      <c r="Z1890" s="162">
        <v>97</v>
      </c>
      <c r="AA1890" s="162">
        <v>860</v>
      </c>
      <c r="AB1890" s="162" t="s">
        <v>66</v>
      </c>
      <c r="AC1890" s="245">
        <v>507359</v>
      </c>
      <c r="AD1890" s="162" t="s">
        <v>262</v>
      </c>
      <c r="AE1890" s="173" t="s">
        <v>438</v>
      </c>
      <c r="AF1890" s="173" t="s">
        <v>68</v>
      </c>
      <c r="AG1890" s="162" t="s">
        <v>229</v>
      </c>
      <c r="AH1890" s="162">
        <v>10.35</v>
      </c>
      <c r="AI1890" s="162">
        <v>48.23</v>
      </c>
      <c r="AJ1890" s="162">
        <v>58.58</v>
      </c>
      <c r="AK1890" s="173">
        <v>11.75</v>
      </c>
      <c r="AL1890" s="176">
        <v>0.17668146124957324</v>
      </c>
      <c r="AM1890" s="218" t="s">
        <v>230</v>
      </c>
      <c r="AN1890" s="193" t="s">
        <v>355</v>
      </c>
      <c r="AO1890" s="193" t="s">
        <v>356</v>
      </c>
      <c r="AP1890" s="293" t="s">
        <v>357</v>
      </c>
      <c r="AQ1890" s="27" t="str">
        <f t="shared" si="85"/>
        <v>Record Complete</v>
      </c>
      <c r="AR1890" s="36" t="s">
        <v>234</v>
      </c>
      <c r="AS1890" s="5" t="str">
        <f t="shared" si="86"/>
        <v/>
      </c>
      <c r="AT1890" t="s">
        <v>17200</v>
      </c>
    </row>
    <row r="1891" spans="1:46" ht="15.75" thickBot="1" x14ac:dyDescent="0.3">
      <c r="A1891" s="39" t="s">
        <v>774</v>
      </c>
      <c r="B1891" s="31">
        <v>1056</v>
      </c>
      <c r="C1891" s="31" t="s">
        <v>213</v>
      </c>
      <c r="D1891" s="31" t="s">
        <v>775</v>
      </c>
      <c r="E1891" s="51" t="str">
        <f ca="1">IF(ISERROR(INDIRECT(CONCATENATE("FIPs_codes!",ADDRESS((MATCH($D1891,INDIRECT($C1891),0)+MATCH($C1891,FIPs_codes!$G$1:$G$3296,0)-1),COLUMN(FIPs_codes!A1889))))),"",INDIRECT(CONCATENATE("FIPs_codes!",ADDRESS((MATCH($D1891,INDIRECT($C1891),0)+MATCH($C1891,FIPs_codes!$G$1:$G$3296,0)-1),COLUMN(FIPs_codes!A1889)))))</f>
        <v>40075</v>
      </c>
      <c r="F1891" s="51">
        <f ca="1">IF(ISERROR(INDIRECT(CONCATENATE("FIPs_codes!",ADDRESS((MATCH($D1891,INDIRECT($C1891),0)+MATCH($C1891,FIPs_codes!$G$1:$G$3296,0)-1),COLUMN(FIPs_codes!C1889))))),"",INDIRECT(CONCATENATE("FIPs_codes!",ADDRESS((MATCH($D1891,INDIRECT($C1891),0)+MATCH($C1891,FIPs_codes!$G$1:$G$3296,0)-1),COLUMN(FIPs_codes!C1889)))))</f>
        <v>6</v>
      </c>
      <c r="G1891" s="31" t="s">
        <v>216</v>
      </c>
      <c r="H1891" s="31" t="s">
        <v>217</v>
      </c>
      <c r="I1891" s="35" t="s">
        <v>777</v>
      </c>
      <c r="J1891" s="37" t="s">
        <v>268</v>
      </c>
      <c r="K1891" s="50" t="s">
        <v>78</v>
      </c>
      <c r="L1891" s="50" t="s">
        <v>220</v>
      </c>
      <c r="M1891" s="50" t="s">
        <v>57</v>
      </c>
      <c r="N1891" s="39" t="s">
        <v>778</v>
      </c>
      <c r="O1891" s="39">
        <v>2004</v>
      </c>
      <c r="P1891" s="39" t="s">
        <v>779</v>
      </c>
      <c r="Q1891" s="240">
        <v>3550</v>
      </c>
      <c r="R1891" s="31" t="s">
        <v>245</v>
      </c>
      <c r="S1891" s="41" t="s">
        <v>60</v>
      </c>
      <c r="T1891" s="58" t="s">
        <v>773</v>
      </c>
      <c r="U1891" s="31" t="s">
        <v>134</v>
      </c>
      <c r="V1891" s="39" t="s">
        <v>780</v>
      </c>
      <c r="W1891" s="43" t="s">
        <v>225</v>
      </c>
      <c r="X1891" s="43" t="s">
        <v>65</v>
      </c>
      <c r="Y1891" s="43">
        <v>40884</v>
      </c>
      <c r="Z1891" s="31">
        <v>97</v>
      </c>
      <c r="AA1891" s="31">
        <v>860</v>
      </c>
      <c r="AB1891" s="31" t="s">
        <v>66</v>
      </c>
      <c r="AC1891" s="240">
        <v>507359</v>
      </c>
      <c r="AD1891" s="31" t="s">
        <v>262</v>
      </c>
      <c r="AE1891" s="39" t="s">
        <v>438</v>
      </c>
      <c r="AF1891" s="39" t="s">
        <v>68</v>
      </c>
      <c r="AG1891" s="31" t="s">
        <v>229</v>
      </c>
      <c r="AH1891" s="31">
        <v>9.59</v>
      </c>
      <c r="AI1891" s="31">
        <v>49.41</v>
      </c>
      <c r="AJ1891" s="31">
        <v>59</v>
      </c>
      <c r="AK1891" s="39">
        <v>11.6</v>
      </c>
      <c r="AL1891" s="26">
        <v>0.16254237288135592</v>
      </c>
      <c r="AM1891" s="56" t="s">
        <v>230</v>
      </c>
      <c r="AN1891" s="50" t="s">
        <v>355</v>
      </c>
      <c r="AO1891" s="50" t="s">
        <v>356</v>
      </c>
      <c r="AP1891" s="64" t="s">
        <v>357</v>
      </c>
      <c r="AQ1891" s="27" t="str">
        <f t="shared" si="85"/>
        <v>Record Complete</v>
      </c>
      <c r="AR1891" s="58" t="s">
        <v>234</v>
      </c>
      <c r="AS1891" s="5" t="str">
        <f t="shared" si="86"/>
        <v/>
      </c>
      <c r="AT1891" t="s">
        <v>17200</v>
      </c>
    </row>
    <row r="1892" spans="1:46" ht="15.75" thickBot="1" x14ac:dyDescent="0.3">
      <c r="A1892" s="170" t="s">
        <v>774</v>
      </c>
      <c r="B1892" s="162">
        <v>1056</v>
      </c>
      <c r="C1892" s="162" t="s">
        <v>213</v>
      </c>
      <c r="D1892" s="162" t="s">
        <v>775</v>
      </c>
      <c r="E1892" s="51" t="str">
        <f ca="1">IF(ISERROR(INDIRECT(CONCATENATE("FIPs_codes!",ADDRESS((MATCH($D1892,INDIRECT($C1892),0)+MATCH($C1892,FIPs_codes!$G$1:$G$3296,0)-1),COLUMN(FIPs_codes!A1890))))),"",INDIRECT(CONCATENATE("FIPs_codes!",ADDRESS((MATCH($D1892,INDIRECT($C1892),0)+MATCH($C1892,FIPs_codes!$G$1:$G$3296,0)-1),COLUMN(FIPs_codes!A1890)))))</f>
        <v>40075</v>
      </c>
      <c r="F1892" s="51">
        <f ca="1">IF(ISERROR(INDIRECT(CONCATENATE("FIPs_codes!",ADDRESS((MATCH($D1892,INDIRECT($C1892),0)+MATCH($C1892,FIPs_codes!$G$1:$G$3296,0)-1),COLUMN(FIPs_codes!C1890))))),"",INDIRECT(CONCATENATE("FIPs_codes!",ADDRESS((MATCH($D1892,INDIRECT($C1892),0)+MATCH($C1892,FIPs_codes!$G$1:$G$3296,0)-1),COLUMN(FIPs_codes!C1890)))))</f>
        <v>6</v>
      </c>
      <c r="G1892" s="162" t="s">
        <v>216</v>
      </c>
      <c r="H1892" s="162" t="s">
        <v>217</v>
      </c>
      <c r="I1892" s="171" t="s">
        <v>777</v>
      </c>
      <c r="J1892" s="172" t="s">
        <v>268</v>
      </c>
      <c r="K1892" s="193" t="s">
        <v>78</v>
      </c>
      <c r="L1892" s="193" t="s">
        <v>220</v>
      </c>
      <c r="M1892" s="193" t="s">
        <v>57</v>
      </c>
      <c r="N1892" s="173" t="s">
        <v>778</v>
      </c>
      <c r="O1892" s="173">
        <v>2004</v>
      </c>
      <c r="P1892" s="173" t="s">
        <v>779</v>
      </c>
      <c r="Q1892" s="245">
        <v>3550</v>
      </c>
      <c r="R1892" s="162" t="s">
        <v>245</v>
      </c>
      <c r="S1892" s="174" t="s">
        <v>60</v>
      </c>
      <c r="T1892" s="187" t="s">
        <v>773</v>
      </c>
      <c r="U1892" s="162" t="s">
        <v>134</v>
      </c>
      <c r="V1892" s="173" t="s">
        <v>780</v>
      </c>
      <c r="W1892" s="175" t="s">
        <v>225</v>
      </c>
      <c r="X1892" s="61" t="s">
        <v>65</v>
      </c>
      <c r="Y1892" s="175">
        <v>41038</v>
      </c>
      <c r="Z1892" s="162">
        <v>93</v>
      </c>
      <c r="AA1892" s="162">
        <v>860</v>
      </c>
      <c r="AB1892" s="162" t="s">
        <v>66</v>
      </c>
      <c r="AC1892" s="245">
        <v>320781</v>
      </c>
      <c r="AD1892" s="162" t="s">
        <v>262</v>
      </c>
      <c r="AE1892" s="173" t="s">
        <v>438</v>
      </c>
      <c r="AF1892" s="173" t="s">
        <v>68</v>
      </c>
      <c r="AG1892" s="162" t="s">
        <v>229</v>
      </c>
      <c r="AH1892" s="162">
        <v>21.44</v>
      </c>
      <c r="AI1892" s="162">
        <v>54.87</v>
      </c>
      <c r="AJ1892" s="162">
        <v>76.31</v>
      </c>
      <c r="AK1892" s="173">
        <v>11.75</v>
      </c>
      <c r="AL1892" s="176">
        <v>0.28095924518411741</v>
      </c>
      <c r="AM1892" s="218" t="s">
        <v>230</v>
      </c>
      <c r="AN1892" s="193" t="s">
        <v>355</v>
      </c>
      <c r="AO1892" s="193" t="s">
        <v>356</v>
      </c>
      <c r="AP1892" s="293" t="s">
        <v>357</v>
      </c>
      <c r="AQ1892" s="27" t="str">
        <f t="shared" si="85"/>
        <v>Record Complete</v>
      </c>
      <c r="AR1892" s="36" t="s">
        <v>234</v>
      </c>
      <c r="AS1892" s="5" t="str">
        <f t="shared" si="86"/>
        <v/>
      </c>
      <c r="AT1892" t="s">
        <v>17200</v>
      </c>
    </row>
    <row r="1893" spans="1:46" ht="15.75" thickBot="1" x14ac:dyDescent="0.3">
      <c r="A1893" s="39" t="s">
        <v>774</v>
      </c>
      <c r="B1893" s="31">
        <v>1056</v>
      </c>
      <c r="C1893" s="31" t="s">
        <v>213</v>
      </c>
      <c r="D1893" s="31" t="s">
        <v>775</v>
      </c>
      <c r="E1893" s="51" t="str">
        <f ca="1">IF(ISERROR(INDIRECT(CONCATENATE("FIPs_codes!",ADDRESS((MATCH($D1893,INDIRECT($C1893),0)+MATCH($C1893,FIPs_codes!$G$1:$G$3296,0)-1),COLUMN(FIPs_codes!A1891))))),"",INDIRECT(CONCATENATE("FIPs_codes!",ADDRESS((MATCH($D1893,INDIRECT($C1893),0)+MATCH($C1893,FIPs_codes!$G$1:$G$3296,0)-1),COLUMN(FIPs_codes!A1891)))))</f>
        <v>40075</v>
      </c>
      <c r="F1893" s="51">
        <f ca="1">IF(ISERROR(INDIRECT(CONCATENATE("FIPs_codes!",ADDRESS((MATCH($D1893,INDIRECT($C1893),0)+MATCH($C1893,FIPs_codes!$G$1:$G$3296,0)-1),COLUMN(FIPs_codes!C1891))))),"",INDIRECT(CONCATENATE("FIPs_codes!",ADDRESS((MATCH($D1893,INDIRECT($C1893),0)+MATCH($C1893,FIPs_codes!$G$1:$G$3296,0)-1),COLUMN(FIPs_codes!C1891)))))</f>
        <v>6</v>
      </c>
      <c r="G1893" s="31" t="s">
        <v>216</v>
      </c>
      <c r="H1893" s="31" t="s">
        <v>217</v>
      </c>
      <c r="I1893" s="35" t="s">
        <v>777</v>
      </c>
      <c r="J1893" s="37" t="s">
        <v>268</v>
      </c>
      <c r="K1893" s="50" t="s">
        <v>78</v>
      </c>
      <c r="L1893" s="50" t="s">
        <v>220</v>
      </c>
      <c r="M1893" s="50" t="s">
        <v>57</v>
      </c>
      <c r="N1893" s="39" t="s">
        <v>778</v>
      </c>
      <c r="O1893" s="39">
        <v>2004</v>
      </c>
      <c r="P1893" s="39" t="s">
        <v>779</v>
      </c>
      <c r="Q1893" s="240">
        <v>3550</v>
      </c>
      <c r="R1893" s="31" t="s">
        <v>245</v>
      </c>
      <c r="S1893" s="41" t="s">
        <v>60</v>
      </c>
      <c r="T1893" s="58" t="s">
        <v>773</v>
      </c>
      <c r="U1893" s="31" t="s">
        <v>134</v>
      </c>
      <c r="V1893" s="39" t="s">
        <v>780</v>
      </c>
      <c r="W1893" s="43" t="s">
        <v>225</v>
      </c>
      <c r="X1893" s="43" t="s">
        <v>65</v>
      </c>
      <c r="Y1893" s="43">
        <v>41038</v>
      </c>
      <c r="Z1893" s="31">
        <v>93</v>
      </c>
      <c r="AA1893" s="31">
        <v>860</v>
      </c>
      <c r="AB1893" s="31" t="s">
        <v>66</v>
      </c>
      <c r="AC1893" s="240">
        <v>320781</v>
      </c>
      <c r="AD1893" s="31" t="s">
        <v>262</v>
      </c>
      <c r="AE1893" s="39" t="s">
        <v>438</v>
      </c>
      <c r="AF1893" s="39" t="s">
        <v>68</v>
      </c>
      <c r="AG1893" s="31" t="s">
        <v>229</v>
      </c>
      <c r="AH1893" s="31">
        <v>21.41</v>
      </c>
      <c r="AI1893" s="31">
        <v>58.85</v>
      </c>
      <c r="AJ1893" s="31">
        <v>80.260000000000005</v>
      </c>
      <c r="AK1893" s="39">
        <v>11.87</v>
      </c>
      <c r="AL1893" s="26">
        <v>0.26675803638175927</v>
      </c>
      <c r="AM1893" s="56" t="s">
        <v>230</v>
      </c>
      <c r="AN1893" s="50" t="s">
        <v>355</v>
      </c>
      <c r="AO1893" s="50" t="s">
        <v>356</v>
      </c>
      <c r="AP1893" s="64" t="s">
        <v>357</v>
      </c>
      <c r="AQ1893" s="27" t="str">
        <f t="shared" si="85"/>
        <v>Record Complete</v>
      </c>
      <c r="AR1893" s="58" t="s">
        <v>234</v>
      </c>
      <c r="AS1893" s="5" t="str">
        <f t="shared" si="86"/>
        <v/>
      </c>
      <c r="AT1893" t="s">
        <v>17200</v>
      </c>
    </row>
    <row r="1894" spans="1:46" ht="15.75" thickBot="1" x14ac:dyDescent="0.3">
      <c r="A1894" s="170" t="s">
        <v>774</v>
      </c>
      <c r="B1894" s="162">
        <v>1056</v>
      </c>
      <c r="C1894" s="162" t="s">
        <v>213</v>
      </c>
      <c r="D1894" s="162" t="s">
        <v>775</v>
      </c>
      <c r="E1894" s="51" t="str">
        <f ca="1">IF(ISERROR(INDIRECT(CONCATENATE("FIPs_codes!",ADDRESS((MATCH($D1894,INDIRECT($C1894),0)+MATCH($C1894,FIPs_codes!$G$1:$G$3296,0)-1),COLUMN(FIPs_codes!A1892))))),"",INDIRECT(CONCATENATE("FIPs_codes!",ADDRESS((MATCH($D1894,INDIRECT($C1894),0)+MATCH($C1894,FIPs_codes!$G$1:$G$3296,0)-1),COLUMN(FIPs_codes!A1892)))))</f>
        <v>40075</v>
      </c>
      <c r="F1894" s="51">
        <f ca="1">IF(ISERROR(INDIRECT(CONCATENATE("FIPs_codes!",ADDRESS((MATCH($D1894,INDIRECT($C1894),0)+MATCH($C1894,FIPs_codes!$G$1:$G$3296,0)-1),COLUMN(FIPs_codes!C1892))))),"",INDIRECT(CONCATENATE("FIPs_codes!",ADDRESS((MATCH($D1894,INDIRECT($C1894),0)+MATCH($C1894,FIPs_codes!$G$1:$G$3296,0)-1),COLUMN(FIPs_codes!C1892)))))</f>
        <v>6</v>
      </c>
      <c r="G1894" s="162" t="s">
        <v>216</v>
      </c>
      <c r="H1894" s="162" t="s">
        <v>217</v>
      </c>
      <c r="I1894" s="171" t="s">
        <v>777</v>
      </c>
      <c r="J1894" s="172" t="s">
        <v>268</v>
      </c>
      <c r="K1894" s="193" t="s">
        <v>78</v>
      </c>
      <c r="L1894" s="193" t="s">
        <v>220</v>
      </c>
      <c r="M1894" s="193" t="s">
        <v>57</v>
      </c>
      <c r="N1894" s="173" t="s">
        <v>778</v>
      </c>
      <c r="O1894" s="173">
        <v>2004</v>
      </c>
      <c r="P1894" s="173" t="s">
        <v>779</v>
      </c>
      <c r="Q1894" s="245">
        <v>3550</v>
      </c>
      <c r="R1894" s="162" t="s">
        <v>245</v>
      </c>
      <c r="S1894" s="174" t="s">
        <v>60</v>
      </c>
      <c r="T1894" s="187" t="s">
        <v>773</v>
      </c>
      <c r="U1894" s="162" t="s">
        <v>134</v>
      </c>
      <c r="V1894" s="173" t="s">
        <v>780</v>
      </c>
      <c r="W1894" s="175" t="s">
        <v>225</v>
      </c>
      <c r="X1894" s="178" t="s">
        <v>65</v>
      </c>
      <c r="Y1894" s="175">
        <v>41038</v>
      </c>
      <c r="Z1894" s="162">
        <v>93</v>
      </c>
      <c r="AA1894" s="162">
        <v>860</v>
      </c>
      <c r="AB1894" s="162" t="s">
        <v>66</v>
      </c>
      <c r="AC1894" s="245">
        <v>320781</v>
      </c>
      <c r="AD1894" s="162" t="s">
        <v>262</v>
      </c>
      <c r="AE1894" s="173" t="s">
        <v>438</v>
      </c>
      <c r="AF1894" s="173" t="s">
        <v>68</v>
      </c>
      <c r="AG1894" s="162" t="s">
        <v>229</v>
      </c>
      <c r="AH1894" s="162">
        <v>21.6</v>
      </c>
      <c r="AI1894" s="162">
        <v>63.6</v>
      </c>
      <c r="AJ1894" s="162">
        <v>85.2</v>
      </c>
      <c r="AK1894" s="173">
        <v>11.6</v>
      </c>
      <c r="AL1894" s="176">
        <v>0.25352112676056338</v>
      </c>
      <c r="AM1894" s="218" t="s">
        <v>230</v>
      </c>
      <c r="AN1894" s="193" t="s">
        <v>355</v>
      </c>
      <c r="AO1894" s="193" t="s">
        <v>356</v>
      </c>
      <c r="AP1894" s="293" t="s">
        <v>357</v>
      </c>
      <c r="AQ1894" s="27" t="str">
        <f t="shared" si="85"/>
        <v>Record Complete</v>
      </c>
      <c r="AR1894" s="36" t="s">
        <v>234</v>
      </c>
      <c r="AS1894" s="5" t="str">
        <f t="shared" si="86"/>
        <v/>
      </c>
      <c r="AT1894" t="s">
        <v>17200</v>
      </c>
    </row>
    <row r="1895" spans="1:46" ht="15.75" thickBot="1" x14ac:dyDescent="0.3">
      <c r="A1895" s="48" t="s">
        <v>782</v>
      </c>
      <c r="B1895" s="50">
        <v>1060</v>
      </c>
      <c r="C1895" s="50" t="s">
        <v>213</v>
      </c>
      <c r="D1895" s="50" t="s">
        <v>300</v>
      </c>
      <c r="E1895" s="51" t="str">
        <f ca="1">IF(ISERROR(INDIRECT(CONCATENATE("FIPs_codes!",ADDRESS((MATCH($D1895,INDIRECT($C1895),0)+MATCH($C1895,FIPs_codes!$G$1:$G$3296,0)-1),COLUMN(FIPs_codes!A1893))))),"",INDIRECT(CONCATENATE("FIPs_codes!",ADDRESS((MATCH($D1895,INDIRECT($C1895),0)+MATCH($C1895,FIPs_codes!$G$1:$G$3296,0)-1),COLUMN(FIPs_codes!A1893)))))</f>
        <v>40009</v>
      </c>
      <c r="F1895" s="51">
        <f ca="1">IF(ISERROR(INDIRECT(CONCATENATE("FIPs_codes!",ADDRESS((MATCH($D1895,INDIRECT($C1895),0)+MATCH($C1895,FIPs_codes!$G$1:$G$3296,0)-1),COLUMN(FIPs_codes!C1893))))),"",INDIRECT(CONCATENATE("FIPs_codes!",ADDRESS((MATCH($D1895,INDIRECT($C1895),0)+MATCH($C1895,FIPs_codes!$G$1:$G$3296,0)-1),COLUMN(FIPs_codes!C1893)))))</f>
        <v>6</v>
      </c>
      <c r="G1895" s="105" t="s">
        <v>216</v>
      </c>
      <c r="H1895" s="50" t="s">
        <v>217</v>
      </c>
      <c r="I1895" s="54" t="s">
        <v>783</v>
      </c>
      <c r="J1895" s="37" t="s">
        <v>268</v>
      </c>
      <c r="K1895" s="50" t="s">
        <v>78</v>
      </c>
      <c r="L1895" s="50" t="s">
        <v>220</v>
      </c>
      <c r="M1895" s="50" t="s">
        <v>57</v>
      </c>
      <c r="N1895" s="58" t="s">
        <v>784</v>
      </c>
      <c r="O1895" s="58">
        <v>2005</v>
      </c>
      <c r="P1895" s="58" t="s">
        <v>785</v>
      </c>
      <c r="Q1895" s="126">
        <v>3550</v>
      </c>
      <c r="R1895" s="50" t="s">
        <v>245</v>
      </c>
      <c r="S1895" s="60" t="s">
        <v>60</v>
      </c>
      <c r="T1895" s="48" t="s">
        <v>773</v>
      </c>
      <c r="U1895" s="31" t="s">
        <v>134</v>
      </c>
      <c r="V1895" s="39" t="s">
        <v>780</v>
      </c>
      <c r="W1895" s="43" t="s">
        <v>225</v>
      </c>
      <c r="X1895" s="62" t="s">
        <v>65</v>
      </c>
      <c r="Y1895" s="62">
        <v>40561</v>
      </c>
      <c r="Z1895" s="50">
        <v>94</v>
      </c>
      <c r="AA1895" s="50">
        <v>858</v>
      </c>
      <c r="AB1895" s="50" t="s">
        <v>66</v>
      </c>
      <c r="AC1895" s="126">
        <v>587040</v>
      </c>
      <c r="AD1895" s="50" t="s">
        <v>262</v>
      </c>
      <c r="AE1895" s="58" t="s">
        <v>235</v>
      </c>
      <c r="AF1895" s="58" t="s">
        <v>68</v>
      </c>
      <c r="AG1895" s="50" t="s">
        <v>229</v>
      </c>
      <c r="AH1895" s="50">
        <v>0.7</v>
      </c>
      <c r="AI1895" s="50">
        <v>54</v>
      </c>
      <c r="AJ1895" s="50">
        <v>54.7</v>
      </c>
      <c r="AK1895" s="58">
        <v>13.63</v>
      </c>
      <c r="AL1895" s="26">
        <v>1.279707495429616E-2</v>
      </c>
      <c r="AM1895" s="56" t="s">
        <v>230</v>
      </c>
      <c r="AN1895" s="50" t="s">
        <v>355</v>
      </c>
      <c r="AO1895" s="50" t="s">
        <v>356</v>
      </c>
      <c r="AP1895" s="64" t="s">
        <v>357</v>
      </c>
      <c r="AQ1895" s="27" t="str">
        <f t="shared" si="85"/>
        <v>Record Complete</v>
      </c>
      <c r="AR1895" s="54" t="s">
        <v>234</v>
      </c>
      <c r="AS1895" s="5" t="str">
        <f t="shared" si="86"/>
        <v/>
      </c>
      <c r="AT1895" t="s">
        <v>17200</v>
      </c>
    </row>
    <row r="1896" spans="1:46" ht="15.75" thickBot="1" x14ac:dyDescent="0.3">
      <c r="A1896" s="187" t="s">
        <v>782</v>
      </c>
      <c r="B1896" s="193">
        <v>1060</v>
      </c>
      <c r="C1896" s="193" t="s">
        <v>213</v>
      </c>
      <c r="D1896" s="193" t="s">
        <v>300</v>
      </c>
      <c r="E1896" s="51" t="str">
        <f ca="1">IF(ISERROR(INDIRECT(CONCATENATE("FIPs_codes!",ADDRESS((MATCH($D1896,INDIRECT($C1896),0)+MATCH($C1896,FIPs_codes!$G$1:$G$3296,0)-1),COLUMN(FIPs_codes!A1894))))),"",INDIRECT(CONCATENATE("FIPs_codes!",ADDRESS((MATCH($D1896,INDIRECT($C1896),0)+MATCH($C1896,FIPs_codes!$G$1:$G$3296,0)-1),COLUMN(FIPs_codes!A1894)))))</f>
        <v>40009</v>
      </c>
      <c r="F1896" s="51">
        <f ca="1">IF(ISERROR(INDIRECT(CONCATENATE("FIPs_codes!",ADDRESS((MATCH($D1896,INDIRECT($C1896),0)+MATCH($C1896,FIPs_codes!$G$1:$G$3296,0)-1),COLUMN(FIPs_codes!C1894))))),"",INDIRECT(CONCATENATE("FIPs_codes!",ADDRESS((MATCH($D1896,INDIRECT($C1896),0)+MATCH($C1896,FIPs_codes!$G$1:$G$3296,0)-1),COLUMN(FIPs_codes!C1894)))))</f>
        <v>6</v>
      </c>
      <c r="G1896" s="193" t="s">
        <v>216</v>
      </c>
      <c r="H1896" s="193" t="s">
        <v>217</v>
      </c>
      <c r="I1896" s="213" t="s">
        <v>783</v>
      </c>
      <c r="J1896" s="172" t="s">
        <v>268</v>
      </c>
      <c r="K1896" s="193" t="s">
        <v>78</v>
      </c>
      <c r="L1896" s="193" t="s">
        <v>220</v>
      </c>
      <c r="M1896" s="193" t="s">
        <v>57</v>
      </c>
      <c r="N1896" s="223" t="s">
        <v>784</v>
      </c>
      <c r="O1896" s="223">
        <v>2005</v>
      </c>
      <c r="P1896" s="223" t="s">
        <v>785</v>
      </c>
      <c r="Q1896" s="246">
        <v>3550</v>
      </c>
      <c r="R1896" s="193" t="s">
        <v>245</v>
      </c>
      <c r="S1896" s="252" t="s">
        <v>60</v>
      </c>
      <c r="T1896" s="187" t="s">
        <v>773</v>
      </c>
      <c r="U1896" s="162" t="s">
        <v>134</v>
      </c>
      <c r="V1896" s="173" t="s">
        <v>780</v>
      </c>
      <c r="W1896" s="175" t="s">
        <v>225</v>
      </c>
      <c r="X1896" s="263" t="s">
        <v>65</v>
      </c>
      <c r="Y1896" s="263">
        <v>40561</v>
      </c>
      <c r="Z1896" s="193">
        <v>94</v>
      </c>
      <c r="AA1896" s="193">
        <v>858</v>
      </c>
      <c r="AB1896" s="193" t="s">
        <v>66</v>
      </c>
      <c r="AC1896" s="246">
        <v>587040</v>
      </c>
      <c r="AD1896" s="193" t="s">
        <v>262</v>
      </c>
      <c r="AE1896" s="223" t="s">
        <v>235</v>
      </c>
      <c r="AF1896" s="223" t="s">
        <v>68</v>
      </c>
      <c r="AG1896" s="193" t="s">
        <v>229</v>
      </c>
      <c r="AH1896" s="193">
        <v>0.5</v>
      </c>
      <c r="AI1896" s="193">
        <v>61</v>
      </c>
      <c r="AJ1896" s="193">
        <v>61.5</v>
      </c>
      <c r="AK1896" s="223">
        <v>12.87</v>
      </c>
      <c r="AL1896" s="176">
        <v>8.130081300813009E-3</v>
      </c>
      <c r="AM1896" s="218" t="s">
        <v>230</v>
      </c>
      <c r="AN1896" s="193" t="s">
        <v>355</v>
      </c>
      <c r="AO1896" s="193" t="s">
        <v>356</v>
      </c>
      <c r="AP1896" s="293" t="s">
        <v>357</v>
      </c>
      <c r="AQ1896" s="27" t="str">
        <f t="shared" si="85"/>
        <v>Record Complete</v>
      </c>
      <c r="AR1896" s="213" t="s">
        <v>234</v>
      </c>
      <c r="AS1896" s="5" t="str">
        <f t="shared" si="86"/>
        <v/>
      </c>
      <c r="AT1896" t="s">
        <v>17200</v>
      </c>
    </row>
    <row r="1897" spans="1:46" ht="15.75" thickBot="1" x14ac:dyDescent="0.3">
      <c r="A1897" s="48" t="s">
        <v>782</v>
      </c>
      <c r="B1897" s="50">
        <v>1060</v>
      </c>
      <c r="C1897" s="50" t="s">
        <v>213</v>
      </c>
      <c r="D1897" s="50" t="s">
        <v>300</v>
      </c>
      <c r="E1897" s="51" t="str">
        <f ca="1">IF(ISERROR(INDIRECT(CONCATENATE("FIPs_codes!",ADDRESS((MATCH($D1897,INDIRECT($C1897),0)+MATCH($C1897,FIPs_codes!$G$1:$G$3296,0)-1),COLUMN(FIPs_codes!A1895))))),"",INDIRECT(CONCATENATE("FIPs_codes!",ADDRESS((MATCH($D1897,INDIRECT($C1897),0)+MATCH($C1897,FIPs_codes!$G$1:$G$3296,0)-1),COLUMN(FIPs_codes!A1895)))))</f>
        <v>40009</v>
      </c>
      <c r="F1897" s="51">
        <f ca="1">IF(ISERROR(INDIRECT(CONCATENATE("FIPs_codes!",ADDRESS((MATCH($D1897,INDIRECT($C1897),0)+MATCH($C1897,FIPs_codes!$G$1:$G$3296,0)-1),COLUMN(FIPs_codes!C1895))))),"",INDIRECT(CONCATENATE("FIPs_codes!",ADDRESS((MATCH($D1897,INDIRECT($C1897),0)+MATCH($C1897,FIPs_codes!$G$1:$G$3296,0)-1),COLUMN(FIPs_codes!C1895)))))</f>
        <v>6</v>
      </c>
      <c r="G1897" s="50" t="s">
        <v>216</v>
      </c>
      <c r="H1897" s="50" t="s">
        <v>217</v>
      </c>
      <c r="I1897" s="54" t="s">
        <v>783</v>
      </c>
      <c r="J1897" s="37" t="s">
        <v>268</v>
      </c>
      <c r="K1897" s="50" t="s">
        <v>78</v>
      </c>
      <c r="L1897" s="50" t="s">
        <v>220</v>
      </c>
      <c r="M1897" s="50" t="s">
        <v>57</v>
      </c>
      <c r="N1897" s="58" t="s">
        <v>784</v>
      </c>
      <c r="O1897" s="58">
        <v>2005</v>
      </c>
      <c r="P1897" s="58" t="s">
        <v>785</v>
      </c>
      <c r="Q1897" s="126">
        <v>3550</v>
      </c>
      <c r="R1897" s="50" t="s">
        <v>245</v>
      </c>
      <c r="S1897" s="60" t="s">
        <v>60</v>
      </c>
      <c r="T1897" s="48" t="s">
        <v>773</v>
      </c>
      <c r="U1897" s="31" t="s">
        <v>134</v>
      </c>
      <c r="V1897" s="39" t="s">
        <v>780</v>
      </c>
      <c r="W1897" s="43" t="s">
        <v>225</v>
      </c>
      <c r="X1897" s="62" t="s">
        <v>65</v>
      </c>
      <c r="Y1897" s="62">
        <v>40561</v>
      </c>
      <c r="Z1897" s="50">
        <v>94</v>
      </c>
      <c r="AA1897" s="50">
        <v>858</v>
      </c>
      <c r="AB1897" s="50" t="s">
        <v>66</v>
      </c>
      <c r="AC1897" s="126">
        <v>587040</v>
      </c>
      <c r="AD1897" s="50" t="s">
        <v>262</v>
      </c>
      <c r="AE1897" s="58" t="s">
        <v>235</v>
      </c>
      <c r="AF1897" s="58" t="s">
        <v>68</v>
      </c>
      <c r="AG1897" s="50" t="s">
        <v>229</v>
      </c>
      <c r="AH1897" s="50">
        <v>0.7</v>
      </c>
      <c r="AI1897" s="50">
        <v>65</v>
      </c>
      <c r="AJ1897" s="50">
        <v>65.7</v>
      </c>
      <c r="AK1897" s="58">
        <v>11.93</v>
      </c>
      <c r="AL1897" s="26">
        <v>1.06544901065449E-2</v>
      </c>
      <c r="AM1897" s="56" t="s">
        <v>230</v>
      </c>
      <c r="AN1897" s="50" t="s">
        <v>355</v>
      </c>
      <c r="AO1897" s="50" t="s">
        <v>356</v>
      </c>
      <c r="AP1897" s="64" t="s">
        <v>357</v>
      </c>
      <c r="AQ1897" s="27" t="str">
        <f t="shared" si="85"/>
        <v>Record Complete</v>
      </c>
      <c r="AR1897" s="54" t="s">
        <v>234</v>
      </c>
      <c r="AS1897" s="5" t="str">
        <f t="shared" si="86"/>
        <v/>
      </c>
      <c r="AT1897" t="s">
        <v>17200</v>
      </c>
    </row>
    <row r="1898" spans="1:46" ht="15.75" thickBot="1" x14ac:dyDescent="0.3">
      <c r="A1898" s="187" t="s">
        <v>782</v>
      </c>
      <c r="B1898" s="193">
        <v>1060</v>
      </c>
      <c r="C1898" s="193" t="s">
        <v>213</v>
      </c>
      <c r="D1898" s="193" t="s">
        <v>300</v>
      </c>
      <c r="E1898" s="51" t="str">
        <f ca="1">IF(ISERROR(INDIRECT(CONCATENATE("FIPs_codes!",ADDRESS((MATCH($D1898,INDIRECT($C1898),0)+MATCH($C1898,FIPs_codes!$G$1:$G$3296,0)-1),COLUMN(FIPs_codes!A1896))))),"",INDIRECT(CONCATENATE("FIPs_codes!",ADDRESS((MATCH($D1898,INDIRECT($C1898),0)+MATCH($C1898,FIPs_codes!$G$1:$G$3296,0)-1),COLUMN(FIPs_codes!A1896)))))</f>
        <v>40009</v>
      </c>
      <c r="F1898" s="51">
        <f ca="1">IF(ISERROR(INDIRECT(CONCATENATE("FIPs_codes!",ADDRESS((MATCH($D1898,INDIRECT($C1898),0)+MATCH($C1898,FIPs_codes!$G$1:$G$3296,0)-1),COLUMN(FIPs_codes!C1896))))),"",INDIRECT(CONCATENATE("FIPs_codes!",ADDRESS((MATCH($D1898,INDIRECT($C1898),0)+MATCH($C1898,FIPs_codes!$G$1:$G$3296,0)-1),COLUMN(FIPs_codes!C1896)))))</f>
        <v>6</v>
      </c>
      <c r="G1898" s="193" t="s">
        <v>216</v>
      </c>
      <c r="H1898" s="193" t="s">
        <v>217</v>
      </c>
      <c r="I1898" s="213" t="s">
        <v>783</v>
      </c>
      <c r="J1898" s="172" t="s">
        <v>268</v>
      </c>
      <c r="K1898" s="193" t="s">
        <v>78</v>
      </c>
      <c r="L1898" s="193" t="s">
        <v>220</v>
      </c>
      <c r="M1898" s="193" t="s">
        <v>57</v>
      </c>
      <c r="N1898" s="223" t="s">
        <v>786</v>
      </c>
      <c r="O1898" s="223">
        <v>2005</v>
      </c>
      <c r="P1898" s="223" t="s">
        <v>787</v>
      </c>
      <c r="Q1898" s="246">
        <v>4735</v>
      </c>
      <c r="R1898" s="193" t="s">
        <v>245</v>
      </c>
      <c r="S1898" s="252" t="s">
        <v>60</v>
      </c>
      <c r="T1898" s="187" t="s">
        <v>773</v>
      </c>
      <c r="U1898" s="162" t="s">
        <v>134</v>
      </c>
      <c r="V1898" s="173" t="s">
        <v>780</v>
      </c>
      <c r="W1898" s="175" t="s">
        <v>225</v>
      </c>
      <c r="X1898" s="263" t="s">
        <v>65</v>
      </c>
      <c r="Y1898" s="263">
        <v>40561</v>
      </c>
      <c r="Z1898" s="193">
        <v>94</v>
      </c>
      <c r="AA1898" s="193">
        <v>876</v>
      </c>
      <c r="AB1898" s="193" t="s">
        <v>66</v>
      </c>
      <c r="AC1898" s="246">
        <v>676176</v>
      </c>
      <c r="AD1898" s="193" t="s">
        <v>262</v>
      </c>
      <c r="AE1898" s="223" t="s">
        <v>235</v>
      </c>
      <c r="AF1898" s="223" t="s">
        <v>68</v>
      </c>
      <c r="AG1898" s="193" t="s">
        <v>229</v>
      </c>
      <c r="AH1898" s="193">
        <v>2</v>
      </c>
      <c r="AI1898" s="193">
        <v>72</v>
      </c>
      <c r="AJ1898" s="193">
        <v>74</v>
      </c>
      <c r="AK1898" s="223">
        <v>11.67</v>
      </c>
      <c r="AL1898" s="176">
        <v>2.7027027027027029E-2</v>
      </c>
      <c r="AM1898" s="218" t="s">
        <v>230</v>
      </c>
      <c r="AN1898" s="193" t="s">
        <v>355</v>
      </c>
      <c r="AO1898" s="193" t="s">
        <v>356</v>
      </c>
      <c r="AP1898" s="293" t="s">
        <v>357</v>
      </c>
      <c r="AQ1898" s="27" t="str">
        <f t="shared" si="85"/>
        <v>Record Complete</v>
      </c>
      <c r="AR1898" s="213" t="s">
        <v>234</v>
      </c>
      <c r="AS1898" s="5" t="str">
        <f t="shared" si="86"/>
        <v/>
      </c>
      <c r="AT1898" t="s">
        <v>17200</v>
      </c>
    </row>
    <row r="1899" spans="1:46" ht="15.75" thickBot="1" x14ac:dyDescent="0.3">
      <c r="A1899" s="48" t="s">
        <v>782</v>
      </c>
      <c r="B1899" s="50">
        <v>1060</v>
      </c>
      <c r="C1899" s="50" t="s">
        <v>213</v>
      </c>
      <c r="D1899" s="50" t="s">
        <v>300</v>
      </c>
      <c r="E1899" s="51" t="str">
        <f ca="1">IF(ISERROR(INDIRECT(CONCATENATE("FIPs_codes!",ADDRESS((MATCH($D1899,INDIRECT($C1899),0)+MATCH($C1899,FIPs_codes!$G$1:$G$3296,0)-1),COLUMN(FIPs_codes!A1897))))),"",INDIRECT(CONCATENATE("FIPs_codes!",ADDRESS((MATCH($D1899,INDIRECT($C1899),0)+MATCH($C1899,FIPs_codes!$G$1:$G$3296,0)-1),COLUMN(FIPs_codes!A1897)))))</f>
        <v>40009</v>
      </c>
      <c r="F1899" s="51">
        <f ca="1">IF(ISERROR(INDIRECT(CONCATENATE("FIPs_codes!",ADDRESS((MATCH($D1899,INDIRECT($C1899),0)+MATCH($C1899,FIPs_codes!$G$1:$G$3296,0)-1),COLUMN(FIPs_codes!C1897))))),"",INDIRECT(CONCATENATE("FIPs_codes!",ADDRESS((MATCH($D1899,INDIRECT($C1899),0)+MATCH($C1899,FIPs_codes!$G$1:$G$3296,0)-1),COLUMN(FIPs_codes!C1897)))))</f>
        <v>6</v>
      </c>
      <c r="G1899" s="50" t="s">
        <v>216</v>
      </c>
      <c r="H1899" s="50" t="s">
        <v>217</v>
      </c>
      <c r="I1899" s="54" t="s">
        <v>783</v>
      </c>
      <c r="J1899" s="37" t="s">
        <v>268</v>
      </c>
      <c r="K1899" s="50" t="s">
        <v>78</v>
      </c>
      <c r="L1899" s="50" t="s">
        <v>220</v>
      </c>
      <c r="M1899" s="50" t="s">
        <v>57</v>
      </c>
      <c r="N1899" s="58" t="s">
        <v>786</v>
      </c>
      <c r="O1899" s="58">
        <v>2005</v>
      </c>
      <c r="P1899" s="58" t="s">
        <v>787</v>
      </c>
      <c r="Q1899" s="126">
        <v>4735</v>
      </c>
      <c r="R1899" s="50" t="s">
        <v>245</v>
      </c>
      <c r="S1899" s="60" t="s">
        <v>60</v>
      </c>
      <c r="T1899" s="48" t="s">
        <v>773</v>
      </c>
      <c r="U1899" s="31" t="s">
        <v>134</v>
      </c>
      <c r="V1899" s="39" t="s">
        <v>780</v>
      </c>
      <c r="W1899" s="43" t="s">
        <v>225</v>
      </c>
      <c r="X1899" s="62" t="s">
        <v>65</v>
      </c>
      <c r="Y1899" s="62">
        <v>40561</v>
      </c>
      <c r="Z1899" s="50">
        <v>94</v>
      </c>
      <c r="AA1899" s="50">
        <v>876</v>
      </c>
      <c r="AB1899" s="50" t="s">
        <v>66</v>
      </c>
      <c r="AC1899" s="126">
        <v>676176</v>
      </c>
      <c r="AD1899" s="50" t="s">
        <v>262</v>
      </c>
      <c r="AE1899" s="58" t="s">
        <v>235</v>
      </c>
      <c r="AF1899" s="58" t="s">
        <v>68</v>
      </c>
      <c r="AG1899" s="50" t="s">
        <v>229</v>
      </c>
      <c r="AH1899" s="50">
        <v>2.1</v>
      </c>
      <c r="AI1899" s="50">
        <v>72</v>
      </c>
      <c r="AJ1899" s="50">
        <v>74.099999999999994</v>
      </c>
      <c r="AK1899" s="58">
        <v>11.65</v>
      </c>
      <c r="AL1899" s="26">
        <v>2.8340080971659923E-2</v>
      </c>
      <c r="AM1899" s="56" t="s">
        <v>230</v>
      </c>
      <c r="AN1899" s="50" t="s">
        <v>355</v>
      </c>
      <c r="AO1899" s="50" t="s">
        <v>356</v>
      </c>
      <c r="AP1899" s="64" t="s">
        <v>357</v>
      </c>
      <c r="AQ1899" s="27" t="str">
        <f t="shared" si="85"/>
        <v>Record Complete</v>
      </c>
      <c r="AR1899" s="54" t="s">
        <v>234</v>
      </c>
      <c r="AS1899" s="5" t="str">
        <f t="shared" si="86"/>
        <v/>
      </c>
      <c r="AT1899" t="s">
        <v>17200</v>
      </c>
    </row>
    <row r="1900" spans="1:46" ht="15.75" thickBot="1" x14ac:dyDescent="0.3">
      <c r="A1900" s="187" t="s">
        <v>782</v>
      </c>
      <c r="B1900" s="193">
        <v>1060</v>
      </c>
      <c r="C1900" s="193" t="s">
        <v>213</v>
      </c>
      <c r="D1900" s="193" t="s">
        <v>300</v>
      </c>
      <c r="E1900" s="51" t="str">
        <f ca="1">IF(ISERROR(INDIRECT(CONCATENATE("FIPs_codes!",ADDRESS((MATCH($D1900,INDIRECT($C1900),0)+MATCH($C1900,FIPs_codes!$G$1:$G$3296,0)-1),COLUMN(FIPs_codes!A1898))))),"",INDIRECT(CONCATENATE("FIPs_codes!",ADDRESS((MATCH($D1900,INDIRECT($C1900),0)+MATCH($C1900,FIPs_codes!$G$1:$G$3296,0)-1),COLUMN(FIPs_codes!A1898)))))</f>
        <v>40009</v>
      </c>
      <c r="F1900" s="51">
        <f ca="1">IF(ISERROR(INDIRECT(CONCATENATE("FIPs_codes!",ADDRESS((MATCH($D1900,INDIRECT($C1900),0)+MATCH($C1900,FIPs_codes!$G$1:$G$3296,0)-1),COLUMN(FIPs_codes!C1898))))),"",INDIRECT(CONCATENATE("FIPs_codes!",ADDRESS((MATCH($D1900,INDIRECT($C1900),0)+MATCH($C1900,FIPs_codes!$G$1:$G$3296,0)-1),COLUMN(FIPs_codes!C1898)))))</f>
        <v>6</v>
      </c>
      <c r="G1900" s="193" t="s">
        <v>216</v>
      </c>
      <c r="H1900" s="193" t="s">
        <v>217</v>
      </c>
      <c r="I1900" s="213" t="s">
        <v>783</v>
      </c>
      <c r="J1900" s="172" t="s">
        <v>268</v>
      </c>
      <c r="K1900" s="193" t="s">
        <v>78</v>
      </c>
      <c r="L1900" s="193" t="s">
        <v>220</v>
      </c>
      <c r="M1900" s="193" t="s">
        <v>57</v>
      </c>
      <c r="N1900" s="223" t="s">
        <v>786</v>
      </c>
      <c r="O1900" s="223">
        <v>2005</v>
      </c>
      <c r="P1900" s="223" t="s">
        <v>787</v>
      </c>
      <c r="Q1900" s="246">
        <v>4735</v>
      </c>
      <c r="R1900" s="193" t="s">
        <v>245</v>
      </c>
      <c r="S1900" s="252" t="s">
        <v>60</v>
      </c>
      <c r="T1900" s="187" t="s">
        <v>773</v>
      </c>
      <c r="U1900" s="162" t="s">
        <v>134</v>
      </c>
      <c r="V1900" s="173" t="s">
        <v>780</v>
      </c>
      <c r="W1900" s="175" t="s">
        <v>225</v>
      </c>
      <c r="X1900" s="263" t="s">
        <v>65</v>
      </c>
      <c r="Y1900" s="263">
        <v>40561</v>
      </c>
      <c r="Z1900" s="193">
        <v>94</v>
      </c>
      <c r="AA1900" s="193">
        <v>876</v>
      </c>
      <c r="AB1900" s="193" t="s">
        <v>66</v>
      </c>
      <c r="AC1900" s="246">
        <v>676176</v>
      </c>
      <c r="AD1900" s="193" t="s">
        <v>262</v>
      </c>
      <c r="AE1900" s="223" t="s">
        <v>235</v>
      </c>
      <c r="AF1900" s="223" t="s">
        <v>68</v>
      </c>
      <c r="AG1900" s="193" t="s">
        <v>229</v>
      </c>
      <c r="AH1900" s="193">
        <v>2</v>
      </c>
      <c r="AI1900" s="193">
        <v>73</v>
      </c>
      <c r="AJ1900" s="193">
        <v>75</v>
      </c>
      <c r="AK1900" s="223">
        <v>11.65</v>
      </c>
      <c r="AL1900" s="176">
        <v>2.6666666666666668E-2</v>
      </c>
      <c r="AM1900" s="218" t="s">
        <v>230</v>
      </c>
      <c r="AN1900" s="193" t="s">
        <v>355</v>
      </c>
      <c r="AO1900" s="193" t="s">
        <v>356</v>
      </c>
      <c r="AP1900" s="293" t="s">
        <v>357</v>
      </c>
      <c r="AQ1900" s="27" t="str">
        <f t="shared" si="85"/>
        <v>Record Complete</v>
      </c>
      <c r="AR1900" s="213" t="s">
        <v>234</v>
      </c>
      <c r="AS1900" s="5" t="str">
        <f t="shared" si="86"/>
        <v/>
      </c>
      <c r="AT1900" t="s">
        <v>17200</v>
      </c>
    </row>
    <row r="1901" spans="1:46" ht="15.75" thickBot="1" x14ac:dyDescent="0.3">
      <c r="A1901" s="48" t="s">
        <v>782</v>
      </c>
      <c r="B1901" s="50">
        <v>1060</v>
      </c>
      <c r="C1901" s="50" t="s">
        <v>213</v>
      </c>
      <c r="D1901" s="50" t="s">
        <v>300</v>
      </c>
      <c r="E1901" s="51" t="str">
        <f ca="1">IF(ISERROR(INDIRECT(CONCATENATE("FIPs_codes!",ADDRESS((MATCH($D1901,INDIRECT($C1901),0)+MATCH($C1901,FIPs_codes!$G$1:$G$3296,0)-1),COLUMN(FIPs_codes!A1899))))),"",INDIRECT(CONCATENATE("FIPs_codes!",ADDRESS((MATCH($D1901,INDIRECT($C1901),0)+MATCH($C1901,FIPs_codes!$G$1:$G$3296,0)-1),COLUMN(FIPs_codes!A1899)))))</f>
        <v>40009</v>
      </c>
      <c r="F1901" s="51">
        <f ca="1">IF(ISERROR(INDIRECT(CONCATENATE("FIPs_codes!",ADDRESS((MATCH($D1901,INDIRECT($C1901),0)+MATCH($C1901,FIPs_codes!$G$1:$G$3296,0)-1),COLUMN(FIPs_codes!C1899))))),"",INDIRECT(CONCATENATE("FIPs_codes!",ADDRESS((MATCH($D1901,INDIRECT($C1901),0)+MATCH($C1901,FIPs_codes!$G$1:$G$3296,0)-1),COLUMN(FIPs_codes!C1899)))))</f>
        <v>6</v>
      </c>
      <c r="G1901" s="50" t="s">
        <v>216</v>
      </c>
      <c r="H1901" s="50" t="s">
        <v>217</v>
      </c>
      <c r="I1901" s="54" t="s">
        <v>783</v>
      </c>
      <c r="J1901" s="37" t="s">
        <v>268</v>
      </c>
      <c r="K1901" s="50" t="s">
        <v>78</v>
      </c>
      <c r="L1901" s="50" t="s">
        <v>269</v>
      </c>
      <c r="M1901" s="50" t="s">
        <v>57</v>
      </c>
      <c r="N1901" s="58" t="s">
        <v>522</v>
      </c>
      <c r="O1901" s="58">
        <v>1967</v>
      </c>
      <c r="P1901" s="58" t="s">
        <v>788</v>
      </c>
      <c r="Q1901" s="50">
        <v>800</v>
      </c>
      <c r="R1901" s="50" t="s">
        <v>244</v>
      </c>
      <c r="S1901" s="60" t="s">
        <v>60</v>
      </c>
      <c r="T1901" s="48" t="s">
        <v>773</v>
      </c>
      <c r="U1901" s="31" t="s">
        <v>134</v>
      </c>
      <c r="V1901" s="39" t="s">
        <v>780</v>
      </c>
      <c r="W1901" s="43" t="s">
        <v>225</v>
      </c>
      <c r="X1901" s="62" t="s">
        <v>65</v>
      </c>
      <c r="Y1901" s="62">
        <v>40563</v>
      </c>
      <c r="Z1901" s="50">
        <v>97</v>
      </c>
      <c r="AA1901" s="50">
        <v>969</v>
      </c>
      <c r="AB1901" s="50" t="s">
        <v>66</v>
      </c>
      <c r="AC1901" s="126">
        <v>67475</v>
      </c>
      <c r="AD1901" s="50" t="s">
        <v>262</v>
      </c>
      <c r="AE1901" s="58" t="s">
        <v>235</v>
      </c>
      <c r="AF1901" s="58" t="s">
        <v>68</v>
      </c>
      <c r="AG1901" s="50" t="s">
        <v>229</v>
      </c>
      <c r="AH1901" s="50">
        <v>1.6</v>
      </c>
      <c r="AI1901" s="50">
        <v>202</v>
      </c>
      <c r="AJ1901" s="50">
        <v>203.6</v>
      </c>
      <c r="AK1901" s="58">
        <v>0.08</v>
      </c>
      <c r="AL1901" s="26">
        <v>7.8585461689587438E-3</v>
      </c>
      <c r="AM1901" s="56" t="s">
        <v>230</v>
      </c>
      <c r="AN1901" s="50" t="s">
        <v>355</v>
      </c>
      <c r="AO1901" s="50" t="s">
        <v>356</v>
      </c>
      <c r="AP1901" s="64" t="s">
        <v>357</v>
      </c>
      <c r="AQ1901" s="27" t="str">
        <f t="shared" si="85"/>
        <v>Record Complete</v>
      </c>
      <c r="AR1901" s="54" t="s">
        <v>234</v>
      </c>
      <c r="AS1901" s="5" t="str">
        <f t="shared" si="86"/>
        <v/>
      </c>
      <c r="AT1901" t="s">
        <v>17200</v>
      </c>
    </row>
    <row r="1902" spans="1:46" ht="15.75" thickBot="1" x14ac:dyDescent="0.3">
      <c r="A1902" s="187" t="s">
        <v>782</v>
      </c>
      <c r="B1902" s="193">
        <v>1060</v>
      </c>
      <c r="C1902" s="193" t="s">
        <v>213</v>
      </c>
      <c r="D1902" s="193" t="s">
        <v>300</v>
      </c>
      <c r="E1902" s="51" t="str">
        <f ca="1">IF(ISERROR(INDIRECT(CONCATENATE("FIPs_codes!",ADDRESS((MATCH($D1902,INDIRECT($C1902),0)+MATCH($C1902,FIPs_codes!$G$1:$G$3296,0)-1),COLUMN(FIPs_codes!A1900))))),"",INDIRECT(CONCATENATE("FIPs_codes!",ADDRESS((MATCH($D1902,INDIRECT($C1902),0)+MATCH($C1902,FIPs_codes!$G$1:$G$3296,0)-1),COLUMN(FIPs_codes!A1900)))))</f>
        <v>40009</v>
      </c>
      <c r="F1902" s="51">
        <f ca="1">IF(ISERROR(INDIRECT(CONCATENATE("FIPs_codes!",ADDRESS((MATCH($D1902,INDIRECT($C1902),0)+MATCH($C1902,FIPs_codes!$G$1:$G$3296,0)-1),COLUMN(FIPs_codes!C1900))))),"",INDIRECT(CONCATENATE("FIPs_codes!",ADDRESS((MATCH($D1902,INDIRECT($C1902),0)+MATCH($C1902,FIPs_codes!$G$1:$G$3296,0)-1),COLUMN(FIPs_codes!C1900)))))</f>
        <v>6</v>
      </c>
      <c r="G1902" s="193" t="s">
        <v>216</v>
      </c>
      <c r="H1902" s="193" t="s">
        <v>217</v>
      </c>
      <c r="I1902" s="213" t="s">
        <v>783</v>
      </c>
      <c r="J1902" s="172" t="s">
        <v>268</v>
      </c>
      <c r="K1902" s="193" t="s">
        <v>78</v>
      </c>
      <c r="L1902" s="193" t="s">
        <v>269</v>
      </c>
      <c r="M1902" s="193" t="s">
        <v>57</v>
      </c>
      <c r="N1902" s="223" t="s">
        <v>522</v>
      </c>
      <c r="O1902" s="223">
        <v>1967</v>
      </c>
      <c r="P1902" s="223" t="s">
        <v>788</v>
      </c>
      <c r="Q1902" s="193">
        <v>800</v>
      </c>
      <c r="R1902" s="193" t="s">
        <v>244</v>
      </c>
      <c r="S1902" s="252" t="s">
        <v>60</v>
      </c>
      <c r="T1902" s="187" t="s">
        <v>773</v>
      </c>
      <c r="U1902" s="162" t="s">
        <v>134</v>
      </c>
      <c r="V1902" s="173" t="s">
        <v>780</v>
      </c>
      <c r="W1902" s="175" t="s">
        <v>225</v>
      </c>
      <c r="X1902" s="263" t="s">
        <v>65</v>
      </c>
      <c r="Y1902" s="263">
        <v>40563</v>
      </c>
      <c r="Z1902" s="193">
        <v>97</v>
      </c>
      <c r="AA1902" s="193">
        <v>969</v>
      </c>
      <c r="AB1902" s="193" t="s">
        <v>66</v>
      </c>
      <c r="AC1902" s="246">
        <v>67475</v>
      </c>
      <c r="AD1902" s="193" t="s">
        <v>262</v>
      </c>
      <c r="AE1902" s="223" t="s">
        <v>235</v>
      </c>
      <c r="AF1902" s="223" t="s">
        <v>68</v>
      </c>
      <c r="AG1902" s="193" t="s">
        <v>229</v>
      </c>
      <c r="AH1902" s="193">
        <v>1.9</v>
      </c>
      <c r="AI1902" s="193">
        <v>209</v>
      </c>
      <c r="AJ1902" s="193">
        <v>210.9</v>
      </c>
      <c r="AK1902" s="223">
        <v>0.02</v>
      </c>
      <c r="AL1902" s="176">
        <v>9.0090090090090089E-3</v>
      </c>
      <c r="AM1902" s="218" t="s">
        <v>230</v>
      </c>
      <c r="AN1902" s="193" t="s">
        <v>355</v>
      </c>
      <c r="AO1902" s="193" t="s">
        <v>356</v>
      </c>
      <c r="AP1902" s="293" t="s">
        <v>357</v>
      </c>
      <c r="AQ1902" s="27" t="str">
        <f t="shared" si="85"/>
        <v>Record Complete</v>
      </c>
      <c r="AR1902" s="213" t="s">
        <v>234</v>
      </c>
      <c r="AS1902" s="5" t="str">
        <f t="shared" si="86"/>
        <v/>
      </c>
      <c r="AT1902" t="s">
        <v>17200</v>
      </c>
    </row>
    <row r="1903" spans="1:46" ht="15.75" thickBot="1" x14ac:dyDescent="0.3">
      <c r="A1903" s="48" t="s">
        <v>782</v>
      </c>
      <c r="B1903" s="50">
        <v>1060</v>
      </c>
      <c r="C1903" s="50" t="s">
        <v>213</v>
      </c>
      <c r="D1903" s="50" t="s">
        <v>300</v>
      </c>
      <c r="E1903" s="51" t="str">
        <f ca="1">IF(ISERROR(INDIRECT(CONCATENATE("FIPs_codes!",ADDRESS((MATCH($D1903,INDIRECT($C1903),0)+MATCH($C1903,FIPs_codes!$G$1:$G$3296,0)-1),COLUMN(FIPs_codes!A1901))))),"",INDIRECT(CONCATENATE("FIPs_codes!",ADDRESS((MATCH($D1903,INDIRECT($C1903),0)+MATCH($C1903,FIPs_codes!$G$1:$G$3296,0)-1),COLUMN(FIPs_codes!A1901)))))</f>
        <v>40009</v>
      </c>
      <c r="F1903" s="51">
        <f ca="1">IF(ISERROR(INDIRECT(CONCATENATE("FIPs_codes!",ADDRESS((MATCH($D1903,INDIRECT($C1903),0)+MATCH($C1903,FIPs_codes!$G$1:$G$3296,0)-1),COLUMN(FIPs_codes!C1901))))),"",INDIRECT(CONCATENATE("FIPs_codes!",ADDRESS((MATCH($D1903,INDIRECT($C1903),0)+MATCH($C1903,FIPs_codes!$G$1:$G$3296,0)-1),COLUMN(FIPs_codes!C1901)))))</f>
        <v>6</v>
      </c>
      <c r="G1903" s="50" t="s">
        <v>216</v>
      </c>
      <c r="H1903" s="50" t="s">
        <v>217</v>
      </c>
      <c r="I1903" s="54" t="s">
        <v>783</v>
      </c>
      <c r="J1903" s="37" t="s">
        <v>268</v>
      </c>
      <c r="K1903" s="50" t="s">
        <v>78</v>
      </c>
      <c r="L1903" s="50" t="s">
        <v>269</v>
      </c>
      <c r="M1903" s="50" t="s">
        <v>57</v>
      </c>
      <c r="N1903" s="58" t="s">
        <v>522</v>
      </c>
      <c r="O1903" s="58">
        <v>1967</v>
      </c>
      <c r="P1903" s="58" t="s">
        <v>788</v>
      </c>
      <c r="Q1903" s="50">
        <v>800</v>
      </c>
      <c r="R1903" s="50" t="s">
        <v>244</v>
      </c>
      <c r="S1903" s="60" t="s">
        <v>60</v>
      </c>
      <c r="T1903" s="48" t="s">
        <v>773</v>
      </c>
      <c r="U1903" s="31" t="s">
        <v>134</v>
      </c>
      <c r="V1903" s="39" t="s">
        <v>780</v>
      </c>
      <c r="W1903" s="43" t="s">
        <v>225</v>
      </c>
      <c r="X1903" s="62" t="s">
        <v>65</v>
      </c>
      <c r="Y1903" s="62">
        <v>40563</v>
      </c>
      <c r="Z1903" s="50">
        <v>97</v>
      </c>
      <c r="AA1903" s="50">
        <v>969</v>
      </c>
      <c r="AB1903" s="50" t="s">
        <v>66</v>
      </c>
      <c r="AC1903" s="126">
        <v>67475</v>
      </c>
      <c r="AD1903" s="50" t="s">
        <v>262</v>
      </c>
      <c r="AE1903" s="58" t="s">
        <v>235</v>
      </c>
      <c r="AF1903" s="58" t="s">
        <v>68</v>
      </c>
      <c r="AG1903" s="50" t="s">
        <v>229</v>
      </c>
      <c r="AH1903" s="50">
        <v>2.5</v>
      </c>
      <c r="AI1903" s="50">
        <v>233</v>
      </c>
      <c r="AJ1903" s="50">
        <v>235.5</v>
      </c>
      <c r="AK1903" s="58">
        <v>0.02</v>
      </c>
      <c r="AL1903" s="26">
        <v>1.0615711252653927E-2</v>
      </c>
      <c r="AM1903" s="56" t="s">
        <v>230</v>
      </c>
      <c r="AN1903" s="50" t="s">
        <v>355</v>
      </c>
      <c r="AO1903" s="50" t="s">
        <v>356</v>
      </c>
      <c r="AP1903" s="64" t="s">
        <v>357</v>
      </c>
      <c r="AQ1903" s="27" t="str">
        <f t="shared" si="85"/>
        <v>Record Complete</v>
      </c>
      <c r="AR1903" s="54" t="s">
        <v>234</v>
      </c>
      <c r="AS1903" s="5" t="str">
        <f t="shared" si="86"/>
        <v/>
      </c>
      <c r="AT1903" t="s">
        <v>17200</v>
      </c>
    </row>
    <row r="1904" spans="1:46" ht="15.75" thickBot="1" x14ac:dyDescent="0.3">
      <c r="A1904" s="187" t="s">
        <v>782</v>
      </c>
      <c r="B1904" s="193">
        <v>1060</v>
      </c>
      <c r="C1904" s="193" t="s">
        <v>213</v>
      </c>
      <c r="D1904" s="193" t="s">
        <v>300</v>
      </c>
      <c r="E1904" s="51" t="str">
        <f ca="1">IF(ISERROR(INDIRECT(CONCATENATE("FIPs_codes!",ADDRESS((MATCH($D1904,INDIRECT($C1904),0)+MATCH($C1904,FIPs_codes!$G$1:$G$3296,0)-1),COLUMN(FIPs_codes!A1902))))),"",INDIRECT(CONCATENATE("FIPs_codes!",ADDRESS((MATCH($D1904,INDIRECT($C1904),0)+MATCH($C1904,FIPs_codes!$G$1:$G$3296,0)-1),COLUMN(FIPs_codes!A1902)))))</f>
        <v>40009</v>
      </c>
      <c r="F1904" s="51">
        <f ca="1">IF(ISERROR(INDIRECT(CONCATENATE("FIPs_codes!",ADDRESS((MATCH($D1904,INDIRECT($C1904),0)+MATCH($C1904,FIPs_codes!$G$1:$G$3296,0)-1),COLUMN(FIPs_codes!C1902))))),"",INDIRECT(CONCATENATE("FIPs_codes!",ADDRESS((MATCH($D1904,INDIRECT($C1904),0)+MATCH($C1904,FIPs_codes!$G$1:$G$3296,0)-1),COLUMN(FIPs_codes!C1902)))))</f>
        <v>6</v>
      </c>
      <c r="G1904" s="193" t="s">
        <v>216</v>
      </c>
      <c r="H1904" s="193" t="s">
        <v>217</v>
      </c>
      <c r="I1904" s="213" t="s">
        <v>783</v>
      </c>
      <c r="J1904" s="172" t="s">
        <v>268</v>
      </c>
      <c r="K1904" s="193" t="s">
        <v>78</v>
      </c>
      <c r="L1904" s="193" t="s">
        <v>220</v>
      </c>
      <c r="M1904" s="193" t="s">
        <v>57</v>
      </c>
      <c r="N1904" s="223" t="s">
        <v>786</v>
      </c>
      <c r="O1904" s="223">
        <v>2005</v>
      </c>
      <c r="P1904" s="223" t="s">
        <v>787</v>
      </c>
      <c r="Q1904" s="246">
        <v>4735</v>
      </c>
      <c r="R1904" s="193" t="s">
        <v>245</v>
      </c>
      <c r="S1904" s="252" t="s">
        <v>60</v>
      </c>
      <c r="T1904" s="187" t="s">
        <v>773</v>
      </c>
      <c r="U1904" s="162" t="s">
        <v>134</v>
      </c>
      <c r="V1904" s="173" t="s">
        <v>780</v>
      </c>
      <c r="W1904" s="175" t="s">
        <v>225</v>
      </c>
      <c r="X1904" s="263" t="s">
        <v>65</v>
      </c>
      <c r="Y1904" s="263">
        <v>40681</v>
      </c>
      <c r="Z1904" s="193">
        <v>99</v>
      </c>
      <c r="AA1904" s="193">
        <v>876</v>
      </c>
      <c r="AB1904" s="193" t="s">
        <v>66</v>
      </c>
      <c r="AC1904" s="246">
        <v>685560</v>
      </c>
      <c r="AD1904" s="193" t="s">
        <v>262</v>
      </c>
      <c r="AE1904" s="223" t="s">
        <v>438</v>
      </c>
      <c r="AF1904" s="223" t="s">
        <v>68</v>
      </c>
      <c r="AG1904" s="193" t="s">
        <v>229</v>
      </c>
      <c r="AH1904" s="193">
        <v>1.19</v>
      </c>
      <c r="AI1904" s="193">
        <v>81.93</v>
      </c>
      <c r="AJ1904" s="193">
        <v>83.12</v>
      </c>
      <c r="AK1904" s="223">
        <v>11.55</v>
      </c>
      <c r="AL1904" s="176">
        <v>1.4316650625601538E-2</v>
      </c>
      <c r="AM1904" s="218" t="s">
        <v>230</v>
      </c>
      <c r="AN1904" s="193" t="s">
        <v>355</v>
      </c>
      <c r="AO1904" s="193" t="s">
        <v>356</v>
      </c>
      <c r="AP1904" s="293" t="s">
        <v>357</v>
      </c>
      <c r="AQ1904" s="27" t="str">
        <f t="shared" si="85"/>
        <v>Record Complete</v>
      </c>
      <c r="AR1904" s="213" t="s">
        <v>234</v>
      </c>
      <c r="AS1904" s="5" t="str">
        <f t="shared" si="86"/>
        <v/>
      </c>
      <c r="AT1904" t="s">
        <v>17200</v>
      </c>
    </row>
    <row r="1905" spans="1:46" ht="15.75" thickBot="1" x14ac:dyDescent="0.3">
      <c r="A1905" s="48" t="s">
        <v>782</v>
      </c>
      <c r="B1905" s="50">
        <v>1060</v>
      </c>
      <c r="C1905" s="50" t="s">
        <v>213</v>
      </c>
      <c r="D1905" s="50" t="s">
        <v>300</v>
      </c>
      <c r="E1905" s="51" t="str">
        <f ca="1">IF(ISERROR(INDIRECT(CONCATENATE("FIPs_codes!",ADDRESS((MATCH($D1905,INDIRECT($C1905),0)+MATCH($C1905,FIPs_codes!$G$1:$G$3296,0)-1),COLUMN(FIPs_codes!A1903))))),"",INDIRECT(CONCATENATE("FIPs_codes!",ADDRESS((MATCH($D1905,INDIRECT($C1905),0)+MATCH($C1905,FIPs_codes!$G$1:$G$3296,0)-1),COLUMN(FIPs_codes!A1903)))))</f>
        <v>40009</v>
      </c>
      <c r="F1905" s="51">
        <f ca="1">IF(ISERROR(INDIRECT(CONCATENATE("FIPs_codes!",ADDRESS((MATCH($D1905,INDIRECT($C1905),0)+MATCH($C1905,FIPs_codes!$G$1:$G$3296,0)-1),COLUMN(FIPs_codes!C1903))))),"",INDIRECT(CONCATENATE("FIPs_codes!",ADDRESS((MATCH($D1905,INDIRECT($C1905),0)+MATCH($C1905,FIPs_codes!$G$1:$G$3296,0)-1),COLUMN(FIPs_codes!C1903)))))</f>
        <v>6</v>
      </c>
      <c r="G1905" s="50" t="s">
        <v>216</v>
      </c>
      <c r="H1905" s="50" t="s">
        <v>217</v>
      </c>
      <c r="I1905" s="54" t="s">
        <v>783</v>
      </c>
      <c r="J1905" s="37" t="s">
        <v>268</v>
      </c>
      <c r="K1905" s="50" t="s">
        <v>78</v>
      </c>
      <c r="L1905" s="50" t="s">
        <v>220</v>
      </c>
      <c r="M1905" s="50" t="s">
        <v>57</v>
      </c>
      <c r="N1905" s="58" t="s">
        <v>784</v>
      </c>
      <c r="O1905" s="58">
        <v>2005</v>
      </c>
      <c r="P1905" s="58" t="s">
        <v>785</v>
      </c>
      <c r="Q1905" s="126">
        <v>3550</v>
      </c>
      <c r="R1905" s="50" t="s">
        <v>245</v>
      </c>
      <c r="S1905" s="60" t="s">
        <v>60</v>
      </c>
      <c r="T1905" s="48" t="s">
        <v>773</v>
      </c>
      <c r="U1905" s="31" t="s">
        <v>134</v>
      </c>
      <c r="V1905" s="39" t="s">
        <v>780</v>
      </c>
      <c r="W1905" s="43" t="s">
        <v>225</v>
      </c>
      <c r="X1905" s="62" t="s">
        <v>65</v>
      </c>
      <c r="Y1905" s="62">
        <v>40681</v>
      </c>
      <c r="Z1905" s="50">
        <v>98</v>
      </c>
      <c r="AA1905" s="50">
        <v>858</v>
      </c>
      <c r="AB1905" s="50" t="s">
        <v>66</v>
      </c>
      <c r="AC1905" s="126">
        <v>494735</v>
      </c>
      <c r="AD1905" s="50" t="s">
        <v>262</v>
      </c>
      <c r="AE1905" s="58" t="s">
        <v>438</v>
      </c>
      <c r="AF1905" s="58" t="s">
        <v>68</v>
      </c>
      <c r="AG1905" s="50" t="s">
        <v>229</v>
      </c>
      <c r="AH1905" s="50">
        <v>1.54</v>
      </c>
      <c r="AI1905" s="50">
        <v>83.7</v>
      </c>
      <c r="AJ1905" s="50">
        <v>85.240000000000009</v>
      </c>
      <c r="AK1905" s="58">
        <v>11.4</v>
      </c>
      <c r="AL1905" s="26">
        <v>1.8066635382449552E-2</v>
      </c>
      <c r="AM1905" s="56" t="s">
        <v>230</v>
      </c>
      <c r="AN1905" s="50" t="s">
        <v>355</v>
      </c>
      <c r="AO1905" s="50" t="s">
        <v>356</v>
      </c>
      <c r="AP1905" s="64" t="s">
        <v>357</v>
      </c>
      <c r="AQ1905" s="27" t="str">
        <f t="shared" si="85"/>
        <v>Record Complete</v>
      </c>
      <c r="AR1905" s="54" t="s">
        <v>234</v>
      </c>
      <c r="AS1905" s="5" t="str">
        <f t="shared" si="86"/>
        <v/>
      </c>
      <c r="AT1905" t="s">
        <v>17200</v>
      </c>
    </row>
    <row r="1906" spans="1:46" ht="15.75" thickBot="1" x14ac:dyDescent="0.3">
      <c r="A1906" s="187" t="s">
        <v>782</v>
      </c>
      <c r="B1906" s="193">
        <v>1060</v>
      </c>
      <c r="C1906" s="193" t="s">
        <v>213</v>
      </c>
      <c r="D1906" s="193" t="s">
        <v>300</v>
      </c>
      <c r="E1906" s="51" t="str">
        <f ca="1">IF(ISERROR(INDIRECT(CONCATENATE("FIPs_codes!",ADDRESS((MATCH($D1906,INDIRECT($C1906),0)+MATCH($C1906,FIPs_codes!$G$1:$G$3296,0)-1),COLUMN(FIPs_codes!A1904))))),"",INDIRECT(CONCATENATE("FIPs_codes!",ADDRESS((MATCH($D1906,INDIRECT($C1906),0)+MATCH($C1906,FIPs_codes!$G$1:$G$3296,0)-1),COLUMN(FIPs_codes!A1904)))))</f>
        <v>40009</v>
      </c>
      <c r="F1906" s="51">
        <f ca="1">IF(ISERROR(INDIRECT(CONCATENATE("FIPs_codes!",ADDRESS((MATCH($D1906,INDIRECT($C1906),0)+MATCH($C1906,FIPs_codes!$G$1:$G$3296,0)-1),COLUMN(FIPs_codes!C1904))))),"",INDIRECT(CONCATENATE("FIPs_codes!",ADDRESS((MATCH($D1906,INDIRECT($C1906),0)+MATCH($C1906,FIPs_codes!$G$1:$G$3296,0)-1),COLUMN(FIPs_codes!C1904)))))</f>
        <v>6</v>
      </c>
      <c r="G1906" s="193" t="s">
        <v>216</v>
      </c>
      <c r="H1906" s="193" t="s">
        <v>217</v>
      </c>
      <c r="I1906" s="213" t="s">
        <v>783</v>
      </c>
      <c r="J1906" s="172" t="s">
        <v>268</v>
      </c>
      <c r="K1906" s="193" t="s">
        <v>78</v>
      </c>
      <c r="L1906" s="193" t="s">
        <v>220</v>
      </c>
      <c r="M1906" s="193" t="s">
        <v>57</v>
      </c>
      <c r="N1906" s="223" t="s">
        <v>786</v>
      </c>
      <c r="O1906" s="223">
        <v>2005</v>
      </c>
      <c r="P1906" s="223" t="s">
        <v>787</v>
      </c>
      <c r="Q1906" s="246">
        <v>4735</v>
      </c>
      <c r="R1906" s="193" t="s">
        <v>245</v>
      </c>
      <c r="S1906" s="252" t="s">
        <v>60</v>
      </c>
      <c r="T1906" s="187" t="s">
        <v>773</v>
      </c>
      <c r="U1906" s="162" t="s">
        <v>134</v>
      </c>
      <c r="V1906" s="173" t="s">
        <v>780</v>
      </c>
      <c r="W1906" s="175" t="s">
        <v>225</v>
      </c>
      <c r="X1906" s="263" t="s">
        <v>65</v>
      </c>
      <c r="Y1906" s="263">
        <v>40681</v>
      </c>
      <c r="Z1906" s="193">
        <v>99</v>
      </c>
      <c r="AA1906" s="193">
        <v>876</v>
      </c>
      <c r="AB1906" s="193" t="s">
        <v>66</v>
      </c>
      <c r="AC1906" s="246">
        <v>685560</v>
      </c>
      <c r="AD1906" s="193" t="s">
        <v>262</v>
      </c>
      <c r="AE1906" s="223" t="s">
        <v>438</v>
      </c>
      <c r="AF1906" s="223" t="s">
        <v>68</v>
      </c>
      <c r="AG1906" s="193" t="s">
        <v>229</v>
      </c>
      <c r="AH1906" s="193">
        <v>1.33</v>
      </c>
      <c r="AI1906" s="193">
        <v>88.18</v>
      </c>
      <c r="AJ1906" s="193">
        <v>89.51</v>
      </c>
      <c r="AK1906" s="223">
        <v>11.5</v>
      </c>
      <c r="AL1906" s="176">
        <v>1.4858675008378952E-2</v>
      </c>
      <c r="AM1906" s="218" t="s">
        <v>230</v>
      </c>
      <c r="AN1906" s="193" t="s">
        <v>355</v>
      </c>
      <c r="AO1906" s="193" t="s">
        <v>356</v>
      </c>
      <c r="AP1906" s="293" t="s">
        <v>357</v>
      </c>
      <c r="AQ1906" s="27" t="str">
        <f t="shared" si="85"/>
        <v>Record Complete</v>
      </c>
      <c r="AR1906" s="213" t="s">
        <v>234</v>
      </c>
      <c r="AS1906" s="5" t="str">
        <f t="shared" si="86"/>
        <v/>
      </c>
      <c r="AT1906" t="s">
        <v>17200</v>
      </c>
    </row>
    <row r="1907" spans="1:46" ht="15.75" thickBot="1" x14ac:dyDescent="0.3">
      <c r="A1907" s="48" t="s">
        <v>782</v>
      </c>
      <c r="B1907" s="50">
        <v>1060</v>
      </c>
      <c r="C1907" s="50" t="s">
        <v>213</v>
      </c>
      <c r="D1907" s="50" t="s">
        <v>300</v>
      </c>
      <c r="E1907" s="51" t="str">
        <f ca="1">IF(ISERROR(INDIRECT(CONCATENATE("FIPs_codes!",ADDRESS((MATCH($D1907,INDIRECT($C1907),0)+MATCH($C1907,FIPs_codes!$G$1:$G$3296,0)-1),COLUMN(FIPs_codes!A1905))))),"",INDIRECT(CONCATENATE("FIPs_codes!",ADDRESS((MATCH($D1907,INDIRECT($C1907),0)+MATCH($C1907,FIPs_codes!$G$1:$G$3296,0)-1),COLUMN(FIPs_codes!A1905)))))</f>
        <v>40009</v>
      </c>
      <c r="F1907" s="51">
        <f ca="1">IF(ISERROR(INDIRECT(CONCATENATE("FIPs_codes!",ADDRESS((MATCH($D1907,INDIRECT($C1907),0)+MATCH($C1907,FIPs_codes!$G$1:$G$3296,0)-1),COLUMN(FIPs_codes!C1905))))),"",INDIRECT(CONCATENATE("FIPs_codes!",ADDRESS((MATCH($D1907,INDIRECT($C1907),0)+MATCH($C1907,FIPs_codes!$G$1:$G$3296,0)-1),COLUMN(FIPs_codes!C1905)))))</f>
        <v>6</v>
      </c>
      <c r="G1907" s="50" t="s">
        <v>216</v>
      </c>
      <c r="H1907" s="50" t="s">
        <v>217</v>
      </c>
      <c r="I1907" s="54" t="s">
        <v>783</v>
      </c>
      <c r="J1907" s="37" t="s">
        <v>268</v>
      </c>
      <c r="K1907" s="50" t="s">
        <v>78</v>
      </c>
      <c r="L1907" s="50" t="s">
        <v>220</v>
      </c>
      <c r="M1907" s="50" t="s">
        <v>57</v>
      </c>
      <c r="N1907" s="58" t="s">
        <v>786</v>
      </c>
      <c r="O1907" s="58">
        <v>2005</v>
      </c>
      <c r="P1907" s="58" t="s">
        <v>787</v>
      </c>
      <c r="Q1907" s="126">
        <v>4735</v>
      </c>
      <c r="R1907" s="50" t="s">
        <v>245</v>
      </c>
      <c r="S1907" s="60" t="s">
        <v>60</v>
      </c>
      <c r="T1907" s="48" t="s">
        <v>773</v>
      </c>
      <c r="U1907" s="31" t="s">
        <v>134</v>
      </c>
      <c r="V1907" s="39" t="s">
        <v>780</v>
      </c>
      <c r="W1907" s="43" t="s">
        <v>225</v>
      </c>
      <c r="X1907" s="62" t="s">
        <v>65</v>
      </c>
      <c r="Y1907" s="62">
        <v>40681</v>
      </c>
      <c r="Z1907" s="50">
        <v>99</v>
      </c>
      <c r="AA1907" s="50">
        <v>876</v>
      </c>
      <c r="AB1907" s="50" t="s">
        <v>66</v>
      </c>
      <c r="AC1907" s="126">
        <v>685560</v>
      </c>
      <c r="AD1907" s="50" t="s">
        <v>262</v>
      </c>
      <c r="AE1907" s="58" t="s">
        <v>438</v>
      </c>
      <c r="AF1907" s="58" t="s">
        <v>68</v>
      </c>
      <c r="AG1907" s="50" t="s">
        <v>229</v>
      </c>
      <c r="AH1907" s="50">
        <v>1.49</v>
      </c>
      <c r="AI1907" s="50">
        <v>88.38</v>
      </c>
      <c r="AJ1907" s="50">
        <v>89.86999999999999</v>
      </c>
      <c r="AK1907" s="58">
        <v>11.55</v>
      </c>
      <c r="AL1907" s="26">
        <v>1.6579503727606543E-2</v>
      </c>
      <c r="AM1907" s="56" t="s">
        <v>230</v>
      </c>
      <c r="AN1907" s="50" t="s">
        <v>355</v>
      </c>
      <c r="AO1907" s="50" t="s">
        <v>356</v>
      </c>
      <c r="AP1907" s="64" t="s">
        <v>357</v>
      </c>
      <c r="AQ1907" s="27" t="str">
        <f t="shared" si="85"/>
        <v>Record Complete</v>
      </c>
      <c r="AR1907" s="54" t="s">
        <v>234</v>
      </c>
      <c r="AS1907" s="5" t="str">
        <f t="shared" si="86"/>
        <v/>
      </c>
      <c r="AT1907" t="s">
        <v>17200</v>
      </c>
    </row>
    <row r="1908" spans="1:46" ht="15.75" thickBot="1" x14ac:dyDescent="0.3">
      <c r="A1908" s="187" t="s">
        <v>782</v>
      </c>
      <c r="B1908" s="193">
        <v>1060</v>
      </c>
      <c r="C1908" s="193" t="s">
        <v>213</v>
      </c>
      <c r="D1908" s="193" t="s">
        <v>300</v>
      </c>
      <c r="E1908" s="51" t="str">
        <f ca="1">IF(ISERROR(INDIRECT(CONCATENATE("FIPs_codes!",ADDRESS((MATCH($D1908,INDIRECT($C1908),0)+MATCH($C1908,FIPs_codes!$G$1:$G$3296,0)-1),COLUMN(FIPs_codes!A1906))))),"",INDIRECT(CONCATENATE("FIPs_codes!",ADDRESS((MATCH($D1908,INDIRECT($C1908),0)+MATCH($C1908,FIPs_codes!$G$1:$G$3296,0)-1),COLUMN(FIPs_codes!A1906)))))</f>
        <v>40009</v>
      </c>
      <c r="F1908" s="51">
        <f ca="1">IF(ISERROR(INDIRECT(CONCATENATE("FIPs_codes!",ADDRESS((MATCH($D1908,INDIRECT($C1908),0)+MATCH($C1908,FIPs_codes!$G$1:$G$3296,0)-1),COLUMN(FIPs_codes!C1906))))),"",INDIRECT(CONCATENATE("FIPs_codes!",ADDRESS((MATCH($D1908,INDIRECT($C1908),0)+MATCH($C1908,FIPs_codes!$G$1:$G$3296,0)-1),COLUMN(FIPs_codes!C1906)))))</f>
        <v>6</v>
      </c>
      <c r="G1908" s="193" t="s">
        <v>216</v>
      </c>
      <c r="H1908" s="193" t="s">
        <v>217</v>
      </c>
      <c r="I1908" s="213" t="s">
        <v>783</v>
      </c>
      <c r="J1908" s="172" t="s">
        <v>268</v>
      </c>
      <c r="K1908" s="193" t="s">
        <v>78</v>
      </c>
      <c r="L1908" s="193" t="s">
        <v>220</v>
      </c>
      <c r="M1908" s="193" t="s">
        <v>57</v>
      </c>
      <c r="N1908" s="223" t="s">
        <v>784</v>
      </c>
      <c r="O1908" s="223">
        <v>2005</v>
      </c>
      <c r="P1908" s="223" t="s">
        <v>785</v>
      </c>
      <c r="Q1908" s="246">
        <v>3550</v>
      </c>
      <c r="R1908" s="193" t="s">
        <v>245</v>
      </c>
      <c r="S1908" s="252" t="s">
        <v>60</v>
      </c>
      <c r="T1908" s="187" t="s">
        <v>773</v>
      </c>
      <c r="U1908" s="162" t="s">
        <v>134</v>
      </c>
      <c r="V1908" s="173" t="s">
        <v>780</v>
      </c>
      <c r="W1908" s="175" t="s">
        <v>225</v>
      </c>
      <c r="X1908" s="263" t="s">
        <v>65</v>
      </c>
      <c r="Y1908" s="263">
        <v>40681</v>
      </c>
      <c r="Z1908" s="193">
        <v>98</v>
      </c>
      <c r="AA1908" s="193">
        <v>858</v>
      </c>
      <c r="AB1908" s="193" t="s">
        <v>66</v>
      </c>
      <c r="AC1908" s="246">
        <v>494735</v>
      </c>
      <c r="AD1908" s="193" t="s">
        <v>262</v>
      </c>
      <c r="AE1908" s="223" t="s">
        <v>438</v>
      </c>
      <c r="AF1908" s="223" t="s">
        <v>68</v>
      </c>
      <c r="AG1908" s="193" t="s">
        <v>229</v>
      </c>
      <c r="AH1908" s="193">
        <v>1.54</v>
      </c>
      <c r="AI1908" s="193">
        <v>89.84</v>
      </c>
      <c r="AJ1908" s="193">
        <v>91.38000000000001</v>
      </c>
      <c r="AK1908" s="223">
        <v>11.36</v>
      </c>
      <c r="AL1908" s="176">
        <v>1.6852702998467934E-2</v>
      </c>
      <c r="AM1908" s="218" t="s">
        <v>230</v>
      </c>
      <c r="AN1908" s="193" t="s">
        <v>355</v>
      </c>
      <c r="AO1908" s="193" t="s">
        <v>356</v>
      </c>
      <c r="AP1908" s="293" t="s">
        <v>357</v>
      </c>
      <c r="AQ1908" s="27" t="str">
        <f t="shared" si="85"/>
        <v>Record Complete</v>
      </c>
      <c r="AR1908" s="213" t="s">
        <v>234</v>
      </c>
      <c r="AS1908" s="5" t="str">
        <f t="shared" si="86"/>
        <v/>
      </c>
      <c r="AT1908" t="s">
        <v>17200</v>
      </c>
    </row>
    <row r="1909" spans="1:46" ht="15.75" thickBot="1" x14ac:dyDescent="0.3">
      <c r="A1909" s="48" t="s">
        <v>782</v>
      </c>
      <c r="B1909" s="50">
        <v>1060</v>
      </c>
      <c r="C1909" s="50" t="s">
        <v>213</v>
      </c>
      <c r="D1909" s="50" t="s">
        <v>300</v>
      </c>
      <c r="E1909" s="51" t="str">
        <f ca="1">IF(ISERROR(INDIRECT(CONCATENATE("FIPs_codes!",ADDRESS((MATCH($D1909,INDIRECT($C1909),0)+MATCH($C1909,FIPs_codes!$G$1:$G$3296,0)-1),COLUMN(FIPs_codes!A1907))))),"",INDIRECT(CONCATENATE("FIPs_codes!",ADDRESS((MATCH($D1909,INDIRECT($C1909),0)+MATCH($C1909,FIPs_codes!$G$1:$G$3296,0)-1),COLUMN(FIPs_codes!A1907)))))</f>
        <v>40009</v>
      </c>
      <c r="F1909" s="51">
        <f ca="1">IF(ISERROR(INDIRECT(CONCATENATE("FIPs_codes!",ADDRESS((MATCH($D1909,INDIRECT($C1909),0)+MATCH($C1909,FIPs_codes!$G$1:$G$3296,0)-1),COLUMN(FIPs_codes!C1907))))),"",INDIRECT(CONCATENATE("FIPs_codes!",ADDRESS((MATCH($D1909,INDIRECT($C1909),0)+MATCH($C1909,FIPs_codes!$G$1:$G$3296,0)-1),COLUMN(FIPs_codes!C1907)))))</f>
        <v>6</v>
      </c>
      <c r="G1909" s="50" t="s">
        <v>216</v>
      </c>
      <c r="H1909" s="50" t="s">
        <v>217</v>
      </c>
      <c r="I1909" s="54" t="s">
        <v>783</v>
      </c>
      <c r="J1909" s="37" t="s">
        <v>268</v>
      </c>
      <c r="K1909" s="50" t="s">
        <v>78</v>
      </c>
      <c r="L1909" s="50" t="s">
        <v>220</v>
      </c>
      <c r="M1909" s="50" t="s">
        <v>57</v>
      </c>
      <c r="N1909" s="58" t="s">
        <v>784</v>
      </c>
      <c r="O1909" s="58">
        <v>2005</v>
      </c>
      <c r="P1909" s="58" t="s">
        <v>785</v>
      </c>
      <c r="Q1909" s="126">
        <v>3550</v>
      </c>
      <c r="R1909" s="50" t="s">
        <v>245</v>
      </c>
      <c r="S1909" s="60" t="s">
        <v>60</v>
      </c>
      <c r="T1909" s="48" t="s">
        <v>773</v>
      </c>
      <c r="U1909" s="31" t="s">
        <v>134</v>
      </c>
      <c r="V1909" s="39" t="s">
        <v>780</v>
      </c>
      <c r="W1909" s="43" t="s">
        <v>225</v>
      </c>
      <c r="X1909" s="62" t="s">
        <v>65</v>
      </c>
      <c r="Y1909" s="62">
        <v>40681</v>
      </c>
      <c r="Z1909" s="50">
        <v>98</v>
      </c>
      <c r="AA1909" s="50">
        <v>858</v>
      </c>
      <c r="AB1909" s="50" t="s">
        <v>66</v>
      </c>
      <c r="AC1909" s="126">
        <v>494735</v>
      </c>
      <c r="AD1909" s="50" t="s">
        <v>262</v>
      </c>
      <c r="AE1909" s="58" t="s">
        <v>438</v>
      </c>
      <c r="AF1909" s="58" t="s">
        <v>68</v>
      </c>
      <c r="AG1909" s="50" t="s">
        <v>229</v>
      </c>
      <c r="AH1909" s="50">
        <v>1.53</v>
      </c>
      <c r="AI1909" s="50">
        <v>90.08</v>
      </c>
      <c r="AJ1909" s="50">
        <v>91.61</v>
      </c>
      <c r="AK1909" s="58">
        <v>11.35</v>
      </c>
      <c r="AL1909" s="26">
        <v>1.6701233489793691E-2</v>
      </c>
      <c r="AM1909" s="56" t="s">
        <v>230</v>
      </c>
      <c r="AN1909" s="50" t="s">
        <v>355</v>
      </c>
      <c r="AO1909" s="50" t="s">
        <v>356</v>
      </c>
      <c r="AP1909" s="64" t="s">
        <v>357</v>
      </c>
      <c r="AQ1909" s="27" t="str">
        <f t="shared" si="85"/>
        <v>Record Complete</v>
      </c>
      <c r="AR1909" s="54" t="s">
        <v>234</v>
      </c>
      <c r="AS1909" s="5" t="str">
        <f t="shared" si="86"/>
        <v/>
      </c>
      <c r="AT1909" t="s">
        <v>17200</v>
      </c>
    </row>
    <row r="1910" spans="1:46" ht="15.75" thickBot="1" x14ac:dyDescent="0.3">
      <c r="A1910" s="187" t="s">
        <v>782</v>
      </c>
      <c r="B1910" s="193">
        <v>1060</v>
      </c>
      <c r="C1910" s="193" t="s">
        <v>213</v>
      </c>
      <c r="D1910" s="193" t="s">
        <v>300</v>
      </c>
      <c r="E1910" s="51" t="str">
        <f ca="1">IF(ISERROR(INDIRECT(CONCATENATE("FIPs_codes!",ADDRESS((MATCH($D1910,INDIRECT($C1910),0)+MATCH($C1910,FIPs_codes!$G$1:$G$3296,0)-1),COLUMN(FIPs_codes!A1908))))),"",INDIRECT(CONCATENATE("FIPs_codes!",ADDRESS((MATCH($D1910,INDIRECT($C1910),0)+MATCH($C1910,FIPs_codes!$G$1:$G$3296,0)-1),COLUMN(FIPs_codes!A1908)))))</f>
        <v>40009</v>
      </c>
      <c r="F1910" s="51">
        <f ca="1">IF(ISERROR(INDIRECT(CONCATENATE("FIPs_codes!",ADDRESS((MATCH($D1910,INDIRECT($C1910),0)+MATCH($C1910,FIPs_codes!$G$1:$G$3296,0)-1),COLUMN(FIPs_codes!C1908))))),"",INDIRECT(CONCATENATE("FIPs_codes!",ADDRESS((MATCH($D1910,INDIRECT($C1910),0)+MATCH($C1910,FIPs_codes!$G$1:$G$3296,0)-1),COLUMN(FIPs_codes!C1908)))))</f>
        <v>6</v>
      </c>
      <c r="G1910" s="193" t="s">
        <v>216</v>
      </c>
      <c r="H1910" s="193" t="s">
        <v>217</v>
      </c>
      <c r="I1910" s="213" t="s">
        <v>783</v>
      </c>
      <c r="J1910" s="172" t="s">
        <v>268</v>
      </c>
      <c r="K1910" s="193" t="s">
        <v>78</v>
      </c>
      <c r="L1910" s="193" t="s">
        <v>269</v>
      </c>
      <c r="M1910" s="193" t="s">
        <v>57</v>
      </c>
      <c r="N1910" s="223" t="s">
        <v>522</v>
      </c>
      <c r="O1910" s="223">
        <v>1967</v>
      </c>
      <c r="P1910" s="223" t="s">
        <v>789</v>
      </c>
      <c r="Q1910" s="193">
        <v>800</v>
      </c>
      <c r="R1910" s="193" t="s">
        <v>244</v>
      </c>
      <c r="S1910" s="252" t="s">
        <v>60</v>
      </c>
      <c r="T1910" s="187" t="s">
        <v>773</v>
      </c>
      <c r="U1910" s="162" t="s">
        <v>134</v>
      </c>
      <c r="V1910" s="173" t="s">
        <v>780</v>
      </c>
      <c r="W1910" s="175" t="s">
        <v>225</v>
      </c>
      <c r="X1910" s="263" t="s">
        <v>65</v>
      </c>
      <c r="Y1910" s="263">
        <v>40687</v>
      </c>
      <c r="Z1910" s="193">
        <v>97</v>
      </c>
      <c r="AA1910" s="193">
        <v>969</v>
      </c>
      <c r="AB1910" s="193" t="s">
        <v>66</v>
      </c>
      <c r="AC1910" s="246">
        <v>54597</v>
      </c>
      <c r="AD1910" s="193" t="s">
        <v>262</v>
      </c>
      <c r="AE1910" s="223" t="s">
        <v>438</v>
      </c>
      <c r="AF1910" s="223" t="s">
        <v>68</v>
      </c>
      <c r="AG1910" s="193" t="s">
        <v>229</v>
      </c>
      <c r="AH1910" s="193">
        <v>1.02</v>
      </c>
      <c r="AI1910" s="193">
        <v>47.6</v>
      </c>
      <c r="AJ1910" s="193">
        <v>48.620000000000005</v>
      </c>
      <c r="AK1910" s="223">
        <v>0.05</v>
      </c>
      <c r="AL1910" s="176">
        <v>2.0979020979020976E-2</v>
      </c>
      <c r="AM1910" s="218" t="s">
        <v>230</v>
      </c>
      <c r="AN1910" s="193" t="s">
        <v>355</v>
      </c>
      <c r="AO1910" s="193" t="s">
        <v>356</v>
      </c>
      <c r="AP1910" s="293" t="s">
        <v>357</v>
      </c>
      <c r="AQ1910" s="27" t="str">
        <f t="shared" si="85"/>
        <v>Record Complete</v>
      </c>
      <c r="AR1910" s="213" t="s">
        <v>234</v>
      </c>
      <c r="AS1910" s="5" t="str">
        <f t="shared" si="86"/>
        <v/>
      </c>
      <c r="AT1910" t="s">
        <v>17200</v>
      </c>
    </row>
    <row r="1911" spans="1:46" ht="15.75" thickBot="1" x14ac:dyDescent="0.3">
      <c r="A1911" s="48" t="s">
        <v>782</v>
      </c>
      <c r="B1911" s="50">
        <v>1060</v>
      </c>
      <c r="C1911" s="50" t="s">
        <v>213</v>
      </c>
      <c r="D1911" s="50" t="s">
        <v>300</v>
      </c>
      <c r="E1911" s="51" t="str">
        <f ca="1">IF(ISERROR(INDIRECT(CONCATENATE("FIPs_codes!",ADDRESS((MATCH($D1911,INDIRECT($C1911),0)+MATCH($C1911,FIPs_codes!$G$1:$G$3296,0)-1),COLUMN(FIPs_codes!A1909))))),"",INDIRECT(CONCATENATE("FIPs_codes!",ADDRESS((MATCH($D1911,INDIRECT($C1911),0)+MATCH($C1911,FIPs_codes!$G$1:$G$3296,0)-1),COLUMN(FIPs_codes!A1909)))))</f>
        <v>40009</v>
      </c>
      <c r="F1911" s="51">
        <f ca="1">IF(ISERROR(INDIRECT(CONCATENATE("FIPs_codes!",ADDRESS((MATCH($D1911,INDIRECT($C1911),0)+MATCH($C1911,FIPs_codes!$G$1:$G$3296,0)-1),COLUMN(FIPs_codes!C1909))))),"",INDIRECT(CONCATENATE("FIPs_codes!",ADDRESS((MATCH($D1911,INDIRECT($C1911),0)+MATCH($C1911,FIPs_codes!$G$1:$G$3296,0)-1),COLUMN(FIPs_codes!C1909)))))</f>
        <v>6</v>
      </c>
      <c r="G1911" s="50" t="s">
        <v>216</v>
      </c>
      <c r="H1911" s="50" t="s">
        <v>217</v>
      </c>
      <c r="I1911" s="54" t="s">
        <v>783</v>
      </c>
      <c r="J1911" s="37" t="s">
        <v>268</v>
      </c>
      <c r="K1911" s="50" t="s">
        <v>78</v>
      </c>
      <c r="L1911" s="50" t="s">
        <v>269</v>
      </c>
      <c r="M1911" s="50" t="s">
        <v>57</v>
      </c>
      <c r="N1911" s="58" t="s">
        <v>522</v>
      </c>
      <c r="O1911" s="58">
        <v>1967</v>
      </c>
      <c r="P1911" s="58" t="s">
        <v>789</v>
      </c>
      <c r="Q1911" s="50">
        <v>800</v>
      </c>
      <c r="R1911" s="50" t="s">
        <v>244</v>
      </c>
      <c r="S1911" s="60" t="s">
        <v>60</v>
      </c>
      <c r="T1911" s="48" t="s">
        <v>773</v>
      </c>
      <c r="U1911" s="31" t="s">
        <v>134</v>
      </c>
      <c r="V1911" s="39" t="s">
        <v>780</v>
      </c>
      <c r="W1911" s="43" t="s">
        <v>225</v>
      </c>
      <c r="X1911" s="62" t="s">
        <v>65</v>
      </c>
      <c r="Y1911" s="62">
        <v>40687</v>
      </c>
      <c r="Z1911" s="50">
        <v>97</v>
      </c>
      <c r="AA1911" s="50">
        <v>969</v>
      </c>
      <c r="AB1911" s="50" t="s">
        <v>66</v>
      </c>
      <c r="AC1911" s="126">
        <v>54597</v>
      </c>
      <c r="AD1911" s="50" t="s">
        <v>262</v>
      </c>
      <c r="AE1911" s="58" t="s">
        <v>438</v>
      </c>
      <c r="AF1911" s="58" t="s">
        <v>68</v>
      </c>
      <c r="AG1911" s="50" t="s">
        <v>229</v>
      </c>
      <c r="AH1911" s="50">
        <v>1.22</v>
      </c>
      <c r="AI1911" s="50">
        <v>48.8</v>
      </c>
      <c r="AJ1911" s="50">
        <v>50.019999999999996</v>
      </c>
      <c r="AK1911" s="58">
        <v>0.05</v>
      </c>
      <c r="AL1911" s="26">
        <v>2.4390243902439025E-2</v>
      </c>
      <c r="AM1911" s="56" t="s">
        <v>230</v>
      </c>
      <c r="AN1911" s="50" t="s">
        <v>355</v>
      </c>
      <c r="AO1911" s="50" t="s">
        <v>356</v>
      </c>
      <c r="AP1911" s="64" t="s">
        <v>357</v>
      </c>
      <c r="AQ1911" s="27" t="str">
        <f t="shared" si="85"/>
        <v>Record Complete</v>
      </c>
      <c r="AR1911" s="54" t="s">
        <v>234</v>
      </c>
      <c r="AS1911" s="5" t="str">
        <f t="shared" si="86"/>
        <v/>
      </c>
      <c r="AT1911" t="s">
        <v>17200</v>
      </c>
    </row>
    <row r="1912" spans="1:46" ht="15.75" thickBot="1" x14ac:dyDescent="0.3">
      <c r="A1912" s="187" t="s">
        <v>782</v>
      </c>
      <c r="B1912" s="193">
        <v>1060</v>
      </c>
      <c r="C1912" s="193" t="s">
        <v>213</v>
      </c>
      <c r="D1912" s="193" t="s">
        <v>300</v>
      </c>
      <c r="E1912" s="51" t="str">
        <f ca="1">IF(ISERROR(INDIRECT(CONCATENATE("FIPs_codes!",ADDRESS((MATCH($D1912,INDIRECT($C1912),0)+MATCH($C1912,FIPs_codes!$G$1:$G$3296,0)-1),COLUMN(FIPs_codes!A1910))))),"",INDIRECT(CONCATENATE("FIPs_codes!",ADDRESS((MATCH($D1912,INDIRECT($C1912),0)+MATCH($C1912,FIPs_codes!$G$1:$G$3296,0)-1),COLUMN(FIPs_codes!A1910)))))</f>
        <v>40009</v>
      </c>
      <c r="F1912" s="51">
        <f ca="1">IF(ISERROR(INDIRECT(CONCATENATE("FIPs_codes!",ADDRESS((MATCH($D1912,INDIRECT($C1912),0)+MATCH($C1912,FIPs_codes!$G$1:$G$3296,0)-1),COLUMN(FIPs_codes!C1910))))),"",INDIRECT(CONCATENATE("FIPs_codes!",ADDRESS((MATCH($D1912,INDIRECT($C1912),0)+MATCH($C1912,FIPs_codes!$G$1:$G$3296,0)-1),COLUMN(FIPs_codes!C1910)))))</f>
        <v>6</v>
      </c>
      <c r="G1912" s="193" t="s">
        <v>216</v>
      </c>
      <c r="H1912" s="193" t="s">
        <v>217</v>
      </c>
      <c r="I1912" s="213" t="s">
        <v>783</v>
      </c>
      <c r="J1912" s="172" t="s">
        <v>268</v>
      </c>
      <c r="K1912" s="193" t="s">
        <v>78</v>
      </c>
      <c r="L1912" s="193" t="s">
        <v>269</v>
      </c>
      <c r="M1912" s="193" t="s">
        <v>57</v>
      </c>
      <c r="N1912" s="223" t="s">
        <v>522</v>
      </c>
      <c r="O1912" s="223">
        <v>1967</v>
      </c>
      <c r="P1912" s="223" t="s">
        <v>789</v>
      </c>
      <c r="Q1912" s="193">
        <v>800</v>
      </c>
      <c r="R1912" s="193" t="s">
        <v>244</v>
      </c>
      <c r="S1912" s="252" t="s">
        <v>60</v>
      </c>
      <c r="T1912" s="187" t="s">
        <v>773</v>
      </c>
      <c r="U1912" s="162" t="s">
        <v>134</v>
      </c>
      <c r="V1912" s="173" t="s">
        <v>780</v>
      </c>
      <c r="W1912" s="175" t="s">
        <v>225</v>
      </c>
      <c r="X1912" s="263" t="s">
        <v>65</v>
      </c>
      <c r="Y1912" s="263">
        <v>40687</v>
      </c>
      <c r="Z1912" s="193">
        <v>97</v>
      </c>
      <c r="AA1912" s="193">
        <v>969</v>
      </c>
      <c r="AB1912" s="193" t="s">
        <v>66</v>
      </c>
      <c r="AC1912" s="246">
        <v>54597</v>
      </c>
      <c r="AD1912" s="193" t="s">
        <v>262</v>
      </c>
      <c r="AE1912" s="223" t="s">
        <v>438</v>
      </c>
      <c r="AF1912" s="223" t="s">
        <v>68</v>
      </c>
      <c r="AG1912" s="193" t="s">
        <v>229</v>
      </c>
      <c r="AH1912" s="193">
        <v>1.02</v>
      </c>
      <c r="AI1912" s="193">
        <v>58.4</v>
      </c>
      <c r="AJ1912" s="193">
        <v>59.42</v>
      </c>
      <c r="AK1912" s="223">
        <v>0.04</v>
      </c>
      <c r="AL1912" s="176">
        <v>1.7165937394816561E-2</v>
      </c>
      <c r="AM1912" s="218" t="s">
        <v>230</v>
      </c>
      <c r="AN1912" s="193" t="s">
        <v>355</v>
      </c>
      <c r="AO1912" s="193" t="s">
        <v>356</v>
      </c>
      <c r="AP1912" s="293" t="s">
        <v>357</v>
      </c>
      <c r="AQ1912" s="27" t="str">
        <f t="shared" si="85"/>
        <v>Record Complete</v>
      </c>
      <c r="AR1912" s="213" t="s">
        <v>234</v>
      </c>
      <c r="AS1912" s="5" t="str">
        <f t="shared" si="86"/>
        <v/>
      </c>
      <c r="AT1912" t="s">
        <v>17200</v>
      </c>
    </row>
    <row r="1913" spans="1:46" ht="15.75" thickBot="1" x14ac:dyDescent="0.3">
      <c r="A1913" s="48" t="s">
        <v>782</v>
      </c>
      <c r="B1913" s="50">
        <v>1060</v>
      </c>
      <c r="C1913" s="50" t="s">
        <v>213</v>
      </c>
      <c r="D1913" s="50" t="s">
        <v>300</v>
      </c>
      <c r="E1913" s="51" t="str">
        <f ca="1">IF(ISERROR(INDIRECT(CONCATENATE("FIPs_codes!",ADDRESS((MATCH($D1913,INDIRECT($C1913),0)+MATCH($C1913,FIPs_codes!$G$1:$G$3296,0)-1),COLUMN(FIPs_codes!A1911))))),"",INDIRECT(CONCATENATE("FIPs_codes!",ADDRESS((MATCH($D1913,INDIRECT($C1913),0)+MATCH($C1913,FIPs_codes!$G$1:$G$3296,0)-1),COLUMN(FIPs_codes!A1911)))))</f>
        <v>40009</v>
      </c>
      <c r="F1913" s="51">
        <f ca="1">IF(ISERROR(INDIRECT(CONCATENATE("FIPs_codes!",ADDRESS((MATCH($D1913,INDIRECT($C1913),0)+MATCH($C1913,FIPs_codes!$G$1:$G$3296,0)-1),COLUMN(FIPs_codes!C1911))))),"",INDIRECT(CONCATENATE("FIPs_codes!",ADDRESS((MATCH($D1913,INDIRECT($C1913),0)+MATCH($C1913,FIPs_codes!$G$1:$G$3296,0)-1),COLUMN(FIPs_codes!C1911)))))</f>
        <v>6</v>
      </c>
      <c r="G1913" s="50" t="s">
        <v>216</v>
      </c>
      <c r="H1913" s="50" t="s">
        <v>217</v>
      </c>
      <c r="I1913" s="54" t="s">
        <v>783</v>
      </c>
      <c r="J1913" s="37" t="s">
        <v>268</v>
      </c>
      <c r="K1913" s="50" t="s">
        <v>78</v>
      </c>
      <c r="L1913" s="50" t="s">
        <v>269</v>
      </c>
      <c r="M1913" s="50" t="s">
        <v>57</v>
      </c>
      <c r="N1913" s="58" t="s">
        <v>522</v>
      </c>
      <c r="O1913" s="58">
        <v>1967</v>
      </c>
      <c r="P1913" s="58" t="s">
        <v>779</v>
      </c>
      <c r="Q1913" s="50">
        <v>800</v>
      </c>
      <c r="R1913" s="50" t="s">
        <v>244</v>
      </c>
      <c r="S1913" s="60" t="s">
        <v>60</v>
      </c>
      <c r="T1913" s="48" t="s">
        <v>773</v>
      </c>
      <c r="U1913" s="31" t="s">
        <v>134</v>
      </c>
      <c r="V1913" s="39" t="s">
        <v>780</v>
      </c>
      <c r="W1913" s="43" t="s">
        <v>225</v>
      </c>
      <c r="X1913" s="62" t="s">
        <v>65</v>
      </c>
      <c r="Y1913" s="62">
        <v>40687</v>
      </c>
      <c r="Z1913" s="50">
        <v>97</v>
      </c>
      <c r="AA1913" s="50">
        <v>969</v>
      </c>
      <c r="AB1913" s="50" t="s">
        <v>66</v>
      </c>
      <c r="AC1913" s="126">
        <v>54395</v>
      </c>
      <c r="AD1913" s="50" t="s">
        <v>262</v>
      </c>
      <c r="AE1913" s="58" t="s">
        <v>438</v>
      </c>
      <c r="AF1913" s="58" t="s">
        <v>68</v>
      </c>
      <c r="AG1913" s="50" t="s">
        <v>229</v>
      </c>
      <c r="AH1913" s="50">
        <v>0.16</v>
      </c>
      <c r="AI1913" s="50">
        <v>116.95</v>
      </c>
      <c r="AJ1913" s="50">
        <v>117.11</v>
      </c>
      <c r="AK1913" s="58">
        <v>0.1</v>
      </c>
      <c r="AL1913" s="26">
        <v>1.3662368713175648E-3</v>
      </c>
      <c r="AM1913" s="56" t="s">
        <v>230</v>
      </c>
      <c r="AN1913" s="50" t="s">
        <v>355</v>
      </c>
      <c r="AO1913" s="50" t="s">
        <v>356</v>
      </c>
      <c r="AP1913" s="64" t="s">
        <v>357</v>
      </c>
      <c r="AQ1913" s="27" t="str">
        <f t="shared" si="85"/>
        <v>Record Complete</v>
      </c>
      <c r="AR1913" s="54" t="s">
        <v>234</v>
      </c>
      <c r="AS1913" s="5" t="str">
        <f t="shared" si="86"/>
        <v/>
      </c>
      <c r="AT1913" t="s">
        <v>17200</v>
      </c>
    </row>
    <row r="1914" spans="1:46" ht="15.75" thickBot="1" x14ac:dyDescent="0.3">
      <c r="A1914" s="187" t="s">
        <v>782</v>
      </c>
      <c r="B1914" s="193">
        <v>1060</v>
      </c>
      <c r="C1914" s="193" t="s">
        <v>213</v>
      </c>
      <c r="D1914" s="193" t="s">
        <v>300</v>
      </c>
      <c r="E1914" s="51" t="str">
        <f ca="1">IF(ISERROR(INDIRECT(CONCATENATE("FIPs_codes!",ADDRESS((MATCH($D1914,INDIRECT($C1914),0)+MATCH($C1914,FIPs_codes!$G$1:$G$3296,0)-1),COLUMN(FIPs_codes!A1912))))),"",INDIRECT(CONCATENATE("FIPs_codes!",ADDRESS((MATCH($D1914,INDIRECT($C1914),0)+MATCH($C1914,FIPs_codes!$G$1:$G$3296,0)-1),COLUMN(FIPs_codes!A1912)))))</f>
        <v>40009</v>
      </c>
      <c r="F1914" s="51">
        <f ca="1">IF(ISERROR(INDIRECT(CONCATENATE("FIPs_codes!",ADDRESS((MATCH($D1914,INDIRECT($C1914),0)+MATCH($C1914,FIPs_codes!$G$1:$G$3296,0)-1),COLUMN(FIPs_codes!C1912))))),"",INDIRECT(CONCATENATE("FIPs_codes!",ADDRESS((MATCH($D1914,INDIRECT($C1914),0)+MATCH($C1914,FIPs_codes!$G$1:$G$3296,0)-1),COLUMN(FIPs_codes!C1912)))))</f>
        <v>6</v>
      </c>
      <c r="G1914" s="193" t="s">
        <v>216</v>
      </c>
      <c r="H1914" s="193" t="s">
        <v>217</v>
      </c>
      <c r="I1914" s="213" t="s">
        <v>783</v>
      </c>
      <c r="J1914" s="172" t="s">
        <v>268</v>
      </c>
      <c r="K1914" s="193" t="s">
        <v>78</v>
      </c>
      <c r="L1914" s="193" t="s">
        <v>269</v>
      </c>
      <c r="M1914" s="193" t="s">
        <v>57</v>
      </c>
      <c r="N1914" s="223" t="s">
        <v>522</v>
      </c>
      <c r="O1914" s="223">
        <v>1967</v>
      </c>
      <c r="P1914" s="223" t="s">
        <v>779</v>
      </c>
      <c r="Q1914" s="193">
        <v>800</v>
      </c>
      <c r="R1914" s="193" t="s">
        <v>244</v>
      </c>
      <c r="S1914" s="252" t="s">
        <v>60</v>
      </c>
      <c r="T1914" s="187" t="s">
        <v>773</v>
      </c>
      <c r="U1914" s="162" t="s">
        <v>134</v>
      </c>
      <c r="V1914" s="173" t="s">
        <v>780</v>
      </c>
      <c r="W1914" s="175" t="s">
        <v>225</v>
      </c>
      <c r="X1914" s="263" t="s">
        <v>65</v>
      </c>
      <c r="Y1914" s="263">
        <v>40687</v>
      </c>
      <c r="Z1914" s="193">
        <v>97</v>
      </c>
      <c r="AA1914" s="193">
        <v>969</v>
      </c>
      <c r="AB1914" s="193" t="s">
        <v>66</v>
      </c>
      <c r="AC1914" s="246">
        <v>54395</v>
      </c>
      <c r="AD1914" s="193" t="s">
        <v>262</v>
      </c>
      <c r="AE1914" s="223" t="s">
        <v>438</v>
      </c>
      <c r="AF1914" s="223" t="s">
        <v>68</v>
      </c>
      <c r="AG1914" s="193" t="s">
        <v>229</v>
      </c>
      <c r="AH1914" s="193">
        <v>0</v>
      </c>
      <c r="AI1914" s="193">
        <v>119.43</v>
      </c>
      <c r="AJ1914" s="193">
        <v>119.43</v>
      </c>
      <c r="AK1914" s="223">
        <v>0.08</v>
      </c>
      <c r="AL1914" s="176">
        <v>0</v>
      </c>
      <c r="AM1914" s="218" t="s">
        <v>230</v>
      </c>
      <c r="AN1914" s="193" t="s">
        <v>355</v>
      </c>
      <c r="AO1914" s="193" t="s">
        <v>356</v>
      </c>
      <c r="AP1914" s="293" t="s">
        <v>357</v>
      </c>
      <c r="AQ1914" s="27" t="str">
        <f t="shared" si="85"/>
        <v>Record Complete</v>
      </c>
      <c r="AR1914" s="213" t="s">
        <v>234</v>
      </c>
      <c r="AS1914" s="5" t="str">
        <f t="shared" si="86"/>
        <v/>
      </c>
      <c r="AT1914" t="s">
        <v>17200</v>
      </c>
    </row>
    <row r="1915" spans="1:46" ht="15.75" thickBot="1" x14ac:dyDescent="0.3">
      <c r="A1915" s="48" t="s">
        <v>782</v>
      </c>
      <c r="B1915" s="50">
        <v>1060</v>
      </c>
      <c r="C1915" s="50" t="s">
        <v>213</v>
      </c>
      <c r="D1915" s="50" t="s">
        <v>300</v>
      </c>
      <c r="E1915" s="51" t="str">
        <f ca="1">IF(ISERROR(INDIRECT(CONCATENATE("FIPs_codes!",ADDRESS((MATCH($D1915,INDIRECT($C1915),0)+MATCH($C1915,FIPs_codes!$G$1:$G$3296,0)-1),COLUMN(FIPs_codes!A1913))))),"",INDIRECT(CONCATENATE("FIPs_codes!",ADDRESS((MATCH($D1915,INDIRECT($C1915),0)+MATCH($C1915,FIPs_codes!$G$1:$G$3296,0)-1),COLUMN(FIPs_codes!A1913)))))</f>
        <v>40009</v>
      </c>
      <c r="F1915" s="51">
        <f ca="1">IF(ISERROR(INDIRECT(CONCATENATE("FIPs_codes!",ADDRESS((MATCH($D1915,INDIRECT($C1915),0)+MATCH($C1915,FIPs_codes!$G$1:$G$3296,0)-1),COLUMN(FIPs_codes!C1913))))),"",INDIRECT(CONCATENATE("FIPs_codes!",ADDRESS((MATCH($D1915,INDIRECT($C1915),0)+MATCH($C1915,FIPs_codes!$G$1:$G$3296,0)-1),COLUMN(FIPs_codes!C1913)))))</f>
        <v>6</v>
      </c>
      <c r="G1915" s="50" t="s">
        <v>216</v>
      </c>
      <c r="H1915" s="50" t="s">
        <v>217</v>
      </c>
      <c r="I1915" s="54" t="s">
        <v>783</v>
      </c>
      <c r="J1915" s="37" t="s">
        <v>268</v>
      </c>
      <c r="K1915" s="50" t="s">
        <v>78</v>
      </c>
      <c r="L1915" s="50" t="s">
        <v>269</v>
      </c>
      <c r="M1915" s="50" t="s">
        <v>57</v>
      </c>
      <c r="N1915" s="58" t="s">
        <v>522</v>
      </c>
      <c r="O1915" s="58">
        <v>1967</v>
      </c>
      <c r="P1915" s="58" t="s">
        <v>779</v>
      </c>
      <c r="Q1915" s="50">
        <v>800</v>
      </c>
      <c r="R1915" s="50" t="s">
        <v>244</v>
      </c>
      <c r="S1915" s="60" t="s">
        <v>60</v>
      </c>
      <c r="T1915" s="48" t="s">
        <v>773</v>
      </c>
      <c r="U1915" s="31" t="s">
        <v>134</v>
      </c>
      <c r="V1915" s="39" t="s">
        <v>780</v>
      </c>
      <c r="W1915" s="43" t="s">
        <v>225</v>
      </c>
      <c r="X1915" s="62" t="s">
        <v>65</v>
      </c>
      <c r="Y1915" s="62">
        <v>40687</v>
      </c>
      <c r="Z1915" s="50">
        <v>97</v>
      </c>
      <c r="AA1915" s="50">
        <v>969</v>
      </c>
      <c r="AB1915" s="50" t="s">
        <v>66</v>
      </c>
      <c r="AC1915" s="126">
        <v>54395</v>
      </c>
      <c r="AD1915" s="50" t="s">
        <v>262</v>
      </c>
      <c r="AE1915" s="58" t="s">
        <v>438</v>
      </c>
      <c r="AF1915" s="58" t="s">
        <v>68</v>
      </c>
      <c r="AG1915" s="50" t="s">
        <v>229</v>
      </c>
      <c r="AH1915" s="50">
        <v>0.18</v>
      </c>
      <c r="AI1915" s="50">
        <v>122.11</v>
      </c>
      <c r="AJ1915" s="50">
        <v>122.29</v>
      </c>
      <c r="AK1915" s="58">
        <v>0.09</v>
      </c>
      <c r="AL1915" s="26">
        <v>1.47191103115545E-3</v>
      </c>
      <c r="AM1915" s="56" t="s">
        <v>230</v>
      </c>
      <c r="AN1915" s="50" t="s">
        <v>355</v>
      </c>
      <c r="AO1915" s="50" t="s">
        <v>356</v>
      </c>
      <c r="AP1915" s="64" t="s">
        <v>357</v>
      </c>
      <c r="AQ1915" s="27" t="str">
        <f t="shared" si="85"/>
        <v>Record Complete</v>
      </c>
      <c r="AR1915" s="54" t="s">
        <v>234</v>
      </c>
      <c r="AS1915" s="5" t="str">
        <f t="shared" si="86"/>
        <v/>
      </c>
      <c r="AT1915" t="s">
        <v>17200</v>
      </c>
    </row>
    <row r="1916" spans="1:46" ht="15.75" thickBot="1" x14ac:dyDescent="0.3">
      <c r="A1916" s="187" t="s">
        <v>782</v>
      </c>
      <c r="B1916" s="193">
        <v>1060</v>
      </c>
      <c r="C1916" s="193" t="s">
        <v>213</v>
      </c>
      <c r="D1916" s="193" t="s">
        <v>300</v>
      </c>
      <c r="E1916" s="51" t="str">
        <f ca="1">IF(ISERROR(INDIRECT(CONCATENATE("FIPs_codes!",ADDRESS((MATCH($D1916,INDIRECT($C1916),0)+MATCH($C1916,FIPs_codes!$G$1:$G$3296,0)-1),COLUMN(FIPs_codes!A1914))))),"",INDIRECT(CONCATENATE("FIPs_codes!",ADDRESS((MATCH($D1916,INDIRECT($C1916),0)+MATCH($C1916,FIPs_codes!$G$1:$G$3296,0)-1),COLUMN(FIPs_codes!A1914)))))</f>
        <v>40009</v>
      </c>
      <c r="F1916" s="51">
        <f ca="1">IF(ISERROR(INDIRECT(CONCATENATE("FIPs_codes!",ADDRESS((MATCH($D1916,INDIRECT($C1916),0)+MATCH($C1916,FIPs_codes!$G$1:$G$3296,0)-1),COLUMN(FIPs_codes!C1914))))),"",INDIRECT(CONCATENATE("FIPs_codes!",ADDRESS((MATCH($D1916,INDIRECT($C1916),0)+MATCH($C1916,FIPs_codes!$G$1:$G$3296,0)-1),COLUMN(FIPs_codes!C1914)))))</f>
        <v>6</v>
      </c>
      <c r="G1916" s="193" t="s">
        <v>216</v>
      </c>
      <c r="H1916" s="193" t="s">
        <v>217</v>
      </c>
      <c r="I1916" s="213" t="s">
        <v>783</v>
      </c>
      <c r="J1916" s="172" t="s">
        <v>268</v>
      </c>
      <c r="K1916" s="193" t="s">
        <v>78</v>
      </c>
      <c r="L1916" s="193" t="s">
        <v>269</v>
      </c>
      <c r="M1916" s="193" t="s">
        <v>57</v>
      </c>
      <c r="N1916" s="223" t="s">
        <v>522</v>
      </c>
      <c r="O1916" s="223">
        <v>1967</v>
      </c>
      <c r="P1916" s="223" t="s">
        <v>788</v>
      </c>
      <c r="Q1916" s="193">
        <v>800</v>
      </c>
      <c r="R1916" s="193" t="s">
        <v>244</v>
      </c>
      <c r="S1916" s="252" t="s">
        <v>60</v>
      </c>
      <c r="T1916" s="187" t="s">
        <v>773</v>
      </c>
      <c r="U1916" s="162" t="s">
        <v>134</v>
      </c>
      <c r="V1916" s="173" t="s">
        <v>780</v>
      </c>
      <c r="W1916" s="175" t="s">
        <v>225</v>
      </c>
      <c r="X1916" s="263" t="s">
        <v>65</v>
      </c>
      <c r="Y1916" s="263">
        <v>40687</v>
      </c>
      <c r="Z1916" s="193">
        <v>100</v>
      </c>
      <c r="AA1916" s="193">
        <v>969</v>
      </c>
      <c r="AB1916" s="193" t="s">
        <v>66</v>
      </c>
      <c r="AC1916" s="246">
        <v>59821</v>
      </c>
      <c r="AD1916" s="193" t="s">
        <v>262</v>
      </c>
      <c r="AE1916" s="223" t="s">
        <v>438</v>
      </c>
      <c r="AF1916" s="223" t="s">
        <v>68</v>
      </c>
      <c r="AG1916" s="193" t="s">
        <v>229</v>
      </c>
      <c r="AH1916" s="193">
        <v>0</v>
      </c>
      <c r="AI1916" s="193">
        <v>265.95</v>
      </c>
      <c r="AJ1916" s="193">
        <v>265.95</v>
      </c>
      <c r="AK1916" s="223">
        <v>0.04</v>
      </c>
      <c r="AL1916" s="176">
        <v>0</v>
      </c>
      <c r="AM1916" s="218" t="s">
        <v>230</v>
      </c>
      <c r="AN1916" s="193" t="s">
        <v>355</v>
      </c>
      <c r="AO1916" s="193" t="s">
        <v>356</v>
      </c>
      <c r="AP1916" s="293" t="s">
        <v>357</v>
      </c>
      <c r="AQ1916" s="27" t="str">
        <f t="shared" si="85"/>
        <v>Record Complete</v>
      </c>
      <c r="AR1916" s="213" t="s">
        <v>234</v>
      </c>
      <c r="AS1916" s="5" t="str">
        <f t="shared" si="86"/>
        <v/>
      </c>
      <c r="AT1916" t="s">
        <v>17200</v>
      </c>
    </row>
    <row r="1917" spans="1:46" ht="15.75" thickBot="1" x14ac:dyDescent="0.3">
      <c r="A1917" s="48" t="s">
        <v>782</v>
      </c>
      <c r="B1917" s="50">
        <v>1060</v>
      </c>
      <c r="C1917" s="50" t="s">
        <v>213</v>
      </c>
      <c r="D1917" s="50" t="s">
        <v>300</v>
      </c>
      <c r="E1917" s="51" t="str">
        <f ca="1">IF(ISERROR(INDIRECT(CONCATENATE("FIPs_codes!",ADDRESS((MATCH($D1917,INDIRECT($C1917),0)+MATCH($C1917,FIPs_codes!$G$1:$G$3296,0)-1),COLUMN(FIPs_codes!A1915))))),"",INDIRECT(CONCATENATE("FIPs_codes!",ADDRESS((MATCH($D1917,INDIRECT($C1917),0)+MATCH($C1917,FIPs_codes!$G$1:$G$3296,0)-1),COLUMN(FIPs_codes!A1915)))))</f>
        <v>40009</v>
      </c>
      <c r="F1917" s="51">
        <f ca="1">IF(ISERROR(INDIRECT(CONCATENATE("FIPs_codes!",ADDRESS((MATCH($D1917,INDIRECT($C1917),0)+MATCH($C1917,FIPs_codes!$G$1:$G$3296,0)-1),COLUMN(FIPs_codes!C1915))))),"",INDIRECT(CONCATENATE("FIPs_codes!",ADDRESS((MATCH($D1917,INDIRECT($C1917),0)+MATCH($C1917,FIPs_codes!$G$1:$G$3296,0)-1),COLUMN(FIPs_codes!C1915)))))</f>
        <v>6</v>
      </c>
      <c r="G1917" s="50" t="s">
        <v>216</v>
      </c>
      <c r="H1917" s="50" t="s">
        <v>217</v>
      </c>
      <c r="I1917" s="54" t="s">
        <v>783</v>
      </c>
      <c r="J1917" s="37" t="s">
        <v>268</v>
      </c>
      <c r="K1917" s="50" t="s">
        <v>78</v>
      </c>
      <c r="L1917" s="50" t="s">
        <v>269</v>
      </c>
      <c r="M1917" s="50" t="s">
        <v>57</v>
      </c>
      <c r="N1917" s="58" t="s">
        <v>522</v>
      </c>
      <c r="O1917" s="58">
        <v>1967</v>
      </c>
      <c r="P1917" s="58" t="s">
        <v>788</v>
      </c>
      <c r="Q1917" s="50">
        <v>800</v>
      </c>
      <c r="R1917" s="50" t="s">
        <v>244</v>
      </c>
      <c r="S1917" s="60" t="s">
        <v>60</v>
      </c>
      <c r="T1917" s="48" t="s">
        <v>773</v>
      </c>
      <c r="U1917" s="31" t="s">
        <v>134</v>
      </c>
      <c r="V1917" s="39" t="s">
        <v>780</v>
      </c>
      <c r="W1917" s="43" t="s">
        <v>225</v>
      </c>
      <c r="X1917" s="62" t="s">
        <v>65</v>
      </c>
      <c r="Y1917" s="62">
        <v>40687</v>
      </c>
      <c r="Z1917" s="50">
        <v>100</v>
      </c>
      <c r="AA1917" s="50">
        <v>969</v>
      </c>
      <c r="AB1917" s="50" t="s">
        <v>66</v>
      </c>
      <c r="AC1917" s="126">
        <v>59821</v>
      </c>
      <c r="AD1917" s="50" t="s">
        <v>262</v>
      </c>
      <c r="AE1917" s="58" t="s">
        <v>438</v>
      </c>
      <c r="AF1917" s="58" t="s">
        <v>68</v>
      </c>
      <c r="AG1917" s="50" t="s">
        <v>229</v>
      </c>
      <c r="AH1917" s="50">
        <v>0.1</v>
      </c>
      <c r="AI1917" s="50">
        <v>265.95</v>
      </c>
      <c r="AJ1917" s="50">
        <v>266.05</v>
      </c>
      <c r="AK1917" s="58">
        <v>0.06</v>
      </c>
      <c r="AL1917" s="26">
        <v>3.7586919751926329E-4</v>
      </c>
      <c r="AM1917" s="56" t="s">
        <v>230</v>
      </c>
      <c r="AN1917" s="50" t="s">
        <v>355</v>
      </c>
      <c r="AO1917" s="50" t="s">
        <v>356</v>
      </c>
      <c r="AP1917" s="64" t="s">
        <v>357</v>
      </c>
      <c r="AQ1917" s="27" t="str">
        <f t="shared" si="85"/>
        <v>Record Complete</v>
      </c>
      <c r="AR1917" s="54" t="s">
        <v>234</v>
      </c>
      <c r="AS1917" s="5" t="str">
        <f t="shared" si="86"/>
        <v/>
      </c>
      <c r="AT1917" t="s">
        <v>17200</v>
      </c>
    </row>
    <row r="1918" spans="1:46" ht="15.75" thickBot="1" x14ac:dyDescent="0.3">
      <c r="A1918" s="187" t="s">
        <v>782</v>
      </c>
      <c r="B1918" s="193">
        <v>1060</v>
      </c>
      <c r="C1918" s="193" t="s">
        <v>213</v>
      </c>
      <c r="D1918" s="193" t="s">
        <v>300</v>
      </c>
      <c r="E1918" s="51" t="str">
        <f ca="1">IF(ISERROR(INDIRECT(CONCATENATE("FIPs_codes!",ADDRESS((MATCH($D1918,INDIRECT($C1918),0)+MATCH($C1918,FIPs_codes!$G$1:$G$3296,0)-1),COLUMN(FIPs_codes!A1916))))),"",INDIRECT(CONCATENATE("FIPs_codes!",ADDRESS((MATCH($D1918,INDIRECT($C1918),0)+MATCH($C1918,FIPs_codes!$G$1:$G$3296,0)-1),COLUMN(FIPs_codes!A1916)))))</f>
        <v>40009</v>
      </c>
      <c r="F1918" s="51">
        <f ca="1">IF(ISERROR(INDIRECT(CONCATENATE("FIPs_codes!",ADDRESS((MATCH($D1918,INDIRECT($C1918),0)+MATCH($C1918,FIPs_codes!$G$1:$G$3296,0)-1),COLUMN(FIPs_codes!C1916))))),"",INDIRECT(CONCATENATE("FIPs_codes!",ADDRESS((MATCH($D1918,INDIRECT($C1918),0)+MATCH($C1918,FIPs_codes!$G$1:$G$3296,0)-1),COLUMN(FIPs_codes!C1916)))))</f>
        <v>6</v>
      </c>
      <c r="G1918" s="193" t="s">
        <v>216</v>
      </c>
      <c r="H1918" s="193" t="s">
        <v>217</v>
      </c>
      <c r="I1918" s="213" t="s">
        <v>783</v>
      </c>
      <c r="J1918" s="172" t="s">
        <v>268</v>
      </c>
      <c r="K1918" s="193" t="s">
        <v>78</v>
      </c>
      <c r="L1918" s="193" t="s">
        <v>269</v>
      </c>
      <c r="M1918" s="193" t="s">
        <v>57</v>
      </c>
      <c r="N1918" s="223" t="s">
        <v>522</v>
      </c>
      <c r="O1918" s="223">
        <v>1967</v>
      </c>
      <c r="P1918" s="223" t="s">
        <v>788</v>
      </c>
      <c r="Q1918" s="193">
        <v>800</v>
      </c>
      <c r="R1918" s="193" t="s">
        <v>244</v>
      </c>
      <c r="S1918" s="252" t="s">
        <v>60</v>
      </c>
      <c r="T1918" s="187" t="s">
        <v>773</v>
      </c>
      <c r="U1918" s="162" t="s">
        <v>134</v>
      </c>
      <c r="V1918" s="173" t="s">
        <v>780</v>
      </c>
      <c r="W1918" s="175" t="s">
        <v>225</v>
      </c>
      <c r="X1918" s="263" t="s">
        <v>65</v>
      </c>
      <c r="Y1918" s="263">
        <v>40687</v>
      </c>
      <c r="Z1918" s="193">
        <v>100</v>
      </c>
      <c r="AA1918" s="193">
        <v>969</v>
      </c>
      <c r="AB1918" s="193" t="s">
        <v>66</v>
      </c>
      <c r="AC1918" s="246">
        <v>59821</v>
      </c>
      <c r="AD1918" s="193" t="s">
        <v>262</v>
      </c>
      <c r="AE1918" s="223" t="s">
        <v>438</v>
      </c>
      <c r="AF1918" s="223" t="s">
        <v>68</v>
      </c>
      <c r="AG1918" s="193" t="s">
        <v>229</v>
      </c>
      <c r="AH1918" s="193">
        <v>0.1</v>
      </c>
      <c r="AI1918" s="193">
        <v>462.33</v>
      </c>
      <c r="AJ1918" s="193">
        <v>462.43</v>
      </c>
      <c r="AK1918" s="223">
        <v>0.09</v>
      </c>
      <c r="AL1918" s="176">
        <v>2.162489457863893E-4</v>
      </c>
      <c r="AM1918" s="218" t="s">
        <v>230</v>
      </c>
      <c r="AN1918" s="193" t="s">
        <v>355</v>
      </c>
      <c r="AO1918" s="193" t="s">
        <v>356</v>
      </c>
      <c r="AP1918" s="293" t="s">
        <v>357</v>
      </c>
      <c r="AQ1918" s="27" t="str">
        <f t="shared" si="85"/>
        <v>Record Complete</v>
      </c>
      <c r="AR1918" s="213" t="s">
        <v>234</v>
      </c>
      <c r="AS1918" s="5" t="str">
        <f t="shared" si="86"/>
        <v/>
      </c>
      <c r="AT1918" t="s">
        <v>17200</v>
      </c>
    </row>
    <row r="1919" spans="1:46" ht="15.75" thickBot="1" x14ac:dyDescent="0.3">
      <c r="A1919" s="30" t="s">
        <v>782</v>
      </c>
      <c r="B1919" s="32">
        <v>1060</v>
      </c>
      <c r="C1919" s="32" t="s">
        <v>213</v>
      </c>
      <c r="D1919" s="32" t="s">
        <v>300</v>
      </c>
      <c r="E1919" s="51" t="str">
        <f ca="1">IF(ISERROR(INDIRECT(CONCATENATE("FIPs_codes!",ADDRESS((MATCH($D1919,INDIRECT($C1919),0)+MATCH($C1919,FIPs_codes!$G$1:$G$3296,0)-1),COLUMN(FIPs_codes!A1917))))),"",INDIRECT(CONCATENATE("FIPs_codes!",ADDRESS((MATCH($D1919,INDIRECT($C1919),0)+MATCH($C1919,FIPs_codes!$G$1:$G$3296,0)-1),COLUMN(FIPs_codes!A1917)))))</f>
        <v>40009</v>
      </c>
      <c r="F1919" s="51">
        <f ca="1">IF(ISERROR(INDIRECT(CONCATENATE("FIPs_codes!",ADDRESS((MATCH($D1919,INDIRECT($C1919),0)+MATCH($C1919,FIPs_codes!$G$1:$G$3296,0)-1),COLUMN(FIPs_codes!C1917))))),"",INDIRECT(CONCATENATE("FIPs_codes!",ADDRESS((MATCH($D1919,INDIRECT($C1919),0)+MATCH($C1919,FIPs_codes!$G$1:$G$3296,0)-1),COLUMN(FIPs_codes!C1917)))))</f>
        <v>6</v>
      </c>
      <c r="G1919" s="32" t="s">
        <v>216</v>
      </c>
      <c r="H1919" s="32" t="s">
        <v>217</v>
      </c>
      <c r="I1919" s="36" t="s">
        <v>783</v>
      </c>
      <c r="J1919" s="55" t="s">
        <v>268</v>
      </c>
      <c r="K1919" s="32" t="s">
        <v>78</v>
      </c>
      <c r="L1919" s="32" t="s">
        <v>220</v>
      </c>
      <c r="M1919" s="32" t="s">
        <v>57</v>
      </c>
      <c r="N1919" s="40" t="s">
        <v>784</v>
      </c>
      <c r="O1919" s="228">
        <v>2005</v>
      </c>
      <c r="P1919" s="40" t="s">
        <v>785</v>
      </c>
      <c r="Q1919" s="125">
        <v>3550</v>
      </c>
      <c r="R1919" s="32" t="s">
        <v>245</v>
      </c>
      <c r="S1919" s="42" t="s">
        <v>60</v>
      </c>
      <c r="T1919" s="30" t="s">
        <v>773</v>
      </c>
      <c r="U1919" s="49" t="s">
        <v>134</v>
      </c>
      <c r="V1919" s="57" t="s">
        <v>780</v>
      </c>
      <c r="W1919" s="61" t="s">
        <v>225</v>
      </c>
      <c r="X1919" s="44" t="s">
        <v>65</v>
      </c>
      <c r="Y1919" s="44">
        <v>40763</v>
      </c>
      <c r="Z1919" s="32">
        <v>90</v>
      </c>
      <c r="AA1919" s="32">
        <v>858</v>
      </c>
      <c r="AB1919" s="32" t="s">
        <v>66</v>
      </c>
      <c r="AC1919" s="125">
        <v>457681</v>
      </c>
      <c r="AD1919" s="32" t="s">
        <v>262</v>
      </c>
      <c r="AE1919" s="40" t="s">
        <v>438</v>
      </c>
      <c r="AF1919" s="40" t="s">
        <v>68</v>
      </c>
      <c r="AG1919" s="32" t="s">
        <v>229</v>
      </c>
      <c r="AH1919" s="32">
        <v>0.92</v>
      </c>
      <c r="AI1919" s="32">
        <v>70.459999999999994</v>
      </c>
      <c r="AJ1919" s="32">
        <v>71.38</v>
      </c>
      <c r="AK1919" s="40">
        <v>11.29</v>
      </c>
      <c r="AL1919" s="181">
        <v>1.2888764359764642E-2</v>
      </c>
      <c r="AM1919" s="38" t="s">
        <v>230</v>
      </c>
      <c r="AN1919" s="32" t="s">
        <v>355</v>
      </c>
      <c r="AO1919" s="32" t="s">
        <v>356</v>
      </c>
      <c r="AP1919" s="46" t="s">
        <v>357</v>
      </c>
      <c r="AQ1919" s="27" t="str">
        <f t="shared" si="85"/>
        <v>Record Complete</v>
      </c>
      <c r="AR1919" s="36" t="s">
        <v>234</v>
      </c>
      <c r="AS1919" s="5" t="str">
        <f t="shared" si="86"/>
        <v/>
      </c>
      <c r="AT1919" t="s">
        <v>17200</v>
      </c>
    </row>
    <row r="1920" spans="1:46" ht="15.75" thickBot="1" x14ac:dyDescent="0.3">
      <c r="A1920" s="48" t="s">
        <v>782</v>
      </c>
      <c r="B1920" s="50">
        <v>1060</v>
      </c>
      <c r="C1920" s="50" t="s">
        <v>213</v>
      </c>
      <c r="D1920" s="50" t="s">
        <v>300</v>
      </c>
      <c r="E1920" s="51" t="str">
        <f ca="1">IF(ISERROR(INDIRECT(CONCATENATE("FIPs_codes!",ADDRESS((MATCH($D1920,INDIRECT($C1920),0)+MATCH($C1920,FIPs_codes!$G$1:$G$3296,0)-1),COLUMN(FIPs_codes!A1918))))),"",INDIRECT(CONCATENATE("FIPs_codes!",ADDRESS((MATCH($D1920,INDIRECT($C1920),0)+MATCH($C1920,FIPs_codes!$G$1:$G$3296,0)-1),COLUMN(FIPs_codes!A1918)))))</f>
        <v>40009</v>
      </c>
      <c r="F1920" s="51">
        <f ca="1">IF(ISERROR(INDIRECT(CONCATENATE("FIPs_codes!",ADDRESS((MATCH($D1920,INDIRECT($C1920),0)+MATCH($C1920,FIPs_codes!$G$1:$G$3296,0)-1),COLUMN(FIPs_codes!C1918))))),"",INDIRECT(CONCATENATE("FIPs_codes!",ADDRESS((MATCH($D1920,INDIRECT($C1920),0)+MATCH($C1920,FIPs_codes!$G$1:$G$3296,0)-1),COLUMN(FIPs_codes!C1918)))))</f>
        <v>6</v>
      </c>
      <c r="G1920" s="50" t="s">
        <v>216</v>
      </c>
      <c r="H1920" s="50" t="s">
        <v>217</v>
      </c>
      <c r="I1920" s="54" t="s">
        <v>783</v>
      </c>
      <c r="J1920" s="37" t="s">
        <v>268</v>
      </c>
      <c r="K1920" s="50" t="s">
        <v>78</v>
      </c>
      <c r="L1920" s="50" t="s">
        <v>220</v>
      </c>
      <c r="M1920" s="50" t="s">
        <v>57</v>
      </c>
      <c r="N1920" s="58" t="s">
        <v>784</v>
      </c>
      <c r="O1920" s="58">
        <v>2005</v>
      </c>
      <c r="P1920" s="58" t="s">
        <v>785</v>
      </c>
      <c r="Q1920" s="126">
        <v>3550</v>
      </c>
      <c r="R1920" s="50" t="s">
        <v>245</v>
      </c>
      <c r="S1920" s="60" t="s">
        <v>60</v>
      </c>
      <c r="T1920" s="48" t="s">
        <v>773</v>
      </c>
      <c r="U1920" s="31" t="s">
        <v>134</v>
      </c>
      <c r="V1920" s="39" t="s">
        <v>780</v>
      </c>
      <c r="W1920" s="43" t="s">
        <v>225</v>
      </c>
      <c r="X1920" s="62" t="s">
        <v>65</v>
      </c>
      <c r="Y1920" s="62">
        <v>40763</v>
      </c>
      <c r="Z1920" s="50">
        <v>90</v>
      </c>
      <c r="AA1920" s="50">
        <v>858</v>
      </c>
      <c r="AB1920" s="50" t="s">
        <v>66</v>
      </c>
      <c r="AC1920" s="126">
        <v>457681</v>
      </c>
      <c r="AD1920" s="50" t="s">
        <v>262</v>
      </c>
      <c r="AE1920" s="58" t="s">
        <v>438</v>
      </c>
      <c r="AF1920" s="58" t="s">
        <v>68</v>
      </c>
      <c r="AG1920" s="50" t="s">
        <v>229</v>
      </c>
      <c r="AH1920" s="50">
        <v>1.1499999999999999</v>
      </c>
      <c r="AI1920" s="50">
        <v>78.72</v>
      </c>
      <c r="AJ1920" s="50">
        <v>79.87</v>
      </c>
      <c r="AK1920" s="58">
        <v>11.28</v>
      </c>
      <c r="AL1920" s="150">
        <v>1.4398397395768122E-2</v>
      </c>
      <c r="AM1920" s="56" t="s">
        <v>230</v>
      </c>
      <c r="AN1920" s="50" t="s">
        <v>355</v>
      </c>
      <c r="AO1920" s="50" t="s">
        <v>356</v>
      </c>
      <c r="AP1920" s="64" t="s">
        <v>357</v>
      </c>
      <c r="AQ1920" s="27" t="str">
        <f t="shared" si="85"/>
        <v>Record Complete</v>
      </c>
      <c r="AR1920" s="54" t="s">
        <v>234</v>
      </c>
      <c r="AS1920" s="5" t="str">
        <f t="shared" si="86"/>
        <v/>
      </c>
      <c r="AT1920" t="s">
        <v>17200</v>
      </c>
    </row>
    <row r="1921" spans="1:46" ht="15.75" thickBot="1" x14ac:dyDescent="0.3">
      <c r="A1921" s="30" t="s">
        <v>782</v>
      </c>
      <c r="B1921" s="32">
        <v>1060</v>
      </c>
      <c r="C1921" s="32" t="s">
        <v>213</v>
      </c>
      <c r="D1921" s="32" t="s">
        <v>300</v>
      </c>
      <c r="E1921" s="51" t="str">
        <f ca="1">IF(ISERROR(INDIRECT(CONCATENATE("FIPs_codes!",ADDRESS((MATCH($D1921,INDIRECT($C1921),0)+MATCH($C1921,FIPs_codes!$G$1:$G$3296,0)-1),COLUMN(FIPs_codes!A1919))))),"",INDIRECT(CONCATENATE("FIPs_codes!",ADDRESS((MATCH($D1921,INDIRECT($C1921),0)+MATCH($C1921,FIPs_codes!$G$1:$G$3296,0)-1),COLUMN(FIPs_codes!A1919)))))</f>
        <v>40009</v>
      </c>
      <c r="F1921" s="51">
        <f ca="1">IF(ISERROR(INDIRECT(CONCATENATE("FIPs_codes!",ADDRESS((MATCH($D1921,INDIRECT($C1921),0)+MATCH($C1921,FIPs_codes!$G$1:$G$3296,0)-1),COLUMN(FIPs_codes!C1919))))),"",INDIRECT(CONCATENATE("FIPs_codes!",ADDRESS((MATCH($D1921,INDIRECT($C1921),0)+MATCH($C1921,FIPs_codes!$G$1:$G$3296,0)-1),COLUMN(FIPs_codes!C1919)))))</f>
        <v>6</v>
      </c>
      <c r="G1921" s="32" t="s">
        <v>216</v>
      </c>
      <c r="H1921" s="32" t="s">
        <v>217</v>
      </c>
      <c r="I1921" s="36" t="s">
        <v>783</v>
      </c>
      <c r="J1921" s="55" t="s">
        <v>268</v>
      </c>
      <c r="K1921" s="32" t="s">
        <v>78</v>
      </c>
      <c r="L1921" s="32" t="s">
        <v>220</v>
      </c>
      <c r="M1921" s="32" t="s">
        <v>57</v>
      </c>
      <c r="N1921" s="40" t="s">
        <v>784</v>
      </c>
      <c r="O1921" s="228">
        <v>2005</v>
      </c>
      <c r="P1921" s="40" t="s">
        <v>785</v>
      </c>
      <c r="Q1921" s="125">
        <v>3550</v>
      </c>
      <c r="R1921" s="32" t="s">
        <v>245</v>
      </c>
      <c r="S1921" s="42" t="s">
        <v>60</v>
      </c>
      <c r="T1921" s="30" t="s">
        <v>773</v>
      </c>
      <c r="U1921" s="49" t="s">
        <v>134</v>
      </c>
      <c r="V1921" s="57" t="s">
        <v>780</v>
      </c>
      <c r="W1921" s="61" t="s">
        <v>225</v>
      </c>
      <c r="X1921" s="44" t="s">
        <v>65</v>
      </c>
      <c r="Y1921" s="44">
        <v>40763</v>
      </c>
      <c r="Z1921" s="32">
        <v>90</v>
      </c>
      <c r="AA1921" s="32">
        <v>858</v>
      </c>
      <c r="AB1921" s="32" t="s">
        <v>66</v>
      </c>
      <c r="AC1921" s="125">
        <v>457681</v>
      </c>
      <c r="AD1921" s="32" t="s">
        <v>262</v>
      </c>
      <c r="AE1921" s="40" t="s">
        <v>438</v>
      </c>
      <c r="AF1921" s="40" t="s">
        <v>68</v>
      </c>
      <c r="AG1921" s="32" t="s">
        <v>229</v>
      </c>
      <c r="AH1921" s="32">
        <v>1.19</v>
      </c>
      <c r="AI1921" s="32">
        <v>81.33</v>
      </c>
      <c r="AJ1921" s="32">
        <v>82.52</v>
      </c>
      <c r="AK1921" s="40">
        <v>11.29</v>
      </c>
      <c r="AL1921" s="25">
        <v>1.4420746485700436E-2</v>
      </c>
      <c r="AM1921" s="38" t="s">
        <v>230</v>
      </c>
      <c r="AN1921" s="32" t="s">
        <v>355</v>
      </c>
      <c r="AO1921" s="32" t="s">
        <v>356</v>
      </c>
      <c r="AP1921" s="46" t="s">
        <v>357</v>
      </c>
      <c r="AQ1921" s="27" t="str">
        <f t="shared" si="85"/>
        <v>Record Complete</v>
      </c>
      <c r="AR1921" s="36" t="s">
        <v>234</v>
      </c>
      <c r="AS1921" s="5" t="str">
        <f t="shared" si="86"/>
        <v/>
      </c>
      <c r="AT1921" t="s">
        <v>17200</v>
      </c>
    </row>
    <row r="1922" spans="1:46" ht="15.75" thickBot="1" x14ac:dyDescent="0.3">
      <c r="A1922" s="48" t="s">
        <v>782</v>
      </c>
      <c r="B1922" s="50">
        <v>1060</v>
      </c>
      <c r="C1922" s="50" t="s">
        <v>213</v>
      </c>
      <c r="D1922" s="50" t="s">
        <v>300</v>
      </c>
      <c r="E1922" s="51" t="str">
        <f ca="1">IF(ISERROR(INDIRECT(CONCATENATE("FIPs_codes!",ADDRESS((MATCH($D1922,INDIRECT($C1922),0)+MATCH($C1922,FIPs_codes!$G$1:$G$3296,0)-1),COLUMN(FIPs_codes!A1920))))),"",INDIRECT(CONCATENATE("FIPs_codes!",ADDRESS((MATCH($D1922,INDIRECT($C1922),0)+MATCH($C1922,FIPs_codes!$G$1:$G$3296,0)-1),COLUMN(FIPs_codes!A1920)))))</f>
        <v>40009</v>
      </c>
      <c r="F1922" s="51">
        <f ca="1">IF(ISERROR(INDIRECT(CONCATENATE("FIPs_codes!",ADDRESS((MATCH($D1922,INDIRECT($C1922),0)+MATCH($C1922,FIPs_codes!$G$1:$G$3296,0)-1),COLUMN(FIPs_codes!C1920))))),"",INDIRECT(CONCATENATE("FIPs_codes!",ADDRESS((MATCH($D1922,INDIRECT($C1922),0)+MATCH($C1922,FIPs_codes!$G$1:$G$3296,0)-1),COLUMN(FIPs_codes!C1920)))))</f>
        <v>6</v>
      </c>
      <c r="G1922" s="50" t="s">
        <v>216</v>
      </c>
      <c r="H1922" s="50" t="s">
        <v>217</v>
      </c>
      <c r="I1922" s="54" t="s">
        <v>783</v>
      </c>
      <c r="J1922" s="37" t="s">
        <v>268</v>
      </c>
      <c r="K1922" s="50" t="s">
        <v>78</v>
      </c>
      <c r="L1922" s="50" t="s">
        <v>269</v>
      </c>
      <c r="M1922" s="50" t="s">
        <v>57</v>
      </c>
      <c r="N1922" s="58" t="s">
        <v>522</v>
      </c>
      <c r="O1922" s="58">
        <v>1967</v>
      </c>
      <c r="P1922" s="58" t="s">
        <v>789</v>
      </c>
      <c r="Q1922" s="50">
        <v>800</v>
      </c>
      <c r="R1922" s="50" t="s">
        <v>244</v>
      </c>
      <c r="S1922" s="60" t="s">
        <v>60</v>
      </c>
      <c r="T1922" s="48" t="s">
        <v>773</v>
      </c>
      <c r="U1922" s="31" t="s">
        <v>134</v>
      </c>
      <c r="V1922" s="39" t="s">
        <v>780</v>
      </c>
      <c r="W1922" s="43" t="s">
        <v>225</v>
      </c>
      <c r="X1922" s="62" t="s">
        <v>65</v>
      </c>
      <c r="Y1922" s="62">
        <v>40764</v>
      </c>
      <c r="Z1922" s="50">
        <v>100</v>
      </c>
      <c r="AA1922" s="50">
        <v>969</v>
      </c>
      <c r="AB1922" s="50" t="s">
        <v>66</v>
      </c>
      <c r="AC1922" s="126">
        <v>54145</v>
      </c>
      <c r="AD1922" s="50" t="s">
        <v>262</v>
      </c>
      <c r="AE1922" s="58" t="s">
        <v>438</v>
      </c>
      <c r="AF1922" s="58" t="s">
        <v>68</v>
      </c>
      <c r="AG1922" s="50" t="s">
        <v>229</v>
      </c>
      <c r="AH1922" s="50">
        <v>0</v>
      </c>
      <c r="AI1922" s="50">
        <v>56.1</v>
      </c>
      <c r="AJ1922" s="50">
        <v>56.1</v>
      </c>
      <c r="AK1922" s="58">
        <v>0.08</v>
      </c>
      <c r="AL1922" s="150">
        <v>0</v>
      </c>
      <c r="AM1922" s="56" t="s">
        <v>230</v>
      </c>
      <c r="AN1922" s="50" t="s">
        <v>355</v>
      </c>
      <c r="AO1922" s="50" t="s">
        <v>356</v>
      </c>
      <c r="AP1922" s="64" t="s">
        <v>357</v>
      </c>
      <c r="AQ1922" s="27" t="str">
        <f t="shared" si="85"/>
        <v>Record Complete</v>
      </c>
      <c r="AR1922" s="54" t="s">
        <v>234</v>
      </c>
      <c r="AS1922" s="5" t="str">
        <f t="shared" si="86"/>
        <v/>
      </c>
      <c r="AT1922" t="s">
        <v>17200</v>
      </c>
    </row>
    <row r="1923" spans="1:46" ht="15.75" thickBot="1" x14ac:dyDescent="0.3">
      <c r="A1923" s="30" t="s">
        <v>782</v>
      </c>
      <c r="B1923" s="32">
        <v>1060</v>
      </c>
      <c r="C1923" s="32" t="s">
        <v>213</v>
      </c>
      <c r="D1923" s="32" t="s">
        <v>300</v>
      </c>
      <c r="E1923" s="51" t="str">
        <f ca="1">IF(ISERROR(INDIRECT(CONCATENATE("FIPs_codes!",ADDRESS((MATCH($D1923,INDIRECT($C1923),0)+MATCH($C1923,FIPs_codes!$G$1:$G$3296,0)-1),COLUMN(FIPs_codes!A1921))))),"",INDIRECT(CONCATENATE("FIPs_codes!",ADDRESS((MATCH($D1923,INDIRECT($C1923),0)+MATCH($C1923,FIPs_codes!$G$1:$G$3296,0)-1),COLUMN(FIPs_codes!A1921)))))</f>
        <v>40009</v>
      </c>
      <c r="F1923" s="51">
        <f ca="1">IF(ISERROR(INDIRECT(CONCATENATE("FIPs_codes!",ADDRESS((MATCH($D1923,INDIRECT($C1923),0)+MATCH($C1923,FIPs_codes!$G$1:$G$3296,0)-1),COLUMN(FIPs_codes!C1921))))),"",INDIRECT(CONCATENATE("FIPs_codes!",ADDRESS((MATCH($D1923,INDIRECT($C1923),0)+MATCH($C1923,FIPs_codes!$G$1:$G$3296,0)-1),COLUMN(FIPs_codes!C1921)))))</f>
        <v>6</v>
      </c>
      <c r="G1923" s="32" t="s">
        <v>216</v>
      </c>
      <c r="H1923" s="32" t="s">
        <v>217</v>
      </c>
      <c r="I1923" s="36" t="s">
        <v>783</v>
      </c>
      <c r="J1923" s="55" t="s">
        <v>268</v>
      </c>
      <c r="K1923" s="32" t="s">
        <v>78</v>
      </c>
      <c r="L1923" s="32" t="s">
        <v>269</v>
      </c>
      <c r="M1923" s="32" t="s">
        <v>57</v>
      </c>
      <c r="N1923" s="40" t="s">
        <v>522</v>
      </c>
      <c r="O1923" s="228">
        <v>1967</v>
      </c>
      <c r="P1923" s="40" t="s">
        <v>789</v>
      </c>
      <c r="Q1923" s="32">
        <v>800</v>
      </c>
      <c r="R1923" s="32" t="s">
        <v>244</v>
      </c>
      <c r="S1923" s="42" t="s">
        <v>60</v>
      </c>
      <c r="T1923" s="30" t="s">
        <v>773</v>
      </c>
      <c r="U1923" s="49" t="s">
        <v>134</v>
      </c>
      <c r="V1923" s="57" t="s">
        <v>780</v>
      </c>
      <c r="W1923" s="61" t="s">
        <v>225</v>
      </c>
      <c r="X1923" s="44" t="s">
        <v>65</v>
      </c>
      <c r="Y1923" s="44">
        <v>40764</v>
      </c>
      <c r="Z1923" s="32">
        <v>100</v>
      </c>
      <c r="AA1923" s="32">
        <v>969</v>
      </c>
      <c r="AB1923" s="32" t="s">
        <v>66</v>
      </c>
      <c r="AC1923" s="125">
        <v>54145</v>
      </c>
      <c r="AD1923" s="32" t="s">
        <v>262</v>
      </c>
      <c r="AE1923" s="40" t="s">
        <v>438</v>
      </c>
      <c r="AF1923" s="40" t="s">
        <v>68</v>
      </c>
      <c r="AG1923" s="32" t="s">
        <v>229</v>
      </c>
      <c r="AH1923" s="32">
        <v>0</v>
      </c>
      <c r="AI1923" s="32">
        <v>57.48</v>
      </c>
      <c r="AJ1923" s="32">
        <v>57.48</v>
      </c>
      <c r="AK1923" s="40">
        <v>0.05</v>
      </c>
      <c r="AL1923" s="25">
        <v>0</v>
      </c>
      <c r="AM1923" s="38" t="s">
        <v>230</v>
      </c>
      <c r="AN1923" s="32" t="s">
        <v>355</v>
      </c>
      <c r="AO1923" s="32" t="s">
        <v>356</v>
      </c>
      <c r="AP1923" s="46" t="s">
        <v>357</v>
      </c>
      <c r="AQ1923" s="27" t="str">
        <f t="shared" si="85"/>
        <v>Record Complete</v>
      </c>
      <c r="AR1923" s="36" t="s">
        <v>234</v>
      </c>
      <c r="AS1923" s="5" t="str">
        <f t="shared" si="86"/>
        <v/>
      </c>
      <c r="AT1923" t="s">
        <v>17200</v>
      </c>
    </row>
    <row r="1924" spans="1:46" ht="15.75" thickBot="1" x14ac:dyDescent="0.3">
      <c r="A1924" s="48" t="s">
        <v>782</v>
      </c>
      <c r="B1924" s="50">
        <v>1060</v>
      </c>
      <c r="C1924" s="50" t="s">
        <v>213</v>
      </c>
      <c r="D1924" s="50" t="s">
        <v>300</v>
      </c>
      <c r="E1924" s="51" t="str">
        <f ca="1">IF(ISERROR(INDIRECT(CONCATENATE("FIPs_codes!",ADDRESS((MATCH($D1924,INDIRECT($C1924),0)+MATCH($C1924,FIPs_codes!$G$1:$G$3296,0)-1),COLUMN(FIPs_codes!A1922))))),"",INDIRECT(CONCATENATE("FIPs_codes!",ADDRESS((MATCH($D1924,INDIRECT($C1924),0)+MATCH($C1924,FIPs_codes!$G$1:$G$3296,0)-1),COLUMN(FIPs_codes!A1922)))))</f>
        <v>40009</v>
      </c>
      <c r="F1924" s="51">
        <f ca="1">IF(ISERROR(INDIRECT(CONCATENATE("FIPs_codes!",ADDRESS((MATCH($D1924,INDIRECT($C1924),0)+MATCH($C1924,FIPs_codes!$G$1:$G$3296,0)-1),COLUMN(FIPs_codes!C1922))))),"",INDIRECT(CONCATENATE("FIPs_codes!",ADDRESS((MATCH($D1924,INDIRECT($C1924),0)+MATCH($C1924,FIPs_codes!$G$1:$G$3296,0)-1),COLUMN(FIPs_codes!C1922)))))</f>
        <v>6</v>
      </c>
      <c r="G1924" s="50" t="s">
        <v>216</v>
      </c>
      <c r="H1924" s="50" t="s">
        <v>217</v>
      </c>
      <c r="I1924" s="54" t="s">
        <v>783</v>
      </c>
      <c r="J1924" s="37" t="s">
        <v>268</v>
      </c>
      <c r="K1924" s="50" t="s">
        <v>78</v>
      </c>
      <c r="L1924" s="50" t="s">
        <v>269</v>
      </c>
      <c r="M1924" s="50" t="s">
        <v>57</v>
      </c>
      <c r="N1924" s="58" t="s">
        <v>522</v>
      </c>
      <c r="O1924" s="58">
        <v>1967</v>
      </c>
      <c r="P1924" s="58" t="s">
        <v>789</v>
      </c>
      <c r="Q1924" s="50">
        <v>800</v>
      </c>
      <c r="R1924" s="50" t="s">
        <v>244</v>
      </c>
      <c r="S1924" s="60" t="s">
        <v>60</v>
      </c>
      <c r="T1924" s="48" t="s">
        <v>773</v>
      </c>
      <c r="U1924" s="31" t="s">
        <v>134</v>
      </c>
      <c r="V1924" s="39" t="s">
        <v>780</v>
      </c>
      <c r="W1924" s="43" t="s">
        <v>225</v>
      </c>
      <c r="X1924" s="62" t="s">
        <v>65</v>
      </c>
      <c r="Y1924" s="62">
        <v>40764</v>
      </c>
      <c r="Z1924" s="50">
        <v>100</v>
      </c>
      <c r="AA1924" s="50">
        <v>969</v>
      </c>
      <c r="AB1924" s="50" t="s">
        <v>66</v>
      </c>
      <c r="AC1924" s="126">
        <v>54145</v>
      </c>
      <c r="AD1924" s="50" t="s">
        <v>262</v>
      </c>
      <c r="AE1924" s="58" t="s">
        <v>438</v>
      </c>
      <c r="AF1924" s="58" t="s">
        <v>68</v>
      </c>
      <c r="AG1924" s="50" t="s">
        <v>229</v>
      </c>
      <c r="AH1924" s="50">
        <v>0</v>
      </c>
      <c r="AI1924" s="50">
        <v>57.92</v>
      </c>
      <c r="AJ1924" s="50">
        <v>57.92</v>
      </c>
      <c r="AK1924" s="58">
        <v>0.06</v>
      </c>
      <c r="AL1924" s="150">
        <v>0</v>
      </c>
      <c r="AM1924" s="56" t="s">
        <v>230</v>
      </c>
      <c r="AN1924" s="50" t="s">
        <v>355</v>
      </c>
      <c r="AO1924" s="50" t="s">
        <v>356</v>
      </c>
      <c r="AP1924" s="64" t="s">
        <v>357</v>
      </c>
      <c r="AQ1924" s="27" t="str">
        <f t="shared" ref="AQ1924:AQ1987" si="87">IF(OR(ISBLANK(B1924),ISBLANK(C1924),ISBLANK(D1924),ISBLANK(G1924),ISBLANK(H1924),NOT(OR(NOT(ISBLANK(J1924)),AND(NOT(ISBLANK(K1924)),NOT(ISBLANK(L1924))))),ISBLANK(M1924),ISBLANK(Q1924),ISBLANK(R1924),ISBLANK(U1924),ISBLANK(W1924),ISBLANK(X1924),ISBLANK(Y1924),ISBLANK(Z1924),ISBLANK(AA1924),ISBLANK(AB1924),ISBLANK(AC1924),ISBLANK(AD1924),ISBLANK(AM1924),ISBLANK(AN1924),AND(ISBLANK(AO1924),ISBLANK(AP1924))),"Record incomplete","Record Complete")</f>
        <v>Record Complete</v>
      </c>
      <c r="AR1924" s="54" t="s">
        <v>234</v>
      </c>
      <c r="AS1924" s="5" t="str">
        <f t="shared" ref="AS1924:AS1987" si="88">IF(AND(A1923=A1923,K1924=K1923,L1924=L1923,N1924=N1923,Y1924=Y1923,Z1924=Z1923,AJ1924=AJ1923,AI1924=AI1923),"DUP","")</f>
        <v/>
      </c>
      <c r="AT1924" t="s">
        <v>17200</v>
      </c>
    </row>
    <row r="1925" spans="1:46" ht="15.75" thickBot="1" x14ac:dyDescent="0.3">
      <c r="A1925" s="30" t="s">
        <v>782</v>
      </c>
      <c r="B1925" s="32">
        <v>1060</v>
      </c>
      <c r="C1925" s="32" t="s">
        <v>213</v>
      </c>
      <c r="D1925" s="32" t="s">
        <v>300</v>
      </c>
      <c r="E1925" s="51" t="str">
        <f ca="1">IF(ISERROR(INDIRECT(CONCATENATE("FIPs_codes!",ADDRESS((MATCH($D1925,INDIRECT($C1925),0)+MATCH($C1925,FIPs_codes!$G$1:$G$3296,0)-1),COLUMN(FIPs_codes!A1923))))),"",INDIRECT(CONCATENATE("FIPs_codes!",ADDRESS((MATCH($D1925,INDIRECT($C1925),0)+MATCH($C1925,FIPs_codes!$G$1:$G$3296,0)-1),COLUMN(FIPs_codes!A1923)))))</f>
        <v>40009</v>
      </c>
      <c r="F1925" s="51">
        <f ca="1">IF(ISERROR(INDIRECT(CONCATENATE("FIPs_codes!",ADDRESS((MATCH($D1925,INDIRECT($C1925),0)+MATCH($C1925,FIPs_codes!$G$1:$G$3296,0)-1),COLUMN(FIPs_codes!C1923))))),"",INDIRECT(CONCATENATE("FIPs_codes!",ADDRESS((MATCH($D1925,INDIRECT($C1925),0)+MATCH($C1925,FIPs_codes!$G$1:$G$3296,0)-1),COLUMN(FIPs_codes!C1923)))))</f>
        <v>6</v>
      </c>
      <c r="G1925" s="32" t="s">
        <v>216</v>
      </c>
      <c r="H1925" s="32" t="s">
        <v>217</v>
      </c>
      <c r="I1925" s="36" t="s">
        <v>783</v>
      </c>
      <c r="J1925" s="55" t="s">
        <v>268</v>
      </c>
      <c r="K1925" s="32" t="s">
        <v>78</v>
      </c>
      <c r="L1925" s="32" t="s">
        <v>269</v>
      </c>
      <c r="M1925" s="32" t="s">
        <v>57</v>
      </c>
      <c r="N1925" s="40" t="s">
        <v>522</v>
      </c>
      <c r="O1925" s="228">
        <v>1967</v>
      </c>
      <c r="P1925" s="40" t="s">
        <v>779</v>
      </c>
      <c r="Q1925" s="32">
        <v>800</v>
      </c>
      <c r="R1925" s="32" t="s">
        <v>244</v>
      </c>
      <c r="S1925" s="42" t="s">
        <v>60</v>
      </c>
      <c r="T1925" s="30" t="s">
        <v>773</v>
      </c>
      <c r="U1925" s="49" t="s">
        <v>134</v>
      </c>
      <c r="V1925" s="57" t="s">
        <v>780</v>
      </c>
      <c r="W1925" s="61" t="s">
        <v>225</v>
      </c>
      <c r="X1925" s="44" t="s">
        <v>65</v>
      </c>
      <c r="Y1925" s="44">
        <v>40764</v>
      </c>
      <c r="Z1925" s="32">
        <v>100</v>
      </c>
      <c r="AA1925" s="32">
        <v>969</v>
      </c>
      <c r="AB1925" s="32" t="s">
        <v>66</v>
      </c>
      <c r="AC1925" s="125">
        <v>50074</v>
      </c>
      <c r="AD1925" s="32" t="s">
        <v>262</v>
      </c>
      <c r="AE1925" s="40" t="s">
        <v>438</v>
      </c>
      <c r="AF1925" s="40" t="s">
        <v>68</v>
      </c>
      <c r="AG1925" s="32" t="s">
        <v>229</v>
      </c>
      <c r="AH1925" s="32">
        <v>0</v>
      </c>
      <c r="AI1925" s="32">
        <v>117.61</v>
      </c>
      <c r="AJ1925" s="32">
        <v>117.61</v>
      </c>
      <c r="AK1925" s="40">
        <v>0.04</v>
      </c>
      <c r="AL1925" s="25">
        <v>0</v>
      </c>
      <c r="AM1925" s="38" t="s">
        <v>230</v>
      </c>
      <c r="AN1925" s="32" t="s">
        <v>355</v>
      </c>
      <c r="AO1925" s="32" t="s">
        <v>356</v>
      </c>
      <c r="AP1925" s="46" t="s">
        <v>357</v>
      </c>
      <c r="AQ1925" s="27" t="str">
        <f t="shared" si="87"/>
        <v>Record Complete</v>
      </c>
      <c r="AR1925" s="36" t="s">
        <v>234</v>
      </c>
      <c r="AS1925" s="5" t="str">
        <f t="shared" si="88"/>
        <v/>
      </c>
      <c r="AT1925" t="s">
        <v>17200</v>
      </c>
    </row>
    <row r="1926" spans="1:46" ht="15.75" thickBot="1" x14ac:dyDescent="0.3">
      <c r="A1926" s="48" t="s">
        <v>782</v>
      </c>
      <c r="B1926" s="50">
        <v>1060</v>
      </c>
      <c r="C1926" s="50" t="s">
        <v>213</v>
      </c>
      <c r="D1926" s="50" t="s">
        <v>300</v>
      </c>
      <c r="E1926" s="51" t="str">
        <f ca="1">IF(ISERROR(INDIRECT(CONCATENATE("FIPs_codes!",ADDRESS((MATCH($D1926,INDIRECT($C1926),0)+MATCH($C1926,FIPs_codes!$G$1:$G$3296,0)-1),COLUMN(FIPs_codes!A1924))))),"",INDIRECT(CONCATENATE("FIPs_codes!",ADDRESS((MATCH($D1926,INDIRECT($C1926),0)+MATCH($C1926,FIPs_codes!$G$1:$G$3296,0)-1),COLUMN(FIPs_codes!A1924)))))</f>
        <v>40009</v>
      </c>
      <c r="F1926" s="51">
        <f ca="1">IF(ISERROR(INDIRECT(CONCATENATE("FIPs_codes!",ADDRESS((MATCH($D1926,INDIRECT($C1926),0)+MATCH($C1926,FIPs_codes!$G$1:$G$3296,0)-1),COLUMN(FIPs_codes!C1924))))),"",INDIRECT(CONCATENATE("FIPs_codes!",ADDRESS((MATCH($D1926,INDIRECT($C1926),0)+MATCH($C1926,FIPs_codes!$G$1:$G$3296,0)-1),COLUMN(FIPs_codes!C1924)))))</f>
        <v>6</v>
      </c>
      <c r="G1926" s="50" t="s">
        <v>216</v>
      </c>
      <c r="H1926" s="50" t="s">
        <v>217</v>
      </c>
      <c r="I1926" s="54" t="s">
        <v>783</v>
      </c>
      <c r="J1926" s="37" t="s">
        <v>268</v>
      </c>
      <c r="K1926" s="50" t="s">
        <v>78</v>
      </c>
      <c r="L1926" s="50" t="s">
        <v>269</v>
      </c>
      <c r="M1926" s="50" t="s">
        <v>57</v>
      </c>
      <c r="N1926" s="58" t="s">
        <v>522</v>
      </c>
      <c r="O1926" s="58">
        <v>1967</v>
      </c>
      <c r="P1926" s="58" t="s">
        <v>779</v>
      </c>
      <c r="Q1926" s="50">
        <v>800</v>
      </c>
      <c r="R1926" s="50" t="s">
        <v>244</v>
      </c>
      <c r="S1926" s="60" t="s">
        <v>60</v>
      </c>
      <c r="T1926" s="48" t="s">
        <v>773</v>
      </c>
      <c r="U1926" s="31" t="s">
        <v>134</v>
      </c>
      <c r="V1926" s="39" t="s">
        <v>780</v>
      </c>
      <c r="W1926" s="43" t="s">
        <v>225</v>
      </c>
      <c r="X1926" s="62" t="s">
        <v>65</v>
      </c>
      <c r="Y1926" s="62">
        <v>40764</v>
      </c>
      <c r="Z1926" s="50">
        <v>100</v>
      </c>
      <c r="AA1926" s="50">
        <v>969</v>
      </c>
      <c r="AB1926" s="50" t="s">
        <v>66</v>
      </c>
      <c r="AC1926" s="126">
        <v>50074</v>
      </c>
      <c r="AD1926" s="50" t="s">
        <v>262</v>
      </c>
      <c r="AE1926" s="58" t="s">
        <v>438</v>
      </c>
      <c r="AF1926" s="58" t="s">
        <v>68</v>
      </c>
      <c r="AG1926" s="50" t="s">
        <v>229</v>
      </c>
      <c r="AH1926" s="50">
        <v>0</v>
      </c>
      <c r="AI1926" s="50">
        <v>118.82</v>
      </c>
      <c r="AJ1926" s="50">
        <v>118.82</v>
      </c>
      <c r="AK1926" s="58">
        <v>0.04</v>
      </c>
      <c r="AL1926" s="150">
        <v>0</v>
      </c>
      <c r="AM1926" s="56" t="s">
        <v>230</v>
      </c>
      <c r="AN1926" s="50" t="s">
        <v>355</v>
      </c>
      <c r="AO1926" s="50" t="s">
        <v>356</v>
      </c>
      <c r="AP1926" s="64" t="s">
        <v>357</v>
      </c>
      <c r="AQ1926" s="27" t="str">
        <f t="shared" si="87"/>
        <v>Record Complete</v>
      </c>
      <c r="AR1926" s="54" t="s">
        <v>234</v>
      </c>
      <c r="AS1926" s="5" t="str">
        <f t="shared" si="88"/>
        <v/>
      </c>
      <c r="AT1926" t="s">
        <v>17200</v>
      </c>
    </row>
    <row r="1927" spans="1:46" ht="15.75" thickBot="1" x14ac:dyDescent="0.3">
      <c r="A1927" s="30" t="s">
        <v>782</v>
      </c>
      <c r="B1927" s="32">
        <v>1060</v>
      </c>
      <c r="C1927" s="32" t="s">
        <v>213</v>
      </c>
      <c r="D1927" s="32" t="s">
        <v>300</v>
      </c>
      <c r="E1927" s="51" t="str">
        <f ca="1">IF(ISERROR(INDIRECT(CONCATENATE("FIPs_codes!",ADDRESS((MATCH($D1927,INDIRECT($C1927),0)+MATCH($C1927,FIPs_codes!$G$1:$G$3296,0)-1),COLUMN(FIPs_codes!A1925))))),"",INDIRECT(CONCATENATE("FIPs_codes!",ADDRESS((MATCH($D1927,INDIRECT($C1927),0)+MATCH($C1927,FIPs_codes!$G$1:$G$3296,0)-1),COLUMN(FIPs_codes!A1925)))))</f>
        <v>40009</v>
      </c>
      <c r="F1927" s="51">
        <f ca="1">IF(ISERROR(INDIRECT(CONCATENATE("FIPs_codes!",ADDRESS((MATCH($D1927,INDIRECT($C1927),0)+MATCH($C1927,FIPs_codes!$G$1:$G$3296,0)-1),COLUMN(FIPs_codes!C1925))))),"",INDIRECT(CONCATENATE("FIPs_codes!",ADDRESS((MATCH($D1927,INDIRECT($C1927),0)+MATCH($C1927,FIPs_codes!$G$1:$G$3296,0)-1),COLUMN(FIPs_codes!C1925)))))</f>
        <v>6</v>
      </c>
      <c r="G1927" s="32" t="s">
        <v>216</v>
      </c>
      <c r="H1927" s="32" t="s">
        <v>217</v>
      </c>
      <c r="I1927" s="36" t="s">
        <v>783</v>
      </c>
      <c r="J1927" s="55" t="s">
        <v>268</v>
      </c>
      <c r="K1927" s="32" t="s">
        <v>78</v>
      </c>
      <c r="L1927" s="32" t="s">
        <v>269</v>
      </c>
      <c r="M1927" s="32" t="s">
        <v>57</v>
      </c>
      <c r="N1927" s="40" t="s">
        <v>522</v>
      </c>
      <c r="O1927" s="228">
        <v>1967</v>
      </c>
      <c r="P1927" s="40" t="s">
        <v>779</v>
      </c>
      <c r="Q1927" s="32">
        <v>800</v>
      </c>
      <c r="R1927" s="32" t="s">
        <v>244</v>
      </c>
      <c r="S1927" s="42" t="s">
        <v>60</v>
      </c>
      <c r="T1927" s="30" t="s">
        <v>773</v>
      </c>
      <c r="U1927" s="49" t="s">
        <v>134</v>
      </c>
      <c r="V1927" s="57" t="s">
        <v>780</v>
      </c>
      <c r="W1927" s="61" t="s">
        <v>225</v>
      </c>
      <c r="X1927" s="44" t="s">
        <v>65</v>
      </c>
      <c r="Y1927" s="44">
        <v>40764</v>
      </c>
      <c r="Z1927" s="32">
        <v>100</v>
      </c>
      <c r="AA1927" s="32">
        <v>969</v>
      </c>
      <c r="AB1927" s="32" t="s">
        <v>66</v>
      </c>
      <c r="AC1927" s="125">
        <v>50074</v>
      </c>
      <c r="AD1927" s="32" t="s">
        <v>262</v>
      </c>
      <c r="AE1927" s="40" t="s">
        <v>438</v>
      </c>
      <c r="AF1927" s="40" t="s">
        <v>68</v>
      </c>
      <c r="AG1927" s="32" t="s">
        <v>229</v>
      </c>
      <c r="AH1927" s="32">
        <v>0</v>
      </c>
      <c r="AI1927" s="32">
        <v>140.41</v>
      </c>
      <c r="AJ1927" s="32">
        <v>140.41</v>
      </c>
      <c r="AK1927" s="40">
        <v>0.03</v>
      </c>
      <c r="AL1927" s="25">
        <v>0</v>
      </c>
      <c r="AM1927" s="38" t="s">
        <v>230</v>
      </c>
      <c r="AN1927" s="32" t="s">
        <v>355</v>
      </c>
      <c r="AO1927" s="32" t="s">
        <v>356</v>
      </c>
      <c r="AP1927" s="46" t="s">
        <v>357</v>
      </c>
      <c r="AQ1927" s="27" t="str">
        <f t="shared" si="87"/>
        <v>Record Complete</v>
      </c>
      <c r="AR1927" s="36" t="s">
        <v>234</v>
      </c>
      <c r="AS1927" s="5" t="str">
        <f t="shared" si="88"/>
        <v/>
      </c>
      <c r="AT1927" t="s">
        <v>17200</v>
      </c>
    </row>
    <row r="1928" spans="1:46" ht="15.75" thickBot="1" x14ac:dyDescent="0.3">
      <c r="A1928" s="48" t="s">
        <v>782</v>
      </c>
      <c r="B1928" s="50">
        <v>1060</v>
      </c>
      <c r="C1928" s="50" t="s">
        <v>213</v>
      </c>
      <c r="D1928" s="50" t="s">
        <v>300</v>
      </c>
      <c r="E1928" s="51" t="str">
        <f ca="1">IF(ISERROR(INDIRECT(CONCATENATE("FIPs_codes!",ADDRESS((MATCH($D1928,INDIRECT($C1928),0)+MATCH($C1928,FIPs_codes!$G$1:$G$3296,0)-1),COLUMN(FIPs_codes!A1926))))),"",INDIRECT(CONCATENATE("FIPs_codes!",ADDRESS((MATCH($D1928,INDIRECT($C1928),0)+MATCH($C1928,FIPs_codes!$G$1:$G$3296,0)-1),COLUMN(FIPs_codes!A1926)))))</f>
        <v>40009</v>
      </c>
      <c r="F1928" s="51">
        <f ca="1">IF(ISERROR(INDIRECT(CONCATENATE("FIPs_codes!",ADDRESS((MATCH($D1928,INDIRECT($C1928),0)+MATCH($C1928,FIPs_codes!$G$1:$G$3296,0)-1),COLUMN(FIPs_codes!C1926))))),"",INDIRECT(CONCATENATE("FIPs_codes!",ADDRESS((MATCH($D1928,INDIRECT($C1928),0)+MATCH($C1928,FIPs_codes!$G$1:$G$3296,0)-1),COLUMN(FIPs_codes!C1926)))))</f>
        <v>6</v>
      </c>
      <c r="G1928" s="50" t="s">
        <v>216</v>
      </c>
      <c r="H1928" s="50" t="s">
        <v>217</v>
      </c>
      <c r="I1928" s="54" t="s">
        <v>783</v>
      </c>
      <c r="J1928" s="37" t="s">
        <v>268</v>
      </c>
      <c r="K1928" s="50" t="s">
        <v>78</v>
      </c>
      <c r="L1928" s="50" t="s">
        <v>269</v>
      </c>
      <c r="M1928" s="50" t="s">
        <v>57</v>
      </c>
      <c r="N1928" s="58" t="s">
        <v>522</v>
      </c>
      <c r="O1928" s="58">
        <v>1967</v>
      </c>
      <c r="P1928" s="58" t="s">
        <v>788</v>
      </c>
      <c r="Q1928" s="50">
        <v>800</v>
      </c>
      <c r="R1928" s="50" t="s">
        <v>244</v>
      </c>
      <c r="S1928" s="60" t="s">
        <v>60</v>
      </c>
      <c r="T1928" s="48" t="s">
        <v>773</v>
      </c>
      <c r="U1928" s="31" t="s">
        <v>134</v>
      </c>
      <c r="V1928" s="39" t="s">
        <v>780</v>
      </c>
      <c r="W1928" s="43" t="s">
        <v>225</v>
      </c>
      <c r="X1928" s="62" t="s">
        <v>65</v>
      </c>
      <c r="Y1928" s="62">
        <v>40764</v>
      </c>
      <c r="Z1928" s="50">
        <v>100</v>
      </c>
      <c r="AA1928" s="50">
        <v>969</v>
      </c>
      <c r="AB1928" s="50" t="s">
        <v>66</v>
      </c>
      <c r="AC1928" s="126">
        <v>56446</v>
      </c>
      <c r="AD1928" s="50" t="s">
        <v>262</v>
      </c>
      <c r="AE1928" s="58" t="s">
        <v>438</v>
      </c>
      <c r="AF1928" s="58" t="s">
        <v>68</v>
      </c>
      <c r="AG1928" s="50" t="s">
        <v>229</v>
      </c>
      <c r="AH1928" s="50">
        <v>0.02</v>
      </c>
      <c r="AI1928" s="50">
        <v>157.69999999999999</v>
      </c>
      <c r="AJ1928" s="50">
        <v>157.72</v>
      </c>
      <c r="AK1928" s="58">
        <v>0.04</v>
      </c>
      <c r="AL1928" s="150">
        <v>1.26806999746386E-4</v>
      </c>
      <c r="AM1928" s="56" t="s">
        <v>230</v>
      </c>
      <c r="AN1928" s="50" t="s">
        <v>355</v>
      </c>
      <c r="AO1928" s="50" t="s">
        <v>356</v>
      </c>
      <c r="AP1928" s="64" t="s">
        <v>357</v>
      </c>
      <c r="AQ1928" s="27" t="str">
        <f t="shared" si="87"/>
        <v>Record Complete</v>
      </c>
      <c r="AR1928" s="54" t="s">
        <v>234</v>
      </c>
      <c r="AS1928" s="5" t="str">
        <f t="shared" si="88"/>
        <v/>
      </c>
      <c r="AT1928" t="s">
        <v>17200</v>
      </c>
    </row>
    <row r="1929" spans="1:46" ht="15.75" thickBot="1" x14ac:dyDescent="0.3">
      <c r="A1929" s="30" t="s">
        <v>782</v>
      </c>
      <c r="B1929" s="32">
        <v>1060</v>
      </c>
      <c r="C1929" s="32" t="s">
        <v>213</v>
      </c>
      <c r="D1929" s="32" t="s">
        <v>300</v>
      </c>
      <c r="E1929" s="51" t="str">
        <f ca="1">IF(ISERROR(INDIRECT(CONCATENATE("FIPs_codes!",ADDRESS((MATCH($D1929,INDIRECT($C1929),0)+MATCH($C1929,FIPs_codes!$G$1:$G$3296,0)-1),COLUMN(FIPs_codes!A1927))))),"",INDIRECT(CONCATENATE("FIPs_codes!",ADDRESS((MATCH($D1929,INDIRECT($C1929),0)+MATCH($C1929,FIPs_codes!$G$1:$G$3296,0)-1),COLUMN(FIPs_codes!A1927)))))</f>
        <v>40009</v>
      </c>
      <c r="F1929" s="51">
        <f ca="1">IF(ISERROR(INDIRECT(CONCATENATE("FIPs_codes!",ADDRESS((MATCH($D1929,INDIRECT($C1929),0)+MATCH($C1929,FIPs_codes!$G$1:$G$3296,0)-1),COLUMN(FIPs_codes!C1927))))),"",INDIRECT(CONCATENATE("FIPs_codes!",ADDRESS((MATCH($D1929,INDIRECT($C1929),0)+MATCH($C1929,FIPs_codes!$G$1:$G$3296,0)-1),COLUMN(FIPs_codes!C1927)))))</f>
        <v>6</v>
      </c>
      <c r="G1929" s="32" t="s">
        <v>216</v>
      </c>
      <c r="H1929" s="32" t="s">
        <v>217</v>
      </c>
      <c r="I1929" s="36" t="s">
        <v>783</v>
      </c>
      <c r="J1929" s="55" t="s">
        <v>268</v>
      </c>
      <c r="K1929" s="32" t="s">
        <v>78</v>
      </c>
      <c r="L1929" s="32" t="s">
        <v>269</v>
      </c>
      <c r="M1929" s="32" t="s">
        <v>57</v>
      </c>
      <c r="N1929" s="40" t="s">
        <v>522</v>
      </c>
      <c r="O1929" s="228">
        <v>1967</v>
      </c>
      <c r="P1929" s="40" t="s">
        <v>788</v>
      </c>
      <c r="Q1929" s="32">
        <v>800</v>
      </c>
      <c r="R1929" s="32" t="s">
        <v>244</v>
      </c>
      <c r="S1929" s="42" t="s">
        <v>60</v>
      </c>
      <c r="T1929" s="30" t="s">
        <v>773</v>
      </c>
      <c r="U1929" s="49" t="s">
        <v>134</v>
      </c>
      <c r="V1929" s="57" t="s">
        <v>780</v>
      </c>
      <c r="W1929" s="61" t="s">
        <v>225</v>
      </c>
      <c r="X1929" s="44" t="s">
        <v>65</v>
      </c>
      <c r="Y1929" s="44">
        <v>40764</v>
      </c>
      <c r="Z1929" s="32">
        <v>100</v>
      </c>
      <c r="AA1929" s="32">
        <v>969</v>
      </c>
      <c r="AB1929" s="32" t="s">
        <v>66</v>
      </c>
      <c r="AC1929" s="125">
        <v>56446</v>
      </c>
      <c r="AD1929" s="32" t="s">
        <v>262</v>
      </c>
      <c r="AE1929" s="40" t="s">
        <v>438</v>
      </c>
      <c r="AF1929" s="40" t="s">
        <v>68</v>
      </c>
      <c r="AG1929" s="32" t="s">
        <v>229</v>
      </c>
      <c r="AH1929" s="32">
        <v>0.01</v>
      </c>
      <c r="AI1929" s="32">
        <v>160.30000000000001</v>
      </c>
      <c r="AJ1929" s="32">
        <v>160.31</v>
      </c>
      <c r="AK1929" s="40">
        <v>0.03</v>
      </c>
      <c r="AL1929" s="25">
        <v>6.237914041544508E-5</v>
      </c>
      <c r="AM1929" s="38" t="s">
        <v>230</v>
      </c>
      <c r="AN1929" s="32" t="s">
        <v>355</v>
      </c>
      <c r="AO1929" s="32" t="s">
        <v>356</v>
      </c>
      <c r="AP1929" s="46" t="s">
        <v>357</v>
      </c>
      <c r="AQ1929" s="27" t="str">
        <f t="shared" si="87"/>
        <v>Record Complete</v>
      </c>
      <c r="AR1929" s="36" t="s">
        <v>234</v>
      </c>
      <c r="AS1929" s="5" t="str">
        <f t="shared" si="88"/>
        <v/>
      </c>
      <c r="AT1929" t="s">
        <v>17200</v>
      </c>
    </row>
    <row r="1930" spans="1:46" ht="15.75" thickBot="1" x14ac:dyDescent="0.3">
      <c r="A1930" s="48" t="s">
        <v>782</v>
      </c>
      <c r="B1930" s="50">
        <v>1060</v>
      </c>
      <c r="C1930" s="50" t="s">
        <v>213</v>
      </c>
      <c r="D1930" s="50" t="s">
        <v>300</v>
      </c>
      <c r="E1930" s="51" t="str">
        <f ca="1">IF(ISERROR(INDIRECT(CONCATENATE("FIPs_codes!",ADDRESS((MATCH($D1930,INDIRECT($C1930),0)+MATCH($C1930,FIPs_codes!$G$1:$G$3296,0)-1),COLUMN(FIPs_codes!A1928))))),"",INDIRECT(CONCATENATE("FIPs_codes!",ADDRESS((MATCH($D1930,INDIRECT($C1930),0)+MATCH($C1930,FIPs_codes!$G$1:$G$3296,0)-1),COLUMN(FIPs_codes!A1928)))))</f>
        <v>40009</v>
      </c>
      <c r="F1930" s="51">
        <f ca="1">IF(ISERROR(INDIRECT(CONCATENATE("FIPs_codes!",ADDRESS((MATCH($D1930,INDIRECT($C1930),0)+MATCH($C1930,FIPs_codes!$G$1:$G$3296,0)-1),COLUMN(FIPs_codes!C1928))))),"",INDIRECT(CONCATENATE("FIPs_codes!",ADDRESS((MATCH($D1930,INDIRECT($C1930),0)+MATCH($C1930,FIPs_codes!$G$1:$G$3296,0)-1),COLUMN(FIPs_codes!C1928)))))</f>
        <v>6</v>
      </c>
      <c r="G1930" s="50" t="s">
        <v>216</v>
      </c>
      <c r="H1930" s="50" t="s">
        <v>217</v>
      </c>
      <c r="I1930" s="54" t="s">
        <v>783</v>
      </c>
      <c r="J1930" s="37" t="s">
        <v>268</v>
      </c>
      <c r="K1930" s="50" t="s">
        <v>78</v>
      </c>
      <c r="L1930" s="50" t="s">
        <v>269</v>
      </c>
      <c r="M1930" s="50" t="s">
        <v>57</v>
      </c>
      <c r="N1930" s="58" t="s">
        <v>522</v>
      </c>
      <c r="O1930" s="58">
        <v>1967</v>
      </c>
      <c r="P1930" s="58" t="s">
        <v>788</v>
      </c>
      <c r="Q1930" s="50">
        <v>800</v>
      </c>
      <c r="R1930" s="50" t="s">
        <v>244</v>
      </c>
      <c r="S1930" s="60" t="s">
        <v>60</v>
      </c>
      <c r="T1930" s="48" t="s">
        <v>773</v>
      </c>
      <c r="U1930" s="31" t="s">
        <v>134</v>
      </c>
      <c r="V1930" s="39" t="s">
        <v>780</v>
      </c>
      <c r="W1930" s="43" t="s">
        <v>225</v>
      </c>
      <c r="X1930" s="62" t="s">
        <v>65</v>
      </c>
      <c r="Y1930" s="62">
        <v>40764</v>
      </c>
      <c r="Z1930" s="50">
        <v>100</v>
      </c>
      <c r="AA1930" s="50">
        <v>969</v>
      </c>
      <c r="AB1930" s="50" t="s">
        <v>66</v>
      </c>
      <c r="AC1930" s="126">
        <v>56446</v>
      </c>
      <c r="AD1930" s="50" t="s">
        <v>262</v>
      </c>
      <c r="AE1930" s="58" t="s">
        <v>438</v>
      </c>
      <c r="AF1930" s="58" t="s">
        <v>68</v>
      </c>
      <c r="AG1930" s="50" t="s">
        <v>229</v>
      </c>
      <c r="AH1930" s="50">
        <v>0</v>
      </c>
      <c r="AI1930" s="50">
        <v>160.41</v>
      </c>
      <c r="AJ1930" s="50">
        <v>160.41</v>
      </c>
      <c r="AK1930" s="58">
        <v>0.05</v>
      </c>
      <c r="AL1930" s="150">
        <v>0</v>
      </c>
      <c r="AM1930" s="56" t="s">
        <v>230</v>
      </c>
      <c r="AN1930" s="50" t="s">
        <v>355</v>
      </c>
      <c r="AO1930" s="50" t="s">
        <v>356</v>
      </c>
      <c r="AP1930" s="64" t="s">
        <v>357</v>
      </c>
      <c r="AQ1930" s="27" t="str">
        <f t="shared" si="87"/>
        <v>Record Complete</v>
      </c>
      <c r="AR1930" s="54" t="s">
        <v>234</v>
      </c>
      <c r="AS1930" s="5" t="str">
        <f t="shared" si="88"/>
        <v/>
      </c>
      <c r="AT1930" t="s">
        <v>17200</v>
      </c>
    </row>
    <row r="1931" spans="1:46" ht="15.75" thickBot="1" x14ac:dyDescent="0.3">
      <c r="A1931" s="30" t="s">
        <v>782</v>
      </c>
      <c r="B1931" s="32">
        <v>1060</v>
      </c>
      <c r="C1931" s="32" t="s">
        <v>213</v>
      </c>
      <c r="D1931" s="32" t="s">
        <v>300</v>
      </c>
      <c r="E1931" s="51" t="str">
        <f ca="1">IF(ISERROR(INDIRECT(CONCATENATE("FIPs_codes!",ADDRESS((MATCH($D1931,INDIRECT($C1931),0)+MATCH($C1931,FIPs_codes!$G$1:$G$3296,0)-1),COLUMN(FIPs_codes!A1929))))),"",INDIRECT(CONCATENATE("FIPs_codes!",ADDRESS((MATCH($D1931,INDIRECT($C1931),0)+MATCH($C1931,FIPs_codes!$G$1:$G$3296,0)-1),COLUMN(FIPs_codes!A1929)))))</f>
        <v>40009</v>
      </c>
      <c r="F1931" s="51">
        <f ca="1">IF(ISERROR(INDIRECT(CONCATENATE("FIPs_codes!",ADDRESS((MATCH($D1931,INDIRECT($C1931),0)+MATCH($C1931,FIPs_codes!$G$1:$G$3296,0)-1),COLUMN(FIPs_codes!C1929))))),"",INDIRECT(CONCATENATE("FIPs_codes!",ADDRESS((MATCH($D1931,INDIRECT($C1931),0)+MATCH($C1931,FIPs_codes!$G$1:$G$3296,0)-1),COLUMN(FIPs_codes!C1929)))))</f>
        <v>6</v>
      </c>
      <c r="G1931" s="32" t="s">
        <v>216</v>
      </c>
      <c r="H1931" s="32" t="s">
        <v>217</v>
      </c>
      <c r="I1931" s="36" t="s">
        <v>783</v>
      </c>
      <c r="J1931" s="55" t="s">
        <v>268</v>
      </c>
      <c r="K1931" s="32" t="s">
        <v>78</v>
      </c>
      <c r="L1931" s="32" t="s">
        <v>712</v>
      </c>
      <c r="M1931" s="32" t="s">
        <v>57</v>
      </c>
      <c r="N1931" s="40" t="s">
        <v>790</v>
      </c>
      <c r="O1931" s="40">
        <v>1971</v>
      </c>
      <c r="P1931" s="40" t="s">
        <v>791</v>
      </c>
      <c r="Q1931" s="125">
        <v>3000</v>
      </c>
      <c r="R1931" s="32" t="s">
        <v>60</v>
      </c>
      <c r="S1931" s="42" t="s">
        <v>60</v>
      </c>
      <c r="T1931" s="30" t="s">
        <v>773</v>
      </c>
      <c r="U1931" s="49" t="s">
        <v>134</v>
      </c>
      <c r="V1931" s="57" t="s">
        <v>780</v>
      </c>
      <c r="W1931" s="61" t="s">
        <v>225</v>
      </c>
      <c r="X1931" s="44" t="s">
        <v>65</v>
      </c>
      <c r="Y1931" s="44">
        <v>40856</v>
      </c>
      <c r="Z1931" s="32">
        <v>94</v>
      </c>
      <c r="AA1931" s="32">
        <v>545</v>
      </c>
      <c r="AB1931" s="32" t="s">
        <v>66</v>
      </c>
      <c r="AC1931" s="125">
        <v>653835</v>
      </c>
      <c r="AD1931" s="32" t="s">
        <v>262</v>
      </c>
      <c r="AE1931" s="40" t="s">
        <v>438</v>
      </c>
      <c r="AF1931" s="40" t="s">
        <v>68</v>
      </c>
      <c r="AG1931" s="32" t="s">
        <v>229</v>
      </c>
      <c r="AH1931" s="32">
        <v>41.1</v>
      </c>
      <c r="AI1931" s="32">
        <v>65.599999999999994</v>
      </c>
      <c r="AJ1931" s="32">
        <v>106.69999999999999</v>
      </c>
      <c r="AK1931" s="40">
        <v>14.35</v>
      </c>
      <c r="AL1931" s="150">
        <v>0.38519212746016873</v>
      </c>
      <c r="AM1931" s="38" t="s">
        <v>230</v>
      </c>
      <c r="AN1931" s="32" t="s">
        <v>355</v>
      </c>
      <c r="AO1931" s="32" t="s">
        <v>356</v>
      </c>
      <c r="AP1931" s="46" t="s">
        <v>357</v>
      </c>
      <c r="AQ1931" s="27" t="str">
        <f t="shared" si="87"/>
        <v>Record Complete</v>
      </c>
      <c r="AR1931" s="36" t="s">
        <v>234</v>
      </c>
      <c r="AS1931" s="5" t="str">
        <f t="shared" si="88"/>
        <v/>
      </c>
      <c r="AT1931" t="s">
        <v>17200</v>
      </c>
    </row>
    <row r="1932" spans="1:46" ht="15.75" thickBot="1" x14ac:dyDescent="0.3">
      <c r="A1932" s="48" t="s">
        <v>782</v>
      </c>
      <c r="B1932" s="50">
        <v>1060</v>
      </c>
      <c r="C1932" s="50" t="s">
        <v>213</v>
      </c>
      <c r="D1932" s="50" t="s">
        <v>300</v>
      </c>
      <c r="E1932" s="51" t="str">
        <f ca="1">IF(ISERROR(INDIRECT(CONCATENATE("FIPs_codes!",ADDRESS((MATCH($D1932,INDIRECT($C1932),0)+MATCH($C1932,FIPs_codes!$G$1:$G$3296,0)-1),COLUMN(FIPs_codes!A1930))))),"",INDIRECT(CONCATENATE("FIPs_codes!",ADDRESS((MATCH($D1932,INDIRECT($C1932),0)+MATCH($C1932,FIPs_codes!$G$1:$G$3296,0)-1),COLUMN(FIPs_codes!A1930)))))</f>
        <v>40009</v>
      </c>
      <c r="F1932" s="51">
        <f ca="1">IF(ISERROR(INDIRECT(CONCATENATE("FIPs_codes!",ADDRESS((MATCH($D1932,INDIRECT($C1932),0)+MATCH($C1932,FIPs_codes!$G$1:$G$3296,0)-1),COLUMN(FIPs_codes!C1930))))),"",INDIRECT(CONCATENATE("FIPs_codes!",ADDRESS((MATCH($D1932,INDIRECT($C1932),0)+MATCH($C1932,FIPs_codes!$G$1:$G$3296,0)-1),COLUMN(FIPs_codes!C1930)))))</f>
        <v>6</v>
      </c>
      <c r="G1932" s="50" t="s">
        <v>216</v>
      </c>
      <c r="H1932" s="50" t="s">
        <v>217</v>
      </c>
      <c r="I1932" s="54" t="s">
        <v>783</v>
      </c>
      <c r="J1932" s="37" t="s">
        <v>268</v>
      </c>
      <c r="K1932" s="50" t="s">
        <v>78</v>
      </c>
      <c r="L1932" s="50" t="s">
        <v>712</v>
      </c>
      <c r="M1932" s="50" t="s">
        <v>57</v>
      </c>
      <c r="N1932" s="58" t="s">
        <v>790</v>
      </c>
      <c r="O1932" s="58">
        <v>1971</v>
      </c>
      <c r="P1932" s="58" t="s">
        <v>791</v>
      </c>
      <c r="Q1932" s="126">
        <v>3000</v>
      </c>
      <c r="R1932" s="50" t="s">
        <v>60</v>
      </c>
      <c r="S1932" s="60" t="s">
        <v>60</v>
      </c>
      <c r="T1932" s="48" t="s">
        <v>773</v>
      </c>
      <c r="U1932" s="31" t="s">
        <v>134</v>
      </c>
      <c r="V1932" s="39" t="s">
        <v>780</v>
      </c>
      <c r="W1932" s="43" t="s">
        <v>225</v>
      </c>
      <c r="X1932" s="62" t="s">
        <v>65</v>
      </c>
      <c r="Y1932" s="62">
        <v>40856</v>
      </c>
      <c r="Z1932" s="50">
        <v>94</v>
      </c>
      <c r="AA1932" s="50">
        <v>545</v>
      </c>
      <c r="AB1932" s="50" t="s">
        <v>66</v>
      </c>
      <c r="AC1932" s="126">
        <v>653835</v>
      </c>
      <c r="AD1932" s="50" t="s">
        <v>262</v>
      </c>
      <c r="AE1932" s="58" t="s">
        <v>438</v>
      </c>
      <c r="AF1932" s="58" t="s">
        <v>68</v>
      </c>
      <c r="AG1932" s="50" t="s">
        <v>229</v>
      </c>
      <c r="AH1932" s="50">
        <v>41.18</v>
      </c>
      <c r="AI1932" s="50">
        <v>66.099999999999994</v>
      </c>
      <c r="AJ1932" s="50">
        <v>107.28</v>
      </c>
      <c r="AK1932" s="58">
        <v>14.24</v>
      </c>
      <c r="AL1932" s="150">
        <v>0.38385533184190901</v>
      </c>
      <c r="AM1932" s="56" t="s">
        <v>230</v>
      </c>
      <c r="AN1932" s="50" t="s">
        <v>355</v>
      </c>
      <c r="AO1932" s="50" t="s">
        <v>356</v>
      </c>
      <c r="AP1932" s="64" t="s">
        <v>357</v>
      </c>
      <c r="AQ1932" s="27" t="str">
        <f t="shared" si="87"/>
        <v>Record Complete</v>
      </c>
      <c r="AR1932" s="54" t="s">
        <v>234</v>
      </c>
      <c r="AS1932" s="5" t="str">
        <f t="shared" si="88"/>
        <v/>
      </c>
      <c r="AT1932" t="s">
        <v>17200</v>
      </c>
    </row>
    <row r="1933" spans="1:46" ht="15.75" thickBot="1" x14ac:dyDescent="0.3">
      <c r="A1933" s="30" t="s">
        <v>782</v>
      </c>
      <c r="B1933" s="32">
        <v>1060</v>
      </c>
      <c r="C1933" s="32" t="s">
        <v>213</v>
      </c>
      <c r="D1933" s="32" t="s">
        <v>300</v>
      </c>
      <c r="E1933" s="51" t="str">
        <f ca="1">IF(ISERROR(INDIRECT(CONCATENATE("FIPs_codes!",ADDRESS((MATCH($D1933,INDIRECT($C1933),0)+MATCH($C1933,FIPs_codes!$G$1:$G$3296,0)-1),COLUMN(FIPs_codes!A1931))))),"",INDIRECT(CONCATENATE("FIPs_codes!",ADDRESS((MATCH($D1933,INDIRECT($C1933),0)+MATCH($C1933,FIPs_codes!$G$1:$G$3296,0)-1),COLUMN(FIPs_codes!A1931)))))</f>
        <v>40009</v>
      </c>
      <c r="F1933" s="51">
        <f ca="1">IF(ISERROR(INDIRECT(CONCATENATE("FIPs_codes!",ADDRESS((MATCH($D1933,INDIRECT($C1933),0)+MATCH($C1933,FIPs_codes!$G$1:$G$3296,0)-1),COLUMN(FIPs_codes!C1931))))),"",INDIRECT(CONCATENATE("FIPs_codes!",ADDRESS((MATCH($D1933,INDIRECT($C1933),0)+MATCH($C1933,FIPs_codes!$G$1:$G$3296,0)-1),COLUMN(FIPs_codes!C1931)))))</f>
        <v>6</v>
      </c>
      <c r="G1933" s="32" t="s">
        <v>216</v>
      </c>
      <c r="H1933" s="32" t="s">
        <v>217</v>
      </c>
      <c r="I1933" s="36" t="s">
        <v>783</v>
      </c>
      <c r="J1933" s="55" t="s">
        <v>268</v>
      </c>
      <c r="K1933" s="32" t="s">
        <v>78</v>
      </c>
      <c r="L1933" s="32" t="s">
        <v>712</v>
      </c>
      <c r="M1933" s="32" t="s">
        <v>57</v>
      </c>
      <c r="N1933" s="40" t="s">
        <v>790</v>
      </c>
      <c r="O1933" s="40">
        <v>1971</v>
      </c>
      <c r="P1933" s="40" t="s">
        <v>791</v>
      </c>
      <c r="Q1933" s="125">
        <v>3000</v>
      </c>
      <c r="R1933" s="32" t="s">
        <v>60</v>
      </c>
      <c r="S1933" s="42" t="s">
        <v>60</v>
      </c>
      <c r="T1933" s="30" t="s">
        <v>773</v>
      </c>
      <c r="U1933" s="49" t="s">
        <v>134</v>
      </c>
      <c r="V1933" s="57" t="s">
        <v>780</v>
      </c>
      <c r="W1933" s="61" t="s">
        <v>225</v>
      </c>
      <c r="X1933" s="44" t="s">
        <v>65</v>
      </c>
      <c r="Y1933" s="44">
        <v>40856</v>
      </c>
      <c r="Z1933" s="32">
        <v>94</v>
      </c>
      <c r="AA1933" s="32">
        <v>545</v>
      </c>
      <c r="AB1933" s="32" t="s">
        <v>66</v>
      </c>
      <c r="AC1933" s="125">
        <v>653835</v>
      </c>
      <c r="AD1933" s="32" t="s">
        <v>262</v>
      </c>
      <c r="AE1933" s="40" t="s">
        <v>438</v>
      </c>
      <c r="AF1933" s="40" t="s">
        <v>68</v>
      </c>
      <c r="AG1933" s="32" t="s">
        <v>229</v>
      </c>
      <c r="AH1933" s="32">
        <v>41.1</v>
      </c>
      <c r="AI1933" s="32">
        <v>66.5</v>
      </c>
      <c r="AJ1933" s="32">
        <v>107.6</v>
      </c>
      <c r="AK1933" s="40">
        <v>14.29</v>
      </c>
      <c r="AL1933" s="25">
        <v>0.38197026022304836</v>
      </c>
      <c r="AM1933" s="38" t="s">
        <v>230</v>
      </c>
      <c r="AN1933" s="32" t="s">
        <v>355</v>
      </c>
      <c r="AO1933" s="32" t="s">
        <v>356</v>
      </c>
      <c r="AP1933" s="46" t="s">
        <v>357</v>
      </c>
      <c r="AQ1933" s="27" t="str">
        <f t="shared" si="87"/>
        <v>Record Complete</v>
      </c>
      <c r="AR1933" s="36" t="s">
        <v>234</v>
      </c>
      <c r="AS1933" s="5" t="str">
        <f t="shared" si="88"/>
        <v/>
      </c>
      <c r="AT1933" t="s">
        <v>17200</v>
      </c>
    </row>
    <row r="1934" spans="1:46" ht="15.75" thickBot="1" x14ac:dyDescent="0.3">
      <c r="A1934" s="48" t="s">
        <v>782</v>
      </c>
      <c r="B1934" s="50">
        <v>1060</v>
      </c>
      <c r="C1934" s="50" t="s">
        <v>213</v>
      </c>
      <c r="D1934" s="50" t="s">
        <v>300</v>
      </c>
      <c r="E1934" s="51" t="str">
        <f ca="1">IF(ISERROR(INDIRECT(CONCATENATE("FIPs_codes!",ADDRESS((MATCH($D1934,INDIRECT($C1934),0)+MATCH($C1934,FIPs_codes!$G$1:$G$3296,0)-1),COLUMN(FIPs_codes!A1932))))),"",INDIRECT(CONCATENATE("FIPs_codes!",ADDRESS((MATCH($D1934,INDIRECT($C1934),0)+MATCH($C1934,FIPs_codes!$G$1:$G$3296,0)-1),COLUMN(FIPs_codes!A1932)))))</f>
        <v>40009</v>
      </c>
      <c r="F1934" s="51">
        <f ca="1">IF(ISERROR(INDIRECT(CONCATENATE("FIPs_codes!",ADDRESS((MATCH($D1934,INDIRECT($C1934),0)+MATCH($C1934,FIPs_codes!$G$1:$G$3296,0)-1),COLUMN(FIPs_codes!C1932))))),"",INDIRECT(CONCATENATE("FIPs_codes!",ADDRESS((MATCH($D1934,INDIRECT($C1934),0)+MATCH($C1934,FIPs_codes!$G$1:$G$3296,0)-1),COLUMN(FIPs_codes!C1932)))))</f>
        <v>6</v>
      </c>
      <c r="G1934" s="50" t="s">
        <v>216</v>
      </c>
      <c r="H1934" s="50" t="s">
        <v>217</v>
      </c>
      <c r="I1934" s="54" t="s">
        <v>783</v>
      </c>
      <c r="J1934" s="37" t="s">
        <v>268</v>
      </c>
      <c r="K1934" s="50" t="s">
        <v>78</v>
      </c>
      <c r="L1934" s="50" t="s">
        <v>220</v>
      </c>
      <c r="M1934" s="50" t="s">
        <v>57</v>
      </c>
      <c r="N1934" s="58" t="s">
        <v>784</v>
      </c>
      <c r="O1934" s="58">
        <v>2005</v>
      </c>
      <c r="P1934" s="58" t="s">
        <v>785</v>
      </c>
      <c r="Q1934" s="126">
        <v>3550</v>
      </c>
      <c r="R1934" s="50" t="s">
        <v>245</v>
      </c>
      <c r="S1934" s="60" t="s">
        <v>60</v>
      </c>
      <c r="T1934" s="48" t="s">
        <v>773</v>
      </c>
      <c r="U1934" s="31" t="s">
        <v>134</v>
      </c>
      <c r="V1934" s="39" t="s">
        <v>780</v>
      </c>
      <c r="W1934" s="43" t="s">
        <v>225</v>
      </c>
      <c r="X1934" s="62" t="s">
        <v>65</v>
      </c>
      <c r="Y1934" s="62">
        <v>40882</v>
      </c>
      <c r="Z1934" s="50">
        <v>90</v>
      </c>
      <c r="AA1934" s="50">
        <v>858</v>
      </c>
      <c r="AB1934" s="50" t="s">
        <v>66</v>
      </c>
      <c r="AC1934" s="126">
        <v>485351</v>
      </c>
      <c r="AD1934" s="50" t="s">
        <v>262</v>
      </c>
      <c r="AE1934" s="58" t="s">
        <v>438</v>
      </c>
      <c r="AF1934" s="58" t="s">
        <v>68</v>
      </c>
      <c r="AG1934" s="50" t="s">
        <v>229</v>
      </c>
      <c r="AH1934" s="50">
        <v>2.17</v>
      </c>
      <c r="AI1934" s="50">
        <v>60.41</v>
      </c>
      <c r="AJ1934" s="50">
        <v>62.58</v>
      </c>
      <c r="AK1934" s="58">
        <v>11.84</v>
      </c>
      <c r="AL1934" s="150">
        <v>3.4675615212527967E-2</v>
      </c>
      <c r="AM1934" s="56" t="s">
        <v>230</v>
      </c>
      <c r="AN1934" s="50" t="s">
        <v>355</v>
      </c>
      <c r="AO1934" s="50" t="s">
        <v>356</v>
      </c>
      <c r="AP1934" s="64" t="s">
        <v>357</v>
      </c>
      <c r="AQ1934" s="27" t="str">
        <f t="shared" si="87"/>
        <v>Record Complete</v>
      </c>
      <c r="AR1934" s="54" t="s">
        <v>234</v>
      </c>
      <c r="AS1934" s="5" t="str">
        <f t="shared" si="88"/>
        <v/>
      </c>
      <c r="AT1934" t="s">
        <v>17200</v>
      </c>
    </row>
    <row r="1935" spans="1:46" ht="15.75" thickBot="1" x14ac:dyDescent="0.3">
      <c r="A1935" s="30" t="s">
        <v>782</v>
      </c>
      <c r="B1935" s="32">
        <v>1060</v>
      </c>
      <c r="C1935" s="32" t="s">
        <v>213</v>
      </c>
      <c r="D1935" s="32" t="s">
        <v>300</v>
      </c>
      <c r="E1935" s="51" t="str">
        <f ca="1">IF(ISERROR(INDIRECT(CONCATENATE("FIPs_codes!",ADDRESS((MATCH($D1935,INDIRECT($C1935),0)+MATCH($C1935,FIPs_codes!$G$1:$G$3296,0)-1),COLUMN(FIPs_codes!A1933))))),"",INDIRECT(CONCATENATE("FIPs_codes!",ADDRESS((MATCH($D1935,INDIRECT($C1935),0)+MATCH($C1935,FIPs_codes!$G$1:$G$3296,0)-1),COLUMN(FIPs_codes!A1933)))))</f>
        <v>40009</v>
      </c>
      <c r="F1935" s="51">
        <f ca="1">IF(ISERROR(INDIRECT(CONCATENATE("FIPs_codes!",ADDRESS((MATCH($D1935,INDIRECT($C1935),0)+MATCH($C1935,FIPs_codes!$G$1:$G$3296,0)-1),COLUMN(FIPs_codes!C1933))))),"",INDIRECT(CONCATENATE("FIPs_codes!",ADDRESS((MATCH($D1935,INDIRECT($C1935),0)+MATCH($C1935,FIPs_codes!$G$1:$G$3296,0)-1),COLUMN(FIPs_codes!C1933)))))</f>
        <v>6</v>
      </c>
      <c r="G1935" s="32" t="s">
        <v>216</v>
      </c>
      <c r="H1935" s="32" t="s">
        <v>217</v>
      </c>
      <c r="I1935" s="36" t="s">
        <v>783</v>
      </c>
      <c r="J1935" s="55" t="s">
        <v>268</v>
      </c>
      <c r="K1935" s="32" t="s">
        <v>78</v>
      </c>
      <c r="L1935" s="32" t="s">
        <v>220</v>
      </c>
      <c r="M1935" s="32" t="s">
        <v>57</v>
      </c>
      <c r="N1935" s="40" t="s">
        <v>784</v>
      </c>
      <c r="O1935" s="40">
        <v>2005</v>
      </c>
      <c r="P1935" s="40" t="s">
        <v>785</v>
      </c>
      <c r="Q1935" s="125">
        <v>3550</v>
      </c>
      <c r="R1935" s="32" t="s">
        <v>245</v>
      </c>
      <c r="S1935" s="42" t="s">
        <v>60</v>
      </c>
      <c r="T1935" s="30" t="s">
        <v>773</v>
      </c>
      <c r="U1935" s="49" t="s">
        <v>134</v>
      </c>
      <c r="V1935" s="57" t="s">
        <v>780</v>
      </c>
      <c r="W1935" s="61" t="s">
        <v>225</v>
      </c>
      <c r="X1935" s="44" t="s">
        <v>65</v>
      </c>
      <c r="Y1935" s="44">
        <v>40882</v>
      </c>
      <c r="Z1935" s="32">
        <v>90</v>
      </c>
      <c r="AA1935" s="32">
        <v>858</v>
      </c>
      <c r="AB1935" s="32" t="s">
        <v>66</v>
      </c>
      <c r="AC1935" s="125">
        <v>485351</v>
      </c>
      <c r="AD1935" s="32" t="s">
        <v>262</v>
      </c>
      <c r="AE1935" s="40" t="s">
        <v>438</v>
      </c>
      <c r="AF1935" s="40" t="s">
        <v>68</v>
      </c>
      <c r="AG1935" s="32" t="s">
        <v>229</v>
      </c>
      <c r="AH1935" s="32">
        <v>2.17</v>
      </c>
      <c r="AI1935" s="32">
        <v>63.08</v>
      </c>
      <c r="AJ1935" s="32">
        <v>65.25</v>
      </c>
      <c r="AK1935" s="40">
        <v>11.86</v>
      </c>
      <c r="AL1935" s="25">
        <v>3.3256704980842912E-2</v>
      </c>
      <c r="AM1935" s="38" t="s">
        <v>230</v>
      </c>
      <c r="AN1935" s="32" t="s">
        <v>355</v>
      </c>
      <c r="AO1935" s="32" t="s">
        <v>356</v>
      </c>
      <c r="AP1935" s="46" t="s">
        <v>357</v>
      </c>
      <c r="AQ1935" s="27" t="str">
        <f t="shared" si="87"/>
        <v>Record Complete</v>
      </c>
      <c r="AR1935" s="36" t="s">
        <v>234</v>
      </c>
      <c r="AS1935" s="5" t="str">
        <f t="shared" si="88"/>
        <v/>
      </c>
      <c r="AT1935" t="s">
        <v>17200</v>
      </c>
    </row>
    <row r="1936" spans="1:46" ht="15.75" thickBot="1" x14ac:dyDescent="0.3">
      <c r="A1936" s="48" t="s">
        <v>782</v>
      </c>
      <c r="B1936" s="50">
        <v>1060</v>
      </c>
      <c r="C1936" s="50" t="s">
        <v>213</v>
      </c>
      <c r="D1936" s="50" t="s">
        <v>300</v>
      </c>
      <c r="E1936" s="51" t="str">
        <f ca="1">IF(ISERROR(INDIRECT(CONCATENATE("FIPs_codes!",ADDRESS((MATCH($D1936,INDIRECT($C1936),0)+MATCH($C1936,FIPs_codes!$G$1:$G$3296,0)-1),COLUMN(FIPs_codes!A1934))))),"",INDIRECT(CONCATENATE("FIPs_codes!",ADDRESS((MATCH($D1936,INDIRECT($C1936),0)+MATCH($C1936,FIPs_codes!$G$1:$G$3296,0)-1),COLUMN(FIPs_codes!A1934)))))</f>
        <v>40009</v>
      </c>
      <c r="F1936" s="51">
        <f ca="1">IF(ISERROR(INDIRECT(CONCATENATE("FIPs_codes!",ADDRESS((MATCH($D1936,INDIRECT($C1936),0)+MATCH($C1936,FIPs_codes!$G$1:$G$3296,0)-1),COLUMN(FIPs_codes!C1934))))),"",INDIRECT(CONCATENATE("FIPs_codes!",ADDRESS((MATCH($D1936,INDIRECT($C1936),0)+MATCH($C1936,FIPs_codes!$G$1:$G$3296,0)-1),COLUMN(FIPs_codes!C1934)))))</f>
        <v>6</v>
      </c>
      <c r="G1936" s="50" t="s">
        <v>216</v>
      </c>
      <c r="H1936" s="50" t="s">
        <v>217</v>
      </c>
      <c r="I1936" s="54" t="s">
        <v>783</v>
      </c>
      <c r="J1936" s="37" t="s">
        <v>268</v>
      </c>
      <c r="K1936" s="50" t="s">
        <v>78</v>
      </c>
      <c r="L1936" s="50" t="s">
        <v>220</v>
      </c>
      <c r="M1936" s="50" t="s">
        <v>57</v>
      </c>
      <c r="N1936" s="58" t="s">
        <v>784</v>
      </c>
      <c r="O1936" s="58">
        <v>2005</v>
      </c>
      <c r="P1936" s="58" t="s">
        <v>785</v>
      </c>
      <c r="Q1936" s="126">
        <v>3550</v>
      </c>
      <c r="R1936" s="50" t="s">
        <v>245</v>
      </c>
      <c r="S1936" s="60" t="s">
        <v>60</v>
      </c>
      <c r="T1936" s="48" t="s">
        <v>773</v>
      </c>
      <c r="U1936" s="31" t="s">
        <v>134</v>
      </c>
      <c r="V1936" s="39" t="s">
        <v>780</v>
      </c>
      <c r="W1936" s="43" t="s">
        <v>225</v>
      </c>
      <c r="X1936" s="62" t="s">
        <v>65</v>
      </c>
      <c r="Y1936" s="62">
        <v>40882</v>
      </c>
      <c r="Z1936" s="50">
        <v>90</v>
      </c>
      <c r="AA1936" s="50">
        <v>858</v>
      </c>
      <c r="AB1936" s="50" t="s">
        <v>66</v>
      </c>
      <c r="AC1936" s="126">
        <v>485351</v>
      </c>
      <c r="AD1936" s="50" t="s">
        <v>262</v>
      </c>
      <c r="AE1936" s="58" t="s">
        <v>438</v>
      </c>
      <c r="AF1936" s="58" t="s">
        <v>68</v>
      </c>
      <c r="AG1936" s="50" t="s">
        <v>229</v>
      </c>
      <c r="AH1936" s="50">
        <v>2.02</v>
      </c>
      <c r="AI1936" s="50">
        <v>64.56</v>
      </c>
      <c r="AJ1936" s="50">
        <v>66.58</v>
      </c>
      <c r="AK1936" s="58">
        <v>11.86</v>
      </c>
      <c r="AL1936" s="150">
        <v>3.0339441273655753E-2</v>
      </c>
      <c r="AM1936" s="56" t="s">
        <v>230</v>
      </c>
      <c r="AN1936" s="50" t="s">
        <v>355</v>
      </c>
      <c r="AO1936" s="50" t="s">
        <v>356</v>
      </c>
      <c r="AP1936" s="64" t="s">
        <v>357</v>
      </c>
      <c r="AQ1936" s="27" t="str">
        <f t="shared" si="87"/>
        <v>Record Complete</v>
      </c>
      <c r="AR1936" s="54" t="s">
        <v>234</v>
      </c>
      <c r="AS1936" s="5" t="str">
        <f t="shared" si="88"/>
        <v/>
      </c>
      <c r="AT1936" t="s">
        <v>17200</v>
      </c>
    </row>
    <row r="1937" spans="1:46" ht="15.75" thickBot="1" x14ac:dyDescent="0.3">
      <c r="A1937" s="30" t="s">
        <v>782</v>
      </c>
      <c r="B1937" s="32">
        <v>1060</v>
      </c>
      <c r="C1937" s="32" t="s">
        <v>213</v>
      </c>
      <c r="D1937" s="32" t="s">
        <v>300</v>
      </c>
      <c r="E1937" s="51" t="str">
        <f ca="1">IF(ISERROR(INDIRECT(CONCATENATE("FIPs_codes!",ADDRESS((MATCH($D1937,INDIRECT($C1937),0)+MATCH($C1937,FIPs_codes!$G$1:$G$3296,0)-1),COLUMN(FIPs_codes!A1935))))),"",INDIRECT(CONCATENATE("FIPs_codes!",ADDRESS((MATCH($D1937,INDIRECT($C1937),0)+MATCH($C1937,FIPs_codes!$G$1:$G$3296,0)-1),COLUMN(FIPs_codes!A1935)))))</f>
        <v>40009</v>
      </c>
      <c r="F1937" s="51">
        <f ca="1">IF(ISERROR(INDIRECT(CONCATENATE("FIPs_codes!",ADDRESS((MATCH($D1937,INDIRECT($C1937),0)+MATCH($C1937,FIPs_codes!$G$1:$G$3296,0)-1),COLUMN(FIPs_codes!C1935))))),"",INDIRECT(CONCATENATE("FIPs_codes!",ADDRESS((MATCH($D1937,INDIRECT($C1937),0)+MATCH($C1937,FIPs_codes!$G$1:$G$3296,0)-1),COLUMN(FIPs_codes!C1935)))))</f>
        <v>6</v>
      </c>
      <c r="G1937" s="32" t="s">
        <v>216</v>
      </c>
      <c r="H1937" s="32" t="s">
        <v>217</v>
      </c>
      <c r="I1937" s="36" t="s">
        <v>783</v>
      </c>
      <c r="J1937" s="55" t="s">
        <v>268</v>
      </c>
      <c r="K1937" s="32" t="s">
        <v>78</v>
      </c>
      <c r="L1937" s="32" t="s">
        <v>220</v>
      </c>
      <c r="M1937" s="32" t="s">
        <v>57</v>
      </c>
      <c r="N1937" s="40" t="s">
        <v>786</v>
      </c>
      <c r="O1937" s="40">
        <v>2005</v>
      </c>
      <c r="P1937" s="40" t="s">
        <v>787</v>
      </c>
      <c r="Q1937" s="125">
        <v>4735</v>
      </c>
      <c r="R1937" s="32" t="s">
        <v>245</v>
      </c>
      <c r="S1937" s="42" t="s">
        <v>60</v>
      </c>
      <c r="T1937" s="30" t="s">
        <v>773</v>
      </c>
      <c r="U1937" s="49" t="s">
        <v>134</v>
      </c>
      <c r="V1937" s="57" t="s">
        <v>780</v>
      </c>
      <c r="W1937" s="61" t="s">
        <v>225</v>
      </c>
      <c r="X1937" s="44" t="s">
        <v>65</v>
      </c>
      <c r="Y1937" s="44">
        <v>40995</v>
      </c>
      <c r="Z1937" s="32">
        <v>92</v>
      </c>
      <c r="AA1937" s="32">
        <v>876</v>
      </c>
      <c r="AB1937" s="32" t="s">
        <v>66</v>
      </c>
      <c r="AC1937" s="125">
        <v>658250</v>
      </c>
      <c r="AD1937" s="32" t="s">
        <v>262</v>
      </c>
      <c r="AE1937" s="40" t="s">
        <v>438</v>
      </c>
      <c r="AF1937" s="40" t="s">
        <v>68</v>
      </c>
      <c r="AG1937" s="32" t="s">
        <v>229</v>
      </c>
      <c r="AH1937" s="32">
        <v>1.74</v>
      </c>
      <c r="AI1937" s="32">
        <v>71.7</v>
      </c>
      <c r="AJ1937" s="32">
        <v>73.44</v>
      </c>
      <c r="AK1937" s="40">
        <v>11.46</v>
      </c>
      <c r="AL1937" s="25">
        <v>2.3692810457516339E-2</v>
      </c>
      <c r="AM1937" s="38" t="s">
        <v>230</v>
      </c>
      <c r="AN1937" s="32" t="s">
        <v>355</v>
      </c>
      <c r="AO1937" s="32" t="s">
        <v>356</v>
      </c>
      <c r="AP1937" s="46" t="s">
        <v>357</v>
      </c>
      <c r="AQ1937" s="27" t="str">
        <f t="shared" si="87"/>
        <v>Record Complete</v>
      </c>
      <c r="AR1937" s="36" t="s">
        <v>234</v>
      </c>
      <c r="AS1937" s="5" t="str">
        <f t="shared" si="88"/>
        <v/>
      </c>
      <c r="AT1937" t="s">
        <v>17200</v>
      </c>
    </row>
    <row r="1938" spans="1:46" ht="15.75" thickBot="1" x14ac:dyDescent="0.3">
      <c r="A1938" s="48" t="s">
        <v>782</v>
      </c>
      <c r="B1938" s="50">
        <v>1060</v>
      </c>
      <c r="C1938" s="50" t="s">
        <v>213</v>
      </c>
      <c r="D1938" s="50" t="s">
        <v>300</v>
      </c>
      <c r="E1938" s="51" t="str">
        <f ca="1">IF(ISERROR(INDIRECT(CONCATENATE("FIPs_codes!",ADDRESS((MATCH($D1938,INDIRECT($C1938),0)+MATCH($C1938,FIPs_codes!$G$1:$G$3296,0)-1),COLUMN(FIPs_codes!A1936))))),"",INDIRECT(CONCATENATE("FIPs_codes!",ADDRESS((MATCH($D1938,INDIRECT($C1938),0)+MATCH($C1938,FIPs_codes!$G$1:$G$3296,0)-1),COLUMN(FIPs_codes!A1936)))))</f>
        <v>40009</v>
      </c>
      <c r="F1938" s="51">
        <f ca="1">IF(ISERROR(INDIRECT(CONCATENATE("FIPs_codes!",ADDRESS((MATCH($D1938,INDIRECT($C1938),0)+MATCH($C1938,FIPs_codes!$G$1:$G$3296,0)-1),COLUMN(FIPs_codes!C1936))))),"",INDIRECT(CONCATENATE("FIPs_codes!",ADDRESS((MATCH($D1938,INDIRECT($C1938),0)+MATCH($C1938,FIPs_codes!$G$1:$G$3296,0)-1),COLUMN(FIPs_codes!C1936)))))</f>
        <v>6</v>
      </c>
      <c r="G1938" s="50" t="s">
        <v>216</v>
      </c>
      <c r="H1938" s="50" t="s">
        <v>217</v>
      </c>
      <c r="I1938" s="54" t="s">
        <v>783</v>
      </c>
      <c r="J1938" s="37" t="s">
        <v>268</v>
      </c>
      <c r="K1938" s="50" t="s">
        <v>78</v>
      </c>
      <c r="L1938" s="50" t="s">
        <v>220</v>
      </c>
      <c r="M1938" s="50" t="s">
        <v>57</v>
      </c>
      <c r="N1938" s="58" t="s">
        <v>784</v>
      </c>
      <c r="O1938" s="58">
        <v>2005</v>
      </c>
      <c r="P1938" s="58" t="s">
        <v>785</v>
      </c>
      <c r="Q1938" s="126">
        <v>3550</v>
      </c>
      <c r="R1938" s="50" t="s">
        <v>245</v>
      </c>
      <c r="S1938" s="60" t="s">
        <v>60</v>
      </c>
      <c r="T1938" s="48" t="s">
        <v>773</v>
      </c>
      <c r="U1938" s="31" t="s">
        <v>134</v>
      </c>
      <c r="V1938" s="39" t="s">
        <v>780</v>
      </c>
      <c r="W1938" s="43" t="s">
        <v>225</v>
      </c>
      <c r="X1938" s="62" t="s">
        <v>65</v>
      </c>
      <c r="Y1938" s="62">
        <v>40995</v>
      </c>
      <c r="Z1938" s="50">
        <v>95</v>
      </c>
      <c r="AA1938" s="50">
        <v>858</v>
      </c>
      <c r="AB1938" s="50" t="s">
        <v>66</v>
      </c>
      <c r="AC1938" s="126">
        <v>480706</v>
      </c>
      <c r="AD1938" s="50" t="s">
        <v>262</v>
      </c>
      <c r="AE1938" s="58" t="s">
        <v>438</v>
      </c>
      <c r="AF1938" s="58" t="s">
        <v>68</v>
      </c>
      <c r="AG1938" s="50" t="s">
        <v>229</v>
      </c>
      <c r="AH1938" s="50">
        <v>1.74</v>
      </c>
      <c r="AI1938" s="50">
        <v>76.7</v>
      </c>
      <c r="AJ1938" s="50">
        <v>78.44</v>
      </c>
      <c r="AK1938" s="58">
        <v>11.46</v>
      </c>
      <c r="AL1938" s="150">
        <v>2.2182559918408975E-2</v>
      </c>
      <c r="AM1938" s="56" t="s">
        <v>230</v>
      </c>
      <c r="AN1938" s="50" t="s">
        <v>355</v>
      </c>
      <c r="AO1938" s="50" t="s">
        <v>356</v>
      </c>
      <c r="AP1938" s="64" t="s">
        <v>357</v>
      </c>
      <c r="AQ1938" s="27" t="str">
        <f t="shared" si="87"/>
        <v>Record Complete</v>
      </c>
      <c r="AR1938" s="54" t="s">
        <v>234</v>
      </c>
      <c r="AS1938" s="5" t="str">
        <f t="shared" si="88"/>
        <v/>
      </c>
      <c r="AT1938" t="s">
        <v>17200</v>
      </c>
    </row>
    <row r="1939" spans="1:46" ht="15.75" thickBot="1" x14ac:dyDescent="0.3">
      <c r="A1939" s="30" t="s">
        <v>782</v>
      </c>
      <c r="B1939" s="32">
        <v>1060</v>
      </c>
      <c r="C1939" s="32" t="s">
        <v>213</v>
      </c>
      <c r="D1939" s="32" t="s">
        <v>300</v>
      </c>
      <c r="E1939" s="51" t="str">
        <f ca="1">IF(ISERROR(INDIRECT(CONCATENATE("FIPs_codes!",ADDRESS((MATCH($D1939,INDIRECT($C1939),0)+MATCH($C1939,FIPs_codes!$G$1:$G$3296,0)-1),COLUMN(FIPs_codes!A1937))))),"",INDIRECT(CONCATENATE("FIPs_codes!",ADDRESS((MATCH($D1939,INDIRECT($C1939),0)+MATCH($C1939,FIPs_codes!$G$1:$G$3296,0)-1),COLUMN(FIPs_codes!A1937)))))</f>
        <v>40009</v>
      </c>
      <c r="F1939" s="51">
        <f ca="1">IF(ISERROR(INDIRECT(CONCATENATE("FIPs_codes!",ADDRESS((MATCH($D1939,INDIRECT($C1939),0)+MATCH($C1939,FIPs_codes!$G$1:$G$3296,0)-1),COLUMN(FIPs_codes!C1937))))),"",INDIRECT(CONCATENATE("FIPs_codes!",ADDRESS((MATCH($D1939,INDIRECT($C1939),0)+MATCH($C1939,FIPs_codes!$G$1:$G$3296,0)-1),COLUMN(FIPs_codes!C1937)))))</f>
        <v>6</v>
      </c>
      <c r="G1939" s="32" t="s">
        <v>216</v>
      </c>
      <c r="H1939" s="32" t="s">
        <v>217</v>
      </c>
      <c r="I1939" s="36" t="s">
        <v>783</v>
      </c>
      <c r="J1939" s="55" t="s">
        <v>268</v>
      </c>
      <c r="K1939" s="32" t="s">
        <v>78</v>
      </c>
      <c r="L1939" s="32" t="s">
        <v>220</v>
      </c>
      <c r="M1939" s="32" t="s">
        <v>57</v>
      </c>
      <c r="N1939" s="40" t="s">
        <v>784</v>
      </c>
      <c r="O1939" s="40">
        <v>2005</v>
      </c>
      <c r="P1939" s="40" t="s">
        <v>785</v>
      </c>
      <c r="Q1939" s="125">
        <v>3550</v>
      </c>
      <c r="R1939" s="32" t="s">
        <v>245</v>
      </c>
      <c r="S1939" s="42" t="s">
        <v>60</v>
      </c>
      <c r="T1939" s="30" t="s">
        <v>773</v>
      </c>
      <c r="U1939" s="49" t="s">
        <v>134</v>
      </c>
      <c r="V1939" s="57" t="s">
        <v>780</v>
      </c>
      <c r="W1939" s="61" t="s">
        <v>225</v>
      </c>
      <c r="X1939" s="44" t="s">
        <v>65</v>
      </c>
      <c r="Y1939" s="44">
        <v>40995</v>
      </c>
      <c r="Z1939" s="32">
        <v>95</v>
      </c>
      <c r="AA1939" s="32">
        <v>858</v>
      </c>
      <c r="AB1939" s="32" t="s">
        <v>66</v>
      </c>
      <c r="AC1939" s="125">
        <v>480706</v>
      </c>
      <c r="AD1939" s="32" t="s">
        <v>262</v>
      </c>
      <c r="AE1939" s="40" t="s">
        <v>438</v>
      </c>
      <c r="AF1939" s="40" t="s">
        <v>68</v>
      </c>
      <c r="AG1939" s="32" t="s">
        <v>229</v>
      </c>
      <c r="AH1939" s="32">
        <v>2.0099999999999998</v>
      </c>
      <c r="AI1939" s="32">
        <v>77.5</v>
      </c>
      <c r="AJ1939" s="32">
        <v>79.510000000000005</v>
      </c>
      <c r="AK1939" s="40">
        <v>11.44</v>
      </c>
      <c r="AL1939" s="25">
        <v>2.5279839013960505E-2</v>
      </c>
      <c r="AM1939" s="38" t="s">
        <v>230</v>
      </c>
      <c r="AN1939" s="32" t="s">
        <v>355</v>
      </c>
      <c r="AO1939" s="32" t="s">
        <v>356</v>
      </c>
      <c r="AP1939" s="46" t="s">
        <v>357</v>
      </c>
      <c r="AQ1939" s="27" t="str">
        <f t="shared" si="87"/>
        <v>Record Complete</v>
      </c>
      <c r="AR1939" s="36" t="s">
        <v>234</v>
      </c>
      <c r="AS1939" s="5" t="str">
        <f t="shared" si="88"/>
        <v/>
      </c>
      <c r="AT1939" t="s">
        <v>17200</v>
      </c>
    </row>
    <row r="1940" spans="1:46" ht="15.75" thickBot="1" x14ac:dyDescent="0.3">
      <c r="A1940" s="48" t="s">
        <v>782</v>
      </c>
      <c r="B1940" s="50">
        <v>1060</v>
      </c>
      <c r="C1940" s="50" t="s">
        <v>213</v>
      </c>
      <c r="D1940" s="50" t="s">
        <v>300</v>
      </c>
      <c r="E1940" s="51" t="str">
        <f ca="1">IF(ISERROR(INDIRECT(CONCATENATE("FIPs_codes!",ADDRESS((MATCH($D1940,INDIRECT($C1940),0)+MATCH($C1940,FIPs_codes!$G$1:$G$3296,0)-1),COLUMN(FIPs_codes!A1938))))),"",INDIRECT(CONCATENATE("FIPs_codes!",ADDRESS((MATCH($D1940,INDIRECT($C1940),0)+MATCH($C1940,FIPs_codes!$G$1:$G$3296,0)-1),COLUMN(FIPs_codes!A1938)))))</f>
        <v>40009</v>
      </c>
      <c r="F1940" s="51">
        <f ca="1">IF(ISERROR(INDIRECT(CONCATENATE("FIPs_codes!",ADDRESS((MATCH($D1940,INDIRECT($C1940),0)+MATCH($C1940,FIPs_codes!$G$1:$G$3296,0)-1),COLUMN(FIPs_codes!C1938))))),"",INDIRECT(CONCATENATE("FIPs_codes!",ADDRESS((MATCH($D1940,INDIRECT($C1940),0)+MATCH($C1940,FIPs_codes!$G$1:$G$3296,0)-1),COLUMN(FIPs_codes!C1938)))))</f>
        <v>6</v>
      </c>
      <c r="G1940" s="50" t="s">
        <v>216</v>
      </c>
      <c r="H1940" s="50" t="s">
        <v>217</v>
      </c>
      <c r="I1940" s="54" t="s">
        <v>783</v>
      </c>
      <c r="J1940" s="37" t="s">
        <v>268</v>
      </c>
      <c r="K1940" s="50" t="s">
        <v>78</v>
      </c>
      <c r="L1940" s="50" t="s">
        <v>220</v>
      </c>
      <c r="M1940" s="50" t="s">
        <v>57</v>
      </c>
      <c r="N1940" s="58" t="s">
        <v>786</v>
      </c>
      <c r="O1940" s="58">
        <v>2005</v>
      </c>
      <c r="P1940" s="58" t="s">
        <v>787</v>
      </c>
      <c r="Q1940" s="126">
        <v>4735</v>
      </c>
      <c r="R1940" s="50" t="s">
        <v>245</v>
      </c>
      <c r="S1940" s="60" t="s">
        <v>60</v>
      </c>
      <c r="T1940" s="48" t="s">
        <v>773</v>
      </c>
      <c r="U1940" s="31" t="s">
        <v>134</v>
      </c>
      <c r="V1940" s="39" t="s">
        <v>780</v>
      </c>
      <c r="W1940" s="43" t="s">
        <v>225</v>
      </c>
      <c r="X1940" s="62" t="s">
        <v>65</v>
      </c>
      <c r="Y1940" s="62">
        <v>40995</v>
      </c>
      <c r="Z1940" s="50">
        <v>92</v>
      </c>
      <c r="AA1940" s="50">
        <v>876</v>
      </c>
      <c r="AB1940" s="50" t="s">
        <v>66</v>
      </c>
      <c r="AC1940" s="126">
        <v>658250</v>
      </c>
      <c r="AD1940" s="50" t="s">
        <v>262</v>
      </c>
      <c r="AE1940" s="58" t="s">
        <v>438</v>
      </c>
      <c r="AF1940" s="58" t="s">
        <v>68</v>
      </c>
      <c r="AG1940" s="50" t="s">
        <v>229</v>
      </c>
      <c r="AH1940" s="50">
        <v>2.0099999999999998</v>
      </c>
      <c r="AI1940" s="50">
        <v>77.5</v>
      </c>
      <c r="AJ1940" s="50">
        <v>79.510000000000005</v>
      </c>
      <c r="AK1940" s="58">
        <v>11.44</v>
      </c>
      <c r="AL1940" s="150">
        <v>2.5279839013960505E-2</v>
      </c>
      <c r="AM1940" s="56" t="s">
        <v>230</v>
      </c>
      <c r="AN1940" s="50" t="s">
        <v>355</v>
      </c>
      <c r="AO1940" s="50" t="s">
        <v>356</v>
      </c>
      <c r="AP1940" s="64" t="s">
        <v>357</v>
      </c>
      <c r="AQ1940" s="27" t="str">
        <f t="shared" si="87"/>
        <v>Record Complete</v>
      </c>
      <c r="AR1940" s="54" t="s">
        <v>234</v>
      </c>
      <c r="AS1940" s="5" t="str">
        <f t="shared" si="88"/>
        <v/>
      </c>
      <c r="AT1940" t="s">
        <v>17200</v>
      </c>
    </row>
    <row r="1941" spans="1:46" ht="15.75" thickBot="1" x14ac:dyDescent="0.3">
      <c r="A1941" s="30" t="s">
        <v>782</v>
      </c>
      <c r="B1941" s="32">
        <v>1060</v>
      </c>
      <c r="C1941" s="32" t="s">
        <v>213</v>
      </c>
      <c r="D1941" s="32" t="s">
        <v>300</v>
      </c>
      <c r="E1941" s="51" t="str">
        <f ca="1">IF(ISERROR(INDIRECT(CONCATENATE("FIPs_codes!",ADDRESS((MATCH($D1941,INDIRECT($C1941),0)+MATCH($C1941,FIPs_codes!$G$1:$G$3296,0)-1),COLUMN(FIPs_codes!A1939))))),"",INDIRECT(CONCATENATE("FIPs_codes!",ADDRESS((MATCH($D1941,INDIRECT($C1941),0)+MATCH($C1941,FIPs_codes!$G$1:$G$3296,0)-1),COLUMN(FIPs_codes!A1939)))))</f>
        <v>40009</v>
      </c>
      <c r="F1941" s="51">
        <f ca="1">IF(ISERROR(INDIRECT(CONCATENATE("FIPs_codes!",ADDRESS((MATCH($D1941,INDIRECT($C1941),0)+MATCH($C1941,FIPs_codes!$G$1:$G$3296,0)-1),COLUMN(FIPs_codes!C1939))))),"",INDIRECT(CONCATENATE("FIPs_codes!",ADDRESS((MATCH($D1941,INDIRECT($C1941),0)+MATCH($C1941,FIPs_codes!$G$1:$G$3296,0)-1),COLUMN(FIPs_codes!C1939)))))</f>
        <v>6</v>
      </c>
      <c r="G1941" s="32" t="s">
        <v>216</v>
      </c>
      <c r="H1941" s="32" t="s">
        <v>217</v>
      </c>
      <c r="I1941" s="36" t="s">
        <v>783</v>
      </c>
      <c r="J1941" s="55" t="s">
        <v>268</v>
      </c>
      <c r="K1941" s="32" t="s">
        <v>78</v>
      </c>
      <c r="L1941" s="32" t="s">
        <v>220</v>
      </c>
      <c r="M1941" s="32" t="s">
        <v>57</v>
      </c>
      <c r="N1941" s="40" t="s">
        <v>784</v>
      </c>
      <c r="O1941" s="40">
        <v>2005</v>
      </c>
      <c r="P1941" s="40" t="s">
        <v>785</v>
      </c>
      <c r="Q1941" s="125">
        <v>3550</v>
      </c>
      <c r="R1941" s="32" t="s">
        <v>245</v>
      </c>
      <c r="S1941" s="42" t="s">
        <v>60</v>
      </c>
      <c r="T1941" s="30" t="s">
        <v>773</v>
      </c>
      <c r="U1941" s="49" t="s">
        <v>134</v>
      </c>
      <c r="V1941" s="57" t="s">
        <v>780</v>
      </c>
      <c r="W1941" s="61" t="s">
        <v>225</v>
      </c>
      <c r="X1941" s="44" t="s">
        <v>65</v>
      </c>
      <c r="Y1941" s="44">
        <v>40995</v>
      </c>
      <c r="Z1941" s="32">
        <v>95</v>
      </c>
      <c r="AA1941" s="32">
        <v>858</v>
      </c>
      <c r="AB1941" s="32" t="s">
        <v>66</v>
      </c>
      <c r="AC1941" s="125">
        <v>480706</v>
      </c>
      <c r="AD1941" s="32" t="s">
        <v>262</v>
      </c>
      <c r="AE1941" s="40" t="s">
        <v>438</v>
      </c>
      <c r="AF1941" s="40" t="s">
        <v>68</v>
      </c>
      <c r="AG1941" s="32" t="s">
        <v>229</v>
      </c>
      <c r="AH1941" s="32">
        <v>1.94</v>
      </c>
      <c r="AI1941" s="32">
        <v>77.900000000000006</v>
      </c>
      <c r="AJ1941" s="32">
        <v>79.84</v>
      </c>
      <c r="AK1941" s="40">
        <v>11.47</v>
      </c>
      <c r="AL1941" s="25">
        <v>2.4298597194388778E-2</v>
      </c>
      <c r="AM1941" s="38" t="s">
        <v>230</v>
      </c>
      <c r="AN1941" s="32" t="s">
        <v>355</v>
      </c>
      <c r="AO1941" s="32" t="s">
        <v>356</v>
      </c>
      <c r="AP1941" s="46" t="s">
        <v>357</v>
      </c>
      <c r="AQ1941" s="27" t="str">
        <f t="shared" si="87"/>
        <v>Record Complete</v>
      </c>
      <c r="AR1941" s="36" t="s">
        <v>234</v>
      </c>
      <c r="AS1941" s="5" t="str">
        <f t="shared" si="88"/>
        <v/>
      </c>
      <c r="AT1941" t="s">
        <v>17200</v>
      </c>
    </row>
    <row r="1942" spans="1:46" ht="15.75" thickBot="1" x14ac:dyDescent="0.3">
      <c r="A1942" s="48" t="s">
        <v>782</v>
      </c>
      <c r="B1942" s="50">
        <v>1060</v>
      </c>
      <c r="C1942" s="50" t="s">
        <v>213</v>
      </c>
      <c r="D1942" s="50" t="s">
        <v>300</v>
      </c>
      <c r="E1942" s="51" t="str">
        <f ca="1">IF(ISERROR(INDIRECT(CONCATENATE("FIPs_codes!",ADDRESS((MATCH($D1942,INDIRECT($C1942),0)+MATCH($C1942,FIPs_codes!$G$1:$G$3296,0)-1),COLUMN(FIPs_codes!A1940))))),"",INDIRECT(CONCATENATE("FIPs_codes!",ADDRESS((MATCH($D1942,INDIRECT($C1942),0)+MATCH($C1942,FIPs_codes!$G$1:$G$3296,0)-1),COLUMN(FIPs_codes!A1940)))))</f>
        <v>40009</v>
      </c>
      <c r="F1942" s="51">
        <f ca="1">IF(ISERROR(INDIRECT(CONCATENATE("FIPs_codes!",ADDRESS((MATCH($D1942,INDIRECT($C1942),0)+MATCH($C1942,FIPs_codes!$G$1:$G$3296,0)-1),COLUMN(FIPs_codes!C1940))))),"",INDIRECT(CONCATENATE("FIPs_codes!",ADDRESS((MATCH($D1942,INDIRECT($C1942),0)+MATCH($C1942,FIPs_codes!$G$1:$G$3296,0)-1),COLUMN(FIPs_codes!C1940)))))</f>
        <v>6</v>
      </c>
      <c r="G1942" s="50" t="s">
        <v>216</v>
      </c>
      <c r="H1942" s="50" t="s">
        <v>217</v>
      </c>
      <c r="I1942" s="54" t="s">
        <v>783</v>
      </c>
      <c r="J1942" s="37" t="s">
        <v>268</v>
      </c>
      <c r="K1942" s="50" t="s">
        <v>78</v>
      </c>
      <c r="L1942" s="50" t="s">
        <v>220</v>
      </c>
      <c r="M1942" s="50" t="s">
        <v>57</v>
      </c>
      <c r="N1942" s="58" t="s">
        <v>786</v>
      </c>
      <c r="O1942" s="58">
        <v>2005</v>
      </c>
      <c r="P1942" s="58" t="s">
        <v>787</v>
      </c>
      <c r="Q1942" s="126">
        <v>4735</v>
      </c>
      <c r="R1942" s="50" t="s">
        <v>245</v>
      </c>
      <c r="S1942" s="60" t="s">
        <v>60</v>
      </c>
      <c r="T1942" s="48" t="s">
        <v>773</v>
      </c>
      <c r="U1942" s="31" t="s">
        <v>134</v>
      </c>
      <c r="V1942" s="39" t="s">
        <v>780</v>
      </c>
      <c r="W1942" s="43" t="s">
        <v>225</v>
      </c>
      <c r="X1942" s="62" t="s">
        <v>65</v>
      </c>
      <c r="Y1942" s="62">
        <v>40995</v>
      </c>
      <c r="Z1942" s="50">
        <v>92</v>
      </c>
      <c r="AA1942" s="50">
        <v>876</v>
      </c>
      <c r="AB1942" s="50" t="s">
        <v>66</v>
      </c>
      <c r="AC1942" s="126">
        <v>658250</v>
      </c>
      <c r="AD1942" s="50" t="s">
        <v>262</v>
      </c>
      <c r="AE1942" s="58" t="s">
        <v>438</v>
      </c>
      <c r="AF1942" s="58" t="s">
        <v>68</v>
      </c>
      <c r="AG1942" s="50" t="s">
        <v>229</v>
      </c>
      <c r="AH1942" s="50">
        <v>1.94</v>
      </c>
      <c r="AI1942" s="50">
        <v>77.900000000000006</v>
      </c>
      <c r="AJ1942" s="50">
        <v>79.84</v>
      </c>
      <c r="AK1942" s="58">
        <v>11.47</v>
      </c>
      <c r="AL1942" s="150">
        <v>2.4298597194388778E-2</v>
      </c>
      <c r="AM1942" s="56" t="s">
        <v>230</v>
      </c>
      <c r="AN1942" s="50" t="s">
        <v>355</v>
      </c>
      <c r="AO1942" s="50" t="s">
        <v>356</v>
      </c>
      <c r="AP1942" s="64" t="s">
        <v>357</v>
      </c>
      <c r="AQ1942" s="27" t="str">
        <f t="shared" si="87"/>
        <v>Record Complete</v>
      </c>
      <c r="AR1942" s="54" t="s">
        <v>234</v>
      </c>
      <c r="AS1942" s="5" t="str">
        <f t="shared" si="88"/>
        <v/>
      </c>
      <c r="AT1942" t="s">
        <v>17200</v>
      </c>
    </row>
    <row r="1943" spans="1:46" ht="15.75" thickBot="1" x14ac:dyDescent="0.3">
      <c r="A1943" s="48" t="s">
        <v>782</v>
      </c>
      <c r="B1943" s="50">
        <v>1060</v>
      </c>
      <c r="C1943" s="50" t="s">
        <v>213</v>
      </c>
      <c r="D1943" s="50" t="s">
        <v>300</v>
      </c>
      <c r="E1943" s="51" t="str">
        <f ca="1">IF(ISERROR(INDIRECT(CONCATENATE("FIPs_codes!",ADDRESS((MATCH($D1943,INDIRECT($C1943),0)+MATCH($C1943,FIPs_codes!$G$1:$G$3296,0)-1),COLUMN(FIPs_codes!A1941))))),"",INDIRECT(CONCATENATE("FIPs_codes!",ADDRESS((MATCH($D1943,INDIRECT($C1943),0)+MATCH($C1943,FIPs_codes!$G$1:$G$3296,0)-1),COLUMN(FIPs_codes!A1941)))))</f>
        <v>40009</v>
      </c>
      <c r="F1943" s="51">
        <f ca="1">IF(ISERROR(INDIRECT(CONCATENATE("FIPs_codes!",ADDRESS((MATCH($D1943,INDIRECT($C1943),0)+MATCH($C1943,FIPs_codes!$G$1:$G$3296,0)-1),COLUMN(FIPs_codes!C1941))))),"",INDIRECT(CONCATENATE("FIPs_codes!",ADDRESS((MATCH($D1943,INDIRECT($C1943),0)+MATCH($C1943,FIPs_codes!$G$1:$G$3296,0)-1),COLUMN(FIPs_codes!C1941)))))</f>
        <v>6</v>
      </c>
      <c r="G1943" s="50" t="s">
        <v>216</v>
      </c>
      <c r="H1943" s="50" t="s">
        <v>217</v>
      </c>
      <c r="I1943" s="54" t="s">
        <v>783</v>
      </c>
      <c r="J1943" s="37" t="s">
        <v>268</v>
      </c>
      <c r="K1943" s="50" t="s">
        <v>78</v>
      </c>
      <c r="L1943" s="50" t="s">
        <v>220</v>
      </c>
      <c r="M1943" s="50" t="s">
        <v>57</v>
      </c>
      <c r="N1943" s="58" t="s">
        <v>784</v>
      </c>
      <c r="O1943" s="58">
        <v>2005</v>
      </c>
      <c r="P1943" s="58" t="s">
        <v>785</v>
      </c>
      <c r="Q1943" s="126">
        <v>3550</v>
      </c>
      <c r="R1943" s="50" t="s">
        <v>245</v>
      </c>
      <c r="S1943" s="60" t="s">
        <v>60</v>
      </c>
      <c r="T1943" s="48" t="s">
        <v>773</v>
      </c>
      <c r="U1943" s="31" t="s">
        <v>134</v>
      </c>
      <c r="V1943" s="39" t="s">
        <v>780</v>
      </c>
      <c r="W1943" s="43" t="s">
        <v>225</v>
      </c>
      <c r="X1943" s="62" t="s">
        <v>65</v>
      </c>
      <c r="Y1943" s="62">
        <v>41073</v>
      </c>
      <c r="Z1943" s="50">
        <v>94</v>
      </c>
      <c r="AA1943" s="50">
        <v>858</v>
      </c>
      <c r="AB1943" s="50" t="s">
        <v>66</v>
      </c>
      <c r="AC1943" s="126">
        <v>475034</v>
      </c>
      <c r="AD1943" s="50" t="s">
        <v>262</v>
      </c>
      <c r="AE1943" s="58" t="s">
        <v>438</v>
      </c>
      <c r="AF1943" s="58" t="s">
        <v>68</v>
      </c>
      <c r="AG1943" s="50" t="s">
        <v>229</v>
      </c>
      <c r="AH1943" s="50">
        <v>0.4</v>
      </c>
      <c r="AI1943" s="50">
        <v>74.02</v>
      </c>
      <c r="AJ1943" s="50">
        <v>74.42</v>
      </c>
      <c r="AK1943" s="58">
        <v>11.33</v>
      </c>
      <c r="AL1943" s="150">
        <v>5.3748992206396132E-3</v>
      </c>
      <c r="AM1943" s="56" t="s">
        <v>230</v>
      </c>
      <c r="AN1943" s="50" t="s">
        <v>355</v>
      </c>
      <c r="AO1943" s="50" t="s">
        <v>356</v>
      </c>
      <c r="AP1943" s="64" t="s">
        <v>357</v>
      </c>
      <c r="AQ1943" s="27" t="str">
        <f t="shared" si="87"/>
        <v>Record Complete</v>
      </c>
      <c r="AR1943" s="54" t="s">
        <v>234</v>
      </c>
      <c r="AS1943" s="5" t="str">
        <f t="shared" si="88"/>
        <v/>
      </c>
      <c r="AT1943" t="s">
        <v>17200</v>
      </c>
    </row>
    <row r="1944" spans="1:46" ht="15.75" thickBot="1" x14ac:dyDescent="0.3">
      <c r="A1944" s="30" t="s">
        <v>782</v>
      </c>
      <c r="B1944" s="32">
        <v>1060</v>
      </c>
      <c r="C1944" s="32" t="s">
        <v>213</v>
      </c>
      <c r="D1944" s="32" t="s">
        <v>300</v>
      </c>
      <c r="E1944" s="51" t="str">
        <f ca="1">IF(ISERROR(INDIRECT(CONCATENATE("FIPs_codes!",ADDRESS((MATCH($D1944,INDIRECT($C1944),0)+MATCH($C1944,FIPs_codes!$G$1:$G$3296,0)-1),COLUMN(FIPs_codes!A1942))))),"",INDIRECT(CONCATENATE("FIPs_codes!",ADDRESS((MATCH($D1944,INDIRECT($C1944),0)+MATCH($C1944,FIPs_codes!$G$1:$G$3296,0)-1),COLUMN(FIPs_codes!A1942)))))</f>
        <v>40009</v>
      </c>
      <c r="F1944" s="51">
        <f ca="1">IF(ISERROR(INDIRECT(CONCATENATE("FIPs_codes!",ADDRESS((MATCH($D1944,INDIRECT($C1944),0)+MATCH($C1944,FIPs_codes!$G$1:$G$3296,0)-1),COLUMN(FIPs_codes!C1942))))),"",INDIRECT(CONCATENATE("FIPs_codes!",ADDRESS((MATCH($D1944,INDIRECT($C1944),0)+MATCH($C1944,FIPs_codes!$G$1:$G$3296,0)-1),COLUMN(FIPs_codes!C1942)))))</f>
        <v>6</v>
      </c>
      <c r="G1944" s="32" t="s">
        <v>216</v>
      </c>
      <c r="H1944" s="32" t="s">
        <v>217</v>
      </c>
      <c r="I1944" s="36" t="s">
        <v>783</v>
      </c>
      <c r="J1944" s="182" t="s">
        <v>268</v>
      </c>
      <c r="K1944" s="32" t="s">
        <v>78</v>
      </c>
      <c r="L1944" s="32" t="s">
        <v>220</v>
      </c>
      <c r="M1944" s="32" t="s">
        <v>57</v>
      </c>
      <c r="N1944" s="40" t="s">
        <v>784</v>
      </c>
      <c r="O1944" s="40">
        <v>2005</v>
      </c>
      <c r="P1944" s="40" t="s">
        <v>785</v>
      </c>
      <c r="Q1944" s="125">
        <v>3550</v>
      </c>
      <c r="R1944" s="32" t="s">
        <v>245</v>
      </c>
      <c r="S1944" s="42" t="s">
        <v>60</v>
      </c>
      <c r="T1944" s="30" t="s">
        <v>773</v>
      </c>
      <c r="U1944" s="49" t="s">
        <v>134</v>
      </c>
      <c r="V1944" s="57" t="s">
        <v>780</v>
      </c>
      <c r="W1944" s="61" t="s">
        <v>225</v>
      </c>
      <c r="X1944" s="44" t="s">
        <v>65</v>
      </c>
      <c r="Y1944" s="44">
        <v>41073</v>
      </c>
      <c r="Z1944" s="32">
        <v>94</v>
      </c>
      <c r="AA1944" s="32">
        <v>858</v>
      </c>
      <c r="AB1944" s="32" t="s">
        <v>66</v>
      </c>
      <c r="AC1944" s="125">
        <v>475034</v>
      </c>
      <c r="AD1944" s="32" t="s">
        <v>262</v>
      </c>
      <c r="AE1944" s="40" t="s">
        <v>438</v>
      </c>
      <c r="AF1944" s="40" t="s">
        <v>68</v>
      </c>
      <c r="AG1944" s="32" t="s">
        <v>229</v>
      </c>
      <c r="AH1944" s="32">
        <v>0.42</v>
      </c>
      <c r="AI1944" s="32">
        <v>77.81</v>
      </c>
      <c r="AJ1944" s="32">
        <v>78.23</v>
      </c>
      <c r="AK1944" s="40">
        <v>11.31</v>
      </c>
      <c r="AL1944" s="25">
        <v>5.3687843538284541E-3</v>
      </c>
      <c r="AM1944" s="38" t="s">
        <v>230</v>
      </c>
      <c r="AN1944" s="32" t="s">
        <v>355</v>
      </c>
      <c r="AO1944" s="32" t="s">
        <v>356</v>
      </c>
      <c r="AP1944" s="46" t="s">
        <v>357</v>
      </c>
      <c r="AQ1944" s="27" t="str">
        <f t="shared" si="87"/>
        <v>Record Complete</v>
      </c>
      <c r="AR1944" s="36" t="s">
        <v>234</v>
      </c>
      <c r="AS1944" s="5" t="str">
        <f t="shared" si="88"/>
        <v/>
      </c>
      <c r="AT1944" t="s">
        <v>17200</v>
      </c>
    </row>
    <row r="1945" spans="1:46" ht="15.75" thickBot="1" x14ac:dyDescent="0.3">
      <c r="A1945" s="48" t="s">
        <v>782</v>
      </c>
      <c r="B1945" s="50">
        <v>1060</v>
      </c>
      <c r="C1945" s="50" t="s">
        <v>213</v>
      </c>
      <c r="D1945" s="50" t="s">
        <v>300</v>
      </c>
      <c r="E1945" s="51" t="str">
        <f ca="1">IF(ISERROR(INDIRECT(CONCATENATE("FIPs_codes!",ADDRESS((MATCH($D1945,INDIRECT($C1945),0)+MATCH($C1945,FIPs_codes!$G$1:$G$3296,0)-1),COLUMN(FIPs_codes!A1943))))),"",INDIRECT(CONCATENATE("FIPs_codes!",ADDRESS((MATCH($D1945,INDIRECT($C1945),0)+MATCH($C1945,FIPs_codes!$G$1:$G$3296,0)-1),COLUMN(FIPs_codes!A1943)))))</f>
        <v>40009</v>
      </c>
      <c r="F1945" s="51">
        <f ca="1">IF(ISERROR(INDIRECT(CONCATENATE("FIPs_codes!",ADDRESS((MATCH($D1945,INDIRECT($C1945),0)+MATCH($C1945,FIPs_codes!$G$1:$G$3296,0)-1),COLUMN(FIPs_codes!C1943))))),"",INDIRECT(CONCATENATE("FIPs_codes!",ADDRESS((MATCH($D1945,INDIRECT($C1945),0)+MATCH($C1945,FIPs_codes!$G$1:$G$3296,0)-1),COLUMN(FIPs_codes!C1943)))))</f>
        <v>6</v>
      </c>
      <c r="G1945" s="50" t="s">
        <v>216</v>
      </c>
      <c r="H1945" s="50" t="s">
        <v>217</v>
      </c>
      <c r="I1945" s="54" t="s">
        <v>783</v>
      </c>
      <c r="J1945" s="37" t="s">
        <v>268</v>
      </c>
      <c r="K1945" s="50" t="s">
        <v>78</v>
      </c>
      <c r="L1945" s="50" t="s">
        <v>220</v>
      </c>
      <c r="M1945" s="50" t="s">
        <v>57</v>
      </c>
      <c r="N1945" s="58" t="s">
        <v>784</v>
      </c>
      <c r="O1945" s="58">
        <v>2005</v>
      </c>
      <c r="P1945" s="58" t="s">
        <v>785</v>
      </c>
      <c r="Q1945" s="126">
        <v>3550</v>
      </c>
      <c r="R1945" s="50" t="s">
        <v>245</v>
      </c>
      <c r="S1945" s="60" t="s">
        <v>60</v>
      </c>
      <c r="T1945" s="48" t="s">
        <v>773</v>
      </c>
      <c r="U1945" s="31" t="s">
        <v>134</v>
      </c>
      <c r="V1945" s="39" t="s">
        <v>780</v>
      </c>
      <c r="W1945" s="43" t="s">
        <v>225</v>
      </c>
      <c r="X1945" s="62" t="s">
        <v>65</v>
      </c>
      <c r="Y1945" s="62">
        <v>41073</v>
      </c>
      <c r="Z1945" s="50">
        <v>94</v>
      </c>
      <c r="AA1945" s="50">
        <v>858</v>
      </c>
      <c r="AB1945" s="50" t="s">
        <v>66</v>
      </c>
      <c r="AC1945" s="126">
        <v>475034</v>
      </c>
      <c r="AD1945" s="50" t="s">
        <v>262</v>
      </c>
      <c r="AE1945" s="58" t="s">
        <v>438</v>
      </c>
      <c r="AF1945" s="58" t="s">
        <v>68</v>
      </c>
      <c r="AG1945" s="50" t="s">
        <v>229</v>
      </c>
      <c r="AH1945" s="50">
        <v>0.41</v>
      </c>
      <c r="AI1945" s="50">
        <v>78.05</v>
      </c>
      <c r="AJ1945" s="50">
        <v>78.459999999999994</v>
      </c>
      <c r="AK1945" s="58">
        <v>11.37</v>
      </c>
      <c r="AL1945" s="150">
        <v>5.2255926586795825E-3</v>
      </c>
      <c r="AM1945" s="56" t="s">
        <v>230</v>
      </c>
      <c r="AN1945" s="50" t="s">
        <v>355</v>
      </c>
      <c r="AO1945" s="50" t="s">
        <v>356</v>
      </c>
      <c r="AP1945" s="64" t="s">
        <v>357</v>
      </c>
      <c r="AQ1945" s="27" t="str">
        <f t="shared" si="87"/>
        <v>Record Complete</v>
      </c>
      <c r="AR1945" s="54" t="s">
        <v>234</v>
      </c>
      <c r="AS1945" s="5" t="str">
        <f t="shared" si="88"/>
        <v/>
      </c>
      <c r="AT1945" t="s">
        <v>17200</v>
      </c>
    </row>
    <row r="1946" spans="1:46" ht="15.75" thickBot="1" x14ac:dyDescent="0.3">
      <c r="A1946" s="30" t="s">
        <v>782</v>
      </c>
      <c r="B1946" s="32">
        <v>1060</v>
      </c>
      <c r="C1946" s="32" t="s">
        <v>213</v>
      </c>
      <c r="D1946" s="32" t="s">
        <v>300</v>
      </c>
      <c r="E1946" s="51" t="str">
        <f ca="1">IF(ISERROR(INDIRECT(CONCATENATE("FIPs_codes!",ADDRESS((MATCH($D1946,INDIRECT($C1946),0)+MATCH($C1946,FIPs_codes!$G$1:$G$3296,0)-1),COLUMN(FIPs_codes!A1944))))),"",INDIRECT(CONCATENATE("FIPs_codes!",ADDRESS((MATCH($D1946,INDIRECT($C1946),0)+MATCH($C1946,FIPs_codes!$G$1:$G$3296,0)-1),COLUMN(FIPs_codes!A1944)))))</f>
        <v>40009</v>
      </c>
      <c r="F1946" s="51">
        <f ca="1">IF(ISERROR(INDIRECT(CONCATENATE("FIPs_codes!",ADDRESS((MATCH($D1946,INDIRECT($C1946),0)+MATCH($C1946,FIPs_codes!$G$1:$G$3296,0)-1),COLUMN(FIPs_codes!C1944))))),"",INDIRECT(CONCATENATE("FIPs_codes!",ADDRESS((MATCH($D1946,INDIRECT($C1946),0)+MATCH($C1946,FIPs_codes!$G$1:$G$3296,0)-1),COLUMN(FIPs_codes!C1944)))))</f>
        <v>6</v>
      </c>
      <c r="G1946" s="32" t="s">
        <v>216</v>
      </c>
      <c r="H1946" s="32" t="s">
        <v>217</v>
      </c>
      <c r="I1946" s="36" t="s">
        <v>783</v>
      </c>
      <c r="J1946" s="172" t="s">
        <v>268</v>
      </c>
      <c r="K1946" s="32" t="s">
        <v>78</v>
      </c>
      <c r="L1946" s="32" t="s">
        <v>220</v>
      </c>
      <c r="M1946" s="32" t="s">
        <v>57</v>
      </c>
      <c r="N1946" s="40" t="s">
        <v>786</v>
      </c>
      <c r="O1946" s="40">
        <v>2005</v>
      </c>
      <c r="P1946" s="40" t="s">
        <v>787</v>
      </c>
      <c r="Q1946" s="125">
        <v>4735</v>
      </c>
      <c r="R1946" s="32" t="s">
        <v>245</v>
      </c>
      <c r="S1946" s="42" t="s">
        <v>60</v>
      </c>
      <c r="T1946" s="30" t="s">
        <v>773</v>
      </c>
      <c r="U1946" s="49" t="s">
        <v>134</v>
      </c>
      <c r="V1946" s="57" t="s">
        <v>780</v>
      </c>
      <c r="W1946" s="61" t="s">
        <v>225</v>
      </c>
      <c r="X1946" s="44" t="s">
        <v>65</v>
      </c>
      <c r="Y1946" s="44">
        <v>41074</v>
      </c>
      <c r="Z1946" s="32">
        <v>97</v>
      </c>
      <c r="AA1946" s="32">
        <v>876</v>
      </c>
      <c r="AB1946" s="32" t="s">
        <v>66</v>
      </c>
      <c r="AC1946" s="125">
        <v>668129</v>
      </c>
      <c r="AD1946" s="32" t="s">
        <v>262</v>
      </c>
      <c r="AE1946" s="40" t="s">
        <v>438</v>
      </c>
      <c r="AF1946" s="40" t="s">
        <v>68</v>
      </c>
      <c r="AG1946" s="32" t="s">
        <v>229</v>
      </c>
      <c r="AH1946" s="32">
        <v>0.52</v>
      </c>
      <c r="AI1946" s="32">
        <v>71.56</v>
      </c>
      <c r="AJ1946" s="32">
        <v>72.08</v>
      </c>
      <c r="AK1946" s="40">
        <v>11.3</v>
      </c>
      <c r="AL1946" s="25">
        <v>7.2142064372918979E-3</v>
      </c>
      <c r="AM1946" s="38" t="s">
        <v>230</v>
      </c>
      <c r="AN1946" s="32" t="s">
        <v>355</v>
      </c>
      <c r="AO1946" s="32" t="s">
        <v>356</v>
      </c>
      <c r="AP1946" s="46" t="s">
        <v>357</v>
      </c>
      <c r="AQ1946" s="27" t="str">
        <f t="shared" si="87"/>
        <v>Record Complete</v>
      </c>
      <c r="AR1946" s="36" t="s">
        <v>234</v>
      </c>
      <c r="AS1946" s="5" t="str">
        <f t="shared" si="88"/>
        <v/>
      </c>
      <c r="AT1946" t="s">
        <v>17200</v>
      </c>
    </row>
    <row r="1947" spans="1:46" ht="15.75" thickBot="1" x14ac:dyDescent="0.3">
      <c r="A1947" s="48" t="s">
        <v>782</v>
      </c>
      <c r="B1947" s="50">
        <v>1060</v>
      </c>
      <c r="C1947" s="50" t="s">
        <v>213</v>
      </c>
      <c r="D1947" s="50" t="s">
        <v>300</v>
      </c>
      <c r="E1947" s="51" t="str">
        <f ca="1">IF(ISERROR(INDIRECT(CONCATENATE("FIPs_codes!",ADDRESS((MATCH($D1947,INDIRECT($C1947),0)+MATCH($C1947,FIPs_codes!$G$1:$G$3296,0)-1),COLUMN(FIPs_codes!A1945))))),"",INDIRECT(CONCATENATE("FIPs_codes!",ADDRESS((MATCH($D1947,INDIRECT($C1947),0)+MATCH($C1947,FIPs_codes!$G$1:$G$3296,0)-1),COLUMN(FIPs_codes!A1945)))))</f>
        <v>40009</v>
      </c>
      <c r="F1947" s="51">
        <f ca="1">IF(ISERROR(INDIRECT(CONCATENATE("FIPs_codes!",ADDRESS((MATCH($D1947,INDIRECT($C1947),0)+MATCH($C1947,FIPs_codes!$G$1:$G$3296,0)-1),COLUMN(FIPs_codes!C1945))))),"",INDIRECT(CONCATENATE("FIPs_codes!",ADDRESS((MATCH($D1947,INDIRECT($C1947),0)+MATCH($C1947,FIPs_codes!$G$1:$G$3296,0)-1),COLUMN(FIPs_codes!C1945)))))</f>
        <v>6</v>
      </c>
      <c r="G1947" s="50" t="s">
        <v>216</v>
      </c>
      <c r="H1947" s="50" t="s">
        <v>217</v>
      </c>
      <c r="I1947" s="54" t="s">
        <v>783</v>
      </c>
      <c r="J1947" s="37" t="s">
        <v>268</v>
      </c>
      <c r="K1947" s="50" t="s">
        <v>78</v>
      </c>
      <c r="L1947" s="50" t="s">
        <v>220</v>
      </c>
      <c r="M1947" s="50" t="s">
        <v>57</v>
      </c>
      <c r="N1947" s="58" t="s">
        <v>786</v>
      </c>
      <c r="O1947" s="58">
        <v>2005</v>
      </c>
      <c r="P1947" s="58" t="s">
        <v>787</v>
      </c>
      <c r="Q1947" s="126">
        <v>4735</v>
      </c>
      <c r="R1947" s="50" t="s">
        <v>245</v>
      </c>
      <c r="S1947" s="60" t="s">
        <v>60</v>
      </c>
      <c r="T1947" s="48" t="s">
        <v>773</v>
      </c>
      <c r="U1947" s="31" t="s">
        <v>134</v>
      </c>
      <c r="V1947" s="39" t="s">
        <v>780</v>
      </c>
      <c r="W1947" s="43" t="s">
        <v>225</v>
      </c>
      <c r="X1947" s="62" t="s">
        <v>65</v>
      </c>
      <c r="Y1947" s="62">
        <v>41074</v>
      </c>
      <c r="Z1947" s="50">
        <v>97</v>
      </c>
      <c r="AA1947" s="50">
        <v>876</v>
      </c>
      <c r="AB1947" s="50" t="s">
        <v>66</v>
      </c>
      <c r="AC1947" s="126">
        <v>668129</v>
      </c>
      <c r="AD1947" s="50" t="s">
        <v>262</v>
      </c>
      <c r="AE1947" s="58" t="s">
        <v>438</v>
      </c>
      <c r="AF1947" s="58" t="s">
        <v>68</v>
      </c>
      <c r="AG1947" s="50" t="s">
        <v>229</v>
      </c>
      <c r="AH1947" s="50">
        <v>0.74</v>
      </c>
      <c r="AI1947" s="50">
        <v>73.7</v>
      </c>
      <c r="AJ1947" s="50">
        <v>74.44</v>
      </c>
      <c r="AK1947" s="58">
        <v>11.24</v>
      </c>
      <c r="AL1947" s="150">
        <v>9.9408919935518539E-3</v>
      </c>
      <c r="AM1947" s="56" t="s">
        <v>230</v>
      </c>
      <c r="AN1947" s="50" t="s">
        <v>355</v>
      </c>
      <c r="AO1947" s="50" t="s">
        <v>356</v>
      </c>
      <c r="AP1947" s="64" t="s">
        <v>357</v>
      </c>
      <c r="AQ1947" s="27" t="str">
        <f t="shared" si="87"/>
        <v>Record Complete</v>
      </c>
      <c r="AR1947" s="54" t="s">
        <v>234</v>
      </c>
      <c r="AS1947" s="5" t="str">
        <f t="shared" si="88"/>
        <v/>
      </c>
      <c r="AT1947" t="s">
        <v>17200</v>
      </c>
    </row>
    <row r="1948" spans="1:46" ht="15.75" thickBot="1" x14ac:dyDescent="0.3">
      <c r="A1948" s="30" t="s">
        <v>782</v>
      </c>
      <c r="B1948" s="32">
        <v>1060</v>
      </c>
      <c r="C1948" s="32" t="s">
        <v>213</v>
      </c>
      <c r="D1948" s="32" t="s">
        <v>300</v>
      </c>
      <c r="E1948" s="51" t="str">
        <f ca="1">IF(ISERROR(INDIRECT(CONCATENATE("FIPs_codes!",ADDRESS((MATCH($D1948,INDIRECT($C1948),0)+MATCH($C1948,FIPs_codes!$G$1:$G$3296,0)-1),COLUMN(FIPs_codes!A1946))))),"",INDIRECT(CONCATENATE("FIPs_codes!",ADDRESS((MATCH($D1948,INDIRECT($C1948),0)+MATCH($C1948,FIPs_codes!$G$1:$G$3296,0)-1),COLUMN(FIPs_codes!A1946)))))</f>
        <v>40009</v>
      </c>
      <c r="F1948" s="51">
        <f ca="1">IF(ISERROR(INDIRECT(CONCATENATE("FIPs_codes!",ADDRESS((MATCH($D1948,INDIRECT($C1948),0)+MATCH($C1948,FIPs_codes!$G$1:$G$3296,0)-1),COLUMN(FIPs_codes!C1946))))),"",INDIRECT(CONCATENATE("FIPs_codes!",ADDRESS((MATCH($D1948,INDIRECT($C1948),0)+MATCH($C1948,FIPs_codes!$G$1:$G$3296,0)-1),COLUMN(FIPs_codes!C1946)))))</f>
        <v>6</v>
      </c>
      <c r="G1948" s="32" t="s">
        <v>216</v>
      </c>
      <c r="H1948" s="32" t="s">
        <v>217</v>
      </c>
      <c r="I1948" s="36" t="s">
        <v>783</v>
      </c>
      <c r="J1948" s="55" t="s">
        <v>268</v>
      </c>
      <c r="K1948" s="32" t="s">
        <v>78</v>
      </c>
      <c r="L1948" s="32" t="s">
        <v>220</v>
      </c>
      <c r="M1948" s="32" t="s">
        <v>57</v>
      </c>
      <c r="N1948" s="40" t="s">
        <v>786</v>
      </c>
      <c r="O1948" s="40">
        <v>2005</v>
      </c>
      <c r="P1948" s="40" t="s">
        <v>787</v>
      </c>
      <c r="Q1948" s="125">
        <v>4735</v>
      </c>
      <c r="R1948" s="32" t="s">
        <v>245</v>
      </c>
      <c r="S1948" s="42" t="s">
        <v>60</v>
      </c>
      <c r="T1948" s="30" t="s">
        <v>773</v>
      </c>
      <c r="U1948" s="49" t="s">
        <v>134</v>
      </c>
      <c r="V1948" s="57" t="s">
        <v>780</v>
      </c>
      <c r="W1948" s="61" t="s">
        <v>225</v>
      </c>
      <c r="X1948" s="44" t="s">
        <v>65</v>
      </c>
      <c r="Y1948" s="44">
        <v>41074</v>
      </c>
      <c r="Z1948" s="32">
        <v>97</v>
      </c>
      <c r="AA1948" s="32">
        <v>876</v>
      </c>
      <c r="AB1948" s="32" t="s">
        <v>66</v>
      </c>
      <c r="AC1948" s="125">
        <v>668129</v>
      </c>
      <c r="AD1948" s="32" t="s">
        <v>262</v>
      </c>
      <c r="AE1948" s="40" t="s">
        <v>438</v>
      </c>
      <c r="AF1948" s="40" t="s">
        <v>68</v>
      </c>
      <c r="AG1948" s="32" t="s">
        <v>229</v>
      </c>
      <c r="AH1948" s="32">
        <v>0.81</v>
      </c>
      <c r="AI1948" s="32">
        <v>74.739999999999995</v>
      </c>
      <c r="AJ1948" s="32">
        <v>75.55</v>
      </c>
      <c r="AK1948" s="40">
        <v>11.22</v>
      </c>
      <c r="AL1948" s="26">
        <v>1.0721376571806752E-2</v>
      </c>
      <c r="AM1948" s="38" t="s">
        <v>230</v>
      </c>
      <c r="AN1948" s="32" t="s">
        <v>355</v>
      </c>
      <c r="AO1948" s="32" t="s">
        <v>356</v>
      </c>
      <c r="AP1948" s="46" t="s">
        <v>357</v>
      </c>
      <c r="AQ1948" s="27" t="str">
        <f t="shared" si="87"/>
        <v>Record Complete</v>
      </c>
      <c r="AR1948" s="36" t="s">
        <v>234</v>
      </c>
      <c r="AS1948" s="5" t="str">
        <f t="shared" si="88"/>
        <v/>
      </c>
      <c r="AT1948" t="s">
        <v>17200</v>
      </c>
    </row>
    <row r="1949" spans="1:46" ht="15.75" thickBot="1" x14ac:dyDescent="0.3">
      <c r="A1949" s="48" t="s">
        <v>782</v>
      </c>
      <c r="B1949" s="50">
        <v>1060</v>
      </c>
      <c r="C1949" s="50" t="s">
        <v>213</v>
      </c>
      <c r="D1949" s="50" t="s">
        <v>300</v>
      </c>
      <c r="E1949" s="51" t="str">
        <f ca="1">IF(ISERROR(INDIRECT(CONCATENATE("FIPs_codes!",ADDRESS((MATCH($D1949,INDIRECT($C1949),0)+MATCH($C1949,FIPs_codes!$G$1:$G$3296,0)-1),COLUMN(FIPs_codes!A1947))))),"",INDIRECT(CONCATENATE("FIPs_codes!",ADDRESS((MATCH($D1949,INDIRECT($C1949),0)+MATCH($C1949,FIPs_codes!$G$1:$G$3296,0)-1),COLUMN(FIPs_codes!A1947)))))</f>
        <v>40009</v>
      </c>
      <c r="F1949" s="51">
        <f ca="1">IF(ISERROR(INDIRECT(CONCATENATE("FIPs_codes!",ADDRESS((MATCH($D1949,INDIRECT($C1949),0)+MATCH($C1949,FIPs_codes!$G$1:$G$3296,0)-1),COLUMN(FIPs_codes!C1947))))),"",INDIRECT(CONCATENATE("FIPs_codes!",ADDRESS((MATCH($D1949,INDIRECT($C1949),0)+MATCH($C1949,FIPs_codes!$G$1:$G$3296,0)-1),COLUMN(FIPs_codes!C1947)))))</f>
        <v>6</v>
      </c>
      <c r="G1949" s="50" t="s">
        <v>216</v>
      </c>
      <c r="H1949" s="50" t="s">
        <v>217</v>
      </c>
      <c r="I1949" s="54" t="s">
        <v>783</v>
      </c>
      <c r="J1949" s="37" t="s">
        <v>268</v>
      </c>
      <c r="K1949" s="50" t="s">
        <v>78</v>
      </c>
      <c r="L1949" s="50" t="s">
        <v>269</v>
      </c>
      <c r="M1949" s="50" t="s">
        <v>57</v>
      </c>
      <c r="N1949" s="58" t="s">
        <v>522</v>
      </c>
      <c r="O1949" s="58">
        <v>1967</v>
      </c>
      <c r="P1949" s="58" t="s">
        <v>788</v>
      </c>
      <c r="Q1949" s="50">
        <v>800</v>
      </c>
      <c r="R1949" s="50" t="s">
        <v>244</v>
      </c>
      <c r="S1949" s="60" t="s">
        <v>60</v>
      </c>
      <c r="T1949" s="48" t="s">
        <v>773</v>
      </c>
      <c r="U1949" s="31" t="s">
        <v>134</v>
      </c>
      <c r="V1949" s="39" t="s">
        <v>780</v>
      </c>
      <c r="W1949" s="43" t="s">
        <v>225</v>
      </c>
      <c r="X1949" s="62" t="s">
        <v>65</v>
      </c>
      <c r="Y1949" s="62">
        <v>41074</v>
      </c>
      <c r="Z1949" s="50">
        <v>90</v>
      </c>
      <c r="AA1949" s="50">
        <v>969</v>
      </c>
      <c r="AB1949" s="50" t="s">
        <v>66</v>
      </c>
      <c r="AC1949" s="126">
        <v>54070</v>
      </c>
      <c r="AD1949" s="50" t="s">
        <v>262</v>
      </c>
      <c r="AE1949" s="58" t="s">
        <v>438</v>
      </c>
      <c r="AF1949" s="58" t="s">
        <v>68</v>
      </c>
      <c r="AG1949" s="50" t="s">
        <v>229</v>
      </c>
      <c r="AH1949" s="50">
        <v>0</v>
      </c>
      <c r="AI1949" s="50">
        <v>151.6</v>
      </c>
      <c r="AJ1949" s="50">
        <v>151.6</v>
      </c>
      <c r="AK1949" s="58">
        <v>0.03</v>
      </c>
      <c r="AL1949" s="26">
        <v>0</v>
      </c>
      <c r="AM1949" s="56" t="s">
        <v>230</v>
      </c>
      <c r="AN1949" s="50" t="s">
        <v>355</v>
      </c>
      <c r="AO1949" s="50" t="s">
        <v>356</v>
      </c>
      <c r="AP1949" s="64" t="s">
        <v>357</v>
      </c>
      <c r="AQ1949" s="27" t="str">
        <f t="shared" si="87"/>
        <v>Record Complete</v>
      </c>
      <c r="AR1949" s="54" t="s">
        <v>234</v>
      </c>
      <c r="AS1949" s="5" t="str">
        <f t="shared" si="88"/>
        <v/>
      </c>
      <c r="AT1949" t="s">
        <v>17200</v>
      </c>
    </row>
    <row r="1950" spans="1:46" ht="15.75" thickBot="1" x14ac:dyDescent="0.3">
      <c r="A1950" s="30" t="s">
        <v>782</v>
      </c>
      <c r="B1950" s="32">
        <v>1060</v>
      </c>
      <c r="C1950" s="32" t="s">
        <v>213</v>
      </c>
      <c r="D1950" s="32" t="s">
        <v>300</v>
      </c>
      <c r="E1950" s="51" t="str">
        <f ca="1">IF(ISERROR(INDIRECT(CONCATENATE("FIPs_codes!",ADDRESS((MATCH($D1950,INDIRECT($C1950),0)+MATCH($C1950,FIPs_codes!$G$1:$G$3296,0)-1),COLUMN(FIPs_codes!A1948))))),"",INDIRECT(CONCATENATE("FIPs_codes!",ADDRESS((MATCH($D1950,INDIRECT($C1950),0)+MATCH($C1950,FIPs_codes!$G$1:$G$3296,0)-1),COLUMN(FIPs_codes!A1948)))))</f>
        <v>40009</v>
      </c>
      <c r="F1950" s="51">
        <f ca="1">IF(ISERROR(INDIRECT(CONCATENATE("FIPs_codes!",ADDRESS((MATCH($D1950,INDIRECT($C1950),0)+MATCH($C1950,FIPs_codes!$G$1:$G$3296,0)-1),COLUMN(FIPs_codes!C1948))))),"",INDIRECT(CONCATENATE("FIPs_codes!",ADDRESS((MATCH($D1950,INDIRECT($C1950),0)+MATCH($C1950,FIPs_codes!$G$1:$G$3296,0)-1),COLUMN(FIPs_codes!C1948)))))</f>
        <v>6</v>
      </c>
      <c r="G1950" s="32" t="s">
        <v>216</v>
      </c>
      <c r="H1950" s="32" t="s">
        <v>217</v>
      </c>
      <c r="I1950" s="36" t="s">
        <v>783</v>
      </c>
      <c r="J1950" s="182" t="s">
        <v>268</v>
      </c>
      <c r="K1950" s="32" t="s">
        <v>78</v>
      </c>
      <c r="L1950" s="32" t="s">
        <v>269</v>
      </c>
      <c r="M1950" s="32" t="s">
        <v>57</v>
      </c>
      <c r="N1950" s="40" t="s">
        <v>522</v>
      </c>
      <c r="O1950" s="40">
        <v>1967</v>
      </c>
      <c r="P1950" s="40" t="s">
        <v>788</v>
      </c>
      <c r="Q1950" s="32">
        <v>800</v>
      </c>
      <c r="R1950" s="32" t="s">
        <v>244</v>
      </c>
      <c r="S1950" s="42" t="s">
        <v>60</v>
      </c>
      <c r="T1950" s="30" t="s">
        <v>773</v>
      </c>
      <c r="U1950" s="49" t="s">
        <v>134</v>
      </c>
      <c r="V1950" s="57" t="s">
        <v>780</v>
      </c>
      <c r="W1950" s="61" t="s">
        <v>225</v>
      </c>
      <c r="X1950" s="44" t="s">
        <v>65</v>
      </c>
      <c r="Y1950" s="44">
        <v>41074</v>
      </c>
      <c r="Z1950" s="32">
        <v>90</v>
      </c>
      <c r="AA1950" s="32">
        <v>969</v>
      </c>
      <c r="AB1950" s="32" t="s">
        <v>66</v>
      </c>
      <c r="AC1950" s="125">
        <v>54070</v>
      </c>
      <c r="AD1950" s="32" t="s">
        <v>262</v>
      </c>
      <c r="AE1950" s="40" t="s">
        <v>438</v>
      </c>
      <c r="AF1950" s="40" t="s">
        <v>68</v>
      </c>
      <c r="AG1950" s="32" t="s">
        <v>229</v>
      </c>
      <c r="AH1950" s="32">
        <v>0</v>
      </c>
      <c r="AI1950" s="32">
        <v>155.13999999999999</v>
      </c>
      <c r="AJ1950" s="32">
        <v>155.13999999999999</v>
      </c>
      <c r="AK1950" s="40">
        <v>0.04</v>
      </c>
      <c r="AL1950" s="25">
        <v>0</v>
      </c>
      <c r="AM1950" s="38" t="s">
        <v>230</v>
      </c>
      <c r="AN1950" s="32" t="s">
        <v>355</v>
      </c>
      <c r="AO1950" s="32" t="s">
        <v>356</v>
      </c>
      <c r="AP1950" s="46" t="s">
        <v>357</v>
      </c>
      <c r="AQ1950" s="27" t="str">
        <f t="shared" si="87"/>
        <v>Record Complete</v>
      </c>
      <c r="AR1950" s="36" t="s">
        <v>234</v>
      </c>
      <c r="AS1950" s="5" t="str">
        <f t="shared" si="88"/>
        <v/>
      </c>
      <c r="AT1950" t="s">
        <v>17200</v>
      </c>
    </row>
    <row r="1951" spans="1:46" ht="15.75" thickBot="1" x14ac:dyDescent="0.3">
      <c r="A1951" s="48" t="s">
        <v>782</v>
      </c>
      <c r="B1951" s="50">
        <v>1060</v>
      </c>
      <c r="C1951" s="50" t="s">
        <v>213</v>
      </c>
      <c r="D1951" s="50" t="s">
        <v>300</v>
      </c>
      <c r="E1951" s="51" t="str">
        <f ca="1">IF(ISERROR(INDIRECT(CONCATENATE("FIPs_codes!",ADDRESS((MATCH($D1951,INDIRECT($C1951),0)+MATCH($C1951,FIPs_codes!$G$1:$G$3296,0)-1),COLUMN(FIPs_codes!A1949))))),"",INDIRECT(CONCATENATE("FIPs_codes!",ADDRESS((MATCH($D1951,INDIRECT($C1951),0)+MATCH($C1951,FIPs_codes!$G$1:$G$3296,0)-1),COLUMN(FIPs_codes!A1949)))))</f>
        <v>40009</v>
      </c>
      <c r="F1951" s="51">
        <f ca="1">IF(ISERROR(INDIRECT(CONCATENATE("FIPs_codes!",ADDRESS((MATCH($D1951,INDIRECT($C1951),0)+MATCH($C1951,FIPs_codes!$G$1:$G$3296,0)-1),COLUMN(FIPs_codes!C1949))))),"",INDIRECT(CONCATENATE("FIPs_codes!",ADDRESS((MATCH($D1951,INDIRECT($C1951),0)+MATCH($C1951,FIPs_codes!$G$1:$G$3296,0)-1),COLUMN(FIPs_codes!C1949)))))</f>
        <v>6</v>
      </c>
      <c r="G1951" s="50" t="s">
        <v>216</v>
      </c>
      <c r="H1951" s="50" t="s">
        <v>217</v>
      </c>
      <c r="I1951" s="54" t="s">
        <v>783</v>
      </c>
      <c r="J1951" s="37" t="s">
        <v>268</v>
      </c>
      <c r="K1951" s="50" t="s">
        <v>78</v>
      </c>
      <c r="L1951" s="50" t="s">
        <v>269</v>
      </c>
      <c r="M1951" s="50" t="s">
        <v>57</v>
      </c>
      <c r="N1951" s="58" t="s">
        <v>522</v>
      </c>
      <c r="O1951" s="58">
        <v>1967</v>
      </c>
      <c r="P1951" s="58" t="s">
        <v>788</v>
      </c>
      <c r="Q1951" s="50">
        <v>800</v>
      </c>
      <c r="R1951" s="50" t="s">
        <v>244</v>
      </c>
      <c r="S1951" s="60" t="s">
        <v>60</v>
      </c>
      <c r="T1951" s="48" t="s">
        <v>773</v>
      </c>
      <c r="U1951" s="31" t="s">
        <v>134</v>
      </c>
      <c r="V1951" s="39" t="s">
        <v>780</v>
      </c>
      <c r="W1951" s="43" t="s">
        <v>225</v>
      </c>
      <c r="X1951" s="62" t="s">
        <v>65</v>
      </c>
      <c r="Y1951" s="62">
        <v>41074</v>
      </c>
      <c r="Z1951" s="50">
        <v>90</v>
      </c>
      <c r="AA1951" s="50">
        <v>969</v>
      </c>
      <c r="AB1951" s="50" t="s">
        <v>66</v>
      </c>
      <c r="AC1951" s="126">
        <v>54070</v>
      </c>
      <c r="AD1951" s="50" t="s">
        <v>262</v>
      </c>
      <c r="AE1951" s="58" t="s">
        <v>438</v>
      </c>
      <c r="AF1951" s="58" t="s">
        <v>68</v>
      </c>
      <c r="AG1951" s="50" t="s">
        <v>229</v>
      </c>
      <c r="AH1951" s="50">
        <v>0</v>
      </c>
      <c r="AI1951" s="50">
        <v>247.12</v>
      </c>
      <c r="AJ1951" s="50">
        <v>247.12</v>
      </c>
      <c r="AK1951" s="58">
        <v>0.03</v>
      </c>
      <c r="AL1951" s="150">
        <v>0</v>
      </c>
      <c r="AM1951" s="56" t="s">
        <v>230</v>
      </c>
      <c r="AN1951" s="50" t="s">
        <v>355</v>
      </c>
      <c r="AO1951" s="50" t="s">
        <v>356</v>
      </c>
      <c r="AP1951" s="64" t="s">
        <v>357</v>
      </c>
      <c r="AQ1951" s="27" t="str">
        <f t="shared" si="87"/>
        <v>Record Complete</v>
      </c>
      <c r="AR1951" s="54" t="s">
        <v>234</v>
      </c>
      <c r="AS1951" s="5" t="str">
        <f t="shared" si="88"/>
        <v/>
      </c>
      <c r="AT1951" t="s">
        <v>17200</v>
      </c>
    </row>
    <row r="1952" spans="1:46" ht="15.75" thickBot="1" x14ac:dyDescent="0.3">
      <c r="A1952" s="30" t="s">
        <v>782</v>
      </c>
      <c r="B1952" s="32">
        <v>1060</v>
      </c>
      <c r="C1952" s="32" t="s">
        <v>213</v>
      </c>
      <c r="D1952" s="32" t="s">
        <v>300</v>
      </c>
      <c r="E1952" s="51" t="str">
        <f ca="1">IF(ISERROR(INDIRECT(CONCATENATE("FIPs_codes!",ADDRESS((MATCH($D1952,INDIRECT($C1952),0)+MATCH($C1952,FIPs_codes!$G$1:$G$3296,0)-1),COLUMN(FIPs_codes!A1950))))),"",INDIRECT(CONCATENATE("FIPs_codes!",ADDRESS((MATCH($D1952,INDIRECT($C1952),0)+MATCH($C1952,FIPs_codes!$G$1:$G$3296,0)-1),COLUMN(FIPs_codes!A1950)))))</f>
        <v>40009</v>
      </c>
      <c r="F1952" s="51">
        <f ca="1">IF(ISERROR(INDIRECT(CONCATENATE("FIPs_codes!",ADDRESS((MATCH($D1952,INDIRECT($C1952),0)+MATCH($C1952,FIPs_codes!$G$1:$G$3296,0)-1),COLUMN(FIPs_codes!C1950))))),"",INDIRECT(CONCATENATE("FIPs_codes!",ADDRESS((MATCH($D1952,INDIRECT($C1952),0)+MATCH($C1952,FIPs_codes!$G$1:$G$3296,0)-1),COLUMN(FIPs_codes!C1950)))))</f>
        <v>6</v>
      </c>
      <c r="G1952" s="32" t="s">
        <v>216</v>
      </c>
      <c r="H1952" s="32" t="s">
        <v>217</v>
      </c>
      <c r="I1952" s="36" t="s">
        <v>783</v>
      </c>
      <c r="J1952" s="172" t="s">
        <v>268</v>
      </c>
      <c r="K1952" s="32" t="s">
        <v>78</v>
      </c>
      <c r="L1952" s="32" t="s">
        <v>220</v>
      </c>
      <c r="M1952" s="32" t="s">
        <v>57</v>
      </c>
      <c r="N1952" s="40" t="s">
        <v>784</v>
      </c>
      <c r="O1952" s="40">
        <v>2005</v>
      </c>
      <c r="P1952" s="40" t="s">
        <v>785</v>
      </c>
      <c r="Q1952" s="125">
        <v>3550</v>
      </c>
      <c r="R1952" s="32" t="s">
        <v>245</v>
      </c>
      <c r="S1952" s="42" t="s">
        <v>60</v>
      </c>
      <c r="T1952" s="30" t="s">
        <v>773</v>
      </c>
      <c r="U1952" s="49" t="s">
        <v>134</v>
      </c>
      <c r="V1952" s="57" t="s">
        <v>780</v>
      </c>
      <c r="W1952" s="61" t="s">
        <v>225</v>
      </c>
      <c r="X1952" s="44" t="s">
        <v>65</v>
      </c>
      <c r="Y1952" s="44">
        <v>41127</v>
      </c>
      <c r="Z1952" s="32">
        <v>97</v>
      </c>
      <c r="AA1952" s="32">
        <v>858</v>
      </c>
      <c r="AB1952" s="32" t="s">
        <v>66</v>
      </c>
      <c r="AC1952" s="125">
        <v>501126</v>
      </c>
      <c r="AD1952" s="32" t="s">
        <v>262</v>
      </c>
      <c r="AE1952" s="40" t="s">
        <v>438</v>
      </c>
      <c r="AF1952" s="40" t="s">
        <v>68</v>
      </c>
      <c r="AG1952" s="32" t="s">
        <v>229</v>
      </c>
      <c r="AH1952" s="32">
        <v>0.42</v>
      </c>
      <c r="AI1952" s="32">
        <v>62.23</v>
      </c>
      <c r="AJ1952" s="32">
        <v>62.65</v>
      </c>
      <c r="AK1952" s="40">
        <v>11.4</v>
      </c>
      <c r="AL1952" s="25">
        <v>6.7039106145251395E-3</v>
      </c>
      <c r="AM1952" s="38" t="s">
        <v>230</v>
      </c>
      <c r="AN1952" s="32" t="s">
        <v>355</v>
      </c>
      <c r="AO1952" s="32" t="s">
        <v>356</v>
      </c>
      <c r="AP1952" s="46" t="s">
        <v>357</v>
      </c>
      <c r="AQ1952" s="27" t="str">
        <f t="shared" si="87"/>
        <v>Record Complete</v>
      </c>
      <c r="AR1952" s="36" t="s">
        <v>234</v>
      </c>
      <c r="AS1952" s="5" t="str">
        <f t="shared" si="88"/>
        <v/>
      </c>
      <c r="AT1952" t="s">
        <v>17200</v>
      </c>
    </row>
    <row r="1953" spans="1:46" ht="15.75" thickBot="1" x14ac:dyDescent="0.3">
      <c r="A1953" s="48" t="s">
        <v>782</v>
      </c>
      <c r="B1953" s="50">
        <v>1060</v>
      </c>
      <c r="C1953" s="50" t="s">
        <v>213</v>
      </c>
      <c r="D1953" s="50" t="s">
        <v>300</v>
      </c>
      <c r="E1953" s="51" t="str">
        <f ca="1">IF(ISERROR(INDIRECT(CONCATENATE("FIPs_codes!",ADDRESS((MATCH($D1953,INDIRECT($C1953),0)+MATCH($C1953,FIPs_codes!$G$1:$G$3296,0)-1),COLUMN(FIPs_codes!A1951))))),"",INDIRECT(CONCATENATE("FIPs_codes!",ADDRESS((MATCH($D1953,INDIRECT($C1953),0)+MATCH($C1953,FIPs_codes!$G$1:$G$3296,0)-1),COLUMN(FIPs_codes!A1951)))))</f>
        <v>40009</v>
      </c>
      <c r="F1953" s="51">
        <f ca="1">IF(ISERROR(INDIRECT(CONCATENATE("FIPs_codes!",ADDRESS((MATCH($D1953,INDIRECT($C1953),0)+MATCH($C1953,FIPs_codes!$G$1:$G$3296,0)-1),COLUMN(FIPs_codes!C1951))))),"",INDIRECT(CONCATENATE("FIPs_codes!",ADDRESS((MATCH($D1953,INDIRECT($C1953),0)+MATCH($C1953,FIPs_codes!$G$1:$G$3296,0)-1),COLUMN(FIPs_codes!C1951)))))</f>
        <v>6</v>
      </c>
      <c r="G1953" s="50" t="s">
        <v>216</v>
      </c>
      <c r="H1953" s="50" t="s">
        <v>217</v>
      </c>
      <c r="I1953" s="54" t="s">
        <v>783</v>
      </c>
      <c r="J1953" s="37" t="s">
        <v>268</v>
      </c>
      <c r="K1953" s="50" t="s">
        <v>78</v>
      </c>
      <c r="L1953" s="50" t="s">
        <v>220</v>
      </c>
      <c r="M1953" s="50" t="s">
        <v>57</v>
      </c>
      <c r="N1953" s="58" t="s">
        <v>784</v>
      </c>
      <c r="O1953" s="58">
        <v>2005</v>
      </c>
      <c r="P1953" s="58" t="s">
        <v>785</v>
      </c>
      <c r="Q1953" s="126">
        <v>3550</v>
      </c>
      <c r="R1953" s="50" t="s">
        <v>245</v>
      </c>
      <c r="S1953" s="60" t="s">
        <v>60</v>
      </c>
      <c r="T1953" s="48" t="s">
        <v>773</v>
      </c>
      <c r="U1953" s="31" t="s">
        <v>134</v>
      </c>
      <c r="V1953" s="39" t="s">
        <v>780</v>
      </c>
      <c r="W1953" s="43" t="s">
        <v>225</v>
      </c>
      <c r="X1953" s="62" t="s">
        <v>65</v>
      </c>
      <c r="Y1953" s="62">
        <v>41127</v>
      </c>
      <c r="Z1953" s="50">
        <v>97</v>
      </c>
      <c r="AA1953" s="50">
        <v>858</v>
      </c>
      <c r="AB1953" s="50" t="s">
        <v>66</v>
      </c>
      <c r="AC1953" s="126">
        <v>501126</v>
      </c>
      <c r="AD1953" s="50" t="s">
        <v>262</v>
      </c>
      <c r="AE1953" s="58" t="s">
        <v>438</v>
      </c>
      <c r="AF1953" s="58" t="s">
        <v>68</v>
      </c>
      <c r="AG1953" s="50" t="s">
        <v>229</v>
      </c>
      <c r="AH1953" s="50">
        <v>0.45</v>
      </c>
      <c r="AI1953" s="50">
        <v>63.58</v>
      </c>
      <c r="AJ1953" s="50">
        <v>64.03</v>
      </c>
      <c r="AK1953" s="58">
        <v>11.39</v>
      </c>
      <c r="AL1953" s="150">
        <v>7.0279556457910359E-3</v>
      </c>
      <c r="AM1953" s="56" t="s">
        <v>230</v>
      </c>
      <c r="AN1953" s="50" t="s">
        <v>355</v>
      </c>
      <c r="AO1953" s="50" t="s">
        <v>356</v>
      </c>
      <c r="AP1953" s="64" t="s">
        <v>357</v>
      </c>
      <c r="AQ1953" s="27" t="str">
        <f t="shared" si="87"/>
        <v>Record Complete</v>
      </c>
      <c r="AR1953" s="54" t="s">
        <v>234</v>
      </c>
      <c r="AS1953" s="5" t="str">
        <f t="shared" si="88"/>
        <v/>
      </c>
      <c r="AT1953" t="s">
        <v>17200</v>
      </c>
    </row>
    <row r="1954" spans="1:46" ht="15.75" thickBot="1" x14ac:dyDescent="0.3">
      <c r="A1954" s="30" t="s">
        <v>782</v>
      </c>
      <c r="B1954" s="32">
        <v>1060</v>
      </c>
      <c r="C1954" s="32" t="s">
        <v>213</v>
      </c>
      <c r="D1954" s="32" t="s">
        <v>300</v>
      </c>
      <c r="E1954" s="51" t="str">
        <f ca="1">IF(ISERROR(INDIRECT(CONCATENATE("FIPs_codes!",ADDRESS((MATCH($D1954,INDIRECT($C1954),0)+MATCH($C1954,FIPs_codes!$G$1:$G$3296,0)-1),COLUMN(FIPs_codes!A1952))))),"",INDIRECT(CONCATENATE("FIPs_codes!",ADDRESS((MATCH($D1954,INDIRECT($C1954),0)+MATCH($C1954,FIPs_codes!$G$1:$G$3296,0)-1),COLUMN(FIPs_codes!A1952)))))</f>
        <v>40009</v>
      </c>
      <c r="F1954" s="51">
        <f ca="1">IF(ISERROR(INDIRECT(CONCATENATE("FIPs_codes!",ADDRESS((MATCH($D1954,INDIRECT($C1954),0)+MATCH($C1954,FIPs_codes!$G$1:$G$3296,0)-1),COLUMN(FIPs_codes!C1952))))),"",INDIRECT(CONCATENATE("FIPs_codes!",ADDRESS((MATCH($D1954,INDIRECT($C1954),0)+MATCH($C1954,FIPs_codes!$G$1:$G$3296,0)-1),COLUMN(FIPs_codes!C1952)))))</f>
        <v>6</v>
      </c>
      <c r="G1954" s="32" t="s">
        <v>216</v>
      </c>
      <c r="H1954" s="32" t="s">
        <v>217</v>
      </c>
      <c r="I1954" s="36" t="s">
        <v>783</v>
      </c>
      <c r="J1954" s="55" t="s">
        <v>268</v>
      </c>
      <c r="K1954" s="32" t="s">
        <v>78</v>
      </c>
      <c r="L1954" s="32" t="s">
        <v>220</v>
      </c>
      <c r="M1954" s="32" t="s">
        <v>57</v>
      </c>
      <c r="N1954" s="40" t="s">
        <v>784</v>
      </c>
      <c r="O1954" s="40">
        <v>2005</v>
      </c>
      <c r="P1954" s="40" t="s">
        <v>785</v>
      </c>
      <c r="Q1954" s="125">
        <v>3550</v>
      </c>
      <c r="R1954" s="32" t="s">
        <v>245</v>
      </c>
      <c r="S1954" s="42" t="s">
        <v>60</v>
      </c>
      <c r="T1954" s="30" t="s">
        <v>773</v>
      </c>
      <c r="U1954" s="49" t="s">
        <v>134</v>
      </c>
      <c r="V1954" s="57" t="s">
        <v>780</v>
      </c>
      <c r="W1954" s="61" t="s">
        <v>225</v>
      </c>
      <c r="X1954" s="44" t="s">
        <v>65</v>
      </c>
      <c r="Y1954" s="44">
        <v>41127</v>
      </c>
      <c r="Z1954" s="32">
        <v>97</v>
      </c>
      <c r="AA1954" s="32">
        <v>858</v>
      </c>
      <c r="AB1954" s="32" t="s">
        <v>66</v>
      </c>
      <c r="AC1954" s="125">
        <v>501126</v>
      </c>
      <c r="AD1954" s="32" t="s">
        <v>262</v>
      </c>
      <c r="AE1954" s="40" t="s">
        <v>438</v>
      </c>
      <c r="AF1954" s="40" t="s">
        <v>68</v>
      </c>
      <c r="AG1954" s="32" t="s">
        <v>229</v>
      </c>
      <c r="AH1954" s="32">
        <v>0.52</v>
      </c>
      <c r="AI1954" s="32">
        <v>64.47</v>
      </c>
      <c r="AJ1954" s="32">
        <v>64.989999999999995</v>
      </c>
      <c r="AK1954" s="40">
        <v>11.43</v>
      </c>
      <c r="AL1954" s="25">
        <v>8.0012309586090184E-3</v>
      </c>
      <c r="AM1954" s="38" t="s">
        <v>230</v>
      </c>
      <c r="AN1954" s="32" t="s">
        <v>355</v>
      </c>
      <c r="AO1954" s="32" t="s">
        <v>356</v>
      </c>
      <c r="AP1954" s="46" t="s">
        <v>357</v>
      </c>
      <c r="AQ1954" s="27" t="str">
        <f t="shared" si="87"/>
        <v>Record Complete</v>
      </c>
      <c r="AR1954" s="36" t="s">
        <v>234</v>
      </c>
      <c r="AS1954" s="5" t="str">
        <f t="shared" si="88"/>
        <v/>
      </c>
      <c r="AT1954" t="s">
        <v>17200</v>
      </c>
    </row>
    <row r="1955" spans="1:46" ht="15.75" thickBot="1" x14ac:dyDescent="0.3">
      <c r="A1955" s="48" t="s">
        <v>782</v>
      </c>
      <c r="B1955" s="50">
        <v>1060</v>
      </c>
      <c r="C1955" s="50" t="s">
        <v>213</v>
      </c>
      <c r="D1955" s="50" t="s">
        <v>300</v>
      </c>
      <c r="E1955" s="51" t="str">
        <f ca="1">IF(ISERROR(INDIRECT(CONCATENATE("FIPs_codes!",ADDRESS((MATCH($D1955,INDIRECT($C1955),0)+MATCH($C1955,FIPs_codes!$G$1:$G$3296,0)-1),COLUMN(FIPs_codes!A1953))))),"",INDIRECT(CONCATENATE("FIPs_codes!",ADDRESS((MATCH($D1955,INDIRECT($C1955),0)+MATCH($C1955,FIPs_codes!$G$1:$G$3296,0)-1),COLUMN(FIPs_codes!A1953)))))</f>
        <v>40009</v>
      </c>
      <c r="F1955" s="51">
        <f ca="1">IF(ISERROR(INDIRECT(CONCATENATE("FIPs_codes!",ADDRESS((MATCH($D1955,INDIRECT($C1955),0)+MATCH($C1955,FIPs_codes!$G$1:$G$3296,0)-1),COLUMN(FIPs_codes!C1953))))),"",INDIRECT(CONCATENATE("FIPs_codes!",ADDRESS((MATCH($D1955,INDIRECT($C1955),0)+MATCH($C1955,FIPs_codes!$G$1:$G$3296,0)-1),COLUMN(FIPs_codes!C1953)))))</f>
        <v>6</v>
      </c>
      <c r="G1955" s="50" t="s">
        <v>216</v>
      </c>
      <c r="H1955" s="50" t="s">
        <v>217</v>
      </c>
      <c r="I1955" s="54" t="s">
        <v>783</v>
      </c>
      <c r="J1955" s="37" t="s">
        <v>268</v>
      </c>
      <c r="K1955" s="50" t="s">
        <v>78</v>
      </c>
      <c r="L1955" s="50" t="s">
        <v>220</v>
      </c>
      <c r="M1955" s="50" t="s">
        <v>57</v>
      </c>
      <c r="N1955" s="58" t="s">
        <v>786</v>
      </c>
      <c r="O1955" s="58">
        <v>2005</v>
      </c>
      <c r="P1955" s="58" t="s">
        <v>787</v>
      </c>
      <c r="Q1955" s="126">
        <v>4735</v>
      </c>
      <c r="R1955" s="50" t="s">
        <v>245</v>
      </c>
      <c r="S1955" s="60" t="s">
        <v>60</v>
      </c>
      <c r="T1955" s="48" t="s">
        <v>773</v>
      </c>
      <c r="U1955" s="31" t="s">
        <v>134</v>
      </c>
      <c r="V1955" s="39" t="s">
        <v>780</v>
      </c>
      <c r="W1955" s="43" t="s">
        <v>225</v>
      </c>
      <c r="X1955" s="62" t="s">
        <v>65</v>
      </c>
      <c r="Y1955" s="62">
        <v>41127</v>
      </c>
      <c r="Z1955" s="50">
        <v>97</v>
      </c>
      <c r="AA1955" s="50">
        <v>876</v>
      </c>
      <c r="AB1955" s="50" t="s">
        <v>66</v>
      </c>
      <c r="AC1955" s="126">
        <v>642519</v>
      </c>
      <c r="AD1955" s="50" t="s">
        <v>262</v>
      </c>
      <c r="AE1955" s="58" t="s">
        <v>438</v>
      </c>
      <c r="AF1955" s="58" t="s">
        <v>68</v>
      </c>
      <c r="AG1955" s="50" t="s">
        <v>229</v>
      </c>
      <c r="AH1955" s="50">
        <v>1.98</v>
      </c>
      <c r="AI1955" s="50">
        <v>80.63</v>
      </c>
      <c r="AJ1955" s="50">
        <v>82.61</v>
      </c>
      <c r="AK1955" s="58">
        <v>11.21</v>
      </c>
      <c r="AL1955" s="150">
        <v>2.3968042609853527E-2</v>
      </c>
      <c r="AM1955" s="56" t="s">
        <v>230</v>
      </c>
      <c r="AN1955" s="50" t="s">
        <v>355</v>
      </c>
      <c r="AO1955" s="50" t="s">
        <v>356</v>
      </c>
      <c r="AP1955" s="64" t="s">
        <v>357</v>
      </c>
      <c r="AQ1955" s="27" t="str">
        <f t="shared" si="87"/>
        <v>Record Complete</v>
      </c>
      <c r="AR1955" s="54" t="s">
        <v>234</v>
      </c>
      <c r="AS1955" s="5" t="str">
        <f t="shared" si="88"/>
        <v/>
      </c>
      <c r="AT1955" t="s">
        <v>17200</v>
      </c>
    </row>
    <row r="1956" spans="1:46" ht="15.75" thickBot="1" x14ac:dyDescent="0.3">
      <c r="A1956" s="30" t="s">
        <v>782</v>
      </c>
      <c r="B1956" s="32">
        <v>1060</v>
      </c>
      <c r="C1956" s="32" t="s">
        <v>213</v>
      </c>
      <c r="D1956" s="32" t="s">
        <v>300</v>
      </c>
      <c r="E1956" s="51" t="str">
        <f ca="1">IF(ISERROR(INDIRECT(CONCATENATE("FIPs_codes!",ADDRESS((MATCH($D1956,INDIRECT($C1956),0)+MATCH($C1956,FIPs_codes!$G$1:$G$3296,0)-1),COLUMN(FIPs_codes!A1954))))),"",INDIRECT(CONCATENATE("FIPs_codes!",ADDRESS((MATCH($D1956,INDIRECT($C1956),0)+MATCH($C1956,FIPs_codes!$G$1:$G$3296,0)-1),COLUMN(FIPs_codes!A1954)))))</f>
        <v>40009</v>
      </c>
      <c r="F1956" s="51">
        <f ca="1">IF(ISERROR(INDIRECT(CONCATENATE("FIPs_codes!",ADDRESS((MATCH($D1956,INDIRECT($C1956),0)+MATCH($C1956,FIPs_codes!$G$1:$G$3296,0)-1),COLUMN(FIPs_codes!C1954))))),"",INDIRECT(CONCATENATE("FIPs_codes!",ADDRESS((MATCH($D1956,INDIRECT($C1956),0)+MATCH($C1956,FIPs_codes!$G$1:$G$3296,0)-1),COLUMN(FIPs_codes!C1954)))))</f>
        <v>6</v>
      </c>
      <c r="G1956" s="32" t="s">
        <v>216</v>
      </c>
      <c r="H1956" s="32" t="s">
        <v>217</v>
      </c>
      <c r="I1956" s="36" t="s">
        <v>783</v>
      </c>
      <c r="J1956" s="55" t="s">
        <v>268</v>
      </c>
      <c r="K1956" s="32" t="s">
        <v>78</v>
      </c>
      <c r="L1956" s="32" t="s">
        <v>220</v>
      </c>
      <c r="M1956" s="32" t="s">
        <v>57</v>
      </c>
      <c r="N1956" s="40" t="s">
        <v>786</v>
      </c>
      <c r="O1956" s="40">
        <v>2005</v>
      </c>
      <c r="P1956" s="40" t="s">
        <v>787</v>
      </c>
      <c r="Q1956" s="125">
        <v>4735</v>
      </c>
      <c r="R1956" s="32" t="s">
        <v>245</v>
      </c>
      <c r="S1956" s="42" t="s">
        <v>60</v>
      </c>
      <c r="T1956" s="30" t="s">
        <v>773</v>
      </c>
      <c r="U1956" s="49" t="s">
        <v>134</v>
      </c>
      <c r="V1956" s="57" t="s">
        <v>780</v>
      </c>
      <c r="W1956" s="61" t="s">
        <v>225</v>
      </c>
      <c r="X1956" s="44" t="s">
        <v>65</v>
      </c>
      <c r="Y1956" s="44">
        <v>41127</v>
      </c>
      <c r="Z1956" s="32">
        <v>97</v>
      </c>
      <c r="AA1956" s="280">
        <v>876</v>
      </c>
      <c r="AB1956" s="280" t="s">
        <v>66</v>
      </c>
      <c r="AC1956" s="283">
        <v>642519</v>
      </c>
      <c r="AD1956" s="280" t="s">
        <v>262</v>
      </c>
      <c r="AE1956" s="228" t="s">
        <v>438</v>
      </c>
      <c r="AF1956" s="40" t="s">
        <v>68</v>
      </c>
      <c r="AG1956" s="32" t="s">
        <v>229</v>
      </c>
      <c r="AH1956" s="32">
        <v>2.2599999999999998</v>
      </c>
      <c r="AI1956" s="32">
        <v>87.1</v>
      </c>
      <c r="AJ1956" s="32">
        <v>89.36</v>
      </c>
      <c r="AK1956" s="40">
        <v>11.1</v>
      </c>
      <c r="AL1956" s="25">
        <v>2.5290957923008055E-2</v>
      </c>
      <c r="AM1956" s="38" t="s">
        <v>230</v>
      </c>
      <c r="AN1956" s="32" t="s">
        <v>355</v>
      </c>
      <c r="AO1956" s="32" t="s">
        <v>356</v>
      </c>
      <c r="AP1956" s="46" t="s">
        <v>357</v>
      </c>
      <c r="AQ1956" s="27" t="str">
        <f t="shared" si="87"/>
        <v>Record Complete</v>
      </c>
      <c r="AR1956" s="36" t="s">
        <v>234</v>
      </c>
      <c r="AS1956" s="5" t="str">
        <f t="shared" si="88"/>
        <v/>
      </c>
      <c r="AT1956" t="s">
        <v>17200</v>
      </c>
    </row>
    <row r="1957" spans="1:46" ht="15.75" thickBot="1" x14ac:dyDescent="0.3">
      <c r="A1957" s="48" t="s">
        <v>782</v>
      </c>
      <c r="B1957" s="50">
        <v>1060</v>
      </c>
      <c r="C1957" s="50" t="s">
        <v>213</v>
      </c>
      <c r="D1957" s="50" t="s">
        <v>300</v>
      </c>
      <c r="E1957" s="51" t="str">
        <f ca="1">IF(ISERROR(INDIRECT(CONCATENATE("FIPs_codes!",ADDRESS((MATCH($D1957,INDIRECT($C1957),0)+MATCH($C1957,FIPs_codes!$G$1:$G$3296,0)-1),COLUMN(FIPs_codes!A1955))))),"",INDIRECT(CONCATENATE("FIPs_codes!",ADDRESS((MATCH($D1957,INDIRECT($C1957),0)+MATCH($C1957,FIPs_codes!$G$1:$G$3296,0)-1),COLUMN(FIPs_codes!A1955)))))</f>
        <v>40009</v>
      </c>
      <c r="F1957" s="51">
        <f ca="1">IF(ISERROR(INDIRECT(CONCATENATE("FIPs_codes!",ADDRESS((MATCH($D1957,INDIRECT($C1957),0)+MATCH($C1957,FIPs_codes!$G$1:$G$3296,0)-1),COLUMN(FIPs_codes!C1955))))),"",INDIRECT(CONCATENATE("FIPs_codes!",ADDRESS((MATCH($D1957,INDIRECT($C1957),0)+MATCH($C1957,FIPs_codes!$G$1:$G$3296,0)-1),COLUMN(FIPs_codes!C1955)))))</f>
        <v>6</v>
      </c>
      <c r="G1957" s="50" t="s">
        <v>216</v>
      </c>
      <c r="H1957" s="50" t="s">
        <v>217</v>
      </c>
      <c r="I1957" s="54" t="s">
        <v>783</v>
      </c>
      <c r="J1957" s="37" t="s">
        <v>268</v>
      </c>
      <c r="K1957" s="50" t="s">
        <v>78</v>
      </c>
      <c r="L1957" s="50" t="s">
        <v>220</v>
      </c>
      <c r="M1957" s="50" t="s">
        <v>57</v>
      </c>
      <c r="N1957" s="58" t="s">
        <v>786</v>
      </c>
      <c r="O1957" s="58">
        <v>2005</v>
      </c>
      <c r="P1957" s="58" t="s">
        <v>787</v>
      </c>
      <c r="Q1957" s="126">
        <v>4735</v>
      </c>
      <c r="R1957" s="50" t="s">
        <v>245</v>
      </c>
      <c r="S1957" s="60" t="s">
        <v>60</v>
      </c>
      <c r="T1957" s="48" t="s">
        <v>773</v>
      </c>
      <c r="U1957" s="31" t="s">
        <v>134</v>
      </c>
      <c r="V1957" s="39" t="s">
        <v>780</v>
      </c>
      <c r="W1957" s="43" t="s">
        <v>225</v>
      </c>
      <c r="X1957" s="62" t="s">
        <v>65</v>
      </c>
      <c r="Y1957" s="62">
        <v>41127</v>
      </c>
      <c r="Z1957" s="50">
        <v>97</v>
      </c>
      <c r="AA1957" s="50">
        <v>876</v>
      </c>
      <c r="AB1957" s="50" t="s">
        <v>66</v>
      </c>
      <c r="AC1957" s="126">
        <v>642519</v>
      </c>
      <c r="AD1957" s="50" t="s">
        <v>262</v>
      </c>
      <c r="AE1957" s="58" t="s">
        <v>438</v>
      </c>
      <c r="AF1957" s="58" t="s">
        <v>68</v>
      </c>
      <c r="AG1957" s="50" t="s">
        <v>229</v>
      </c>
      <c r="AH1957" s="50">
        <v>2.4900000000000002</v>
      </c>
      <c r="AI1957" s="50">
        <v>93.59</v>
      </c>
      <c r="AJ1957" s="50">
        <v>96.08</v>
      </c>
      <c r="AK1957" s="58">
        <v>11.1</v>
      </c>
      <c r="AL1957" s="150">
        <v>2.5915903413821818E-2</v>
      </c>
      <c r="AM1957" s="56" t="s">
        <v>230</v>
      </c>
      <c r="AN1957" s="50" t="s">
        <v>355</v>
      </c>
      <c r="AO1957" s="50" t="s">
        <v>356</v>
      </c>
      <c r="AP1957" s="64" t="s">
        <v>357</v>
      </c>
      <c r="AQ1957" s="27" t="str">
        <f t="shared" si="87"/>
        <v>Record Complete</v>
      </c>
      <c r="AR1957" s="54" t="s">
        <v>234</v>
      </c>
      <c r="AS1957" s="5" t="str">
        <f t="shared" si="88"/>
        <v/>
      </c>
      <c r="AT1957" t="s">
        <v>17200</v>
      </c>
    </row>
    <row r="1958" spans="1:46" ht="15.75" thickBot="1" x14ac:dyDescent="0.3">
      <c r="A1958" s="30" t="s">
        <v>792</v>
      </c>
      <c r="B1958" s="32">
        <v>1070</v>
      </c>
      <c r="C1958" s="32" t="s">
        <v>213</v>
      </c>
      <c r="D1958" s="32" t="s">
        <v>639</v>
      </c>
      <c r="E1958" s="51" t="str">
        <f ca="1">IF(ISERROR(INDIRECT(CONCATENATE("FIPs_codes!",ADDRESS((MATCH($D1958,INDIRECT($C1958),0)+MATCH($C1958,FIPs_codes!$G$1:$G$3296,0)-1),COLUMN(FIPs_codes!A1956))))),"",INDIRECT(CONCATENATE("FIPs_codes!",ADDRESS((MATCH($D1958,INDIRECT($C1958),0)+MATCH($C1958,FIPs_codes!$G$1:$G$3296,0)-1),COLUMN(FIPs_codes!A1956)))))</f>
        <v>40019</v>
      </c>
      <c r="F1958" s="51">
        <f ca="1">IF(ISERROR(INDIRECT(CONCATENATE("FIPs_codes!",ADDRESS((MATCH($D1958,INDIRECT($C1958),0)+MATCH($C1958,FIPs_codes!$G$1:$G$3296,0)-1),COLUMN(FIPs_codes!C1956))))),"",INDIRECT(CONCATENATE("FIPs_codes!",ADDRESS((MATCH($D1958,INDIRECT($C1958),0)+MATCH($C1958,FIPs_codes!$G$1:$G$3296,0)-1),COLUMN(FIPs_codes!C1956)))))</f>
        <v>6</v>
      </c>
      <c r="G1958" s="32" t="s">
        <v>216</v>
      </c>
      <c r="H1958" s="32" t="s">
        <v>217</v>
      </c>
      <c r="I1958" s="36" t="s">
        <v>796</v>
      </c>
      <c r="J1958" s="55" t="s">
        <v>268</v>
      </c>
      <c r="K1958" s="32" t="s">
        <v>78</v>
      </c>
      <c r="L1958" s="32" t="s">
        <v>220</v>
      </c>
      <c r="M1958" s="32" t="s">
        <v>57</v>
      </c>
      <c r="N1958" s="40" t="s">
        <v>794</v>
      </c>
      <c r="O1958" s="40">
        <v>1990</v>
      </c>
      <c r="P1958" s="40" t="s">
        <v>551</v>
      </c>
      <c r="Q1958" s="125">
        <v>4600</v>
      </c>
      <c r="R1958" s="32" t="s">
        <v>60</v>
      </c>
      <c r="S1958" s="42" t="s">
        <v>60</v>
      </c>
      <c r="T1958" s="30" t="s">
        <v>795</v>
      </c>
      <c r="U1958" s="49" t="s">
        <v>134</v>
      </c>
      <c r="V1958" s="57" t="s">
        <v>224</v>
      </c>
      <c r="W1958" s="61" t="s">
        <v>225</v>
      </c>
      <c r="X1958" s="44" t="s">
        <v>65</v>
      </c>
      <c r="Y1958" s="44">
        <v>40568</v>
      </c>
      <c r="Z1958" s="32">
        <v>91</v>
      </c>
      <c r="AA1958" s="193">
        <v>600</v>
      </c>
      <c r="AB1958" s="193" t="s">
        <v>66</v>
      </c>
      <c r="AC1958" s="246">
        <v>249240</v>
      </c>
      <c r="AD1958" s="193" t="s">
        <v>262</v>
      </c>
      <c r="AE1958" s="223" t="s">
        <v>438</v>
      </c>
      <c r="AF1958" s="40" t="s">
        <v>68</v>
      </c>
      <c r="AG1958" s="32" t="s">
        <v>229</v>
      </c>
      <c r="AH1958" s="32">
        <v>29.48</v>
      </c>
      <c r="AI1958" s="32">
        <v>93.19</v>
      </c>
      <c r="AJ1958" s="32">
        <v>122.67</v>
      </c>
      <c r="AK1958" s="40">
        <v>12.039</v>
      </c>
      <c r="AL1958" s="25">
        <v>0.24031955653378984</v>
      </c>
      <c r="AM1958" s="38" t="s">
        <v>230</v>
      </c>
      <c r="AN1958" s="32" t="s">
        <v>355</v>
      </c>
      <c r="AO1958" s="32" t="s">
        <v>356</v>
      </c>
      <c r="AP1958" s="46" t="s">
        <v>357</v>
      </c>
      <c r="AQ1958" s="27" t="str">
        <f t="shared" si="87"/>
        <v>Record Complete</v>
      </c>
      <c r="AR1958" s="36" t="s">
        <v>234</v>
      </c>
      <c r="AS1958" s="5" t="str">
        <f t="shared" si="88"/>
        <v/>
      </c>
      <c r="AT1958" t="s">
        <v>17200</v>
      </c>
    </row>
    <row r="1959" spans="1:46" ht="15.75" thickBot="1" x14ac:dyDescent="0.3">
      <c r="A1959" s="48" t="s">
        <v>792</v>
      </c>
      <c r="B1959" s="50">
        <v>1070</v>
      </c>
      <c r="C1959" s="50" t="s">
        <v>213</v>
      </c>
      <c r="D1959" s="50" t="s">
        <v>639</v>
      </c>
      <c r="E1959" s="51" t="str">
        <f ca="1">IF(ISERROR(INDIRECT(CONCATENATE("FIPs_codes!",ADDRESS((MATCH($D1959,INDIRECT($C1959),0)+MATCH($C1959,FIPs_codes!$G$1:$G$3296,0)-1),COLUMN(FIPs_codes!A1957))))),"",INDIRECT(CONCATENATE("FIPs_codes!",ADDRESS((MATCH($D1959,INDIRECT($C1959),0)+MATCH($C1959,FIPs_codes!$G$1:$G$3296,0)-1),COLUMN(FIPs_codes!A1957)))))</f>
        <v>40019</v>
      </c>
      <c r="F1959" s="51">
        <f ca="1">IF(ISERROR(INDIRECT(CONCATENATE("FIPs_codes!",ADDRESS((MATCH($D1959,INDIRECT($C1959),0)+MATCH($C1959,FIPs_codes!$G$1:$G$3296,0)-1),COLUMN(FIPs_codes!C1957))))),"",INDIRECT(CONCATENATE("FIPs_codes!",ADDRESS((MATCH($D1959,INDIRECT($C1959),0)+MATCH($C1959,FIPs_codes!$G$1:$G$3296,0)-1),COLUMN(FIPs_codes!C1957)))))</f>
        <v>6</v>
      </c>
      <c r="G1959" s="50" t="s">
        <v>216</v>
      </c>
      <c r="H1959" s="50" t="s">
        <v>217</v>
      </c>
      <c r="I1959" s="54" t="s">
        <v>796</v>
      </c>
      <c r="J1959" s="37" t="s">
        <v>268</v>
      </c>
      <c r="K1959" s="50" t="s">
        <v>78</v>
      </c>
      <c r="L1959" s="50" t="s">
        <v>220</v>
      </c>
      <c r="M1959" s="50" t="s">
        <v>57</v>
      </c>
      <c r="N1959" s="58" t="s">
        <v>794</v>
      </c>
      <c r="O1959" s="58">
        <v>1990</v>
      </c>
      <c r="P1959" s="58" t="s">
        <v>551</v>
      </c>
      <c r="Q1959" s="126">
        <v>4600</v>
      </c>
      <c r="R1959" s="50" t="s">
        <v>60</v>
      </c>
      <c r="S1959" s="60" t="s">
        <v>60</v>
      </c>
      <c r="T1959" s="48" t="s">
        <v>795</v>
      </c>
      <c r="U1959" s="31" t="s">
        <v>134</v>
      </c>
      <c r="V1959" s="39" t="s">
        <v>224</v>
      </c>
      <c r="W1959" s="43" t="s">
        <v>225</v>
      </c>
      <c r="X1959" s="62" t="s">
        <v>65</v>
      </c>
      <c r="Y1959" s="62">
        <v>40568</v>
      </c>
      <c r="Z1959" s="50">
        <v>91</v>
      </c>
      <c r="AA1959" s="50">
        <v>600</v>
      </c>
      <c r="AB1959" s="50" t="s">
        <v>66</v>
      </c>
      <c r="AC1959" s="126">
        <v>249240</v>
      </c>
      <c r="AD1959" s="50" t="s">
        <v>262</v>
      </c>
      <c r="AE1959" s="58" t="s">
        <v>438</v>
      </c>
      <c r="AF1959" s="58" t="s">
        <v>68</v>
      </c>
      <c r="AG1959" s="50" t="s">
        <v>229</v>
      </c>
      <c r="AH1959" s="50">
        <v>29.71</v>
      </c>
      <c r="AI1959" s="50">
        <v>94.94</v>
      </c>
      <c r="AJ1959" s="50">
        <v>124.65</v>
      </c>
      <c r="AK1959" s="58">
        <v>12.052</v>
      </c>
      <c r="AL1959" s="150">
        <v>0.23834737264340153</v>
      </c>
      <c r="AM1959" s="56" t="s">
        <v>230</v>
      </c>
      <c r="AN1959" s="50" t="s">
        <v>355</v>
      </c>
      <c r="AO1959" s="50" t="s">
        <v>356</v>
      </c>
      <c r="AP1959" s="64" t="s">
        <v>357</v>
      </c>
      <c r="AQ1959" s="27" t="str">
        <f t="shared" si="87"/>
        <v>Record Complete</v>
      </c>
      <c r="AR1959" s="54" t="s">
        <v>234</v>
      </c>
      <c r="AS1959" s="5" t="str">
        <f t="shared" si="88"/>
        <v/>
      </c>
      <c r="AT1959" t="s">
        <v>17200</v>
      </c>
    </row>
    <row r="1960" spans="1:46" ht="15.75" thickBot="1" x14ac:dyDescent="0.3">
      <c r="A1960" s="30" t="s">
        <v>792</v>
      </c>
      <c r="B1960" s="32">
        <v>1070</v>
      </c>
      <c r="C1960" s="32" t="s">
        <v>213</v>
      </c>
      <c r="D1960" s="32" t="s">
        <v>639</v>
      </c>
      <c r="E1960" s="51" t="str">
        <f ca="1">IF(ISERROR(INDIRECT(CONCATENATE("FIPs_codes!",ADDRESS((MATCH($D1960,INDIRECT($C1960),0)+MATCH($C1960,FIPs_codes!$G$1:$G$3296,0)-1),COLUMN(FIPs_codes!A1958))))),"",INDIRECT(CONCATENATE("FIPs_codes!",ADDRESS((MATCH($D1960,INDIRECT($C1960),0)+MATCH($C1960,FIPs_codes!$G$1:$G$3296,0)-1),COLUMN(FIPs_codes!A1958)))))</f>
        <v>40019</v>
      </c>
      <c r="F1960" s="51">
        <f ca="1">IF(ISERROR(INDIRECT(CONCATENATE("FIPs_codes!",ADDRESS((MATCH($D1960,INDIRECT($C1960),0)+MATCH($C1960,FIPs_codes!$G$1:$G$3296,0)-1),COLUMN(FIPs_codes!C1958))))),"",INDIRECT(CONCATENATE("FIPs_codes!",ADDRESS((MATCH($D1960,INDIRECT($C1960),0)+MATCH($C1960,FIPs_codes!$G$1:$G$3296,0)-1),COLUMN(FIPs_codes!C1958)))))</f>
        <v>6</v>
      </c>
      <c r="G1960" s="32" t="s">
        <v>216</v>
      </c>
      <c r="H1960" s="32" t="s">
        <v>217</v>
      </c>
      <c r="I1960" s="36" t="s">
        <v>793</v>
      </c>
      <c r="J1960" s="55" t="s">
        <v>268</v>
      </c>
      <c r="K1960" s="32" t="s">
        <v>78</v>
      </c>
      <c r="L1960" s="32" t="s">
        <v>220</v>
      </c>
      <c r="M1960" s="32" t="s">
        <v>57</v>
      </c>
      <c r="N1960" s="40" t="s">
        <v>794</v>
      </c>
      <c r="O1960" s="40">
        <v>1990</v>
      </c>
      <c r="P1960" s="40" t="s">
        <v>551</v>
      </c>
      <c r="Q1960" s="125">
        <v>4600</v>
      </c>
      <c r="R1960" s="32" t="s">
        <v>60</v>
      </c>
      <c r="S1960" s="42" t="s">
        <v>60</v>
      </c>
      <c r="T1960" s="30" t="s">
        <v>795</v>
      </c>
      <c r="U1960" s="49" t="s">
        <v>134</v>
      </c>
      <c r="V1960" s="57" t="s">
        <v>224</v>
      </c>
      <c r="W1960" s="61" t="s">
        <v>225</v>
      </c>
      <c r="X1960" s="44" t="s">
        <v>65</v>
      </c>
      <c r="Y1960" s="44">
        <v>40568</v>
      </c>
      <c r="Z1960" s="32">
        <v>91</v>
      </c>
      <c r="AA1960" s="32">
        <v>600</v>
      </c>
      <c r="AB1960" s="32" t="s">
        <v>66</v>
      </c>
      <c r="AC1960" s="125">
        <v>249240</v>
      </c>
      <c r="AD1960" s="32" t="s">
        <v>262</v>
      </c>
      <c r="AE1960" s="40" t="s">
        <v>438</v>
      </c>
      <c r="AF1960" s="40" t="s">
        <v>68</v>
      </c>
      <c r="AG1960" s="32" t="s">
        <v>229</v>
      </c>
      <c r="AH1960" s="32">
        <v>27.74</v>
      </c>
      <c r="AI1960" s="32">
        <v>97.03</v>
      </c>
      <c r="AJ1960" s="32">
        <v>124.77</v>
      </c>
      <c r="AK1960" s="40">
        <v>12.019</v>
      </c>
      <c r="AL1960" s="25">
        <v>0.22232908551735192</v>
      </c>
      <c r="AM1960" s="38" t="s">
        <v>230</v>
      </c>
      <c r="AN1960" s="32" t="s">
        <v>355</v>
      </c>
      <c r="AO1960" s="32" t="s">
        <v>356</v>
      </c>
      <c r="AP1960" s="46" t="s">
        <v>357</v>
      </c>
      <c r="AQ1960" s="27" t="str">
        <f t="shared" si="87"/>
        <v>Record Complete</v>
      </c>
      <c r="AR1960" s="36" t="s">
        <v>234</v>
      </c>
      <c r="AS1960" s="5" t="str">
        <f t="shared" si="88"/>
        <v/>
      </c>
      <c r="AT1960" t="s">
        <v>17200</v>
      </c>
    </row>
    <row r="1961" spans="1:46" ht="15.75" thickBot="1" x14ac:dyDescent="0.3">
      <c r="A1961" s="48" t="s">
        <v>792</v>
      </c>
      <c r="B1961" s="50">
        <v>1070</v>
      </c>
      <c r="C1961" s="50" t="s">
        <v>213</v>
      </c>
      <c r="D1961" s="50" t="s">
        <v>639</v>
      </c>
      <c r="E1961" s="51" t="str">
        <f ca="1">IF(ISERROR(INDIRECT(CONCATENATE("FIPs_codes!",ADDRESS((MATCH($D1961,INDIRECT($C1961),0)+MATCH($C1961,FIPs_codes!$G$1:$G$3296,0)-1),COLUMN(FIPs_codes!A1959))))),"",INDIRECT(CONCATENATE("FIPs_codes!",ADDRESS((MATCH($D1961,INDIRECT($C1961),0)+MATCH($C1961,FIPs_codes!$G$1:$G$3296,0)-1),COLUMN(FIPs_codes!A1959)))))</f>
        <v>40019</v>
      </c>
      <c r="F1961" s="51">
        <f ca="1">IF(ISERROR(INDIRECT(CONCATENATE("FIPs_codes!",ADDRESS((MATCH($D1961,INDIRECT($C1961),0)+MATCH($C1961,FIPs_codes!$G$1:$G$3296,0)-1),COLUMN(FIPs_codes!C1959))))),"",INDIRECT(CONCATENATE("FIPs_codes!",ADDRESS((MATCH($D1961,INDIRECT($C1961),0)+MATCH($C1961,FIPs_codes!$G$1:$G$3296,0)-1),COLUMN(FIPs_codes!C1959)))))</f>
        <v>6</v>
      </c>
      <c r="G1961" s="50" t="s">
        <v>216</v>
      </c>
      <c r="H1961" s="50" t="s">
        <v>217</v>
      </c>
      <c r="I1961" s="54" t="s">
        <v>793</v>
      </c>
      <c r="J1961" s="37" t="s">
        <v>268</v>
      </c>
      <c r="K1961" s="50" t="s">
        <v>78</v>
      </c>
      <c r="L1961" s="50" t="s">
        <v>220</v>
      </c>
      <c r="M1961" s="50" t="s">
        <v>57</v>
      </c>
      <c r="N1961" s="58" t="s">
        <v>778</v>
      </c>
      <c r="O1961" s="58">
        <v>2006</v>
      </c>
      <c r="P1961" s="58" t="s">
        <v>797</v>
      </c>
      <c r="Q1961" s="126">
        <v>3550</v>
      </c>
      <c r="R1961" s="50" t="s">
        <v>245</v>
      </c>
      <c r="S1961" s="60" t="s">
        <v>60</v>
      </c>
      <c r="T1961" s="48" t="s">
        <v>795</v>
      </c>
      <c r="U1961" s="31" t="s">
        <v>134</v>
      </c>
      <c r="V1961" s="39" t="s">
        <v>224</v>
      </c>
      <c r="W1961" s="43" t="s">
        <v>225</v>
      </c>
      <c r="X1961" s="62" t="s">
        <v>65</v>
      </c>
      <c r="Y1961" s="62">
        <v>40676</v>
      </c>
      <c r="Z1961" s="50">
        <v>100</v>
      </c>
      <c r="AA1961" s="50">
        <v>853</v>
      </c>
      <c r="AB1961" s="50" t="s">
        <v>66</v>
      </c>
      <c r="AC1961" s="126">
        <v>218577</v>
      </c>
      <c r="AD1961" s="50" t="s">
        <v>262</v>
      </c>
      <c r="AE1961" s="58" t="s">
        <v>438</v>
      </c>
      <c r="AF1961" s="58" t="s">
        <v>68</v>
      </c>
      <c r="AG1961" s="50" t="s">
        <v>229</v>
      </c>
      <c r="AH1961" s="50">
        <v>8.0969999999999995</v>
      </c>
      <c r="AI1961" s="50">
        <v>54.128999999999998</v>
      </c>
      <c r="AJ1961" s="50">
        <v>62.225999999999999</v>
      </c>
      <c r="AK1961" s="58">
        <v>12.019</v>
      </c>
      <c r="AL1961" s="150">
        <v>0.13012245685083404</v>
      </c>
      <c r="AM1961" s="56" t="s">
        <v>230</v>
      </c>
      <c r="AN1961" s="50" t="s">
        <v>355</v>
      </c>
      <c r="AO1961" s="50" t="s">
        <v>356</v>
      </c>
      <c r="AP1961" s="64" t="s">
        <v>357</v>
      </c>
      <c r="AQ1961" s="27" t="str">
        <f t="shared" si="87"/>
        <v>Record Complete</v>
      </c>
      <c r="AR1961" s="54" t="s">
        <v>234</v>
      </c>
      <c r="AS1961" s="5" t="str">
        <f t="shared" si="88"/>
        <v/>
      </c>
      <c r="AT1961" t="s">
        <v>17200</v>
      </c>
    </row>
    <row r="1962" spans="1:46" ht="15.75" thickBot="1" x14ac:dyDescent="0.3">
      <c r="A1962" s="30" t="s">
        <v>792</v>
      </c>
      <c r="B1962" s="32">
        <v>1070</v>
      </c>
      <c r="C1962" s="32" t="s">
        <v>213</v>
      </c>
      <c r="D1962" s="32" t="s">
        <v>639</v>
      </c>
      <c r="E1962" s="51" t="str">
        <f ca="1">IF(ISERROR(INDIRECT(CONCATENATE("FIPs_codes!",ADDRESS((MATCH($D1962,INDIRECT($C1962),0)+MATCH($C1962,FIPs_codes!$G$1:$G$3296,0)-1),COLUMN(FIPs_codes!A1960))))),"",INDIRECT(CONCATENATE("FIPs_codes!",ADDRESS((MATCH($D1962,INDIRECT($C1962),0)+MATCH($C1962,FIPs_codes!$G$1:$G$3296,0)-1),COLUMN(FIPs_codes!A1960)))))</f>
        <v>40019</v>
      </c>
      <c r="F1962" s="51">
        <f ca="1">IF(ISERROR(INDIRECT(CONCATENATE("FIPs_codes!",ADDRESS((MATCH($D1962,INDIRECT($C1962),0)+MATCH($C1962,FIPs_codes!$G$1:$G$3296,0)-1),COLUMN(FIPs_codes!C1960))))),"",INDIRECT(CONCATENATE("FIPs_codes!",ADDRESS((MATCH($D1962,INDIRECT($C1962),0)+MATCH($C1962,FIPs_codes!$G$1:$G$3296,0)-1),COLUMN(FIPs_codes!C1960)))))</f>
        <v>6</v>
      </c>
      <c r="G1962" s="32" t="s">
        <v>216</v>
      </c>
      <c r="H1962" s="32" t="s">
        <v>217</v>
      </c>
      <c r="I1962" s="36" t="s">
        <v>796</v>
      </c>
      <c r="J1962" s="55" t="s">
        <v>268</v>
      </c>
      <c r="K1962" s="32" t="s">
        <v>78</v>
      </c>
      <c r="L1962" s="32" t="s">
        <v>220</v>
      </c>
      <c r="M1962" s="32" t="s">
        <v>57</v>
      </c>
      <c r="N1962" s="40" t="s">
        <v>778</v>
      </c>
      <c r="O1962" s="40">
        <v>2006</v>
      </c>
      <c r="P1962" s="40" t="s">
        <v>797</v>
      </c>
      <c r="Q1962" s="125">
        <v>3550</v>
      </c>
      <c r="R1962" s="32" t="s">
        <v>245</v>
      </c>
      <c r="S1962" s="42" t="s">
        <v>60</v>
      </c>
      <c r="T1962" s="30" t="s">
        <v>795</v>
      </c>
      <c r="U1962" s="49" t="s">
        <v>134</v>
      </c>
      <c r="V1962" s="57" t="s">
        <v>224</v>
      </c>
      <c r="W1962" s="61" t="s">
        <v>225</v>
      </c>
      <c r="X1962" s="44" t="s">
        <v>65</v>
      </c>
      <c r="Y1962" s="44">
        <v>40676</v>
      </c>
      <c r="Z1962" s="32">
        <v>100</v>
      </c>
      <c r="AA1962" s="280">
        <v>853</v>
      </c>
      <c r="AB1962" s="280" t="s">
        <v>66</v>
      </c>
      <c r="AC1962" s="283">
        <v>218577</v>
      </c>
      <c r="AD1962" s="280" t="s">
        <v>262</v>
      </c>
      <c r="AE1962" s="228" t="s">
        <v>438</v>
      </c>
      <c r="AF1962" s="40" t="s">
        <v>68</v>
      </c>
      <c r="AG1962" s="32" t="s">
        <v>229</v>
      </c>
      <c r="AH1962" s="32">
        <v>7.6769999999999996</v>
      </c>
      <c r="AI1962" s="32">
        <v>55.418999999999997</v>
      </c>
      <c r="AJ1962" s="32">
        <v>63.095999999999997</v>
      </c>
      <c r="AK1962" s="40">
        <v>12.039</v>
      </c>
      <c r="AL1962" s="25">
        <v>0.12167173830353746</v>
      </c>
      <c r="AM1962" s="38" t="s">
        <v>230</v>
      </c>
      <c r="AN1962" s="32" t="s">
        <v>355</v>
      </c>
      <c r="AO1962" s="32" t="s">
        <v>356</v>
      </c>
      <c r="AP1962" s="46" t="s">
        <v>357</v>
      </c>
      <c r="AQ1962" s="27" t="str">
        <f t="shared" si="87"/>
        <v>Record Complete</v>
      </c>
      <c r="AR1962" s="36" t="s">
        <v>234</v>
      </c>
      <c r="AS1962" s="5" t="str">
        <f t="shared" si="88"/>
        <v/>
      </c>
      <c r="AT1962" t="s">
        <v>17200</v>
      </c>
    </row>
    <row r="1963" spans="1:46" ht="15.75" thickBot="1" x14ac:dyDescent="0.3">
      <c r="A1963" s="48" t="s">
        <v>792</v>
      </c>
      <c r="B1963" s="50">
        <v>1070</v>
      </c>
      <c r="C1963" s="50" t="s">
        <v>213</v>
      </c>
      <c r="D1963" s="50" t="s">
        <v>639</v>
      </c>
      <c r="E1963" s="51" t="str">
        <f ca="1">IF(ISERROR(INDIRECT(CONCATENATE("FIPs_codes!",ADDRESS((MATCH($D1963,INDIRECT($C1963),0)+MATCH($C1963,FIPs_codes!$G$1:$G$3296,0)-1),COLUMN(FIPs_codes!A1961))))),"",INDIRECT(CONCATENATE("FIPs_codes!",ADDRESS((MATCH($D1963,INDIRECT($C1963),0)+MATCH($C1963,FIPs_codes!$G$1:$G$3296,0)-1),COLUMN(FIPs_codes!A1961)))))</f>
        <v>40019</v>
      </c>
      <c r="F1963" s="51">
        <f ca="1">IF(ISERROR(INDIRECT(CONCATENATE("FIPs_codes!",ADDRESS((MATCH($D1963,INDIRECT($C1963),0)+MATCH($C1963,FIPs_codes!$G$1:$G$3296,0)-1),COLUMN(FIPs_codes!C1961))))),"",INDIRECT(CONCATENATE("FIPs_codes!",ADDRESS((MATCH($D1963,INDIRECT($C1963),0)+MATCH($C1963,FIPs_codes!$G$1:$G$3296,0)-1),COLUMN(FIPs_codes!C1961)))))</f>
        <v>6</v>
      </c>
      <c r="G1963" s="50" t="s">
        <v>216</v>
      </c>
      <c r="H1963" s="50" t="s">
        <v>217</v>
      </c>
      <c r="I1963" s="54" t="s">
        <v>796</v>
      </c>
      <c r="J1963" s="37" t="s">
        <v>268</v>
      </c>
      <c r="K1963" s="50" t="s">
        <v>78</v>
      </c>
      <c r="L1963" s="50" t="s">
        <v>220</v>
      </c>
      <c r="M1963" s="50" t="s">
        <v>57</v>
      </c>
      <c r="N1963" s="58" t="s">
        <v>778</v>
      </c>
      <c r="O1963" s="58">
        <v>2006</v>
      </c>
      <c r="P1963" s="58" t="s">
        <v>797</v>
      </c>
      <c r="Q1963" s="126">
        <v>3550</v>
      </c>
      <c r="R1963" s="50" t="s">
        <v>245</v>
      </c>
      <c r="S1963" s="60" t="s">
        <v>60</v>
      </c>
      <c r="T1963" s="48" t="s">
        <v>795</v>
      </c>
      <c r="U1963" s="31" t="s">
        <v>134</v>
      </c>
      <c r="V1963" s="39" t="s">
        <v>224</v>
      </c>
      <c r="W1963" s="43" t="s">
        <v>225</v>
      </c>
      <c r="X1963" s="62" t="s">
        <v>65</v>
      </c>
      <c r="Y1963" s="62">
        <v>40676</v>
      </c>
      <c r="Z1963" s="50">
        <v>100</v>
      </c>
      <c r="AA1963" s="50">
        <v>853</v>
      </c>
      <c r="AB1963" s="50" t="s">
        <v>66</v>
      </c>
      <c r="AC1963" s="126">
        <v>218577</v>
      </c>
      <c r="AD1963" s="50" t="s">
        <v>262</v>
      </c>
      <c r="AE1963" s="58" t="s">
        <v>438</v>
      </c>
      <c r="AF1963" s="58" t="s">
        <v>68</v>
      </c>
      <c r="AG1963" s="50" t="s">
        <v>229</v>
      </c>
      <c r="AH1963" s="50">
        <v>7.548</v>
      </c>
      <c r="AI1963" s="50">
        <v>55.581000000000003</v>
      </c>
      <c r="AJ1963" s="50">
        <v>63.129000000000005</v>
      </c>
      <c r="AK1963" s="58">
        <v>12.052</v>
      </c>
      <c r="AL1963" s="150">
        <v>0.11956470085063915</v>
      </c>
      <c r="AM1963" s="56" t="s">
        <v>230</v>
      </c>
      <c r="AN1963" s="50" t="s">
        <v>355</v>
      </c>
      <c r="AO1963" s="50" t="s">
        <v>356</v>
      </c>
      <c r="AP1963" s="64" t="s">
        <v>357</v>
      </c>
      <c r="AQ1963" s="27" t="str">
        <f t="shared" si="87"/>
        <v>Record Complete</v>
      </c>
      <c r="AR1963" s="54" t="s">
        <v>234</v>
      </c>
      <c r="AS1963" s="5" t="str">
        <f t="shared" si="88"/>
        <v/>
      </c>
      <c r="AT1963" t="s">
        <v>17200</v>
      </c>
    </row>
    <row r="1964" spans="1:46" ht="15.75" thickBot="1" x14ac:dyDescent="0.3">
      <c r="A1964" s="30" t="s">
        <v>792</v>
      </c>
      <c r="B1964" s="32">
        <v>1070</v>
      </c>
      <c r="C1964" s="32" t="s">
        <v>213</v>
      </c>
      <c r="D1964" s="32" t="s">
        <v>639</v>
      </c>
      <c r="E1964" s="51" t="str">
        <f ca="1">IF(ISERROR(INDIRECT(CONCATENATE("FIPs_codes!",ADDRESS((MATCH($D1964,INDIRECT($C1964),0)+MATCH($C1964,FIPs_codes!$G$1:$G$3296,0)-1),COLUMN(FIPs_codes!A1962))))),"",INDIRECT(CONCATENATE("FIPs_codes!",ADDRESS((MATCH($D1964,INDIRECT($C1964),0)+MATCH($C1964,FIPs_codes!$G$1:$G$3296,0)-1),COLUMN(FIPs_codes!A1962)))))</f>
        <v>40019</v>
      </c>
      <c r="F1964" s="51">
        <f ca="1">IF(ISERROR(INDIRECT(CONCATENATE("FIPs_codes!",ADDRESS((MATCH($D1964,INDIRECT($C1964),0)+MATCH($C1964,FIPs_codes!$G$1:$G$3296,0)-1),COLUMN(FIPs_codes!C1962))))),"",INDIRECT(CONCATENATE("FIPs_codes!",ADDRESS((MATCH($D1964,INDIRECT($C1964),0)+MATCH($C1964,FIPs_codes!$G$1:$G$3296,0)-1),COLUMN(FIPs_codes!C1962)))))</f>
        <v>6</v>
      </c>
      <c r="G1964" s="32" t="s">
        <v>216</v>
      </c>
      <c r="H1964" s="32" t="s">
        <v>217</v>
      </c>
      <c r="I1964" s="36" t="s">
        <v>793</v>
      </c>
      <c r="J1964" s="55" t="s">
        <v>268</v>
      </c>
      <c r="K1964" s="32" t="s">
        <v>78</v>
      </c>
      <c r="L1964" s="32" t="s">
        <v>220</v>
      </c>
      <c r="M1964" s="32" t="s">
        <v>57</v>
      </c>
      <c r="N1964" s="40" t="s">
        <v>798</v>
      </c>
      <c r="O1964" s="40">
        <v>2006</v>
      </c>
      <c r="P1964" s="40" t="s">
        <v>799</v>
      </c>
      <c r="Q1964" s="125">
        <v>2370</v>
      </c>
      <c r="R1964" s="32" t="s">
        <v>245</v>
      </c>
      <c r="S1964" s="42" t="s">
        <v>60</v>
      </c>
      <c r="T1964" s="30" t="s">
        <v>795</v>
      </c>
      <c r="U1964" s="49" t="s">
        <v>134</v>
      </c>
      <c r="V1964" s="57" t="s">
        <v>224</v>
      </c>
      <c r="W1964" s="61" t="s">
        <v>225</v>
      </c>
      <c r="X1964" s="44" t="s">
        <v>65</v>
      </c>
      <c r="Y1964" s="44">
        <v>40703</v>
      </c>
      <c r="Z1964" s="32">
        <v>100</v>
      </c>
      <c r="AA1964" s="193">
        <v>878</v>
      </c>
      <c r="AB1964" s="193" t="s">
        <v>66</v>
      </c>
      <c r="AC1964" s="246">
        <v>147889</v>
      </c>
      <c r="AD1964" s="193" t="s">
        <v>262</v>
      </c>
      <c r="AE1964" s="223" t="s">
        <v>438</v>
      </c>
      <c r="AF1964" s="40" t="s">
        <v>68</v>
      </c>
      <c r="AG1964" s="32" t="s">
        <v>229</v>
      </c>
      <c r="AH1964" s="32">
        <v>4.0999999999999996</v>
      </c>
      <c r="AI1964" s="32">
        <v>58.94</v>
      </c>
      <c r="AJ1964" s="32">
        <v>63.04</v>
      </c>
      <c r="AK1964" s="40">
        <v>12.019</v>
      </c>
      <c r="AL1964" s="25">
        <v>6.5038071065989841E-2</v>
      </c>
      <c r="AM1964" s="38" t="s">
        <v>230</v>
      </c>
      <c r="AN1964" s="32" t="s">
        <v>355</v>
      </c>
      <c r="AO1964" s="32" t="s">
        <v>356</v>
      </c>
      <c r="AP1964" s="46" t="s">
        <v>357</v>
      </c>
      <c r="AQ1964" s="27" t="str">
        <f t="shared" si="87"/>
        <v>Record Complete</v>
      </c>
      <c r="AR1964" s="36" t="s">
        <v>234</v>
      </c>
      <c r="AS1964" s="5" t="str">
        <f t="shared" si="88"/>
        <v/>
      </c>
      <c r="AT1964" t="s">
        <v>17200</v>
      </c>
    </row>
    <row r="1965" spans="1:46" ht="15.75" thickBot="1" x14ac:dyDescent="0.3">
      <c r="A1965" s="48" t="s">
        <v>792</v>
      </c>
      <c r="B1965" s="50">
        <v>1070</v>
      </c>
      <c r="C1965" s="50" t="s">
        <v>213</v>
      </c>
      <c r="D1965" s="50" t="s">
        <v>639</v>
      </c>
      <c r="E1965" s="51" t="str">
        <f ca="1">IF(ISERROR(INDIRECT(CONCATENATE("FIPs_codes!",ADDRESS((MATCH($D1965,INDIRECT($C1965),0)+MATCH($C1965,FIPs_codes!$G$1:$G$3296,0)-1),COLUMN(FIPs_codes!A1963))))),"",INDIRECT(CONCATENATE("FIPs_codes!",ADDRESS((MATCH($D1965,INDIRECT($C1965),0)+MATCH($C1965,FIPs_codes!$G$1:$G$3296,0)-1),COLUMN(FIPs_codes!A1963)))))</f>
        <v>40019</v>
      </c>
      <c r="F1965" s="51">
        <f ca="1">IF(ISERROR(INDIRECT(CONCATENATE("FIPs_codes!",ADDRESS((MATCH($D1965,INDIRECT($C1965),0)+MATCH($C1965,FIPs_codes!$G$1:$G$3296,0)-1),COLUMN(FIPs_codes!C1963))))),"",INDIRECT(CONCATENATE("FIPs_codes!",ADDRESS((MATCH($D1965,INDIRECT($C1965),0)+MATCH($C1965,FIPs_codes!$G$1:$G$3296,0)-1),COLUMN(FIPs_codes!C1963)))))</f>
        <v>6</v>
      </c>
      <c r="G1965" s="50" t="s">
        <v>216</v>
      </c>
      <c r="H1965" s="50" t="s">
        <v>217</v>
      </c>
      <c r="I1965" s="54" t="s">
        <v>796</v>
      </c>
      <c r="J1965" s="37" t="s">
        <v>268</v>
      </c>
      <c r="K1965" s="50" t="s">
        <v>78</v>
      </c>
      <c r="L1965" s="50" t="s">
        <v>220</v>
      </c>
      <c r="M1965" s="50" t="s">
        <v>57</v>
      </c>
      <c r="N1965" s="58" t="s">
        <v>798</v>
      </c>
      <c r="O1965" s="58">
        <v>2006</v>
      </c>
      <c r="P1965" s="58" t="s">
        <v>799</v>
      </c>
      <c r="Q1965" s="126">
        <v>2370</v>
      </c>
      <c r="R1965" s="50" t="s">
        <v>245</v>
      </c>
      <c r="S1965" s="60" t="s">
        <v>60</v>
      </c>
      <c r="T1965" s="48" t="s">
        <v>795</v>
      </c>
      <c r="U1965" s="31" t="s">
        <v>134</v>
      </c>
      <c r="V1965" s="39" t="s">
        <v>224</v>
      </c>
      <c r="W1965" s="43" t="s">
        <v>225</v>
      </c>
      <c r="X1965" s="62" t="s">
        <v>65</v>
      </c>
      <c r="Y1965" s="62">
        <v>40703</v>
      </c>
      <c r="Z1965" s="50">
        <v>100</v>
      </c>
      <c r="AA1965" s="50">
        <v>878</v>
      </c>
      <c r="AB1965" s="50" t="s">
        <v>66</v>
      </c>
      <c r="AC1965" s="126">
        <v>147889</v>
      </c>
      <c r="AD1965" s="50" t="s">
        <v>262</v>
      </c>
      <c r="AE1965" s="58" t="s">
        <v>438</v>
      </c>
      <c r="AF1965" s="58" t="s">
        <v>68</v>
      </c>
      <c r="AG1965" s="50" t="s">
        <v>229</v>
      </c>
      <c r="AH1965" s="50">
        <v>5.03</v>
      </c>
      <c r="AI1965" s="50">
        <v>60.48</v>
      </c>
      <c r="AJ1965" s="50">
        <v>65.509999999999991</v>
      </c>
      <c r="AK1965" s="58">
        <v>12.039</v>
      </c>
      <c r="AL1965" s="150">
        <v>7.6782170660967805E-2</v>
      </c>
      <c r="AM1965" s="56" t="s">
        <v>230</v>
      </c>
      <c r="AN1965" s="50" t="s">
        <v>355</v>
      </c>
      <c r="AO1965" s="50" t="s">
        <v>356</v>
      </c>
      <c r="AP1965" s="64" t="s">
        <v>357</v>
      </c>
      <c r="AQ1965" s="27" t="str">
        <f t="shared" si="87"/>
        <v>Record Complete</v>
      </c>
      <c r="AR1965" s="54" t="s">
        <v>234</v>
      </c>
      <c r="AS1965" s="5" t="str">
        <f t="shared" si="88"/>
        <v/>
      </c>
      <c r="AT1965" t="s">
        <v>17200</v>
      </c>
    </row>
    <row r="1966" spans="1:46" ht="15.75" thickBot="1" x14ac:dyDescent="0.3">
      <c r="A1966" s="30" t="s">
        <v>792</v>
      </c>
      <c r="B1966" s="32">
        <v>1070</v>
      </c>
      <c r="C1966" s="32" t="s">
        <v>213</v>
      </c>
      <c r="D1966" s="32" t="s">
        <v>639</v>
      </c>
      <c r="E1966" s="51" t="str">
        <f ca="1">IF(ISERROR(INDIRECT(CONCATENATE("FIPs_codes!",ADDRESS((MATCH($D1966,INDIRECT($C1966),0)+MATCH($C1966,FIPs_codes!$G$1:$G$3296,0)-1),COLUMN(FIPs_codes!A1964))))),"",INDIRECT(CONCATENATE("FIPs_codes!",ADDRESS((MATCH($D1966,INDIRECT($C1966),0)+MATCH($C1966,FIPs_codes!$G$1:$G$3296,0)-1),COLUMN(FIPs_codes!A1964)))))</f>
        <v>40019</v>
      </c>
      <c r="F1966" s="51">
        <f ca="1">IF(ISERROR(INDIRECT(CONCATENATE("FIPs_codes!",ADDRESS((MATCH($D1966,INDIRECT($C1966),0)+MATCH($C1966,FIPs_codes!$G$1:$G$3296,0)-1),COLUMN(FIPs_codes!C1964))))),"",INDIRECT(CONCATENATE("FIPs_codes!",ADDRESS((MATCH($D1966,INDIRECT($C1966),0)+MATCH($C1966,FIPs_codes!$G$1:$G$3296,0)-1),COLUMN(FIPs_codes!C1964)))))</f>
        <v>6</v>
      </c>
      <c r="G1966" s="32" t="s">
        <v>216</v>
      </c>
      <c r="H1966" s="32" t="s">
        <v>217</v>
      </c>
      <c r="I1966" s="36" t="s">
        <v>796</v>
      </c>
      <c r="J1966" s="55" t="s">
        <v>268</v>
      </c>
      <c r="K1966" s="32" t="s">
        <v>78</v>
      </c>
      <c r="L1966" s="32" t="s">
        <v>220</v>
      </c>
      <c r="M1966" s="32" t="s">
        <v>57</v>
      </c>
      <c r="N1966" s="40" t="s">
        <v>798</v>
      </c>
      <c r="O1966" s="40">
        <v>2006</v>
      </c>
      <c r="P1966" s="40" t="s">
        <v>799</v>
      </c>
      <c r="Q1966" s="125">
        <v>2370</v>
      </c>
      <c r="R1966" s="32" t="s">
        <v>245</v>
      </c>
      <c r="S1966" s="42" t="s">
        <v>60</v>
      </c>
      <c r="T1966" s="30" t="s">
        <v>795</v>
      </c>
      <c r="U1966" s="49" t="s">
        <v>134</v>
      </c>
      <c r="V1966" s="57" t="s">
        <v>224</v>
      </c>
      <c r="W1966" s="61" t="s">
        <v>225</v>
      </c>
      <c r="X1966" s="44" t="s">
        <v>65</v>
      </c>
      <c r="Y1966" s="44">
        <v>40703</v>
      </c>
      <c r="Z1966" s="32">
        <v>100</v>
      </c>
      <c r="AA1966" s="32">
        <v>878</v>
      </c>
      <c r="AB1966" s="32" t="s">
        <v>66</v>
      </c>
      <c r="AC1966" s="125">
        <v>147889</v>
      </c>
      <c r="AD1966" s="32" t="s">
        <v>262</v>
      </c>
      <c r="AE1966" s="40" t="s">
        <v>438</v>
      </c>
      <c r="AF1966" s="40" t="s">
        <v>68</v>
      </c>
      <c r="AG1966" s="32" t="s">
        <v>229</v>
      </c>
      <c r="AH1966" s="32">
        <v>5.32</v>
      </c>
      <c r="AI1966" s="32">
        <v>62.36</v>
      </c>
      <c r="AJ1966" s="32">
        <v>67.680000000000007</v>
      </c>
      <c r="AK1966" s="40">
        <v>12.052</v>
      </c>
      <c r="AL1966" s="25">
        <v>7.860520094562648E-2</v>
      </c>
      <c r="AM1966" s="38" t="s">
        <v>230</v>
      </c>
      <c r="AN1966" s="32" t="s">
        <v>355</v>
      </c>
      <c r="AO1966" s="32" t="s">
        <v>356</v>
      </c>
      <c r="AP1966" s="46" t="s">
        <v>357</v>
      </c>
      <c r="AQ1966" s="27" t="str">
        <f t="shared" si="87"/>
        <v>Record Complete</v>
      </c>
      <c r="AR1966" s="36" t="s">
        <v>234</v>
      </c>
      <c r="AS1966" s="5" t="str">
        <f t="shared" si="88"/>
        <v/>
      </c>
      <c r="AT1966" t="s">
        <v>17200</v>
      </c>
    </row>
    <row r="1967" spans="1:46" ht="15.75" thickBot="1" x14ac:dyDescent="0.3">
      <c r="A1967" s="48" t="s">
        <v>792</v>
      </c>
      <c r="B1967" s="50">
        <v>1070</v>
      </c>
      <c r="C1967" s="50" t="s">
        <v>213</v>
      </c>
      <c r="D1967" s="50" t="s">
        <v>639</v>
      </c>
      <c r="E1967" s="51" t="str">
        <f ca="1">IF(ISERROR(INDIRECT(CONCATENATE("FIPs_codes!",ADDRESS((MATCH($D1967,INDIRECT($C1967),0)+MATCH($C1967,FIPs_codes!$G$1:$G$3296,0)-1),COLUMN(FIPs_codes!A1965))))),"",INDIRECT(CONCATENATE("FIPs_codes!",ADDRESS((MATCH($D1967,INDIRECT($C1967),0)+MATCH($C1967,FIPs_codes!$G$1:$G$3296,0)-1),COLUMN(FIPs_codes!A1965)))))</f>
        <v>40019</v>
      </c>
      <c r="F1967" s="51">
        <f ca="1">IF(ISERROR(INDIRECT(CONCATENATE("FIPs_codes!",ADDRESS((MATCH($D1967,INDIRECT($C1967),0)+MATCH($C1967,FIPs_codes!$G$1:$G$3296,0)-1),COLUMN(FIPs_codes!C1965))))),"",INDIRECT(CONCATENATE("FIPs_codes!",ADDRESS((MATCH($D1967,INDIRECT($C1967),0)+MATCH($C1967,FIPs_codes!$G$1:$G$3296,0)-1),COLUMN(FIPs_codes!C1965)))))</f>
        <v>6</v>
      </c>
      <c r="G1967" s="50" t="s">
        <v>216</v>
      </c>
      <c r="H1967" s="50" t="s">
        <v>217</v>
      </c>
      <c r="I1967" s="54" t="s">
        <v>793</v>
      </c>
      <c r="J1967" s="37" t="s">
        <v>268</v>
      </c>
      <c r="K1967" s="50" t="s">
        <v>78</v>
      </c>
      <c r="L1967" s="50" t="s">
        <v>220</v>
      </c>
      <c r="M1967" s="50" t="s">
        <v>57</v>
      </c>
      <c r="N1967" s="58" t="s">
        <v>778</v>
      </c>
      <c r="O1967" s="58">
        <v>2006</v>
      </c>
      <c r="P1967" s="58" t="s">
        <v>797</v>
      </c>
      <c r="Q1967" s="126">
        <v>3550</v>
      </c>
      <c r="R1967" s="50" t="s">
        <v>245</v>
      </c>
      <c r="S1967" s="60" t="s">
        <v>60</v>
      </c>
      <c r="T1967" s="48" t="s">
        <v>795</v>
      </c>
      <c r="U1967" s="31" t="s">
        <v>134</v>
      </c>
      <c r="V1967" s="39" t="s">
        <v>224</v>
      </c>
      <c r="W1967" s="43" t="s">
        <v>225</v>
      </c>
      <c r="X1967" s="62" t="s">
        <v>65</v>
      </c>
      <c r="Y1967" s="62">
        <v>40752</v>
      </c>
      <c r="Z1967" s="50">
        <v>98</v>
      </c>
      <c r="AA1967" s="50">
        <v>853</v>
      </c>
      <c r="AB1967" s="50" t="s">
        <v>66</v>
      </c>
      <c r="AC1967" s="126">
        <v>217802</v>
      </c>
      <c r="AD1967" s="50" t="s">
        <v>262</v>
      </c>
      <c r="AE1967" s="58" t="s">
        <v>438</v>
      </c>
      <c r="AF1967" s="58" t="s">
        <v>68</v>
      </c>
      <c r="AG1967" s="50" t="s">
        <v>229</v>
      </c>
      <c r="AH1967" s="50">
        <v>11.23</v>
      </c>
      <c r="AI1967" s="50">
        <v>62</v>
      </c>
      <c r="AJ1967" s="50">
        <v>73.23</v>
      </c>
      <c r="AK1967" s="58">
        <v>12.019</v>
      </c>
      <c r="AL1967" s="150">
        <v>0.15335245118120988</v>
      </c>
      <c r="AM1967" s="56" t="s">
        <v>230</v>
      </c>
      <c r="AN1967" s="50" t="s">
        <v>355</v>
      </c>
      <c r="AO1967" s="50" t="s">
        <v>356</v>
      </c>
      <c r="AP1967" s="64" t="s">
        <v>357</v>
      </c>
      <c r="AQ1967" s="27" t="str">
        <f t="shared" si="87"/>
        <v>Record Complete</v>
      </c>
      <c r="AR1967" s="54" t="s">
        <v>234</v>
      </c>
      <c r="AS1967" s="5" t="str">
        <f t="shared" si="88"/>
        <v/>
      </c>
      <c r="AT1967" t="s">
        <v>17200</v>
      </c>
    </row>
    <row r="1968" spans="1:46" ht="15.75" thickBot="1" x14ac:dyDescent="0.3">
      <c r="A1968" s="30" t="s">
        <v>792</v>
      </c>
      <c r="B1968" s="32">
        <v>1070</v>
      </c>
      <c r="C1968" s="32" t="s">
        <v>213</v>
      </c>
      <c r="D1968" s="32" t="s">
        <v>639</v>
      </c>
      <c r="E1968" s="51" t="str">
        <f ca="1">IF(ISERROR(INDIRECT(CONCATENATE("FIPs_codes!",ADDRESS((MATCH($D1968,INDIRECT($C1968),0)+MATCH($C1968,FIPs_codes!$G$1:$G$3296,0)-1),COLUMN(FIPs_codes!A1966))))),"",INDIRECT(CONCATENATE("FIPs_codes!",ADDRESS((MATCH($D1968,INDIRECT($C1968),0)+MATCH($C1968,FIPs_codes!$G$1:$G$3296,0)-1),COLUMN(FIPs_codes!A1966)))))</f>
        <v>40019</v>
      </c>
      <c r="F1968" s="51">
        <f ca="1">IF(ISERROR(INDIRECT(CONCATENATE("FIPs_codes!",ADDRESS((MATCH($D1968,INDIRECT($C1968),0)+MATCH($C1968,FIPs_codes!$G$1:$G$3296,0)-1),COLUMN(FIPs_codes!C1966))))),"",INDIRECT(CONCATENATE("FIPs_codes!",ADDRESS((MATCH($D1968,INDIRECT($C1968),0)+MATCH($C1968,FIPs_codes!$G$1:$G$3296,0)-1),COLUMN(FIPs_codes!C1966)))))</f>
        <v>6</v>
      </c>
      <c r="G1968" s="32" t="s">
        <v>216</v>
      </c>
      <c r="H1968" s="32" t="s">
        <v>217</v>
      </c>
      <c r="I1968" s="36" t="s">
        <v>796</v>
      </c>
      <c r="J1968" s="55" t="s">
        <v>268</v>
      </c>
      <c r="K1968" s="32" t="s">
        <v>78</v>
      </c>
      <c r="L1968" s="32" t="s">
        <v>220</v>
      </c>
      <c r="M1968" s="32" t="s">
        <v>57</v>
      </c>
      <c r="N1968" s="40" t="s">
        <v>778</v>
      </c>
      <c r="O1968" s="40">
        <v>2006</v>
      </c>
      <c r="P1968" s="40" t="s">
        <v>797</v>
      </c>
      <c r="Q1968" s="125">
        <v>3550</v>
      </c>
      <c r="R1968" s="32" t="s">
        <v>245</v>
      </c>
      <c r="S1968" s="42" t="s">
        <v>60</v>
      </c>
      <c r="T1968" s="30" t="s">
        <v>795</v>
      </c>
      <c r="U1968" s="49" t="s">
        <v>134</v>
      </c>
      <c r="V1968" s="57" t="s">
        <v>224</v>
      </c>
      <c r="W1968" s="61" t="s">
        <v>225</v>
      </c>
      <c r="X1968" s="44" t="s">
        <v>65</v>
      </c>
      <c r="Y1968" s="44">
        <v>40752</v>
      </c>
      <c r="Z1968" s="32">
        <v>98</v>
      </c>
      <c r="AA1968" s="32">
        <v>853</v>
      </c>
      <c r="AB1968" s="32" t="s">
        <v>66</v>
      </c>
      <c r="AC1968" s="125">
        <v>217802</v>
      </c>
      <c r="AD1968" s="32" t="s">
        <v>262</v>
      </c>
      <c r="AE1968" s="40" t="s">
        <v>438</v>
      </c>
      <c r="AF1968" s="40" t="s">
        <v>68</v>
      </c>
      <c r="AG1968" s="32" t="s">
        <v>229</v>
      </c>
      <c r="AH1968" s="32">
        <v>12.68</v>
      </c>
      <c r="AI1968" s="32">
        <v>60.61</v>
      </c>
      <c r="AJ1968" s="32">
        <v>73.289999999999992</v>
      </c>
      <c r="AK1968" s="40">
        <v>12.039</v>
      </c>
      <c r="AL1968" s="25">
        <v>0.17301132487378906</v>
      </c>
      <c r="AM1968" s="38" t="s">
        <v>230</v>
      </c>
      <c r="AN1968" s="32" t="s">
        <v>355</v>
      </c>
      <c r="AO1968" s="32" t="s">
        <v>356</v>
      </c>
      <c r="AP1968" s="46" t="s">
        <v>357</v>
      </c>
      <c r="AQ1968" s="27" t="str">
        <f t="shared" si="87"/>
        <v>Record Complete</v>
      </c>
      <c r="AR1968" s="36" t="s">
        <v>234</v>
      </c>
      <c r="AS1968" s="5" t="str">
        <f t="shared" si="88"/>
        <v/>
      </c>
      <c r="AT1968" t="s">
        <v>17200</v>
      </c>
    </row>
    <row r="1969" spans="1:46" ht="15.75" thickBot="1" x14ac:dyDescent="0.3">
      <c r="A1969" s="48" t="s">
        <v>792</v>
      </c>
      <c r="B1969" s="50">
        <v>1070</v>
      </c>
      <c r="C1969" s="50" t="s">
        <v>213</v>
      </c>
      <c r="D1969" s="50" t="s">
        <v>639</v>
      </c>
      <c r="E1969" s="51" t="str">
        <f ca="1">IF(ISERROR(INDIRECT(CONCATENATE("FIPs_codes!",ADDRESS((MATCH($D1969,INDIRECT($C1969),0)+MATCH($C1969,FIPs_codes!$G$1:$G$3296,0)-1),COLUMN(FIPs_codes!A1967))))),"",INDIRECT(CONCATENATE("FIPs_codes!",ADDRESS((MATCH($D1969,INDIRECT($C1969),0)+MATCH($C1969,FIPs_codes!$G$1:$G$3296,0)-1),COLUMN(FIPs_codes!A1967)))))</f>
        <v>40019</v>
      </c>
      <c r="F1969" s="51">
        <f ca="1">IF(ISERROR(INDIRECT(CONCATENATE("FIPs_codes!",ADDRESS((MATCH($D1969,INDIRECT($C1969),0)+MATCH($C1969,FIPs_codes!$G$1:$G$3296,0)-1),COLUMN(FIPs_codes!C1967))))),"",INDIRECT(CONCATENATE("FIPs_codes!",ADDRESS((MATCH($D1969,INDIRECT($C1969),0)+MATCH($C1969,FIPs_codes!$G$1:$G$3296,0)-1),COLUMN(FIPs_codes!C1967)))))</f>
        <v>6</v>
      </c>
      <c r="G1969" s="50" t="s">
        <v>216</v>
      </c>
      <c r="H1969" s="50" t="s">
        <v>217</v>
      </c>
      <c r="I1969" s="54" t="s">
        <v>796</v>
      </c>
      <c r="J1969" s="37" t="s">
        <v>268</v>
      </c>
      <c r="K1969" s="50" t="s">
        <v>78</v>
      </c>
      <c r="L1969" s="50" t="s">
        <v>220</v>
      </c>
      <c r="M1969" s="50" t="s">
        <v>57</v>
      </c>
      <c r="N1969" s="58" t="s">
        <v>778</v>
      </c>
      <c r="O1969" s="58">
        <v>2006</v>
      </c>
      <c r="P1969" s="58" t="s">
        <v>797</v>
      </c>
      <c r="Q1969" s="126">
        <v>3550</v>
      </c>
      <c r="R1969" s="50" t="s">
        <v>245</v>
      </c>
      <c r="S1969" s="60" t="s">
        <v>60</v>
      </c>
      <c r="T1969" s="48" t="s">
        <v>795</v>
      </c>
      <c r="U1969" s="31" t="s">
        <v>134</v>
      </c>
      <c r="V1969" s="39" t="s">
        <v>224</v>
      </c>
      <c r="W1969" s="43" t="s">
        <v>225</v>
      </c>
      <c r="X1969" s="62" t="s">
        <v>65</v>
      </c>
      <c r="Y1969" s="62">
        <v>40752</v>
      </c>
      <c r="Z1969" s="50">
        <v>98</v>
      </c>
      <c r="AA1969" s="50">
        <v>853</v>
      </c>
      <c r="AB1969" s="50" t="s">
        <v>66</v>
      </c>
      <c r="AC1969" s="126">
        <v>217802</v>
      </c>
      <c r="AD1969" s="50" t="s">
        <v>262</v>
      </c>
      <c r="AE1969" s="58" t="s">
        <v>438</v>
      </c>
      <c r="AF1969" s="58" t="s">
        <v>68</v>
      </c>
      <c r="AG1969" s="50" t="s">
        <v>229</v>
      </c>
      <c r="AH1969" s="50">
        <v>12.52</v>
      </c>
      <c r="AI1969" s="50">
        <v>61.74</v>
      </c>
      <c r="AJ1969" s="50">
        <v>74.260000000000005</v>
      </c>
      <c r="AK1969" s="58">
        <v>12.052</v>
      </c>
      <c r="AL1969" s="150">
        <v>0.16859682197683812</v>
      </c>
      <c r="AM1969" s="56" t="s">
        <v>230</v>
      </c>
      <c r="AN1969" s="50" t="s">
        <v>355</v>
      </c>
      <c r="AO1969" s="50" t="s">
        <v>356</v>
      </c>
      <c r="AP1969" s="64" t="s">
        <v>357</v>
      </c>
      <c r="AQ1969" s="27" t="str">
        <f t="shared" si="87"/>
        <v>Record Complete</v>
      </c>
      <c r="AR1969" s="54" t="s">
        <v>234</v>
      </c>
      <c r="AS1969" s="5" t="str">
        <f t="shared" si="88"/>
        <v/>
      </c>
      <c r="AT1969" t="s">
        <v>17200</v>
      </c>
    </row>
    <row r="1970" spans="1:46" ht="15.75" thickBot="1" x14ac:dyDescent="0.3">
      <c r="A1970" s="30" t="s">
        <v>792</v>
      </c>
      <c r="B1970" s="32">
        <v>1070</v>
      </c>
      <c r="C1970" s="32" t="s">
        <v>213</v>
      </c>
      <c r="D1970" s="32" t="s">
        <v>639</v>
      </c>
      <c r="E1970" s="51" t="str">
        <f ca="1">IF(ISERROR(INDIRECT(CONCATENATE("FIPs_codes!",ADDRESS((MATCH($D1970,INDIRECT($C1970),0)+MATCH($C1970,FIPs_codes!$G$1:$G$3296,0)-1),COLUMN(FIPs_codes!A1968))))),"",INDIRECT(CONCATENATE("FIPs_codes!",ADDRESS((MATCH($D1970,INDIRECT($C1970),0)+MATCH($C1970,FIPs_codes!$G$1:$G$3296,0)-1),COLUMN(FIPs_codes!A1968)))))</f>
        <v>40019</v>
      </c>
      <c r="F1970" s="51">
        <f ca="1">IF(ISERROR(INDIRECT(CONCATENATE("FIPs_codes!",ADDRESS((MATCH($D1970,INDIRECT($C1970),0)+MATCH($C1970,FIPs_codes!$G$1:$G$3296,0)-1),COLUMN(FIPs_codes!C1968))))),"",INDIRECT(CONCATENATE("FIPs_codes!",ADDRESS((MATCH($D1970,INDIRECT($C1970),0)+MATCH($C1970,FIPs_codes!$G$1:$G$3296,0)-1),COLUMN(FIPs_codes!C1968)))))</f>
        <v>6</v>
      </c>
      <c r="G1970" s="32" t="s">
        <v>216</v>
      </c>
      <c r="H1970" s="32" t="s">
        <v>217</v>
      </c>
      <c r="I1970" s="36" t="s">
        <v>793</v>
      </c>
      <c r="J1970" s="55" t="s">
        <v>268</v>
      </c>
      <c r="K1970" s="32" t="s">
        <v>78</v>
      </c>
      <c r="L1970" s="32" t="s">
        <v>220</v>
      </c>
      <c r="M1970" s="32" t="s">
        <v>57</v>
      </c>
      <c r="N1970" s="40" t="s">
        <v>798</v>
      </c>
      <c r="O1970" s="40">
        <v>2006</v>
      </c>
      <c r="P1970" s="40" t="s">
        <v>799</v>
      </c>
      <c r="Q1970" s="125">
        <v>2370</v>
      </c>
      <c r="R1970" s="32" t="s">
        <v>245</v>
      </c>
      <c r="S1970" s="42" t="s">
        <v>60</v>
      </c>
      <c r="T1970" s="30" t="s">
        <v>795</v>
      </c>
      <c r="U1970" s="49" t="s">
        <v>134</v>
      </c>
      <c r="V1970" s="57" t="s">
        <v>224</v>
      </c>
      <c r="W1970" s="61" t="s">
        <v>225</v>
      </c>
      <c r="X1970" s="44" t="s">
        <v>65</v>
      </c>
      <c r="Y1970" s="44">
        <v>40784</v>
      </c>
      <c r="Z1970" s="32">
        <v>97</v>
      </c>
      <c r="AA1970" s="32">
        <v>878</v>
      </c>
      <c r="AB1970" s="32" t="s">
        <v>66</v>
      </c>
      <c r="AC1970" s="125">
        <v>144079</v>
      </c>
      <c r="AD1970" s="32" t="s">
        <v>262</v>
      </c>
      <c r="AE1970" s="40" t="s">
        <v>438</v>
      </c>
      <c r="AF1970" s="40" t="s">
        <v>68</v>
      </c>
      <c r="AG1970" s="32" t="s">
        <v>229</v>
      </c>
      <c r="AH1970" s="32">
        <v>11.94</v>
      </c>
      <c r="AI1970" s="32">
        <v>65.77</v>
      </c>
      <c r="AJ1970" s="32">
        <v>77.709999999999994</v>
      </c>
      <c r="AK1970" s="40">
        <v>12.019</v>
      </c>
      <c r="AL1970" s="25">
        <v>0.15364817912752543</v>
      </c>
      <c r="AM1970" s="38" t="s">
        <v>230</v>
      </c>
      <c r="AN1970" s="32" t="s">
        <v>355</v>
      </c>
      <c r="AO1970" s="32" t="s">
        <v>356</v>
      </c>
      <c r="AP1970" s="46" t="s">
        <v>357</v>
      </c>
      <c r="AQ1970" s="27" t="str">
        <f t="shared" si="87"/>
        <v>Record Complete</v>
      </c>
      <c r="AR1970" s="36" t="s">
        <v>234</v>
      </c>
      <c r="AS1970" s="5" t="str">
        <f t="shared" si="88"/>
        <v/>
      </c>
      <c r="AT1970" t="s">
        <v>17200</v>
      </c>
    </row>
    <row r="1971" spans="1:46" ht="15.75" thickBot="1" x14ac:dyDescent="0.3">
      <c r="A1971" s="48" t="s">
        <v>792</v>
      </c>
      <c r="B1971" s="50">
        <v>1070</v>
      </c>
      <c r="C1971" s="50" t="s">
        <v>213</v>
      </c>
      <c r="D1971" s="50" t="s">
        <v>639</v>
      </c>
      <c r="E1971" s="51" t="str">
        <f ca="1">IF(ISERROR(INDIRECT(CONCATENATE("FIPs_codes!",ADDRESS((MATCH($D1971,INDIRECT($C1971),0)+MATCH($C1971,FIPs_codes!$G$1:$G$3296,0)-1),COLUMN(FIPs_codes!A1969))))),"",INDIRECT(CONCATENATE("FIPs_codes!",ADDRESS((MATCH($D1971,INDIRECT($C1971),0)+MATCH($C1971,FIPs_codes!$G$1:$G$3296,0)-1),COLUMN(FIPs_codes!A1969)))))</f>
        <v>40019</v>
      </c>
      <c r="F1971" s="51">
        <f ca="1">IF(ISERROR(INDIRECT(CONCATENATE("FIPs_codes!",ADDRESS((MATCH($D1971,INDIRECT($C1971),0)+MATCH($C1971,FIPs_codes!$G$1:$G$3296,0)-1),COLUMN(FIPs_codes!C1969))))),"",INDIRECT(CONCATENATE("FIPs_codes!",ADDRESS((MATCH($D1971,INDIRECT($C1971),0)+MATCH($C1971,FIPs_codes!$G$1:$G$3296,0)-1),COLUMN(FIPs_codes!C1969)))))</f>
        <v>6</v>
      </c>
      <c r="G1971" s="50" t="s">
        <v>216</v>
      </c>
      <c r="H1971" s="50" t="s">
        <v>217</v>
      </c>
      <c r="I1971" s="54" t="s">
        <v>796</v>
      </c>
      <c r="J1971" s="37" t="s">
        <v>268</v>
      </c>
      <c r="K1971" s="50" t="s">
        <v>78</v>
      </c>
      <c r="L1971" s="50" t="s">
        <v>220</v>
      </c>
      <c r="M1971" s="50" t="s">
        <v>57</v>
      </c>
      <c r="N1971" s="58" t="s">
        <v>798</v>
      </c>
      <c r="O1971" s="58">
        <v>2006</v>
      </c>
      <c r="P1971" s="58" t="s">
        <v>799</v>
      </c>
      <c r="Q1971" s="126">
        <v>2370</v>
      </c>
      <c r="R1971" s="50" t="s">
        <v>245</v>
      </c>
      <c r="S1971" s="60" t="s">
        <v>60</v>
      </c>
      <c r="T1971" s="48" t="s">
        <v>795</v>
      </c>
      <c r="U1971" s="31" t="s">
        <v>134</v>
      </c>
      <c r="V1971" s="39" t="s">
        <v>224</v>
      </c>
      <c r="W1971" s="43" t="s">
        <v>225</v>
      </c>
      <c r="X1971" s="62" t="s">
        <v>65</v>
      </c>
      <c r="Y1971" s="62">
        <v>40784</v>
      </c>
      <c r="Z1971" s="50">
        <v>97</v>
      </c>
      <c r="AA1971" s="50">
        <v>878</v>
      </c>
      <c r="AB1971" s="50" t="s">
        <v>66</v>
      </c>
      <c r="AC1971" s="126">
        <v>144079</v>
      </c>
      <c r="AD1971" s="50" t="s">
        <v>262</v>
      </c>
      <c r="AE1971" s="58" t="s">
        <v>438</v>
      </c>
      <c r="AF1971" s="58" t="s">
        <v>68</v>
      </c>
      <c r="AG1971" s="50" t="s">
        <v>229</v>
      </c>
      <c r="AH1971" s="50">
        <v>11.96</v>
      </c>
      <c r="AI1971" s="50">
        <v>67.349999999999994</v>
      </c>
      <c r="AJ1971" s="50">
        <v>79.31</v>
      </c>
      <c r="AK1971" s="58">
        <v>12.039</v>
      </c>
      <c r="AL1971" s="150">
        <v>0.1508006556550246</v>
      </c>
      <c r="AM1971" s="56" t="s">
        <v>230</v>
      </c>
      <c r="AN1971" s="50" t="s">
        <v>355</v>
      </c>
      <c r="AO1971" s="50" t="s">
        <v>356</v>
      </c>
      <c r="AP1971" s="64" t="s">
        <v>357</v>
      </c>
      <c r="AQ1971" s="27" t="str">
        <f t="shared" si="87"/>
        <v>Record Complete</v>
      </c>
      <c r="AR1971" s="54" t="s">
        <v>234</v>
      </c>
      <c r="AS1971" s="5" t="str">
        <f t="shared" si="88"/>
        <v/>
      </c>
      <c r="AT1971" t="s">
        <v>17200</v>
      </c>
    </row>
    <row r="1972" spans="1:46" ht="15.75" thickBot="1" x14ac:dyDescent="0.3">
      <c r="A1972" s="30" t="s">
        <v>792</v>
      </c>
      <c r="B1972" s="32">
        <v>1070</v>
      </c>
      <c r="C1972" s="32" t="s">
        <v>213</v>
      </c>
      <c r="D1972" s="32" t="s">
        <v>639</v>
      </c>
      <c r="E1972" s="51" t="str">
        <f ca="1">IF(ISERROR(INDIRECT(CONCATENATE("FIPs_codes!",ADDRESS((MATCH($D1972,INDIRECT($C1972),0)+MATCH($C1972,FIPs_codes!$G$1:$G$3296,0)-1),COLUMN(FIPs_codes!A1970))))),"",INDIRECT(CONCATENATE("FIPs_codes!",ADDRESS((MATCH($D1972,INDIRECT($C1972),0)+MATCH($C1972,FIPs_codes!$G$1:$G$3296,0)-1),COLUMN(FIPs_codes!A1970)))))</f>
        <v>40019</v>
      </c>
      <c r="F1972" s="51">
        <f ca="1">IF(ISERROR(INDIRECT(CONCATENATE("FIPs_codes!",ADDRESS((MATCH($D1972,INDIRECT($C1972),0)+MATCH($C1972,FIPs_codes!$G$1:$G$3296,0)-1),COLUMN(FIPs_codes!C1970))))),"",INDIRECT(CONCATENATE("FIPs_codes!",ADDRESS((MATCH($D1972,INDIRECT($C1972),0)+MATCH($C1972,FIPs_codes!$G$1:$G$3296,0)-1),COLUMN(FIPs_codes!C1970)))))</f>
        <v>6</v>
      </c>
      <c r="G1972" s="32" t="s">
        <v>216</v>
      </c>
      <c r="H1972" s="32" t="s">
        <v>217</v>
      </c>
      <c r="I1972" s="36" t="s">
        <v>796</v>
      </c>
      <c r="J1972" s="55" t="s">
        <v>268</v>
      </c>
      <c r="K1972" s="32" t="s">
        <v>78</v>
      </c>
      <c r="L1972" s="32" t="s">
        <v>220</v>
      </c>
      <c r="M1972" s="32" t="s">
        <v>57</v>
      </c>
      <c r="N1972" s="40" t="s">
        <v>798</v>
      </c>
      <c r="O1972" s="40">
        <v>2006</v>
      </c>
      <c r="P1972" s="40" t="s">
        <v>799</v>
      </c>
      <c r="Q1972" s="125">
        <v>2370</v>
      </c>
      <c r="R1972" s="32" t="s">
        <v>245</v>
      </c>
      <c r="S1972" s="42" t="s">
        <v>60</v>
      </c>
      <c r="T1972" s="30" t="s">
        <v>795</v>
      </c>
      <c r="U1972" s="49" t="s">
        <v>134</v>
      </c>
      <c r="V1972" s="57" t="s">
        <v>224</v>
      </c>
      <c r="W1972" s="61" t="s">
        <v>225</v>
      </c>
      <c r="X1972" s="44" t="s">
        <v>65</v>
      </c>
      <c r="Y1972" s="44">
        <v>40784</v>
      </c>
      <c r="Z1972" s="32">
        <v>97</v>
      </c>
      <c r="AA1972" s="32">
        <v>878</v>
      </c>
      <c r="AB1972" s="32" t="s">
        <v>66</v>
      </c>
      <c r="AC1972" s="125">
        <v>144079</v>
      </c>
      <c r="AD1972" s="32" t="s">
        <v>262</v>
      </c>
      <c r="AE1972" s="40" t="s">
        <v>438</v>
      </c>
      <c r="AF1972" s="40" t="s">
        <v>68</v>
      </c>
      <c r="AG1972" s="32" t="s">
        <v>229</v>
      </c>
      <c r="AH1972" s="32">
        <v>12.38</v>
      </c>
      <c r="AI1972" s="32">
        <v>68.64</v>
      </c>
      <c r="AJ1972" s="32">
        <v>81.02</v>
      </c>
      <c r="AK1972" s="40">
        <v>12.052</v>
      </c>
      <c r="AL1972" s="25">
        <v>0.15280177733892869</v>
      </c>
      <c r="AM1972" s="38" t="s">
        <v>230</v>
      </c>
      <c r="AN1972" s="32" t="s">
        <v>355</v>
      </c>
      <c r="AO1972" s="32" t="s">
        <v>356</v>
      </c>
      <c r="AP1972" s="46" t="s">
        <v>357</v>
      </c>
      <c r="AQ1972" s="27" t="str">
        <f t="shared" si="87"/>
        <v>Record Complete</v>
      </c>
      <c r="AR1972" s="36" t="s">
        <v>234</v>
      </c>
      <c r="AS1972" s="5" t="str">
        <f t="shared" si="88"/>
        <v/>
      </c>
      <c r="AT1972" t="s">
        <v>17200</v>
      </c>
    </row>
    <row r="1973" spans="1:46" ht="15.75" thickBot="1" x14ac:dyDescent="0.3">
      <c r="A1973" s="48" t="s">
        <v>792</v>
      </c>
      <c r="B1973" s="50">
        <v>1070</v>
      </c>
      <c r="C1973" s="50" t="s">
        <v>213</v>
      </c>
      <c r="D1973" s="50" t="s">
        <v>639</v>
      </c>
      <c r="E1973" s="51" t="str">
        <f ca="1">IF(ISERROR(INDIRECT(CONCATENATE("FIPs_codes!",ADDRESS((MATCH($D1973,INDIRECT($C1973),0)+MATCH($C1973,FIPs_codes!$G$1:$G$3296,0)-1),COLUMN(FIPs_codes!A1971))))),"",INDIRECT(CONCATENATE("FIPs_codes!",ADDRESS((MATCH($D1973,INDIRECT($C1973),0)+MATCH($C1973,FIPs_codes!$G$1:$G$3296,0)-1),COLUMN(FIPs_codes!A1971)))))</f>
        <v>40019</v>
      </c>
      <c r="F1973" s="51">
        <f ca="1">IF(ISERROR(INDIRECT(CONCATENATE("FIPs_codes!",ADDRESS((MATCH($D1973,INDIRECT($C1973),0)+MATCH($C1973,FIPs_codes!$G$1:$G$3296,0)-1),COLUMN(FIPs_codes!C1971))))),"",INDIRECT(CONCATENATE("FIPs_codes!",ADDRESS((MATCH($D1973,INDIRECT($C1973),0)+MATCH($C1973,FIPs_codes!$G$1:$G$3296,0)-1),COLUMN(FIPs_codes!C1971)))))</f>
        <v>6</v>
      </c>
      <c r="G1973" s="50" t="s">
        <v>216</v>
      </c>
      <c r="H1973" s="50" t="s">
        <v>217</v>
      </c>
      <c r="I1973" s="54" t="s">
        <v>793</v>
      </c>
      <c r="J1973" s="37" t="s">
        <v>268</v>
      </c>
      <c r="K1973" s="50" t="s">
        <v>78</v>
      </c>
      <c r="L1973" s="50" t="s">
        <v>220</v>
      </c>
      <c r="M1973" s="50" t="s">
        <v>57</v>
      </c>
      <c r="N1973" s="58" t="s">
        <v>798</v>
      </c>
      <c r="O1973" s="58">
        <v>2006</v>
      </c>
      <c r="P1973" s="58" t="s">
        <v>799</v>
      </c>
      <c r="Q1973" s="126">
        <v>2370</v>
      </c>
      <c r="R1973" s="50" t="s">
        <v>245</v>
      </c>
      <c r="S1973" s="60" t="s">
        <v>60</v>
      </c>
      <c r="T1973" s="48" t="s">
        <v>795</v>
      </c>
      <c r="U1973" s="31" t="s">
        <v>134</v>
      </c>
      <c r="V1973" s="39" t="s">
        <v>224</v>
      </c>
      <c r="W1973" s="43" t="s">
        <v>225</v>
      </c>
      <c r="X1973" s="62" t="s">
        <v>65</v>
      </c>
      <c r="Y1973" s="62">
        <v>40841</v>
      </c>
      <c r="Z1973" s="50">
        <v>100</v>
      </c>
      <c r="AA1973" s="50">
        <v>878</v>
      </c>
      <c r="AB1973" s="50" t="s">
        <v>66</v>
      </c>
      <c r="AC1973" s="126">
        <v>145988</v>
      </c>
      <c r="AD1973" s="50" t="s">
        <v>262</v>
      </c>
      <c r="AE1973" s="58" t="s">
        <v>438</v>
      </c>
      <c r="AF1973" s="58" t="s">
        <v>68</v>
      </c>
      <c r="AG1973" s="50" t="s">
        <v>229</v>
      </c>
      <c r="AH1973" s="50">
        <v>8.65</v>
      </c>
      <c r="AI1973" s="50">
        <v>56.16</v>
      </c>
      <c r="AJ1973" s="50">
        <v>64.81</v>
      </c>
      <c r="AK1973" s="58">
        <v>12.019</v>
      </c>
      <c r="AL1973" s="150">
        <v>0.1334670575528468</v>
      </c>
      <c r="AM1973" s="56" t="s">
        <v>230</v>
      </c>
      <c r="AN1973" s="50" t="s">
        <v>355</v>
      </c>
      <c r="AO1973" s="50" t="s">
        <v>356</v>
      </c>
      <c r="AP1973" s="64" t="s">
        <v>357</v>
      </c>
      <c r="AQ1973" s="27" t="str">
        <f t="shared" si="87"/>
        <v>Record Complete</v>
      </c>
      <c r="AR1973" s="54" t="s">
        <v>234</v>
      </c>
      <c r="AS1973" s="5" t="str">
        <f t="shared" si="88"/>
        <v/>
      </c>
      <c r="AT1973" t="s">
        <v>17200</v>
      </c>
    </row>
    <row r="1974" spans="1:46" ht="15.75" thickBot="1" x14ac:dyDescent="0.3">
      <c r="A1974" s="30" t="s">
        <v>792</v>
      </c>
      <c r="B1974" s="32">
        <v>1070</v>
      </c>
      <c r="C1974" s="32" t="s">
        <v>213</v>
      </c>
      <c r="D1974" s="32" t="s">
        <v>639</v>
      </c>
      <c r="E1974" s="51" t="str">
        <f ca="1">IF(ISERROR(INDIRECT(CONCATENATE("FIPs_codes!",ADDRESS((MATCH($D1974,INDIRECT($C1974),0)+MATCH($C1974,FIPs_codes!$G$1:$G$3296,0)-1),COLUMN(FIPs_codes!A1972))))),"",INDIRECT(CONCATENATE("FIPs_codes!",ADDRESS((MATCH($D1974,INDIRECT($C1974),0)+MATCH($C1974,FIPs_codes!$G$1:$G$3296,0)-1),COLUMN(FIPs_codes!A1972)))))</f>
        <v>40019</v>
      </c>
      <c r="F1974" s="51">
        <f ca="1">IF(ISERROR(INDIRECT(CONCATENATE("FIPs_codes!",ADDRESS((MATCH($D1974,INDIRECT($C1974),0)+MATCH($C1974,FIPs_codes!$G$1:$G$3296,0)-1),COLUMN(FIPs_codes!C1972))))),"",INDIRECT(CONCATENATE("FIPs_codes!",ADDRESS((MATCH($D1974,INDIRECT($C1974),0)+MATCH($C1974,FIPs_codes!$G$1:$G$3296,0)-1),COLUMN(FIPs_codes!C1972)))))</f>
        <v>6</v>
      </c>
      <c r="G1974" s="32" t="s">
        <v>216</v>
      </c>
      <c r="H1974" s="32" t="s">
        <v>217</v>
      </c>
      <c r="I1974" s="36" t="s">
        <v>796</v>
      </c>
      <c r="J1974" s="55" t="s">
        <v>268</v>
      </c>
      <c r="K1974" s="32" t="s">
        <v>78</v>
      </c>
      <c r="L1974" s="32" t="s">
        <v>220</v>
      </c>
      <c r="M1974" s="32" t="s">
        <v>57</v>
      </c>
      <c r="N1974" s="40" t="s">
        <v>798</v>
      </c>
      <c r="O1974" s="40">
        <v>2006</v>
      </c>
      <c r="P1974" s="40" t="s">
        <v>799</v>
      </c>
      <c r="Q1974" s="125">
        <v>2370</v>
      </c>
      <c r="R1974" s="32" t="s">
        <v>245</v>
      </c>
      <c r="S1974" s="42" t="s">
        <v>60</v>
      </c>
      <c r="T1974" s="30" t="s">
        <v>795</v>
      </c>
      <c r="U1974" s="49" t="s">
        <v>134</v>
      </c>
      <c r="V1974" s="57" t="s">
        <v>224</v>
      </c>
      <c r="W1974" s="61" t="s">
        <v>225</v>
      </c>
      <c r="X1974" s="44" t="s">
        <v>65</v>
      </c>
      <c r="Y1974" s="44">
        <v>40841</v>
      </c>
      <c r="Z1974" s="32">
        <v>100</v>
      </c>
      <c r="AA1974" s="32">
        <v>878</v>
      </c>
      <c r="AB1974" s="32" t="s">
        <v>66</v>
      </c>
      <c r="AC1974" s="125">
        <v>145988</v>
      </c>
      <c r="AD1974" s="32" t="s">
        <v>262</v>
      </c>
      <c r="AE1974" s="40" t="s">
        <v>438</v>
      </c>
      <c r="AF1974" s="40" t="s">
        <v>68</v>
      </c>
      <c r="AG1974" s="32" t="s">
        <v>229</v>
      </c>
      <c r="AH1974" s="32">
        <v>8.58</v>
      </c>
      <c r="AI1974" s="32">
        <v>58.55</v>
      </c>
      <c r="AJ1974" s="32">
        <v>67.13</v>
      </c>
      <c r="AK1974" s="40">
        <v>12.052</v>
      </c>
      <c r="AL1974" s="25">
        <v>0.12781170862505586</v>
      </c>
      <c r="AM1974" s="38" t="s">
        <v>230</v>
      </c>
      <c r="AN1974" s="32" t="s">
        <v>355</v>
      </c>
      <c r="AO1974" s="32" t="s">
        <v>356</v>
      </c>
      <c r="AP1974" s="46" t="s">
        <v>357</v>
      </c>
      <c r="AQ1974" s="27" t="str">
        <f t="shared" si="87"/>
        <v>Record Complete</v>
      </c>
      <c r="AR1974" s="36" t="s">
        <v>234</v>
      </c>
      <c r="AS1974" s="5" t="str">
        <f t="shared" si="88"/>
        <v/>
      </c>
      <c r="AT1974" t="s">
        <v>17200</v>
      </c>
    </row>
    <row r="1975" spans="1:46" ht="15.75" thickBot="1" x14ac:dyDescent="0.3">
      <c r="A1975" s="48" t="s">
        <v>792</v>
      </c>
      <c r="B1975" s="50">
        <v>1070</v>
      </c>
      <c r="C1975" s="50" t="s">
        <v>213</v>
      </c>
      <c r="D1975" s="50" t="s">
        <v>639</v>
      </c>
      <c r="E1975" s="51" t="str">
        <f ca="1">IF(ISERROR(INDIRECT(CONCATENATE("FIPs_codes!",ADDRESS((MATCH($D1975,INDIRECT($C1975),0)+MATCH($C1975,FIPs_codes!$G$1:$G$3296,0)-1),COLUMN(FIPs_codes!A1973))))),"",INDIRECT(CONCATENATE("FIPs_codes!",ADDRESS((MATCH($D1975,INDIRECT($C1975),0)+MATCH($C1975,FIPs_codes!$G$1:$G$3296,0)-1),COLUMN(FIPs_codes!A1973)))))</f>
        <v>40019</v>
      </c>
      <c r="F1975" s="51">
        <f ca="1">IF(ISERROR(INDIRECT(CONCATENATE("FIPs_codes!",ADDRESS((MATCH($D1975,INDIRECT($C1975),0)+MATCH($C1975,FIPs_codes!$G$1:$G$3296,0)-1),COLUMN(FIPs_codes!C1973))))),"",INDIRECT(CONCATENATE("FIPs_codes!",ADDRESS((MATCH($D1975,INDIRECT($C1975),0)+MATCH($C1975,FIPs_codes!$G$1:$G$3296,0)-1),COLUMN(FIPs_codes!C1973)))))</f>
        <v>6</v>
      </c>
      <c r="G1975" s="50" t="s">
        <v>216</v>
      </c>
      <c r="H1975" s="50" t="s">
        <v>217</v>
      </c>
      <c r="I1975" s="54" t="s">
        <v>796</v>
      </c>
      <c r="J1975" s="37" t="s">
        <v>268</v>
      </c>
      <c r="K1975" s="50" t="s">
        <v>78</v>
      </c>
      <c r="L1975" s="50" t="s">
        <v>220</v>
      </c>
      <c r="M1975" s="50" t="s">
        <v>57</v>
      </c>
      <c r="N1975" s="58" t="s">
        <v>798</v>
      </c>
      <c r="O1975" s="58">
        <v>2006</v>
      </c>
      <c r="P1975" s="58" t="s">
        <v>799</v>
      </c>
      <c r="Q1975" s="126">
        <v>2370</v>
      </c>
      <c r="R1975" s="50" t="s">
        <v>245</v>
      </c>
      <c r="S1975" s="60" t="s">
        <v>60</v>
      </c>
      <c r="T1975" s="48" t="s">
        <v>795</v>
      </c>
      <c r="U1975" s="31" t="s">
        <v>134</v>
      </c>
      <c r="V1975" s="39" t="s">
        <v>224</v>
      </c>
      <c r="W1975" s="43" t="s">
        <v>225</v>
      </c>
      <c r="X1975" s="62" t="s">
        <v>65</v>
      </c>
      <c r="Y1975" s="62">
        <v>40841</v>
      </c>
      <c r="Z1975" s="50">
        <v>100</v>
      </c>
      <c r="AA1975" s="50">
        <v>878</v>
      </c>
      <c r="AB1975" s="50" t="s">
        <v>66</v>
      </c>
      <c r="AC1975" s="126">
        <v>145988</v>
      </c>
      <c r="AD1975" s="50" t="s">
        <v>262</v>
      </c>
      <c r="AE1975" s="58" t="s">
        <v>438</v>
      </c>
      <c r="AF1975" s="58" t="s">
        <v>68</v>
      </c>
      <c r="AG1975" s="50" t="s">
        <v>229</v>
      </c>
      <c r="AH1975" s="50">
        <v>9.2899999999999991</v>
      </c>
      <c r="AI1975" s="50">
        <v>60.29</v>
      </c>
      <c r="AJ1975" s="50">
        <v>69.58</v>
      </c>
      <c r="AK1975" s="58">
        <v>12.039</v>
      </c>
      <c r="AL1975" s="150">
        <v>0.13351537798217877</v>
      </c>
      <c r="AM1975" s="56" t="s">
        <v>230</v>
      </c>
      <c r="AN1975" s="50" t="s">
        <v>355</v>
      </c>
      <c r="AO1975" s="50" t="s">
        <v>356</v>
      </c>
      <c r="AP1975" s="64" t="s">
        <v>357</v>
      </c>
      <c r="AQ1975" s="27" t="str">
        <f t="shared" si="87"/>
        <v>Record Complete</v>
      </c>
      <c r="AR1975" s="54" t="s">
        <v>234</v>
      </c>
      <c r="AS1975" s="5" t="str">
        <f t="shared" si="88"/>
        <v/>
      </c>
      <c r="AT1975" t="s">
        <v>17200</v>
      </c>
    </row>
    <row r="1976" spans="1:46" ht="15.75" thickBot="1" x14ac:dyDescent="0.3">
      <c r="A1976" s="30" t="s">
        <v>792</v>
      </c>
      <c r="B1976" s="32">
        <v>1070</v>
      </c>
      <c r="C1976" s="32" t="s">
        <v>213</v>
      </c>
      <c r="D1976" s="32" t="s">
        <v>639</v>
      </c>
      <c r="E1976" s="51" t="str">
        <f ca="1">IF(ISERROR(INDIRECT(CONCATENATE("FIPs_codes!",ADDRESS((MATCH($D1976,INDIRECT($C1976),0)+MATCH($C1976,FIPs_codes!$G$1:$G$3296,0)-1),COLUMN(FIPs_codes!A1974))))),"",INDIRECT(CONCATENATE("FIPs_codes!",ADDRESS((MATCH($D1976,INDIRECT($C1976),0)+MATCH($C1976,FIPs_codes!$G$1:$G$3296,0)-1),COLUMN(FIPs_codes!A1974)))))</f>
        <v>40019</v>
      </c>
      <c r="F1976" s="51">
        <f ca="1">IF(ISERROR(INDIRECT(CONCATENATE("FIPs_codes!",ADDRESS((MATCH($D1976,INDIRECT($C1976),0)+MATCH($C1976,FIPs_codes!$G$1:$G$3296,0)-1),COLUMN(FIPs_codes!C1974))))),"",INDIRECT(CONCATENATE("FIPs_codes!",ADDRESS((MATCH($D1976,INDIRECT($C1976),0)+MATCH($C1976,FIPs_codes!$G$1:$G$3296,0)-1),COLUMN(FIPs_codes!C1974)))))</f>
        <v>6</v>
      </c>
      <c r="G1976" s="32" t="s">
        <v>216</v>
      </c>
      <c r="H1976" s="32" t="s">
        <v>217</v>
      </c>
      <c r="I1976" s="36" t="s">
        <v>793</v>
      </c>
      <c r="J1976" s="55" t="s">
        <v>268</v>
      </c>
      <c r="K1976" s="32" t="s">
        <v>78</v>
      </c>
      <c r="L1976" s="32" t="s">
        <v>220</v>
      </c>
      <c r="M1976" s="32" t="s">
        <v>57</v>
      </c>
      <c r="N1976" s="40" t="s">
        <v>778</v>
      </c>
      <c r="O1976" s="40">
        <v>2006</v>
      </c>
      <c r="P1976" s="40" t="s">
        <v>797</v>
      </c>
      <c r="Q1976" s="125">
        <v>3550</v>
      </c>
      <c r="R1976" s="32" t="s">
        <v>245</v>
      </c>
      <c r="S1976" s="42" t="s">
        <v>60</v>
      </c>
      <c r="T1976" s="30" t="s">
        <v>795</v>
      </c>
      <c r="U1976" s="49" t="s">
        <v>134</v>
      </c>
      <c r="V1976" s="57" t="s">
        <v>224</v>
      </c>
      <c r="W1976" s="61" t="s">
        <v>225</v>
      </c>
      <c r="X1976" s="44" t="s">
        <v>65</v>
      </c>
      <c r="Y1976" s="44">
        <v>40843</v>
      </c>
      <c r="Z1976" s="32">
        <v>100</v>
      </c>
      <c r="AA1976" s="32">
        <v>853</v>
      </c>
      <c r="AB1976" s="32" t="s">
        <v>66</v>
      </c>
      <c r="AC1976" s="125">
        <v>233516</v>
      </c>
      <c r="AD1976" s="32" t="s">
        <v>262</v>
      </c>
      <c r="AE1976" s="40" t="s">
        <v>438</v>
      </c>
      <c r="AF1976" s="40" t="s">
        <v>68</v>
      </c>
      <c r="AG1976" s="32" t="s">
        <v>229</v>
      </c>
      <c r="AH1976" s="32">
        <v>6.77</v>
      </c>
      <c r="AI1976" s="32">
        <v>65.739999999999995</v>
      </c>
      <c r="AJ1976" s="32">
        <v>72.509999999999991</v>
      </c>
      <c r="AK1976" s="40">
        <v>12.019</v>
      </c>
      <c r="AL1976" s="25">
        <v>9.3366432216246034E-2</v>
      </c>
      <c r="AM1976" s="38" t="s">
        <v>230</v>
      </c>
      <c r="AN1976" s="32" t="s">
        <v>355</v>
      </c>
      <c r="AO1976" s="32" t="s">
        <v>356</v>
      </c>
      <c r="AP1976" s="46" t="s">
        <v>357</v>
      </c>
      <c r="AQ1976" s="27" t="str">
        <f t="shared" si="87"/>
        <v>Record Complete</v>
      </c>
      <c r="AR1976" s="36" t="s">
        <v>234</v>
      </c>
      <c r="AS1976" s="5" t="str">
        <f t="shared" si="88"/>
        <v/>
      </c>
      <c r="AT1976" t="s">
        <v>17200</v>
      </c>
    </row>
    <row r="1977" spans="1:46" ht="15.75" thickBot="1" x14ac:dyDescent="0.3">
      <c r="A1977" s="30" t="s">
        <v>792</v>
      </c>
      <c r="B1977" s="32">
        <v>1070</v>
      </c>
      <c r="C1977" s="32" t="s">
        <v>213</v>
      </c>
      <c r="D1977" s="32" t="s">
        <v>639</v>
      </c>
      <c r="E1977" s="51" t="str">
        <f ca="1">IF(ISERROR(INDIRECT(CONCATENATE("FIPs_codes!",ADDRESS((MATCH($D1977,INDIRECT($C1977),0)+MATCH($C1977,FIPs_codes!$G$1:$G$3296,0)-1),COLUMN(FIPs_codes!A1975))))),"",INDIRECT(CONCATENATE("FIPs_codes!",ADDRESS((MATCH($D1977,INDIRECT($C1977),0)+MATCH($C1977,FIPs_codes!$G$1:$G$3296,0)-1),COLUMN(FIPs_codes!A1975)))))</f>
        <v>40019</v>
      </c>
      <c r="F1977" s="51">
        <f ca="1">IF(ISERROR(INDIRECT(CONCATENATE("FIPs_codes!",ADDRESS((MATCH($D1977,INDIRECT($C1977),0)+MATCH($C1977,FIPs_codes!$G$1:$G$3296,0)-1),COLUMN(FIPs_codes!C1975))))),"",INDIRECT(CONCATENATE("FIPs_codes!",ADDRESS((MATCH($D1977,INDIRECT($C1977),0)+MATCH($C1977,FIPs_codes!$G$1:$G$3296,0)-1),COLUMN(FIPs_codes!C1975)))))</f>
        <v>6</v>
      </c>
      <c r="G1977" s="32" t="s">
        <v>216</v>
      </c>
      <c r="H1977" s="32" t="s">
        <v>217</v>
      </c>
      <c r="I1977" s="36" t="s">
        <v>796</v>
      </c>
      <c r="J1977" s="55" t="s">
        <v>268</v>
      </c>
      <c r="K1977" s="32" t="s">
        <v>78</v>
      </c>
      <c r="L1977" s="32" t="s">
        <v>220</v>
      </c>
      <c r="M1977" s="32" t="s">
        <v>57</v>
      </c>
      <c r="N1977" s="40" t="s">
        <v>778</v>
      </c>
      <c r="O1977" s="40">
        <v>2006</v>
      </c>
      <c r="P1977" s="40" t="s">
        <v>797</v>
      </c>
      <c r="Q1977" s="125">
        <v>3550</v>
      </c>
      <c r="R1977" s="32" t="s">
        <v>245</v>
      </c>
      <c r="S1977" s="42" t="s">
        <v>60</v>
      </c>
      <c r="T1977" s="30" t="s">
        <v>795</v>
      </c>
      <c r="U1977" s="49" t="s">
        <v>134</v>
      </c>
      <c r="V1977" s="57" t="s">
        <v>224</v>
      </c>
      <c r="W1977" s="61" t="s">
        <v>225</v>
      </c>
      <c r="X1977" s="44" t="s">
        <v>65</v>
      </c>
      <c r="Y1977" s="44">
        <v>40843</v>
      </c>
      <c r="Z1977" s="32">
        <v>100</v>
      </c>
      <c r="AA1977" s="32">
        <v>853</v>
      </c>
      <c r="AB1977" s="32" t="s">
        <v>66</v>
      </c>
      <c r="AC1977" s="125">
        <v>233516</v>
      </c>
      <c r="AD1977" s="32" t="s">
        <v>262</v>
      </c>
      <c r="AE1977" s="40" t="s">
        <v>438</v>
      </c>
      <c r="AF1977" s="40" t="s">
        <v>68</v>
      </c>
      <c r="AG1977" s="32" t="s">
        <v>229</v>
      </c>
      <c r="AH1977" s="32">
        <v>7</v>
      </c>
      <c r="AI1977" s="32">
        <v>68.06</v>
      </c>
      <c r="AJ1977" s="32">
        <v>75.06</v>
      </c>
      <c r="AK1977" s="40">
        <v>12.052</v>
      </c>
      <c r="AL1977" s="181">
        <v>9.3258726352251534E-2</v>
      </c>
      <c r="AM1977" s="38" t="s">
        <v>230</v>
      </c>
      <c r="AN1977" s="32" t="s">
        <v>355</v>
      </c>
      <c r="AO1977" s="32" t="s">
        <v>356</v>
      </c>
      <c r="AP1977" s="46" t="s">
        <v>357</v>
      </c>
      <c r="AQ1977" s="27" t="str">
        <f t="shared" si="87"/>
        <v>Record Complete</v>
      </c>
      <c r="AR1977" s="36" t="s">
        <v>234</v>
      </c>
      <c r="AS1977" s="5" t="str">
        <f t="shared" si="88"/>
        <v/>
      </c>
      <c r="AT1977" t="s">
        <v>17200</v>
      </c>
    </row>
    <row r="1978" spans="1:46" ht="15.75" thickBot="1" x14ac:dyDescent="0.3">
      <c r="A1978" s="48" t="s">
        <v>792</v>
      </c>
      <c r="B1978" s="50">
        <v>1070</v>
      </c>
      <c r="C1978" s="50" t="s">
        <v>213</v>
      </c>
      <c r="D1978" s="50" t="s">
        <v>639</v>
      </c>
      <c r="E1978" s="51" t="str">
        <f ca="1">IF(ISERROR(INDIRECT(CONCATENATE("FIPs_codes!",ADDRESS((MATCH($D1978,INDIRECT($C1978),0)+MATCH($C1978,FIPs_codes!$G$1:$G$3296,0)-1),COLUMN(FIPs_codes!A1976))))),"",INDIRECT(CONCATENATE("FIPs_codes!",ADDRESS((MATCH($D1978,INDIRECT($C1978),0)+MATCH($C1978,FIPs_codes!$G$1:$G$3296,0)-1),COLUMN(FIPs_codes!A1976)))))</f>
        <v>40019</v>
      </c>
      <c r="F1978" s="51">
        <f ca="1">IF(ISERROR(INDIRECT(CONCATENATE("FIPs_codes!",ADDRESS((MATCH($D1978,INDIRECT($C1978),0)+MATCH($C1978,FIPs_codes!$G$1:$G$3296,0)-1),COLUMN(FIPs_codes!C1976))))),"",INDIRECT(CONCATENATE("FIPs_codes!",ADDRESS((MATCH($D1978,INDIRECT($C1978),0)+MATCH($C1978,FIPs_codes!$G$1:$G$3296,0)-1),COLUMN(FIPs_codes!C1976)))))</f>
        <v>6</v>
      </c>
      <c r="G1978" s="50" t="s">
        <v>216</v>
      </c>
      <c r="H1978" s="50" t="s">
        <v>217</v>
      </c>
      <c r="I1978" s="54" t="s">
        <v>796</v>
      </c>
      <c r="J1978" s="37" t="s">
        <v>268</v>
      </c>
      <c r="K1978" s="50" t="s">
        <v>78</v>
      </c>
      <c r="L1978" s="50" t="s">
        <v>220</v>
      </c>
      <c r="M1978" s="50" t="s">
        <v>57</v>
      </c>
      <c r="N1978" s="58" t="s">
        <v>778</v>
      </c>
      <c r="O1978" s="58">
        <v>2006</v>
      </c>
      <c r="P1978" s="58" t="s">
        <v>797</v>
      </c>
      <c r="Q1978" s="126">
        <v>3550</v>
      </c>
      <c r="R1978" s="50" t="s">
        <v>245</v>
      </c>
      <c r="S1978" s="60" t="s">
        <v>60</v>
      </c>
      <c r="T1978" s="48" t="s">
        <v>795</v>
      </c>
      <c r="U1978" s="31" t="s">
        <v>134</v>
      </c>
      <c r="V1978" s="39" t="s">
        <v>224</v>
      </c>
      <c r="W1978" s="43" t="s">
        <v>225</v>
      </c>
      <c r="X1978" s="62" t="s">
        <v>65</v>
      </c>
      <c r="Y1978" s="62">
        <v>40843</v>
      </c>
      <c r="Z1978" s="50">
        <v>100</v>
      </c>
      <c r="AA1978" s="50">
        <v>853</v>
      </c>
      <c r="AB1978" s="50" t="s">
        <v>66</v>
      </c>
      <c r="AC1978" s="126">
        <v>233516</v>
      </c>
      <c r="AD1978" s="50" t="s">
        <v>262</v>
      </c>
      <c r="AE1978" s="58" t="s">
        <v>438</v>
      </c>
      <c r="AF1978" s="58" t="s">
        <v>68</v>
      </c>
      <c r="AG1978" s="50" t="s">
        <v>229</v>
      </c>
      <c r="AH1978" s="50">
        <v>7.03</v>
      </c>
      <c r="AI1978" s="50">
        <v>68.290000000000006</v>
      </c>
      <c r="AJ1978" s="50">
        <v>75.320000000000007</v>
      </c>
      <c r="AK1978" s="58">
        <v>12.039</v>
      </c>
      <c r="AL1978" s="150">
        <v>9.3335103558151875E-2</v>
      </c>
      <c r="AM1978" s="56" t="s">
        <v>230</v>
      </c>
      <c r="AN1978" s="50" t="s">
        <v>355</v>
      </c>
      <c r="AO1978" s="50" t="s">
        <v>356</v>
      </c>
      <c r="AP1978" s="64" t="s">
        <v>357</v>
      </c>
      <c r="AQ1978" s="27" t="str">
        <f t="shared" si="87"/>
        <v>Record Complete</v>
      </c>
      <c r="AR1978" s="54" t="s">
        <v>234</v>
      </c>
      <c r="AS1978" s="5" t="str">
        <f t="shared" si="88"/>
        <v/>
      </c>
      <c r="AT1978" t="s">
        <v>17200</v>
      </c>
    </row>
    <row r="1979" spans="1:46" ht="15.75" thickBot="1" x14ac:dyDescent="0.3">
      <c r="A1979" s="30" t="s">
        <v>792</v>
      </c>
      <c r="B1979" s="32">
        <v>1070</v>
      </c>
      <c r="C1979" s="32" t="s">
        <v>213</v>
      </c>
      <c r="D1979" s="32" t="s">
        <v>639</v>
      </c>
      <c r="E1979" s="51" t="str">
        <f ca="1">IF(ISERROR(INDIRECT(CONCATENATE("FIPs_codes!",ADDRESS((MATCH($D1979,INDIRECT($C1979),0)+MATCH($C1979,FIPs_codes!$G$1:$G$3296,0)-1),COLUMN(FIPs_codes!A1977))))),"",INDIRECT(CONCATENATE("FIPs_codes!",ADDRESS((MATCH($D1979,INDIRECT($C1979),0)+MATCH($C1979,FIPs_codes!$G$1:$G$3296,0)-1),COLUMN(FIPs_codes!A1977)))))</f>
        <v>40019</v>
      </c>
      <c r="F1979" s="51">
        <f ca="1">IF(ISERROR(INDIRECT(CONCATENATE("FIPs_codes!",ADDRESS((MATCH($D1979,INDIRECT($C1979),0)+MATCH($C1979,FIPs_codes!$G$1:$G$3296,0)-1),COLUMN(FIPs_codes!C1977))))),"",INDIRECT(CONCATENATE("FIPs_codes!",ADDRESS((MATCH($D1979,INDIRECT($C1979),0)+MATCH($C1979,FIPs_codes!$G$1:$G$3296,0)-1),COLUMN(FIPs_codes!C1977)))))</f>
        <v>6</v>
      </c>
      <c r="G1979" s="32" t="s">
        <v>216</v>
      </c>
      <c r="H1979" s="32" t="s">
        <v>217</v>
      </c>
      <c r="I1979" s="36" t="s">
        <v>793</v>
      </c>
      <c r="J1979" s="55" t="s">
        <v>268</v>
      </c>
      <c r="K1979" s="32" t="s">
        <v>78</v>
      </c>
      <c r="L1979" s="32" t="s">
        <v>220</v>
      </c>
      <c r="M1979" s="32" t="s">
        <v>57</v>
      </c>
      <c r="N1979" s="40" t="s">
        <v>798</v>
      </c>
      <c r="O1979" s="40">
        <v>2006</v>
      </c>
      <c r="P1979" s="40" t="s">
        <v>799</v>
      </c>
      <c r="Q1979" s="125">
        <v>2370</v>
      </c>
      <c r="R1979" s="32" t="s">
        <v>245</v>
      </c>
      <c r="S1979" s="42" t="s">
        <v>60</v>
      </c>
      <c r="T1979" s="30" t="s">
        <v>800</v>
      </c>
      <c r="U1979" s="49" t="s">
        <v>134</v>
      </c>
      <c r="V1979" s="57" t="s">
        <v>224</v>
      </c>
      <c r="W1979" s="61" t="s">
        <v>225</v>
      </c>
      <c r="X1979" s="44" t="s">
        <v>65</v>
      </c>
      <c r="Y1979" s="44">
        <v>40953</v>
      </c>
      <c r="Z1979" s="32">
        <v>99</v>
      </c>
      <c r="AA1979" s="32">
        <v>878</v>
      </c>
      <c r="AB1979" s="32" t="s">
        <v>66</v>
      </c>
      <c r="AC1979" s="125">
        <v>149915</v>
      </c>
      <c r="AD1979" s="32" t="s">
        <v>262</v>
      </c>
      <c r="AE1979" s="40" t="s">
        <v>438</v>
      </c>
      <c r="AF1979" s="40" t="s">
        <v>68</v>
      </c>
      <c r="AG1979" s="32" t="s">
        <v>229</v>
      </c>
      <c r="AH1979" s="32">
        <v>4</v>
      </c>
      <c r="AI1979" s="32">
        <v>48.06</v>
      </c>
      <c r="AJ1979" s="32">
        <v>52.06</v>
      </c>
      <c r="AK1979" s="40">
        <v>12.019</v>
      </c>
      <c r="AL1979" s="181">
        <v>7.6834421820975787E-2</v>
      </c>
      <c r="AM1979" s="38" t="s">
        <v>230</v>
      </c>
      <c r="AN1979" s="32" t="s">
        <v>355</v>
      </c>
      <c r="AO1979" s="32" t="s">
        <v>356</v>
      </c>
      <c r="AP1979" s="46" t="s">
        <v>357</v>
      </c>
      <c r="AQ1979" s="27" t="str">
        <f t="shared" si="87"/>
        <v>Record Complete</v>
      </c>
      <c r="AR1979" s="36" t="s">
        <v>234</v>
      </c>
      <c r="AS1979" s="5" t="str">
        <f t="shared" si="88"/>
        <v/>
      </c>
      <c r="AT1979" t="s">
        <v>17200</v>
      </c>
    </row>
    <row r="1980" spans="1:46" ht="15.75" thickBot="1" x14ac:dyDescent="0.3">
      <c r="A1980" s="48" t="s">
        <v>792</v>
      </c>
      <c r="B1980" s="50">
        <v>1070</v>
      </c>
      <c r="C1980" s="50" t="s">
        <v>213</v>
      </c>
      <c r="D1980" s="50" t="s">
        <v>639</v>
      </c>
      <c r="E1980" s="51" t="str">
        <f ca="1">IF(ISERROR(INDIRECT(CONCATENATE("FIPs_codes!",ADDRESS((MATCH($D1980,INDIRECT($C1980),0)+MATCH($C1980,FIPs_codes!$G$1:$G$3296,0)-1),COLUMN(FIPs_codes!A1978))))),"",INDIRECT(CONCATENATE("FIPs_codes!",ADDRESS((MATCH($D1980,INDIRECT($C1980),0)+MATCH($C1980,FIPs_codes!$G$1:$G$3296,0)-1),COLUMN(FIPs_codes!A1978)))))</f>
        <v>40019</v>
      </c>
      <c r="F1980" s="51">
        <f ca="1">IF(ISERROR(INDIRECT(CONCATENATE("FIPs_codes!",ADDRESS((MATCH($D1980,INDIRECT($C1980),0)+MATCH($C1980,FIPs_codes!$G$1:$G$3296,0)-1),COLUMN(FIPs_codes!C1978))))),"",INDIRECT(CONCATENATE("FIPs_codes!",ADDRESS((MATCH($D1980,INDIRECT($C1980),0)+MATCH($C1980,FIPs_codes!$G$1:$G$3296,0)-1),COLUMN(FIPs_codes!C1978)))))</f>
        <v>6</v>
      </c>
      <c r="G1980" s="50" t="s">
        <v>216</v>
      </c>
      <c r="H1980" s="50" t="s">
        <v>217</v>
      </c>
      <c r="I1980" s="54" t="s">
        <v>796</v>
      </c>
      <c r="J1980" s="37" t="s">
        <v>268</v>
      </c>
      <c r="K1980" s="50" t="s">
        <v>78</v>
      </c>
      <c r="L1980" s="50" t="s">
        <v>220</v>
      </c>
      <c r="M1980" s="50" t="s">
        <v>57</v>
      </c>
      <c r="N1980" s="58" t="s">
        <v>798</v>
      </c>
      <c r="O1980" s="58">
        <v>2006</v>
      </c>
      <c r="P1980" s="58" t="s">
        <v>799</v>
      </c>
      <c r="Q1980" s="126">
        <v>2370</v>
      </c>
      <c r="R1980" s="50" t="s">
        <v>245</v>
      </c>
      <c r="S1980" s="60" t="s">
        <v>60</v>
      </c>
      <c r="T1980" s="48" t="s">
        <v>800</v>
      </c>
      <c r="U1980" s="31" t="s">
        <v>134</v>
      </c>
      <c r="V1980" s="39" t="s">
        <v>224</v>
      </c>
      <c r="W1980" s="43" t="s">
        <v>225</v>
      </c>
      <c r="X1980" s="62" t="s">
        <v>65</v>
      </c>
      <c r="Y1980" s="62">
        <v>40953</v>
      </c>
      <c r="Z1980" s="50">
        <v>99</v>
      </c>
      <c r="AA1980" s="50">
        <v>878</v>
      </c>
      <c r="AB1980" s="50" t="s">
        <v>66</v>
      </c>
      <c r="AC1980" s="126">
        <v>149915</v>
      </c>
      <c r="AD1980" s="50" t="s">
        <v>262</v>
      </c>
      <c r="AE1980" s="58" t="s">
        <v>438</v>
      </c>
      <c r="AF1980" s="58" t="s">
        <v>68</v>
      </c>
      <c r="AG1980" s="50" t="s">
        <v>229</v>
      </c>
      <c r="AH1980" s="50">
        <v>4.46</v>
      </c>
      <c r="AI1980" s="50">
        <v>48.93</v>
      </c>
      <c r="AJ1980" s="50">
        <v>53.39</v>
      </c>
      <c r="AK1980" s="58">
        <v>12.039</v>
      </c>
      <c r="AL1980" s="150">
        <v>8.3536242742086528E-2</v>
      </c>
      <c r="AM1980" s="56" t="s">
        <v>230</v>
      </c>
      <c r="AN1980" s="50" t="s">
        <v>355</v>
      </c>
      <c r="AO1980" s="50" t="s">
        <v>356</v>
      </c>
      <c r="AP1980" s="64" t="s">
        <v>357</v>
      </c>
      <c r="AQ1980" s="27" t="str">
        <f t="shared" si="87"/>
        <v>Record Complete</v>
      </c>
      <c r="AR1980" s="54" t="s">
        <v>234</v>
      </c>
      <c r="AS1980" s="5" t="str">
        <f t="shared" si="88"/>
        <v/>
      </c>
      <c r="AT1980" t="s">
        <v>17200</v>
      </c>
    </row>
    <row r="1981" spans="1:46" ht="15.75" thickBot="1" x14ac:dyDescent="0.3">
      <c r="A1981" s="30" t="s">
        <v>792</v>
      </c>
      <c r="B1981" s="32">
        <v>1070</v>
      </c>
      <c r="C1981" s="32" t="s">
        <v>213</v>
      </c>
      <c r="D1981" s="32" t="s">
        <v>639</v>
      </c>
      <c r="E1981" s="51" t="str">
        <f ca="1">IF(ISERROR(INDIRECT(CONCATENATE("FIPs_codes!",ADDRESS((MATCH($D1981,INDIRECT($C1981),0)+MATCH($C1981,FIPs_codes!$G$1:$G$3296,0)-1),COLUMN(FIPs_codes!A1979))))),"",INDIRECT(CONCATENATE("FIPs_codes!",ADDRESS((MATCH($D1981,INDIRECT($C1981),0)+MATCH($C1981,FIPs_codes!$G$1:$G$3296,0)-1),COLUMN(FIPs_codes!A1979)))))</f>
        <v>40019</v>
      </c>
      <c r="F1981" s="51">
        <f ca="1">IF(ISERROR(INDIRECT(CONCATENATE("FIPs_codes!",ADDRESS((MATCH($D1981,INDIRECT($C1981),0)+MATCH($C1981,FIPs_codes!$G$1:$G$3296,0)-1),COLUMN(FIPs_codes!C1979))))),"",INDIRECT(CONCATENATE("FIPs_codes!",ADDRESS((MATCH($D1981,INDIRECT($C1981),0)+MATCH($C1981,FIPs_codes!$G$1:$G$3296,0)-1),COLUMN(FIPs_codes!C1979)))))</f>
        <v>6</v>
      </c>
      <c r="G1981" s="32" t="s">
        <v>216</v>
      </c>
      <c r="H1981" s="32" t="s">
        <v>217</v>
      </c>
      <c r="I1981" s="36" t="s">
        <v>796</v>
      </c>
      <c r="J1981" s="55" t="s">
        <v>268</v>
      </c>
      <c r="K1981" s="32" t="s">
        <v>78</v>
      </c>
      <c r="L1981" s="32" t="s">
        <v>220</v>
      </c>
      <c r="M1981" s="32" t="s">
        <v>57</v>
      </c>
      <c r="N1981" s="40" t="s">
        <v>798</v>
      </c>
      <c r="O1981" s="40">
        <v>2006</v>
      </c>
      <c r="P1981" s="40" t="s">
        <v>799</v>
      </c>
      <c r="Q1981" s="125">
        <v>2370</v>
      </c>
      <c r="R1981" s="32" t="s">
        <v>245</v>
      </c>
      <c r="S1981" s="42" t="s">
        <v>60</v>
      </c>
      <c r="T1981" s="30" t="s">
        <v>800</v>
      </c>
      <c r="U1981" s="49" t="s">
        <v>134</v>
      </c>
      <c r="V1981" s="57" t="s">
        <v>224</v>
      </c>
      <c r="W1981" s="61" t="s">
        <v>225</v>
      </c>
      <c r="X1981" s="44" t="s">
        <v>65</v>
      </c>
      <c r="Y1981" s="44">
        <v>40953</v>
      </c>
      <c r="Z1981" s="32">
        <v>99</v>
      </c>
      <c r="AA1981" s="32">
        <v>878</v>
      </c>
      <c r="AB1981" s="32" t="s">
        <v>66</v>
      </c>
      <c r="AC1981" s="125">
        <v>149915</v>
      </c>
      <c r="AD1981" s="32" t="s">
        <v>262</v>
      </c>
      <c r="AE1981" s="40" t="s">
        <v>438</v>
      </c>
      <c r="AF1981" s="40" t="s">
        <v>68</v>
      </c>
      <c r="AG1981" s="32" t="s">
        <v>229</v>
      </c>
      <c r="AH1981" s="32">
        <v>4.7300000000000004</v>
      </c>
      <c r="AI1981" s="32">
        <v>50.73</v>
      </c>
      <c r="AJ1981" s="32">
        <v>55.459999999999994</v>
      </c>
      <c r="AK1981" s="40">
        <v>12.052</v>
      </c>
      <c r="AL1981" s="181">
        <v>8.5286693112152923E-2</v>
      </c>
      <c r="AM1981" s="38" t="s">
        <v>230</v>
      </c>
      <c r="AN1981" s="32" t="s">
        <v>355</v>
      </c>
      <c r="AO1981" s="32" t="s">
        <v>356</v>
      </c>
      <c r="AP1981" s="46" t="s">
        <v>357</v>
      </c>
      <c r="AQ1981" s="27" t="str">
        <f t="shared" si="87"/>
        <v>Record Complete</v>
      </c>
      <c r="AR1981" s="36" t="s">
        <v>234</v>
      </c>
      <c r="AS1981" s="5" t="str">
        <f t="shared" si="88"/>
        <v/>
      </c>
      <c r="AT1981" t="s">
        <v>17200</v>
      </c>
    </row>
    <row r="1982" spans="1:46" ht="15.75" thickBot="1" x14ac:dyDescent="0.3">
      <c r="A1982" s="48" t="s">
        <v>792</v>
      </c>
      <c r="B1982" s="50">
        <v>1070</v>
      </c>
      <c r="C1982" s="50" t="s">
        <v>213</v>
      </c>
      <c r="D1982" s="50" t="s">
        <v>639</v>
      </c>
      <c r="E1982" s="51" t="str">
        <f ca="1">IF(ISERROR(INDIRECT(CONCATENATE("FIPs_codes!",ADDRESS((MATCH($D1982,INDIRECT($C1982),0)+MATCH($C1982,FIPs_codes!$G$1:$G$3296,0)-1),COLUMN(FIPs_codes!A1980))))),"",INDIRECT(CONCATENATE("FIPs_codes!",ADDRESS((MATCH($D1982,INDIRECT($C1982),0)+MATCH($C1982,FIPs_codes!$G$1:$G$3296,0)-1),COLUMN(FIPs_codes!A1980)))))</f>
        <v>40019</v>
      </c>
      <c r="F1982" s="51">
        <f ca="1">IF(ISERROR(INDIRECT(CONCATENATE("FIPs_codes!",ADDRESS((MATCH($D1982,INDIRECT($C1982),0)+MATCH($C1982,FIPs_codes!$G$1:$G$3296,0)-1),COLUMN(FIPs_codes!C1980))))),"",INDIRECT(CONCATENATE("FIPs_codes!",ADDRESS((MATCH($D1982,INDIRECT($C1982),0)+MATCH($C1982,FIPs_codes!$G$1:$G$3296,0)-1),COLUMN(FIPs_codes!C1980)))))</f>
        <v>6</v>
      </c>
      <c r="G1982" s="50" t="s">
        <v>216</v>
      </c>
      <c r="H1982" s="50" t="s">
        <v>217</v>
      </c>
      <c r="I1982" s="54" t="s">
        <v>796</v>
      </c>
      <c r="J1982" s="37" t="s">
        <v>268</v>
      </c>
      <c r="K1982" s="50" t="s">
        <v>78</v>
      </c>
      <c r="L1982" s="50" t="s">
        <v>220</v>
      </c>
      <c r="M1982" s="50" t="s">
        <v>57</v>
      </c>
      <c r="N1982" s="58" t="s">
        <v>794</v>
      </c>
      <c r="O1982" s="58">
        <v>1990</v>
      </c>
      <c r="P1982" s="58" t="s">
        <v>551</v>
      </c>
      <c r="Q1982" s="126">
        <v>4600</v>
      </c>
      <c r="R1982" s="50" t="s">
        <v>60</v>
      </c>
      <c r="S1982" s="60" t="s">
        <v>60</v>
      </c>
      <c r="T1982" s="48" t="s">
        <v>795</v>
      </c>
      <c r="U1982" s="31" t="s">
        <v>134</v>
      </c>
      <c r="V1982" s="39" t="s">
        <v>224</v>
      </c>
      <c r="W1982" s="43" t="s">
        <v>225</v>
      </c>
      <c r="X1982" s="62" t="s">
        <v>65</v>
      </c>
      <c r="Y1982" s="62">
        <v>40953</v>
      </c>
      <c r="Z1982" s="50">
        <v>92</v>
      </c>
      <c r="AA1982" s="50">
        <v>600</v>
      </c>
      <c r="AB1982" s="50" t="s">
        <v>66</v>
      </c>
      <c r="AC1982" s="126">
        <v>250689</v>
      </c>
      <c r="AD1982" s="50" t="s">
        <v>262</v>
      </c>
      <c r="AE1982" s="58" t="s">
        <v>438</v>
      </c>
      <c r="AF1982" s="58" t="s">
        <v>68</v>
      </c>
      <c r="AG1982" s="50" t="s">
        <v>229</v>
      </c>
      <c r="AH1982" s="50">
        <v>46.68</v>
      </c>
      <c r="AI1982" s="50">
        <v>99.07</v>
      </c>
      <c r="AJ1982" s="50">
        <v>145.75</v>
      </c>
      <c r="AK1982" s="58">
        <v>12.052</v>
      </c>
      <c r="AL1982" s="150">
        <v>0.3202744425385935</v>
      </c>
      <c r="AM1982" s="56" t="s">
        <v>230</v>
      </c>
      <c r="AN1982" s="50" t="s">
        <v>355</v>
      </c>
      <c r="AO1982" s="50" t="s">
        <v>356</v>
      </c>
      <c r="AP1982" s="64" t="s">
        <v>357</v>
      </c>
      <c r="AQ1982" s="27" t="str">
        <f t="shared" si="87"/>
        <v>Record Complete</v>
      </c>
      <c r="AR1982" s="54" t="s">
        <v>234</v>
      </c>
      <c r="AS1982" s="5" t="str">
        <f t="shared" si="88"/>
        <v/>
      </c>
      <c r="AT1982" t="s">
        <v>17200</v>
      </c>
    </row>
    <row r="1983" spans="1:46" ht="15.75" thickBot="1" x14ac:dyDescent="0.3">
      <c r="A1983" s="30" t="s">
        <v>792</v>
      </c>
      <c r="B1983" s="32">
        <v>1070</v>
      </c>
      <c r="C1983" s="32" t="s">
        <v>213</v>
      </c>
      <c r="D1983" s="32" t="s">
        <v>639</v>
      </c>
      <c r="E1983" s="51" t="str">
        <f ca="1">IF(ISERROR(INDIRECT(CONCATENATE("FIPs_codes!",ADDRESS((MATCH($D1983,INDIRECT($C1983),0)+MATCH($C1983,FIPs_codes!$G$1:$G$3296,0)-1),COLUMN(FIPs_codes!A1981))))),"",INDIRECT(CONCATENATE("FIPs_codes!",ADDRESS((MATCH($D1983,INDIRECT($C1983),0)+MATCH($C1983,FIPs_codes!$G$1:$G$3296,0)-1),COLUMN(FIPs_codes!A1981)))))</f>
        <v>40019</v>
      </c>
      <c r="F1983" s="51">
        <f ca="1">IF(ISERROR(INDIRECT(CONCATENATE("FIPs_codes!",ADDRESS((MATCH($D1983,INDIRECT($C1983),0)+MATCH($C1983,FIPs_codes!$G$1:$G$3296,0)-1),COLUMN(FIPs_codes!C1981))))),"",INDIRECT(CONCATENATE("FIPs_codes!",ADDRESS((MATCH($D1983,INDIRECT($C1983),0)+MATCH($C1983,FIPs_codes!$G$1:$G$3296,0)-1),COLUMN(FIPs_codes!C1981)))))</f>
        <v>6</v>
      </c>
      <c r="G1983" s="32" t="s">
        <v>216</v>
      </c>
      <c r="H1983" s="32" t="s">
        <v>217</v>
      </c>
      <c r="I1983" s="36" t="s">
        <v>793</v>
      </c>
      <c r="J1983" s="55" t="s">
        <v>268</v>
      </c>
      <c r="K1983" s="32" t="s">
        <v>78</v>
      </c>
      <c r="L1983" s="32" t="s">
        <v>220</v>
      </c>
      <c r="M1983" s="32" t="s">
        <v>57</v>
      </c>
      <c r="N1983" s="40" t="s">
        <v>794</v>
      </c>
      <c r="O1983" s="40">
        <v>1990</v>
      </c>
      <c r="P1983" s="40" t="s">
        <v>551</v>
      </c>
      <c r="Q1983" s="125">
        <v>4600</v>
      </c>
      <c r="R1983" s="32" t="s">
        <v>60</v>
      </c>
      <c r="S1983" s="42" t="s">
        <v>60</v>
      </c>
      <c r="T1983" s="30" t="s">
        <v>795</v>
      </c>
      <c r="U1983" s="49" t="s">
        <v>134</v>
      </c>
      <c r="V1983" s="57" t="s">
        <v>224</v>
      </c>
      <c r="W1983" s="61" t="s">
        <v>225</v>
      </c>
      <c r="X1983" s="44" t="s">
        <v>65</v>
      </c>
      <c r="Y1983" s="44">
        <v>40953</v>
      </c>
      <c r="Z1983" s="32">
        <v>92</v>
      </c>
      <c r="AA1983" s="32">
        <v>600</v>
      </c>
      <c r="AB1983" s="32" t="s">
        <v>66</v>
      </c>
      <c r="AC1983" s="125">
        <v>250689</v>
      </c>
      <c r="AD1983" s="32" t="s">
        <v>262</v>
      </c>
      <c r="AE1983" s="40" t="s">
        <v>438</v>
      </c>
      <c r="AF1983" s="40" t="s">
        <v>68</v>
      </c>
      <c r="AG1983" s="32" t="s">
        <v>229</v>
      </c>
      <c r="AH1983" s="32">
        <v>49.74</v>
      </c>
      <c r="AI1983" s="32">
        <v>96.45</v>
      </c>
      <c r="AJ1983" s="32">
        <v>146.19</v>
      </c>
      <c r="AK1983" s="40">
        <v>12.019</v>
      </c>
      <c r="AL1983" s="181">
        <v>0.3402421506258978</v>
      </c>
      <c r="AM1983" s="38" t="s">
        <v>230</v>
      </c>
      <c r="AN1983" s="32" t="s">
        <v>355</v>
      </c>
      <c r="AO1983" s="32" t="s">
        <v>356</v>
      </c>
      <c r="AP1983" s="46" t="s">
        <v>357</v>
      </c>
      <c r="AQ1983" s="27" t="str">
        <f t="shared" si="87"/>
        <v>Record Complete</v>
      </c>
      <c r="AR1983" s="36" t="s">
        <v>234</v>
      </c>
      <c r="AS1983" s="5" t="str">
        <f t="shared" si="88"/>
        <v/>
      </c>
      <c r="AT1983" t="s">
        <v>17200</v>
      </c>
    </row>
    <row r="1984" spans="1:46" ht="15.75" thickBot="1" x14ac:dyDescent="0.3">
      <c r="A1984" s="48" t="s">
        <v>792</v>
      </c>
      <c r="B1984" s="50">
        <v>1070</v>
      </c>
      <c r="C1984" s="50" t="s">
        <v>213</v>
      </c>
      <c r="D1984" s="50" t="s">
        <v>639</v>
      </c>
      <c r="E1984" s="51" t="str">
        <f ca="1">IF(ISERROR(INDIRECT(CONCATENATE("FIPs_codes!",ADDRESS((MATCH($D1984,INDIRECT($C1984),0)+MATCH($C1984,FIPs_codes!$G$1:$G$3296,0)-1),COLUMN(FIPs_codes!A1982))))),"",INDIRECT(CONCATENATE("FIPs_codes!",ADDRESS((MATCH($D1984,INDIRECT($C1984),0)+MATCH($C1984,FIPs_codes!$G$1:$G$3296,0)-1),COLUMN(FIPs_codes!A1982)))))</f>
        <v>40019</v>
      </c>
      <c r="F1984" s="51">
        <f ca="1">IF(ISERROR(INDIRECT(CONCATENATE("FIPs_codes!",ADDRESS((MATCH($D1984,INDIRECT($C1984),0)+MATCH($C1984,FIPs_codes!$G$1:$G$3296,0)-1),COLUMN(FIPs_codes!C1982))))),"",INDIRECT(CONCATENATE("FIPs_codes!",ADDRESS((MATCH($D1984,INDIRECT($C1984),0)+MATCH($C1984,FIPs_codes!$G$1:$G$3296,0)-1),COLUMN(FIPs_codes!C1982)))))</f>
        <v>6</v>
      </c>
      <c r="G1984" s="50" t="s">
        <v>216</v>
      </c>
      <c r="H1984" s="50" t="s">
        <v>217</v>
      </c>
      <c r="I1984" s="54" t="s">
        <v>796</v>
      </c>
      <c r="J1984" s="37" t="s">
        <v>268</v>
      </c>
      <c r="K1984" s="50" t="s">
        <v>78</v>
      </c>
      <c r="L1984" s="50" t="s">
        <v>220</v>
      </c>
      <c r="M1984" s="50" t="s">
        <v>57</v>
      </c>
      <c r="N1984" s="58" t="s">
        <v>794</v>
      </c>
      <c r="O1984" s="58">
        <v>1990</v>
      </c>
      <c r="P1984" s="58" t="s">
        <v>551</v>
      </c>
      <c r="Q1984" s="126">
        <v>4600</v>
      </c>
      <c r="R1984" s="50" t="s">
        <v>60</v>
      </c>
      <c r="S1984" s="60" t="s">
        <v>60</v>
      </c>
      <c r="T1984" s="48" t="s">
        <v>795</v>
      </c>
      <c r="U1984" s="31" t="s">
        <v>134</v>
      </c>
      <c r="V1984" s="39" t="s">
        <v>224</v>
      </c>
      <c r="W1984" s="43" t="s">
        <v>225</v>
      </c>
      <c r="X1984" s="62" t="s">
        <v>65</v>
      </c>
      <c r="Y1984" s="62">
        <v>40953</v>
      </c>
      <c r="Z1984" s="50">
        <v>92</v>
      </c>
      <c r="AA1984" s="50">
        <v>600</v>
      </c>
      <c r="AB1984" s="50" t="s">
        <v>66</v>
      </c>
      <c r="AC1984" s="126">
        <v>250689</v>
      </c>
      <c r="AD1984" s="50" t="s">
        <v>262</v>
      </c>
      <c r="AE1984" s="58" t="s">
        <v>438</v>
      </c>
      <c r="AF1984" s="58" t="s">
        <v>68</v>
      </c>
      <c r="AG1984" s="50" t="s">
        <v>229</v>
      </c>
      <c r="AH1984" s="50">
        <v>48.26</v>
      </c>
      <c r="AI1984" s="50">
        <v>100.9</v>
      </c>
      <c r="AJ1984" s="50">
        <v>149.16</v>
      </c>
      <c r="AK1984" s="58">
        <v>12.039</v>
      </c>
      <c r="AL1984" s="150">
        <v>0.32354518637704477</v>
      </c>
      <c r="AM1984" s="56" t="s">
        <v>230</v>
      </c>
      <c r="AN1984" s="50" t="s">
        <v>355</v>
      </c>
      <c r="AO1984" s="50" t="s">
        <v>356</v>
      </c>
      <c r="AP1984" s="64" t="s">
        <v>357</v>
      </c>
      <c r="AQ1984" s="27" t="str">
        <f t="shared" si="87"/>
        <v>Record Complete</v>
      </c>
      <c r="AR1984" s="54" t="s">
        <v>234</v>
      </c>
      <c r="AS1984" s="5" t="str">
        <f t="shared" si="88"/>
        <v/>
      </c>
      <c r="AT1984" t="s">
        <v>17200</v>
      </c>
    </row>
    <row r="1985" spans="1:46" ht="15.75" thickBot="1" x14ac:dyDescent="0.3">
      <c r="A1985" s="30" t="s">
        <v>792</v>
      </c>
      <c r="B1985" s="32">
        <v>1070</v>
      </c>
      <c r="C1985" s="32" t="s">
        <v>213</v>
      </c>
      <c r="D1985" s="32" t="s">
        <v>639</v>
      </c>
      <c r="E1985" s="51" t="str">
        <f ca="1">IF(ISERROR(INDIRECT(CONCATENATE("FIPs_codes!",ADDRESS((MATCH($D1985,INDIRECT($C1985),0)+MATCH($C1985,FIPs_codes!$G$1:$G$3296,0)-1),COLUMN(FIPs_codes!A1983))))),"",INDIRECT(CONCATENATE("FIPs_codes!",ADDRESS((MATCH($D1985,INDIRECT($C1985),0)+MATCH($C1985,FIPs_codes!$G$1:$G$3296,0)-1),COLUMN(FIPs_codes!A1983)))))</f>
        <v>40019</v>
      </c>
      <c r="F1985" s="51">
        <f ca="1">IF(ISERROR(INDIRECT(CONCATENATE("FIPs_codes!",ADDRESS((MATCH($D1985,INDIRECT($C1985),0)+MATCH($C1985,FIPs_codes!$G$1:$G$3296,0)-1),COLUMN(FIPs_codes!C1983))))),"",INDIRECT(CONCATENATE("FIPs_codes!",ADDRESS((MATCH($D1985,INDIRECT($C1985),0)+MATCH($C1985,FIPs_codes!$G$1:$G$3296,0)-1),COLUMN(FIPs_codes!C1983)))))</f>
        <v>6</v>
      </c>
      <c r="G1985" s="32" t="s">
        <v>216</v>
      </c>
      <c r="H1985" s="32" t="s">
        <v>217</v>
      </c>
      <c r="I1985" s="36" t="s">
        <v>796</v>
      </c>
      <c r="J1985" s="55" t="s">
        <v>268</v>
      </c>
      <c r="K1985" s="32" t="s">
        <v>78</v>
      </c>
      <c r="L1985" s="32" t="s">
        <v>220</v>
      </c>
      <c r="M1985" s="32" t="s">
        <v>57</v>
      </c>
      <c r="N1985" s="40" t="s">
        <v>794</v>
      </c>
      <c r="O1985" s="40">
        <v>1990</v>
      </c>
      <c r="P1985" s="40" t="s">
        <v>801</v>
      </c>
      <c r="Q1985" s="125">
        <v>4600</v>
      </c>
      <c r="R1985" s="32" t="s">
        <v>60</v>
      </c>
      <c r="S1985" s="42" t="s">
        <v>60</v>
      </c>
      <c r="T1985" s="30" t="s">
        <v>795</v>
      </c>
      <c r="U1985" s="49" t="s">
        <v>134</v>
      </c>
      <c r="V1985" s="57" t="s">
        <v>224</v>
      </c>
      <c r="W1985" s="61" t="s">
        <v>225</v>
      </c>
      <c r="X1985" s="44" t="s">
        <v>65</v>
      </c>
      <c r="Y1985" s="44">
        <v>40956</v>
      </c>
      <c r="Z1985" s="32">
        <v>95</v>
      </c>
      <c r="AA1985" s="32">
        <v>600</v>
      </c>
      <c r="AB1985" s="32" t="s">
        <v>66</v>
      </c>
      <c r="AC1985" s="125">
        <v>255341</v>
      </c>
      <c r="AD1985" s="32" t="s">
        <v>262</v>
      </c>
      <c r="AE1985" s="40" t="s">
        <v>438</v>
      </c>
      <c r="AF1985" s="40" t="s">
        <v>68</v>
      </c>
      <c r="AG1985" s="32" t="s">
        <v>229</v>
      </c>
      <c r="AH1985" s="32">
        <v>62.53</v>
      </c>
      <c r="AI1985" s="32">
        <v>30.71</v>
      </c>
      <c r="AJ1985" s="32">
        <v>93.240000000000009</v>
      </c>
      <c r="AK1985" s="40">
        <v>12.052</v>
      </c>
      <c r="AL1985" s="181">
        <v>0.67063492063492058</v>
      </c>
      <c r="AM1985" s="38" t="s">
        <v>230</v>
      </c>
      <c r="AN1985" s="32" t="s">
        <v>355</v>
      </c>
      <c r="AO1985" s="32" t="s">
        <v>356</v>
      </c>
      <c r="AP1985" s="46" t="s">
        <v>357</v>
      </c>
      <c r="AQ1985" s="27" t="str">
        <f t="shared" si="87"/>
        <v>Record Complete</v>
      </c>
      <c r="AR1985" s="36" t="s">
        <v>234</v>
      </c>
      <c r="AS1985" s="5" t="str">
        <f t="shared" si="88"/>
        <v/>
      </c>
      <c r="AT1985" t="s">
        <v>17200</v>
      </c>
    </row>
    <row r="1986" spans="1:46" ht="15.75" thickBot="1" x14ac:dyDescent="0.3">
      <c r="A1986" s="48" t="s">
        <v>792</v>
      </c>
      <c r="B1986" s="50">
        <v>1070</v>
      </c>
      <c r="C1986" s="50" t="s">
        <v>213</v>
      </c>
      <c r="D1986" s="50" t="s">
        <v>639</v>
      </c>
      <c r="E1986" s="51" t="str">
        <f ca="1">IF(ISERROR(INDIRECT(CONCATENATE("FIPs_codes!",ADDRESS((MATCH($D1986,INDIRECT($C1986),0)+MATCH($C1986,FIPs_codes!$G$1:$G$3296,0)-1),COLUMN(FIPs_codes!A1984))))),"",INDIRECT(CONCATENATE("FIPs_codes!",ADDRESS((MATCH($D1986,INDIRECT($C1986),0)+MATCH($C1986,FIPs_codes!$G$1:$G$3296,0)-1),COLUMN(FIPs_codes!A1984)))))</f>
        <v>40019</v>
      </c>
      <c r="F1986" s="51">
        <f ca="1">IF(ISERROR(INDIRECT(CONCATENATE("FIPs_codes!",ADDRESS((MATCH($D1986,INDIRECT($C1986),0)+MATCH($C1986,FIPs_codes!$G$1:$G$3296,0)-1),COLUMN(FIPs_codes!C1984))))),"",INDIRECT(CONCATENATE("FIPs_codes!",ADDRESS((MATCH($D1986,INDIRECT($C1986),0)+MATCH($C1986,FIPs_codes!$G$1:$G$3296,0)-1),COLUMN(FIPs_codes!C1984)))))</f>
        <v>6</v>
      </c>
      <c r="G1986" s="50" t="s">
        <v>216</v>
      </c>
      <c r="H1986" s="50" t="s">
        <v>217</v>
      </c>
      <c r="I1986" s="54" t="s">
        <v>796</v>
      </c>
      <c r="J1986" s="37" t="s">
        <v>268</v>
      </c>
      <c r="K1986" s="50" t="s">
        <v>78</v>
      </c>
      <c r="L1986" s="50" t="s">
        <v>220</v>
      </c>
      <c r="M1986" s="50" t="s">
        <v>57</v>
      </c>
      <c r="N1986" s="58" t="s">
        <v>794</v>
      </c>
      <c r="O1986" s="58">
        <v>1990</v>
      </c>
      <c r="P1986" s="58" t="s">
        <v>801</v>
      </c>
      <c r="Q1986" s="126">
        <v>4600</v>
      </c>
      <c r="R1986" s="50" t="s">
        <v>60</v>
      </c>
      <c r="S1986" s="60" t="s">
        <v>60</v>
      </c>
      <c r="T1986" s="48" t="s">
        <v>795</v>
      </c>
      <c r="U1986" s="31" t="s">
        <v>134</v>
      </c>
      <c r="V1986" s="39" t="s">
        <v>224</v>
      </c>
      <c r="W1986" s="43" t="s">
        <v>225</v>
      </c>
      <c r="X1986" s="62" t="s">
        <v>65</v>
      </c>
      <c r="Y1986" s="62">
        <v>40956</v>
      </c>
      <c r="Z1986" s="50">
        <v>95</v>
      </c>
      <c r="AA1986" s="50">
        <v>600</v>
      </c>
      <c r="AB1986" s="50" t="s">
        <v>66</v>
      </c>
      <c r="AC1986" s="126">
        <v>255341</v>
      </c>
      <c r="AD1986" s="50" t="s">
        <v>262</v>
      </c>
      <c r="AE1986" s="58" t="s">
        <v>438</v>
      </c>
      <c r="AF1986" s="58" t="s">
        <v>68</v>
      </c>
      <c r="AG1986" s="50" t="s">
        <v>229</v>
      </c>
      <c r="AH1986" s="50">
        <v>47.47</v>
      </c>
      <c r="AI1986" s="50">
        <v>70.180000000000007</v>
      </c>
      <c r="AJ1986" s="50">
        <v>117.65</v>
      </c>
      <c r="AK1986" s="58">
        <v>12.039</v>
      </c>
      <c r="AL1986" s="150">
        <v>0.40348491287717803</v>
      </c>
      <c r="AM1986" s="56" t="s">
        <v>230</v>
      </c>
      <c r="AN1986" s="50" t="s">
        <v>355</v>
      </c>
      <c r="AO1986" s="50" t="s">
        <v>356</v>
      </c>
      <c r="AP1986" s="64" t="s">
        <v>357</v>
      </c>
      <c r="AQ1986" s="27" t="str">
        <f t="shared" si="87"/>
        <v>Record Complete</v>
      </c>
      <c r="AR1986" s="54" t="s">
        <v>234</v>
      </c>
      <c r="AS1986" s="5" t="str">
        <f t="shared" si="88"/>
        <v/>
      </c>
      <c r="AT1986" t="s">
        <v>17200</v>
      </c>
    </row>
    <row r="1987" spans="1:46" ht="15.75" thickBot="1" x14ac:dyDescent="0.3">
      <c r="A1987" s="30" t="s">
        <v>792</v>
      </c>
      <c r="B1987" s="32">
        <v>1070</v>
      </c>
      <c r="C1987" s="32" t="s">
        <v>213</v>
      </c>
      <c r="D1987" s="32" t="s">
        <v>639</v>
      </c>
      <c r="E1987" s="51" t="str">
        <f ca="1">IF(ISERROR(INDIRECT(CONCATENATE("FIPs_codes!",ADDRESS((MATCH($D1987,INDIRECT($C1987),0)+MATCH($C1987,FIPs_codes!$G$1:$G$3296,0)-1),COLUMN(FIPs_codes!A1985))))),"",INDIRECT(CONCATENATE("FIPs_codes!",ADDRESS((MATCH($D1987,INDIRECT($C1987),0)+MATCH($C1987,FIPs_codes!$G$1:$G$3296,0)-1),COLUMN(FIPs_codes!A1985)))))</f>
        <v>40019</v>
      </c>
      <c r="F1987" s="51">
        <f ca="1">IF(ISERROR(INDIRECT(CONCATENATE("FIPs_codes!",ADDRESS((MATCH($D1987,INDIRECT($C1987),0)+MATCH($C1987,FIPs_codes!$G$1:$G$3296,0)-1),COLUMN(FIPs_codes!C1985))))),"",INDIRECT(CONCATENATE("FIPs_codes!",ADDRESS((MATCH($D1987,INDIRECT($C1987),0)+MATCH($C1987,FIPs_codes!$G$1:$G$3296,0)-1),COLUMN(FIPs_codes!C1985)))))</f>
        <v>6</v>
      </c>
      <c r="G1987" s="32" t="s">
        <v>216</v>
      </c>
      <c r="H1987" s="32" t="s">
        <v>217</v>
      </c>
      <c r="I1987" s="36" t="s">
        <v>793</v>
      </c>
      <c r="J1987" s="55" t="s">
        <v>268</v>
      </c>
      <c r="K1987" s="32" t="s">
        <v>78</v>
      </c>
      <c r="L1987" s="32" t="s">
        <v>220</v>
      </c>
      <c r="M1987" s="32" t="s">
        <v>57</v>
      </c>
      <c r="N1987" s="40" t="s">
        <v>794</v>
      </c>
      <c r="O1987" s="40">
        <v>1990</v>
      </c>
      <c r="P1987" s="40" t="s">
        <v>801</v>
      </c>
      <c r="Q1987" s="125">
        <v>4600</v>
      </c>
      <c r="R1987" s="32" t="s">
        <v>60</v>
      </c>
      <c r="S1987" s="42" t="s">
        <v>60</v>
      </c>
      <c r="T1987" s="30" t="s">
        <v>795</v>
      </c>
      <c r="U1987" s="49" t="s">
        <v>134</v>
      </c>
      <c r="V1987" s="57" t="s">
        <v>224</v>
      </c>
      <c r="W1987" s="61" t="s">
        <v>225</v>
      </c>
      <c r="X1987" s="44" t="s">
        <v>65</v>
      </c>
      <c r="Y1987" s="44">
        <v>40956</v>
      </c>
      <c r="Z1987" s="32">
        <v>95</v>
      </c>
      <c r="AA1987" s="32">
        <v>600</v>
      </c>
      <c r="AB1987" s="32" t="s">
        <v>66</v>
      </c>
      <c r="AC1987" s="125">
        <v>255341</v>
      </c>
      <c r="AD1987" s="32" t="s">
        <v>262</v>
      </c>
      <c r="AE1987" s="40" t="s">
        <v>438</v>
      </c>
      <c r="AF1987" s="40" t="s">
        <v>68</v>
      </c>
      <c r="AG1987" s="32" t="s">
        <v>229</v>
      </c>
      <c r="AH1987" s="32">
        <v>46.77</v>
      </c>
      <c r="AI1987" s="32">
        <v>71</v>
      </c>
      <c r="AJ1987" s="32">
        <v>117.77000000000001</v>
      </c>
      <c r="AK1987" s="40">
        <v>12.019</v>
      </c>
      <c r="AL1987" s="181">
        <v>0.39712999915088731</v>
      </c>
      <c r="AM1987" s="38" t="s">
        <v>230</v>
      </c>
      <c r="AN1987" s="32" t="s">
        <v>355</v>
      </c>
      <c r="AO1987" s="32" t="s">
        <v>356</v>
      </c>
      <c r="AP1987" s="46" t="s">
        <v>357</v>
      </c>
      <c r="AQ1987" s="27" t="str">
        <f t="shared" si="87"/>
        <v>Record Complete</v>
      </c>
      <c r="AR1987" s="36" t="s">
        <v>234</v>
      </c>
      <c r="AS1987" s="5" t="str">
        <f t="shared" si="88"/>
        <v/>
      </c>
      <c r="AT1987" t="s">
        <v>17200</v>
      </c>
    </row>
    <row r="1988" spans="1:46" ht="15.75" thickBot="1" x14ac:dyDescent="0.3">
      <c r="A1988" s="48" t="s">
        <v>792</v>
      </c>
      <c r="B1988" s="50">
        <v>1070</v>
      </c>
      <c r="C1988" s="50" t="s">
        <v>213</v>
      </c>
      <c r="D1988" s="50" t="s">
        <v>639</v>
      </c>
      <c r="E1988" s="51" t="str">
        <f ca="1">IF(ISERROR(INDIRECT(CONCATENATE("FIPs_codes!",ADDRESS((MATCH($D1988,INDIRECT($C1988),0)+MATCH($C1988,FIPs_codes!$G$1:$G$3296,0)-1),COLUMN(FIPs_codes!A1986))))),"",INDIRECT(CONCATENATE("FIPs_codes!",ADDRESS((MATCH($D1988,INDIRECT($C1988),0)+MATCH($C1988,FIPs_codes!$G$1:$G$3296,0)-1),COLUMN(FIPs_codes!A1986)))))</f>
        <v>40019</v>
      </c>
      <c r="F1988" s="51">
        <f ca="1">IF(ISERROR(INDIRECT(CONCATENATE("FIPs_codes!",ADDRESS((MATCH($D1988,INDIRECT($C1988),0)+MATCH($C1988,FIPs_codes!$G$1:$G$3296,0)-1),COLUMN(FIPs_codes!C1986))))),"",INDIRECT(CONCATENATE("FIPs_codes!",ADDRESS((MATCH($D1988,INDIRECT($C1988),0)+MATCH($C1988,FIPs_codes!$G$1:$G$3296,0)-1),COLUMN(FIPs_codes!C1986)))))</f>
        <v>6</v>
      </c>
      <c r="G1988" s="50" t="s">
        <v>216</v>
      </c>
      <c r="H1988" s="50" t="s">
        <v>217</v>
      </c>
      <c r="I1988" s="54" t="s">
        <v>793</v>
      </c>
      <c r="J1988" s="37" t="s">
        <v>268</v>
      </c>
      <c r="K1988" s="50" t="s">
        <v>78</v>
      </c>
      <c r="L1988" s="50" t="s">
        <v>220</v>
      </c>
      <c r="M1988" s="50" t="s">
        <v>57</v>
      </c>
      <c r="N1988" s="58" t="s">
        <v>778</v>
      </c>
      <c r="O1988" s="58">
        <v>2006</v>
      </c>
      <c r="P1988" s="58" t="s">
        <v>797</v>
      </c>
      <c r="Q1988" s="126">
        <v>3550</v>
      </c>
      <c r="R1988" s="50" t="s">
        <v>245</v>
      </c>
      <c r="S1988" s="60" t="s">
        <v>60</v>
      </c>
      <c r="T1988" s="48" t="s">
        <v>795</v>
      </c>
      <c r="U1988" s="31" t="s">
        <v>134</v>
      </c>
      <c r="V1988" s="39" t="s">
        <v>224</v>
      </c>
      <c r="W1988" s="43" t="s">
        <v>225</v>
      </c>
      <c r="X1988" s="62" t="s">
        <v>65</v>
      </c>
      <c r="Y1988" s="62">
        <v>40967</v>
      </c>
      <c r="Z1988" s="50">
        <v>100</v>
      </c>
      <c r="AA1988" s="50">
        <v>853</v>
      </c>
      <c r="AB1988" s="50" t="s">
        <v>66</v>
      </c>
      <c r="AC1988" s="126">
        <v>230358</v>
      </c>
      <c r="AD1988" s="50" t="s">
        <v>262</v>
      </c>
      <c r="AE1988" s="58" t="s">
        <v>438</v>
      </c>
      <c r="AF1988" s="58" t="s">
        <v>68</v>
      </c>
      <c r="AG1988" s="50" t="s">
        <v>229</v>
      </c>
      <c r="AH1988" s="50">
        <v>1.0629999999999999</v>
      </c>
      <c r="AI1988" s="50">
        <v>39.75</v>
      </c>
      <c r="AJ1988" s="50">
        <v>40.813000000000002</v>
      </c>
      <c r="AK1988" s="58">
        <v>12.019</v>
      </c>
      <c r="AL1988" s="150">
        <v>2.6045622718251536E-2</v>
      </c>
      <c r="AM1988" s="56" t="s">
        <v>230</v>
      </c>
      <c r="AN1988" s="50" t="s">
        <v>355</v>
      </c>
      <c r="AO1988" s="50" t="s">
        <v>356</v>
      </c>
      <c r="AP1988" s="64" t="s">
        <v>357</v>
      </c>
      <c r="AQ1988" s="27" t="str">
        <f t="shared" ref="AQ1988:AQ2051" si="89">IF(OR(ISBLANK(B1988),ISBLANK(C1988),ISBLANK(D1988),ISBLANK(G1988),ISBLANK(H1988),NOT(OR(NOT(ISBLANK(J1988)),AND(NOT(ISBLANK(K1988)),NOT(ISBLANK(L1988))))),ISBLANK(M1988),ISBLANK(Q1988),ISBLANK(R1988),ISBLANK(U1988),ISBLANK(W1988),ISBLANK(X1988),ISBLANK(Y1988),ISBLANK(Z1988),ISBLANK(AA1988),ISBLANK(AB1988),ISBLANK(AC1988),ISBLANK(AD1988),ISBLANK(AM1988),ISBLANK(AN1988),AND(ISBLANK(AO1988),ISBLANK(AP1988))),"Record incomplete","Record Complete")</f>
        <v>Record Complete</v>
      </c>
      <c r="AR1988" s="54" t="s">
        <v>234</v>
      </c>
      <c r="AS1988" s="5" t="str">
        <f t="shared" ref="AS1988:AS2051" si="90">IF(AND(A1987=A1987,K1988=K1987,L1988=L1987,N1988=N1987,Y1988=Y1987,Z1988=Z1987,AJ1988=AJ1987,AI1988=AI1987),"DUP","")</f>
        <v/>
      </c>
      <c r="AT1988" t="s">
        <v>17200</v>
      </c>
    </row>
    <row r="1989" spans="1:46" ht="15.75" thickBot="1" x14ac:dyDescent="0.3">
      <c r="A1989" s="30" t="s">
        <v>792</v>
      </c>
      <c r="B1989" s="32">
        <v>1070</v>
      </c>
      <c r="C1989" s="32" t="s">
        <v>213</v>
      </c>
      <c r="D1989" s="32" t="s">
        <v>639</v>
      </c>
      <c r="E1989" s="51" t="str">
        <f ca="1">IF(ISERROR(INDIRECT(CONCATENATE("FIPs_codes!",ADDRESS((MATCH($D1989,INDIRECT($C1989),0)+MATCH($C1989,FIPs_codes!$G$1:$G$3296,0)-1),COLUMN(FIPs_codes!A1987))))),"",INDIRECT(CONCATENATE("FIPs_codes!",ADDRESS((MATCH($D1989,INDIRECT($C1989),0)+MATCH($C1989,FIPs_codes!$G$1:$G$3296,0)-1),COLUMN(FIPs_codes!A1987)))))</f>
        <v>40019</v>
      </c>
      <c r="F1989" s="51">
        <f ca="1">IF(ISERROR(INDIRECT(CONCATENATE("FIPs_codes!",ADDRESS((MATCH($D1989,INDIRECT($C1989),0)+MATCH($C1989,FIPs_codes!$G$1:$G$3296,0)-1),COLUMN(FIPs_codes!C1987))))),"",INDIRECT(CONCATENATE("FIPs_codes!",ADDRESS((MATCH($D1989,INDIRECT($C1989),0)+MATCH($C1989,FIPs_codes!$G$1:$G$3296,0)-1),COLUMN(FIPs_codes!C1987)))))</f>
        <v>6</v>
      </c>
      <c r="G1989" s="32" t="s">
        <v>216</v>
      </c>
      <c r="H1989" s="32" t="s">
        <v>217</v>
      </c>
      <c r="I1989" s="36" t="s">
        <v>796</v>
      </c>
      <c r="J1989" s="55" t="s">
        <v>268</v>
      </c>
      <c r="K1989" s="32" t="s">
        <v>78</v>
      </c>
      <c r="L1989" s="32" t="s">
        <v>220</v>
      </c>
      <c r="M1989" s="32" t="s">
        <v>57</v>
      </c>
      <c r="N1989" s="40" t="s">
        <v>778</v>
      </c>
      <c r="O1989" s="40">
        <v>2006</v>
      </c>
      <c r="P1989" s="40" t="s">
        <v>797</v>
      </c>
      <c r="Q1989" s="125">
        <v>3550</v>
      </c>
      <c r="R1989" s="32" t="s">
        <v>245</v>
      </c>
      <c r="S1989" s="42" t="s">
        <v>60</v>
      </c>
      <c r="T1989" s="30" t="s">
        <v>795</v>
      </c>
      <c r="U1989" s="49" t="s">
        <v>134</v>
      </c>
      <c r="V1989" s="57" t="s">
        <v>224</v>
      </c>
      <c r="W1989" s="61" t="s">
        <v>225</v>
      </c>
      <c r="X1989" s="44" t="s">
        <v>65</v>
      </c>
      <c r="Y1989" s="44">
        <v>40967</v>
      </c>
      <c r="Z1989" s="32">
        <v>100</v>
      </c>
      <c r="AA1989" s="32">
        <v>853</v>
      </c>
      <c r="AB1989" s="32" t="s">
        <v>66</v>
      </c>
      <c r="AC1989" s="125">
        <v>230358</v>
      </c>
      <c r="AD1989" s="32" t="s">
        <v>262</v>
      </c>
      <c r="AE1989" s="40" t="s">
        <v>438</v>
      </c>
      <c r="AF1989" s="40" t="s">
        <v>68</v>
      </c>
      <c r="AG1989" s="32" t="s">
        <v>229</v>
      </c>
      <c r="AH1989" s="32">
        <v>1</v>
      </c>
      <c r="AI1989" s="32">
        <v>40.063000000000002</v>
      </c>
      <c r="AJ1989" s="32">
        <v>41.063000000000002</v>
      </c>
      <c r="AK1989" s="40">
        <v>12.039</v>
      </c>
      <c r="AL1989" s="181">
        <v>2.4352823709909162E-2</v>
      </c>
      <c r="AM1989" s="38" t="s">
        <v>230</v>
      </c>
      <c r="AN1989" s="32" t="s">
        <v>355</v>
      </c>
      <c r="AO1989" s="32" t="s">
        <v>356</v>
      </c>
      <c r="AP1989" s="46" t="s">
        <v>357</v>
      </c>
      <c r="AQ1989" s="27" t="str">
        <f t="shared" si="89"/>
        <v>Record Complete</v>
      </c>
      <c r="AR1989" s="36" t="s">
        <v>234</v>
      </c>
      <c r="AS1989" s="5" t="str">
        <f t="shared" si="90"/>
        <v/>
      </c>
      <c r="AT1989" t="s">
        <v>17200</v>
      </c>
    </row>
    <row r="1990" spans="1:46" ht="15.75" thickBot="1" x14ac:dyDescent="0.3">
      <c r="A1990" s="48" t="s">
        <v>792</v>
      </c>
      <c r="B1990" s="50">
        <v>1070</v>
      </c>
      <c r="C1990" s="50" t="s">
        <v>213</v>
      </c>
      <c r="D1990" s="50" t="s">
        <v>639</v>
      </c>
      <c r="E1990" s="51" t="str">
        <f ca="1">IF(ISERROR(INDIRECT(CONCATENATE("FIPs_codes!",ADDRESS((MATCH($D1990,INDIRECT($C1990),0)+MATCH($C1990,FIPs_codes!$G$1:$G$3296,0)-1),COLUMN(FIPs_codes!A1988))))),"",INDIRECT(CONCATENATE("FIPs_codes!",ADDRESS((MATCH($D1990,INDIRECT($C1990),0)+MATCH($C1990,FIPs_codes!$G$1:$G$3296,0)-1),COLUMN(FIPs_codes!A1988)))))</f>
        <v>40019</v>
      </c>
      <c r="F1990" s="51">
        <f ca="1">IF(ISERROR(INDIRECT(CONCATENATE("FIPs_codes!",ADDRESS((MATCH($D1990,INDIRECT($C1990),0)+MATCH($C1990,FIPs_codes!$G$1:$G$3296,0)-1),COLUMN(FIPs_codes!C1988))))),"",INDIRECT(CONCATENATE("FIPs_codes!",ADDRESS((MATCH($D1990,INDIRECT($C1990),0)+MATCH($C1990,FIPs_codes!$G$1:$G$3296,0)-1),COLUMN(FIPs_codes!C1988)))))</f>
        <v>6</v>
      </c>
      <c r="G1990" s="50" t="s">
        <v>216</v>
      </c>
      <c r="H1990" s="50" t="s">
        <v>217</v>
      </c>
      <c r="I1990" s="54" t="s">
        <v>796</v>
      </c>
      <c r="J1990" s="37" t="s">
        <v>268</v>
      </c>
      <c r="K1990" s="50" t="s">
        <v>78</v>
      </c>
      <c r="L1990" s="50" t="s">
        <v>220</v>
      </c>
      <c r="M1990" s="50" t="s">
        <v>57</v>
      </c>
      <c r="N1990" s="58" t="s">
        <v>778</v>
      </c>
      <c r="O1990" s="58">
        <v>2006</v>
      </c>
      <c r="P1990" s="58" t="s">
        <v>797</v>
      </c>
      <c r="Q1990" s="126">
        <v>3550</v>
      </c>
      <c r="R1990" s="50" t="s">
        <v>245</v>
      </c>
      <c r="S1990" s="60" t="s">
        <v>60</v>
      </c>
      <c r="T1990" s="48" t="s">
        <v>795</v>
      </c>
      <c r="U1990" s="31" t="s">
        <v>134</v>
      </c>
      <c r="V1990" s="39" t="s">
        <v>224</v>
      </c>
      <c r="W1990" s="43" t="s">
        <v>225</v>
      </c>
      <c r="X1990" s="62" t="s">
        <v>65</v>
      </c>
      <c r="Y1990" s="62">
        <v>40967</v>
      </c>
      <c r="Z1990" s="50">
        <v>100</v>
      </c>
      <c r="AA1990" s="50">
        <v>853</v>
      </c>
      <c r="AB1990" s="50" t="s">
        <v>66</v>
      </c>
      <c r="AC1990" s="126">
        <v>230358</v>
      </c>
      <c r="AD1990" s="50" t="s">
        <v>262</v>
      </c>
      <c r="AE1990" s="58" t="s">
        <v>438</v>
      </c>
      <c r="AF1990" s="58" t="s">
        <v>68</v>
      </c>
      <c r="AG1990" s="50" t="s">
        <v>229</v>
      </c>
      <c r="AH1990" s="50">
        <v>1</v>
      </c>
      <c r="AI1990" s="50">
        <v>41.188000000000002</v>
      </c>
      <c r="AJ1990" s="50">
        <v>42.188000000000002</v>
      </c>
      <c r="AK1990" s="58">
        <v>12.052</v>
      </c>
      <c r="AL1990" s="150">
        <v>2.3703422774248601E-2</v>
      </c>
      <c r="AM1990" s="56" t="s">
        <v>230</v>
      </c>
      <c r="AN1990" s="50" t="s">
        <v>355</v>
      </c>
      <c r="AO1990" s="50" t="s">
        <v>356</v>
      </c>
      <c r="AP1990" s="64" t="s">
        <v>357</v>
      </c>
      <c r="AQ1990" s="27" t="str">
        <f t="shared" si="89"/>
        <v>Record Complete</v>
      </c>
      <c r="AR1990" s="54" t="s">
        <v>234</v>
      </c>
      <c r="AS1990" s="5" t="str">
        <f t="shared" si="90"/>
        <v/>
      </c>
      <c r="AT1990" t="s">
        <v>17200</v>
      </c>
    </row>
    <row r="1991" spans="1:46" ht="15.75" thickBot="1" x14ac:dyDescent="0.3">
      <c r="A1991" s="30" t="s">
        <v>792</v>
      </c>
      <c r="B1991" s="32">
        <v>1070</v>
      </c>
      <c r="C1991" s="32" t="s">
        <v>213</v>
      </c>
      <c r="D1991" s="32" t="s">
        <v>639</v>
      </c>
      <c r="E1991" s="51" t="str">
        <f ca="1">IF(ISERROR(INDIRECT(CONCATENATE("FIPs_codes!",ADDRESS((MATCH($D1991,INDIRECT($C1991),0)+MATCH($C1991,FIPs_codes!$G$1:$G$3296,0)-1),COLUMN(FIPs_codes!A1989))))),"",INDIRECT(CONCATENATE("FIPs_codes!",ADDRESS((MATCH($D1991,INDIRECT($C1991),0)+MATCH($C1991,FIPs_codes!$G$1:$G$3296,0)-1),COLUMN(FIPs_codes!A1989)))))</f>
        <v>40019</v>
      </c>
      <c r="F1991" s="51">
        <f ca="1">IF(ISERROR(INDIRECT(CONCATENATE("FIPs_codes!",ADDRESS((MATCH($D1991,INDIRECT($C1991),0)+MATCH($C1991,FIPs_codes!$G$1:$G$3296,0)-1),COLUMN(FIPs_codes!C1989))))),"",INDIRECT(CONCATENATE("FIPs_codes!",ADDRESS((MATCH($D1991,INDIRECT($C1991),0)+MATCH($C1991,FIPs_codes!$G$1:$G$3296,0)-1),COLUMN(FIPs_codes!C1989)))))</f>
        <v>6</v>
      </c>
      <c r="G1991" s="32" t="s">
        <v>216</v>
      </c>
      <c r="H1991" s="32" t="s">
        <v>217</v>
      </c>
      <c r="I1991" s="36" t="s">
        <v>793</v>
      </c>
      <c r="J1991" s="55" t="s">
        <v>268</v>
      </c>
      <c r="K1991" s="32" t="s">
        <v>78</v>
      </c>
      <c r="L1991" s="32" t="s">
        <v>220</v>
      </c>
      <c r="M1991" s="32" t="s">
        <v>57</v>
      </c>
      <c r="N1991" s="40" t="s">
        <v>798</v>
      </c>
      <c r="O1991" s="40">
        <v>2006</v>
      </c>
      <c r="P1991" s="40" t="s">
        <v>799</v>
      </c>
      <c r="Q1991" s="125">
        <v>2370</v>
      </c>
      <c r="R1991" s="32" t="s">
        <v>245</v>
      </c>
      <c r="S1991" s="42" t="s">
        <v>60</v>
      </c>
      <c r="T1991" s="30" t="s">
        <v>795</v>
      </c>
      <c r="U1991" s="49" t="s">
        <v>134</v>
      </c>
      <c r="V1991" s="57" t="s">
        <v>224</v>
      </c>
      <c r="W1991" s="61" t="s">
        <v>225</v>
      </c>
      <c r="X1991" s="44" t="s">
        <v>65</v>
      </c>
      <c r="Y1991" s="44">
        <v>41030</v>
      </c>
      <c r="Z1991" s="32">
        <v>97</v>
      </c>
      <c r="AA1991" s="32">
        <v>878</v>
      </c>
      <c r="AB1991" s="32" t="s">
        <v>66</v>
      </c>
      <c r="AC1991" s="125">
        <v>145120</v>
      </c>
      <c r="AD1991" s="32" t="s">
        <v>262</v>
      </c>
      <c r="AE1991" s="40" t="s">
        <v>438</v>
      </c>
      <c r="AF1991" s="40" t="s">
        <v>68</v>
      </c>
      <c r="AG1991" s="32" t="s">
        <v>229</v>
      </c>
      <c r="AH1991" s="32">
        <v>6.08</v>
      </c>
      <c r="AI1991" s="32">
        <v>63.36</v>
      </c>
      <c r="AJ1991" s="32">
        <v>69.44</v>
      </c>
      <c r="AK1991" s="40">
        <v>12.019</v>
      </c>
      <c r="AL1991" s="181">
        <v>8.7557603686635954E-2</v>
      </c>
      <c r="AM1991" s="38" t="s">
        <v>230</v>
      </c>
      <c r="AN1991" s="32" t="s">
        <v>355</v>
      </c>
      <c r="AO1991" s="32" t="s">
        <v>356</v>
      </c>
      <c r="AP1991" s="46" t="s">
        <v>357</v>
      </c>
      <c r="AQ1991" s="27" t="str">
        <f t="shared" si="89"/>
        <v>Record Complete</v>
      </c>
      <c r="AR1991" s="36" t="s">
        <v>234</v>
      </c>
      <c r="AS1991" s="5" t="str">
        <f t="shared" si="90"/>
        <v/>
      </c>
      <c r="AT1991" t="s">
        <v>17200</v>
      </c>
    </row>
    <row r="1992" spans="1:46" ht="15.75" thickBot="1" x14ac:dyDescent="0.3">
      <c r="A1992" s="48" t="s">
        <v>792</v>
      </c>
      <c r="B1992" s="50">
        <v>1070</v>
      </c>
      <c r="C1992" s="50" t="s">
        <v>213</v>
      </c>
      <c r="D1992" s="50" t="s">
        <v>639</v>
      </c>
      <c r="E1992" s="51" t="str">
        <f ca="1">IF(ISERROR(INDIRECT(CONCATENATE("FIPs_codes!",ADDRESS((MATCH($D1992,INDIRECT($C1992),0)+MATCH($C1992,FIPs_codes!$G$1:$G$3296,0)-1),COLUMN(FIPs_codes!A1990))))),"",INDIRECT(CONCATENATE("FIPs_codes!",ADDRESS((MATCH($D1992,INDIRECT($C1992),0)+MATCH($C1992,FIPs_codes!$G$1:$G$3296,0)-1),COLUMN(FIPs_codes!A1990)))))</f>
        <v>40019</v>
      </c>
      <c r="F1992" s="51">
        <f ca="1">IF(ISERROR(INDIRECT(CONCATENATE("FIPs_codes!",ADDRESS((MATCH($D1992,INDIRECT($C1992),0)+MATCH($C1992,FIPs_codes!$G$1:$G$3296,0)-1),COLUMN(FIPs_codes!C1990))))),"",INDIRECT(CONCATENATE("FIPs_codes!",ADDRESS((MATCH($D1992,INDIRECT($C1992),0)+MATCH($C1992,FIPs_codes!$G$1:$G$3296,0)-1),COLUMN(FIPs_codes!C1990)))))</f>
        <v>6</v>
      </c>
      <c r="G1992" s="50" t="s">
        <v>216</v>
      </c>
      <c r="H1992" s="50" t="s">
        <v>217</v>
      </c>
      <c r="I1992" s="54" t="s">
        <v>796</v>
      </c>
      <c r="J1992" s="37" t="s">
        <v>268</v>
      </c>
      <c r="K1992" s="50" t="s">
        <v>78</v>
      </c>
      <c r="L1992" s="50" t="s">
        <v>220</v>
      </c>
      <c r="M1992" s="50" t="s">
        <v>57</v>
      </c>
      <c r="N1992" s="58" t="s">
        <v>798</v>
      </c>
      <c r="O1992" s="58">
        <v>2006</v>
      </c>
      <c r="P1992" s="58" t="s">
        <v>799</v>
      </c>
      <c r="Q1992" s="126">
        <v>2370</v>
      </c>
      <c r="R1992" s="50" t="s">
        <v>245</v>
      </c>
      <c r="S1992" s="60" t="s">
        <v>60</v>
      </c>
      <c r="T1992" s="48" t="s">
        <v>795</v>
      </c>
      <c r="U1992" s="31" t="s">
        <v>134</v>
      </c>
      <c r="V1992" s="39" t="s">
        <v>224</v>
      </c>
      <c r="W1992" s="43" t="s">
        <v>225</v>
      </c>
      <c r="X1992" s="62" t="s">
        <v>65</v>
      </c>
      <c r="Y1992" s="62">
        <v>41030</v>
      </c>
      <c r="Z1992" s="50">
        <v>97</v>
      </c>
      <c r="AA1992" s="50">
        <v>878</v>
      </c>
      <c r="AB1992" s="50" t="s">
        <v>66</v>
      </c>
      <c r="AC1992" s="126">
        <v>145120</v>
      </c>
      <c r="AD1992" s="50" t="s">
        <v>262</v>
      </c>
      <c r="AE1992" s="58" t="s">
        <v>438</v>
      </c>
      <c r="AF1992" s="58" t="s">
        <v>68</v>
      </c>
      <c r="AG1992" s="50" t="s">
        <v>229</v>
      </c>
      <c r="AH1992" s="50">
        <v>6</v>
      </c>
      <c r="AI1992" s="50">
        <v>63.77</v>
      </c>
      <c r="AJ1992" s="50">
        <v>69.77000000000001</v>
      </c>
      <c r="AK1992" s="58">
        <v>12.052</v>
      </c>
      <c r="AL1992" s="150">
        <v>8.5996846782284642E-2</v>
      </c>
      <c r="AM1992" s="56" t="s">
        <v>230</v>
      </c>
      <c r="AN1992" s="50" t="s">
        <v>355</v>
      </c>
      <c r="AO1992" s="50" t="s">
        <v>356</v>
      </c>
      <c r="AP1992" s="64" t="s">
        <v>357</v>
      </c>
      <c r="AQ1992" s="27" t="str">
        <f t="shared" si="89"/>
        <v>Record Complete</v>
      </c>
      <c r="AR1992" s="54" t="s">
        <v>234</v>
      </c>
      <c r="AS1992" s="5" t="str">
        <f t="shared" si="90"/>
        <v/>
      </c>
      <c r="AT1992" t="s">
        <v>17200</v>
      </c>
    </row>
    <row r="1993" spans="1:46" ht="15.75" thickBot="1" x14ac:dyDescent="0.3">
      <c r="A1993" s="30" t="s">
        <v>792</v>
      </c>
      <c r="B1993" s="32">
        <v>1070</v>
      </c>
      <c r="C1993" s="32" t="s">
        <v>213</v>
      </c>
      <c r="D1993" s="32" t="s">
        <v>639</v>
      </c>
      <c r="E1993" s="51" t="str">
        <f ca="1">IF(ISERROR(INDIRECT(CONCATENATE("FIPs_codes!",ADDRESS((MATCH($D1993,INDIRECT($C1993),0)+MATCH($C1993,FIPs_codes!$G$1:$G$3296,0)-1),COLUMN(FIPs_codes!A1991))))),"",INDIRECT(CONCATENATE("FIPs_codes!",ADDRESS((MATCH($D1993,INDIRECT($C1993),0)+MATCH($C1993,FIPs_codes!$G$1:$G$3296,0)-1),COLUMN(FIPs_codes!A1991)))))</f>
        <v>40019</v>
      </c>
      <c r="F1993" s="51">
        <f ca="1">IF(ISERROR(INDIRECT(CONCATENATE("FIPs_codes!",ADDRESS((MATCH($D1993,INDIRECT($C1993),0)+MATCH($C1993,FIPs_codes!$G$1:$G$3296,0)-1),COLUMN(FIPs_codes!C1991))))),"",INDIRECT(CONCATENATE("FIPs_codes!",ADDRESS((MATCH($D1993,INDIRECT($C1993),0)+MATCH($C1993,FIPs_codes!$G$1:$G$3296,0)-1),COLUMN(FIPs_codes!C1991)))))</f>
        <v>6</v>
      </c>
      <c r="G1993" s="32" t="s">
        <v>216</v>
      </c>
      <c r="H1993" s="32" t="s">
        <v>217</v>
      </c>
      <c r="I1993" s="36" t="s">
        <v>796</v>
      </c>
      <c r="J1993" s="55" t="s">
        <v>268</v>
      </c>
      <c r="K1993" s="32" t="s">
        <v>78</v>
      </c>
      <c r="L1993" s="32" t="s">
        <v>220</v>
      </c>
      <c r="M1993" s="32" t="s">
        <v>57</v>
      </c>
      <c r="N1993" s="40" t="s">
        <v>798</v>
      </c>
      <c r="O1993" s="40">
        <v>2006</v>
      </c>
      <c r="P1993" s="40" t="s">
        <v>799</v>
      </c>
      <c r="Q1993" s="125">
        <v>2370</v>
      </c>
      <c r="R1993" s="32" t="s">
        <v>245</v>
      </c>
      <c r="S1993" s="42" t="s">
        <v>60</v>
      </c>
      <c r="T1993" s="30" t="s">
        <v>795</v>
      </c>
      <c r="U1993" s="49" t="s">
        <v>134</v>
      </c>
      <c r="V1993" s="57" t="s">
        <v>224</v>
      </c>
      <c r="W1993" s="61" t="s">
        <v>225</v>
      </c>
      <c r="X1993" s="44" t="s">
        <v>65</v>
      </c>
      <c r="Y1993" s="44">
        <v>41030</v>
      </c>
      <c r="Z1993" s="32">
        <v>97</v>
      </c>
      <c r="AA1993" s="32">
        <v>878</v>
      </c>
      <c r="AB1993" s="32" t="s">
        <v>66</v>
      </c>
      <c r="AC1993" s="125">
        <v>145120</v>
      </c>
      <c r="AD1993" s="32" t="s">
        <v>262</v>
      </c>
      <c r="AE1993" s="40" t="s">
        <v>438</v>
      </c>
      <c r="AF1993" s="40" t="s">
        <v>68</v>
      </c>
      <c r="AG1993" s="32" t="s">
        <v>229</v>
      </c>
      <c r="AH1993" s="32">
        <v>6.42</v>
      </c>
      <c r="AI1993" s="32">
        <v>63.87</v>
      </c>
      <c r="AJ1993" s="32">
        <v>70.289999999999992</v>
      </c>
      <c r="AK1993" s="40">
        <v>12.039</v>
      </c>
      <c r="AL1993" s="181">
        <v>9.1335894152795569E-2</v>
      </c>
      <c r="AM1993" s="38" t="s">
        <v>230</v>
      </c>
      <c r="AN1993" s="32" t="s">
        <v>355</v>
      </c>
      <c r="AO1993" s="32" t="s">
        <v>356</v>
      </c>
      <c r="AP1993" s="46" t="s">
        <v>357</v>
      </c>
      <c r="AQ1993" s="27" t="str">
        <f t="shared" si="89"/>
        <v>Record Complete</v>
      </c>
      <c r="AR1993" s="36" t="s">
        <v>234</v>
      </c>
      <c r="AS1993" s="5" t="str">
        <f t="shared" si="90"/>
        <v/>
      </c>
      <c r="AT1993" t="s">
        <v>17200</v>
      </c>
    </row>
    <row r="1994" spans="1:46" ht="15.75" thickBot="1" x14ac:dyDescent="0.3">
      <c r="A1994" s="48" t="s">
        <v>792</v>
      </c>
      <c r="B1994" s="50">
        <v>1070</v>
      </c>
      <c r="C1994" s="50" t="s">
        <v>213</v>
      </c>
      <c r="D1994" s="50" t="s">
        <v>639</v>
      </c>
      <c r="E1994" s="51" t="str">
        <f ca="1">IF(ISERROR(INDIRECT(CONCATENATE("FIPs_codes!",ADDRESS((MATCH($D1994,INDIRECT($C1994),0)+MATCH($C1994,FIPs_codes!$G$1:$G$3296,0)-1),COLUMN(FIPs_codes!A1992))))),"",INDIRECT(CONCATENATE("FIPs_codes!",ADDRESS((MATCH($D1994,INDIRECT($C1994),0)+MATCH($C1994,FIPs_codes!$G$1:$G$3296,0)-1),COLUMN(FIPs_codes!A1992)))))</f>
        <v>40019</v>
      </c>
      <c r="F1994" s="51">
        <f ca="1">IF(ISERROR(INDIRECT(CONCATENATE("FIPs_codes!",ADDRESS((MATCH($D1994,INDIRECT($C1994),0)+MATCH($C1994,FIPs_codes!$G$1:$G$3296,0)-1),COLUMN(FIPs_codes!C1992))))),"",INDIRECT(CONCATENATE("FIPs_codes!",ADDRESS((MATCH($D1994,INDIRECT($C1994),0)+MATCH($C1994,FIPs_codes!$G$1:$G$3296,0)-1),COLUMN(FIPs_codes!C1992)))))</f>
        <v>6</v>
      </c>
      <c r="G1994" s="50" t="s">
        <v>216</v>
      </c>
      <c r="H1994" s="50" t="s">
        <v>217</v>
      </c>
      <c r="I1994" s="54" t="s">
        <v>793</v>
      </c>
      <c r="J1994" s="37" t="s">
        <v>268</v>
      </c>
      <c r="K1994" s="50" t="s">
        <v>78</v>
      </c>
      <c r="L1994" s="50" t="s">
        <v>220</v>
      </c>
      <c r="M1994" s="50" t="s">
        <v>57</v>
      </c>
      <c r="N1994" s="58" t="s">
        <v>778</v>
      </c>
      <c r="O1994" s="58">
        <v>2006</v>
      </c>
      <c r="P1994" s="58" t="s">
        <v>797</v>
      </c>
      <c r="Q1994" s="126">
        <v>3550</v>
      </c>
      <c r="R1994" s="50" t="s">
        <v>245</v>
      </c>
      <c r="S1994" s="60" t="s">
        <v>60</v>
      </c>
      <c r="T1994" s="48" t="s">
        <v>795</v>
      </c>
      <c r="U1994" s="31" t="s">
        <v>134</v>
      </c>
      <c r="V1994" s="39" t="s">
        <v>224</v>
      </c>
      <c r="W1994" s="43" t="s">
        <v>225</v>
      </c>
      <c r="X1994" s="62" t="s">
        <v>65</v>
      </c>
      <c r="Y1994" s="62">
        <v>41031</v>
      </c>
      <c r="Z1994" s="50">
        <v>99</v>
      </c>
      <c r="AA1994" s="50">
        <v>853</v>
      </c>
      <c r="AB1994" s="50" t="s">
        <v>66</v>
      </c>
      <c r="AC1994" s="126">
        <v>216713</v>
      </c>
      <c r="AD1994" s="50" t="s">
        <v>262</v>
      </c>
      <c r="AE1994" s="58" t="s">
        <v>438</v>
      </c>
      <c r="AF1994" s="58" t="s">
        <v>68</v>
      </c>
      <c r="AG1994" s="50" t="s">
        <v>229</v>
      </c>
      <c r="AH1994" s="50">
        <v>5</v>
      </c>
      <c r="AI1994" s="50">
        <v>46.69</v>
      </c>
      <c r="AJ1994" s="50">
        <v>51.69</v>
      </c>
      <c r="AK1994" s="58">
        <v>12.019</v>
      </c>
      <c r="AL1994" s="150">
        <v>9.67305088024763E-2</v>
      </c>
      <c r="AM1994" s="56" t="s">
        <v>230</v>
      </c>
      <c r="AN1994" s="50" t="s">
        <v>355</v>
      </c>
      <c r="AO1994" s="50" t="s">
        <v>356</v>
      </c>
      <c r="AP1994" s="64" t="s">
        <v>357</v>
      </c>
      <c r="AQ1994" s="27" t="str">
        <f t="shared" si="89"/>
        <v>Record Complete</v>
      </c>
      <c r="AR1994" s="54" t="s">
        <v>234</v>
      </c>
      <c r="AS1994" s="5" t="str">
        <f t="shared" si="90"/>
        <v/>
      </c>
      <c r="AT1994" t="s">
        <v>17200</v>
      </c>
    </row>
    <row r="1995" spans="1:46" ht="15.75" thickBot="1" x14ac:dyDescent="0.3">
      <c r="A1995" s="30" t="s">
        <v>792</v>
      </c>
      <c r="B1995" s="32">
        <v>1070</v>
      </c>
      <c r="C1995" s="32" t="s">
        <v>213</v>
      </c>
      <c r="D1995" s="32" t="s">
        <v>639</v>
      </c>
      <c r="E1995" s="51" t="str">
        <f ca="1">IF(ISERROR(INDIRECT(CONCATENATE("FIPs_codes!",ADDRESS((MATCH($D1995,INDIRECT($C1995),0)+MATCH($C1995,FIPs_codes!$G$1:$G$3296,0)-1),COLUMN(FIPs_codes!A1993))))),"",INDIRECT(CONCATENATE("FIPs_codes!",ADDRESS((MATCH($D1995,INDIRECT($C1995),0)+MATCH($C1995,FIPs_codes!$G$1:$G$3296,0)-1),COLUMN(FIPs_codes!A1993)))))</f>
        <v>40019</v>
      </c>
      <c r="F1995" s="51">
        <f ca="1">IF(ISERROR(INDIRECT(CONCATENATE("FIPs_codes!",ADDRESS((MATCH($D1995,INDIRECT($C1995),0)+MATCH($C1995,FIPs_codes!$G$1:$G$3296,0)-1),COLUMN(FIPs_codes!C1993))))),"",INDIRECT(CONCATENATE("FIPs_codes!",ADDRESS((MATCH($D1995,INDIRECT($C1995),0)+MATCH($C1995,FIPs_codes!$G$1:$G$3296,0)-1),COLUMN(FIPs_codes!C1993)))))</f>
        <v>6</v>
      </c>
      <c r="G1995" s="32" t="s">
        <v>216</v>
      </c>
      <c r="H1995" s="32" t="s">
        <v>217</v>
      </c>
      <c r="I1995" s="36" t="s">
        <v>796</v>
      </c>
      <c r="J1995" s="55" t="s">
        <v>268</v>
      </c>
      <c r="K1995" s="32" t="s">
        <v>78</v>
      </c>
      <c r="L1995" s="32" t="s">
        <v>220</v>
      </c>
      <c r="M1995" s="32" t="s">
        <v>57</v>
      </c>
      <c r="N1995" s="40" t="s">
        <v>778</v>
      </c>
      <c r="O1995" s="40">
        <v>2006</v>
      </c>
      <c r="P1995" s="40" t="s">
        <v>797</v>
      </c>
      <c r="Q1995" s="125">
        <v>3550</v>
      </c>
      <c r="R1995" s="32" t="s">
        <v>245</v>
      </c>
      <c r="S1995" s="42" t="s">
        <v>60</v>
      </c>
      <c r="T1995" s="30" t="s">
        <v>795</v>
      </c>
      <c r="U1995" s="49" t="s">
        <v>134</v>
      </c>
      <c r="V1995" s="57" t="s">
        <v>224</v>
      </c>
      <c r="W1995" s="61" t="s">
        <v>225</v>
      </c>
      <c r="X1995" s="44" t="s">
        <v>65</v>
      </c>
      <c r="Y1995" s="44">
        <v>41031</v>
      </c>
      <c r="Z1995" s="32">
        <v>99</v>
      </c>
      <c r="AA1995" s="32">
        <v>853</v>
      </c>
      <c r="AB1995" s="32" t="s">
        <v>66</v>
      </c>
      <c r="AC1995" s="125">
        <v>216713</v>
      </c>
      <c r="AD1995" s="32" t="s">
        <v>262</v>
      </c>
      <c r="AE1995" s="40" t="s">
        <v>438</v>
      </c>
      <c r="AF1995" s="40" t="s">
        <v>68</v>
      </c>
      <c r="AG1995" s="32" t="s">
        <v>229</v>
      </c>
      <c r="AH1995" s="32">
        <v>4</v>
      </c>
      <c r="AI1995" s="32">
        <v>47.69</v>
      </c>
      <c r="AJ1995" s="32">
        <v>51.69</v>
      </c>
      <c r="AK1995" s="40">
        <v>12.039</v>
      </c>
      <c r="AL1995" s="181">
        <v>7.7384407041981046E-2</v>
      </c>
      <c r="AM1995" s="38" t="s">
        <v>230</v>
      </c>
      <c r="AN1995" s="32" t="s">
        <v>355</v>
      </c>
      <c r="AO1995" s="32" t="s">
        <v>356</v>
      </c>
      <c r="AP1995" s="46" t="s">
        <v>357</v>
      </c>
      <c r="AQ1995" s="27" t="str">
        <f t="shared" si="89"/>
        <v>Record Complete</v>
      </c>
      <c r="AR1995" s="36" t="s">
        <v>234</v>
      </c>
      <c r="AS1995" s="5" t="str">
        <f t="shared" si="90"/>
        <v/>
      </c>
      <c r="AT1995" t="s">
        <v>17200</v>
      </c>
    </row>
    <row r="1996" spans="1:46" ht="15.75" thickBot="1" x14ac:dyDescent="0.3">
      <c r="A1996" s="48" t="s">
        <v>792</v>
      </c>
      <c r="B1996" s="50">
        <v>1070</v>
      </c>
      <c r="C1996" s="50" t="s">
        <v>213</v>
      </c>
      <c r="D1996" s="50" t="s">
        <v>639</v>
      </c>
      <c r="E1996" s="51" t="str">
        <f ca="1">IF(ISERROR(INDIRECT(CONCATENATE("FIPs_codes!",ADDRESS((MATCH($D1996,INDIRECT($C1996),0)+MATCH($C1996,FIPs_codes!$G$1:$G$3296,0)-1),COLUMN(FIPs_codes!A1994))))),"",INDIRECT(CONCATENATE("FIPs_codes!",ADDRESS((MATCH($D1996,INDIRECT($C1996),0)+MATCH($C1996,FIPs_codes!$G$1:$G$3296,0)-1),COLUMN(FIPs_codes!A1994)))))</f>
        <v>40019</v>
      </c>
      <c r="F1996" s="51">
        <f ca="1">IF(ISERROR(INDIRECT(CONCATENATE("FIPs_codes!",ADDRESS((MATCH($D1996,INDIRECT($C1996),0)+MATCH($C1996,FIPs_codes!$G$1:$G$3296,0)-1),COLUMN(FIPs_codes!C1994))))),"",INDIRECT(CONCATENATE("FIPs_codes!",ADDRESS((MATCH($D1996,INDIRECT($C1996),0)+MATCH($C1996,FIPs_codes!$G$1:$G$3296,0)-1),COLUMN(FIPs_codes!C1994)))))</f>
        <v>6</v>
      </c>
      <c r="G1996" s="50" t="s">
        <v>216</v>
      </c>
      <c r="H1996" s="50" t="s">
        <v>217</v>
      </c>
      <c r="I1996" s="54" t="s">
        <v>796</v>
      </c>
      <c r="J1996" s="37" t="s">
        <v>268</v>
      </c>
      <c r="K1996" s="50" t="s">
        <v>78</v>
      </c>
      <c r="L1996" s="50" t="s">
        <v>220</v>
      </c>
      <c r="M1996" s="50" t="s">
        <v>57</v>
      </c>
      <c r="N1996" s="58" t="s">
        <v>778</v>
      </c>
      <c r="O1996" s="58">
        <v>2006</v>
      </c>
      <c r="P1996" s="58" t="s">
        <v>797</v>
      </c>
      <c r="Q1996" s="126">
        <v>3550</v>
      </c>
      <c r="R1996" s="50" t="s">
        <v>245</v>
      </c>
      <c r="S1996" s="60" t="s">
        <v>60</v>
      </c>
      <c r="T1996" s="48" t="s">
        <v>795</v>
      </c>
      <c r="U1996" s="31" t="s">
        <v>134</v>
      </c>
      <c r="V1996" s="39" t="s">
        <v>224</v>
      </c>
      <c r="W1996" s="43" t="s">
        <v>225</v>
      </c>
      <c r="X1996" s="62" t="s">
        <v>65</v>
      </c>
      <c r="Y1996" s="62">
        <v>41031</v>
      </c>
      <c r="Z1996" s="50">
        <v>99</v>
      </c>
      <c r="AA1996" s="50">
        <v>853</v>
      </c>
      <c r="AB1996" s="50" t="s">
        <v>66</v>
      </c>
      <c r="AC1996" s="126">
        <v>216713</v>
      </c>
      <c r="AD1996" s="50" t="s">
        <v>262</v>
      </c>
      <c r="AE1996" s="58" t="s">
        <v>438</v>
      </c>
      <c r="AF1996" s="58" t="s">
        <v>68</v>
      </c>
      <c r="AG1996" s="50" t="s">
        <v>229</v>
      </c>
      <c r="AH1996" s="50">
        <v>5.81</v>
      </c>
      <c r="AI1996" s="50">
        <v>49.19</v>
      </c>
      <c r="AJ1996" s="50">
        <v>55</v>
      </c>
      <c r="AK1996" s="58">
        <v>12.052</v>
      </c>
      <c r="AL1996" s="150">
        <v>0.10563636363636363</v>
      </c>
      <c r="AM1996" s="56" t="s">
        <v>230</v>
      </c>
      <c r="AN1996" s="50" t="s">
        <v>355</v>
      </c>
      <c r="AO1996" s="50" t="s">
        <v>356</v>
      </c>
      <c r="AP1996" s="64" t="s">
        <v>357</v>
      </c>
      <c r="AQ1996" s="27" t="str">
        <f t="shared" si="89"/>
        <v>Record Complete</v>
      </c>
      <c r="AR1996" s="54" t="s">
        <v>234</v>
      </c>
      <c r="AS1996" s="5" t="str">
        <f t="shared" si="90"/>
        <v/>
      </c>
      <c r="AT1996" t="s">
        <v>17200</v>
      </c>
    </row>
    <row r="1997" spans="1:46" ht="15.75" thickBot="1" x14ac:dyDescent="0.3">
      <c r="A1997" s="30" t="s">
        <v>792</v>
      </c>
      <c r="B1997" s="32">
        <v>1070</v>
      </c>
      <c r="C1997" s="32" t="s">
        <v>213</v>
      </c>
      <c r="D1997" s="32" t="s">
        <v>639</v>
      </c>
      <c r="E1997" s="51" t="str">
        <f ca="1">IF(ISERROR(INDIRECT(CONCATENATE("FIPs_codes!",ADDRESS((MATCH($D1997,INDIRECT($C1997),0)+MATCH($C1997,FIPs_codes!$G$1:$G$3296,0)-1),COLUMN(FIPs_codes!A1995))))),"",INDIRECT(CONCATENATE("FIPs_codes!",ADDRESS((MATCH($D1997,INDIRECT($C1997),0)+MATCH($C1997,FIPs_codes!$G$1:$G$3296,0)-1),COLUMN(FIPs_codes!A1995)))))</f>
        <v>40019</v>
      </c>
      <c r="F1997" s="51">
        <f ca="1">IF(ISERROR(INDIRECT(CONCATENATE("FIPs_codes!",ADDRESS((MATCH($D1997,INDIRECT($C1997),0)+MATCH($C1997,FIPs_codes!$G$1:$G$3296,0)-1),COLUMN(FIPs_codes!C1995))))),"",INDIRECT(CONCATENATE("FIPs_codes!",ADDRESS((MATCH($D1997,INDIRECT($C1997),0)+MATCH($C1997,FIPs_codes!$G$1:$G$3296,0)-1),COLUMN(FIPs_codes!C1995)))))</f>
        <v>6</v>
      </c>
      <c r="G1997" s="32" t="s">
        <v>216</v>
      </c>
      <c r="H1997" s="32" t="s">
        <v>217</v>
      </c>
      <c r="I1997" s="36" t="s">
        <v>796</v>
      </c>
      <c r="J1997" s="55" t="s">
        <v>268</v>
      </c>
      <c r="K1997" s="32" t="s">
        <v>78</v>
      </c>
      <c r="L1997" s="32" t="s">
        <v>220</v>
      </c>
      <c r="M1997" s="32" t="s">
        <v>57</v>
      </c>
      <c r="N1997" s="40" t="s">
        <v>778</v>
      </c>
      <c r="O1997" s="40">
        <v>2006</v>
      </c>
      <c r="P1997" s="40" t="s">
        <v>797</v>
      </c>
      <c r="Q1997" s="125">
        <v>3550</v>
      </c>
      <c r="R1997" s="32" t="s">
        <v>245</v>
      </c>
      <c r="S1997" s="42" t="s">
        <v>60</v>
      </c>
      <c r="T1997" s="30" t="s">
        <v>795</v>
      </c>
      <c r="U1997" s="49" t="s">
        <v>134</v>
      </c>
      <c r="V1997" s="57" t="s">
        <v>224</v>
      </c>
      <c r="W1997" s="61" t="s">
        <v>225</v>
      </c>
      <c r="X1997" s="44" t="s">
        <v>65</v>
      </c>
      <c r="Y1997" s="44">
        <v>41100</v>
      </c>
      <c r="Z1997" s="32">
        <v>92</v>
      </c>
      <c r="AA1997" s="32">
        <v>853</v>
      </c>
      <c r="AB1997" s="32" t="s">
        <v>66</v>
      </c>
      <c r="AC1997" s="125">
        <v>208820</v>
      </c>
      <c r="AD1997" s="32" t="s">
        <v>262</v>
      </c>
      <c r="AE1997" s="40" t="s">
        <v>438</v>
      </c>
      <c r="AF1997" s="40" t="s">
        <v>68</v>
      </c>
      <c r="AG1997" s="32" t="s">
        <v>229</v>
      </c>
      <c r="AH1997" s="32">
        <v>3</v>
      </c>
      <c r="AI1997" s="32">
        <v>48.063000000000002</v>
      </c>
      <c r="AJ1997" s="32">
        <v>51.063000000000002</v>
      </c>
      <c r="AK1997" s="40">
        <v>12.039</v>
      </c>
      <c r="AL1997" s="181">
        <v>5.8750954703013919E-2</v>
      </c>
      <c r="AM1997" s="38" t="s">
        <v>230</v>
      </c>
      <c r="AN1997" s="32" t="s">
        <v>355</v>
      </c>
      <c r="AO1997" s="32" t="s">
        <v>356</v>
      </c>
      <c r="AP1997" s="46" t="s">
        <v>357</v>
      </c>
      <c r="AQ1997" s="27" t="str">
        <f t="shared" si="89"/>
        <v>Record Complete</v>
      </c>
      <c r="AR1997" s="36" t="s">
        <v>234</v>
      </c>
      <c r="AS1997" s="5" t="str">
        <f t="shared" si="90"/>
        <v/>
      </c>
      <c r="AT1997" t="s">
        <v>17200</v>
      </c>
    </row>
    <row r="1998" spans="1:46" ht="15.75" thickBot="1" x14ac:dyDescent="0.3">
      <c r="A1998" s="48" t="s">
        <v>792</v>
      </c>
      <c r="B1998" s="50">
        <v>1070</v>
      </c>
      <c r="C1998" s="50" t="s">
        <v>213</v>
      </c>
      <c r="D1998" s="50" t="s">
        <v>639</v>
      </c>
      <c r="E1998" s="51" t="str">
        <f ca="1">IF(ISERROR(INDIRECT(CONCATENATE("FIPs_codes!",ADDRESS((MATCH($D1998,INDIRECT($C1998),0)+MATCH($C1998,FIPs_codes!$G$1:$G$3296,0)-1),COLUMN(FIPs_codes!A1996))))),"",INDIRECT(CONCATENATE("FIPs_codes!",ADDRESS((MATCH($D1998,INDIRECT($C1998),0)+MATCH($C1998,FIPs_codes!$G$1:$G$3296,0)-1),COLUMN(FIPs_codes!A1996)))))</f>
        <v>40019</v>
      </c>
      <c r="F1998" s="51">
        <f ca="1">IF(ISERROR(INDIRECT(CONCATENATE("FIPs_codes!",ADDRESS((MATCH($D1998,INDIRECT($C1998),0)+MATCH($C1998,FIPs_codes!$G$1:$G$3296,0)-1),COLUMN(FIPs_codes!C1996))))),"",INDIRECT(CONCATENATE("FIPs_codes!",ADDRESS((MATCH($D1998,INDIRECT($C1998),0)+MATCH($C1998,FIPs_codes!$G$1:$G$3296,0)-1),COLUMN(FIPs_codes!C1996)))))</f>
        <v>6</v>
      </c>
      <c r="G1998" s="50" t="s">
        <v>216</v>
      </c>
      <c r="H1998" s="50" t="s">
        <v>217</v>
      </c>
      <c r="I1998" s="54" t="s">
        <v>796</v>
      </c>
      <c r="J1998" s="37" t="s">
        <v>268</v>
      </c>
      <c r="K1998" s="50" t="s">
        <v>78</v>
      </c>
      <c r="L1998" s="50" t="s">
        <v>220</v>
      </c>
      <c r="M1998" s="50" t="s">
        <v>57</v>
      </c>
      <c r="N1998" s="58" t="s">
        <v>778</v>
      </c>
      <c r="O1998" s="58">
        <v>2006</v>
      </c>
      <c r="P1998" s="58" t="s">
        <v>797</v>
      </c>
      <c r="Q1998" s="126">
        <v>3550</v>
      </c>
      <c r="R1998" s="50" t="s">
        <v>245</v>
      </c>
      <c r="S1998" s="60" t="s">
        <v>60</v>
      </c>
      <c r="T1998" s="48" t="s">
        <v>795</v>
      </c>
      <c r="U1998" s="31" t="s">
        <v>134</v>
      </c>
      <c r="V1998" s="39" t="s">
        <v>224</v>
      </c>
      <c r="W1998" s="43" t="s">
        <v>225</v>
      </c>
      <c r="X1998" s="62" t="s">
        <v>65</v>
      </c>
      <c r="Y1998" s="62">
        <v>41100</v>
      </c>
      <c r="Z1998" s="50">
        <v>92</v>
      </c>
      <c r="AA1998" s="50">
        <v>853</v>
      </c>
      <c r="AB1998" s="50" t="s">
        <v>66</v>
      </c>
      <c r="AC1998" s="126">
        <v>208820</v>
      </c>
      <c r="AD1998" s="50" t="s">
        <v>262</v>
      </c>
      <c r="AE1998" s="58" t="s">
        <v>438</v>
      </c>
      <c r="AF1998" s="58" t="s">
        <v>68</v>
      </c>
      <c r="AG1998" s="50" t="s">
        <v>229</v>
      </c>
      <c r="AH1998" s="50">
        <v>3.125</v>
      </c>
      <c r="AI1998" s="50">
        <v>48.25</v>
      </c>
      <c r="AJ1998" s="50">
        <v>51.375</v>
      </c>
      <c r="AK1998" s="58">
        <v>12.052</v>
      </c>
      <c r="AL1998" s="150">
        <v>6.0827250608272508E-2</v>
      </c>
      <c r="AM1998" s="56" t="s">
        <v>230</v>
      </c>
      <c r="AN1998" s="50" t="s">
        <v>355</v>
      </c>
      <c r="AO1998" s="50" t="s">
        <v>356</v>
      </c>
      <c r="AP1998" s="64" t="s">
        <v>357</v>
      </c>
      <c r="AQ1998" s="27" t="str">
        <f t="shared" si="89"/>
        <v>Record Complete</v>
      </c>
      <c r="AR1998" s="54" t="s">
        <v>234</v>
      </c>
      <c r="AS1998" s="5" t="str">
        <f t="shared" si="90"/>
        <v/>
      </c>
      <c r="AT1998" t="s">
        <v>17200</v>
      </c>
    </row>
    <row r="1999" spans="1:46" ht="15.75" thickBot="1" x14ac:dyDescent="0.3">
      <c r="A1999" s="30" t="s">
        <v>792</v>
      </c>
      <c r="B1999" s="32">
        <v>1070</v>
      </c>
      <c r="C1999" s="32" t="s">
        <v>213</v>
      </c>
      <c r="D1999" s="32" t="s">
        <v>639</v>
      </c>
      <c r="E1999" s="51" t="str">
        <f ca="1">IF(ISERROR(INDIRECT(CONCATENATE("FIPs_codes!",ADDRESS((MATCH($D1999,INDIRECT($C1999),0)+MATCH($C1999,FIPs_codes!$G$1:$G$3296,0)-1),COLUMN(FIPs_codes!A1997))))),"",INDIRECT(CONCATENATE("FIPs_codes!",ADDRESS((MATCH($D1999,INDIRECT($C1999),0)+MATCH($C1999,FIPs_codes!$G$1:$G$3296,0)-1),COLUMN(FIPs_codes!A1997)))))</f>
        <v>40019</v>
      </c>
      <c r="F1999" s="51">
        <f ca="1">IF(ISERROR(INDIRECT(CONCATENATE("FIPs_codes!",ADDRESS((MATCH($D1999,INDIRECT($C1999),0)+MATCH($C1999,FIPs_codes!$G$1:$G$3296,0)-1),COLUMN(FIPs_codes!C1997))))),"",INDIRECT(CONCATENATE("FIPs_codes!",ADDRESS((MATCH($D1999,INDIRECT($C1999),0)+MATCH($C1999,FIPs_codes!$G$1:$G$3296,0)-1),COLUMN(FIPs_codes!C1997)))))</f>
        <v>6</v>
      </c>
      <c r="G1999" s="32" t="s">
        <v>216</v>
      </c>
      <c r="H1999" s="32" t="s">
        <v>217</v>
      </c>
      <c r="I1999" s="36" t="s">
        <v>793</v>
      </c>
      <c r="J1999" s="55" t="s">
        <v>268</v>
      </c>
      <c r="K1999" s="32" t="s">
        <v>78</v>
      </c>
      <c r="L1999" s="32" t="s">
        <v>220</v>
      </c>
      <c r="M1999" s="32" t="s">
        <v>57</v>
      </c>
      <c r="N1999" s="40" t="s">
        <v>778</v>
      </c>
      <c r="O1999" s="40">
        <v>2006</v>
      </c>
      <c r="P1999" s="40" t="s">
        <v>797</v>
      </c>
      <c r="Q1999" s="125">
        <v>3550</v>
      </c>
      <c r="R1999" s="32" t="s">
        <v>245</v>
      </c>
      <c r="S1999" s="42" t="s">
        <v>60</v>
      </c>
      <c r="T1999" s="30" t="s">
        <v>795</v>
      </c>
      <c r="U1999" s="49" t="s">
        <v>134</v>
      </c>
      <c r="V1999" s="57" t="s">
        <v>224</v>
      </c>
      <c r="W1999" s="61" t="s">
        <v>225</v>
      </c>
      <c r="X1999" s="44" t="s">
        <v>65</v>
      </c>
      <c r="Y1999" s="44">
        <v>41100</v>
      </c>
      <c r="Z1999" s="32">
        <v>92</v>
      </c>
      <c r="AA1999" s="32">
        <v>853</v>
      </c>
      <c r="AB1999" s="32" t="s">
        <v>66</v>
      </c>
      <c r="AC1999" s="125">
        <v>208280</v>
      </c>
      <c r="AD1999" s="32" t="s">
        <v>262</v>
      </c>
      <c r="AE1999" s="40" t="s">
        <v>438</v>
      </c>
      <c r="AF1999" s="40" t="s">
        <v>68</v>
      </c>
      <c r="AG1999" s="32" t="s">
        <v>229</v>
      </c>
      <c r="AH1999" s="32">
        <v>2.9380000000000002</v>
      </c>
      <c r="AI1999" s="32">
        <v>48.875</v>
      </c>
      <c r="AJ1999" s="32">
        <v>51.813000000000002</v>
      </c>
      <c r="AK1999" s="40">
        <v>12.019</v>
      </c>
      <c r="AL1999" s="181">
        <v>5.6703916005635652E-2</v>
      </c>
      <c r="AM1999" s="38" t="s">
        <v>230</v>
      </c>
      <c r="AN1999" s="32" t="s">
        <v>355</v>
      </c>
      <c r="AO1999" s="32" t="s">
        <v>356</v>
      </c>
      <c r="AP1999" s="46" t="s">
        <v>357</v>
      </c>
      <c r="AQ1999" s="27" t="str">
        <f t="shared" si="89"/>
        <v>Record Complete</v>
      </c>
      <c r="AR1999" s="36" t="s">
        <v>234</v>
      </c>
      <c r="AS1999" s="5" t="str">
        <f t="shared" si="90"/>
        <v/>
      </c>
      <c r="AT1999" t="s">
        <v>17200</v>
      </c>
    </row>
    <row r="2000" spans="1:46" ht="15.75" thickBot="1" x14ac:dyDescent="0.3">
      <c r="A2000" s="48" t="s">
        <v>792</v>
      </c>
      <c r="B2000" s="50">
        <v>1070</v>
      </c>
      <c r="C2000" s="50" t="s">
        <v>213</v>
      </c>
      <c r="D2000" s="50" t="s">
        <v>639</v>
      </c>
      <c r="E2000" s="51" t="str">
        <f ca="1">IF(ISERROR(INDIRECT(CONCATENATE("FIPs_codes!",ADDRESS((MATCH($D2000,INDIRECT($C2000),0)+MATCH($C2000,FIPs_codes!$G$1:$G$3296,0)-1),COLUMN(FIPs_codes!A1998))))),"",INDIRECT(CONCATENATE("FIPs_codes!",ADDRESS((MATCH($D2000,INDIRECT($C2000),0)+MATCH($C2000,FIPs_codes!$G$1:$G$3296,0)-1),COLUMN(FIPs_codes!A1998)))))</f>
        <v>40019</v>
      </c>
      <c r="F2000" s="51">
        <f ca="1">IF(ISERROR(INDIRECT(CONCATENATE("FIPs_codes!",ADDRESS((MATCH($D2000,INDIRECT($C2000),0)+MATCH($C2000,FIPs_codes!$G$1:$G$3296,0)-1),COLUMN(FIPs_codes!C1998))))),"",INDIRECT(CONCATENATE("FIPs_codes!",ADDRESS((MATCH($D2000,INDIRECT($C2000),0)+MATCH($C2000,FIPs_codes!$G$1:$G$3296,0)-1),COLUMN(FIPs_codes!C1998)))))</f>
        <v>6</v>
      </c>
      <c r="G2000" s="50" t="s">
        <v>216</v>
      </c>
      <c r="H2000" s="50" t="s">
        <v>217</v>
      </c>
      <c r="I2000" s="54" t="s">
        <v>796</v>
      </c>
      <c r="J2000" s="37" t="s">
        <v>268</v>
      </c>
      <c r="K2000" s="50" t="s">
        <v>78</v>
      </c>
      <c r="L2000" s="50" t="s">
        <v>220</v>
      </c>
      <c r="M2000" s="50" t="s">
        <v>57</v>
      </c>
      <c r="N2000" s="58" t="s">
        <v>798</v>
      </c>
      <c r="O2000" s="58">
        <v>2006</v>
      </c>
      <c r="P2000" s="58" t="s">
        <v>799</v>
      </c>
      <c r="Q2000" s="126">
        <v>2370</v>
      </c>
      <c r="R2000" s="50" t="s">
        <v>245</v>
      </c>
      <c r="S2000" s="60" t="s">
        <v>60</v>
      </c>
      <c r="T2000" s="48" t="s">
        <v>795</v>
      </c>
      <c r="U2000" s="31" t="s">
        <v>134</v>
      </c>
      <c r="V2000" s="39" t="s">
        <v>224</v>
      </c>
      <c r="W2000" s="43" t="s">
        <v>225</v>
      </c>
      <c r="X2000" s="62" t="s">
        <v>65</v>
      </c>
      <c r="Y2000" s="62">
        <v>41109</v>
      </c>
      <c r="Z2000" s="50">
        <v>97</v>
      </c>
      <c r="AA2000" s="50">
        <v>878</v>
      </c>
      <c r="AB2000" s="50" t="s">
        <v>66</v>
      </c>
      <c r="AC2000" s="126">
        <v>144498</v>
      </c>
      <c r="AD2000" s="50" t="s">
        <v>262</v>
      </c>
      <c r="AE2000" s="58" t="s">
        <v>438</v>
      </c>
      <c r="AF2000" s="58" t="s">
        <v>68</v>
      </c>
      <c r="AG2000" s="50" t="s">
        <v>229</v>
      </c>
      <c r="AH2000" s="50">
        <v>6.84</v>
      </c>
      <c r="AI2000" s="50">
        <v>58.52</v>
      </c>
      <c r="AJ2000" s="50">
        <v>65.36</v>
      </c>
      <c r="AK2000" s="58">
        <v>12.039</v>
      </c>
      <c r="AL2000" s="150">
        <v>0.10465116279069768</v>
      </c>
      <c r="AM2000" s="56" t="s">
        <v>230</v>
      </c>
      <c r="AN2000" s="50" t="s">
        <v>355</v>
      </c>
      <c r="AO2000" s="50" t="s">
        <v>356</v>
      </c>
      <c r="AP2000" s="64" t="s">
        <v>357</v>
      </c>
      <c r="AQ2000" s="27" t="str">
        <f t="shared" si="89"/>
        <v>Record Complete</v>
      </c>
      <c r="AR2000" s="54" t="s">
        <v>234</v>
      </c>
      <c r="AS2000" s="5" t="str">
        <f t="shared" si="90"/>
        <v/>
      </c>
      <c r="AT2000" t="s">
        <v>17200</v>
      </c>
    </row>
    <row r="2001" spans="1:46" ht="15.75" thickBot="1" x14ac:dyDescent="0.3">
      <c r="A2001" s="30" t="s">
        <v>792</v>
      </c>
      <c r="B2001" s="32">
        <v>1070</v>
      </c>
      <c r="C2001" s="32" t="s">
        <v>213</v>
      </c>
      <c r="D2001" s="32" t="s">
        <v>639</v>
      </c>
      <c r="E2001" s="51" t="str">
        <f ca="1">IF(ISERROR(INDIRECT(CONCATENATE("FIPs_codes!",ADDRESS((MATCH($D2001,INDIRECT($C2001),0)+MATCH($C2001,FIPs_codes!$G$1:$G$3296,0)-1),COLUMN(FIPs_codes!A1999))))),"",INDIRECT(CONCATENATE("FIPs_codes!",ADDRESS((MATCH($D2001,INDIRECT($C2001),0)+MATCH($C2001,FIPs_codes!$G$1:$G$3296,0)-1),COLUMN(FIPs_codes!A1999)))))</f>
        <v>40019</v>
      </c>
      <c r="F2001" s="51">
        <f ca="1">IF(ISERROR(INDIRECT(CONCATENATE("FIPs_codes!",ADDRESS((MATCH($D2001,INDIRECT($C2001),0)+MATCH($C2001,FIPs_codes!$G$1:$G$3296,0)-1),COLUMN(FIPs_codes!C1999))))),"",INDIRECT(CONCATENATE("FIPs_codes!",ADDRESS((MATCH($D2001,INDIRECT($C2001),0)+MATCH($C2001,FIPs_codes!$G$1:$G$3296,0)-1),COLUMN(FIPs_codes!C1999)))))</f>
        <v>6</v>
      </c>
      <c r="G2001" s="32" t="s">
        <v>216</v>
      </c>
      <c r="H2001" s="32" t="s">
        <v>217</v>
      </c>
      <c r="I2001" s="36" t="s">
        <v>793</v>
      </c>
      <c r="J2001" s="55" t="s">
        <v>268</v>
      </c>
      <c r="K2001" s="32" t="s">
        <v>78</v>
      </c>
      <c r="L2001" s="32" t="s">
        <v>220</v>
      </c>
      <c r="M2001" s="32" t="s">
        <v>57</v>
      </c>
      <c r="N2001" s="40" t="s">
        <v>798</v>
      </c>
      <c r="O2001" s="40">
        <v>2006</v>
      </c>
      <c r="P2001" s="40" t="s">
        <v>799</v>
      </c>
      <c r="Q2001" s="125">
        <v>2370</v>
      </c>
      <c r="R2001" s="32" t="s">
        <v>245</v>
      </c>
      <c r="S2001" s="42" t="s">
        <v>60</v>
      </c>
      <c r="T2001" s="30" t="s">
        <v>795</v>
      </c>
      <c r="U2001" s="49" t="s">
        <v>134</v>
      </c>
      <c r="V2001" s="57" t="s">
        <v>224</v>
      </c>
      <c r="W2001" s="61" t="s">
        <v>225</v>
      </c>
      <c r="X2001" s="44" t="s">
        <v>65</v>
      </c>
      <c r="Y2001" s="44">
        <v>41109</v>
      </c>
      <c r="Z2001" s="32">
        <v>97</v>
      </c>
      <c r="AA2001" s="32">
        <v>878</v>
      </c>
      <c r="AB2001" s="32" t="s">
        <v>66</v>
      </c>
      <c r="AC2001" s="125">
        <v>144498</v>
      </c>
      <c r="AD2001" s="32" t="s">
        <v>262</v>
      </c>
      <c r="AE2001" s="40" t="s">
        <v>438</v>
      </c>
      <c r="AF2001" s="40" t="s">
        <v>68</v>
      </c>
      <c r="AG2001" s="32" t="s">
        <v>229</v>
      </c>
      <c r="AH2001" s="32">
        <v>7.19</v>
      </c>
      <c r="AI2001" s="32">
        <v>60.32</v>
      </c>
      <c r="AJ2001" s="32">
        <v>67.510000000000005</v>
      </c>
      <c r="AK2001" s="40">
        <v>12.019</v>
      </c>
      <c r="AL2001" s="181">
        <v>0.10650274033476521</v>
      </c>
      <c r="AM2001" s="38" t="s">
        <v>230</v>
      </c>
      <c r="AN2001" s="32" t="s">
        <v>355</v>
      </c>
      <c r="AO2001" s="32" t="s">
        <v>356</v>
      </c>
      <c r="AP2001" s="46" t="s">
        <v>357</v>
      </c>
      <c r="AQ2001" s="27" t="str">
        <f t="shared" si="89"/>
        <v>Record Complete</v>
      </c>
      <c r="AR2001" s="36" t="s">
        <v>234</v>
      </c>
      <c r="AS2001" s="5" t="str">
        <f t="shared" si="90"/>
        <v/>
      </c>
      <c r="AT2001" t="s">
        <v>17200</v>
      </c>
    </row>
    <row r="2002" spans="1:46" ht="15.75" thickBot="1" x14ac:dyDescent="0.3">
      <c r="A2002" s="48" t="s">
        <v>792</v>
      </c>
      <c r="B2002" s="50">
        <v>1070</v>
      </c>
      <c r="C2002" s="50" t="s">
        <v>213</v>
      </c>
      <c r="D2002" s="50" t="s">
        <v>639</v>
      </c>
      <c r="E2002" s="51" t="str">
        <f ca="1">IF(ISERROR(INDIRECT(CONCATENATE("FIPs_codes!",ADDRESS((MATCH($D2002,INDIRECT($C2002),0)+MATCH($C2002,FIPs_codes!$G$1:$G$3296,0)-1),COLUMN(FIPs_codes!A2000))))),"",INDIRECT(CONCATENATE("FIPs_codes!",ADDRESS((MATCH($D2002,INDIRECT($C2002),0)+MATCH($C2002,FIPs_codes!$G$1:$G$3296,0)-1),COLUMN(FIPs_codes!A2000)))))</f>
        <v>40019</v>
      </c>
      <c r="F2002" s="51">
        <f ca="1">IF(ISERROR(INDIRECT(CONCATENATE("FIPs_codes!",ADDRESS((MATCH($D2002,INDIRECT($C2002),0)+MATCH($C2002,FIPs_codes!$G$1:$G$3296,0)-1),COLUMN(FIPs_codes!C2000))))),"",INDIRECT(CONCATENATE("FIPs_codes!",ADDRESS((MATCH($D2002,INDIRECT($C2002),0)+MATCH($C2002,FIPs_codes!$G$1:$G$3296,0)-1),COLUMN(FIPs_codes!C2000)))))</f>
        <v>6</v>
      </c>
      <c r="G2002" s="50" t="s">
        <v>216</v>
      </c>
      <c r="H2002" s="50" t="s">
        <v>217</v>
      </c>
      <c r="I2002" s="54" t="s">
        <v>796</v>
      </c>
      <c r="J2002" s="37" t="s">
        <v>268</v>
      </c>
      <c r="K2002" s="50" t="s">
        <v>78</v>
      </c>
      <c r="L2002" s="50" t="s">
        <v>220</v>
      </c>
      <c r="M2002" s="50" t="s">
        <v>57</v>
      </c>
      <c r="N2002" s="58" t="s">
        <v>798</v>
      </c>
      <c r="O2002" s="58">
        <v>2006</v>
      </c>
      <c r="P2002" s="58" t="s">
        <v>799</v>
      </c>
      <c r="Q2002" s="126">
        <v>2370</v>
      </c>
      <c r="R2002" s="50" t="s">
        <v>245</v>
      </c>
      <c r="S2002" s="60" t="s">
        <v>60</v>
      </c>
      <c r="T2002" s="48" t="s">
        <v>795</v>
      </c>
      <c r="U2002" s="31" t="s">
        <v>134</v>
      </c>
      <c r="V2002" s="39" t="s">
        <v>224</v>
      </c>
      <c r="W2002" s="43" t="s">
        <v>225</v>
      </c>
      <c r="X2002" s="62" t="s">
        <v>65</v>
      </c>
      <c r="Y2002" s="62">
        <v>41109</v>
      </c>
      <c r="Z2002" s="50">
        <v>97</v>
      </c>
      <c r="AA2002" s="50">
        <v>878</v>
      </c>
      <c r="AB2002" s="50" t="s">
        <v>66</v>
      </c>
      <c r="AC2002" s="126">
        <v>144498</v>
      </c>
      <c r="AD2002" s="50" t="s">
        <v>262</v>
      </c>
      <c r="AE2002" s="58" t="s">
        <v>438</v>
      </c>
      <c r="AF2002" s="58" t="s">
        <v>68</v>
      </c>
      <c r="AG2002" s="50" t="s">
        <v>229</v>
      </c>
      <c r="AH2002" s="50">
        <v>7.77</v>
      </c>
      <c r="AI2002" s="50">
        <v>62.77</v>
      </c>
      <c r="AJ2002" s="50">
        <v>70.540000000000006</v>
      </c>
      <c r="AK2002" s="58">
        <v>12.052</v>
      </c>
      <c r="AL2002" s="150">
        <v>0.11015026935072297</v>
      </c>
      <c r="AM2002" s="56" t="s">
        <v>230</v>
      </c>
      <c r="AN2002" s="50" t="s">
        <v>355</v>
      </c>
      <c r="AO2002" s="50" t="s">
        <v>356</v>
      </c>
      <c r="AP2002" s="64" t="s">
        <v>357</v>
      </c>
      <c r="AQ2002" s="27" t="str">
        <f t="shared" si="89"/>
        <v>Record Complete</v>
      </c>
      <c r="AR2002" s="54" t="s">
        <v>234</v>
      </c>
      <c r="AS2002" s="5" t="str">
        <f t="shared" si="90"/>
        <v/>
      </c>
      <c r="AT2002" t="s">
        <v>17200</v>
      </c>
    </row>
    <row r="2003" spans="1:46" ht="15.75" thickBot="1" x14ac:dyDescent="0.3">
      <c r="A2003" s="30" t="s">
        <v>802</v>
      </c>
      <c r="B2003" s="32">
        <v>1069</v>
      </c>
      <c r="C2003" s="32" t="s">
        <v>213</v>
      </c>
      <c r="D2003" s="32" t="s">
        <v>455</v>
      </c>
      <c r="E2003" s="51" t="str">
        <f ca="1">IF(ISERROR(INDIRECT(CONCATENATE("FIPs_codes!",ADDRESS((MATCH($D2003,INDIRECT($C2003),0)+MATCH($C2003,FIPs_codes!$G$1:$G$3296,0)-1),COLUMN(FIPs_codes!A2001))))),"",INDIRECT(CONCATENATE("FIPs_codes!",ADDRESS((MATCH($D2003,INDIRECT($C2003),0)+MATCH($C2003,FIPs_codes!$G$1:$G$3296,0)-1),COLUMN(FIPs_codes!A2001)))))</f>
        <v>40005</v>
      </c>
      <c r="F2003" s="51">
        <f ca="1">IF(ISERROR(INDIRECT(CONCATENATE("FIPs_codes!",ADDRESS((MATCH($D2003,INDIRECT($C2003),0)+MATCH($C2003,FIPs_codes!$G$1:$G$3296,0)-1),COLUMN(FIPs_codes!C2001))))),"",INDIRECT(CONCATENATE("FIPs_codes!",ADDRESS((MATCH($D2003,INDIRECT($C2003),0)+MATCH($C2003,FIPs_codes!$G$1:$G$3296,0)-1),COLUMN(FIPs_codes!C2001)))))</f>
        <v>6</v>
      </c>
      <c r="G2003" s="32" t="s">
        <v>216</v>
      </c>
      <c r="H2003" s="32" t="s">
        <v>217</v>
      </c>
      <c r="I2003" s="36" t="s">
        <v>803</v>
      </c>
      <c r="J2003" s="55" t="s">
        <v>268</v>
      </c>
      <c r="K2003" s="32" t="s">
        <v>78</v>
      </c>
      <c r="L2003" s="32" t="s">
        <v>220</v>
      </c>
      <c r="M2003" s="32" t="s">
        <v>57</v>
      </c>
      <c r="N2003" s="40" t="s">
        <v>804</v>
      </c>
      <c r="O2003" s="40">
        <v>1991</v>
      </c>
      <c r="P2003" s="40" t="s">
        <v>805</v>
      </c>
      <c r="Q2003" s="125">
        <v>1600</v>
      </c>
      <c r="R2003" s="32" t="s">
        <v>60</v>
      </c>
      <c r="S2003" s="42" t="s">
        <v>60</v>
      </c>
      <c r="T2003" s="30" t="s">
        <v>795</v>
      </c>
      <c r="U2003" s="49" t="s">
        <v>134</v>
      </c>
      <c r="V2003" s="57" t="s">
        <v>224</v>
      </c>
      <c r="W2003" s="61" t="s">
        <v>225</v>
      </c>
      <c r="X2003" s="44" t="s">
        <v>65</v>
      </c>
      <c r="Y2003" s="44">
        <v>40652</v>
      </c>
      <c r="Z2003" s="32">
        <v>90</v>
      </c>
      <c r="AA2003" s="32">
        <v>725</v>
      </c>
      <c r="AB2003" s="32" t="s">
        <v>66</v>
      </c>
      <c r="AC2003" s="125">
        <v>244002</v>
      </c>
      <c r="AD2003" s="32" t="s">
        <v>262</v>
      </c>
      <c r="AE2003" s="40" t="s">
        <v>806</v>
      </c>
      <c r="AF2003" s="40" t="s">
        <v>68</v>
      </c>
      <c r="AG2003" s="32" t="s">
        <v>229</v>
      </c>
      <c r="AH2003" s="32">
        <v>56.35</v>
      </c>
      <c r="AI2003" s="32">
        <v>31.88</v>
      </c>
      <c r="AJ2003" s="32">
        <v>88.23</v>
      </c>
      <c r="AK2003" s="40">
        <v>12.19</v>
      </c>
      <c r="AL2003" s="181">
        <v>0.63867165363255129</v>
      </c>
      <c r="AM2003" s="38" t="s">
        <v>230</v>
      </c>
      <c r="AN2003" s="32" t="s">
        <v>355</v>
      </c>
      <c r="AO2003" s="32" t="s">
        <v>356</v>
      </c>
      <c r="AP2003" s="46" t="s">
        <v>357</v>
      </c>
      <c r="AQ2003" s="27" t="str">
        <f t="shared" si="89"/>
        <v>Record Complete</v>
      </c>
      <c r="AR2003" s="36" t="s">
        <v>234</v>
      </c>
      <c r="AS2003" s="5" t="str">
        <f t="shared" si="90"/>
        <v/>
      </c>
      <c r="AT2003" t="s">
        <v>17200</v>
      </c>
    </row>
    <row r="2004" spans="1:46" ht="15.75" thickBot="1" x14ac:dyDescent="0.3">
      <c r="A2004" s="48" t="s">
        <v>802</v>
      </c>
      <c r="B2004" s="50">
        <v>1069</v>
      </c>
      <c r="C2004" s="50" t="s">
        <v>213</v>
      </c>
      <c r="D2004" s="50" t="s">
        <v>455</v>
      </c>
      <c r="E2004" s="51" t="str">
        <f ca="1">IF(ISERROR(INDIRECT(CONCATENATE("FIPs_codes!",ADDRESS((MATCH($D2004,INDIRECT($C2004),0)+MATCH($C2004,FIPs_codes!$G$1:$G$3296,0)-1),COLUMN(FIPs_codes!A2002))))),"",INDIRECT(CONCATENATE("FIPs_codes!",ADDRESS((MATCH($D2004,INDIRECT($C2004),0)+MATCH($C2004,FIPs_codes!$G$1:$G$3296,0)-1),COLUMN(FIPs_codes!A2002)))))</f>
        <v>40005</v>
      </c>
      <c r="F2004" s="51">
        <f ca="1">IF(ISERROR(INDIRECT(CONCATENATE("FIPs_codes!",ADDRESS((MATCH($D2004,INDIRECT($C2004),0)+MATCH($C2004,FIPs_codes!$G$1:$G$3296,0)-1),COLUMN(FIPs_codes!C2002))))),"",INDIRECT(CONCATENATE("FIPs_codes!",ADDRESS((MATCH($D2004,INDIRECT($C2004),0)+MATCH($C2004,FIPs_codes!$G$1:$G$3296,0)-1),COLUMN(FIPs_codes!C2002)))))</f>
        <v>6</v>
      </c>
      <c r="G2004" s="50" t="s">
        <v>216</v>
      </c>
      <c r="H2004" s="50" t="s">
        <v>217</v>
      </c>
      <c r="I2004" s="54" t="s">
        <v>803</v>
      </c>
      <c r="J2004" s="37" t="s">
        <v>268</v>
      </c>
      <c r="K2004" s="50" t="s">
        <v>78</v>
      </c>
      <c r="L2004" s="50" t="s">
        <v>220</v>
      </c>
      <c r="M2004" s="50" t="s">
        <v>57</v>
      </c>
      <c r="N2004" s="58" t="s">
        <v>804</v>
      </c>
      <c r="O2004" s="58">
        <v>1991</v>
      </c>
      <c r="P2004" s="58" t="s">
        <v>805</v>
      </c>
      <c r="Q2004" s="126">
        <v>1600</v>
      </c>
      <c r="R2004" s="50" t="s">
        <v>60</v>
      </c>
      <c r="S2004" s="60" t="s">
        <v>60</v>
      </c>
      <c r="T2004" s="48" t="s">
        <v>795</v>
      </c>
      <c r="U2004" s="31" t="s">
        <v>134</v>
      </c>
      <c r="V2004" s="39" t="s">
        <v>224</v>
      </c>
      <c r="W2004" s="43" t="s">
        <v>225</v>
      </c>
      <c r="X2004" s="62" t="s">
        <v>65</v>
      </c>
      <c r="Y2004" s="62">
        <v>40652</v>
      </c>
      <c r="Z2004" s="50">
        <v>90</v>
      </c>
      <c r="AA2004" s="50">
        <v>725</v>
      </c>
      <c r="AB2004" s="50" t="s">
        <v>66</v>
      </c>
      <c r="AC2004" s="126">
        <v>244002</v>
      </c>
      <c r="AD2004" s="50" t="s">
        <v>262</v>
      </c>
      <c r="AE2004" s="58" t="s">
        <v>806</v>
      </c>
      <c r="AF2004" s="58" t="s">
        <v>68</v>
      </c>
      <c r="AG2004" s="50" t="s">
        <v>229</v>
      </c>
      <c r="AH2004" s="50">
        <v>53.7</v>
      </c>
      <c r="AI2004" s="50">
        <v>41.47</v>
      </c>
      <c r="AJ2004" s="50">
        <v>95.17</v>
      </c>
      <c r="AK2004" s="58">
        <v>12.04</v>
      </c>
      <c r="AL2004" s="150">
        <v>0.5642534412104655</v>
      </c>
      <c r="AM2004" s="56" t="s">
        <v>230</v>
      </c>
      <c r="AN2004" s="50" t="s">
        <v>355</v>
      </c>
      <c r="AO2004" s="50" t="s">
        <v>356</v>
      </c>
      <c r="AP2004" s="64" t="s">
        <v>357</v>
      </c>
      <c r="AQ2004" s="27" t="str">
        <f t="shared" si="89"/>
        <v>Record Complete</v>
      </c>
      <c r="AR2004" s="54" t="s">
        <v>234</v>
      </c>
      <c r="AS2004" s="5" t="str">
        <f t="shared" si="90"/>
        <v/>
      </c>
      <c r="AT2004" t="s">
        <v>17200</v>
      </c>
    </row>
    <row r="2005" spans="1:46" ht="15.75" thickBot="1" x14ac:dyDescent="0.3">
      <c r="A2005" s="30" t="s">
        <v>802</v>
      </c>
      <c r="B2005" s="32">
        <v>1069</v>
      </c>
      <c r="C2005" s="32" t="s">
        <v>213</v>
      </c>
      <c r="D2005" s="32" t="s">
        <v>455</v>
      </c>
      <c r="E2005" s="51" t="str">
        <f ca="1">IF(ISERROR(INDIRECT(CONCATENATE("FIPs_codes!",ADDRESS((MATCH($D2005,INDIRECT($C2005),0)+MATCH($C2005,FIPs_codes!$G$1:$G$3296,0)-1),COLUMN(FIPs_codes!A2003))))),"",INDIRECT(CONCATENATE("FIPs_codes!",ADDRESS((MATCH($D2005,INDIRECT($C2005),0)+MATCH($C2005,FIPs_codes!$G$1:$G$3296,0)-1),COLUMN(FIPs_codes!A2003)))))</f>
        <v>40005</v>
      </c>
      <c r="F2005" s="51">
        <f ca="1">IF(ISERROR(INDIRECT(CONCATENATE("FIPs_codes!",ADDRESS((MATCH($D2005,INDIRECT($C2005),0)+MATCH($C2005,FIPs_codes!$G$1:$G$3296,0)-1),COLUMN(FIPs_codes!C2003))))),"",INDIRECT(CONCATENATE("FIPs_codes!",ADDRESS((MATCH($D2005,INDIRECT($C2005),0)+MATCH($C2005,FIPs_codes!$G$1:$G$3296,0)-1),COLUMN(FIPs_codes!C2003)))))</f>
        <v>6</v>
      </c>
      <c r="G2005" s="32" t="s">
        <v>216</v>
      </c>
      <c r="H2005" s="32" t="s">
        <v>217</v>
      </c>
      <c r="I2005" s="36" t="s">
        <v>803</v>
      </c>
      <c r="J2005" s="55" t="s">
        <v>268</v>
      </c>
      <c r="K2005" s="32" t="s">
        <v>78</v>
      </c>
      <c r="L2005" s="32" t="s">
        <v>220</v>
      </c>
      <c r="M2005" s="32" t="s">
        <v>57</v>
      </c>
      <c r="N2005" s="40" t="s">
        <v>804</v>
      </c>
      <c r="O2005" s="40">
        <v>1991</v>
      </c>
      <c r="P2005" s="40" t="s">
        <v>805</v>
      </c>
      <c r="Q2005" s="125">
        <v>1600</v>
      </c>
      <c r="R2005" s="32" t="s">
        <v>60</v>
      </c>
      <c r="S2005" s="42" t="s">
        <v>60</v>
      </c>
      <c r="T2005" s="30" t="s">
        <v>795</v>
      </c>
      <c r="U2005" s="49" t="s">
        <v>134</v>
      </c>
      <c r="V2005" s="57" t="s">
        <v>224</v>
      </c>
      <c r="W2005" s="61" t="s">
        <v>225</v>
      </c>
      <c r="X2005" s="44" t="s">
        <v>65</v>
      </c>
      <c r="Y2005" s="44">
        <v>40652</v>
      </c>
      <c r="Z2005" s="32">
        <v>90</v>
      </c>
      <c r="AA2005" s="32">
        <v>725</v>
      </c>
      <c r="AB2005" s="32" t="s">
        <v>66</v>
      </c>
      <c r="AC2005" s="125">
        <v>244002</v>
      </c>
      <c r="AD2005" s="32" t="s">
        <v>262</v>
      </c>
      <c r="AE2005" s="40" t="s">
        <v>806</v>
      </c>
      <c r="AF2005" s="40" t="s">
        <v>68</v>
      </c>
      <c r="AG2005" s="32" t="s">
        <v>229</v>
      </c>
      <c r="AH2005" s="32">
        <v>56.41</v>
      </c>
      <c r="AI2005" s="32">
        <v>45.29</v>
      </c>
      <c r="AJ2005" s="32">
        <v>101.69999999999999</v>
      </c>
      <c r="AK2005" s="40">
        <v>12.01</v>
      </c>
      <c r="AL2005" s="181">
        <v>0.55467059980334321</v>
      </c>
      <c r="AM2005" s="38" t="s">
        <v>230</v>
      </c>
      <c r="AN2005" s="32" t="s">
        <v>355</v>
      </c>
      <c r="AO2005" s="32" t="s">
        <v>356</v>
      </c>
      <c r="AP2005" s="46" t="s">
        <v>357</v>
      </c>
      <c r="AQ2005" s="27" t="str">
        <f t="shared" si="89"/>
        <v>Record Complete</v>
      </c>
      <c r="AR2005" s="36" t="s">
        <v>234</v>
      </c>
      <c r="AS2005" s="5" t="str">
        <f t="shared" si="90"/>
        <v/>
      </c>
      <c r="AT2005" t="s">
        <v>17200</v>
      </c>
    </row>
    <row r="2006" spans="1:46" ht="15.75" thickBot="1" x14ac:dyDescent="0.3">
      <c r="A2006" s="48" t="s">
        <v>802</v>
      </c>
      <c r="B2006" s="50">
        <v>1069</v>
      </c>
      <c r="C2006" s="50" t="s">
        <v>213</v>
      </c>
      <c r="D2006" s="50" t="s">
        <v>455</v>
      </c>
      <c r="E2006" s="51" t="str">
        <f ca="1">IF(ISERROR(INDIRECT(CONCATENATE("FIPs_codes!",ADDRESS((MATCH($D2006,INDIRECT($C2006),0)+MATCH($C2006,FIPs_codes!$G$1:$G$3296,0)-1),COLUMN(FIPs_codes!A2004))))),"",INDIRECT(CONCATENATE("FIPs_codes!",ADDRESS((MATCH($D2006,INDIRECT($C2006),0)+MATCH($C2006,FIPs_codes!$G$1:$G$3296,0)-1),COLUMN(FIPs_codes!A2004)))))</f>
        <v>40005</v>
      </c>
      <c r="F2006" s="51">
        <f ca="1">IF(ISERROR(INDIRECT(CONCATENATE("FIPs_codes!",ADDRESS((MATCH($D2006,INDIRECT($C2006),0)+MATCH($C2006,FIPs_codes!$G$1:$G$3296,0)-1),COLUMN(FIPs_codes!C2004))))),"",INDIRECT(CONCATENATE("FIPs_codes!",ADDRESS((MATCH($D2006,INDIRECT($C2006),0)+MATCH($C2006,FIPs_codes!$G$1:$G$3296,0)-1),COLUMN(FIPs_codes!C2004)))))</f>
        <v>6</v>
      </c>
      <c r="G2006" s="50" t="s">
        <v>216</v>
      </c>
      <c r="H2006" s="50" t="s">
        <v>217</v>
      </c>
      <c r="I2006" s="54" t="s">
        <v>803</v>
      </c>
      <c r="J2006" s="37" t="s">
        <v>268</v>
      </c>
      <c r="K2006" s="50" t="s">
        <v>78</v>
      </c>
      <c r="L2006" s="50" t="s">
        <v>220</v>
      </c>
      <c r="M2006" s="50" t="s">
        <v>57</v>
      </c>
      <c r="N2006" s="58" t="s">
        <v>807</v>
      </c>
      <c r="O2006" s="58">
        <v>1991</v>
      </c>
      <c r="P2006" s="58" t="s">
        <v>789</v>
      </c>
      <c r="Q2006" s="126">
        <v>2400</v>
      </c>
      <c r="R2006" s="50" t="s">
        <v>60</v>
      </c>
      <c r="S2006" s="60" t="s">
        <v>60</v>
      </c>
      <c r="T2006" s="48" t="s">
        <v>795</v>
      </c>
      <c r="U2006" s="31" t="s">
        <v>134</v>
      </c>
      <c r="V2006" s="39" t="s">
        <v>224</v>
      </c>
      <c r="W2006" s="43" t="s">
        <v>225</v>
      </c>
      <c r="X2006" s="62" t="s">
        <v>65</v>
      </c>
      <c r="Y2006" s="62">
        <v>40652</v>
      </c>
      <c r="Z2006" s="50">
        <v>100</v>
      </c>
      <c r="AA2006" s="50">
        <v>725</v>
      </c>
      <c r="AB2006" s="50" t="s">
        <v>66</v>
      </c>
      <c r="AC2006" s="126">
        <v>396356</v>
      </c>
      <c r="AD2006" s="50" t="s">
        <v>262</v>
      </c>
      <c r="AE2006" s="58" t="s">
        <v>806</v>
      </c>
      <c r="AF2006" s="58" t="s">
        <v>68</v>
      </c>
      <c r="AG2006" s="50" t="s">
        <v>229</v>
      </c>
      <c r="AH2006" s="50">
        <v>48.84</v>
      </c>
      <c r="AI2006" s="50">
        <v>61.45</v>
      </c>
      <c r="AJ2006" s="50">
        <v>110.29</v>
      </c>
      <c r="AK2006" s="58">
        <v>12.3</v>
      </c>
      <c r="AL2006" s="150">
        <v>0.44283253241454346</v>
      </c>
      <c r="AM2006" s="56" t="s">
        <v>230</v>
      </c>
      <c r="AN2006" s="50" t="s">
        <v>355</v>
      </c>
      <c r="AO2006" s="50" t="s">
        <v>356</v>
      </c>
      <c r="AP2006" s="64" t="s">
        <v>357</v>
      </c>
      <c r="AQ2006" s="27" t="str">
        <f t="shared" si="89"/>
        <v>Record Complete</v>
      </c>
      <c r="AR2006" s="54" t="s">
        <v>234</v>
      </c>
      <c r="AS2006" s="5" t="str">
        <f t="shared" si="90"/>
        <v/>
      </c>
      <c r="AT2006" t="s">
        <v>17200</v>
      </c>
    </row>
    <row r="2007" spans="1:46" ht="15.75" thickBot="1" x14ac:dyDescent="0.3">
      <c r="A2007" s="30" t="s">
        <v>802</v>
      </c>
      <c r="B2007" s="32">
        <v>1069</v>
      </c>
      <c r="C2007" s="32" t="s">
        <v>213</v>
      </c>
      <c r="D2007" s="32" t="s">
        <v>455</v>
      </c>
      <c r="E2007" s="51" t="str">
        <f ca="1">IF(ISERROR(INDIRECT(CONCATENATE("FIPs_codes!",ADDRESS((MATCH($D2007,INDIRECT($C2007),0)+MATCH($C2007,FIPs_codes!$G$1:$G$3296,0)-1),COLUMN(FIPs_codes!A2005))))),"",INDIRECT(CONCATENATE("FIPs_codes!",ADDRESS((MATCH($D2007,INDIRECT($C2007),0)+MATCH($C2007,FIPs_codes!$G$1:$G$3296,0)-1),COLUMN(FIPs_codes!A2005)))))</f>
        <v>40005</v>
      </c>
      <c r="F2007" s="51">
        <f ca="1">IF(ISERROR(INDIRECT(CONCATENATE("FIPs_codes!",ADDRESS((MATCH($D2007,INDIRECT($C2007),0)+MATCH($C2007,FIPs_codes!$G$1:$G$3296,0)-1),COLUMN(FIPs_codes!C2005))))),"",INDIRECT(CONCATENATE("FIPs_codes!",ADDRESS((MATCH($D2007,INDIRECT($C2007),0)+MATCH($C2007,FIPs_codes!$G$1:$G$3296,0)-1),COLUMN(FIPs_codes!C2005)))))</f>
        <v>6</v>
      </c>
      <c r="G2007" s="32" t="s">
        <v>216</v>
      </c>
      <c r="H2007" s="32" t="s">
        <v>217</v>
      </c>
      <c r="I2007" s="36" t="s">
        <v>803</v>
      </c>
      <c r="J2007" s="55" t="s">
        <v>268</v>
      </c>
      <c r="K2007" s="32" t="s">
        <v>78</v>
      </c>
      <c r="L2007" s="32" t="s">
        <v>220</v>
      </c>
      <c r="M2007" s="32" t="s">
        <v>57</v>
      </c>
      <c r="N2007" s="40" t="s">
        <v>807</v>
      </c>
      <c r="O2007" s="40">
        <v>1991</v>
      </c>
      <c r="P2007" s="40" t="s">
        <v>789</v>
      </c>
      <c r="Q2007" s="125">
        <v>2400</v>
      </c>
      <c r="R2007" s="32" t="s">
        <v>60</v>
      </c>
      <c r="S2007" s="42" t="s">
        <v>60</v>
      </c>
      <c r="T2007" s="30" t="s">
        <v>795</v>
      </c>
      <c r="U2007" s="49" t="s">
        <v>134</v>
      </c>
      <c r="V2007" s="57" t="s">
        <v>224</v>
      </c>
      <c r="W2007" s="61" t="s">
        <v>225</v>
      </c>
      <c r="X2007" s="44" t="s">
        <v>65</v>
      </c>
      <c r="Y2007" s="44">
        <v>40652</v>
      </c>
      <c r="Z2007" s="32">
        <v>100</v>
      </c>
      <c r="AA2007" s="32">
        <v>725</v>
      </c>
      <c r="AB2007" s="32" t="s">
        <v>66</v>
      </c>
      <c r="AC2007" s="125">
        <v>396356</v>
      </c>
      <c r="AD2007" s="32" t="s">
        <v>262</v>
      </c>
      <c r="AE2007" s="40" t="s">
        <v>806</v>
      </c>
      <c r="AF2007" s="40" t="s">
        <v>68</v>
      </c>
      <c r="AG2007" s="32" t="s">
        <v>229</v>
      </c>
      <c r="AH2007" s="32">
        <v>54.74</v>
      </c>
      <c r="AI2007" s="32">
        <v>57.29</v>
      </c>
      <c r="AJ2007" s="32">
        <v>112.03</v>
      </c>
      <c r="AK2007" s="40">
        <v>12.3</v>
      </c>
      <c r="AL2007" s="181">
        <v>0.48861911987860396</v>
      </c>
      <c r="AM2007" s="38" t="s">
        <v>230</v>
      </c>
      <c r="AN2007" s="32" t="s">
        <v>355</v>
      </c>
      <c r="AO2007" s="32" t="s">
        <v>356</v>
      </c>
      <c r="AP2007" s="46" t="s">
        <v>357</v>
      </c>
      <c r="AQ2007" s="27" t="str">
        <f t="shared" si="89"/>
        <v>Record Complete</v>
      </c>
      <c r="AR2007" s="36" t="s">
        <v>234</v>
      </c>
      <c r="AS2007" s="5" t="str">
        <f t="shared" si="90"/>
        <v/>
      </c>
      <c r="AT2007" t="s">
        <v>17200</v>
      </c>
    </row>
    <row r="2008" spans="1:46" ht="15.75" thickBot="1" x14ac:dyDescent="0.3">
      <c r="A2008" s="48" t="s">
        <v>802</v>
      </c>
      <c r="B2008" s="50">
        <v>1069</v>
      </c>
      <c r="C2008" s="50" t="s">
        <v>213</v>
      </c>
      <c r="D2008" s="50" t="s">
        <v>455</v>
      </c>
      <c r="E2008" s="51" t="str">
        <f ca="1">IF(ISERROR(INDIRECT(CONCATENATE("FIPs_codes!",ADDRESS((MATCH($D2008,INDIRECT($C2008),0)+MATCH($C2008,FIPs_codes!$G$1:$G$3296,0)-1),COLUMN(FIPs_codes!A2006))))),"",INDIRECT(CONCATENATE("FIPs_codes!",ADDRESS((MATCH($D2008,INDIRECT($C2008),0)+MATCH($C2008,FIPs_codes!$G$1:$G$3296,0)-1),COLUMN(FIPs_codes!A2006)))))</f>
        <v>40005</v>
      </c>
      <c r="F2008" s="51">
        <f ca="1">IF(ISERROR(INDIRECT(CONCATENATE("FIPs_codes!",ADDRESS((MATCH($D2008,INDIRECT($C2008),0)+MATCH($C2008,FIPs_codes!$G$1:$G$3296,0)-1),COLUMN(FIPs_codes!C2006))))),"",INDIRECT(CONCATENATE("FIPs_codes!",ADDRESS((MATCH($D2008,INDIRECT($C2008),0)+MATCH($C2008,FIPs_codes!$G$1:$G$3296,0)-1),COLUMN(FIPs_codes!C2006)))))</f>
        <v>6</v>
      </c>
      <c r="G2008" s="50" t="s">
        <v>216</v>
      </c>
      <c r="H2008" s="50" t="s">
        <v>217</v>
      </c>
      <c r="I2008" s="54" t="s">
        <v>803</v>
      </c>
      <c r="J2008" s="37" t="s">
        <v>268</v>
      </c>
      <c r="K2008" s="50" t="s">
        <v>78</v>
      </c>
      <c r="L2008" s="50" t="s">
        <v>220</v>
      </c>
      <c r="M2008" s="50" t="s">
        <v>57</v>
      </c>
      <c r="N2008" s="58" t="s">
        <v>807</v>
      </c>
      <c r="O2008" s="58">
        <v>1991</v>
      </c>
      <c r="P2008" s="58" t="s">
        <v>789</v>
      </c>
      <c r="Q2008" s="126">
        <v>2400</v>
      </c>
      <c r="R2008" s="50" t="s">
        <v>60</v>
      </c>
      <c r="S2008" s="60" t="s">
        <v>60</v>
      </c>
      <c r="T2008" s="48" t="s">
        <v>795</v>
      </c>
      <c r="U2008" s="31" t="s">
        <v>134</v>
      </c>
      <c r="V2008" s="39" t="s">
        <v>224</v>
      </c>
      <c r="W2008" s="43" t="s">
        <v>225</v>
      </c>
      <c r="X2008" s="62" t="s">
        <v>65</v>
      </c>
      <c r="Y2008" s="62">
        <v>40652</v>
      </c>
      <c r="Z2008" s="50">
        <v>100</v>
      </c>
      <c r="AA2008" s="50">
        <v>725</v>
      </c>
      <c r="AB2008" s="50" t="s">
        <v>66</v>
      </c>
      <c r="AC2008" s="126">
        <v>396356</v>
      </c>
      <c r="AD2008" s="50" t="s">
        <v>262</v>
      </c>
      <c r="AE2008" s="58" t="s">
        <v>806</v>
      </c>
      <c r="AF2008" s="58" t="s">
        <v>68</v>
      </c>
      <c r="AG2008" s="50" t="s">
        <v>229</v>
      </c>
      <c r="AH2008" s="50">
        <v>66.87</v>
      </c>
      <c r="AI2008" s="50">
        <v>62.23</v>
      </c>
      <c r="AJ2008" s="50">
        <v>129.1</v>
      </c>
      <c r="AK2008" s="58">
        <v>12</v>
      </c>
      <c r="AL2008" s="150">
        <v>0.51797056545313713</v>
      </c>
      <c r="AM2008" s="56" t="s">
        <v>230</v>
      </c>
      <c r="AN2008" s="50" t="s">
        <v>355</v>
      </c>
      <c r="AO2008" s="50" t="s">
        <v>356</v>
      </c>
      <c r="AP2008" s="64" t="s">
        <v>357</v>
      </c>
      <c r="AQ2008" s="27" t="str">
        <f t="shared" si="89"/>
        <v>Record Complete</v>
      </c>
      <c r="AR2008" s="54" t="s">
        <v>234</v>
      </c>
      <c r="AS2008" s="5" t="str">
        <f t="shared" si="90"/>
        <v/>
      </c>
      <c r="AT2008" t="s">
        <v>17200</v>
      </c>
    </row>
    <row r="2009" spans="1:46" ht="15.75" thickBot="1" x14ac:dyDescent="0.3">
      <c r="A2009" s="30" t="s">
        <v>802</v>
      </c>
      <c r="B2009" s="32">
        <v>1069</v>
      </c>
      <c r="C2009" s="32" t="s">
        <v>213</v>
      </c>
      <c r="D2009" s="32" t="s">
        <v>455</v>
      </c>
      <c r="E2009" s="51" t="str">
        <f ca="1">IF(ISERROR(INDIRECT(CONCATENATE("FIPs_codes!",ADDRESS((MATCH($D2009,INDIRECT($C2009),0)+MATCH($C2009,FIPs_codes!$G$1:$G$3296,0)-1),COLUMN(FIPs_codes!A2007))))),"",INDIRECT(CONCATENATE("FIPs_codes!",ADDRESS((MATCH($D2009,INDIRECT($C2009),0)+MATCH($C2009,FIPs_codes!$G$1:$G$3296,0)-1),COLUMN(FIPs_codes!A2007)))))</f>
        <v>40005</v>
      </c>
      <c r="F2009" s="51">
        <f ca="1">IF(ISERROR(INDIRECT(CONCATENATE("FIPs_codes!",ADDRESS((MATCH($D2009,INDIRECT($C2009),0)+MATCH($C2009,FIPs_codes!$G$1:$G$3296,0)-1),COLUMN(FIPs_codes!C2007))))),"",INDIRECT(CONCATENATE("FIPs_codes!",ADDRESS((MATCH($D2009,INDIRECT($C2009),0)+MATCH($C2009,FIPs_codes!$G$1:$G$3296,0)-1),COLUMN(FIPs_codes!C2007)))))</f>
        <v>6</v>
      </c>
      <c r="G2009" s="32" t="s">
        <v>216</v>
      </c>
      <c r="H2009" s="32" t="s">
        <v>217</v>
      </c>
      <c r="I2009" s="36" t="s">
        <v>803</v>
      </c>
      <c r="J2009" s="55" t="s">
        <v>268</v>
      </c>
      <c r="K2009" s="32" t="s">
        <v>78</v>
      </c>
      <c r="L2009" s="32" t="s">
        <v>220</v>
      </c>
      <c r="M2009" s="32" t="s">
        <v>57</v>
      </c>
      <c r="N2009" s="40" t="s">
        <v>808</v>
      </c>
      <c r="O2009" s="40">
        <v>1991</v>
      </c>
      <c r="P2009" s="40" t="s">
        <v>809</v>
      </c>
      <c r="Q2009" s="125">
        <v>540</v>
      </c>
      <c r="R2009" s="32" t="s">
        <v>60</v>
      </c>
      <c r="S2009" s="42" t="s">
        <v>60</v>
      </c>
      <c r="T2009" s="30" t="s">
        <v>795</v>
      </c>
      <c r="U2009" s="49" t="s">
        <v>134</v>
      </c>
      <c r="V2009" s="57" t="s">
        <v>224</v>
      </c>
      <c r="W2009" s="61" t="s">
        <v>225</v>
      </c>
      <c r="X2009" s="44" t="s">
        <v>65</v>
      </c>
      <c r="Y2009" s="44">
        <v>40653</v>
      </c>
      <c r="Z2009" s="32">
        <v>31</v>
      </c>
      <c r="AA2009" s="32">
        <v>709</v>
      </c>
      <c r="AB2009" s="32" t="s">
        <v>66</v>
      </c>
      <c r="AC2009" s="125">
        <v>24007</v>
      </c>
      <c r="AD2009" s="32" t="s">
        <v>262</v>
      </c>
      <c r="AE2009" s="40" t="s">
        <v>438</v>
      </c>
      <c r="AF2009" s="40" t="s">
        <v>68</v>
      </c>
      <c r="AG2009" s="32" t="s">
        <v>229</v>
      </c>
      <c r="AH2009" s="32">
        <v>82.13</v>
      </c>
      <c r="AI2009" s="32">
        <v>91.84</v>
      </c>
      <c r="AJ2009" s="32">
        <v>173.97</v>
      </c>
      <c r="AK2009" s="40">
        <v>7.64</v>
      </c>
      <c r="AL2009" s="181">
        <v>0.47209288957866297</v>
      </c>
      <c r="AM2009" s="38" t="s">
        <v>230</v>
      </c>
      <c r="AN2009" s="32" t="s">
        <v>355</v>
      </c>
      <c r="AO2009" s="32" t="s">
        <v>356</v>
      </c>
      <c r="AP2009" s="46" t="s">
        <v>357</v>
      </c>
      <c r="AQ2009" s="27" t="str">
        <f t="shared" si="89"/>
        <v>Record Complete</v>
      </c>
      <c r="AR2009" s="36" t="s">
        <v>234</v>
      </c>
      <c r="AS2009" s="5" t="str">
        <f t="shared" si="90"/>
        <v/>
      </c>
      <c r="AT2009" t="s">
        <v>17200</v>
      </c>
    </row>
    <row r="2010" spans="1:46" ht="15.75" thickBot="1" x14ac:dyDescent="0.3">
      <c r="A2010" s="48" t="s">
        <v>802</v>
      </c>
      <c r="B2010" s="50">
        <v>1069</v>
      </c>
      <c r="C2010" s="50" t="s">
        <v>213</v>
      </c>
      <c r="D2010" s="50" t="s">
        <v>455</v>
      </c>
      <c r="E2010" s="51" t="str">
        <f ca="1">IF(ISERROR(INDIRECT(CONCATENATE("FIPs_codes!",ADDRESS((MATCH($D2010,INDIRECT($C2010),0)+MATCH($C2010,FIPs_codes!$G$1:$G$3296,0)-1),COLUMN(FIPs_codes!A2008))))),"",INDIRECT(CONCATENATE("FIPs_codes!",ADDRESS((MATCH($D2010,INDIRECT($C2010),0)+MATCH($C2010,FIPs_codes!$G$1:$G$3296,0)-1),COLUMN(FIPs_codes!A2008)))))</f>
        <v>40005</v>
      </c>
      <c r="F2010" s="51">
        <f ca="1">IF(ISERROR(INDIRECT(CONCATENATE("FIPs_codes!",ADDRESS((MATCH($D2010,INDIRECT($C2010),0)+MATCH($C2010,FIPs_codes!$G$1:$G$3296,0)-1),COLUMN(FIPs_codes!C2008))))),"",INDIRECT(CONCATENATE("FIPs_codes!",ADDRESS((MATCH($D2010,INDIRECT($C2010),0)+MATCH($C2010,FIPs_codes!$G$1:$G$3296,0)-1),COLUMN(FIPs_codes!C2008)))))</f>
        <v>6</v>
      </c>
      <c r="G2010" s="50" t="s">
        <v>216</v>
      </c>
      <c r="H2010" s="50" t="s">
        <v>217</v>
      </c>
      <c r="I2010" s="54" t="s">
        <v>803</v>
      </c>
      <c r="J2010" s="37" t="s">
        <v>268</v>
      </c>
      <c r="K2010" s="50" t="s">
        <v>78</v>
      </c>
      <c r="L2010" s="50" t="s">
        <v>220</v>
      </c>
      <c r="M2010" s="50" t="s">
        <v>57</v>
      </c>
      <c r="N2010" s="58" t="s">
        <v>808</v>
      </c>
      <c r="O2010" s="58">
        <v>1991</v>
      </c>
      <c r="P2010" s="58" t="s">
        <v>809</v>
      </c>
      <c r="Q2010" s="126">
        <v>540</v>
      </c>
      <c r="R2010" s="50" t="s">
        <v>60</v>
      </c>
      <c r="S2010" s="60" t="s">
        <v>60</v>
      </c>
      <c r="T2010" s="48" t="s">
        <v>795</v>
      </c>
      <c r="U2010" s="31" t="s">
        <v>134</v>
      </c>
      <c r="V2010" s="39" t="s">
        <v>224</v>
      </c>
      <c r="W2010" s="43" t="s">
        <v>225</v>
      </c>
      <c r="X2010" s="62" t="s">
        <v>65</v>
      </c>
      <c r="Y2010" s="62">
        <v>40653</v>
      </c>
      <c r="Z2010" s="50">
        <v>31</v>
      </c>
      <c r="AA2010" s="50">
        <v>709</v>
      </c>
      <c r="AB2010" s="50" t="s">
        <v>66</v>
      </c>
      <c r="AC2010" s="126">
        <v>24007</v>
      </c>
      <c r="AD2010" s="50" t="s">
        <v>262</v>
      </c>
      <c r="AE2010" s="58" t="s">
        <v>438</v>
      </c>
      <c r="AF2010" s="58" t="s">
        <v>68</v>
      </c>
      <c r="AG2010" s="50" t="s">
        <v>229</v>
      </c>
      <c r="AH2010" s="50">
        <v>94.16</v>
      </c>
      <c r="AI2010" s="50">
        <v>86.94</v>
      </c>
      <c r="AJ2010" s="50">
        <v>181.1</v>
      </c>
      <c r="AK2010" s="58">
        <v>7.62</v>
      </c>
      <c r="AL2010" s="150">
        <v>0.5199337382661513</v>
      </c>
      <c r="AM2010" s="56" t="s">
        <v>230</v>
      </c>
      <c r="AN2010" s="50" t="s">
        <v>355</v>
      </c>
      <c r="AO2010" s="50" t="s">
        <v>356</v>
      </c>
      <c r="AP2010" s="64" t="s">
        <v>357</v>
      </c>
      <c r="AQ2010" s="27" t="str">
        <f t="shared" si="89"/>
        <v>Record Complete</v>
      </c>
      <c r="AR2010" s="54" t="s">
        <v>234</v>
      </c>
      <c r="AS2010" s="5" t="str">
        <f t="shared" si="90"/>
        <v/>
      </c>
      <c r="AT2010" t="s">
        <v>17200</v>
      </c>
    </row>
    <row r="2011" spans="1:46" ht="15.75" thickBot="1" x14ac:dyDescent="0.3">
      <c r="A2011" s="30" t="s">
        <v>802</v>
      </c>
      <c r="B2011" s="32">
        <v>1069</v>
      </c>
      <c r="C2011" s="32" t="s">
        <v>213</v>
      </c>
      <c r="D2011" s="32" t="s">
        <v>455</v>
      </c>
      <c r="E2011" s="51" t="str">
        <f ca="1">IF(ISERROR(INDIRECT(CONCATENATE("FIPs_codes!",ADDRESS((MATCH($D2011,INDIRECT($C2011),0)+MATCH($C2011,FIPs_codes!$G$1:$G$3296,0)-1),COLUMN(FIPs_codes!A2009))))),"",INDIRECT(CONCATENATE("FIPs_codes!",ADDRESS((MATCH($D2011,INDIRECT($C2011),0)+MATCH($C2011,FIPs_codes!$G$1:$G$3296,0)-1),COLUMN(FIPs_codes!A2009)))))</f>
        <v>40005</v>
      </c>
      <c r="F2011" s="51">
        <f ca="1">IF(ISERROR(INDIRECT(CONCATENATE("FIPs_codes!",ADDRESS((MATCH($D2011,INDIRECT($C2011),0)+MATCH($C2011,FIPs_codes!$G$1:$G$3296,0)-1),COLUMN(FIPs_codes!C2009))))),"",INDIRECT(CONCATENATE("FIPs_codes!",ADDRESS((MATCH($D2011,INDIRECT($C2011),0)+MATCH($C2011,FIPs_codes!$G$1:$G$3296,0)-1),COLUMN(FIPs_codes!C2009)))))</f>
        <v>6</v>
      </c>
      <c r="G2011" s="32" t="s">
        <v>216</v>
      </c>
      <c r="H2011" s="32" t="s">
        <v>217</v>
      </c>
      <c r="I2011" s="36" t="s">
        <v>803</v>
      </c>
      <c r="J2011" s="55" t="s">
        <v>268</v>
      </c>
      <c r="K2011" s="32" t="s">
        <v>78</v>
      </c>
      <c r="L2011" s="32" t="s">
        <v>220</v>
      </c>
      <c r="M2011" s="32" t="s">
        <v>57</v>
      </c>
      <c r="N2011" s="40" t="s">
        <v>808</v>
      </c>
      <c r="O2011" s="40">
        <v>1991</v>
      </c>
      <c r="P2011" s="40" t="s">
        <v>810</v>
      </c>
      <c r="Q2011" s="125">
        <v>540</v>
      </c>
      <c r="R2011" s="32" t="s">
        <v>60</v>
      </c>
      <c r="S2011" s="42" t="s">
        <v>60</v>
      </c>
      <c r="T2011" s="30" t="s">
        <v>795</v>
      </c>
      <c r="U2011" s="49" t="s">
        <v>134</v>
      </c>
      <c r="V2011" s="57" t="s">
        <v>224</v>
      </c>
      <c r="W2011" s="61" t="s">
        <v>225</v>
      </c>
      <c r="X2011" s="44" t="s">
        <v>65</v>
      </c>
      <c r="Y2011" s="44">
        <v>40653</v>
      </c>
      <c r="Z2011" s="32">
        <v>36</v>
      </c>
      <c r="AA2011" s="32">
        <v>709</v>
      </c>
      <c r="AB2011" s="32" t="s">
        <v>66</v>
      </c>
      <c r="AC2011" s="125">
        <v>28390</v>
      </c>
      <c r="AD2011" s="32" t="s">
        <v>262</v>
      </c>
      <c r="AE2011" s="40" t="s">
        <v>438</v>
      </c>
      <c r="AF2011" s="40" t="s">
        <v>68</v>
      </c>
      <c r="AG2011" s="32" t="s">
        <v>229</v>
      </c>
      <c r="AH2011" s="32">
        <v>136.69999999999999</v>
      </c>
      <c r="AI2011" s="32">
        <v>114.4</v>
      </c>
      <c r="AJ2011" s="32">
        <v>251.1</v>
      </c>
      <c r="AK2011" s="40">
        <v>7.89</v>
      </c>
      <c r="AL2011" s="181">
        <v>0.5444046196734369</v>
      </c>
      <c r="AM2011" s="38" t="s">
        <v>230</v>
      </c>
      <c r="AN2011" s="32" t="s">
        <v>355</v>
      </c>
      <c r="AO2011" s="32" t="s">
        <v>356</v>
      </c>
      <c r="AP2011" s="46" t="s">
        <v>357</v>
      </c>
      <c r="AQ2011" s="27" t="str">
        <f t="shared" si="89"/>
        <v>Record Complete</v>
      </c>
      <c r="AR2011" s="36" t="s">
        <v>234</v>
      </c>
      <c r="AS2011" s="5" t="str">
        <f t="shared" si="90"/>
        <v/>
      </c>
      <c r="AT2011" t="s">
        <v>17200</v>
      </c>
    </row>
    <row r="2012" spans="1:46" ht="15.75" thickBot="1" x14ac:dyDescent="0.3">
      <c r="A2012" s="48" t="s">
        <v>802</v>
      </c>
      <c r="B2012" s="50">
        <v>1069</v>
      </c>
      <c r="C2012" s="50" t="s">
        <v>213</v>
      </c>
      <c r="D2012" s="50" t="s">
        <v>455</v>
      </c>
      <c r="E2012" s="51" t="str">
        <f ca="1">IF(ISERROR(INDIRECT(CONCATENATE("FIPs_codes!",ADDRESS((MATCH($D2012,INDIRECT($C2012),0)+MATCH($C2012,FIPs_codes!$G$1:$G$3296,0)-1),COLUMN(FIPs_codes!A2010))))),"",INDIRECT(CONCATENATE("FIPs_codes!",ADDRESS((MATCH($D2012,INDIRECT($C2012),0)+MATCH($C2012,FIPs_codes!$G$1:$G$3296,0)-1),COLUMN(FIPs_codes!A2010)))))</f>
        <v>40005</v>
      </c>
      <c r="F2012" s="51">
        <f ca="1">IF(ISERROR(INDIRECT(CONCATENATE("FIPs_codes!",ADDRESS((MATCH($D2012,INDIRECT($C2012),0)+MATCH($C2012,FIPs_codes!$G$1:$G$3296,0)-1),COLUMN(FIPs_codes!C2010))))),"",INDIRECT(CONCATENATE("FIPs_codes!",ADDRESS((MATCH($D2012,INDIRECT($C2012),0)+MATCH($C2012,FIPs_codes!$G$1:$G$3296,0)-1),COLUMN(FIPs_codes!C2010)))))</f>
        <v>6</v>
      </c>
      <c r="G2012" s="50" t="s">
        <v>216</v>
      </c>
      <c r="H2012" s="50" t="s">
        <v>217</v>
      </c>
      <c r="I2012" s="54" t="s">
        <v>803</v>
      </c>
      <c r="J2012" s="37" t="s">
        <v>268</v>
      </c>
      <c r="K2012" s="50" t="s">
        <v>78</v>
      </c>
      <c r="L2012" s="50" t="s">
        <v>220</v>
      </c>
      <c r="M2012" s="50" t="s">
        <v>57</v>
      </c>
      <c r="N2012" s="58" t="s">
        <v>808</v>
      </c>
      <c r="O2012" s="58">
        <v>1991</v>
      </c>
      <c r="P2012" s="58" t="s">
        <v>810</v>
      </c>
      <c r="Q2012" s="126">
        <v>540</v>
      </c>
      <c r="R2012" s="50" t="s">
        <v>60</v>
      </c>
      <c r="S2012" s="60" t="s">
        <v>60</v>
      </c>
      <c r="T2012" s="48" t="s">
        <v>795</v>
      </c>
      <c r="U2012" s="31" t="s">
        <v>134</v>
      </c>
      <c r="V2012" s="39" t="s">
        <v>224</v>
      </c>
      <c r="W2012" s="43" t="s">
        <v>225</v>
      </c>
      <c r="X2012" s="62" t="s">
        <v>65</v>
      </c>
      <c r="Y2012" s="62">
        <v>40653</v>
      </c>
      <c r="Z2012" s="50">
        <v>36</v>
      </c>
      <c r="AA2012" s="50">
        <v>709</v>
      </c>
      <c r="AB2012" s="50" t="s">
        <v>66</v>
      </c>
      <c r="AC2012" s="126">
        <v>28390</v>
      </c>
      <c r="AD2012" s="50" t="s">
        <v>262</v>
      </c>
      <c r="AE2012" s="58" t="s">
        <v>438</v>
      </c>
      <c r="AF2012" s="58" t="s">
        <v>68</v>
      </c>
      <c r="AG2012" s="50" t="s">
        <v>229</v>
      </c>
      <c r="AH2012" s="50">
        <v>140.13</v>
      </c>
      <c r="AI2012" s="50">
        <v>116.42</v>
      </c>
      <c r="AJ2012" s="50">
        <v>256.55</v>
      </c>
      <c r="AK2012" s="58">
        <v>7.87</v>
      </c>
      <c r="AL2012" s="150">
        <v>0.54620931592282207</v>
      </c>
      <c r="AM2012" s="56" t="s">
        <v>230</v>
      </c>
      <c r="AN2012" s="50" t="s">
        <v>355</v>
      </c>
      <c r="AO2012" s="50" t="s">
        <v>356</v>
      </c>
      <c r="AP2012" s="64" t="s">
        <v>357</v>
      </c>
      <c r="AQ2012" s="27" t="str">
        <f t="shared" si="89"/>
        <v>Record Complete</v>
      </c>
      <c r="AR2012" s="54" t="s">
        <v>234</v>
      </c>
      <c r="AS2012" s="5" t="str">
        <f t="shared" si="90"/>
        <v/>
      </c>
      <c r="AT2012" t="s">
        <v>17200</v>
      </c>
    </row>
    <row r="2013" spans="1:46" ht="15.75" thickBot="1" x14ac:dyDescent="0.3">
      <c r="A2013" s="30" t="s">
        <v>802</v>
      </c>
      <c r="B2013" s="32">
        <v>1069</v>
      </c>
      <c r="C2013" s="32" t="s">
        <v>213</v>
      </c>
      <c r="D2013" s="32" t="s">
        <v>455</v>
      </c>
      <c r="E2013" s="51" t="str">
        <f ca="1">IF(ISERROR(INDIRECT(CONCATENATE("FIPs_codes!",ADDRESS((MATCH($D2013,INDIRECT($C2013),0)+MATCH($C2013,FIPs_codes!$G$1:$G$3296,0)-1),COLUMN(FIPs_codes!A2011))))),"",INDIRECT(CONCATENATE("FIPs_codes!",ADDRESS((MATCH($D2013,INDIRECT($C2013),0)+MATCH($C2013,FIPs_codes!$G$1:$G$3296,0)-1),COLUMN(FIPs_codes!A2011)))))</f>
        <v>40005</v>
      </c>
      <c r="F2013" s="51">
        <f ca="1">IF(ISERROR(INDIRECT(CONCATENATE("FIPs_codes!",ADDRESS((MATCH($D2013,INDIRECT($C2013),0)+MATCH($C2013,FIPs_codes!$G$1:$G$3296,0)-1),COLUMN(FIPs_codes!C2011))))),"",INDIRECT(CONCATENATE("FIPs_codes!",ADDRESS((MATCH($D2013,INDIRECT($C2013),0)+MATCH($C2013,FIPs_codes!$G$1:$G$3296,0)-1),COLUMN(FIPs_codes!C2011)))))</f>
        <v>6</v>
      </c>
      <c r="G2013" s="32" t="s">
        <v>216</v>
      </c>
      <c r="H2013" s="32" t="s">
        <v>217</v>
      </c>
      <c r="I2013" s="36" t="s">
        <v>803</v>
      </c>
      <c r="J2013" s="55" t="s">
        <v>268</v>
      </c>
      <c r="K2013" s="32" t="s">
        <v>78</v>
      </c>
      <c r="L2013" s="32" t="s">
        <v>220</v>
      </c>
      <c r="M2013" s="32" t="s">
        <v>57</v>
      </c>
      <c r="N2013" s="40" t="s">
        <v>808</v>
      </c>
      <c r="O2013" s="40">
        <v>1991</v>
      </c>
      <c r="P2013" s="40" t="s">
        <v>810</v>
      </c>
      <c r="Q2013" s="125">
        <v>540</v>
      </c>
      <c r="R2013" s="32" t="s">
        <v>60</v>
      </c>
      <c r="S2013" s="42" t="s">
        <v>60</v>
      </c>
      <c r="T2013" s="30" t="s">
        <v>795</v>
      </c>
      <c r="U2013" s="49" t="s">
        <v>134</v>
      </c>
      <c r="V2013" s="57" t="s">
        <v>224</v>
      </c>
      <c r="W2013" s="61" t="s">
        <v>225</v>
      </c>
      <c r="X2013" s="44" t="s">
        <v>65</v>
      </c>
      <c r="Y2013" s="44">
        <v>40653</v>
      </c>
      <c r="Z2013" s="32">
        <v>36</v>
      </c>
      <c r="AA2013" s="32">
        <v>709</v>
      </c>
      <c r="AB2013" s="32" t="s">
        <v>66</v>
      </c>
      <c r="AC2013" s="125">
        <v>28390</v>
      </c>
      <c r="AD2013" s="32" t="s">
        <v>262</v>
      </c>
      <c r="AE2013" s="40" t="s">
        <v>438</v>
      </c>
      <c r="AF2013" s="40" t="s">
        <v>68</v>
      </c>
      <c r="AG2013" s="32" t="s">
        <v>229</v>
      </c>
      <c r="AH2013" s="32">
        <v>140.06</v>
      </c>
      <c r="AI2013" s="32">
        <v>118.5</v>
      </c>
      <c r="AJ2013" s="32">
        <v>258.56</v>
      </c>
      <c r="AK2013" s="40">
        <v>7.85</v>
      </c>
      <c r="AL2013" s="181">
        <v>0.54169245049504955</v>
      </c>
      <c r="AM2013" s="38" t="s">
        <v>230</v>
      </c>
      <c r="AN2013" s="32" t="s">
        <v>355</v>
      </c>
      <c r="AO2013" s="32" t="s">
        <v>356</v>
      </c>
      <c r="AP2013" s="46" t="s">
        <v>357</v>
      </c>
      <c r="AQ2013" s="27" t="str">
        <f t="shared" si="89"/>
        <v>Record Complete</v>
      </c>
      <c r="AR2013" s="36" t="s">
        <v>234</v>
      </c>
      <c r="AS2013" s="5" t="str">
        <f t="shared" si="90"/>
        <v/>
      </c>
      <c r="AT2013" t="s">
        <v>17200</v>
      </c>
    </row>
    <row r="2014" spans="1:46" ht="15.75" thickBot="1" x14ac:dyDescent="0.3">
      <c r="A2014" s="48" t="s">
        <v>802</v>
      </c>
      <c r="B2014" s="50">
        <v>1069</v>
      </c>
      <c r="C2014" s="50" t="s">
        <v>213</v>
      </c>
      <c r="D2014" s="50" t="s">
        <v>455</v>
      </c>
      <c r="E2014" s="51" t="str">
        <f ca="1">IF(ISERROR(INDIRECT(CONCATENATE("FIPs_codes!",ADDRESS((MATCH($D2014,INDIRECT($C2014),0)+MATCH($C2014,FIPs_codes!$G$1:$G$3296,0)-1),COLUMN(FIPs_codes!A2012))))),"",INDIRECT(CONCATENATE("FIPs_codes!",ADDRESS((MATCH($D2014,INDIRECT($C2014),0)+MATCH($C2014,FIPs_codes!$G$1:$G$3296,0)-1),COLUMN(FIPs_codes!A2012)))))</f>
        <v>40005</v>
      </c>
      <c r="F2014" s="51">
        <f ca="1">IF(ISERROR(INDIRECT(CONCATENATE("FIPs_codes!",ADDRESS((MATCH($D2014,INDIRECT($C2014),0)+MATCH($C2014,FIPs_codes!$G$1:$G$3296,0)-1),COLUMN(FIPs_codes!C2012))))),"",INDIRECT(CONCATENATE("FIPs_codes!",ADDRESS((MATCH($D2014,INDIRECT($C2014),0)+MATCH($C2014,FIPs_codes!$G$1:$G$3296,0)-1),COLUMN(FIPs_codes!C2012)))))</f>
        <v>6</v>
      </c>
      <c r="G2014" s="50" t="s">
        <v>216</v>
      </c>
      <c r="H2014" s="50" t="s">
        <v>217</v>
      </c>
      <c r="I2014" s="54" t="s">
        <v>803</v>
      </c>
      <c r="J2014" s="37" t="s">
        <v>268</v>
      </c>
      <c r="K2014" s="50" t="s">
        <v>78</v>
      </c>
      <c r="L2014" s="50" t="s">
        <v>220</v>
      </c>
      <c r="M2014" s="50" t="s">
        <v>57</v>
      </c>
      <c r="N2014" s="58" t="s">
        <v>808</v>
      </c>
      <c r="O2014" s="58">
        <v>1991</v>
      </c>
      <c r="P2014" s="58" t="s">
        <v>809</v>
      </c>
      <c r="Q2014" s="126">
        <v>540</v>
      </c>
      <c r="R2014" s="50" t="s">
        <v>60</v>
      </c>
      <c r="S2014" s="60" t="s">
        <v>60</v>
      </c>
      <c r="T2014" s="48" t="s">
        <v>795</v>
      </c>
      <c r="U2014" s="31" t="s">
        <v>134</v>
      </c>
      <c r="V2014" s="39" t="s">
        <v>224</v>
      </c>
      <c r="W2014" s="43" t="s">
        <v>225</v>
      </c>
      <c r="X2014" s="62" t="s">
        <v>65</v>
      </c>
      <c r="Y2014" s="62">
        <v>40653</v>
      </c>
      <c r="Z2014" s="50">
        <v>31</v>
      </c>
      <c r="AA2014" s="50">
        <v>709</v>
      </c>
      <c r="AB2014" s="50" t="s">
        <v>66</v>
      </c>
      <c r="AC2014" s="126">
        <v>24007</v>
      </c>
      <c r="AD2014" s="50" t="s">
        <v>262</v>
      </c>
      <c r="AE2014" s="58" t="s">
        <v>438</v>
      </c>
      <c r="AF2014" s="58" t="s">
        <v>68</v>
      </c>
      <c r="AG2014" s="50" t="s">
        <v>229</v>
      </c>
      <c r="AH2014" s="50">
        <v>99</v>
      </c>
      <c r="AI2014" s="50">
        <v>203.48</v>
      </c>
      <c r="AJ2014" s="50">
        <v>302.48</v>
      </c>
      <c r="AK2014" s="58">
        <v>7.32</v>
      </c>
      <c r="AL2014" s="150">
        <v>0.32729436656969052</v>
      </c>
      <c r="AM2014" s="56" t="s">
        <v>230</v>
      </c>
      <c r="AN2014" s="50" t="s">
        <v>355</v>
      </c>
      <c r="AO2014" s="50" t="s">
        <v>356</v>
      </c>
      <c r="AP2014" s="64" t="s">
        <v>357</v>
      </c>
      <c r="AQ2014" s="27" t="str">
        <f t="shared" si="89"/>
        <v>Record Complete</v>
      </c>
      <c r="AR2014" s="54" t="s">
        <v>234</v>
      </c>
      <c r="AS2014" s="5" t="str">
        <f t="shared" si="90"/>
        <v/>
      </c>
      <c r="AT2014" t="s">
        <v>17200</v>
      </c>
    </row>
    <row r="2015" spans="1:46" ht="15.75" thickBot="1" x14ac:dyDescent="0.3">
      <c r="A2015" s="30" t="s">
        <v>802</v>
      </c>
      <c r="B2015" s="32">
        <v>1069</v>
      </c>
      <c r="C2015" s="32" t="s">
        <v>213</v>
      </c>
      <c r="D2015" s="32" t="s">
        <v>455</v>
      </c>
      <c r="E2015" s="51" t="str">
        <f ca="1">IF(ISERROR(INDIRECT(CONCATENATE("FIPs_codes!",ADDRESS((MATCH($D2015,INDIRECT($C2015),0)+MATCH($C2015,FIPs_codes!$G$1:$G$3296,0)-1),COLUMN(FIPs_codes!A2013))))),"",INDIRECT(CONCATENATE("FIPs_codes!",ADDRESS((MATCH($D2015,INDIRECT($C2015),0)+MATCH($C2015,FIPs_codes!$G$1:$G$3296,0)-1),COLUMN(FIPs_codes!A2013)))))</f>
        <v>40005</v>
      </c>
      <c r="F2015" s="51">
        <f ca="1">IF(ISERROR(INDIRECT(CONCATENATE("FIPs_codes!",ADDRESS((MATCH($D2015,INDIRECT($C2015),0)+MATCH($C2015,FIPs_codes!$G$1:$G$3296,0)-1),COLUMN(FIPs_codes!C2013))))),"",INDIRECT(CONCATENATE("FIPs_codes!",ADDRESS((MATCH($D2015,INDIRECT($C2015),0)+MATCH($C2015,FIPs_codes!$G$1:$G$3296,0)-1),COLUMN(FIPs_codes!C2013)))))</f>
        <v>6</v>
      </c>
      <c r="G2015" s="32" t="s">
        <v>216</v>
      </c>
      <c r="H2015" s="32" t="s">
        <v>217</v>
      </c>
      <c r="I2015" s="36" t="s">
        <v>803</v>
      </c>
      <c r="J2015" s="55" t="s">
        <v>268</v>
      </c>
      <c r="K2015" s="32" t="s">
        <v>78</v>
      </c>
      <c r="L2015" s="32" t="s">
        <v>220</v>
      </c>
      <c r="M2015" s="32" t="s">
        <v>57</v>
      </c>
      <c r="N2015" s="40" t="s">
        <v>804</v>
      </c>
      <c r="O2015" s="40">
        <v>1991</v>
      </c>
      <c r="P2015" s="40" t="s">
        <v>805</v>
      </c>
      <c r="Q2015" s="125">
        <v>1600</v>
      </c>
      <c r="R2015" s="32" t="s">
        <v>60</v>
      </c>
      <c r="S2015" s="42" t="s">
        <v>60</v>
      </c>
      <c r="T2015" s="30" t="s">
        <v>795</v>
      </c>
      <c r="U2015" s="49" t="s">
        <v>134</v>
      </c>
      <c r="V2015" s="57" t="s">
        <v>224</v>
      </c>
      <c r="W2015" s="61" t="s">
        <v>225</v>
      </c>
      <c r="X2015" s="44" t="s">
        <v>65</v>
      </c>
      <c r="Y2015" s="44">
        <v>41001</v>
      </c>
      <c r="Z2015" s="32">
        <v>93</v>
      </c>
      <c r="AA2015" s="32">
        <v>725</v>
      </c>
      <c r="AB2015" s="32" t="s">
        <v>66</v>
      </c>
      <c r="AC2015" s="125">
        <v>253999</v>
      </c>
      <c r="AD2015" s="32" t="s">
        <v>262</v>
      </c>
      <c r="AE2015" s="40" t="s">
        <v>806</v>
      </c>
      <c r="AF2015" s="40" t="s">
        <v>68</v>
      </c>
      <c r="AG2015" s="32" t="s">
        <v>229</v>
      </c>
      <c r="AH2015" s="32">
        <v>91.18</v>
      </c>
      <c r="AI2015" s="32">
        <v>87.65</v>
      </c>
      <c r="AJ2015" s="32">
        <v>178.83</v>
      </c>
      <c r="AK2015" s="40">
        <v>11.8</v>
      </c>
      <c r="AL2015" s="181">
        <v>0.50986970866185766</v>
      </c>
      <c r="AM2015" s="38" t="s">
        <v>230</v>
      </c>
      <c r="AN2015" s="32" t="s">
        <v>355</v>
      </c>
      <c r="AO2015" s="32" t="s">
        <v>356</v>
      </c>
      <c r="AP2015" s="46" t="s">
        <v>357</v>
      </c>
      <c r="AQ2015" s="27" t="str">
        <f t="shared" si="89"/>
        <v>Record Complete</v>
      </c>
      <c r="AR2015" s="36" t="s">
        <v>234</v>
      </c>
      <c r="AS2015" s="5" t="str">
        <f t="shared" si="90"/>
        <v/>
      </c>
      <c r="AT2015" t="s">
        <v>17200</v>
      </c>
    </row>
    <row r="2016" spans="1:46" ht="15.75" thickBot="1" x14ac:dyDescent="0.3">
      <c r="A2016" s="48" t="s">
        <v>802</v>
      </c>
      <c r="B2016" s="50">
        <v>1069</v>
      </c>
      <c r="C2016" s="50" t="s">
        <v>213</v>
      </c>
      <c r="D2016" s="50" t="s">
        <v>455</v>
      </c>
      <c r="E2016" s="51" t="str">
        <f ca="1">IF(ISERROR(INDIRECT(CONCATENATE("FIPs_codes!",ADDRESS((MATCH($D2016,INDIRECT($C2016),0)+MATCH($C2016,FIPs_codes!$G$1:$G$3296,0)-1),COLUMN(FIPs_codes!A2014))))),"",INDIRECT(CONCATENATE("FIPs_codes!",ADDRESS((MATCH($D2016,INDIRECT($C2016),0)+MATCH($C2016,FIPs_codes!$G$1:$G$3296,0)-1),COLUMN(FIPs_codes!A2014)))))</f>
        <v>40005</v>
      </c>
      <c r="F2016" s="51">
        <f ca="1">IF(ISERROR(INDIRECT(CONCATENATE("FIPs_codes!",ADDRESS((MATCH($D2016,INDIRECT($C2016),0)+MATCH($C2016,FIPs_codes!$G$1:$G$3296,0)-1),COLUMN(FIPs_codes!C2014))))),"",INDIRECT(CONCATENATE("FIPs_codes!",ADDRESS((MATCH($D2016,INDIRECT($C2016),0)+MATCH($C2016,FIPs_codes!$G$1:$G$3296,0)-1),COLUMN(FIPs_codes!C2014)))))</f>
        <v>6</v>
      </c>
      <c r="G2016" s="50" t="s">
        <v>216</v>
      </c>
      <c r="H2016" s="50" t="s">
        <v>217</v>
      </c>
      <c r="I2016" s="54" t="s">
        <v>803</v>
      </c>
      <c r="J2016" s="37" t="s">
        <v>268</v>
      </c>
      <c r="K2016" s="50" t="s">
        <v>78</v>
      </c>
      <c r="L2016" s="50" t="s">
        <v>220</v>
      </c>
      <c r="M2016" s="50" t="s">
        <v>57</v>
      </c>
      <c r="N2016" s="58" t="s">
        <v>804</v>
      </c>
      <c r="O2016" s="58">
        <v>1991</v>
      </c>
      <c r="P2016" s="58" t="s">
        <v>805</v>
      </c>
      <c r="Q2016" s="126">
        <v>1600</v>
      </c>
      <c r="R2016" s="50" t="s">
        <v>60</v>
      </c>
      <c r="S2016" s="60" t="s">
        <v>60</v>
      </c>
      <c r="T2016" s="48" t="s">
        <v>795</v>
      </c>
      <c r="U2016" s="31" t="s">
        <v>134</v>
      </c>
      <c r="V2016" s="39" t="s">
        <v>224</v>
      </c>
      <c r="W2016" s="43" t="s">
        <v>225</v>
      </c>
      <c r="X2016" s="62" t="s">
        <v>65</v>
      </c>
      <c r="Y2016" s="62">
        <v>41001</v>
      </c>
      <c r="Z2016" s="50">
        <v>93</v>
      </c>
      <c r="AA2016" s="50">
        <v>725</v>
      </c>
      <c r="AB2016" s="50" t="s">
        <v>66</v>
      </c>
      <c r="AC2016" s="126">
        <v>253999</v>
      </c>
      <c r="AD2016" s="50" t="s">
        <v>262</v>
      </c>
      <c r="AE2016" s="58" t="s">
        <v>806</v>
      </c>
      <c r="AF2016" s="58" t="s">
        <v>68</v>
      </c>
      <c r="AG2016" s="50" t="s">
        <v>229</v>
      </c>
      <c r="AH2016" s="50">
        <v>89.35</v>
      </c>
      <c r="AI2016" s="50">
        <v>120.59</v>
      </c>
      <c r="AJ2016" s="50">
        <v>209.94</v>
      </c>
      <c r="AK2016" s="58">
        <v>11.81</v>
      </c>
      <c r="AL2016" s="150">
        <v>0.42559778984471752</v>
      </c>
      <c r="AM2016" s="56" t="s">
        <v>230</v>
      </c>
      <c r="AN2016" s="50" t="s">
        <v>355</v>
      </c>
      <c r="AO2016" s="50" t="s">
        <v>356</v>
      </c>
      <c r="AP2016" s="64" t="s">
        <v>357</v>
      </c>
      <c r="AQ2016" s="27" t="str">
        <f t="shared" si="89"/>
        <v>Record Complete</v>
      </c>
      <c r="AR2016" s="54" t="s">
        <v>234</v>
      </c>
      <c r="AS2016" s="5" t="str">
        <f t="shared" si="90"/>
        <v/>
      </c>
      <c r="AT2016" t="s">
        <v>17200</v>
      </c>
    </row>
    <row r="2017" spans="1:46" ht="15.75" thickBot="1" x14ac:dyDescent="0.3">
      <c r="A2017" s="30" t="s">
        <v>802</v>
      </c>
      <c r="B2017" s="32">
        <v>1069</v>
      </c>
      <c r="C2017" s="32" t="s">
        <v>213</v>
      </c>
      <c r="D2017" s="32" t="s">
        <v>455</v>
      </c>
      <c r="E2017" s="51" t="str">
        <f ca="1">IF(ISERROR(INDIRECT(CONCATENATE("FIPs_codes!",ADDRESS((MATCH($D2017,INDIRECT($C2017),0)+MATCH($C2017,FIPs_codes!$G$1:$G$3296,0)-1),COLUMN(FIPs_codes!A2015))))),"",INDIRECT(CONCATENATE("FIPs_codes!",ADDRESS((MATCH($D2017,INDIRECT($C2017),0)+MATCH($C2017,FIPs_codes!$G$1:$G$3296,0)-1),COLUMN(FIPs_codes!A2015)))))</f>
        <v>40005</v>
      </c>
      <c r="F2017" s="51">
        <f ca="1">IF(ISERROR(INDIRECT(CONCATENATE("FIPs_codes!",ADDRESS((MATCH($D2017,INDIRECT($C2017),0)+MATCH($C2017,FIPs_codes!$G$1:$G$3296,0)-1),COLUMN(FIPs_codes!C2015))))),"",INDIRECT(CONCATENATE("FIPs_codes!",ADDRESS((MATCH($D2017,INDIRECT($C2017),0)+MATCH($C2017,FIPs_codes!$G$1:$G$3296,0)-1),COLUMN(FIPs_codes!C2015)))))</f>
        <v>6</v>
      </c>
      <c r="G2017" s="32" t="s">
        <v>216</v>
      </c>
      <c r="H2017" s="32" t="s">
        <v>217</v>
      </c>
      <c r="I2017" s="36" t="s">
        <v>803</v>
      </c>
      <c r="J2017" s="55" t="s">
        <v>268</v>
      </c>
      <c r="K2017" s="32" t="s">
        <v>78</v>
      </c>
      <c r="L2017" s="32" t="s">
        <v>220</v>
      </c>
      <c r="M2017" s="32" t="s">
        <v>57</v>
      </c>
      <c r="N2017" s="40" t="s">
        <v>804</v>
      </c>
      <c r="O2017" s="40">
        <v>1991</v>
      </c>
      <c r="P2017" s="40" t="s">
        <v>805</v>
      </c>
      <c r="Q2017" s="125">
        <v>1600</v>
      </c>
      <c r="R2017" s="32" t="s">
        <v>60</v>
      </c>
      <c r="S2017" s="42" t="s">
        <v>60</v>
      </c>
      <c r="T2017" s="30" t="s">
        <v>795</v>
      </c>
      <c r="U2017" s="49" t="s">
        <v>134</v>
      </c>
      <c r="V2017" s="57" t="s">
        <v>224</v>
      </c>
      <c r="W2017" s="61" t="s">
        <v>225</v>
      </c>
      <c r="X2017" s="44" t="s">
        <v>65</v>
      </c>
      <c r="Y2017" s="44">
        <v>41001</v>
      </c>
      <c r="Z2017" s="32">
        <v>93</v>
      </c>
      <c r="AA2017" s="32">
        <v>725</v>
      </c>
      <c r="AB2017" s="32" t="s">
        <v>66</v>
      </c>
      <c r="AC2017" s="125">
        <v>253999</v>
      </c>
      <c r="AD2017" s="32" t="s">
        <v>262</v>
      </c>
      <c r="AE2017" s="40" t="s">
        <v>806</v>
      </c>
      <c r="AF2017" s="40" t="s">
        <v>68</v>
      </c>
      <c r="AG2017" s="32" t="s">
        <v>229</v>
      </c>
      <c r="AH2017" s="32">
        <v>105.17</v>
      </c>
      <c r="AI2017" s="32">
        <v>106.47</v>
      </c>
      <c r="AJ2017" s="32">
        <v>211.64</v>
      </c>
      <c r="AK2017" s="40">
        <v>11.8</v>
      </c>
      <c r="AL2017" s="181">
        <v>0.49692874692874694</v>
      </c>
      <c r="AM2017" s="38" t="s">
        <v>230</v>
      </c>
      <c r="AN2017" s="32" t="s">
        <v>355</v>
      </c>
      <c r="AO2017" s="32" t="s">
        <v>356</v>
      </c>
      <c r="AP2017" s="46" t="s">
        <v>357</v>
      </c>
      <c r="AQ2017" s="27" t="str">
        <f t="shared" si="89"/>
        <v>Record Complete</v>
      </c>
      <c r="AR2017" s="36" t="s">
        <v>234</v>
      </c>
      <c r="AS2017" s="5" t="str">
        <f t="shared" si="90"/>
        <v/>
      </c>
      <c r="AT2017" t="s">
        <v>17200</v>
      </c>
    </row>
    <row r="2018" spans="1:46" ht="15.75" thickBot="1" x14ac:dyDescent="0.3">
      <c r="A2018" s="48" t="s">
        <v>802</v>
      </c>
      <c r="B2018" s="50">
        <v>1069</v>
      </c>
      <c r="C2018" s="50" t="s">
        <v>213</v>
      </c>
      <c r="D2018" s="50" t="s">
        <v>455</v>
      </c>
      <c r="E2018" s="51" t="str">
        <f ca="1">IF(ISERROR(INDIRECT(CONCATENATE("FIPs_codes!",ADDRESS((MATCH($D2018,INDIRECT($C2018),0)+MATCH($C2018,FIPs_codes!$G$1:$G$3296,0)-1),COLUMN(FIPs_codes!A2016))))),"",INDIRECT(CONCATENATE("FIPs_codes!",ADDRESS((MATCH($D2018,INDIRECT($C2018),0)+MATCH($C2018,FIPs_codes!$G$1:$G$3296,0)-1),COLUMN(FIPs_codes!A2016)))))</f>
        <v>40005</v>
      </c>
      <c r="F2018" s="51">
        <f ca="1">IF(ISERROR(INDIRECT(CONCATENATE("FIPs_codes!",ADDRESS((MATCH($D2018,INDIRECT($C2018),0)+MATCH($C2018,FIPs_codes!$G$1:$G$3296,0)-1),COLUMN(FIPs_codes!C2016))))),"",INDIRECT(CONCATENATE("FIPs_codes!",ADDRESS((MATCH($D2018,INDIRECT($C2018),0)+MATCH($C2018,FIPs_codes!$G$1:$G$3296,0)-1),COLUMN(FIPs_codes!C2016)))))</f>
        <v>6</v>
      </c>
      <c r="G2018" s="50" t="s">
        <v>216</v>
      </c>
      <c r="H2018" s="50" t="s">
        <v>217</v>
      </c>
      <c r="I2018" s="54" t="s">
        <v>803</v>
      </c>
      <c r="J2018" s="37" t="s">
        <v>268</v>
      </c>
      <c r="K2018" s="50" t="s">
        <v>78</v>
      </c>
      <c r="L2018" s="50" t="s">
        <v>220</v>
      </c>
      <c r="M2018" s="50" t="s">
        <v>57</v>
      </c>
      <c r="N2018" s="58" t="s">
        <v>807</v>
      </c>
      <c r="O2018" s="58">
        <v>1991</v>
      </c>
      <c r="P2018" s="58" t="s">
        <v>789</v>
      </c>
      <c r="Q2018" s="126">
        <v>2400</v>
      </c>
      <c r="R2018" s="50" t="s">
        <v>60</v>
      </c>
      <c r="S2018" s="60" t="s">
        <v>60</v>
      </c>
      <c r="T2018" s="48" t="s">
        <v>795</v>
      </c>
      <c r="U2018" s="31" t="s">
        <v>134</v>
      </c>
      <c r="V2018" s="39" t="s">
        <v>224</v>
      </c>
      <c r="W2018" s="43" t="s">
        <v>225</v>
      </c>
      <c r="X2018" s="62" t="s">
        <v>65</v>
      </c>
      <c r="Y2018" s="62">
        <v>41002</v>
      </c>
      <c r="Z2018" s="50">
        <v>93</v>
      </c>
      <c r="AA2018" s="50">
        <v>725</v>
      </c>
      <c r="AB2018" s="50" t="s">
        <v>66</v>
      </c>
      <c r="AC2018" s="126">
        <v>359432</v>
      </c>
      <c r="AD2018" s="50" t="s">
        <v>262</v>
      </c>
      <c r="AE2018" s="58" t="s">
        <v>438</v>
      </c>
      <c r="AF2018" s="58" t="s">
        <v>68</v>
      </c>
      <c r="AG2018" s="50" t="s">
        <v>229</v>
      </c>
      <c r="AH2018" s="50">
        <v>98.31</v>
      </c>
      <c r="AI2018" s="50">
        <v>111.56</v>
      </c>
      <c r="AJ2018" s="50">
        <v>209.87</v>
      </c>
      <c r="AK2018" s="58">
        <v>11.91</v>
      </c>
      <c r="AL2018" s="150">
        <v>0.46843283937675706</v>
      </c>
      <c r="AM2018" s="56" t="s">
        <v>230</v>
      </c>
      <c r="AN2018" s="50" t="s">
        <v>355</v>
      </c>
      <c r="AO2018" s="50" t="s">
        <v>356</v>
      </c>
      <c r="AP2018" s="64" t="s">
        <v>357</v>
      </c>
      <c r="AQ2018" s="27" t="str">
        <f t="shared" si="89"/>
        <v>Record Complete</v>
      </c>
      <c r="AR2018" s="54" t="s">
        <v>234</v>
      </c>
      <c r="AS2018" s="5" t="str">
        <f t="shared" si="90"/>
        <v/>
      </c>
      <c r="AT2018" t="s">
        <v>17200</v>
      </c>
    </row>
    <row r="2019" spans="1:46" ht="15.75" thickBot="1" x14ac:dyDescent="0.3">
      <c r="A2019" s="30" t="s">
        <v>802</v>
      </c>
      <c r="B2019" s="32">
        <v>1069</v>
      </c>
      <c r="C2019" s="32" t="s">
        <v>213</v>
      </c>
      <c r="D2019" s="32" t="s">
        <v>455</v>
      </c>
      <c r="E2019" s="51" t="str">
        <f ca="1">IF(ISERROR(INDIRECT(CONCATENATE("FIPs_codes!",ADDRESS((MATCH($D2019,INDIRECT($C2019),0)+MATCH($C2019,FIPs_codes!$G$1:$G$3296,0)-1),COLUMN(FIPs_codes!A2017))))),"",INDIRECT(CONCATENATE("FIPs_codes!",ADDRESS((MATCH($D2019,INDIRECT($C2019),0)+MATCH($C2019,FIPs_codes!$G$1:$G$3296,0)-1),COLUMN(FIPs_codes!A2017)))))</f>
        <v>40005</v>
      </c>
      <c r="F2019" s="51">
        <f ca="1">IF(ISERROR(INDIRECT(CONCATENATE("FIPs_codes!",ADDRESS((MATCH($D2019,INDIRECT($C2019),0)+MATCH($C2019,FIPs_codes!$G$1:$G$3296,0)-1),COLUMN(FIPs_codes!C2017))))),"",INDIRECT(CONCATENATE("FIPs_codes!",ADDRESS((MATCH($D2019,INDIRECT($C2019),0)+MATCH($C2019,FIPs_codes!$G$1:$G$3296,0)-1),COLUMN(FIPs_codes!C2017)))))</f>
        <v>6</v>
      </c>
      <c r="G2019" s="32" t="s">
        <v>216</v>
      </c>
      <c r="H2019" s="32" t="s">
        <v>217</v>
      </c>
      <c r="I2019" s="36" t="s">
        <v>803</v>
      </c>
      <c r="J2019" s="55" t="s">
        <v>268</v>
      </c>
      <c r="K2019" s="32" t="s">
        <v>78</v>
      </c>
      <c r="L2019" s="32" t="s">
        <v>220</v>
      </c>
      <c r="M2019" s="32" t="s">
        <v>57</v>
      </c>
      <c r="N2019" s="40" t="s">
        <v>807</v>
      </c>
      <c r="O2019" s="40">
        <v>1991</v>
      </c>
      <c r="P2019" s="40" t="s">
        <v>789</v>
      </c>
      <c r="Q2019" s="125">
        <v>2400</v>
      </c>
      <c r="R2019" s="32" t="s">
        <v>60</v>
      </c>
      <c r="S2019" s="42" t="s">
        <v>60</v>
      </c>
      <c r="T2019" s="30" t="s">
        <v>795</v>
      </c>
      <c r="U2019" s="49" t="s">
        <v>134</v>
      </c>
      <c r="V2019" s="57" t="s">
        <v>224</v>
      </c>
      <c r="W2019" s="61" t="s">
        <v>225</v>
      </c>
      <c r="X2019" s="44" t="s">
        <v>65</v>
      </c>
      <c r="Y2019" s="44">
        <v>41002</v>
      </c>
      <c r="Z2019" s="32">
        <v>93</v>
      </c>
      <c r="AA2019" s="32">
        <v>725</v>
      </c>
      <c r="AB2019" s="32" t="s">
        <v>66</v>
      </c>
      <c r="AC2019" s="125">
        <v>359432</v>
      </c>
      <c r="AD2019" s="32" t="s">
        <v>262</v>
      </c>
      <c r="AE2019" s="40" t="s">
        <v>438</v>
      </c>
      <c r="AF2019" s="40" t="s">
        <v>68</v>
      </c>
      <c r="AG2019" s="32" t="s">
        <v>229</v>
      </c>
      <c r="AH2019" s="32">
        <v>104.56</v>
      </c>
      <c r="AI2019" s="32">
        <v>119.88</v>
      </c>
      <c r="AJ2019" s="32">
        <v>224.44</v>
      </c>
      <c r="AK2019" s="40">
        <v>11.91</v>
      </c>
      <c r="AL2019" s="181">
        <v>0.46587061129923368</v>
      </c>
      <c r="AM2019" s="38" t="s">
        <v>230</v>
      </c>
      <c r="AN2019" s="32" t="s">
        <v>355</v>
      </c>
      <c r="AO2019" s="32" t="s">
        <v>356</v>
      </c>
      <c r="AP2019" s="46" t="s">
        <v>357</v>
      </c>
      <c r="AQ2019" s="27" t="str">
        <f t="shared" si="89"/>
        <v>Record Complete</v>
      </c>
      <c r="AR2019" s="36" t="s">
        <v>234</v>
      </c>
      <c r="AS2019" s="5" t="str">
        <f t="shared" si="90"/>
        <v/>
      </c>
      <c r="AT2019" t="s">
        <v>17200</v>
      </c>
    </row>
    <row r="2020" spans="1:46" ht="15.75" thickBot="1" x14ac:dyDescent="0.3">
      <c r="A2020" s="48" t="s">
        <v>802</v>
      </c>
      <c r="B2020" s="50">
        <v>1069</v>
      </c>
      <c r="C2020" s="50" t="s">
        <v>213</v>
      </c>
      <c r="D2020" s="50" t="s">
        <v>455</v>
      </c>
      <c r="E2020" s="51" t="str">
        <f ca="1">IF(ISERROR(INDIRECT(CONCATENATE("FIPs_codes!",ADDRESS((MATCH($D2020,INDIRECT($C2020),0)+MATCH($C2020,FIPs_codes!$G$1:$G$3296,0)-1),COLUMN(FIPs_codes!A2018))))),"",INDIRECT(CONCATENATE("FIPs_codes!",ADDRESS((MATCH($D2020,INDIRECT($C2020),0)+MATCH($C2020,FIPs_codes!$G$1:$G$3296,0)-1),COLUMN(FIPs_codes!A2018)))))</f>
        <v>40005</v>
      </c>
      <c r="F2020" s="51">
        <f ca="1">IF(ISERROR(INDIRECT(CONCATENATE("FIPs_codes!",ADDRESS((MATCH($D2020,INDIRECT($C2020),0)+MATCH($C2020,FIPs_codes!$G$1:$G$3296,0)-1),COLUMN(FIPs_codes!C2018))))),"",INDIRECT(CONCATENATE("FIPs_codes!",ADDRESS((MATCH($D2020,INDIRECT($C2020),0)+MATCH($C2020,FIPs_codes!$G$1:$G$3296,0)-1),COLUMN(FIPs_codes!C2018)))))</f>
        <v>6</v>
      </c>
      <c r="G2020" s="50" t="s">
        <v>216</v>
      </c>
      <c r="H2020" s="50" t="s">
        <v>217</v>
      </c>
      <c r="I2020" s="54" t="s">
        <v>803</v>
      </c>
      <c r="J2020" s="37" t="s">
        <v>268</v>
      </c>
      <c r="K2020" s="50" t="s">
        <v>78</v>
      </c>
      <c r="L2020" s="50" t="s">
        <v>220</v>
      </c>
      <c r="M2020" s="50" t="s">
        <v>57</v>
      </c>
      <c r="N2020" s="58" t="s">
        <v>807</v>
      </c>
      <c r="O2020" s="58">
        <v>1991</v>
      </c>
      <c r="P2020" s="58" t="s">
        <v>789</v>
      </c>
      <c r="Q2020" s="126">
        <v>2400</v>
      </c>
      <c r="R2020" s="50" t="s">
        <v>60</v>
      </c>
      <c r="S2020" s="60" t="s">
        <v>60</v>
      </c>
      <c r="T2020" s="48" t="s">
        <v>795</v>
      </c>
      <c r="U2020" s="31" t="s">
        <v>134</v>
      </c>
      <c r="V2020" s="39" t="s">
        <v>224</v>
      </c>
      <c r="W2020" s="43" t="s">
        <v>225</v>
      </c>
      <c r="X2020" s="62" t="s">
        <v>65</v>
      </c>
      <c r="Y2020" s="62">
        <v>41002</v>
      </c>
      <c r="Z2020" s="50">
        <v>93</v>
      </c>
      <c r="AA2020" s="50">
        <v>725</v>
      </c>
      <c r="AB2020" s="50" t="s">
        <v>66</v>
      </c>
      <c r="AC2020" s="126">
        <v>359432</v>
      </c>
      <c r="AD2020" s="50" t="s">
        <v>262</v>
      </c>
      <c r="AE2020" s="58" t="s">
        <v>438</v>
      </c>
      <c r="AF2020" s="58" t="s">
        <v>68</v>
      </c>
      <c r="AG2020" s="50" t="s">
        <v>229</v>
      </c>
      <c r="AH2020" s="50">
        <v>116.94</v>
      </c>
      <c r="AI2020" s="50">
        <v>115.38</v>
      </c>
      <c r="AJ2020" s="50">
        <v>232.32</v>
      </c>
      <c r="AK2020" s="58">
        <v>11.99</v>
      </c>
      <c r="AL2020" s="150">
        <v>0.50335743801652888</v>
      </c>
      <c r="AM2020" s="56" t="s">
        <v>230</v>
      </c>
      <c r="AN2020" s="50" t="s">
        <v>355</v>
      </c>
      <c r="AO2020" s="50" t="s">
        <v>356</v>
      </c>
      <c r="AP2020" s="64" t="s">
        <v>357</v>
      </c>
      <c r="AQ2020" s="27" t="str">
        <f t="shared" si="89"/>
        <v>Record Complete</v>
      </c>
      <c r="AR2020" s="54" t="s">
        <v>234</v>
      </c>
      <c r="AS2020" s="5" t="str">
        <f t="shared" si="90"/>
        <v/>
      </c>
      <c r="AT2020" t="s">
        <v>17200</v>
      </c>
    </row>
    <row r="2021" spans="1:46" ht="15.75" thickBot="1" x14ac:dyDescent="0.3">
      <c r="A2021" s="30" t="s">
        <v>811</v>
      </c>
      <c r="B2021" s="32">
        <v>5808</v>
      </c>
      <c r="C2021" s="32" t="s">
        <v>213</v>
      </c>
      <c r="D2021" s="32" t="s">
        <v>214</v>
      </c>
      <c r="E2021" s="51" t="str">
        <f ca="1">IF(ISERROR(INDIRECT(CONCATENATE("FIPs_codes!",ADDRESS((MATCH($D2021,INDIRECT($C2021),0)+MATCH($C2021,FIPs_codes!$G$1:$G$3296,0)-1),COLUMN(FIPs_codes!A2019))))),"",INDIRECT(CONCATENATE("FIPs_codes!",ADDRESS((MATCH($D2021,INDIRECT($C2021),0)+MATCH($C2021,FIPs_codes!$G$1:$G$3296,0)-1),COLUMN(FIPs_codes!A2019)))))</f>
        <v>40129</v>
      </c>
      <c r="F2021" s="51">
        <f ca="1">IF(ISERROR(INDIRECT(CONCATENATE("FIPs_codes!",ADDRESS((MATCH($D2021,INDIRECT($C2021),0)+MATCH($C2021,FIPs_codes!$G$1:$G$3296,0)-1),COLUMN(FIPs_codes!C2019))))),"",INDIRECT(CONCATENATE("FIPs_codes!",ADDRESS((MATCH($D2021,INDIRECT($C2021),0)+MATCH($C2021,FIPs_codes!$G$1:$G$3296,0)-1),COLUMN(FIPs_codes!C2019)))))</f>
        <v>6</v>
      </c>
      <c r="G2021" s="32" t="s">
        <v>216</v>
      </c>
      <c r="H2021" s="32" t="s">
        <v>217</v>
      </c>
      <c r="I2021" s="36" t="s">
        <v>812</v>
      </c>
      <c r="J2021" s="38" t="s">
        <v>219</v>
      </c>
      <c r="K2021" s="32" t="s">
        <v>78</v>
      </c>
      <c r="L2021" s="32" t="s">
        <v>220</v>
      </c>
      <c r="M2021" s="32" t="s">
        <v>57</v>
      </c>
      <c r="N2021" s="40" t="s">
        <v>242</v>
      </c>
      <c r="O2021" s="40">
        <v>2005</v>
      </c>
      <c r="P2021" s="40" t="s">
        <v>814</v>
      </c>
      <c r="Q2021" s="125">
        <v>1340</v>
      </c>
      <c r="R2021" s="32" t="s">
        <v>60</v>
      </c>
      <c r="S2021" s="42" t="s">
        <v>60</v>
      </c>
      <c r="T2021" s="30" t="s">
        <v>223</v>
      </c>
      <c r="U2021" s="32" t="s">
        <v>134</v>
      </c>
      <c r="V2021" s="40" t="s">
        <v>224</v>
      </c>
      <c r="W2021" s="44" t="s">
        <v>225</v>
      </c>
      <c r="X2021" s="44" t="s">
        <v>226</v>
      </c>
      <c r="Y2021" s="44">
        <v>41009</v>
      </c>
      <c r="Z2021" s="32">
        <v>91</v>
      </c>
      <c r="AA2021" s="125">
        <v>875</v>
      </c>
      <c r="AB2021" s="32" t="s">
        <v>66</v>
      </c>
      <c r="AC2021" s="125">
        <v>7685</v>
      </c>
      <c r="AD2021" s="32" t="s">
        <v>227</v>
      </c>
      <c r="AE2021" s="40" t="s">
        <v>228</v>
      </c>
      <c r="AF2021" s="40" t="s">
        <v>68</v>
      </c>
      <c r="AG2021" s="32" t="s">
        <v>229</v>
      </c>
      <c r="AH2021" s="32">
        <v>65.900000000000006</v>
      </c>
      <c r="AI2021" s="32">
        <v>75.7</v>
      </c>
      <c r="AJ2021" s="32">
        <v>141.6</v>
      </c>
      <c r="AK2021" s="40">
        <v>7.7</v>
      </c>
      <c r="AL2021" s="181">
        <v>0.46539548022598864</v>
      </c>
      <c r="AM2021" s="38" t="s">
        <v>230</v>
      </c>
      <c r="AN2021" s="32" t="s">
        <v>231</v>
      </c>
      <c r="AO2021" s="32" t="s">
        <v>232</v>
      </c>
      <c r="AP2021" s="63" t="s">
        <v>16963</v>
      </c>
      <c r="AQ2021" s="27" t="str">
        <f t="shared" si="89"/>
        <v>Record Complete</v>
      </c>
      <c r="AR2021" s="36" t="s">
        <v>234</v>
      </c>
      <c r="AS2021" s="5" t="str">
        <f t="shared" si="90"/>
        <v/>
      </c>
      <c r="AT2021" t="s">
        <v>17200</v>
      </c>
    </row>
    <row r="2022" spans="1:46" ht="15.75" thickBot="1" x14ac:dyDescent="0.3">
      <c r="A2022" s="48" t="s">
        <v>811</v>
      </c>
      <c r="B2022" s="50">
        <v>5808</v>
      </c>
      <c r="C2022" s="50" t="s">
        <v>213</v>
      </c>
      <c r="D2022" s="50" t="s">
        <v>214</v>
      </c>
      <c r="E2022" s="51" t="str">
        <f ca="1">IF(ISERROR(INDIRECT(CONCATENATE("FIPs_codes!",ADDRESS((MATCH($D2022,INDIRECT($C2022),0)+MATCH($C2022,FIPs_codes!$G$1:$G$3296,0)-1),COLUMN(FIPs_codes!A2020))))),"",INDIRECT(CONCATENATE("FIPs_codes!",ADDRESS((MATCH($D2022,INDIRECT($C2022),0)+MATCH($C2022,FIPs_codes!$G$1:$G$3296,0)-1),COLUMN(FIPs_codes!A2020)))))</f>
        <v>40129</v>
      </c>
      <c r="F2022" s="51">
        <f ca="1">IF(ISERROR(INDIRECT(CONCATENATE("FIPs_codes!",ADDRESS((MATCH($D2022,INDIRECT($C2022),0)+MATCH($C2022,FIPs_codes!$G$1:$G$3296,0)-1),COLUMN(FIPs_codes!C2020))))),"",INDIRECT(CONCATENATE("FIPs_codes!",ADDRESS((MATCH($D2022,INDIRECT($C2022),0)+MATCH($C2022,FIPs_codes!$G$1:$G$3296,0)-1),COLUMN(FIPs_codes!C2020)))))</f>
        <v>6</v>
      </c>
      <c r="G2022" s="50" t="s">
        <v>216</v>
      </c>
      <c r="H2022" s="50" t="s">
        <v>217</v>
      </c>
      <c r="I2022" s="54" t="s">
        <v>812</v>
      </c>
      <c r="J2022" s="56" t="s">
        <v>219</v>
      </c>
      <c r="K2022" s="50" t="s">
        <v>78</v>
      </c>
      <c r="L2022" s="50" t="s">
        <v>220</v>
      </c>
      <c r="M2022" s="50" t="s">
        <v>57</v>
      </c>
      <c r="N2022" s="58" t="s">
        <v>242</v>
      </c>
      <c r="O2022" s="58">
        <v>2005</v>
      </c>
      <c r="P2022" s="58" t="s">
        <v>814</v>
      </c>
      <c r="Q2022" s="126">
        <v>1340</v>
      </c>
      <c r="R2022" s="50" t="s">
        <v>60</v>
      </c>
      <c r="S2022" s="60" t="s">
        <v>60</v>
      </c>
      <c r="T2022" s="48" t="s">
        <v>223</v>
      </c>
      <c r="U2022" s="50" t="s">
        <v>134</v>
      </c>
      <c r="V2022" s="58" t="s">
        <v>224</v>
      </c>
      <c r="W2022" s="62" t="s">
        <v>225</v>
      </c>
      <c r="X2022" s="62" t="s">
        <v>226</v>
      </c>
      <c r="Y2022" s="62">
        <v>41009</v>
      </c>
      <c r="Z2022" s="50">
        <v>91</v>
      </c>
      <c r="AA2022" s="126">
        <v>875</v>
      </c>
      <c r="AB2022" s="50" t="s">
        <v>66</v>
      </c>
      <c r="AC2022" s="126">
        <v>7685</v>
      </c>
      <c r="AD2022" s="50" t="s">
        <v>227</v>
      </c>
      <c r="AE2022" s="58" t="s">
        <v>228</v>
      </c>
      <c r="AF2022" s="58" t="s">
        <v>68</v>
      </c>
      <c r="AG2022" s="50" t="s">
        <v>229</v>
      </c>
      <c r="AH2022" s="50">
        <v>62.9</v>
      </c>
      <c r="AI2022" s="50">
        <v>81.2</v>
      </c>
      <c r="AJ2022" s="50">
        <v>144.19999999999999</v>
      </c>
      <c r="AK2022" s="58">
        <v>7.7</v>
      </c>
      <c r="AL2022" s="150">
        <v>0.43650242886884111</v>
      </c>
      <c r="AM2022" s="56" t="s">
        <v>230</v>
      </c>
      <c r="AN2022" s="50" t="s">
        <v>231</v>
      </c>
      <c r="AO2022" s="50" t="s">
        <v>232</v>
      </c>
      <c r="AP2022" s="45" t="s">
        <v>16963</v>
      </c>
      <c r="AQ2022" s="27" t="str">
        <f t="shared" si="89"/>
        <v>Record Complete</v>
      </c>
      <c r="AR2022" s="54" t="s">
        <v>234</v>
      </c>
      <c r="AS2022" s="5" t="str">
        <f t="shared" si="90"/>
        <v/>
      </c>
      <c r="AT2022" t="s">
        <v>17200</v>
      </c>
    </row>
    <row r="2023" spans="1:46" ht="15.75" thickBot="1" x14ac:dyDescent="0.3">
      <c r="A2023" s="47" t="s">
        <v>811</v>
      </c>
      <c r="B2023" s="49">
        <v>5808</v>
      </c>
      <c r="C2023" s="49" t="s">
        <v>213</v>
      </c>
      <c r="D2023" s="49" t="s">
        <v>214</v>
      </c>
      <c r="E2023" s="51" t="str">
        <f ca="1">IF(ISERROR(INDIRECT(CONCATENATE("FIPs_codes!",ADDRESS((MATCH($D2023,INDIRECT($C2023),0)+MATCH($C2023,FIPs_codes!$G$1:$G$3296,0)-1),COLUMN(FIPs_codes!A2021))))),"",INDIRECT(CONCATENATE("FIPs_codes!",ADDRESS((MATCH($D2023,INDIRECT($C2023),0)+MATCH($C2023,FIPs_codes!$G$1:$G$3296,0)-1),COLUMN(FIPs_codes!A2021)))))</f>
        <v>40129</v>
      </c>
      <c r="F2023" s="51">
        <f ca="1">IF(ISERROR(INDIRECT(CONCATENATE("FIPs_codes!",ADDRESS((MATCH($D2023,INDIRECT($C2023),0)+MATCH($C2023,FIPs_codes!$G$1:$G$3296,0)-1),COLUMN(FIPs_codes!C2021))))),"",INDIRECT(CONCATENATE("FIPs_codes!",ADDRESS((MATCH($D2023,INDIRECT($C2023),0)+MATCH($C2023,FIPs_codes!$G$1:$G$3296,0)-1),COLUMN(FIPs_codes!C2021)))))</f>
        <v>6</v>
      </c>
      <c r="G2023" s="49" t="s">
        <v>216</v>
      </c>
      <c r="H2023" s="49" t="s">
        <v>217</v>
      </c>
      <c r="I2023" s="53" t="s">
        <v>812</v>
      </c>
      <c r="J2023" s="55" t="s">
        <v>219</v>
      </c>
      <c r="K2023" s="49" t="s">
        <v>78</v>
      </c>
      <c r="L2023" s="49" t="s">
        <v>220</v>
      </c>
      <c r="M2023" s="49" t="s">
        <v>57</v>
      </c>
      <c r="N2023" s="57" t="s">
        <v>242</v>
      </c>
      <c r="O2023" s="57">
        <v>2005</v>
      </c>
      <c r="P2023" s="57" t="s">
        <v>814</v>
      </c>
      <c r="Q2023" s="128">
        <v>1340</v>
      </c>
      <c r="R2023" s="49" t="s">
        <v>60</v>
      </c>
      <c r="S2023" s="59" t="s">
        <v>60</v>
      </c>
      <c r="T2023" s="47" t="s">
        <v>223</v>
      </c>
      <c r="U2023" s="49" t="s">
        <v>134</v>
      </c>
      <c r="V2023" s="57" t="s">
        <v>224</v>
      </c>
      <c r="W2023" s="61" t="s">
        <v>225</v>
      </c>
      <c r="X2023" s="61" t="s">
        <v>226</v>
      </c>
      <c r="Y2023" s="61">
        <v>41009</v>
      </c>
      <c r="Z2023" s="49">
        <v>91</v>
      </c>
      <c r="AA2023" s="128">
        <v>875</v>
      </c>
      <c r="AB2023" s="49" t="s">
        <v>66</v>
      </c>
      <c r="AC2023" s="128">
        <v>7685</v>
      </c>
      <c r="AD2023" s="49" t="s">
        <v>227</v>
      </c>
      <c r="AE2023" s="57" t="s">
        <v>228</v>
      </c>
      <c r="AF2023" s="57" t="s">
        <v>68</v>
      </c>
      <c r="AG2023" s="49" t="s">
        <v>229</v>
      </c>
      <c r="AH2023" s="49">
        <v>65.2</v>
      </c>
      <c r="AI2023" s="49">
        <v>80.599999999999994</v>
      </c>
      <c r="AJ2023" s="49">
        <v>145.80000000000001</v>
      </c>
      <c r="AK2023" s="57">
        <v>7.8</v>
      </c>
      <c r="AL2023" s="181">
        <v>0.44718792866941015</v>
      </c>
      <c r="AM2023" s="55" t="s">
        <v>230</v>
      </c>
      <c r="AN2023" s="49" t="s">
        <v>231</v>
      </c>
      <c r="AO2023" s="49" t="s">
        <v>232</v>
      </c>
      <c r="AP2023" s="63" t="s">
        <v>16963</v>
      </c>
      <c r="AQ2023" s="27" t="str">
        <f t="shared" si="89"/>
        <v>Record Complete</v>
      </c>
      <c r="AR2023" s="53" t="s">
        <v>234</v>
      </c>
      <c r="AS2023" s="5" t="str">
        <f t="shared" si="90"/>
        <v/>
      </c>
      <c r="AT2023" t="s">
        <v>17200</v>
      </c>
    </row>
    <row r="2024" spans="1:46" ht="15.75" thickBot="1" x14ac:dyDescent="0.3">
      <c r="A2024" s="48" t="s">
        <v>811</v>
      </c>
      <c r="B2024" s="50">
        <v>5808</v>
      </c>
      <c r="C2024" s="50" t="s">
        <v>213</v>
      </c>
      <c r="D2024" s="50" t="s">
        <v>214</v>
      </c>
      <c r="E2024" s="51" t="str">
        <f ca="1">IF(ISERROR(INDIRECT(CONCATENATE("FIPs_codes!",ADDRESS((MATCH($D2024,INDIRECT($C2024),0)+MATCH($C2024,FIPs_codes!$G$1:$G$3296,0)-1),COLUMN(FIPs_codes!A2022))))),"",INDIRECT(CONCATENATE("FIPs_codes!",ADDRESS((MATCH($D2024,INDIRECT($C2024),0)+MATCH($C2024,FIPs_codes!$G$1:$G$3296,0)-1),COLUMN(FIPs_codes!A2022)))))</f>
        <v>40129</v>
      </c>
      <c r="F2024" s="51">
        <f ca="1">IF(ISERROR(INDIRECT(CONCATENATE("FIPs_codes!",ADDRESS((MATCH($D2024,INDIRECT($C2024),0)+MATCH($C2024,FIPs_codes!$G$1:$G$3296,0)-1),COLUMN(FIPs_codes!C2022))))),"",INDIRECT(CONCATENATE("FIPs_codes!",ADDRESS((MATCH($D2024,INDIRECT($C2024),0)+MATCH($C2024,FIPs_codes!$G$1:$G$3296,0)-1),COLUMN(FIPs_codes!C2022)))))</f>
        <v>6</v>
      </c>
      <c r="G2024" s="52" t="s">
        <v>216</v>
      </c>
      <c r="H2024" s="52" t="s">
        <v>217</v>
      </c>
      <c r="I2024" s="54" t="s">
        <v>812</v>
      </c>
      <c r="J2024" s="56" t="s">
        <v>219</v>
      </c>
      <c r="K2024" s="50" t="s">
        <v>78</v>
      </c>
      <c r="L2024" s="50" t="s">
        <v>220</v>
      </c>
      <c r="M2024" s="50" t="s">
        <v>57</v>
      </c>
      <c r="N2024" s="58" t="s">
        <v>242</v>
      </c>
      <c r="O2024" s="58">
        <v>2005</v>
      </c>
      <c r="P2024" s="58" t="s">
        <v>815</v>
      </c>
      <c r="Q2024" s="126">
        <v>1340</v>
      </c>
      <c r="R2024" s="50" t="s">
        <v>60</v>
      </c>
      <c r="S2024" s="60" t="s">
        <v>60</v>
      </c>
      <c r="T2024" s="48" t="s">
        <v>223</v>
      </c>
      <c r="U2024" s="50" t="s">
        <v>134</v>
      </c>
      <c r="V2024" s="58" t="s">
        <v>224</v>
      </c>
      <c r="W2024" s="62" t="s">
        <v>225</v>
      </c>
      <c r="X2024" s="62" t="s">
        <v>226</v>
      </c>
      <c r="Y2024" s="62">
        <v>41009</v>
      </c>
      <c r="Z2024" s="50">
        <v>93</v>
      </c>
      <c r="AA2024" s="126">
        <v>925</v>
      </c>
      <c r="AB2024" s="50" t="s">
        <v>66</v>
      </c>
      <c r="AC2024" s="126">
        <v>7685</v>
      </c>
      <c r="AD2024" s="50" t="s">
        <v>227</v>
      </c>
      <c r="AE2024" s="58" t="s">
        <v>228</v>
      </c>
      <c r="AF2024" s="58" t="s">
        <v>68</v>
      </c>
      <c r="AG2024" s="50" t="s">
        <v>229</v>
      </c>
      <c r="AH2024" s="50">
        <v>85.9</v>
      </c>
      <c r="AI2024" s="50">
        <v>99.6</v>
      </c>
      <c r="AJ2024" s="50">
        <v>185.4</v>
      </c>
      <c r="AK2024" s="58">
        <v>7.7</v>
      </c>
      <c r="AL2024" s="150">
        <v>0.46307277628032351</v>
      </c>
      <c r="AM2024" s="56" t="s">
        <v>230</v>
      </c>
      <c r="AN2024" s="50" t="s">
        <v>231</v>
      </c>
      <c r="AO2024" s="50" t="s">
        <v>232</v>
      </c>
      <c r="AP2024" s="45" t="s">
        <v>16963</v>
      </c>
      <c r="AQ2024" s="27" t="str">
        <f t="shared" si="89"/>
        <v>Record Complete</v>
      </c>
      <c r="AR2024" s="54" t="s">
        <v>234</v>
      </c>
      <c r="AS2024" s="5" t="str">
        <f t="shared" si="90"/>
        <v/>
      </c>
      <c r="AT2024" t="s">
        <v>17200</v>
      </c>
    </row>
    <row r="2025" spans="1:46" ht="15.75" thickBot="1" x14ac:dyDescent="0.3">
      <c r="A2025" s="47" t="s">
        <v>811</v>
      </c>
      <c r="B2025" s="49">
        <v>5808</v>
      </c>
      <c r="C2025" s="49" t="s">
        <v>213</v>
      </c>
      <c r="D2025" s="49" t="s">
        <v>214</v>
      </c>
      <c r="E2025" s="51" t="str">
        <f ca="1">IF(ISERROR(INDIRECT(CONCATENATE("FIPs_codes!",ADDRESS((MATCH($D2025,INDIRECT($C2025),0)+MATCH($C2025,FIPs_codes!$G$1:$G$3296,0)-1),COLUMN(FIPs_codes!A2023))))),"",INDIRECT(CONCATENATE("FIPs_codes!",ADDRESS((MATCH($D2025,INDIRECT($C2025),0)+MATCH($C2025,FIPs_codes!$G$1:$G$3296,0)-1),COLUMN(FIPs_codes!A2023)))))</f>
        <v>40129</v>
      </c>
      <c r="F2025" s="51">
        <f ca="1">IF(ISERROR(INDIRECT(CONCATENATE("FIPs_codes!",ADDRESS((MATCH($D2025,INDIRECT($C2025),0)+MATCH($C2025,FIPs_codes!$G$1:$G$3296,0)-1),COLUMN(FIPs_codes!C2023))))),"",INDIRECT(CONCATENATE("FIPs_codes!",ADDRESS((MATCH($D2025,INDIRECT($C2025),0)+MATCH($C2025,FIPs_codes!$G$1:$G$3296,0)-1),COLUMN(FIPs_codes!C2023)))))</f>
        <v>6</v>
      </c>
      <c r="G2025" s="51" t="s">
        <v>216</v>
      </c>
      <c r="H2025" s="51" t="s">
        <v>217</v>
      </c>
      <c r="I2025" s="53" t="s">
        <v>812</v>
      </c>
      <c r="J2025" s="55" t="s">
        <v>219</v>
      </c>
      <c r="K2025" s="49" t="s">
        <v>78</v>
      </c>
      <c r="L2025" s="49" t="s">
        <v>220</v>
      </c>
      <c r="M2025" s="49" t="s">
        <v>57</v>
      </c>
      <c r="N2025" s="57" t="s">
        <v>242</v>
      </c>
      <c r="O2025" s="57">
        <v>2005</v>
      </c>
      <c r="P2025" s="57" t="s">
        <v>815</v>
      </c>
      <c r="Q2025" s="128">
        <v>1340</v>
      </c>
      <c r="R2025" s="49" t="s">
        <v>60</v>
      </c>
      <c r="S2025" s="59" t="s">
        <v>60</v>
      </c>
      <c r="T2025" s="47" t="s">
        <v>223</v>
      </c>
      <c r="U2025" s="49" t="s">
        <v>134</v>
      </c>
      <c r="V2025" s="57" t="s">
        <v>224</v>
      </c>
      <c r="W2025" s="61" t="s">
        <v>225</v>
      </c>
      <c r="X2025" s="61" t="s">
        <v>226</v>
      </c>
      <c r="Y2025" s="61">
        <v>41009</v>
      </c>
      <c r="Z2025" s="49">
        <v>93</v>
      </c>
      <c r="AA2025" s="128">
        <v>925</v>
      </c>
      <c r="AB2025" s="49" t="s">
        <v>66</v>
      </c>
      <c r="AC2025" s="128">
        <v>7685</v>
      </c>
      <c r="AD2025" s="49" t="s">
        <v>227</v>
      </c>
      <c r="AE2025" s="57" t="s">
        <v>228</v>
      </c>
      <c r="AF2025" s="57" t="s">
        <v>68</v>
      </c>
      <c r="AG2025" s="49" t="s">
        <v>229</v>
      </c>
      <c r="AH2025" s="49">
        <v>91.7</v>
      </c>
      <c r="AI2025" s="49">
        <v>104.5</v>
      </c>
      <c r="AJ2025" s="49">
        <v>196.3</v>
      </c>
      <c r="AK2025" s="57">
        <v>7.7</v>
      </c>
      <c r="AL2025" s="181">
        <v>0.46738022426095827</v>
      </c>
      <c r="AM2025" s="55" t="s">
        <v>230</v>
      </c>
      <c r="AN2025" s="49" t="s">
        <v>231</v>
      </c>
      <c r="AO2025" s="49" t="s">
        <v>232</v>
      </c>
      <c r="AP2025" s="63" t="s">
        <v>16963</v>
      </c>
      <c r="AQ2025" s="27" t="str">
        <f t="shared" si="89"/>
        <v>Record Complete</v>
      </c>
      <c r="AR2025" s="53" t="s">
        <v>234</v>
      </c>
      <c r="AS2025" s="5" t="str">
        <f t="shared" si="90"/>
        <v/>
      </c>
      <c r="AT2025" t="s">
        <v>17200</v>
      </c>
    </row>
    <row r="2026" spans="1:46" ht="15.75" thickBot="1" x14ac:dyDescent="0.3">
      <c r="A2026" s="129" t="s">
        <v>811</v>
      </c>
      <c r="B2026" s="130">
        <v>5808</v>
      </c>
      <c r="C2026" s="130" t="s">
        <v>213</v>
      </c>
      <c r="D2026" s="130" t="s">
        <v>214</v>
      </c>
      <c r="E2026" s="51" t="str">
        <f ca="1">IF(ISERROR(INDIRECT(CONCATENATE("FIPs_codes!",ADDRESS((MATCH($D2026,INDIRECT($C2026),0)+MATCH($C2026,FIPs_codes!$G$1:$G$3296,0)-1),COLUMN(FIPs_codes!A2024))))),"",INDIRECT(CONCATENATE("FIPs_codes!",ADDRESS((MATCH($D2026,INDIRECT($C2026),0)+MATCH($C2026,FIPs_codes!$G$1:$G$3296,0)-1),COLUMN(FIPs_codes!A2024)))))</f>
        <v>40129</v>
      </c>
      <c r="F2026" s="51">
        <f ca="1">IF(ISERROR(INDIRECT(CONCATENATE("FIPs_codes!",ADDRESS((MATCH($D2026,INDIRECT($C2026),0)+MATCH($C2026,FIPs_codes!$G$1:$G$3296,0)-1),COLUMN(FIPs_codes!C2024))))),"",INDIRECT(CONCATENATE("FIPs_codes!",ADDRESS((MATCH($D2026,INDIRECT($C2026),0)+MATCH($C2026,FIPs_codes!$G$1:$G$3296,0)-1),COLUMN(FIPs_codes!C2024)))))</f>
        <v>6</v>
      </c>
      <c r="G2026" s="131" t="s">
        <v>216</v>
      </c>
      <c r="H2026" s="131" t="s">
        <v>217</v>
      </c>
      <c r="I2026" s="132" t="s">
        <v>812</v>
      </c>
      <c r="J2026" s="133" t="s">
        <v>219</v>
      </c>
      <c r="K2026" s="130" t="s">
        <v>78</v>
      </c>
      <c r="L2026" s="130" t="s">
        <v>220</v>
      </c>
      <c r="M2026" s="130" t="s">
        <v>57</v>
      </c>
      <c r="N2026" s="134" t="s">
        <v>242</v>
      </c>
      <c r="O2026" s="134">
        <v>2005</v>
      </c>
      <c r="P2026" s="134" t="s">
        <v>815</v>
      </c>
      <c r="Q2026" s="135">
        <v>1340</v>
      </c>
      <c r="R2026" s="130" t="s">
        <v>60</v>
      </c>
      <c r="S2026" s="136" t="s">
        <v>60</v>
      </c>
      <c r="T2026" s="129" t="s">
        <v>223</v>
      </c>
      <c r="U2026" s="130" t="s">
        <v>134</v>
      </c>
      <c r="V2026" s="134" t="s">
        <v>224</v>
      </c>
      <c r="W2026" s="137" t="s">
        <v>225</v>
      </c>
      <c r="X2026" s="137" t="s">
        <v>226</v>
      </c>
      <c r="Y2026" s="137">
        <v>41009</v>
      </c>
      <c r="Z2026" s="130">
        <v>93</v>
      </c>
      <c r="AA2026" s="135">
        <v>925</v>
      </c>
      <c r="AB2026" s="130" t="s">
        <v>66</v>
      </c>
      <c r="AC2026" s="135">
        <v>7685</v>
      </c>
      <c r="AD2026" s="130" t="s">
        <v>227</v>
      </c>
      <c r="AE2026" s="134" t="s">
        <v>228</v>
      </c>
      <c r="AF2026" s="134" t="s">
        <v>68</v>
      </c>
      <c r="AG2026" s="130" t="s">
        <v>229</v>
      </c>
      <c r="AH2026" s="130">
        <v>94.8</v>
      </c>
      <c r="AI2026" s="130">
        <v>110.6</v>
      </c>
      <c r="AJ2026" s="130">
        <v>205.4</v>
      </c>
      <c r="AK2026" s="134">
        <v>7.8</v>
      </c>
      <c r="AL2026" s="287">
        <v>0.46153846153846156</v>
      </c>
      <c r="AM2026" s="133" t="s">
        <v>230</v>
      </c>
      <c r="AN2026" s="130" t="s">
        <v>231</v>
      </c>
      <c r="AO2026" s="130" t="s">
        <v>232</v>
      </c>
      <c r="AP2026" s="45" t="s">
        <v>16963</v>
      </c>
      <c r="AQ2026" s="27" t="str">
        <f t="shared" si="89"/>
        <v>Record Complete</v>
      </c>
      <c r="AR2026" s="132" t="s">
        <v>234</v>
      </c>
      <c r="AS2026" s="5" t="str">
        <f t="shared" si="90"/>
        <v/>
      </c>
      <c r="AT2026" t="s">
        <v>17200</v>
      </c>
    </row>
    <row r="2027" spans="1:46" ht="15.75" thickBot="1" x14ac:dyDescent="0.3">
      <c r="A2027" s="30" t="s">
        <v>811</v>
      </c>
      <c r="B2027" s="32">
        <v>5808</v>
      </c>
      <c r="C2027" s="32" t="s">
        <v>213</v>
      </c>
      <c r="D2027" s="32" t="s">
        <v>214</v>
      </c>
      <c r="E2027" s="51" t="str">
        <f ca="1">IF(ISERROR(INDIRECT(CONCATENATE("FIPs_codes!",ADDRESS((MATCH($D2027,INDIRECT($C2027),0)+MATCH($C2027,FIPs_codes!$G$1:$G$3296,0)-1),COLUMN(FIPs_codes!A2025))))),"",INDIRECT(CONCATENATE("FIPs_codes!",ADDRESS((MATCH($D2027,INDIRECT($C2027),0)+MATCH($C2027,FIPs_codes!$G$1:$G$3296,0)-1),COLUMN(FIPs_codes!A2025)))))</f>
        <v>40129</v>
      </c>
      <c r="F2027" s="51">
        <f ca="1">IF(ISERROR(INDIRECT(CONCATENATE("FIPs_codes!",ADDRESS((MATCH($D2027,INDIRECT($C2027),0)+MATCH($C2027,FIPs_codes!$G$1:$G$3296,0)-1),COLUMN(FIPs_codes!C2025))))),"",INDIRECT(CONCATENATE("FIPs_codes!",ADDRESS((MATCH($D2027,INDIRECT($C2027),0)+MATCH($C2027,FIPs_codes!$G$1:$G$3296,0)-1),COLUMN(FIPs_codes!C2025)))))</f>
        <v>6</v>
      </c>
      <c r="G2027" s="32" t="s">
        <v>216</v>
      </c>
      <c r="H2027" s="32" t="s">
        <v>217</v>
      </c>
      <c r="I2027" s="36" t="s">
        <v>812</v>
      </c>
      <c r="J2027" s="38" t="s">
        <v>219</v>
      </c>
      <c r="K2027" s="32" t="s">
        <v>78</v>
      </c>
      <c r="L2027" s="32" t="s">
        <v>220</v>
      </c>
      <c r="M2027" s="32" t="s">
        <v>57</v>
      </c>
      <c r="N2027" s="40" t="s">
        <v>242</v>
      </c>
      <c r="O2027" s="40">
        <v>2006</v>
      </c>
      <c r="P2027" s="40" t="s">
        <v>813</v>
      </c>
      <c r="Q2027" s="125">
        <v>1340</v>
      </c>
      <c r="R2027" s="32" t="s">
        <v>245</v>
      </c>
      <c r="S2027" s="42" t="s">
        <v>60</v>
      </c>
      <c r="T2027" s="30" t="s">
        <v>223</v>
      </c>
      <c r="U2027" s="32" t="s">
        <v>134</v>
      </c>
      <c r="V2027" s="40" t="s">
        <v>224</v>
      </c>
      <c r="W2027" s="44" t="s">
        <v>225</v>
      </c>
      <c r="X2027" s="44" t="s">
        <v>226</v>
      </c>
      <c r="Y2027" s="44">
        <v>41009</v>
      </c>
      <c r="Z2027" s="32">
        <v>92</v>
      </c>
      <c r="AA2027" s="125">
        <v>895</v>
      </c>
      <c r="AB2027" s="32" t="s">
        <v>66</v>
      </c>
      <c r="AC2027" s="125">
        <v>7685</v>
      </c>
      <c r="AD2027" s="32" t="s">
        <v>227</v>
      </c>
      <c r="AE2027" s="40" t="s">
        <v>235</v>
      </c>
      <c r="AF2027" s="40" t="s">
        <v>68</v>
      </c>
      <c r="AG2027" s="32" t="s">
        <v>229</v>
      </c>
      <c r="AH2027" s="32">
        <v>31.6</v>
      </c>
      <c r="AI2027" s="32">
        <v>216.4</v>
      </c>
      <c r="AJ2027" s="32">
        <v>248</v>
      </c>
      <c r="AK2027" s="40">
        <v>7.6</v>
      </c>
      <c r="AL2027" s="181">
        <v>0.12741935483870967</v>
      </c>
      <c r="AM2027" s="38" t="s">
        <v>230</v>
      </c>
      <c r="AN2027" s="32" t="s">
        <v>231</v>
      </c>
      <c r="AO2027" s="32" t="s">
        <v>232</v>
      </c>
      <c r="AP2027" s="63" t="s">
        <v>16963</v>
      </c>
      <c r="AQ2027" s="27" t="str">
        <f t="shared" si="89"/>
        <v>Record Complete</v>
      </c>
      <c r="AR2027" s="36" t="s">
        <v>234</v>
      </c>
      <c r="AS2027" s="5" t="str">
        <f t="shared" si="90"/>
        <v/>
      </c>
      <c r="AT2027" t="s">
        <v>17200</v>
      </c>
    </row>
    <row r="2028" spans="1:46" ht="15.75" thickBot="1" x14ac:dyDescent="0.3">
      <c r="A2028" s="29" t="s">
        <v>811</v>
      </c>
      <c r="B2028" s="31">
        <v>5808</v>
      </c>
      <c r="C2028" s="31" t="s">
        <v>213</v>
      </c>
      <c r="D2028" s="31" t="s">
        <v>214</v>
      </c>
      <c r="E2028" s="51" t="str">
        <f ca="1">IF(ISERROR(INDIRECT(CONCATENATE("FIPs_codes!",ADDRESS((MATCH($D2028,INDIRECT($C2028),0)+MATCH($C2028,FIPs_codes!$G$1:$G$3296,0)-1),COLUMN(FIPs_codes!A2026))))),"",INDIRECT(CONCATENATE("FIPs_codes!",ADDRESS((MATCH($D2028,INDIRECT($C2028),0)+MATCH($C2028,FIPs_codes!$G$1:$G$3296,0)-1),COLUMN(FIPs_codes!A2026)))))</f>
        <v>40129</v>
      </c>
      <c r="F2028" s="51">
        <f ca="1">IF(ISERROR(INDIRECT(CONCATENATE("FIPs_codes!",ADDRESS((MATCH($D2028,INDIRECT($C2028),0)+MATCH($C2028,FIPs_codes!$G$1:$G$3296,0)-1),COLUMN(FIPs_codes!C2026))))),"",INDIRECT(CONCATENATE("FIPs_codes!",ADDRESS((MATCH($D2028,INDIRECT($C2028),0)+MATCH($C2028,FIPs_codes!$G$1:$G$3296,0)-1),COLUMN(FIPs_codes!C2026)))))</f>
        <v>6</v>
      </c>
      <c r="G2028" s="31" t="s">
        <v>216</v>
      </c>
      <c r="H2028" s="31" t="s">
        <v>217</v>
      </c>
      <c r="I2028" s="35" t="s">
        <v>812</v>
      </c>
      <c r="J2028" s="37" t="s">
        <v>219</v>
      </c>
      <c r="K2028" s="31" t="s">
        <v>78</v>
      </c>
      <c r="L2028" s="31" t="s">
        <v>220</v>
      </c>
      <c r="M2028" s="31" t="s">
        <v>57</v>
      </c>
      <c r="N2028" s="39" t="s">
        <v>242</v>
      </c>
      <c r="O2028" s="39">
        <v>2006</v>
      </c>
      <c r="P2028" s="39" t="s">
        <v>813</v>
      </c>
      <c r="Q2028" s="240">
        <v>1340</v>
      </c>
      <c r="R2028" s="31" t="s">
        <v>245</v>
      </c>
      <c r="S2028" s="41" t="s">
        <v>60</v>
      </c>
      <c r="T2028" s="29" t="s">
        <v>223</v>
      </c>
      <c r="U2028" s="31" t="s">
        <v>134</v>
      </c>
      <c r="V2028" s="39" t="s">
        <v>224</v>
      </c>
      <c r="W2028" s="43" t="s">
        <v>225</v>
      </c>
      <c r="X2028" s="43" t="s">
        <v>226</v>
      </c>
      <c r="Y2028" s="43">
        <v>41009</v>
      </c>
      <c r="Z2028" s="31">
        <v>92</v>
      </c>
      <c r="AA2028" s="240">
        <v>895</v>
      </c>
      <c r="AB2028" s="31" t="s">
        <v>66</v>
      </c>
      <c r="AC2028" s="240">
        <v>7685</v>
      </c>
      <c r="AD2028" s="31" t="s">
        <v>227</v>
      </c>
      <c r="AE2028" s="39" t="s">
        <v>235</v>
      </c>
      <c r="AF2028" s="39" t="s">
        <v>68</v>
      </c>
      <c r="AG2028" s="31" t="s">
        <v>229</v>
      </c>
      <c r="AH2028" s="31">
        <v>29.7</v>
      </c>
      <c r="AI2028" s="31">
        <v>220</v>
      </c>
      <c r="AJ2028" s="31">
        <v>249.7</v>
      </c>
      <c r="AK2028" s="39">
        <v>7.6</v>
      </c>
      <c r="AL2028" s="150">
        <v>0.11894273127753305</v>
      </c>
      <c r="AM2028" s="37" t="s">
        <v>230</v>
      </c>
      <c r="AN2028" s="31" t="s">
        <v>231</v>
      </c>
      <c r="AO2028" s="31" t="s">
        <v>232</v>
      </c>
      <c r="AP2028" s="45" t="s">
        <v>16963</v>
      </c>
      <c r="AQ2028" s="27" t="str">
        <f t="shared" si="89"/>
        <v>Record Complete</v>
      </c>
      <c r="AR2028" s="35" t="s">
        <v>234</v>
      </c>
      <c r="AS2028" s="5" t="str">
        <f t="shared" si="90"/>
        <v/>
      </c>
      <c r="AT2028" t="s">
        <v>17200</v>
      </c>
    </row>
    <row r="2029" spans="1:46" ht="15.75" thickBot="1" x14ac:dyDescent="0.3">
      <c r="A2029" s="47" t="s">
        <v>811</v>
      </c>
      <c r="B2029" s="49">
        <v>5808</v>
      </c>
      <c r="C2029" s="49" t="s">
        <v>213</v>
      </c>
      <c r="D2029" s="49" t="s">
        <v>214</v>
      </c>
      <c r="E2029" s="51" t="str">
        <f ca="1">IF(ISERROR(INDIRECT(CONCATENATE("FIPs_codes!",ADDRESS((MATCH($D2029,INDIRECT($C2029),0)+MATCH($C2029,FIPs_codes!$G$1:$G$3296,0)-1),COLUMN(FIPs_codes!A2027))))),"",INDIRECT(CONCATENATE("FIPs_codes!",ADDRESS((MATCH($D2029,INDIRECT($C2029),0)+MATCH($C2029,FIPs_codes!$G$1:$G$3296,0)-1),COLUMN(FIPs_codes!A2027)))))</f>
        <v>40129</v>
      </c>
      <c r="F2029" s="51">
        <f ca="1">IF(ISERROR(INDIRECT(CONCATENATE("FIPs_codes!",ADDRESS((MATCH($D2029,INDIRECT($C2029),0)+MATCH($C2029,FIPs_codes!$G$1:$G$3296,0)-1),COLUMN(FIPs_codes!C2027))))),"",INDIRECT(CONCATENATE("FIPs_codes!",ADDRESS((MATCH($D2029,INDIRECT($C2029),0)+MATCH($C2029,FIPs_codes!$G$1:$G$3296,0)-1),COLUMN(FIPs_codes!C2027)))))</f>
        <v>6</v>
      </c>
      <c r="G2029" s="49" t="s">
        <v>216</v>
      </c>
      <c r="H2029" s="49" t="s">
        <v>217</v>
      </c>
      <c r="I2029" s="53" t="s">
        <v>812</v>
      </c>
      <c r="J2029" s="55" t="s">
        <v>219</v>
      </c>
      <c r="K2029" s="49" t="s">
        <v>78</v>
      </c>
      <c r="L2029" s="49" t="s">
        <v>220</v>
      </c>
      <c r="M2029" s="49" t="s">
        <v>57</v>
      </c>
      <c r="N2029" s="57" t="s">
        <v>242</v>
      </c>
      <c r="O2029" s="57">
        <v>2006</v>
      </c>
      <c r="P2029" s="57" t="s">
        <v>813</v>
      </c>
      <c r="Q2029" s="128">
        <v>1340</v>
      </c>
      <c r="R2029" s="49" t="s">
        <v>245</v>
      </c>
      <c r="S2029" s="59" t="s">
        <v>60</v>
      </c>
      <c r="T2029" s="47" t="s">
        <v>223</v>
      </c>
      <c r="U2029" s="49" t="s">
        <v>134</v>
      </c>
      <c r="V2029" s="57" t="s">
        <v>224</v>
      </c>
      <c r="W2029" s="61" t="s">
        <v>225</v>
      </c>
      <c r="X2029" s="61" t="s">
        <v>226</v>
      </c>
      <c r="Y2029" s="61">
        <v>41009</v>
      </c>
      <c r="Z2029" s="49">
        <v>92</v>
      </c>
      <c r="AA2029" s="128">
        <v>895</v>
      </c>
      <c r="AB2029" s="49" t="s">
        <v>66</v>
      </c>
      <c r="AC2029" s="128">
        <v>7685</v>
      </c>
      <c r="AD2029" s="49" t="s">
        <v>227</v>
      </c>
      <c r="AE2029" s="57" t="s">
        <v>235</v>
      </c>
      <c r="AF2029" s="57" t="s">
        <v>68</v>
      </c>
      <c r="AG2029" s="49" t="s">
        <v>229</v>
      </c>
      <c r="AH2029" s="49">
        <v>29.1</v>
      </c>
      <c r="AI2029" s="49">
        <v>224.2</v>
      </c>
      <c r="AJ2029" s="49">
        <v>253.2</v>
      </c>
      <c r="AK2029" s="57">
        <v>7.6</v>
      </c>
      <c r="AL2029" s="181">
        <v>0.11488353730754047</v>
      </c>
      <c r="AM2029" s="55" t="s">
        <v>230</v>
      </c>
      <c r="AN2029" s="49" t="s">
        <v>231</v>
      </c>
      <c r="AO2029" s="49" t="s">
        <v>232</v>
      </c>
      <c r="AP2029" s="63" t="s">
        <v>16963</v>
      </c>
      <c r="AQ2029" s="27" t="str">
        <f t="shared" si="89"/>
        <v>Record Complete</v>
      </c>
      <c r="AR2029" s="53" t="s">
        <v>234</v>
      </c>
      <c r="AS2029" s="5" t="str">
        <f t="shared" si="90"/>
        <v/>
      </c>
      <c r="AT2029" t="s">
        <v>17200</v>
      </c>
    </row>
    <row r="2030" spans="1:46" ht="15.75" thickBot="1" x14ac:dyDescent="0.3">
      <c r="A2030" s="48" t="s">
        <v>17064</v>
      </c>
      <c r="B2030" s="50">
        <v>4258</v>
      </c>
      <c r="C2030" s="50" t="s">
        <v>213</v>
      </c>
      <c r="D2030" s="50" t="s">
        <v>743</v>
      </c>
      <c r="E2030" s="51" t="str">
        <f ca="1">IF(ISERROR(INDIRECT(CONCATENATE("FIPs_codes!",ADDRESS((MATCH($D2030,INDIRECT($C2030),0)+MATCH($C2030,FIPs_codes!$G$1:$G$3296,0)-1),COLUMN(FIPs_codes!A2028))))),"",INDIRECT(CONCATENATE("FIPs_codes!",ADDRESS((MATCH($D2030,INDIRECT($C2030),0)+MATCH($C2030,FIPs_codes!$G$1:$G$3296,0)-1),COLUMN(FIPs_codes!A2028)))))</f>
        <v>40121</v>
      </c>
      <c r="F2030" s="51">
        <f ca="1">IF(ISERROR(INDIRECT(CONCATENATE("FIPs_codes!",ADDRESS((MATCH($D2030,INDIRECT($C2030),0)+MATCH($C2030,FIPs_codes!$G$1:$G$3296,0)-1),COLUMN(FIPs_codes!C2028))))),"",INDIRECT(CONCATENATE("FIPs_codes!",ADDRESS((MATCH($D2030,INDIRECT($C2030),0)+MATCH($C2030,FIPs_codes!$G$1:$G$3296,0)-1),COLUMN(FIPs_codes!C2028)))))</f>
        <v>6</v>
      </c>
      <c r="G2030" s="50" t="s">
        <v>17065</v>
      </c>
      <c r="H2030" s="50" t="s">
        <v>217</v>
      </c>
      <c r="I2030" s="54" t="s">
        <v>17066</v>
      </c>
      <c r="J2030" s="56" t="s">
        <v>1705</v>
      </c>
      <c r="K2030" s="50" t="s">
        <v>11214</v>
      </c>
      <c r="L2030" s="50" t="s">
        <v>17071</v>
      </c>
      <c r="M2030" s="50" t="s">
        <v>57</v>
      </c>
      <c r="N2030" s="58" t="s">
        <v>17068</v>
      </c>
      <c r="O2030" s="66">
        <v>37598</v>
      </c>
      <c r="P2030" s="58">
        <v>19118</v>
      </c>
      <c r="Q2030" s="50">
        <v>181.6</v>
      </c>
      <c r="R2030" s="50" t="s">
        <v>11330</v>
      </c>
      <c r="S2030" s="60" t="s">
        <v>60</v>
      </c>
      <c r="T2030" s="48" t="s">
        <v>17055</v>
      </c>
      <c r="U2030" s="50" t="s">
        <v>62</v>
      </c>
      <c r="V2030" s="58" t="s">
        <v>17069</v>
      </c>
      <c r="W2030" s="62" t="s">
        <v>1048</v>
      </c>
      <c r="X2030" s="62" t="s">
        <v>65</v>
      </c>
      <c r="Y2030" s="62">
        <v>41787</v>
      </c>
      <c r="Z2030" s="50">
        <v>89</v>
      </c>
      <c r="AA2030" s="50">
        <v>206</v>
      </c>
      <c r="AB2030" s="50" t="s">
        <v>66</v>
      </c>
      <c r="AC2030" s="50">
        <f>1599800*1020*10610*0.000001/60*(20.9/(20.9-AK2030))*(460+AA2030)/528</f>
        <v>1063923.8600244755</v>
      </c>
      <c r="AD2030" s="50" t="s">
        <v>227</v>
      </c>
      <c r="AE2030" s="58">
        <v>20</v>
      </c>
      <c r="AF2030" s="58" t="s">
        <v>68</v>
      </c>
      <c r="AG2030" s="50" t="s">
        <v>500</v>
      </c>
      <c r="AH2030" s="50">
        <v>1.1000000000000001</v>
      </c>
      <c r="AI2030" s="50">
        <v>6.86</v>
      </c>
      <c r="AJ2030" s="50">
        <v>7.96</v>
      </c>
      <c r="AK2030" s="58">
        <v>13.75</v>
      </c>
      <c r="AL2030" s="150">
        <f t="shared" ref="AL2030:AL2072" si="91">IF(ISERROR(IF(ISBLANK(AH2030),(AJ2030-AI2030)/AJ2030,IF(ISBLANK(AI2030),(AH2030/AJ2030),AH2030/(AH2030+AI2030)))),"0",IF(ISBLANK(AH2030),(AJ2030-AI2030)/AJ2030,IF(ISBLANK(AI2030),(AH2030/AJ2030),AH2030/(AH2030+AI2030))))</f>
        <v>0.13819095477386933</v>
      </c>
      <c r="AM2030" s="56" t="s">
        <v>230</v>
      </c>
      <c r="AN2030" s="50" t="s">
        <v>16971</v>
      </c>
      <c r="AO2030" s="50" t="s">
        <v>258</v>
      </c>
      <c r="AP2030" s="64" t="s">
        <v>17045</v>
      </c>
      <c r="AQ2030" s="27" t="str">
        <f t="shared" si="89"/>
        <v>Record Complete</v>
      </c>
      <c r="AR2030" s="54" t="s">
        <v>17070</v>
      </c>
      <c r="AS2030" s="5" t="str">
        <f t="shared" si="90"/>
        <v/>
      </c>
      <c r="AT2030" t="s">
        <v>17200</v>
      </c>
    </row>
    <row r="2031" spans="1:46" ht="15.75" thickBot="1" x14ac:dyDescent="0.3">
      <c r="A2031" s="47" t="s">
        <v>17064</v>
      </c>
      <c r="B2031" s="49">
        <v>4258</v>
      </c>
      <c r="C2031" s="49" t="s">
        <v>213</v>
      </c>
      <c r="D2031" s="49" t="s">
        <v>743</v>
      </c>
      <c r="E2031" s="51" t="str">
        <f ca="1">IF(ISERROR(INDIRECT(CONCATENATE("FIPs_codes!",ADDRESS((MATCH($D2031,INDIRECT($C2031),0)+MATCH($C2031,FIPs_codes!$G$1:$G$3296,0)-1),COLUMN(FIPs_codes!A2029))))),"",INDIRECT(CONCATENATE("FIPs_codes!",ADDRESS((MATCH($D2031,INDIRECT($C2031),0)+MATCH($C2031,FIPs_codes!$G$1:$G$3296,0)-1),COLUMN(FIPs_codes!A2029)))))</f>
        <v>40121</v>
      </c>
      <c r="F2031" s="51">
        <f ca="1">IF(ISERROR(INDIRECT(CONCATENATE("FIPs_codes!",ADDRESS((MATCH($D2031,INDIRECT($C2031),0)+MATCH($C2031,FIPs_codes!$G$1:$G$3296,0)-1),COLUMN(FIPs_codes!C2029))))),"",INDIRECT(CONCATENATE("FIPs_codes!",ADDRESS((MATCH($D2031,INDIRECT($C2031),0)+MATCH($C2031,FIPs_codes!$G$1:$G$3296,0)-1),COLUMN(FIPs_codes!C2029)))))</f>
        <v>6</v>
      </c>
      <c r="G2031" s="49" t="s">
        <v>17065</v>
      </c>
      <c r="H2031" s="49" t="s">
        <v>217</v>
      </c>
      <c r="I2031" s="53" t="s">
        <v>17066</v>
      </c>
      <c r="J2031" s="55" t="s">
        <v>1705</v>
      </c>
      <c r="K2031" s="49" t="s">
        <v>11214</v>
      </c>
      <c r="L2031" s="49" t="s">
        <v>17072</v>
      </c>
      <c r="M2031" s="49" t="s">
        <v>57</v>
      </c>
      <c r="N2031" s="57" t="s">
        <v>17068</v>
      </c>
      <c r="O2031" s="65">
        <v>37584</v>
      </c>
      <c r="P2031" s="57">
        <v>19117</v>
      </c>
      <c r="Q2031" s="49">
        <v>181.6</v>
      </c>
      <c r="R2031" s="49" t="s">
        <v>11330</v>
      </c>
      <c r="S2031" s="59" t="s">
        <v>60</v>
      </c>
      <c r="T2031" s="47" t="s">
        <v>17055</v>
      </c>
      <c r="U2031" s="49" t="s">
        <v>62</v>
      </c>
      <c r="V2031" s="57" t="s">
        <v>17073</v>
      </c>
      <c r="W2031" s="61" t="s">
        <v>1048</v>
      </c>
      <c r="X2031" s="61" t="s">
        <v>65</v>
      </c>
      <c r="Y2031" s="61">
        <v>41787</v>
      </c>
      <c r="Z2031" s="49">
        <v>89</v>
      </c>
      <c r="AA2031" s="49">
        <v>206</v>
      </c>
      <c r="AB2031" s="49" t="s">
        <v>66</v>
      </c>
      <c r="AC2031" s="140">
        <f>1435800*1020*10610*0.000001/60*(20.9/(20.9-AK2031))*(460+AA2031)/528</f>
        <v>952194.54988493735</v>
      </c>
      <c r="AD2031" s="49" t="s">
        <v>227</v>
      </c>
      <c r="AE2031" s="57">
        <v>20</v>
      </c>
      <c r="AF2031" s="57" t="s">
        <v>68</v>
      </c>
      <c r="AG2031" s="49" t="s">
        <v>500</v>
      </c>
      <c r="AH2031" s="49">
        <v>1.31</v>
      </c>
      <c r="AI2031" s="49">
        <v>6.68</v>
      </c>
      <c r="AJ2031" s="49">
        <v>7.99</v>
      </c>
      <c r="AK2031" s="57">
        <v>13.73</v>
      </c>
      <c r="AL2031" s="181">
        <f t="shared" si="91"/>
        <v>0.16395494367959951</v>
      </c>
      <c r="AM2031" s="55" t="s">
        <v>230</v>
      </c>
      <c r="AN2031" s="49" t="s">
        <v>16971</v>
      </c>
      <c r="AO2031" s="49" t="s">
        <v>258</v>
      </c>
      <c r="AP2031" s="63" t="s">
        <v>16972</v>
      </c>
      <c r="AQ2031" s="27" t="str">
        <f t="shared" si="89"/>
        <v>Record Complete</v>
      </c>
      <c r="AR2031" s="53" t="s">
        <v>17070</v>
      </c>
      <c r="AS2031" s="5" t="str">
        <f t="shared" si="90"/>
        <v/>
      </c>
      <c r="AT2031" t="s">
        <v>17200</v>
      </c>
    </row>
    <row r="2032" spans="1:46" ht="15.75" thickBot="1" x14ac:dyDescent="0.3">
      <c r="A2032" s="29" t="s">
        <v>17064</v>
      </c>
      <c r="B2032" s="31">
        <v>4258</v>
      </c>
      <c r="C2032" s="31" t="s">
        <v>213</v>
      </c>
      <c r="D2032" s="31" t="s">
        <v>743</v>
      </c>
      <c r="E2032" s="51" t="str">
        <f ca="1">IF(ISERROR(INDIRECT(CONCATENATE("FIPs_codes!",ADDRESS((MATCH($D2032,INDIRECT($C2032),0)+MATCH($C2032,FIPs_codes!$G$1:$G$3296,0)-1),COLUMN(FIPs_codes!A2030))))),"",INDIRECT(CONCATENATE("FIPs_codes!",ADDRESS((MATCH($D2032,INDIRECT($C2032),0)+MATCH($C2032,FIPs_codes!$G$1:$G$3296,0)-1),COLUMN(FIPs_codes!A2030)))))</f>
        <v>40121</v>
      </c>
      <c r="F2032" s="51">
        <f ca="1">IF(ISERROR(INDIRECT(CONCATENATE("FIPs_codes!",ADDRESS((MATCH($D2032,INDIRECT($C2032),0)+MATCH($C2032,FIPs_codes!$G$1:$G$3296,0)-1),COLUMN(FIPs_codes!C2030))))),"",INDIRECT(CONCATENATE("FIPs_codes!",ADDRESS((MATCH($D2032,INDIRECT($C2032),0)+MATCH($C2032,FIPs_codes!$G$1:$G$3296,0)-1),COLUMN(FIPs_codes!C2030)))))</f>
        <v>6</v>
      </c>
      <c r="G2032" s="31" t="s">
        <v>17065</v>
      </c>
      <c r="H2032" s="31" t="s">
        <v>217</v>
      </c>
      <c r="I2032" s="35" t="s">
        <v>17066</v>
      </c>
      <c r="J2032" s="37" t="s">
        <v>1705</v>
      </c>
      <c r="K2032" s="31" t="s">
        <v>11214</v>
      </c>
      <c r="L2032" s="31" t="s">
        <v>17071</v>
      </c>
      <c r="M2032" s="31" t="s">
        <v>57</v>
      </c>
      <c r="N2032" s="39" t="s">
        <v>17068</v>
      </c>
      <c r="O2032" s="232">
        <v>37598</v>
      </c>
      <c r="P2032" s="39">
        <v>19118</v>
      </c>
      <c r="Q2032" s="31">
        <v>181.6</v>
      </c>
      <c r="R2032" s="31" t="s">
        <v>11330</v>
      </c>
      <c r="S2032" s="41" t="s">
        <v>60</v>
      </c>
      <c r="T2032" s="29" t="s">
        <v>17055</v>
      </c>
      <c r="U2032" s="31" t="s">
        <v>62</v>
      </c>
      <c r="V2032" s="39" t="s">
        <v>17069</v>
      </c>
      <c r="W2032" s="43" t="s">
        <v>1048</v>
      </c>
      <c r="X2032" s="43" t="s">
        <v>65</v>
      </c>
      <c r="Y2032" s="43">
        <v>41787</v>
      </c>
      <c r="Z2032" s="31">
        <v>89</v>
      </c>
      <c r="AA2032" s="31">
        <v>206</v>
      </c>
      <c r="AB2032" s="31" t="s">
        <v>66</v>
      </c>
      <c r="AC2032" s="194">
        <f>1599900*1020*10610*0.000001/60*(20.9/(20.9-AK2032))*(460+AA2032)/528</f>
        <v>1065480.5461607142</v>
      </c>
      <c r="AD2032" s="31" t="s">
        <v>227</v>
      </c>
      <c r="AE2032" s="39">
        <v>20</v>
      </c>
      <c r="AF2032" s="39" t="s">
        <v>68</v>
      </c>
      <c r="AG2032" s="31" t="s">
        <v>500</v>
      </c>
      <c r="AH2032" s="31">
        <v>1.1399999999999999</v>
      </c>
      <c r="AI2032" s="31">
        <v>6.94</v>
      </c>
      <c r="AJ2032" s="31">
        <v>8.08</v>
      </c>
      <c r="AK2032" s="39">
        <v>13.76</v>
      </c>
      <c r="AL2032" s="150">
        <f t="shared" si="91"/>
        <v>0.14108910891089108</v>
      </c>
      <c r="AM2032" s="37" t="s">
        <v>230</v>
      </c>
      <c r="AN2032" s="31" t="s">
        <v>16971</v>
      </c>
      <c r="AO2032" s="31" t="s">
        <v>258</v>
      </c>
      <c r="AP2032" s="45" t="s">
        <v>16972</v>
      </c>
      <c r="AQ2032" s="27" t="str">
        <f t="shared" si="89"/>
        <v>Record Complete</v>
      </c>
      <c r="AR2032" s="35" t="s">
        <v>17070</v>
      </c>
      <c r="AS2032" s="5" t="str">
        <f t="shared" si="90"/>
        <v/>
      </c>
      <c r="AT2032" t="s">
        <v>17200</v>
      </c>
    </row>
    <row r="2033" spans="1:46" ht="15.75" thickBot="1" x14ac:dyDescent="0.3">
      <c r="A2033" s="30" t="s">
        <v>17064</v>
      </c>
      <c r="B2033" s="32">
        <v>4258</v>
      </c>
      <c r="C2033" s="32" t="s">
        <v>213</v>
      </c>
      <c r="D2033" s="32" t="s">
        <v>743</v>
      </c>
      <c r="E2033" s="51" t="str">
        <f ca="1">IF(ISERROR(INDIRECT(CONCATENATE("FIPs_codes!",ADDRESS((MATCH($D2033,INDIRECT($C2033),0)+MATCH($C2033,FIPs_codes!$G$1:$G$3296,0)-1),COLUMN(FIPs_codes!A2031))))),"",INDIRECT(CONCATENATE("FIPs_codes!",ADDRESS((MATCH($D2033,INDIRECT($C2033),0)+MATCH($C2033,FIPs_codes!$G$1:$G$3296,0)-1),COLUMN(FIPs_codes!A2031)))))</f>
        <v>40121</v>
      </c>
      <c r="F2033" s="51">
        <f ca="1">IF(ISERROR(INDIRECT(CONCATENATE("FIPs_codes!",ADDRESS((MATCH($D2033,INDIRECT($C2033),0)+MATCH($C2033,FIPs_codes!$G$1:$G$3296,0)-1),COLUMN(FIPs_codes!C2031))))),"",INDIRECT(CONCATENATE("FIPs_codes!",ADDRESS((MATCH($D2033,INDIRECT($C2033),0)+MATCH($C2033,FIPs_codes!$G$1:$G$3296,0)-1),COLUMN(FIPs_codes!C2031)))))</f>
        <v>6</v>
      </c>
      <c r="G2033" s="32" t="s">
        <v>17065</v>
      </c>
      <c r="H2033" s="32" t="s">
        <v>217</v>
      </c>
      <c r="I2033" s="36" t="s">
        <v>17066</v>
      </c>
      <c r="J2033" s="38" t="s">
        <v>1705</v>
      </c>
      <c r="K2033" s="32" t="s">
        <v>11214</v>
      </c>
      <c r="L2033" s="32" t="s">
        <v>17072</v>
      </c>
      <c r="M2033" s="32" t="s">
        <v>57</v>
      </c>
      <c r="N2033" s="40" t="s">
        <v>17068</v>
      </c>
      <c r="O2033" s="231">
        <v>37584</v>
      </c>
      <c r="P2033" s="40">
        <v>19117</v>
      </c>
      <c r="Q2033" s="32">
        <v>181.6</v>
      </c>
      <c r="R2033" s="32" t="s">
        <v>11330</v>
      </c>
      <c r="S2033" s="42" t="s">
        <v>60</v>
      </c>
      <c r="T2033" s="30" t="s">
        <v>17055</v>
      </c>
      <c r="U2033" s="32" t="s">
        <v>62</v>
      </c>
      <c r="V2033" s="40" t="s">
        <v>17073</v>
      </c>
      <c r="W2033" s="44" t="s">
        <v>1048</v>
      </c>
      <c r="X2033" s="44" t="s">
        <v>65</v>
      </c>
      <c r="Y2033" s="44">
        <v>41787</v>
      </c>
      <c r="Z2033" s="32">
        <v>90</v>
      </c>
      <c r="AA2033" s="32">
        <v>206</v>
      </c>
      <c r="AB2033" s="32" t="s">
        <v>66</v>
      </c>
      <c r="AC2033" s="32">
        <f>1439700*1020*10610*0.000001/60*(20.9/(20.9-AK2033))*(460+AA2033)/528</f>
        <v>944245.4398293104</v>
      </c>
      <c r="AD2033" s="32" t="s">
        <v>227</v>
      </c>
      <c r="AE2033" s="40">
        <v>20</v>
      </c>
      <c r="AF2033" s="40" t="s">
        <v>68</v>
      </c>
      <c r="AG2033" s="32" t="s">
        <v>500</v>
      </c>
      <c r="AH2033" s="32">
        <v>1.52</v>
      </c>
      <c r="AI2033" s="32">
        <v>6.7</v>
      </c>
      <c r="AJ2033" s="32">
        <v>8.2200000000000006</v>
      </c>
      <c r="AK2033" s="40">
        <v>13.65</v>
      </c>
      <c r="AL2033" s="181">
        <f t="shared" si="91"/>
        <v>0.18491484184914841</v>
      </c>
      <c r="AM2033" s="38" t="s">
        <v>230</v>
      </c>
      <c r="AN2033" s="32" t="s">
        <v>16971</v>
      </c>
      <c r="AO2033" s="32" t="s">
        <v>258</v>
      </c>
      <c r="AP2033" s="46" t="s">
        <v>17045</v>
      </c>
      <c r="AQ2033" s="27" t="str">
        <f t="shared" si="89"/>
        <v>Record Complete</v>
      </c>
      <c r="AR2033" s="36" t="s">
        <v>17070</v>
      </c>
      <c r="AS2033" s="5" t="str">
        <f t="shared" si="90"/>
        <v/>
      </c>
      <c r="AT2033" t="s">
        <v>17200</v>
      </c>
    </row>
    <row r="2034" spans="1:46" ht="15.75" thickBot="1" x14ac:dyDescent="0.3">
      <c r="A2034" s="29" t="s">
        <v>17064</v>
      </c>
      <c r="B2034" s="31">
        <v>4258</v>
      </c>
      <c r="C2034" s="31" t="s">
        <v>213</v>
      </c>
      <c r="D2034" s="31" t="s">
        <v>743</v>
      </c>
      <c r="E2034" s="51" t="str">
        <f ca="1">IF(ISERROR(INDIRECT(CONCATENATE("FIPs_codes!",ADDRESS((MATCH($D2034,INDIRECT($C2034),0)+MATCH($C2034,FIPs_codes!$G$1:$G$3296,0)-1),COLUMN(FIPs_codes!A2032))))),"",INDIRECT(CONCATENATE("FIPs_codes!",ADDRESS((MATCH($D2034,INDIRECT($C2034),0)+MATCH($C2034,FIPs_codes!$G$1:$G$3296,0)-1),COLUMN(FIPs_codes!A2032)))))</f>
        <v>40121</v>
      </c>
      <c r="F2034" s="51">
        <f ca="1">IF(ISERROR(INDIRECT(CONCATENATE("FIPs_codes!",ADDRESS((MATCH($D2034,INDIRECT($C2034),0)+MATCH($C2034,FIPs_codes!$G$1:$G$3296,0)-1),COLUMN(FIPs_codes!C2032))))),"",INDIRECT(CONCATENATE("FIPs_codes!",ADDRESS((MATCH($D2034,INDIRECT($C2034),0)+MATCH($C2034,FIPs_codes!$G$1:$G$3296,0)-1),COLUMN(FIPs_codes!C2032)))))</f>
        <v>6</v>
      </c>
      <c r="G2034" s="31" t="s">
        <v>17065</v>
      </c>
      <c r="H2034" s="31" t="s">
        <v>217</v>
      </c>
      <c r="I2034" s="35" t="s">
        <v>17066</v>
      </c>
      <c r="J2034" s="37" t="s">
        <v>1705</v>
      </c>
      <c r="K2034" s="31" t="s">
        <v>11214</v>
      </c>
      <c r="L2034" s="31" t="s">
        <v>17067</v>
      </c>
      <c r="M2034" s="31" t="s">
        <v>57</v>
      </c>
      <c r="N2034" s="39" t="s">
        <v>17068</v>
      </c>
      <c r="O2034" s="232">
        <v>37632</v>
      </c>
      <c r="P2034" s="39">
        <v>21674</v>
      </c>
      <c r="Q2034" s="31">
        <v>181.6</v>
      </c>
      <c r="R2034" s="31" t="s">
        <v>11330</v>
      </c>
      <c r="S2034" s="41" t="s">
        <v>60</v>
      </c>
      <c r="T2034" s="29" t="s">
        <v>17055</v>
      </c>
      <c r="U2034" s="31" t="s">
        <v>62</v>
      </c>
      <c r="V2034" s="39" t="s">
        <v>17069</v>
      </c>
      <c r="W2034" s="43" t="s">
        <v>1048</v>
      </c>
      <c r="X2034" s="43" t="s">
        <v>65</v>
      </c>
      <c r="Y2034" s="43">
        <v>41788</v>
      </c>
      <c r="Z2034" s="31">
        <v>88</v>
      </c>
      <c r="AA2034" s="31">
        <v>206</v>
      </c>
      <c r="AB2034" s="31" t="s">
        <v>66</v>
      </c>
      <c r="AC2034" s="31">
        <f>1634300*1020*10610*0.000001/60*(20.9/(20.9-AK2034))*(460+AA2034)/528</f>
        <v>1097613.4521875002</v>
      </c>
      <c r="AD2034" s="31" t="s">
        <v>227</v>
      </c>
      <c r="AE2034" s="39">
        <v>20</v>
      </c>
      <c r="AF2034" s="39" t="s">
        <v>68</v>
      </c>
      <c r="AG2034" s="31" t="s">
        <v>500</v>
      </c>
      <c r="AH2034" s="31">
        <v>1.1000000000000001</v>
      </c>
      <c r="AI2034" s="31">
        <v>6.75</v>
      </c>
      <c r="AJ2034" s="31">
        <v>7.85</v>
      </c>
      <c r="AK2034" s="39">
        <v>13.82</v>
      </c>
      <c r="AL2034" s="150">
        <f t="shared" si="91"/>
        <v>0.14012738853503187</v>
      </c>
      <c r="AM2034" s="37" t="s">
        <v>230</v>
      </c>
      <c r="AN2034" s="31" t="s">
        <v>16971</v>
      </c>
      <c r="AO2034" s="31" t="s">
        <v>258</v>
      </c>
      <c r="AP2034" s="45" t="s">
        <v>16972</v>
      </c>
      <c r="AQ2034" s="27" t="str">
        <f t="shared" si="89"/>
        <v>Record Complete</v>
      </c>
      <c r="AR2034" s="35" t="s">
        <v>17070</v>
      </c>
      <c r="AS2034" s="5" t="str">
        <f t="shared" si="90"/>
        <v/>
      </c>
      <c r="AT2034" t="s">
        <v>17200</v>
      </c>
    </row>
    <row r="2035" spans="1:46" ht="15.75" thickBot="1" x14ac:dyDescent="0.3">
      <c r="A2035" s="30" t="s">
        <v>17064</v>
      </c>
      <c r="B2035" s="32">
        <v>4258</v>
      </c>
      <c r="C2035" s="32" t="s">
        <v>213</v>
      </c>
      <c r="D2035" s="32" t="s">
        <v>743</v>
      </c>
      <c r="E2035" s="51" t="str">
        <f ca="1">IF(ISERROR(INDIRECT(CONCATENATE("FIPs_codes!",ADDRESS((MATCH($D2035,INDIRECT($C2035),0)+MATCH($C2035,FIPs_codes!$G$1:$G$3296,0)-1),COLUMN(FIPs_codes!A2033))))),"",INDIRECT(CONCATENATE("FIPs_codes!",ADDRESS((MATCH($D2035,INDIRECT($C2035),0)+MATCH($C2035,FIPs_codes!$G$1:$G$3296,0)-1),COLUMN(FIPs_codes!A2033)))))</f>
        <v>40121</v>
      </c>
      <c r="F2035" s="51">
        <f ca="1">IF(ISERROR(INDIRECT(CONCATENATE("FIPs_codes!",ADDRESS((MATCH($D2035,INDIRECT($C2035),0)+MATCH($C2035,FIPs_codes!$G$1:$G$3296,0)-1),COLUMN(FIPs_codes!C2033))))),"",INDIRECT(CONCATENATE("FIPs_codes!",ADDRESS((MATCH($D2035,INDIRECT($C2035),0)+MATCH($C2035,FIPs_codes!$G$1:$G$3296,0)-1),COLUMN(FIPs_codes!C2033)))))</f>
        <v>6</v>
      </c>
      <c r="G2035" s="32" t="s">
        <v>17065</v>
      </c>
      <c r="H2035" s="32" t="s">
        <v>217</v>
      </c>
      <c r="I2035" s="36" t="s">
        <v>17066</v>
      </c>
      <c r="J2035" s="38" t="s">
        <v>1705</v>
      </c>
      <c r="K2035" s="32" t="s">
        <v>11214</v>
      </c>
      <c r="L2035" s="32" t="s">
        <v>17074</v>
      </c>
      <c r="M2035" s="32" t="s">
        <v>57</v>
      </c>
      <c r="N2035" s="40" t="s">
        <v>17068</v>
      </c>
      <c r="O2035" s="231">
        <v>37632</v>
      </c>
      <c r="P2035" s="40">
        <v>21673</v>
      </c>
      <c r="Q2035" s="32">
        <v>181.6</v>
      </c>
      <c r="R2035" s="32" t="s">
        <v>11330</v>
      </c>
      <c r="S2035" s="42" t="s">
        <v>60</v>
      </c>
      <c r="T2035" s="30" t="s">
        <v>17055</v>
      </c>
      <c r="U2035" s="32" t="s">
        <v>62</v>
      </c>
      <c r="V2035" s="40" t="s">
        <v>17073</v>
      </c>
      <c r="W2035" s="44" t="s">
        <v>1048</v>
      </c>
      <c r="X2035" s="44" t="s">
        <v>65</v>
      </c>
      <c r="Y2035" s="44">
        <v>41788</v>
      </c>
      <c r="Z2035" s="32">
        <v>88</v>
      </c>
      <c r="AA2035" s="32">
        <v>206</v>
      </c>
      <c r="AB2035" s="32" t="s">
        <v>66</v>
      </c>
      <c r="AC2035" s="32">
        <f>1606700*1020*10610*0.000001/60*(20.9/(20.9-AK2035))*(460+AA2035)/528</f>
        <v>1085208.1147212356</v>
      </c>
      <c r="AD2035" s="32" t="s">
        <v>227</v>
      </c>
      <c r="AE2035" s="40">
        <v>20</v>
      </c>
      <c r="AF2035" s="40" t="s">
        <v>68</v>
      </c>
      <c r="AG2035" s="32" t="s">
        <v>500</v>
      </c>
      <c r="AH2035" s="32">
        <v>1.1499999999999999</v>
      </c>
      <c r="AI2035" s="32">
        <v>6.71</v>
      </c>
      <c r="AJ2035" s="32">
        <v>7.86</v>
      </c>
      <c r="AK2035" s="40">
        <v>13.86</v>
      </c>
      <c r="AL2035" s="181">
        <f t="shared" si="91"/>
        <v>0.14631043256997456</v>
      </c>
      <c r="AM2035" s="38" t="s">
        <v>230</v>
      </c>
      <c r="AN2035" s="32" t="s">
        <v>16971</v>
      </c>
      <c r="AO2035" s="32" t="s">
        <v>258</v>
      </c>
      <c r="AP2035" s="46" t="s">
        <v>17045</v>
      </c>
      <c r="AQ2035" s="27" t="str">
        <f t="shared" si="89"/>
        <v>Record Complete</v>
      </c>
      <c r="AR2035" s="36" t="s">
        <v>17070</v>
      </c>
      <c r="AS2035" s="5" t="str">
        <f t="shared" si="90"/>
        <v/>
      </c>
      <c r="AT2035" t="s">
        <v>17200</v>
      </c>
    </row>
    <row r="2036" spans="1:46" ht="15.75" thickBot="1" x14ac:dyDescent="0.3">
      <c r="A2036" s="48" t="s">
        <v>17064</v>
      </c>
      <c r="B2036" s="50">
        <v>4258</v>
      </c>
      <c r="C2036" s="50" t="s">
        <v>213</v>
      </c>
      <c r="D2036" s="50" t="s">
        <v>743</v>
      </c>
      <c r="E2036" s="51" t="str">
        <f ca="1">IF(ISERROR(INDIRECT(CONCATENATE("FIPs_codes!",ADDRESS((MATCH($D2036,INDIRECT($C2036),0)+MATCH($C2036,FIPs_codes!$G$1:$G$3296,0)-1),COLUMN(FIPs_codes!A2034))))),"",INDIRECT(CONCATENATE("FIPs_codes!",ADDRESS((MATCH($D2036,INDIRECT($C2036),0)+MATCH($C2036,FIPs_codes!$G$1:$G$3296,0)-1),COLUMN(FIPs_codes!A2034)))))</f>
        <v>40121</v>
      </c>
      <c r="F2036" s="51">
        <f ca="1">IF(ISERROR(INDIRECT(CONCATENATE("FIPs_codes!",ADDRESS((MATCH($D2036,INDIRECT($C2036),0)+MATCH($C2036,FIPs_codes!$G$1:$G$3296,0)-1),COLUMN(FIPs_codes!C2034))))),"",INDIRECT(CONCATENATE("FIPs_codes!",ADDRESS((MATCH($D2036,INDIRECT($C2036),0)+MATCH($C2036,FIPs_codes!$G$1:$G$3296,0)-1),COLUMN(FIPs_codes!C2034)))))</f>
        <v>6</v>
      </c>
      <c r="G2036" s="50" t="s">
        <v>17065</v>
      </c>
      <c r="H2036" s="50" t="s">
        <v>217</v>
      </c>
      <c r="I2036" s="54" t="s">
        <v>17066</v>
      </c>
      <c r="J2036" s="56" t="s">
        <v>1705</v>
      </c>
      <c r="K2036" s="50" t="s">
        <v>11214</v>
      </c>
      <c r="L2036" s="50" t="s">
        <v>17067</v>
      </c>
      <c r="M2036" s="50" t="s">
        <v>57</v>
      </c>
      <c r="N2036" s="58" t="s">
        <v>17068</v>
      </c>
      <c r="O2036" s="66">
        <v>37632</v>
      </c>
      <c r="P2036" s="58">
        <v>21674</v>
      </c>
      <c r="Q2036" s="50">
        <v>181.6</v>
      </c>
      <c r="R2036" s="50" t="s">
        <v>11330</v>
      </c>
      <c r="S2036" s="60" t="s">
        <v>60</v>
      </c>
      <c r="T2036" s="48" t="s">
        <v>17055</v>
      </c>
      <c r="U2036" s="50" t="s">
        <v>62</v>
      </c>
      <c r="V2036" s="58" t="s">
        <v>17069</v>
      </c>
      <c r="W2036" s="62" t="s">
        <v>1048</v>
      </c>
      <c r="X2036" s="62" t="s">
        <v>65</v>
      </c>
      <c r="Y2036" s="62">
        <v>41788</v>
      </c>
      <c r="Z2036" s="50">
        <v>88</v>
      </c>
      <c r="AA2036" s="50">
        <v>206</v>
      </c>
      <c r="AB2036" s="50" t="s">
        <v>66</v>
      </c>
      <c r="AC2036" s="50">
        <f>1634300*1020*10610*0.000001/60*(20.9/(20.9-AK2036))*(460+AA2036)/528</f>
        <v>1096065.337304302</v>
      </c>
      <c r="AD2036" s="50" t="s">
        <v>227</v>
      </c>
      <c r="AE2036" s="58">
        <v>20</v>
      </c>
      <c r="AF2036" s="58" t="s">
        <v>68</v>
      </c>
      <c r="AG2036" s="50" t="s">
        <v>500</v>
      </c>
      <c r="AH2036" s="50">
        <v>1.1599999999999999</v>
      </c>
      <c r="AI2036" s="50">
        <v>6.72</v>
      </c>
      <c r="AJ2036" s="50">
        <v>7.87</v>
      </c>
      <c r="AK2036" s="58">
        <v>13.81</v>
      </c>
      <c r="AL2036" s="150">
        <f t="shared" si="91"/>
        <v>0.14720812182741116</v>
      </c>
      <c r="AM2036" s="56" t="s">
        <v>230</v>
      </c>
      <c r="AN2036" s="50" t="s">
        <v>16971</v>
      </c>
      <c r="AO2036" s="50" t="s">
        <v>258</v>
      </c>
      <c r="AP2036" s="64" t="s">
        <v>17045</v>
      </c>
      <c r="AQ2036" s="27" t="str">
        <f t="shared" si="89"/>
        <v>Record Complete</v>
      </c>
      <c r="AR2036" s="54" t="s">
        <v>17070</v>
      </c>
      <c r="AS2036" s="5" t="str">
        <f t="shared" si="90"/>
        <v/>
      </c>
      <c r="AT2036" t="s">
        <v>17200</v>
      </c>
    </row>
    <row r="2037" spans="1:46" ht="15.75" thickBot="1" x14ac:dyDescent="0.3">
      <c r="A2037" s="47" t="s">
        <v>17064</v>
      </c>
      <c r="B2037" s="49">
        <v>4258</v>
      </c>
      <c r="C2037" s="49" t="s">
        <v>213</v>
      </c>
      <c r="D2037" s="49" t="s">
        <v>743</v>
      </c>
      <c r="E2037" s="51" t="str">
        <f ca="1">IF(ISERROR(INDIRECT(CONCATENATE("FIPs_codes!",ADDRESS((MATCH($D2037,INDIRECT($C2037),0)+MATCH($C2037,FIPs_codes!$G$1:$G$3296,0)-1),COLUMN(FIPs_codes!A2035))))),"",INDIRECT(CONCATENATE("FIPs_codes!",ADDRESS((MATCH($D2037,INDIRECT($C2037),0)+MATCH($C2037,FIPs_codes!$G$1:$G$3296,0)-1),COLUMN(FIPs_codes!A2035)))))</f>
        <v>40121</v>
      </c>
      <c r="F2037" s="51">
        <f ca="1">IF(ISERROR(INDIRECT(CONCATENATE("FIPs_codes!",ADDRESS((MATCH($D2037,INDIRECT($C2037),0)+MATCH($C2037,FIPs_codes!$G$1:$G$3296,0)-1),COLUMN(FIPs_codes!C2035))))),"",INDIRECT(CONCATENATE("FIPs_codes!",ADDRESS((MATCH($D2037,INDIRECT($C2037),0)+MATCH($C2037,FIPs_codes!$G$1:$G$3296,0)-1),COLUMN(FIPs_codes!C2035)))))</f>
        <v>6</v>
      </c>
      <c r="G2037" s="49" t="s">
        <v>17065</v>
      </c>
      <c r="H2037" s="49" t="s">
        <v>217</v>
      </c>
      <c r="I2037" s="53" t="s">
        <v>17066</v>
      </c>
      <c r="J2037" s="55" t="s">
        <v>1705</v>
      </c>
      <c r="K2037" s="49" t="s">
        <v>11214</v>
      </c>
      <c r="L2037" s="49" t="s">
        <v>17067</v>
      </c>
      <c r="M2037" s="49" t="s">
        <v>57</v>
      </c>
      <c r="N2037" s="57" t="s">
        <v>17068</v>
      </c>
      <c r="O2037" s="65">
        <v>37632</v>
      </c>
      <c r="P2037" s="57">
        <v>21674</v>
      </c>
      <c r="Q2037" s="49">
        <v>181.6</v>
      </c>
      <c r="R2037" s="49" t="s">
        <v>11330</v>
      </c>
      <c r="S2037" s="59" t="s">
        <v>60</v>
      </c>
      <c r="T2037" s="47" t="s">
        <v>17055</v>
      </c>
      <c r="U2037" s="49" t="s">
        <v>62</v>
      </c>
      <c r="V2037" s="57" t="s">
        <v>17069</v>
      </c>
      <c r="W2037" s="61" t="s">
        <v>1048</v>
      </c>
      <c r="X2037" s="61" t="s">
        <v>65</v>
      </c>
      <c r="Y2037" s="61">
        <v>41788</v>
      </c>
      <c r="Z2037" s="49">
        <v>88</v>
      </c>
      <c r="AA2037" s="49">
        <v>206</v>
      </c>
      <c r="AB2037" s="49" t="s">
        <v>66</v>
      </c>
      <c r="AC2037" s="49">
        <f>1631600*1020*10610*0.000001/60*(20.9/(20.9-AK2037))*(460+AA2037)/528</f>
        <v>1094254.5458885757</v>
      </c>
      <c r="AD2037" s="49" t="s">
        <v>227</v>
      </c>
      <c r="AE2037" s="57">
        <v>20</v>
      </c>
      <c r="AF2037" s="57" t="s">
        <v>68</v>
      </c>
      <c r="AG2037" s="49" t="s">
        <v>500</v>
      </c>
      <c r="AH2037" s="49">
        <v>1.1499999999999999</v>
      </c>
      <c r="AI2037" s="49">
        <v>6.76</v>
      </c>
      <c r="AJ2037" s="49">
        <v>7.91</v>
      </c>
      <c r="AK2037" s="57">
        <v>13.81</v>
      </c>
      <c r="AL2037" s="181">
        <f t="shared" si="91"/>
        <v>0.14538558786346395</v>
      </c>
      <c r="AM2037" s="55" t="s">
        <v>230</v>
      </c>
      <c r="AN2037" s="49" t="s">
        <v>16971</v>
      </c>
      <c r="AO2037" s="49" t="s">
        <v>258</v>
      </c>
      <c r="AP2037" s="63" t="s">
        <v>16972</v>
      </c>
      <c r="AQ2037" s="27" t="str">
        <f t="shared" si="89"/>
        <v>Record Complete</v>
      </c>
      <c r="AR2037" s="53" t="s">
        <v>17070</v>
      </c>
      <c r="AS2037" s="5" t="str">
        <f t="shared" si="90"/>
        <v/>
      </c>
      <c r="AT2037" t="s">
        <v>17200</v>
      </c>
    </row>
    <row r="2038" spans="1:46" ht="15.75" thickBot="1" x14ac:dyDescent="0.3">
      <c r="A2038" s="48" t="s">
        <v>17064</v>
      </c>
      <c r="B2038" s="50">
        <v>4258</v>
      </c>
      <c r="C2038" s="50" t="s">
        <v>213</v>
      </c>
      <c r="D2038" s="50" t="s">
        <v>743</v>
      </c>
      <c r="E2038" s="51" t="str">
        <f ca="1">IF(ISERROR(INDIRECT(CONCATENATE("FIPs_codes!",ADDRESS((MATCH($D2038,INDIRECT($C2038),0)+MATCH($C2038,FIPs_codes!$G$1:$G$3296,0)-1),COLUMN(FIPs_codes!A2036))))),"",INDIRECT(CONCATENATE("FIPs_codes!",ADDRESS((MATCH($D2038,INDIRECT($C2038),0)+MATCH($C2038,FIPs_codes!$G$1:$G$3296,0)-1),COLUMN(FIPs_codes!A2036)))))</f>
        <v>40121</v>
      </c>
      <c r="F2038" s="51">
        <f ca="1">IF(ISERROR(INDIRECT(CONCATENATE("FIPs_codes!",ADDRESS((MATCH($D2038,INDIRECT($C2038),0)+MATCH($C2038,FIPs_codes!$G$1:$G$3296,0)-1),COLUMN(FIPs_codes!C2036))))),"",INDIRECT(CONCATENATE("FIPs_codes!",ADDRESS((MATCH($D2038,INDIRECT($C2038),0)+MATCH($C2038,FIPs_codes!$G$1:$G$3296,0)-1),COLUMN(FIPs_codes!C2036)))))</f>
        <v>6</v>
      </c>
      <c r="G2038" s="50" t="s">
        <v>17065</v>
      </c>
      <c r="H2038" s="50" t="s">
        <v>217</v>
      </c>
      <c r="I2038" s="54" t="s">
        <v>17066</v>
      </c>
      <c r="J2038" s="56" t="s">
        <v>1705</v>
      </c>
      <c r="K2038" s="50" t="s">
        <v>11214</v>
      </c>
      <c r="L2038" s="50" t="s">
        <v>17067</v>
      </c>
      <c r="M2038" s="50" t="s">
        <v>57</v>
      </c>
      <c r="N2038" s="58" t="s">
        <v>17068</v>
      </c>
      <c r="O2038" s="66">
        <v>37632</v>
      </c>
      <c r="P2038" s="58">
        <v>21674</v>
      </c>
      <c r="Q2038" s="50">
        <v>181.6</v>
      </c>
      <c r="R2038" s="50" t="s">
        <v>11330</v>
      </c>
      <c r="S2038" s="60" t="s">
        <v>60</v>
      </c>
      <c r="T2038" s="48" t="s">
        <v>17055</v>
      </c>
      <c r="U2038" s="50" t="s">
        <v>62</v>
      </c>
      <c r="V2038" s="58" t="s">
        <v>17069</v>
      </c>
      <c r="W2038" s="62" t="s">
        <v>1048</v>
      </c>
      <c r="X2038" s="62" t="s">
        <v>65</v>
      </c>
      <c r="Y2038" s="62">
        <v>41788</v>
      </c>
      <c r="Z2038" s="50">
        <v>88</v>
      </c>
      <c r="AA2038" s="50">
        <v>206</v>
      </c>
      <c r="AB2038" s="50" t="s">
        <v>66</v>
      </c>
      <c r="AC2038" s="50">
        <f>1633300*1020*10610*0.000001/60*(20.9/(20.9-AK2038))*(460+AA2038)/528</f>
        <v>1096941.8414353814</v>
      </c>
      <c r="AD2038" s="50" t="s">
        <v>227</v>
      </c>
      <c r="AE2038" s="58">
        <v>20</v>
      </c>
      <c r="AF2038" s="58" t="s">
        <v>68</v>
      </c>
      <c r="AG2038" s="50" t="s">
        <v>500</v>
      </c>
      <c r="AH2038" s="50">
        <v>1.1399999999999999</v>
      </c>
      <c r="AI2038" s="50">
        <v>6.78</v>
      </c>
      <c r="AJ2038" s="50">
        <v>7.92</v>
      </c>
      <c r="AK2038" s="58">
        <v>13.82</v>
      </c>
      <c r="AL2038" s="150">
        <f t="shared" si="91"/>
        <v>0.14393939393939392</v>
      </c>
      <c r="AM2038" s="56" t="s">
        <v>230</v>
      </c>
      <c r="AN2038" s="50" t="s">
        <v>16971</v>
      </c>
      <c r="AO2038" s="50" t="s">
        <v>258</v>
      </c>
      <c r="AP2038" s="64" t="s">
        <v>17045</v>
      </c>
      <c r="AQ2038" s="27" t="str">
        <f t="shared" si="89"/>
        <v>Record Complete</v>
      </c>
      <c r="AR2038" s="54" t="s">
        <v>17070</v>
      </c>
      <c r="AS2038" s="5" t="str">
        <f t="shared" si="90"/>
        <v/>
      </c>
      <c r="AT2038" t="s">
        <v>17200</v>
      </c>
    </row>
    <row r="2039" spans="1:46" ht="15.75" thickBot="1" x14ac:dyDescent="0.3">
      <c r="A2039" s="47" t="s">
        <v>17064</v>
      </c>
      <c r="B2039" s="49">
        <v>4258</v>
      </c>
      <c r="C2039" s="49" t="s">
        <v>213</v>
      </c>
      <c r="D2039" s="49" t="s">
        <v>743</v>
      </c>
      <c r="E2039" s="51" t="str">
        <f ca="1">IF(ISERROR(INDIRECT(CONCATENATE("FIPs_codes!",ADDRESS((MATCH($D2039,INDIRECT($C2039),0)+MATCH($C2039,FIPs_codes!$G$1:$G$3296,0)-1),COLUMN(FIPs_codes!A2037))))),"",INDIRECT(CONCATENATE("FIPs_codes!",ADDRESS((MATCH($D2039,INDIRECT($C2039),0)+MATCH($C2039,FIPs_codes!$G$1:$G$3296,0)-1),COLUMN(FIPs_codes!A2037)))))</f>
        <v>40121</v>
      </c>
      <c r="F2039" s="51">
        <f ca="1">IF(ISERROR(INDIRECT(CONCATENATE("FIPs_codes!",ADDRESS((MATCH($D2039,INDIRECT($C2039),0)+MATCH($C2039,FIPs_codes!$G$1:$G$3296,0)-1),COLUMN(FIPs_codes!C2037))))),"",INDIRECT(CONCATENATE("FIPs_codes!",ADDRESS((MATCH($D2039,INDIRECT($C2039),0)+MATCH($C2039,FIPs_codes!$G$1:$G$3296,0)-1),COLUMN(FIPs_codes!C2037)))))</f>
        <v>6</v>
      </c>
      <c r="G2039" s="49" t="s">
        <v>17065</v>
      </c>
      <c r="H2039" s="49" t="s">
        <v>217</v>
      </c>
      <c r="I2039" s="53" t="s">
        <v>17066</v>
      </c>
      <c r="J2039" s="55" t="s">
        <v>1705</v>
      </c>
      <c r="K2039" s="49" t="s">
        <v>11214</v>
      </c>
      <c r="L2039" s="49" t="s">
        <v>17071</v>
      </c>
      <c r="M2039" s="49" t="s">
        <v>57</v>
      </c>
      <c r="N2039" s="57" t="s">
        <v>17068</v>
      </c>
      <c r="O2039" s="65">
        <v>37598</v>
      </c>
      <c r="P2039" s="57">
        <v>19118</v>
      </c>
      <c r="Q2039" s="49">
        <v>181.6</v>
      </c>
      <c r="R2039" s="49" t="s">
        <v>11330</v>
      </c>
      <c r="S2039" s="59" t="s">
        <v>60</v>
      </c>
      <c r="T2039" s="47" t="s">
        <v>17055</v>
      </c>
      <c r="U2039" s="49" t="s">
        <v>62</v>
      </c>
      <c r="V2039" s="57" t="s">
        <v>17069</v>
      </c>
      <c r="W2039" s="61" t="s">
        <v>1048</v>
      </c>
      <c r="X2039" s="61" t="s">
        <v>65</v>
      </c>
      <c r="Y2039" s="61">
        <v>41788</v>
      </c>
      <c r="Z2039" s="49">
        <v>90</v>
      </c>
      <c r="AA2039" s="49">
        <v>206</v>
      </c>
      <c r="AB2039" s="49" t="s">
        <v>66</v>
      </c>
      <c r="AC2039" s="49">
        <f>1601100*1020*10610*0.000001/60*(20.9/(20.9-AK2039))*(460+AA2039)/528</f>
        <v>1066279.706517857</v>
      </c>
      <c r="AD2039" s="49" t="s">
        <v>227</v>
      </c>
      <c r="AE2039" s="57">
        <v>20</v>
      </c>
      <c r="AF2039" s="57" t="s">
        <v>68</v>
      </c>
      <c r="AG2039" s="49" t="s">
        <v>500</v>
      </c>
      <c r="AH2039" s="49">
        <v>1.17</v>
      </c>
      <c r="AI2039" s="49">
        <v>6.84</v>
      </c>
      <c r="AJ2039" s="49">
        <v>8.01</v>
      </c>
      <c r="AK2039" s="57">
        <v>13.76</v>
      </c>
      <c r="AL2039" s="181">
        <f t="shared" si="91"/>
        <v>0.14606741573033707</v>
      </c>
      <c r="AM2039" s="55" t="s">
        <v>230</v>
      </c>
      <c r="AN2039" s="49" t="s">
        <v>16971</v>
      </c>
      <c r="AO2039" s="49" t="s">
        <v>258</v>
      </c>
      <c r="AP2039" s="63" t="s">
        <v>16972</v>
      </c>
      <c r="AQ2039" s="27" t="str">
        <f t="shared" si="89"/>
        <v>Record Complete</v>
      </c>
      <c r="AR2039" s="53" t="s">
        <v>17070</v>
      </c>
      <c r="AS2039" s="5" t="str">
        <f t="shared" si="90"/>
        <v/>
      </c>
      <c r="AT2039" t="s">
        <v>17200</v>
      </c>
    </row>
    <row r="2040" spans="1:46" ht="15.75" thickBot="1" x14ac:dyDescent="0.3">
      <c r="A2040" s="29" t="s">
        <v>17064</v>
      </c>
      <c r="B2040" s="31">
        <v>4258</v>
      </c>
      <c r="C2040" s="31" t="s">
        <v>213</v>
      </c>
      <c r="D2040" s="31" t="s">
        <v>743</v>
      </c>
      <c r="E2040" s="51" t="str">
        <f ca="1">IF(ISERROR(INDIRECT(CONCATENATE("FIPs_codes!",ADDRESS((MATCH($D2040,INDIRECT($C2040),0)+MATCH($C2040,FIPs_codes!$G$1:$G$3296,0)-1),COLUMN(FIPs_codes!A2038))))),"",INDIRECT(CONCATENATE("FIPs_codes!",ADDRESS((MATCH($D2040,INDIRECT($C2040),0)+MATCH($C2040,FIPs_codes!$G$1:$G$3296,0)-1),COLUMN(FIPs_codes!A2038)))))</f>
        <v>40121</v>
      </c>
      <c r="F2040" s="51">
        <f ca="1">IF(ISERROR(INDIRECT(CONCATENATE("FIPs_codes!",ADDRESS((MATCH($D2040,INDIRECT($C2040),0)+MATCH($C2040,FIPs_codes!$G$1:$G$3296,0)-1),COLUMN(FIPs_codes!C2038))))),"",INDIRECT(CONCATENATE("FIPs_codes!",ADDRESS((MATCH($D2040,INDIRECT($C2040),0)+MATCH($C2040,FIPs_codes!$G$1:$G$3296,0)-1),COLUMN(FIPs_codes!C2038)))))</f>
        <v>6</v>
      </c>
      <c r="G2040" s="31" t="s">
        <v>17065</v>
      </c>
      <c r="H2040" s="31" t="s">
        <v>217</v>
      </c>
      <c r="I2040" s="35" t="s">
        <v>17066</v>
      </c>
      <c r="J2040" s="37" t="s">
        <v>1705</v>
      </c>
      <c r="K2040" s="31" t="s">
        <v>11214</v>
      </c>
      <c r="L2040" s="31" t="s">
        <v>17074</v>
      </c>
      <c r="M2040" s="31" t="s">
        <v>57</v>
      </c>
      <c r="N2040" s="39" t="s">
        <v>17068</v>
      </c>
      <c r="O2040" s="232">
        <v>37632</v>
      </c>
      <c r="P2040" s="39">
        <v>21673</v>
      </c>
      <c r="Q2040" s="31">
        <v>181.6</v>
      </c>
      <c r="R2040" s="31" t="s">
        <v>11330</v>
      </c>
      <c r="S2040" s="41" t="s">
        <v>60</v>
      </c>
      <c r="T2040" s="29" t="s">
        <v>17055</v>
      </c>
      <c r="U2040" s="31" t="s">
        <v>62</v>
      </c>
      <c r="V2040" s="39" t="s">
        <v>17073</v>
      </c>
      <c r="W2040" s="43" t="s">
        <v>1048</v>
      </c>
      <c r="X2040" s="43" t="s">
        <v>65</v>
      </c>
      <c r="Y2040" s="43">
        <v>41788</v>
      </c>
      <c r="Z2040" s="31">
        <v>88</v>
      </c>
      <c r="AA2040" s="31">
        <v>206</v>
      </c>
      <c r="AB2040" s="31" t="s">
        <v>66</v>
      </c>
      <c r="AC2040" s="31">
        <f>1606500*1020*10610*0.000001/60*(20.9/(20.9-AK2040))*(460+AA2040)/528</f>
        <v>1086616.5187500003</v>
      </c>
      <c r="AD2040" s="31" t="s">
        <v>227</v>
      </c>
      <c r="AE2040" s="39">
        <v>20</v>
      </c>
      <c r="AF2040" s="39" t="s">
        <v>68</v>
      </c>
      <c r="AG2040" s="31" t="s">
        <v>500</v>
      </c>
      <c r="AH2040" s="31">
        <v>1.36</v>
      </c>
      <c r="AI2040" s="31">
        <v>6.7</v>
      </c>
      <c r="AJ2040" s="31">
        <v>8.06</v>
      </c>
      <c r="AK2040" s="39">
        <v>13.87</v>
      </c>
      <c r="AL2040" s="150">
        <f t="shared" si="91"/>
        <v>0.16873449131513649</v>
      </c>
      <c r="AM2040" s="37" t="s">
        <v>230</v>
      </c>
      <c r="AN2040" s="31" t="s">
        <v>16971</v>
      </c>
      <c r="AO2040" s="31" t="s">
        <v>258</v>
      </c>
      <c r="AP2040" s="45" t="s">
        <v>16972</v>
      </c>
      <c r="AQ2040" s="27" t="str">
        <f t="shared" si="89"/>
        <v>Record Complete</v>
      </c>
      <c r="AR2040" s="35" t="s">
        <v>17070</v>
      </c>
      <c r="AS2040" s="5" t="str">
        <f t="shared" si="90"/>
        <v/>
      </c>
      <c r="AT2040" t="s">
        <v>17200</v>
      </c>
    </row>
    <row r="2041" spans="1:46" ht="15.75" thickBot="1" x14ac:dyDescent="0.3">
      <c r="A2041" s="30" t="s">
        <v>17064</v>
      </c>
      <c r="B2041" s="32">
        <v>4258</v>
      </c>
      <c r="C2041" s="32" t="s">
        <v>213</v>
      </c>
      <c r="D2041" s="32" t="s">
        <v>743</v>
      </c>
      <c r="E2041" s="51" t="str">
        <f ca="1">IF(ISERROR(INDIRECT(CONCATENATE("FIPs_codes!",ADDRESS((MATCH($D2041,INDIRECT($C2041),0)+MATCH($C2041,FIPs_codes!$G$1:$G$3296,0)-1),COLUMN(FIPs_codes!A2039))))),"",INDIRECT(CONCATENATE("FIPs_codes!",ADDRESS((MATCH($D2041,INDIRECT($C2041),0)+MATCH($C2041,FIPs_codes!$G$1:$G$3296,0)-1),COLUMN(FIPs_codes!A2039)))))</f>
        <v>40121</v>
      </c>
      <c r="F2041" s="51">
        <f ca="1">IF(ISERROR(INDIRECT(CONCATENATE("FIPs_codes!",ADDRESS((MATCH($D2041,INDIRECT($C2041),0)+MATCH($C2041,FIPs_codes!$G$1:$G$3296,0)-1),COLUMN(FIPs_codes!C2039))))),"",INDIRECT(CONCATENATE("FIPs_codes!",ADDRESS((MATCH($D2041,INDIRECT($C2041),0)+MATCH($C2041,FIPs_codes!$G$1:$G$3296,0)-1),COLUMN(FIPs_codes!C2039)))))</f>
        <v>6</v>
      </c>
      <c r="G2041" s="32" t="s">
        <v>17065</v>
      </c>
      <c r="H2041" s="32" t="s">
        <v>217</v>
      </c>
      <c r="I2041" s="36" t="s">
        <v>17066</v>
      </c>
      <c r="J2041" s="38" t="s">
        <v>1705</v>
      </c>
      <c r="K2041" s="32" t="s">
        <v>11214</v>
      </c>
      <c r="L2041" s="32" t="s">
        <v>17074</v>
      </c>
      <c r="M2041" s="32" t="s">
        <v>57</v>
      </c>
      <c r="N2041" s="40" t="s">
        <v>17068</v>
      </c>
      <c r="O2041" s="231">
        <v>37632</v>
      </c>
      <c r="P2041" s="40">
        <v>21673</v>
      </c>
      <c r="Q2041" s="32">
        <v>181.6</v>
      </c>
      <c r="R2041" s="32" t="s">
        <v>11330</v>
      </c>
      <c r="S2041" s="42" t="s">
        <v>60</v>
      </c>
      <c r="T2041" s="30" t="s">
        <v>17055</v>
      </c>
      <c r="U2041" s="32" t="s">
        <v>62</v>
      </c>
      <c r="V2041" s="40" t="s">
        <v>17073</v>
      </c>
      <c r="W2041" s="44" t="s">
        <v>1048</v>
      </c>
      <c r="X2041" s="44" t="s">
        <v>65</v>
      </c>
      <c r="Y2041" s="44">
        <v>41788</v>
      </c>
      <c r="Z2041" s="32">
        <v>88</v>
      </c>
      <c r="AA2041" s="32">
        <v>206</v>
      </c>
      <c r="AB2041" s="32" t="s">
        <v>66</v>
      </c>
      <c r="AC2041" s="32">
        <f>1606900*1020*10610*0.000001/60*(20.9/(20.9-AK2041))*(460+AA2041)/528</f>
        <v>1086887.0737500002</v>
      </c>
      <c r="AD2041" s="32" t="s">
        <v>227</v>
      </c>
      <c r="AE2041" s="40">
        <v>20</v>
      </c>
      <c r="AF2041" s="40" t="s">
        <v>68</v>
      </c>
      <c r="AG2041" s="32" t="s">
        <v>500</v>
      </c>
      <c r="AH2041" s="32">
        <v>1.39</v>
      </c>
      <c r="AI2041" s="32">
        <v>6.69</v>
      </c>
      <c r="AJ2041" s="32">
        <v>8.08</v>
      </c>
      <c r="AK2041" s="40">
        <v>13.87</v>
      </c>
      <c r="AL2041" s="181">
        <f t="shared" si="91"/>
        <v>0.17202970297029702</v>
      </c>
      <c r="AM2041" s="38" t="s">
        <v>230</v>
      </c>
      <c r="AN2041" s="32" t="s">
        <v>16971</v>
      </c>
      <c r="AO2041" s="32" t="s">
        <v>258</v>
      </c>
      <c r="AP2041" s="46" t="s">
        <v>17045</v>
      </c>
      <c r="AQ2041" s="27" t="str">
        <f t="shared" si="89"/>
        <v>Record Complete</v>
      </c>
      <c r="AR2041" s="36" t="s">
        <v>17070</v>
      </c>
      <c r="AS2041" s="5" t="str">
        <f t="shared" si="90"/>
        <v/>
      </c>
      <c r="AT2041" t="s">
        <v>17200</v>
      </c>
    </row>
    <row r="2042" spans="1:46" ht="15.75" thickBot="1" x14ac:dyDescent="0.3">
      <c r="A2042" s="29" t="s">
        <v>17064</v>
      </c>
      <c r="B2042" s="31">
        <v>4258</v>
      </c>
      <c r="C2042" s="31" t="s">
        <v>213</v>
      </c>
      <c r="D2042" s="31" t="s">
        <v>743</v>
      </c>
      <c r="E2042" s="51" t="str">
        <f ca="1">IF(ISERROR(INDIRECT(CONCATENATE("FIPs_codes!",ADDRESS((MATCH($D2042,INDIRECT($C2042),0)+MATCH($C2042,FIPs_codes!$G$1:$G$3296,0)-1),COLUMN(FIPs_codes!A2040))))),"",INDIRECT(CONCATENATE("FIPs_codes!",ADDRESS((MATCH($D2042,INDIRECT($C2042),0)+MATCH($C2042,FIPs_codes!$G$1:$G$3296,0)-1),COLUMN(FIPs_codes!A2040)))))</f>
        <v>40121</v>
      </c>
      <c r="F2042" s="51">
        <f ca="1">IF(ISERROR(INDIRECT(CONCATENATE("FIPs_codes!",ADDRESS((MATCH($D2042,INDIRECT($C2042),0)+MATCH($C2042,FIPs_codes!$G$1:$G$3296,0)-1),COLUMN(FIPs_codes!C2040))))),"",INDIRECT(CONCATENATE("FIPs_codes!",ADDRESS((MATCH($D2042,INDIRECT($C2042),0)+MATCH($C2042,FIPs_codes!$G$1:$G$3296,0)-1),COLUMN(FIPs_codes!C2040)))))</f>
        <v>6</v>
      </c>
      <c r="G2042" s="31" t="s">
        <v>17065</v>
      </c>
      <c r="H2042" s="31" t="s">
        <v>217</v>
      </c>
      <c r="I2042" s="35" t="s">
        <v>17066</v>
      </c>
      <c r="J2042" s="37" t="s">
        <v>1705</v>
      </c>
      <c r="K2042" s="31" t="s">
        <v>11214</v>
      </c>
      <c r="L2042" s="31" t="s">
        <v>17071</v>
      </c>
      <c r="M2042" s="31" t="s">
        <v>57</v>
      </c>
      <c r="N2042" s="39" t="s">
        <v>17068</v>
      </c>
      <c r="O2042" s="232">
        <v>37598</v>
      </c>
      <c r="P2042" s="39">
        <v>19118</v>
      </c>
      <c r="Q2042" s="31">
        <v>181.6</v>
      </c>
      <c r="R2042" s="31" t="s">
        <v>11330</v>
      </c>
      <c r="S2042" s="41" t="s">
        <v>60</v>
      </c>
      <c r="T2042" s="29" t="s">
        <v>17055</v>
      </c>
      <c r="U2042" s="31" t="s">
        <v>62</v>
      </c>
      <c r="V2042" s="39" t="s">
        <v>17069</v>
      </c>
      <c r="W2042" s="43" t="s">
        <v>1048</v>
      </c>
      <c r="X2042" s="43" t="s">
        <v>65</v>
      </c>
      <c r="Y2042" s="43">
        <v>41788</v>
      </c>
      <c r="Z2042" s="31">
        <v>90</v>
      </c>
      <c r="AA2042" s="31">
        <v>206</v>
      </c>
      <c r="AB2042" s="31" t="s">
        <v>66</v>
      </c>
      <c r="AC2042" s="31">
        <f>1602000*1020*10610*0.000001/60*(20.9/(20.9-AK2042))*(460+AA2042)/528</f>
        <v>1055057.7019736844</v>
      </c>
      <c r="AD2042" s="31" t="s">
        <v>227</v>
      </c>
      <c r="AE2042" s="39">
        <v>20</v>
      </c>
      <c r="AF2042" s="39" t="s">
        <v>68</v>
      </c>
      <c r="AG2042" s="31" t="s">
        <v>500</v>
      </c>
      <c r="AH2042" s="31">
        <v>1.22</v>
      </c>
      <c r="AI2042" s="31">
        <v>6.89</v>
      </c>
      <c r="AJ2042" s="31">
        <v>8.1</v>
      </c>
      <c r="AK2042" s="39">
        <v>13.68</v>
      </c>
      <c r="AL2042" s="150">
        <f t="shared" si="91"/>
        <v>0.15043156596794083</v>
      </c>
      <c r="AM2042" s="37" t="s">
        <v>230</v>
      </c>
      <c r="AN2042" s="31" t="s">
        <v>16971</v>
      </c>
      <c r="AO2042" s="31" t="s">
        <v>258</v>
      </c>
      <c r="AP2042" s="45" t="s">
        <v>16972</v>
      </c>
      <c r="AQ2042" s="27" t="str">
        <f t="shared" si="89"/>
        <v>Record Complete</v>
      </c>
      <c r="AR2042" s="35" t="s">
        <v>17070</v>
      </c>
      <c r="AS2042" s="5" t="str">
        <f t="shared" si="90"/>
        <v/>
      </c>
      <c r="AT2042" t="s">
        <v>17200</v>
      </c>
    </row>
    <row r="2043" spans="1:46" ht="15.75" thickBot="1" x14ac:dyDescent="0.3">
      <c r="A2043" s="30" t="s">
        <v>17064</v>
      </c>
      <c r="B2043" s="32">
        <v>4258</v>
      </c>
      <c r="C2043" s="32" t="s">
        <v>213</v>
      </c>
      <c r="D2043" s="32" t="s">
        <v>743</v>
      </c>
      <c r="E2043" s="51" t="str">
        <f ca="1">IF(ISERROR(INDIRECT(CONCATENATE("FIPs_codes!",ADDRESS((MATCH($D2043,INDIRECT($C2043),0)+MATCH($C2043,FIPs_codes!$G$1:$G$3296,0)-1),COLUMN(FIPs_codes!A2041))))),"",INDIRECT(CONCATENATE("FIPs_codes!",ADDRESS((MATCH($D2043,INDIRECT($C2043),0)+MATCH($C2043,FIPs_codes!$G$1:$G$3296,0)-1),COLUMN(FIPs_codes!A2041)))))</f>
        <v>40121</v>
      </c>
      <c r="F2043" s="51">
        <f ca="1">IF(ISERROR(INDIRECT(CONCATENATE("FIPs_codes!",ADDRESS((MATCH($D2043,INDIRECT($C2043),0)+MATCH($C2043,FIPs_codes!$G$1:$G$3296,0)-1),COLUMN(FIPs_codes!C2041))))),"",INDIRECT(CONCATENATE("FIPs_codes!",ADDRESS((MATCH($D2043,INDIRECT($C2043),0)+MATCH($C2043,FIPs_codes!$G$1:$G$3296,0)-1),COLUMN(FIPs_codes!C2041)))))</f>
        <v>6</v>
      </c>
      <c r="G2043" s="32" t="s">
        <v>17065</v>
      </c>
      <c r="H2043" s="32" t="s">
        <v>217</v>
      </c>
      <c r="I2043" s="36" t="s">
        <v>17066</v>
      </c>
      <c r="J2043" s="38" t="s">
        <v>1705</v>
      </c>
      <c r="K2043" s="32" t="s">
        <v>11214</v>
      </c>
      <c r="L2043" s="32" t="s">
        <v>17067</v>
      </c>
      <c r="M2043" s="32" t="s">
        <v>57</v>
      </c>
      <c r="N2043" s="40" t="s">
        <v>17068</v>
      </c>
      <c r="O2043" s="231">
        <v>37632</v>
      </c>
      <c r="P2043" s="40">
        <v>21674</v>
      </c>
      <c r="Q2043" s="32">
        <v>181.6</v>
      </c>
      <c r="R2043" s="32" t="s">
        <v>11330</v>
      </c>
      <c r="S2043" s="42" t="s">
        <v>60</v>
      </c>
      <c r="T2043" s="30" t="s">
        <v>17055</v>
      </c>
      <c r="U2043" s="32" t="s">
        <v>62</v>
      </c>
      <c r="V2043" s="40" t="s">
        <v>17069</v>
      </c>
      <c r="W2043" s="44" t="s">
        <v>1048</v>
      </c>
      <c r="X2043" s="44" t="s">
        <v>65</v>
      </c>
      <c r="Y2043" s="44">
        <v>41788</v>
      </c>
      <c r="Z2043" s="32">
        <v>88</v>
      </c>
      <c r="AA2043" s="32">
        <v>206</v>
      </c>
      <c r="AB2043" s="32" t="s">
        <v>66</v>
      </c>
      <c r="AC2043" s="32">
        <f>1650700*1020*10610*0.000001/60*(20.9/(20.9-AK2043))*(460+AA2043)/528</f>
        <v>1103950.1138027424</v>
      </c>
      <c r="AD2043" s="32" t="s">
        <v>227</v>
      </c>
      <c r="AE2043" s="40">
        <v>20</v>
      </c>
      <c r="AF2043" s="40" t="s">
        <v>68</v>
      </c>
      <c r="AG2043" s="32" t="s">
        <v>500</v>
      </c>
      <c r="AH2043" s="32">
        <v>1.28</v>
      </c>
      <c r="AI2043" s="32">
        <v>6.83</v>
      </c>
      <c r="AJ2043" s="32">
        <v>8.11</v>
      </c>
      <c r="AK2043" s="40">
        <v>13.79</v>
      </c>
      <c r="AL2043" s="181">
        <f t="shared" si="91"/>
        <v>0.15782983970406905</v>
      </c>
      <c r="AM2043" s="38" t="s">
        <v>230</v>
      </c>
      <c r="AN2043" s="32" t="s">
        <v>16971</v>
      </c>
      <c r="AO2043" s="32" t="s">
        <v>258</v>
      </c>
      <c r="AP2043" s="46" t="s">
        <v>17045</v>
      </c>
      <c r="AQ2043" s="27" t="str">
        <f t="shared" si="89"/>
        <v>Record Complete</v>
      </c>
      <c r="AR2043" s="36" t="s">
        <v>17070</v>
      </c>
      <c r="AS2043" s="5" t="str">
        <f t="shared" si="90"/>
        <v/>
      </c>
      <c r="AT2043" t="s">
        <v>17200</v>
      </c>
    </row>
    <row r="2044" spans="1:46" ht="15.75" thickBot="1" x14ac:dyDescent="0.3">
      <c r="A2044" s="48" t="s">
        <v>17064</v>
      </c>
      <c r="B2044" s="50">
        <v>4258</v>
      </c>
      <c r="C2044" s="50" t="s">
        <v>213</v>
      </c>
      <c r="D2044" s="50" t="s">
        <v>743</v>
      </c>
      <c r="E2044" s="51" t="str">
        <f ca="1">IF(ISERROR(INDIRECT(CONCATENATE("FIPs_codes!",ADDRESS((MATCH($D2044,INDIRECT($C2044),0)+MATCH($C2044,FIPs_codes!$G$1:$G$3296,0)-1),COLUMN(FIPs_codes!A2042))))),"",INDIRECT(CONCATENATE("FIPs_codes!",ADDRESS((MATCH($D2044,INDIRECT($C2044),0)+MATCH($C2044,FIPs_codes!$G$1:$G$3296,0)-1),COLUMN(FIPs_codes!A2042)))))</f>
        <v>40121</v>
      </c>
      <c r="F2044" s="51">
        <f ca="1">IF(ISERROR(INDIRECT(CONCATENATE("FIPs_codes!",ADDRESS((MATCH($D2044,INDIRECT($C2044),0)+MATCH($C2044,FIPs_codes!$G$1:$G$3296,0)-1),COLUMN(FIPs_codes!C2042))))),"",INDIRECT(CONCATENATE("FIPs_codes!",ADDRESS((MATCH($D2044,INDIRECT($C2044),0)+MATCH($C2044,FIPs_codes!$G$1:$G$3296,0)-1),COLUMN(FIPs_codes!C2042)))))</f>
        <v>6</v>
      </c>
      <c r="G2044" s="50" t="s">
        <v>17065</v>
      </c>
      <c r="H2044" s="50" t="s">
        <v>217</v>
      </c>
      <c r="I2044" s="54" t="s">
        <v>17066</v>
      </c>
      <c r="J2044" s="56" t="s">
        <v>1705</v>
      </c>
      <c r="K2044" s="50" t="s">
        <v>11214</v>
      </c>
      <c r="L2044" s="50" t="s">
        <v>17071</v>
      </c>
      <c r="M2044" s="50" t="s">
        <v>57</v>
      </c>
      <c r="N2044" s="58" t="s">
        <v>17068</v>
      </c>
      <c r="O2044" s="66">
        <v>37598</v>
      </c>
      <c r="P2044" s="58">
        <v>19118</v>
      </c>
      <c r="Q2044" s="50">
        <v>181.6</v>
      </c>
      <c r="R2044" s="50" t="s">
        <v>11330</v>
      </c>
      <c r="S2044" s="60" t="s">
        <v>60</v>
      </c>
      <c r="T2044" s="48" t="s">
        <v>17055</v>
      </c>
      <c r="U2044" s="50" t="s">
        <v>62</v>
      </c>
      <c r="V2044" s="58" t="s">
        <v>17069</v>
      </c>
      <c r="W2044" s="62" t="s">
        <v>1048</v>
      </c>
      <c r="X2044" s="62" t="s">
        <v>65</v>
      </c>
      <c r="Y2044" s="62">
        <v>41788</v>
      </c>
      <c r="Z2044" s="50">
        <v>90</v>
      </c>
      <c r="AA2044" s="50">
        <v>206</v>
      </c>
      <c r="AB2044" s="50" t="s">
        <v>66</v>
      </c>
      <c r="AC2044" s="50">
        <f>1600200*1020*10610*0.000001/60*(20.9/(20.9-AK2044))*(460+AA2044)/528</f>
        <v>1055333.9252184464</v>
      </c>
      <c r="AD2044" s="50" t="s">
        <v>227</v>
      </c>
      <c r="AE2044" s="58">
        <v>20</v>
      </c>
      <c r="AF2044" s="58" t="s">
        <v>68</v>
      </c>
      <c r="AG2044" s="50" t="s">
        <v>500</v>
      </c>
      <c r="AH2044" s="50">
        <v>1.22</v>
      </c>
      <c r="AI2044" s="50">
        <v>6.9</v>
      </c>
      <c r="AJ2044" s="50">
        <v>8.1199999999999992</v>
      </c>
      <c r="AK2044" s="58">
        <v>13.69</v>
      </c>
      <c r="AL2044" s="150">
        <f t="shared" si="91"/>
        <v>0.15024630541871919</v>
      </c>
      <c r="AM2044" s="56" t="s">
        <v>230</v>
      </c>
      <c r="AN2044" s="50" t="s">
        <v>16971</v>
      </c>
      <c r="AO2044" s="50" t="s">
        <v>258</v>
      </c>
      <c r="AP2044" s="64" t="s">
        <v>17045</v>
      </c>
      <c r="AQ2044" s="27" t="str">
        <f t="shared" si="89"/>
        <v>Record Complete</v>
      </c>
      <c r="AR2044" s="54" t="s">
        <v>17070</v>
      </c>
      <c r="AS2044" s="5" t="str">
        <f t="shared" si="90"/>
        <v/>
      </c>
      <c r="AT2044" t="s">
        <v>17200</v>
      </c>
    </row>
    <row r="2045" spans="1:46" ht="15.75" thickBot="1" x14ac:dyDescent="0.3">
      <c r="A2045" s="30" t="s">
        <v>17064</v>
      </c>
      <c r="B2045" s="32">
        <v>4258</v>
      </c>
      <c r="C2045" s="32" t="s">
        <v>213</v>
      </c>
      <c r="D2045" s="32" t="s">
        <v>743</v>
      </c>
      <c r="E2045" s="51" t="str">
        <f ca="1">IF(ISERROR(INDIRECT(CONCATENATE("FIPs_codes!",ADDRESS((MATCH($D2045,INDIRECT($C2045),0)+MATCH($C2045,FIPs_codes!$G$1:$G$3296,0)-1),COLUMN(FIPs_codes!A2043))))),"",INDIRECT(CONCATENATE("FIPs_codes!",ADDRESS((MATCH($D2045,INDIRECT($C2045),0)+MATCH($C2045,FIPs_codes!$G$1:$G$3296,0)-1),COLUMN(FIPs_codes!A2043)))))</f>
        <v>40121</v>
      </c>
      <c r="F2045" s="51">
        <f ca="1">IF(ISERROR(INDIRECT(CONCATENATE("FIPs_codes!",ADDRESS((MATCH($D2045,INDIRECT($C2045),0)+MATCH($C2045,FIPs_codes!$G$1:$G$3296,0)-1),COLUMN(FIPs_codes!C2043))))),"",INDIRECT(CONCATENATE("FIPs_codes!",ADDRESS((MATCH($D2045,INDIRECT($C2045),0)+MATCH($C2045,FIPs_codes!$G$1:$G$3296,0)-1),COLUMN(FIPs_codes!C2043)))))</f>
        <v>6</v>
      </c>
      <c r="G2045" s="32" t="s">
        <v>17065</v>
      </c>
      <c r="H2045" s="32" t="s">
        <v>217</v>
      </c>
      <c r="I2045" s="36" t="s">
        <v>17066</v>
      </c>
      <c r="J2045" s="38" t="s">
        <v>1705</v>
      </c>
      <c r="K2045" s="32" t="s">
        <v>11214</v>
      </c>
      <c r="L2045" s="32" t="s">
        <v>17067</v>
      </c>
      <c r="M2045" s="32" t="s">
        <v>57</v>
      </c>
      <c r="N2045" s="40" t="s">
        <v>17068</v>
      </c>
      <c r="O2045" s="231">
        <v>37632</v>
      </c>
      <c r="P2045" s="40">
        <v>21674</v>
      </c>
      <c r="Q2045" s="32">
        <v>181.6</v>
      </c>
      <c r="R2045" s="32" t="s">
        <v>11330</v>
      </c>
      <c r="S2045" s="42" t="s">
        <v>60</v>
      </c>
      <c r="T2045" s="30" t="s">
        <v>17055</v>
      </c>
      <c r="U2045" s="32" t="s">
        <v>62</v>
      </c>
      <c r="V2045" s="40" t="s">
        <v>17069</v>
      </c>
      <c r="W2045" s="44" t="s">
        <v>1048</v>
      </c>
      <c r="X2045" s="44" t="s">
        <v>65</v>
      </c>
      <c r="Y2045" s="44">
        <v>41788</v>
      </c>
      <c r="Z2045" s="32">
        <v>88</v>
      </c>
      <c r="AA2045" s="32">
        <v>206</v>
      </c>
      <c r="AB2045" s="32" t="s">
        <v>66</v>
      </c>
      <c r="AC2045" s="32">
        <f>1650800*1020*10610*0.000001/60*(20.9/(20.9-AK2045))*(460+AA2045)/528</f>
        <v>1104016.9914978903</v>
      </c>
      <c r="AD2045" s="32" t="s">
        <v>227</v>
      </c>
      <c r="AE2045" s="40">
        <v>20</v>
      </c>
      <c r="AF2045" s="40" t="s">
        <v>68</v>
      </c>
      <c r="AG2045" s="32" t="s">
        <v>500</v>
      </c>
      <c r="AH2045" s="32">
        <v>1.33</v>
      </c>
      <c r="AI2045" s="32">
        <v>6.82</v>
      </c>
      <c r="AJ2045" s="32">
        <v>8.15</v>
      </c>
      <c r="AK2045" s="40">
        <v>13.79</v>
      </c>
      <c r="AL2045" s="181">
        <f t="shared" si="91"/>
        <v>0.16319018404907976</v>
      </c>
      <c r="AM2045" s="38" t="s">
        <v>230</v>
      </c>
      <c r="AN2045" s="32" t="s">
        <v>16971</v>
      </c>
      <c r="AO2045" s="32" t="s">
        <v>258</v>
      </c>
      <c r="AP2045" s="46" t="s">
        <v>17045</v>
      </c>
      <c r="AQ2045" s="27" t="str">
        <f t="shared" si="89"/>
        <v>Record Complete</v>
      </c>
      <c r="AR2045" s="36" t="s">
        <v>17070</v>
      </c>
      <c r="AS2045" s="5" t="str">
        <f t="shared" si="90"/>
        <v/>
      </c>
      <c r="AT2045" t="s">
        <v>17200</v>
      </c>
    </row>
    <row r="2046" spans="1:46" ht="15.75" thickBot="1" x14ac:dyDescent="0.3">
      <c r="A2046" s="29" t="s">
        <v>17064</v>
      </c>
      <c r="B2046" s="31">
        <v>4258</v>
      </c>
      <c r="C2046" s="31" t="s">
        <v>213</v>
      </c>
      <c r="D2046" s="31" t="s">
        <v>743</v>
      </c>
      <c r="E2046" s="51" t="str">
        <f ca="1">IF(ISERROR(INDIRECT(CONCATENATE("FIPs_codes!",ADDRESS((MATCH($D2046,INDIRECT($C2046),0)+MATCH($C2046,FIPs_codes!$G$1:$G$3296,0)-1),COLUMN(FIPs_codes!A2044))))),"",INDIRECT(CONCATENATE("FIPs_codes!",ADDRESS((MATCH($D2046,INDIRECT($C2046),0)+MATCH($C2046,FIPs_codes!$G$1:$G$3296,0)-1),COLUMN(FIPs_codes!A2044)))))</f>
        <v>40121</v>
      </c>
      <c r="F2046" s="51">
        <f ca="1">IF(ISERROR(INDIRECT(CONCATENATE("FIPs_codes!",ADDRESS((MATCH($D2046,INDIRECT($C2046),0)+MATCH($C2046,FIPs_codes!$G$1:$G$3296,0)-1),COLUMN(FIPs_codes!C2044))))),"",INDIRECT(CONCATENATE("FIPs_codes!",ADDRESS((MATCH($D2046,INDIRECT($C2046),0)+MATCH($C2046,FIPs_codes!$G$1:$G$3296,0)-1),COLUMN(FIPs_codes!C2044)))))</f>
        <v>6</v>
      </c>
      <c r="G2046" s="31" t="s">
        <v>17065</v>
      </c>
      <c r="H2046" s="31" t="s">
        <v>217</v>
      </c>
      <c r="I2046" s="35" t="s">
        <v>17066</v>
      </c>
      <c r="J2046" s="37" t="s">
        <v>1705</v>
      </c>
      <c r="K2046" s="31" t="s">
        <v>11214</v>
      </c>
      <c r="L2046" s="31" t="s">
        <v>17067</v>
      </c>
      <c r="M2046" s="31" t="s">
        <v>57</v>
      </c>
      <c r="N2046" s="39" t="s">
        <v>17068</v>
      </c>
      <c r="O2046" s="232">
        <v>37632</v>
      </c>
      <c r="P2046" s="39">
        <v>21674</v>
      </c>
      <c r="Q2046" s="31">
        <v>181.6</v>
      </c>
      <c r="R2046" s="31" t="s">
        <v>11330</v>
      </c>
      <c r="S2046" s="41" t="s">
        <v>60</v>
      </c>
      <c r="T2046" s="29" t="s">
        <v>17055</v>
      </c>
      <c r="U2046" s="31" t="s">
        <v>62</v>
      </c>
      <c r="V2046" s="39" t="s">
        <v>17069</v>
      </c>
      <c r="W2046" s="43" t="s">
        <v>1048</v>
      </c>
      <c r="X2046" s="43" t="s">
        <v>65</v>
      </c>
      <c r="Y2046" s="43">
        <v>41788</v>
      </c>
      <c r="Z2046" s="31">
        <v>88</v>
      </c>
      <c r="AA2046" s="31">
        <v>206</v>
      </c>
      <c r="AB2046" s="31" t="s">
        <v>66</v>
      </c>
      <c r="AC2046" s="31">
        <f>1644200*1020*10610*0.000001/60*(20.9/(20.9-AK2046))*(460+AA2046)/528</f>
        <v>1098058.6772928371</v>
      </c>
      <c r="AD2046" s="31" t="s">
        <v>227</v>
      </c>
      <c r="AE2046" s="39">
        <v>20</v>
      </c>
      <c r="AF2046" s="39" t="s">
        <v>68</v>
      </c>
      <c r="AG2046" s="31" t="s">
        <v>500</v>
      </c>
      <c r="AH2046" s="31">
        <v>1.34</v>
      </c>
      <c r="AI2046" s="31">
        <v>6.82</v>
      </c>
      <c r="AJ2046" s="31">
        <v>8.16</v>
      </c>
      <c r="AK2046" s="39">
        <v>13.78</v>
      </c>
      <c r="AL2046" s="150">
        <f t="shared" si="91"/>
        <v>0.1642156862745098</v>
      </c>
      <c r="AM2046" s="37" t="s">
        <v>230</v>
      </c>
      <c r="AN2046" s="31" t="s">
        <v>16971</v>
      </c>
      <c r="AO2046" s="31" t="s">
        <v>258</v>
      </c>
      <c r="AP2046" s="45" t="s">
        <v>16972</v>
      </c>
      <c r="AQ2046" s="27" t="str">
        <f t="shared" si="89"/>
        <v>Record Complete</v>
      </c>
      <c r="AR2046" s="35" t="s">
        <v>17070</v>
      </c>
      <c r="AS2046" s="5" t="str">
        <f t="shared" si="90"/>
        <v/>
      </c>
      <c r="AT2046" t="s">
        <v>17200</v>
      </c>
    </row>
    <row r="2047" spans="1:46" ht="15.75" thickBot="1" x14ac:dyDescent="0.3">
      <c r="A2047" s="47" t="s">
        <v>17064</v>
      </c>
      <c r="B2047" s="49">
        <v>4258</v>
      </c>
      <c r="C2047" s="49" t="s">
        <v>213</v>
      </c>
      <c r="D2047" s="49" t="s">
        <v>743</v>
      </c>
      <c r="E2047" s="51" t="str">
        <f ca="1">IF(ISERROR(INDIRECT(CONCATENATE("FIPs_codes!",ADDRESS((MATCH($D2047,INDIRECT($C2047),0)+MATCH($C2047,FIPs_codes!$G$1:$G$3296,0)-1),COLUMN(FIPs_codes!A2045))))),"",INDIRECT(CONCATENATE("FIPs_codes!",ADDRESS((MATCH($D2047,INDIRECT($C2047),0)+MATCH($C2047,FIPs_codes!$G$1:$G$3296,0)-1),COLUMN(FIPs_codes!A2045)))))</f>
        <v>40121</v>
      </c>
      <c r="F2047" s="51">
        <f ca="1">IF(ISERROR(INDIRECT(CONCATENATE("FIPs_codes!",ADDRESS((MATCH($D2047,INDIRECT($C2047),0)+MATCH($C2047,FIPs_codes!$G$1:$G$3296,0)-1),COLUMN(FIPs_codes!C2045))))),"",INDIRECT(CONCATENATE("FIPs_codes!",ADDRESS((MATCH($D2047,INDIRECT($C2047),0)+MATCH($C2047,FIPs_codes!$G$1:$G$3296,0)-1),COLUMN(FIPs_codes!C2045)))))</f>
        <v>6</v>
      </c>
      <c r="G2047" s="49" t="s">
        <v>17065</v>
      </c>
      <c r="H2047" s="49" t="s">
        <v>217</v>
      </c>
      <c r="I2047" s="53" t="s">
        <v>17066</v>
      </c>
      <c r="J2047" s="55" t="s">
        <v>1705</v>
      </c>
      <c r="K2047" s="49" t="s">
        <v>11214</v>
      </c>
      <c r="L2047" s="49" t="s">
        <v>17067</v>
      </c>
      <c r="M2047" s="49" t="s">
        <v>57</v>
      </c>
      <c r="N2047" s="57" t="s">
        <v>17068</v>
      </c>
      <c r="O2047" s="65">
        <v>37632</v>
      </c>
      <c r="P2047" s="57">
        <v>21674</v>
      </c>
      <c r="Q2047" s="49">
        <v>181.6</v>
      </c>
      <c r="R2047" s="49" t="s">
        <v>11330</v>
      </c>
      <c r="S2047" s="59" t="s">
        <v>60</v>
      </c>
      <c r="T2047" s="47" t="s">
        <v>17055</v>
      </c>
      <c r="U2047" s="49" t="s">
        <v>62</v>
      </c>
      <c r="V2047" s="57" t="s">
        <v>17069</v>
      </c>
      <c r="W2047" s="61" t="s">
        <v>1048</v>
      </c>
      <c r="X2047" s="61" t="s">
        <v>65</v>
      </c>
      <c r="Y2047" s="61">
        <v>41788</v>
      </c>
      <c r="Z2047" s="49">
        <v>88</v>
      </c>
      <c r="AA2047" s="49">
        <v>206</v>
      </c>
      <c r="AB2047" s="49" t="s">
        <v>66</v>
      </c>
      <c r="AC2047" s="49">
        <f>1644300*1020*10610*0.000001/60*(20.9/(20.9-AK2047))*(460+AA2047)/528</f>
        <v>1101218.7722165496</v>
      </c>
      <c r="AD2047" s="49" t="s">
        <v>227</v>
      </c>
      <c r="AE2047" s="57">
        <v>20</v>
      </c>
      <c r="AF2047" s="173" t="s">
        <v>68</v>
      </c>
      <c r="AG2047" s="49" t="s">
        <v>500</v>
      </c>
      <c r="AH2047" s="49">
        <v>1.22</v>
      </c>
      <c r="AI2047" s="49">
        <v>6.97</v>
      </c>
      <c r="AJ2047" s="49">
        <v>8.19</v>
      </c>
      <c r="AK2047" s="57">
        <v>13.8</v>
      </c>
      <c r="AL2047" s="181">
        <f t="shared" si="91"/>
        <v>0.14896214896214896</v>
      </c>
      <c r="AM2047" s="55" t="s">
        <v>230</v>
      </c>
      <c r="AN2047" s="49" t="s">
        <v>16971</v>
      </c>
      <c r="AO2047" s="49" t="s">
        <v>258</v>
      </c>
      <c r="AP2047" s="63" t="s">
        <v>16972</v>
      </c>
      <c r="AQ2047" s="27" t="str">
        <f t="shared" si="89"/>
        <v>Record Complete</v>
      </c>
      <c r="AR2047" s="53" t="s">
        <v>17070</v>
      </c>
      <c r="AS2047" s="5" t="str">
        <f t="shared" si="90"/>
        <v/>
      </c>
      <c r="AT2047" t="s">
        <v>17200</v>
      </c>
    </row>
    <row r="2048" spans="1:46" ht="15.75" thickBot="1" x14ac:dyDescent="0.3">
      <c r="A2048" s="48" t="s">
        <v>17064</v>
      </c>
      <c r="B2048" s="50">
        <v>4258</v>
      </c>
      <c r="C2048" s="50" t="s">
        <v>213</v>
      </c>
      <c r="D2048" s="50" t="s">
        <v>743</v>
      </c>
      <c r="E2048" s="51" t="str">
        <f ca="1">IF(ISERROR(INDIRECT(CONCATENATE("FIPs_codes!",ADDRESS((MATCH($D2048,INDIRECT($C2048),0)+MATCH($C2048,FIPs_codes!$G$1:$G$3296,0)-1),COLUMN(FIPs_codes!A2046))))),"",INDIRECT(CONCATENATE("FIPs_codes!",ADDRESS((MATCH($D2048,INDIRECT($C2048),0)+MATCH($C2048,FIPs_codes!$G$1:$G$3296,0)-1),COLUMN(FIPs_codes!A2046)))))</f>
        <v>40121</v>
      </c>
      <c r="F2048" s="51">
        <f ca="1">IF(ISERROR(INDIRECT(CONCATENATE("FIPs_codes!",ADDRESS((MATCH($D2048,INDIRECT($C2048),0)+MATCH($C2048,FIPs_codes!$G$1:$G$3296,0)-1),COLUMN(FIPs_codes!C2046))))),"",INDIRECT(CONCATENATE("FIPs_codes!",ADDRESS((MATCH($D2048,INDIRECT($C2048),0)+MATCH($C2048,FIPs_codes!$G$1:$G$3296,0)-1),COLUMN(FIPs_codes!C2046)))))</f>
        <v>6</v>
      </c>
      <c r="G2048" s="50" t="s">
        <v>17065</v>
      </c>
      <c r="H2048" s="50" t="s">
        <v>217</v>
      </c>
      <c r="I2048" s="54" t="s">
        <v>17066</v>
      </c>
      <c r="J2048" s="56" t="s">
        <v>1705</v>
      </c>
      <c r="K2048" s="50" t="s">
        <v>11214</v>
      </c>
      <c r="L2048" s="50" t="s">
        <v>17067</v>
      </c>
      <c r="M2048" s="50" t="s">
        <v>57</v>
      </c>
      <c r="N2048" s="58" t="s">
        <v>17068</v>
      </c>
      <c r="O2048" s="66">
        <v>37632</v>
      </c>
      <c r="P2048" s="58">
        <v>21674</v>
      </c>
      <c r="Q2048" s="50">
        <v>181.6</v>
      </c>
      <c r="R2048" s="50" t="s">
        <v>11330</v>
      </c>
      <c r="S2048" s="60" t="s">
        <v>60</v>
      </c>
      <c r="T2048" s="48" t="s">
        <v>17055</v>
      </c>
      <c r="U2048" s="50" t="s">
        <v>62</v>
      </c>
      <c r="V2048" s="58" t="s">
        <v>17069</v>
      </c>
      <c r="W2048" s="62" t="s">
        <v>1048</v>
      </c>
      <c r="X2048" s="62" t="s">
        <v>65</v>
      </c>
      <c r="Y2048" s="62">
        <v>41788</v>
      </c>
      <c r="Z2048" s="50">
        <v>88</v>
      </c>
      <c r="AA2048" s="50">
        <v>206</v>
      </c>
      <c r="AB2048" s="50" t="s">
        <v>66</v>
      </c>
      <c r="AC2048" s="50">
        <f>1651100*1020*10610*0.000001/60*(20.9/(20.9-AK2048))*(460+AA2048)/528</f>
        <v>1104217.6245833333</v>
      </c>
      <c r="AD2048" s="50" t="s">
        <v>227</v>
      </c>
      <c r="AE2048" s="58">
        <v>20</v>
      </c>
      <c r="AF2048" s="58" t="s">
        <v>68</v>
      </c>
      <c r="AG2048" s="50" t="s">
        <v>500</v>
      </c>
      <c r="AH2048" s="50">
        <v>1.27</v>
      </c>
      <c r="AI2048" s="50">
        <v>6.91</v>
      </c>
      <c r="AJ2048" s="50">
        <v>8.19</v>
      </c>
      <c r="AK2048" s="58">
        <v>13.79</v>
      </c>
      <c r="AL2048" s="150">
        <f t="shared" si="91"/>
        <v>0.15525672371638141</v>
      </c>
      <c r="AM2048" s="56" t="s">
        <v>230</v>
      </c>
      <c r="AN2048" s="50" t="s">
        <v>16971</v>
      </c>
      <c r="AO2048" s="50" t="s">
        <v>258</v>
      </c>
      <c r="AP2048" s="64" t="s">
        <v>17045</v>
      </c>
      <c r="AQ2048" s="27" t="str">
        <f t="shared" si="89"/>
        <v>Record Complete</v>
      </c>
      <c r="AR2048" s="54" t="s">
        <v>17070</v>
      </c>
      <c r="AS2048" s="5" t="str">
        <f t="shared" si="90"/>
        <v/>
      </c>
      <c r="AT2048" t="s">
        <v>17200</v>
      </c>
    </row>
    <row r="2049" spans="1:46" ht="15.75" thickBot="1" x14ac:dyDescent="0.3">
      <c r="A2049" s="47" t="s">
        <v>17064</v>
      </c>
      <c r="B2049" s="49">
        <v>4258</v>
      </c>
      <c r="C2049" s="49" t="s">
        <v>213</v>
      </c>
      <c r="D2049" s="49" t="s">
        <v>743</v>
      </c>
      <c r="E2049" s="51" t="str">
        <f ca="1">IF(ISERROR(INDIRECT(CONCATENATE("FIPs_codes!",ADDRESS((MATCH($D2049,INDIRECT($C2049),0)+MATCH($C2049,FIPs_codes!$G$1:$G$3296,0)-1),COLUMN(FIPs_codes!A2047))))),"",INDIRECT(CONCATENATE("FIPs_codes!",ADDRESS((MATCH($D2049,INDIRECT($C2049),0)+MATCH($C2049,FIPs_codes!$G$1:$G$3296,0)-1),COLUMN(FIPs_codes!A2047)))))</f>
        <v>40121</v>
      </c>
      <c r="F2049" s="51">
        <f ca="1">IF(ISERROR(INDIRECT(CONCATENATE("FIPs_codes!",ADDRESS((MATCH($D2049,INDIRECT($C2049),0)+MATCH($C2049,FIPs_codes!$G$1:$G$3296,0)-1),COLUMN(FIPs_codes!C2047))))),"",INDIRECT(CONCATENATE("FIPs_codes!",ADDRESS((MATCH($D2049,INDIRECT($C2049),0)+MATCH($C2049,FIPs_codes!$G$1:$G$3296,0)-1),COLUMN(FIPs_codes!C2047)))))</f>
        <v>6</v>
      </c>
      <c r="G2049" s="49" t="s">
        <v>17065</v>
      </c>
      <c r="H2049" s="49" t="s">
        <v>217</v>
      </c>
      <c r="I2049" s="53" t="s">
        <v>17066</v>
      </c>
      <c r="J2049" s="55" t="s">
        <v>1705</v>
      </c>
      <c r="K2049" s="49" t="s">
        <v>11214</v>
      </c>
      <c r="L2049" s="49" t="s">
        <v>17071</v>
      </c>
      <c r="M2049" s="49" t="s">
        <v>57</v>
      </c>
      <c r="N2049" s="57" t="s">
        <v>17068</v>
      </c>
      <c r="O2049" s="65">
        <v>37598</v>
      </c>
      <c r="P2049" s="57">
        <v>19118</v>
      </c>
      <c r="Q2049" s="49">
        <v>181.6</v>
      </c>
      <c r="R2049" s="49" t="s">
        <v>11330</v>
      </c>
      <c r="S2049" s="59" t="s">
        <v>60</v>
      </c>
      <c r="T2049" s="47" t="s">
        <v>17055</v>
      </c>
      <c r="U2049" s="49" t="s">
        <v>62</v>
      </c>
      <c r="V2049" s="57" t="s">
        <v>17069</v>
      </c>
      <c r="W2049" s="61" t="s">
        <v>1048</v>
      </c>
      <c r="X2049" s="61" t="s">
        <v>65</v>
      </c>
      <c r="Y2049" s="61">
        <v>41788</v>
      </c>
      <c r="Z2049" s="49">
        <v>90</v>
      </c>
      <c r="AA2049" s="49">
        <v>206</v>
      </c>
      <c r="AB2049" s="49" t="s">
        <v>66</v>
      </c>
      <c r="AC2049" s="49">
        <f>1604200*1020*10610*0.000001/60*(20.9/(20.9-AK2049))*(460+AA2049)/528</f>
        <v>1055045.3135995849</v>
      </c>
      <c r="AD2049" s="49" t="s">
        <v>227</v>
      </c>
      <c r="AE2049" s="57">
        <v>20</v>
      </c>
      <c r="AF2049" s="57" t="s">
        <v>68</v>
      </c>
      <c r="AG2049" s="49" t="s">
        <v>500</v>
      </c>
      <c r="AH2049" s="49">
        <v>1.33</v>
      </c>
      <c r="AI2049" s="49">
        <v>6.88</v>
      </c>
      <c r="AJ2049" s="49">
        <v>8.2100000000000009</v>
      </c>
      <c r="AK2049" s="57">
        <v>13.67</v>
      </c>
      <c r="AL2049" s="181">
        <f t="shared" si="91"/>
        <v>0.16199756394640683</v>
      </c>
      <c r="AM2049" s="55" t="s">
        <v>230</v>
      </c>
      <c r="AN2049" s="49" t="s">
        <v>16971</v>
      </c>
      <c r="AO2049" s="49" t="s">
        <v>258</v>
      </c>
      <c r="AP2049" s="63" t="s">
        <v>16972</v>
      </c>
      <c r="AQ2049" s="27" t="str">
        <f t="shared" si="89"/>
        <v>Record Complete</v>
      </c>
      <c r="AR2049" s="53" t="s">
        <v>17070</v>
      </c>
      <c r="AS2049" s="5" t="str">
        <f t="shared" si="90"/>
        <v/>
      </c>
      <c r="AT2049" t="s">
        <v>17200</v>
      </c>
    </row>
    <row r="2050" spans="1:46" ht="15.75" thickBot="1" x14ac:dyDescent="0.3">
      <c r="A2050" s="48" t="s">
        <v>17064</v>
      </c>
      <c r="B2050" s="50">
        <v>4258</v>
      </c>
      <c r="C2050" s="50" t="s">
        <v>213</v>
      </c>
      <c r="D2050" s="50" t="s">
        <v>743</v>
      </c>
      <c r="E2050" s="51" t="str">
        <f ca="1">IF(ISERROR(INDIRECT(CONCATENATE("FIPs_codes!",ADDRESS((MATCH($D2050,INDIRECT($C2050),0)+MATCH($C2050,FIPs_codes!$G$1:$G$3296,0)-1),COLUMN(FIPs_codes!A2048))))),"",INDIRECT(CONCATENATE("FIPs_codes!",ADDRESS((MATCH($D2050,INDIRECT($C2050),0)+MATCH($C2050,FIPs_codes!$G$1:$G$3296,0)-1),COLUMN(FIPs_codes!A2048)))))</f>
        <v>40121</v>
      </c>
      <c r="F2050" s="51">
        <f ca="1">IF(ISERROR(INDIRECT(CONCATENATE("FIPs_codes!",ADDRESS((MATCH($D2050,INDIRECT($C2050),0)+MATCH($C2050,FIPs_codes!$G$1:$G$3296,0)-1),COLUMN(FIPs_codes!C2048))))),"",INDIRECT(CONCATENATE("FIPs_codes!",ADDRESS((MATCH($D2050,INDIRECT($C2050),0)+MATCH($C2050,FIPs_codes!$G$1:$G$3296,0)-1),COLUMN(FIPs_codes!C2048)))))</f>
        <v>6</v>
      </c>
      <c r="G2050" s="50" t="s">
        <v>17065</v>
      </c>
      <c r="H2050" s="50" t="s">
        <v>217</v>
      </c>
      <c r="I2050" s="54" t="s">
        <v>17066</v>
      </c>
      <c r="J2050" s="56" t="s">
        <v>1705</v>
      </c>
      <c r="K2050" s="50" t="s">
        <v>11214</v>
      </c>
      <c r="L2050" s="50" t="s">
        <v>17071</v>
      </c>
      <c r="M2050" s="50" t="s">
        <v>57</v>
      </c>
      <c r="N2050" s="58" t="s">
        <v>17068</v>
      </c>
      <c r="O2050" s="66">
        <v>37598</v>
      </c>
      <c r="P2050" s="58">
        <v>19118</v>
      </c>
      <c r="Q2050" s="50">
        <v>181.6</v>
      </c>
      <c r="R2050" s="50" t="s">
        <v>11330</v>
      </c>
      <c r="S2050" s="60" t="s">
        <v>60</v>
      </c>
      <c r="T2050" s="48" t="s">
        <v>17055</v>
      </c>
      <c r="U2050" s="50" t="s">
        <v>62</v>
      </c>
      <c r="V2050" s="58" t="s">
        <v>17069</v>
      </c>
      <c r="W2050" s="62" t="s">
        <v>1048</v>
      </c>
      <c r="X2050" s="62" t="s">
        <v>65</v>
      </c>
      <c r="Y2050" s="62">
        <v>41788</v>
      </c>
      <c r="Z2050" s="50">
        <v>90</v>
      </c>
      <c r="AA2050" s="50">
        <v>206</v>
      </c>
      <c r="AB2050" s="50" t="s">
        <v>66</v>
      </c>
      <c r="AC2050" s="50">
        <f>1602800*1020*10610*0.000001/60*(20.9/(20.9-AK2050))*(460+AA2050)/528</f>
        <v>1054124.5659128632</v>
      </c>
      <c r="AD2050" s="50" t="s">
        <v>227</v>
      </c>
      <c r="AE2050" s="58">
        <v>20</v>
      </c>
      <c r="AF2050" s="58" t="s">
        <v>68</v>
      </c>
      <c r="AG2050" s="50" t="s">
        <v>500</v>
      </c>
      <c r="AH2050" s="50">
        <v>1.3</v>
      </c>
      <c r="AI2050" s="50">
        <v>6.94</v>
      </c>
      <c r="AJ2050" s="50">
        <v>8.24</v>
      </c>
      <c r="AK2050" s="58">
        <v>13.67</v>
      </c>
      <c r="AL2050" s="150">
        <f t="shared" si="91"/>
        <v>0.15776699029126215</v>
      </c>
      <c r="AM2050" s="56" t="s">
        <v>230</v>
      </c>
      <c r="AN2050" s="50" t="s">
        <v>16971</v>
      </c>
      <c r="AO2050" s="50" t="s">
        <v>258</v>
      </c>
      <c r="AP2050" s="64" t="s">
        <v>17045</v>
      </c>
      <c r="AQ2050" s="27" t="str">
        <f t="shared" si="89"/>
        <v>Record Complete</v>
      </c>
      <c r="AR2050" s="54" t="s">
        <v>17070</v>
      </c>
      <c r="AS2050" s="5" t="str">
        <f t="shared" si="90"/>
        <v/>
      </c>
      <c r="AT2050" t="s">
        <v>17200</v>
      </c>
    </row>
    <row r="2051" spans="1:46" ht="15.75" thickBot="1" x14ac:dyDescent="0.3">
      <c r="A2051" s="47" t="s">
        <v>17064</v>
      </c>
      <c r="B2051" s="49">
        <v>4258</v>
      </c>
      <c r="C2051" s="49" t="s">
        <v>213</v>
      </c>
      <c r="D2051" s="49" t="s">
        <v>743</v>
      </c>
      <c r="E2051" s="51" t="str">
        <f ca="1">IF(ISERROR(INDIRECT(CONCATENATE("FIPs_codes!",ADDRESS((MATCH($D2051,INDIRECT($C2051),0)+MATCH($C2051,FIPs_codes!$G$1:$G$3296,0)-1),COLUMN(FIPs_codes!A2049))))),"",INDIRECT(CONCATENATE("FIPs_codes!",ADDRESS((MATCH($D2051,INDIRECT($C2051),0)+MATCH($C2051,FIPs_codes!$G$1:$G$3296,0)-1),COLUMN(FIPs_codes!A2049)))))</f>
        <v>40121</v>
      </c>
      <c r="F2051" s="51">
        <f ca="1">IF(ISERROR(INDIRECT(CONCATENATE("FIPs_codes!",ADDRESS((MATCH($D2051,INDIRECT($C2051),0)+MATCH($C2051,FIPs_codes!$G$1:$G$3296,0)-1),COLUMN(FIPs_codes!C2049))))),"",INDIRECT(CONCATENATE("FIPs_codes!",ADDRESS((MATCH($D2051,INDIRECT($C2051),0)+MATCH($C2051,FIPs_codes!$G$1:$G$3296,0)-1),COLUMN(FIPs_codes!C2049)))))</f>
        <v>6</v>
      </c>
      <c r="G2051" s="49" t="s">
        <v>17065</v>
      </c>
      <c r="H2051" s="49" t="s">
        <v>217</v>
      </c>
      <c r="I2051" s="53" t="s">
        <v>17066</v>
      </c>
      <c r="J2051" s="55" t="s">
        <v>1705</v>
      </c>
      <c r="K2051" s="49" t="s">
        <v>11214</v>
      </c>
      <c r="L2051" s="49" t="s">
        <v>17067</v>
      </c>
      <c r="M2051" s="49" t="s">
        <v>57</v>
      </c>
      <c r="N2051" s="57" t="s">
        <v>17068</v>
      </c>
      <c r="O2051" s="65">
        <v>37632</v>
      </c>
      <c r="P2051" s="57">
        <v>21674</v>
      </c>
      <c r="Q2051" s="49">
        <v>181.6</v>
      </c>
      <c r="R2051" s="49" t="s">
        <v>11330</v>
      </c>
      <c r="S2051" s="59" t="s">
        <v>60</v>
      </c>
      <c r="T2051" s="47" t="s">
        <v>17055</v>
      </c>
      <c r="U2051" s="49" t="s">
        <v>62</v>
      </c>
      <c r="V2051" s="57" t="s">
        <v>17069</v>
      </c>
      <c r="W2051" s="61" t="s">
        <v>1048</v>
      </c>
      <c r="X2051" s="61" t="s">
        <v>65</v>
      </c>
      <c r="Y2051" s="61">
        <v>41788</v>
      </c>
      <c r="Z2051" s="49">
        <v>88</v>
      </c>
      <c r="AA2051" s="49">
        <v>206</v>
      </c>
      <c r="AB2051" s="49" t="s">
        <v>66</v>
      </c>
      <c r="AC2051" s="49">
        <f>1652000*1020*10610*0.000001/60*(20.9/(20.9-AK2051))*(460+AA2051)/528</f>
        <v>1104819.5238396626</v>
      </c>
      <c r="AD2051" s="49" t="s">
        <v>227</v>
      </c>
      <c r="AE2051" s="57">
        <v>20</v>
      </c>
      <c r="AF2051" s="173" t="s">
        <v>68</v>
      </c>
      <c r="AG2051" s="49" t="s">
        <v>500</v>
      </c>
      <c r="AH2051" s="49">
        <v>1.31</v>
      </c>
      <c r="AI2051" s="49">
        <v>6.94</v>
      </c>
      <c r="AJ2051" s="49">
        <v>8.25</v>
      </c>
      <c r="AK2051" s="57">
        <v>13.79</v>
      </c>
      <c r="AL2051" s="181">
        <f t="shared" si="91"/>
        <v>0.15878787878787878</v>
      </c>
      <c r="AM2051" s="55" t="s">
        <v>230</v>
      </c>
      <c r="AN2051" s="49" t="s">
        <v>16971</v>
      </c>
      <c r="AO2051" s="49" t="s">
        <v>258</v>
      </c>
      <c r="AP2051" s="63" t="s">
        <v>16972</v>
      </c>
      <c r="AQ2051" s="27" t="str">
        <f t="shared" si="89"/>
        <v>Record Complete</v>
      </c>
      <c r="AR2051" s="53" t="s">
        <v>17070</v>
      </c>
      <c r="AS2051" s="5" t="str">
        <f t="shared" si="90"/>
        <v/>
      </c>
      <c r="AT2051" t="s">
        <v>17200</v>
      </c>
    </row>
    <row r="2052" spans="1:46" ht="15.75" thickBot="1" x14ac:dyDescent="0.3">
      <c r="A2052" s="29" t="s">
        <v>17064</v>
      </c>
      <c r="B2052" s="31">
        <v>4258</v>
      </c>
      <c r="C2052" s="31" t="s">
        <v>213</v>
      </c>
      <c r="D2052" s="31" t="s">
        <v>743</v>
      </c>
      <c r="E2052" s="51" t="str">
        <f ca="1">IF(ISERROR(INDIRECT(CONCATENATE("FIPs_codes!",ADDRESS((MATCH($D2052,INDIRECT($C2052),0)+MATCH($C2052,FIPs_codes!$G$1:$G$3296,0)-1),COLUMN(FIPs_codes!A2050))))),"",INDIRECT(CONCATENATE("FIPs_codes!",ADDRESS((MATCH($D2052,INDIRECT($C2052),0)+MATCH($C2052,FIPs_codes!$G$1:$G$3296,0)-1),COLUMN(FIPs_codes!A2050)))))</f>
        <v>40121</v>
      </c>
      <c r="F2052" s="51">
        <f ca="1">IF(ISERROR(INDIRECT(CONCATENATE("FIPs_codes!",ADDRESS((MATCH($D2052,INDIRECT($C2052),0)+MATCH($C2052,FIPs_codes!$G$1:$G$3296,0)-1),COLUMN(FIPs_codes!C2050))))),"",INDIRECT(CONCATENATE("FIPs_codes!",ADDRESS((MATCH($D2052,INDIRECT($C2052),0)+MATCH($C2052,FIPs_codes!$G$1:$G$3296,0)-1),COLUMN(FIPs_codes!C2050)))))</f>
        <v>6</v>
      </c>
      <c r="G2052" s="31" t="s">
        <v>17065</v>
      </c>
      <c r="H2052" s="31" t="s">
        <v>217</v>
      </c>
      <c r="I2052" s="35" t="s">
        <v>17066</v>
      </c>
      <c r="J2052" s="37" t="s">
        <v>1705</v>
      </c>
      <c r="K2052" s="31" t="s">
        <v>11214</v>
      </c>
      <c r="L2052" s="31" t="s">
        <v>17072</v>
      </c>
      <c r="M2052" s="31" t="s">
        <v>57</v>
      </c>
      <c r="N2052" s="39" t="s">
        <v>17068</v>
      </c>
      <c r="O2052" s="232">
        <v>37584</v>
      </c>
      <c r="P2052" s="39">
        <v>19117</v>
      </c>
      <c r="Q2052" s="31">
        <v>181.6</v>
      </c>
      <c r="R2052" s="31" t="s">
        <v>11330</v>
      </c>
      <c r="S2052" s="41" t="s">
        <v>60</v>
      </c>
      <c r="T2052" s="29" t="s">
        <v>17055</v>
      </c>
      <c r="U2052" s="31" t="s">
        <v>62</v>
      </c>
      <c r="V2052" s="39" t="s">
        <v>17073</v>
      </c>
      <c r="W2052" s="43" t="s">
        <v>1048</v>
      </c>
      <c r="X2052" s="43" t="s">
        <v>65</v>
      </c>
      <c r="Y2052" s="43">
        <v>41788</v>
      </c>
      <c r="Z2052" s="31">
        <v>90</v>
      </c>
      <c r="AA2052" s="31">
        <v>206</v>
      </c>
      <c r="AB2052" s="31" t="s">
        <v>66</v>
      </c>
      <c r="AC2052" s="194">
        <f>1447500*1020*10610*0.000001/60*(20.9/(20.9-AK2052))*(460+AA2052)/528</f>
        <v>948053.50839359511</v>
      </c>
      <c r="AD2052" s="31" t="s">
        <v>227</v>
      </c>
      <c r="AE2052" s="39">
        <v>20</v>
      </c>
      <c r="AF2052" s="39" t="s">
        <v>68</v>
      </c>
      <c r="AG2052" s="31" t="s">
        <v>500</v>
      </c>
      <c r="AH2052" s="31">
        <v>1.57</v>
      </c>
      <c r="AI2052" s="31">
        <v>6.71</v>
      </c>
      <c r="AJ2052" s="31">
        <v>8.2899999999999991</v>
      </c>
      <c r="AK2052" s="39">
        <v>13.64</v>
      </c>
      <c r="AL2052" s="150">
        <f t="shared" si="91"/>
        <v>0.18961352657004832</v>
      </c>
      <c r="AM2052" s="37" t="s">
        <v>230</v>
      </c>
      <c r="AN2052" s="31" t="s">
        <v>16971</v>
      </c>
      <c r="AO2052" s="31" t="s">
        <v>258</v>
      </c>
      <c r="AP2052" s="45" t="s">
        <v>16972</v>
      </c>
      <c r="AQ2052" s="27" t="str">
        <f t="shared" ref="AQ2052:AQ2115" si="92">IF(OR(ISBLANK(B2052),ISBLANK(C2052),ISBLANK(D2052),ISBLANK(G2052),ISBLANK(H2052),NOT(OR(NOT(ISBLANK(J2052)),AND(NOT(ISBLANK(K2052)),NOT(ISBLANK(L2052))))),ISBLANK(M2052),ISBLANK(Q2052),ISBLANK(R2052),ISBLANK(U2052),ISBLANK(W2052),ISBLANK(X2052),ISBLANK(Y2052),ISBLANK(Z2052),ISBLANK(AA2052),ISBLANK(AB2052),ISBLANK(AC2052),ISBLANK(AD2052),ISBLANK(AM2052),ISBLANK(AN2052),AND(ISBLANK(AO2052),ISBLANK(AP2052))),"Record incomplete","Record Complete")</f>
        <v>Record Complete</v>
      </c>
      <c r="AR2052" s="35" t="s">
        <v>17070</v>
      </c>
      <c r="AS2052" s="5" t="str">
        <f t="shared" ref="AS2052:AS2115" si="93">IF(AND(A2051=A2051,K2052=K2051,L2052=L2051,N2052=N2051,Y2052=Y2051,Z2052=Z2051,AJ2052=AJ2051,AI2052=AI2051),"DUP","")</f>
        <v/>
      </c>
      <c r="AT2052" t="s">
        <v>17200</v>
      </c>
    </row>
    <row r="2053" spans="1:46" ht="15.75" thickBot="1" x14ac:dyDescent="0.3">
      <c r="A2053" s="47" t="s">
        <v>17064</v>
      </c>
      <c r="B2053" s="49">
        <v>4258</v>
      </c>
      <c r="C2053" s="49" t="s">
        <v>213</v>
      </c>
      <c r="D2053" s="49" t="s">
        <v>743</v>
      </c>
      <c r="E2053" s="51" t="str">
        <f ca="1">IF(ISERROR(INDIRECT(CONCATENATE("FIPs_codes!",ADDRESS((MATCH($D2053,INDIRECT($C2053),0)+MATCH($C2053,FIPs_codes!$G$1:$G$3296,0)-1),COLUMN(FIPs_codes!A2051))))),"",INDIRECT(CONCATENATE("FIPs_codes!",ADDRESS((MATCH($D2053,INDIRECT($C2053),0)+MATCH($C2053,FIPs_codes!$G$1:$G$3296,0)-1),COLUMN(FIPs_codes!A2051)))))</f>
        <v>40121</v>
      </c>
      <c r="F2053" s="51">
        <f ca="1">IF(ISERROR(INDIRECT(CONCATENATE("FIPs_codes!",ADDRESS((MATCH($D2053,INDIRECT($C2053),0)+MATCH($C2053,FIPs_codes!$G$1:$G$3296,0)-1),COLUMN(FIPs_codes!C2051))))),"",INDIRECT(CONCATENATE("FIPs_codes!",ADDRESS((MATCH($D2053,INDIRECT($C2053),0)+MATCH($C2053,FIPs_codes!$G$1:$G$3296,0)-1),COLUMN(FIPs_codes!C2051)))))</f>
        <v>6</v>
      </c>
      <c r="G2053" s="49" t="s">
        <v>17065</v>
      </c>
      <c r="H2053" s="49" t="s">
        <v>217</v>
      </c>
      <c r="I2053" s="53" t="s">
        <v>17066</v>
      </c>
      <c r="J2053" s="55" t="s">
        <v>1705</v>
      </c>
      <c r="K2053" s="49" t="s">
        <v>11214</v>
      </c>
      <c r="L2053" s="49" t="s">
        <v>17072</v>
      </c>
      <c r="M2053" s="49" t="s">
        <v>57</v>
      </c>
      <c r="N2053" s="57" t="s">
        <v>17068</v>
      </c>
      <c r="O2053" s="65">
        <v>37584</v>
      </c>
      <c r="P2053" s="57">
        <v>19117</v>
      </c>
      <c r="Q2053" s="49">
        <v>181.6</v>
      </c>
      <c r="R2053" s="49" t="s">
        <v>11330</v>
      </c>
      <c r="S2053" s="59" t="s">
        <v>60</v>
      </c>
      <c r="T2053" s="47" t="s">
        <v>17055</v>
      </c>
      <c r="U2053" s="49" t="s">
        <v>62</v>
      </c>
      <c r="V2053" s="57" t="s">
        <v>17073</v>
      </c>
      <c r="W2053" s="61" t="s">
        <v>1048</v>
      </c>
      <c r="X2053" s="61" t="s">
        <v>65</v>
      </c>
      <c r="Y2053" s="61">
        <v>41788</v>
      </c>
      <c r="Z2053" s="49">
        <v>90</v>
      </c>
      <c r="AA2053" s="49">
        <v>206</v>
      </c>
      <c r="AB2053" s="49" t="s">
        <v>66</v>
      </c>
      <c r="AC2053" s="140">
        <f>1448400*1020*10610*0.000001/60*(20.9/(20.9-AK2053))*(460+AA2053)/528</f>
        <v>948642.97171487601</v>
      </c>
      <c r="AD2053" s="49" t="s">
        <v>227</v>
      </c>
      <c r="AE2053" s="57">
        <v>20</v>
      </c>
      <c r="AF2053" s="57" t="s">
        <v>68</v>
      </c>
      <c r="AG2053" s="49" t="s">
        <v>500</v>
      </c>
      <c r="AH2053" s="49">
        <v>1.6</v>
      </c>
      <c r="AI2053" s="49">
        <v>6.72</v>
      </c>
      <c r="AJ2053" s="49">
        <v>8.32</v>
      </c>
      <c r="AK2053" s="57">
        <v>13.64</v>
      </c>
      <c r="AL2053" s="181">
        <f t="shared" si="91"/>
        <v>0.19230769230769232</v>
      </c>
      <c r="AM2053" s="55" t="s">
        <v>230</v>
      </c>
      <c r="AN2053" s="49" t="s">
        <v>16971</v>
      </c>
      <c r="AO2053" s="49" t="s">
        <v>258</v>
      </c>
      <c r="AP2053" s="63" t="s">
        <v>16972</v>
      </c>
      <c r="AQ2053" s="27" t="str">
        <f t="shared" si="92"/>
        <v>Record Complete</v>
      </c>
      <c r="AR2053" s="53" t="s">
        <v>17070</v>
      </c>
      <c r="AS2053" s="5" t="str">
        <f t="shared" si="93"/>
        <v/>
      </c>
      <c r="AT2053" t="s">
        <v>17200</v>
      </c>
    </row>
    <row r="2054" spans="1:46" ht="15.75" thickBot="1" x14ac:dyDescent="0.3">
      <c r="A2054" s="48" t="s">
        <v>17064</v>
      </c>
      <c r="B2054" s="50">
        <v>4258</v>
      </c>
      <c r="C2054" s="50" t="s">
        <v>213</v>
      </c>
      <c r="D2054" s="50" t="s">
        <v>743</v>
      </c>
      <c r="E2054" s="51" t="str">
        <f ca="1">IF(ISERROR(INDIRECT(CONCATENATE("FIPs_codes!",ADDRESS((MATCH($D2054,INDIRECT($C2054),0)+MATCH($C2054,FIPs_codes!$G$1:$G$3296,0)-1),COLUMN(FIPs_codes!A2052))))),"",INDIRECT(CONCATENATE("FIPs_codes!",ADDRESS((MATCH($D2054,INDIRECT($C2054),0)+MATCH($C2054,FIPs_codes!$G$1:$G$3296,0)-1),COLUMN(FIPs_codes!A2052)))))</f>
        <v>40121</v>
      </c>
      <c r="F2054" s="51">
        <f ca="1">IF(ISERROR(INDIRECT(CONCATENATE("FIPs_codes!",ADDRESS((MATCH($D2054,INDIRECT($C2054),0)+MATCH($C2054,FIPs_codes!$G$1:$G$3296,0)-1),COLUMN(FIPs_codes!C2052))))),"",INDIRECT(CONCATENATE("FIPs_codes!",ADDRESS((MATCH($D2054,INDIRECT($C2054),0)+MATCH($C2054,FIPs_codes!$G$1:$G$3296,0)-1),COLUMN(FIPs_codes!C2052)))))</f>
        <v>6</v>
      </c>
      <c r="G2054" s="50" t="s">
        <v>17065</v>
      </c>
      <c r="H2054" s="50" t="s">
        <v>217</v>
      </c>
      <c r="I2054" s="54" t="s">
        <v>17066</v>
      </c>
      <c r="J2054" s="56" t="s">
        <v>1705</v>
      </c>
      <c r="K2054" s="50" t="s">
        <v>11214</v>
      </c>
      <c r="L2054" s="50" t="s">
        <v>17072</v>
      </c>
      <c r="M2054" s="50" t="s">
        <v>57</v>
      </c>
      <c r="N2054" s="58" t="s">
        <v>17068</v>
      </c>
      <c r="O2054" s="66">
        <v>37584</v>
      </c>
      <c r="P2054" s="58">
        <v>19117</v>
      </c>
      <c r="Q2054" s="50">
        <v>181.6</v>
      </c>
      <c r="R2054" s="50" t="s">
        <v>11330</v>
      </c>
      <c r="S2054" s="60" t="s">
        <v>60</v>
      </c>
      <c r="T2054" s="48" t="s">
        <v>17055</v>
      </c>
      <c r="U2054" s="50" t="s">
        <v>62</v>
      </c>
      <c r="V2054" s="58" t="s">
        <v>17073</v>
      </c>
      <c r="W2054" s="62" t="s">
        <v>1048</v>
      </c>
      <c r="X2054" s="62" t="s">
        <v>65</v>
      </c>
      <c r="Y2054" s="62">
        <v>41788</v>
      </c>
      <c r="Z2054" s="50">
        <v>90</v>
      </c>
      <c r="AA2054" s="50">
        <v>206</v>
      </c>
      <c r="AB2054" s="50" t="s">
        <v>66</v>
      </c>
      <c r="AC2054" s="50">
        <f>1449100*1020*10610*0.000001/60*(20.9/(20.9-AK2054))*(460+AA2054)/528</f>
        <v>950410.54862586223</v>
      </c>
      <c r="AD2054" s="50" t="s">
        <v>227</v>
      </c>
      <c r="AE2054" s="58">
        <v>20</v>
      </c>
      <c r="AF2054" s="58" t="s">
        <v>68</v>
      </c>
      <c r="AG2054" s="50" t="s">
        <v>500</v>
      </c>
      <c r="AH2054" s="50">
        <v>1.6</v>
      </c>
      <c r="AI2054" s="50">
        <v>6.73</v>
      </c>
      <c r="AJ2054" s="50">
        <v>8.33</v>
      </c>
      <c r="AK2054" s="58">
        <v>13.65</v>
      </c>
      <c r="AL2054" s="150">
        <f t="shared" si="91"/>
        <v>0.19207683073229292</v>
      </c>
      <c r="AM2054" s="56" t="s">
        <v>230</v>
      </c>
      <c r="AN2054" s="50" t="s">
        <v>16971</v>
      </c>
      <c r="AO2054" s="50" t="s">
        <v>258</v>
      </c>
      <c r="AP2054" s="64" t="s">
        <v>17045</v>
      </c>
      <c r="AQ2054" s="27" t="str">
        <f t="shared" si="92"/>
        <v>Record Complete</v>
      </c>
      <c r="AR2054" s="54" t="s">
        <v>17070</v>
      </c>
      <c r="AS2054" s="5" t="str">
        <f t="shared" si="93"/>
        <v/>
      </c>
      <c r="AT2054" t="s">
        <v>17200</v>
      </c>
    </row>
    <row r="2055" spans="1:46" ht="15.75" thickBot="1" x14ac:dyDescent="0.3">
      <c r="A2055" s="30" t="s">
        <v>17064</v>
      </c>
      <c r="B2055" s="32">
        <v>4258</v>
      </c>
      <c r="C2055" s="32" t="s">
        <v>213</v>
      </c>
      <c r="D2055" s="32" t="s">
        <v>743</v>
      </c>
      <c r="E2055" s="51" t="str">
        <f ca="1">IF(ISERROR(INDIRECT(CONCATENATE("FIPs_codes!",ADDRESS((MATCH($D2055,INDIRECT($C2055),0)+MATCH($C2055,FIPs_codes!$G$1:$G$3296,0)-1),COLUMN(FIPs_codes!A2053))))),"",INDIRECT(CONCATENATE("FIPs_codes!",ADDRESS((MATCH($D2055,INDIRECT($C2055),0)+MATCH($C2055,FIPs_codes!$G$1:$G$3296,0)-1),COLUMN(FIPs_codes!A2053)))))</f>
        <v>40121</v>
      </c>
      <c r="F2055" s="51">
        <f ca="1">IF(ISERROR(INDIRECT(CONCATENATE("FIPs_codes!",ADDRESS((MATCH($D2055,INDIRECT($C2055),0)+MATCH($C2055,FIPs_codes!$G$1:$G$3296,0)-1),COLUMN(FIPs_codes!C2053))))),"",INDIRECT(CONCATENATE("FIPs_codes!",ADDRESS((MATCH($D2055,INDIRECT($C2055),0)+MATCH($C2055,FIPs_codes!$G$1:$G$3296,0)-1),COLUMN(FIPs_codes!C2053)))))</f>
        <v>6</v>
      </c>
      <c r="G2055" s="32" t="s">
        <v>17065</v>
      </c>
      <c r="H2055" s="32" t="s">
        <v>217</v>
      </c>
      <c r="I2055" s="36" t="s">
        <v>17066</v>
      </c>
      <c r="J2055" s="38" t="s">
        <v>1705</v>
      </c>
      <c r="K2055" s="32" t="s">
        <v>11214</v>
      </c>
      <c r="L2055" s="32" t="s">
        <v>17071</v>
      </c>
      <c r="M2055" s="32" t="s">
        <v>57</v>
      </c>
      <c r="N2055" s="40" t="s">
        <v>17068</v>
      </c>
      <c r="O2055" s="231">
        <v>37598</v>
      </c>
      <c r="P2055" s="40">
        <v>19118</v>
      </c>
      <c r="Q2055" s="32">
        <v>181.6</v>
      </c>
      <c r="R2055" s="32" t="s">
        <v>11330</v>
      </c>
      <c r="S2055" s="42" t="s">
        <v>60</v>
      </c>
      <c r="T2055" s="30" t="s">
        <v>17055</v>
      </c>
      <c r="U2055" s="32" t="s">
        <v>62</v>
      </c>
      <c r="V2055" s="40" t="s">
        <v>17069</v>
      </c>
      <c r="W2055" s="44" t="s">
        <v>1048</v>
      </c>
      <c r="X2055" s="44" t="s">
        <v>65</v>
      </c>
      <c r="Y2055" s="44">
        <v>41788</v>
      </c>
      <c r="Z2055" s="32">
        <v>90</v>
      </c>
      <c r="AA2055" s="32">
        <v>206</v>
      </c>
      <c r="AB2055" s="32" t="s">
        <v>66</v>
      </c>
      <c r="AC2055" s="32">
        <f>1605000*1020*10610*0.000001/60*(20.9/(20.9-AK2055))*(460+AA2055)/528</f>
        <v>1054113.4835117406</v>
      </c>
      <c r="AD2055" s="32" t="s">
        <v>227</v>
      </c>
      <c r="AE2055" s="40">
        <v>20</v>
      </c>
      <c r="AF2055" s="223" t="s">
        <v>68</v>
      </c>
      <c r="AG2055" s="32" t="s">
        <v>500</v>
      </c>
      <c r="AH2055" s="32">
        <v>1.35</v>
      </c>
      <c r="AI2055" s="32">
        <v>7</v>
      </c>
      <c r="AJ2055" s="32">
        <v>8.35</v>
      </c>
      <c r="AK2055" s="40">
        <v>13.66</v>
      </c>
      <c r="AL2055" s="181">
        <f t="shared" si="91"/>
        <v>0.16167664670658685</v>
      </c>
      <c r="AM2055" s="38" t="s">
        <v>230</v>
      </c>
      <c r="AN2055" s="32" t="s">
        <v>16971</v>
      </c>
      <c r="AO2055" s="32" t="s">
        <v>258</v>
      </c>
      <c r="AP2055" s="46" t="s">
        <v>17045</v>
      </c>
      <c r="AQ2055" s="27" t="str">
        <f t="shared" si="92"/>
        <v>Record Complete</v>
      </c>
      <c r="AR2055" s="36" t="s">
        <v>17070</v>
      </c>
      <c r="AS2055" s="5" t="str">
        <f t="shared" si="93"/>
        <v/>
      </c>
      <c r="AT2055" t="s">
        <v>17200</v>
      </c>
    </row>
    <row r="2056" spans="1:46" ht="15.75" thickBot="1" x14ac:dyDescent="0.3">
      <c r="A2056" s="48" t="s">
        <v>17064</v>
      </c>
      <c r="B2056" s="50">
        <v>4258</v>
      </c>
      <c r="C2056" s="50" t="s">
        <v>213</v>
      </c>
      <c r="D2056" s="50" t="s">
        <v>743</v>
      </c>
      <c r="E2056" s="51" t="str">
        <f ca="1">IF(ISERROR(INDIRECT(CONCATENATE("FIPs_codes!",ADDRESS((MATCH($D2056,INDIRECT($C2056),0)+MATCH($C2056,FIPs_codes!$G$1:$G$3296,0)-1),COLUMN(FIPs_codes!A2054))))),"",INDIRECT(CONCATENATE("FIPs_codes!",ADDRESS((MATCH($D2056,INDIRECT($C2056),0)+MATCH($C2056,FIPs_codes!$G$1:$G$3296,0)-1),COLUMN(FIPs_codes!A2054)))))</f>
        <v>40121</v>
      </c>
      <c r="F2056" s="51">
        <f ca="1">IF(ISERROR(INDIRECT(CONCATENATE("FIPs_codes!",ADDRESS((MATCH($D2056,INDIRECT($C2056),0)+MATCH($C2056,FIPs_codes!$G$1:$G$3296,0)-1),COLUMN(FIPs_codes!C2054))))),"",INDIRECT(CONCATENATE("FIPs_codes!",ADDRESS((MATCH($D2056,INDIRECT($C2056),0)+MATCH($C2056,FIPs_codes!$G$1:$G$3296,0)-1),COLUMN(FIPs_codes!C2054)))))</f>
        <v>6</v>
      </c>
      <c r="G2056" s="50" t="s">
        <v>17065</v>
      </c>
      <c r="H2056" s="50" t="s">
        <v>217</v>
      </c>
      <c r="I2056" s="54" t="s">
        <v>17066</v>
      </c>
      <c r="J2056" s="56" t="s">
        <v>1705</v>
      </c>
      <c r="K2056" s="50" t="s">
        <v>11214</v>
      </c>
      <c r="L2056" s="50" t="s">
        <v>17072</v>
      </c>
      <c r="M2056" s="50" t="s">
        <v>57</v>
      </c>
      <c r="N2056" s="58" t="s">
        <v>17068</v>
      </c>
      <c r="O2056" s="66">
        <v>37584</v>
      </c>
      <c r="P2056" s="58">
        <v>19117</v>
      </c>
      <c r="Q2056" s="50">
        <v>181.6</v>
      </c>
      <c r="R2056" s="50" t="s">
        <v>11330</v>
      </c>
      <c r="S2056" s="60" t="s">
        <v>60</v>
      </c>
      <c r="T2056" s="48" t="s">
        <v>17055</v>
      </c>
      <c r="U2056" s="50" t="s">
        <v>62</v>
      </c>
      <c r="V2056" s="58" t="s">
        <v>17073</v>
      </c>
      <c r="W2056" s="62" t="s">
        <v>1048</v>
      </c>
      <c r="X2056" s="62" t="s">
        <v>65</v>
      </c>
      <c r="Y2056" s="62">
        <v>41788</v>
      </c>
      <c r="Z2056" s="50">
        <v>90</v>
      </c>
      <c r="AA2056" s="50">
        <v>206</v>
      </c>
      <c r="AB2056" s="50" t="s">
        <v>66</v>
      </c>
      <c r="AC2056" s="50">
        <f>1446700*1020*10610*0.000001/60*(20.9/(20.9-AK2056))*(460+AA2056)/528</f>
        <v>948836.47829482774</v>
      </c>
      <c r="AD2056" s="50" t="s">
        <v>227</v>
      </c>
      <c r="AE2056" s="58">
        <v>20</v>
      </c>
      <c r="AF2056" s="58" t="s">
        <v>68</v>
      </c>
      <c r="AG2056" s="50" t="s">
        <v>500</v>
      </c>
      <c r="AH2056" s="50">
        <v>1.64</v>
      </c>
      <c r="AI2056" s="50">
        <v>6.71</v>
      </c>
      <c r="AJ2056" s="50">
        <v>8.35</v>
      </c>
      <c r="AK2056" s="58">
        <v>13.65</v>
      </c>
      <c r="AL2056" s="150">
        <f t="shared" si="91"/>
        <v>0.19640718562874251</v>
      </c>
      <c r="AM2056" s="56" t="s">
        <v>230</v>
      </c>
      <c r="AN2056" s="50" t="s">
        <v>16971</v>
      </c>
      <c r="AO2056" s="50" t="s">
        <v>258</v>
      </c>
      <c r="AP2056" s="64" t="s">
        <v>17045</v>
      </c>
      <c r="AQ2056" s="27" t="str">
        <f t="shared" si="92"/>
        <v>Record Complete</v>
      </c>
      <c r="AR2056" s="54" t="s">
        <v>17070</v>
      </c>
      <c r="AS2056" s="5" t="str">
        <f t="shared" si="93"/>
        <v/>
      </c>
      <c r="AT2056" t="s">
        <v>17200</v>
      </c>
    </row>
    <row r="2057" spans="1:46" ht="15.75" thickBot="1" x14ac:dyDescent="0.3">
      <c r="A2057" s="30" t="s">
        <v>17064</v>
      </c>
      <c r="B2057" s="32">
        <v>4258</v>
      </c>
      <c r="C2057" s="32" t="s">
        <v>213</v>
      </c>
      <c r="D2057" s="32" t="s">
        <v>743</v>
      </c>
      <c r="E2057" s="51" t="str">
        <f ca="1">IF(ISERROR(INDIRECT(CONCATENATE("FIPs_codes!",ADDRESS((MATCH($D2057,INDIRECT($C2057),0)+MATCH($C2057,FIPs_codes!$G$1:$G$3296,0)-1),COLUMN(FIPs_codes!A2055))))),"",INDIRECT(CONCATENATE("FIPs_codes!",ADDRESS((MATCH($D2057,INDIRECT($C2057),0)+MATCH($C2057,FIPs_codes!$G$1:$G$3296,0)-1),COLUMN(FIPs_codes!A2055)))))</f>
        <v>40121</v>
      </c>
      <c r="F2057" s="51">
        <f ca="1">IF(ISERROR(INDIRECT(CONCATENATE("FIPs_codes!",ADDRESS((MATCH($D2057,INDIRECT($C2057),0)+MATCH($C2057,FIPs_codes!$G$1:$G$3296,0)-1),COLUMN(FIPs_codes!C2055))))),"",INDIRECT(CONCATENATE("FIPs_codes!",ADDRESS((MATCH($D2057,INDIRECT($C2057),0)+MATCH($C2057,FIPs_codes!$G$1:$G$3296,0)-1),COLUMN(FIPs_codes!C2055)))))</f>
        <v>6</v>
      </c>
      <c r="G2057" s="32" t="s">
        <v>17065</v>
      </c>
      <c r="H2057" s="32" t="s">
        <v>217</v>
      </c>
      <c r="I2057" s="36" t="s">
        <v>17066</v>
      </c>
      <c r="J2057" s="38" t="s">
        <v>1705</v>
      </c>
      <c r="K2057" s="32" t="s">
        <v>11214</v>
      </c>
      <c r="L2057" s="32" t="s">
        <v>17072</v>
      </c>
      <c r="M2057" s="32" t="s">
        <v>57</v>
      </c>
      <c r="N2057" s="40" t="s">
        <v>17068</v>
      </c>
      <c r="O2057" s="231">
        <v>37584</v>
      </c>
      <c r="P2057" s="40">
        <v>19117</v>
      </c>
      <c r="Q2057" s="32">
        <v>181.6</v>
      </c>
      <c r="R2057" s="32" t="s">
        <v>11330</v>
      </c>
      <c r="S2057" s="42" t="s">
        <v>60</v>
      </c>
      <c r="T2057" s="30" t="s">
        <v>17055</v>
      </c>
      <c r="U2057" s="32" t="s">
        <v>62</v>
      </c>
      <c r="V2057" s="40" t="s">
        <v>17073</v>
      </c>
      <c r="W2057" s="44" t="s">
        <v>1048</v>
      </c>
      <c r="X2057" s="44" t="s">
        <v>65</v>
      </c>
      <c r="Y2057" s="44">
        <v>41788</v>
      </c>
      <c r="Z2057" s="32">
        <v>91</v>
      </c>
      <c r="AA2057" s="32">
        <v>206</v>
      </c>
      <c r="AB2057" s="32" t="s">
        <v>66</v>
      </c>
      <c r="AC2057" s="32">
        <f>1451000*1020*10610*0.000001/60*(20.9/(20.9-AK2057))*(460+AA2057)/528</f>
        <v>950345.86575413239</v>
      </c>
      <c r="AD2057" s="32" t="s">
        <v>227</v>
      </c>
      <c r="AE2057" s="40">
        <v>20</v>
      </c>
      <c r="AF2057" s="40" t="s">
        <v>68</v>
      </c>
      <c r="AG2057" s="32" t="s">
        <v>500</v>
      </c>
      <c r="AH2057" s="32">
        <v>1.63</v>
      </c>
      <c r="AI2057" s="32">
        <v>6.73</v>
      </c>
      <c r="AJ2057" s="32">
        <v>8.36</v>
      </c>
      <c r="AK2057" s="40">
        <v>13.64</v>
      </c>
      <c r="AL2057" s="181">
        <f t="shared" si="91"/>
        <v>0.19497607655502391</v>
      </c>
      <c r="AM2057" s="38" t="s">
        <v>230</v>
      </c>
      <c r="AN2057" s="32" t="s">
        <v>16971</v>
      </c>
      <c r="AO2057" s="32" t="s">
        <v>258</v>
      </c>
      <c r="AP2057" s="46" t="s">
        <v>17045</v>
      </c>
      <c r="AQ2057" s="27" t="str">
        <f t="shared" si="92"/>
        <v>Record Complete</v>
      </c>
      <c r="AR2057" s="36" t="s">
        <v>17070</v>
      </c>
      <c r="AS2057" s="5" t="str">
        <f t="shared" si="93"/>
        <v/>
      </c>
      <c r="AT2057" t="s">
        <v>17200</v>
      </c>
    </row>
    <row r="2058" spans="1:46" ht="15.75" thickBot="1" x14ac:dyDescent="0.3">
      <c r="A2058" s="48" t="s">
        <v>17064</v>
      </c>
      <c r="B2058" s="50">
        <v>4258</v>
      </c>
      <c r="C2058" s="50" t="s">
        <v>213</v>
      </c>
      <c r="D2058" s="50" t="s">
        <v>743</v>
      </c>
      <c r="E2058" s="51" t="str">
        <f ca="1">IF(ISERROR(INDIRECT(CONCATENATE("FIPs_codes!",ADDRESS((MATCH($D2058,INDIRECT($C2058),0)+MATCH($C2058,FIPs_codes!$G$1:$G$3296,0)-1),COLUMN(FIPs_codes!A2056))))),"",INDIRECT(CONCATENATE("FIPs_codes!",ADDRESS((MATCH($D2058,INDIRECT($C2058),0)+MATCH($C2058,FIPs_codes!$G$1:$G$3296,0)-1),COLUMN(FIPs_codes!A2056)))))</f>
        <v>40121</v>
      </c>
      <c r="F2058" s="51">
        <f ca="1">IF(ISERROR(INDIRECT(CONCATENATE("FIPs_codes!",ADDRESS((MATCH($D2058,INDIRECT($C2058),0)+MATCH($C2058,FIPs_codes!$G$1:$G$3296,0)-1),COLUMN(FIPs_codes!C2056))))),"",INDIRECT(CONCATENATE("FIPs_codes!",ADDRESS((MATCH($D2058,INDIRECT($C2058),0)+MATCH($C2058,FIPs_codes!$G$1:$G$3296,0)-1),COLUMN(FIPs_codes!C2056)))))</f>
        <v>6</v>
      </c>
      <c r="G2058" s="50" t="s">
        <v>17065</v>
      </c>
      <c r="H2058" s="50" t="s">
        <v>217</v>
      </c>
      <c r="I2058" s="54" t="s">
        <v>17066</v>
      </c>
      <c r="J2058" s="56" t="s">
        <v>1705</v>
      </c>
      <c r="K2058" s="50" t="s">
        <v>11214</v>
      </c>
      <c r="L2058" s="50" t="s">
        <v>17072</v>
      </c>
      <c r="M2058" s="50" t="s">
        <v>57</v>
      </c>
      <c r="N2058" s="58" t="s">
        <v>17068</v>
      </c>
      <c r="O2058" s="66">
        <v>37584</v>
      </c>
      <c r="P2058" s="58">
        <v>19117</v>
      </c>
      <c r="Q2058" s="50">
        <v>181.6</v>
      </c>
      <c r="R2058" s="50" t="s">
        <v>11330</v>
      </c>
      <c r="S2058" s="60" t="s">
        <v>60</v>
      </c>
      <c r="T2058" s="48" t="s">
        <v>17055</v>
      </c>
      <c r="U2058" s="50" t="s">
        <v>62</v>
      </c>
      <c r="V2058" s="58" t="s">
        <v>17073</v>
      </c>
      <c r="W2058" s="62" t="s">
        <v>1048</v>
      </c>
      <c r="X2058" s="62" t="s">
        <v>65</v>
      </c>
      <c r="Y2058" s="62">
        <v>41788</v>
      </c>
      <c r="Z2058" s="50">
        <v>91</v>
      </c>
      <c r="AA2058" s="50">
        <v>206</v>
      </c>
      <c r="AB2058" s="50" t="s">
        <v>66</v>
      </c>
      <c r="AC2058" s="50">
        <f>1467200*1020*10610*0.000001/60*(20.9/(20.9-AK2058))*(460+AA2058)/528</f>
        <v>960956.20553719031</v>
      </c>
      <c r="AD2058" s="50" t="s">
        <v>227</v>
      </c>
      <c r="AE2058" s="58">
        <v>20</v>
      </c>
      <c r="AF2058" s="58" t="s">
        <v>68</v>
      </c>
      <c r="AG2058" s="50" t="s">
        <v>500</v>
      </c>
      <c r="AH2058" s="50">
        <v>1.65</v>
      </c>
      <c r="AI2058" s="50">
        <v>6.73</v>
      </c>
      <c r="AJ2058" s="50">
        <v>8.3800000000000008</v>
      </c>
      <c r="AK2058" s="58">
        <v>13.64</v>
      </c>
      <c r="AL2058" s="150">
        <f t="shared" si="91"/>
        <v>0.19689737470167062</v>
      </c>
      <c r="AM2058" s="56" t="s">
        <v>230</v>
      </c>
      <c r="AN2058" s="50" t="s">
        <v>16971</v>
      </c>
      <c r="AO2058" s="50" t="s">
        <v>258</v>
      </c>
      <c r="AP2058" s="64" t="s">
        <v>17045</v>
      </c>
      <c r="AQ2058" s="27" t="str">
        <f t="shared" si="92"/>
        <v>Record Complete</v>
      </c>
      <c r="AR2058" s="54" t="s">
        <v>17070</v>
      </c>
      <c r="AS2058" s="5" t="str">
        <f t="shared" si="93"/>
        <v/>
      </c>
      <c r="AT2058" t="s">
        <v>17200</v>
      </c>
    </row>
    <row r="2059" spans="1:46" ht="15.75" thickBot="1" x14ac:dyDescent="0.3">
      <c r="A2059" s="47" t="s">
        <v>17064</v>
      </c>
      <c r="B2059" s="49">
        <v>4258</v>
      </c>
      <c r="C2059" s="49" t="s">
        <v>213</v>
      </c>
      <c r="D2059" s="49" t="s">
        <v>743</v>
      </c>
      <c r="E2059" s="51" t="str">
        <f ca="1">IF(ISERROR(INDIRECT(CONCATENATE("FIPs_codes!",ADDRESS((MATCH($D2059,INDIRECT($C2059),0)+MATCH($C2059,FIPs_codes!$G$1:$G$3296,0)-1),COLUMN(FIPs_codes!A2057))))),"",INDIRECT(CONCATENATE("FIPs_codes!",ADDRESS((MATCH($D2059,INDIRECT($C2059),0)+MATCH($C2059,FIPs_codes!$G$1:$G$3296,0)-1),COLUMN(FIPs_codes!A2057)))))</f>
        <v>40121</v>
      </c>
      <c r="F2059" s="51">
        <f ca="1">IF(ISERROR(INDIRECT(CONCATENATE("FIPs_codes!",ADDRESS((MATCH($D2059,INDIRECT($C2059),0)+MATCH($C2059,FIPs_codes!$G$1:$G$3296,0)-1),COLUMN(FIPs_codes!C2057))))),"",INDIRECT(CONCATENATE("FIPs_codes!",ADDRESS((MATCH($D2059,INDIRECT($C2059),0)+MATCH($C2059,FIPs_codes!$G$1:$G$3296,0)-1),COLUMN(FIPs_codes!C2057)))))</f>
        <v>6</v>
      </c>
      <c r="G2059" s="49" t="s">
        <v>17065</v>
      </c>
      <c r="H2059" s="49" t="s">
        <v>217</v>
      </c>
      <c r="I2059" s="53" t="s">
        <v>17066</v>
      </c>
      <c r="J2059" s="55" t="s">
        <v>1705</v>
      </c>
      <c r="K2059" s="49" t="s">
        <v>11214</v>
      </c>
      <c r="L2059" s="49" t="s">
        <v>17072</v>
      </c>
      <c r="M2059" s="49" t="s">
        <v>57</v>
      </c>
      <c r="N2059" s="57" t="s">
        <v>17068</v>
      </c>
      <c r="O2059" s="65">
        <v>37584</v>
      </c>
      <c r="P2059" s="57">
        <v>19117</v>
      </c>
      <c r="Q2059" s="49">
        <v>181.6</v>
      </c>
      <c r="R2059" s="49" t="s">
        <v>11330</v>
      </c>
      <c r="S2059" s="59" t="s">
        <v>60</v>
      </c>
      <c r="T2059" s="47" t="s">
        <v>17055</v>
      </c>
      <c r="U2059" s="49" t="s">
        <v>62</v>
      </c>
      <c r="V2059" s="57" t="s">
        <v>17073</v>
      </c>
      <c r="W2059" s="61" t="s">
        <v>1048</v>
      </c>
      <c r="X2059" s="61" t="s">
        <v>65</v>
      </c>
      <c r="Y2059" s="61">
        <v>41788</v>
      </c>
      <c r="Z2059" s="49">
        <v>90</v>
      </c>
      <c r="AA2059" s="49">
        <v>206</v>
      </c>
      <c r="AB2059" s="49" t="s">
        <v>66</v>
      </c>
      <c r="AC2059" s="140">
        <f>1450300*1020*10610*0.000001/60*(20.9/(20.9-AK2059))*(460+AA2059)/528</f>
        <v>949887.39428202505</v>
      </c>
      <c r="AD2059" s="49" t="s">
        <v>227</v>
      </c>
      <c r="AE2059" s="57">
        <v>20</v>
      </c>
      <c r="AF2059" s="173" t="s">
        <v>68</v>
      </c>
      <c r="AG2059" s="49" t="s">
        <v>500</v>
      </c>
      <c r="AH2059" s="49">
        <v>1.66</v>
      </c>
      <c r="AI2059" s="49">
        <v>6.77</v>
      </c>
      <c r="AJ2059" s="49">
        <v>8.43</v>
      </c>
      <c r="AK2059" s="57">
        <v>13.64</v>
      </c>
      <c r="AL2059" s="181">
        <f t="shared" si="91"/>
        <v>0.19691577698695137</v>
      </c>
      <c r="AM2059" s="55" t="s">
        <v>230</v>
      </c>
      <c r="AN2059" s="49" t="s">
        <v>16971</v>
      </c>
      <c r="AO2059" s="49" t="s">
        <v>258</v>
      </c>
      <c r="AP2059" s="63" t="s">
        <v>16972</v>
      </c>
      <c r="AQ2059" s="27" t="str">
        <f t="shared" si="92"/>
        <v>Record Complete</v>
      </c>
      <c r="AR2059" s="53" t="s">
        <v>17070</v>
      </c>
      <c r="AS2059" s="5" t="str">
        <f t="shared" si="93"/>
        <v/>
      </c>
      <c r="AT2059" t="s">
        <v>17200</v>
      </c>
    </row>
    <row r="2060" spans="1:46" ht="15.75" thickBot="1" x14ac:dyDescent="0.3">
      <c r="A2060" s="29" t="s">
        <v>17064</v>
      </c>
      <c r="B2060" s="31">
        <v>4258</v>
      </c>
      <c r="C2060" s="31" t="s">
        <v>213</v>
      </c>
      <c r="D2060" s="31" t="s">
        <v>743</v>
      </c>
      <c r="E2060" s="51" t="str">
        <f ca="1">IF(ISERROR(INDIRECT(CONCATENATE("FIPs_codes!",ADDRESS((MATCH($D2060,INDIRECT($C2060),0)+MATCH($C2060,FIPs_codes!$G$1:$G$3296,0)-1),COLUMN(FIPs_codes!A2058))))),"",INDIRECT(CONCATENATE("FIPs_codes!",ADDRESS((MATCH($D2060,INDIRECT($C2060),0)+MATCH($C2060,FIPs_codes!$G$1:$G$3296,0)-1),COLUMN(FIPs_codes!A2058)))))</f>
        <v>40121</v>
      </c>
      <c r="F2060" s="51">
        <f ca="1">IF(ISERROR(INDIRECT(CONCATENATE("FIPs_codes!",ADDRESS((MATCH($D2060,INDIRECT($C2060),0)+MATCH($C2060,FIPs_codes!$G$1:$G$3296,0)-1),COLUMN(FIPs_codes!C2058))))),"",INDIRECT(CONCATENATE("FIPs_codes!",ADDRESS((MATCH($D2060,INDIRECT($C2060),0)+MATCH($C2060,FIPs_codes!$G$1:$G$3296,0)-1),COLUMN(FIPs_codes!C2058)))))</f>
        <v>6</v>
      </c>
      <c r="G2060" s="31" t="s">
        <v>17065</v>
      </c>
      <c r="H2060" s="31" t="s">
        <v>217</v>
      </c>
      <c r="I2060" s="35" t="s">
        <v>17066</v>
      </c>
      <c r="J2060" s="37" t="s">
        <v>1705</v>
      </c>
      <c r="K2060" s="31" t="s">
        <v>11214</v>
      </c>
      <c r="L2060" s="31" t="s">
        <v>17072</v>
      </c>
      <c r="M2060" s="31" t="s">
        <v>57</v>
      </c>
      <c r="N2060" s="39" t="s">
        <v>17068</v>
      </c>
      <c r="O2060" s="232">
        <v>37584</v>
      </c>
      <c r="P2060" s="39">
        <v>19117</v>
      </c>
      <c r="Q2060" s="31">
        <v>181.6</v>
      </c>
      <c r="R2060" s="31" t="s">
        <v>11330</v>
      </c>
      <c r="S2060" s="41" t="s">
        <v>60</v>
      </c>
      <c r="T2060" s="29" t="s">
        <v>17055</v>
      </c>
      <c r="U2060" s="31" t="s">
        <v>62</v>
      </c>
      <c r="V2060" s="39" t="s">
        <v>17073</v>
      </c>
      <c r="W2060" s="43" t="s">
        <v>1048</v>
      </c>
      <c r="X2060" s="43" t="s">
        <v>65</v>
      </c>
      <c r="Y2060" s="43">
        <v>41788</v>
      </c>
      <c r="Z2060" s="31">
        <v>91</v>
      </c>
      <c r="AA2060" s="31">
        <v>206</v>
      </c>
      <c r="AB2060" s="31" t="s">
        <v>66</v>
      </c>
      <c r="AC2060" s="194">
        <f>1458300*1020*10610*0.000001/60*(20.9/(20.9-AK2060))*(460+AA2060)/528</f>
        <v>955127.06824896706</v>
      </c>
      <c r="AD2060" s="31" t="s">
        <v>227</v>
      </c>
      <c r="AE2060" s="39">
        <v>20</v>
      </c>
      <c r="AF2060" s="39" t="s">
        <v>68</v>
      </c>
      <c r="AG2060" s="31" t="s">
        <v>500</v>
      </c>
      <c r="AH2060" s="31">
        <v>1.72</v>
      </c>
      <c r="AI2060" s="31">
        <v>6.73</v>
      </c>
      <c r="AJ2060" s="31">
        <v>8.4499999999999993</v>
      </c>
      <c r="AK2060" s="39">
        <v>13.64</v>
      </c>
      <c r="AL2060" s="150">
        <f t="shared" si="91"/>
        <v>0.20355029585798814</v>
      </c>
      <c r="AM2060" s="37" t="s">
        <v>230</v>
      </c>
      <c r="AN2060" s="31" t="s">
        <v>16971</v>
      </c>
      <c r="AO2060" s="31" t="s">
        <v>258</v>
      </c>
      <c r="AP2060" s="45" t="s">
        <v>16972</v>
      </c>
      <c r="AQ2060" s="27" t="str">
        <f t="shared" si="92"/>
        <v>Record Complete</v>
      </c>
      <c r="AR2060" s="35" t="s">
        <v>17070</v>
      </c>
      <c r="AS2060" s="5" t="str">
        <f t="shared" si="93"/>
        <v/>
      </c>
      <c r="AT2060" t="s">
        <v>17200</v>
      </c>
    </row>
    <row r="2061" spans="1:46" ht="15.75" thickBot="1" x14ac:dyDescent="0.3">
      <c r="A2061" s="47" t="s">
        <v>17064</v>
      </c>
      <c r="B2061" s="49">
        <v>4258</v>
      </c>
      <c r="C2061" s="49" t="s">
        <v>213</v>
      </c>
      <c r="D2061" s="49" t="s">
        <v>743</v>
      </c>
      <c r="E2061" s="51" t="str">
        <f ca="1">IF(ISERROR(INDIRECT(CONCATENATE("FIPs_codes!",ADDRESS((MATCH($D2061,INDIRECT($C2061),0)+MATCH($C2061,FIPs_codes!$G$1:$G$3296,0)-1),COLUMN(FIPs_codes!A2059))))),"",INDIRECT(CONCATENATE("FIPs_codes!",ADDRESS((MATCH($D2061,INDIRECT($C2061),0)+MATCH($C2061,FIPs_codes!$G$1:$G$3296,0)-1),COLUMN(FIPs_codes!A2059)))))</f>
        <v>40121</v>
      </c>
      <c r="F2061" s="51">
        <f ca="1">IF(ISERROR(INDIRECT(CONCATENATE("FIPs_codes!",ADDRESS((MATCH($D2061,INDIRECT($C2061),0)+MATCH($C2061,FIPs_codes!$G$1:$G$3296,0)-1),COLUMN(FIPs_codes!C2059))))),"",INDIRECT(CONCATENATE("FIPs_codes!",ADDRESS((MATCH($D2061,INDIRECT($C2061),0)+MATCH($C2061,FIPs_codes!$G$1:$G$3296,0)-1),COLUMN(FIPs_codes!C2059)))))</f>
        <v>6</v>
      </c>
      <c r="G2061" s="49" t="s">
        <v>17065</v>
      </c>
      <c r="H2061" s="49" t="s">
        <v>217</v>
      </c>
      <c r="I2061" s="53" t="s">
        <v>17066</v>
      </c>
      <c r="J2061" s="55" t="s">
        <v>1705</v>
      </c>
      <c r="K2061" s="49" t="s">
        <v>11214</v>
      </c>
      <c r="L2061" s="49" t="s">
        <v>17071</v>
      </c>
      <c r="M2061" s="49" t="s">
        <v>57</v>
      </c>
      <c r="N2061" s="57" t="s">
        <v>17068</v>
      </c>
      <c r="O2061" s="65">
        <v>37598</v>
      </c>
      <c r="P2061" s="57">
        <v>19118</v>
      </c>
      <c r="Q2061" s="49">
        <v>181.6</v>
      </c>
      <c r="R2061" s="49" t="s">
        <v>11330</v>
      </c>
      <c r="S2061" s="59" t="s">
        <v>60</v>
      </c>
      <c r="T2061" s="47" t="s">
        <v>17055</v>
      </c>
      <c r="U2061" s="49" t="s">
        <v>62</v>
      </c>
      <c r="V2061" s="57" t="s">
        <v>17069</v>
      </c>
      <c r="W2061" s="61" t="s">
        <v>1048</v>
      </c>
      <c r="X2061" s="61" t="s">
        <v>65</v>
      </c>
      <c r="Y2061" s="61">
        <v>41788</v>
      </c>
      <c r="Z2061" s="49">
        <v>90</v>
      </c>
      <c r="AA2061" s="49">
        <v>206</v>
      </c>
      <c r="AB2061" s="49" t="s">
        <v>66</v>
      </c>
      <c r="AC2061" s="49">
        <f>1613000*1020*10610*0.000001/60*(20.9/(20.9-AK2061))*(460+AA2061)/528</f>
        <v>1059367.6317161601</v>
      </c>
      <c r="AD2061" s="49" t="s">
        <v>227</v>
      </c>
      <c r="AE2061" s="57">
        <v>20</v>
      </c>
      <c r="AF2061" s="57" t="s">
        <v>68</v>
      </c>
      <c r="AG2061" s="49" t="s">
        <v>500</v>
      </c>
      <c r="AH2061" s="49">
        <v>1.39</v>
      </c>
      <c r="AI2061" s="49">
        <v>7.11</v>
      </c>
      <c r="AJ2061" s="49">
        <v>8.5</v>
      </c>
      <c r="AK2061" s="57">
        <v>13.66</v>
      </c>
      <c r="AL2061" s="181">
        <f t="shared" si="91"/>
        <v>0.16352941176470587</v>
      </c>
      <c r="AM2061" s="55" t="s">
        <v>230</v>
      </c>
      <c r="AN2061" s="49" t="s">
        <v>16971</v>
      </c>
      <c r="AO2061" s="49" t="s">
        <v>258</v>
      </c>
      <c r="AP2061" s="63" t="s">
        <v>16972</v>
      </c>
      <c r="AQ2061" s="27" t="str">
        <f t="shared" si="92"/>
        <v>Record Complete</v>
      </c>
      <c r="AR2061" s="53" t="s">
        <v>17070</v>
      </c>
      <c r="AS2061" s="5" t="str">
        <f t="shared" si="93"/>
        <v/>
      </c>
      <c r="AT2061" t="s">
        <v>17200</v>
      </c>
    </row>
    <row r="2062" spans="1:46" ht="15.75" thickBot="1" x14ac:dyDescent="0.3">
      <c r="A2062" s="48" t="s">
        <v>17064</v>
      </c>
      <c r="B2062" s="50">
        <v>4258</v>
      </c>
      <c r="C2062" s="50" t="s">
        <v>213</v>
      </c>
      <c r="D2062" s="50" t="s">
        <v>743</v>
      </c>
      <c r="E2062" s="51" t="str">
        <f ca="1">IF(ISERROR(INDIRECT(CONCATENATE("FIPs_codes!",ADDRESS((MATCH($D2062,INDIRECT($C2062),0)+MATCH($C2062,FIPs_codes!$G$1:$G$3296,0)-1),COLUMN(FIPs_codes!A2060))))),"",INDIRECT(CONCATENATE("FIPs_codes!",ADDRESS((MATCH($D2062,INDIRECT($C2062),0)+MATCH($C2062,FIPs_codes!$G$1:$G$3296,0)-1),COLUMN(FIPs_codes!A2060)))))</f>
        <v>40121</v>
      </c>
      <c r="F2062" s="51">
        <f ca="1">IF(ISERROR(INDIRECT(CONCATENATE("FIPs_codes!",ADDRESS((MATCH($D2062,INDIRECT($C2062),0)+MATCH($C2062,FIPs_codes!$G$1:$G$3296,0)-1),COLUMN(FIPs_codes!C2060))))),"",INDIRECT(CONCATENATE("FIPs_codes!",ADDRESS((MATCH($D2062,INDIRECT($C2062),0)+MATCH($C2062,FIPs_codes!$G$1:$G$3296,0)-1),COLUMN(FIPs_codes!C2060)))))</f>
        <v>6</v>
      </c>
      <c r="G2062" s="50" t="s">
        <v>17065</v>
      </c>
      <c r="H2062" s="50" t="s">
        <v>217</v>
      </c>
      <c r="I2062" s="54" t="s">
        <v>17066</v>
      </c>
      <c r="J2062" s="56" t="s">
        <v>1705</v>
      </c>
      <c r="K2062" s="50" t="s">
        <v>11214</v>
      </c>
      <c r="L2062" s="50" t="s">
        <v>17071</v>
      </c>
      <c r="M2062" s="50" t="s">
        <v>57</v>
      </c>
      <c r="N2062" s="58" t="s">
        <v>17068</v>
      </c>
      <c r="O2062" s="66">
        <v>37598</v>
      </c>
      <c r="P2062" s="58">
        <v>19118</v>
      </c>
      <c r="Q2062" s="50">
        <v>181.6</v>
      </c>
      <c r="R2062" s="50" t="s">
        <v>11330</v>
      </c>
      <c r="S2062" s="60" t="s">
        <v>60</v>
      </c>
      <c r="T2062" s="48" t="s">
        <v>17055</v>
      </c>
      <c r="U2062" s="50" t="s">
        <v>62</v>
      </c>
      <c r="V2062" s="58" t="s">
        <v>17069</v>
      </c>
      <c r="W2062" s="62" t="s">
        <v>1048</v>
      </c>
      <c r="X2062" s="62" t="s">
        <v>65</v>
      </c>
      <c r="Y2062" s="62">
        <v>41788</v>
      </c>
      <c r="Z2062" s="50">
        <v>90</v>
      </c>
      <c r="AA2062" s="50">
        <v>206</v>
      </c>
      <c r="AB2062" s="50" t="s">
        <v>66</v>
      </c>
      <c r="AC2062" s="50">
        <f>1623200*1020*10610*0.000001/60*(20.9/(20.9-AK2062))*(460+AA2062)/528</f>
        <v>1067541.1750622408</v>
      </c>
      <c r="AD2062" s="50" t="s">
        <v>227</v>
      </c>
      <c r="AE2062" s="58">
        <v>20</v>
      </c>
      <c r="AF2062" s="58" t="s">
        <v>68</v>
      </c>
      <c r="AG2062" s="50" t="s">
        <v>500</v>
      </c>
      <c r="AH2062" s="50">
        <v>1.37</v>
      </c>
      <c r="AI2062" s="50">
        <v>7.14</v>
      </c>
      <c r="AJ2062" s="50">
        <v>8.51</v>
      </c>
      <c r="AK2062" s="58">
        <v>13.67</v>
      </c>
      <c r="AL2062" s="150">
        <f t="shared" si="91"/>
        <v>0.16098707403055232</v>
      </c>
      <c r="AM2062" s="56" t="s">
        <v>230</v>
      </c>
      <c r="AN2062" s="50" t="s">
        <v>16971</v>
      </c>
      <c r="AO2062" s="50" t="s">
        <v>258</v>
      </c>
      <c r="AP2062" s="64" t="s">
        <v>17045</v>
      </c>
      <c r="AQ2062" s="27" t="str">
        <f t="shared" si="92"/>
        <v>Record Complete</v>
      </c>
      <c r="AR2062" s="54" t="s">
        <v>17070</v>
      </c>
      <c r="AS2062" s="5" t="str">
        <f t="shared" si="93"/>
        <v/>
      </c>
      <c r="AT2062" t="s">
        <v>17200</v>
      </c>
    </row>
    <row r="2063" spans="1:46" ht="15.75" thickBot="1" x14ac:dyDescent="0.3">
      <c r="A2063" s="47" t="s">
        <v>17064</v>
      </c>
      <c r="B2063" s="49">
        <v>4258</v>
      </c>
      <c r="C2063" s="49" t="s">
        <v>213</v>
      </c>
      <c r="D2063" s="49" t="s">
        <v>743</v>
      </c>
      <c r="E2063" s="51" t="str">
        <f ca="1">IF(ISERROR(INDIRECT(CONCATENATE("FIPs_codes!",ADDRESS((MATCH($D2063,INDIRECT($C2063),0)+MATCH($C2063,FIPs_codes!$G$1:$G$3296,0)-1),COLUMN(FIPs_codes!A2061))))),"",INDIRECT(CONCATENATE("FIPs_codes!",ADDRESS((MATCH($D2063,INDIRECT($C2063),0)+MATCH($C2063,FIPs_codes!$G$1:$G$3296,0)-1),COLUMN(FIPs_codes!A2061)))))</f>
        <v>40121</v>
      </c>
      <c r="F2063" s="51">
        <f ca="1">IF(ISERROR(INDIRECT(CONCATENATE("FIPs_codes!",ADDRESS((MATCH($D2063,INDIRECT($C2063),0)+MATCH($C2063,FIPs_codes!$G$1:$G$3296,0)-1),COLUMN(FIPs_codes!C2061))))),"",INDIRECT(CONCATENATE("FIPs_codes!",ADDRESS((MATCH($D2063,INDIRECT($C2063),0)+MATCH($C2063,FIPs_codes!$G$1:$G$3296,0)-1),COLUMN(FIPs_codes!C2061)))))</f>
        <v>6</v>
      </c>
      <c r="G2063" s="49" t="s">
        <v>17065</v>
      </c>
      <c r="H2063" s="49" t="s">
        <v>217</v>
      </c>
      <c r="I2063" s="53" t="s">
        <v>17066</v>
      </c>
      <c r="J2063" s="55" t="s">
        <v>1705</v>
      </c>
      <c r="K2063" s="49" t="s">
        <v>11214</v>
      </c>
      <c r="L2063" s="49" t="s">
        <v>17074</v>
      </c>
      <c r="M2063" s="49" t="s">
        <v>57</v>
      </c>
      <c r="N2063" s="57" t="s">
        <v>17068</v>
      </c>
      <c r="O2063" s="65">
        <v>37632</v>
      </c>
      <c r="P2063" s="57">
        <v>21673</v>
      </c>
      <c r="Q2063" s="49">
        <v>181.6</v>
      </c>
      <c r="R2063" s="49" t="s">
        <v>11330</v>
      </c>
      <c r="S2063" s="59" t="s">
        <v>60</v>
      </c>
      <c r="T2063" s="47" t="s">
        <v>17055</v>
      </c>
      <c r="U2063" s="49" t="s">
        <v>62</v>
      </c>
      <c r="V2063" s="57" t="s">
        <v>17073</v>
      </c>
      <c r="W2063" s="61" t="s">
        <v>1048</v>
      </c>
      <c r="X2063" s="61" t="s">
        <v>65</v>
      </c>
      <c r="Y2063" s="61">
        <v>41788</v>
      </c>
      <c r="Z2063" s="49">
        <v>88</v>
      </c>
      <c r="AA2063" s="49">
        <v>206</v>
      </c>
      <c r="AB2063" s="49" t="s">
        <v>66</v>
      </c>
      <c r="AC2063" s="49">
        <f>1608000*1020*10610*0.000001/60*(20.9/(20.9-AK2063))*(460+AA2063)/528</f>
        <v>1079950.0894067797</v>
      </c>
      <c r="AD2063" s="49" t="s">
        <v>227</v>
      </c>
      <c r="AE2063" s="57">
        <v>20</v>
      </c>
      <c r="AF2063" s="173" t="s">
        <v>68</v>
      </c>
      <c r="AG2063" s="49" t="s">
        <v>500</v>
      </c>
      <c r="AH2063" s="49">
        <v>1.7</v>
      </c>
      <c r="AI2063" s="49">
        <v>6.83</v>
      </c>
      <c r="AJ2063" s="49">
        <v>8.5299999999999994</v>
      </c>
      <c r="AK2063" s="57">
        <v>13.82</v>
      </c>
      <c r="AL2063" s="181">
        <f t="shared" si="91"/>
        <v>0.1992966002344666</v>
      </c>
      <c r="AM2063" s="55" t="s">
        <v>230</v>
      </c>
      <c r="AN2063" s="49" t="s">
        <v>16971</v>
      </c>
      <c r="AO2063" s="49" t="s">
        <v>258</v>
      </c>
      <c r="AP2063" s="63" t="s">
        <v>16972</v>
      </c>
      <c r="AQ2063" s="27" t="str">
        <f t="shared" si="92"/>
        <v>Record Complete</v>
      </c>
      <c r="AR2063" s="53" t="s">
        <v>17070</v>
      </c>
      <c r="AS2063" s="5" t="str">
        <f t="shared" si="93"/>
        <v/>
      </c>
      <c r="AT2063" t="s">
        <v>17200</v>
      </c>
    </row>
    <row r="2064" spans="1:46" ht="15.75" thickBot="1" x14ac:dyDescent="0.3">
      <c r="A2064" s="48" t="s">
        <v>17064</v>
      </c>
      <c r="B2064" s="50">
        <v>4258</v>
      </c>
      <c r="C2064" s="50" t="s">
        <v>213</v>
      </c>
      <c r="D2064" s="50" t="s">
        <v>743</v>
      </c>
      <c r="E2064" s="51" t="str">
        <f ca="1">IF(ISERROR(INDIRECT(CONCATENATE("FIPs_codes!",ADDRESS((MATCH($D2064,INDIRECT($C2064),0)+MATCH($C2064,FIPs_codes!$G$1:$G$3296,0)-1),COLUMN(FIPs_codes!A2062))))),"",INDIRECT(CONCATENATE("FIPs_codes!",ADDRESS((MATCH($D2064,INDIRECT($C2064),0)+MATCH($C2064,FIPs_codes!$G$1:$G$3296,0)-1),COLUMN(FIPs_codes!A2062)))))</f>
        <v>40121</v>
      </c>
      <c r="F2064" s="51">
        <f ca="1">IF(ISERROR(INDIRECT(CONCATENATE("FIPs_codes!",ADDRESS((MATCH($D2064,INDIRECT($C2064),0)+MATCH($C2064,FIPs_codes!$G$1:$G$3296,0)-1),COLUMN(FIPs_codes!C2062))))),"",INDIRECT(CONCATENATE("FIPs_codes!",ADDRESS((MATCH($D2064,INDIRECT($C2064),0)+MATCH($C2064,FIPs_codes!$G$1:$G$3296,0)-1),COLUMN(FIPs_codes!C2062)))))</f>
        <v>6</v>
      </c>
      <c r="G2064" s="50" t="s">
        <v>17065</v>
      </c>
      <c r="H2064" s="50" t="s">
        <v>217</v>
      </c>
      <c r="I2064" s="54" t="s">
        <v>17066</v>
      </c>
      <c r="J2064" s="56" t="s">
        <v>1705</v>
      </c>
      <c r="K2064" s="50" t="s">
        <v>11214</v>
      </c>
      <c r="L2064" s="50" t="s">
        <v>17074</v>
      </c>
      <c r="M2064" s="50" t="s">
        <v>57</v>
      </c>
      <c r="N2064" s="58" t="s">
        <v>17068</v>
      </c>
      <c r="O2064" s="66">
        <v>37632</v>
      </c>
      <c r="P2064" s="58">
        <v>21673</v>
      </c>
      <c r="Q2064" s="50">
        <v>181.6</v>
      </c>
      <c r="R2064" s="50" t="s">
        <v>11330</v>
      </c>
      <c r="S2064" s="60" t="s">
        <v>60</v>
      </c>
      <c r="T2064" s="48" t="s">
        <v>17055</v>
      </c>
      <c r="U2064" s="50" t="s">
        <v>62</v>
      </c>
      <c r="V2064" s="58" t="s">
        <v>17073</v>
      </c>
      <c r="W2064" s="62" t="s">
        <v>1048</v>
      </c>
      <c r="X2064" s="62" t="s">
        <v>65</v>
      </c>
      <c r="Y2064" s="62">
        <v>41789</v>
      </c>
      <c r="Z2064" s="50">
        <v>88</v>
      </c>
      <c r="AA2064" s="50">
        <v>206</v>
      </c>
      <c r="AB2064" s="50" t="s">
        <v>66</v>
      </c>
      <c r="AC2064" s="50">
        <f>1618300*1020*10610*0.000001/60*(20.9/(20.9-AK2064))*(460+AA2064)/528</f>
        <v>1096157.147505342</v>
      </c>
      <c r="AD2064" s="50" t="s">
        <v>227</v>
      </c>
      <c r="AE2064" s="58">
        <v>20</v>
      </c>
      <c r="AF2064" s="58" t="s">
        <v>68</v>
      </c>
      <c r="AG2064" s="50" t="s">
        <v>500</v>
      </c>
      <c r="AH2064" s="50">
        <v>1.1200000000000001</v>
      </c>
      <c r="AI2064" s="50">
        <v>6.63</v>
      </c>
      <c r="AJ2064" s="50">
        <v>7.75</v>
      </c>
      <c r="AK2064" s="58">
        <v>13.88</v>
      </c>
      <c r="AL2064" s="150">
        <f t="shared" si="91"/>
        <v>0.14451612903225808</v>
      </c>
      <c r="AM2064" s="56" t="s">
        <v>230</v>
      </c>
      <c r="AN2064" s="50" t="s">
        <v>16971</v>
      </c>
      <c r="AO2064" s="50" t="s">
        <v>258</v>
      </c>
      <c r="AP2064" s="64" t="s">
        <v>17045</v>
      </c>
      <c r="AQ2064" s="27" t="str">
        <f t="shared" si="92"/>
        <v>Record Complete</v>
      </c>
      <c r="AR2064" s="54" t="s">
        <v>17070</v>
      </c>
      <c r="AS2064" s="5" t="str">
        <f t="shared" si="93"/>
        <v/>
      </c>
      <c r="AT2064" t="s">
        <v>17200</v>
      </c>
    </row>
    <row r="2065" spans="1:46" ht="15.75" thickBot="1" x14ac:dyDescent="0.3">
      <c r="A2065" s="30" t="s">
        <v>17064</v>
      </c>
      <c r="B2065" s="32">
        <v>4258</v>
      </c>
      <c r="C2065" s="32" t="s">
        <v>213</v>
      </c>
      <c r="D2065" s="32" t="s">
        <v>743</v>
      </c>
      <c r="E2065" s="51" t="str">
        <f ca="1">IF(ISERROR(INDIRECT(CONCATENATE("FIPs_codes!",ADDRESS((MATCH($D2065,INDIRECT($C2065),0)+MATCH($C2065,FIPs_codes!$G$1:$G$3296,0)-1),COLUMN(FIPs_codes!A2063))))),"",INDIRECT(CONCATENATE("FIPs_codes!",ADDRESS((MATCH($D2065,INDIRECT($C2065),0)+MATCH($C2065,FIPs_codes!$G$1:$G$3296,0)-1),COLUMN(FIPs_codes!A2063)))))</f>
        <v>40121</v>
      </c>
      <c r="F2065" s="51">
        <f ca="1">IF(ISERROR(INDIRECT(CONCATENATE("FIPs_codes!",ADDRESS((MATCH($D2065,INDIRECT($C2065),0)+MATCH($C2065,FIPs_codes!$G$1:$G$3296,0)-1),COLUMN(FIPs_codes!C2063))))),"",INDIRECT(CONCATENATE("FIPs_codes!",ADDRESS((MATCH($D2065,INDIRECT($C2065),0)+MATCH($C2065,FIPs_codes!$G$1:$G$3296,0)-1),COLUMN(FIPs_codes!C2063)))))</f>
        <v>6</v>
      </c>
      <c r="G2065" s="32" t="s">
        <v>17065</v>
      </c>
      <c r="H2065" s="32" t="s">
        <v>217</v>
      </c>
      <c r="I2065" s="36" t="s">
        <v>17066</v>
      </c>
      <c r="J2065" s="38" t="s">
        <v>1705</v>
      </c>
      <c r="K2065" s="32" t="s">
        <v>11214</v>
      </c>
      <c r="L2065" s="32" t="s">
        <v>17074</v>
      </c>
      <c r="M2065" s="32" t="s">
        <v>57</v>
      </c>
      <c r="N2065" s="40" t="s">
        <v>17068</v>
      </c>
      <c r="O2065" s="231">
        <v>37632</v>
      </c>
      <c r="P2065" s="40">
        <v>21673</v>
      </c>
      <c r="Q2065" s="32">
        <v>181.6</v>
      </c>
      <c r="R2065" s="32" t="s">
        <v>11330</v>
      </c>
      <c r="S2065" s="42" t="s">
        <v>60</v>
      </c>
      <c r="T2065" s="30" t="s">
        <v>17055</v>
      </c>
      <c r="U2065" s="32" t="s">
        <v>62</v>
      </c>
      <c r="V2065" s="40" t="s">
        <v>17073</v>
      </c>
      <c r="W2065" s="44" t="s">
        <v>1048</v>
      </c>
      <c r="X2065" s="44" t="s">
        <v>65</v>
      </c>
      <c r="Y2065" s="44">
        <v>41789</v>
      </c>
      <c r="Z2065" s="32">
        <v>88</v>
      </c>
      <c r="AA2065" s="32">
        <v>206</v>
      </c>
      <c r="AB2065" s="32" t="s">
        <v>66</v>
      </c>
      <c r="AC2065" s="32">
        <f>1614600*1020*10610*0.000001/60*(20.9/(20.9-AK2065))*(460+AA2065)/528</f>
        <v>1092095.2575000001</v>
      </c>
      <c r="AD2065" s="32" t="s">
        <v>227</v>
      </c>
      <c r="AE2065" s="40">
        <v>20</v>
      </c>
      <c r="AF2065" s="40" t="s">
        <v>68</v>
      </c>
      <c r="AG2065" s="32" t="s">
        <v>500</v>
      </c>
      <c r="AH2065" s="32">
        <v>1.36</v>
      </c>
      <c r="AI2065" s="32">
        <v>6.63</v>
      </c>
      <c r="AJ2065" s="32">
        <v>7.99</v>
      </c>
      <c r="AK2065" s="40">
        <v>13.87</v>
      </c>
      <c r="AL2065" s="181">
        <f t="shared" si="91"/>
        <v>0.1702127659574468</v>
      </c>
      <c r="AM2065" s="38" t="s">
        <v>230</v>
      </c>
      <c r="AN2065" s="32" t="s">
        <v>16971</v>
      </c>
      <c r="AO2065" s="32" t="s">
        <v>258</v>
      </c>
      <c r="AP2065" s="46" t="s">
        <v>17045</v>
      </c>
      <c r="AQ2065" s="27" t="str">
        <f t="shared" si="92"/>
        <v>Record Complete</v>
      </c>
      <c r="AR2065" s="36" t="s">
        <v>17070</v>
      </c>
      <c r="AS2065" s="5" t="str">
        <f t="shared" si="93"/>
        <v/>
      </c>
      <c r="AT2065" t="s">
        <v>17200</v>
      </c>
    </row>
    <row r="2066" spans="1:46" ht="15.75" thickBot="1" x14ac:dyDescent="0.3">
      <c r="A2066" s="29" t="s">
        <v>17064</v>
      </c>
      <c r="B2066" s="31">
        <v>4258</v>
      </c>
      <c r="C2066" s="31" t="s">
        <v>213</v>
      </c>
      <c r="D2066" s="31" t="s">
        <v>743</v>
      </c>
      <c r="E2066" s="51" t="str">
        <f ca="1">IF(ISERROR(INDIRECT(CONCATENATE("FIPs_codes!",ADDRESS((MATCH($D2066,INDIRECT($C2066),0)+MATCH($C2066,FIPs_codes!$G$1:$G$3296,0)-1),COLUMN(FIPs_codes!A2064))))),"",INDIRECT(CONCATENATE("FIPs_codes!",ADDRESS((MATCH($D2066,INDIRECT($C2066),0)+MATCH($C2066,FIPs_codes!$G$1:$G$3296,0)-1),COLUMN(FIPs_codes!A2064)))))</f>
        <v>40121</v>
      </c>
      <c r="F2066" s="51">
        <f ca="1">IF(ISERROR(INDIRECT(CONCATENATE("FIPs_codes!",ADDRESS((MATCH($D2066,INDIRECT($C2066),0)+MATCH($C2066,FIPs_codes!$G$1:$G$3296,0)-1),COLUMN(FIPs_codes!C2064))))),"",INDIRECT(CONCATENATE("FIPs_codes!",ADDRESS((MATCH($D2066,INDIRECT($C2066),0)+MATCH($C2066,FIPs_codes!$G$1:$G$3296,0)-1),COLUMN(FIPs_codes!C2064)))))</f>
        <v>6</v>
      </c>
      <c r="G2066" s="31" t="s">
        <v>17065</v>
      </c>
      <c r="H2066" s="31" t="s">
        <v>217</v>
      </c>
      <c r="I2066" s="35" t="s">
        <v>17066</v>
      </c>
      <c r="J2066" s="37" t="s">
        <v>1705</v>
      </c>
      <c r="K2066" s="31" t="s">
        <v>11214</v>
      </c>
      <c r="L2066" s="31" t="s">
        <v>17074</v>
      </c>
      <c r="M2066" s="31" t="s">
        <v>57</v>
      </c>
      <c r="N2066" s="39" t="s">
        <v>17068</v>
      </c>
      <c r="O2066" s="232">
        <v>37632</v>
      </c>
      <c r="P2066" s="39">
        <v>21673</v>
      </c>
      <c r="Q2066" s="31">
        <v>181.6</v>
      </c>
      <c r="R2066" s="31" t="s">
        <v>11330</v>
      </c>
      <c r="S2066" s="41" t="s">
        <v>60</v>
      </c>
      <c r="T2066" s="29" t="s">
        <v>17055</v>
      </c>
      <c r="U2066" s="31" t="s">
        <v>62</v>
      </c>
      <c r="V2066" s="39" t="s">
        <v>17073</v>
      </c>
      <c r="W2066" s="43" t="s">
        <v>1048</v>
      </c>
      <c r="X2066" s="43" t="s">
        <v>65</v>
      </c>
      <c r="Y2066" s="43">
        <v>41789</v>
      </c>
      <c r="Z2066" s="31">
        <v>88</v>
      </c>
      <c r="AA2066" s="31">
        <v>206</v>
      </c>
      <c r="AB2066" s="31" t="s">
        <v>66</v>
      </c>
      <c r="AC2066" s="31">
        <f>1617100*1020*10610*0.000001/60*(20.9/(20.9-AK2066))*(460+AA2066)/528</f>
        <v>1095344.3262873932</v>
      </c>
      <c r="AD2066" s="31" t="s">
        <v>227</v>
      </c>
      <c r="AE2066" s="39">
        <v>20</v>
      </c>
      <c r="AF2066" s="39" t="s">
        <v>68</v>
      </c>
      <c r="AG2066" s="31" t="s">
        <v>500</v>
      </c>
      <c r="AH2066" s="31">
        <v>1.42</v>
      </c>
      <c r="AI2066" s="31">
        <v>6.59</v>
      </c>
      <c r="AJ2066" s="31">
        <v>8</v>
      </c>
      <c r="AK2066" s="39">
        <v>13.88</v>
      </c>
      <c r="AL2066" s="150">
        <f t="shared" si="91"/>
        <v>0.17727840199750311</v>
      </c>
      <c r="AM2066" s="37" t="s">
        <v>230</v>
      </c>
      <c r="AN2066" s="31" t="s">
        <v>16971</v>
      </c>
      <c r="AO2066" s="31" t="s">
        <v>258</v>
      </c>
      <c r="AP2066" s="45" t="s">
        <v>16972</v>
      </c>
      <c r="AQ2066" s="27" t="str">
        <f t="shared" si="92"/>
        <v>Record Complete</v>
      </c>
      <c r="AR2066" s="35" t="s">
        <v>17070</v>
      </c>
      <c r="AS2066" s="5" t="str">
        <f t="shared" si="93"/>
        <v/>
      </c>
      <c r="AT2066" t="s">
        <v>17200</v>
      </c>
    </row>
    <row r="2067" spans="1:46" ht="15.75" thickBot="1" x14ac:dyDescent="0.3">
      <c r="A2067" s="47" t="s">
        <v>17064</v>
      </c>
      <c r="B2067" s="49">
        <v>4258</v>
      </c>
      <c r="C2067" s="49" t="s">
        <v>213</v>
      </c>
      <c r="D2067" s="49" t="s">
        <v>743</v>
      </c>
      <c r="E2067" s="51" t="str">
        <f ca="1">IF(ISERROR(INDIRECT(CONCATENATE("FIPs_codes!",ADDRESS((MATCH($D2067,INDIRECT($C2067),0)+MATCH($C2067,FIPs_codes!$G$1:$G$3296,0)-1),COLUMN(FIPs_codes!A2065))))),"",INDIRECT(CONCATENATE("FIPs_codes!",ADDRESS((MATCH($D2067,INDIRECT($C2067),0)+MATCH($C2067,FIPs_codes!$G$1:$G$3296,0)-1),COLUMN(FIPs_codes!A2065)))))</f>
        <v>40121</v>
      </c>
      <c r="F2067" s="51">
        <f ca="1">IF(ISERROR(INDIRECT(CONCATENATE("FIPs_codes!",ADDRESS((MATCH($D2067,INDIRECT($C2067),0)+MATCH($C2067,FIPs_codes!$G$1:$G$3296,0)-1),COLUMN(FIPs_codes!C2065))))),"",INDIRECT(CONCATENATE("FIPs_codes!",ADDRESS((MATCH($D2067,INDIRECT($C2067),0)+MATCH($C2067,FIPs_codes!$G$1:$G$3296,0)-1),COLUMN(FIPs_codes!C2065)))))</f>
        <v>6</v>
      </c>
      <c r="G2067" s="49" t="s">
        <v>17065</v>
      </c>
      <c r="H2067" s="49" t="s">
        <v>217</v>
      </c>
      <c r="I2067" s="53" t="s">
        <v>17066</v>
      </c>
      <c r="J2067" s="55" t="s">
        <v>1705</v>
      </c>
      <c r="K2067" s="49" t="s">
        <v>11214</v>
      </c>
      <c r="L2067" s="49" t="s">
        <v>17074</v>
      </c>
      <c r="M2067" s="49" t="s">
        <v>57</v>
      </c>
      <c r="N2067" s="57" t="s">
        <v>17068</v>
      </c>
      <c r="O2067" s="65">
        <v>37632</v>
      </c>
      <c r="P2067" s="57">
        <v>21673</v>
      </c>
      <c r="Q2067" s="49">
        <v>181.6</v>
      </c>
      <c r="R2067" s="49" t="s">
        <v>11330</v>
      </c>
      <c r="S2067" s="59" t="s">
        <v>60</v>
      </c>
      <c r="T2067" s="47" t="s">
        <v>17055</v>
      </c>
      <c r="U2067" s="49" t="s">
        <v>62</v>
      </c>
      <c r="V2067" s="57" t="s">
        <v>17073</v>
      </c>
      <c r="W2067" s="61" t="s">
        <v>1048</v>
      </c>
      <c r="X2067" s="61" t="s">
        <v>65</v>
      </c>
      <c r="Y2067" s="61">
        <v>41789</v>
      </c>
      <c r="Z2067" s="49">
        <v>88</v>
      </c>
      <c r="AA2067" s="49">
        <v>206</v>
      </c>
      <c r="AB2067" s="49" t="s">
        <v>66</v>
      </c>
      <c r="AC2067" s="49">
        <f>1616900*1020*10610*0.000001/60*(20.9/(20.9-AK2067))*(460+AA2067)/528</f>
        <v>1095208.856084402</v>
      </c>
      <c r="AD2067" s="49" t="s">
        <v>227</v>
      </c>
      <c r="AE2067" s="57">
        <v>20</v>
      </c>
      <c r="AF2067" s="173" t="s">
        <v>68</v>
      </c>
      <c r="AG2067" s="49" t="s">
        <v>500</v>
      </c>
      <c r="AH2067" s="49">
        <v>1.44</v>
      </c>
      <c r="AI2067" s="49">
        <v>6.67</v>
      </c>
      <c r="AJ2067" s="49">
        <v>8.11</v>
      </c>
      <c r="AK2067" s="57">
        <v>13.88</v>
      </c>
      <c r="AL2067" s="181">
        <f t="shared" si="91"/>
        <v>0.1775585696670777</v>
      </c>
      <c r="AM2067" s="55" t="s">
        <v>230</v>
      </c>
      <c r="AN2067" s="49" t="s">
        <v>16971</v>
      </c>
      <c r="AO2067" s="49" t="s">
        <v>258</v>
      </c>
      <c r="AP2067" s="63" t="s">
        <v>16972</v>
      </c>
      <c r="AQ2067" s="27" t="str">
        <f t="shared" si="92"/>
        <v>Record Complete</v>
      </c>
      <c r="AR2067" s="53" t="s">
        <v>17070</v>
      </c>
      <c r="AS2067" s="5" t="str">
        <f t="shared" si="93"/>
        <v/>
      </c>
      <c r="AT2067" t="s">
        <v>17200</v>
      </c>
    </row>
    <row r="2068" spans="1:46" ht="15.75" thickBot="1" x14ac:dyDescent="0.3">
      <c r="A2068" s="29" t="s">
        <v>17064</v>
      </c>
      <c r="B2068" s="31">
        <v>4258</v>
      </c>
      <c r="C2068" s="31" t="s">
        <v>213</v>
      </c>
      <c r="D2068" s="31" t="s">
        <v>743</v>
      </c>
      <c r="E2068" s="51" t="str">
        <f ca="1">IF(ISERROR(INDIRECT(CONCATENATE("FIPs_codes!",ADDRESS((MATCH($D2068,INDIRECT($C2068),0)+MATCH($C2068,FIPs_codes!$G$1:$G$3296,0)-1),COLUMN(FIPs_codes!A2066))))),"",INDIRECT(CONCATENATE("FIPs_codes!",ADDRESS((MATCH($D2068,INDIRECT($C2068),0)+MATCH($C2068,FIPs_codes!$G$1:$G$3296,0)-1),COLUMN(FIPs_codes!A2066)))))</f>
        <v>40121</v>
      </c>
      <c r="F2068" s="51">
        <f ca="1">IF(ISERROR(INDIRECT(CONCATENATE("FIPs_codes!",ADDRESS((MATCH($D2068,INDIRECT($C2068),0)+MATCH($C2068,FIPs_codes!$G$1:$G$3296,0)-1),COLUMN(FIPs_codes!C2066))))),"",INDIRECT(CONCATENATE("FIPs_codes!",ADDRESS((MATCH($D2068,INDIRECT($C2068),0)+MATCH($C2068,FIPs_codes!$G$1:$G$3296,0)-1),COLUMN(FIPs_codes!C2066)))))</f>
        <v>6</v>
      </c>
      <c r="G2068" s="31" t="s">
        <v>17065</v>
      </c>
      <c r="H2068" s="31" t="s">
        <v>217</v>
      </c>
      <c r="I2068" s="35" t="s">
        <v>17066</v>
      </c>
      <c r="J2068" s="37" t="s">
        <v>1705</v>
      </c>
      <c r="K2068" s="31" t="s">
        <v>11214</v>
      </c>
      <c r="L2068" s="31" t="s">
        <v>17074</v>
      </c>
      <c r="M2068" s="31" t="s">
        <v>57</v>
      </c>
      <c r="N2068" s="39" t="s">
        <v>17068</v>
      </c>
      <c r="O2068" s="232">
        <v>37632</v>
      </c>
      <c r="P2068" s="39">
        <v>21673</v>
      </c>
      <c r="Q2068" s="31">
        <v>181.6</v>
      </c>
      <c r="R2068" s="31" t="s">
        <v>11330</v>
      </c>
      <c r="S2068" s="41" t="s">
        <v>60</v>
      </c>
      <c r="T2068" s="29" t="s">
        <v>17055</v>
      </c>
      <c r="U2068" s="31" t="s">
        <v>62</v>
      </c>
      <c r="V2068" s="39" t="s">
        <v>17073</v>
      </c>
      <c r="W2068" s="43" t="s">
        <v>1048</v>
      </c>
      <c r="X2068" s="43" t="s">
        <v>65</v>
      </c>
      <c r="Y2068" s="43">
        <v>41789</v>
      </c>
      <c r="Z2068" s="31">
        <v>88</v>
      </c>
      <c r="AA2068" s="31">
        <v>206</v>
      </c>
      <c r="AB2068" s="31" t="s">
        <v>66</v>
      </c>
      <c r="AC2068" s="31">
        <f>1625200*1020*10610*0.000001/60*(20.9/(20.9-AK2068))*(460+AA2068)/528</f>
        <v>1100830.869508547</v>
      </c>
      <c r="AD2068" s="31" t="s">
        <v>227</v>
      </c>
      <c r="AE2068" s="39">
        <v>20</v>
      </c>
      <c r="AF2068" s="39" t="s">
        <v>68</v>
      </c>
      <c r="AG2068" s="31" t="s">
        <v>500</v>
      </c>
      <c r="AH2068" s="31">
        <v>1.43</v>
      </c>
      <c r="AI2068" s="31">
        <v>6.68</v>
      </c>
      <c r="AJ2068" s="31">
        <v>8.11</v>
      </c>
      <c r="AK2068" s="39">
        <v>13.88</v>
      </c>
      <c r="AL2068" s="150">
        <f t="shared" si="91"/>
        <v>0.17632552404438964</v>
      </c>
      <c r="AM2068" s="37" t="s">
        <v>230</v>
      </c>
      <c r="AN2068" s="31" t="s">
        <v>16971</v>
      </c>
      <c r="AO2068" s="31" t="s">
        <v>258</v>
      </c>
      <c r="AP2068" s="45" t="s">
        <v>16972</v>
      </c>
      <c r="AQ2068" s="27" t="str">
        <f t="shared" si="92"/>
        <v>Record Complete</v>
      </c>
      <c r="AR2068" s="35" t="s">
        <v>17070</v>
      </c>
      <c r="AS2068" s="5" t="str">
        <f t="shared" si="93"/>
        <v/>
      </c>
      <c r="AT2068" t="s">
        <v>17200</v>
      </c>
    </row>
    <row r="2069" spans="1:46" ht="15.75" thickBot="1" x14ac:dyDescent="0.3">
      <c r="A2069" s="30" t="s">
        <v>17064</v>
      </c>
      <c r="B2069" s="32">
        <v>4258</v>
      </c>
      <c r="C2069" s="32" t="s">
        <v>213</v>
      </c>
      <c r="D2069" s="32" t="s">
        <v>743</v>
      </c>
      <c r="E2069" s="51" t="str">
        <f ca="1">IF(ISERROR(INDIRECT(CONCATENATE("FIPs_codes!",ADDRESS((MATCH($D2069,INDIRECT($C2069),0)+MATCH($C2069,FIPs_codes!$G$1:$G$3296,0)-1),COLUMN(FIPs_codes!A2067))))),"",INDIRECT(CONCATENATE("FIPs_codes!",ADDRESS((MATCH($D2069,INDIRECT($C2069),0)+MATCH($C2069,FIPs_codes!$G$1:$G$3296,0)-1),COLUMN(FIPs_codes!A2067)))))</f>
        <v>40121</v>
      </c>
      <c r="F2069" s="51">
        <f ca="1">IF(ISERROR(INDIRECT(CONCATENATE("FIPs_codes!",ADDRESS((MATCH($D2069,INDIRECT($C2069),0)+MATCH($C2069,FIPs_codes!$G$1:$G$3296,0)-1),COLUMN(FIPs_codes!C2067))))),"",INDIRECT(CONCATENATE("FIPs_codes!",ADDRESS((MATCH($D2069,INDIRECT($C2069),0)+MATCH($C2069,FIPs_codes!$G$1:$G$3296,0)-1),COLUMN(FIPs_codes!C2067)))))</f>
        <v>6</v>
      </c>
      <c r="G2069" s="32" t="s">
        <v>17065</v>
      </c>
      <c r="H2069" s="32" t="s">
        <v>217</v>
      </c>
      <c r="I2069" s="36" t="s">
        <v>17066</v>
      </c>
      <c r="J2069" s="38" t="s">
        <v>1705</v>
      </c>
      <c r="K2069" s="32" t="s">
        <v>11214</v>
      </c>
      <c r="L2069" s="32" t="s">
        <v>17074</v>
      </c>
      <c r="M2069" s="32" t="s">
        <v>57</v>
      </c>
      <c r="N2069" s="40" t="s">
        <v>17068</v>
      </c>
      <c r="O2069" s="231">
        <v>37632</v>
      </c>
      <c r="P2069" s="40">
        <v>21673</v>
      </c>
      <c r="Q2069" s="32">
        <v>181.6</v>
      </c>
      <c r="R2069" s="32" t="s">
        <v>11330</v>
      </c>
      <c r="S2069" s="42" t="s">
        <v>60</v>
      </c>
      <c r="T2069" s="30" t="s">
        <v>17055</v>
      </c>
      <c r="U2069" s="32" t="s">
        <v>62</v>
      </c>
      <c r="V2069" s="40" t="s">
        <v>17073</v>
      </c>
      <c r="W2069" s="44" t="s">
        <v>1048</v>
      </c>
      <c r="X2069" s="44" t="s">
        <v>65</v>
      </c>
      <c r="Y2069" s="44">
        <v>41789</v>
      </c>
      <c r="Z2069" s="32">
        <v>88</v>
      </c>
      <c r="AA2069" s="32">
        <v>206</v>
      </c>
      <c r="AB2069" s="32" t="s">
        <v>66</v>
      </c>
      <c r="AC2069" s="32">
        <f>1622900*1020*10610*0.000001/60*(20.9/(20.9-AK2069))*(460+AA2069)/528</f>
        <v>1099272.9621741455</v>
      </c>
      <c r="AD2069" s="32" t="s">
        <v>227</v>
      </c>
      <c r="AE2069" s="40">
        <v>20</v>
      </c>
      <c r="AF2069" s="40" t="s">
        <v>68</v>
      </c>
      <c r="AG2069" s="32" t="s">
        <v>500</v>
      </c>
      <c r="AH2069" s="32">
        <v>1.45</v>
      </c>
      <c r="AI2069" s="32">
        <v>6.67</v>
      </c>
      <c r="AJ2069" s="32">
        <v>8.1199999999999992</v>
      </c>
      <c r="AK2069" s="40">
        <v>13.88</v>
      </c>
      <c r="AL2069" s="181">
        <f t="shared" si="91"/>
        <v>0.17857142857142858</v>
      </c>
      <c r="AM2069" s="38" t="s">
        <v>230</v>
      </c>
      <c r="AN2069" s="32" t="s">
        <v>16971</v>
      </c>
      <c r="AO2069" s="32" t="s">
        <v>258</v>
      </c>
      <c r="AP2069" s="46" t="s">
        <v>17045</v>
      </c>
      <c r="AQ2069" s="27" t="str">
        <f t="shared" si="92"/>
        <v>Record Complete</v>
      </c>
      <c r="AR2069" s="36" t="s">
        <v>17070</v>
      </c>
      <c r="AS2069" s="5" t="str">
        <f t="shared" si="93"/>
        <v/>
      </c>
      <c r="AT2069" t="s">
        <v>17200</v>
      </c>
    </row>
    <row r="2070" spans="1:46" ht="15.75" thickBot="1" x14ac:dyDescent="0.3">
      <c r="A2070" s="29" t="s">
        <v>17085</v>
      </c>
      <c r="B2070" s="31">
        <v>8412</v>
      </c>
      <c r="C2070" s="31" t="s">
        <v>213</v>
      </c>
      <c r="D2070" s="31" t="s">
        <v>380</v>
      </c>
      <c r="E2070" s="51" t="str">
        <f ca="1">IF(ISERROR(INDIRECT(CONCATENATE("FIPs_codes!",ADDRESS((MATCH($D2070,INDIRECT($C2070),0)+MATCH($C2070,FIPs_codes!$G$1:$G$3296,0)-1),COLUMN(FIPs_codes!A2068))))),"",INDIRECT(CONCATENATE("FIPs_codes!",ADDRESS((MATCH($D2070,INDIRECT($C2070),0)+MATCH($C2070,FIPs_codes!$G$1:$G$3296,0)-1),COLUMN(FIPs_codes!A2068)))))</f>
        <v>40049</v>
      </c>
      <c r="F2070" s="51">
        <f ca="1">IF(ISERROR(INDIRECT(CONCATENATE("FIPs_codes!",ADDRESS((MATCH($D2070,INDIRECT($C2070),0)+MATCH($C2070,FIPs_codes!$G$1:$G$3296,0)-1),COLUMN(FIPs_codes!C2068))))),"",INDIRECT(CONCATENATE("FIPs_codes!",ADDRESS((MATCH($D2070,INDIRECT($C2070),0)+MATCH($C2070,FIPs_codes!$G$1:$G$3296,0)-1),COLUMN(FIPs_codes!C2068)))))</f>
        <v>6</v>
      </c>
      <c r="G2070" s="31" t="s">
        <v>17086</v>
      </c>
      <c r="H2070" s="31" t="s">
        <v>217</v>
      </c>
      <c r="I2070" s="35" t="s">
        <v>17087</v>
      </c>
      <c r="J2070" s="37" t="s">
        <v>10734</v>
      </c>
      <c r="K2070" s="31" t="s">
        <v>11212</v>
      </c>
      <c r="L2070" s="31" t="s">
        <v>17088</v>
      </c>
      <c r="M2070" s="31" t="s">
        <v>134</v>
      </c>
      <c r="N2070" s="39" t="s">
        <v>17089</v>
      </c>
      <c r="O2070" s="39">
        <v>2011</v>
      </c>
      <c r="P2070" s="39">
        <v>60739</v>
      </c>
      <c r="Q2070" s="31">
        <v>74</v>
      </c>
      <c r="R2070" s="31" t="s">
        <v>11207</v>
      </c>
      <c r="S2070" s="41" t="s">
        <v>11342</v>
      </c>
      <c r="T2070" s="29" t="s">
        <v>17090</v>
      </c>
      <c r="U2070" s="31" t="s">
        <v>597</v>
      </c>
      <c r="V2070" s="39" t="s">
        <v>17091</v>
      </c>
      <c r="W2070" s="43" t="s">
        <v>1048</v>
      </c>
      <c r="X2070" s="43" t="s">
        <v>714</v>
      </c>
      <c r="Y2070" s="43">
        <v>41914</v>
      </c>
      <c r="Z2070" s="31">
        <v>100</v>
      </c>
      <c r="AA2070" s="31">
        <v>92</v>
      </c>
      <c r="AB2070" s="31" t="s">
        <v>66</v>
      </c>
      <c r="AC2070" s="31">
        <v>5670</v>
      </c>
      <c r="AD2070" s="31" t="s">
        <v>227</v>
      </c>
      <c r="AE2070" s="225">
        <v>60</v>
      </c>
      <c r="AF2070" s="225" t="s">
        <v>68</v>
      </c>
      <c r="AG2070" s="31" t="s">
        <v>500</v>
      </c>
      <c r="AH2070" s="31">
        <v>-0.62</v>
      </c>
      <c r="AI2070" s="31">
        <v>58.62</v>
      </c>
      <c r="AJ2070" s="286">
        <v>58</v>
      </c>
      <c r="AK2070" s="225">
        <v>2.39</v>
      </c>
      <c r="AL2070" s="150">
        <f t="shared" si="91"/>
        <v>-1.0689655172413793E-2</v>
      </c>
      <c r="AM2070" s="37" t="s">
        <v>230</v>
      </c>
      <c r="AN2070" s="31" t="s">
        <v>16971</v>
      </c>
      <c r="AO2070" s="31" t="s">
        <v>258</v>
      </c>
      <c r="AP2070" s="45" t="s">
        <v>16972</v>
      </c>
      <c r="AQ2070" s="27" t="str">
        <f t="shared" si="92"/>
        <v>Record Complete</v>
      </c>
      <c r="AR2070" s="35" t="s">
        <v>17093</v>
      </c>
      <c r="AS2070" s="5" t="str">
        <f t="shared" si="93"/>
        <v/>
      </c>
      <c r="AT2070" t="s">
        <v>17200</v>
      </c>
    </row>
    <row r="2071" spans="1:46" ht="15.75" thickBot="1" x14ac:dyDescent="0.3">
      <c r="A2071" s="47" t="s">
        <v>17085</v>
      </c>
      <c r="B2071" s="49">
        <v>8412</v>
      </c>
      <c r="C2071" s="49" t="s">
        <v>213</v>
      </c>
      <c r="D2071" s="49" t="s">
        <v>380</v>
      </c>
      <c r="E2071" s="51" t="str">
        <f ca="1">IF(ISERROR(INDIRECT(CONCATENATE("FIPs_codes!",ADDRESS((MATCH($D2071,INDIRECT($C2071),0)+MATCH($C2071,FIPs_codes!$G$1:$G$3296,0)-1),COLUMN(FIPs_codes!A2069))))),"",INDIRECT(CONCATENATE("FIPs_codes!",ADDRESS((MATCH($D2071,INDIRECT($C2071),0)+MATCH($C2071,FIPs_codes!$G$1:$G$3296,0)-1),COLUMN(FIPs_codes!A2069)))))</f>
        <v>40049</v>
      </c>
      <c r="F2071" s="51">
        <f ca="1">IF(ISERROR(INDIRECT(CONCATENATE("FIPs_codes!",ADDRESS((MATCH($D2071,INDIRECT($C2071),0)+MATCH($C2071,FIPs_codes!$G$1:$G$3296,0)-1),COLUMN(FIPs_codes!C2069))))),"",INDIRECT(CONCATENATE("FIPs_codes!",ADDRESS((MATCH($D2071,INDIRECT($C2071),0)+MATCH($C2071,FIPs_codes!$G$1:$G$3296,0)-1),COLUMN(FIPs_codes!C2069)))))</f>
        <v>6</v>
      </c>
      <c r="G2071" s="49" t="s">
        <v>17086</v>
      </c>
      <c r="H2071" s="49" t="s">
        <v>217</v>
      </c>
      <c r="I2071" s="53" t="s">
        <v>17087</v>
      </c>
      <c r="J2071" s="55" t="s">
        <v>10734</v>
      </c>
      <c r="K2071" s="49" t="s">
        <v>11212</v>
      </c>
      <c r="L2071" s="49" t="s">
        <v>17088</v>
      </c>
      <c r="M2071" s="49" t="s">
        <v>134</v>
      </c>
      <c r="N2071" s="57" t="s">
        <v>17089</v>
      </c>
      <c r="O2071" s="57">
        <v>2011</v>
      </c>
      <c r="P2071" s="57">
        <v>60739</v>
      </c>
      <c r="Q2071" s="49">
        <v>74</v>
      </c>
      <c r="R2071" s="49" t="s">
        <v>11207</v>
      </c>
      <c r="S2071" s="59" t="s">
        <v>11342</v>
      </c>
      <c r="T2071" s="47" t="s">
        <v>17090</v>
      </c>
      <c r="U2071" s="49" t="s">
        <v>597</v>
      </c>
      <c r="V2071" s="57" t="s">
        <v>17091</v>
      </c>
      <c r="W2071" s="61" t="s">
        <v>1048</v>
      </c>
      <c r="X2071" s="61" t="s">
        <v>714</v>
      </c>
      <c r="Y2071" s="61">
        <v>41914</v>
      </c>
      <c r="Z2071" s="49">
        <v>100</v>
      </c>
      <c r="AA2071" s="49">
        <v>89</v>
      </c>
      <c r="AB2071" s="49" t="s">
        <v>66</v>
      </c>
      <c r="AC2071" s="49">
        <v>5631</v>
      </c>
      <c r="AD2071" s="49" t="s">
        <v>227</v>
      </c>
      <c r="AE2071" s="57">
        <v>60</v>
      </c>
      <c r="AF2071" s="173" t="s">
        <v>68</v>
      </c>
      <c r="AG2071" s="49" t="s">
        <v>500</v>
      </c>
      <c r="AH2071" s="49">
        <v>0.23</v>
      </c>
      <c r="AI2071" s="49">
        <v>57.97</v>
      </c>
      <c r="AJ2071" s="184">
        <v>58.2</v>
      </c>
      <c r="AK2071" s="57">
        <v>2.44</v>
      </c>
      <c r="AL2071" s="181">
        <f t="shared" si="91"/>
        <v>3.9518900343642619E-3</v>
      </c>
      <c r="AM2071" s="55" t="s">
        <v>230</v>
      </c>
      <c r="AN2071" s="49" t="s">
        <v>16971</v>
      </c>
      <c r="AO2071" s="49" t="s">
        <v>258</v>
      </c>
      <c r="AP2071" s="63" t="s">
        <v>16972</v>
      </c>
      <c r="AQ2071" s="27" t="str">
        <f t="shared" si="92"/>
        <v>Record Complete</v>
      </c>
      <c r="AR2071" s="53" t="s">
        <v>17092</v>
      </c>
      <c r="AS2071" s="5" t="str">
        <f t="shared" si="93"/>
        <v/>
      </c>
      <c r="AT2071" t="s">
        <v>17200</v>
      </c>
    </row>
    <row r="2072" spans="1:46" ht="15.75" thickBot="1" x14ac:dyDescent="0.3">
      <c r="A2072" s="48" t="s">
        <v>17085</v>
      </c>
      <c r="B2072" s="50">
        <v>8412</v>
      </c>
      <c r="C2072" s="50" t="s">
        <v>213</v>
      </c>
      <c r="D2072" s="50" t="s">
        <v>380</v>
      </c>
      <c r="E2072" s="51" t="str">
        <f ca="1">IF(ISERROR(INDIRECT(CONCATENATE("FIPs_codes!",ADDRESS((MATCH($D2072,INDIRECT($C2072),0)+MATCH($C2072,FIPs_codes!$G$1:$G$3296,0)-1),COLUMN(FIPs_codes!A2070))))),"",INDIRECT(CONCATENATE("FIPs_codes!",ADDRESS((MATCH($D2072,INDIRECT($C2072),0)+MATCH($C2072,FIPs_codes!$G$1:$G$3296,0)-1),COLUMN(FIPs_codes!A2070)))))</f>
        <v>40049</v>
      </c>
      <c r="F2072" s="51">
        <f ca="1">IF(ISERROR(INDIRECT(CONCATENATE("FIPs_codes!",ADDRESS((MATCH($D2072,INDIRECT($C2072),0)+MATCH($C2072,FIPs_codes!$G$1:$G$3296,0)-1),COLUMN(FIPs_codes!C2070))))),"",INDIRECT(CONCATENATE("FIPs_codes!",ADDRESS((MATCH($D2072,INDIRECT($C2072),0)+MATCH($C2072,FIPs_codes!$G$1:$G$3296,0)-1),COLUMN(FIPs_codes!C2070)))))</f>
        <v>6</v>
      </c>
      <c r="G2072" s="50" t="s">
        <v>17086</v>
      </c>
      <c r="H2072" s="50" t="s">
        <v>217</v>
      </c>
      <c r="I2072" s="54" t="s">
        <v>17087</v>
      </c>
      <c r="J2072" s="56" t="s">
        <v>10734</v>
      </c>
      <c r="K2072" s="50" t="s">
        <v>11212</v>
      </c>
      <c r="L2072" s="50" t="s">
        <v>17088</v>
      </c>
      <c r="M2072" s="50" t="s">
        <v>134</v>
      </c>
      <c r="N2072" s="58" t="s">
        <v>17089</v>
      </c>
      <c r="O2072" s="58">
        <v>2011</v>
      </c>
      <c r="P2072" s="58">
        <v>60739</v>
      </c>
      <c r="Q2072" s="50">
        <v>74</v>
      </c>
      <c r="R2072" s="50" t="s">
        <v>11207</v>
      </c>
      <c r="S2072" s="60" t="s">
        <v>11342</v>
      </c>
      <c r="T2072" s="48" t="s">
        <v>17090</v>
      </c>
      <c r="U2072" s="130" t="s">
        <v>597</v>
      </c>
      <c r="V2072" s="58" t="s">
        <v>17091</v>
      </c>
      <c r="W2072" s="62" t="s">
        <v>1048</v>
      </c>
      <c r="X2072" s="62" t="s">
        <v>714</v>
      </c>
      <c r="Y2072" s="62">
        <v>41914</v>
      </c>
      <c r="Z2072" s="50">
        <v>100</v>
      </c>
      <c r="AA2072" s="50">
        <v>90</v>
      </c>
      <c r="AB2072" s="50" t="s">
        <v>66</v>
      </c>
      <c r="AC2072" s="50">
        <v>5660</v>
      </c>
      <c r="AD2072" s="50" t="s">
        <v>227</v>
      </c>
      <c r="AE2072" s="134">
        <v>60</v>
      </c>
      <c r="AF2072" s="134" t="s">
        <v>68</v>
      </c>
      <c r="AG2072" s="50" t="s">
        <v>500</v>
      </c>
      <c r="AH2072" s="50">
        <v>-0.65</v>
      </c>
      <c r="AI2072" s="50">
        <v>67.62</v>
      </c>
      <c r="AJ2072" s="185">
        <v>66.97</v>
      </c>
      <c r="AK2072" s="134">
        <v>2.46</v>
      </c>
      <c r="AL2072" s="150">
        <f t="shared" si="91"/>
        <v>-9.7058384351202034E-3</v>
      </c>
      <c r="AM2072" s="56" t="s">
        <v>230</v>
      </c>
      <c r="AN2072" s="50" t="s">
        <v>16971</v>
      </c>
      <c r="AO2072" s="50" t="s">
        <v>258</v>
      </c>
      <c r="AP2072" s="64" t="s">
        <v>16972</v>
      </c>
      <c r="AQ2072" s="27" t="str">
        <f t="shared" si="92"/>
        <v>Record Complete</v>
      </c>
      <c r="AR2072" s="54" t="s">
        <v>17093</v>
      </c>
      <c r="AS2072" s="5" t="str">
        <f t="shared" si="93"/>
        <v/>
      </c>
      <c r="AT2072" t="s">
        <v>17200</v>
      </c>
    </row>
    <row r="2073" spans="1:46" ht="15.75" thickBot="1" x14ac:dyDescent="0.3">
      <c r="A2073" s="47" t="s">
        <v>816</v>
      </c>
      <c r="B2073" s="49">
        <v>8722</v>
      </c>
      <c r="C2073" s="49" t="s">
        <v>213</v>
      </c>
      <c r="D2073" s="49" t="s">
        <v>350</v>
      </c>
      <c r="E2073" s="51" t="str">
        <f ca="1">IF(ISERROR(INDIRECT(CONCATENATE("FIPs_codes!",ADDRESS((MATCH($D2073,INDIRECT($C2073),0)+MATCH($C2073,FIPs_codes!$G$1:$G$3296,0)-1),COLUMN(FIPs_codes!A2071))))),"",INDIRECT(CONCATENATE("FIPs_codes!",ADDRESS((MATCH($D2073,INDIRECT($C2073),0)+MATCH($C2073,FIPs_codes!$G$1:$G$3296,0)-1),COLUMN(FIPs_codes!A2071)))))</f>
        <v>40045</v>
      </c>
      <c r="F2073" s="51">
        <f ca="1">IF(ISERROR(INDIRECT(CONCATENATE("FIPs_codes!",ADDRESS((MATCH($D2073,INDIRECT($C2073),0)+MATCH($C2073,FIPs_codes!$G$1:$G$3296,0)-1),COLUMN(FIPs_codes!C2071))))),"",INDIRECT(CONCATENATE("FIPs_codes!",ADDRESS((MATCH($D2073,INDIRECT($C2073),0)+MATCH($C2073,FIPs_codes!$G$1:$G$3296,0)-1),COLUMN(FIPs_codes!C2071)))))</f>
        <v>6</v>
      </c>
      <c r="G2073" s="51" t="s">
        <v>329</v>
      </c>
      <c r="H2073" s="51" t="s">
        <v>217</v>
      </c>
      <c r="I2073" s="53" t="s">
        <v>817</v>
      </c>
      <c r="J2073" s="55" t="s">
        <v>268</v>
      </c>
      <c r="K2073" s="49" t="s">
        <v>78</v>
      </c>
      <c r="L2073" s="49" t="s">
        <v>269</v>
      </c>
      <c r="M2073" s="49" t="s">
        <v>57</v>
      </c>
      <c r="N2073" s="57" t="s">
        <v>363</v>
      </c>
      <c r="O2073" s="57">
        <v>2008</v>
      </c>
      <c r="P2073" s="57" t="s">
        <v>818</v>
      </c>
      <c r="Q2073" s="128">
        <v>145</v>
      </c>
      <c r="R2073" s="49" t="s">
        <v>244</v>
      </c>
      <c r="S2073" s="59" t="s">
        <v>60</v>
      </c>
      <c r="T2073" s="47" t="s">
        <v>223</v>
      </c>
      <c r="U2073" s="49" t="s">
        <v>134</v>
      </c>
      <c r="V2073" s="57" t="s">
        <v>224</v>
      </c>
      <c r="W2073" s="61" t="s">
        <v>225</v>
      </c>
      <c r="X2073" s="61" t="s">
        <v>226</v>
      </c>
      <c r="Y2073" s="61">
        <v>41037</v>
      </c>
      <c r="Z2073" s="49">
        <v>76</v>
      </c>
      <c r="AA2073" s="128">
        <v>840</v>
      </c>
      <c r="AB2073" s="49" t="s">
        <v>66</v>
      </c>
      <c r="AC2073" s="128">
        <v>678</v>
      </c>
      <c r="AD2073" s="49" t="s">
        <v>227</v>
      </c>
      <c r="AE2073" s="57" t="s">
        <v>235</v>
      </c>
      <c r="AF2073" s="57" t="s">
        <v>236</v>
      </c>
      <c r="AG2073" s="49" t="s">
        <v>229</v>
      </c>
      <c r="AH2073" s="49">
        <v>1.9</v>
      </c>
      <c r="AI2073" s="49">
        <v>38.299999999999997</v>
      </c>
      <c r="AJ2073" s="49">
        <v>40.200000000000003</v>
      </c>
      <c r="AK2073" s="57">
        <v>0</v>
      </c>
      <c r="AL2073" s="181">
        <v>4.7263681592039801E-2</v>
      </c>
      <c r="AM2073" s="55" t="s">
        <v>230</v>
      </c>
      <c r="AN2073" s="49" t="s">
        <v>231</v>
      </c>
      <c r="AO2073" s="49" t="s">
        <v>232</v>
      </c>
      <c r="AP2073" s="63" t="s">
        <v>16963</v>
      </c>
      <c r="AQ2073" s="27" t="str">
        <f t="shared" si="92"/>
        <v>Record Complete</v>
      </c>
      <c r="AR2073" s="53"/>
      <c r="AS2073" s="5" t="str">
        <f t="shared" si="93"/>
        <v/>
      </c>
      <c r="AT2073" t="s">
        <v>17200</v>
      </c>
    </row>
    <row r="2074" spans="1:46" ht="15.75" thickBot="1" x14ac:dyDescent="0.3">
      <c r="A2074" s="48" t="s">
        <v>816</v>
      </c>
      <c r="B2074" s="50">
        <v>8722</v>
      </c>
      <c r="C2074" s="50" t="s">
        <v>213</v>
      </c>
      <c r="D2074" s="50" t="s">
        <v>350</v>
      </c>
      <c r="E2074" s="51" t="str">
        <f ca="1">IF(ISERROR(INDIRECT(CONCATENATE("FIPs_codes!",ADDRESS((MATCH($D2074,INDIRECT($C2074),0)+MATCH($C2074,FIPs_codes!$G$1:$G$3296,0)-1),COLUMN(FIPs_codes!A2072))))),"",INDIRECT(CONCATENATE("FIPs_codes!",ADDRESS((MATCH($D2074,INDIRECT($C2074),0)+MATCH($C2074,FIPs_codes!$G$1:$G$3296,0)-1),COLUMN(FIPs_codes!A2072)))))</f>
        <v>40045</v>
      </c>
      <c r="F2074" s="51">
        <f ca="1">IF(ISERROR(INDIRECT(CONCATENATE("FIPs_codes!",ADDRESS((MATCH($D2074,INDIRECT($C2074),0)+MATCH($C2074,FIPs_codes!$G$1:$G$3296,0)-1),COLUMN(FIPs_codes!C2072))))),"",INDIRECT(CONCATENATE("FIPs_codes!",ADDRESS((MATCH($D2074,INDIRECT($C2074),0)+MATCH($C2074,FIPs_codes!$G$1:$G$3296,0)-1),COLUMN(FIPs_codes!C2072)))))</f>
        <v>6</v>
      </c>
      <c r="G2074" s="52" t="s">
        <v>329</v>
      </c>
      <c r="H2074" s="52" t="s">
        <v>217</v>
      </c>
      <c r="I2074" s="54" t="s">
        <v>817</v>
      </c>
      <c r="J2074" s="56" t="s">
        <v>268</v>
      </c>
      <c r="K2074" s="50" t="s">
        <v>78</v>
      </c>
      <c r="L2074" s="50" t="s">
        <v>269</v>
      </c>
      <c r="M2074" s="50" t="s">
        <v>57</v>
      </c>
      <c r="N2074" s="58" t="s">
        <v>363</v>
      </c>
      <c r="O2074" s="58">
        <v>2008</v>
      </c>
      <c r="P2074" s="58" t="s">
        <v>818</v>
      </c>
      <c r="Q2074" s="126">
        <v>145</v>
      </c>
      <c r="R2074" s="50" t="s">
        <v>244</v>
      </c>
      <c r="S2074" s="60" t="s">
        <v>60</v>
      </c>
      <c r="T2074" s="48" t="s">
        <v>223</v>
      </c>
      <c r="U2074" s="50" t="s">
        <v>134</v>
      </c>
      <c r="V2074" s="58" t="s">
        <v>224</v>
      </c>
      <c r="W2074" s="62" t="s">
        <v>225</v>
      </c>
      <c r="X2074" s="62" t="s">
        <v>226</v>
      </c>
      <c r="Y2074" s="62">
        <v>41037</v>
      </c>
      <c r="Z2074" s="50">
        <v>76</v>
      </c>
      <c r="AA2074" s="126">
        <v>840</v>
      </c>
      <c r="AB2074" s="50" t="s">
        <v>66</v>
      </c>
      <c r="AC2074" s="126">
        <v>678</v>
      </c>
      <c r="AD2074" s="50" t="s">
        <v>227</v>
      </c>
      <c r="AE2074" s="58" t="s">
        <v>333</v>
      </c>
      <c r="AF2074" s="58" t="s">
        <v>236</v>
      </c>
      <c r="AG2074" s="50" t="s">
        <v>229</v>
      </c>
      <c r="AH2074" s="50">
        <v>1.8</v>
      </c>
      <c r="AI2074" s="50">
        <v>68.900000000000006</v>
      </c>
      <c r="AJ2074" s="50">
        <v>70.7</v>
      </c>
      <c r="AK2074" s="58">
        <v>0</v>
      </c>
      <c r="AL2074" s="150">
        <v>2.5459688826025461E-2</v>
      </c>
      <c r="AM2074" s="56" t="s">
        <v>230</v>
      </c>
      <c r="AN2074" s="50" t="s">
        <v>231</v>
      </c>
      <c r="AO2074" s="50" t="s">
        <v>232</v>
      </c>
      <c r="AP2074" s="45" t="s">
        <v>16963</v>
      </c>
      <c r="AQ2074" s="27" t="str">
        <f t="shared" si="92"/>
        <v>Record Complete</v>
      </c>
      <c r="AR2074" s="54"/>
      <c r="AS2074" s="5" t="str">
        <f t="shared" si="93"/>
        <v/>
      </c>
      <c r="AT2074" t="s">
        <v>17200</v>
      </c>
    </row>
    <row r="2075" spans="1:46" ht="15.75" thickBot="1" x14ac:dyDescent="0.3">
      <c r="A2075" s="47" t="s">
        <v>816</v>
      </c>
      <c r="B2075" s="49">
        <v>8722</v>
      </c>
      <c r="C2075" s="49" t="s">
        <v>213</v>
      </c>
      <c r="D2075" s="49" t="s">
        <v>350</v>
      </c>
      <c r="E2075" s="51" t="str">
        <f ca="1">IF(ISERROR(INDIRECT(CONCATENATE("FIPs_codes!",ADDRESS((MATCH($D2075,INDIRECT($C2075),0)+MATCH($C2075,FIPs_codes!$G$1:$G$3296,0)-1),COLUMN(FIPs_codes!A2073))))),"",INDIRECT(CONCATENATE("FIPs_codes!",ADDRESS((MATCH($D2075,INDIRECT($C2075),0)+MATCH($C2075,FIPs_codes!$G$1:$G$3296,0)-1),COLUMN(FIPs_codes!A2073)))))</f>
        <v>40045</v>
      </c>
      <c r="F2075" s="51">
        <f ca="1">IF(ISERROR(INDIRECT(CONCATENATE("FIPs_codes!",ADDRESS((MATCH($D2075,INDIRECT($C2075),0)+MATCH($C2075,FIPs_codes!$G$1:$G$3296,0)-1),COLUMN(FIPs_codes!C2073))))),"",INDIRECT(CONCATENATE("FIPs_codes!",ADDRESS((MATCH($D2075,INDIRECT($C2075),0)+MATCH($C2075,FIPs_codes!$G$1:$G$3296,0)-1),COLUMN(FIPs_codes!C2073)))))</f>
        <v>6</v>
      </c>
      <c r="G2075" s="51" t="s">
        <v>329</v>
      </c>
      <c r="H2075" s="51" t="s">
        <v>217</v>
      </c>
      <c r="I2075" s="53" t="s">
        <v>817</v>
      </c>
      <c r="J2075" s="55" t="s">
        <v>268</v>
      </c>
      <c r="K2075" s="49" t="s">
        <v>78</v>
      </c>
      <c r="L2075" s="49" t="s">
        <v>269</v>
      </c>
      <c r="M2075" s="49" t="s">
        <v>57</v>
      </c>
      <c r="N2075" s="57" t="s">
        <v>363</v>
      </c>
      <c r="O2075" s="57">
        <v>2008</v>
      </c>
      <c r="P2075" s="57" t="s">
        <v>818</v>
      </c>
      <c r="Q2075" s="128">
        <v>145</v>
      </c>
      <c r="R2075" s="49" t="s">
        <v>244</v>
      </c>
      <c r="S2075" s="59" t="s">
        <v>60</v>
      </c>
      <c r="T2075" s="47" t="s">
        <v>223</v>
      </c>
      <c r="U2075" s="49" t="s">
        <v>134</v>
      </c>
      <c r="V2075" s="57" t="s">
        <v>224</v>
      </c>
      <c r="W2075" s="61" t="s">
        <v>225</v>
      </c>
      <c r="X2075" s="61" t="s">
        <v>226</v>
      </c>
      <c r="Y2075" s="61">
        <v>41037</v>
      </c>
      <c r="Z2075" s="49">
        <v>76</v>
      </c>
      <c r="AA2075" s="128">
        <v>840</v>
      </c>
      <c r="AB2075" s="49" t="s">
        <v>66</v>
      </c>
      <c r="AC2075" s="128">
        <v>678</v>
      </c>
      <c r="AD2075" s="49" t="s">
        <v>227</v>
      </c>
      <c r="AE2075" s="57" t="s">
        <v>235</v>
      </c>
      <c r="AF2075" s="173" t="s">
        <v>236</v>
      </c>
      <c r="AG2075" s="49" t="s">
        <v>229</v>
      </c>
      <c r="AH2075" s="49">
        <v>2.4</v>
      </c>
      <c r="AI2075" s="49">
        <v>96.9</v>
      </c>
      <c r="AJ2075" s="49">
        <v>99.3</v>
      </c>
      <c r="AK2075" s="57">
        <v>0</v>
      </c>
      <c r="AL2075" s="181">
        <v>2.4169184290030208E-2</v>
      </c>
      <c r="AM2075" s="55" t="s">
        <v>230</v>
      </c>
      <c r="AN2075" s="49" t="s">
        <v>231</v>
      </c>
      <c r="AO2075" s="49" t="s">
        <v>232</v>
      </c>
      <c r="AP2075" s="63" t="s">
        <v>16963</v>
      </c>
      <c r="AQ2075" s="27" t="str">
        <f t="shared" si="92"/>
        <v>Record Complete</v>
      </c>
      <c r="AR2075" s="53"/>
      <c r="AS2075" s="5" t="str">
        <f t="shared" si="93"/>
        <v/>
      </c>
      <c r="AT2075" t="s">
        <v>17200</v>
      </c>
    </row>
    <row r="2076" spans="1:46" ht="15.75" thickBot="1" x14ac:dyDescent="0.3">
      <c r="A2076" s="48" t="s">
        <v>182</v>
      </c>
      <c r="B2076" s="50">
        <v>225</v>
      </c>
      <c r="C2076" s="50" t="s">
        <v>49</v>
      </c>
      <c r="D2076" s="50" t="s">
        <v>183</v>
      </c>
      <c r="E2076" s="51" t="str">
        <f ca="1">IF(ISERROR(INDIRECT(CONCATENATE("FIPs_codes!",ADDRESS((MATCH($D2076,INDIRECT($C2076),0)+MATCH($C2076,FIPs_codes!$G$1:$G$3296,0)-1),COLUMN(FIPs_codes!A2074))))),"",INDIRECT(CONCATENATE("FIPs_codes!",ADDRESS((MATCH($D2076,INDIRECT($C2076),0)+MATCH($C2076,FIPs_codes!$G$1:$G$3296,0)-1),COLUMN(FIPs_codes!A2074)))))</f>
        <v>02240</v>
      </c>
      <c r="F2076" s="51">
        <f ca="1">IF(ISERROR(INDIRECT(CONCATENATE("FIPs_codes!",ADDRESS((MATCH($D2076,INDIRECT($C2076),0)+MATCH($C2076,FIPs_codes!$G$1:$G$3296,0)-1),COLUMN(FIPs_codes!C2074))))),"",INDIRECT(CONCATENATE("FIPs_codes!",ADDRESS((MATCH($D2076,INDIRECT($C2076),0)+MATCH($C2076,FIPs_codes!$G$1:$G$3296,0)-1),COLUMN(FIPs_codes!C2074)))))</f>
        <v>10</v>
      </c>
      <c r="G2076" s="50" t="s">
        <v>100</v>
      </c>
      <c r="H2076" s="50" t="s">
        <v>53</v>
      </c>
      <c r="I2076" s="54" t="s">
        <v>185</v>
      </c>
      <c r="J2076" s="56"/>
      <c r="K2076" s="50" t="s">
        <v>78</v>
      </c>
      <c r="L2076" s="50" t="s">
        <v>190</v>
      </c>
      <c r="M2076" s="50" t="s">
        <v>103</v>
      </c>
      <c r="N2076" s="58" t="s">
        <v>190</v>
      </c>
      <c r="O2076" s="58"/>
      <c r="P2076" s="58">
        <v>3</v>
      </c>
      <c r="Q2076" s="50" t="s">
        <v>191</v>
      </c>
      <c r="R2076" s="50" t="s">
        <v>60</v>
      </c>
      <c r="S2076" s="60"/>
      <c r="T2076" s="48" t="s">
        <v>61</v>
      </c>
      <c r="U2076" s="50" t="s">
        <v>62</v>
      </c>
      <c r="V2076" s="58" t="s">
        <v>63</v>
      </c>
      <c r="W2076" s="62" t="s">
        <v>64</v>
      </c>
      <c r="X2076" s="62" t="s">
        <v>65</v>
      </c>
      <c r="Y2076" s="62">
        <v>41010</v>
      </c>
      <c r="Z2076" s="50">
        <v>30</v>
      </c>
      <c r="AA2076" s="50">
        <v>451</v>
      </c>
      <c r="AB2076" s="50" t="s">
        <v>66</v>
      </c>
      <c r="AC2076" s="50">
        <v>1946</v>
      </c>
      <c r="AD2076" s="50" t="s">
        <v>105</v>
      </c>
      <c r="AE2076" s="58"/>
      <c r="AF2076" s="58" t="s">
        <v>68</v>
      </c>
      <c r="AG2076" s="50" t="s">
        <v>69</v>
      </c>
      <c r="AH2076" s="50">
        <v>54.7</v>
      </c>
      <c r="AI2076" s="50"/>
      <c r="AJ2076" s="50">
        <v>901</v>
      </c>
      <c r="AK2076" s="58"/>
      <c r="AL2076" s="150">
        <v>6.07103218645949E-2</v>
      </c>
      <c r="AM2076" s="56" t="s">
        <v>53</v>
      </c>
      <c r="AN2076" s="50" t="s">
        <v>70</v>
      </c>
      <c r="AO2076" s="50"/>
      <c r="AP2076" s="64" t="s">
        <v>71</v>
      </c>
      <c r="AQ2076" s="27" t="str">
        <f t="shared" si="92"/>
        <v>Record Complete</v>
      </c>
      <c r="AR2076" s="54"/>
      <c r="AS2076" s="5" t="str">
        <f t="shared" si="93"/>
        <v/>
      </c>
      <c r="AT2076" t="s">
        <v>17200</v>
      </c>
    </row>
    <row r="2077" spans="1:46" ht="15.75" thickBot="1" x14ac:dyDescent="0.3">
      <c r="A2077" s="170" t="s">
        <v>182</v>
      </c>
      <c r="B2077" s="49">
        <v>225</v>
      </c>
      <c r="C2077" s="49" t="s">
        <v>49</v>
      </c>
      <c r="D2077" s="49" t="s">
        <v>183</v>
      </c>
      <c r="E2077" s="51" t="str">
        <f ca="1">IF(ISERROR(INDIRECT(CONCATENATE("FIPs_codes!",ADDRESS((MATCH($D2077,INDIRECT($C2077),0)+MATCH($C2077,FIPs_codes!$G$1:$G$3296,0)-1),COLUMN(FIPs_codes!A2075))))),"",INDIRECT(CONCATENATE("FIPs_codes!",ADDRESS((MATCH($D2077,INDIRECT($C2077),0)+MATCH($C2077,FIPs_codes!$G$1:$G$3296,0)-1),COLUMN(FIPs_codes!A2075)))))</f>
        <v>02240</v>
      </c>
      <c r="F2077" s="51">
        <f ca="1">IF(ISERROR(INDIRECT(CONCATENATE("FIPs_codes!",ADDRESS((MATCH($D2077,INDIRECT($C2077),0)+MATCH($C2077,FIPs_codes!$G$1:$G$3296,0)-1),COLUMN(FIPs_codes!C2075))))),"",INDIRECT(CONCATENATE("FIPs_codes!",ADDRESS((MATCH($D2077,INDIRECT($C2077),0)+MATCH($C2077,FIPs_codes!$G$1:$G$3296,0)-1),COLUMN(FIPs_codes!C2075)))))</f>
        <v>10</v>
      </c>
      <c r="G2077" s="49" t="s">
        <v>100</v>
      </c>
      <c r="H2077" s="49" t="s">
        <v>53</v>
      </c>
      <c r="I2077" s="53" t="s">
        <v>185</v>
      </c>
      <c r="J2077" s="172"/>
      <c r="K2077" s="162" t="s">
        <v>78</v>
      </c>
      <c r="L2077" s="162" t="s">
        <v>190</v>
      </c>
      <c r="M2077" s="162" t="s">
        <v>103</v>
      </c>
      <c r="N2077" s="57" t="s">
        <v>190</v>
      </c>
      <c r="O2077" s="57"/>
      <c r="P2077" s="57">
        <v>3</v>
      </c>
      <c r="Q2077" s="49" t="s">
        <v>191</v>
      </c>
      <c r="R2077" s="49" t="s">
        <v>60</v>
      </c>
      <c r="S2077" s="59"/>
      <c r="T2077" s="47" t="s">
        <v>61</v>
      </c>
      <c r="U2077" s="49" t="s">
        <v>62</v>
      </c>
      <c r="V2077" s="57" t="s">
        <v>63</v>
      </c>
      <c r="W2077" s="61" t="s">
        <v>64</v>
      </c>
      <c r="X2077" s="61" t="s">
        <v>65</v>
      </c>
      <c r="Y2077" s="61">
        <v>41010</v>
      </c>
      <c r="Z2077" s="49">
        <v>50</v>
      </c>
      <c r="AA2077" s="49">
        <v>539</v>
      </c>
      <c r="AB2077" s="49" t="s">
        <v>66</v>
      </c>
      <c r="AC2077" s="49">
        <v>2503</v>
      </c>
      <c r="AD2077" s="49" t="s">
        <v>105</v>
      </c>
      <c r="AE2077" s="57"/>
      <c r="AF2077" s="57" t="s">
        <v>68</v>
      </c>
      <c r="AG2077" s="49" t="s">
        <v>69</v>
      </c>
      <c r="AH2077" s="49">
        <v>78.7</v>
      </c>
      <c r="AI2077" s="49"/>
      <c r="AJ2077" s="49">
        <v>1183</v>
      </c>
      <c r="AK2077" s="57"/>
      <c r="AL2077" s="181">
        <v>6.6525781910397291E-2</v>
      </c>
      <c r="AM2077" s="55" t="s">
        <v>53</v>
      </c>
      <c r="AN2077" s="49" t="s">
        <v>70</v>
      </c>
      <c r="AO2077" s="49"/>
      <c r="AP2077" s="63" t="s">
        <v>71</v>
      </c>
      <c r="AQ2077" s="27" t="str">
        <f t="shared" si="92"/>
        <v>Record Complete</v>
      </c>
      <c r="AR2077" s="171"/>
      <c r="AS2077" s="5" t="str">
        <f t="shared" si="93"/>
        <v/>
      </c>
      <c r="AT2077" t="s">
        <v>17200</v>
      </c>
    </row>
    <row r="2078" spans="1:46" ht="15.75" thickBot="1" x14ac:dyDescent="0.3">
      <c r="A2078" s="48" t="s">
        <v>182</v>
      </c>
      <c r="B2078" s="50">
        <v>225</v>
      </c>
      <c r="C2078" s="50" t="s">
        <v>49</v>
      </c>
      <c r="D2078" s="50" t="s">
        <v>183</v>
      </c>
      <c r="E2078" s="51" t="str">
        <f ca="1">IF(ISERROR(INDIRECT(CONCATENATE("FIPs_codes!",ADDRESS((MATCH($D2078,INDIRECT($C2078),0)+MATCH($C2078,FIPs_codes!$G$1:$G$3296,0)-1),COLUMN(FIPs_codes!A2076))))),"",INDIRECT(CONCATENATE("FIPs_codes!",ADDRESS((MATCH($D2078,INDIRECT($C2078),0)+MATCH($C2078,FIPs_codes!$G$1:$G$3296,0)-1),COLUMN(FIPs_codes!A2076)))))</f>
        <v>02240</v>
      </c>
      <c r="F2078" s="51">
        <f ca="1">IF(ISERROR(INDIRECT(CONCATENATE("FIPs_codes!",ADDRESS((MATCH($D2078,INDIRECT($C2078),0)+MATCH($C2078,FIPs_codes!$G$1:$G$3296,0)-1),COLUMN(FIPs_codes!C2076))))),"",INDIRECT(CONCATENATE("FIPs_codes!",ADDRESS((MATCH($D2078,INDIRECT($C2078),0)+MATCH($C2078,FIPs_codes!$G$1:$G$3296,0)-1),COLUMN(FIPs_codes!C2076)))))</f>
        <v>10</v>
      </c>
      <c r="G2078" s="50" t="s">
        <v>100</v>
      </c>
      <c r="H2078" s="50" t="s">
        <v>53</v>
      </c>
      <c r="I2078" s="54" t="s">
        <v>185</v>
      </c>
      <c r="J2078" s="56"/>
      <c r="K2078" s="50" t="s">
        <v>78</v>
      </c>
      <c r="L2078" s="50" t="s">
        <v>192</v>
      </c>
      <c r="M2078" s="50" t="s">
        <v>103</v>
      </c>
      <c r="N2078" s="58" t="s">
        <v>192</v>
      </c>
      <c r="O2078" s="58"/>
      <c r="P2078" s="58">
        <v>7</v>
      </c>
      <c r="Q2078" s="50" t="s">
        <v>193</v>
      </c>
      <c r="R2078" s="50" t="s">
        <v>60</v>
      </c>
      <c r="S2078" s="60"/>
      <c r="T2078" s="48" t="s">
        <v>61</v>
      </c>
      <c r="U2078" s="50" t="s">
        <v>62</v>
      </c>
      <c r="V2078" s="58" t="s">
        <v>63</v>
      </c>
      <c r="W2078" s="62" t="s">
        <v>64</v>
      </c>
      <c r="X2078" s="62" t="s">
        <v>65</v>
      </c>
      <c r="Y2078" s="62">
        <v>41011</v>
      </c>
      <c r="Z2078" s="50">
        <v>50</v>
      </c>
      <c r="AA2078" s="50">
        <v>635</v>
      </c>
      <c r="AB2078" s="50" t="s">
        <v>66</v>
      </c>
      <c r="AC2078" s="50">
        <v>3563</v>
      </c>
      <c r="AD2078" s="50" t="s">
        <v>105</v>
      </c>
      <c r="AE2078" s="58"/>
      <c r="AF2078" s="58" t="s">
        <v>68</v>
      </c>
      <c r="AG2078" s="50" t="s">
        <v>69</v>
      </c>
      <c r="AH2078" s="50">
        <v>14.4</v>
      </c>
      <c r="AI2078" s="50"/>
      <c r="AJ2078" s="50">
        <v>499</v>
      </c>
      <c r="AK2078" s="58"/>
      <c r="AL2078" s="26">
        <v>2.8857715430861724E-2</v>
      </c>
      <c r="AM2078" s="56" t="s">
        <v>53</v>
      </c>
      <c r="AN2078" s="50" t="s">
        <v>70</v>
      </c>
      <c r="AO2078" s="50"/>
      <c r="AP2078" s="64" t="s">
        <v>71</v>
      </c>
      <c r="AQ2078" s="27" t="str">
        <f t="shared" si="92"/>
        <v>Record Complete</v>
      </c>
      <c r="AR2078" s="54"/>
      <c r="AS2078" s="5" t="str">
        <f t="shared" si="93"/>
        <v/>
      </c>
      <c r="AT2078" t="s">
        <v>17200</v>
      </c>
    </row>
    <row r="2079" spans="1:46" ht="15.75" thickBot="1" x14ac:dyDescent="0.3">
      <c r="A2079" s="170" t="s">
        <v>182</v>
      </c>
      <c r="B2079" s="162">
        <v>225</v>
      </c>
      <c r="C2079" s="162" t="s">
        <v>49</v>
      </c>
      <c r="D2079" s="162" t="s">
        <v>183</v>
      </c>
      <c r="E2079" s="51" t="str">
        <f ca="1">IF(ISERROR(INDIRECT(CONCATENATE("FIPs_codes!",ADDRESS((MATCH($D2079,INDIRECT($C2079),0)+MATCH($C2079,FIPs_codes!$G$1:$G$3296,0)-1),COLUMN(FIPs_codes!A2077))))),"",INDIRECT(CONCATENATE("FIPs_codes!",ADDRESS((MATCH($D2079,INDIRECT($C2079),0)+MATCH($C2079,FIPs_codes!$G$1:$G$3296,0)-1),COLUMN(FIPs_codes!A2077)))))</f>
        <v>02240</v>
      </c>
      <c r="F2079" s="51">
        <f ca="1">IF(ISERROR(INDIRECT(CONCATENATE("FIPs_codes!",ADDRESS((MATCH($D2079,INDIRECT($C2079),0)+MATCH($C2079,FIPs_codes!$G$1:$G$3296,0)-1),COLUMN(FIPs_codes!C2077))))),"",INDIRECT(CONCATENATE("FIPs_codes!",ADDRESS((MATCH($D2079,INDIRECT($C2079),0)+MATCH($C2079,FIPs_codes!$G$1:$G$3296,0)-1),COLUMN(FIPs_codes!C2077)))))</f>
        <v>10</v>
      </c>
      <c r="G2079" s="162" t="s">
        <v>100</v>
      </c>
      <c r="H2079" s="162" t="s">
        <v>53</v>
      </c>
      <c r="I2079" s="171" t="s">
        <v>185</v>
      </c>
      <c r="J2079" s="172"/>
      <c r="K2079" s="162" t="s">
        <v>78</v>
      </c>
      <c r="L2079" s="162" t="s">
        <v>192</v>
      </c>
      <c r="M2079" s="162" t="s">
        <v>103</v>
      </c>
      <c r="N2079" s="173" t="s">
        <v>192</v>
      </c>
      <c r="O2079" s="173"/>
      <c r="P2079" s="173">
        <v>7</v>
      </c>
      <c r="Q2079" s="162" t="s">
        <v>193</v>
      </c>
      <c r="R2079" s="162" t="s">
        <v>60</v>
      </c>
      <c r="S2079" s="174"/>
      <c r="T2079" s="170" t="s">
        <v>61</v>
      </c>
      <c r="U2079" s="162" t="s">
        <v>62</v>
      </c>
      <c r="V2079" s="173" t="s">
        <v>63</v>
      </c>
      <c r="W2079" s="175" t="s">
        <v>64</v>
      </c>
      <c r="X2079" s="175" t="s">
        <v>65</v>
      </c>
      <c r="Y2079" s="175">
        <v>41011</v>
      </c>
      <c r="Z2079" s="162">
        <v>60</v>
      </c>
      <c r="AA2079" s="162">
        <v>652</v>
      </c>
      <c r="AB2079" s="162" t="s">
        <v>66</v>
      </c>
      <c r="AC2079" s="162">
        <v>4407</v>
      </c>
      <c r="AD2079" s="49" t="s">
        <v>105</v>
      </c>
      <c r="AE2079" s="173"/>
      <c r="AF2079" s="173" t="s">
        <v>68</v>
      </c>
      <c r="AG2079" s="162" t="s">
        <v>69</v>
      </c>
      <c r="AH2079" s="162">
        <v>14.5</v>
      </c>
      <c r="AI2079" s="162"/>
      <c r="AJ2079" s="162">
        <v>503</v>
      </c>
      <c r="AK2079" s="173"/>
      <c r="AL2079" s="176">
        <v>2.8827037773359841E-2</v>
      </c>
      <c r="AM2079" s="172" t="s">
        <v>53</v>
      </c>
      <c r="AN2079" s="162" t="s">
        <v>70</v>
      </c>
      <c r="AO2079" s="162"/>
      <c r="AP2079" s="177" t="s">
        <v>71</v>
      </c>
      <c r="AQ2079" s="27" t="str">
        <f t="shared" si="92"/>
        <v>Record Complete</v>
      </c>
      <c r="AR2079" s="171"/>
      <c r="AS2079" s="5" t="str">
        <f t="shared" si="93"/>
        <v/>
      </c>
      <c r="AT2079" t="s">
        <v>17200</v>
      </c>
    </row>
    <row r="2080" spans="1:46" ht="15.75" thickBot="1" x14ac:dyDescent="0.3">
      <c r="A2080" s="30" t="s">
        <v>182</v>
      </c>
      <c r="B2080" s="32">
        <v>225</v>
      </c>
      <c r="C2080" s="32" t="s">
        <v>49</v>
      </c>
      <c r="D2080" s="32" t="s">
        <v>183</v>
      </c>
      <c r="E2080" s="51" t="str">
        <f ca="1">IF(ISERROR(INDIRECT(CONCATENATE("FIPs_codes!",ADDRESS((MATCH($D2080,INDIRECT($C2080),0)+MATCH($C2080,FIPs_codes!$G$1:$G$3296,0)-1),COLUMN(FIPs_codes!A2078))))),"",INDIRECT(CONCATENATE("FIPs_codes!",ADDRESS((MATCH($D2080,INDIRECT($C2080),0)+MATCH($C2080,FIPs_codes!$G$1:$G$3296,0)-1),COLUMN(FIPs_codes!A2078)))))</f>
        <v>02240</v>
      </c>
      <c r="F2080" s="51">
        <f ca="1">IF(ISERROR(INDIRECT(CONCATENATE("FIPs_codes!",ADDRESS((MATCH($D2080,INDIRECT($C2080),0)+MATCH($C2080,FIPs_codes!$G$1:$G$3296,0)-1),COLUMN(FIPs_codes!C2078))))),"",INDIRECT(CONCATENATE("FIPs_codes!",ADDRESS((MATCH($D2080,INDIRECT($C2080),0)+MATCH($C2080,FIPs_codes!$G$1:$G$3296,0)-1),COLUMN(FIPs_codes!C2078)))))</f>
        <v>10</v>
      </c>
      <c r="G2080" s="32" t="s">
        <v>100</v>
      </c>
      <c r="H2080" s="32" t="s">
        <v>53</v>
      </c>
      <c r="I2080" s="36" t="s">
        <v>185</v>
      </c>
      <c r="J2080" s="38"/>
      <c r="K2080" s="32" t="s">
        <v>78</v>
      </c>
      <c r="L2080" s="32" t="s">
        <v>190</v>
      </c>
      <c r="M2080" s="32" t="s">
        <v>103</v>
      </c>
      <c r="N2080" s="40" t="s">
        <v>190</v>
      </c>
      <c r="O2080" s="40"/>
      <c r="P2080" s="40">
        <v>3</v>
      </c>
      <c r="Q2080" s="32" t="s">
        <v>191</v>
      </c>
      <c r="R2080" s="32" t="s">
        <v>60</v>
      </c>
      <c r="S2080" s="42"/>
      <c r="T2080" s="30" t="s">
        <v>61</v>
      </c>
      <c r="U2080" s="32" t="s">
        <v>62</v>
      </c>
      <c r="V2080" s="40" t="s">
        <v>63</v>
      </c>
      <c r="W2080" s="44" t="s">
        <v>64</v>
      </c>
      <c r="X2080" s="44" t="s">
        <v>65</v>
      </c>
      <c r="Y2080" s="44">
        <v>41011</v>
      </c>
      <c r="Z2080" s="32">
        <v>80</v>
      </c>
      <c r="AA2080" s="32">
        <v>601</v>
      </c>
      <c r="AB2080" s="32" t="s">
        <v>66</v>
      </c>
      <c r="AC2080" s="32">
        <v>3168</v>
      </c>
      <c r="AD2080" s="32" t="s">
        <v>105</v>
      </c>
      <c r="AE2080" s="40"/>
      <c r="AF2080" s="40" t="s">
        <v>68</v>
      </c>
      <c r="AG2080" s="32" t="s">
        <v>69</v>
      </c>
      <c r="AH2080" s="32">
        <v>76.2</v>
      </c>
      <c r="AI2080" s="32"/>
      <c r="AJ2080" s="32">
        <v>1128</v>
      </c>
      <c r="AK2080" s="40"/>
      <c r="AL2080" s="181">
        <v>6.7553191489361702E-2</v>
      </c>
      <c r="AM2080" s="38" t="s">
        <v>53</v>
      </c>
      <c r="AN2080" s="32" t="s">
        <v>70</v>
      </c>
      <c r="AO2080" s="32"/>
      <c r="AP2080" s="46" t="s">
        <v>71</v>
      </c>
      <c r="AQ2080" s="27" t="str">
        <f t="shared" si="92"/>
        <v>Record Complete</v>
      </c>
      <c r="AR2080" s="36"/>
      <c r="AS2080" s="5" t="str">
        <f t="shared" si="93"/>
        <v/>
      </c>
      <c r="AT2080" t="s">
        <v>17200</v>
      </c>
    </row>
    <row r="2081" spans="1:46" ht="15.75" thickBot="1" x14ac:dyDescent="0.3">
      <c r="A2081" s="29" t="s">
        <v>182</v>
      </c>
      <c r="B2081" s="31">
        <v>225</v>
      </c>
      <c r="C2081" s="31" t="s">
        <v>49</v>
      </c>
      <c r="D2081" s="31" t="s">
        <v>183</v>
      </c>
      <c r="E2081" s="51" t="str">
        <f ca="1">IF(ISERROR(INDIRECT(CONCATENATE("FIPs_codes!",ADDRESS((MATCH($D2081,INDIRECT($C2081),0)+MATCH($C2081,FIPs_codes!$G$1:$G$3296,0)-1),COLUMN(FIPs_codes!A2079))))),"",INDIRECT(CONCATENATE("FIPs_codes!",ADDRESS((MATCH($D2081,INDIRECT($C2081),0)+MATCH($C2081,FIPs_codes!$G$1:$G$3296,0)-1),COLUMN(FIPs_codes!A2079)))))</f>
        <v>02240</v>
      </c>
      <c r="F2081" s="51">
        <f ca="1">IF(ISERROR(INDIRECT(CONCATENATE("FIPs_codes!",ADDRESS((MATCH($D2081,INDIRECT($C2081),0)+MATCH($C2081,FIPs_codes!$G$1:$G$3296,0)-1),COLUMN(FIPs_codes!C2079))))),"",INDIRECT(CONCATENATE("FIPs_codes!",ADDRESS((MATCH($D2081,INDIRECT($C2081),0)+MATCH($C2081,FIPs_codes!$G$1:$G$3296,0)-1),COLUMN(FIPs_codes!C2079)))))</f>
        <v>10</v>
      </c>
      <c r="G2081" s="31" t="s">
        <v>100</v>
      </c>
      <c r="H2081" s="31" t="s">
        <v>53</v>
      </c>
      <c r="I2081" s="35" t="s">
        <v>185</v>
      </c>
      <c r="J2081" s="37"/>
      <c r="K2081" s="31" t="s">
        <v>78</v>
      </c>
      <c r="L2081" s="31" t="s">
        <v>186</v>
      </c>
      <c r="M2081" s="31" t="s">
        <v>103</v>
      </c>
      <c r="N2081" s="39" t="s">
        <v>186</v>
      </c>
      <c r="O2081" s="39"/>
      <c r="P2081" s="39">
        <v>9</v>
      </c>
      <c r="Q2081" s="31" t="s">
        <v>187</v>
      </c>
      <c r="R2081" s="31" t="s">
        <v>60</v>
      </c>
      <c r="S2081" s="41"/>
      <c r="T2081" s="29" t="s">
        <v>61</v>
      </c>
      <c r="U2081" s="31" t="s">
        <v>62</v>
      </c>
      <c r="V2081" s="39" t="s">
        <v>63</v>
      </c>
      <c r="W2081" s="43" t="s">
        <v>64</v>
      </c>
      <c r="X2081" s="43" t="s">
        <v>145</v>
      </c>
      <c r="Y2081" s="43">
        <v>41012</v>
      </c>
      <c r="Z2081" s="31">
        <v>30</v>
      </c>
      <c r="AA2081" s="31">
        <v>553</v>
      </c>
      <c r="AB2081" s="31" t="s">
        <v>66</v>
      </c>
      <c r="AC2081" s="31">
        <v>1402</v>
      </c>
      <c r="AD2081" s="31" t="s">
        <v>105</v>
      </c>
      <c r="AE2081" s="39"/>
      <c r="AF2081" s="39" t="s">
        <v>68</v>
      </c>
      <c r="AG2081" s="31" t="s">
        <v>69</v>
      </c>
      <c r="AH2081" s="31">
        <v>15</v>
      </c>
      <c r="AI2081" s="31"/>
      <c r="AJ2081" s="31">
        <v>415</v>
      </c>
      <c r="AK2081" s="39"/>
      <c r="AL2081" s="150">
        <v>3.614457831325301E-2</v>
      </c>
      <c r="AM2081" s="37" t="s">
        <v>53</v>
      </c>
      <c r="AN2081" s="31" t="s">
        <v>70</v>
      </c>
      <c r="AO2081" s="31"/>
      <c r="AP2081" s="45" t="s">
        <v>71</v>
      </c>
      <c r="AQ2081" s="27" t="str">
        <f t="shared" si="92"/>
        <v>Record Complete</v>
      </c>
      <c r="AR2081" s="35"/>
      <c r="AS2081" s="5" t="str">
        <f t="shared" si="93"/>
        <v/>
      </c>
      <c r="AT2081" t="s">
        <v>17200</v>
      </c>
    </row>
    <row r="2082" spans="1:46" ht="15.75" thickBot="1" x14ac:dyDescent="0.3">
      <c r="A2082" s="47" t="s">
        <v>182</v>
      </c>
      <c r="B2082" s="49">
        <v>225</v>
      </c>
      <c r="C2082" s="49" t="s">
        <v>49</v>
      </c>
      <c r="D2082" s="49" t="s">
        <v>183</v>
      </c>
      <c r="E2082" s="51" t="str">
        <f ca="1">IF(ISERROR(INDIRECT(CONCATENATE("FIPs_codes!",ADDRESS((MATCH($D2082,INDIRECT($C2082),0)+MATCH($C2082,FIPs_codes!$G$1:$G$3296,0)-1),COLUMN(FIPs_codes!A2080))))),"",INDIRECT(CONCATENATE("FIPs_codes!",ADDRESS((MATCH($D2082,INDIRECT($C2082),0)+MATCH($C2082,FIPs_codes!$G$1:$G$3296,0)-1),COLUMN(FIPs_codes!A2080)))))</f>
        <v>02240</v>
      </c>
      <c r="F2082" s="51">
        <f ca="1">IF(ISERROR(INDIRECT(CONCATENATE("FIPs_codes!",ADDRESS((MATCH($D2082,INDIRECT($C2082),0)+MATCH($C2082,FIPs_codes!$G$1:$G$3296,0)-1),COLUMN(FIPs_codes!C2080))))),"",INDIRECT(CONCATENATE("FIPs_codes!",ADDRESS((MATCH($D2082,INDIRECT($C2082),0)+MATCH($C2082,FIPs_codes!$G$1:$G$3296,0)-1),COLUMN(FIPs_codes!C2080)))))</f>
        <v>10</v>
      </c>
      <c r="G2082" s="49" t="s">
        <v>100</v>
      </c>
      <c r="H2082" s="49" t="s">
        <v>53</v>
      </c>
      <c r="I2082" s="53" t="s">
        <v>185</v>
      </c>
      <c r="J2082" s="55"/>
      <c r="K2082" s="49" t="s">
        <v>78</v>
      </c>
      <c r="L2082" s="49" t="s">
        <v>192</v>
      </c>
      <c r="M2082" s="49" t="s">
        <v>103</v>
      </c>
      <c r="N2082" s="57" t="s">
        <v>192</v>
      </c>
      <c r="O2082" s="57"/>
      <c r="P2082" s="57">
        <v>7</v>
      </c>
      <c r="Q2082" s="49" t="s">
        <v>193</v>
      </c>
      <c r="R2082" s="49" t="s">
        <v>60</v>
      </c>
      <c r="S2082" s="59"/>
      <c r="T2082" s="47" t="s">
        <v>61</v>
      </c>
      <c r="U2082" s="49" t="s">
        <v>62</v>
      </c>
      <c r="V2082" s="57" t="s">
        <v>63</v>
      </c>
      <c r="W2082" s="61" t="s">
        <v>64</v>
      </c>
      <c r="X2082" s="61" t="s">
        <v>65</v>
      </c>
      <c r="Y2082" s="61">
        <v>41012</v>
      </c>
      <c r="Z2082" s="49">
        <v>30</v>
      </c>
      <c r="AA2082" s="49">
        <v>613</v>
      </c>
      <c r="AB2082" s="49" t="s">
        <v>66</v>
      </c>
      <c r="AC2082" s="49">
        <v>2596</v>
      </c>
      <c r="AD2082" s="49" t="s">
        <v>105</v>
      </c>
      <c r="AE2082" s="57"/>
      <c r="AF2082" s="57" t="s">
        <v>68</v>
      </c>
      <c r="AG2082" s="49" t="s">
        <v>69</v>
      </c>
      <c r="AH2082" s="49">
        <v>18.2</v>
      </c>
      <c r="AI2082" s="49"/>
      <c r="AJ2082" s="49">
        <v>515</v>
      </c>
      <c r="AK2082" s="57"/>
      <c r="AL2082" s="181">
        <v>3.5339805825242716E-2</v>
      </c>
      <c r="AM2082" s="55" t="s">
        <v>53</v>
      </c>
      <c r="AN2082" s="49" t="s">
        <v>70</v>
      </c>
      <c r="AO2082" s="49"/>
      <c r="AP2082" s="63" t="s">
        <v>71</v>
      </c>
      <c r="AQ2082" s="27" t="str">
        <f t="shared" si="92"/>
        <v>Record Complete</v>
      </c>
      <c r="AR2082" s="53"/>
      <c r="AS2082" s="5" t="str">
        <f t="shared" si="93"/>
        <v/>
      </c>
      <c r="AT2082" t="s">
        <v>17200</v>
      </c>
    </row>
    <row r="2083" spans="1:46" ht="15.75" thickBot="1" x14ac:dyDescent="0.3">
      <c r="A2083" s="48" t="s">
        <v>182</v>
      </c>
      <c r="B2083" s="50">
        <v>225</v>
      </c>
      <c r="C2083" s="50" t="s">
        <v>49</v>
      </c>
      <c r="D2083" s="50" t="s">
        <v>183</v>
      </c>
      <c r="E2083" s="51" t="str">
        <f ca="1">IF(ISERROR(INDIRECT(CONCATENATE("FIPs_codes!",ADDRESS((MATCH($D2083,INDIRECT($C2083),0)+MATCH($C2083,FIPs_codes!$G$1:$G$3296,0)-1),COLUMN(FIPs_codes!A2081))))),"",INDIRECT(CONCATENATE("FIPs_codes!",ADDRESS((MATCH($D2083,INDIRECT($C2083),0)+MATCH($C2083,FIPs_codes!$G$1:$G$3296,0)-1),COLUMN(FIPs_codes!A2081)))))</f>
        <v>02240</v>
      </c>
      <c r="F2083" s="51">
        <f ca="1">IF(ISERROR(INDIRECT(CONCATENATE("FIPs_codes!",ADDRESS((MATCH($D2083,INDIRECT($C2083),0)+MATCH($C2083,FIPs_codes!$G$1:$G$3296,0)-1),COLUMN(FIPs_codes!C2081))))),"",INDIRECT(CONCATENATE("FIPs_codes!",ADDRESS((MATCH($D2083,INDIRECT($C2083),0)+MATCH($C2083,FIPs_codes!$G$1:$G$3296,0)-1),COLUMN(FIPs_codes!C2081)))))</f>
        <v>10</v>
      </c>
      <c r="G2083" s="50" t="s">
        <v>100</v>
      </c>
      <c r="H2083" s="50" t="s">
        <v>53</v>
      </c>
      <c r="I2083" s="54" t="s">
        <v>185</v>
      </c>
      <c r="J2083" s="56"/>
      <c r="K2083" s="50" t="s">
        <v>78</v>
      </c>
      <c r="L2083" s="50" t="s">
        <v>186</v>
      </c>
      <c r="M2083" s="50" t="s">
        <v>103</v>
      </c>
      <c r="N2083" s="58" t="s">
        <v>186</v>
      </c>
      <c r="O2083" s="58"/>
      <c r="P2083" s="58">
        <v>9</v>
      </c>
      <c r="Q2083" s="50" t="s">
        <v>187</v>
      </c>
      <c r="R2083" s="50" t="s">
        <v>60</v>
      </c>
      <c r="S2083" s="60"/>
      <c r="T2083" s="48" t="s">
        <v>61</v>
      </c>
      <c r="U2083" s="50" t="s">
        <v>62</v>
      </c>
      <c r="V2083" s="58" t="s">
        <v>63</v>
      </c>
      <c r="W2083" s="62" t="s">
        <v>64</v>
      </c>
      <c r="X2083" s="62" t="s">
        <v>65</v>
      </c>
      <c r="Y2083" s="62">
        <v>41012</v>
      </c>
      <c r="Z2083" s="50">
        <v>60</v>
      </c>
      <c r="AA2083" s="50">
        <v>651</v>
      </c>
      <c r="AB2083" s="50" t="s">
        <v>66</v>
      </c>
      <c r="AC2083" s="50">
        <v>2096</v>
      </c>
      <c r="AD2083" s="50" t="s">
        <v>105</v>
      </c>
      <c r="AE2083" s="58"/>
      <c r="AF2083" s="58" t="s">
        <v>68</v>
      </c>
      <c r="AG2083" s="50" t="s">
        <v>69</v>
      </c>
      <c r="AH2083" s="50">
        <v>12.3</v>
      </c>
      <c r="AI2083" s="50"/>
      <c r="AJ2083" s="50">
        <v>559</v>
      </c>
      <c r="AK2083" s="58"/>
      <c r="AL2083" s="150">
        <v>2.2003577817531306E-2</v>
      </c>
      <c r="AM2083" s="56" t="s">
        <v>53</v>
      </c>
      <c r="AN2083" s="50" t="s">
        <v>70</v>
      </c>
      <c r="AO2083" s="50"/>
      <c r="AP2083" s="64" t="s">
        <v>71</v>
      </c>
      <c r="AQ2083" s="27" t="str">
        <f t="shared" si="92"/>
        <v>Record Complete</v>
      </c>
      <c r="AR2083" s="54"/>
      <c r="AS2083" s="5" t="str">
        <f t="shared" si="93"/>
        <v/>
      </c>
      <c r="AT2083" t="s">
        <v>17200</v>
      </c>
    </row>
    <row r="2084" spans="1:46" ht="15.75" thickBot="1" x14ac:dyDescent="0.3">
      <c r="A2084" s="47" t="s">
        <v>182</v>
      </c>
      <c r="B2084" s="49">
        <v>225</v>
      </c>
      <c r="C2084" s="49" t="s">
        <v>49</v>
      </c>
      <c r="D2084" s="49" t="s">
        <v>183</v>
      </c>
      <c r="E2084" s="51" t="str">
        <f ca="1">IF(ISERROR(INDIRECT(CONCATENATE("FIPs_codes!",ADDRESS((MATCH($D2084,INDIRECT($C2084),0)+MATCH($C2084,FIPs_codes!$G$1:$G$3296,0)-1),COLUMN(FIPs_codes!A2082))))),"",INDIRECT(CONCATENATE("FIPs_codes!",ADDRESS((MATCH($D2084,INDIRECT($C2084),0)+MATCH($C2084,FIPs_codes!$G$1:$G$3296,0)-1),COLUMN(FIPs_codes!A2082)))))</f>
        <v>02240</v>
      </c>
      <c r="F2084" s="51">
        <f ca="1">IF(ISERROR(INDIRECT(CONCATENATE("FIPs_codes!",ADDRESS((MATCH($D2084,INDIRECT($C2084),0)+MATCH($C2084,FIPs_codes!$G$1:$G$3296,0)-1),COLUMN(FIPs_codes!C2082))))),"",INDIRECT(CONCATENATE("FIPs_codes!",ADDRESS((MATCH($D2084,INDIRECT($C2084),0)+MATCH($C2084,FIPs_codes!$G$1:$G$3296,0)-1),COLUMN(FIPs_codes!C2082)))))</f>
        <v>10</v>
      </c>
      <c r="G2084" s="49" t="s">
        <v>100</v>
      </c>
      <c r="H2084" s="49" t="s">
        <v>53</v>
      </c>
      <c r="I2084" s="53" t="s">
        <v>185</v>
      </c>
      <c r="J2084" s="55"/>
      <c r="K2084" s="49" t="s">
        <v>78</v>
      </c>
      <c r="L2084" s="49" t="s">
        <v>186</v>
      </c>
      <c r="M2084" s="49" t="s">
        <v>103</v>
      </c>
      <c r="N2084" s="57" t="s">
        <v>186</v>
      </c>
      <c r="O2084" s="57"/>
      <c r="P2084" s="57">
        <v>9</v>
      </c>
      <c r="Q2084" s="49" t="s">
        <v>187</v>
      </c>
      <c r="R2084" s="49" t="s">
        <v>60</v>
      </c>
      <c r="S2084" s="59"/>
      <c r="T2084" s="47" t="s">
        <v>61</v>
      </c>
      <c r="U2084" s="49" t="s">
        <v>62</v>
      </c>
      <c r="V2084" s="57" t="s">
        <v>63</v>
      </c>
      <c r="W2084" s="61" t="s">
        <v>64</v>
      </c>
      <c r="X2084" s="61" t="s">
        <v>145</v>
      </c>
      <c r="Y2084" s="61">
        <v>41013</v>
      </c>
      <c r="Z2084" s="49">
        <v>90</v>
      </c>
      <c r="AA2084" s="49">
        <v>702</v>
      </c>
      <c r="AB2084" s="49" t="s">
        <v>66</v>
      </c>
      <c r="AC2084" s="49">
        <v>2729</v>
      </c>
      <c r="AD2084" s="49" t="s">
        <v>105</v>
      </c>
      <c r="AE2084" s="57"/>
      <c r="AF2084" s="57" t="s">
        <v>68</v>
      </c>
      <c r="AG2084" s="49" t="s">
        <v>69</v>
      </c>
      <c r="AH2084" s="49">
        <v>19.399999999999999</v>
      </c>
      <c r="AI2084" s="49"/>
      <c r="AJ2084" s="49">
        <v>726</v>
      </c>
      <c r="AK2084" s="57"/>
      <c r="AL2084" s="181">
        <v>2.6721763085399447E-2</v>
      </c>
      <c r="AM2084" s="55" t="s">
        <v>53</v>
      </c>
      <c r="AN2084" s="49" t="s">
        <v>70</v>
      </c>
      <c r="AO2084" s="49"/>
      <c r="AP2084" s="63" t="s">
        <v>71</v>
      </c>
      <c r="AQ2084" s="27" t="str">
        <f t="shared" si="92"/>
        <v>Record Complete</v>
      </c>
      <c r="AR2084" s="53"/>
      <c r="AS2084" s="5" t="str">
        <f t="shared" si="93"/>
        <v/>
      </c>
      <c r="AT2084" t="s">
        <v>17200</v>
      </c>
    </row>
    <row r="2085" spans="1:46" ht="15.75" thickBot="1" x14ac:dyDescent="0.3">
      <c r="A2085" s="48" t="s">
        <v>182</v>
      </c>
      <c r="B2085" s="50">
        <v>225</v>
      </c>
      <c r="C2085" s="50" t="s">
        <v>49</v>
      </c>
      <c r="D2085" s="50" t="s">
        <v>183</v>
      </c>
      <c r="E2085" s="51" t="str">
        <f ca="1">IF(ISERROR(INDIRECT(CONCATENATE("FIPs_codes!",ADDRESS((MATCH($D2085,INDIRECT($C2085),0)+MATCH($C2085,FIPs_codes!$G$1:$G$3296,0)-1),COLUMN(FIPs_codes!A2083))))),"",INDIRECT(CONCATENATE("FIPs_codes!",ADDRESS((MATCH($D2085,INDIRECT($C2085),0)+MATCH($C2085,FIPs_codes!$G$1:$G$3296,0)-1),COLUMN(FIPs_codes!A2083)))))</f>
        <v>02240</v>
      </c>
      <c r="F2085" s="51">
        <f ca="1">IF(ISERROR(INDIRECT(CONCATENATE("FIPs_codes!",ADDRESS((MATCH($D2085,INDIRECT($C2085),0)+MATCH($C2085,FIPs_codes!$G$1:$G$3296,0)-1),COLUMN(FIPs_codes!C2083))))),"",INDIRECT(CONCATENATE("FIPs_codes!",ADDRESS((MATCH($D2085,INDIRECT($C2085),0)+MATCH($C2085,FIPs_codes!$G$1:$G$3296,0)-1),COLUMN(FIPs_codes!C2083)))))</f>
        <v>10</v>
      </c>
      <c r="G2085" s="50" t="s">
        <v>100</v>
      </c>
      <c r="H2085" s="50" t="s">
        <v>53</v>
      </c>
      <c r="I2085" s="54" t="s">
        <v>185</v>
      </c>
      <c r="J2085" s="56"/>
      <c r="K2085" s="50" t="s">
        <v>78</v>
      </c>
      <c r="L2085" s="50" t="s">
        <v>176</v>
      </c>
      <c r="M2085" s="50" t="s">
        <v>103</v>
      </c>
      <c r="N2085" s="58" t="s">
        <v>176</v>
      </c>
      <c r="O2085" s="58"/>
      <c r="P2085" s="58">
        <v>5</v>
      </c>
      <c r="Q2085" s="50" t="s">
        <v>188</v>
      </c>
      <c r="R2085" s="50" t="s">
        <v>60</v>
      </c>
      <c r="S2085" s="60"/>
      <c r="T2085" s="48" t="s">
        <v>61</v>
      </c>
      <c r="U2085" s="50" t="s">
        <v>62</v>
      </c>
      <c r="V2085" s="58" t="s">
        <v>63</v>
      </c>
      <c r="W2085" s="62" t="s">
        <v>64</v>
      </c>
      <c r="X2085" s="62" t="s">
        <v>65</v>
      </c>
      <c r="Y2085" s="62">
        <v>41013</v>
      </c>
      <c r="Z2085" s="50">
        <v>40</v>
      </c>
      <c r="AA2085" s="50">
        <v>568</v>
      </c>
      <c r="AB2085" s="50" t="s">
        <v>66</v>
      </c>
      <c r="AC2085" s="50">
        <v>1626</v>
      </c>
      <c r="AD2085" s="50" t="s">
        <v>105</v>
      </c>
      <c r="AE2085" s="58"/>
      <c r="AF2085" s="58" t="s">
        <v>68</v>
      </c>
      <c r="AG2085" s="50" t="s">
        <v>69</v>
      </c>
      <c r="AH2085" s="50">
        <v>128.4</v>
      </c>
      <c r="AI2085" s="50"/>
      <c r="AJ2085" s="50">
        <v>1534</v>
      </c>
      <c r="AK2085" s="58"/>
      <c r="AL2085" s="150">
        <v>8.3702737940026084E-2</v>
      </c>
      <c r="AM2085" s="56" t="s">
        <v>53</v>
      </c>
      <c r="AN2085" s="50" t="s">
        <v>70</v>
      </c>
      <c r="AO2085" s="50"/>
      <c r="AP2085" s="64" t="s">
        <v>71</v>
      </c>
      <c r="AQ2085" s="27" t="str">
        <f t="shared" si="92"/>
        <v>Record Complete</v>
      </c>
      <c r="AR2085" s="54"/>
      <c r="AS2085" s="5" t="str">
        <f t="shared" si="93"/>
        <v/>
      </c>
      <c r="AT2085" t="s">
        <v>17200</v>
      </c>
    </row>
    <row r="2086" spans="1:46" ht="15.75" thickBot="1" x14ac:dyDescent="0.3">
      <c r="A2086" s="47" t="s">
        <v>182</v>
      </c>
      <c r="B2086" s="49">
        <v>225</v>
      </c>
      <c r="C2086" s="49" t="s">
        <v>49</v>
      </c>
      <c r="D2086" s="49" t="s">
        <v>183</v>
      </c>
      <c r="E2086" s="51" t="str">
        <f ca="1">IF(ISERROR(INDIRECT(CONCATENATE("FIPs_codes!",ADDRESS((MATCH($D2086,INDIRECT($C2086),0)+MATCH($C2086,FIPs_codes!$G$1:$G$3296,0)-1),COLUMN(FIPs_codes!A2084))))),"",INDIRECT(CONCATENATE("FIPs_codes!",ADDRESS((MATCH($D2086,INDIRECT($C2086),0)+MATCH($C2086,FIPs_codes!$G$1:$G$3296,0)-1),COLUMN(FIPs_codes!A2084)))))</f>
        <v>02240</v>
      </c>
      <c r="F2086" s="51">
        <f ca="1">IF(ISERROR(INDIRECT(CONCATENATE("FIPs_codes!",ADDRESS((MATCH($D2086,INDIRECT($C2086),0)+MATCH($C2086,FIPs_codes!$G$1:$G$3296,0)-1),COLUMN(FIPs_codes!C2084))))),"",INDIRECT(CONCATENATE("FIPs_codes!",ADDRESS((MATCH($D2086,INDIRECT($C2086),0)+MATCH($C2086,FIPs_codes!$G$1:$G$3296,0)-1),COLUMN(FIPs_codes!C2084)))))</f>
        <v>10</v>
      </c>
      <c r="G2086" s="49" t="s">
        <v>100</v>
      </c>
      <c r="H2086" s="49" t="s">
        <v>53</v>
      </c>
      <c r="I2086" s="53" t="s">
        <v>185</v>
      </c>
      <c r="J2086" s="55"/>
      <c r="K2086" s="49" t="s">
        <v>78</v>
      </c>
      <c r="L2086" s="49" t="s">
        <v>176</v>
      </c>
      <c r="M2086" s="49" t="s">
        <v>103</v>
      </c>
      <c r="N2086" s="57" t="s">
        <v>176</v>
      </c>
      <c r="O2086" s="57"/>
      <c r="P2086" s="57">
        <v>5</v>
      </c>
      <c r="Q2086" s="49" t="s">
        <v>188</v>
      </c>
      <c r="R2086" s="49" t="s">
        <v>60</v>
      </c>
      <c r="S2086" s="59"/>
      <c r="T2086" s="47" t="s">
        <v>61</v>
      </c>
      <c r="U2086" s="49" t="s">
        <v>62</v>
      </c>
      <c r="V2086" s="57" t="s">
        <v>63</v>
      </c>
      <c r="W2086" s="61" t="s">
        <v>64</v>
      </c>
      <c r="X2086" s="61" t="s">
        <v>65</v>
      </c>
      <c r="Y2086" s="61">
        <v>41013</v>
      </c>
      <c r="Z2086" s="49">
        <v>60</v>
      </c>
      <c r="AA2086" s="49">
        <v>673</v>
      </c>
      <c r="AB2086" s="49" t="s">
        <v>66</v>
      </c>
      <c r="AC2086" s="49">
        <v>2206</v>
      </c>
      <c r="AD2086" s="49" t="s">
        <v>105</v>
      </c>
      <c r="AE2086" s="57"/>
      <c r="AF2086" s="57" t="s">
        <v>68</v>
      </c>
      <c r="AG2086" s="49" t="s">
        <v>69</v>
      </c>
      <c r="AH2086" s="49">
        <v>148.19999999999999</v>
      </c>
      <c r="AI2086" s="49"/>
      <c r="AJ2086" s="49">
        <v>1986</v>
      </c>
      <c r="AK2086" s="57"/>
      <c r="AL2086" s="181">
        <v>7.4622356495468278E-2</v>
      </c>
      <c r="AM2086" s="55" t="s">
        <v>53</v>
      </c>
      <c r="AN2086" s="49" t="s">
        <v>70</v>
      </c>
      <c r="AO2086" s="49"/>
      <c r="AP2086" s="63" t="s">
        <v>71</v>
      </c>
      <c r="AQ2086" s="27" t="str">
        <f t="shared" si="92"/>
        <v>Record Complete</v>
      </c>
      <c r="AR2086" s="53"/>
      <c r="AS2086" s="5" t="str">
        <f t="shared" si="93"/>
        <v/>
      </c>
      <c r="AT2086" t="s">
        <v>17200</v>
      </c>
    </row>
    <row r="2087" spans="1:46" ht="15.75" thickBot="1" x14ac:dyDescent="0.3">
      <c r="A2087" s="29" t="s">
        <v>182</v>
      </c>
      <c r="B2087" s="31">
        <v>225</v>
      </c>
      <c r="C2087" s="31" t="s">
        <v>49</v>
      </c>
      <c r="D2087" s="31" t="s">
        <v>183</v>
      </c>
      <c r="E2087" s="51" t="str">
        <f ca="1">IF(ISERROR(INDIRECT(CONCATENATE("FIPs_codes!",ADDRESS((MATCH($D2087,INDIRECT($C2087),0)+MATCH($C2087,FIPs_codes!$G$1:$G$3296,0)-1),COLUMN(FIPs_codes!A2085))))),"",INDIRECT(CONCATENATE("FIPs_codes!",ADDRESS((MATCH($D2087,INDIRECT($C2087),0)+MATCH($C2087,FIPs_codes!$G$1:$G$3296,0)-1),COLUMN(FIPs_codes!A2085)))))</f>
        <v>02240</v>
      </c>
      <c r="F2087" s="51">
        <f ca="1">IF(ISERROR(INDIRECT(CONCATENATE("FIPs_codes!",ADDRESS((MATCH($D2087,INDIRECT($C2087),0)+MATCH($C2087,FIPs_codes!$G$1:$G$3296,0)-1),COLUMN(FIPs_codes!C2085))))),"",INDIRECT(CONCATENATE("FIPs_codes!",ADDRESS((MATCH($D2087,INDIRECT($C2087),0)+MATCH($C2087,FIPs_codes!$G$1:$G$3296,0)-1),COLUMN(FIPs_codes!C2085)))))</f>
        <v>10</v>
      </c>
      <c r="G2087" s="31" t="s">
        <v>100</v>
      </c>
      <c r="H2087" s="31" t="s">
        <v>53</v>
      </c>
      <c r="I2087" s="35" t="s">
        <v>185</v>
      </c>
      <c r="J2087" s="37"/>
      <c r="K2087" s="31" t="s">
        <v>78</v>
      </c>
      <c r="L2087" s="31" t="s">
        <v>176</v>
      </c>
      <c r="M2087" s="31" t="s">
        <v>103</v>
      </c>
      <c r="N2087" s="39" t="s">
        <v>176</v>
      </c>
      <c r="O2087" s="39"/>
      <c r="P2087" s="39">
        <v>8</v>
      </c>
      <c r="Q2087" s="31" t="s">
        <v>189</v>
      </c>
      <c r="R2087" s="31" t="s">
        <v>60</v>
      </c>
      <c r="S2087" s="41"/>
      <c r="T2087" s="29" t="s">
        <v>61</v>
      </c>
      <c r="U2087" s="31" t="s">
        <v>62</v>
      </c>
      <c r="V2087" s="39" t="s">
        <v>63</v>
      </c>
      <c r="W2087" s="43" t="s">
        <v>64</v>
      </c>
      <c r="X2087" s="43" t="s">
        <v>65</v>
      </c>
      <c r="Y2087" s="43">
        <v>41014</v>
      </c>
      <c r="Z2087" s="31">
        <v>30</v>
      </c>
      <c r="AA2087" s="31">
        <v>652</v>
      </c>
      <c r="AB2087" s="31" t="s">
        <v>66</v>
      </c>
      <c r="AC2087" s="31">
        <v>4407</v>
      </c>
      <c r="AD2087" s="31" t="s">
        <v>105</v>
      </c>
      <c r="AE2087" s="39"/>
      <c r="AF2087" s="39" t="s">
        <v>68</v>
      </c>
      <c r="AG2087" s="31" t="s">
        <v>69</v>
      </c>
      <c r="AH2087" s="31">
        <v>79.900000000000006</v>
      </c>
      <c r="AI2087" s="31"/>
      <c r="AJ2087" s="31">
        <v>1186</v>
      </c>
      <c r="AK2087" s="39"/>
      <c r="AL2087" s="150">
        <v>6.7369308600337269E-2</v>
      </c>
      <c r="AM2087" s="37" t="s">
        <v>53</v>
      </c>
      <c r="AN2087" s="31" t="s">
        <v>70</v>
      </c>
      <c r="AO2087" s="31"/>
      <c r="AP2087" s="45" t="s">
        <v>71</v>
      </c>
      <c r="AQ2087" s="27" t="str">
        <f t="shared" si="92"/>
        <v>Record Complete</v>
      </c>
      <c r="AR2087" s="35"/>
      <c r="AS2087" s="5" t="str">
        <f t="shared" si="93"/>
        <v/>
      </c>
      <c r="AT2087" t="s">
        <v>17200</v>
      </c>
    </row>
    <row r="2088" spans="1:46" ht="15.75" thickBot="1" x14ac:dyDescent="0.3">
      <c r="A2088" s="30" t="s">
        <v>182</v>
      </c>
      <c r="B2088" s="32">
        <v>225</v>
      </c>
      <c r="C2088" s="32" t="s">
        <v>49</v>
      </c>
      <c r="D2088" s="32" t="s">
        <v>183</v>
      </c>
      <c r="E2088" s="51" t="str">
        <f ca="1">IF(ISERROR(INDIRECT(CONCATENATE("FIPs_codes!",ADDRESS((MATCH($D2088,INDIRECT($C2088),0)+MATCH($C2088,FIPs_codes!$G$1:$G$3296,0)-1),COLUMN(FIPs_codes!A2086))))),"",INDIRECT(CONCATENATE("FIPs_codes!",ADDRESS((MATCH($D2088,INDIRECT($C2088),0)+MATCH($C2088,FIPs_codes!$G$1:$G$3296,0)-1),COLUMN(FIPs_codes!A2086)))))</f>
        <v>02240</v>
      </c>
      <c r="F2088" s="51">
        <f ca="1">IF(ISERROR(INDIRECT(CONCATENATE("FIPs_codes!",ADDRESS((MATCH($D2088,INDIRECT($C2088),0)+MATCH($C2088,FIPs_codes!$G$1:$G$3296,0)-1),COLUMN(FIPs_codes!C2086))))),"",INDIRECT(CONCATENATE("FIPs_codes!",ADDRESS((MATCH($D2088,INDIRECT($C2088),0)+MATCH($C2088,FIPs_codes!$G$1:$G$3296,0)-1),COLUMN(FIPs_codes!C2086)))))</f>
        <v>10</v>
      </c>
      <c r="G2088" s="32" t="s">
        <v>100</v>
      </c>
      <c r="H2088" s="32" t="s">
        <v>53</v>
      </c>
      <c r="I2088" s="36" t="s">
        <v>185</v>
      </c>
      <c r="J2088" s="38"/>
      <c r="K2088" s="32" t="s">
        <v>78</v>
      </c>
      <c r="L2088" s="32" t="s">
        <v>176</v>
      </c>
      <c r="M2088" s="32" t="s">
        <v>103</v>
      </c>
      <c r="N2088" s="40" t="s">
        <v>176</v>
      </c>
      <c r="O2088" s="40"/>
      <c r="P2088" s="40">
        <v>8</v>
      </c>
      <c r="Q2088" s="32" t="s">
        <v>189</v>
      </c>
      <c r="R2088" s="32" t="s">
        <v>60</v>
      </c>
      <c r="S2088" s="42"/>
      <c r="T2088" s="30" t="s">
        <v>61</v>
      </c>
      <c r="U2088" s="32" t="s">
        <v>62</v>
      </c>
      <c r="V2088" s="40" t="s">
        <v>63</v>
      </c>
      <c r="W2088" s="44" t="s">
        <v>64</v>
      </c>
      <c r="X2088" s="44" t="s">
        <v>65</v>
      </c>
      <c r="Y2088" s="44">
        <v>41014</v>
      </c>
      <c r="Z2088" s="32">
        <v>70</v>
      </c>
      <c r="AA2088" s="32">
        <v>635</v>
      </c>
      <c r="AB2088" s="32" t="s">
        <v>66</v>
      </c>
      <c r="AC2088" s="32">
        <v>3563</v>
      </c>
      <c r="AD2088" s="32" t="s">
        <v>105</v>
      </c>
      <c r="AE2088" s="40"/>
      <c r="AF2088" s="40" t="s">
        <v>68</v>
      </c>
      <c r="AG2088" s="32" t="s">
        <v>69</v>
      </c>
      <c r="AH2088" s="32">
        <v>133.30000000000001</v>
      </c>
      <c r="AI2088" s="32"/>
      <c r="AJ2088" s="32">
        <v>1914</v>
      </c>
      <c r="AK2088" s="40"/>
      <c r="AL2088" s="181">
        <v>6.9644723092998961E-2</v>
      </c>
      <c r="AM2088" s="38" t="s">
        <v>53</v>
      </c>
      <c r="AN2088" s="32" t="s">
        <v>70</v>
      </c>
      <c r="AO2088" s="32"/>
      <c r="AP2088" s="46" t="s">
        <v>71</v>
      </c>
      <c r="AQ2088" s="27" t="str">
        <f t="shared" si="92"/>
        <v>Record Complete</v>
      </c>
      <c r="AR2088" s="36"/>
      <c r="AS2088" s="5" t="str">
        <f t="shared" si="93"/>
        <v/>
      </c>
      <c r="AT2088" t="s">
        <v>17200</v>
      </c>
    </row>
    <row r="2089" spans="1:46" ht="15.75" thickBot="1" x14ac:dyDescent="0.3">
      <c r="A2089" s="48" t="s">
        <v>182</v>
      </c>
      <c r="B2089" s="50">
        <v>225</v>
      </c>
      <c r="C2089" s="50" t="s">
        <v>49</v>
      </c>
      <c r="D2089" s="50" t="s">
        <v>183</v>
      </c>
      <c r="E2089" s="51" t="str">
        <f ca="1">IF(ISERROR(INDIRECT(CONCATENATE("FIPs_codes!",ADDRESS((MATCH($D2089,INDIRECT($C2089),0)+MATCH($C2089,FIPs_codes!$G$1:$G$3296,0)-1),COLUMN(FIPs_codes!A2087))))),"",INDIRECT(CONCATENATE("FIPs_codes!",ADDRESS((MATCH($D2089,INDIRECT($C2089),0)+MATCH($C2089,FIPs_codes!$G$1:$G$3296,0)-1),COLUMN(FIPs_codes!A2087)))))</f>
        <v>02240</v>
      </c>
      <c r="F2089" s="51">
        <f ca="1">IF(ISERROR(INDIRECT(CONCATENATE("FIPs_codes!",ADDRESS((MATCH($D2089,INDIRECT($C2089),0)+MATCH($C2089,FIPs_codes!$G$1:$G$3296,0)-1),COLUMN(FIPs_codes!C2087))))),"",INDIRECT(CONCATENATE("FIPs_codes!",ADDRESS((MATCH($D2089,INDIRECT($C2089),0)+MATCH($C2089,FIPs_codes!$G$1:$G$3296,0)-1),COLUMN(FIPs_codes!C2087)))))</f>
        <v>10</v>
      </c>
      <c r="G2089" s="50" t="s">
        <v>100</v>
      </c>
      <c r="H2089" s="50" t="s">
        <v>53</v>
      </c>
      <c r="I2089" s="54" t="s">
        <v>185</v>
      </c>
      <c r="J2089" s="56"/>
      <c r="K2089" s="50" t="s">
        <v>78</v>
      </c>
      <c r="L2089" s="50" t="s">
        <v>176</v>
      </c>
      <c r="M2089" s="50" t="s">
        <v>103</v>
      </c>
      <c r="N2089" s="58" t="s">
        <v>176</v>
      </c>
      <c r="O2089" s="58"/>
      <c r="P2089" s="58">
        <v>5</v>
      </c>
      <c r="Q2089" s="50" t="s">
        <v>188</v>
      </c>
      <c r="R2089" s="50" t="s">
        <v>60</v>
      </c>
      <c r="S2089" s="60"/>
      <c r="T2089" s="48" t="s">
        <v>61</v>
      </c>
      <c r="U2089" s="50" t="s">
        <v>62</v>
      </c>
      <c r="V2089" s="58" t="s">
        <v>63</v>
      </c>
      <c r="W2089" s="62" t="s">
        <v>64</v>
      </c>
      <c r="X2089" s="62" t="s">
        <v>65</v>
      </c>
      <c r="Y2089" s="62">
        <v>41014</v>
      </c>
      <c r="Z2089" s="50">
        <v>90</v>
      </c>
      <c r="AA2089" s="50">
        <v>731</v>
      </c>
      <c r="AB2089" s="50" t="s">
        <v>66</v>
      </c>
      <c r="AC2089" s="50">
        <v>2844</v>
      </c>
      <c r="AD2089" s="50" t="s">
        <v>105</v>
      </c>
      <c r="AE2089" s="58"/>
      <c r="AF2089" s="58" t="s">
        <v>68</v>
      </c>
      <c r="AG2089" s="50" t="s">
        <v>69</v>
      </c>
      <c r="AH2089" s="50">
        <v>123.4</v>
      </c>
      <c r="AI2089" s="50"/>
      <c r="AJ2089" s="50">
        <v>1963</v>
      </c>
      <c r="AK2089" s="58"/>
      <c r="AL2089" s="150">
        <v>6.2862964849719816E-2</v>
      </c>
      <c r="AM2089" s="56" t="s">
        <v>53</v>
      </c>
      <c r="AN2089" s="50" t="s">
        <v>70</v>
      </c>
      <c r="AO2089" s="50"/>
      <c r="AP2089" s="64" t="s">
        <v>71</v>
      </c>
      <c r="AQ2089" s="27" t="str">
        <f t="shared" si="92"/>
        <v>Record Complete</v>
      </c>
      <c r="AR2089" s="54"/>
      <c r="AS2089" s="5" t="str">
        <f t="shared" si="93"/>
        <v/>
      </c>
      <c r="AT2089" t="s">
        <v>17200</v>
      </c>
    </row>
    <row r="2090" spans="1:46" ht="15.75" thickBot="1" x14ac:dyDescent="0.3">
      <c r="A2090" s="47" t="s">
        <v>182</v>
      </c>
      <c r="B2090" s="49">
        <v>225</v>
      </c>
      <c r="C2090" s="49" t="s">
        <v>49</v>
      </c>
      <c r="D2090" s="49" t="s">
        <v>183</v>
      </c>
      <c r="E2090" s="51" t="str">
        <f ca="1">IF(ISERROR(INDIRECT(CONCATENATE("FIPs_codes!",ADDRESS((MATCH($D2090,INDIRECT($C2090),0)+MATCH($C2090,FIPs_codes!$G$1:$G$3296,0)-1),COLUMN(FIPs_codes!A2088))))),"",INDIRECT(CONCATENATE("FIPs_codes!",ADDRESS((MATCH($D2090,INDIRECT($C2090),0)+MATCH($C2090,FIPs_codes!$G$1:$G$3296,0)-1),COLUMN(FIPs_codes!A2088)))))</f>
        <v>02240</v>
      </c>
      <c r="F2090" s="51">
        <f ca="1">IF(ISERROR(INDIRECT(CONCATENATE("FIPs_codes!",ADDRESS((MATCH($D2090,INDIRECT($C2090),0)+MATCH($C2090,FIPs_codes!$G$1:$G$3296,0)-1),COLUMN(FIPs_codes!C2088))))),"",INDIRECT(CONCATENATE("FIPs_codes!",ADDRESS((MATCH($D2090,INDIRECT($C2090),0)+MATCH($C2090,FIPs_codes!$G$1:$G$3296,0)-1),COLUMN(FIPs_codes!C2088)))))</f>
        <v>10</v>
      </c>
      <c r="G2090" s="49" t="s">
        <v>100</v>
      </c>
      <c r="H2090" s="49" t="s">
        <v>53</v>
      </c>
      <c r="I2090" s="53" t="s">
        <v>185</v>
      </c>
      <c r="J2090" s="55"/>
      <c r="K2090" s="49" t="s">
        <v>78</v>
      </c>
      <c r="L2090" s="49" t="s">
        <v>176</v>
      </c>
      <c r="M2090" s="49" t="s">
        <v>103</v>
      </c>
      <c r="N2090" s="57" t="s">
        <v>176</v>
      </c>
      <c r="O2090" s="57"/>
      <c r="P2090" s="57">
        <v>8</v>
      </c>
      <c r="Q2090" s="49" t="s">
        <v>189</v>
      </c>
      <c r="R2090" s="49" t="s">
        <v>60</v>
      </c>
      <c r="S2090" s="59"/>
      <c r="T2090" s="47" t="s">
        <v>61</v>
      </c>
      <c r="U2090" s="49" t="s">
        <v>62</v>
      </c>
      <c r="V2090" s="57" t="s">
        <v>63</v>
      </c>
      <c r="W2090" s="61" t="s">
        <v>64</v>
      </c>
      <c r="X2090" s="61" t="s">
        <v>145</v>
      </c>
      <c r="Y2090" s="61">
        <v>41015</v>
      </c>
      <c r="Z2090" s="49">
        <v>100</v>
      </c>
      <c r="AA2090" s="49">
        <v>613</v>
      </c>
      <c r="AB2090" s="49" t="s">
        <v>66</v>
      </c>
      <c r="AC2090" s="49">
        <v>2596</v>
      </c>
      <c r="AD2090" s="49" t="s">
        <v>105</v>
      </c>
      <c r="AE2090" s="57"/>
      <c r="AF2090" s="57" t="s">
        <v>68</v>
      </c>
      <c r="AG2090" s="49" t="s">
        <v>69</v>
      </c>
      <c r="AH2090" s="49">
        <v>167</v>
      </c>
      <c r="AI2090" s="49"/>
      <c r="AJ2090" s="49">
        <v>2241</v>
      </c>
      <c r="AK2090" s="57"/>
      <c r="AL2090" s="181">
        <v>7.4520303435966093E-2</v>
      </c>
      <c r="AM2090" s="55" t="s">
        <v>53</v>
      </c>
      <c r="AN2090" s="49" t="s">
        <v>70</v>
      </c>
      <c r="AO2090" s="49"/>
      <c r="AP2090" s="63" t="s">
        <v>71</v>
      </c>
      <c r="AQ2090" s="27" t="str">
        <f t="shared" si="92"/>
        <v>Record Complete</v>
      </c>
      <c r="AR2090" s="53"/>
      <c r="AS2090" s="5" t="str">
        <f t="shared" si="93"/>
        <v/>
      </c>
      <c r="AT2090" t="s">
        <v>17200</v>
      </c>
    </row>
    <row r="2091" spans="1:46" ht="15.75" thickBot="1" x14ac:dyDescent="0.3">
      <c r="A2091" s="48" t="s">
        <v>194</v>
      </c>
      <c r="B2091" s="50">
        <v>82</v>
      </c>
      <c r="C2091" s="50" t="s">
        <v>49</v>
      </c>
      <c r="D2091" s="50" t="s">
        <v>195</v>
      </c>
      <c r="E2091" s="51" t="str">
        <f ca="1">IF(ISERROR(INDIRECT(CONCATENATE("FIPs_codes!",ADDRESS((MATCH($D2091,INDIRECT($C2091),0)+MATCH($C2091,FIPs_codes!$G$1:$G$3296,0)-1),COLUMN(FIPs_codes!A2089))))),"",INDIRECT(CONCATENATE("FIPs_codes!",ADDRESS((MATCH($D2091,INDIRECT($C2091),0)+MATCH($C2091,FIPs_codes!$G$1:$G$3296,0)-1),COLUMN(FIPs_codes!A2089)))))</f>
        <v>02261</v>
      </c>
      <c r="F2091" s="51">
        <f ca="1">IF(ISERROR(INDIRECT(CONCATENATE("FIPs_codes!",ADDRESS((MATCH($D2091,INDIRECT($C2091),0)+MATCH($C2091,FIPs_codes!$G$1:$G$3296,0)-1),COLUMN(FIPs_codes!C2089))))),"",INDIRECT(CONCATENATE("FIPs_codes!",ADDRESS((MATCH($D2091,INDIRECT($C2091),0)+MATCH($C2091,FIPs_codes!$G$1:$G$3296,0)-1),COLUMN(FIPs_codes!C2089)))))</f>
        <v>10</v>
      </c>
      <c r="G2091" s="50" t="s">
        <v>197</v>
      </c>
      <c r="H2091" s="50" t="s">
        <v>53</v>
      </c>
      <c r="I2091" s="54" t="s">
        <v>198</v>
      </c>
      <c r="J2091" s="56"/>
      <c r="K2091" s="50" t="s">
        <v>199</v>
      </c>
      <c r="L2091" s="50" t="s">
        <v>200</v>
      </c>
      <c r="M2091" s="50" t="s">
        <v>201</v>
      </c>
      <c r="N2091" s="58" t="s">
        <v>200</v>
      </c>
      <c r="O2091" s="58"/>
      <c r="P2091" s="58" t="s">
        <v>202</v>
      </c>
      <c r="Q2091" s="50" t="s">
        <v>203</v>
      </c>
      <c r="R2091" s="50" t="s">
        <v>60</v>
      </c>
      <c r="S2091" s="60" t="s">
        <v>60</v>
      </c>
      <c r="T2091" s="48" t="s">
        <v>61</v>
      </c>
      <c r="U2091" s="50" t="s">
        <v>62</v>
      </c>
      <c r="V2091" s="58" t="s">
        <v>63</v>
      </c>
      <c r="W2091" s="62" t="s">
        <v>64</v>
      </c>
      <c r="X2091" s="62" t="s">
        <v>65</v>
      </c>
      <c r="Y2091" s="62">
        <v>41143</v>
      </c>
      <c r="Z2091" s="50">
        <v>5</v>
      </c>
      <c r="AA2091" s="50">
        <v>1065</v>
      </c>
      <c r="AB2091" s="50" t="s">
        <v>66</v>
      </c>
      <c r="AC2091" s="50">
        <v>23598</v>
      </c>
      <c r="AD2091" s="50" t="s">
        <v>105</v>
      </c>
      <c r="AE2091" s="58"/>
      <c r="AF2091" s="58" t="s">
        <v>68</v>
      </c>
      <c r="AG2091" s="50" t="s">
        <v>69</v>
      </c>
      <c r="AH2091" s="50">
        <v>0.5</v>
      </c>
      <c r="AI2091" s="50"/>
      <c r="AJ2091" s="50">
        <v>32</v>
      </c>
      <c r="AK2091" s="58"/>
      <c r="AL2091" s="150">
        <v>1.5625E-2</v>
      </c>
      <c r="AM2091" s="56" t="s">
        <v>53</v>
      </c>
      <c r="AN2091" s="50" t="s">
        <v>70</v>
      </c>
      <c r="AO2091" s="50"/>
      <c r="AP2091" s="64" t="s">
        <v>71</v>
      </c>
      <c r="AQ2091" s="27" t="str">
        <f t="shared" si="92"/>
        <v>Record Complete</v>
      </c>
      <c r="AR2091" s="54" t="s">
        <v>204</v>
      </c>
      <c r="AS2091" s="5" t="str">
        <f t="shared" si="93"/>
        <v/>
      </c>
      <c r="AT2091" t="s">
        <v>17200</v>
      </c>
    </row>
    <row r="2092" spans="1:46" ht="15.75" thickBot="1" x14ac:dyDescent="0.3">
      <c r="A2092" s="30" t="s">
        <v>819</v>
      </c>
      <c r="B2092" s="32">
        <v>8061</v>
      </c>
      <c r="C2092" s="32" t="s">
        <v>213</v>
      </c>
      <c r="D2092" s="32" t="s">
        <v>214</v>
      </c>
      <c r="E2092" s="51" t="str">
        <f ca="1">IF(ISERROR(INDIRECT(CONCATENATE("FIPs_codes!",ADDRESS((MATCH($D2092,INDIRECT($C2092),0)+MATCH($C2092,FIPs_codes!$G$1:$G$3296,0)-1),COLUMN(FIPs_codes!A2090))))),"",INDIRECT(CONCATENATE("FIPs_codes!",ADDRESS((MATCH($D2092,INDIRECT($C2092),0)+MATCH($C2092,FIPs_codes!$G$1:$G$3296,0)-1),COLUMN(FIPs_codes!A2090)))))</f>
        <v>40129</v>
      </c>
      <c r="F2092" s="51">
        <f ca="1">IF(ISERROR(INDIRECT(CONCATENATE("FIPs_codes!",ADDRESS((MATCH($D2092,INDIRECT($C2092),0)+MATCH($C2092,FIPs_codes!$G$1:$G$3296,0)-1),COLUMN(FIPs_codes!C2090))))),"",INDIRECT(CONCATENATE("FIPs_codes!",ADDRESS((MATCH($D2092,INDIRECT($C2092),0)+MATCH($C2092,FIPs_codes!$G$1:$G$3296,0)-1),COLUMN(FIPs_codes!C2090)))))</f>
        <v>6</v>
      </c>
      <c r="G2092" s="34" t="s">
        <v>329</v>
      </c>
      <c r="H2092" s="34" t="s">
        <v>217</v>
      </c>
      <c r="I2092" s="36" t="s">
        <v>820</v>
      </c>
      <c r="J2092" s="38" t="s">
        <v>268</v>
      </c>
      <c r="K2092" s="32" t="s">
        <v>78</v>
      </c>
      <c r="L2092" s="32" t="s">
        <v>269</v>
      </c>
      <c r="M2092" s="32" t="s">
        <v>57</v>
      </c>
      <c r="N2092" s="40" t="s">
        <v>363</v>
      </c>
      <c r="O2092" s="40">
        <v>2010</v>
      </c>
      <c r="P2092" s="40" t="s">
        <v>821</v>
      </c>
      <c r="Q2092" s="125">
        <v>145</v>
      </c>
      <c r="R2092" s="32" t="s">
        <v>244</v>
      </c>
      <c r="S2092" s="42" t="s">
        <v>60</v>
      </c>
      <c r="T2092" s="30" t="s">
        <v>223</v>
      </c>
      <c r="U2092" s="32" t="s">
        <v>134</v>
      </c>
      <c r="V2092" s="40" t="s">
        <v>224</v>
      </c>
      <c r="W2092" s="44" t="s">
        <v>225</v>
      </c>
      <c r="X2092" s="44" t="s">
        <v>226</v>
      </c>
      <c r="Y2092" s="275">
        <v>40833</v>
      </c>
      <c r="Z2092" s="32">
        <v>80</v>
      </c>
      <c r="AA2092" s="125">
        <v>773</v>
      </c>
      <c r="AB2092" s="32" t="s">
        <v>66</v>
      </c>
      <c r="AC2092" s="125">
        <v>678</v>
      </c>
      <c r="AD2092" s="32" t="s">
        <v>227</v>
      </c>
      <c r="AE2092" s="40" t="s">
        <v>235</v>
      </c>
      <c r="AF2092" s="40" t="s">
        <v>236</v>
      </c>
      <c r="AG2092" s="32" t="s">
        <v>229</v>
      </c>
      <c r="AH2092" s="32">
        <v>4.5999999999999996</v>
      </c>
      <c r="AI2092" s="32">
        <v>25.5</v>
      </c>
      <c r="AJ2092" s="32">
        <v>30.2</v>
      </c>
      <c r="AK2092" s="40">
        <v>0</v>
      </c>
      <c r="AL2092" s="181">
        <v>0.1528239202657807</v>
      </c>
      <c r="AM2092" s="38" t="s">
        <v>230</v>
      </c>
      <c r="AN2092" s="32" t="s">
        <v>231</v>
      </c>
      <c r="AO2092" s="32" t="s">
        <v>232</v>
      </c>
      <c r="AP2092" s="63" t="s">
        <v>16963</v>
      </c>
      <c r="AQ2092" s="27" t="str">
        <f t="shared" si="92"/>
        <v>Record Complete</v>
      </c>
      <c r="AR2092" s="36"/>
      <c r="AS2092" s="5" t="str">
        <f t="shared" si="93"/>
        <v/>
      </c>
      <c r="AT2092" t="s">
        <v>17200</v>
      </c>
    </row>
    <row r="2093" spans="1:46" ht="15.75" thickBot="1" x14ac:dyDescent="0.3">
      <c r="A2093" s="29" t="s">
        <v>819</v>
      </c>
      <c r="B2093" s="31">
        <v>8061</v>
      </c>
      <c r="C2093" s="31" t="s">
        <v>213</v>
      </c>
      <c r="D2093" s="31" t="s">
        <v>214</v>
      </c>
      <c r="E2093" s="51" t="str">
        <f ca="1">IF(ISERROR(INDIRECT(CONCATENATE("FIPs_codes!",ADDRESS((MATCH($D2093,INDIRECT($C2093),0)+MATCH($C2093,FIPs_codes!$G$1:$G$3296,0)-1),COLUMN(FIPs_codes!A2091))))),"",INDIRECT(CONCATENATE("FIPs_codes!",ADDRESS((MATCH($D2093,INDIRECT($C2093),0)+MATCH($C2093,FIPs_codes!$G$1:$G$3296,0)-1),COLUMN(FIPs_codes!A2091)))))</f>
        <v>40129</v>
      </c>
      <c r="F2093" s="51">
        <f ca="1">IF(ISERROR(INDIRECT(CONCATENATE("FIPs_codes!",ADDRESS((MATCH($D2093,INDIRECT($C2093),0)+MATCH($C2093,FIPs_codes!$G$1:$G$3296,0)-1),COLUMN(FIPs_codes!C2091))))),"",INDIRECT(CONCATENATE("FIPs_codes!",ADDRESS((MATCH($D2093,INDIRECT($C2093),0)+MATCH($C2093,FIPs_codes!$G$1:$G$3296,0)-1),COLUMN(FIPs_codes!C2091)))))</f>
        <v>6</v>
      </c>
      <c r="G2093" s="33" t="s">
        <v>329</v>
      </c>
      <c r="H2093" s="33" t="s">
        <v>217</v>
      </c>
      <c r="I2093" s="35" t="s">
        <v>820</v>
      </c>
      <c r="J2093" s="37" t="s">
        <v>268</v>
      </c>
      <c r="K2093" s="31" t="s">
        <v>78</v>
      </c>
      <c r="L2093" s="31" t="s">
        <v>269</v>
      </c>
      <c r="M2093" s="31" t="s">
        <v>57</v>
      </c>
      <c r="N2093" s="39" t="s">
        <v>363</v>
      </c>
      <c r="O2093" s="39">
        <v>2010</v>
      </c>
      <c r="P2093" s="39" t="s">
        <v>821</v>
      </c>
      <c r="Q2093" s="240">
        <v>145</v>
      </c>
      <c r="R2093" s="31" t="s">
        <v>244</v>
      </c>
      <c r="S2093" s="41" t="s">
        <v>60</v>
      </c>
      <c r="T2093" s="29" t="s">
        <v>223</v>
      </c>
      <c r="U2093" s="31" t="s">
        <v>134</v>
      </c>
      <c r="V2093" s="39" t="s">
        <v>224</v>
      </c>
      <c r="W2093" s="43" t="s">
        <v>225</v>
      </c>
      <c r="X2093" s="43" t="s">
        <v>226</v>
      </c>
      <c r="Y2093" s="274">
        <v>40833</v>
      </c>
      <c r="Z2093" s="31">
        <v>80</v>
      </c>
      <c r="AA2093" s="240">
        <v>773</v>
      </c>
      <c r="AB2093" s="31" t="s">
        <v>66</v>
      </c>
      <c r="AC2093" s="240">
        <v>678</v>
      </c>
      <c r="AD2093" s="31" t="s">
        <v>227</v>
      </c>
      <c r="AE2093" s="39" t="s">
        <v>235</v>
      </c>
      <c r="AF2093" s="39" t="s">
        <v>236</v>
      </c>
      <c r="AG2093" s="31" t="s">
        <v>229</v>
      </c>
      <c r="AH2093" s="31">
        <v>6.4</v>
      </c>
      <c r="AI2093" s="31">
        <v>23.9</v>
      </c>
      <c r="AJ2093" s="31">
        <v>30.3</v>
      </c>
      <c r="AK2093" s="39">
        <v>0</v>
      </c>
      <c r="AL2093" s="150">
        <v>0.21122112211221125</v>
      </c>
      <c r="AM2093" s="37" t="s">
        <v>230</v>
      </c>
      <c r="AN2093" s="31" t="s">
        <v>231</v>
      </c>
      <c r="AO2093" s="31" t="s">
        <v>232</v>
      </c>
      <c r="AP2093" s="45" t="s">
        <v>16963</v>
      </c>
      <c r="AQ2093" s="27" t="str">
        <f t="shared" si="92"/>
        <v>Record Complete</v>
      </c>
      <c r="AR2093" s="35"/>
      <c r="AS2093" s="5" t="str">
        <f t="shared" si="93"/>
        <v/>
      </c>
      <c r="AT2093" t="s">
        <v>17200</v>
      </c>
    </row>
    <row r="2094" spans="1:46" ht="15.75" thickBot="1" x14ac:dyDescent="0.3">
      <c r="A2094" s="30" t="s">
        <v>819</v>
      </c>
      <c r="B2094" s="32">
        <v>8061</v>
      </c>
      <c r="C2094" s="32" t="s">
        <v>213</v>
      </c>
      <c r="D2094" s="32" t="s">
        <v>214</v>
      </c>
      <c r="E2094" s="51" t="str">
        <f ca="1">IF(ISERROR(INDIRECT(CONCATENATE("FIPs_codes!",ADDRESS((MATCH($D2094,INDIRECT($C2094),0)+MATCH($C2094,FIPs_codes!$G$1:$G$3296,0)-1),COLUMN(FIPs_codes!A2092))))),"",INDIRECT(CONCATENATE("FIPs_codes!",ADDRESS((MATCH($D2094,INDIRECT($C2094),0)+MATCH($C2094,FIPs_codes!$G$1:$G$3296,0)-1),COLUMN(FIPs_codes!A2092)))))</f>
        <v>40129</v>
      </c>
      <c r="F2094" s="51">
        <f ca="1">IF(ISERROR(INDIRECT(CONCATENATE("FIPs_codes!",ADDRESS((MATCH($D2094,INDIRECT($C2094),0)+MATCH($C2094,FIPs_codes!$G$1:$G$3296,0)-1),COLUMN(FIPs_codes!C2092))))),"",INDIRECT(CONCATENATE("FIPs_codes!",ADDRESS((MATCH($D2094,INDIRECT($C2094),0)+MATCH($C2094,FIPs_codes!$G$1:$G$3296,0)-1),COLUMN(FIPs_codes!C2092)))))</f>
        <v>6</v>
      </c>
      <c r="G2094" s="34" t="s">
        <v>329</v>
      </c>
      <c r="H2094" s="34" t="s">
        <v>217</v>
      </c>
      <c r="I2094" s="36" t="s">
        <v>820</v>
      </c>
      <c r="J2094" s="38" t="s">
        <v>268</v>
      </c>
      <c r="K2094" s="32" t="s">
        <v>78</v>
      </c>
      <c r="L2094" s="32" t="s">
        <v>269</v>
      </c>
      <c r="M2094" s="32" t="s">
        <v>57</v>
      </c>
      <c r="N2094" s="40" t="s">
        <v>363</v>
      </c>
      <c r="O2094" s="40">
        <v>2010</v>
      </c>
      <c r="P2094" s="40" t="s">
        <v>821</v>
      </c>
      <c r="Q2094" s="125">
        <v>145</v>
      </c>
      <c r="R2094" s="32" t="s">
        <v>244</v>
      </c>
      <c r="S2094" s="42" t="s">
        <v>60</v>
      </c>
      <c r="T2094" s="30" t="s">
        <v>223</v>
      </c>
      <c r="U2094" s="32" t="s">
        <v>134</v>
      </c>
      <c r="V2094" s="40" t="s">
        <v>224</v>
      </c>
      <c r="W2094" s="44" t="s">
        <v>225</v>
      </c>
      <c r="X2094" s="44" t="s">
        <v>226</v>
      </c>
      <c r="Y2094" s="275">
        <v>40833</v>
      </c>
      <c r="Z2094" s="32">
        <v>80</v>
      </c>
      <c r="AA2094" s="125">
        <v>773</v>
      </c>
      <c r="AB2094" s="32" t="s">
        <v>66</v>
      </c>
      <c r="AC2094" s="125">
        <v>678</v>
      </c>
      <c r="AD2094" s="32" t="s">
        <v>227</v>
      </c>
      <c r="AE2094" s="40" t="s">
        <v>235</v>
      </c>
      <c r="AF2094" s="40" t="s">
        <v>236</v>
      </c>
      <c r="AG2094" s="32" t="s">
        <v>229</v>
      </c>
      <c r="AH2094" s="32">
        <v>9.5</v>
      </c>
      <c r="AI2094" s="32">
        <v>25.6</v>
      </c>
      <c r="AJ2094" s="32">
        <v>35.1</v>
      </c>
      <c r="AK2094" s="40">
        <v>0</v>
      </c>
      <c r="AL2094" s="181">
        <v>0.27065527065527062</v>
      </c>
      <c r="AM2094" s="38" t="s">
        <v>230</v>
      </c>
      <c r="AN2094" s="32" t="s">
        <v>231</v>
      </c>
      <c r="AO2094" s="32" t="s">
        <v>232</v>
      </c>
      <c r="AP2094" s="63" t="s">
        <v>16963</v>
      </c>
      <c r="AQ2094" s="27" t="str">
        <f t="shared" si="92"/>
        <v>Record Complete</v>
      </c>
      <c r="AR2094" s="36"/>
      <c r="AS2094" s="5" t="str">
        <f t="shared" si="93"/>
        <v/>
      </c>
      <c r="AT2094" t="s">
        <v>17200</v>
      </c>
    </row>
    <row r="2095" spans="1:46" ht="15.75" thickBot="1" x14ac:dyDescent="0.3">
      <c r="A2095" s="48" t="s">
        <v>822</v>
      </c>
      <c r="B2095" s="50">
        <v>7656</v>
      </c>
      <c r="C2095" s="50" t="s">
        <v>213</v>
      </c>
      <c r="D2095" s="50" t="s">
        <v>327</v>
      </c>
      <c r="E2095" s="51" t="str">
        <f ca="1">IF(ISERROR(INDIRECT(CONCATENATE("FIPs_codes!",ADDRESS((MATCH($D2095,INDIRECT($C2095),0)+MATCH($C2095,FIPs_codes!$G$1:$G$3296,0)-1),COLUMN(FIPs_codes!A2093))))),"",INDIRECT(CONCATENATE("FIPs_codes!",ADDRESS((MATCH($D2095,INDIRECT($C2095),0)+MATCH($C2095,FIPs_codes!$G$1:$G$3296,0)-1),COLUMN(FIPs_codes!A2093)))))</f>
        <v>40149</v>
      </c>
      <c r="F2095" s="51">
        <f ca="1">IF(ISERROR(INDIRECT(CONCATENATE("FIPs_codes!",ADDRESS((MATCH($D2095,INDIRECT($C2095),0)+MATCH($C2095,FIPs_codes!$G$1:$G$3296,0)-1),COLUMN(FIPs_codes!C2093))))),"",INDIRECT(CONCATENATE("FIPs_codes!",ADDRESS((MATCH($D2095,INDIRECT($C2095),0)+MATCH($C2095,FIPs_codes!$G$1:$G$3296,0)-1),COLUMN(FIPs_codes!C2093)))))</f>
        <v>6</v>
      </c>
      <c r="G2095" s="52" t="s">
        <v>329</v>
      </c>
      <c r="H2095" s="52" t="s">
        <v>217</v>
      </c>
      <c r="I2095" s="54" t="s">
        <v>823</v>
      </c>
      <c r="J2095" s="56" t="s">
        <v>268</v>
      </c>
      <c r="K2095" s="50" t="s">
        <v>78</v>
      </c>
      <c r="L2095" s="50" t="s">
        <v>269</v>
      </c>
      <c r="M2095" s="50" t="s">
        <v>57</v>
      </c>
      <c r="N2095" s="58" t="s">
        <v>331</v>
      </c>
      <c r="O2095" s="58">
        <v>2011</v>
      </c>
      <c r="P2095" s="58" t="s">
        <v>824</v>
      </c>
      <c r="Q2095" s="126">
        <v>95</v>
      </c>
      <c r="R2095" s="50" t="s">
        <v>244</v>
      </c>
      <c r="S2095" s="60" t="s">
        <v>60</v>
      </c>
      <c r="T2095" s="48" t="s">
        <v>223</v>
      </c>
      <c r="U2095" s="50" t="s">
        <v>134</v>
      </c>
      <c r="V2095" s="58" t="s">
        <v>224</v>
      </c>
      <c r="W2095" s="62" t="s">
        <v>225</v>
      </c>
      <c r="X2095" s="62" t="s">
        <v>226</v>
      </c>
      <c r="Y2095" s="151">
        <v>40842</v>
      </c>
      <c r="Z2095" s="50">
        <v>82</v>
      </c>
      <c r="AA2095" s="126">
        <v>752</v>
      </c>
      <c r="AB2095" s="50" t="s">
        <v>66</v>
      </c>
      <c r="AC2095" s="126">
        <v>447</v>
      </c>
      <c r="AD2095" s="50" t="s">
        <v>227</v>
      </c>
      <c r="AE2095" s="58" t="s">
        <v>235</v>
      </c>
      <c r="AF2095" s="58" t="s">
        <v>236</v>
      </c>
      <c r="AG2095" s="50" t="s">
        <v>229</v>
      </c>
      <c r="AH2095" s="50">
        <v>1.6</v>
      </c>
      <c r="AI2095" s="50">
        <v>224.7</v>
      </c>
      <c r="AJ2095" s="50">
        <v>226.4</v>
      </c>
      <c r="AK2095" s="58">
        <v>0</v>
      </c>
      <c r="AL2095" s="150">
        <v>7.0702607158638986E-3</v>
      </c>
      <c r="AM2095" s="56" t="s">
        <v>230</v>
      </c>
      <c r="AN2095" s="50" t="s">
        <v>231</v>
      </c>
      <c r="AO2095" s="50" t="s">
        <v>232</v>
      </c>
      <c r="AP2095" s="45" t="s">
        <v>16963</v>
      </c>
      <c r="AQ2095" s="27" t="str">
        <f t="shared" si="92"/>
        <v>Record Complete</v>
      </c>
      <c r="AR2095" s="54" t="s">
        <v>234</v>
      </c>
      <c r="AS2095" s="5" t="str">
        <f t="shared" si="93"/>
        <v/>
      </c>
      <c r="AT2095" t="s">
        <v>17200</v>
      </c>
    </row>
    <row r="2096" spans="1:46" ht="15.75" thickBot="1" x14ac:dyDescent="0.3">
      <c r="A2096" s="47" t="s">
        <v>822</v>
      </c>
      <c r="B2096" s="49">
        <v>7656</v>
      </c>
      <c r="C2096" s="49" t="s">
        <v>213</v>
      </c>
      <c r="D2096" s="49" t="s">
        <v>327</v>
      </c>
      <c r="E2096" s="51" t="str">
        <f ca="1">IF(ISERROR(INDIRECT(CONCATENATE("FIPs_codes!",ADDRESS((MATCH($D2096,INDIRECT($C2096),0)+MATCH($C2096,FIPs_codes!$G$1:$G$3296,0)-1),COLUMN(FIPs_codes!A2094))))),"",INDIRECT(CONCATENATE("FIPs_codes!",ADDRESS((MATCH($D2096,INDIRECT($C2096),0)+MATCH($C2096,FIPs_codes!$G$1:$G$3296,0)-1),COLUMN(FIPs_codes!A2094)))))</f>
        <v>40149</v>
      </c>
      <c r="F2096" s="51">
        <f ca="1">IF(ISERROR(INDIRECT(CONCATENATE("FIPs_codes!",ADDRESS((MATCH($D2096,INDIRECT($C2096),0)+MATCH($C2096,FIPs_codes!$G$1:$G$3296,0)-1),COLUMN(FIPs_codes!C2094))))),"",INDIRECT(CONCATENATE("FIPs_codes!",ADDRESS((MATCH($D2096,INDIRECT($C2096),0)+MATCH($C2096,FIPs_codes!$G$1:$G$3296,0)-1),COLUMN(FIPs_codes!C2094)))))</f>
        <v>6</v>
      </c>
      <c r="G2096" s="51" t="s">
        <v>329</v>
      </c>
      <c r="H2096" s="51" t="s">
        <v>217</v>
      </c>
      <c r="I2096" s="53" t="s">
        <v>823</v>
      </c>
      <c r="J2096" s="55" t="s">
        <v>268</v>
      </c>
      <c r="K2096" s="49" t="s">
        <v>78</v>
      </c>
      <c r="L2096" s="49" t="s">
        <v>269</v>
      </c>
      <c r="M2096" s="49" t="s">
        <v>57</v>
      </c>
      <c r="N2096" s="57" t="s">
        <v>331</v>
      </c>
      <c r="O2096" s="57">
        <v>2011</v>
      </c>
      <c r="P2096" s="57" t="s">
        <v>824</v>
      </c>
      <c r="Q2096" s="128">
        <v>95</v>
      </c>
      <c r="R2096" s="49" t="s">
        <v>244</v>
      </c>
      <c r="S2096" s="59" t="s">
        <v>60</v>
      </c>
      <c r="T2096" s="47" t="s">
        <v>223</v>
      </c>
      <c r="U2096" s="49" t="s">
        <v>134</v>
      </c>
      <c r="V2096" s="57" t="s">
        <v>224</v>
      </c>
      <c r="W2096" s="61" t="s">
        <v>225</v>
      </c>
      <c r="X2096" s="61" t="s">
        <v>226</v>
      </c>
      <c r="Y2096" s="152">
        <v>40842</v>
      </c>
      <c r="Z2096" s="49">
        <v>82</v>
      </c>
      <c r="AA2096" s="128">
        <v>752</v>
      </c>
      <c r="AB2096" s="49" t="s">
        <v>66</v>
      </c>
      <c r="AC2096" s="128">
        <v>447</v>
      </c>
      <c r="AD2096" s="49" t="s">
        <v>227</v>
      </c>
      <c r="AE2096" s="57" t="s">
        <v>235</v>
      </c>
      <c r="AF2096" s="57" t="s">
        <v>236</v>
      </c>
      <c r="AG2096" s="49" t="s">
        <v>229</v>
      </c>
      <c r="AH2096" s="49">
        <v>1.7</v>
      </c>
      <c r="AI2096" s="49">
        <v>237</v>
      </c>
      <c r="AJ2096" s="49">
        <v>238.7</v>
      </c>
      <c r="AK2096" s="57">
        <v>0</v>
      </c>
      <c r="AL2096" s="181">
        <v>7.1219103477167993E-3</v>
      </c>
      <c r="AM2096" s="55" t="s">
        <v>230</v>
      </c>
      <c r="AN2096" s="49" t="s">
        <v>231</v>
      </c>
      <c r="AO2096" s="49" t="s">
        <v>232</v>
      </c>
      <c r="AP2096" s="63" t="s">
        <v>16963</v>
      </c>
      <c r="AQ2096" s="27" t="str">
        <f t="shared" si="92"/>
        <v>Record Complete</v>
      </c>
      <c r="AR2096" s="53" t="s">
        <v>234</v>
      </c>
      <c r="AS2096" s="5" t="str">
        <f t="shared" si="93"/>
        <v/>
      </c>
      <c r="AT2096" t="s">
        <v>17200</v>
      </c>
    </row>
    <row r="2097" spans="1:46" ht="15.75" thickBot="1" x14ac:dyDescent="0.3">
      <c r="A2097" s="48" t="s">
        <v>822</v>
      </c>
      <c r="B2097" s="50">
        <v>7656</v>
      </c>
      <c r="C2097" s="50" t="s">
        <v>213</v>
      </c>
      <c r="D2097" s="50" t="s">
        <v>327</v>
      </c>
      <c r="E2097" s="51" t="str">
        <f ca="1">IF(ISERROR(INDIRECT(CONCATENATE("FIPs_codes!",ADDRESS((MATCH($D2097,INDIRECT($C2097),0)+MATCH($C2097,FIPs_codes!$G$1:$G$3296,0)-1),COLUMN(FIPs_codes!A2095))))),"",INDIRECT(CONCATENATE("FIPs_codes!",ADDRESS((MATCH($D2097,INDIRECT($C2097),0)+MATCH($C2097,FIPs_codes!$G$1:$G$3296,0)-1),COLUMN(FIPs_codes!A2095)))))</f>
        <v>40149</v>
      </c>
      <c r="F2097" s="51">
        <f ca="1">IF(ISERROR(INDIRECT(CONCATENATE("FIPs_codes!",ADDRESS((MATCH($D2097,INDIRECT($C2097),0)+MATCH($C2097,FIPs_codes!$G$1:$G$3296,0)-1),COLUMN(FIPs_codes!C2095))))),"",INDIRECT(CONCATENATE("FIPs_codes!",ADDRESS((MATCH($D2097,INDIRECT($C2097),0)+MATCH($C2097,FIPs_codes!$G$1:$G$3296,0)-1),COLUMN(FIPs_codes!C2095)))))</f>
        <v>6</v>
      </c>
      <c r="G2097" s="52" t="s">
        <v>329</v>
      </c>
      <c r="H2097" s="52" t="s">
        <v>217</v>
      </c>
      <c r="I2097" s="54" t="s">
        <v>823</v>
      </c>
      <c r="J2097" s="56" t="s">
        <v>268</v>
      </c>
      <c r="K2097" s="50" t="s">
        <v>78</v>
      </c>
      <c r="L2097" s="50" t="s">
        <v>269</v>
      </c>
      <c r="M2097" s="50" t="s">
        <v>57</v>
      </c>
      <c r="N2097" s="58" t="s">
        <v>331</v>
      </c>
      <c r="O2097" s="58">
        <v>2011</v>
      </c>
      <c r="P2097" s="58" t="s">
        <v>824</v>
      </c>
      <c r="Q2097" s="126">
        <v>95</v>
      </c>
      <c r="R2097" s="50" t="s">
        <v>244</v>
      </c>
      <c r="S2097" s="60" t="s">
        <v>60</v>
      </c>
      <c r="T2097" s="48" t="s">
        <v>223</v>
      </c>
      <c r="U2097" s="50" t="s">
        <v>134</v>
      </c>
      <c r="V2097" s="58" t="s">
        <v>224</v>
      </c>
      <c r="W2097" s="62" t="s">
        <v>225</v>
      </c>
      <c r="X2097" s="62" t="s">
        <v>226</v>
      </c>
      <c r="Y2097" s="151">
        <v>40842</v>
      </c>
      <c r="Z2097" s="50">
        <v>82</v>
      </c>
      <c r="AA2097" s="126">
        <v>752</v>
      </c>
      <c r="AB2097" s="50" t="s">
        <v>66</v>
      </c>
      <c r="AC2097" s="126">
        <v>447</v>
      </c>
      <c r="AD2097" s="50" t="s">
        <v>227</v>
      </c>
      <c r="AE2097" s="58" t="s">
        <v>235</v>
      </c>
      <c r="AF2097" s="58" t="s">
        <v>236</v>
      </c>
      <c r="AG2097" s="50" t="s">
        <v>229</v>
      </c>
      <c r="AH2097" s="50">
        <v>1.7</v>
      </c>
      <c r="AI2097" s="50">
        <v>258.60000000000002</v>
      </c>
      <c r="AJ2097" s="50">
        <v>260.3</v>
      </c>
      <c r="AK2097" s="58">
        <v>0</v>
      </c>
      <c r="AL2097" s="150">
        <v>6.5309258547829423E-3</v>
      </c>
      <c r="AM2097" s="56" t="s">
        <v>230</v>
      </c>
      <c r="AN2097" s="50" t="s">
        <v>231</v>
      </c>
      <c r="AO2097" s="50" t="s">
        <v>232</v>
      </c>
      <c r="AP2097" s="45" t="s">
        <v>16963</v>
      </c>
      <c r="AQ2097" s="27" t="str">
        <f t="shared" si="92"/>
        <v>Record Complete</v>
      </c>
      <c r="AR2097" s="54" t="s">
        <v>234</v>
      </c>
      <c r="AS2097" s="5" t="str">
        <f t="shared" si="93"/>
        <v/>
      </c>
      <c r="AT2097" t="s">
        <v>17200</v>
      </c>
    </row>
    <row r="2098" spans="1:46" ht="15.75" thickBot="1" x14ac:dyDescent="0.3">
      <c r="A2098" s="47" t="s">
        <v>825</v>
      </c>
      <c r="B2098" s="49">
        <v>6196</v>
      </c>
      <c r="C2098" s="49" t="s">
        <v>213</v>
      </c>
      <c r="D2098" s="49" t="s">
        <v>547</v>
      </c>
      <c r="E2098" s="51" t="str">
        <f ca="1">IF(ISERROR(INDIRECT(CONCATENATE("FIPs_codes!",ADDRESS((MATCH($D2098,INDIRECT($C2098),0)+MATCH($C2098,FIPs_codes!$G$1:$G$3296,0)-1),COLUMN(FIPs_codes!A2096))))),"",INDIRECT(CONCATENATE("FIPs_codes!",ADDRESS((MATCH($D2098,INDIRECT($C2098),0)+MATCH($C2098,FIPs_codes!$G$1:$G$3296,0)-1),COLUMN(FIPs_codes!A2096)))))</f>
        <v>40061</v>
      </c>
      <c r="F2098" s="51">
        <f ca="1">IF(ISERROR(INDIRECT(CONCATENATE("FIPs_codes!",ADDRESS((MATCH($D2098,INDIRECT($C2098),0)+MATCH($C2098,FIPs_codes!$G$1:$G$3296,0)-1),COLUMN(FIPs_codes!C2096))))),"",INDIRECT(CONCATENATE("FIPs_codes!",ADDRESS((MATCH($D2098,INDIRECT($C2098),0)+MATCH($C2098,FIPs_codes!$G$1:$G$3296,0)-1),COLUMN(FIPs_codes!C2096)))))</f>
        <v>6</v>
      </c>
      <c r="G2098" s="49" t="s">
        <v>216</v>
      </c>
      <c r="H2098" s="49" t="s">
        <v>217</v>
      </c>
      <c r="I2098" s="53" t="s">
        <v>826</v>
      </c>
      <c r="J2098" s="55" t="s">
        <v>268</v>
      </c>
      <c r="K2098" s="49" t="s">
        <v>78</v>
      </c>
      <c r="L2098" s="49" t="s">
        <v>269</v>
      </c>
      <c r="M2098" s="49" t="s">
        <v>57</v>
      </c>
      <c r="N2098" s="57" t="s">
        <v>827</v>
      </c>
      <c r="O2098" s="57" t="s">
        <v>677</v>
      </c>
      <c r="P2098" s="57">
        <v>77811</v>
      </c>
      <c r="Q2098" s="49" t="s">
        <v>828</v>
      </c>
      <c r="R2098" s="49" t="s">
        <v>60</v>
      </c>
      <c r="S2098" s="59" t="s">
        <v>60</v>
      </c>
      <c r="T2098" s="47" t="s">
        <v>482</v>
      </c>
      <c r="U2098" s="49" t="s">
        <v>597</v>
      </c>
      <c r="V2098" s="57" t="s">
        <v>563</v>
      </c>
      <c r="W2098" s="61" t="s">
        <v>225</v>
      </c>
      <c r="X2098" s="61" t="s">
        <v>484</v>
      </c>
      <c r="Y2098" s="61">
        <v>40865</v>
      </c>
      <c r="Z2098" s="49">
        <v>15</v>
      </c>
      <c r="AA2098" s="49">
        <v>473.3</v>
      </c>
      <c r="AB2098" s="49" t="s">
        <v>66</v>
      </c>
      <c r="AC2098" s="49">
        <v>55.89</v>
      </c>
      <c r="AD2098" s="49" t="s">
        <v>437</v>
      </c>
      <c r="AE2098" s="57" t="s">
        <v>830</v>
      </c>
      <c r="AF2098" s="57" t="s">
        <v>68</v>
      </c>
      <c r="AG2098" s="49" t="s">
        <v>229</v>
      </c>
      <c r="AH2098" s="49">
        <v>8.0630000000000006</v>
      </c>
      <c r="AI2098" s="49">
        <v>3641.4380000000001</v>
      </c>
      <c r="AJ2098" s="49">
        <v>3649.5</v>
      </c>
      <c r="AK2098" s="57">
        <v>4.5</v>
      </c>
      <c r="AL2098" s="181">
        <v>2.2093431403361718E-3</v>
      </c>
      <c r="AM2098" s="55" t="s">
        <v>230</v>
      </c>
      <c r="AN2098" s="49" t="s">
        <v>486</v>
      </c>
      <c r="AO2098" s="49" t="s">
        <v>487</v>
      </c>
      <c r="AP2098" s="63" t="s">
        <v>488</v>
      </c>
      <c r="AQ2098" s="27" t="str">
        <f t="shared" si="92"/>
        <v>Record Complete</v>
      </c>
      <c r="AR2098" s="53"/>
      <c r="AS2098" s="5" t="str">
        <f t="shared" si="93"/>
        <v/>
      </c>
      <c r="AT2098" t="s">
        <v>17200</v>
      </c>
    </row>
    <row r="2099" spans="1:46" ht="15.75" thickBot="1" x14ac:dyDescent="0.3">
      <c r="A2099" s="48" t="s">
        <v>825</v>
      </c>
      <c r="B2099" s="50">
        <v>6196</v>
      </c>
      <c r="C2099" s="50" t="s">
        <v>213</v>
      </c>
      <c r="D2099" s="50" t="s">
        <v>547</v>
      </c>
      <c r="E2099" s="51" t="str">
        <f ca="1">IF(ISERROR(INDIRECT(CONCATENATE("FIPs_codes!",ADDRESS((MATCH($D2099,INDIRECT($C2099),0)+MATCH($C2099,FIPs_codes!$G$1:$G$3296,0)-1),COLUMN(FIPs_codes!A2097))))),"",INDIRECT(CONCATENATE("FIPs_codes!",ADDRESS((MATCH($D2099,INDIRECT($C2099),0)+MATCH($C2099,FIPs_codes!$G$1:$G$3296,0)-1),COLUMN(FIPs_codes!A2097)))))</f>
        <v>40061</v>
      </c>
      <c r="F2099" s="51">
        <f ca="1">IF(ISERROR(INDIRECT(CONCATENATE("FIPs_codes!",ADDRESS((MATCH($D2099,INDIRECT($C2099),0)+MATCH($C2099,FIPs_codes!$G$1:$G$3296,0)-1),COLUMN(FIPs_codes!C2097))))),"",INDIRECT(CONCATENATE("FIPs_codes!",ADDRESS((MATCH($D2099,INDIRECT($C2099),0)+MATCH($C2099,FIPs_codes!$G$1:$G$3296,0)-1),COLUMN(FIPs_codes!C2097)))))</f>
        <v>6</v>
      </c>
      <c r="G2099" s="50" t="s">
        <v>216</v>
      </c>
      <c r="H2099" s="50" t="s">
        <v>217</v>
      </c>
      <c r="I2099" s="54" t="s">
        <v>826</v>
      </c>
      <c r="J2099" s="56" t="s">
        <v>268</v>
      </c>
      <c r="K2099" s="50" t="s">
        <v>78</v>
      </c>
      <c r="L2099" s="50" t="s">
        <v>269</v>
      </c>
      <c r="M2099" s="50" t="s">
        <v>57</v>
      </c>
      <c r="N2099" s="58" t="s">
        <v>827</v>
      </c>
      <c r="O2099" s="58" t="s">
        <v>677</v>
      </c>
      <c r="P2099" s="58">
        <v>77811</v>
      </c>
      <c r="Q2099" s="50" t="s">
        <v>828</v>
      </c>
      <c r="R2099" s="50" t="s">
        <v>60</v>
      </c>
      <c r="S2099" s="60" t="s">
        <v>60</v>
      </c>
      <c r="T2099" s="48" t="s">
        <v>482</v>
      </c>
      <c r="U2099" s="50" t="s">
        <v>597</v>
      </c>
      <c r="V2099" s="58" t="s">
        <v>563</v>
      </c>
      <c r="W2099" s="62" t="s">
        <v>225</v>
      </c>
      <c r="X2099" s="62" t="s">
        <v>484</v>
      </c>
      <c r="Y2099" s="62">
        <v>40865</v>
      </c>
      <c r="Z2099" s="50">
        <v>15</v>
      </c>
      <c r="AA2099" s="50">
        <v>466</v>
      </c>
      <c r="AB2099" s="50" t="s">
        <v>66</v>
      </c>
      <c r="AC2099" s="50">
        <v>56.03</v>
      </c>
      <c r="AD2099" s="50" t="s">
        <v>437</v>
      </c>
      <c r="AE2099" s="58" t="s">
        <v>829</v>
      </c>
      <c r="AF2099" s="58" t="s">
        <v>68</v>
      </c>
      <c r="AG2099" s="50" t="s">
        <v>229</v>
      </c>
      <c r="AH2099" s="50">
        <v>56.25</v>
      </c>
      <c r="AI2099" s="50">
        <v>3647.1880000000001</v>
      </c>
      <c r="AJ2099" s="50">
        <v>3703.4380000000001</v>
      </c>
      <c r="AK2099" s="58">
        <v>4.5629999999999997</v>
      </c>
      <c r="AL2099" s="150">
        <v>1.5188589629420015E-2</v>
      </c>
      <c r="AM2099" s="56" t="s">
        <v>230</v>
      </c>
      <c r="AN2099" s="50" t="s">
        <v>486</v>
      </c>
      <c r="AO2099" s="50" t="s">
        <v>487</v>
      </c>
      <c r="AP2099" s="64" t="s">
        <v>488</v>
      </c>
      <c r="AQ2099" s="27" t="str">
        <f t="shared" si="92"/>
        <v>Record Complete</v>
      </c>
      <c r="AR2099" s="54"/>
      <c r="AS2099" s="5" t="str">
        <f t="shared" si="93"/>
        <v/>
      </c>
      <c r="AT2099" t="s">
        <v>17200</v>
      </c>
    </row>
    <row r="2100" spans="1:46" ht="15.75" thickBot="1" x14ac:dyDescent="0.3">
      <c r="A2100" s="47" t="s">
        <v>825</v>
      </c>
      <c r="B2100" s="49">
        <v>6196</v>
      </c>
      <c r="C2100" s="49" t="s">
        <v>213</v>
      </c>
      <c r="D2100" s="49" t="s">
        <v>547</v>
      </c>
      <c r="E2100" s="51" t="str">
        <f ca="1">IF(ISERROR(INDIRECT(CONCATENATE("FIPs_codes!",ADDRESS((MATCH($D2100,INDIRECT($C2100),0)+MATCH($C2100,FIPs_codes!$G$1:$G$3296,0)-1),COLUMN(FIPs_codes!A2098))))),"",INDIRECT(CONCATENATE("FIPs_codes!",ADDRESS((MATCH($D2100,INDIRECT($C2100),0)+MATCH($C2100,FIPs_codes!$G$1:$G$3296,0)-1),COLUMN(FIPs_codes!A2098)))))</f>
        <v>40061</v>
      </c>
      <c r="F2100" s="51">
        <f ca="1">IF(ISERROR(INDIRECT(CONCATENATE("FIPs_codes!",ADDRESS((MATCH($D2100,INDIRECT($C2100),0)+MATCH($C2100,FIPs_codes!$G$1:$G$3296,0)-1),COLUMN(FIPs_codes!C2098))))),"",INDIRECT(CONCATENATE("FIPs_codes!",ADDRESS((MATCH($D2100,INDIRECT($C2100),0)+MATCH($C2100,FIPs_codes!$G$1:$G$3296,0)-1),COLUMN(FIPs_codes!C2098)))))</f>
        <v>6</v>
      </c>
      <c r="G2100" s="49" t="s">
        <v>216</v>
      </c>
      <c r="H2100" s="49" t="s">
        <v>217</v>
      </c>
      <c r="I2100" s="53" t="s">
        <v>826</v>
      </c>
      <c r="J2100" s="55" t="s">
        <v>268</v>
      </c>
      <c r="K2100" s="49" t="s">
        <v>78</v>
      </c>
      <c r="L2100" s="49" t="s">
        <v>269</v>
      </c>
      <c r="M2100" s="49" t="s">
        <v>57</v>
      </c>
      <c r="N2100" s="57" t="s">
        <v>827</v>
      </c>
      <c r="O2100" s="57" t="s">
        <v>677</v>
      </c>
      <c r="P2100" s="57">
        <v>77811</v>
      </c>
      <c r="Q2100" s="49" t="s">
        <v>828</v>
      </c>
      <c r="R2100" s="49" t="s">
        <v>60</v>
      </c>
      <c r="S2100" s="59" t="s">
        <v>60</v>
      </c>
      <c r="T2100" s="47" t="s">
        <v>482</v>
      </c>
      <c r="U2100" s="49" t="s">
        <v>597</v>
      </c>
      <c r="V2100" s="57" t="s">
        <v>563</v>
      </c>
      <c r="W2100" s="61" t="s">
        <v>225</v>
      </c>
      <c r="X2100" s="61" t="s">
        <v>484</v>
      </c>
      <c r="Y2100" s="61">
        <v>40865</v>
      </c>
      <c r="Z2100" s="49">
        <v>15</v>
      </c>
      <c r="AA2100" s="49">
        <v>478.5</v>
      </c>
      <c r="AB2100" s="49" t="s">
        <v>66</v>
      </c>
      <c r="AC2100" s="49">
        <v>56.98</v>
      </c>
      <c r="AD2100" s="49" t="s">
        <v>437</v>
      </c>
      <c r="AE2100" s="57" t="s">
        <v>680</v>
      </c>
      <c r="AF2100" s="57" t="s">
        <v>68</v>
      </c>
      <c r="AG2100" s="49" t="s">
        <v>229</v>
      </c>
      <c r="AH2100" s="49">
        <v>173.18799999999999</v>
      </c>
      <c r="AI2100" s="49">
        <v>3586.25</v>
      </c>
      <c r="AJ2100" s="49">
        <v>3759.4380000000001</v>
      </c>
      <c r="AK2100" s="57">
        <v>4.9560000000000004</v>
      </c>
      <c r="AL2100" s="181">
        <v>4.6067523922458616E-2</v>
      </c>
      <c r="AM2100" s="55" t="s">
        <v>230</v>
      </c>
      <c r="AN2100" s="49" t="s">
        <v>486</v>
      </c>
      <c r="AO2100" s="49" t="s">
        <v>487</v>
      </c>
      <c r="AP2100" s="63" t="s">
        <v>488</v>
      </c>
      <c r="AQ2100" s="27" t="str">
        <f t="shared" si="92"/>
        <v>Record Complete</v>
      </c>
      <c r="AR2100" s="53"/>
      <c r="AS2100" s="5" t="str">
        <f t="shared" si="93"/>
        <v/>
      </c>
      <c r="AT2100" t="s">
        <v>17200</v>
      </c>
    </row>
    <row r="2101" spans="1:46" ht="15.75" thickBot="1" x14ac:dyDescent="0.3">
      <c r="A2101" s="48" t="s">
        <v>831</v>
      </c>
      <c r="B2101" s="50">
        <v>1690</v>
      </c>
      <c r="C2101" s="50" t="s">
        <v>213</v>
      </c>
      <c r="D2101" s="50" t="s">
        <v>449</v>
      </c>
      <c r="E2101" s="51" t="str">
        <f ca="1">IF(ISERROR(INDIRECT(CONCATENATE("FIPs_codes!",ADDRESS((MATCH($D2101,INDIRECT($C2101),0)+MATCH($C2101,FIPs_codes!$G$1:$G$3296,0)-1),COLUMN(FIPs_codes!A2099))))),"",INDIRECT(CONCATENATE("FIPs_codes!",ADDRESS((MATCH($D2101,INDIRECT($C2101),0)+MATCH($C2101,FIPs_codes!$G$1:$G$3296,0)-1),COLUMN(FIPs_codes!A2099)))))</f>
        <v>40153</v>
      </c>
      <c r="F2101" s="51">
        <f ca="1">IF(ISERROR(INDIRECT(CONCATENATE("FIPs_codes!",ADDRESS((MATCH($D2101,INDIRECT($C2101),0)+MATCH($C2101,FIPs_codes!$G$1:$G$3296,0)-1),COLUMN(FIPs_codes!C2099))))),"",INDIRECT(CONCATENATE("FIPs_codes!",ADDRESS((MATCH($D2101,INDIRECT($C2101),0)+MATCH($C2101,FIPs_codes!$G$1:$G$3296,0)-1),COLUMN(FIPs_codes!C2099)))))</f>
        <v>6</v>
      </c>
      <c r="G2101" s="50" t="s">
        <v>249</v>
      </c>
      <c r="H2101" s="50" t="s">
        <v>217</v>
      </c>
      <c r="I2101" s="54" t="s">
        <v>832</v>
      </c>
      <c r="J2101" s="56" t="s">
        <v>219</v>
      </c>
      <c r="K2101" s="50" t="s">
        <v>78</v>
      </c>
      <c r="L2101" s="50" t="s">
        <v>220</v>
      </c>
      <c r="M2101" s="50" t="s">
        <v>57</v>
      </c>
      <c r="N2101" s="58" t="s">
        <v>293</v>
      </c>
      <c r="O2101" s="58">
        <v>2009</v>
      </c>
      <c r="P2101" s="58" t="s">
        <v>294</v>
      </c>
      <c r="Q2101" s="50">
        <v>1775</v>
      </c>
      <c r="R2101" s="50" t="s">
        <v>245</v>
      </c>
      <c r="S2101" s="60" t="s">
        <v>60</v>
      </c>
      <c r="T2101" s="48" t="s">
        <v>253</v>
      </c>
      <c r="U2101" s="50" t="s">
        <v>134</v>
      </c>
      <c r="V2101" s="58" t="s">
        <v>254</v>
      </c>
      <c r="W2101" s="62" t="s">
        <v>225</v>
      </c>
      <c r="X2101" s="62" t="s">
        <v>65</v>
      </c>
      <c r="Y2101" s="62">
        <v>40193</v>
      </c>
      <c r="Z2101" s="50">
        <v>95</v>
      </c>
      <c r="AA2101" s="50">
        <v>867</v>
      </c>
      <c r="AB2101" s="50" t="s">
        <v>66</v>
      </c>
      <c r="AC2101" s="50">
        <v>12004</v>
      </c>
      <c r="AD2101" s="50" t="s">
        <v>227</v>
      </c>
      <c r="AE2101" s="58" t="s">
        <v>255</v>
      </c>
      <c r="AF2101" s="58" t="s">
        <v>256</v>
      </c>
      <c r="AG2101" s="50" t="s">
        <v>229</v>
      </c>
      <c r="AH2101" s="50">
        <v>19.059999999999999</v>
      </c>
      <c r="AI2101" s="50">
        <v>93.9</v>
      </c>
      <c r="AJ2101" s="50">
        <v>113</v>
      </c>
      <c r="AK2101" s="58">
        <v>11.64</v>
      </c>
      <c r="AL2101" s="150">
        <v>0.16873229461756373</v>
      </c>
      <c r="AM2101" s="56" t="s">
        <v>230</v>
      </c>
      <c r="AN2101" s="50" t="s">
        <v>257</v>
      </c>
      <c r="AO2101" s="50" t="s">
        <v>258</v>
      </c>
      <c r="AP2101" s="45" t="s">
        <v>259</v>
      </c>
      <c r="AQ2101" s="27" t="str">
        <f t="shared" si="92"/>
        <v>Record Complete</v>
      </c>
      <c r="AR2101" s="54" t="s">
        <v>234</v>
      </c>
      <c r="AS2101" s="5" t="str">
        <f t="shared" si="93"/>
        <v/>
      </c>
      <c r="AT2101" t="s">
        <v>17200</v>
      </c>
    </row>
    <row r="2102" spans="1:46" ht="15.75" thickBot="1" x14ac:dyDescent="0.3">
      <c r="A2102" s="30" t="s">
        <v>831</v>
      </c>
      <c r="B2102" s="32">
        <v>1690</v>
      </c>
      <c r="C2102" s="32" t="s">
        <v>213</v>
      </c>
      <c r="D2102" s="32" t="s">
        <v>449</v>
      </c>
      <c r="E2102" s="51" t="str">
        <f ca="1">IF(ISERROR(INDIRECT(CONCATENATE("FIPs_codes!",ADDRESS((MATCH($D2102,INDIRECT($C2102),0)+MATCH($C2102,FIPs_codes!$G$1:$G$3296,0)-1),COLUMN(FIPs_codes!A2100))))),"",INDIRECT(CONCATENATE("FIPs_codes!",ADDRESS((MATCH($D2102,INDIRECT($C2102),0)+MATCH($C2102,FIPs_codes!$G$1:$G$3296,0)-1),COLUMN(FIPs_codes!A2100)))))</f>
        <v>40153</v>
      </c>
      <c r="F2102" s="51">
        <f ca="1">IF(ISERROR(INDIRECT(CONCATENATE("FIPs_codes!",ADDRESS((MATCH($D2102,INDIRECT($C2102),0)+MATCH($C2102,FIPs_codes!$G$1:$G$3296,0)-1),COLUMN(FIPs_codes!C2100))))),"",INDIRECT(CONCATENATE("FIPs_codes!",ADDRESS((MATCH($D2102,INDIRECT($C2102),0)+MATCH($C2102,FIPs_codes!$G$1:$G$3296,0)-1),COLUMN(FIPs_codes!C2100)))))</f>
        <v>6</v>
      </c>
      <c r="G2102" s="32" t="s">
        <v>249</v>
      </c>
      <c r="H2102" s="32" t="s">
        <v>217</v>
      </c>
      <c r="I2102" s="36" t="s">
        <v>832</v>
      </c>
      <c r="J2102" s="38" t="s">
        <v>219</v>
      </c>
      <c r="K2102" s="32" t="s">
        <v>78</v>
      </c>
      <c r="L2102" s="32" t="s">
        <v>220</v>
      </c>
      <c r="M2102" s="32" t="s">
        <v>57</v>
      </c>
      <c r="N2102" s="40" t="s">
        <v>293</v>
      </c>
      <c r="O2102" s="40">
        <v>2009</v>
      </c>
      <c r="P2102" s="40" t="s">
        <v>294</v>
      </c>
      <c r="Q2102" s="32">
        <v>1775</v>
      </c>
      <c r="R2102" s="32" t="s">
        <v>245</v>
      </c>
      <c r="S2102" s="42" t="s">
        <v>60</v>
      </c>
      <c r="T2102" s="30" t="s">
        <v>253</v>
      </c>
      <c r="U2102" s="32" t="s">
        <v>134</v>
      </c>
      <c r="V2102" s="40" t="s">
        <v>254</v>
      </c>
      <c r="W2102" s="44" t="s">
        <v>225</v>
      </c>
      <c r="X2102" s="44" t="s">
        <v>65</v>
      </c>
      <c r="Y2102" s="44">
        <v>40193</v>
      </c>
      <c r="Z2102" s="32">
        <v>95</v>
      </c>
      <c r="AA2102" s="32">
        <v>867</v>
      </c>
      <c r="AB2102" s="32" t="s">
        <v>66</v>
      </c>
      <c r="AC2102" s="32">
        <v>12004</v>
      </c>
      <c r="AD2102" s="32" t="s">
        <v>227</v>
      </c>
      <c r="AE2102" s="40" t="s">
        <v>255</v>
      </c>
      <c r="AF2102" s="40" t="s">
        <v>256</v>
      </c>
      <c r="AG2102" s="32" t="s">
        <v>229</v>
      </c>
      <c r="AH2102" s="32">
        <v>18.829999999999998</v>
      </c>
      <c r="AI2102" s="32">
        <v>94.25</v>
      </c>
      <c r="AJ2102" s="32">
        <v>113.1</v>
      </c>
      <c r="AK2102" s="40">
        <v>11.63</v>
      </c>
      <c r="AL2102" s="181">
        <v>0.16651927838698266</v>
      </c>
      <c r="AM2102" s="38" t="s">
        <v>230</v>
      </c>
      <c r="AN2102" s="32" t="s">
        <v>257</v>
      </c>
      <c r="AO2102" s="32" t="s">
        <v>258</v>
      </c>
      <c r="AP2102" s="63" t="s">
        <v>259</v>
      </c>
      <c r="AQ2102" s="27" t="str">
        <f t="shared" si="92"/>
        <v>Record Complete</v>
      </c>
      <c r="AR2102" s="36" t="s">
        <v>234</v>
      </c>
      <c r="AS2102" s="5" t="str">
        <f t="shared" si="93"/>
        <v/>
      </c>
      <c r="AT2102" t="s">
        <v>17200</v>
      </c>
    </row>
    <row r="2103" spans="1:46" ht="15.75" thickBot="1" x14ac:dyDescent="0.3">
      <c r="A2103" s="29" t="s">
        <v>831</v>
      </c>
      <c r="B2103" s="31">
        <v>1690</v>
      </c>
      <c r="C2103" s="31" t="s">
        <v>213</v>
      </c>
      <c r="D2103" s="31" t="s">
        <v>449</v>
      </c>
      <c r="E2103" s="51" t="str">
        <f ca="1">IF(ISERROR(INDIRECT(CONCATENATE("FIPs_codes!",ADDRESS((MATCH($D2103,INDIRECT($C2103),0)+MATCH($C2103,FIPs_codes!$G$1:$G$3296,0)-1),COLUMN(FIPs_codes!A2101))))),"",INDIRECT(CONCATENATE("FIPs_codes!",ADDRESS((MATCH($D2103,INDIRECT($C2103),0)+MATCH($C2103,FIPs_codes!$G$1:$G$3296,0)-1),COLUMN(FIPs_codes!A2101)))))</f>
        <v>40153</v>
      </c>
      <c r="F2103" s="51">
        <f ca="1">IF(ISERROR(INDIRECT(CONCATENATE("FIPs_codes!",ADDRESS((MATCH($D2103,INDIRECT($C2103),0)+MATCH($C2103,FIPs_codes!$G$1:$G$3296,0)-1),COLUMN(FIPs_codes!C2101))))),"",INDIRECT(CONCATENATE("FIPs_codes!",ADDRESS((MATCH($D2103,INDIRECT($C2103),0)+MATCH($C2103,FIPs_codes!$G$1:$G$3296,0)-1),COLUMN(FIPs_codes!C2101)))))</f>
        <v>6</v>
      </c>
      <c r="G2103" s="31" t="s">
        <v>249</v>
      </c>
      <c r="H2103" s="31" t="s">
        <v>217</v>
      </c>
      <c r="I2103" s="35" t="s">
        <v>832</v>
      </c>
      <c r="J2103" s="37" t="s">
        <v>219</v>
      </c>
      <c r="K2103" s="31" t="s">
        <v>78</v>
      </c>
      <c r="L2103" s="31" t="s">
        <v>220</v>
      </c>
      <c r="M2103" s="31" t="s">
        <v>57</v>
      </c>
      <c r="N2103" s="39" t="s">
        <v>293</v>
      </c>
      <c r="O2103" s="39">
        <v>2009</v>
      </c>
      <c r="P2103" s="39" t="s">
        <v>294</v>
      </c>
      <c r="Q2103" s="31">
        <v>1775</v>
      </c>
      <c r="R2103" s="31" t="s">
        <v>245</v>
      </c>
      <c r="S2103" s="41" t="s">
        <v>60</v>
      </c>
      <c r="T2103" s="29" t="s">
        <v>253</v>
      </c>
      <c r="U2103" s="31" t="s">
        <v>134</v>
      </c>
      <c r="V2103" s="39" t="s">
        <v>254</v>
      </c>
      <c r="W2103" s="43" t="s">
        <v>225</v>
      </c>
      <c r="X2103" s="43" t="s">
        <v>65</v>
      </c>
      <c r="Y2103" s="43">
        <v>40193</v>
      </c>
      <c r="Z2103" s="31">
        <v>95</v>
      </c>
      <c r="AA2103" s="31">
        <v>867</v>
      </c>
      <c r="AB2103" s="31" t="s">
        <v>66</v>
      </c>
      <c r="AC2103" s="31">
        <v>12004</v>
      </c>
      <c r="AD2103" s="31" t="s">
        <v>227</v>
      </c>
      <c r="AE2103" s="39" t="s">
        <v>255</v>
      </c>
      <c r="AF2103" s="39" t="s">
        <v>256</v>
      </c>
      <c r="AG2103" s="31" t="s">
        <v>229</v>
      </c>
      <c r="AH2103" s="31">
        <v>19.97</v>
      </c>
      <c r="AI2103" s="31">
        <v>97.83</v>
      </c>
      <c r="AJ2103" s="31">
        <v>117.8</v>
      </c>
      <c r="AK2103" s="39">
        <v>11.62</v>
      </c>
      <c r="AL2103" s="150">
        <v>0.1695246179966044</v>
      </c>
      <c r="AM2103" s="37" t="s">
        <v>230</v>
      </c>
      <c r="AN2103" s="31" t="s">
        <v>257</v>
      </c>
      <c r="AO2103" s="31" t="s">
        <v>258</v>
      </c>
      <c r="AP2103" s="45" t="s">
        <v>259</v>
      </c>
      <c r="AQ2103" s="27" t="str">
        <f t="shared" si="92"/>
        <v>Record Complete</v>
      </c>
      <c r="AR2103" s="35" t="s">
        <v>234</v>
      </c>
      <c r="AS2103" s="5" t="str">
        <f t="shared" si="93"/>
        <v/>
      </c>
      <c r="AT2103" t="s">
        <v>17200</v>
      </c>
    </row>
    <row r="2104" spans="1:46" ht="15.75" thickBot="1" x14ac:dyDescent="0.3">
      <c r="A2104" s="47" t="s">
        <v>833</v>
      </c>
      <c r="B2104" s="49">
        <v>1690</v>
      </c>
      <c r="C2104" s="49" t="s">
        <v>213</v>
      </c>
      <c r="D2104" s="49" t="s">
        <v>449</v>
      </c>
      <c r="E2104" s="51" t="str">
        <f ca="1">IF(ISERROR(INDIRECT(CONCATENATE("FIPs_codes!",ADDRESS((MATCH($D2104,INDIRECT($C2104),0)+MATCH($C2104,FIPs_codes!$G$1:$G$3296,0)-1),COLUMN(FIPs_codes!A2102))))),"",INDIRECT(CONCATENATE("FIPs_codes!",ADDRESS((MATCH($D2104,INDIRECT($C2104),0)+MATCH($C2104,FIPs_codes!$G$1:$G$3296,0)-1),COLUMN(FIPs_codes!A2102)))))</f>
        <v>40153</v>
      </c>
      <c r="F2104" s="51">
        <f ca="1">IF(ISERROR(INDIRECT(CONCATENATE("FIPs_codes!",ADDRESS((MATCH($D2104,INDIRECT($C2104),0)+MATCH($C2104,FIPs_codes!$G$1:$G$3296,0)-1),COLUMN(FIPs_codes!C2102))))),"",INDIRECT(CONCATENATE("FIPs_codes!",ADDRESS((MATCH($D2104,INDIRECT($C2104),0)+MATCH($C2104,FIPs_codes!$G$1:$G$3296,0)-1),COLUMN(FIPs_codes!C2102)))))</f>
        <v>6</v>
      </c>
      <c r="G2104" s="51" t="s">
        <v>216</v>
      </c>
      <c r="H2104" s="51" t="s">
        <v>217</v>
      </c>
      <c r="I2104" s="53" t="s">
        <v>832</v>
      </c>
      <c r="J2104" s="55" t="s">
        <v>219</v>
      </c>
      <c r="K2104" s="49" t="s">
        <v>78</v>
      </c>
      <c r="L2104" s="49" t="s">
        <v>220</v>
      </c>
      <c r="M2104" s="49" t="s">
        <v>57</v>
      </c>
      <c r="N2104" s="57" t="s">
        <v>399</v>
      </c>
      <c r="O2104" s="57">
        <v>2009</v>
      </c>
      <c r="P2104" s="57" t="s">
        <v>294</v>
      </c>
      <c r="Q2104" s="128">
        <v>1775</v>
      </c>
      <c r="R2104" s="49" t="s">
        <v>245</v>
      </c>
      <c r="S2104" s="59" t="s">
        <v>60</v>
      </c>
      <c r="T2104" s="47" t="s">
        <v>263</v>
      </c>
      <c r="U2104" s="49" t="s">
        <v>134</v>
      </c>
      <c r="V2104" s="57" t="s">
        <v>254</v>
      </c>
      <c r="W2104" s="61" t="s">
        <v>225</v>
      </c>
      <c r="X2104" s="61" t="s">
        <v>65</v>
      </c>
      <c r="Y2104" s="61">
        <v>40273</v>
      </c>
      <c r="Z2104" s="49">
        <v>100</v>
      </c>
      <c r="AA2104" s="128">
        <v>867</v>
      </c>
      <c r="AB2104" s="49" t="s">
        <v>66</v>
      </c>
      <c r="AC2104" s="128">
        <v>249826</v>
      </c>
      <c r="AD2104" s="49" t="s">
        <v>262</v>
      </c>
      <c r="AE2104" s="57" t="s">
        <v>255</v>
      </c>
      <c r="AF2104" s="57" t="s">
        <v>236</v>
      </c>
      <c r="AG2104" s="49" t="s">
        <v>229</v>
      </c>
      <c r="AH2104" s="49">
        <v>0</v>
      </c>
      <c r="AI2104" s="49">
        <v>78.510000000000005</v>
      </c>
      <c r="AJ2104" s="49">
        <f t="shared" ref="AJ2104:AJ2109" si="94">AI2104+AH2104</f>
        <v>78.510000000000005</v>
      </c>
      <c r="AK2104" s="57">
        <v>12.2</v>
      </c>
      <c r="AL2104" s="181">
        <f t="shared" ref="AL2104:AL2109" si="95">IF(ISERROR(IF(ISBLANK(AH2104),(AJ2104-AI2104)/AJ2104,IF(ISBLANK(AI2104),(AH2104/AJ2104),AH2104/(AH2104+AI2104)))),"0",IF(ISBLANK(AH2104),(AJ2104-AI2104)/AJ2104,IF(ISBLANK(AI2104),(AH2104/AJ2104),AH2104/(AH2104+AI2104))))</f>
        <v>0</v>
      </c>
      <c r="AM2104" s="55" t="s">
        <v>230</v>
      </c>
      <c r="AN2104" s="49" t="s">
        <v>231</v>
      </c>
      <c r="AO2104" s="49" t="s">
        <v>232</v>
      </c>
      <c r="AP2104" s="63" t="s">
        <v>16963</v>
      </c>
      <c r="AQ2104" s="27" t="str">
        <f t="shared" si="92"/>
        <v>Record Complete</v>
      </c>
      <c r="AR2104" s="53"/>
      <c r="AS2104" s="5" t="str">
        <f t="shared" si="93"/>
        <v/>
      </c>
      <c r="AT2104" t="s">
        <v>17200</v>
      </c>
    </row>
    <row r="2105" spans="1:46" ht="15.75" thickBot="1" x14ac:dyDescent="0.3">
      <c r="A2105" s="29" t="s">
        <v>833</v>
      </c>
      <c r="B2105" s="31">
        <v>1690</v>
      </c>
      <c r="C2105" s="31" t="s">
        <v>213</v>
      </c>
      <c r="D2105" s="31" t="s">
        <v>449</v>
      </c>
      <c r="E2105" s="51" t="str">
        <f ca="1">IF(ISERROR(INDIRECT(CONCATENATE("FIPs_codes!",ADDRESS((MATCH($D2105,INDIRECT($C2105),0)+MATCH($C2105,FIPs_codes!$G$1:$G$3296,0)-1),COLUMN(FIPs_codes!A2103))))),"",INDIRECT(CONCATENATE("FIPs_codes!",ADDRESS((MATCH($D2105,INDIRECT($C2105),0)+MATCH($C2105,FIPs_codes!$G$1:$G$3296,0)-1),COLUMN(FIPs_codes!A2103)))))</f>
        <v>40153</v>
      </c>
      <c r="F2105" s="51">
        <f ca="1">IF(ISERROR(INDIRECT(CONCATENATE("FIPs_codes!",ADDRESS((MATCH($D2105,INDIRECT($C2105),0)+MATCH($C2105,FIPs_codes!$G$1:$G$3296,0)-1),COLUMN(FIPs_codes!C2103))))),"",INDIRECT(CONCATENATE("FIPs_codes!",ADDRESS((MATCH($D2105,INDIRECT($C2105),0)+MATCH($C2105,FIPs_codes!$G$1:$G$3296,0)-1),COLUMN(FIPs_codes!C2103)))))</f>
        <v>6</v>
      </c>
      <c r="G2105" s="33" t="s">
        <v>216</v>
      </c>
      <c r="H2105" s="33" t="s">
        <v>217</v>
      </c>
      <c r="I2105" s="35" t="s">
        <v>832</v>
      </c>
      <c r="J2105" s="37" t="s">
        <v>219</v>
      </c>
      <c r="K2105" s="31" t="s">
        <v>78</v>
      </c>
      <c r="L2105" s="31" t="s">
        <v>220</v>
      </c>
      <c r="M2105" s="31" t="s">
        <v>57</v>
      </c>
      <c r="N2105" s="39" t="s">
        <v>399</v>
      </c>
      <c r="O2105" s="39">
        <v>2009</v>
      </c>
      <c r="P2105" s="39" t="s">
        <v>294</v>
      </c>
      <c r="Q2105" s="240">
        <v>1775</v>
      </c>
      <c r="R2105" s="31" t="s">
        <v>245</v>
      </c>
      <c r="S2105" s="41" t="s">
        <v>60</v>
      </c>
      <c r="T2105" s="29" t="s">
        <v>263</v>
      </c>
      <c r="U2105" s="31" t="s">
        <v>134</v>
      </c>
      <c r="V2105" s="39" t="s">
        <v>254</v>
      </c>
      <c r="W2105" s="43" t="s">
        <v>225</v>
      </c>
      <c r="X2105" s="43" t="s">
        <v>65</v>
      </c>
      <c r="Y2105" s="43">
        <v>40273</v>
      </c>
      <c r="Z2105" s="31">
        <v>100</v>
      </c>
      <c r="AA2105" s="240">
        <v>867</v>
      </c>
      <c r="AB2105" s="31" t="s">
        <v>66</v>
      </c>
      <c r="AC2105" s="240">
        <v>249826</v>
      </c>
      <c r="AD2105" s="31" t="s">
        <v>262</v>
      </c>
      <c r="AE2105" s="39" t="s">
        <v>255</v>
      </c>
      <c r="AF2105" s="39" t="s">
        <v>236</v>
      </c>
      <c r="AG2105" s="31" t="s">
        <v>229</v>
      </c>
      <c r="AH2105" s="31">
        <v>0</v>
      </c>
      <c r="AI2105" s="31">
        <v>80.38</v>
      </c>
      <c r="AJ2105" s="31">
        <f t="shared" si="94"/>
        <v>80.38</v>
      </c>
      <c r="AK2105" s="39">
        <v>12.14</v>
      </c>
      <c r="AL2105" s="150">
        <f t="shared" si="95"/>
        <v>0</v>
      </c>
      <c r="AM2105" s="37" t="s">
        <v>230</v>
      </c>
      <c r="AN2105" s="31" t="s">
        <v>231</v>
      </c>
      <c r="AO2105" s="31" t="s">
        <v>232</v>
      </c>
      <c r="AP2105" s="45" t="s">
        <v>16963</v>
      </c>
      <c r="AQ2105" s="27" t="str">
        <f t="shared" si="92"/>
        <v>Record Complete</v>
      </c>
      <c r="AR2105" s="35"/>
      <c r="AS2105" s="5" t="str">
        <f t="shared" si="93"/>
        <v/>
      </c>
      <c r="AT2105" t="s">
        <v>17200</v>
      </c>
    </row>
    <row r="2106" spans="1:46" ht="15.75" thickBot="1" x14ac:dyDescent="0.3">
      <c r="A2106" s="30" t="s">
        <v>833</v>
      </c>
      <c r="B2106" s="32">
        <v>1690</v>
      </c>
      <c r="C2106" s="32" t="s">
        <v>213</v>
      </c>
      <c r="D2106" s="32" t="s">
        <v>449</v>
      </c>
      <c r="E2106" s="51" t="str">
        <f ca="1">IF(ISERROR(INDIRECT(CONCATENATE("FIPs_codes!",ADDRESS((MATCH($D2106,INDIRECT($C2106),0)+MATCH($C2106,FIPs_codes!$G$1:$G$3296,0)-1),COLUMN(FIPs_codes!A2104))))),"",INDIRECT(CONCATENATE("FIPs_codes!",ADDRESS((MATCH($D2106,INDIRECT($C2106),0)+MATCH($C2106,FIPs_codes!$G$1:$G$3296,0)-1),COLUMN(FIPs_codes!A2104)))))</f>
        <v>40153</v>
      </c>
      <c r="F2106" s="51">
        <f ca="1">IF(ISERROR(INDIRECT(CONCATENATE("FIPs_codes!",ADDRESS((MATCH($D2106,INDIRECT($C2106),0)+MATCH($C2106,FIPs_codes!$G$1:$G$3296,0)-1),COLUMN(FIPs_codes!C2104))))),"",INDIRECT(CONCATENATE("FIPs_codes!",ADDRESS((MATCH($D2106,INDIRECT($C2106),0)+MATCH($C2106,FIPs_codes!$G$1:$G$3296,0)-1),COLUMN(FIPs_codes!C2104)))))</f>
        <v>6</v>
      </c>
      <c r="G2106" s="34" t="s">
        <v>216</v>
      </c>
      <c r="H2106" s="34" t="s">
        <v>217</v>
      </c>
      <c r="I2106" s="36" t="s">
        <v>832</v>
      </c>
      <c r="J2106" s="38" t="s">
        <v>219</v>
      </c>
      <c r="K2106" s="32" t="s">
        <v>78</v>
      </c>
      <c r="L2106" s="32" t="s">
        <v>220</v>
      </c>
      <c r="M2106" s="32" t="s">
        <v>57</v>
      </c>
      <c r="N2106" s="40" t="s">
        <v>399</v>
      </c>
      <c r="O2106" s="40">
        <v>2009</v>
      </c>
      <c r="P2106" s="40" t="s">
        <v>294</v>
      </c>
      <c r="Q2106" s="125">
        <v>1775</v>
      </c>
      <c r="R2106" s="32" t="s">
        <v>245</v>
      </c>
      <c r="S2106" s="42" t="s">
        <v>60</v>
      </c>
      <c r="T2106" s="30" t="s">
        <v>263</v>
      </c>
      <c r="U2106" s="32" t="s">
        <v>134</v>
      </c>
      <c r="V2106" s="40" t="s">
        <v>254</v>
      </c>
      <c r="W2106" s="44" t="s">
        <v>225</v>
      </c>
      <c r="X2106" s="44" t="s">
        <v>65</v>
      </c>
      <c r="Y2106" s="44">
        <v>40273</v>
      </c>
      <c r="Z2106" s="32">
        <v>100</v>
      </c>
      <c r="AA2106" s="125">
        <v>867</v>
      </c>
      <c r="AB2106" s="32" t="s">
        <v>66</v>
      </c>
      <c r="AC2106" s="125">
        <v>249826</v>
      </c>
      <c r="AD2106" s="32" t="s">
        <v>262</v>
      </c>
      <c r="AE2106" s="40" t="s">
        <v>255</v>
      </c>
      <c r="AF2106" s="40" t="s">
        <v>236</v>
      </c>
      <c r="AG2106" s="32" t="s">
        <v>229</v>
      </c>
      <c r="AH2106" s="32">
        <v>0</v>
      </c>
      <c r="AI2106" s="32">
        <v>80.92</v>
      </c>
      <c r="AJ2106" s="32">
        <f t="shared" si="94"/>
        <v>80.92</v>
      </c>
      <c r="AK2106" s="40">
        <v>12.23</v>
      </c>
      <c r="AL2106" s="181">
        <f t="shared" si="95"/>
        <v>0</v>
      </c>
      <c r="AM2106" s="38" t="s">
        <v>230</v>
      </c>
      <c r="AN2106" s="32" t="s">
        <v>231</v>
      </c>
      <c r="AO2106" s="32" t="s">
        <v>232</v>
      </c>
      <c r="AP2106" s="32" t="s">
        <v>16963</v>
      </c>
      <c r="AQ2106" s="27" t="str">
        <f t="shared" si="92"/>
        <v>Record Complete</v>
      </c>
      <c r="AR2106" s="36"/>
      <c r="AS2106" s="5" t="str">
        <f t="shared" si="93"/>
        <v/>
      </c>
      <c r="AT2106" t="s">
        <v>17200</v>
      </c>
    </row>
    <row r="2107" spans="1:46" ht="15.75" thickBot="1" x14ac:dyDescent="0.3">
      <c r="A2107" s="29" t="s">
        <v>833</v>
      </c>
      <c r="B2107" s="31">
        <v>1690</v>
      </c>
      <c r="C2107" s="31" t="s">
        <v>213</v>
      </c>
      <c r="D2107" s="31" t="s">
        <v>449</v>
      </c>
      <c r="E2107" s="51" t="str">
        <f ca="1">IF(ISERROR(INDIRECT(CONCATENATE("FIPs_codes!",ADDRESS((MATCH($D2107,INDIRECT($C2107),0)+MATCH($C2107,FIPs_codes!$G$1:$G$3296,0)-1),COLUMN(FIPs_codes!A2105))))),"",INDIRECT(CONCATENATE("FIPs_codes!",ADDRESS((MATCH($D2107,INDIRECT($C2107),0)+MATCH($C2107,FIPs_codes!$G$1:$G$3296,0)-1),COLUMN(FIPs_codes!A2105)))))</f>
        <v>40153</v>
      </c>
      <c r="F2107" s="51">
        <f ca="1">IF(ISERROR(INDIRECT(CONCATENATE("FIPs_codes!",ADDRESS((MATCH($D2107,INDIRECT($C2107),0)+MATCH($C2107,FIPs_codes!$G$1:$G$3296,0)-1),COLUMN(FIPs_codes!C2105))))),"",INDIRECT(CONCATENATE("FIPs_codes!",ADDRESS((MATCH($D2107,INDIRECT($C2107),0)+MATCH($C2107,FIPs_codes!$G$1:$G$3296,0)-1),COLUMN(FIPs_codes!C2105)))))</f>
        <v>6</v>
      </c>
      <c r="G2107" s="33" t="s">
        <v>216</v>
      </c>
      <c r="H2107" s="33" t="s">
        <v>217</v>
      </c>
      <c r="I2107" s="35" t="s">
        <v>832</v>
      </c>
      <c r="J2107" s="37" t="s">
        <v>219</v>
      </c>
      <c r="K2107" s="31" t="s">
        <v>78</v>
      </c>
      <c r="L2107" s="31" t="s">
        <v>269</v>
      </c>
      <c r="M2107" s="31" t="s">
        <v>57</v>
      </c>
      <c r="N2107" s="39" t="s">
        <v>422</v>
      </c>
      <c r="O2107" s="39">
        <v>2001</v>
      </c>
      <c r="P2107" s="39" t="s">
        <v>252</v>
      </c>
      <c r="Q2107" s="240">
        <v>1232</v>
      </c>
      <c r="R2107" s="31" t="s">
        <v>244</v>
      </c>
      <c r="S2107" s="41" t="s">
        <v>60</v>
      </c>
      <c r="T2107" s="29" t="s">
        <v>263</v>
      </c>
      <c r="U2107" s="31" t="s">
        <v>134</v>
      </c>
      <c r="V2107" s="39" t="s">
        <v>254</v>
      </c>
      <c r="W2107" s="43" t="s">
        <v>225</v>
      </c>
      <c r="X2107" s="43" t="s">
        <v>65</v>
      </c>
      <c r="Y2107" s="43">
        <v>40324</v>
      </c>
      <c r="Z2107" s="31">
        <v>97</v>
      </c>
      <c r="AA2107" s="240">
        <v>867</v>
      </c>
      <c r="AB2107" s="31" t="s">
        <v>66</v>
      </c>
      <c r="AC2107" s="240">
        <v>80043</v>
      </c>
      <c r="AD2107" s="31" t="s">
        <v>262</v>
      </c>
      <c r="AE2107" s="39" t="s">
        <v>255</v>
      </c>
      <c r="AF2107" s="39" t="s">
        <v>236</v>
      </c>
      <c r="AG2107" s="31" t="s">
        <v>229</v>
      </c>
      <c r="AH2107" s="31">
        <v>0</v>
      </c>
      <c r="AI2107" s="31">
        <v>129.55000000000001</v>
      </c>
      <c r="AJ2107" s="31">
        <f t="shared" si="94"/>
        <v>129.55000000000001</v>
      </c>
      <c r="AK2107" s="39">
        <v>0</v>
      </c>
      <c r="AL2107" s="150">
        <f t="shared" si="95"/>
        <v>0</v>
      </c>
      <c r="AM2107" s="37" t="s">
        <v>230</v>
      </c>
      <c r="AN2107" s="31" t="s">
        <v>231</v>
      </c>
      <c r="AO2107" s="31" t="s">
        <v>232</v>
      </c>
      <c r="AP2107" s="45" t="s">
        <v>16963</v>
      </c>
      <c r="AQ2107" s="27" t="str">
        <f t="shared" si="92"/>
        <v>Record Complete</v>
      </c>
      <c r="AR2107" s="35"/>
      <c r="AS2107" s="5" t="str">
        <f t="shared" si="93"/>
        <v/>
      </c>
      <c r="AT2107" t="s">
        <v>17200</v>
      </c>
    </row>
    <row r="2108" spans="1:46" ht="15.75" thickBot="1" x14ac:dyDescent="0.3">
      <c r="A2108" s="47" t="s">
        <v>833</v>
      </c>
      <c r="B2108" s="49">
        <v>1690</v>
      </c>
      <c r="C2108" s="49" t="s">
        <v>213</v>
      </c>
      <c r="D2108" s="49" t="s">
        <v>449</v>
      </c>
      <c r="E2108" s="51" t="str">
        <f ca="1">IF(ISERROR(INDIRECT(CONCATENATE("FIPs_codes!",ADDRESS((MATCH($D2108,INDIRECT($C2108),0)+MATCH($C2108,FIPs_codes!$G$1:$G$3296,0)-1),COLUMN(FIPs_codes!A2106))))),"",INDIRECT(CONCATENATE("FIPs_codes!",ADDRESS((MATCH($D2108,INDIRECT($C2108),0)+MATCH($C2108,FIPs_codes!$G$1:$G$3296,0)-1),COLUMN(FIPs_codes!A2106)))))</f>
        <v>40153</v>
      </c>
      <c r="F2108" s="51">
        <f ca="1">IF(ISERROR(INDIRECT(CONCATENATE("FIPs_codes!",ADDRESS((MATCH($D2108,INDIRECT($C2108),0)+MATCH($C2108,FIPs_codes!$G$1:$G$3296,0)-1),COLUMN(FIPs_codes!C2106))))),"",INDIRECT(CONCATENATE("FIPs_codes!",ADDRESS((MATCH($D2108,INDIRECT($C2108),0)+MATCH($C2108,FIPs_codes!$G$1:$G$3296,0)-1),COLUMN(FIPs_codes!C2106)))))</f>
        <v>6</v>
      </c>
      <c r="G2108" s="51" t="s">
        <v>216</v>
      </c>
      <c r="H2108" s="51" t="s">
        <v>217</v>
      </c>
      <c r="I2108" s="53" t="s">
        <v>832</v>
      </c>
      <c r="J2108" s="55" t="s">
        <v>219</v>
      </c>
      <c r="K2108" s="49" t="s">
        <v>78</v>
      </c>
      <c r="L2108" s="49" t="s">
        <v>269</v>
      </c>
      <c r="M2108" s="49" t="s">
        <v>57</v>
      </c>
      <c r="N2108" s="57" t="s">
        <v>422</v>
      </c>
      <c r="O2108" s="57">
        <v>2001</v>
      </c>
      <c r="P2108" s="57" t="s">
        <v>252</v>
      </c>
      <c r="Q2108" s="128">
        <v>1232</v>
      </c>
      <c r="R2108" s="49" t="s">
        <v>244</v>
      </c>
      <c r="S2108" s="59" t="s">
        <v>60</v>
      </c>
      <c r="T2108" s="47" t="s">
        <v>263</v>
      </c>
      <c r="U2108" s="49" t="s">
        <v>134</v>
      </c>
      <c r="V2108" s="57" t="s">
        <v>254</v>
      </c>
      <c r="W2108" s="61" t="s">
        <v>225</v>
      </c>
      <c r="X2108" s="61" t="s">
        <v>65</v>
      </c>
      <c r="Y2108" s="61">
        <v>40324</v>
      </c>
      <c r="Z2108" s="49">
        <v>97</v>
      </c>
      <c r="AA2108" s="128">
        <v>867</v>
      </c>
      <c r="AB2108" s="49" t="s">
        <v>66</v>
      </c>
      <c r="AC2108" s="128">
        <v>80043</v>
      </c>
      <c r="AD2108" s="49" t="s">
        <v>262</v>
      </c>
      <c r="AE2108" s="57" t="s">
        <v>255</v>
      </c>
      <c r="AF2108" s="57" t="s">
        <v>236</v>
      </c>
      <c r="AG2108" s="49" t="s">
        <v>229</v>
      </c>
      <c r="AH2108" s="49">
        <v>0</v>
      </c>
      <c r="AI2108" s="49">
        <v>218.53</v>
      </c>
      <c r="AJ2108" s="49">
        <f t="shared" si="94"/>
        <v>218.53</v>
      </c>
      <c r="AK2108" s="57">
        <v>0</v>
      </c>
      <c r="AL2108" s="181">
        <f t="shared" si="95"/>
        <v>0</v>
      </c>
      <c r="AM2108" s="55" t="s">
        <v>230</v>
      </c>
      <c r="AN2108" s="49" t="s">
        <v>231</v>
      </c>
      <c r="AO2108" s="49" t="s">
        <v>232</v>
      </c>
      <c r="AP2108" s="63" t="s">
        <v>16963</v>
      </c>
      <c r="AQ2108" s="27" t="str">
        <f t="shared" si="92"/>
        <v>Record Complete</v>
      </c>
      <c r="AR2108" s="53"/>
      <c r="AS2108" s="5" t="str">
        <f t="shared" si="93"/>
        <v/>
      </c>
      <c r="AT2108" t="s">
        <v>17200</v>
      </c>
    </row>
    <row r="2109" spans="1:46" ht="15.75" thickBot="1" x14ac:dyDescent="0.3">
      <c r="A2109" s="48" t="s">
        <v>833</v>
      </c>
      <c r="B2109" s="50">
        <v>1690</v>
      </c>
      <c r="C2109" s="50" t="s">
        <v>213</v>
      </c>
      <c r="D2109" s="50" t="s">
        <v>449</v>
      </c>
      <c r="E2109" s="51" t="str">
        <f ca="1">IF(ISERROR(INDIRECT(CONCATENATE("FIPs_codes!",ADDRESS((MATCH($D2109,INDIRECT($C2109),0)+MATCH($C2109,FIPs_codes!$G$1:$G$3296,0)-1),COLUMN(FIPs_codes!A2107))))),"",INDIRECT(CONCATENATE("FIPs_codes!",ADDRESS((MATCH($D2109,INDIRECT($C2109),0)+MATCH($C2109,FIPs_codes!$G$1:$G$3296,0)-1),COLUMN(FIPs_codes!A2107)))))</f>
        <v>40153</v>
      </c>
      <c r="F2109" s="51">
        <f ca="1">IF(ISERROR(INDIRECT(CONCATENATE("FIPs_codes!",ADDRESS((MATCH($D2109,INDIRECT($C2109),0)+MATCH($C2109,FIPs_codes!$G$1:$G$3296,0)-1),COLUMN(FIPs_codes!C2107))))),"",INDIRECT(CONCATENATE("FIPs_codes!",ADDRESS((MATCH($D2109,INDIRECT($C2109),0)+MATCH($C2109,FIPs_codes!$G$1:$G$3296,0)-1),COLUMN(FIPs_codes!C2107)))))</f>
        <v>6</v>
      </c>
      <c r="G2109" s="52" t="s">
        <v>216</v>
      </c>
      <c r="H2109" s="52" t="s">
        <v>217</v>
      </c>
      <c r="I2109" s="54" t="s">
        <v>832</v>
      </c>
      <c r="J2109" s="56" t="s">
        <v>219</v>
      </c>
      <c r="K2109" s="50" t="s">
        <v>78</v>
      </c>
      <c r="L2109" s="50" t="s">
        <v>269</v>
      </c>
      <c r="M2109" s="50" t="s">
        <v>57</v>
      </c>
      <c r="N2109" s="58" t="s">
        <v>422</v>
      </c>
      <c r="O2109" s="58">
        <v>2001</v>
      </c>
      <c r="P2109" s="58" t="s">
        <v>252</v>
      </c>
      <c r="Q2109" s="126">
        <v>1232</v>
      </c>
      <c r="R2109" s="50" t="s">
        <v>244</v>
      </c>
      <c r="S2109" s="60" t="s">
        <v>60</v>
      </c>
      <c r="T2109" s="48" t="s">
        <v>263</v>
      </c>
      <c r="U2109" s="50" t="s">
        <v>134</v>
      </c>
      <c r="V2109" s="58" t="s">
        <v>254</v>
      </c>
      <c r="W2109" s="62" t="s">
        <v>225</v>
      </c>
      <c r="X2109" s="62" t="s">
        <v>65</v>
      </c>
      <c r="Y2109" s="62">
        <v>40324</v>
      </c>
      <c r="Z2109" s="50">
        <v>97</v>
      </c>
      <c r="AA2109" s="126">
        <v>867</v>
      </c>
      <c r="AB2109" s="50" t="s">
        <v>66</v>
      </c>
      <c r="AC2109" s="126">
        <v>80043</v>
      </c>
      <c r="AD2109" s="50" t="s">
        <v>262</v>
      </c>
      <c r="AE2109" s="58" t="s">
        <v>255</v>
      </c>
      <c r="AF2109" s="58" t="s">
        <v>236</v>
      </c>
      <c r="AG2109" s="50" t="s">
        <v>229</v>
      </c>
      <c r="AH2109" s="50">
        <v>0</v>
      </c>
      <c r="AI2109" s="50">
        <v>237.99</v>
      </c>
      <c r="AJ2109" s="50">
        <f t="shared" si="94"/>
        <v>237.99</v>
      </c>
      <c r="AK2109" s="58">
        <v>0</v>
      </c>
      <c r="AL2109" s="150">
        <f t="shared" si="95"/>
        <v>0</v>
      </c>
      <c r="AM2109" s="56" t="s">
        <v>230</v>
      </c>
      <c r="AN2109" s="50" t="s">
        <v>231</v>
      </c>
      <c r="AO2109" s="50" t="s">
        <v>232</v>
      </c>
      <c r="AP2109" s="50" t="s">
        <v>16963</v>
      </c>
      <c r="AQ2109" s="27" t="str">
        <f t="shared" si="92"/>
        <v>Record Complete</v>
      </c>
      <c r="AR2109" s="54"/>
      <c r="AS2109" s="5" t="str">
        <f t="shared" si="93"/>
        <v/>
      </c>
      <c r="AT2109" t="s">
        <v>17200</v>
      </c>
    </row>
    <row r="2110" spans="1:46" ht="15.75" thickBot="1" x14ac:dyDescent="0.3">
      <c r="A2110" s="30" t="s">
        <v>833</v>
      </c>
      <c r="B2110" s="32">
        <v>1690</v>
      </c>
      <c r="C2110" s="32" t="s">
        <v>213</v>
      </c>
      <c r="D2110" s="32" t="s">
        <v>449</v>
      </c>
      <c r="E2110" s="51" t="str">
        <f ca="1">IF(ISERROR(INDIRECT(CONCATENATE("FIPs_codes!",ADDRESS((MATCH($D2110,INDIRECT($C2110),0)+MATCH($C2110,FIPs_codes!$G$1:$G$3296,0)-1),COLUMN(FIPs_codes!A2108))))),"",INDIRECT(CONCATENATE("FIPs_codes!",ADDRESS((MATCH($D2110,INDIRECT($C2110),0)+MATCH($C2110,FIPs_codes!$G$1:$G$3296,0)-1),COLUMN(FIPs_codes!A2108)))))</f>
        <v>40153</v>
      </c>
      <c r="F2110" s="51">
        <f ca="1">IF(ISERROR(INDIRECT(CONCATENATE("FIPs_codes!",ADDRESS((MATCH($D2110,INDIRECT($C2110),0)+MATCH($C2110,FIPs_codes!$G$1:$G$3296,0)-1),COLUMN(FIPs_codes!C2108))))),"",INDIRECT(CONCATENATE("FIPs_codes!",ADDRESS((MATCH($D2110,INDIRECT($C2110),0)+MATCH($C2110,FIPs_codes!$G$1:$G$3296,0)-1),COLUMN(FIPs_codes!C2108)))))</f>
        <v>6</v>
      </c>
      <c r="G2110" s="34" t="s">
        <v>216</v>
      </c>
      <c r="H2110" s="34" t="s">
        <v>217</v>
      </c>
      <c r="I2110" s="36" t="s">
        <v>832</v>
      </c>
      <c r="J2110" s="38" t="s">
        <v>268</v>
      </c>
      <c r="K2110" s="32" t="s">
        <v>78</v>
      </c>
      <c r="L2110" s="32" t="s">
        <v>269</v>
      </c>
      <c r="M2110" s="32" t="s">
        <v>57</v>
      </c>
      <c r="N2110" s="40" t="s">
        <v>422</v>
      </c>
      <c r="O2110" s="40">
        <v>2010</v>
      </c>
      <c r="P2110" s="40" t="s">
        <v>286</v>
      </c>
      <c r="Q2110" s="125">
        <v>1232</v>
      </c>
      <c r="R2110" s="32" t="s">
        <v>244</v>
      </c>
      <c r="S2110" s="42" t="s">
        <v>60</v>
      </c>
      <c r="T2110" s="30" t="s">
        <v>263</v>
      </c>
      <c r="U2110" s="32" t="s">
        <v>134</v>
      </c>
      <c r="V2110" s="40" t="s">
        <v>254</v>
      </c>
      <c r="W2110" s="44" t="s">
        <v>225</v>
      </c>
      <c r="X2110" s="44" t="s">
        <v>65</v>
      </c>
      <c r="Y2110" s="44">
        <v>40413</v>
      </c>
      <c r="Z2110" s="32">
        <v>76</v>
      </c>
      <c r="AA2110" s="125">
        <v>1055</v>
      </c>
      <c r="AB2110" s="32" t="s">
        <v>66</v>
      </c>
      <c r="AC2110" s="125">
        <v>53491</v>
      </c>
      <c r="AD2110" s="32" t="s">
        <v>262</v>
      </c>
      <c r="AE2110" s="40" t="s">
        <v>255</v>
      </c>
      <c r="AF2110" s="40" t="s">
        <v>236</v>
      </c>
      <c r="AG2110" s="32" t="s">
        <v>229</v>
      </c>
      <c r="AH2110" s="32">
        <v>0</v>
      </c>
      <c r="AI2110" s="32">
        <v>136.11000000000001</v>
      </c>
      <c r="AJ2110" s="32">
        <v>136.11000000000001</v>
      </c>
      <c r="AK2110" s="40">
        <v>0</v>
      </c>
      <c r="AL2110" s="181">
        <v>0</v>
      </c>
      <c r="AM2110" s="38" t="s">
        <v>230</v>
      </c>
      <c r="AN2110" s="32" t="s">
        <v>231</v>
      </c>
      <c r="AO2110" s="32" t="s">
        <v>232</v>
      </c>
      <c r="AP2110" s="63" t="s">
        <v>16963</v>
      </c>
      <c r="AQ2110" s="27" t="str">
        <f t="shared" si="92"/>
        <v>Record Complete</v>
      </c>
      <c r="AR2110" s="36"/>
      <c r="AS2110" s="5" t="str">
        <f t="shared" si="93"/>
        <v/>
      </c>
      <c r="AT2110" t="s">
        <v>17200</v>
      </c>
    </row>
    <row r="2111" spans="1:46" ht="15.75" thickBot="1" x14ac:dyDescent="0.3">
      <c r="A2111" s="29" t="s">
        <v>833</v>
      </c>
      <c r="B2111" s="31">
        <v>1690</v>
      </c>
      <c r="C2111" s="31" t="s">
        <v>213</v>
      </c>
      <c r="D2111" s="31" t="s">
        <v>449</v>
      </c>
      <c r="E2111" s="51" t="str">
        <f ca="1">IF(ISERROR(INDIRECT(CONCATENATE("FIPs_codes!",ADDRESS((MATCH($D2111,INDIRECT($C2111),0)+MATCH($C2111,FIPs_codes!$G$1:$G$3296,0)-1),COLUMN(FIPs_codes!A2109))))),"",INDIRECT(CONCATENATE("FIPs_codes!",ADDRESS((MATCH($D2111,INDIRECT($C2111),0)+MATCH($C2111,FIPs_codes!$G$1:$G$3296,0)-1),COLUMN(FIPs_codes!A2109)))))</f>
        <v>40153</v>
      </c>
      <c r="F2111" s="51">
        <f ca="1">IF(ISERROR(INDIRECT(CONCATENATE("FIPs_codes!",ADDRESS((MATCH($D2111,INDIRECT($C2111),0)+MATCH($C2111,FIPs_codes!$G$1:$G$3296,0)-1),COLUMN(FIPs_codes!C2109))))),"",INDIRECT(CONCATENATE("FIPs_codes!",ADDRESS((MATCH($D2111,INDIRECT($C2111),0)+MATCH($C2111,FIPs_codes!$G$1:$G$3296,0)-1),COLUMN(FIPs_codes!C2109)))))</f>
        <v>6</v>
      </c>
      <c r="G2111" s="33" t="s">
        <v>216</v>
      </c>
      <c r="H2111" s="33" t="s">
        <v>217</v>
      </c>
      <c r="I2111" s="35" t="s">
        <v>832</v>
      </c>
      <c r="J2111" s="37" t="s">
        <v>268</v>
      </c>
      <c r="K2111" s="31" t="s">
        <v>78</v>
      </c>
      <c r="L2111" s="31" t="s">
        <v>269</v>
      </c>
      <c r="M2111" s="31" t="s">
        <v>57</v>
      </c>
      <c r="N2111" s="39" t="s">
        <v>422</v>
      </c>
      <c r="O2111" s="39">
        <v>2010</v>
      </c>
      <c r="P2111" s="39" t="s">
        <v>286</v>
      </c>
      <c r="Q2111" s="240">
        <v>1232</v>
      </c>
      <c r="R2111" s="31" t="s">
        <v>244</v>
      </c>
      <c r="S2111" s="41" t="s">
        <v>60</v>
      </c>
      <c r="T2111" s="29" t="s">
        <v>263</v>
      </c>
      <c r="U2111" s="31" t="s">
        <v>134</v>
      </c>
      <c r="V2111" s="39" t="s">
        <v>254</v>
      </c>
      <c r="W2111" s="43" t="s">
        <v>225</v>
      </c>
      <c r="X2111" s="43" t="s">
        <v>65</v>
      </c>
      <c r="Y2111" s="43">
        <v>40413</v>
      </c>
      <c r="Z2111" s="31">
        <v>76</v>
      </c>
      <c r="AA2111" s="240">
        <v>1055</v>
      </c>
      <c r="AB2111" s="31" t="s">
        <v>66</v>
      </c>
      <c r="AC2111" s="240">
        <v>53491</v>
      </c>
      <c r="AD2111" s="31" t="s">
        <v>262</v>
      </c>
      <c r="AE2111" s="39" t="s">
        <v>255</v>
      </c>
      <c r="AF2111" s="39" t="s">
        <v>236</v>
      </c>
      <c r="AG2111" s="31" t="s">
        <v>229</v>
      </c>
      <c r="AH2111" s="31">
        <v>0</v>
      </c>
      <c r="AI2111" s="31">
        <v>146.72999999999999</v>
      </c>
      <c r="AJ2111" s="31">
        <v>146.72999999999999</v>
      </c>
      <c r="AK2111" s="39">
        <v>0</v>
      </c>
      <c r="AL2111" s="150">
        <v>0</v>
      </c>
      <c r="AM2111" s="37" t="s">
        <v>230</v>
      </c>
      <c r="AN2111" s="31" t="s">
        <v>231</v>
      </c>
      <c r="AO2111" s="31" t="s">
        <v>232</v>
      </c>
      <c r="AP2111" s="45" t="s">
        <v>16963</v>
      </c>
      <c r="AQ2111" s="27" t="str">
        <f t="shared" si="92"/>
        <v>Record Complete</v>
      </c>
      <c r="AR2111" s="35"/>
      <c r="AS2111" s="5" t="str">
        <f t="shared" si="93"/>
        <v/>
      </c>
      <c r="AT2111" t="s">
        <v>17200</v>
      </c>
    </row>
    <row r="2112" spans="1:46" ht="15.75" thickBot="1" x14ac:dyDescent="0.3">
      <c r="A2112" s="47" t="s">
        <v>833</v>
      </c>
      <c r="B2112" s="49">
        <v>1690</v>
      </c>
      <c r="C2112" s="49" t="s">
        <v>213</v>
      </c>
      <c r="D2112" s="49" t="s">
        <v>449</v>
      </c>
      <c r="E2112" s="51" t="str">
        <f ca="1">IF(ISERROR(INDIRECT(CONCATENATE("FIPs_codes!",ADDRESS((MATCH($D2112,INDIRECT($C2112),0)+MATCH($C2112,FIPs_codes!$G$1:$G$3296,0)-1),COLUMN(FIPs_codes!A2110))))),"",INDIRECT(CONCATENATE("FIPs_codes!",ADDRESS((MATCH($D2112,INDIRECT($C2112),0)+MATCH($C2112,FIPs_codes!$G$1:$G$3296,0)-1),COLUMN(FIPs_codes!A2110)))))</f>
        <v>40153</v>
      </c>
      <c r="F2112" s="51">
        <f ca="1">IF(ISERROR(INDIRECT(CONCATENATE("FIPs_codes!",ADDRESS((MATCH($D2112,INDIRECT($C2112),0)+MATCH($C2112,FIPs_codes!$G$1:$G$3296,0)-1),COLUMN(FIPs_codes!C2110))))),"",INDIRECT(CONCATENATE("FIPs_codes!",ADDRESS((MATCH($D2112,INDIRECT($C2112),0)+MATCH($C2112,FIPs_codes!$G$1:$G$3296,0)-1),COLUMN(FIPs_codes!C2110)))))</f>
        <v>6</v>
      </c>
      <c r="G2112" s="51" t="s">
        <v>216</v>
      </c>
      <c r="H2112" s="51" t="s">
        <v>217</v>
      </c>
      <c r="I2112" s="53" t="s">
        <v>832</v>
      </c>
      <c r="J2112" s="55" t="s">
        <v>268</v>
      </c>
      <c r="K2112" s="49" t="s">
        <v>78</v>
      </c>
      <c r="L2112" s="49" t="s">
        <v>269</v>
      </c>
      <c r="M2112" s="49" t="s">
        <v>57</v>
      </c>
      <c r="N2112" s="57" t="s">
        <v>422</v>
      </c>
      <c r="O2112" s="57">
        <v>2010</v>
      </c>
      <c r="P2112" s="57" t="s">
        <v>286</v>
      </c>
      <c r="Q2112" s="128">
        <v>1232</v>
      </c>
      <c r="R2112" s="49" t="s">
        <v>244</v>
      </c>
      <c r="S2112" s="59" t="s">
        <v>60</v>
      </c>
      <c r="T2112" s="47" t="s">
        <v>263</v>
      </c>
      <c r="U2112" s="49" t="s">
        <v>134</v>
      </c>
      <c r="V2112" s="57" t="s">
        <v>254</v>
      </c>
      <c r="W2112" s="61" t="s">
        <v>225</v>
      </c>
      <c r="X2112" s="61" t="s">
        <v>65</v>
      </c>
      <c r="Y2112" s="61">
        <v>40413</v>
      </c>
      <c r="Z2112" s="49">
        <v>76</v>
      </c>
      <c r="AA2112" s="128">
        <v>1055</v>
      </c>
      <c r="AB2112" s="49" t="s">
        <v>66</v>
      </c>
      <c r="AC2112" s="128">
        <v>53491</v>
      </c>
      <c r="AD2112" s="49" t="s">
        <v>262</v>
      </c>
      <c r="AE2112" s="57" t="s">
        <v>255</v>
      </c>
      <c r="AF2112" s="57" t="s">
        <v>236</v>
      </c>
      <c r="AG2112" s="49" t="s">
        <v>229</v>
      </c>
      <c r="AH2112" s="49">
        <v>2.85</v>
      </c>
      <c r="AI2112" s="49">
        <v>271.24</v>
      </c>
      <c r="AJ2112" s="49">
        <v>274.09000000000003</v>
      </c>
      <c r="AK2112" s="57">
        <v>0</v>
      </c>
      <c r="AL2112" s="181">
        <v>1.0398044437958333E-2</v>
      </c>
      <c r="AM2112" s="55" t="s">
        <v>230</v>
      </c>
      <c r="AN2112" s="49" t="s">
        <v>231</v>
      </c>
      <c r="AO2112" s="49" t="s">
        <v>232</v>
      </c>
      <c r="AP2112" s="63" t="s">
        <v>16963</v>
      </c>
      <c r="AQ2112" s="27" t="str">
        <f t="shared" si="92"/>
        <v>Record Complete</v>
      </c>
      <c r="AR2112" s="53"/>
      <c r="AS2112" s="5" t="str">
        <f t="shared" si="93"/>
        <v/>
      </c>
      <c r="AT2112" t="s">
        <v>17200</v>
      </c>
    </row>
    <row r="2113" spans="1:46" ht="15.75" thickBot="1" x14ac:dyDescent="0.3">
      <c r="A2113" s="48" t="s">
        <v>833</v>
      </c>
      <c r="B2113" s="50">
        <v>1690</v>
      </c>
      <c r="C2113" s="50" t="s">
        <v>213</v>
      </c>
      <c r="D2113" s="50" t="s">
        <v>449</v>
      </c>
      <c r="E2113" s="51" t="str">
        <f ca="1">IF(ISERROR(INDIRECT(CONCATENATE("FIPs_codes!",ADDRESS((MATCH($D2113,INDIRECT($C2113),0)+MATCH($C2113,FIPs_codes!$G$1:$G$3296,0)-1),COLUMN(FIPs_codes!A2111))))),"",INDIRECT(CONCATENATE("FIPs_codes!",ADDRESS((MATCH($D2113,INDIRECT($C2113),0)+MATCH($C2113,FIPs_codes!$G$1:$G$3296,0)-1),COLUMN(FIPs_codes!A2111)))))</f>
        <v>40153</v>
      </c>
      <c r="F2113" s="51">
        <f ca="1">IF(ISERROR(INDIRECT(CONCATENATE("FIPs_codes!",ADDRESS((MATCH($D2113,INDIRECT($C2113),0)+MATCH($C2113,FIPs_codes!$G$1:$G$3296,0)-1),COLUMN(FIPs_codes!C2111))))),"",INDIRECT(CONCATENATE("FIPs_codes!",ADDRESS((MATCH($D2113,INDIRECT($C2113),0)+MATCH($C2113,FIPs_codes!$G$1:$G$3296,0)-1),COLUMN(FIPs_codes!C2111)))))</f>
        <v>6</v>
      </c>
      <c r="G2113" s="52" t="s">
        <v>216</v>
      </c>
      <c r="H2113" s="52" t="s">
        <v>217</v>
      </c>
      <c r="I2113" s="54" t="s">
        <v>832</v>
      </c>
      <c r="J2113" s="56" t="s">
        <v>219</v>
      </c>
      <c r="K2113" s="50" t="s">
        <v>78</v>
      </c>
      <c r="L2113" s="50" t="s">
        <v>220</v>
      </c>
      <c r="M2113" s="50" t="s">
        <v>57</v>
      </c>
      <c r="N2113" s="58" t="s">
        <v>399</v>
      </c>
      <c r="O2113" s="58">
        <v>2009</v>
      </c>
      <c r="P2113" s="58" t="s">
        <v>294</v>
      </c>
      <c r="Q2113" s="126">
        <v>1775</v>
      </c>
      <c r="R2113" s="50" t="s">
        <v>245</v>
      </c>
      <c r="S2113" s="60" t="s">
        <v>60</v>
      </c>
      <c r="T2113" s="48" t="s">
        <v>263</v>
      </c>
      <c r="U2113" s="50" t="s">
        <v>134</v>
      </c>
      <c r="V2113" s="58" t="s">
        <v>254</v>
      </c>
      <c r="W2113" s="62" t="s">
        <v>225</v>
      </c>
      <c r="X2113" s="62" t="s">
        <v>65</v>
      </c>
      <c r="Y2113" s="62">
        <v>40415</v>
      </c>
      <c r="Z2113" s="50">
        <v>91</v>
      </c>
      <c r="AA2113" s="126">
        <v>867</v>
      </c>
      <c r="AB2113" s="50" t="s">
        <v>66</v>
      </c>
      <c r="AC2113" s="126">
        <v>219775</v>
      </c>
      <c r="AD2113" s="50" t="s">
        <v>262</v>
      </c>
      <c r="AE2113" s="58" t="s">
        <v>255</v>
      </c>
      <c r="AF2113" s="58" t="s">
        <v>236</v>
      </c>
      <c r="AG2113" s="50" t="s">
        <v>229</v>
      </c>
      <c r="AH2113" s="50">
        <v>8.0299999999999994</v>
      </c>
      <c r="AI2113" s="50">
        <v>54.72</v>
      </c>
      <c r="AJ2113" s="50">
        <v>62.75</v>
      </c>
      <c r="AK2113" s="58">
        <v>12.73</v>
      </c>
      <c r="AL2113" s="150">
        <v>0.12796812749003983</v>
      </c>
      <c r="AM2113" s="56" t="s">
        <v>230</v>
      </c>
      <c r="AN2113" s="50" t="s">
        <v>231</v>
      </c>
      <c r="AO2113" s="50" t="s">
        <v>232</v>
      </c>
      <c r="AP2113" s="45" t="s">
        <v>16963</v>
      </c>
      <c r="AQ2113" s="27" t="str">
        <f t="shared" si="92"/>
        <v>Record Complete</v>
      </c>
      <c r="AR2113" s="54"/>
      <c r="AS2113" s="5" t="str">
        <f t="shared" si="93"/>
        <v/>
      </c>
      <c r="AT2113" t="s">
        <v>17200</v>
      </c>
    </row>
    <row r="2114" spans="1:46" ht="15.75" thickBot="1" x14ac:dyDescent="0.3">
      <c r="A2114" s="47" t="s">
        <v>833</v>
      </c>
      <c r="B2114" s="49">
        <v>1690</v>
      </c>
      <c r="C2114" s="49" t="s">
        <v>213</v>
      </c>
      <c r="D2114" s="49" t="s">
        <v>449</v>
      </c>
      <c r="E2114" s="51" t="str">
        <f ca="1">IF(ISERROR(INDIRECT(CONCATENATE("FIPs_codes!",ADDRESS((MATCH($D2114,INDIRECT($C2114),0)+MATCH($C2114,FIPs_codes!$G$1:$G$3296,0)-1),COLUMN(FIPs_codes!A2112))))),"",INDIRECT(CONCATENATE("FIPs_codes!",ADDRESS((MATCH($D2114,INDIRECT($C2114),0)+MATCH($C2114,FIPs_codes!$G$1:$G$3296,0)-1),COLUMN(FIPs_codes!A2112)))))</f>
        <v>40153</v>
      </c>
      <c r="F2114" s="51">
        <f ca="1">IF(ISERROR(INDIRECT(CONCATENATE("FIPs_codes!",ADDRESS((MATCH($D2114,INDIRECT($C2114),0)+MATCH($C2114,FIPs_codes!$G$1:$G$3296,0)-1),COLUMN(FIPs_codes!C2112))))),"",INDIRECT(CONCATENATE("FIPs_codes!",ADDRESS((MATCH($D2114,INDIRECT($C2114),0)+MATCH($C2114,FIPs_codes!$G$1:$G$3296,0)-1),COLUMN(FIPs_codes!C2112)))))</f>
        <v>6</v>
      </c>
      <c r="G2114" s="51" t="s">
        <v>216</v>
      </c>
      <c r="H2114" s="51" t="s">
        <v>217</v>
      </c>
      <c r="I2114" s="53" t="s">
        <v>832</v>
      </c>
      <c r="J2114" s="55" t="s">
        <v>219</v>
      </c>
      <c r="K2114" s="49" t="s">
        <v>78</v>
      </c>
      <c r="L2114" s="49" t="s">
        <v>220</v>
      </c>
      <c r="M2114" s="49" t="s">
        <v>57</v>
      </c>
      <c r="N2114" s="57" t="s">
        <v>399</v>
      </c>
      <c r="O2114" s="57">
        <v>2009</v>
      </c>
      <c r="P2114" s="57" t="s">
        <v>294</v>
      </c>
      <c r="Q2114" s="128">
        <v>1775</v>
      </c>
      <c r="R2114" s="49" t="s">
        <v>245</v>
      </c>
      <c r="S2114" s="59" t="s">
        <v>60</v>
      </c>
      <c r="T2114" s="47" t="s">
        <v>263</v>
      </c>
      <c r="U2114" s="49" t="s">
        <v>134</v>
      </c>
      <c r="V2114" s="57" t="s">
        <v>254</v>
      </c>
      <c r="W2114" s="61" t="s">
        <v>225</v>
      </c>
      <c r="X2114" s="61" t="s">
        <v>65</v>
      </c>
      <c r="Y2114" s="61">
        <v>40415</v>
      </c>
      <c r="Z2114" s="49">
        <v>91</v>
      </c>
      <c r="AA2114" s="128">
        <v>867</v>
      </c>
      <c r="AB2114" s="49" t="s">
        <v>66</v>
      </c>
      <c r="AC2114" s="128">
        <v>219775</v>
      </c>
      <c r="AD2114" s="49" t="s">
        <v>262</v>
      </c>
      <c r="AE2114" s="57" t="s">
        <v>255</v>
      </c>
      <c r="AF2114" s="57" t="s">
        <v>236</v>
      </c>
      <c r="AG2114" s="49" t="s">
        <v>229</v>
      </c>
      <c r="AH2114" s="49">
        <v>8.0399999999999991</v>
      </c>
      <c r="AI2114" s="49">
        <v>56.33</v>
      </c>
      <c r="AJ2114" s="49">
        <v>64.37</v>
      </c>
      <c r="AK2114" s="57">
        <v>12.36</v>
      </c>
      <c r="AL2114" s="181">
        <v>0.12490290508000619</v>
      </c>
      <c r="AM2114" s="55" t="s">
        <v>230</v>
      </c>
      <c r="AN2114" s="49" t="s">
        <v>231</v>
      </c>
      <c r="AO2114" s="49" t="s">
        <v>232</v>
      </c>
      <c r="AP2114" s="63" t="s">
        <v>16963</v>
      </c>
      <c r="AQ2114" s="27" t="str">
        <f t="shared" si="92"/>
        <v>Record Complete</v>
      </c>
      <c r="AR2114" s="53"/>
      <c r="AS2114" s="5" t="str">
        <f t="shared" si="93"/>
        <v/>
      </c>
      <c r="AT2114" t="s">
        <v>17200</v>
      </c>
    </row>
    <row r="2115" spans="1:46" ht="15.75" thickBot="1" x14ac:dyDescent="0.3">
      <c r="A2115" s="48" t="s">
        <v>833</v>
      </c>
      <c r="B2115" s="50">
        <v>1690</v>
      </c>
      <c r="C2115" s="50" t="s">
        <v>213</v>
      </c>
      <c r="D2115" s="50" t="s">
        <v>449</v>
      </c>
      <c r="E2115" s="51" t="str">
        <f ca="1">IF(ISERROR(INDIRECT(CONCATENATE("FIPs_codes!",ADDRESS((MATCH($D2115,INDIRECT($C2115),0)+MATCH($C2115,FIPs_codes!$G$1:$G$3296,0)-1),COLUMN(FIPs_codes!A2113))))),"",INDIRECT(CONCATENATE("FIPs_codes!",ADDRESS((MATCH($D2115,INDIRECT($C2115),0)+MATCH($C2115,FIPs_codes!$G$1:$G$3296,0)-1),COLUMN(FIPs_codes!A2113)))))</f>
        <v>40153</v>
      </c>
      <c r="F2115" s="51">
        <f ca="1">IF(ISERROR(INDIRECT(CONCATENATE("FIPs_codes!",ADDRESS((MATCH($D2115,INDIRECT($C2115),0)+MATCH($C2115,FIPs_codes!$G$1:$G$3296,0)-1),COLUMN(FIPs_codes!C2113))))),"",INDIRECT(CONCATENATE("FIPs_codes!",ADDRESS((MATCH($D2115,INDIRECT($C2115),0)+MATCH($C2115,FIPs_codes!$G$1:$G$3296,0)-1),COLUMN(FIPs_codes!C2113)))))</f>
        <v>6</v>
      </c>
      <c r="G2115" s="52" t="s">
        <v>216</v>
      </c>
      <c r="H2115" s="52" t="s">
        <v>217</v>
      </c>
      <c r="I2115" s="54" t="s">
        <v>832</v>
      </c>
      <c r="J2115" s="56" t="s">
        <v>219</v>
      </c>
      <c r="K2115" s="50" t="s">
        <v>78</v>
      </c>
      <c r="L2115" s="50" t="s">
        <v>220</v>
      </c>
      <c r="M2115" s="50" t="s">
        <v>57</v>
      </c>
      <c r="N2115" s="58" t="s">
        <v>399</v>
      </c>
      <c r="O2115" s="58">
        <v>2009</v>
      </c>
      <c r="P2115" s="58" t="s">
        <v>294</v>
      </c>
      <c r="Q2115" s="126">
        <v>1775</v>
      </c>
      <c r="R2115" s="50" t="s">
        <v>245</v>
      </c>
      <c r="S2115" s="60" t="s">
        <v>60</v>
      </c>
      <c r="T2115" s="48" t="s">
        <v>263</v>
      </c>
      <c r="U2115" s="50" t="s">
        <v>134</v>
      </c>
      <c r="V2115" s="58" t="s">
        <v>254</v>
      </c>
      <c r="W2115" s="62" t="s">
        <v>225</v>
      </c>
      <c r="X2115" s="62" t="s">
        <v>65</v>
      </c>
      <c r="Y2115" s="62">
        <v>40415</v>
      </c>
      <c r="Z2115" s="50">
        <v>91</v>
      </c>
      <c r="AA2115" s="126">
        <v>867</v>
      </c>
      <c r="AB2115" s="50" t="s">
        <v>66</v>
      </c>
      <c r="AC2115" s="126">
        <v>219775</v>
      </c>
      <c r="AD2115" s="50" t="s">
        <v>262</v>
      </c>
      <c r="AE2115" s="58" t="s">
        <v>255</v>
      </c>
      <c r="AF2115" s="58" t="s">
        <v>236</v>
      </c>
      <c r="AG2115" s="50" t="s">
        <v>229</v>
      </c>
      <c r="AH2115" s="50">
        <v>8.2899999999999991</v>
      </c>
      <c r="AI2115" s="50">
        <v>57.83</v>
      </c>
      <c r="AJ2115" s="50">
        <v>66.12</v>
      </c>
      <c r="AK2115" s="58">
        <v>11.81</v>
      </c>
      <c r="AL2115" s="150">
        <v>0.12537810042347244</v>
      </c>
      <c r="AM2115" s="56" t="s">
        <v>230</v>
      </c>
      <c r="AN2115" s="50" t="s">
        <v>231</v>
      </c>
      <c r="AO2115" s="50" t="s">
        <v>232</v>
      </c>
      <c r="AP2115" s="45" t="s">
        <v>16963</v>
      </c>
      <c r="AQ2115" s="27" t="str">
        <f t="shared" si="92"/>
        <v>Record Complete</v>
      </c>
      <c r="AR2115" s="54"/>
      <c r="AS2115" s="5" t="str">
        <f t="shared" si="93"/>
        <v/>
      </c>
      <c r="AT2115" t="s">
        <v>17200</v>
      </c>
    </row>
    <row r="2116" spans="1:46" ht="15.75" thickBot="1" x14ac:dyDescent="0.3">
      <c r="A2116" s="30" t="s">
        <v>833</v>
      </c>
      <c r="B2116" s="32">
        <v>1690</v>
      </c>
      <c r="C2116" s="32" t="s">
        <v>213</v>
      </c>
      <c r="D2116" s="32" t="s">
        <v>449</v>
      </c>
      <c r="E2116" s="51" t="str">
        <f ca="1">IF(ISERROR(INDIRECT(CONCATENATE("FIPs_codes!",ADDRESS((MATCH($D2116,INDIRECT($C2116),0)+MATCH($C2116,FIPs_codes!$G$1:$G$3296,0)-1),COLUMN(FIPs_codes!A2114))))),"",INDIRECT(CONCATENATE("FIPs_codes!",ADDRESS((MATCH($D2116,INDIRECT($C2116),0)+MATCH($C2116,FIPs_codes!$G$1:$G$3296,0)-1),COLUMN(FIPs_codes!A2114)))))</f>
        <v>40153</v>
      </c>
      <c r="F2116" s="51">
        <f ca="1">IF(ISERROR(INDIRECT(CONCATENATE("FIPs_codes!",ADDRESS((MATCH($D2116,INDIRECT($C2116),0)+MATCH($C2116,FIPs_codes!$G$1:$G$3296,0)-1),COLUMN(FIPs_codes!C2114))))),"",INDIRECT(CONCATENATE("FIPs_codes!",ADDRESS((MATCH($D2116,INDIRECT($C2116),0)+MATCH($C2116,FIPs_codes!$G$1:$G$3296,0)-1),COLUMN(FIPs_codes!C2114)))))</f>
        <v>6</v>
      </c>
      <c r="G2116" s="34" t="s">
        <v>216</v>
      </c>
      <c r="H2116" s="34" t="s">
        <v>217</v>
      </c>
      <c r="I2116" s="36" t="s">
        <v>832</v>
      </c>
      <c r="J2116" s="38" t="s">
        <v>219</v>
      </c>
      <c r="K2116" s="32" t="s">
        <v>78</v>
      </c>
      <c r="L2116" s="32" t="s">
        <v>220</v>
      </c>
      <c r="M2116" s="32" t="s">
        <v>57</v>
      </c>
      <c r="N2116" s="40" t="s">
        <v>399</v>
      </c>
      <c r="O2116" s="40">
        <v>2006</v>
      </c>
      <c r="P2116" s="40" t="s">
        <v>252</v>
      </c>
      <c r="Q2116" s="125">
        <v>1775</v>
      </c>
      <c r="R2116" s="32" t="s">
        <v>245</v>
      </c>
      <c r="S2116" s="42" t="s">
        <v>60</v>
      </c>
      <c r="T2116" s="30" t="s">
        <v>263</v>
      </c>
      <c r="U2116" s="32" t="s">
        <v>134</v>
      </c>
      <c r="V2116" s="40" t="s">
        <v>254</v>
      </c>
      <c r="W2116" s="44" t="s">
        <v>225</v>
      </c>
      <c r="X2116" s="44" t="s">
        <v>65</v>
      </c>
      <c r="Y2116" s="44">
        <v>40463</v>
      </c>
      <c r="Z2116" s="32">
        <v>99</v>
      </c>
      <c r="AA2116" s="125">
        <v>867</v>
      </c>
      <c r="AB2116" s="32" t="s">
        <v>66</v>
      </c>
      <c r="AC2116" s="125">
        <v>269901</v>
      </c>
      <c r="AD2116" s="32" t="s">
        <v>262</v>
      </c>
      <c r="AE2116" s="40" t="s">
        <v>255</v>
      </c>
      <c r="AF2116" s="40" t="s">
        <v>236</v>
      </c>
      <c r="AG2116" s="32" t="s">
        <v>229</v>
      </c>
      <c r="AH2116" s="32">
        <v>9.19</v>
      </c>
      <c r="AI2116" s="32">
        <v>64.319999999999993</v>
      </c>
      <c r="AJ2116" s="32">
        <v>73.509999999999991</v>
      </c>
      <c r="AK2116" s="40">
        <v>12.87</v>
      </c>
      <c r="AL2116" s="181">
        <v>0.12501700448918515</v>
      </c>
      <c r="AM2116" s="38" t="s">
        <v>230</v>
      </c>
      <c r="AN2116" s="32" t="s">
        <v>231</v>
      </c>
      <c r="AO2116" s="32" t="s">
        <v>232</v>
      </c>
      <c r="AP2116" s="63" t="s">
        <v>16963</v>
      </c>
      <c r="AQ2116" s="27" t="str">
        <f t="shared" ref="AQ2116:AQ2179" si="96">IF(OR(ISBLANK(B2116),ISBLANK(C2116),ISBLANK(D2116),ISBLANK(G2116),ISBLANK(H2116),NOT(OR(NOT(ISBLANK(J2116)),AND(NOT(ISBLANK(K2116)),NOT(ISBLANK(L2116))))),ISBLANK(M2116),ISBLANK(Q2116),ISBLANK(R2116),ISBLANK(U2116),ISBLANK(W2116),ISBLANK(X2116),ISBLANK(Y2116),ISBLANK(Z2116),ISBLANK(AA2116),ISBLANK(AB2116),ISBLANK(AC2116),ISBLANK(AD2116),ISBLANK(AM2116),ISBLANK(AN2116),AND(ISBLANK(AO2116),ISBLANK(AP2116))),"Record incomplete","Record Complete")</f>
        <v>Record Complete</v>
      </c>
      <c r="AR2116" s="36"/>
      <c r="AS2116" s="5" t="str">
        <f t="shared" ref="AS2116:AS2179" si="97">IF(AND(A2115=A2115,K2116=K2115,L2116=L2115,N2116=N2115,Y2116=Y2115,Z2116=Z2115,AJ2116=AJ2115,AI2116=AI2115),"DUP","")</f>
        <v/>
      </c>
      <c r="AT2116" t="s">
        <v>17200</v>
      </c>
    </row>
    <row r="2117" spans="1:46" ht="15.75" thickBot="1" x14ac:dyDescent="0.3">
      <c r="A2117" s="29" t="s">
        <v>833</v>
      </c>
      <c r="B2117" s="31">
        <v>1690</v>
      </c>
      <c r="C2117" s="31" t="s">
        <v>213</v>
      </c>
      <c r="D2117" s="31" t="s">
        <v>449</v>
      </c>
      <c r="E2117" s="51" t="str">
        <f ca="1">IF(ISERROR(INDIRECT(CONCATENATE("FIPs_codes!",ADDRESS((MATCH($D2117,INDIRECT($C2117),0)+MATCH($C2117,FIPs_codes!$G$1:$G$3296,0)-1),COLUMN(FIPs_codes!A2115))))),"",INDIRECT(CONCATENATE("FIPs_codes!",ADDRESS((MATCH($D2117,INDIRECT($C2117),0)+MATCH($C2117,FIPs_codes!$G$1:$G$3296,0)-1),COLUMN(FIPs_codes!A2115)))))</f>
        <v>40153</v>
      </c>
      <c r="F2117" s="51">
        <f ca="1">IF(ISERROR(INDIRECT(CONCATENATE("FIPs_codes!",ADDRESS((MATCH($D2117,INDIRECT($C2117),0)+MATCH($C2117,FIPs_codes!$G$1:$G$3296,0)-1),COLUMN(FIPs_codes!C2115))))),"",INDIRECT(CONCATENATE("FIPs_codes!",ADDRESS((MATCH($D2117,INDIRECT($C2117),0)+MATCH($C2117,FIPs_codes!$G$1:$G$3296,0)-1),COLUMN(FIPs_codes!C2115)))))</f>
        <v>6</v>
      </c>
      <c r="G2117" s="33" t="s">
        <v>216</v>
      </c>
      <c r="H2117" s="33" t="s">
        <v>217</v>
      </c>
      <c r="I2117" s="35" t="s">
        <v>832</v>
      </c>
      <c r="J2117" s="37" t="s">
        <v>219</v>
      </c>
      <c r="K2117" s="31" t="s">
        <v>78</v>
      </c>
      <c r="L2117" s="31" t="s">
        <v>220</v>
      </c>
      <c r="M2117" s="31" t="s">
        <v>57</v>
      </c>
      <c r="N2117" s="39" t="s">
        <v>399</v>
      </c>
      <c r="O2117" s="39">
        <v>2006</v>
      </c>
      <c r="P2117" s="39" t="s">
        <v>252</v>
      </c>
      <c r="Q2117" s="240">
        <v>1775</v>
      </c>
      <c r="R2117" s="31" t="s">
        <v>245</v>
      </c>
      <c r="S2117" s="41" t="s">
        <v>60</v>
      </c>
      <c r="T2117" s="29" t="s">
        <v>263</v>
      </c>
      <c r="U2117" s="31" t="s">
        <v>134</v>
      </c>
      <c r="V2117" s="39" t="s">
        <v>254</v>
      </c>
      <c r="W2117" s="43" t="s">
        <v>225</v>
      </c>
      <c r="X2117" s="43" t="s">
        <v>65</v>
      </c>
      <c r="Y2117" s="43">
        <v>40463</v>
      </c>
      <c r="Z2117" s="31">
        <v>99</v>
      </c>
      <c r="AA2117" s="240">
        <v>867</v>
      </c>
      <c r="AB2117" s="31" t="s">
        <v>66</v>
      </c>
      <c r="AC2117" s="240">
        <v>269901</v>
      </c>
      <c r="AD2117" s="31" t="s">
        <v>262</v>
      </c>
      <c r="AE2117" s="39" t="s">
        <v>255</v>
      </c>
      <c r="AF2117" s="39" t="s">
        <v>236</v>
      </c>
      <c r="AG2117" s="31" t="s">
        <v>229</v>
      </c>
      <c r="AH2117" s="31">
        <v>10.35</v>
      </c>
      <c r="AI2117" s="31">
        <v>64.69</v>
      </c>
      <c r="AJ2117" s="31">
        <v>75.039999999999992</v>
      </c>
      <c r="AK2117" s="39">
        <v>12.79</v>
      </c>
      <c r="AL2117" s="150">
        <v>0.13792643923240938</v>
      </c>
      <c r="AM2117" s="37" t="s">
        <v>230</v>
      </c>
      <c r="AN2117" s="31" t="s">
        <v>231</v>
      </c>
      <c r="AO2117" s="31" t="s">
        <v>232</v>
      </c>
      <c r="AP2117" s="45" t="s">
        <v>16963</v>
      </c>
      <c r="AQ2117" s="27" t="str">
        <f t="shared" si="96"/>
        <v>Record Complete</v>
      </c>
      <c r="AR2117" s="35"/>
      <c r="AS2117" s="5" t="str">
        <f t="shared" si="97"/>
        <v/>
      </c>
      <c r="AT2117" t="s">
        <v>17200</v>
      </c>
    </row>
    <row r="2118" spans="1:46" ht="15.75" thickBot="1" x14ac:dyDescent="0.3">
      <c r="A2118" s="30" t="s">
        <v>833</v>
      </c>
      <c r="B2118" s="32">
        <v>1690</v>
      </c>
      <c r="C2118" s="32" t="s">
        <v>213</v>
      </c>
      <c r="D2118" s="32" t="s">
        <v>449</v>
      </c>
      <c r="E2118" s="51" t="str">
        <f ca="1">IF(ISERROR(INDIRECT(CONCATENATE("FIPs_codes!",ADDRESS((MATCH($D2118,INDIRECT($C2118),0)+MATCH($C2118,FIPs_codes!$G$1:$G$3296,0)-1),COLUMN(FIPs_codes!A2116))))),"",INDIRECT(CONCATENATE("FIPs_codes!",ADDRESS((MATCH($D2118,INDIRECT($C2118),0)+MATCH($C2118,FIPs_codes!$G$1:$G$3296,0)-1),COLUMN(FIPs_codes!A2116)))))</f>
        <v>40153</v>
      </c>
      <c r="F2118" s="51">
        <f ca="1">IF(ISERROR(INDIRECT(CONCATENATE("FIPs_codes!",ADDRESS((MATCH($D2118,INDIRECT($C2118),0)+MATCH($C2118,FIPs_codes!$G$1:$G$3296,0)-1),COLUMN(FIPs_codes!C2116))))),"",INDIRECT(CONCATENATE("FIPs_codes!",ADDRESS((MATCH($D2118,INDIRECT($C2118),0)+MATCH($C2118,FIPs_codes!$G$1:$G$3296,0)-1),COLUMN(FIPs_codes!C2116)))))</f>
        <v>6</v>
      </c>
      <c r="G2118" s="34" t="s">
        <v>216</v>
      </c>
      <c r="H2118" s="34" t="s">
        <v>217</v>
      </c>
      <c r="I2118" s="36" t="s">
        <v>832</v>
      </c>
      <c r="J2118" s="38" t="s">
        <v>219</v>
      </c>
      <c r="K2118" s="32" t="s">
        <v>78</v>
      </c>
      <c r="L2118" s="32" t="s">
        <v>220</v>
      </c>
      <c r="M2118" s="32" t="s">
        <v>57</v>
      </c>
      <c r="N2118" s="40" t="s">
        <v>399</v>
      </c>
      <c r="O2118" s="40">
        <v>2006</v>
      </c>
      <c r="P2118" s="40" t="s">
        <v>252</v>
      </c>
      <c r="Q2118" s="125">
        <v>1775</v>
      </c>
      <c r="R2118" s="32" t="s">
        <v>245</v>
      </c>
      <c r="S2118" s="42" t="s">
        <v>60</v>
      </c>
      <c r="T2118" s="30" t="s">
        <v>263</v>
      </c>
      <c r="U2118" s="32" t="s">
        <v>134</v>
      </c>
      <c r="V2118" s="40" t="s">
        <v>254</v>
      </c>
      <c r="W2118" s="44" t="s">
        <v>225</v>
      </c>
      <c r="X2118" s="44" t="s">
        <v>65</v>
      </c>
      <c r="Y2118" s="44">
        <v>40463</v>
      </c>
      <c r="Z2118" s="32">
        <v>99</v>
      </c>
      <c r="AA2118" s="125">
        <v>867</v>
      </c>
      <c r="AB2118" s="32" t="s">
        <v>66</v>
      </c>
      <c r="AC2118" s="125">
        <v>269901</v>
      </c>
      <c r="AD2118" s="32" t="s">
        <v>262</v>
      </c>
      <c r="AE2118" s="40" t="s">
        <v>255</v>
      </c>
      <c r="AF2118" s="40" t="s">
        <v>236</v>
      </c>
      <c r="AG2118" s="32" t="s">
        <v>229</v>
      </c>
      <c r="AH2118" s="32">
        <v>18.78</v>
      </c>
      <c r="AI2118" s="32">
        <v>60.95</v>
      </c>
      <c r="AJ2118" s="32">
        <v>79.73</v>
      </c>
      <c r="AK2118" s="40">
        <v>12.4</v>
      </c>
      <c r="AL2118" s="181">
        <v>0.23554496425435847</v>
      </c>
      <c r="AM2118" s="38" t="s">
        <v>230</v>
      </c>
      <c r="AN2118" s="32" t="s">
        <v>231</v>
      </c>
      <c r="AO2118" s="32" t="s">
        <v>232</v>
      </c>
      <c r="AP2118" s="63" t="s">
        <v>16963</v>
      </c>
      <c r="AQ2118" s="27" t="str">
        <f t="shared" si="96"/>
        <v>Record Complete</v>
      </c>
      <c r="AR2118" s="36"/>
      <c r="AS2118" s="5" t="str">
        <f t="shared" si="97"/>
        <v/>
      </c>
      <c r="AT2118" t="s">
        <v>17200</v>
      </c>
    </row>
    <row r="2119" spans="1:46" ht="15.75" thickBot="1" x14ac:dyDescent="0.3">
      <c r="A2119" s="29" t="s">
        <v>17075</v>
      </c>
      <c r="B2119" s="31">
        <v>1198</v>
      </c>
      <c r="C2119" s="31" t="s">
        <v>213</v>
      </c>
      <c r="D2119" s="31" t="s">
        <v>15206</v>
      </c>
      <c r="E2119" s="51" t="str">
        <f ca="1">IF(ISERROR(INDIRECT(CONCATENATE("FIPs_codes!",ADDRESS((MATCH($D2119,INDIRECT($C2119),0)+MATCH($C2119,FIPs_codes!$G$1:$G$3296,0)-1),COLUMN(FIPs_codes!A2117))))),"",INDIRECT(CONCATENATE("FIPs_codes!",ADDRESS((MATCH($D2119,INDIRECT($C2119),0)+MATCH($C2119,FIPs_codes!$G$1:$G$3296,0)-1),COLUMN(FIPs_codes!A2117)))))</f>
        <v>40143</v>
      </c>
      <c r="F2119" s="51">
        <f ca="1">IF(ISERROR(INDIRECT(CONCATENATE("FIPs_codes!",ADDRESS((MATCH($D2119,INDIRECT($C2119),0)+MATCH($C2119,FIPs_codes!$G$1:$G$3296,0)-1),COLUMN(FIPs_codes!C2117))))),"",INDIRECT(CONCATENATE("FIPs_codes!",ADDRESS((MATCH($D2119,INDIRECT($C2119),0)+MATCH($C2119,FIPs_codes!$G$1:$G$3296,0)-1),COLUMN(FIPs_codes!C2117)))))</f>
        <v>6</v>
      </c>
      <c r="G2119" s="31" t="s">
        <v>17076</v>
      </c>
      <c r="H2119" s="31" t="s">
        <v>217</v>
      </c>
      <c r="I2119" s="35" t="s">
        <v>17077</v>
      </c>
      <c r="J2119" s="37" t="s">
        <v>10751</v>
      </c>
      <c r="K2119" s="31" t="s">
        <v>149</v>
      </c>
      <c r="L2119" s="31" t="s">
        <v>17084</v>
      </c>
      <c r="M2119" s="31" t="s">
        <v>11336</v>
      </c>
      <c r="N2119" s="39" t="s">
        <v>17079</v>
      </c>
      <c r="O2119" s="230">
        <v>31472</v>
      </c>
      <c r="P2119" s="39">
        <v>18470</v>
      </c>
      <c r="Q2119" s="31">
        <v>88500</v>
      </c>
      <c r="R2119" s="31" t="s">
        <v>11371</v>
      </c>
      <c r="S2119" s="41" t="s">
        <v>11296</v>
      </c>
      <c r="T2119" s="29" t="s">
        <v>17055</v>
      </c>
      <c r="U2119" s="31" t="s">
        <v>62</v>
      </c>
      <c r="V2119" s="39" t="s">
        <v>17080</v>
      </c>
      <c r="W2119" s="43" t="s">
        <v>1048</v>
      </c>
      <c r="X2119" s="43" t="s">
        <v>65</v>
      </c>
      <c r="Y2119" s="43">
        <v>41792</v>
      </c>
      <c r="Z2119" s="31">
        <v>100</v>
      </c>
      <c r="AA2119" s="31">
        <v>286</v>
      </c>
      <c r="AB2119" s="31" t="s">
        <v>66</v>
      </c>
      <c r="AC2119" s="276">
        <f t="shared" ref="AC2119:AC2148" si="98">140.6*(Z2119/100)*9570/60*((AA2119+460)/528)*(20.9/(20.9*(1-0.027)-AK2119))</f>
        <v>76771.999132437573</v>
      </c>
      <c r="AD2119" s="31" t="s">
        <v>437</v>
      </c>
      <c r="AE2119" s="39">
        <v>23</v>
      </c>
      <c r="AF2119" s="39" t="s">
        <v>68</v>
      </c>
      <c r="AG2119" s="31" t="s">
        <v>500</v>
      </c>
      <c r="AH2119" s="31">
        <v>-0.91</v>
      </c>
      <c r="AI2119" s="31">
        <v>54.21</v>
      </c>
      <c r="AJ2119" s="31">
        <v>53.3</v>
      </c>
      <c r="AK2119" s="39">
        <v>11.71</v>
      </c>
      <c r="AL2119" s="150">
        <f t="shared" ref="AL2119:AL2148" si="99">IF(ISERROR(IF(ISBLANK(AH2119),(AJ2119-AI2119)/AJ2119,IF(ISBLANK(AI2119),(AH2119/AJ2119),AH2119/(AH2119+AI2119)))),"0",IF(ISBLANK(AH2119),(AJ2119-AI2119)/AJ2119,IF(ISBLANK(AI2119),(AH2119/AJ2119),AH2119/(AH2119+AI2119))))</f>
        <v>-1.7073170731707315E-2</v>
      </c>
      <c r="AM2119" s="37" t="s">
        <v>230</v>
      </c>
      <c r="AN2119" s="31" t="s">
        <v>16971</v>
      </c>
      <c r="AO2119" s="31" t="s">
        <v>258</v>
      </c>
      <c r="AP2119" s="45" t="s">
        <v>16972</v>
      </c>
      <c r="AQ2119" s="27" t="str">
        <f t="shared" si="96"/>
        <v>Record Complete</v>
      </c>
      <c r="AR2119" s="35" t="s">
        <v>17082</v>
      </c>
      <c r="AS2119" s="5" t="str">
        <f t="shared" si="97"/>
        <v/>
      </c>
      <c r="AT2119" t="s">
        <v>17200</v>
      </c>
    </row>
    <row r="2120" spans="1:46" ht="15.75" thickBot="1" x14ac:dyDescent="0.3">
      <c r="A2120" s="47" t="s">
        <v>17075</v>
      </c>
      <c r="B2120" s="49">
        <v>1198</v>
      </c>
      <c r="C2120" s="49" t="s">
        <v>213</v>
      </c>
      <c r="D2120" s="49" t="s">
        <v>15206</v>
      </c>
      <c r="E2120" s="51" t="str">
        <f ca="1">IF(ISERROR(INDIRECT(CONCATENATE("FIPs_codes!",ADDRESS((MATCH($D2120,INDIRECT($C2120),0)+MATCH($C2120,FIPs_codes!$G$1:$G$3296,0)-1),COLUMN(FIPs_codes!A2118))))),"",INDIRECT(CONCATENATE("FIPs_codes!",ADDRESS((MATCH($D2120,INDIRECT($C2120),0)+MATCH($C2120,FIPs_codes!$G$1:$G$3296,0)-1),COLUMN(FIPs_codes!A2118)))))</f>
        <v>40143</v>
      </c>
      <c r="F2120" s="51">
        <f ca="1">IF(ISERROR(INDIRECT(CONCATENATE("FIPs_codes!",ADDRESS((MATCH($D2120,INDIRECT($C2120),0)+MATCH($C2120,FIPs_codes!$G$1:$G$3296,0)-1),COLUMN(FIPs_codes!C2118))))),"",INDIRECT(CONCATENATE("FIPs_codes!",ADDRESS((MATCH($D2120,INDIRECT($C2120),0)+MATCH($C2120,FIPs_codes!$G$1:$G$3296,0)-1),COLUMN(FIPs_codes!C2118)))))</f>
        <v>6</v>
      </c>
      <c r="G2120" s="49" t="s">
        <v>17076</v>
      </c>
      <c r="H2120" s="49" t="s">
        <v>217</v>
      </c>
      <c r="I2120" s="53" t="s">
        <v>17077</v>
      </c>
      <c r="J2120" s="55" t="s">
        <v>10751</v>
      </c>
      <c r="K2120" s="49" t="s">
        <v>149</v>
      </c>
      <c r="L2120" s="49" t="s">
        <v>17084</v>
      </c>
      <c r="M2120" s="49" t="s">
        <v>11336</v>
      </c>
      <c r="N2120" s="57" t="s">
        <v>17079</v>
      </c>
      <c r="O2120" s="154">
        <v>31472</v>
      </c>
      <c r="P2120" s="57">
        <v>18470</v>
      </c>
      <c r="Q2120" s="49">
        <v>88500</v>
      </c>
      <c r="R2120" s="49" t="s">
        <v>11371</v>
      </c>
      <c r="S2120" s="59" t="s">
        <v>11296</v>
      </c>
      <c r="T2120" s="47" t="s">
        <v>17055</v>
      </c>
      <c r="U2120" s="49" t="s">
        <v>62</v>
      </c>
      <c r="V2120" s="57" t="s">
        <v>17080</v>
      </c>
      <c r="W2120" s="61" t="s">
        <v>1048</v>
      </c>
      <c r="X2120" s="61" t="s">
        <v>65</v>
      </c>
      <c r="Y2120" s="61">
        <v>41792</v>
      </c>
      <c r="Z2120" s="49">
        <v>100</v>
      </c>
      <c r="AA2120" s="49">
        <v>286</v>
      </c>
      <c r="AB2120" s="49" t="s">
        <v>66</v>
      </c>
      <c r="AC2120" s="183">
        <f t="shared" si="98"/>
        <v>78687.718539951122</v>
      </c>
      <c r="AD2120" s="49" t="s">
        <v>437</v>
      </c>
      <c r="AE2120" s="57">
        <v>23</v>
      </c>
      <c r="AF2120" s="144" t="s">
        <v>68</v>
      </c>
      <c r="AG2120" s="49" t="s">
        <v>500</v>
      </c>
      <c r="AH2120" s="49">
        <v>-0.86</v>
      </c>
      <c r="AI2120" s="49">
        <v>58.11</v>
      </c>
      <c r="AJ2120" s="49">
        <v>57.25</v>
      </c>
      <c r="AK2120" s="57">
        <v>11.92</v>
      </c>
      <c r="AL2120" s="181">
        <f t="shared" si="99"/>
        <v>-1.5021834061135371E-2</v>
      </c>
      <c r="AM2120" s="55" t="s">
        <v>230</v>
      </c>
      <c r="AN2120" s="49" t="s">
        <v>16971</v>
      </c>
      <c r="AO2120" s="49" t="s">
        <v>258</v>
      </c>
      <c r="AP2120" s="63" t="s">
        <v>16972</v>
      </c>
      <c r="AQ2120" s="27" t="str">
        <f t="shared" si="96"/>
        <v>Record Complete</v>
      </c>
      <c r="AR2120" s="53" t="s">
        <v>17082</v>
      </c>
      <c r="AS2120" s="5" t="str">
        <f t="shared" si="97"/>
        <v/>
      </c>
      <c r="AT2120" t="s">
        <v>17200</v>
      </c>
    </row>
    <row r="2121" spans="1:46" ht="15.75" thickBot="1" x14ac:dyDescent="0.3">
      <c r="A2121" s="48" t="s">
        <v>17075</v>
      </c>
      <c r="B2121" s="50">
        <v>1198</v>
      </c>
      <c r="C2121" s="50" t="s">
        <v>213</v>
      </c>
      <c r="D2121" s="50" t="s">
        <v>15206</v>
      </c>
      <c r="E2121" s="51" t="str">
        <f ca="1">IF(ISERROR(INDIRECT(CONCATENATE("FIPs_codes!",ADDRESS((MATCH($D2121,INDIRECT($C2121),0)+MATCH($C2121,FIPs_codes!$G$1:$G$3296,0)-1),COLUMN(FIPs_codes!A2119))))),"",INDIRECT(CONCATENATE("FIPs_codes!",ADDRESS((MATCH($D2121,INDIRECT($C2121),0)+MATCH($C2121,FIPs_codes!$G$1:$G$3296,0)-1),COLUMN(FIPs_codes!A2119)))))</f>
        <v>40143</v>
      </c>
      <c r="F2121" s="51">
        <f ca="1">IF(ISERROR(INDIRECT(CONCATENATE("FIPs_codes!",ADDRESS((MATCH($D2121,INDIRECT($C2121),0)+MATCH($C2121,FIPs_codes!$G$1:$G$3296,0)-1),COLUMN(FIPs_codes!C2119))))),"",INDIRECT(CONCATENATE("FIPs_codes!",ADDRESS((MATCH($D2121,INDIRECT($C2121),0)+MATCH($C2121,FIPs_codes!$G$1:$G$3296,0)-1),COLUMN(FIPs_codes!C2119)))))</f>
        <v>6</v>
      </c>
      <c r="G2121" s="50" t="s">
        <v>17076</v>
      </c>
      <c r="H2121" s="50" t="s">
        <v>217</v>
      </c>
      <c r="I2121" s="54" t="s">
        <v>17077</v>
      </c>
      <c r="J2121" s="56" t="s">
        <v>10751</v>
      </c>
      <c r="K2121" s="50" t="s">
        <v>149</v>
      </c>
      <c r="L2121" s="50" t="s">
        <v>17084</v>
      </c>
      <c r="M2121" s="50" t="s">
        <v>11336</v>
      </c>
      <c r="N2121" s="58" t="s">
        <v>17079</v>
      </c>
      <c r="O2121" s="155">
        <v>31472</v>
      </c>
      <c r="P2121" s="58">
        <v>18470</v>
      </c>
      <c r="Q2121" s="50">
        <v>88500</v>
      </c>
      <c r="R2121" s="50" t="s">
        <v>11371</v>
      </c>
      <c r="S2121" s="60" t="s">
        <v>11296</v>
      </c>
      <c r="T2121" s="48" t="s">
        <v>17055</v>
      </c>
      <c r="U2121" s="50" t="s">
        <v>62</v>
      </c>
      <c r="V2121" s="58" t="s">
        <v>17080</v>
      </c>
      <c r="W2121" s="62" t="s">
        <v>1048</v>
      </c>
      <c r="X2121" s="62" t="s">
        <v>65</v>
      </c>
      <c r="Y2121" s="62">
        <v>41792</v>
      </c>
      <c r="Z2121" s="50">
        <v>100</v>
      </c>
      <c r="AA2121" s="50">
        <v>286</v>
      </c>
      <c r="AB2121" s="50" t="s">
        <v>66</v>
      </c>
      <c r="AC2121" s="180">
        <f t="shared" si="98"/>
        <v>74358.246170055878</v>
      </c>
      <c r="AD2121" s="50" t="s">
        <v>437</v>
      </c>
      <c r="AE2121" s="58">
        <v>23</v>
      </c>
      <c r="AF2121" s="134" t="s">
        <v>68</v>
      </c>
      <c r="AG2121" s="50" t="s">
        <v>500</v>
      </c>
      <c r="AH2121" s="50">
        <v>-0.79</v>
      </c>
      <c r="AI2121" s="50">
        <v>62.29</v>
      </c>
      <c r="AJ2121" s="50">
        <v>61.5</v>
      </c>
      <c r="AK2121" s="58">
        <v>11.43</v>
      </c>
      <c r="AL2121" s="150">
        <f t="shared" si="99"/>
        <v>-1.2845528455284553E-2</v>
      </c>
      <c r="AM2121" s="56" t="s">
        <v>230</v>
      </c>
      <c r="AN2121" s="50" t="s">
        <v>16971</v>
      </c>
      <c r="AO2121" s="50" t="s">
        <v>258</v>
      </c>
      <c r="AP2121" s="64" t="s">
        <v>17045</v>
      </c>
      <c r="AQ2121" s="27" t="str">
        <f t="shared" si="96"/>
        <v>Record Complete</v>
      </c>
      <c r="AR2121" s="54" t="s">
        <v>17082</v>
      </c>
      <c r="AS2121" s="5" t="str">
        <f t="shared" si="97"/>
        <v/>
      </c>
      <c r="AT2121" t="s">
        <v>17200</v>
      </c>
    </row>
    <row r="2122" spans="1:46" ht="15.75" thickBot="1" x14ac:dyDescent="0.3">
      <c r="A2122" s="47" t="s">
        <v>17075</v>
      </c>
      <c r="B2122" s="49">
        <v>1198</v>
      </c>
      <c r="C2122" s="49" t="s">
        <v>213</v>
      </c>
      <c r="D2122" s="49" t="s">
        <v>15206</v>
      </c>
      <c r="E2122" s="51" t="str">
        <f ca="1">IF(ISERROR(INDIRECT(CONCATENATE("FIPs_codes!",ADDRESS((MATCH($D2122,INDIRECT($C2122),0)+MATCH($C2122,FIPs_codes!$G$1:$G$3296,0)-1),COLUMN(FIPs_codes!A2120))))),"",INDIRECT(CONCATENATE("FIPs_codes!",ADDRESS((MATCH($D2122,INDIRECT($C2122),0)+MATCH($C2122,FIPs_codes!$G$1:$G$3296,0)-1),COLUMN(FIPs_codes!A2120)))))</f>
        <v>40143</v>
      </c>
      <c r="F2122" s="51">
        <f ca="1">IF(ISERROR(INDIRECT(CONCATENATE("FIPs_codes!",ADDRESS((MATCH($D2122,INDIRECT($C2122),0)+MATCH($C2122,FIPs_codes!$G$1:$G$3296,0)-1),COLUMN(FIPs_codes!C2120))))),"",INDIRECT(CONCATENATE("FIPs_codes!",ADDRESS((MATCH($D2122,INDIRECT($C2122),0)+MATCH($C2122,FIPs_codes!$G$1:$G$3296,0)-1),COLUMN(FIPs_codes!C2120)))))</f>
        <v>6</v>
      </c>
      <c r="G2122" s="49" t="s">
        <v>17076</v>
      </c>
      <c r="H2122" s="49" t="s">
        <v>217</v>
      </c>
      <c r="I2122" s="53" t="s">
        <v>17077</v>
      </c>
      <c r="J2122" s="55" t="s">
        <v>10751</v>
      </c>
      <c r="K2122" s="49" t="s">
        <v>149</v>
      </c>
      <c r="L2122" s="49" t="s">
        <v>17084</v>
      </c>
      <c r="M2122" s="49" t="s">
        <v>11336</v>
      </c>
      <c r="N2122" s="57" t="s">
        <v>17079</v>
      </c>
      <c r="O2122" s="154">
        <v>31472</v>
      </c>
      <c r="P2122" s="57">
        <v>18470</v>
      </c>
      <c r="Q2122" s="49">
        <v>88500</v>
      </c>
      <c r="R2122" s="49" t="s">
        <v>11371</v>
      </c>
      <c r="S2122" s="59" t="s">
        <v>11296</v>
      </c>
      <c r="T2122" s="47" t="s">
        <v>17055</v>
      </c>
      <c r="U2122" s="49" t="s">
        <v>62</v>
      </c>
      <c r="V2122" s="57" t="s">
        <v>17080</v>
      </c>
      <c r="W2122" s="61" t="s">
        <v>1048</v>
      </c>
      <c r="X2122" s="61" t="s">
        <v>65</v>
      </c>
      <c r="Y2122" s="61">
        <v>41792</v>
      </c>
      <c r="Z2122" s="49">
        <v>100</v>
      </c>
      <c r="AA2122" s="49">
        <v>286</v>
      </c>
      <c r="AB2122" s="49" t="s">
        <v>66</v>
      </c>
      <c r="AC2122" s="183">
        <f t="shared" si="98"/>
        <v>80310.0079940656</v>
      </c>
      <c r="AD2122" s="49" t="s">
        <v>437</v>
      </c>
      <c r="AE2122" s="57">
        <v>23</v>
      </c>
      <c r="AF2122" s="144" t="s">
        <v>68</v>
      </c>
      <c r="AG2122" s="49" t="s">
        <v>500</v>
      </c>
      <c r="AH2122" s="49">
        <v>-0.98</v>
      </c>
      <c r="AI2122" s="49">
        <v>63.33</v>
      </c>
      <c r="AJ2122" s="49">
        <v>62.35</v>
      </c>
      <c r="AK2122" s="57">
        <v>12.09</v>
      </c>
      <c r="AL2122" s="181">
        <f t="shared" si="99"/>
        <v>-1.5717722534081796E-2</v>
      </c>
      <c r="AM2122" s="55" t="s">
        <v>230</v>
      </c>
      <c r="AN2122" s="49" t="s">
        <v>16971</v>
      </c>
      <c r="AO2122" s="49" t="s">
        <v>258</v>
      </c>
      <c r="AP2122" s="63" t="s">
        <v>16972</v>
      </c>
      <c r="AQ2122" s="27" t="str">
        <f t="shared" si="96"/>
        <v>Record Complete</v>
      </c>
      <c r="AR2122" s="53" t="s">
        <v>17082</v>
      </c>
      <c r="AS2122" s="5" t="str">
        <f t="shared" si="97"/>
        <v/>
      </c>
      <c r="AT2122" t="s">
        <v>17200</v>
      </c>
    </row>
    <row r="2123" spans="1:46" ht="15.75" thickBot="1" x14ac:dyDescent="0.3">
      <c r="A2123" s="48" t="s">
        <v>17075</v>
      </c>
      <c r="B2123" s="50">
        <v>1198</v>
      </c>
      <c r="C2123" s="50" t="s">
        <v>213</v>
      </c>
      <c r="D2123" s="50" t="s">
        <v>15206</v>
      </c>
      <c r="E2123" s="51" t="str">
        <f ca="1">IF(ISERROR(INDIRECT(CONCATENATE("FIPs_codes!",ADDRESS((MATCH($D2123,INDIRECT($C2123),0)+MATCH($C2123,FIPs_codes!$G$1:$G$3296,0)-1),COLUMN(FIPs_codes!A2121))))),"",INDIRECT(CONCATENATE("FIPs_codes!",ADDRESS((MATCH($D2123,INDIRECT($C2123),0)+MATCH($C2123,FIPs_codes!$G$1:$G$3296,0)-1),COLUMN(FIPs_codes!A2121)))))</f>
        <v>40143</v>
      </c>
      <c r="F2123" s="51">
        <f ca="1">IF(ISERROR(INDIRECT(CONCATENATE("FIPs_codes!",ADDRESS((MATCH($D2123,INDIRECT($C2123),0)+MATCH($C2123,FIPs_codes!$G$1:$G$3296,0)-1),COLUMN(FIPs_codes!C2121))))),"",INDIRECT(CONCATENATE("FIPs_codes!",ADDRESS((MATCH($D2123,INDIRECT($C2123),0)+MATCH($C2123,FIPs_codes!$G$1:$G$3296,0)-1),COLUMN(FIPs_codes!C2121)))))</f>
        <v>6</v>
      </c>
      <c r="G2123" s="50" t="s">
        <v>17076</v>
      </c>
      <c r="H2123" s="50" t="s">
        <v>217</v>
      </c>
      <c r="I2123" s="54" t="s">
        <v>17077</v>
      </c>
      <c r="J2123" s="56" t="s">
        <v>10751</v>
      </c>
      <c r="K2123" s="50" t="s">
        <v>149</v>
      </c>
      <c r="L2123" s="50" t="s">
        <v>17084</v>
      </c>
      <c r="M2123" s="50" t="s">
        <v>11336</v>
      </c>
      <c r="N2123" s="58" t="s">
        <v>17079</v>
      </c>
      <c r="O2123" s="155">
        <v>31472</v>
      </c>
      <c r="P2123" s="58">
        <v>18470</v>
      </c>
      <c r="Q2123" s="50">
        <v>88500</v>
      </c>
      <c r="R2123" s="50" t="s">
        <v>11371</v>
      </c>
      <c r="S2123" s="60" t="s">
        <v>11296</v>
      </c>
      <c r="T2123" s="48" t="s">
        <v>17055</v>
      </c>
      <c r="U2123" s="50" t="s">
        <v>62</v>
      </c>
      <c r="V2123" s="58" t="s">
        <v>17080</v>
      </c>
      <c r="W2123" s="62" t="s">
        <v>1048</v>
      </c>
      <c r="X2123" s="62" t="s">
        <v>65</v>
      </c>
      <c r="Y2123" s="62">
        <v>41792</v>
      </c>
      <c r="Z2123" s="50">
        <v>100</v>
      </c>
      <c r="AA2123" s="50">
        <v>286</v>
      </c>
      <c r="AB2123" s="50" t="s">
        <v>66</v>
      </c>
      <c r="AC2123" s="180">
        <f t="shared" si="98"/>
        <v>76329.544926249961</v>
      </c>
      <c r="AD2123" s="50" t="s">
        <v>437</v>
      </c>
      <c r="AE2123" s="58">
        <v>23</v>
      </c>
      <c r="AF2123" s="134" t="s">
        <v>68</v>
      </c>
      <c r="AG2123" s="50" t="s">
        <v>500</v>
      </c>
      <c r="AH2123" s="50">
        <v>-1.0900000000000001</v>
      </c>
      <c r="AI2123" s="50">
        <v>64.09</v>
      </c>
      <c r="AJ2123" s="50">
        <v>63</v>
      </c>
      <c r="AK2123" s="58">
        <v>11.66</v>
      </c>
      <c r="AL2123" s="150">
        <f t="shared" si="99"/>
        <v>-1.7301587301587304E-2</v>
      </c>
      <c r="AM2123" s="56" t="s">
        <v>230</v>
      </c>
      <c r="AN2123" s="50" t="s">
        <v>16971</v>
      </c>
      <c r="AO2123" s="50" t="s">
        <v>258</v>
      </c>
      <c r="AP2123" s="64" t="s">
        <v>17045</v>
      </c>
      <c r="AQ2123" s="27" t="str">
        <f t="shared" si="96"/>
        <v>Record Complete</v>
      </c>
      <c r="AR2123" s="54" t="s">
        <v>17082</v>
      </c>
      <c r="AS2123" s="5" t="str">
        <f t="shared" si="97"/>
        <v/>
      </c>
      <c r="AT2123" t="s">
        <v>17200</v>
      </c>
    </row>
    <row r="2124" spans="1:46" ht="15.75" thickBot="1" x14ac:dyDescent="0.3">
      <c r="A2124" s="47" t="s">
        <v>17075</v>
      </c>
      <c r="B2124" s="49">
        <v>1198</v>
      </c>
      <c r="C2124" s="49" t="s">
        <v>213</v>
      </c>
      <c r="D2124" s="49" t="s">
        <v>15206</v>
      </c>
      <c r="E2124" s="51" t="str">
        <f ca="1">IF(ISERROR(INDIRECT(CONCATENATE("FIPs_codes!",ADDRESS((MATCH($D2124,INDIRECT($C2124),0)+MATCH($C2124,FIPs_codes!$G$1:$G$3296,0)-1),COLUMN(FIPs_codes!A2122))))),"",INDIRECT(CONCATENATE("FIPs_codes!",ADDRESS((MATCH($D2124,INDIRECT($C2124),0)+MATCH($C2124,FIPs_codes!$G$1:$G$3296,0)-1),COLUMN(FIPs_codes!A2122)))))</f>
        <v>40143</v>
      </c>
      <c r="F2124" s="51">
        <f ca="1">IF(ISERROR(INDIRECT(CONCATENATE("FIPs_codes!",ADDRESS((MATCH($D2124,INDIRECT($C2124),0)+MATCH($C2124,FIPs_codes!$G$1:$G$3296,0)-1),COLUMN(FIPs_codes!C2122))))),"",INDIRECT(CONCATENATE("FIPs_codes!",ADDRESS((MATCH($D2124,INDIRECT($C2124),0)+MATCH($C2124,FIPs_codes!$G$1:$G$3296,0)-1),COLUMN(FIPs_codes!C2122)))))</f>
        <v>6</v>
      </c>
      <c r="G2124" s="49" t="s">
        <v>17076</v>
      </c>
      <c r="H2124" s="49" t="s">
        <v>217</v>
      </c>
      <c r="I2124" s="53" t="s">
        <v>17077</v>
      </c>
      <c r="J2124" s="55" t="s">
        <v>10751</v>
      </c>
      <c r="K2124" s="49" t="s">
        <v>149</v>
      </c>
      <c r="L2124" s="49" t="s">
        <v>17084</v>
      </c>
      <c r="M2124" s="49" t="s">
        <v>11336</v>
      </c>
      <c r="N2124" s="57" t="s">
        <v>17079</v>
      </c>
      <c r="O2124" s="154">
        <v>31472</v>
      </c>
      <c r="P2124" s="57">
        <v>18470</v>
      </c>
      <c r="Q2124" s="49">
        <v>88500</v>
      </c>
      <c r="R2124" s="49" t="s">
        <v>11371</v>
      </c>
      <c r="S2124" s="59" t="s">
        <v>11296</v>
      </c>
      <c r="T2124" s="47" t="s">
        <v>17055</v>
      </c>
      <c r="U2124" s="49" t="s">
        <v>62</v>
      </c>
      <c r="V2124" s="57" t="s">
        <v>17080</v>
      </c>
      <c r="W2124" s="61" t="s">
        <v>1048</v>
      </c>
      <c r="X2124" s="61" t="s">
        <v>65</v>
      </c>
      <c r="Y2124" s="61">
        <v>41792</v>
      </c>
      <c r="Z2124" s="49">
        <v>100</v>
      </c>
      <c r="AA2124" s="49">
        <v>286</v>
      </c>
      <c r="AB2124" s="49" t="s">
        <v>66</v>
      </c>
      <c r="AC2124" s="183">
        <f t="shared" si="98"/>
        <v>75373.872647218406</v>
      </c>
      <c r="AD2124" s="49" t="s">
        <v>437</v>
      </c>
      <c r="AE2124" s="57">
        <v>23</v>
      </c>
      <c r="AF2124" s="57" t="s">
        <v>68</v>
      </c>
      <c r="AG2124" s="49" t="s">
        <v>500</v>
      </c>
      <c r="AH2124" s="49">
        <v>-0.95</v>
      </c>
      <c r="AI2124" s="49">
        <v>67.569999999999993</v>
      </c>
      <c r="AJ2124" s="49">
        <v>66.62</v>
      </c>
      <c r="AK2124" s="57">
        <v>11.55</v>
      </c>
      <c r="AL2124" s="181">
        <f t="shared" si="99"/>
        <v>-1.4259981987391175E-2</v>
      </c>
      <c r="AM2124" s="55" t="s">
        <v>230</v>
      </c>
      <c r="AN2124" s="49" t="s">
        <v>16971</v>
      </c>
      <c r="AO2124" s="49" t="s">
        <v>258</v>
      </c>
      <c r="AP2124" s="63" t="s">
        <v>16972</v>
      </c>
      <c r="AQ2124" s="27" t="str">
        <f t="shared" si="96"/>
        <v>Record Complete</v>
      </c>
      <c r="AR2124" s="53" t="s">
        <v>17082</v>
      </c>
      <c r="AS2124" s="5" t="str">
        <f t="shared" si="97"/>
        <v/>
      </c>
      <c r="AT2124" t="s">
        <v>17200</v>
      </c>
    </row>
    <row r="2125" spans="1:46" ht="15.75" thickBot="1" x14ac:dyDescent="0.3">
      <c r="A2125" s="48" t="s">
        <v>17075</v>
      </c>
      <c r="B2125" s="50">
        <v>1198</v>
      </c>
      <c r="C2125" s="50" t="s">
        <v>213</v>
      </c>
      <c r="D2125" s="50" t="s">
        <v>15206</v>
      </c>
      <c r="E2125" s="51" t="str">
        <f ca="1">IF(ISERROR(INDIRECT(CONCATENATE("FIPs_codes!",ADDRESS((MATCH($D2125,INDIRECT($C2125),0)+MATCH($C2125,FIPs_codes!$G$1:$G$3296,0)-1),COLUMN(FIPs_codes!A2123))))),"",INDIRECT(CONCATENATE("FIPs_codes!",ADDRESS((MATCH($D2125,INDIRECT($C2125),0)+MATCH($C2125,FIPs_codes!$G$1:$G$3296,0)-1),COLUMN(FIPs_codes!A2123)))))</f>
        <v>40143</v>
      </c>
      <c r="F2125" s="51">
        <f ca="1">IF(ISERROR(INDIRECT(CONCATENATE("FIPs_codes!",ADDRESS((MATCH($D2125,INDIRECT($C2125),0)+MATCH($C2125,FIPs_codes!$G$1:$G$3296,0)-1),COLUMN(FIPs_codes!C2123))))),"",INDIRECT(CONCATENATE("FIPs_codes!",ADDRESS((MATCH($D2125,INDIRECT($C2125),0)+MATCH($C2125,FIPs_codes!$G$1:$G$3296,0)-1),COLUMN(FIPs_codes!C2123)))))</f>
        <v>6</v>
      </c>
      <c r="G2125" s="50" t="s">
        <v>17076</v>
      </c>
      <c r="H2125" s="50" t="s">
        <v>217</v>
      </c>
      <c r="I2125" s="54" t="s">
        <v>17077</v>
      </c>
      <c r="J2125" s="56" t="s">
        <v>10751</v>
      </c>
      <c r="K2125" s="50" t="s">
        <v>149</v>
      </c>
      <c r="L2125" s="50" t="s">
        <v>17084</v>
      </c>
      <c r="M2125" s="50" t="s">
        <v>11336</v>
      </c>
      <c r="N2125" s="58" t="s">
        <v>17079</v>
      </c>
      <c r="O2125" s="155">
        <v>31472</v>
      </c>
      <c r="P2125" s="58">
        <v>18470</v>
      </c>
      <c r="Q2125" s="50">
        <v>88500</v>
      </c>
      <c r="R2125" s="50" t="s">
        <v>11371</v>
      </c>
      <c r="S2125" s="60" t="s">
        <v>11296</v>
      </c>
      <c r="T2125" s="48" t="s">
        <v>17055</v>
      </c>
      <c r="U2125" s="50" t="s">
        <v>62</v>
      </c>
      <c r="V2125" s="58" t="s">
        <v>17080</v>
      </c>
      <c r="W2125" s="62" t="s">
        <v>1048</v>
      </c>
      <c r="X2125" s="62" t="s">
        <v>65</v>
      </c>
      <c r="Y2125" s="62">
        <v>41792</v>
      </c>
      <c r="Z2125" s="50">
        <v>100</v>
      </c>
      <c r="AA2125" s="50">
        <v>286</v>
      </c>
      <c r="AB2125" s="50" t="s">
        <v>66</v>
      </c>
      <c r="AC2125" s="180">
        <f t="shared" si="98"/>
        <v>77672.476502418183</v>
      </c>
      <c r="AD2125" s="50" t="s">
        <v>437</v>
      </c>
      <c r="AE2125" s="58">
        <v>23</v>
      </c>
      <c r="AF2125" s="134" t="s">
        <v>68</v>
      </c>
      <c r="AG2125" s="50" t="s">
        <v>500</v>
      </c>
      <c r="AH2125" s="50">
        <v>-0.94</v>
      </c>
      <c r="AI2125" s="50">
        <v>69.150000000000006</v>
      </c>
      <c r="AJ2125" s="50">
        <v>68.209999999999994</v>
      </c>
      <c r="AK2125" s="58">
        <v>11.81</v>
      </c>
      <c r="AL2125" s="150">
        <f t="shared" si="99"/>
        <v>-1.3780970532180029E-2</v>
      </c>
      <c r="AM2125" s="56" t="s">
        <v>230</v>
      </c>
      <c r="AN2125" s="50" t="s">
        <v>16971</v>
      </c>
      <c r="AO2125" s="50" t="s">
        <v>258</v>
      </c>
      <c r="AP2125" s="64" t="s">
        <v>17045</v>
      </c>
      <c r="AQ2125" s="27" t="str">
        <f t="shared" si="96"/>
        <v>Record Complete</v>
      </c>
      <c r="AR2125" s="54" t="s">
        <v>17082</v>
      </c>
      <c r="AS2125" s="5" t="str">
        <f t="shared" si="97"/>
        <v/>
      </c>
      <c r="AT2125" t="s">
        <v>17200</v>
      </c>
    </row>
    <row r="2126" spans="1:46" ht="15.75" thickBot="1" x14ac:dyDescent="0.3">
      <c r="A2126" s="47" t="s">
        <v>17075</v>
      </c>
      <c r="B2126" s="49">
        <v>1198</v>
      </c>
      <c r="C2126" s="49" t="s">
        <v>213</v>
      </c>
      <c r="D2126" s="49" t="s">
        <v>15206</v>
      </c>
      <c r="E2126" s="51" t="str">
        <f ca="1">IF(ISERROR(INDIRECT(CONCATENATE("FIPs_codes!",ADDRESS((MATCH($D2126,INDIRECT($C2126),0)+MATCH($C2126,FIPs_codes!$G$1:$G$3296,0)-1),COLUMN(FIPs_codes!A2124))))),"",INDIRECT(CONCATENATE("FIPs_codes!",ADDRESS((MATCH($D2126,INDIRECT($C2126),0)+MATCH($C2126,FIPs_codes!$G$1:$G$3296,0)-1),COLUMN(FIPs_codes!A2124)))))</f>
        <v>40143</v>
      </c>
      <c r="F2126" s="51">
        <f ca="1">IF(ISERROR(INDIRECT(CONCATENATE("FIPs_codes!",ADDRESS((MATCH($D2126,INDIRECT($C2126),0)+MATCH($C2126,FIPs_codes!$G$1:$G$3296,0)-1),COLUMN(FIPs_codes!C2124))))),"",INDIRECT(CONCATENATE("FIPs_codes!",ADDRESS((MATCH($D2126,INDIRECT($C2126),0)+MATCH($C2126,FIPs_codes!$G$1:$G$3296,0)-1),COLUMN(FIPs_codes!C2124)))))</f>
        <v>6</v>
      </c>
      <c r="G2126" s="49" t="s">
        <v>17076</v>
      </c>
      <c r="H2126" s="49" t="s">
        <v>217</v>
      </c>
      <c r="I2126" s="53" t="s">
        <v>17077</v>
      </c>
      <c r="J2126" s="55" t="s">
        <v>10751</v>
      </c>
      <c r="K2126" s="49" t="s">
        <v>149</v>
      </c>
      <c r="L2126" s="49" t="s">
        <v>17084</v>
      </c>
      <c r="M2126" s="49" t="s">
        <v>11336</v>
      </c>
      <c r="N2126" s="57" t="s">
        <v>17079</v>
      </c>
      <c r="O2126" s="154">
        <v>31472</v>
      </c>
      <c r="P2126" s="57">
        <v>18470</v>
      </c>
      <c r="Q2126" s="49">
        <v>88500</v>
      </c>
      <c r="R2126" s="49" t="s">
        <v>11371</v>
      </c>
      <c r="S2126" s="59" t="s">
        <v>11296</v>
      </c>
      <c r="T2126" s="47" t="s">
        <v>17055</v>
      </c>
      <c r="U2126" s="49" t="s">
        <v>62</v>
      </c>
      <c r="V2126" s="57" t="s">
        <v>17080</v>
      </c>
      <c r="W2126" s="61" t="s">
        <v>1048</v>
      </c>
      <c r="X2126" s="61" t="s">
        <v>65</v>
      </c>
      <c r="Y2126" s="61">
        <v>41792</v>
      </c>
      <c r="Z2126" s="49">
        <v>100</v>
      </c>
      <c r="AA2126" s="49">
        <v>286</v>
      </c>
      <c r="AB2126" s="49" t="s">
        <v>66</v>
      </c>
      <c r="AC2126" s="183">
        <f t="shared" si="98"/>
        <v>75288.17864600505</v>
      </c>
      <c r="AD2126" s="49" t="s">
        <v>437</v>
      </c>
      <c r="AE2126" s="57">
        <v>23</v>
      </c>
      <c r="AF2126" s="144" t="s">
        <v>68</v>
      </c>
      <c r="AG2126" s="49" t="s">
        <v>500</v>
      </c>
      <c r="AH2126" s="49">
        <v>-1.02</v>
      </c>
      <c r="AI2126" s="49">
        <v>70.58</v>
      </c>
      <c r="AJ2126" s="49">
        <v>69.56</v>
      </c>
      <c r="AK2126" s="57">
        <v>11.54</v>
      </c>
      <c r="AL2126" s="181">
        <f t="shared" si="99"/>
        <v>-1.4663599769982749E-2</v>
      </c>
      <c r="AM2126" s="55" t="s">
        <v>230</v>
      </c>
      <c r="AN2126" s="49" t="s">
        <v>16971</v>
      </c>
      <c r="AO2126" s="49" t="s">
        <v>258</v>
      </c>
      <c r="AP2126" s="63" t="s">
        <v>16972</v>
      </c>
      <c r="AQ2126" s="27" t="str">
        <f t="shared" si="96"/>
        <v>Record Complete</v>
      </c>
      <c r="AR2126" s="53" t="s">
        <v>17082</v>
      </c>
      <c r="AS2126" s="5" t="str">
        <f t="shared" si="97"/>
        <v/>
      </c>
      <c r="AT2126" t="s">
        <v>17200</v>
      </c>
    </row>
    <row r="2127" spans="1:46" ht="15.75" thickBot="1" x14ac:dyDescent="0.3">
      <c r="A2127" s="48" t="s">
        <v>17075</v>
      </c>
      <c r="B2127" s="50">
        <v>1198</v>
      </c>
      <c r="C2127" s="50" t="s">
        <v>213</v>
      </c>
      <c r="D2127" s="50" t="s">
        <v>15206</v>
      </c>
      <c r="E2127" s="51" t="str">
        <f ca="1">IF(ISERROR(INDIRECT(CONCATENATE("FIPs_codes!",ADDRESS((MATCH($D2127,INDIRECT($C2127),0)+MATCH($C2127,FIPs_codes!$G$1:$G$3296,0)-1),COLUMN(FIPs_codes!A2125))))),"",INDIRECT(CONCATENATE("FIPs_codes!",ADDRESS((MATCH($D2127,INDIRECT($C2127),0)+MATCH($C2127,FIPs_codes!$G$1:$G$3296,0)-1),COLUMN(FIPs_codes!A2125)))))</f>
        <v>40143</v>
      </c>
      <c r="F2127" s="51">
        <f ca="1">IF(ISERROR(INDIRECT(CONCATENATE("FIPs_codes!",ADDRESS((MATCH($D2127,INDIRECT($C2127),0)+MATCH($C2127,FIPs_codes!$G$1:$G$3296,0)-1),COLUMN(FIPs_codes!C2125))))),"",INDIRECT(CONCATENATE("FIPs_codes!",ADDRESS((MATCH($D2127,INDIRECT($C2127),0)+MATCH($C2127,FIPs_codes!$G$1:$G$3296,0)-1),COLUMN(FIPs_codes!C2125)))))</f>
        <v>6</v>
      </c>
      <c r="G2127" s="50" t="s">
        <v>17076</v>
      </c>
      <c r="H2127" s="50" t="s">
        <v>217</v>
      </c>
      <c r="I2127" s="54" t="s">
        <v>17077</v>
      </c>
      <c r="J2127" s="56" t="s">
        <v>10751</v>
      </c>
      <c r="K2127" s="50" t="s">
        <v>149</v>
      </c>
      <c r="L2127" s="50" t="s">
        <v>17084</v>
      </c>
      <c r="M2127" s="50" t="s">
        <v>11336</v>
      </c>
      <c r="N2127" s="58" t="s">
        <v>17079</v>
      </c>
      <c r="O2127" s="155">
        <v>31472</v>
      </c>
      <c r="P2127" s="58">
        <v>18470</v>
      </c>
      <c r="Q2127" s="50">
        <v>88500</v>
      </c>
      <c r="R2127" s="50" t="s">
        <v>11371</v>
      </c>
      <c r="S2127" s="60" t="s">
        <v>11296</v>
      </c>
      <c r="T2127" s="48" t="s">
        <v>17055</v>
      </c>
      <c r="U2127" s="50" t="s">
        <v>62</v>
      </c>
      <c r="V2127" s="58" t="s">
        <v>17080</v>
      </c>
      <c r="W2127" s="62" t="s">
        <v>1048</v>
      </c>
      <c r="X2127" s="62" t="s">
        <v>65</v>
      </c>
      <c r="Y2127" s="62">
        <v>41792</v>
      </c>
      <c r="Z2127" s="50">
        <v>100</v>
      </c>
      <c r="AA2127" s="50">
        <v>286</v>
      </c>
      <c r="AB2127" s="50" t="s">
        <v>66</v>
      </c>
      <c r="AC2127" s="180">
        <f t="shared" si="98"/>
        <v>73207.406051125581</v>
      </c>
      <c r="AD2127" s="50" t="s">
        <v>437</v>
      </c>
      <c r="AE2127" s="58">
        <v>23</v>
      </c>
      <c r="AF2127" s="134" t="s">
        <v>68</v>
      </c>
      <c r="AG2127" s="50" t="s">
        <v>500</v>
      </c>
      <c r="AH2127" s="50">
        <v>-1.08</v>
      </c>
      <c r="AI2127" s="50">
        <v>71.12</v>
      </c>
      <c r="AJ2127" s="50">
        <v>70.040000000000006</v>
      </c>
      <c r="AK2127" s="58">
        <v>11.29</v>
      </c>
      <c r="AL2127" s="150">
        <f t="shared" si="99"/>
        <v>-1.5419760137064534E-2</v>
      </c>
      <c r="AM2127" s="56" t="s">
        <v>230</v>
      </c>
      <c r="AN2127" s="50" t="s">
        <v>16971</v>
      </c>
      <c r="AO2127" s="50" t="s">
        <v>258</v>
      </c>
      <c r="AP2127" s="64" t="s">
        <v>17045</v>
      </c>
      <c r="AQ2127" s="27" t="str">
        <f t="shared" si="96"/>
        <v>Record Complete</v>
      </c>
      <c r="AR2127" s="54" t="s">
        <v>17082</v>
      </c>
      <c r="AS2127" s="5" t="str">
        <f t="shared" si="97"/>
        <v/>
      </c>
      <c r="AT2127" t="s">
        <v>17200</v>
      </c>
    </row>
    <row r="2128" spans="1:46" ht="15.75" thickBot="1" x14ac:dyDescent="0.3">
      <c r="A2128" s="30" t="s">
        <v>17075</v>
      </c>
      <c r="B2128" s="32">
        <v>1198</v>
      </c>
      <c r="C2128" s="32" t="s">
        <v>213</v>
      </c>
      <c r="D2128" s="32" t="s">
        <v>15206</v>
      </c>
      <c r="E2128" s="51" t="str">
        <f ca="1">IF(ISERROR(INDIRECT(CONCATENATE("FIPs_codes!",ADDRESS((MATCH($D2128,INDIRECT($C2128),0)+MATCH($C2128,FIPs_codes!$G$1:$G$3296,0)-1),COLUMN(FIPs_codes!A2126))))),"",INDIRECT(CONCATENATE("FIPs_codes!",ADDRESS((MATCH($D2128,INDIRECT($C2128),0)+MATCH($C2128,FIPs_codes!$G$1:$G$3296,0)-1),COLUMN(FIPs_codes!A2126)))))</f>
        <v>40143</v>
      </c>
      <c r="F2128" s="51">
        <f ca="1">IF(ISERROR(INDIRECT(CONCATENATE("FIPs_codes!",ADDRESS((MATCH($D2128,INDIRECT($C2128),0)+MATCH($C2128,FIPs_codes!$G$1:$G$3296,0)-1),COLUMN(FIPs_codes!C2126))))),"",INDIRECT(CONCATENATE("FIPs_codes!",ADDRESS((MATCH($D2128,INDIRECT($C2128),0)+MATCH($C2128,FIPs_codes!$G$1:$G$3296,0)-1),COLUMN(FIPs_codes!C2126)))))</f>
        <v>6</v>
      </c>
      <c r="G2128" s="32" t="s">
        <v>17076</v>
      </c>
      <c r="H2128" s="32" t="s">
        <v>217</v>
      </c>
      <c r="I2128" s="36" t="s">
        <v>17077</v>
      </c>
      <c r="J2128" s="38" t="s">
        <v>10751</v>
      </c>
      <c r="K2128" s="32" t="s">
        <v>149</v>
      </c>
      <c r="L2128" s="32" t="s">
        <v>17084</v>
      </c>
      <c r="M2128" s="32" t="s">
        <v>11336</v>
      </c>
      <c r="N2128" s="40" t="s">
        <v>17079</v>
      </c>
      <c r="O2128" s="229">
        <v>31472</v>
      </c>
      <c r="P2128" s="40">
        <v>18470</v>
      </c>
      <c r="Q2128" s="32">
        <v>88500</v>
      </c>
      <c r="R2128" s="32" t="s">
        <v>11371</v>
      </c>
      <c r="S2128" s="42" t="s">
        <v>11296</v>
      </c>
      <c r="T2128" s="30" t="s">
        <v>17055</v>
      </c>
      <c r="U2128" s="32" t="s">
        <v>62</v>
      </c>
      <c r="V2128" s="40" t="s">
        <v>17080</v>
      </c>
      <c r="W2128" s="44" t="s">
        <v>1048</v>
      </c>
      <c r="X2128" s="44" t="s">
        <v>65</v>
      </c>
      <c r="Y2128" s="44">
        <v>41792</v>
      </c>
      <c r="Z2128" s="32">
        <v>100</v>
      </c>
      <c r="AA2128" s="32">
        <v>286</v>
      </c>
      <c r="AB2128" s="32" t="s">
        <v>66</v>
      </c>
      <c r="AC2128" s="277">
        <f t="shared" si="98"/>
        <v>79063.509069888692</v>
      </c>
      <c r="AD2128" s="32" t="s">
        <v>437</v>
      </c>
      <c r="AE2128" s="40">
        <v>23</v>
      </c>
      <c r="AF2128" s="226" t="s">
        <v>68</v>
      </c>
      <c r="AG2128" s="32" t="s">
        <v>500</v>
      </c>
      <c r="AH2128" s="32">
        <v>-1.17</v>
      </c>
      <c r="AI2128" s="32">
        <v>73.25</v>
      </c>
      <c r="AJ2128" s="32">
        <v>72.08</v>
      </c>
      <c r="AK2128" s="40">
        <v>11.96</v>
      </c>
      <c r="AL2128" s="181">
        <f t="shared" si="99"/>
        <v>-1.623196448390677E-2</v>
      </c>
      <c r="AM2128" s="38" t="s">
        <v>230</v>
      </c>
      <c r="AN2128" s="32" t="s">
        <v>16971</v>
      </c>
      <c r="AO2128" s="32" t="s">
        <v>258</v>
      </c>
      <c r="AP2128" s="46" t="s">
        <v>17045</v>
      </c>
      <c r="AQ2128" s="27" t="str">
        <f t="shared" si="96"/>
        <v>Record Complete</v>
      </c>
      <c r="AR2128" s="36" t="s">
        <v>17082</v>
      </c>
      <c r="AS2128" s="5" t="str">
        <f t="shared" si="97"/>
        <v/>
      </c>
      <c r="AT2128" t="s">
        <v>17200</v>
      </c>
    </row>
    <row r="2129" spans="1:46" ht="15.75" thickBot="1" x14ac:dyDescent="0.3">
      <c r="A2129" s="48" t="s">
        <v>17075</v>
      </c>
      <c r="B2129" s="50">
        <v>1198</v>
      </c>
      <c r="C2129" s="50" t="s">
        <v>213</v>
      </c>
      <c r="D2129" s="50" t="s">
        <v>15206</v>
      </c>
      <c r="E2129" s="51" t="str">
        <f ca="1">IF(ISERROR(INDIRECT(CONCATENATE("FIPs_codes!",ADDRESS((MATCH($D2129,INDIRECT($C2129),0)+MATCH($C2129,FIPs_codes!$G$1:$G$3296,0)-1),COLUMN(FIPs_codes!A2127))))),"",INDIRECT(CONCATENATE("FIPs_codes!",ADDRESS((MATCH($D2129,INDIRECT($C2129),0)+MATCH($C2129,FIPs_codes!$G$1:$G$3296,0)-1),COLUMN(FIPs_codes!A2127)))))</f>
        <v>40143</v>
      </c>
      <c r="F2129" s="51">
        <f ca="1">IF(ISERROR(INDIRECT(CONCATENATE("FIPs_codes!",ADDRESS((MATCH($D2129,INDIRECT($C2129),0)+MATCH($C2129,FIPs_codes!$G$1:$G$3296,0)-1),COLUMN(FIPs_codes!C2127))))),"",INDIRECT(CONCATENATE("FIPs_codes!",ADDRESS((MATCH($D2129,INDIRECT($C2129),0)+MATCH($C2129,FIPs_codes!$G$1:$G$3296,0)-1),COLUMN(FIPs_codes!C2127)))))</f>
        <v>6</v>
      </c>
      <c r="G2129" s="50" t="s">
        <v>17076</v>
      </c>
      <c r="H2129" s="50" t="s">
        <v>217</v>
      </c>
      <c r="I2129" s="54" t="s">
        <v>17077</v>
      </c>
      <c r="J2129" s="56" t="s">
        <v>10751</v>
      </c>
      <c r="K2129" s="50" t="s">
        <v>149</v>
      </c>
      <c r="L2129" s="50" t="s">
        <v>17078</v>
      </c>
      <c r="M2129" s="50" t="s">
        <v>11336</v>
      </c>
      <c r="N2129" s="58" t="s">
        <v>17079</v>
      </c>
      <c r="O2129" s="155">
        <v>30803</v>
      </c>
      <c r="P2129" s="58">
        <v>9911</v>
      </c>
      <c r="Q2129" s="50">
        <v>88500</v>
      </c>
      <c r="R2129" s="50" t="s">
        <v>11371</v>
      </c>
      <c r="S2129" s="60" t="s">
        <v>11296</v>
      </c>
      <c r="T2129" s="48" t="s">
        <v>17055</v>
      </c>
      <c r="U2129" s="50" t="s">
        <v>62</v>
      </c>
      <c r="V2129" s="58" t="s">
        <v>17080</v>
      </c>
      <c r="W2129" s="62" t="s">
        <v>1048</v>
      </c>
      <c r="X2129" s="62" t="s">
        <v>65</v>
      </c>
      <c r="Y2129" s="62">
        <v>41792</v>
      </c>
      <c r="Z2129" s="50">
        <v>99</v>
      </c>
      <c r="AA2129" s="50">
        <v>283</v>
      </c>
      <c r="AB2129" s="50" t="s">
        <v>66</v>
      </c>
      <c r="AC2129" s="180">
        <f t="shared" si="98"/>
        <v>74067.140355417025</v>
      </c>
      <c r="AD2129" s="50" t="s">
        <v>437</v>
      </c>
      <c r="AE2129" s="58">
        <v>23</v>
      </c>
      <c r="AF2129" s="134" t="s">
        <v>68</v>
      </c>
      <c r="AG2129" s="50" t="s">
        <v>500</v>
      </c>
      <c r="AH2129" s="50">
        <v>-1.39</v>
      </c>
      <c r="AI2129" s="50">
        <v>80.89</v>
      </c>
      <c r="AJ2129" s="50">
        <v>79.5</v>
      </c>
      <c r="AK2129" s="58">
        <v>11.52</v>
      </c>
      <c r="AL2129" s="150">
        <f t="shared" si="99"/>
        <v>-1.7484276729559746E-2</v>
      </c>
      <c r="AM2129" s="56" t="s">
        <v>230</v>
      </c>
      <c r="AN2129" s="50" t="s">
        <v>16971</v>
      </c>
      <c r="AO2129" s="50" t="s">
        <v>258</v>
      </c>
      <c r="AP2129" s="64" t="s">
        <v>17045</v>
      </c>
      <c r="AQ2129" s="27" t="str">
        <f t="shared" si="96"/>
        <v>Record Complete</v>
      </c>
      <c r="AR2129" s="54" t="s">
        <v>17082</v>
      </c>
      <c r="AS2129" s="5" t="str">
        <f t="shared" si="97"/>
        <v/>
      </c>
      <c r="AT2129" t="s">
        <v>17200</v>
      </c>
    </row>
    <row r="2130" spans="1:46" ht="15.75" thickBot="1" x14ac:dyDescent="0.3">
      <c r="A2130" s="30" t="s">
        <v>17075</v>
      </c>
      <c r="B2130" s="32">
        <v>1198</v>
      </c>
      <c r="C2130" s="32" t="s">
        <v>213</v>
      </c>
      <c r="D2130" s="32" t="s">
        <v>15206</v>
      </c>
      <c r="E2130" s="51" t="str">
        <f ca="1">IF(ISERROR(INDIRECT(CONCATENATE("FIPs_codes!",ADDRESS((MATCH($D2130,INDIRECT($C2130),0)+MATCH($C2130,FIPs_codes!$G$1:$G$3296,0)-1),COLUMN(FIPs_codes!A2128))))),"",INDIRECT(CONCATENATE("FIPs_codes!",ADDRESS((MATCH($D2130,INDIRECT($C2130),0)+MATCH($C2130,FIPs_codes!$G$1:$G$3296,0)-1),COLUMN(FIPs_codes!A2128)))))</f>
        <v>40143</v>
      </c>
      <c r="F2130" s="51">
        <f ca="1">IF(ISERROR(INDIRECT(CONCATENATE("FIPs_codes!",ADDRESS((MATCH($D2130,INDIRECT($C2130),0)+MATCH($C2130,FIPs_codes!$G$1:$G$3296,0)-1),COLUMN(FIPs_codes!C2128))))),"",INDIRECT(CONCATENATE("FIPs_codes!",ADDRESS((MATCH($D2130,INDIRECT($C2130),0)+MATCH($C2130,FIPs_codes!$G$1:$G$3296,0)-1),COLUMN(FIPs_codes!C2128)))))</f>
        <v>6</v>
      </c>
      <c r="G2130" s="32" t="s">
        <v>17076</v>
      </c>
      <c r="H2130" s="32" t="s">
        <v>217</v>
      </c>
      <c r="I2130" s="36" t="s">
        <v>17077</v>
      </c>
      <c r="J2130" s="38" t="s">
        <v>10751</v>
      </c>
      <c r="K2130" s="32" t="s">
        <v>149</v>
      </c>
      <c r="L2130" s="32" t="s">
        <v>17078</v>
      </c>
      <c r="M2130" s="32" t="s">
        <v>11336</v>
      </c>
      <c r="N2130" s="40" t="s">
        <v>17079</v>
      </c>
      <c r="O2130" s="229">
        <v>30803</v>
      </c>
      <c r="P2130" s="40">
        <v>9911</v>
      </c>
      <c r="Q2130" s="32">
        <v>88500</v>
      </c>
      <c r="R2130" s="32" t="s">
        <v>11371</v>
      </c>
      <c r="S2130" s="42" t="s">
        <v>11296</v>
      </c>
      <c r="T2130" s="30" t="s">
        <v>17055</v>
      </c>
      <c r="U2130" s="32" t="s">
        <v>62</v>
      </c>
      <c r="V2130" s="40" t="s">
        <v>17080</v>
      </c>
      <c r="W2130" s="44" t="s">
        <v>1048</v>
      </c>
      <c r="X2130" s="44" t="s">
        <v>65</v>
      </c>
      <c r="Y2130" s="44">
        <v>41792</v>
      </c>
      <c r="Z2130" s="32">
        <v>98</v>
      </c>
      <c r="AA2130" s="32">
        <v>283</v>
      </c>
      <c r="AB2130" s="32" t="s">
        <v>66</v>
      </c>
      <c r="AC2130" s="277">
        <f t="shared" si="98"/>
        <v>68939.726891947619</v>
      </c>
      <c r="AD2130" s="32" t="s">
        <v>437</v>
      </c>
      <c r="AE2130" s="40">
        <v>23</v>
      </c>
      <c r="AF2130" s="226" t="s">
        <v>68</v>
      </c>
      <c r="AG2130" s="32" t="s">
        <v>500</v>
      </c>
      <c r="AH2130" s="32">
        <v>-1.59</v>
      </c>
      <c r="AI2130" s="32">
        <v>102.3</v>
      </c>
      <c r="AJ2130" s="32">
        <v>100.71</v>
      </c>
      <c r="AK2130" s="40">
        <v>10.96</v>
      </c>
      <c r="AL2130" s="181">
        <f t="shared" si="99"/>
        <v>-1.5787905868334826E-2</v>
      </c>
      <c r="AM2130" s="38" t="s">
        <v>230</v>
      </c>
      <c r="AN2130" s="32" t="s">
        <v>16971</v>
      </c>
      <c r="AO2130" s="32" t="s">
        <v>258</v>
      </c>
      <c r="AP2130" s="46" t="s">
        <v>17045</v>
      </c>
      <c r="AQ2130" s="27" t="str">
        <f t="shared" si="96"/>
        <v>Record Complete</v>
      </c>
      <c r="AR2130" s="36" t="s">
        <v>17082</v>
      </c>
      <c r="AS2130" s="5" t="str">
        <f t="shared" si="97"/>
        <v/>
      </c>
      <c r="AT2130" t="s">
        <v>17200</v>
      </c>
    </row>
    <row r="2131" spans="1:46" ht="15.75" thickBot="1" x14ac:dyDescent="0.3">
      <c r="A2131" s="29" t="s">
        <v>17075</v>
      </c>
      <c r="B2131" s="31">
        <v>1198</v>
      </c>
      <c r="C2131" s="31" t="s">
        <v>213</v>
      </c>
      <c r="D2131" s="31" t="s">
        <v>15206</v>
      </c>
      <c r="E2131" s="51" t="str">
        <f ca="1">IF(ISERROR(INDIRECT(CONCATENATE("FIPs_codes!",ADDRESS((MATCH($D2131,INDIRECT($C2131),0)+MATCH($C2131,FIPs_codes!$G$1:$G$3296,0)-1),COLUMN(FIPs_codes!A2129))))),"",INDIRECT(CONCATENATE("FIPs_codes!",ADDRESS((MATCH($D2131,INDIRECT($C2131),0)+MATCH($C2131,FIPs_codes!$G$1:$G$3296,0)-1),COLUMN(FIPs_codes!A2129)))))</f>
        <v>40143</v>
      </c>
      <c r="F2131" s="51">
        <f ca="1">IF(ISERROR(INDIRECT(CONCATENATE("FIPs_codes!",ADDRESS((MATCH($D2131,INDIRECT($C2131),0)+MATCH($C2131,FIPs_codes!$G$1:$G$3296,0)-1),COLUMN(FIPs_codes!C2129))))),"",INDIRECT(CONCATENATE("FIPs_codes!",ADDRESS((MATCH($D2131,INDIRECT($C2131),0)+MATCH($C2131,FIPs_codes!$G$1:$G$3296,0)-1),COLUMN(FIPs_codes!C2129)))))</f>
        <v>6</v>
      </c>
      <c r="G2131" s="31" t="s">
        <v>17076</v>
      </c>
      <c r="H2131" s="31" t="s">
        <v>217</v>
      </c>
      <c r="I2131" s="35" t="s">
        <v>17077</v>
      </c>
      <c r="J2131" s="37" t="s">
        <v>10751</v>
      </c>
      <c r="K2131" s="31" t="s">
        <v>149</v>
      </c>
      <c r="L2131" s="31" t="s">
        <v>17078</v>
      </c>
      <c r="M2131" s="31" t="s">
        <v>11336</v>
      </c>
      <c r="N2131" s="39" t="s">
        <v>17079</v>
      </c>
      <c r="O2131" s="230">
        <v>30803</v>
      </c>
      <c r="P2131" s="39">
        <v>9911</v>
      </c>
      <c r="Q2131" s="31">
        <v>88500</v>
      </c>
      <c r="R2131" s="31" t="s">
        <v>11371</v>
      </c>
      <c r="S2131" s="41" t="s">
        <v>11296</v>
      </c>
      <c r="T2131" s="29" t="s">
        <v>17055</v>
      </c>
      <c r="U2131" s="31" t="s">
        <v>62</v>
      </c>
      <c r="V2131" s="39" t="s">
        <v>17080</v>
      </c>
      <c r="W2131" s="43" t="s">
        <v>1048</v>
      </c>
      <c r="X2131" s="43" t="s">
        <v>65</v>
      </c>
      <c r="Y2131" s="43">
        <v>41792</v>
      </c>
      <c r="Z2131" s="31">
        <v>100</v>
      </c>
      <c r="AA2131" s="31">
        <v>283</v>
      </c>
      <c r="AB2131" s="31" t="s">
        <v>66</v>
      </c>
      <c r="AC2131" s="276">
        <f t="shared" si="98"/>
        <v>71028.482617537375</v>
      </c>
      <c r="AD2131" s="31" t="s">
        <v>437</v>
      </c>
      <c r="AE2131" s="39">
        <v>23</v>
      </c>
      <c r="AF2131" s="225" t="s">
        <v>68</v>
      </c>
      <c r="AG2131" s="31" t="s">
        <v>500</v>
      </c>
      <c r="AH2131" s="31">
        <v>-1.7</v>
      </c>
      <c r="AI2131" s="31">
        <v>106.34</v>
      </c>
      <c r="AJ2131" s="31">
        <v>104.64</v>
      </c>
      <c r="AK2131" s="39">
        <v>11.05</v>
      </c>
      <c r="AL2131" s="150">
        <f t="shared" si="99"/>
        <v>-1.624617737003058E-2</v>
      </c>
      <c r="AM2131" s="37" t="s">
        <v>230</v>
      </c>
      <c r="AN2131" s="31" t="s">
        <v>16971</v>
      </c>
      <c r="AO2131" s="31" t="s">
        <v>258</v>
      </c>
      <c r="AP2131" s="45" t="s">
        <v>16972</v>
      </c>
      <c r="AQ2131" s="27" t="str">
        <f t="shared" si="96"/>
        <v>Record Complete</v>
      </c>
      <c r="AR2131" s="35" t="s">
        <v>17082</v>
      </c>
      <c r="AS2131" s="5" t="str">
        <f t="shared" si="97"/>
        <v/>
      </c>
      <c r="AT2131" t="s">
        <v>17200</v>
      </c>
    </row>
    <row r="2132" spans="1:46" ht="15.75" thickBot="1" x14ac:dyDescent="0.3">
      <c r="A2132" s="30" t="s">
        <v>17075</v>
      </c>
      <c r="B2132" s="32">
        <v>1198</v>
      </c>
      <c r="C2132" s="32" t="s">
        <v>213</v>
      </c>
      <c r="D2132" s="32" t="s">
        <v>15206</v>
      </c>
      <c r="E2132" s="51" t="str">
        <f ca="1">IF(ISERROR(INDIRECT(CONCATENATE("FIPs_codes!",ADDRESS((MATCH($D2132,INDIRECT($C2132),0)+MATCH($C2132,FIPs_codes!$G$1:$G$3296,0)-1),COLUMN(FIPs_codes!A2130))))),"",INDIRECT(CONCATENATE("FIPs_codes!",ADDRESS((MATCH($D2132,INDIRECT($C2132),0)+MATCH($C2132,FIPs_codes!$G$1:$G$3296,0)-1),COLUMN(FIPs_codes!A2130)))))</f>
        <v>40143</v>
      </c>
      <c r="F2132" s="51">
        <f ca="1">IF(ISERROR(INDIRECT(CONCATENATE("FIPs_codes!",ADDRESS((MATCH($D2132,INDIRECT($C2132),0)+MATCH($C2132,FIPs_codes!$G$1:$G$3296,0)-1),COLUMN(FIPs_codes!C2130))))),"",INDIRECT(CONCATENATE("FIPs_codes!",ADDRESS((MATCH($D2132,INDIRECT($C2132),0)+MATCH($C2132,FIPs_codes!$G$1:$G$3296,0)-1),COLUMN(FIPs_codes!C2130)))))</f>
        <v>6</v>
      </c>
      <c r="G2132" s="32" t="s">
        <v>17076</v>
      </c>
      <c r="H2132" s="32" t="s">
        <v>217</v>
      </c>
      <c r="I2132" s="36" t="s">
        <v>17077</v>
      </c>
      <c r="J2132" s="38" t="s">
        <v>10751</v>
      </c>
      <c r="K2132" s="32" t="s">
        <v>149</v>
      </c>
      <c r="L2132" s="32" t="s">
        <v>17078</v>
      </c>
      <c r="M2132" s="32" t="s">
        <v>11336</v>
      </c>
      <c r="N2132" s="40" t="s">
        <v>17079</v>
      </c>
      <c r="O2132" s="229">
        <v>30803</v>
      </c>
      <c r="P2132" s="40">
        <v>9911</v>
      </c>
      <c r="Q2132" s="32">
        <v>88500</v>
      </c>
      <c r="R2132" s="32" t="s">
        <v>11371</v>
      </c>
      <c r="S2132" s="42" t="s">
        <v>11296</v>
      </c>
      <c r="T2132" s="30" t="s">
        <v>17055</v>
      </c>
      <c r="U2132" s="32" t="s">
        <v>62</v>
      </c>
      <c r="V2132" s="40" t="s">
        <v>17080</v>
      </c>
      <c r="W2132" s="44" t="s">
        <v>1048</v>
      </c>
      <c r="X2132" s="44" t="s">
        <v>65</v>
      </c>
      <c r="Y2132" s="44">
        <v>41792</v>
      </c>
      <c r="Z2132" s="32">
        <v>99</v>
      </c>
      <c r="AA2132" s="32">
        <v>283</v>
      </c>
      <c r="AB2132" s="32" t="s">
        <v>66</v>
      </c>
      <c r="AC2132" s="277">
        <f t="shared" si="98"/>
        <v>70167.068488265228</v>
      </c>
      <c r="AD2132" s="32" t="s">
        <v>437</v>
      </c>
      <c r="AE2132" s="40">
        <v>23</v>
      </c>
      <c r="AF2132" s="226" t="s">
        <v>68</v>
      </c>
      <c r="AG2132" s="32" t="s">
        <v>500</v>
      </c>
      <c r="AH2132" s="32">
        <v>-1.44</v>
      </c>
      <c r="AI2132" s="32">
        <v>109.63</v>
      </c>
      <c r="AJ2132" s="32">
        <v>108.2</v>
      </c>
      <c r="AK2132" s="40">
        <v>11.03</v>
      </c>
      <c r="AL2132" s="181">
        <f t="shared" si="99"/>
        <v>-1.3309917737313985E-2</v>
      </c>
      <c r="AM2132" s="38" t="s">
        <v>230</v>
      </c>
      <c r="AN2132" s="32" t="s">
        <v>16971</v>
      </c>
      <c r="AO2132" s="32" t="s">
        <v>258</v>
      </c>
      <c r="AP2132" s="46" t="s">
        <v>17045</v>
      </c>
      <c r="AQ2132" s="27" t="str">
        <f t="shared" si="96"/>
        <v>Record Complete</v>
      </c>
      <c r="AR2132" s="36" t="s">
        <v>17082</v>
      </c>
      <c r="AS2132" s="5" t="str">
        <f t="shared" si="97"/>
        <v/>
      </c>
      <c r="AT2132" t="s">
        <v>17200</v>
      </c>
    </row>
    <row r="2133" spans="1:46" ht="15.75" thickBot="1" x14ac:dyDescent="0.3">
      <c r="A2133" s="29" t="s">
        <v>17075</v>
      </c>
      <c r="B2133" s="31">
        <v>1198</v>
      </c>
      <c r="C2133" s="31" t="s">
        <v>213</v>
      </c>
      <c r="D2133" s="31" t="s">
        <v>15206</v>
      </c>
      <c r="E2133" s="51" t="str">
        <f ca="1">IF(ISERROR(INDIRECT(CONCATENATE("FIPs_codes!",ADDRESS((MATCH($D2133,INDIRECT($C2133),0)+MATCH($C2133,FIPs_codes!$G$1:$G$3296,0)-1),COLUMN(FIPs_codes!A2131))))),"",INDIRECT(CONCATENATE("FIPs_codes!",ADDRESS((MATCH($D2133,INDIRECT($C2133),0)+MATCH($C2133,FIPs_codes!$G$1:$G$3296,0)-1),COLUMN(FIPs_codes!A2131)))))</f>
        <v>40143</v>
      </c>
      <c r="F2133" s="51">
        <f ca="1">IF(ISERROR(INDIRECT(CONCATENATE("FIPs_codes!",ADDRESS((MATCH($D2133,INDIRECT($C2133),0)+MATCH($C2133,FIPs_codes!$G$1:$G$3296,0)-1),COLUMN(FIPs_codes!C2131))))),"",INDIRECT(CONCATENATE("FIPs_codes!",ADDRESS((MATCH($D2133,INDIRECT($C2133),0)+MATCH($C2133,FIPs_codes!$G$1:$G$3296,0)-1),COLUMN(FIPs_codes!C2131)))))</f>
        <v>6</v>
      </c>
      <c r="G2133" s="31" t="s">
        <v>17076</v>
      </c>
      <c r="H2133" s="31" t="s">
        <v>217</v>
      </c>
      <c r="I2133" s="35" t="s">
        <v>17077</v>
      </c>
      <c r="J2133" s="37" t="s">
        <v>10751</v>
      </c>
      <c r="K2133" s="31" t="s">
        <v>149</v>
      </c>
      <c r="L2133" s="31" t="s">
        <v>17078</v>
      </c>
      <c r="M2133" s="31" t="s">
        <v>11336</v>
      </c>
      <c r="N2133" s="39" t="s">
        <v>17079</v>
      </c>
      <c r="O2133" s="230">
        <v>30803</v>
      </c>
      <c r="P2133" s="39">
        <v>9911</v>
      </c>
      <c r="Q2133" s="31">
        <v>88500</v>
      </c>
      <c r="R2133" s="31" t="s">
        <v>11371</v>
      </c>
      <c r="S2133" s="41" t="s">
        <v>11296</v>
      </c>
      <c r="T2133" s="29" t="s">
        <v>17055</v>
      </c>
      <c r="U2133" s="31" t="s">
        <v>62</v>
      </c>
      <c r="V2133" s="39" t="s">
        <v>17080</v>
      </c>
      <c r="W2133" s="43" t="s">
        <v>1048</v>
      </c>
      <c r="X2133" s="43" t="s">
        <v>65</v>
      </c>
      <c r="Y2133" s="43">
        <v>41792</v>
      </c>
      <c r="Z2133" s="31">
        <v>100</v>
      </c>
      <c r="AA2133" s="31">
        <v>283</v>
      </c>
      <c r="AB2133" s="31" t="s">
        <v>66</v>
      </c>
      <c r="AC2133" s="276">
        <f t="shared" si="98"/>
        <v>68095.148625465037</v>
      </c>
      <c r="AD2133" s="31" t="s">
        <v>437</v>
      </c>
      <c r="AE2133" s="39">
        <v>23</v>
      </c>
      <c r="AF2133" s="225" t="s">
        <v>68</v>
      </c>
      <c r="AG2133" s="31" t="s">
        <v>500</v>
      </c>
      <c r="AH2133" s="31">
        <v>-1.6</v>
      </c>
      <c r="AI2133" s="31">
        <v>110.78</v>
      </c>
      <c r="AJ2133" s="31">
        <v>109.18</v>
      </c>
      <c r="AK2133" s="39">
        <v>10.65</v>
      </c>
      <c r="AL2133" s="150">
        <f t="shared" si="99"/>
        <v>-1.4654698662758746E-2</v>
      </c>
      <c r="AM2133" s="37" t="s">
        <v>230</v>
      </c>
      <c r="AN2133" s="31" t="s">
        <v>16971</v>
      </c>
      <c r="AO2133" s="31" t="s">
        <v>258</v>
      </c>
      <c r="AP2133" s="45" t="s">
        <v>16972</v>
      </c>
      <c r="AQ2133" s="27" t="str">
        <f t="shared" si="96"/>
        <v>Record Complete</v>
      </c>
      <c r="AR2133" s="35" t="s">
        <v>17082</v>
      </c>
      <c r="AS2133" s="5" t="str">
        <f t="shared" si="97"/>
        <v/>
      </c>
      <c r="AT2133" t="s">
        <v>17200</v>
      </c>
    </row>
    <row r="2134" spans="1:46" ht="15.75" thickBot="1" x14ac:dyDescent="0.3">
      <c r="A2134" s="47" t="s">
        <v>17075</v>
      </c>
      <c r="B2134" s="49">
        <v>1198</v>
      </c>
      <c r="C2134" s="49" t="s">
        <v>213</v>
      </c>
      <c r="D2134" s="49" t="s">
        <v>15206</v>
      </c>
      <c r="E2134" s="51" t="str">
        <f ca="1">IF(ISERROR(INDIRECT(CONCATENATE("FIPs_codes!",ADDRESS((MATCH($D2134,INDIRECT($C2134),0)+MATCH($C2134,FIPs_codes!$G$1:$G$3296,0)-1),COLUMN(FIPs_codes!A2132))))),"",INDIRECT(CONCATENATE("FIPs_codes!",ADDRESS((MATCH($D2134,INDIRECT($C2134),0)+MATCH($C2134,FIPs_codes!$G$1:$G$3296,0)-1),COLUMN(FIPs_codes!A2132)))))</f>
        <v>40143</v>
      </c>
      <c r="F2134" s="51">
        <f ca="1">IF(ISERROR(INDIRECT(CONCATENATE("FIPs_codes!",ADDRESS((MATCH($D2134,INDIRECT($C2134),0)+MATCH($C2134,FIPs_codes!$G$1:$G$3296,0)-1),COLUMN(FIPs_codes!C2132))))),"",INDIRECT(CONCATENATE("FIPs_codes!",ADDRESS((MATCH($D2134,INDIRECT($C2134),0)+MATCH($C2134,FIPs_codes!$G$1:$G$3296,0)-1),COLUMN(FIPs_codes!C2132)))))</f>
        <v>6</v>
      </c>
      <c r="G2134" s="49" t="s">
        <v>17076</v>
      </c>
      <c r="H2134" s="49" t="s">
        <v>217</v>
      </c>
      <c r="I2134" s="53" t="s">
        <v>17077</v>
      </c>
      <c r="J2134" s="55" t="s">
        <v>10751</v>
      </c>
      <c r="K2134" s="49" t="s">
        <v>149</v>
      </c>
      <c r="L2134" s="49" t="s">
        <v>17078</v>
      </c>
      <c r="M2134" s="49" t="s">
        <v>11336</v>
      </c>
      <c r="N2134" s="57" t="s">
        <v>17079</v>
      </c>
      <c r="O2134" s="154">
        <v>30803</v>
      </c>
      <c r="P2134" s="57">
        <v>9911</v>
      </c>
      <c r="Q2134" s="49">
        <v>88500</v>
      </c>
      <c r="R2134" s="49" t="s">
        <v>11371</v>
      </c>
      <c r="S2134" s="59" t="s">
        <v>11296</v>
      </c>
      <c r="T2134" s="47" t="s">
        <v>17055</v>
      </c>
      <c r="U2134" s="49" t="s">
        <v>62</v>
      </c>
      <c r="V2134" s="57" t="s">
        <v>17080</v>
      </c>
      <c r="W2134" s="61" t="s">
        <v>1048</v>
      </c>
      <c r="X2134" s="61" t="s">
        <v>65</v>
      </c>
      <c r="Y2134" s="61">
        <v>41792</v>
      </c>
      <c r="Z2134" s="49">
        <v>100</v>
      </c>
      <c r="AA2134" s="49">
        <v>283</v>
      </c>
      <c r="AB2134" s="49" t="s">
        <v>66</v>
      </c>
      <c r="AC2134" s="183">
        <f t="shared" si="98"/>
        <v>69604.269979174802</v>
      </c>
      <c r="AD2134" s="49" t="s">
        <v>437</v>
      </c>
      <c r="AE2134" s="57">
        <v>23</v>
      </c>
      <c r="AF2134" s="57" t="s">
        <v>68</v>
      </c>
      <c r="AG2134" s="49" t="s">
        <v>500</v>
      </c>
      <c r="AH2134" s="49">
        <v>-1.62</v>
      </c>
      <c r="AI2134" s="49">
        <v>115.49</v>
      </c>
      <c r="AJ2134" s="49">
        <v>113.88</v>
      </c>
      <c r="AK2134" s="57">
        <v>10.86</v>
      </c>
      <c r="AL2134" s="181">
        <f t="shared" si="99"/>
        <v>-1.4226749802406255E-2</v>
      </c>
      <c r="AM2134" s="55" t="s">
        <v>230</v>
      </c>
      <c r="AN2134" s="49" t="s">
        <v>16971</v>
      </c>
      <c r="AO2134" s="49" t="s">
        <v>258</v>
      </c>
      <c r="AP2134" s="63" t="s">
        <v>16972</v>
      </c>
      <c r="AQ2134" s="27" t="str">
        <f t="shared" si="96"/>
        <v>Record Complete</v>
      </c>
      <c r="AR2134" s="53" t="s">
        <v>17082</v>
      </c>
      <c r="AS2134" s="5" t="str">
        <f t="shared" si="97"/>
        <v/>
      </c>
      <c r="AT2134" t="s">
        <v>17200</v>
      </c>
    </row>
    <row r="2135" spans="1:46" ht="15.75" thickBot="1" x14ac:dyDescent="0.3">
      <c r="A2135" s="48" t="s">
        <v>17075</v>
      </c>
      <c r="B2135" s="50">
        <v>1198</v>
      </c>
      <c r="C2135" s="50" t="s">
        <v>213</v>
      </c>
      <c r="D2135" s="50" t="s">
        <v>15206</v>
      </c>
      <c r="E2135" s="51" t="str">
        <f ca="1">IF(ISERROR(INDIRECT(CONCATENATE("FIPs_codes!",ADDRESS((MATCH($D2135,INDIRECT($C2135),0)+MATCH($C2135,FIPs_codes!$G$1:$G$3296,0)-1),COLUMN(FIPs_codes!A2133))))),"",INDIRECT(CONCATENATE("FIPs_codes!",ADDRESS((MATCH($D2135,INDIRECT($C2135),0)+MATCH($C2135,FIPs_codes!$G$1:$G$3296,0)-1),COLUMN(FIPs_codes!A2133)))))</f>
        <v>40143</v>
      </c>
      <c r="F2135" s="51">
        <f ca="1">IF(ISERROR(INDIRECT(CONCATENATE("FIPs_codes!",ADDRESS((MATCH($D2135,INDIRECT($C2135),0)+MATCH($C2135,FIPs_codes!$G$1:$G$3296,0)-1),COLUMN(FIPs_codes!C2133))))),"",INDIRECT(CONCATENATE("FIPs_codes!",ADDRESS((MATCH($D2135,INDIRECT($C2135),0)+MATCH($C2135,FIPs_codes!$G$1:$G$3296,0)-1),COLUMN(FIPs_codes!C2133)))))</f>
        <v>6</v>
      </c>
      <c r="G2135" s="50" t="s">
        <v>17076</v>
      </c>
      <c r="H2135" s="50" t="s">
        <v>217</v>
      </c>
      <c r="I2135" s="54" t="s">
        <v>17077</v>
      </c>
      <c r="J2135" s="56" t="s">
        <v>10751</v>
      </c>
      <c r="K2135" s="50" t="s">
        <v>149</v>
      </c>
      <c r="L2135" s="50" t="s">
        <v>17078</v>
      </c>
      <c r="M2135" s="50" t="s">
        <v>11336</v>
      </c>
      <c r="N2135" s="58" t="s">
        <v>17079</v>
      </c>
      <c r="O2135" s="155">
        <v>30803</v>
      </c>
      <c r="P2135" s="58">
        <v>9911</v>
      </c>
      <c r="Q2135" s="50">
        <v>88500</v>
      </c>
      <c r="R2135" s="50" t="s">
        <v>11371</v>
      </c>
      <c r="S2135" s="60" t="s">
        <v>11296</v>
      </c>
      <c r="T2135" s="48" t="s">
        <v>17055</v>
      </c>
      <c r="U2135" s="50" t="s">
        <v>62</v>
      </c>
      <c r="V2135" s="58" t="s">
        <v>17080</v>
      </c>
      <c r="W2135" s="62" t="s">
        <v>1048</v>
      </c>
      <c r="X2135" s="62" t="s">
        <v>65</v>
      </c>
      <c r="Y2135" s="62">
        <v>41792</v>
      </c>
      <c r="Z2135" s="50">
        <v>100</v>
      </c>
      <c r="AA2135" s="50">
        <v>283</v>
      </c>
      <c r="AB2135" s="50" t="s">
        <v>66</v>
      </c>
      <c r="AC2135" s="180">
        <f t="shared" si="98"/>
        <v>66852.75054397223</v>
      </c>
      <c r="AD2135" s="50" t="s">
        <v>437</v>
      </c>
      <c r="AE2135" s="58">
        <v>23</v>
      </c>
      <c r="AF2135" s="134" t="s">
        <v>68</v>
      </c>
      <c r="AG2135" s="50" t="s">
        <v>500</v>
      </c>
      <c r="AH2135" s="50">
        <v>-1.73</v>
      </c>
      <c r="AI2135" s="50">
        <v>125.5</v>
      </c>
      <c r="AJ2135" s="50">
        <v>123.76</v>
      </c>
      <c r="AK2135" s="58">
        <v>10.47</v>
      </c>
      <c r="AL2135" s="150">
        <f t="shared" si="99"/>
        <v>-1.397753898359861E-2</v>
      </c>
      <c r="AM2135" s="56" t="s">
        <v>230</v>
      </c>
      <c r="AN2135" s="50" t="s">
        <v>16971</v>
      </c>
      <c r="AO2135" s="50" t="s">
        <v>258</v>
      </c>
      <c r="AP2135" s="64" t="s">
        <v>17045</v>
      </c>
      <c r="AQ2135" s="27" t="str">
        <f t="shared" si="96"/>
        <v>Record Complete</v>
      </c>
      <c r="AR2135" s="54" t="s">
        <v>17082</v>
      </c>
      <c r="AS2135" s="5" t="str">
        <f t="shared" si="97"/>
        <v/>
      </c>
      <c r="AT2135" t="s">
        <v>17200</v>
      </c>
    </row>
    <row r="2136" spans="1:46" ht="15.75" thickBot="1" x14ac:dyDescent="0.3">
      <c r="A2136" s="47" t="s">
        <v>17075</v>
      </c>
      <c r="B2136" s="49">
        <v>1198</v>
      </c>
      <c r="C2136" s="49" t="s">
        <v>213</v>
      </c>
      <c r="D2136" s="49" t="s">
        <v>15206</v>
      </c>
      <c r="E2136" s="51" t="str">
        <f ca="1">IF(ISERROR(INDIRECT(CONCATENATE("FIPs_codes!",ADDRESS((MATCH($D2136,INDIRECT($C2136),0)+MATCH($C2136,FIPs_codes!$G$1:$G$3296,0)-1),COLUMN(FIPs_codes!A2134))))),"",INDIRECT(CONCATENATE("FIPs_codes!",ADDRESS((MATCH($D2136,INDIRECT($C2136),0)+MATCH($C2136,FIPs_codes!$G$1:$G$3296,0)-1),COLUMN(FIPs_codes!A2134)))))</f>
        <v>40143</v>
      </c>
      <c r="F2136" s="51">
        <f ca="1">IF(ISERROR(INDIRECT(CONCATENATE("FIPs_codes!",ADDRESS((MATCH($D2136,INDIRECT($C2136),0)+MATCH($C2136,FIPs_codes!$G$1:$G$3296,0)-1),COLUMN(FIPs_codes!C2134))))),"",INDIRECT(CONCATENATE("FIPs_codes!",ADDRESS((MATCH($D2136,INDIRECT($C2136),0)+MATCH($C2136,FIPs_codes!$G$1:$G$3296,0)-1),COLUMN(FIPs_codes!C2134)))))</f>
        <v>6</v>
      </c>
      <c r="G2136" s="49" t="s">
        <v>17076</v>
      </c>
      <c r="H2136" s="49" t="s">
        <v>217</v>
      </c>
      <c r="I2136" s="53" t="s">
        <v>17077</v>
      </c>
      <c r="J2136" s="55" t="s">
        <v>10751</v>
      </c>
      <c r="K2136" s="49" t="s">
        <v>149</v>
      </c>
      <c r="L2136" s="49" t="s">
        <v>17078</v>
      </c>
      <c r="M2136" s="49" t="s">
        <v>11336</v>
      </c>
      <c r="N2136" s="57" t="s">
        <v>17079</v>
      </c>
      <c r="O2136" s="154">
        <v>30803</v>
      </c>
      <c r="P2136" s="57">
        <v>9911</v>
      </c>
      <c r="Q2136" s="49">
        <v>88500</v>
      </c>
      <c r="R2136" s="49" t="s">
        <v>11371</v>
      </c>
      <c r="S2136" s="59" t="s">
        <v>11296</v>
      </c>
      <c r="T2136" s="47" t="s">
        <v>17055</v>
      </c>
      <c r="U2136" s="49" t="s">
        <v>62</v>
      </c>
      <c r="V2136" s="57" t="s">
        <v>17080</v>
      </c>
      <c r="W2136" s="61" t="s">
        <v>1048</v>
      </c>
      <c r="X2136" s="61" t="s">
        <v>65</v>
      </c>
      <c r="Y2136" s="61">
        <v>41792</v>
      </c>
      <c r="Z2136" s="49">
        <v>100</v>
      </c>
      <c r="AA2136" s="49">
        <v>283</v>
      </c>
      <c r="AB2136" s="49" t="s">
        <v>66</v>
      </c>
      <c r="AC2136" s="183">
        <f t="shared" si="98"/>
        <v>71028.482617537375</v>
      </c>
      <c r="AD2136" s="49" t="s">
        <v>437</v>
      </c>
      <c r="AE2136" s="57">
        <v>23</v>
      </c>
      <c r="AF2136" s="57" t="s">
        <v>68</v>
      </c>
      <c r="AG2136" s="49" t="s">
        <v>500</v>
      </c>
      <c r="AH2136" s="49">
        <v>-1.53</v>
      </c>
      <c r="AI2136" s="49">
        <v>129.88999999999999</v>
      </c>
      <c r="AJ2136" s="49">
        <v>128.36000000000001</v>
      </c>
      <c r="AK2136" s="57">
        <v>11.05</v>
      </c>
      <c r="AL2136" s="181">
        <f t="shared" si="99"/>
        <v>-1.1919601121844814E-2</v>
      </c>
      <c r="AM2136" s="55" t="s">
        <v>230</v>
      </c>
      <c r="AN2136" s="49" t="s">
        <v>16971</v>
      </c>
      <c r="AO2136" s="49" t="s">
        <v>258</v>
      </c>
      <c r="AP2136" s="63" t="s">
        <v>16972</v>
      </c>
      <c r="AQ2136" s="27" t="str">
        <f t="shared" si="96"/>
        <v>Record Complete</v>
      </c>
      <c r="AR2136" s="53" t="s">
        <v>17082</v>
      </c>
      <c r="AS2136" s="5" t="str">
        <f t="shared" si="97"/>
        <v/>
      </c>
      <c r="AT2136" t="s">
        <v>17200</v>
      </c>
    </row>
    <row r="2137" spans="1:46" ht="15.75" thickBot="1" x14ac:dyDescent="0.3">
      <c r="A2137" s="29" t="s">
        <v>17075</v>
      </c>
      <c r="B2137" s="31">
        <v>1198</v>
      </c>
      <c r="C2137" s="31" t="s">
        <v>213</v>
      </c>
      <c r="D2137" s="31" t="s">
        <v>15206</v>
      </c>
      <c r="E2137" s="51" t="str">
        <f ca="1">IF(ISERROR(INDIRECT(CONCATENATE("FIPs_codes!",ADDRESS((MATCH($D2137,INDIRECT($C2137),0)+MATCH($C2137,FIPs_codes!$G$1:$G$3296,0)-1),COLUMN(FIPs_codes!A2135))))),"",INDIRECT(CONCATENATE("FIPs_codes!",ADDRESS((MATCH($D2137,INDIRECT($C2137),0)+MATCH($C2137,FIPs_codes!$G$1:$G$3296,0)-1),COLUMN(FIPs_codes!A2135)))))</f>
        <v>40143</v>
      </c>
      <c r="F2137" s="51">
        <f ca="1">IF(ISERROR(INDIRECT(CONCATENATE("FIPs_codes!",ADDRESS((MATCH($D2137,INDIRECT($C2137),0)+MATCH($C2137,FIPs_codes!$G$1:$G$3296,0)-1),COLUMN(FIPs_codes!C2135))))),"",INDIRECT(CONCATENATE("FIPs_codes!",ADDRESS((MATCH($D2137,INDIRECT($C2137),0)+MATCH($C2137,FIPs_codes!$G$1:$G$3296,0)-1),COLUMN(FIPs_codes!C2135)))))</f>
        <v>6</v>
      </c>
      <c r="G2137" s="31" t="s">
        <v>17076</v>
      </c>
      <c r="H2137" s="31" t="s">
        <v>217</v>
      </c>
      <c r="I2137" s="35" t="s">
        <v>17077</v>
      </c>
      <c r="J2137" s="37" t="s">
        <v>10751</v>
      </c>
      <c r="K2137" s="31" t="s">
        <v>149</v>
      </c>
      <c r="L2137" s="31" t="s">
        <v>17078</v>
      </c>
      <c r="M2137" s="31" t="s">
        <v>11336</v>
      </c>
      <c r="N2137" s="39" t="s">
        <v>17079</v>
      </c>
      <c r="O2137" s="230">
        <v>30803</v>
      </c>
      <c r="P2137" s="39">
        <v>9911</v>
      </c>
      <c r="Q2137" s="31">
        <v>88500</v>
      </c>
      <c r="R2137" s="31" t="s">
        <v>11371</v>
      </c>
      <c r="S2137" s="41" t="s">
        <v>11296</v>
      </c>
      <c r="T2137" s="29" t="s">
        <v>17055</v>
      </c>
      <c r="U2137" s="31" t="s">
        <v>62</v>
      </c>
      <c r="V2137" s="39" t="s">
        <v>17080</v>
      </c>
      <c r="W2137" s="43" t="s">
        <v>1048</v>
      </c>
      <c r="X2137" s="43" t="s">
        <v>65</v>
      </c>
      <c r="Y2137" s="43">
        <v>41792</v>
      </c>
      <c r="Z2137" s="31">
        <v>100</v>
      </c>
      <c r="AA2137" s="31">
        <v>283</v>
      </c>
      <c r="AB2137" s="31" t="s">
        <v>66</v>
      </c>
      <c r="AC2137" s="276">
        <f t="shared" si="98"/>
        <v>70723.82566902932</v>
      </c>
      <c r="AD2137" s="31" t="s">
        <v>17081</v>
      </c>
      <c r="AE2137" s="39">
        <v>23</v>
      </c>
      <c r="AF2137" s="225" t="s">
        <v>68</v>
      </c>
      <c r="AG2137" s="31" t="s">
        <v>500</v>
      </c>
      <c r="AH2137" s="31">
        <v>-1.67</v>
      </c>
      <c r="AI2137" s="31">
        <v>134.59</v>
      </c>
      <c r="AJ2137" s="31">
        <v>132.91999999999999</v>
      </c>
      <c r="AK2137" s="39">
        <v>11.01</v>
      </c>
      <c r="AL2137" s="150">
        <f t="shared" si="99"/>
        <v>-1.256394823954258E-2</v>
      </c>
      <c r="AM2137" s="37" t="s">
        <v>230</v>
      </c>
      <c r="AN2137" s="31" t="s">
        <v>16971</v>
      </c>
      <c r="AO2137" s="31" t="s">
        <v>258</v>
      </c>
      <c r="AP2137" s="45" t="s">
        <v>16972</v>
      </c>
      <c r="AQ2137" s="27" t="str">
        <f t="shared" si="96"/>
        <v>Record Complete</v>
      </c>
      <c r="AR2137" s="35" t="s">
        <v>17082</v>
      </c>
      <c r="AS2137" s="5" t="str">
        <f t="shared" si="97"/>
        <v/>
      </c>
      <c r="AT2137" t="s">
        <v>17200</v>
      </c>
    </row>
    <row r="2138" spans="1:46" ht="15.75" thickBot="1" x14ac:dyDescent="0.3">
      <c r="A2138" s="30" t="s">
        <v>17075</v>
      </c>
      <c r="B2138" s="32">
        <v>1198</v>
      </c>
      <c r="C2138" s="32" t="s">
        <v>213</v>
      </c>
      <c r="D2138" s="32" t="s">
        <v>15206</v>
      </c>
      <c r="E2138" s="51" t="str">
        <f ca="1">IF(ISERROR(INDIRECT(CONCATENATE("FIPs_codes!",ADDRESS((MATCH($D2138,INDIRECT($C2138),0)+MATCH($C2138,FIPs_codes!$G$1:$G$3296,0)-1),COLUMN(FIPs_codes!A2136))))),"",INDIRECT(CONCATENATE("FIPs_codes!",ADDRESS((MATCH($D2138,INDIRECT($C2138),0)+MATCH($C2138,FIPs_codes!$G$1:$G$3296,0)-1),COLUMN(FIPs_codes!A2136)))))</f>
        <v>40143</v>
      </c>
      <c r="F2138" s="51">
        <f ca="1">IF(ISERROR(INDIRECT(CONCATENATE("FIPs_codes!",ADDRESS((MATCH($D2138,INDIRECT($C2138),0)+MATCH($C2138,FIPs_codes!$G$1:$G$3296,0)-1),COLUMN(FIPs_codes!C2136))))),"",INDIRECT(CONCATENATE("FIPs_codes!",ADDRESS((MATCH($D2138,INDIRECT($C2138),0)+MATCH($C2138,FIPs_codes!$G$1:$G$3296,0)-1),COLUMN(FIPs_codes!C2136)))))</f>
        <v>6</v>
      </c>
      <c r="G2138" s="32" t="s">
        <v>17076</v>
      </c>
      <c r="H2138" s="32" t="s">
        <v>217</v>
      </c>
      <c r="I2138" s="36" t="s">
        <v>17077</v>
      </c>
      <c r="J2138" s="38" t="s">
        <v>10751</v>
      </c>
      <c r="K2138" s="32" t="s">
        <v>149</v>
      </c>
      <c r="L2138" s="32" t="s">
        <v>17078</v>
      </c>
      <c r="M2138" s="32" t="s">
        <v>11336</v>
      </c>
      <c r="N2138" s="40" t="s">
        <v>17079</v>
      </c>
      <c r="O2138" s="229">
        <v>30803</v>
      </c>
      <c r="P2138" s="40">
        <v>9911</v>
      </c>
      <c r="Q2138" s="32">
        <v>88500</v>
      </c>
      <c r="R2138" s="32" t="s">
        <v>11371</v>
      </c>
      <c r="S2138" s="42" t="s">
        <v>11296</v>
      </c>
      <c r="T2138" s="30" t="s">
        <v>17055</v>
      </c>
      <c r="U2138" s="32" t="s">
        <v>62</v>
      </c>
      <c r="V2138" s="40" t="s">
        <v>17080</v>
      </c>
      <c r="W2138" s="44" t="s">
        <v>1048</v>
      </c>
      <c r="X2138" s="44" t="s">
        <v>65</v>
      </c>
      <c r="Y2138" s="44">
        <v>41792</v>
      </c>
      <c r="Z2138" s="32">
        <v>93</v>
      </c>
      <c r="AA2138" s="32">
        <v>283</v>
      </c>
      <c r="AB2138" s="32" t="s">
        <v>66</v>
      </c>
      <c r="AC2138" s="277">
        <f t="shared" si="98"/>
        <v>70457.371419730771</v>
      </c>
      <c r="AD2138" s="32" t="s">
        <v>437</v>
      </c>
      <c r="AE2138" s="40">
        <v>23</v>
      </c>
      <c r="AF2138" s="226" t="s">
        <v>68</v>
      </c>
      <c r="AG2138" s="32" t="s">
        <v>500</v>
      </c>
      <c r="AH2138" s="32">
        <v>-1.94</v>
      </c>
      <c r="AI2138" s="32">
        <v>166.59</v>
      </c>
      <c r="AJ2138" s="32">
        <v>164.66</v>
      </c>
      <c r="AK2138" s="40">
        <v>11.63</v>
      </c>
      <c r="AL2138" s="181">
        <f t="shared" si="99"/>
        <v>-1.1782569085939871E-2</v>
      </c>
      <c r="AM2138" s="38" t="s">
        <v>230</v>
      </c>
      <c r="AN2138" s="32" t="s">
        <v>16971</v>
      </c>
      <c r="AO2138" s="32" t="s">
        <v>258</v>
      </c>
      <c r="AP2138" s="46" t="s">
        <v>17045</v>
      </c>
      <c r="AQ2138" s="27" t="str">
        <f t="shared" si="96"/>
        <v>Record Complete</v>
      </c>
      <c r="AR2138" s="36" t="s">
        <v>17082</v>
      </c>
      <c r="AS2138" s="5" t="str">
        <f t="shared" si="97"/>
        <v/>
      </c>
      <c r="AT2138" t="s">
        <v>17200</v>
      </c>
    </row>
    <row r="2139" spans="1:46" ht="15.75" thickBot="1" x14ac:dyDescent="0.3">
      <c r="A2139" s="29" t="s">
        <v>17075</v>
      </c>
      <c r="B2139" s="31">
        <v>1198</v>
      </c>
      <c r="C2139" s="31" t="s">
        <v>213</v>
      </c>
      <c r="D2139" s="31" t="s">
        <v>15206</v>
      </c>
      <c r="E2139" s="51" t="str">
        <f ca="1">IF(ISERROR(INDIRECT(CONCATENATE("FIPs_codes!",ADDRESS((MATCH($D2139,INDIRECT($C2139),0)+MATCH($C2139,FIPs_codes!$G$1:$G$3296,0)-1),COLUMN(FIPs_codes!A2137))))),"",INDIRECT(CONCATENATE("FIPs_codes!",ADDRESS((MATCH($D2139,INDIRECT($C2139),0)+MATCH($C2139,FIPs_codes!$G$1:$G$3296,0)-1),COLUMN(FIPs_codes!A2137)))))</f>
        <v>40143</v>
      </c>
      <c r="F2139" s="51">
        <f ca="1">IF(ISERROR(INDIRECT(CONCATENATE("FIPs_codes!",ADDRESS((MATCH($D2139,INDIRECT($C2139),0)+MATCH($C2139,FIPs_codes!$G$1:$G$3296,0)-1),COLUMN(FIPs_codes!C2137))))),"",INDIRECT(CONCATENATE("FIPs_codes!",ADDRESS((MATCH($D2139,INDIRECT($C2139),0)+MATCH($C2139,FIPs_codes!$G$1:$G$3296,0)-1),COLUMN(FIPs_codes!C2137)))))</f>
        <v>6</v>
      </c>
      <c r="G2139" s="31" t="s">
        <v>17076</v>
      </c>
      <c r="H2139" s="31" t="s">
        <v>217</v>
      </c>
      <c r="I2139" s="35" t="s">
        <v>17077</v>
      </c>
      <c r="J2139" s="37" t="s">
        <v>10751</v>
      </c>
      <c r="K2139" s="31" t="s">
        <v>149</v>
      </c>
      <c r="L2139" s="31" t="s">
        <v>17083</v>
      </c>
      <c r="M2139" s="31" t="s">
        <v>11336</v>
      </c>
      <c r="N2139" s="39" t="s">
        <v>17079</v>
      </c>
      <c r="O2139" s="230">
        <v>30803</v>
      </c>
      <c r="P2139" s="39">
        <v>9912</v>
      </c>
      <c r="Q2139" s="31">
        <v>88500</v>
      </c>
      <c r="R2139" s="31" t="s">
        <v>11371</v>
      </c>
      <c r="S2139" s="41" t="s">
        <v>11296</v>
      </c>
      <c r="T2139" s="29" t="s">
        <v>17055</v>
      </c>
      <c r="U2139" s="31" t="s">
        <v>62</v>
      </c>
      <c r="V2139" s="39" t="s">
        <v>17080</v>
      </c>
      <c r="W2139" s="43" t="s">
        <v>1048</v>
      </c>
      <c r="X2139" s="43" t="s">
        <v>65</v>
      </c>
      <c r="Y2139" s="43">
        <v>41793</v>
      </c>
      <c r="Z2139" s="31">
        <v>91</v>
      </c>
      <c r="AA2139" s="31">
        <v>283</v>
      </c>
      <c r="AB2139" s="31" t="s">
        <v>66</v>
      </c>
      <c r="AC2139" s="276">
        <f t="shared" si="98"/>
        <v>78706.184972909599</v>
      </c>
      <c r="AD2139" s="31" t="s">
        <v>437</v>
      </c>
      <c r="AE2139" s="39">
        <v>23</v>
      </c>
      <c r="AF2139" s="39" t="s">
        <v>68</v>
      </c>
      <c r="AG2139" s="31" t="s">
        <v>500</v>
      </c>
      <c r="AH2139" s="31">
        <v>-1.37</v>
      </c>
      <c r="AI2139" s="31">
        <v>96.44</v>
      </c>
      <c r="AJ2139" s="31">
        <v>95.07</v>
      </c>
      <c r="AK2139" s="39">
        <v>12.71</v>
      </c>
      <c r="AL2139" s="150">
        <f t="shared" si="99"/>
        <v>-1.4410434416745558E-2</v>
      </c>
      <c r="AM2139" s="37" t="s">
        <v>230</v>
      </c>
      <c r="AN2139" s="31" t="s">
        <v>16971</v>
      </c>
      <c r="AO2139" s="31" t="s">
        <v>258</v>
      </c>
      <c r="AP2139" s="45" t="s">
        <v>16972</v>
      </c>
      <c r="AQ2139" s="27" t="str">
        <f t="shared" si="96"/>
        <v>Record Complete</v>
      </c>
      <c r="AR2139" s="35" t="s">
        <v>17082</v>
      </c>
      <c r="AS2139" s="5" t="str">
        <f t="shared" si="97"/>
        <v/>
      </c>
      <c r="AT2139" t="s">
        <v>17200</v>
      </c>
    </row>
    <row r="2140" spans="1:46" ht="15.75" thickBot="1" x14ac:dyDescent="0.3">
      <c r="A2140" s="47" t="s">
        <v>17075</v>
      </c>
      <c r="B2140" s="49">
        <v>1198</v>
      </c>
      <c r="C2140" s="49" t="s">
        <v>213</v>
      </c>
      <c r="D2140" s="49" t="s">
        <v>15206</v>
      </c>
      <c r="E2140" s="51" t="str">
        <f ca="1">IF(ISERROR(INDIRECT(CONCATENATE("FIPs_codes!",ADDRESS((MATCH($D2140,INDIRECT($C2140),0)+MATCH($C2140,FIPs_codes!$G$1:$G$3296,0)-1),COLUMN(FIPs_codes!A2138))))),"",INDIRECT(CONCATENATE("FIPs_codes!",ADDRESS((MATCH($D2140,INDIRECT($C2140),0)+MATCH($C2140,FIPs_codes!$G$1:$G$3296,0)-1),COLUMN(FIPs_codes!A2138)))))</f>
        <v>40143</v>
      </c>
      <c r="F2140" s="51">
        <f ca="1">IF(ISERROR(INDIRECT(CONCATENATE("FIPs_codes!",ADDRESS((MATCH($D2140,INDIRECT($C2140),0)+MATCH($C2140,FIPs_codes!$G$1:$G$3296,0)-1),COLUMN(FIPs_codes!C2138))))),"",INDIRECT(CONCATENATE("FIPs_codes!",ADDRESS((MATCH($D2140,INDIRECT($C2140),0)+MATCH($C2140,FIPs_codes!$G$1:$G$3296,0)-1),COLUMN(FIPs_codes!C2138)))))</f>
        <v>6</v>
      </c>
      <c r="G2140" s="49" t="s">
        <v>17076</v>
      </c>
      <c r="H2140" s="49" t="s">
        <v>217</v>
      </c>
      <c r="I2140" s="53" t="s">
        <v>17077</v>
      </c>
      <c r="J2140" s="55" t="s">
        <v>10751</v>
      </c>
      <c r="K2140" s="49" t="s">
        <v>149</v>
      </c>
      <c r="L2140" s="49" t="s">
        <v>17083</v>
      </c>
      <c r="M2140" s="49" t="s">
        <v>11336</v>
      </c>
      <c r="N2140" s="57" t="s">
        <v>17079</v>
      </c>
      <c r="O2140" s="154">
        <v>30803</v>
      </c>
      <c r="P2140" s="57">
        <v>9912</v>
      </c>
      <c r="Q2140" s="49">
        <v>88500</v>
      </c>
      <c r="R2140" s="49" t="s">
        <v>11371</v>
      </c>
      <c r="S2140" s="59" t="s">
        <v>11296</v>
      </c>
      <c r="T2140" s="47" t="s">
        <v>17055</v>
      </c>
      <c r="U2140" s="49" t="s">
        <v>62</v>
      </c>
      <c r="V2140" s="57" t="s">
        <v>17080</v>
      </c>
      <c r="W2140" s="61" t="s">
        <v>1048</v>
      </c>
      <c r="X2140" s="61" t="s">
        <v>65</v>
      </c>
      <c r="Y2140" s="61">
        <v>41793</v>
      </c>
      <c r="Z2140" s="49">
        <v>90</v>
      </c>
      <c r="AA2140" s="49">
        <v>283</v>
      </c>
      <c r="AB2140" s="49" t="s">
        <v>66</v>
      </c>
      <c r="AC2140" s="183">
        <f t="shared" si="98"/>
        <v>72693.616338770691</v>
      </c>
      <c r="AD2140" s="49" t="s">
        <v>437</v>
      </c>
      <c r="AE2140" s="57">
        <v>23</v>
      </c>
      <c r="AF2140" s="57" t="s">
        <v>68</v>
      </c>
      <c r="AG2140" s="49" t="s">
        <v>500</v>
      </c>
      <c r="AH2140" s="49">
        <v>-1.21</v>
      </c>
      <c r="AI2140" s="49">
        <v>112.44</v>
      </c>
      <c r="AJ2140" s="49">
        <v>111.23</v>
      </c>
      <c r="AK2140" s="57">
        <v>12.17</v>
      </c>
      <c r="AL2140" s="181">
        <f t="shared" si="99"/>
        <v>-1.087836015463454E-2</v>
      </c>
      <c r="AM2140" s="55" t="s">
        <v>230</v>
      </c>
      <c r="AN2140" s="49" t="s">
        <v>16971</v>
      </c>
      <c r="AO2140" s="49" t="s">
        <v>258</v>
      </c>
      <c r="AP2140" s="63" t="s">
        <v>16972</v>
      </c>
      <c r="AQ2140" s="27" t="str">
        <f t="shared" si="96"/>
        <v>Record Complete</v>
      </c>
      <c r="AR2140" s="53" t="s">
        <v>17082</v>
      </c>
      <c r="AS2140" s="5" t="str">
        <f t="shared" si="97"/>
        <v/>
      </c>
      <c r="AT2140" t="s">
        <v>17200</v>
      </c>
    </row>
    <row r="2141" spans="1:46" ht="15.75" thickBot="1" x14ac:dyDescent="0.3">
      <c r="A2141" s="48" t="s">
        <v>17075</v>
      </c>
      <c r="B2141" s="50">
        <v>1198</v>
      </c>
      <c r="C2141" s="50" t="s">
        <v>213</v>
      </c>
      <c r="D2141" s="50" t="s">
        <v>15206</v>
      </c>
      <c r="E2141" s="51" t="str">
        <f ca="1">IF(ISERROR(INDIRECT(CONCATENATE("FIPs_codes!",ADDRESS((MATCH($D2141,INDIRECT($C2141),0)+MATCH($C2141,FIPs_codes!$G$1:$G$3296,0)-1),COLUMN(FIPs_codes!A2139))))),"",INDIRECT(CONCATENATE("FIPs_codes!",ADDRESS((MATCH($D2141,INDIRECT($C2141),0)+MATCH($C2141,FIPs_codes!$G$1:$G$3296,0)-1),COLUMN(FIPs_codes!A2139)))))</f>
        <v>40143</v>
      </c>
      <c r="F2141" s="51">
        <f ca="1">IF(ISERROR(INDIRECT(CONCATENATE("FIPs_codes!",ADDRESS((MATCH($D2141,INDIRECT($C2141),0)+MATCH($C2141,FIPs_codes!$G$1:$G$3296,0)-1),COLUMN(FIPs_codes!C2139))))),"",INDIRECT(CONCATENATE("FIPs_codes!",ADDRESS((MATCH($D2141,INDIRECT($C2141),0)+MATCH($C2141,FIPs_codes!$G$1:$G$3296,0)-1),COLUMN(FIPs_codes!C2139)))))</f>
        <v>6</v>
      </c>
      <c r="G2141" s="50" t="s">
        <v>17076</v>
      </c>
      <c r="H2141" s="50" t="s">
        <v>217</v>
      </c>
      <c r="I2141" s="54" t="s">
        <v>17077</v>
      </c>
      <c r="J2141" s="56" t="s">
        <v>10751</v>
      </c>
      <c r="K2141" s="50" t="s">
        <v>149</v>
      </c>
      <c r="L2141" s="50" t="s">
        <v>17083</v>
      </c>
      <c r="M2141" s="50" t="s">
        <v>11336</v>
      </c>
      <c r="N2141" s="58" t="s">
        <v>17079</v>
      </c>
      <c r="O2141" s="155">
        <v>30803</v>
      </c>
      <c r="P2141" s="58">
        <v>9912</v>
      </c>
      <c r="Q2141" s="50">
        <v>88500</v>
      </c>
      <c r="R2141" s="50" t="s">
        <v>11371</v>
      </c>
      <c r="S2141" s="60" t="s">
        <v>11296</v>
      </c>
      <c r="T2141" s="48" t="s">
        <v>17055</v>
      </c>
      <c r="U2141" s="50" t="s">
        <v>62</v>
      </c>
      <c r="V2141" s="58" t="s">
        <v>17080</v>
      </c>
      <c r="W2141" s="62" t="s">
        <v>1048</v>
      </c>
      <c r="X2141" s="62" t="s">
        <v>65</v>
      </c>
      <c r="Y2141" s="62">
        <v>41793</v>
      </c>
      <c r="Z2141" s="50">
        <v>90</v>
      </c>
      <c r="AA2141" s="50">
        <v>283</v>
      </c>
      <c r="AB2141" s="50" t="s">
        <v>66</v>
      </c>
      <c r="AC2141" s="180">
        <f t="shared" si="98"/>
        <v>73686.24240444653</v>
      </c>
      <c r="AD2141" s="50" t="s">
        <v>437</v>
      </c>
      <c r="AE2141" s="58">
        <v>23</v>
      </c>
      <c r="AF2141" s="134" t="s">
        <v>68</v>
      </c>
      <c r="AG2141" s="50" t="s">
        <v>500</v>
      </c>
      <c r="AH2141" s="50">
        <v>-1.03</v>
      </c>
      <c r="AI2141" s="50">
        <v>117.57</v>
      </c>
      <c r="AJ2141" s="50">
        <v>116.55</v>
      </c>
      <c r="AK2141" s="58">
        <v>12.28</v>
      </c>
      <c r="AL2141" s="150">
        <f t="shared" si="99"/>
        <v>-8.838167152908874E-3</v>
      </c>
      <c r="AM2141" s="56" t="s">
        <v>230</v>
      </c>
      <c r="AN2141" s="50" t="s">
        <v>16971</v>
      </c>
      <c r="AO2141" s="50" t="s">
        <v>258</v>
      </c>
      <c r="AP2141" s="64" t="s">
        <v>17045</v>
      </c>
      <c r="AQ2141" s="27" t="str">
        <f t="shared" si="96"/>
        <v>Record Complete</v>
      </c>
      <c r="AR2141" s="54" t="s">
        <v>17082</v>
      </c>
      <c r="AS2141" s="5" t="str">
        <f t="shared" si="97"/>
        <v/>
      </c>
      <c r="AT2141" t="s">
        <v>17200</v>
      </c>
    </row>
    <row r="2142" spans="1:46" ht="15.75" thickBot="1" x14ac:dyDescent="0.3">
      <c r="A2142" s="30" t="s">
        <v>17075</v>
      </c>
      <c r="B2142" s="32">
        <v>1198</v>
      </c>
      <c r="C2142" s="32" t="s">
        <v>213</v>
      </c>
      <c r="D2142" s="32" t="s">
        <v>15206</v>
      </c>
      <c r="E2142" s="51" t="str">
        <f ca="1">IF(ISERROR(INDIRECT(CONCATENATE("FIPs_codes!",ADDRESS((MATCH($D2142,INDIRECT($C2142),0)+MATCH($C2142,FIPs_codes!$G$1:$G$3296,0)-1),COLUMN(FIPs_codes!A2140))))),"",INDIRECT(CONCATENATE("FIPs_codes!",ADDRESS((MATCH($D2142,INDIRECT($C2142),0)+MATCH($C2142,FIPs_codes!$G$1:$G$3296,0)-1),COLUMN(FIPs_codes!A2140)))))</f>
        <v>40143</v>
      </c>
      <c r="F2142" s="51">
        <f ca="1">IF(ISERROR(INDIRECT(CONCATENATE("FIPs_codes!",ADDRESS((MATCH($D2142,INDIRECT($C2142),0)+MATCH($C2142,FIPs_codes!$G$1:$G$3296,0)-1),COLUMN(FIPs_codes!C2140))))),"",INDIRECT(CONCATENATE("FIPs_codes!",ADDRESS((MATCH($D2142,INDIRECT($C2142),0)+MATCH($C2142,FIPs_codes!$G$1:$G$3296,0)-1),COLUMN(FIPs_codes!C2140)))))</f>
        <v>6</v>
      </c>
      <c r="G2142" s="32" t="s">
        <v>17076</v>
      </c>
      <c r="H2142" s="32" t="s">
        <v>217</v>
      </c>
      <c r="I2142" s="36" t="s">
        <v>17077</v>
      </c>
      <c r="J2142" s="38" t="s">
        <v>10751</v>
      </c>
      <c r="K2142" s="32" t="s">
        <v>149</v>
      </c>
      <c r="L2142" s="32" t="s">
        <v>17083</v>
      </c>
      <c r="M2142" s="32" t="s">
        <v>11336</v>
      </c>
      <c r="N2142" s="40" t="s">
        <v>17079</v>
      </c>
      <c r="O2142" s="229">
        <v>30803</v>
      </c>
      <c r="P2142" s="40">
        <v>9912</v>
      </c>
      <c r="Q2142" s="32">
        <v>88500</v>
      </c>
      <c r="R2142" s="32" t="s">
        <v>11371</v>
      </c>
      <c r="S2142" s="42" t="s">
        <v>11296</v>
      </c>
      <c r="T2142" s="30" t="s">
        <v>17055</v>
      </c>
      <c r="U2142" s="32" t="s">
        <v>62</v>
      </c>
      <c r="V2142" s="40" t="s">
        <v>17080</v>
      </c>
      <c r="W2142" s="44" t="s">
        <v>1048</v>
      </c>
      <c r="X2142" s="44" t="s">
        <v>65</v>
      </c>
      <c r="Y2142" s="44">
        <v>41793</v>
      </c>
      <c r="Z2142" s="32">
        <v>89</v>
      </c>
      <c r="AA2142" s="32">
        <v>283</v>
      </c>
      <c r="AB2142" s="32" t="s">
        <v>66</v>
      </c>
      <c r="AC2142" s="277">
        <f t="shared" si="98"/>
        <v>68528.990173258848</v>
      </c>
      <c r="AD2142" s="32" t="s">
        <v>437</v>
      </c>
      <c r="AE2142" s="40">
        <v>23</v>
      </c>
      <c r="AF2142" s="226" t="s">
        <v>68</v>
      </c>
      <c r="AG2142" s="32" t="s">
        <v>500</v>
      </c>
      <c r="AH2142" s="32">
        <v>-1.3</v>
      </c>
      <c r="AI2142" s="32">
        <v>119.24</v>
      </c>
      <c r="AJ2142" s="32">
        <v>117.94</v>
      </c>
      <c r="AK2142" s="40">
        <v>11.77</v>
      </c>
      <c r="AL2142" s="181">
        <f t="shared" si="99"/>
        <v>-1.102255384093607E-2</v>
      </c>
      <c r="AM2142" s="38" t="s">
        <v>230</v>
      </c>
      <c r="AN2142" s="32" t="s">
        <v>16971</v>
      </c>
      <c r="AO2142" s="32" t="s">
        <v>258</v>
      </c>
      <c r="AP2142" s="46" t="s">
        <v>17045</v>
      </c>
      <c r="AQ2142" s="27" t="str">
        <f t="shared" si="96"/>
        <v>Record Complete</v>
      </c>
      <c r="AR2142" s="36" t="s">
        <v>17082</v>
      </c>
      <c r="AS2142" s="5" t="str">
        <f t="shared" si="97"/>
        <v/>
      </c>
      <c r="AT2142" t="s">
        <v>17200</v>
      </c>
    </row>
    <row r="2143" spans="1:46" ht="15.75" thickBot="1" x14ac:dyDescent="0.3">
      <c r="A2143" s="29" t="s">
        <v>17075</v>
      </c>
      <c r="B2143" s="31">
        <v>1198</v>
      </c>
      <c r="C2143" s="31" t="s">
        <v>213</v>
      </c>
      <c r="D2143" s="31" t="s">
        <v>15206</v>
      </c>
      <c r="E2143" s="51" t="str">
        <f ca="1">IF(ISERROR(INDIRECT(CONCATENATE("FIPs_codes!",ADDRESS((MATCH($D2143,INDIRECT($C2143),0)+MATCH($C2143,FIPs_codes!$G$1:$G$3296,0)-1),COLUMN(FIPs_codes!A2141))))),"",INDIRECT(CONCATENATE("FIPs_codes!",ADDRESS((MATCH($D2143,INDIRECT($C2143),0)+MATCH($C2143,FIPs_codes!$G$1:$G$3296,0)-1),COLUMN(FIPs_codes!A2141)))))</f>
        <v>40143</v>
      </c>
      <c r="F2143" s="51">
        <f ca="1">IF(ISERROR(INDIRECT(CONCATENATE("FIPs_codes!",ADDRESS((MATCH($D2143,INDIRECT($C2143),0)+MATCH($C2143,FIPs_codes!$G$1:$G$3296,0)-1),COLUMN(FIPs_codes!C2141))))),"",INDIRECT(CONCATENATE("FIPs_codes!",ADDRESS((MATCH($D2143,INDIRECT($C2143),0)+MATCH($C2143,FIPs_codes!$G$1:$G$3296,0)-1),COLUMN(FIPs_codes!C2141)))))</f>
        <v>6</v>
      </c>
      <c r="G2143" s="31" t="s">
        <v>17076</v>
      </c>
      <c r="H2143" s="31" t="s">
        <v>217</v>
      </c>
      <c r="I2143" s="35" t="s">
        <v>17077</v>
      </c>
      <c r="J2143" s="37" t="s">
        <v>10751</v>
      </c>
      <c r="K2143" s="31" t="s">
        <v>149</v>
      </c>
      <c r="L2143" s="31" t="s">
        <v>17083</v>
      </c>
      <c r="M2143" s="31" t="s">
        <v>11336</v>
      </c>
      <c r="N2143" s="39" t="s">
        <v>17079</v>
      </c>
      <c r="O2143" s="230">
        <v>30803</v>
      </c>
      <c r="P2143" s="39">
        <v>9912</v>
      </c>
      <c r="Q2143" s="31">
        <v>88500</v>
      </c>
      <c r="R2143" s="31" t="s">
        <v>11371</v>
      </c>
      <c r="S2143" s="41" t="s">
        <v>11296</v>
      </c>
      <c r="T2143" s="29" t="s">
        <v>17055</v>
      </c>
      <c r="U2143" s="31" t="s">
        <v>62</v>
      </c>
      <c r="V2143" s="39" t="s">
        <v>17080</v>
      </c>
      <c r="W2143" s="43" t="s">
        <v>1048</v>
      </c>
      <c r="X2143" s="43" t="s">
        <v>65</v>
      </c>
      <c r="Y2143" s="43">
        <v>41793</v>
      </c>
      <c r="Z2143" s="31">
        <v>88</v>
      </c>
      <c r="AA2143" s="31">
        <v>283</v>
      </c>
      <c r="AB2143" s="31" t="s">
        <v>66</v>
      </c>
      <c r="AC2143" s="276">
        <f t="shared" si="98"/>
        <v>69048.773964888896</v>
      </c>
      <c r="AD2143" s="31" t="s">
        <v>437</v>
      </c>
      <c r="AE2143" s="39">
        <v>23</v>
      </c>
      <c r="AF2143" s="225" t="s">
        <v>68</v>
      </c>
      <c r="AG2143" s="31" t="s">
        <v>500</v>
      </c>
      <c r="AH2143" s="31">
        <v>-0.98</v>
      </c>
      <c r="AI2143" s="31">
        <v>119.64</v>
      </c>
      <c r="AJ2143" s="31">
        <v>118.66</v>
      </c>
      <c r="AK2143" s="39">
        <v>11.93</v>
      </c>
      <c r="AL2143" s="150">
        <f t="shared" si="99"/>
        <v>-8.2588909489297157E-3</v>
      </c>
      <c r="AM2143" s="37" t="s">
        <v>230</v>
      </c>
      <c r="AN2143" s="31" t="s">
        <v>16971</v>
      </c>
      <c r="AO2143" s="31" t="s">
        <v>258</v>
      </c>
      <c r="AP2143" s="45" t="s">
        <v>16972</v>
      </c>
      <c r="AQ2143" s="27" t="str">
        <f t="shared" si="96"/>
        <v>Record Complete</v>
      </c>
      <c r="AR2143" s="35" t="s">
        <v>17082</v>
      </c>
      <c r="AS2143" s="5" t="str">
        <f t="shared" si="97"/>
        <v/>
      </c>
      <c r="AT2143" t="s">
        <v>17200</v>
      </c>
    </row>
    <row r="2144" spans="1:46" ht="15.75" thickBot="1" x14ac:dyDescent="0.3">
      <c r="A2144" s="30" t="s">
        <v>17075</v>
      </c>
      <c r="B2144" s="32">
        <v>1198</v>
      </c>
      <c r="C2144" s="32" t="s">
        <v>213</v>
      </c>
      <c r="D2144" s="32" t="s">
        <v>15206</v>
      </c>
      <c r="E2144" s="51" t="str">
        <f ca="1">IF(ISERROR(INDIRECT(CONCATENATE("FIPs_codes!",ADDRESS((MATCH($D2144,INDIRECT($C2144),0)+MATCH($C2144,FIPs_codes!$G$1:$G$3296,0)-1),COLUMN(FIPs_codes!A2142))))),"",INDIRECT(CONCATENATE("FIPs_codes!",ADDRESS((MATCH($D2144,INDIRECT($C2144),0)+MATCH($C2144,FIPs_codes!$G$1:$G$3296,0)-1),COLUMN(FIPs_codes!A2142)))))</f>
        <v>40143</v>
      </c>
      <c r="F2144" s="51">
        <f ca="1">IF(ISERROR(INDIRECT(CONCATENATE("FIPs_codes!",ADDRESS((MATCH($D2144,INDIRECT($C2144),0)+MATCH($C2144,FIPs_codes!$G$1:$G$3296,0)-1),COLUMN(FIPs_codes!C2142))))),"",INDIRECT(CONCATENATE("FIPs_codes!",ADDRESS((MATCH($D2144,INDIRECT($C2144),0)+MATCH($C2144,FIPs_codes!$G$1:$G$3296,0)-1),COLUMN(FIPs_codes!C2142)))))</f>
        <v>6</v>
      </c>
      <c r="G2144" s="32" t="s">
        <v>17076</v>
      </c>
      <c r="H2144" s="32" t="s">
        <v>217</v>
      </c>
      <c r="I2144" s="36" t="s">
        <v>17077</v>
      </c>
      <c r="J2144" s="38" t="s">
        <v>10751</v>
      </c>
      <c r="K2144" s="32" t="s">
        <v>149</v>
      </c>
      <c r="L2144" s="32" t="s">
        <v>17083</v>
      </c>
      <c r="M2144" s="32" t="s">
        <v>11336</v>
      </c>
      <c r="N2144" s="40" t="s">
        <v>17079</v>
      </c>
      <c r="O2144" s="229">
        <v>30803</v>
      </c>
      <c r="P2144" s="40">
        <v>9912</v>
      </c>
      <c r="Q2144" s="32">
        <v>88500</v>
      </c>
      <c r="R2144" s="32" t="s">
        <v>11371</v>
      </c>
      <c r="S2144" s="42" t="s">
        <v>11296</v>
      </c>
      <c r="T2144" s="30" t="s">
        <v>17055</v>
      </c>
      <c r="U2144" s="32" t="s">
        <v>62</v>
      </c>
      <c r="V2144" s="40" t="s">
        <v>17080</v>
      </c>
      <c r="W2144" s="44" t="s">
        <v>1048</v>
      </c>
      <c r="X2144" s="44" t="s">
        <v>65</v>
      </c>
      <c r="Y2144" s="44">
        <v>41793</v>
      </c>
      <c r="Z2144" s="32">
        <v>93</v>
      </c>
      <c r="AA2144" s="32">
        <v>283</v>
      </c>
      <c r="AB2144" s="32" t="s">
        <v>66</v>
      </c>
      <c r="AC2144" s="277">
        <f t="shared" si="98"/>
        <v>68567.103565819343</v>
      </c>
      <c r="AD2144" s="32" t="s">
        <v>437</v>
      </c>
      <c r="AE2144" s="40">
        <v>23</v>
      </c>
      <c r="AF2144" s="226" t="s">
        <v>68</v>
      </c>
      <c r="AG2144" s="32" t="s">
        <v>500</v>
      </c>
      <c r="AH2144" s="32">
        <v>-1.47</v>
      </c>
      <c r="AI2144" s="32">
        <v>122.55</v>
      </c>
      <c r="AJ2144" s="32">
        <v>121.08</v>
      </c>
      <c r="AK2144" s="40">
        <v>11.39</v>
      </c>
      <c r="AL2144" s="181">
        <f t="shared" si="99"/>
        <v>-1.2140733399405352E-2</v>
      </c>
      <c r="AM2144" s="38" t="s">
        <v>230</v>
      </c>
      <c r="AN2144" s="32" t="s">
        <v>16971</v>
      </c>
      <c r="AO2144" s="32" t="s">
        <v>258</v>
      </c>
      <c r="AP2144" s="46" t="s">
        <v>17045</v>
      </c>
      <c r="AQ2144" s="27" t="str">
        <f t="shared" si="96"/>
        <v>Record Complete</v>
      </c>
      <c r="AR2144" s="36" t="s">
        <v>17082</v>
      </c>
      <c r="AS2144" s="5" t="str">
        <f t="shared" si="97"/>
        <v/>
      </c>
      <c r="AT2144" t="s">
        <v>17200</v>
      </c>
    </row>
    <row r="2145" spans="1:46" ht="15.75" thickBot="1" x14ac:dyDescent="0.3">
      <c r="A2145" s="29" t="s">
        <v>17075</v>
      </c>
      <c r="B2145" s="31">
        <v>1198</v>
      </c>
      <c r="C2145" s="31" t="s">
        <v>213</v>
      </c>
      <c r="D2145" s="31" t="s">
        <v>15206</v>
      </c>
      <c r="E2145" s="51" t="str">
        <f ca="1">IF(ISERROR(INDIRECT(CONCATENATE("FIPs_codes!",ADDRESS((MATCH($D2145,INDIRECT($C2145),0)+MATCH($C2145,FIPs_codes!$G$1:$G$3296,0)-1),COLUMN(FIPs_codes!A2143))))),"",INDIRECT(CONCATENATE("FIPs_codes!",ADDRESS((MATCH($D2145,INDIRECT($C2145),0)+MATCH($C2145,FIPs_codes!$G$1:$G$3296,0)-1),COLUMN(FIPs_codes!A2143)))))</f>
        <v>40143</v>
      </c>
      <c r="F2145" s="51">
        <f ca="1">IF(ISERROR(INDIRECT(CONCATENATE("FIPs_codes!",ADDRESS((MATCH($D2145,INDIRECT($C2145),0)+MATCH($C2145,FIPs_codes!$G$1:$G$3296,0)-1),COLUMN(FIPs_codes!C2143))))),"",INDIRECT(CONCATENATE("FIPs_codes!",ADDRESS((MATCH($D2145,INDIRECT($C2145),0)+MATCH($C2145,FIPs_codes!$G$1:$G$3296,0)-1),COLUMN(FIPs_codes!C2143)))))</f>
        <v>6</v>
      </c>
      <c r="G2145" s="31" t="s">
        <v>17076</v>
      </c>
      <c r="H2145" s="31" t="s">
        <v>217</v>
      </c>
      <c r="I2145" s="35" t="s">
        <v>17077</v>
      </c>
      <c r="J2145" s="37" t="s">
        <v>10751</v>
      </c>
      <c r="K2145" s="31" t="s">
        <v>149</v>
      </c>
      <c r="L2145" s="31" t="s">
        <v>17083</v>
      </c>
      <c r="M2145" s="31" t="s">
        <v>11336</v>
      </c>
      <c r="N2145" s="39" t="s">
        <v>17079</v>
      </c>
      <c r="O2145" s="230">
        <v>30803</v>
      </c>
      <c r="P2145" s="39">
        <v>9912</v>
      </c>
      <c r="Q2145" s="31">
        <v>88500</v>
      </c>
      <c r="R2145" s="31" t="s">
        <v>11371</v>
      </c>
      <c r="S2145" s="41" t="s">
        <v>11296</v>
      </c>
      <c r="T2145" s="29" t="s">
        <v>17055</v>
      </c>
      <c r="U2145" s="31" t="s">
        <v>62</v>
      </c>
      <c r="V2145" s="39" t="s">
        <v>17080</v>
      </c>
      <c r="W2145" s="43" t="s">
        <v>1048</v>
      </c>
      <c r="X2145" s="43" t="s">
        <v>65</v>
      </c>
      <c r="Y2145" s="43">
        <v>41793</v>
      </c>
      <c r="Z2145" s="31">
        <v>99</v>
      </c>
      <c r="AA2145" s="31">
        <v>283</v>
      </c>
      <c r="AB2145" s="31" t="s">
        <v>66</v>
      </c>
      <c r="AC2145" s="276">
        <f t="shared" si="98"/>
        <v>69568.992108340331</v>
      </c>
      <c r="AD2145" s="31" t="s">
        <v>437</v>
      </c>
      <c r="AE2145" s="39">
        <v>23</v>
      </c>
      <c r="AF2145" s="225" t="s">
        <v>68</v>
      </c>
      <c r="AG2145" s="31" t="s">
        <v>500</v>
      </c>
      <c r="AH2145" s="31">
        <v>-1.68</v>
      </c>
      <c r="AI2145" s="31">
        <v>124.72</v>
      </c>
      <c r="AJ2145" s="31">
        <v>123.04</v>
      </c>
      <c r="AK2145" s="39">
        <v>10.95</v>
      </c>
      <c r="AL2145" s="150">
        <f t="shared" si="99"/>
        <v>-1.3654096228868661E-2</v>
      </c>
      <c r="AM2145" s="37" t="s">
        <v>230</v>
      </c>
      <c r="AN2145" s="31" t="s">
        <v>16971</v>
      </c>
      <c r="AO2145" s="31" t="s">
        <v>258</v>
      </c>
      <c r="AP2145" s="45" t="s">
        <v>16972</v>
      </c>
      <c r="AQ2145" s="27" t="str">
        <f t="shared" si="96"/>
        <v>Record Complete</v>
      </c>
      <c r="AR2145" s="35" t="s">
        <v>17082</v>
      </c>
      <c r="AS2145" s="5" t="str">
        <f t="shared" si="97"/>
        <v/>
      </c>
      <c r="AT2145" t="s">
        <v>17200</v>
      </c>
    </row>
    <row r="2146" spans="1:46" ht="15.75" thickBot="1" x14ac:dyDescent="0.3">
      <c r="A2146" s="47" t="s">
        <v>17075</v>
      </c>
      <c r="B2146" s="49">
        <v>1198</v>
      </c>
      <c r="C2146" s="49" t="s">
        <v>213</v>
      </c>
      <c r="D2146" s="49" t="s">
        <v>15206</v>
      </c>
      <c r="E2146" s="51" t="str">
        <f ca="1">IF(ISERROR(INDIRECT(CONCATENATE("FIPs_codes!",ADDRESS((MATCH($D2146,INDIRECT($C2146),0)+MATCH($C2146,FIPs_codes!$G$1:$G$3296,0)-1),COLUMN(FIPs_codes!A2144))))),"",INDIRECT(CONCATENATE("FIPs_codes!",ADDRESS((MATCH($D2146,INDIRECT($C2146),0)+MATCH($C2146,FIPs_codes!$G$1:$G$3296,0)-1),COLUMN(FIPs_codes!A2144)))))</f>
        <v>40143</v>
      </c>
      <c r="F2146" s="51">
        <f ca="1">IF(ISERROR(INDIRECT(CONCATENATE("FIPs_codes!",ADDRESS((MATCH($D2146,INDIRECT($C2146),0)+MATCH($C2146,FIPs_codes!$G$1:$G$3296,0)-1),COLUMN(FIPs_codes!C2144))))),"",INDIRECT(CONCATENATE("FIPs_codes!",ADDRESS((MATCH($D2146,INDIRECT($C2146),0)+MATCH($C2146,FIPs_codes!$G$1:$G$3296,0)-1),COLUMN(FIPs_codes!C2144)))))</f>
        <v>6</v>
      </c>
      <c r="G2146" s="49" t="s">
        <v>17076</v>
      </c>
      <c r="H2146" s="49" t="s">
        <v>217</v>
      </c>
      <c r="I2146" s="53" t="s">
        <v>17077</v>
      </c>
      <c r="J2146" s="55" t="s">
        <v>10751</v>
      </c>
      <c r="K2146" s="49" t="s">
        <v>149</v>
      </c>
      <c r="L2146" s="49" t="s">
        <v>17083</v>
      </c>
      <c r="M2146" s="49" t="s">
        <v>11336</v>
      </c>
      <c r="N2146" s="57" t="s">
        <v>17079</v>
      </c>
      <c r="O2146" s="154">
        <v>30803</v>
      </c>
      <c r="P2146" s="57">
        <v>9912</v>
      </c>
      <c r="Q2146" s="49">
        <v>88500</v>
      </c>
      <c r="R2146" s="49" t="s">
        <v>11371</v>
      </c>
      <c r="S2146" s="59" t="s">
        <v>11296</v>
      </c>
      <c r="T2146" s="47" t="s">
        <v>17055</v>
      </c>
      <c r="U2146" s="49" t="s">
        <v>62</v>
      </c>
      <c r="V2146" s="57" t="s">
        <v>17080</v>
      </c>
      <c r="W2146" s="61" t="s">
        <v>1048</v>
      </c>
      <c r="X2146" s="61" t="s">
        <v>65</v>
      </c>
      <c r="Y2146" s="61">
        <v>41793</v>
      </c>
      <c r="Z2146" s="49">
        <v>96</v>
      </c>
      <c r="AA2146" s="49">
        <v>283</v>
      </c>
      <c r="AB2146" s="49" t="s">
        <v>66</v>
      </c>
      <c r="AC2146" s="183">
        <f t="shared" si="98"/>
        <v>68113.98967264434</v>
      </c>
      <c r="AD2146" s="49" t="s">
        <v>437</v>
      </c>
      <c r="AE2146" s="57">
        <v>23</v>
      </c>
      <c r="AF2146" s="57" t="s">
        <v>68</v>
      </c>
      <c r="AG2146" s="49" t="s">
        <v>500</v>
      </c>
      <c r="AH2146" s="49">
        <v>-1.54</v>
      </c>
      <c r="AI2146" s="49">
        <v>128.80000000000001</v>
      </c>
      <c r="AJ2146" s="49">
        <v>127.27</v>
      </c>
      <c r="AK2146" s="57">
        <v>11.04</v>
      </c>
      <c r="AL2146" s="181">
        <f t="shared" si="99"/>
        <v>-1.2101210121012101E-2</v>
      </c>
      <c r="AM2146" s="55" t="s">
        <v>230</v>
      </c>
      <c r="AN2146" s="49" t="s">
        <v>16971</v>
      </c>
      <c r="AO2146" s="49" t="s">
        <v>258</v>
      </c>
      <c r="AP2146" s="63" t="s">
        <v>16972</v>
      </c>
      <c r="AQ2146" s="27" t="str">
        <f t="shared" si="96"/>
        <v>Record Complete</v>
      </c>
      <c r="AR2146" s="53" t="s">
        <v>17082</v>
      </c>
      <c r="AS2146" s="5" t="str">
        <f t="shared" si="97"/>
        <v/>
      </c>
      <c r="AT2146" t="s">
        <v>17200</v>
      </c>
    </row>
    <row r="2147" spans="1:46" ht="15.75" thickBot="1" x14ac:dyDescent="0.3">
      <c r="A2147" s="48" t="s">
        <v>17075</v>
      </c>
      <c r="B2147" s="50">
        <v>1198</v>
      </c>
      <c r="C2147" s="50" t="s">
        <v>213</v>
      </c>
      <c r="D2147" s="50" t="s">
        <v>15206</v>
      </c>
      <c r="E2147" s="51" t="str">
        <f ca="1">IF(ISERROR(INDIRECT(CONCATENATE("FIPs_codes!",ADDRESS((MATCH($D2147,INDIRECT($C2147),0)+MATCH($C2147,FIPs_codes!$G$1:$G$3296,0)-1),COLUMN(FIPs_codes!A2145))))),"",INDIRECT(CONCATENATE("FIPs_codes!",ADDRESS((MATCH($D2147,INDIRECT($C2147),0)+MATCH($C2147,FIPs_codes!$G$1:$G$3296,0)-1),COLUMN(FIPs_codes!A2145)))))</f>
        <v>40143</v>
      </c>
      <c r="F2147" s="51">
        <f ca="1">IF(ISERROR(INDIRECT(CONCATENATE("FIPs_codes!",ADDRESS((MATCH($D2147,INDIRECT($C2147),0)+MATCH($C2147,FIPs_codes!$G$1:$G$3296,0)-1),COLUMN(FIPs_codes!C2145))))),"",INDIRECT(CONCATENATE("FIPs_codes!",ADDRESS((MATCH($D2147,INDIRECT($C2147),0)+MATCH($C2147,FIPs_codes!$G$1:$G$3296,0)-1),COLUMN(FIPs_codes!C2145)))))</f>
        <v>6</v>
      </c>
      <c r="G2147" s="50" t="s">
        <v>17076</v>
      </c>
      <c r="H2147" s="50" t="s">
        <v>217</v>
      </c>
      <c r="I2147" s="54" t="s">
        <v>17077</v>
      </c>
      <c r="J2147" s="56" t="s">
        <v>10751</v>
      </c>
      <c r="K2147" s="50" t="s">
        <v>149</v>
      </c>
      <c r="L2147" s="50" t="s">
        <v>17083</v>
      </c>
      <c r="M2147" s="50" t="s">
        <v>11336</v>
      </c>
      <c r="N2147" s="58" t="s">
        <v>17079</v>
      </c>
      <c r="O2147" s="155">
        <v>30803</v>
      </c>
      <c r="P2147" s="58">
        <v>9912</v>
      </c>
      <c r="Q2147" s="50">
        <v>88500</v>
      </c>
      <c r="R2147" s="50" t="s">
        <v>11371</v>
      </c>
      <c r="S2147" s="60" t="s">
        <v>11296</v>
      </c>
      <c r="T2147" s="48" t="s">
        <v>17055</v>
      </c>
      <c r="U2147" s="50" t="s">
        <v>62</v>
      </c>
      <c r="V2147" s="58" t="s">
        <v>17080</v>
      </c>
      <c r="W2147" s="62" t="s">
        <v>1048</v>
      </c>
      <c r="X2147" s="62" t="s">
        <v>65</v>
      </c>
      <c r="Y2147" s="62">
        <v>41793</v>
      </c>
      <c r="Z2147" s="50">
        <v>97</v>
      </c>
      <c r="AA2147" s="50">
        <v>283</v>
      </c>
      <c r="AB2147" s="50" t="s">
        <v>66</v>
      </c>
      <c r="AC2147" s="180">
        <f t="shared" si="98"/>
        <v>67874.291098848524</v>
      </c>
      <c r="AD2147" s="50" t="s">
        <v>437</v>
      </c>
      <c r="AE2147" s="58">
        <v>23</v>
      </c>
      <c r="AF2147" s="134" t="s">
        <v>68</v>
      </c>
      <c r="AG2147" s="50" t="s">
        <v>500</v>
      </c>
      <c r="AH2147" s="50">
        <v>-1.73</v>
      </c>
      <c r="AI2147" s="50">
        <v>138.81</v>
      </c>
      <c r="AJ2147" s="50">
        <v>137.08000000000001</v>
      </c>
      <c r="AK2147" s="58">
        <v>10.91</v>
      </c>
      <c r="AL2147" s="150">
        <f t="shared" si="99"/>
        <v>-1.2620367668514735E-2</v>
      </c>
      <c r="AM2147" s="56" t="s">
        <v>230</v>
      </c>
      <c r="AN2147" s="50" t="s">
        <v>16971</v>
      </c>
      <c r="AO2147" s="50" t="s">
        <v>258</v>
      </c>
      <c r="AP2147" s="64" t="s">
        <v>17045</v>
      </c>
      <c r="AQ2147" s="27" t="str">
        <f t="shared" si="96"/>
        <v>Record Complete</v>
      </c>
      <c r="AR2147" s="54" t="s">
        <v>17082</v>
      </c>
      <c r="AS2147" s="5" t="str">
        <f t="shared" si="97"/>
        <v/>
      </c>
      <c r="AT2147" t="s">
        <v>17200</v>
      </c>
    </row>
    <row r="2148" spans="1:46" ht="15.75" thickBot="1" x14ac:dyDescent="0.3">
      <c r="A2148" s="30" t="s">
        <v>17075</v>
      </c>
      <c r="B2148" s="32">
        <v>1198</v>
      </c>
      <c r="C2148" s="32" t="s">
        <v>213</v>
      </c>
      <c r="D2148" s="32" t="s">
        <v>15206</v>
      </c>
      <c r="E2148" s="51" t="str">
        <f ca="1">IF(ISERROR(INDIRECT(CONCATENATE("FIPs_codes!",ADDRESS((MATCH($D2148,INDIRECT($C2148),0)+MATCH($C2148,FIPs_codes!$G$1:$G$3296,0)-1),COLUMN(FIPs_codes!A2146))))),"",INDIRECT(CONCATENATE("FIPs_codes!",ADDRESS((MATCH($D2148,INDIRECT($C2148),0)+MATCH($C2148,FIPs_codes!$G$1:$G$3296,0)-1),COLUMN(FIPs_codes!A2146)))))</f>
        <v>40143</v>
      </c>
      <c r="F2148" s="51">
        <f ca="1">IF(ISERROR(INDIRECT(CONCATENATE("FIPs_codes!",ADDRESS((MATCH($D2148,INDIRECT($C2148),0)+MATCH($C2148,FIPs_codes!$G$1:$G$3296,0)-1),COLUMN(FIPs_codes!C2146))))),"",INDIRECT(CONCATENATE("FIPs_codes!",ADDRESS((MATCH($D2148,INDIRECT($C2148),0)+MATCH($C2148,FIPs_codes!$G$1:$G$3296,0)-1),COLUMN(FIPs_codes!C2146)))))</f>
        <v>6</v>
      </c>
      <c r="G2148" s="32" t="s">
        <v>17076</v>
      </c>
      <c r="H2148" s="32" t="s">
        <v>217</v>
      </c>
      <c r="I2148" s="36" t="s">
        <v>17077</v>
      </c>
      <c r="J2148" s="38" t="s">
        <v>10751</v>
      </c>
      <c r="K2148" s="32" t="s">
        <v>149</v>
      </c>
      <c r="L2148" s="32" t="s">
        <v>17083</v>
      </c>
      <c r="M2148" s="32" t="s">
        <v>11336</v>
      </c>
      <c r="N2148" s="40" t="s">
        <v>17079</v>
      </c>
      <c r="O2148" s="229">
        <v>30803</v>
      </c>
      <c r="P2148" s="40">
        <v>9912</v>
      </c>
      <c r="Q2148" s="32">
        <v>88500</v>
      </c>
      <c r="R2148" s="32" t="s">
        <v>11371</v>
      </c>
      <c r="S2148" s="42" t="s">
        <v>11296</v>
      </c>
      <c r="T2148" s="30" t="s">
        <v>17055</v>
      </c>
      <c r="U2148" s="32" t="s">
        <v>62</v>
      </c>
      <c r="V2148" s="40" t="s">
        <v>17080</v>
      </c>
      <c r="W2148" s="44" t="s">
        <v>1048</v>
      </c>
      <c r="X2148" s="44" t="s">
        <v>65</v>
      </c>
      <c r="Y2148" s="44">
        <v>41793</v>
      </c>
      <c r="Z2148" s="32">
        <v>97</v>
      </c>
      <c r="AA2148" s="32">
        <v>283</v>
      </c>
      <c r="AB2148" s="32" t="s">
        <v>66</v>
      </c>
      <c r="AC2148" s="277">
        <f t="shared" si="98"/>
        <v>68382.131279371562</v>
      </c>
      <c r="AD2148" s="32" t="s">
        <v>437</v>
      </c>
      <c r="AE2148" s="40">
        <v>23</v>
      </c>
      <c r="AF2148" s="226" t="s">
        <v>68</v>
      </c>
      <c r="AG2148" s="32" t="s">
        <v>500</v>
      </c>
      <c r="AH2148" s="32">
        <v>-1.56</v>
      </c>
      <c r="AI2148" s="32">
        <v>140.61000000000001</v>
      </c>
      <c r="AJ2148" s="32">
        <v>139.04</v>
      </c>
      <c r="AK2148" s="40">
        <v>10.98</v>
      </c>
      <c r="AL2148" s="181">
        <f t="shared" si="99"/>
        <v>-1.1218985976267529E-2</v>
      </c>
      <c r="AM2148" s="38" t="s">
        <v>230</v>
      </c>
      <c r="AN2148" s="32" t="s">
        <v>16971</v>
      </c>
      <c r="AO2148" s="32" t="s">
        <v>258</v>
      </c>
      <c r="AP2148" s="46" t="s">
        <v>17045</v>
      </c>
      <c r="AQ2148" s="27" t="str">
        <f t="shared" si="96"/>
        <v>Record Complete</v>
      </c>
      <c r="AR2148" s="36" t="s">
        <v>17082</v>
      </c>
      <c r="AS2148" s="5" t="str">
        <f t="shared" si="97"/>
        <v/>
      </c>
      <c r="AT2148" t="s">
        <v>17200</v>
      </c>
    </row>
    <row r="2149" spans="1:46" ht="15.75" thickBot="1" x14ac:dyDescent="0.3">
      <c r="A2149" s="29" t="s">
        <v>834</v>
      </c>
      <c r="B2149" s="31">
        <v>1729</v>
      </c>
      <c r="C2149" s="31" t="s">
        <v>213</v>
      </c>
      <c r="D2149" s="31" t="s">
        <v>414</v>
      </c>
      <c r="E2149" s="51" t="str">
        <f ca="1">IF(ISERROR(INDIRECT(CONCATENATE("FIPs_codes!",ADDRESS((MATCH($D2149,INDIRECT($C2149),0)+MATCH($C2149,FIPs_codes!$G$1:$G$3296,0)-1),COLUMN(FIPs_codes!A2147))))),"",INDIRECT(CONCATENATE("FIPs_codes!",ADDRESS((MATCH($D2149,INDIRECT($C2149),0)+MATCH($C2149,FIPs_codes!$G$1:$G$3296,0)-1),COLUMN(FIPs_codes!A2147)))))</f>
        <v>40047</v>
      </c>
      <c r="F2149" s="51">
        <f ca="1">IF(ISERROR(INDIRECT(CONCATENATE("FIPs_codes!",ADDRESS((MATCH($D2149,INDIRECT($C2149),0)+MATCH($C2149,FIPs_codes!$G$1:$G$3296,0)-1),COLUMN(FIPs_codes!C2147))))),"",INDIRECT(CONCATENATE("FIPs_codes!",ADDRESS((MATCH($D2149,INDIRECT($C2149),0)+MATCH($C2149,FIPs_codes!$G$1:$G$3296,0)-1),COLUMN(FIPs_codes!C2147)))))</f>
        <v>6</v>
      </c>
      <c r="G2149" s="31" t="s">
        <v>249</v>
      </c>
      <c r="H2149" s="31" t="s">
        <v>217</v>
      </c>
      <c r="I2149" s="35" t="s">
        <v>835</v>
      </c>
      <c r="J2149" s="37" t="s">
        <v>268</v>
      </c>
      <c r="K2149" s="31" t="s">
        <v>78</v>
      </c>
      <c r="L2149" s="31" t="s">
        <v>269</v>
      </c>
      <c r="M2149" s="31" t="s">
        <v>57</v>
      </c>
      <c r="N2149" s="39" t="s">
        <v>376</v>
      </c>
      <c r="O2149" s="39">
        <v>1998</v>
      </c>
      <c r="P2149" s="39" t="s">
        <v>252</v>
      </c>
      <c r="Q2149" s="31">
        <v>1232</v>
      </c>
      <c r="R2149" s="31" t="s">
        <v>244</v>
      </c>
      <c r="S2149" s="41" t="s">
        <v>60</v>
      </c>
      <c r="T2149" s="29" t="s">
        <v>253</v>
      </c>
      <c r="U2149" s="31" t="s">
        <v>134</v>
      </c>
      <c r="V2149" s="39" t="s">
        <v>254</v>
      </c>
      <c r="W2149" s="43" t="s">
        <v>225</v>
      </c>
      <c r="X2149" s="43" t="s">
        <v>65</v>
      </c>
      <c r="Y2149" s="43">
        <v>40218</v>
      </c>
      <c r="Z2149" s="31">
        <v>74</v>
      </c>
      <c r="AA2149" s="31">
        <v>1055</v>
      </c>
      <c r="AB2149" s="31" t="s">
        <v>66</v>
      </c>
      <c r="AC2149" s="31">
        <v>5377</v>
      </c>
      <c r="AD2149" s="31" t="s">
        <v>227</v>
      </c>
      <c r="AE2149" s="39" t="s">
        <v>255</v>
      </c>
      <c r="AF2149" s="39" t="s">
        <v>256</v>
      </c>
      <c r="AG2149" s="31" t="s">
        <v>229</v>
      </c>
      <c r="AH2149" s="31">
        <v>0</v>
      </c>
      <c r="AI2149" s="31">
        <v>54.59</v>
      </c>
      <c r="AJ2149" s="31">
        <v>54.6</v>
      </c>
      <c r="AK2149" s="39">
        <v>0.27</v>
      </c>
      <c r="AL2149" s="150">
        <v>0</v>
      </c>
      <c r="AM2149" s="37" t="s">
        <v>230</v>
      </c>
      <c r="AN2149" s="31" t="s">
        <v>257</v>
      </c>
      <c r="AO2149" s="31" t="s">
        <v>258</v>
      </c>
      <c r="AP2149" s="45" t="s">
        <v>259</v>
      </c>
      <c r="AQ2149" s="27" t="str">
        <f t="shared" si="96"/>
        <v>Record Complete</v>
      </c>
      <c r="AR2149" s="35" t="s">
        <v>234</v>
      </c>
      <c r="AS2149" s="5" t="str">
        <f t="shared" si="97"/>
        <v/>
      </c>
      <c r="AT2149" t="s">
        <v>17200</v>
      </c>
    </row>
    <row r="2150" spans="1:46" ht="15.75" thickBot="1" x14ac:dyDescent="0.3">
      <c r="A2150" s="30" t="s">
        <v>834</v>
      </c>
      <c r="B2150" s="32">
        <v>1729</v>
      </c>
      <c r="C2150" s="32" t="s">
        <v>213</v>
      </c>
      <c r="D2150" s="32" t="s">
        <v>414</v>
      </c>
      <c r="E2150" s="51" t="str">
        <f ca="1">IF(ISERROR(INDIRECT(CONCATENATE("FIPs_codes!",ADDRESS((MATCH($D2150,INDIRECT($C2150),0)+MATCH($C2150,FIPs_codes!$G$1:$G$3296,0)-1),COLUMN(FIPs_codes!A2148))))),"",INDIRECT(CONCATENATE("FIPs_codes!",ADDRESS((MATCH($D2150,INDIRECT($C2150),0)+MATCH($C2150,FIPs_codes!$G$1:$G$3296,0)-1),COLUMN(FIPs_codes!A2148)))))</f>
        <v>40047</v>
      </c>
      <c r="F2150" s="51">
        <f ca="1">IF(ISERROR(INDIRECT(CONCATENATE("FIPs_codes!",ADDRESS((MATCH($D2150,INDIRECT($C2150),0)+MATCH($C2150,FIPs_codes!$G$1:$G$3296,0)-1),COLUMN(FIPs_codes!C2148))))),"",INDIRECT(CONCATENATE("FIPs_codes!",ADDRESS((MATCH($D2150,INDIRECT($C2150),0)+MATCH($C2150,FIPs_codes!$G$1:$G$3296,0)-1),COLUMN(FIPs_codes!C2148)))))</f>
        <v>6</v>
      </c>
      <c r="G2150" s="32" t="s">
        <v>249</v>
      </c>
      <c r="H2150" s="32" t="s">
        <v>217</v>
      </c>
      <c r="I2150" s="36" t="s">
        <v>835</v>
      </c>
      <c r="J2150" s="38" t="s">
        <v>268</v>
      </c>
      <c r="K2150" s="32" t="s">
        <v>78</v>
      </c>
      <c r="L2150" s="32" t="s">
        <v>269</v>
      </c>
      <c r="M2150" s="32" t="s">
        <v>57</v>
      </c>
      <c r="N2150" s="40" t="s">
        <v>376</v>
      </c>
      <c r="O2150" s="40">
        <v>1998</v>
      </c>
      <c r="P2150" s="40" t="s">
        <v>252</v>
      </c>
      <c r="Q2150" s="32">
        <v>1232</v>
      </c>
      <c r="R2150" s="32" t="s">
        <v>244</v>
      </c>
      <c r="S2150" s="42" t="s">
        <v>60</v>
      </c>
      <c r="T2150" s="30" t="s">
        <v>253</v>
      </c>
      <c r="U2150" s="32" t="s">
        <v>134</v>
      </c>
      <c r="V2150" s="40" t="s">
        <v>254</v>
      </c>
      <c r="W2150" s="44" t="s">
        <v>225</v>
      </c>
      <c r="X2150" s="44" t="s">
        <v>65</v>
      </c>
      <c r="Y2150" s="44">
        <v>40218</v>
      </c>
      <c r="Z2150" s="32">
        <v>74</v>
      </c>
      <c r="AA2150" s="32">
        <v>1055</v>
      </c>
      <c r="AB2150" s="32" t="s">
        <v>66</v>
      </c>
      <c r="AC2150" s="32">
        <v>5377</v>
      </c>
      <c r="AD2150" s="32" t="s">
        <v>227</v>
      </c>
      <c r="AE2150" s="40" t="s">
        <v>255</v>
      </c>
      <c r="AF2150" s="40" t="s">
        <v>256</v>
      </c>
      <c r="AG2150" s="32" t="s">
        <v>229</v>
      </c>
      <c r="AH2150" s="32">
        <v>0</v>
      </c>
      <c r="AI2150" s="32">
        <v>55.51</v>
      </c>
      <c r="AJ2150" s="32">
        <v>55.55</v>
      </c>
      <c r="AK2150" s="40">
        <v>0.03</v>
      </c>
      <c r="AL2150" s="181">
        <v>0</v>
      </c>
      <c r="AM2150" s="38" t="s">
        <v>230</v>
      </c>
      <c r="AN2150" s="32" t="s">
        <v>257</v>
      </c>
      <c r="AO2150" s="32" t="s">
        <v>258</v>
      </c>
      <c r="AP2150" s="63" t="s">
        <v>259</v>
      </c>
      <c r="AQ2150" s="27" t="str">
        <f t="shared" si="96"/>
        <v>Record Complete</v>
      </c>
      <c r="AR2150" s="36" t="s">
        <v>234</v>
      </c>
      <c r="AS2150" s="5" t="str">
        <f t="shared" si="97"/>
        <v/>
      </c>
      <c r="AT2150" t="s">
        <v>17200</v>
      </c>
    </row>
    <row r="2151" spans="1:46" ht="15.75" thickBot="1" x14ac:dyDescent="0.3">
      <c r="A2151" s="29" t="s">
        <v>834</v>
      </c>
      <c r="B2151" s="31">
        <v>1729</v>
      </c>
      <c r="C2151" s="31" t="s">
        <v>213</v>
      </c>
      <c r="D2151" s="31" t="s">
        <v>414</v>
      </c>
      <c r="E2151" s="51" t="str">
        <f ca="1">IF(ISERROR(INDIRECT(CONCATENATE("FIPs_codes!",ADDRESS((MATCH($D2151,INDIRECT($C2151),0)+MATCH($C2151,FIPs_codes!$G$1:$G$3296,0)-1),COLUMN(FIPs_codes!A2149))))),"",INDIRECT(CONCATENATE("FIPs_codes!",ADDRESS((MATCH($D2151,INDIRECT($C2151),0)+MATCH($C2151,FIPs_codes!$G$1:$G$3296,0)-1),COLUMN(FIPs_codes!A2149)))))</f>
        <v>40047</v>
      </c>
      <c r="F2151" s="51">
        <f ca="1">IF(ISERROR(INDIRECT(CONCATENATE("FIPs_codes!",ADDRESS((MATCH($D2151,INDIRECT($C2151),0)+MATCH($C2151,FIPs_codes!$G$1:$G$3296,0)-1),COLUMN(FIPs_codes!C2149))))),"",INDIRECT(CONCATENATE("FIPs_codes!",ADDRESS((MATCH($D2151,INDIRECT($C2151),0)+MATCH($C2151,FIPs_codes!$G$1:$G$3296,0)-1),COLUMN(FIPs_codes!C2149)))))</f>
        <v>6</v>
      </c>
      <c r="G2151" s="31" t="s">
        <v>249</v>
      </c>
      <c r="H2151" s="31" t="s">
        <v>217</v>
      </c>
      <c r="I2151" s="35" t="s">
        <v>835</v>
      </c>
      <c r="J2151" s="37" t="s">
        <v>268</v>
      </c>
      <c r="K2151" s="31" t="s">
        <v>78</v>
      </c>
      <c r="L2151" s="31" t="s">
        <v>269</v>
      </c>
      <c r="M2151" s="31" t="s">
        <v>57</v>
      </c>
      <c r="N2151" s="39" t="s">
        <v>376</v>
      </c>
      <c r="O2151" s="39">
        <v>1998</v>
      </c>
      <c r="P2151" s="39" t="s">
        <v>252</v>
      </c>
      <c r="Q2151" s="31">
        <v>1232</v>
      </c>
      <c r="R2151" s="31" t="s">
        <v>244</v>
      </c>
      <c r="S2151" s="41" t="s">
        <v>60</v>
      </c>
      <c r="T2151" s="29" t="s">
        <v>253</v>
      </c>
      <c r="U2151" s="31" t="s">
        <v>134</v>
      </c>
      <c r="V2151" s="39" t="s">
        <v>254</v>
      </c>
      <c r="W2151" s="43" t="s">
        <v>225</v>
      </c>
      <c r="X2151" s="43" t="s">
        <v>65</v>
      </c>
      <c r="Y2151" s="43">
        <v>40218</v>
      </c>
      <c r="Z2151" s="31">
        <v>74</v>
      </c>
      <c r="AA2151" s="31">
        <v>1055</v>
      </c>
      <c r="AB2151" s="31" t="s">
        <v>66</v>
      </c>
      <c r="AC2151" s="31">
        <v>5377</v>
      </c>
      <c r="AD2151" s="31" t="s">
        <v>227</v>
      </c>
      <c r="AE2151" s="39" t="s">
        <v>255</v>
      </c>
      <c r="AF2151" s="39" t="s">
        <v>256</v>
      </c>
      <c r="AG2151" s="31" t="s">
        <v>229</v>
      </c>
      <c r="AH2151" s="31">
        <v>0</v>
      </c>
      <c r="AI2151" s="31">
        <v>69.209999999999994</v>
      </c>
      <c r="AJ2151" s="31">
        <v>69.25</v>
      </c>
      <c r="AK2151" s="39">
        <v>0.01</v>
      </c>
      <c r="AL2151" s="150">
        <v>0</v>
      </c>
      <c r="AM2151" s="37" t="s">
        <v>230</v>
      </c>
      <c r="AN2151" s="31" t="s">
        <v>257</v>
      </c>
      <c r="AO2151" s="31" t="s">
        <v>258</v>
      </c>
      <c r="AP2151" s="45" t="s">
        <v>259</v>
      </c>
      <c r="AQ2151" s="27" t="str">
        <f t="shared" si="96"/>
        <v>Record Complete</v>
      </c>
      <c r="AR2151" s="35" t="s">
        <v>234</v>
      </c>
      <c r="AS2151" s="5" t="str">
        <f t="shared" si="97"/>
        <v/>
      </c>
      <c r="AT2151" t="s">
        <v>17200</v>
      </c>
    </row>
    <row r="2152" spans="1:46" ht="15.75" thickBot="1" x14ac:dyDescent="0.3">
      <c r="A2152" s="30" t="s">
        <v>834</v>
      </c>
      <c r="B2152" s="32">
        <v>1729</v>
      </c>
      <c r="C2152" s="32" t="s">
        <v>213</v>
      </c>
      <c r="D2152" s="32" t="s">
        <v>414</v>
      </c>
      <c r="E2152" s="51" t="str">
        <f ca="1">IF(ISERROR(INDIRECT(CONCATENATE("FIPs_codes!",ADDRESS((MATCH($D2152,INDIRECT($C2152),0)+MATCH($C2152,FIPs_codes!$G$1:$G$3296,0)-1),COLUMN(FIPs_codes!A2150))))),"",INDIRECT(CONCATENATE("FIPs_codes!",ADDRESS((MATCH($D2152,INDIRECT($C2152),0)+MATCH($C2152,FIPs_codes!$G$1:$G$3296,0)-1),COLUMN(FIPs_codes!A2150)))))</f>
        <v>40047</v>
      </c>
      <c r="F2152" s="51">
        <f ca="1">IF(ISERROR(INDIRECT(CONCATENATE("FIPs_codes!",ADDRESS((MATCH($D2152,INDIRECT($C2152),0)+MATCH($C2152,FIPs_codes!$G$1:$G$3296,0)-1),COLUMN(FIPs_codes!C2150))))),"",INDIRECT(CONCATENATE("FIPs_codes!",ADDRESS((MATCH($D2152,INDIRECT($C2152),0)+MATCH($C2152,FIPs_codes!$G$1:$G$3296,0)-1),COLUMN(FIPs_codes!C2150)))))</f>
        <v>6</v>
      </c>
      <c r="G2152" s="32" t="s">
        <v>249</v>
      </c>
      <c r="H2152" s="32" t="s">
        <v>217</v>
      </c>
      <c r="I2152" s="36" t="s">
        <v>835</v>
      </c>
      <c r="J2152" s="38" t="s">
        <v>268</v>
      </c>
      <c r="K2152" s="32" t="s">
        <v>78</v>
      </c>
      <c r="L2152" s="32" t="s">
        <v>269</v>
      </c>
      <c r="M2152" s="32" t="s">
        <v>57</v>
      </c>
      <c r="N2152" s="40" t="s">
        <v>376</v>
      </c>
      <c r="O2152" s="40">
        <v>1998</v>
      </c>
      <c r="P2152" s="40" t="s">
        <v>285</v>
      </c>
      <c r="Q2152" s="32">
        <v>1232</v>
      </c>
      <c r="R2152" s="32" t="s">
        <v>244</v>
      </c>
      <c r="S2152" s="42" t="s">
        <v>60</v>
      </c>
      <c r="T2152" s="30" t="s">
        <v>253</v>
      </c>
      <c r="U2152" s="32" t="s">
        <v>134</v>
      </c>
      <c r="V2152" s="40" t="s">
        <v>254</v>
      </c>
      <c r="W2152" s="44" t="s">
        <v>225</v>
      </c>
      <c r="X2152" s="44" t="s">
        <v>65</v>
      </c>
      <c r="Y2152" s="44">
        <v>40248</v>
      </c>
      <c r="Z2152" s="32">
        <v>81</v>
      </c>
      <c r="AA2152" s="32">
        <v>1055</v>
      </c>
      <c r="AB2152" s="32" t="s">
        <v>66</v>
      </c>
      <c r="AC2152" s="32">
        <v>5377</v>
      </c>
      <c r="AD2152" s="32" t="s">
        <v>227</v>
      </c>
      <c r="AE2152" s="40" t="s">
        <v>255</v>
      </c>
      <c r="AF2152" s="40" t="s">
        <v>256</v>
      </c>
      <c r="AG2152" s="32" t="s">
        <v>229</v>
      </c>
      <c r="AH2152" s="32">
        <v>0</v>
      </c>
      <c r="AI2152" s="32">
        <v>416.2</v>
      </c>
      <c r="AJ2152" s="32">
        <v>416.25</v>
      </c>
      <c r="AK2152" s="40">
        <v>0</v>
      </c>
      <c r="AL2152" s="181">
        <v>0</v>
      </c>
      <c r="AM2152" s="38" t="s">
        <v>230</v>
      </c>
      <c r="AN2152" s="32" t="s">
        <v>257</v>
      </c>
      <c r="AO2152" s="32" t="s">
        <v>258</v>
      </c>
      <c r="AP2152" s="63" t="s">
        <v>259</v>
      </c>
      <c r="AQ2152" s="27" t="str">
        <f t="shared" si="96"/>
        <v>Record Complete</v>
      </c>
      <c r="AR2152" s="36" t="s">
        <v>234</v>
      </c>
      <c r="AS2152" s="5" t="str">
        <f t="shared" si="97"/>
        <v/>
      </c>
      <c r="AT2152" t="s">
        <v>17200</v>
      </c>
    </row>
    <row r="2153" spans="1:46" ht="15.75" thickBot="1" x14ac:dyDescent="0.3">
      <c r="A2153" s="48" t="s">
        <v>834</v>
      </c>
      <c r="B2153" s="50">
        <v>1729</v>
      </c>
      <c r="C2153" s="50" t="s">
        <v>213</v>
      </c>
      <c r="D2153" s="50" t="s">
        <v>414</v>
      </c>
      <c r="E2153" s="51" t="str">
        <f ca="1">IF(ISERROR(INDIRECT(CONCATENATE("FIPs_codes!",ADDRESS((MATCH($D2153,INDIRECT($C2153),0)+MATCH($C2153,FIPs_codes!$G$1:$G$3296,0)-1),COLUMN(FIPs_codes!A2151))))),"",INDIRECT(CONCATENATE("FIPs_codes!",ADDRESS((MATCH($D2153,INDIRECT($C2153),0)+MATCH($C2153,FIPs_codes!$G$1:$G$3296,0)-1),COLUMN(FIPs_codes!A2151)))))</f>
        <v>40047</v>
      </c>
      <c r="F2153" s="51">
        <f ca="1">IF(ISERROR(INDIRECT(CONCATENATE("FIPs_codes!",ADDRESS((MATCH($D2153,INDIRECT($C2153),0)+MATCH($C2153,FIPs_codes!$G$1:$G$3296,0)-1),COLUMN(FIPs_codes!C2151))))),"",INDIRECT(CONCATENATE("FIPs_codes!",ADDRESS((MATCH($D2153,INDIRECT($C2153),0)+MATCH($C2153,FIPs_codes!$G$1:$G$3296,0)-1),COLUMN(FIPs_codes!C2151)))))</f>
        <v>6</v>
      </c>
      <c r="G2153" s="50" t="s">
        <v>249</v>
      </c>
      <c r="H2153" s="50" t="s">
        <v>217</v>
      </c>
      <c r="I2153" s="54" t="s">
        <v>835</v>
      </c>
      <c r="J2153" s="56" t="s">
        <v>268</v>
      </c>
      <c r="K2153" s="50" t="s">
        <v>78</v>
      </c>
      <c r="L2153" s="50" t="s">
        <v>269</v>
      </c>
      <c r="M2153" s="50" t="s">
        <v>57</v>
      </c>
      <c r="N2153" s="58" t="s">
        <v>376</v>
      </c>
      <c r="O2153" s="58">
        <v>1998</v>
      </c>
      <c r="P2153" s="58" t="s">
        <v>285</v>
      </c>
      <c r="Q2153" s="50">
        <v>1232</v>
      </c>
      <c r="R2153" s="50" t="s">
        <v>244</v>
      </c>
      <c r="S2153" s="60" t="s">
        <v>60</v>
      </c>
      <c r="T2153" s="48" t="s">
        <v>253</v>
      </c>
      <c r="U2153" s="50" t="s">
        <v>134</v>
      </c>
      <c r="V2153" s="58" t="s">
        <v>254</v>
      </c>
      <c r="W2153" s="62" t="s">
        <v>225</v>
      </c>
      <c r="X2153" s="62" t="s">
        <v>65</v>
      </c>
      <c r="Y2153" s="62">
        <v>40248</v>
      </c>
      <c r="Z2153" s="50">
        <v>81</v>
      </c>
      <c r="AA2153" s="50">
        <v>1055</v>
      </c>
      <c r="AB2153" s="50" t="s">
        <v>66</v>
      </c>
      <c r="AC2153" s="50">
        <v>5377</v>
      </c>
      <c r="AD2153" s="50" t="s">
        <v>227</v>
      </c>
      <c r="AE2153" s="58" t="s">
        <v>255</v>
      </c>
      <c r="AF2153" s="58" t="s">
        <v>256</v>
      </c>
      <c r="AG2153" s="50" t="s">
        <v>229</v>
      </c>
      <c r="AH2153" s="50">
        <v>0</v>
      </c>
      <c r="AI2153" s="50">
        <v>432.29</v>
      </c>
      <c r="AJ2153" s="50">
        <v>432.3</v>
      </c>
      <c r="AK2153" s="58">
        <v>0</v>
      </c>
      <c r="AL2153" s="150">
        <v>0</v>
      </c>
      <c r="AM2153" s="56" t="s">
        <v>230</v>
      </c>
      <c r="AN2153" s="50" t="s">
        <v>257</v>
      </c>
      <c r="AO2153" s="50" t="s">
        <v>258</v>
      </c>
      <c r="AP2153" s="45" t="s">
        <v>259</v>
      </c>
      <c r="AQ2153" s="27" t="str">
        <f t="shared" si="96"/>
        <v>Record Complete</v>
      </c>
      <c r="AR2153" s="54" t="s">
        <v>234</v>
      </c>
      <c r="AS2153" s="5" t="str">
        <f t="shared" si="97"/>
        <v/>
      </c>
      <c r="AT2153" t="s">
        <v>17200</v>
      </c>
    </row>
    <row r="2154" spans="1:46" ht="15.75" thickBot="1" x14ac:dyDescent="0.3">
      <c r="A2154" s="47" t="s">
        <v>834</v>
      </c>
      <c r="B2154" s="49">
        <v>1729</v>
      </c>
      <c r="C2154" s="49" t="s">
        <v>213</v>
      </c>
      <c r="D2154" s="49" t="s">
        <v>414</v>
      </c>
      <c r="E2154" s="51" t="str">
        <f ca="1">IF(ISERROR(INDIRECT(CONCATENATE("FIPs_codes!",ADDRESS((MATCH($D2154,INDIRECT($C2154),0)+MATCH($C2154,FIPs_codes!$G$1:$G$3296,0)-1),COLUMN(FIPs_codes!A2152))))),"",INDIRECT(CONCATENATE("FIPs_codes!",ADDRESS((MATCH($D2154,INDIRECT($C2154),0)+MATCH($C2154,FIPs_codes!$G$1:$G$3296,0)-1),COLUMN(FIPs_codes!A2152)))))</f>
        <v>40047</v>
      </c>
      <c r="F2154" s="51">
        <f ca="1">IF(ISERROR(INDIRECT(CONCATENATE("FIPs_codes!",ADDRESS((MATCH($D2154,INDIRECT($C2154),0)+MATCH($C2154,FIPs_codes!$G$1:$G$3296,0)-1),COLUMN(FIPs_codes!C2152))))),"",INDIRECT(CONCATENATE("FIPs_codes!",ADDRESS((MATCH($D2154,INDIRECT($C2154),0)+MATCH($C2154,FIPs_codes!$G$1:$G$3296,0)-1),COLUMN(FIPs_codes!C2152)))))</f>
        <v>6</v>
      </c>
      <c r="G2154" s="49" t="s">
        <v>249</v>
      </c>
      <c r="H2154" s="49" t="s">
        <v>217</v>
      </c>
      <c r="I2154" s="53" t="s">
        <v>835</v>
      </c>
      <c r="J2154" s="55" t="s">
        <v>268</v>
      </c>
      <c r="K2154" s="49" t="s">
        <v>78</v>
      </c>
      <c r="L2154" s="49" t="s">
        <v>269</v>
      </c>
      <c r="M2154" s="49" t="s">
        <v>57</v>
      </c>
      <c r="N2154" s="57" t="s">
        <v>376</v>
      </c>
      <c r="O2154" s="57">
        <v>1998</v>
      </c>
      <c r="P2154" s="57" t="s">
        <v>285</v>
      </c>
      <c r="Q2154" s="49">
        <v>1232</v>
      </c>
      <c r="R2154" s="49" t="s">
        <v>244</v>
      </c>
      <c r="S2154" s="59" t="s">
        <v>60</v>
      </c>
      <c r="T2154" s="47" t="s">
        <v>253</v>
      </c>
      <c r="U2154" s="49" t="s">
        <v>134</v>
      </c>
      <c r="V2154" s="57" t="s">
        <v>254</v>
      </c>
      <c r="W2154" s="61" t="s">
        <v>225</v>
      </c>
      <c r="X2154" s="61" t="s">
        <v>65</v>
      </c>
      <c r="Y2154" s="61">
        <v>40248</v>
      </c>
      <c r="Z2154" s="49">
        <v>81</v>
      </c>
      <c r="AA2154" s="49">
        <v>1055</v>
      </c>
      <c r="AB2154" s="49" t="s">
        <v>66</v>
      </c>
      <c r="AC2154" s="49">
        <v>5377</v>
      </c>
      <c r="AD2154" s="49" t="s">
        <v>227</v>
      </c>
      <c r="AE2154" s="57" t="s">
        <v>255</v>
      </c>
      <c r="AF2154" s="57" t="s">
        <v>256</v>
      </c>
      <c r="AG2154" s="49" t="s">
        <v>229</v>
      </c>
      <c r="AH2154" s="49">
        <v>0</v>
      </c>
      <c r="AI2154" s="49">
        <v>460.79</v>
      </c>
      <c r="AJ2154" s="49">
        <v>460.8</v>
      </c>
      <c r="AK2154" s="57">
        <v>0</v>
      </c>
      <c r="AL2154" s="181">
        <v>0</v>
      </c>
      <c r="AM2154" s="55" t="s">
        <v>230</v>
      </c>
      <c r="AN2154" s="49" t="s">
        <v>257</v>
      </c>
      <c r="AO2154" s="49" t="s">
        <v>258</v>
      </c>
      <c r="AP2154" s="63" t="s">
        <v>259</v>
      </c>
      <c r="AQ2154" s="27" t="str">
        <f t="shared" si="96"/>
        <v>Record Complete</v>
      </c>
      <c r="AR2154" s="53" t="s">
        <v>234</v>
      </c>
      <c r="AS2154" s="5" t="str">
        <f t="shared" si="97"/>
        <v/>
      </c>
      <c r="AT2154" t="s">
        <v>17200</v>
      </c>
    </row>
    <row r="2155" spans="1:46" ht="15.75" thickBot="1" x14ac:dyDescent="0.3">
      <c r="A2155" s="29" t="s">
        <v>834</v>
      </c>
      <c r="B2155" s="31">
        <v>1729</v>
      </c>
      <c r="C2155" s="31" t="s">
        <v>213</v>
      </c>
      <c r="D2155" s="31" t="s">
        <v>414</v>
      </c>
      <c r="E2155" s="51" t="str">
        <f ca="1">IF(ISERROR(INDIRECT(CONCATENATE("FIPs_codes!",ADDRESS((MATCH($D2155,INDIRECT($C2155),0)+MATCH($C2155,FIPs_codes!$G$1:$G$3296,0)-1),COLUMN(FIPs_codes!A2153))))),"",INDIRECT(CONCATENATE("FIPs_codes!",ADDRESS((MATCH($D2155,INDIRECT($C2155),0)+MATCH($C2155,FIPs_codes!$G$1:$G$3296,0)-1),COLUMN(FIPs_codes!A2153)))))</f>
        <v>40047</v>
      </c>
      <c r="F2155" s="51">
        <f ca="1">IF(ISERROR(INDIRECT(CONCATENATE("FIPs_codes!",ADDRESS((MATCH($D2155,INDIRECT($C2155),0)+MATCH($C2155,FIPs_codes!$G$1:$G$3296,0)-1),COLUMN(FIPs_codes!C2153))))),"",INDIRECT(CONCATENATE("FIPs_codes!",ADDRESS((MATCH($D2155,INDIRECT($C2155),0)+MATCH($C2155,FIPs_codes!$G$1:$G$3296,0)-1),COLUMN(FIPs_codes!C2153)))))</f>
        <v>6</v>
      </c>
      <c r="G2155" s="33" t="s">
        <v>216</v>
      </c>
      <c r="H2155" s="33" t="s">
        <v>217</v>
      </c>
      <c r="I2155" s="35" t="s">
        <v>835</v>
      </c>
      <c r="J2155" s="37" t="s">
        <v>268</v>
      </c>
      <c r="K2155" s="31" t="s">
        <v>78</v>
      </c>
      <c r="L2155" s="31" t="s">
        <v>269</v>
      </c>
      <c r="M2155" s="31" t="s">
        <v>57</v>
      </c>
      <c r="N2155" s="39" t="s">
        <v>422</v>
      </c>
      <c r="O2155" s="39">
        <v>2006</v>
      </c>
      <c r="P2155" s="39" t="s">
        <v>252</v>
      </c>
      <c r="Q2155" s="240">
        <v>1232</v>
      </c>
      <c r="R2155" s="31" t="s">
        <v>244</v>
      </c>
      <c r="S2155" s="41" t="s">
        <v>60</v>
      </c>
      <c r="T2155" s="29" t="s">
        <v>263</v>
      </c>
      <c r="U2155" s="31" t="s">
        <v>134</v>
      </c>
      <c r="V2155" s="39" t="s">
        <v>254</v>
      </c>
      <c r="W2155" s="43" t="s">
        <v>225</v>
      </c>
      <c r="X2155" s="43" t="s">
        <v>65</v>
      </c>
      <c r="Y2155" s="43">
        <v>40434</v>
      </c>
      <c r="Z2155" s="31">
        <v>70</v>
      </c>
      <c r="AA2155" s="240">
        <v>1055</v>
      </c>
      <c r="AB2155" s="31" t="s">
        <v>66</v>
      </c>
      <c r="AC2155" s="240">
        <v>58066</v>
      </c>
      <c r="AD2155" s="31" t="s">
        <v>262</v>
      </c>
      <c r="AE2155" s="39" t="s">
        <v>255</v>
      </c>
      <c r="AF2155" s="39" t="s">
        <v>236</v>
      </c>
      <c r="AG2155" s="31" t="s">
        <v>229</v>
      </c>
      <c r="AH2155" s="31">
        <v>0</v>
      </c>
      <c r="AI2155" s="31">
        <v>8.83</v>
      </c>
      <c r="AJ2155" s="31">
        <v>8.83</v>
      </c>
      <c r="AK2155" s="39">
        <v>0.01</v>
      </c>
      <c r="AL2155" s="150">
        <v>0</v>
      </c>
      <c r="AM2155" s="37" t="s">
        <v>230</v>
      </c>
      <c r="AN2155" s="31" t="s">
        <v>231</v>
      </c>
      <c r="AO2155" s="31" t="s">
        <v>232</v>
      </c>
      <c r="AP2155" s="45" t="s">
        <v>16963</v>
      </c>
      <c r="AQ2155" s="27" t="str">
        <f t="shared" si="96"/>
        <v>Record Complete</v>
      </c>
      <c r="AR2155" s="35"/>
      <c r="AS2155" s="5" t="str">
        <f t="shared" si="97"/>
        <v/>
      </c>
      <c r="AT2155" t="s">
        <v>17200</v>
      </c>
    </row>
    <row r="2156" spans="1:46" ht="15.75" thickBot="1" x14ac:dyDescent="0.3">
      <c r="A2156" s="30" t="s">
        <v>834</v>
      </c>
      <c r="B2156" s="32">
        <v>1729</v>
      </c>
      <c r="C2156" s="32" t="s">
        <v>213</v>
      </c>
      <c r="D2156" s="32" t="s">
        <v>414</v>
      </c>
      <c r="E2156" s="51" t="str">
        <f ca="1">IF(ISERROR(INDIRECT(CONCATENATE("FIPs_codes!",ADDRESS((MATCH($D2156,INDIRECT($C2156),0)+MATCH($C2156,FIPs_codes!$G$1:$G$3296,0)-1),COLUMN(FIPs_codes!A2154))))),"",INDIRECT(CONCATENATE("FIPs_codes!",ADDRESS((MATCH($D2156,INDIRECT($C2156),0)+MATCH($C2156,FIPs_codes!$G$1:$G$3296,0)-1),COLUMN(FIPs_codes!A2154)))))</f>
        <v>40047</v>
      </c>
      <c r="F2156" s="51">
        <f ca="1">IF(ISERROR(INDIRECT(CONCATENATE("FIPs_codes!",ADDRESS((MATCH($D2156,INDIRECT($C2156),0)+MATCH($C2156,FIPs_codes!$G$1:$G$3296,0)-1),COLUMN(FIPs_codes!C2154))))),"",INDIRECT(CONCATENATE("FIPs_codes!",ADDRESS((MATCH($D2156,INDIRECT($C2156),0)+MATCH($C2156,FIPs_codes!$G$1:$G$3296,0)-1),COLUMN(FIPs_codes!C2154)))))</f>
        <v>6</v>
      </c>
      <c r="G2156" s="34" t="s">
        <v>216</v>
      </c>
      <c r="H2156" s="34" t="s">
        <v>217</v>
      </c>
      <c r="I2156" s="36" t="s">
        <v>835</v>
      </c>
      <c r="J2156" s="38" t="s">
        <v>268</v>
      </c>
      <c r="K2156" s="32" t="s">
        <v>78</v>
      </c>
      <c r="L2156" s="32" t="s">
        <v>269</v>
      </c>
      <c r="M2156" s="32" t="s">
        <v>57</v>
      </c>
      <c r="N2156" s="40" t="s">
        <v>422</v>
      </c>
      <c r="O2156" s="40">
        <v>2006</v>
      </c>
      <c r="P2156" s="40" t="s">
        <v>252</v>
      </c>
      <c r="Q2156" s="125">
        <v>1232</v>
      </c>
      <c r="R2156" s="32" t="s">
        <v>244</v>
      </c>
      <c r="S2156" s="42" t="s">
        <v>60</v>
      </c>
      <c r="T2156" s="30" t="s">
        <v>263</v>
      </c>
      <c r="U2156" s="32" t="s">
        <v>134</v>
      </c>
      <c r="V2156" s="40" t="s">
        <v>254</v>
      </c>
      <c r="W2156" s="44" t="s">
        <v>225</v>
      </c>
      <c r="X2156" s="44" t="s">
        <v>65</v>
      </c>
      <c r="Y2156" s="44">
        <v>40434</v>
      </c>
      <c r="Z2156" s="32">
        <v>70</v>
      </c>
      <c r="AA2156" s="125">
        <v>1055</v>
      </c>
      <c r="AB2156" s="32" t="s">
        <v>66</v>
      </c>
      <c r="AC2156" s="125">
        <v>58066</v>
      </c>
      <c r="AD2156" s="32" t="s">
        <v>262</v>
      </c>
      <c r="AE2156" s="40" t="s">
        <v>255</v>
      </c>
      <c r="AF2156" s="40" t="s">
        <v>236</v>
      </c>
      <c r="AG2156" s="32" t="s">
        <v>229</v>
      </c>
      <c r="AH2156" s="32">
        <v>0</v>
      </c>
      <c r="AI2156" s="32">
        <v>36.85</v>
      </c>
      <c r="AJ2156" s="32">
        <v>36.85</v>
      </c>
      <c r="AK2156" s="40">
        <v>0</v>
      </c>
      <c r="AL2156" s="181">
        <v>0</v>
      </c>
      <c r="AM2156" s="38" t="s">
        <v>230</v>
      </c>
      <c r="AN2156" s="32" t="s">
        <v>231</v>
      </c>
      <c r="AO2156" s="32" t="s">
        <v>232</v>
      </c>
      <c r="AP2156" s="63" t="s">
        <v>16963</v>
      </c>
      <c r="AQ2156" s="27" t="str">
        <f t="shared" si="96"/>
        <v>Record Complete</v>
      </c>
      <c r="AR2156" s="36"/>
      <c r="AS2156" s="5" t="str">
        <f t="shared" si="97"/>
        <v/>
      </c>
      <c r="AT2156" t="s">
        <v>17200</v>
      </c>
    </row>
    <row r="2157" spans="1:46" ht="15.75" thickBot="1" x14ac:dyDescent="0.3">
      <c r="A2157" s="29" t="s">
        <v>834</v>
      </c>
      <c r="B2157" s="31">
        <v>1729</v>
      </c>
      <c r="C2157" s="31" t="s">
        <v>213</v>
      </c>
      <c r="D2157" s="31" t="s">
        <v>414</v>
      </c>
      <c r="E2157" s="51" t="str">
        <f ca="1">IF(ISERROR(INDIRECT(CONCATENATE("FIPs_codes!",ADDRESS((MATCH($D2157,INDIRECT($C2157),0)+MATCH($C2157,FIPs_codes!$G$1:$G$3296,0)-1),COLUMN(FIPs_codes!A2155))))),"",INDIRECT(CONCATENATE("FIPs_codes!",ADDRESS((MATCH($D2157,INDIRECT($C2157),0)+MATCH($C2157,FIPs_codes!$G$1:$G$3296,0)-1),COLUMN(FIPs_codes!A2155)))))</f>
        <v>40047</v>
      </c>
      <c r="F2157" s="51">
        <f ca="1">IF(ISERROR(INDIRECT(CONCATENATE("FIPs_codes!",ADDRESS((MATCH($D2157,INDIRECT($C2157),0)+MATCH($C2157,FIPs_codes!$G$1:$G$3296,0)-1),COLUMN(FIPs_codes!C2155))))),"",INDIRECT(CONCATENATE("FIPs_codes!",ADDRESS((MATCH($D2157,INDIRECT($C2157),0)+MATCH($C2157,FIPs_codes!$G$1:$G$3296,0)-1),COLUMN(FIPs_codes!C2155)))))</f>
        <v>6</v>
      </c>
      <c r="G2157" s="33" t="s">
        <v>216</v>
      </c>
      <c r="H2157" s="33" t="s">
        <v>217</v>
      </c>
      <c r="I2157" s="35" t="s">
        <v>835</v>
      </c>
      <c r="J2157" s="37" t="s">
        <v>268</v>
      </c>
      <c r="K2157" s="31" t="s">
        <v>78</v>
      </c>
      <c r="L2157" s="31" t="s">
        <v>269</v>
      </c>
      <c r="M2157" s="31" t="s">
        <v>57</v>
      </c>
      <c r="N2157" s="39" t="s">
        <v>422</v>
      </c>
      <c r="O2157" s="39">
        <v>2006</v>
      </c>
      <c r="P2157" s="39" t="s">
        <v>252</v>
      </c>
      <c r="Q2157" s="240">
        <v>1232</v>
      </c>
      <c r="R2157" s="31" t="s">
        <v>244</v>
      </c>
      <c r="S2157" s="41" t="s">
        <v>60</v>
      </c>
      <c r="T2157" s="29" t="s">
        <v>263</v>
      </c>
      <c r="U2157" s="31" t="s">
        <v>134</v>
      </c>
      <c r="V2157" s="39" t="s">
        <v>254</v>
      </c>
      <c r="W2157" s="43" t="s">
        <v>225</v>
      </c>
      <c r="X2157" s="43" t="s">
        <v>65</v>
      </c>
      <c r="Y2157" s="43">
        <v>40434</v>
      </c>
      <c r="Z2157" s="31">
        <v>70</v>
      </c>
      <c r="AA2157" s="240">
        <v>1055</v>
      </c>
      <c r="AB2157" s="31" t="s">
        <v>66</v>
      </c>
      <c r="AC2157" s="240">
        <v>58066</v>
      </c>
      <c r="AD2157" s="31" t="s">
        <v>262</v>
      </c>
      <c r="AE2157" s="39" t="s">
        <v>255</v>
      </c>
      <c r="AF2157" s="39" t="s">
        <v>236</v>
      </c>
      <c r="AG2157" s="31" t="s">
        <v>229</v>
      </c>
      <c r="AH2157" s="31">
        <v>0</v>
      </c>
      <c r="AI2157" s="31">
        <v>172.19</v>
      </c>
      <c r="AJ2157" s="31">
        <v>172.19</v>
      </c>
      <c r="AK2157" s="39">
        <v>0.01</v>
      </c>
      <c r="AL2157" s="150">
        <v>0</v>
      </c>
      <c r="AM2157" s="37" t="s">
        <v>230</v>
      </c>
      <c r="AN2157" s="31" t="s">
        <v>231</v>
      </c>
      <c r="AO2157" s="31" t="s">
        <v>232</v>
      </c>
      <c r="AP2157" s="45" t="s">
        <v>16963</v>
      </c>
      <c r="AQ2157" s="27" t="str">
        <f t="shared" si="96"/>
        <v>Record Complete</v>
      </c>
      <c r="AR2157" s="35"/>
      <c r="AS2157" s="5" t="str">
        <f t="shared" si="97"/>
        <v/>
      </c>
      <c r="AT2157" t="s">
        <v>17200</v>
      </c>
    </row>
    <row r="2158" spans="1:46" ht="15.75" thickBot="1" x14ac:dyDescent="0.3">
      <c r="A2158" s="30" t="s">
        <v>834</v>
      </c>
      <c r="B2158" s="32">
        <v>1729</v>
      </c>
      <c r="C2158" s="32" t="s">
        <v>213</v>
      </c>
      <c r="D2158" s="32" t="s">
        <v>414</v>
      </c>
      <c r="E2158" s="51" t="str">
        <f ca="1">IF(ISERROR(INDIRECT(CONCATENATE("FIPs_codes!",ADDRESS((MATCH($D2158,INDIRECT($C2158),0)+MATCH($C2158,FIPs_codes!$G$1:$G$3296,0)-1),COLUMN(FIPs_codes!A2156))))),"",INDIRECT(CONCATENATE("FIPs_codes!",ADDRESS((MATCH($D2158,INDIRECT($C2158),0)+MATCH($C2158,FIPs_codes!$G$1:$G$3296,0)-1),COLUMN(FIPs_codes!A2156)))))</f>
        <v>40047</v>
      </c>
      <c r="F2158" s="51">
        <f ca="1">IF(ISERROR(INDIRECT(CONCATENATE("FIPs_codes!",ADDRESS((MATCH($D2158,INDIRECT($C2158),0)+MATCH($C2158,FIPs_codes!$G$1:$G$3296,0)-1),COLUMN(FIPs_codes!C2156))))),"",INDIRECT(CONCATENATE("FIPs_codes!",ADDRESS((MATCH($D2158,INDIRECT($C2158),0)+MATCH($C2158,FIPs_codes!$G$1:$G$3296,0)-1),COLUMN(FIPs_codes!C2156)))))</f>
        <v>6</v>
      </c>
      <c r="G2158" s="34" t="s">
        <v>216</v>
      </c>
      <c r="H2158" s="34" t="s">
        <v>217</v>
      </c>
      <c r="I2158" s="36" t="s">
        <v>835</v>
      </c>
      <c r="J2158" s="38" t="s">
        <v>268</v>
      </c>
      <c r="K2158" s="32" t="s">
        <v>78</v>
      </c>
      <c r="L2158" s="32" t="s">
        <v>269</v>
      </c>
      <c r="M2158" s="32" t="s">
        <v>57</v>
      </c>
      <c r="N2158" s="40" t="s">
        <v>422</v>
      </c>
      <c r="O2158" s="40">
        <v>2006</v>
      </c>
      <c r="P2158" s="40" t="s">
        <v>285</v>
      </c>
      <c r="Q2158" s="125">
        <v>1232</v>
      </c>
      <c r="R2158" s="32" t="s">
        <v>244</v>
      </c>
      <c r="S2158" s="42" t="s">
        <v>60</v>
      </c>
      <c r="T2158" s="30" t="s">
        <v>263</v>
      </c>
      <c r="U2158" s="32" t="s">
        <v>134</v>
      </c>
      <c r="V2158" s="40" t="s">
        <v>254</v>
      </c>
      <c r="W2158" s="44" t="s">
        <v>225</v>
      </c>
      <c r="X2158" s="44" t="s">
        <v>65</v>
      </c>
      <c r="Y2158" s="44">
        <v>40434</v>
      </c>
      <c r="Z2158" s="32">
        <v>67</v>
      </c>
      <c r="AA2158" s="125">
        <v>1055</v>
      </c>
      <c r="AB2158" s="32" t="s">
        <v>66</v>
      </c>
      <c r="AC2158" s="125">
        <v>53747</v>
      </c>
      <c r="AD2158" s="32" t="s">
        <v>262</v>
      </c>
      <c r="AE2158" s="40" t="s">
        <v>255</v>
      </c>
      <c r="AF2158" s="40" t="s">
        <v>236</v>
      </c>
      <c r="AG2158" s="32" t="s">
        <v>229</v>
      </c>
      <c r="AH2158" s="32">
        <v>0</v>
      </c>
      <c r="AI2158" s="32">
        <v>232.76</v>
      </c>
      <c r="AJ2158" s="32">
        <v>232.76</v>
      </c>
      <c r="AK2158" s="40">
        <v>0</v>
      </c>
      <c r="AL2158" s="181">
        <v>0</v>
      </c>
      <c r="AM2158" s="38" t="s">
        <v>230</v>
      </c>
      <c r="AN2158" s="32" t="s">
        <v>231</v>
      </c>
      <c r="AO2158" s="32" t="s">
        <v>232</v>
      </c>
      <c r="AP2158" s="63" t="s">
        <v>16963</v>
      </c>
      <c r="AQ2158" s="27" t="str">
        <f t="shared" si="96"/>
        <v>Record Complete</v>
      </c>
      <c r="AR2158" s="36"/>
      <c r="AS2158" s="5" t="str">
        <f t="shared" si="97"/>
        <v/>
      </c>
      <c r="AT2158" t="s">
        <v>17200</v>
      </c>
    </row>
    <row r="2159" spans="1:46" ht="15.75" thickBot="1" x14ac:dyDescent="0.3">
      <c r="A2159" s="29" t="s">
        <v>834</v>
      </c>
      <c r="B2159" s="31">
        <v>1729</v>
      </c>
      <c r="C2159" s="31" t="s">
        <v>213</v>
      </c>
      <c r="D2159" s="31" t="s">
        <v>414</v>
      </c>
      <c r="E2159" s="51" t="str">
        <f ca="1">IF(ISERROR(INDIRECT(CONCATENATE("FIPs_codes!",ADDRESS((MATCH($D2159,INDIRECT($C2159),0)+MATCH($C2159,FIPs_codes!$G$1:$G$3296,0)-1),COLUMN(FIPs_codes!A2157))))),"",INDIRECT(CONCATENATE("FIPs_codes!",ADDRESS((MATCH($D2159,INDIRECT($C2159),0)+MATCH($C2159,FIPs_codes!$G$1:$G$3296,0)-1),COLUMN(FIPs_codes!A2157)))))</f>
        <v>40047</v>
      </c>
      <c r="F2159" s="51">
        <f ca="1">IF(ISERROR(INDIRECT(CONCATENATE("FIPs_codes!",ADDRESS((MATCH($D2159,INDIRECT($C2159),0)+MATCH($C2159,FIPs_codes!$G$1:$G$3296,0)-1),COLUMN(FIPs_codes!C2157))))),"",INDIRECT(CONCATENATE("FIPs_codes!",ADDRESS((MATCH($D2159,INDIRECT($C2159),0)+MATCH($C2159,FIPs_codes!$G$1:$G$3296,0)-1),COLUMN(FIPs_codes!C2157)))))</f>
        <v>6</v>
      </c>
      <c r="G2159" s="33" t="s">
        <v>216</v>
      </c>
      <c r="H2159" s="33" t="s">
        <v>217</v>
      </c>
      <c r="I2159" s="35" t="s">
        <v>835</v>
      </c>
      <c r="J2159" s="37" t="s">
        <v>268</v>
      </c>
      <c r="K2159" s="31" t="s">
        <v>78</v>
      </c>
      <c r="L2159" s="31" t="s">
        <v>269</v>
      </c>
      <c r="M2159" s="31" t="s">
        <v>57</v>
      </c>
      <c r="N2159" s="39" t="s">
        <v>422</v>
      </c>
      <c r="O2159" s="39">
        <v>2006</v>
      </c>
      <c r="P2159" s="39" t="s">
        <v>285</v>
      </c>
      <c r="Q2159" s="240">
        <v>1232</v>
      </c>
      <c r="R2159" s="31" t="s">
        <v>244</v>
      </c>
      <c r="S2159" s="41" t="s">
        <v>60</v>
      </c>
      <c r="T2159" s="29" t="s">
        <v>263</v>
      </c>
      <c r="U2159" s="31" t="s">
        <v>134</v>
      </c>
      <c r="V2159" s="39" t="s">
        <v>254</v>
      </c>
      <c r="W2159" s="43" t="s">
        <v>225</v>
      </c>
      <c r="X2159" s="43" t="s">
        <v>65</v>
      </c>
      <c r="Y2159" s="43">
        <v>40434</v>
      </c>
      <c r="Z2159" s="31">
        <v>67</v>
      </c>
      <c r="AA2159" s="240">
        <v>1055</v>
      </c>
      <c r="AB2159" s="31" t="s">
        <v>66</v>
      </c>
      <c r="AC2159" s="240">
        <v>53747</v>
      </c>
      <c r="AD2159" s="31" t="s">
        <v>262</v>
      </c>
      <c r="AE2159" s="39" t="s">
        <v>255</v>
      </c>
      <c r="AF2159" s="39" t="s">
        <v>236</v>
      </c>
      <c r="AG2159" s="31" t="s">
        <v>229</v>
      </c>
      <c r="AH2159" s="31">
        <v>0</v>
      </c>
      <c r="AI2159" s="31">
        <v>239.68</v>
      </c>
      <c r="AJ2159" s="31">
        <v>239.68</v>
      </c>
      <c r="AK2159" s="39">
        <v>0</v>
      </c>
      <c r="AL2159" s="150">
        <v>0</v>
      </c>
      <c r="AM2159" s="37" t="s">
        <v>230</v>
      </c>
      <c r="AN2159" s="31" t="s">
        <v>231</v>
      </c>
      <c r="AO2159" s="31" t="s">
        <v>232</v>
      </c>
      <c r="AP2159" s="45" t="s">
        <v>16963</v>
      </c>
      <c r="AQ2159" s="27" t="str">
        <f t="shared" si="96"/>
        <v>Record Complete</v>
      </c>
      <c r="AR2159" s="35"/>
      <c r="AS2159" s="5" t="str">
        <f t="shared" si="97"/>
        <v/>
      </c>
      <c r="AT2159" t="s">
        <v>17200</v>
      </c>
    </row>
    <row r="2160" spans="1:46" ht="15.75" thickBot="1" x14ac:dyDescent="0.3">
      <c r="A2160" s="30" t="s">
        <v>834</v>
      </c>
      <c r="B2160" s="32">
        <v>1729</v>
      </c>
      <c r="C2160" s="32" t="s">
        <v>213</v>
      </c>
      <c r="D2160" s="32" t="s">
        <v>414</v>
      </c>
      <c r="E2160" s="51" t="str">
        <f ca="1">IF(ISERROR(INDIRECT(CONCATENATE("FIPs_codes!",ADDRESS((MATCH($D2160,INDIRECT($C2160),0)+MATCH($C2160,FIPs_codes!$G$1:$G$3296,0)-1),COLUMN(FIPs_codes!A2158))))),"",INDIRECT(CONCATENATE("FIPs_codes!",ADDRESS((MATCH($D2160,INDIRECT($C2160),0)+MATCH($C2160,FIPs_codes!$G$1:$G$3296,0)-1),COLUMN(FIPs_codes!A2158)))))</f>
        <v>40047</v>
      </c>
      <c r="F2160" s="51">
        <f ca="1">IF(ISERROR(INDIRECT(CONCATENATE("FIPs_codes!",ADDRESS((MATCH($D2160,INDIRECT($C2160),0)+MATCH($C2160,FIPs_codes!$G$1:$G$3296,0)-1),COLUMN(FIPs_codes!C2158))))),"",INDIRECT(CONCATENATE("FIPs_codes!",ADDRESS((MATCH($D2160,INDIRECT($C2160),0)+MATCH($C2160,FIPs_codes!$G$1:$G$3296,0)-1),COLUMN(FIPs_codes!C2158)))))</f>
        <v>6</v>
      </c>
      <c r="G2160" s="34" t="s">
        <v>216</v>
      </c>
      <c r="H2160" s="34" t="s">
        <v>217</v>
      </c>
      <c r="I2160" s="36" t="s">
        <v>835</v>
      </c>
      <c r="J2160" s="38" t="s">
        <v>268</v>
      </c>
      <c r="K2160" s="32" t="s">
        <v>78</v>
      </c>
      <c r="L2160" s="32" t="s">
        <v>269</v>
      </c>
      <c r="M2160" s="32" t="s">
        <v>57</v>
      </c>
      <c r="N2160" s="40" t="s">
        <v>422</v>
      </c>
      <c r="O2160" s="40">
        <v>2006</v>
      </c>
      <c r="P2160" s="40" t="s">
        <v>285</v>
      </c>
      <c r="Q2160" s="125">
        <v>1232</v>
      </c>
      <c r="R2160" s="32" t="s">
        <v>244</v>
      </c>
      <c r="S2160" s="42" t="s">
        <v>60</v>
      </c>
      <c r="T2160" s="30" t="s">
        <v>263</v>
      </c>
      <c r="U2160" s="32" t="s">
        <v>134</v>
      </c>
      <c r="V2160" s="40" t="s">
        <v>254</v>
      </c>
      <c r="W2160" s="44" t="s">
        <v>225</v>
      </c>
      <c r="X2160" s="44" t="s">
        <v>65</v>
      </c>
      <c r="Y2160" s="44">
        <v>40434</v>
      </c>
      <c r="Z2160" s="32">
        <v>67</v>
      </c>
      <c r="AA2160" s="125">
        <v>1055</v>
      </c>
      <c r="AB2160" s="32" t="s">
        <v>66</v>
      </c>
      <c r="AC2160" s="125">
        <v>53747</v>
      </c>
      <c r="AD2160" s="32" t="s">
        <v>262</v>
      </c>
      <c r="AE2160" s="40" t="s">
        <v>255</v>
      </c>
      <c r="AF2160" s="40" t="s">
        <v>236</v>
      </c>
      <c r="AG2160" s="32" t="s">
        <v>229</v>
      </c>
      <c r="AH2160" s="32">
        <v>0</v>
      </c>
      <c r="AI2160" s="32">
        <v>278.02999999999997</v>
      </c>
      <c r="AJ2160" s="32">
        <v>278.02999999999997</v>
      </c>
      <c r="AK2160" s="40">
        <v>0</v>
      </c>
      <c r="AL2160" s="181">
        <v>0</v>
      </c>
      <c r="AM2160" s="38" t="s">
        <v>230</v>
      </c>
      <c r="AN2160" s="32" t="s">
        <v>231</v>
      </c>
      <c r="AO2160" s="32" t="s">
        <v>232</v>
      </c>
      <c r="AP2160" s="63" t="s">
        <v>16963</v>
      </c>
      <c r="AQ2160" s="27" t="str">
        <f t="shared" si="96"/>
        <v>Record Complete</v>
      </c>
      <c r="AR2160" s="36"/>
      <c r="AS2160" s="5" t="str">
        <f t="shared" si="97"/>
        <v/>
      </c>
      <c r="AT2160" t="s">
        <v>17200</v>
      </c>
    </row>
    <row r="2161" spans="1:46" ht="15.75" thickBot="1" x14ac:dyDescent="0.3">
      <c r="A2161" s="48" t="s">
        <v>834</v>
      </c>
      <c r="B2161" s="50">
        <v>1729</v>
      </c>
      <c r="C2161" s="50" t="s">
        <v>213</v>
      </c>
      <c r="D2161" s="50" t="s">
        <v>414</v>
      </c>
      <c r="E2161" s="51" t="str">
        <f ca="1">IF(ISERROR(INDIRECT(CONCATENATE("FIPs_codes!",ADDRESS((MATCH($D2161,INDIRECT($C2161),0)+MATCH($C2161,FIPs_codes!$G$1:$G$3296,0)-1),COLUMN(FIPs_codes!A2159))))),"",INDIRECT(CONCATENATE("FIPs_codes!",ADDRESS((MATCH($D2161,INDIRECT($C2161),0)+MATCH($C2161,FIPs_codes!$G$1:$G$3296,0)-1),COLUMN(FIPs_codes!A2159)))))</f>
        <v>40047</v>
      </c>
      <c r="F2161" s="51">
        <f ca="1">IF(ISERROR(INDIRECT(CONCATENATE("FIPs_codes!",ADDRESS((MATCH($D2161,INDIRECT($C2161),0)+MATCH($C2161,FIPs_codes!$G$1:$G$3296,0)-1),COLUMN(FIPs_codes!C2159))))),"",INDIRECT(CONCATENATE("FIPs_codes!",ADDRESS((MATCH($D2161,INDIRECT($C2161),0)+MATCH($C2161,FIPs_codes!$G$1:$G$3296,0)-1),COLUMN(FIPs_codes!C2159)))))</f>
        <v>6</v>
      </c>
      <c r="G2161" s="52" t="s">
        <v>216</v>
      </c>
      <c r="H2161" s="52" t="s">
        <v>217</v>
      </c>
      <c r="I2161" s="54" t="s">
        <v>835</v>
      </c>
      <c r="J2161" s="56" t="s">
        <v>268</v>
      </c>
      <c r="K2161" s="50" t="s">
        <v>78</v>
      </c>
      <c r="L2161" s="50" t="s">
        <v>269</v>
      </c>
      <c r="M2161" s="50" t="s">
        <v>57</v>
      </c>
      <c r="N2161" s="58" t="s">
        <v>422</v>
      </c>
      <c r="O2161" s="58">
        <v>2006</v>
      </c>
      <c r="P2161" s="58" t="s">
        <v>252</v>
      </c>
      <c r="Q2161" s="126">
        <v>1232</v>
      </c>
      <c r="R2161" s="50" t="s">
        <v>244</v>
      </c>
      <c r="S2161" s="60" t="s">
        <v>60</v>
      </c>
      <c r="T2161" s="48" t="s">
        <v>263</v>
      </c>
      <c r="U2161" s="50" t="s">
        <v>134</v>
      </c>
      <c r="V2161" s="58" t="s">
        <v>254</v>
      </c>
      <c r="W2161" s="62" t="s">
        <v>225</v>
      </c>
      <c r="X2161" s="62" t="s">
        <v>65</v>
      </c>
      <c r="Y2161" s="62">
        <v>40494</v>
      </c>
      <c r="Z2161" s="50">
        <v>71</v>
      </c>
      <c r="AA2161" s="126">
        <v>1055</v>
      </c>
      <c r="AB2161" s="50" t="s">
        <v>66</v>
      </c>
      <c r="AC2161" s="126">
        <v>57344</v>
      </c>
      <c r="AD2161" s="50" t="s">
        <v>262</v>
      </c>
      <c r="AE2161" s="58" t="s">
        <v>255</v>
      </c>
      <c r="AF2161" s="58" t="s">
        <v>236</v>
      </c>
      <c r="AG2161" s="50" t="s">
        <v>229</v>
      </c>
      <c r="AH2161" s="50">
        <v>0.13</v>
      </c>
      <c r="AI2161" s="50">
        <v>172.06</v>
      </c>
      <c r="AJ2161" s="50">
        <v>172.19</v>
      </c>
      <c r="AK2161" s="58">
        <v>0</v>
      </c>
      <c r="AL2161" s="150">
        <v>7.5497996399326328E-4</v>
      </c>
      <c r="AM2161" s="56" t="s">
        <v>230</v>
      </c>
      <c r="AN2161" s="50" t="s">
        <v>231</v>
      </c>
      <c r="AO2161" s="50" t="s">
        <v>232</v>
      </c>
      <c r="AP2161" s="45" t="s">
        <v>16963</v>
      </c>
      <c r="AQ2161" s="27" t="str">
        <f t="shared" si="96"/>
        <v>Record Complete</v>
      </c>
      <c r="AR2161" s="54"/>
      <c r="AS2161" s="5" t="str">
        <f t="shared" si="97"/>
        <v/>
      </c>
      <c r="AT2161" t="s">
        <v>17200</v>
      </c>
    </row>
    <row r="2162" spans="1:46" ht="15.75" thickBot="1" x14ac:dyDescent="0.3">
      <c r="A2162" s="47" t="s">
        <v>834</v>
      </c>
      <c r="B2162" s="49">
        <v>1729</v>
      </c>
      <c r="C2162" s="49" t="s">
        <v>213</v>
      </c>
      <c r="D2162" s="49" t="s">
        <v>414</v>
      </c>
      <c r="E2162" s="51" t="str">
        <f ca="1">IF(ISERROR(INDIRECT(CONCATENATE("FIPs_codes!",ADDRESS((MATCH($D2162,INDIRECT($C2162),0)+MATCH($C2162,FIPs_codes!$G$1:$G$3296,0)-1),COLUMN(FIPs_codes!A2160))))),"",INDIRECT(CONCATENATE("FIPs_codes!",ADDRESS((MATCH($D2162,INDIRECT($C2162),0)+MATCH($C2162,FIPs_codes!$G$1:$G$3296,0)-1),COLUMN(FIPs_codes!A2160)))))</f>
        <v>40047</v>
      </c>
      <c r="F2162" s="51">
        <f ca="1">IF(ISERROR(INDIRECT(CONCATENATE("FIPs_codes!",ADDRESS((MATCH($D2162,INDIRECT($C2162),0)+MATCH($C2162,FIPs_codes!$G$1:$G$3296,0)-1),COLUMN(FIPs_codes!C2160))))),"",INDIRECT(CONCATENATE("FIPs_codes!",ADDRESS((MATCH($D2162,INDIRECT($C2162),0)+MATCH($C2162,FIPs_codes!$G$1:$G$3296,0)-1),COLUMN(FIPs_codes!C2160)))))</f>
        <v>6</v>
      </c>
      <c r="G2162" s="51" t="s">
        <v>216</v>
      </c>
      <c r="H2162" s="51" t="s">
        <v>217</v>
      </c>
      <c r="I2162" s="53" t="s">
        <v>835</v>
      </c>
      <c r="J2162" s="55" t="s">
        <v>268</v>
      </c>
      <c r="K2162" s="49" t="s">
        <v>78</v>
      </c>
      <c r="L2162" s="49" t="s">
        <v>269</v>
      </c>
      <c r="M2162" s="49" t="s">
        <v>57</v>
      </c>
      <c r="N2162" s="57" t="s">
        <v>422</v>
      </c>
      <c r="O2162" s="57">
        <v>2006</v>
      </c>
      <c r="P2162" s="57" t="s">
        <v>285</v>
      </c>
      <c r="Q2162" s="128">
        <v>1232</v>
      </c>
      <c r="R2162" s="49" t="s">
        <v>244</v>
      </c>
      <c r="S2162" s="59" t="s">
        <v>60</v>
      </c>
      <c r="T2162" s="47" t="s">
        <v>263</v>
      </c>
      <c r="U2162" s="49" t="s">
        <v>134</v>
      </c>
      <c r="V2162" s="57" t="s">
        <v>254</v>
      </c>
      <c r="W2162" s="61" t="s">
        <v>225</v>
      </c>
      <c r="X2162" s="61" t="s">
        <v>65</v>
      </c>
      <c r="Y2162" s="61">
        <v>40494</v>
      </c>
      <c r="Z2162" s="49">
        <v>69</v>
      </c>
      <c r="AA2162" s="128">
        <v>1055</v>
      </c>
      <c r="AB2162" s="49" t="s">
        <v>66</v>
      </c>
      <c r="AC2162" s="128">
        <v>55012</v>
      </c>
      <c r="AD2162" s="49" t="s">
        <v>262</v>
      </c>
      <c r="AE2162" s="57" t="s">
        <v>255</v>
      </c>
      <c r="AF2162" s="57" t="s">
        <v>236</v>
      </c>
      <c r="AG2162" s="49" t="s">
        <v>229</v>
      </c>
      <c r="AH2162" s="49">
        <v>0</v>
      </c>
      <c r="AI2162" s="49">
        <v>336.59</v>
      </c>
      <c r="AJ2162" s="49">
        <v>336.59</v>
      </c>
      <c r="AK2162" s="57">
        <v>0</v>
      </c>
      <c r="AL2162" s="181">
        <v>0</v>
      </c>
      <c r="AM2162" s="55" t="s">
        <v>230</v>
      </c>
      <c r="AN2162" s="49" t="s">
        <v>231</v>
      </c>
      <c r="AO2162" s="49" t="s">
        <v>232</v>
      </c>
      <c r="AP2162" s="63" t="s">
        <v>16963</v>
      </c>
      <c r="AQ2162" s="27" t="str">
        <f t="shared" si="96"/>
        <v>Record Complete</v>
      </c>
      <c r="AR2162" s="53"/>
      <c r="AS2162" s="5" t="str">
        <f t="shared" si="97"/>
        <v/>
      </c>
      <c r="AT2162" t="s">
        <v>17200</v>
      </c>
    </row>
    <row r="2163" spans="1:46" ht="15.75" thickBot="1" x14ac:dyDescent="0.3">
      <c r="A2163" s="48" t="s">
        <v>834</v>
      </c>
      <c r="B2163" s="50">
        <v>1729</v>
      </c>
      <c r="C2163" s="50" t="s">
        <v>213</v>
      </c>
      <c r="D2163" s="50" t="s">
        <v>414</v>
      </c>
      <c r="E2163" s="51" t="str">
        <f ca="1">IF(ISERROR(INDIRECT(CONCATENATE("FIPs_codes!",ADDRESS((MATCH($D2163,INDIRECT($C2163),0)+MATCH($C2163,FIPs_codes!$G$1:$G$3296,0)-1),COLUMN(FIPs_codes!A2161))))),"",INDIRECT(CONCATENATE("FIPs_codes!",ADDRESS((MATCH($D2163,INDIRECT($C2163),0)+MATCH($C2163,FIPs_codes!$G$1:$G$3296,0)-1),COLUMN(FIPs_codes!A2161)))))</f>
        <v>40047</v>
      </c>
      <c r="F2163" s="51">
        <f ca="1">IF(ISERROR(INDIRECT(CONCATENATE("FIPs_codes!",ADDRESS((MATCH($D2163,INDIRECT($C2163),0)+MATCH($C2163,FIPs_codes!$G$1:$G$3296,0)-1),COLUMN(FIPs_codes!C2161))))),"",INDIRECT(CONCATENATE("FIPs_codes!",ADDRESS((MATCH($D2163,INDIRECT($C2163),0)+MATCH($C2163,FIPs_codes!$G$1:$G$3296,0)-1),COLUMN(FIPs_codes!C2161)))))</f>
        <v>6</v>
      </c>
      <c r="G2163" s="52" t="s">
        <v>216</v>
      </c>
      <c r="H2163" s="52" t="s">
        <v>217</v>
      </c>
      <c r="I2163" s="54" t="s">
        <v>835</v>
      </c>
      <c r="J2163" s="56" t="s">
        <v>268</v>
      </c>
      <c r="K2163" s="50" t="s">
        <v>78</v>
      </c>
      <c r="L2163" s="50" t="s">
        <v>269</v>
      </c>
      <c r="M2163" s="50" t="s">
        <v>57</v>
      </c>
      <c r="N2163" s="58" t="s">
        <v>422</v>
      </c>
      <c r="O2163" s="58">
        <v>2006</v>
      </c>
      <c r="P2163" s="58" t="s">
        <v>285</v>
      </c>
      <c r="Q2163" s="126">
        <v>1232</v>
      </c>
      <c r="R2163" s="50" t="s">
        <v>244</v>
      </c>
      <c r="S2163" s="60" t="s">
        <v>60</v>
      </c>
      <c r="T2163" s="48" t="s">
        <v>263</v>
      </c>
      <c r="U2163" s="50" t="s">
        <v>134</v>
      </c>
      <c r="V2163" s="58" t="s">
        <v>254</v>
      </c>
      <c r="W2163" s="62" t="s">
        <v>225</v>
      </c>
      <c r="X2163" s="62" t="s">
        <v>65</v>
      </c>
      <c r="Y2163" s="62">
        <v>40494</v>
      </c>
      <c r="Z2163" s="50">
        <v>69</v>
      </c>
      <c r="AA2163" s="126">
        <v>1055</v>
      </c>
      <c r="AB2163" s="50" t="s">
        <v>66</v>
      </c>
      <c r="AC2163" s="126">
        <v>55012</v>
      </c>
      <c r="AD2163" s="50" t="s">
        <v>262</v>
      </c>
      <c r="AE2163" s="58" t="s">
        <v>255</v>
      </c>
      <c r="AF2163" s="58" t="s">
        <v>236</v>
      </c>
      <c r="AG2163" s="50" t="s">
        <v>229</v>
      </c>
      <c r="AH2163" s="50">
        <v>0</v>
      </c>
      <c r="AI2163" s="50">
        <v>344.43</v>
      </c>
      <c r="AJ2163" s="50">
        <v>344.43</v>
      </c>
      <c r="AK2163" s="58">
        <v>0</v>
      </c>
      <c r="AL2163" s="150">
        <v>0</v>
      </c>
      <c r="AM2163" s="56" t="s">
        <v>230</v>
      </c>
      <c r="AN2163" s="50" t="s">
        <v>231</v>
      </c>
      <c r="AO2163" s="50" t="s">
        <v>232</v>
      </c>
      <c r="AP2163" s="45" t="s">
        <v>16963</v>
      </c>
      <c r="AQ2163" s="27" t="str">
        <f t="shared" si="96"/>
        <v>Record Complete</v>
      </c>
      <c r="AR2163" s="54"/>
      <c r="AS2163" s="5" t="str">
        <f t="shared" si="97"/>
        <v/>
      </c>
      <c r="AT2163" t="s">
        <v>17200</v>
      </c>
    </row>
    <row r="2164" spans="1:46" ht="15.75" thickBot="1" x14ac:dyDescent="0.3">
      <c r="A2164" s="47" t="s">
        <v>834</v>
      </c>
      <c r="B2164" s="49">
        <v>1729</v>
      </c>
      <c r="C2164" s="49" t="s">
        <v>213</v>
      </c>
      <c r="D2164" s="49" t="s">
        <v>414</v>
      </c>
      <c r="E2164" s="51" t="str">
        <f ca="1">IF(ISERROR(INDIRECT(CONCATENATE("FIPs_codes!",ADDRESS((MATCH($D2164,INDIRECT($C2164),0)+MATCH($C2164,FIPs_codes!$G$1:$G$3296,0)-1),COLUMN(FIPs_codes!A2162))))),"",INDIRECT(CONCATENATE("FIPs_codes!",ADDRESS((MATCH($D2164,INDIRECT($C2164),0)+MATCH($C2164,FIPs_codes!$G$1:$G$3296,0)-1),COLUMN(FIPs_codes!A2162)))))</f>
        <v>40047</v>
      </c>
      <c r="F2164" s="51">
        <f ca="1">IF(ISERROR(INDIRECT(CONCATENATE("FIPs_codes!",ADDRESS((MATCH($D2164,INDIRECT($C2164),0)+MATCH($C2164,FIPs_codes!$G$1:$G$3296,0)-1),COLUMN(FIPs_codes!C2162))))),"",INDIRECT(CONCATENATE("FIPs_codes!",ADDRESS((MATCH($D2164,INDIRECT($C2164),0)+MATCH($C2164,FIPs_codes!$G$1:$G$3296,0)-1),COLUMN(FIPs_codes!C2162)))))</f>
        <v>6</v>
      </c>
      <c r="G2164" s="51" t="s">
        <v>216</v>
      </c>
      <c r="H2164" s="51" t="s">
        <v>217</v>
      </c>
      <c r="I2164" s="53" t="s">
        <v>835</v>
      </c>
      <c r="J2164" s="55" t="s">
        <v>268</v>
      </c>
      <c r="K2164" s="49" t="s">
        <v>78</v>
      </c>
      <c r="L2164" s="49" t="s">
        <v>269</v>
      </c>
      <c r="M2164" s="49" t="s">
        <v>57</v>
      </c>
      <c r="N2164" s="57" t="s">
        <v>422</v>
      </c>
      <c r="O2164" s="57">
        <v>2006</v>
      </c>
      <c r="P2164" s="57" t="s">
        <v>252</v>
      </c>
      <c r="Q2164" s="128">
        <v>1232</v>
      </c>
      <c r="R2164" s="49" t="s">
        <v>244</v>
      </c>
      <c r="S2164" s="59" t="s">
        <v>60</v>
      </c>
      <c r="T2164" s="47" t="s">
        <v>263</v>
      </c>
      <c r="U2164" s="49" t="s">
        <v>134</v>
      </c>
      <c r="V2164" s="57" t="s">
        <v>254</v>
      </c>
      <c r="W2164" s="61" t="s">
        <v>225</v>
      </c>
      <c r="X2164" s="61" t="s">
        <v>65</v>
      </c>
      <c r="Y2164" s="61">
        <v>40494</v>
      </c>
      <c r="Z2164" s="49">
        <v>71</v>
      </c>
      <c r="AA2164" s="128">
        <v>1055</v>
      </c>
      <c r="AB2164" s="49" t="s">
        <v>66</v>
      </c>
      <c r="AC2164" s="128">
        <v>57344</v>
      </c>
      <c r="AD2164" s="49" t="s">
        <v>262</v>
      </c>
      <c r="AE2164" s="57" t="s">
        <v>255</v>
      </c>
      <c r="AF2164" s="57" t="s">
        <v>236</v>
      </c>
      <c r="AG2164" s="49" t="s">
        <v>229</v>
      </c>
      <c r="AH2164" s="49">
        <v>0.04</v>
      </c>
      <c r="AI2164" s="49">
        <v>349.93</v>
      </c>
      <c r="AJ2164" s="49">
        <v>349.97</v>
      </c>
      <c r="AK2164" s="57">
        <v>0</v>
      </c>
      <c r="AL2164" s="181">
        <v>1.1429551104380375E-4</v>
      </c>
      <c r="AM2164" s="55" t="s">
        <v>230</v>
      </c>
      <c r="AN2164" s="49" t="s">
        <v>231</v>
      </c>
      <c r="AO2164" s="49" t="s">
        <v>232</v>
      </c>
      <c r="AP2164" s="63" t="s">
        <v>16963</v>
      </c>
      <c r="AQ2164" s="27" t="str">
        <f t="shared" si="96"/>
        <v>Record Complete</v>
      </c>
      <c r="AR2164" s="53"/>
      <c r="AS2164" s="5" t="str">
        <f t="shared" si="97"/>
        <v/>
      </c>
      <c r="AT2164" t="s">
        <v>17200</v>
      </c>
    </row>
    <row r="2165" spans="1:46" ht="15.75" thickBot="1" x14ac:dyDescent="0.3">
      <c r="A2165" s="48" t="s">
        <v>834</v>
      </c>
      <c r="B2165" s="50">
        <v>1729</v>
      </c>
      <c r="C2165" s="50" t="s">
        <v>213</v>
      </c>
      <c r="D2165" s="50" t="s">
        <v>414</v>
      </c>
      <c r="E2165" s="51" t="str">
        <f ca="1">IF(ISERROR(INDIRECT(CONCATENATE("FIPs_codes!",ADDRESS((MATCH($D2165,INDIRECT($C2165),0)+MATCH($C2165,FIPs_codes!$G$1:$G$3296,0)-1),COLUMN(FIPs_codes!A2163))))),"",INDIRECT(CONCATENATE("FIPs_codes!",ADDRESS((MATCH($D2165,INDIRECT($C2165),0)+MATCH($C2165,FIPs_codes!$G$1:$G$3296,0)-1),COLUMN(FIPs_codes!A2163)))))</f>
        <v>40047</v>
      </c>
      <c r="F2165" s="51">
        <f ca="1">IF(ISERROR(INDIRECT(CONCATENATE("FIPs_codes!",ADDRESS((MATCH($D2165,INDIRECT($C2165),0)+MATCH($C2165,FIPs_codes!$G$1:$G$3296,0)-1),COLUMN(FIPs_codes!C2163))))),"",INDIRECT(CONCATENATE("FIPs_codes!",ADDRESS((MATCH($D2165,INDIRECT($C2165),0)+MATCH($C2165,FIPs_codes!$G$1:$G$3296,0)-1),COLUMN(FIPs_codes!C2163)))))</f>
        <v>6</v>
      </c>
      <c r="G2165" s="52" t="s">
        <v>216</v>
      </c>
      <c r="H2165" s="52" t="s">
        <v>217</v>
      </c>
      <c r="I2165" s="54" t="s">
        <v>835</v>
      </c>
      <c r="J2165" s="56" t="s">
        <v>268</v>
      </c>
      <c r="K2165" s="50" t="s">
        <v>78</v>
      </c>
      <c r="L2165" s="50" t="s">
        <v>269</v>
      </c>
      <c r="M2165" s="50" t="s">
        <v>57</v>
      </c>
      <c r="N2165" s="58" t="s">
        <v>422</v>
      </c>
      <c r="O2165" s="58">
        <v>2006</v>
      </c>
      <c r="P2165" s="58" t="s">
        <v>285</v>
      </c>
      <c r="Q2165" s="126">
        <v>1232</v>
      </c>
      <c r="R2165" s="50" t="s">
        <v>244</v>
      </c>
      <c r="S2165" s="60" t="s">
        <v>60</v>
      </c>
      <c r="T2165" s="48" t="s">
        <v>263</v>
      </c>
      <c r="U2165" s="50" t="s">
        <v>134</v>
      </c>
      <c r="V2165" s="58" t="s">
        <v>254</v>
      </c>
      <c r="W2165" s="62" t="s">
        <v>225</v>
      </c>
      <c r="X2165" s="62" t="s">
        <v>65</v>
      </c>
      <c r="Y2165" s="62">
        <v>40494</v>
      </c>
      <c r="Z2165" s="50">
        <v>69</v>
      </c>
      <c r="AA2165" s="126">
        <v>1055</v>
      </c>
      <c r="AB2165" s="50" t="s">
        <v>66</v>
      </c>
      <c r="AC2165" s="126">
        <v>55012</v>
      </c>
      <c r="AD2165" s="50" t="s">
        <v>262</v>
      </c>
      <c r="AE2165" s="58" t="s">
        <v>255</v>
      </c>
      <c r="AF2165" s="58" t="s">
        <v>236</v>
      </c>
      <c r="AG2165" s="50" t="s">
        <v>229</v>
      </c>
      <c r="AH2165" s="50">
        <v>0</v>
      </c>
      <c r="AI2165" s="50">
        <v>378.03</v>
      </c>
      <c r="AJ2165" s="50">
        <v>378.03</v>
      </c>
      <c r="AK2165" s="58">
        <v>0</v>
      </c>
      <c r="AL2165" s="150">
        <v>0</v>
      </c>
      <c r="AM2165" s="56" t="s">
        <v>230</v>
      </c>
      <c r="AN2165" s="50" t="s">
        <v>231</v>
      </c>
      <c r="AO2165" s="50" t="s">
        <v>232</v>
      </c>
      <c r="AP2165" s="45" t="s">
        <v>16963</v>
      </c>
      <c r="AQ2165" s="27" t="str">
        <f t="shared" si="96"/>
        <v>Record Complete</v>
      </c>
      <c r="AR2165" s="54"/>
      <c r="AS2165" s="5" t="str">
        <f t="shared" si="97"/>
        <v/>
      </c>
      <c r="AT2165" t="s">
        <v>17200</v>
      </c>
    </row>
    <row r="2166" spans="1:46" ht="15.75" thickBot="1" x14ac:dyDescent="0.3">
      <c r="A2166" s="47" t="s">
        <v>834</v>
      </c>
      <c r="B2166" s="49">
        <v>1729</v>
      </c>
      <c r="C2166" s="49" t="s">
        <v>213</v>
      </c>
      <c r="D2166" s="49" t="s">
        <v>414</v>
      </c>
      <c r="E2166" s="51" t="str">
        <f ca="1">IF(ISERROR(INDIRECT(CONCATENATE("FIPs_codes!",ADDRESS((MATCH($D2166,INDIRECT($C2166),0)+MATCH($C2166,FIPs_codes!$G$1:$G$3296,0)-1),COLUMN(FIPs_codes!A2164))))),"",INDIRECT(CONCATENATE("FIPs_codes!",ADDRESS((MATCH($D2166,INDIRECT($C2166),0)+MATCH($C2166,FIPs_codes!$G$1:$G$3296,0)-1),COLUMN(FIPs_codes!A2164)))))</f>
        <v>40047</v>
      </c>
      <c r="F2166" s="51">
        <f ca="1">IF(ISERROR(INDIRECT(CONCATENATE("FIPs_codes!",ADDRESS((MATCH($D2166,INDIRECT($C2166),0)+MATCH($C2166,FIPs_codes!$G$1:$G$3296,0)-1),COLUMN(FIPs_codes!C2164))))),"",INDIRECT(CONCATENATE("FIPs_codes!",ADDRESS((MATCH($D2166,INDIRECT($C2166),0)+MATCH($C2166,FIPs_codes!$G$1:$G$3296,0)-1),COLUMN(FIPs_codes!C2164)))))</f>
        <v>6</v>
      </c>
      <c r="G2166" s="51" t="s">
        <v>216</v>
      </c>
      <c r="H2166" s="51" t="s">
        <v>217</v>
      </c>
      <c r="I2166" s="53" t="s">
        <v>835</v>
      </c>
      <c r="J2166" s="55" t="s">
        <v>268</v>
      </c>
      <c r="K2166" s="49" t="s">
        <v>78</v>
      </c>
      <c r="L2166" s="49" t="s">
        <v>269</v>
      </c>
      <c r="M2166" s="49" t="s">
        <v>57</v>
      </c>
      <c r="N2166" s="57" t="s">
        <v>422</v>
      </c>
      <c r="O2166" s="57">
        <v>2006</v>
      </c>
      <c r="P2166" s="57" t="s">
        <v>252</v>
      </c>
      <c r="Q2166" s="128">
        <v>1232</v>
      </c>
      <c r="R2166" s="49" t="s">
        <v>244</v>
      </c>
      <c r="S2166" s="59" t="s">
        <v>60</v>
      </c>
      <c r="T2166" s="47" t="s">
        <v>263</v>
      </c>
      <c r="U2166" s="49" t="s">
        <v>134</v>
      </c>
      <c r="V2166" s="57" t="s">
        <v>254</v>
      </c>
      <c r="W2166" s="61" t="s">
        <v>225</v>
      </c>
      <c r="X2166" s="61" t="s">
        <v>65</v>
      </c>
      <c r="Y2166" s="61">
        <v>40494</v>
      </c>
      <c r="Z2166" s="49">
        <v>71</v>
      </c>
      <c r="AA2166" s="128">
        <v>1055</v>
      </c>
      <c r="AB2166" s="49" t="s">
        <v>66</v>
      </c>
      <c r="AC2166" s="128">
        <v>57344</v>
      </c>
      <c r="AD2166" s="49" t="s">
        <v>262</v>
      </c>
      <c r="AE2166" s="57" t="s">
        <v>255</v>
      </c>
      <c r="AF2166" s="57" t="s">
        <v>236</v>
      </c>
      <c r="AG2166" s="49" t="s">
        <v>229</v>
      </c>
      <c r="AH2166" s="49">
        <v>0</v>
      </c>
      <c r="AI2166" s="49">
        <v>409.62</v>
      </c>
      <c r="AJ2166" s="49">
        <v>409.62</v>
      </c>
      <c r="AK2166" s="57">
        <v>0</v>
      </c>
      <c r="AL2166" s="181">
        <v>0</v>
      </c>
      <c r="AM2166" s="55" t="s">
        <v>230</v>
      </c>
      <c r="AN2166" s="49" t="s">
        <v>231</v>
      </c>
      <c r="AO2166" s="49" t="s">
        <v>232</v>
      </c>
      <c r="AP2166" s="63" t="s">
        <v>16963</v>
      </c>
      <c r="AQ2166" s="27" t="str">
        <f t="shared" si="96"/>
        <v>Record Complete</v>
      </c>
      <c r="AR2166" s="53"/>
      <c r="AS2166" s="5" t="str">
        <f t="shared" si="97"/>
        <v/>
      </c>
      <c r="AT2166" t="s">
        <v>17200</v>
      </c>
    </row>
    <row r="2167" spans="1:46" ht="15.75" thickBot="1" x14ac:dyDescent="0.3">
      <c r="A2167" s="29" t="s">
        <v>836</v>
      </c>
      <c r="B2167" s="31">
        <v>1691</v>
      </c>
      <c r="C2167" s="31" t="s">
        <v>213</v>
      </c>
      <c r="D2167" s="31" t="s">
        <v>290</v>
      </c>
      <c r="E2167" s="51" t="str">
        <f ca="1">IF(ISERROR(INDIRECT(CONCATENATE("FIPs_codes!",ADDRESS((MATCH($D2167,INDIRECT($C2167),0)+MATCH($C2167,FIPs_codes!$G$1:$G$3296,0)-1),COLUMN(FIPs_codes!A2165))))),"",INDIRECT(CONCATENATE("FIPs_codes!",ADDRESS((MATCH($D2167,INDIRECT($C2167),0)+MATCH($C2167,FIPs_codes!$G$1:$G$3296,0)-1),COLUMN(FIPs_codes!A2165)))))</f>
        <v>40151</v>
      </c>
      <c r="F2167" s="51">
        <f ca="1">IF(ISERROR(INDIRECT(CONCATENATE("FIPs_codes!",ADDRESS((MATCH($D2167,INDIRECT($C2167),0)+MATCH($C2167,FIPs_codes!$G$1:$G$3296,0)-1),COLUMN(FIPs_codes!C2165))))),"",INDIRECT(CONCATENATE("FIPs_codes!",ADDRESS((MATCH($D2167,INDIRECT($C2167),0)+MATCH($C2167,FIPs_codes!$G$1:$G$3296,0)-1),COLUMN(FIPs_codes!C2165)))))</f>
        <v>6</v>
      </c>
      <c r="G2167" s="31" t="s">
        <v>249</v>
      </c>
      <c r="H2167" s="31" t="s">
        <v>217</v>
      </c>
      <c r="I2167" s="35" t="s">
        <v>837</v>
      </c>
      <c r="J2167" s="37" t="s">
        <v>268</v>
      </c>
      <c r="K2167" s="31" t="s">
        <v>78</v>
      </c>
      <c r="L2167" s="31" t="s">
        <v>269</v>
      </c>
      <c r="M2167" s="31" t="s">
        <v>57</v>
      </c>
      <c r="N2167" s="39" t="s">
        <v>838</v>
      </c>
      <c r="O2167" s="39">
        <v>1984</v>
      </c>
      <c r="P2167" s="39" t="s">
        <v>252</v>
      </c>
      <c r="Q2167" s="31">
        <v>610</v>
      </c>
      <c r="R2167" s="31" t="s">
        <v>244</v>
      </c>
      <c r="S2167" s="41" t="s">
        <v>60</v>
      </c>
      <c r="T2167" s="29" t="s">
        <v>253</v>
      </c>
      <c r="U2167" s="31" t="s">
        <v>134</v>
      </c>
      <c r="V2167" s="39" t="s">
        <v>254</v>
      </c>
      <c r="W2167" s="43" t="s">
        <v>225</v>
      </c>
      <c r="X2167" s="43" t="s">
        <v>65</v>
      </c>
      <c r="Y2167" s="43">
        <v>40245</v>
      </c>
      <c r="Z2167" s="31">
        <v>79</v>
      </c>
      <c r="AA2167" s="31">
        <v>1000</v>
      </c>
      <c r="AB2167" s="31" t="s">
        <v>66</v>
      </c>
      <c r="AC2167" s="31">
        <v>2925</v>
      </c>
      <c r="AD2167" s="31" t="s">
        <v>227</v>
      </c>
      <c r="AE2167" s="39" t="s">
        <v>255</v>
      </c>
      <c r="AF2167" s="39" t="s">
        <v>256</v>
      </c>
      <c r="AG2167" s="31" t="s">
        <v>229</v>
      </c>
      <c r="AH2167" s="31">
        <v>0</v>
      </c>
      <c r="AI2167" s="31">
        <v>2318.61</v>
      </c>
      <c r="AJ2167" s="31">
        <v>2318.6</v>
      </c>
      <c r="AK2167" s="39">
        <v>0.5</v>
      </c>
      <c r="AL2167" s="150">
        <v>0</v>
      </c>
      <c r="AM2167" s="37" t="s">
        <v>230</v>
      </c>
      <c r="AN2167" s="31" t="s">
        <v>257</v>
      </c>
      <c r="AO2167" s="31" t="s">
        <v>258</v>
      </c>
      <c r="AP2167" s="45" t="s">
        <v>259</v>
      </c>
      <c r="AQ2167" s="27" t="str">
        <f t="shared" si="96"/>
        <v>Record Complete</v>
      </c>
      <c r="AR2167" s="35" t="s">
        <v>234</v>
      </c>
      <c r="AS2167" s="5" t="str">
        <f t="shared" si="97"/>
        <v/>
      </c>
      <c r="AT2167" t="s">
        <v>17200</v>
      </c>
    </row>
    <row r="2168" spans="1:46" ht="15.75" thickBot="1" x14ac:dyDescent="0.3">
      <c r="A2168" s="30" t="s">
        <v>836</v>
      </c>
      <c r="B2168" s="32">
        <v>1691</v>
      </c>
      <c r="C2168" s="32" t="s">
        <v>213</v>
      </c>
      <c r="D2168" s="32" t="s">
        <v>290</v>
      </c>
      <c r="E2168" s="51" t="str">
        <f ca="1">IF(ISERROR(INDIRECT(CONCATENATE("FIPs_codes!",ADDRESS((MATCH($D2168,INDIRECT($C2168),0)+MATCH($C2168,FIPs_codes!$G$1:$G$3296,0)-1),COLUMN(FIPs_codes!A2166))))),"",INDIRECT(CONCATENATE("FIPs_codes!",ADDRESS((MATCH($D2168,INDIRECT($C2168),0)+MATCH($C2168,FIPs_codes!$G$1:$G$3296,0)-1),COLUMN(FIPs_codes!A2166)))))</f>
        <v>40151</v>
      </c>
      <c r="F2168" s="51">
        <f ca="1">IF(ISERROR(INDIRECT(CONCATENATE("FIPs_codes!",ADDRESS((MATCH($D2168,INDIRECT($C2168),0)+MATCH($C2168,FIPs_codes!$G$1:$G$3296,0)-1),COLUMN(FIPs_codes!C2166))))),"",INDIRECT(CONCATENATE("FIPs_codes!",ADDRESS((MATCH($D2168,INDIRECT($C2168),0)+MATCH($C2168,FIPs_codes!$G$1:$G$3296,0)-1),COLUMN(FIPs_codes!C2166)))))</f>
        <v>6</v>
      </c>
      <c r="G2168" s="32" t="s">
        <v>249</v>
      </c>
      <c r="H2168" s="32" t="s">
        <v>217</v>
      </c>
      <c r="I2168" s="36" t="s">
        <v>837</v>
      </c>
      <c r="J2168" s="38" t="s">
        <v>268</v>
      </c>
      <c r="K2168" s="32" t="s">
        <v>78</v>
      </c>
      <c r="L2168" s="32" t="s">
        <v>269</v>
      </c>
      <c r="M2168" s="32" t="s">
        <v>57</v>
      </c>
      <c r="N2168" s="40" t="s">
        <v>838</v>
      </c>
      <c r="O2168" s="40">
        <v>1984</v>
      </c>
      <c r="P2168" s="40" t="s">
        <v>252</v>
      </c>
      <c r="Q2168" s="32">
        <v>610</v>
      </c>
      <c r="R2168" s="32" t="s">
        <v>244</v>
      </c>
      <c r="S2168" s="42" t="s">
        <v>60</v>
      </c>
      <c r="T2168" s="30" t="s">
        <v>253</v>
      </c>
      <c r="U2168" s="32" t="s">
        <v>134</v>
      </c>
      <c r="V2168" s="40" t="s">
        <v>254</v>
      </c>
      <c r="W2168" s="44" t="s">
        <v>225</v>
      </c>
      <c r="X2168" s="44" t="s">
        <v>65</v>
      </c>
      <c r="Y2168" s="44">
        <v>40245</v>
      </c>
      <c r="Z2168" s="32">
        <v>79</v>
      </c>
      <c r="AA2168" s="32">
        <v>1000</v>
      </c>
      <c r="AB2168" s="32" t="s">
        <v>66</v>
      </c>
      <c r="AC2168" s="32">
        <v>2925</v>
      </c>
      <c r="AD2168" s="32" t="s">
        <v>227</v>
      </c>
      <c r="AE2168" s="40" t="s">
        <v>255</v>
      </c>
      <c r="AF2168" s="40" t="s">
        <v>256</v>
      </c>
      <c r="AG2168" s="32" t="s">
        <v>229</v>
      </c>
      <c r="AH2168" s="32">
        <v>0</v>
      </c>
      <c r="AI2168" s="32">
        <v>2324.61</v>
      </c>
      <c r="AJ2168" s="32">
        <v>2324.6</v>
      </c>
      <c r="AK2168" s="40">
        <v>0.5</v>
      </c>
      <c r="AL2168" s="181">
        <v>0</v>
      </c>
      <c r="AM2168" s="38" t="s">
        <v>230</v>
      </c>
      <c r="AN2168" s="32" t="s">
        <v>257</v>
      </c>
      <c r="AO2168" s="32" t="s">
        <v>258</v>
      </c>
      <c r="AP2168" s="63" t="s">
        <v>259</v>
      </c>
      <c r="AQ2168" s="27" t="str">
        <f t="shared" si="96"/>
        <v>Record Complete</v>
      </c>
      <c r="AR2168" s="36" t="s">
        <v>234</v>
      </c>
      <c r="AS2168" s="5" t="str">
        <f t="shared" si="97"/>
        <v/>
      </c>
      <c r="AT2168" t="s">
        <v>17200</v>
      </c>
    </row>
    <row r="2169" spans="1:46" ht="15.75" thickBot="1" x14ac:dyDescent="0.3">
      <c r="A2169" s="29" t="s">
        <v>836</v>
      </c>
      <c r="B2169" s="31">
        <v>1691</v>
      </c>
      <c r="C2169" s="31" t="s">
        <v>213</v>
      </c>
      <c r="D2169" s="31" t="s">
        <v>290</v>
      </c>
      <c r="E2169" s="51" t="str">
        <f ca="1">IF(ISERROR(INDIRECT(CONCATENATE("FIPs_codes!",ADDRESS((MATCH($D2169,INDIRECT($C2169),0)+MATCH($C2169,FIPs_codes!$G$1:$G$3296,0)-1),COLUMN(FIPs_codes!A2167))))),"",INDIRECT(CONCATENATE("FIPs_codes!",ADDRESS((MATCH($D2169,INDIRECT($C2169),0)+MATCH($C2169,FIPs_codes!$G$1:$G$3296,0)-1),COLUMN(FIPs_codes!A2167)))))</f>
        <v>40151</v>
      </c>
      <c r="F2169" s="51">
        <f ca="1">IF(ISERROR(INDIRECT(CONCATENATE("FIPs_codes!",ADDRESS((MATCH($D2169,INDIRECT($C2169),0)+MATCH($C2169,FIPs_codes!$G$1:$G$3296,0)-1),COLUMN(FIPs_codes!C2167))))),"",INDIRECT(CONCATENATE("FIPs_codes!",ADDRESS((MATCH($D2169,INDIRECT($C2169),0)+MATCH($C2169,FIPs_codes!$G$1:$G$3296,0)-1),COLUMN(FIPs_codes!C2167)))))</f>
        <v>6</v>
      </c>
      <c r="G2169" s="31" t="s">
        <v>249</v>
      </c>
      <c r="H2169" s="31" t="s">
        <v>217</v>
      </c>
      <c r="I2169" s="35" t="s">
        <v>837</v>
      </c>
      <c r="J2169" s="37" t="s">
        <v>268</v>
      </c>
      <c r="K2169" s="31" t="s">
        <v>78</v>
      </c>
      <c r="L2169" s="31" t="s">
        <v>220</v>
      </c>
      <c r="M2169" s="31" t="s">
        <v>57</v>
      </c>
      <c r="N2169" s="39" t="s">
        <v>838</v>
      </c>
      <c r="O2169" s="39">
        <v>1984</v>
      </c>
      <c r="P2169" s="39" t="s">
        <v>252</v>
      </c>
      <c r="Q2169" s="31">
        <v>610</v>
      </c>
      <c r="R2169" s="31" t="s">
        <v>244</v>
      </c>
      <c r="S2169" s="41" t="s">
        <v>60</v>
      </c>
      <c r="T2169" s="29" t="s">
        <v>253</v>
      </c>
      <c r="U2169" s="31" t="s">
        <v>134</v>
      </c>
      <c r="V2169" s="39" t="s">
        <v>254</v>
      </c>
      <c r="W2169" s="43" t="s">
        <v>225</v>
      </c>
      <c r="X2169" s="43" t="s">
        <v>65</v>
      </c>
      <c r="Y2169" s="43">
        <v>40245</v>
      </c>
      <c r="Z2169" s="31">
        <v>79</v>
      </c>
      <c r="AA2169" s="31">
        <v>1000</v>
      </c>
      <c r="AB2169" s="31" t="s">
        <v>66</v>
      </c>
      <c r="AC2169" s="31">
        <v>2925</v>
      </c>
      <c r="AD2169" s="31" t="s">
        <v>227</v>
      </c>
      <c r="AE2169" s="39" t="s">
        <v>255</v>
      </c>
      <c r="AF2169" s="39" t="s">
        <v>256</v>
      </c>
      <c r="AG2169" s="31" t="s">
        <v>229</v>
      </c>
      <c r="AH2169" s="31">
        <v>0</v>
      </c>
      <c r="AI2169" s="31">
        <v>2399.0700000000002</v>
      </c>
      <c r="AJ2169" s="31">
        <v>2399.15</v>
      </c>
      <c r="AK2169" s="39">
        <v>0.59</v>
      </c>
      <c r="AL2169" s="150">
        <v>0</v>
      </c>
      <c r="AM2169" s="37" t="s">
        <v>230</v>
      </c>
      <c r="AN2169" s="31" t="s">
        <v>257</v>
      </c>
      <c r="AO2169" s="31" t="s">
        <v>258</v>
      </c>
      <c r="AP2169" s="45" t="s">
        <v>259</v>
      </c>
      <c r="AQ2169" s="27" t="str">
        <f t="shared" si="96"/>
        <v>Record Complete</v>
      </c>
      <c r="AR2169" s="35" t="s">
        <v>234</v>
      </c>
      <c r="AS2169" s="5" t="str">
        <f t="shared" si="97"/>
        <v/>
      </c>
      <c r="AT2169" t="s">
        <v>17200</v>
      </c>
    </row>
    <row r="2170" spans="1:46" ht="15.75" thickBot="1" x14ac:dyDescent="0.3">
      <c r="A2170" s="47" t="s">
        <v>839</v>
      </c>
      <c r="B2170" s="49">
        <v>1691</v>
      </c>
      <c r="C2170" s="49" t="s">
        <v>213</v>
      </c>
      <c r="D2170" s="49" t="s">
        <v>290</v>
      </c>
      <c r="E2170" s="51" t="str">
        <f ca="1">IF(ISERROR(INDIRECT(CONCATENATE("FIPs_codes!",ADDRESS((MATCH($D2170,INDIRECT($C2170),0)+MATCH($C2170,FIPs_codes!$G$1:$G$3296,0)-1),COLUMN(FIPs_codes!A2168))))),"",INDIRECT(CONCATENATE("FIPs_codes!",ADDRESS((MATCH($D2170,INDIRECT($C2170),0)+MATCH($C2170,FIPs_codes!$G$1:$G$3296,0)-1),COLUMN(FIPs_codes!A2168)))))</f>
        <v>40151</v>
      </c>
      <c r="F2170" s="51">
        <f ca="1">IF(ISERROR(INDIRECT(CONCATENATE("FIPs_codes!",ADDRESS((MATCH($D2170,INDIRECT($C2170),0)+MATCH($C2170,FIPs_codes!$G$1:$G$3296,0)-1),COLUMN(FIPs_codes!C2168))))),"",INDIRECT(CONCATENATE("FIPs_codes!",ADDRESS((MATCH($D2170,INDIRECT($C2170),0)+MATCH($C2170,FIPs_codes!$G$1:$G$3296,0)-1),COLUMN(FIPs_codes!C2168)))))</f>
        <v>6</v>
      </c>
      <c r="G2170" s="51" t="s">
        <v>216</v>
      </c>
      <c r="H2170" s="51" t="s">
        <v>217</v>
      </c>
      <c r="I2170" s="53" t="s">
        <v>837</v>
      </c>
      <c r="J2170" s="55" t="s">
        <v>268</v>
      </c>
      <c r="K2170" s="49" t="s">
        <v>78</v>
      </c>
      <c r="L2170" s="49" t="s">
        <v>269</v>
      </c>
      <c r="M2170" s="49" t="s">
        <v>57</v>
      </c>
      <c r="N2170" s="57" t="s">
        <v>840</v>
      </c>
      <c r="O2170" s="57">
        <v>2005</v>
      </c>
      <c r="P2170" s="57" t="s">
        <v>285</v>
      </c>
      <c r="Q2170" s="128">
        <v>610</v>
      </c>
      <c r="R2170" s="49" t="s">
        <v>60</v>
      </c>
      <c r="S2170" s="59" t="s">
        <v>60</v>
      </c>
      <c r="T2170" s="47" t="s">
        <v>263</v>
      </c>
      <c r="U2170" s="49" t="s">
        <v>134</v>
      </c>
      <c r="V2170" s="57" t="s">
        <v>254</v>
      </c>
      <c r="W2170" s="61" t="s">
        <v>225</v>
      </c>
      <c r="X2170" s="61" t="s">
        <v>65</v>
      </c>
      <c r="Y2170" s="61">
        <v>40384</v>
      </c>
      <c r="Z2170" s="49">
        <v>66</v>
      </c>
      <c r="AA2170" s="128">
        <v>1000</v>
      </c>
      <c r="AB2170" s="49" t="s">
        <v>66</v>
      </c>
      <c r="AC2170" s="128">
        <v>25534</v>
      </c>
      <c r="AD2170" s="49" t="s">
        <v>262</v>
      </c>
      <c r="AE2170" s="57" t="s">
        <v>255</v>
      </c>
      <c r="AF2170" s="57" t="s">
        <v>236</v>
      </c>
      <c r="AG2170" s="49" t="s">
        <v>229</v>
      </c>
      <c r="AH2170" s="49">
        <v>98.92</v>
      </c>
      <c r="AI2170" s="49">
        <v>2112.09</v>
      </c>
      <c r="AJ2170" s="49">
        <v>2211.0100000000002</v>
      </c>
      <c r="AK2170" s="57">
        <v>0</v>
      </c>
      <c r="AL2170" s="181">
        <v>4.4739734329559792E-2</v>
      </c>
      <c r="AM2170" s="55" t="s">
        <v>230</v>
      </c>
      <c r="AN2170" s="49" t="s">
        <v>231</v>
      </c>
      <c r="AO2170" s="49" t="s">
        <v>232</v>
      </c>
      <c r="AP2170" s="63" t="s">
        <v>16963</v>
      </c>
      <c r="AQ2170" s="27" t="str">
        <f t="shared" si="96"/>
        <v>Record Complete</v>
      </c>
      <c r="AR2170" s="53"/>
      <c r="AS2170" s="5" t="str">
        <f t="shared" si="97"/>
        <v/>
      </c>
      <c r="AT2170" t="s">
        <v>17200</v>
      </c>
    </row>
    <row r="2171" spans="1:46" ht="15.75" thickBot="1" x14ac:dyDescent="0.3">
      <c r="A2171" s="29" t="s">
        <v>839</v>
      </c>
      <c r="B2171" s="31">
        <v>1691</v>
      </c>
      <c r="C2171" s="31" t="s">
        <v>213</v>
      </c>
      <c r="D2171" s="31" t="s">
        <v>290</v>
      </c>
      <c r="E2171" s="51" t="str">
        <f ca="1">IF(ISERROR(INDIRECT(CONCATENATE("FIPs_codes!",ADDRESS((MATCH($D2171,INDIRECT($C2171),0)+MATCH($C2171,FIPs_codes!$G$1:$G$3296,0)-1),COLUMN(FIPs_codes!A2169))))),"",INDIRECT(CONCATENATE("FIPs_codes!",ADDRESS((MATCH($D2171,INDIRECT($C2171),0)+MATCH($C2171,FIPs_codes!$G$1:$G$3296,0)-1),COLUMN(FIPs_codes!A2169)))))</f>
        <v>40151</v>
      </c>
      <c r="F2171" s="51">
        <f ca="1">IF(ISERROR(INDIRECT(CONCATENATE("FIPs_codes!",ADDRESS((MATCH($D2171,INDIRECT($C2171),0)+MATCH($C2171,FIPs_codes!$G$1:$G$3296,0)-1),COLUMN(FIPs_codes!C2169))))),"",INDIRECT(CONCATENATE("FIPs_codes!",ADDRESS((MATCH($D2171,INDIRECT($C2171),0)+MATCH($C2171,FIPs_codes!$G$1:$G$3296,0)-1),COLUMN(FIPs_codes!C2169)))))</f>
        <v>6</v>
      </c>
      <c r="G2171" s="33" t="s">
        <v>216</v>
      </c>
      <c r="H2171" s="33" t="s">
        <v>217</v>
      </c>
      <c r="I2171" s="35" t="s">
        <v>837</v>
      </c>
      <c r="J2171" s="37" t="s">
        <v>268</v>
      </c>
      <c r="K2171" s="31" t="s">
        <v>78</v>
      </c>
      <c r="L2171" s="31" t="s">
        <v>269</v>
      </c>
      <c r="M2171" s="31" t="s">
        <v>57</v>
      </c>
      <c r="N2171" s="39" t="s">
        <v>840</v>
      </c>
      <c r="O2171" s="39">
        <v>2005</v>
      </c>
      <c r="P2171" s="39" t="s">
        <v>285</v>
      </c>
      <c r="Q2171" s="240">
        <v>610</v>
      </c>
      <c r="R2171" s="31" t="s">
        <v>60</v>
      </c>
      <c r="S2171" s="41" t="s">
        <v>60</v>
      </c>
      <c r="T2171" s="29" t="s">
        <v>263</v>
      </c>
      <c r="U2171" s="31" t="s">
        <v>134</v>
      </c>
      <c r="V2171" s="39" t="s">
        <v>254</v>
      </c>
      <c r="W2171" s="43" t="s">
        <v>225</v>
      </c>
      <c r="X2171" s="43" t="s">
        <v>65</v>
      </c>
      <c r="Y2171" s="43">
        <v>40384</v>
      </c>
      <c r="Z2171" s="31">
        <v>66</v>
      </c>
      <c r="AA2171" s="240">
        <v>1000</v>
      </c>
      <c r="AB2171" s="31" t="s">
        <v>66</v>
      </c>
      <c r="AC2171" s="240">
        <v>25534</v>
      </c>
      <c r="AD2171" s="31" t="s">
        <v>262</v>
      </c>
      <c r="AE2171" s="39" t="s">
        <v>255</v>
      </c>
      <c r="AF2171" s="39" t="s">
        <v>236</v>
      </c>
      <c r="AG2171" s="31" t="s">
        <v>229</v>
      </c>
      <c r="AH2171" s="31">
        <v>104.77</v>
      </c>
      <c r="AI2171" s="31">
        <v>2169.61</v>
      </c>
      <c r="AJ2171" s="31">
        <v>2274.38</v>
      </c>
      <c r="AK2171" s="39">
        <v>0.01</v>
      </c>
      <c r="AL2171" s="150">
        <v>4.6065301312885269E-2</v>
      </c>
      <c r="AM2171" s="37" t="s">
        <v>230</v>
      </c>
      <c r="AN2171" s="31" t="s">
        <v>231</v>
      </c>
      <c r="AO2171" s="31" t="s">
        <v>232</v>
      </c>
      <c r="AP2171" s="45" t="s">
        <v>16963</v>
      </c>
      <c r="AQ2171" s="27" t="str">
        <f t="shared" si="96"/>
        <v>Record Complete</v>
      </c>
      <c r="AR2171" s="35"/>
      <c r="AS2171" s="5" t="str">
        <f t="shared" si="97"/>
        <v/>
      </c>
      <c r="AT2171" t="s">
        <v>17200</v>
      </c>
    </row>
    <row r="2172" spans="1:46" ht="15.75" thickBot="1" x14ac:dyDescent="0.3">
      <c r="A2172" s="30" t="s">
        <v>839</v>
      </c>
      <c r="B2172" s="32">
        <v>1691</v>
      </c>
      <c r="C2172" s="32" t="s">
        <v>213</v>
      </c>
      <c r="D2172" s="32" t="s">
        <v>290</v>
      </c>
      <c r="E2172" s="51" t="str">
        <f ca="1">IF(ISERROR(INDIRECT(CONCATENATE("FIPs_codes!",ADDRESS((MATCH($D2172,INDIRECT($C2172),0)+MATCH($C2172,FIPs_codes!$G$1:$G$3296,0)-1),COLUMN(FIPs_codes!A2170))))),"",INDIRECT(CONCATENATE("FIPs_codes!",ADDRESS((MATCH($D2172,INDIRECT($C2172),0)+MATCH($C2172,FIPs_codes!$G$1:$G$3296,0)-1),COLUMN(FIPs_codes!A2170)))))</f>
        <v>40151</v>
      </c>
      <c r="F2172" s="51">
        <f ca="1">IF(ISERROR(INDIRECT(CONCATENATE("FIPs_codes!",ADDRESS((MATCH($D2172,INDIRECT($C2172),0)+MATCH($C2172,FIPs_codes!$G$1:$G$3296,0)-1),COLUMN(FIPs_codes!C2170))))),"",INDIRECT(CONCATENATE("FIPs_codes!",ADDRESS((MATCH($D2172,INDIRECT($C2172),0)+MATCH($C2172,FIPs_codes!$G$1:$G$3296,0)-1),COLUMN(FIPs_codes!C2170)))))</f>
        <v>6</v>
      </c>
      <c r="G2172" s="34" t="s">
        <v>216</v>
      </c>
      <c r="H2172" s="34" t="s">
        <v>217</v>
      </c>
      <c r="I2172" s="36" t="s">
        <v>837</v>
      </c>
      <c r="J2172" s="38" t="s">
        <v>268</v>
      </c>
      <c r="K2172" s="32" t="s">
        <v>78</v>
      </c>
      <c r="L2172" s="32" t="s">
        <v>269</v>
      </c>
      <c r="M2172" s="32" t="s">
        <v>57</v>
      </c>
      <c r="N2172" s="40" t="s">
        <v>840</v>
      </c>
      <c r="O2172" s="40">
        <v>2005</v>
      </c>
      <c r="P2172" s="40" t="s">
        <v>285</v>
      </c>
      <c r="Q2172" s="125">
        <v>610</v>
      </c>
      <c r="R2172" s="32" t="s">
        <v>60</v>
      </c>
      <c r="S2172" s="42" t="s">
        <v>60</v>
      </c>
      <c r="T2172" s="30" t="s">
        <v>263</v>
      </c>
      <c r="U2172" s="32" t="s">
        <v>134</v>
      </c>
      <c r="V2172" s="40" t="s">
        <v>254</v>
      </c>
      <c r="W2172" s="44" t="s">
        <v>225</v>
      </c>
      <c r="X2172" s="44" t="s">
        <v>65</v>
      </c>
      <c r="Y2172" s="44">
        <v>40384</v>
      </c>
      <c r="Z2172" s="32">
        <v>66</v>
      </c>
      <c r="AA2172" s="125">
        <v>1000</v>
      </c>
      <c r="AB2172" s="32" t="s">
        <v>66</v>
      </c>
      <c r="AC2172" s="125">
        <v>25534</v>
      </c>
      <c r="AD2172" s="32" t="s">
        <v>262</v>
      </c>
      <c r="AE2172" s="40" t="s">
        <v>255</v>
      </c>
      <c r="AF2172" s="40" t="s">
        <v>236</v>
      </c>
      <c r="AG2172" s="32" t="s">
        <v>229</v>
      </c>
      <c r="AH2172" s="32">
        <v>109.35</v>
      </c>
      <c r="AI2172" s="32">
        <v>2248.79</v>
      </c>
      <c r="AJ2172" s="32">
        <v>2358.14</v>
      </c>
      <c r="AK2172" s="40">
        <v>0.01</v>
      </c>
      <c r="AL2172" s="181">
        <v>4.6371292628936363E-2</v>
      </c>
      <c r="AM2172" s="38" t="s">
        <v>230</v>
      </c>
      <c r="AN2172" s="32" t="s">
        <v>231</v>
      </c>
      <c r="AO2172" s="32" t="s">
        <v>232</v>
      </c>
      <c r="AP2172" s="63" t="s">
        <v>16963</v>
      </c>
      <c r="AQ2172" s="27" t="str">
        <f t="shared" si="96"/>
        <v>Record Complete</v>
      </c>
      <c r="AR2172" s="36"/>
      <c r="AS2172" s="5" t="str">
        <f t="shared" si="97"/>
        <v/>
      </c>
      <c r="AT2172" t="s">
        <v>17200</v>
      </c>
    </row>
    <row r="2173" spans="1:46" ht="15.75" thickBot="1" x14ac:dyDescent="0.3">
      <c r="A2173" s="29" t="s">
        <v>839</v>
      </c>
      <c r="B2173" s="31">
        <v>1691</v>
      </c>
      <c r="C2173" s="31" t="s">
        <v>213</v>
      </c>
      <c r="D2173" s="31" t="s">
        <v>290</v>
      </c>
      <c r="E2173" s="51" t="str">
        <f ca="1">IF(ISERROR(INDIRECT(CONCATENATE("FIPs_codes!",ADDRESS((MATCH($D2173,INDIRECT($C2173),0)+MATCH($C2173,FIPs_codes!$G$1:$G$3296,0)-1),COLUMN(FIPs_codes!A2171))))),"",INDIRECT(CONCATENATE("FIPs_codes!",ADDRESS((MATCH($D2173,INDIRECT($C2173),0)+MATCH($C2173,FIPs_codes!$G$1:$G$3296,0)-1),COLUMN(FIPs_codes!A2171)))))</f>
        <v>40151</v>
      </c>
      <c r="F2173" s="51">
        <f ca="1">IF(ISERROR(INDIRECT(CONCATENATE("FIPs_codes!",ADDRESS((MATCH($D2173,INDIRECT($C2173),0)+MATCH($C2173,FIPs_codes!$G$1:$G$3296,0)-1),COLUMN(FIPs_codes!C2171))))),"",INDIRECT(CONCATENATE("FIPs_codes!",ADDRESS((MATCH($D2173,INDIRECT($C2173),0)+MATCH($C2173,FIPs_codes!$G$1:$G$3296,0)-1),COLUMN(FIPs_codes!C2171)))))</f>
        <v>6</v>
      </c>
      <c r="G2173" s="33" t="s">
        <v>216</v>
      </c>
      <c r="H2173" s="33" t="s">
        <v>217</v>
      </c>
      <c r="I2173" s="35" t="s">
        <v>837</v>
      </c>
      <c r="J2173" s="37" t="s">
        <v>268</v>
      </c>
      <c r="K2173" s="31" t="s">
        <v>78</v>
      </c>
      <c r="L2173" s="31" t="s">
        <v>269</v>
      </c>
      <c r="M2173" s="31" t="s">
        <v>57</v>
      </c>
      <c r="N2173" s="39" t="s">
        <v>840</v>
      </c>
      <c r="O2173" s="39">
        <v>2005</v>
      </c>
      <c r="P2173" s="39" t="s">
        <v>285</v>
      </c>
      <c r="Q2173" s="240">
        <v>610</v>
      </c>
      <c r="R2173" s="31" t="s">
        <v>60</v>
      </c>
      <c r="S2173" s="41" t="s">
        <v>60</v>
      </c>
      <c r="T2173" s="29" t="s">
        <v>263</v>
      </c>
      <c r="U2173" s="31" t="s">
        <v>134</v>
      </c>
      <c r="V2173" s="39" t="s">
        <v>254</v>
      </c>
      <c r="W2173" s="43" t="s">
        <v>225</v>
      </c>
      <c r="X2173" s="43" t="s">
        <v>65</v>
      </c>
      <c r="Y2173" s="43">
        <v>40457</v>
      </c>
      <c r="Z2173" s="31">
        <v>71</v>
      </c>
      <c r="AA2173" s="240">
        <v>1000</v>
      </c>
      <c r="AB2173" s="31" t="s">
        <v>66</v>
      </c>
      <c r="AC2173" s="240">
        <v>28845</v>
      </c>
      <c r="AD2173" s="31" t="s">
        <v>262</v>
      </c>
      <c r="AE2173" s="39" t="s">
        <v>255</v>
      </c>
      <c r="AF2173" s="39" t="s">
        <v>236</v>
      </c>
      <c r="AG2173" s="31" t="s">
        <v>229</v>
      </c>
      <c r="AH2173" s="31">
        <v>78.930000000000007</v>
      </c>
      <c r="AI2173" s="31">
        <v>2544.33</v>
      </c>
      <c r="AJ2173" s="31">
        <v>2623.2599999999998</v>
      </c>
      <c r="AK2173" s="39">
        <v>0.13</v>
      </c>
      <c r="AL2173" s="150">
        <v>3.0088515816198171E-2</v>
      </c>
      <c r="AM2173" s="37" t="s">
        <v>230</v>
      </c>
      <c r="AN2173" s="31" t="s">
        <v>231</v>
      </c>
      <c r="AO2173" s="31" t="s">
        <v>232</v>
      </c>
      <c r="AP2173" s="45" t="s">
        <v>16963</v>
      </c>
      <c r="AQ2173" s="27" t="str">
        <f t="shared" si="96"/>
        <v>Record Complete</v>
      </c>
      <c r="AR2173" s="35"/>
      <c r="AS2173" s="5" t="str">
        <f t="shared" si="97"/>
        <v/>
      </c>
      <c r="AT2173" t="s">
        <v>17200</v>
      </c>
    </row>
    <row r="2174" spans="1:46" ht="15.75" thickBot="1" x14ac:dyDescent="0.3">
      <c r="A2174" s="47" t="s">
        <v>839</v>
      </c>
      <c r="B2174" s="49">
        <v>1691</v>
      </c>
      <c r="C2174" s="49" t="s">
        <v>213</v>
      </c>
      <c r="D2174" s="49" t="s">
        <v>290</v>
      </c>
      <c r="E2174" s="51" t="str">
        <f ca="1">IF(ISERROR(INDIRECT(CONCATENATE("FIPs_codes!",ADDRESS((MATCH($D2174,INDIRECT($C2174),0)+MATCH($C2174,FIPs_codes!$G$1:$G$3296,0)-1),COLUMN(FIPs_codes!A2172))))),"",INDIRECT(CONCATENATE("FIPs_codes!",ADDRESS((MATCH($D2174,INDIRECT($C2174),0)+MATCH($C2174,FIPs_codes!$G$1:$G$3296,0)-1),COLUMN(FIPs_codes!A2172)))))</f>
        <v>40151</v>
      </c>
      <c r="F2174" s="51">
        <f ca="1">IF(ISERROR(INDIRECT(CONCATENATE("FIPs_codes!",ADDRESS((MATCH($D2174,INDIRECT($C2174),0)+MATCH($C2174,FIPs_codes!$G$1:$G$3296,0)-1),COLUMN(FIPs_codes!C2172))))),"",INDIRECT(CONCATENATE("FIPs_codes!",ADDRESS((MATCH($D2174,INDIRECT($C2174),0)+MATCH($C2174,FIPs_codes!$G$1:$G$3296,0)-1),COLUMN(FIPs_codes!C2172)))))</f>
        <v>6</v>
      </c>
      <c r="G2174" s="51" t="s">
        <v>216</v>
      </c>
      <c r="H2174" s="51" t="s">
        <v>217</v>
      </c>
      <c r="I2174" s="53" t="s">
        <v>837</v>
      </c>
      <c r="J2174" s="55" t="s">
        <v>268</v>
      </c>
      <c r="K2174" s="49" t="s">
        <v>78</v>
      </c>
      <c r="L2174" s="49" t="s">
        <v>269</v>
      </c>
      <c r="M2174" s="49" t="s">
        <v>57</v>
      </c>
      <c r="N2174" s="57" t="s">
        <v>840</v>
      </c>
      <c r="O2174" s="57">
        <v>2005</v>
      </c>
      <c r="P2174" s="57" t="s">
        <v>285</v>
      </c>
      <c r="Q2174" s="128">
        <v>610</v>
      </c>
      <c r="R2174" s="49" t="s">
        <v>60</v>
      </c>
      <c r="S2174" s="59" t="s">
        <v>60</v>
      </c>
      <c r="T2174" s="47" t="s">
        <v>263</v>
      </c>
      <c r="U2174" s="49" t="s">
        <v>134</v>
      </c>
      <c r="V2174" s="57" t="s">
        <v>254</v>
      </c>
      <c r="W2174" s="61" t="s">
        <v>225</v>
      </c>
      <c r="X2174" s="61" t="s">
        <v>65</v>
      </c>
      <c r="Y2174" s="61">
        <v>40457</v>
      </c>
      <c r="Z2174" s="49">
        <v>71</v>
      </c>
      <c r="AA2174" s="128">
        <v>1000</v>
      </c>
      <c r="AB2174" s="49" t="s">
        <v>66</v>
      </c>
      <c r="AC2174" s="128">
        <v>28845</v>
      </c>
      <c r="AD2174" s="49" t="s">
        <v>262</v>
      </c>
      <c r="AE2174" s="57" t="s">
        <v>255</v>
      </c>
      <c r="AF2174" s="57" t="s">
        <v>236</v>
      </c>
      <c r="AG2174" s="49" t="s">
        <v>229</v>
      </c>
      <c r="AH2174" s="49">
        <v>61.48</v>
      </c>
      <c r="AI2174" s="49">
        <v>2563.39</v>
      </c>
      <c r="AJ2174" s="49">
        <v>2624.87</v>
      </c>
      <c r="AK2174" s="57">
        <v>7.0000000000000007E-2</v>
      </c>
      <c r="AL2174" s="181">
        <v>2.3422112333182213E-2</v>
      </c>
      <c r="AM2174" s="55" t="s">
        <v>230</v>
      </c>
      <c r="AN2174" s="49" t="s">
        <v>231</v>
      </c>
      <c r="AO2174" s="49" t="s">
        <v>232</v>
      </c>
      <c r="AP2174" s="63" t="s">
        <v>16963</v>
      </c>
      <c r="AQ2174" s="27" t="str">
        <f t="shared" si="96"/>
        <v>Record Complete</v>
      </c>
      <c r="AR2174" s="53"/>
      <c r="AS2174" s="5" t="str">
        <f t="shared" si="97"/>
        <v/>
      </c>
      <c r="AT2174" t="s">
        <v>17200</v>
      </c>
    </row>
    <row r="2175" spans="1:46" ht="15.75" thickBot="1" x14ac:dyDescent="0.3">
      <c r="A2175" s="48" t="s">
        <v>839</v>
      </c>
      <c r="B2175" s="50">
        <v>1691</v>
      </c>
      <c r="C2175" s="50" t="s">
        <v>213</v>
      </c>
      <c r="D2175" s="50" t="s">
        <v>290</v>
      </c>
      <c r="E2175" s="51" t="str">
        <f ca="1">IF(ISERROR(INDIRECT(CONCATENATE("FIPs_codes!",ADDRESS((MATCH($D2175,INDIRECT($C2175),0)+MATCH($C2175,FIPs_codes!$G$1:$G$3296,0)-1),COLUMN(FIPs_codes!A2173))))),"",INDIRECT(CONCATENATE("FIPs_codes!",ADDRESS((MATCH($D2175,INDIRECT($C2175),0)+MATCH($C2175,FIPs_codes!$G$1:$G$3296,0)-1),COLUMN(FIPs_codes!A2173)))))</f>
        <v>40151</v>
      </c>
      <c r="F2175" s="51">
        <f ca="1">IF(ISERROR(INDIRECT(CONCATENATE("FIPs_codes!",ADDRESS((MATCH($D2175,INDIRECT($C2175),0)+MATCH($C2175,FIPs_codes!$G$1:$G$3296,0)-1),COLUMN(FIPs_codes!C2173))))),"",INDIRECT(CONCATENATE("FIPs_codes!",ADDRESS((MATCH($D2175,INDIRECT($C2175),0)+MATCH($C2175,FIPs_codes!$G$1:$G$3296,0)-1),COLUMN(FIPs_codes!C2173)))))</f>
        <v>6</v>
      </c>
      <c r="G2175" s="52" t="s">
        <v>216</v>
      </c>
      <c r="H2175" s="52" t="s">
        <v>217</v>
      </c>
      <c r="I2175" s="54" t="s">
        <v>837</v>
      </c>
      <c r="J2175" s="56" t="s">
        <v>268</v>
      </c>
      <c r="K2175" s="50" t="s">
        <v>78</v>
      </c>
      <c r="L2175" s="50" t="s">
        <v>269</v>
      </c>
      <c r="M2175" s="50" t="s">
        <v>57</v>
      </c>
      <c r="N2175" s="58" t="s">
        <v>840</v>
      </c>
      <c r="O2175" s="58">
        <v>2005</v>
      </c>
      <c r="P2175" s="58" t="s">
        <v>285</v>
      </c>
      <c r="Q2175" s="126">
        <v>610</v>
      </c>
      <c r="R2175" s="50" t="s">
        <v>60</v>
      </c>
      <c r="S2175" s="60" t="s">
        <v>60</v>
      </c>
      <c r="T2175" s="48" t="s">
        <v>263</v>
      </c>
      <c r="U2175" s="50" t="s">
        <v>134</v>
      </c>
      <c r="V2175" s="58" t="s">
        <v>254</v>
      </c>
      <c r="W2175" s="62" t="s">
        <v>225</v>
      </c>
      <c r="X2175" s="62" t="s">
        <v>65</v>
      </c>
      <c r="Y2175" s="62">
        <v>40457</v>
      </c>
      <c r="Z2175" s="50">
        <v>71</v>
      </c>
      <c r="AA2175" s="126">
        <v>1000</v>
      </c>
      <c r="AB2175" s="50" t="s">
        <v>66</v>
      </c>
      <c r="AC2175" s="126">
        <v>28845</v>
      </c>
      <c r="AD2175" s="50" t="s">
        <v>262</v>
      </c>
      <c r="AE2175" s="58" t="s">
        <v>255</v>
      </c>
      <c r="AF2175" s="58" t="s">
        <v>236</v>
      </c>
      <c r="AG2175" s="50" t="s">
        <v>229</v>
      </c>
      <c r="AH2175" s="50">
        <v>104.24</v>
      </c>
      <c r="AI2175" s="50">
        <v>2593</v>
      </c>
      <c r="AJ2175" s="50">
        <v>2697.24</v>
      </c>
      <c r="AK2175" s="58">
        <v>7.0000000000000007E-2</v>
      </c>
      <c r="AL2175" s="150">
        <v>3.8646913140840268E-2</v>
      </c>
      <c r="AM2175" s="56" t="s">
        <v>230</v>
      </c>
      <c r="AN2175" s="50" t="s">
        <v>231</v>
      </c>
      <c r="AO2175" s="50" t="s">
        <v>232</v>
      </c>
      <c r="AP2175" s="45" t="s">
        <v>16963</v>
      </c>
      <c r="AQ2175" s="27" t="str">
        <f t="shared" si="96"/>
        <v>Record Complete</v>
      </c>
      <c r="AR2175" s="54"/>
      <c r="AS2175" s="5" t="str">
        <f t="shared" si="97"/>
        <v/>
      </c>
      <c r="AT2175" t="s">
        <v>17200</v>
      </c>
    </row>
    <row r="2176" spans="1:46" ht="15.75" thickBot="1" x14ac:dyDescent="0.3">
      <c r="A2176" s="47" t="s">
        <v>845</v>
      </c>
      <c r="B2176" s="49">
        <v>1692</v>
      </c>
      <c r="C2176" s="49" t="s">
        <v>213</v>
      </c>
      <c r="D2176" s="49" t="s">
        <v>290</v>
      </c>
      <c r="E2176" s="51" t="str">
        <f ca="1">IF(ISERROR(INDIRECT(CONCATENATE("FIPs_codes!",ADDRESS((MATCH($D2176,INDIRECT($C2176),0)+MATCH($C2176,FIPs_codes!$G$1:$G$3296,0)-1),COLUMN(FIPs_codes!A2174))))),"",INDIRECT(CONCATENATE("FIPs_codes!",ADDRESS((MATCH($D2176,INDIRECT($C2176),0)+MATCH($C2176,FIPs_codes!$G$1:$G$3296,0)-1),COLUMN(FIPs_codes!A2174)))))</f>
        <v>40151</v>
      </c>
      <c r="F2176" s="51">
        <f ca="1">IF(ISERROR(INDIRECT(CONCATENATE("FIPs_codes!",ADDRESS((MATCH($D2176,INDIRECT($C2176),0)+MATCH($C2176,FIPs_codes!$G$1:$G$3296,0)-1),COLUMN(FIPs_codes!C2174))))),"",INDIRECT(CONCATENATE("FIPs_codes!",ADDRESS((MATCH($D2176,INDIRECT($C2176),0)+MATCH($C2176,FIPs_codes!$G$1:$G$3296,0)-1),COLUMN(FIPs_codes!C2174)))))</f>
        <v>6</v>
      </c>
      <c r="G2176" s="51" t="s">
        <v>846</v>
      </c>
      <c r="H2176" s="51" t="s">
        <v>217</v>
      </c>
      <c r="I2176" s="53" t="s">
        <v>841</v>
      </c>
      <c r="J2176" s="55" t="s">
        <v>219</v>
      </c>
      <c r="K2176" s="49" t="s">
        <v>78</v>
      </c>
      <c r="L2176" s="49" t="s">
        <v>220</v>
      </c>
      <c r="M2176" s="49" t="s">
        <v>57</v>
      </c>
      <c r="N2176" s="57" t="s">
        <v>297</v>
      </c>
      <c r="O2176" s="57">
        <v>2006</v>
      </c>
      <c r="P2176" s="57" t="s">
        <v>848</v>
      </c>
      <c r="Q2176" s="128">
        <v>1818</v>
      </c>
      <c r="R2176" s="49" t="s">
        <v>245</v>
      </c>
      <c r="S2176" s="59" t="s">
        <v>60</v>
      </c>
      <c r="T2176" s="47" t="s">
        <v>263</v>
      </c>
      <c r="U2176" s="49" t="s">
        <v>134</v>
      </c>
      <c r="V2176" s="57" t="s">
        <v>254</v>
      </c>
      <c r="W2176" s="61" t="s">
        <v>225</v>
      </c>
      <c r="X2176" s="61" t="s">
        <v>65</v>
      </c>
      <c r="Y2176" s="61">
        <v>40198</v>
      </c>
      <c r="Z2176" s="49">
        <v>100</v>
      </c>
      <c r="AA2176" s="128">
        <v>986</v>
      </c>
      <c r="AB2176" s="49" t="s">
        <v>66</v>
      </c>
      <c r="AC2176" s="128">
        <v>88673</v>
      </c>
      <c r="AD2176" s="49" t="s">
        <v>262</v>
      </c>
      <c r="AE2176" s="57" t="s">
        <v>255</v>
      </c>
      <c r="AF2176" s="57" t="s">
        <v>236</v>
      </c>
      <c r="AG2176" s="49" t="s">
        <v>229</v>
      </c>
      <c r="AH2176" s="49">
        <v>36.08</v>
      </c>
      <c r="AI2176" s="49">
        <v>166.85</v>
      </c>
      <c r="AJ2176" s="49">
        <v>202.93</v>
      </c>
      <c r="AK2176" s="57">
        <v>8.98</v>
      </c>
      <c r="AL2176" s="181">
        <v>0.17779529887153203</v>
      </c>
      <c r="AM2176" s="55" t="s">
        <v>230</v>
      </c>
      <c r="AN2176" s="49" t="s">
        <v>231</v>
      </c>
      <c r="AO2176" s="49" t="s">
        <v>232</v>
      </c>
      <c r="AP2176" s="63" t="s">
        <v>16963</v>
      </c>
      <c r="AQ2176" s="27" t="str">
        <f t="shared" si="96"/>
        <v>Record Complete</v>
      </c>
      <c r="AR2176" s="53"/>
      <c r="AS2176" s="5" t="str">
        <f t="shared" si="97"/>
        <v/>
      </c>
      <c r="AT2176" t="s">
        <v>17200</v>
      </c>
    </row>
    <row r="2177" spans="1:46" ht="15.75" thickBot="1" x14ac:dyDescent="0.3">
      <c r="A2177" s="48" t="s">
        <v>845</v>
      </c>
      <c r="B2177" s="50">
        <v>1692</v>
      </c>
      <c r="C2177" s="50" t="s">
        <v>213</v>
      </c>
      <c r="D2177" s="50" t="s">
        <v>290</v>
      </c>
      <c r="E2177" s="51" t="str">
        <f ca="1">IF(ISERROR(INDIRECT(CONCATENATE("FIPs_codes!",ADDRESS((MATCH($D2177,INDIRECT($C2177),0)+MATCH($C2177,FIPs_codes!$G$1:$G$3296,0)-1),COLUMN(FIPs_codes!A2175))))),"",INDIRECT(CONCATENATE("FIPs_codes!",ADDRESS((MATCH($D2177,INDIRECT($C2177),0)+MATCH($C2177,FIPs_codes!$G$1:$G$3296,0)-1),COLUMN(FIPs_codes!A2175)))))</f>
        <v>40151</v>
      </c>
      <c r="F2177" s="51">
        <f ca="1">IF(ISERROR(INDIRECT(CONCATENATE("FIPs_codes!",ADDRESS((MATCH($D2177,INDIRECT($C2177),0)+MATCH($C2177,FIPs_codes!$G$1:$G$3296,0)-1),COLUMN(FIPs_codes!C2175))))),"",INDIRECT(CONCATENATE("FIPs_codes!",ADDRESS((MATCH($D2177,INDIRECT($C2177),0)+MATCH($C2177,FIPs_codes!$G$1:$G$3296,0)-1),COLUMN(FIPs_codes!C2175)))))</f>
        <v>6</v>
      </c>
      <c r="G2177" s="52" t="s">
        <v>846</v>
      </c>
      <c r="H2177" s="52" t="s">
        <v>217</v>
      </c>
      <c r="I2177" s="54" t="s">
        <v>841</v>
      </c>
      <c r="J2177" s="56" t="s">
        <v>219</v>
      </c>
      <c r="K2177" s="50" t="s">
        <v>78</v>
      </c>
      <c r="L2177" s="50" t="s">
        <v>220</v>
      </c>
      <c r="M2177" s="50" t="s">
        <v>57</v>
      </c>
      <c r="N2177" s="58" t="s">
        <v>297</v>
      </c>
      <c r="O2177" s="58">
        <v>2006</v>
      </c>
      <c r="P2177" s="58" t="s">
        <v>848</v>
      </c>
      <c r="Q2177" s="126">
        <v>1818</v>
      </c>
      <c r="R2177" s="50" t="s">
        <v>245</v>
      </c>
      <c r="S2177" s="60" t="s">
        <v>60</v>
      </c>
      <c r="T2177" s="48" t="s">
        <v>263</v>
      </c>
      <c r="U2177" s="50" t="s">
        <v>134</v>
      </c>
      <c r="V2177" s="58" t="s">
        <v>254</v>
      </c>
      <c r="W2177" s="62" t="s">
        <v>225</v>
      </c>
      <c r="X2177" s="62" t="s">
        <v>65</v>
      </c>
      <c r="Y2177" s="62">
        <v>40198</v>
      </c>
      <c r="Z2177" s="50">
        <v>100</v>
      </c>
      <c r="AA2177" s="126">
        <v>986</v>
      </c>
      <c r="AB2177" s="50" t="s">
        <v>66</v>
      </c>
      <c r="AC2177" s="126">
        <v>88673</v>
      </c>
      <c r="AD2177" s="50" t="s">
        <v>262</v>
      </c>
      <c r="AE2177" s="58" t="s">
        <v>255</v>
      </c>
      <c r="AF2177" s="58" t="s">
        <v>236</v>
      </c>
      <c r="AG2177" s="50" t="s">
        <v>229</v>
      </c>
      <c r="AH2177" s="50">
        <v>36.53</v>
      </c>
      <c r="AI2177" s="50">
        <v>172.03</v>
      </c>
      <c r="AJ2177" s="50">
        <v>208.56</v>
      </c>
      <c r="AK2177" s="58">
        <v>8.9600000000000009</v>
      </c>
      <c r="AL2177" s="150">
        <v>0.17515343306482548</v>
      </c>
      <c r="AM2177" s="56" t="s">
        <v>230</v>
      </c>
      <c r="AN2177" s="50" t="s">
        <v>231</v>
      </c>
      <c r="AO2177" s="50" t="s">
        <v>232</v>
      </c>
      <c r="AP2177" s="45" t="s">
        <v>16963</v>
      </c>
      <c r="AQ2177" s="27" t="str">
        <f t="shared" si="96"/>
        <v>Record Complete</v>
      </c>
      <c r="AR2177" s="54"/>
      <c r="AS2177" s="5" t="str">
        <f t="shared" si="97"/>
        <v/>
      </c>
      <c r="AT2177" t="s">
        <v>17200</v>
      </c>
    </row>
    <row r="2178" spans="1:46" ht="15.75" thickBot="1" x14ac:dyDescent="0.3">
      <c r="A2178" s="47" t="s">
        <v>845</v>
      </c>
      <c r="B2178" s="49">
        <v>1692</v>
      </c>
      <c r="C2178" s="49" t="s">
        <v>213</v>
      </c>
      <c r="D2178" s="49" t="s">
        <v>290</v>
      </c>
      <c r="E2178" s="51" t="str">
        <f ca="1">IF(ISERROR(INDIRECT(CONCATENATE("FIPs_codes!",ADDRESS((MATCH($D2178,INDIRECT($C2178),0)+MATCH($C2178,FIPs_codes!$G$1:$G$3296,0)-1),COLUMN(FIPs_codes!A2176))))),"",INDIRECT(CONCATENATE("FIPs_codes!",ADDRESS((MATCH($D2178,INDIRECT($C2178),0)+MATCH($C2178,FIPs_codes!$G$1:$G$3296,0)-1),COLUMN(FIPs_codes!A2176)))))</f>
        <v>40151</v>
      </c>
      <c r="F2178" s="51">
        <f ca="1">IF(ISERROR(INDIRECT(CONCATENATE("FIPs_codes!",ADDRESS((MATCH($D2178,INDIRECT($C2178),0)+MATCH($C2178,FIPs_codes!$G$1:$G$3296,0)-1),COLUMN(FIPs_codes!C2176))))),"",INDIRECT(CONCATENATE("FIPs_codes!",ADDRESS((MATCH($D2178,INDIRECT($C2178),0)+MATCH($C2178,FIPs_codes!$G$1:$G$3296,0)-1),COLUMN(FIPs_codes!C2176)))))</f>
        <v>6</v>
      </c>
      <c r="G2178" s="51" t="s">
        <v>846</v>
      </c>
      <c r="H2178" s="51" t="s">
        <v>217</v>
      </c>
      <c r="I2178" s="53" t="s">
        <v>841</v>
      </c>
      <c r="J2178" s="55" t="s">
        <v>219</v>
      </c>
      <c r="K2178" s="49" t="s">
        <v>78</v>
      </c>
      <c r="L2178" s="49" t="s">
        <v>220</v>
      </c>
      <c r="M2178" s="49" t="s">
        <v>57</v>
      </c>
      <c r="N2178" s="57" t="s">
        <v>297</v>
      </c>
      <c r="O2178" s="57">
        <v>2006</v>
      </c>
      <c r="P2178" s="57" t="s">
        <v>848</v>
      </c>
      <c r="Q2178" s="128">
        <v>1818</v>
      </c>
      <c r="R2178" s="49" t="s">
        <v>245</v>
      </c>
      <c r="S2178" s="59" t="s">
        <v>60</v>
      </c>
      <c r="T2178" s="47" t="s">
        <v>263</v>
      </c>
      <c r="U2178" s="49" t="s">
        <v>134</v>
      </c>
      <c r="V2178" s="57" t="s">
        <v>254</v>
      </c>
      <c r="W2178" s="61" t="s">
        <v>225</v>
      </c>
      <c r="X2178" s="61" t="s">
        <v>65</v>
      </c>
      <c r="Y2178" s="61">
        <v>40198</v>
      </c>
      <c r="Z2178" s="49">
        <v>100</v>
      </c>
      <c r="AA2178" s="128">
        <v>986</v>
      </c>
      <c r="AB2178" s="49" t="s">
        <v>66</v>
      </c>
      <c r="AC2178" s="128">
        <v>88673</v>
      </c>
      <c r="AD2178" s="49" t="s">
        <v>262</v>
      </c>
      <c r="AE2178" s="57" t="s">
        <v>255</v>
      </c>
      <c r="AF2178" s="57" t="s">
        <v>236</v>
      </c>
      <c r="AG2178" s="49" t="s">
        <v>229</v>
      </c>
      <c r="AH2178" s="49">
        <v>37.04</v>
      </c>
      <c r="AI2178" s="49">
        <v>180.4</v>
      </c>
      <c r="AJ2178" s="49">
        <v>217.44</v>
      </c>
      <c r="AK2178" s="57">
        <v>8.9600000000000009</v>
      </c>
      <c r="AL2178" s="181">
        <v>0.170345842531273</v>
      </c>
      <c r="AM2178" s="55" t="s">
        <v>230</v>
      </c>
      <c r="AN2178" s="49" t="s">
        <v>231</v>
      </c>
      <c r="AO2178" s="49" t="s">
        <v>232</v>
      </c>
      <c r="AP2178" s="63" t="s">
        <v>16963</v>
      </c>
      <c r="AQ2178" s="27" t="str">
        <f t="shared" si="96"/>
        <v>Record Complete</v>
      </c>
      <c r="AR2178" s="53"/>
      <c r="AS2178" s="5" t="str">
        <f t="shared" si="97"/>
        <v/>
      </c>
      <c r="AT2178" t="s">
        <v>17200</v>
      </c>
    </row>
    <row r="2179" spans="1:46" ht="15.75" thickBot="1" x14ac:dyDescent="0.3">
      <c r="A2179" s="29" t="s">
        <v>845</v>
      </c>
      <c r="B2179" s="31">
        <v>1692</v>
      </c>
      <c r="C2179" s="31" t="s">
        <v>213</v>
      </c>
      <c r="D2179" s="31" t="s">
        <v>290</v>
      </c>
      <c r="E2179" s="51" t="str">
        <f ca="1">IF(ISERROR(INDIRECT(CONCATENATE("FIPs_codes!",ADDRESS((MATCH($D2179,INDIRECT($C2179),0)+MATCH($C2179,FIPs_codes!$G$1:$G$3296,0)-1),COLUMN(FIPs_codes!A2177))))),"",INDIRECT(CONCATENATE("FIPs_codes!",ADDRESS((MATCH($D2179,INDIRECT($C2179),0)+MATCH($C2179,FIPs_codes!$G$1:$G$3296,0)-1),COLUMN(FIPs_codes!A2177)))))</f>
        <v>40151</v>
      </c>
      <c r="F2179" s="51">
        <f ca="1">IF(ISERROR(INDIRECT(CONCATENATE("FIPs_codes!",ADDRESS((MATCH($D2179,INDIRECT($C2179),0)+MATCH($C2179,FIPs_codes!$G$1:$G$3296,0)-1),COLUMN(FIPs_codes!C2177))))),"",INDIRECT(CONCATENATE("FIPs_codes!",ADDRESS((MATCH($D2179,INDIRECT($C2179),0)+MATCH($C2179,FIPs_codes!$G$1:$G$3296,0)-1),COLUMN(FIPs_codes!C2177)))))</f>
        <v>6</v>
      </c>
      <c r="G2179" s="33" t="s">
        <v>846</v>
      </c>
      <c r="H2179" s="33" t="s">
        <v>217</v>
      </c>
      <c r="I2179" s="35" t="s">
        <v>841</v>
      </c>
      <c r="J2179" s="37" t="s">
        <v>219</v>
      </c>
      <c r="K2179" s="31" t="s">
        <v>78</v>
      </c>
      <c r="L2179" s="31" t="s">
        <v>220</v>
      </c>
      <c r="M2179" s="31" t="s">
        <v>57</v>
      </c>
      <c r="N2179" s="39" t="s">
        <v>297</v>
      </c>
      <c r="O2179" s="39">
        <v>2006</v>
      </c>
      <c r="P2179" s="39" t="s">
        <v>847</v>
      </c>
      <c r="Q2179" s="240">
        <v>1818</v>
      </c>
      <c r="R2179" s="31" t="s">
        <v>245</v>
      </c>
      <c r="S2179" s="41" t="s">
        <v>60</v>
      </c>
      <c r="T2179" s="29" t="s">
        <v>263</v>
      </c>
      <c r="U2179" s="31" t="s">
        <v>134</v>
      </c>
      <c r="V2179" s="39" t="s">
        <v>254</v>
      </c>
      <c r="W2179" s="43" t="s">
        <v>225</v>
      </c>
      <c r="X2179" s="43" t="s">
        <v>65</v>
      </c>
      <c r="Y2179" s="43">
        <v>40198</v>
      </c>
      <c r="Z2179" s="31">
        <v>100</v>
      </c>
      <c r="AA2179" s="240">
        <v>986</v>
      </c>
      <c r="AB2179" s="31" t="s">
        <v>66</v>
      </c>
      <c r="AC2179" s="240">
        <v>90200</v>
      </c>
      <c r="AD2179" s="31" t="s">
        <v>262</v>
      </c>
      <c r="AE2179" s="39" t="s">
        <v>255</v>
      </c>
      <c r="AF2179" s="39" t="s">
        <v>236</v>
      </c>
      <c r="AG2179" s="31" t="s">
        <v>229</v>
      </c>
      <c r="AH2179" s="31">
        <v>46.61</v>
      </c>
      <c r="AI2179" s="31">
        <v>326.19</v>
      </c>
      <c r="AJ2179" s="31">
        <v>372.8</v>
      </c>
      <c r="AK2179" s="39">
        <v>10.14</v>
      </c>
      <c r="AL2179" s="150">
        <v>0.12502682403433477</v>
      </c>
      <c r="AM2179" s="37" t="s">
        <v>230</v>
      </c>
      <c r="AN2179" s="31" t="s">
        <v>231</v>
      </c>
      <c r="AO2179" s="31" t="s">
        <v>232</v>
      </c>
      <c r="AP2179" s="45" t="s">
        <v>16963</v>
      </c>
      <c r="AQ2179" s="27" t="str">
        <f t="shared" si="96"/>
        <v>Record Complete</v>
      </c>
      <c r="AR2179" s="35"/>
      <c r="AS2179" s="5" t="str">
        <f t="shared" si="97"/>
        <v/>
      </c>
      <c r="AT2179" t="s">
        <v>17200</v>
      </c>
    </row>
    <row r="2180" spans="1:46" ht="15.75" thickBot="1" x14ac:dyDescent="0.3">
      <c r="A2180" s="30" t="s">
        <v>845</v>
      </c>
      <c r="B2180" s="32">
        <v>1692</v>
      </c>
      <c r="C2180" s="32" t="s">
        <v>213</v>
      </c>
      <c r="D2180" s="32" t="s">
        <v>290</v>
      </c>
      <c r="E2180" s="51" t="str">
        <f ca="1">IF(ISERROR(INDIRECT(CONCATENATE("FIPs_codes!",ADDRESS((MATCH($D2180,INDIRECT($C2180),0)+MATCH($C2180,FIPs_codes!$G$1:$G$3296,0)-1),COLUMN(FIPs_codes!A2178))))),"",INDIRECT(CONCATENATE("FIPs_codes!",ADDRESS((MATCH($D2180,INDIRECT($C2180),0)+MATCH($C2180,FIPs_codes!$G$1:$G$3296,0)-1),COLUMN(FIPs_codes!A2178)))))</f>
        <v>40151</v>
      </c>
      <c r="F2180" s="51">
        <f ca="1">IF(ISERROR(INDIRECT(CONCATENATE("FIPs_codes!",ADDRESS((MATCH($D2180,INDIRECT($C2180),0)+MATCH($C2180,FIPs_codes!$G$1:$G$3296,0)-1),COLUMN(FIPs_codes!C2178))))),"",INDIRECT(CONCATENATE("FIPs_codes!",ADDRESS((MATCH($D2180,INDIRECT($C2180),0)+MATCH($C2180,FIPs_codes!$G$1:$G$3296,0)-1),COLUMN(FIPs_codes!C2178)))))</f>
        <v>6</v>
      </c>
      <c r="G2180" s="34" t="s">
        <v>846</v>
      </c>
      <c r="H2180" s="34" t="s">
        <v>217</v>
      </c>
      <c r="I2180" s="36" t="s">
        <v>841</v>
      </c>
      <c r="J2180" s="38" t="s">
        <v>219</v>
      </c>
      <c r="K2180" s="32" t="s">
        <v>78</v>
      </c>
      <c r="L2180" s="32" t="s">
        <v>220</v>
      </c>
      <c r="M2180" s="32" t="s">
        <v>57</v>
      </c>
      <c r="N2180" s="40" t="s">
        <v>297</v>
      </c>
      <c r="O2180" s="40">
        <v>2006</v>
      </c>
      <c r="P2180" s="40" t="s">
        <v>847</v>
      </c>
      <c r="Q2180" s="125">
        <v>1818</v>
      </c>
      <c r="R2180" s="32" t="s">
        <v>245</v>
      </c>
      <c r="S2180" s="42" t="s">
        <v>60</v>
      </c>
      <c r="T2180" s="30" t="s">
        <v>263</v>
      </c>
      <c r="U2180" s="32" t="s">
        <v>134</v>
      </c>
      <c r="V2180" s="40" t="s">
        <v>254</v>
      </c>
      <c r="W2180" s="44" t="s">
        <v>225</v>
      </c>
      <c r="X2180" s="44" t="s">
        <v>65</v>
      </c>
      <c r="Y2180" s="44">
        <v>40198</v>
      </c>
      <c r="Z2180" s="32">
        <v>100</v>
      </c>
      <c r="AA2180" s="125">
        <v>986</v>
      </c>
      <c r="AB2180" s="32" t="s">
        <v>66</v>
      </c>
      <c r="AC2180" s="125">
        <v>90200</v>
      </c>
      <c r="AD2180" s="32" t="s">
        <v>262</v>
      </c>
      <c r="AE2180" s="40" t="s">
        <v>255</v>
      </c>
      <c r="AF2180" s="40" t="s">
        <v>236</v>
      </c>
      <c r="AG2180" s="32" t="s">
        <v>229</v>
      </c>
      <c r="AH2180" s="32">
        <v>45.3</v>
      </c>
      <c r="AI2180" s="32">
        <v>328.6</v>
      </c>
      <c r="AJ2180" s="32">
        <v>373.90000000000003</v>
      </c>
      <c r="AK2180" s="40">
        <v>10</v>
      </c>
      <c r="AL2180" s="181">
        <v>0.12115538914148166</v>
      </c>
      <c r="AM2180" s="38" t="s">
        <v>230</v>
      </c>
      <c r="AN2180" s="32" t="s">
        <v>231</v>
      </c>
      <c r="AO2180" s="32" t="s">
        <v>232</v>
      </c>
      <c r="AP2180" s="63" t="s">
        <v>16963</v>
      </c>
      <c r="AQ2180" s="27" t="str">
        <f t="shared" ref="AQ2180:AQ2243" si="100">IF(OR(ISBLANK(B2180),ISBLANK(C2180),ISBLANK(D2180),ISBLANK(G2180),ISBLANK(H2180),NOT(OR(NOT(ISBLANK(J2180)),AND(NOT(ISBLANK(K2180)),NOT(ISBLANK(L2180))))),ISBLANK(M2180),ISBLANK(Q2180),ISBLANK(R2180),ISBLANK(U2180),ISBLANK(W2180),ISBLANK(X2180),ISBLANK(Y2180),ISBLANK(Z2180),ISBLANK(AA2180),ISBLANK(AB2180),ISBLANK(AC2180),ISBLANK(AD2180),ISBLANK(AM2180),ISBLANK(AN2180),AND(ISBLANK(AO2180),ISBLANK(AP2180))),"Record incomplete","Record Complete")</f>
        <v>Record Complete</v>
      </c>
      <c r="AR2180" s="36"/>
      <c r="AS2180" s="5" t="str">
        <f t="shared" ref="AS2180:AS2243" si="101">IF(AND(A2179=A2179,K2180=K2179,L2180=L2179,N2180=N2179,Y2180=Y2179,Z2180=Z2179,AJ2180=AJ2179,AI2180=AI2179),"DUP","")</f>
        <v/>
      </c>
      <c r="AT2180" t="s">
        <v>17200</v>
      </c>
    </row>
    <row r="2181" spans="1:46" ht="15.75" thickBot="1" x14ac:dyDescent="0.3">
      <c r="A2181" s="29" t="s">
        <v>845</v>
      </c>
      <c r="B2181" s="31">
        <v>1692</v>
      </c>
      <c r="C2181" s="31" t="s">
        <v>213</v>
      </c>
      <c r="D2181" s="31" t="s">
        <v>290</v>
      </c>
      <c r="E2181" s="51" t="str">
        <f ca="1">IF(ISERROR(INDIRECT(CONCATENATE("FIPs_codes!",ADDRESS((MATCH($D2181,INDIRECT($C2181),0)+MATCH($C2181,FIPs_codes!$G$1:$G$3296,0)-1),COLUMN(FIPs_codes!A2179))))),"",INDIRECT(CONCATENATE("FIPs_codes!",ADDRESS((MATCH($D2181,INDIRECT($C2181),0)+MATCH($C2181,FIPs_codes!$G$1:$G$3296,0)-1),COLUMN(FIPs_codes!A2179)))))</f>
        <v>40151</v>
      </c>
      <c r="F2181" s="51">
        <f ca="1">IF(ISERROR(INDIRECT(CONCATENATE("FIPs_codes!",ADDRESS((MATCH($D2181,INDIRECT($C2181),0)+MATCH($C2181,FIPs_codes!$G$1:$G$3296,0)-1),COLUMN(FIPs_codes!C2179))))),"",INDIRECT(CONCATENATE("FIPs_codes!",ADDRESS((MATCH($D2181,INDIRECT($C2181),0)+MATCH($C2181,FIPs_codes!$G$1:$G$3296,0)-1),COLUMN(FIPs_codes!C2179)))))</f>
        <v>6</v>
      </c>
      <c r="G2181" s="33" t="s">
        <v>846</v>
      </c>
      <c r="H2181" s="33" t="s">
        <v>217</v>
      </c>
      <c r="I2181" s="35" t="s">
        <v>841</v>
      </c>
      <c r="J2181" s="37" t="s">
        <v>219</v>
      </c>
      <c r="K2181" s="31" t="s">
        <v>78</v>
      </c>
      <c r="L2181" s="31" t="s">
        <v>220</v>
      </c>
      <c r="M2181" s="31" t="s">
        <v>57</v>
      </c>
      <c r="N2181" s="39" t="s">
        <v>297</v>
      </c>
      <c r="O2181" s="39">
        <v>2006</v>
      </c>
      <c r="P2181" s="39" t="s">
        <v>847</v>
      </c>
      <c r="Q2181" s="240">
        <v>1818</v>
      </c>
      <c r="R2181" s="31" t="s">
        <v>245</v>
      </c>
      <c r="S2181" s="41" t="s">
        <v>60</v>
      </c>
      <c r="T2181" s="29" t="s">
        <v>263</v>
      </c>
      <c r="U2181" s="31" t="s">
        <v>134</v>
      </c>
      <c r="V2181" s="39" t="s">
        <v>254</v>
      </c>
      <c r="W2181" s="43" t="s">
        <v>225</v>
      </c>
      <c r="X2181" s="43" t="s">
        <v>65</v>
      </c>
      <c r="Y2181" s="43">
        <v>40198</v>
      </c>
      <c r="Z2181" s="31">
        <v>100</v>
      </c>
      <c r="AA2181" s="240">
        <v>986</v>
      </c>
      <c r="AB2181" s="31" t="s">
        <v>66</v>
      </c>
      <c r="AC2181" s="240">
        <v>90200</v>
      </c>
      <c r="AD2181" s="31" t="s">
        <v>262</v>
      </c>
      <c r="AE2181" s="39" t="s">
        <v>255</v>
      </c>
      <c r="AF2181" s="39" t="s">
        <v>236</v>
      </c>
      <c r="AG2181" s="31" t="s">
        <v>229</v>
      </c>
      <c r="AH2181" s="31">
        <v>53.38</v>
      </c>
      <c r="AI2181" s="31">
        <v>322.58999999999997</v>
      </c>
      <c r="AJ2181" s="31">
        <v>375.96999999999997</v>
      </c>
      <c r="AK2181" s="39">
        <v>9.81</v>
      </c>
      <c r="AL2181" s="150">
        <v>0.14197941325105728</v>
      </c>
      <c r="AM2181" s="37" t="s">
        <v>230</v>
      </c>
      <c r="AN2181" s="31" t="s">
        <v>231</v>
      </c>
      <c r="AO2181" s="31" t="s">
        <v>232</v>
      </c>
      <c r="AP2181" s="45" t="s">
        <v>16963</v>
      </c>
      <c r="AQ2181" s="27" t="str">
        <f t="shared" si="100"/>
        <v>Record Complete</v>
      </c>
      <c r="AR2181" s="35"/>
      <c r="AS2181" s="5" t="str">
        <f t="shared" si="101"/>
        <v/>
      </c>
      <c r="AT2181" t="s">
        <v>17200</v>
      </c>
    </row>
    <row r="2182" spans="1:46" ht="15.75" thickBot="1" x14ac:dyDescent="0.3">
      <c r="A2182" s="30" t="s">
        <v>845</v>
      </c>
      <c r="B2182" s="32">
        <v>1692</v>
      </c>
      <c r="C2182" s="32" t="s">
        <v>213</v>
      </c>
      <c r="D2182" s="32" t="s">
        <v>290</v>
      </c>
      <c r="E2182" s="51" t="str">
        <f ca="1">IF(ISERROR(INDIRECT(CONCATENATE("FIPs_codes!",ADDRESS((MATCH($D2182,INDIRECT($C2182),0)+MATCH($C2182,FIPs_codes!$G$1:$G$3296,0)-1),COLUMN(FIPs_codes!A2180))))),"",INDIRECT(CONCATENATE("FIPs_codes!",ADDRESS((MATCH($D2182,INDIRECT($C2182),0)+MATCH($C2182,FIPs_codes!$G$1:$G$3296,0)-1),COLUMN(FIPs_codes!A2180)))))</f>
        <v>40151</v>
      </c>
      <c r="F2182" s="51">
        <f ca="1">IF(ISERROR(INDIRECT(CONCATENATE("FIPs_codes!",ADDRESS((MATCH($D2182,INDIRECT($C2182),0)+MATCH($C2182,FIPs_codes!$G$1:$G$3296,0)-1),COLUMN(FIPs_codes!C2180))))),"",INDIRECT(CONCATENATE("FIPs_codes!",ADDRESS((MATCH($D2182,INDIRECT($C2182),0)+MATCH($C2182,FIPs_codes!$G$1:$G$3296,0)-1),COLUMN(FIPs_codes!C2180)))))</f>
        <v>6</v>
      </c>
      <c r="G2182" s="34" t="s">
        <v>846</v>
      </c>
      <c r="H2182" s="34" t="s">
        <v>217</v>
      </c>
      <c r="I2182" s="36" t="s">
        <v>841</v>
      </c>
      <c r="J2182" s="38" t="s">
        <v>219</v>
      </c>
      <c r="K2182" s="32" t="s">
        <v>78</v>
      </c>
      <c r="L2182" s="32" t="s">
        <v>220</v>
      </c>
      <c r="M2182" s="32" t="s">
        <v>57</v>
      </c>
      <c r="N2182" s="40" t="s">
        <v>251</v>
      </c>
      <c r="O2182" s="40">
        <v>2006</v>
      </c>
      <c r="P2182" s="40" t="s">
        <v>847</v>
      </c>
      <c r="Q2182" s="125">
        <v>1818</v>
      </c>
      <c r="R2182" s="32" t="s">
        <v>245</v>
      </c>
      <c r="S2182" s="42" t="s">
        <v>60</v>
      </c>
      <c r="T2182" s="30" t="s">
        <v>263</v>
      </c>
      <c r="U2182" s="32" t="s">
        <v>134</v>
      </c>
      <c r="V2182" s="40" t="s">
        <v>254</v>
      </c>
      <c r="W2182" s="44" t="s">
        <v>225</v>
      </c>
      <c r="X2182" s="44" t="s">
        <v>65</v>
      </c>
      <c r="Y2182" s="44">
        <v>40198</v>
      </c>
      <c r="Z2182" s="32">
        <v>100</v>
      </c>
      <c r="AA2182" s="125">
        <v>986</v>
      </c>
      <c r="AB2182" s="32" t="s">
        <v>66</v>
      </c>
      <c r="AC2182" s="125">
        <v>79861</v>
      </c>
      <c r="AD2182" s="32" t="s">
        <v>262</v>
      </c>
      <c r="AE2182" s="40" t="s">
        <v>255</v>
      </c>
      <c r="AF2182" s="40" t="s">
        <v>236</v>
      </c>
      <c r="AG2182" s="32" t="s">
        <v>229</v>
      </c>
      <c r="AH2182" s="32">
        <v>88.12</v>
      </c>
      <c r="AI2182" s="32">
        <v>443.71</v>
      </c>
      <c r="AJ2182" s="32">
        <v>531.82999999999993</v>
      </c>
      <c r="AK2182" s="40">
        <v>8.58</v>
      </c>
      <c r="AL2182" s="181">
        <v>0.16569204445029428</v>
      </c>
      <c r="AM2182" s="38" t="s">
        <v>230</v>
      </c>
      <c r="AN2182" s="32" t="s">
        <v>231</v>
      </c>
      <c r="AO2182" s="32" t="s">
        <v>232</v>
      </c>
      <c r="AP2182" s="63" t="s">
        <v>16963</v>
      </c>
      <c r="AQ2182" s="27" t="str">
        <f t="shared" si="100"/>
        <v>Record Complete</v>
      </c>
      <c r="AR2182" s="36"/>
      <c r="AS2182" s="5" t="str">
        <f t="shared" si="101"/>
        <v/>
      </c>
      <c r="AT2182" t="s">
        <v>17200</v>
      </c>
    </row>
    <row r="2183" spans="1:46" ht="15.75" thickBot="1" x14ac:dyDescent="0.3">
      <c r="A2183" s="48" t="s">
        <v>845</v>
      </c>
      <c r="B2183" s="50">
        <v>1692</v>
      </c>
      <c r="C2183" s="50" t="s">
        <v>213</v>
      </c>
      <c r="D2183" s="50" t="s">
        <v>290</v>
      </c>
      <c r="E2183" s="51" t="str">
        <f ca="1">IF(ISERROR(INDIRECT(CONCATENATE("FIPs_codes!",ADDRESS((MATCH($D2183,INDIRECT($C2183),0)+MATCH($C2183,FIPs_codes!$G$1:$G$3296,0)-1),COLUMN(FIPs_codes!A2181))))),"",INDIRECT(CONCATENATE("FIPs_codes!",ADDRESS((MATCH($D2183,INDIRECT($C2183),0)+MATCH($C2183,FIPs_codes!$G$1:$G$3296,0)-1),COLUMN(FIPs_codes!A2181)))))</f>
        <v>40151</v>
      </c>
      <c r="F2183" s="51">
        <f ca="1">IF(ISERROR(INDIRECT(CONCATENATE("FIPs_codes!",ADDRESS((MATCH($D2183,INDIRECT($C2183),0)+MATCH($C2183,FIPs_codes!$G$1:$G$3296,0)-1),COLUMN(FIPs_codes!C2181))))),"",INDIRECT(CONCATENATE("FIPs_codes!",ADDRESS((MATCH($D2183,INDIRECT($C2183),0)+MATCH($C2183,FIPs_codes!$G$1:$G$3296,0)-1),COLUMN(FIPs_codes!C2181)))))</f>
        <v>6</v>
      </c>
      <c r="G2183" s="52" t="s">
        <v>846</v>
      </c>
      <c r="H2183" s="52" t="s">
        <v>217</v>
      </c>
      <c r="I2183" s="54" t="s">
        <v>841</v>
      </c>
      <c r="J2183" s="56" t="s">
        <v>219</v>
      </c>
      <c r="K2183" s="50" t="s">
        <v>78</v>
      </c>
      <c r="L2183" s="50" t="s">
        <v>220</v>
      </c>
      <c r="M2183" s="50" t="s">
        <v>57</v>
      </c>
      <c r="N2183" s="58" t="s">
        <v>251</v>
      </c>
      <c r="O2183" s="58">
        <v>2006</v>
      </c>
      <c r="P2183" s="58" t="s">
        <v>847</v>
      </c>
      <c r="Q2183" s="126">
        <v>1818</v>
      </c>
      <c r="R2183" s="50" t="s">
        <v>245</v>
      </c>
      <c r="S2183" s="60" t="s">
        <v>60</v>
      </c>
      <c r="T2183" s="48" t="s">
        <v>263</v>
      </c>
      <c r="U2183" s="50" t="s">
        <v>134</v>
      </c>
      <c r="V2183" s="58" t="s">
        <v>254</v>
      </c>
      <c r="W2183" s="62" t="s">
        <v>225</v>
      </c>
      <c r="X2183" s="62" t="s">
        <v>65</v>
      </c>
      <c r="Y2183" s="62">
        <v>40198</v>
      </c>
      <c r="Z2183" s="50">
        <v>100</v>
      </c>
      <c r="AA2183" s="126">
        <v>986</v>
      </c>
      <c r="AB2183" s="50" t="s">
        <v>66</v>
      </c>
      <c r="AC2183" s="126">
        <v>79861</v>
      </c>
      <c r="AD2183" s="50" t="s">
        <v>262</v>
      </c>
      <c r="AE2183" s="58" t="s">
        <v>255</v>
      </c>
      <c r="AF2183" s="58" t="s">
        <v>236</v>
      </c>
      <c r="AG2183" s="50" t="s">
        <v>229</v>
      </c>
      <c r="AH2183" s="50">
        <v>86.14</v>
      </c>
      <c r="AI2183" s="50">
        <v>445.98</v>
      </c>
      <c r="AJ2183" s="50">
        <v>532.12</v>
      </c>
      <c r="AK2183" s="58">
        <v>8.56</v>
      </c>
      <c r="AL2183" s="150">
        <v>0.16188077877170562</v>
      </c>
      <c r="AM2183" s="56" t="s">
        <v>230</v>
      </c>
      <c r="AN2183" s="50" t="s">
        <v>231</v>
      </c>
      <c r="AO2183" s="50" t="s">
        <v>232</v>
      </c>
      <c r="AP2183" s="45" t="s">
        <v>16963</v>
      </c>
      <c r="AQ2183" s="27" t="str">
        <f t="shared" si="100"/>
        <v>Record Complete</v>
      </c>
      <c r="AR2183" s="54"/>
      <c r="AS2183" s="5" t="str">
        <f t="shared" si="101"/>
        <v/>
      </c>
      <c r="AT2183" t="s">
        <v>17200</v>
      </c>
    </row>
    <row r="2184" spans="1:46" ht="15.75" thickBot="1" x14ac:dyDescent="0.3">
      <c r="A2184" s="47" t="s">
        <v>845</v>
      </c>
      <c r="B2184" s="49">
        <v>1692</v>
      </c>
      <c r="C2184" s="49" t="s">
        <v>213</v>
      </c>
      <c r="D2184" s="49" t="s">
        <v>290</v>
      </c>
      <c r="E2184" s="51" t="str">
        <f ca="1">IF(ISERROR(INDIRECT(CONCATENATE("FIPs_codes!",ADDRESS((MATCH($D2184,INDIRECT($C2184),0)+MATCH($C2184,FIPs_codes!$G$1:$G$3296,0)-1),COLUMN(FIPs_codes!A2182))))),"",INDIRECT(CONCATENATE("FIPs_codes!",ADDRESS((MATCH($D2184,INDIRECT($C2184),0)+MATCH($C2184,FIPs_codes!$G$1:$G$3296,0)-1),COLUMN(FIPs_codes!A2182)))))</f>
        <v>40151</v>
      </c>
      <c r="F2184" s="51">
        <f ca="1">IF(ISERROR(INDIRECT(CONCATENATE("FIPs_codes!",ADDRESS((MATCH($D2184,INDIRECT($C2184),0)+MATCH($C2184,FIPs_codes!$G$1:$G$3296,0)-1),COLUMN(FIPs_codes!C2182))))),"",INDIRECT(CONCATENATE("FIPs_codes!",ADDRESS((MATCH($D2184,INDIRECT($C2184),0)+MATCH($C2184,FIPs_codes!$G$1:$G$3296,0)-1),COLUMN(FIPs_codes!C2182)))))</f>
        <v>6</v>
      </c>
      <c r="G2184" s="51" t="s">
        <v>846</v>
      </c>
      <c r="H2184" s="51" t="s">
        <v>217</v>
      </c>
      <c r="I2184" s="53" t="s">
        <v>841</v>
      </c>
      <c r="J2184" s="55" t="s">
        <v>219</v>
      </c>
      <c r="K2184" s="49" t="s">
        <v>78</v>
      </c>
      <c r="L2184" s="49" t="s">
        <v>220</v>
      </c>
      <c r="M2184" s="49" t="s">
        <v>57</v>
      </c>
      <c r="N2184" s="57" t="s">
        <v>251</v>
      </c>
      <c r="O2184" s="57">
        <v>2006</v>
      </c>
      <c r="P2184" s="57" t="s">
        <v>847</v>
      </c>
      <c r="Q2184" s="128">
        <v>1818</v>
      </c>
      <c r="R2184" s="49" t="s">
        <v>245</v>
      </c>
      <c r="S2184" s="59" t="s">
        <v>60</v>
      </c>
      <c r="T2184" s="47" t="s">
        <v>263</v>
      </c>
      <c r="U2184" s="49" t="s">
        <v>134</v>
      </c>
      <c r="V2184" s="57" t="s">
        <v>254</v>
      </c>
      <c r="W2184" s="61" t="s">
        <v>225</v>
      </c>
      <c r="X2184" s="61" t="s">
        <v>65</v>
      </c>
      <c r="Y2184" s="61">
        <v>40198</v>
      </c>
      <c r="Z2184" s="49">
        <v>100</v>
      </c>
      <c r="AA2184" s="128">
        <v>986</v>
      </c>
      <c r="AB2184" s="49" t="s">
        <v>66</v>
      </c>
      <c r="AC2184" s="128">
        <v>79861</v>
      </c>
      <c r="AD2184" s="49" t="s">
        <v>262</v>
      </c>
      <c r="AE2184" s="57" t="s">
        <v>255</v>
      </c>
      <c r="AF2184" s="57" t="s">
        <v>236</v>
      </c>
      <c r="AG2184" s="49" t="s">
        <v>229</v>
      </c>
      <c r="AH2184" s="49">
        <v>89.85</v>
      </c>
      <c r="AI2184" s="49">
        <v>447.74</v>
      </c>
      <c r="AJ2184" s="49">
        <v>537.59</v>
      </c>
      <c r="AK2184" s="57">
        <v>8.57</v>
      </c>
      <c r="AL2184" s="181">
        <v>0.16713480533492064</v>
      </c>
      <c r="AM2184" s="55" t="s">
        <v>230</v>
      </c>
      <c r="AN2184" s="49" t="s">
        <v>231</v>
      </c>
      <c r="AO2184" s="49" t="s">
        <v>232</v>
      </c>
      <c r="AP2184" s="63" t="s">
        <v>16963</v>
      </c>
      <c r="AQ2184" s="27" t="str">
        <f t="shared" si="100"/>
        <v>Record Complete</v>
      </c>
      <c r="AR2184" s="53"/>
      <c r="AS2184" s="5" t="str">
        <f t="shared" si="101"/>
        <v/>
      </c>
      <c r="AT2184" t="s">
        <v>17200</v>
      </c>
    </row>
    <row r="2185" spans="1:46" ht="15.75" thickBot="1" x14ac:dyDescent="0.3">
      <c r="A2185" s="29" t="s">
        <v>845</v>
      </c>
      <c r="B2185" s="31">
        <v>1692</v>
      </c>
      <c r="C2185" s="31" t="s">
        <v>213</v>
      </c>
      <c r="D2185" s="31" t="s">
        <v>290</v>
      </c>
      <c r="E2185" s="51" t="str">
        <f ca="1">IF(ISERROR(INDIRECT(CONCATENATE("FIPs_codes!",ADDRESS((MATCH($D2185,INDIRECT($C2185),0)+MATCH($C2185,FIPs_codes!$G$1:$G$3296,0)-1),COLUMN(FIPs_codes!A2183))))),"",INDIRECT(CONCATENATE("FIPs_codes!",ADDRESS((MATCH($D2185,INDIRECT($C2185),0)+MATCH($C2185,FIPs_codes!$G$1:$G$3296,0)-1),COLUMN(FIPs_codes!A2183)))))</f>
        <v>40151</v>
      </c>
      <c r="F2185" s="51">
        <f ca="1">IF(ISERROR(INDIRECT(CONCATENATE("FIPs_codes!",ADDRESS((MATCH($D2185,INDIRECT($C2185),0)+MATCH($C2185,FIPs_codes!$G$1:$G$3296,0)-1),COLUMN(FIPs_codes!C2183))))),"",INDIRECT(CONCATENATE("FIPs_codes!",ADDRESS((MATCH($D2185,INDIRECT($C2185),0)+MATCH($C2185,FIPs_codes!$G$1:$G$3296,0)-1),COLUMN(FIPs_codes!C2183)))))</f>
        <v>6</v>
      </c>
      <c r="G2185" s="33" t="s">
        <v>846</v>
      </c>
      <c r="H2185" s="33" t="s">
        <v>217</v>
      </c>
      <c r="I2185" s="35" t="s">
        <v>841</v>
      </c>
      <c r="J2185" s="37" t="s">
        <v>219</v>
      </c>
      <c r="K2185" s="31" t="s">
        <v>78</v>
      </c>
      <c r="L2185" s="31" t="s">
        <v>220</v>
      </c>
      <c r="M2185" s="31" t="s">
        <v>57</v>
      </c>
      <c r="N2185" s="39" t="s">
        <v>297</v>
      </c>
      <c r="O2185" s="39">
        <v>2003</v>
      </c>
      <c r="P2185" s="39" t="s">
        <v>286</v>
      </c>
      <c r="Q2185" s="240">
        <v>1340</v>
      </c>
      <c r="R2185" s="31" t="s">
        <v>245</v>
      </c>
      <c r="S2185" s="41" t="s">
        <v>60</v>
      </c>
      <c r="T2185" s="29" t="s">
        <v>263</v>
      </c>
      <c r="U2185" s="31" t="s">
        <v>134</v>
      </c>
      <c r="V2185" s="39" t="s">
        <v>254</v>
      </c>
      <c r="W2185" s="43" t="s">
        <v>225</v>
      </c>
      <c r="X2185" s="43" t="s">
        <v>65</v>
      </c>
      <c r="Y2185" s="43">
        <v>40199</v>
      </c>
      <c r="Z2185" s="31">
        <v>99</v>
      </c>
      <c r="AA2185" s="240">
        <v>855</v>
      </c>
      <c r="AB2185" s="31" t="s">
        <v>66</v>
      </c>
      <c r="AC2185" s="240">
        <v>162457</v>
      </c>
      <c r="AD2185" s="31" t="s">
        <v>262</v>
      </c>
      <c r="AE2185" s="39" t="s">
        <v>255</v>
      </c>
      <c r="AF2185" s="39" t="s">
        <v>236</v>
      </c>
      <c r="AG2185" s="31" t="s">
        <v>229</v>
      </c>
      <c r="AH2185" s="31">
        <v>20.25</v>
      </c>
      <c r="AI2185" s="31">
        <v>65.17</v>
      </c>
      <c r="AJ2185" s="31">
        <v>85.42</v>
      </c>
      <c r="AK2185" s="39">
        <v>8.91</v>
      </c>
      <c r="AL2185" s="150">
        <v>0.23706391945680169</v>
      </c>
      <c r="AM2185" s="37" t="s">
        <v>230</v>
      </c>
      <c r="AN2185" s="31" t="s">
        <v>231</v>
      </c>
      <c r="AO2185" s="31" t="s">
        <v>232</v>
      </c>
      <c r="AP2185" s="45" t="s">
        <v>16963</v>
      </c>
      <c r="AQ2185" s="27" t="str">
        <f t="shared" si="100"/>
        <v>Record Complete</v>
      </c>
      <c r="AR2185" s="35"/>
      <c r="AS2185" s="5" t="str">
        <f t="shared" si="101"/>
        <v/>
      </c>
      <c r="AT2185" t="s">
        <v>17200</v>
      </c>
    </row>
    <row r="2186" spans="1:46" ht="15.75" thickBot="1" x14ac:dyDescent="0.3">
      <c r="A2186" s="47" t="s">
        <v>845</v>
      </c>
      <c r="B2186" s="49">
        <v>1692</v>
      </c>
      <c r="C2186" s="49" t="s">
        <v>213</v>
      </c>
      <c r="D2186" s="49" t="s">
        <v>290</v>
      </c>
      <c r="E2186" s="51" t="str">
        <f ca="1">IF(ISERROR(INDIRECT(CONCATENATE("FIPs_codes!",ADDRESS((MATCH($D2186,INDIRECT($C2186),0)+MATCH($C2186,FIPs_codes!$G$1:$G$3296,0)-1),COLUMN(FIPs_codes!A2184))))),"",INDIRECT(CONCATENATE("FIPs_codes!",ADDRESS((MATCH($D2186,INDIRECT($C2186),0)+MATCH($C2186,FIPs_codes!$G$1:$G$3296,0)-1),COLUMN(FIPs_codes!A2184)))))</f>
        <v>40151</v>
      </c>
      <c r="F2186" s="51">
        <f ca="1">IF(ISERROR(INDIRECT(CONCATENATE("FIPs_codes!",ADDRESS((MATCH($D2186,INDIRECT($C2186),0)+MATCH($C2186,FIPs_codes!$G$1:$G$3296,0)-1),COLUMN(FIPs_codes!C2184))))),"",INDIRECT(CONCATENATE("FIPs_codes!",ADDRESS((MATCH($D2186,INDIRECT($C2186),0)+MATCH($C2186,FIPs_codes!$G$1:$G$3296,0)-1),COLUMN(FIPs_codes!C2184)))))</f>
        <v>6</v>
      </c>
      <c r="G2186" s="51" t="s">
        <v>846</v>
      </c>
      <c r="H2186" s="51" t="s">
        <v>217</v>
      </c>
      <c r="I2186" s="53" t="s">
        <v>841</v>
      </c>
      <c r="J2186" s="55" t="s">
        <v>219</v>
      </c>
      <c r="K2186" s="49" t="s">
        <v>78</v>
      </c>
      <c r="L2186" s="49" t="s">
        <v>220</v>
      </c>
      <c r="M2186" s="49" t="s">
        <v>57</v>
      </c>
      <c r="N2186" s="57" t="s">
        <v>297</v>
      </c>
      <c r="O2186" s="57">
        <v>2003</v>
      </c>
      <c r="P2186" s="57" t="s">
        <v>286</v>
      </c>
      <c r="Q2186" s="128">
        <v>1340</v>
      </c>
      <c r="R2186" s="49" t="s">
        <v>245</v>
      </c>
      <c r="S2186" s="59" t="s">
        <v>60</v>
      </c>
      <c r="T2186" s="47" t="s">
        <v>263</v>
      </c>
      <c r="U2186" s="49" t="s">
        <v>134</v>
      </c>
      <c r="V2186" s="57" t="s">
        <v>254</v>
      </c>
      <c r="W2186" s="61" t="s">
        <v>225</v>
      </c>
      <c r="X2186" s="61" t="s">
        <v>65</v>
      </c>
      <c r="Y2186" s="61">
        <v>40199</v>
      </c>
      <c r="Z2186" s="49">
        <v>99</v>
      </c>
      <c r="AA2186" s="128">
        <v>855</v>
      </c>
      <c r="AB2186" s="49" t="s">
        <v>66</v>
      </c>
      <c r="AC2186" s="128">
        <v>162457</v>
      </c>
      <c r="AD2186" s="49" t="s">
        <v>262</v>
      </c>
      <c r="AE2186" s="57" t="s">
        <v>255</v>
      </c>
      <c r="AF2186" s="57" t="s">
        <v>236</v>
      </c>
      <c r="AG2186" s="49" t="s">
        <v>229</v>
      </c>
      <c r="AH2186" s="49">
        <v>19.510000000000002</v>
      </c>
      <c r="AI2186" s="49">
        <v>67.680000000000007</v>
      </c>
      <c r="AJ2186" s="49">
        <v>87.190000000000012</v>
      </c>
      <c r="AK2186" s="57">
        <v>8.91</v>
      </c>
      <c r="AL2186" s="181">
        <v>0.2237641931414153</v>
      </c>
      <c r="AM2186" s="55" t="s">
        <v>230</v>
      </c>
      <c r="AN2186" s="49" t="s">
        <v>231</v>
      </c>
      <c r="AO2186" s="49" t="s">
        <v>232</v>
      </c>
      <c r="AP2186" s="63" t="s">
        <v>16963</v>
      </c>
      <c r="AQ2186" s="27" t="str">
        <f t="shared" si="100"/>
        <v>Record Complete</v>
      </c>
      <c r="AR2186" s="53"/>
      <c r="AS2186" s="5" t="str">
        <f t="shared" si="101"/>
        <v/>
      </c>
      <c r="AT2186" t="s">
        <v>17200</v>
      </c>
    </row>
    <row r="2187" spans="1:46" ht="15.75" thickBot="1" x14ac:dyDescent="0.3">
      <c r="A2187" s="48" t="s">
        <v>845</v>
      </c>
      <c r="B2187" s="50">
        <v>1692</v>
      </c>
      <c r="C2187" s="50" t="s">
        <v>213</v>
      </c>
      <c r="D2187" s="50" t="s">
        <v>290</v>
      </c>
      <c r="E2187" s="51" t="str">
        <f ca="1">IF(ISERROR(INDIRECT(CONCATENATE("FIPs_codes!",ADDRESS((MATCH($D2187,INDIRECT($C2187),0)+MATCH($C2187,FIPs_codes!$G$1:$G$3296,0)-1),COLUMN(FIPs_codes!A2185))))),"",INDIRECT(CONCATENATE("FIPs_codes!",ADDRESS((MATCH($D2187,INDIRECT($C2187),0)+MATCH($C2187,FIPs_codes!$G$1:$G$3296,0)-1),COLUMN(FIPs_codes!A2185)))))</f>
        <v>40151</v>
      </c>
      <c r="F2187" s="51">
        <f ca="1">IF(ISERROR(INDIRECT(CONCATENATE("FIPs_codes!",ADDRESS((MATCH($D2187,INDIRECT($C2187),0)+MATCH($C2187,FIPs_codes!$G$1:$G$3296,0)-1),COLUMN(FIPs_codes!C2185))))),"",INDIRECT(CONCATENATE("FIPs_codes!",ADDRESS((MATCH($D2187,INDIRECT($C2187),0)+MATCH($C2187,FIPs_codes!$G$1:$G$3296,0)-1),COLUMN(FIPs_codes!C2185)))))</f>
        <v>6</v>
      </c>
      <c r="G2187" s="52" t="s">
        <v>846</v>
      </c>
      <c r="H2187" s="52" t="s">
        <v>217</v>
      </c>
      <c r="I2187" s="54" t="s">
        <v>841</v>
      </c>
      <c r="J2187" s="56" t="s">
        <v>219</v>
      </c>
      <c r="K2187" s="50" t="s">
        <v>78</v>
      </c>
      <c r="L2187" s="50" t="s">
        <v>220</v>
      </c>
      <c r="M2187" s="50" t="s">
        <v>57</v>
      </c>
      <c r="N2187" s="58" t="s">
        <v>297</v>
      </c>
      <c r="O2187" s="58">
        <v>2003</v>
      </c>
      <c r="P2187" s="58" t="s">
        <v>286</v>
      </c>
      <c r="Q2187" s="126">
        <v>1340</v>
      </c>
      <c r="R2187" s="50" t="s">
        <v>245</v>
      </c>
      <c r="S2187" s="60" t="s">
        <v>60</v>
      </c>
      <c r="T2187" s="48" t="s">
        <v>263</v>
      </c>
      <c r="U2187" s="50" t="s">
        <v>134</v>
      </c>
      <c r="V2187" s="58" t="s">
        <v>254</v>
      </c>
      <c r="W2187" s="62" t="s">
        <v>225</v>
      </c>
      <c r="X2187" s="62" t="s">
        <v>65</v>
      </c>
      <c r="Y2187" s="62">
        <v>40199</v>
      </c>
      <c r="Z2187" s="50">
        <v>99</v>
      </c>
      <c r="AA2187" s="126">
        <v>855</v>
      </c>
      <c r="AB2187" s="50" t="s">
        <v>66</v>
      </c>
      <c r="AC2187" s="126">
        <v>162457</v>
      </c>
      <c r="AD2187" s="50" t="s">
        <v>262</v>
      </c>
      <c r="AE2187" s="58" t="s">
        <v>255</v>
      </c>
      <c r="AF2187" s="58" t="s">
        <v>236</v>
      </c>
      <c r="AG2187" s="50" t="s">
        <v>229</v>
      </c>
      <c r="AH2187" s="50">
        <v>20.3</v>
      </c>
      <c r="AI2187" s="50">
        <v>68.27</v>
      </c>
      <c r="AJ2187" s="50">
        <v>88.57</v>
      </c>
      <c r="AK2187" s="58">
        <v>8.9</v>
      </c>
      <c r="AL2187" s="150">
        <v>0.22919724511685674</v>
      </c>
      <c r="AM2187" s="56" t="s">
        <v>230</v>
      </c>
      <c r="AN2187" s="50" t="s">
        <v>231</v>
      </c>
      <c r="AO2187" s="50" t="s">
        <v>232</v>
      </c>
      <c r="AP2187" s="45" t="s">
        <v>16963</v>
      </c>
      <c r="AQ2187" s="27" t="str">
        <f t="shared" si="100"/>
        <v>Record Complete</v>
      </c>
      <c r="AR2187" s="54"/>
      <c r="AS2187" s="5" t="str">
        <f t="shared" si="101"/>
        <v/>
      </c>
      <c r="AT2187" t="s">
        <v>17200</v>
      </c>
    </row>
    <row r="2188" spans="1:46" ht="15.75" thickBot="1" x14ac:dyDescent="0.3">
      <c r="A2188" s="30" t="s">
        <v>845</v>
      </c>
      <c r="B2188" s="32">
        <v>1692</v>
      </c>
      <c r="C2188" s="32" t="s">
        <v>213</v>
      </c>
      <c r="D2188" s="32" t="s">
        <v>290</v>
      </c>
      <c r="E2188" s="51" t="str">
        <f ca="1">IF(ISERROR(INDIRECT(CONCATENATE("FIPs_codes!",ADDRESS((MATCH($D2188,INDIRECT($C2188),0)+MATCH($C2188,FIPs_codes!$G$1:$G$3296,0)-1),COLUMN(FIPs_codes!A2186))))),"",INDIRECT(CONCATENATE("FIPs_codes!",ADDRESS((MATCH($D2188,INDIRECT($C2188),0)+MATCH($C2188,FIPs_codes!$G$1:$G$3296,0)-1),COLUMN(FIPs_codes!A2186)))))</f>
        <v>40151</v>
      </c>
      <c r="F2188" s="51">
        <f ca="1">IF(ISERROR(INDIRECT(CONCATENATE("FIPs_codes!",ADDRESS((MATCH($D2188,INDIRECT($C2188),0)+MATCH($C2188,FIPs_codes!$G$1:$G$3296,0)-1),COLUMN(FIPs_codes!C2186))))),"",INDIRECT(CONCATENATE("FIPs_codes!",ADDRESS((MATCH($D2188,INDIRECT($C2188),0)+MATCH($C2188,FIPs_codes!$G$1:$G$3296,0)-1),COLUMN(FIPs_codes!C2186)))))</f>
        <v>6</v>
      </c>
      <c r="G2188" s="34" t="s">
        <v>846</v>
      </c>
      <c r="H2188" s="34" t="s">
        <v>217</v>
      </c>
      <c r="I2188" s="36" t="s">
        <v>841</v>
      </c>
      <c r="J2188" s="38" t="s">
        <v>219</v>
      </c>
      <c r="K2188" s="32" t="s">
        <v>78</v>
      </c>
      <c r="L2188" s="32" t="s">
        <v>220</v>
      </c>
      <c r="M2188" s="32" t="s">
        <v>57</v>
      </c>
      <c r="N2188" s="40" t="s">
        <v>849</v>
      </c>
      <c r="O2188" s="40">
        <v>2006</v>
      </c>
      <c r="P2188" s="40" t="s">
        <v>850</v>
      </c>
      <c r="Q2188" s="125">
        <v>3335</v>
      </c>
      <c r="R2188" s="32" t="s">
        <v>245</v>
      </c>
      <c r="S2188" s="42" t="s">
        <v>60</v>
      </c>
      <c r="T2188" s="30" t="s">
        <v>263</v>
      </c>
      <c r="U2188" s="32" t="s">
        <v>134</v>
      </c>
      <c r="V2188" s="40" t="s">
        <v>254</v>
      </c>
      <c r="W2188" s="44" t="s">
        <v>225</v>
      </c>
      <c r="X2188" s="44" t="s">
        <v>65</v>
      </c>
      <c r="Y2188" s="44">
        <v>40200</v>
      </c>
      <c r="Z2188" s="32">
        <v>99</v>
      </c>
      <c r="AA2188" s="125">
        <v>846</v>
      </c>
      <c r="AB2188" s="32" t="s">
        <v>66</v>
      </c>
      <c r="AC2188" s="125">
        <v>451455</v>
      </c>
      <c r="AD2188" s="32" t="s">
        <v>262</v>
      </c>
      <c r="AE2188" s="40" t="s">
        <v>255</v>
      </c>
      <c r="AF2188" s="40" t="s">
        <v>236</v>
      </c>
      <c r="AG2188" s="32" t="s">
        <v>229</v>
      </c>
      <c r="AH2188" s="32">
        <v>18.28</v>
      </c>
      <c r="AI2188" s="32">
        <v>72.52</v>
      </c>
      <c r="AJ2188" s="32">
        <v>90.8</v>
      </c>
      <c r="AK2188" s="40">
        <v>12.4</v>
      </c>
      <c r="AL2188" s="181">
        <v>0.20132158590308372</v>
      </c>
      <c r="AM2188" s="38" t="s">
        <v>230</v>
      </c>
      <c r="AN2188" s="32" t="s">
        <v>231</v>
      </c>
      <c r="AO2188" s="32" t="s">
        <v>232</v>
      </c>
      <c r="AP2188" s="63" t="s">
        <v>16963</v>
      </c>
      <c r="AQ2188" s="27" t="str">
        <f t="shared" si="100"/>
        <v>Record Complete</v>
      </c>
      <c r="AR2188" s="36"/>
      <c r="AS2188" s="5" t="str">
        <f t="shared" si="101"/>
        <v/>
      </c>
      <c r="AT2188" t="s">
        <v>17200</v>
      </c>
    </row>
    <row r="2189" spans="1:46" ht="15.75" thickBot="1" x14ac:dyDescent="0.3">
      <c r="A2189" s="29" t="s">
        <v>845</v>
      </c>
      <c r="B2189" s="31">
        <v>1692</v>
      </c>
      <c r="C2189" s="31" t="s">
        <v>213</v>
      </c>
      <c r="D2189" s="31" t="s">
        <v>290</v>
      </c>
      <c r="E2189" s="51" t="str">
        <f ca="1">IF(ISERROR(INDIRECT(CONCATENATE("FIPs_codes!",ADDRESS((MATCH($D2189,INDIRECT($C2189),0)+MATCH($C2189,FIPs_codes!$G$1:$G$3296,0)-1),COLUMN(FIPs_codes!A2187))))),"",INDIRECT(CONCATENATE("FIPs_codes!",ADDRESS((MATCH($D2189,INDIRECT($C2189),0)+MATCH($C2189,FIPs_codes!$G$1:$G$3296,0)-1),COLUMN(FIPs_codes!A2187)))))</f>
        <v>40151</v>
      </c>
      <c r="F2189" s="51">
        <f ca="1">IF(ISERROR(INDIRECT(CONCATENATE("FIPs_codes!",ADDRESS((MATCH($D2189,INDIRECT($C2189),0)+MATCH($C2189,FIPs_codes!$G$1:$G$3296,0)-1),COLUMN(FIPs_codes!C2187))))),"",INDIRECT(CONCATENATE("FIPs_codes!",ADDRESS((MATCH($D2189,INDIRECT($C2189),0)+MATCH($C2189,FIPs_codes!$G$1:$G$3296,0)-1),COLUMN(FIPs_codes!C2187)))))</f>
        <v>6</v>
      </c>
      <c r="G2189" s="33" t="s">
        <v>846</v>
      </c>
      <c r="H2189" s="33" t="s">
        <v>217</v>
      </c>
      <c r="I2189" s="35" t="s">
        <v>841</v>
      </c>
      <c r="J2189" s="37" t="s">
        <v>219</v>
      </c>
      <c r="K2189" s="31" t="s">
        <v>78</v>
      </c>
      <c r="L2189" s="31" t="s">
        <v>220</v>
      </c>
      <c r="M2189" s="31" t="s">
        <v>57</v>
      </c>
      <c r="N2189" s="39" t="s">
        <v>849</v>
      </c>
      <c r="O2189" s="39">
        <v>2006</v>
      </c>
      <c r="P2189" s="39" t="s">
        <v>850</v>
      </c>
      <c r="Q2189" s="240">
        <v>3335</v>
      </c>
      <c r="R2189" s="31" t="s">
        <v>245</v>
      </c>
      <c r="S2189" s="41" t="s">
        <v>60</v>
      </c>
      <c r="T2189" s="29" t="s">
        <v>263</v>
      </c>
      <c r="U2189" s="31" t="s">
        <v>134</v>
      </c>
      <c r="V2189" s="39" t="s">
        <v>254</v>
      </c>
      <c r="W2189" s="43" t="s">
        <v>225</v>
      </c>
      <c r="X2189" s="43" t="s">
        <v>65</v>
      </c>
      <c r="Y2189" s="43">
        <v>40200</v>
      </c>
      <c r="Z2189" s="31">
        <v>99</v>
      </c>
      <c r="AA2189" s="240">
        <v>846</v>
      </c>
      <c r="AB2189" s="31" t="s">
        <v>66</v>
      </c>
      <c r="AC2189" s="240">
        <v>451455</v>
      </c>
      <c r="AD2189" s="31" t="s">
        <v>262</v>
      </c>
      <c r="AE2189" s="39" t="s">
        <v>255</v>
      </c>
      <c r="AF2189" s="39" t="s">
        <v>236</v>
      </c>
      <c r="AG2189" s="31" t="s">
        <v>229</v>
      </c>
      <c r="AH2189" s="31">
        <v>18.57</v>
      </c>
      <c r="AI2189" s="31">
        <v>72.8</v>
      </c>
      <c r="AJ2189" s="31">
        <v>91.37</v>
      </c>
      <c r="AK2189" s="39">
        <v>12.41</v>
      </c>
      <c r="AL2189" s="150">
        <v>0.20323957535296047</v>
      </c>
      <c r="AM2189" s="37" t="s">
        <v>230</v>
      </c>
      <c r="AN2189" s="31" t="s">
        <v>231</v>
      </c>
      <c r="AO2189" s="31" t="s">
        <v>232</v>
      </c>
      <c r="AP2189" s="45" t="s">
        <v>16963</v>
      </c>
      <c r="AQ2189" s="27" t="str">
        <f t="shared" si="100"/>
        <v>Record Complete</v>
      </c>
      <c r="AR2189" s="35"/>
      <c r="AS2189" s="5" t="str">
        <f t="shared" si="101"/>
        <v/>
      </c>
      <c r="AT2189" t="s">
        <v>17200</v>
      </c>
    </row>
    <row r="2190" spans="1:46" ht="15.75" thickBot="1" x14ac:dyDescent="0.3">
      <c r="A2190" s="30" t="s">
        <v>845</v>
      </c>
      <c r="B2190" s="32">
        <v>1692</v>
      </c>
      <c r="C2190" s="32" t="s">
        <v>213</v>
      </c>
      <c r="D2190" s="32" t="s">
        <v>290</v>
      </c>
      <c r="E2190" s="51" t="str">
        <f ca="1">IF(ISERROR(INDIRECT(CONCATENATE("FIPs_codes!",ADDRESS((MATCH($D2190,INDIRECT($C2190),0)+MATCH($C2190,FIPs_codes!$G$1:$G$3296,0)-1),COLUMN(FIPs_codes!A2188))))),"",INDIRECT(CONCATENATE("FIPs_codes!",ADDRESS((MATCH($D2190,INDIRECT($C2190),0)+MATCH($C2190,FIPs_codes!$G$1:$G$3296,0)-1),COLUMN(FIPs_codes!A2188)))))</f>
        <v>40151</v>
      </c>
      <c r="F2190" s="51">
        <f ca="1">IF(ISERROR(INDIRECT(CONCATENATE("FIPs_codes!",ADDRESS((MATCH($D2190,INDIRECT($C2190),0)+MATCH($C2190,FIPs_codes!$G$1:$G$3296,0)-1),COLUMN(FIPs_codes!C2188))))),"",INDIRECT(CONCATENATE("FIPs_codes!",ADDRESS((MATCH($D2190,INDIRECT($C2190),0)+MATCH($C2190,FIPs_codes!$G$1:$G$3296,0)-1),COLUMN(FIPs_codes!C2188)))))</f>
        <v>6</v>
      </c>
      <c r="G2190" s="34" t="s">
        <v>846</v>
      </c>
      <c r="H2190" s="34" t="s">
        <v>217</v>
      </c>
      <c r="I2190" s="36" t="s">
        <v>841</v>
      </c>
      <c r="J2190" s="38" t="s">
        <v>219</v>
      </c>
      <c r="K2190" s="32" t="s">
        <v>78</v>
      </c>
      <c r="L2190" s="32" t="s">
        <v>220</v>
      </c>
      <c r="M2190" s="32" t="s">
        <v>57</v>
      </c>
      <c r="N2190" s="40" t="s">
        <v>849</v>
      </c>
      <c r="O2190" s="40">
        <v>2006</v>
      </c>
      <c r="P2190" s="40" t="s">
        <v>850</v>
      </c>
      <c r="Q2190" s="125">
        <v>3335</v>
      </c>
      <c r="R2190" s="32" t="s">
        <v>245</v>
      </c>
      <c r="S2190" s="42" t="s">
        <v>60</v>
      </c>
      <c r="T2190" s="30" t="s">
        <v>263</v>
      </c>
      <c r="U2190" s="32" t="s">
        <v>134</v>
      </c>
      <c r="V2190" s="40" t="s">
        <v>254</v>
      </c>
      <c r="W2190" s="44" t="s">
        <v>225</v>
      </c>
      <c r="X2190" s="44" t="s">
        <v>65</v>
      </c>
      <c r="Y2190" s="44">
        <v>40200</v>
      </c>
      <c r="Z2190" s="32">
        <v>99</v>
      </c>
      <c r="AA2190" s="125">
        <v>846</v>
      </c>
      <c r="AB2190" s="32" t="s">
        <v>66</v>
      </c>
      <c r="AC2190" s="125">
        <v>451455</v>
      </c>
      <c r="AD2190" s="32" t="s">
        <v>262</v>
      </c>
      <c r="AE2190" s="40" t="s">
        <v>255</v>
      </c>
      <c r="AF2190" s="40" t="s">
        <v>236</v>
      </c>
      <c r="AG2190" s="32" t="s">
        <v>229</v>
      </c>
      <c r="AH2190" s="32">
        <v>19.78</v>
      </c>
      <c r="AI2190" s="32">
        <v>74.510000000000005</v>
      </c>
      <c r="AJ2190" s="32">
        <v>94.29</v>
      </c>
      <c r="AK2190" s="40">
        <v>12.4</v>
      </c>
      <c r="AL2190" s="181">
        <v>0.20977834340863294</v>
      </c>
      <c r="AM2190" s="38" t="s">
        <v>230</v>
      </c>
      <c r="AN2190" s="32" t="s">
        <v>231</v>
      </c>
      <c r="AO2190" s="32" t="s">
        <v>232</v>
      </c>
      <c r="AP2190" s="63" t="s">
        <v>16963</v>
      </c>
      <c r="AQ2190" s="27" t="str">
        <f t="shared" si="100"/>
        <v>Record Complete</v>
      </c>
      <c r="AR2190" s="36"/>
      <c r="AS2190" s="5" t="str">
        <f t="shared" si="101"/>
        <v/>
      </c>
      <c r="AT2190" t="s">
        <v>17200</v>
      </c>
    </row>
    <row r="2191" spans="1:46" ht="15.75" thickBot="1" x14ac:dyDescent="0.3">
      <c r="A2191" s="29" t="s">
        <v>845</v>
      </c>
      <c r="B2191" s="31">
        <v>1692</v>
      </c>
      <c r="C2191" s="31" t="s">
        <v>213</v>
      </c>
      <c r="D2191" s="31" t="s">
        <v>290</v>
      </c>
      <c r="E2191" s="51" t="str">
        <f ca="1">IF(ISERROR(INDIRECT(CONCATENATE("FIPs_codes!",ADDRESS((MATCH($D2191,INDIRECT($C2191),0)+MATCH($C2191,FIPs_codes!$G$1:$G$3296,0)-1),COLUMN(FIPs_codes!A2189))))),"",INDIRECT(CONCATENATE("FIPs_codes!",ADDRESS((MATCH($D2191,INDIRECT($C2191),0)+MATCH($C2191,FIPs_codes!$G$1:$G$3296,0)-1),COLUMN(FIPs_codes!A2189)))))</f>
        <v>40151</v>
      </c>
      <c r="F2191" s="51">
        <f ca="1">IF(ISERROR(INDIRECT(CONCATENATE("FIPs_codes!",ADDRESS((MATCH($D2191,INDIRECT($C2191),0)+MATCH($C2191,FIPs_codes!$G$1:$G$3296,0)-1),COLUMN(FIPs_codes!C2189))))),"",INDIRECT(CONCATENATE("FIPs_codes!",ADDRESS((MATCH($D2191,INDIRECT($C2191),0)+MATCH($C2191,FIPs_codes!$G$1:$G$3296,0)-1),COLUMN(FIPs_codes!C2189)))))</f>
        <v>6</v>
      </c>
      <c r="G2191" s="33" t="s">
        <v>846</v>
      </c>
      <c r="H2191" s="33" t="s">
        <v>217</v>
      </c>
      <c r="I2191" s="35" t="s">
        <v>841</v>
      </c>
      <c r="J2191" s="37" t="s">
        <v>219</v>
      </c>
      <c r="K2191" s="31" t="s">
        <v>78</v>
      </c>
      <c r="L2191" s="31" t="s">
        <v>220</v>
      </c>
      <c r="M2191" s="31" t="s">
        <v>57</v>
      </c>
      <c r="N2191" s="39" t="s">
        <v>849</v>
      </c>
      <c r="O2191" s="39">
        <v>2006</v>
      </c>
      <c r="P2191" s="39" t="s">
        <v>851</v>
      </c>
      <c r="Q2191" s="240">
        <v>3335</v>
      </c>
      <c r="R2191" s="31" t="s">
        <v>245</v>
      </c>
      <c r="S2191" s="41" t="s">
        <v>60</v>
      </c>
      <c r="T2191" s="29" t="s">
        <v>263</v>
      </c>
      <c r="U2191" s="31" t="s">
        <v>134</v>
      </c>
      <c r="V2191" s="39" t="s">
        <v>254</v>
      </c>
      <c r="W2191" s="43" t="s">
        <v>225</v>
      </c>
      <c r="X2191" s="43" t="s">
        <v>65</v>
      </c>
      <c r="Y2191" s="43">
        <v>40200</v>
      </c>
      <c r="Z2191" s="31">
        <v>99</v>
      </c>
      <c r="AA2191" s="240">
        <v>846</v>
      </c>
      <c r="AB2191" s="31" t="s">
        <v>66</v>
      </c>
      <c r="AC2191" s="240">
        <v>451455</v>
      </c>
      <c r="AD2191" s="31" t="s">
        <v>262</v>
      </c>
      <c r="AE2191" s="39" t="s">
        <v>255</v>
      </c>
      <c r="AF2191" s="39" t="s">
        <v>236</v>
      </c>
      <c r="AG2191" s="31" t="s">
        <v>229</v>
      </c>
      <c r="AH2191" s="31">
        <v>8.0399999999999991</v>
      </c>
      <c r="AI2191" s="31">
        <v>109.15</v>
      </c>
      <c r="AJ2191" s="31">
        <v>117.19</v>
      </c>
      <c r="AK2191" s="39">
        <v>12.13</v>
      </c>
      <c r="AL2191" s="150">
        <v>6.8606536393890263E-2</v>
      </c>
      <c r="AM2191" s="37" t="s">
        <v>230</v>
      </c>
      <c r="AN2191" s="31" t="s">
        <v>231</v>
      </c>
      <c r="AO2191" s="31" t="s">
        <v>232</v>
      </c>
      <c r="AP2191" s="45" t="s">
        <v>16963</v>
      </c>
      <c r="AQ2191" s="27" t="str">
        <f t="shared" si="100"/>
        <v>Record Complete</v>
      </c>
      <c r="AR2191" s="35"/>
      <c r="AS2191" s="5" t="str">
        <f t="shared" si="101"/>
        <v/>
      </c>
      <c r="AT2191" t="s">
        <v>17200</v>
      </c>
    </row>
    <row r="2192" spans="1:46" ht="15.75" thickBot="1" x14ac:dyDescent="0.3">
      <c r="A2192" s="30" t="s">
        <v>845</v>
      </c>
      <c r="B2192" s="32">
        <v>1692</v>
      </c>
      <c r="C2192" s="32" t="s">
        <v>213</v>
      </c>
      <c r="D2192" s="32" t="s">
        <v>290</v>
      </c>
      <c r="E2192" s="51" t="str">
        <f ca="1">IF(ISERROR(INDIRECT(CONCATENATE("FIPs_codes!",ADDRESS((MATCH($D2192,INDIRECT($C2192),0)+MATCH($C2192,FIPs_codes!$G$1:$G$3296,0)-1),COLUMN(FIPs_codes!A2190))))),"",INDIRECT(CONCATENATE("FIPs_codes!",ADDRESS((MATCH($D2192,INDIRECT($C2192),0)+MATCH($C2192,FIPs_codes!$G$1:$G$3296,0)-1),COLUMN(FIPs_codes!A2190)))))</f>
        <v>40151</v>
      </c>
      <c r="F2192" s="51">
        <f ca="1">IF(ISERROR(INDIRECT(CONCATENATE("FIPs_codes!",ADDRESS((MATCH($D2192,INDIRECT($C2192),0)+MATCH($C2192,FIPs_codes!$G$1:$G$3296,0)-1),COLUMN(FIPs_codes!C2190))))),"",INDIRECT(CONCATENATE("FIPs_codes!",ADDRESS((MATCH($D2192,INDIRECT($C2192),0)+MATCH($C2192,FIPs_codes!$G$1:$G$3296,0)-1),COLUMN(FIPs_codes!C2190)))))</f>
        <v>6</v>
      </c>
      <c r="G2192" s="34" t="s">
        <v>846</v>
      </c>
      <c r="H2192" s="34" t="s">
        <v>217</v>
      </c>
      <c r="I2192" s="36" t="s">
        <v>841</v>
      </c>
      <c r="J2192" s="38" t="s">
        <v>219</v>
      </c>
      <c r="K2192" s="32" t="s">
        <v>78</v>
      </c>
      <c r="L2192" s="32" t="s">
        <v>220</v>
      </c>
      <c r="M2192" s="32" t="s">
        <v>57</v>
      </c>
      <c r="N2192" s="40" t="s">
        <v>849</v>
      </c>
      <c r="O2192" s="40">
        <v>2006</v>
      </c>
      <c r="P2192" s="40" t="s">
        <v>851</v>
      </c>
      <c r="Q2192" s="125">
        <v>3335</v>
      </c>
      <c r="R2192" s="32" t="s">
        <v>245</v>
      </c>
      <c r="S2192" s="42" t="s">
        <v>60</v>
      </c>
      <c r="T2192" s="30" t="s">
        <v>263</v>
      </c>
      <c r="U2192" s="32" t="s">
        <v>134</v>
      </c>
      <c r="V2192" s="40" t="s">
        <v>254</v>
      </c>
      <c r="W2192" s="44" t="s">
        <v>225</v>
      </c>
      <c r="X2192" s="44" t="s">
        <v>65</v>
      </c>
      <c r="Y2192" s="44">
        <v>40200</v>
      </c>
      <c r="Z2192" s="32">
        <v>99</v>
      </c>
      <c r="AA2192" s="125">
        <v>846</v>
      </c>
      <c r="AB2192" s="32" t="s">
        <v>66</v>
      </c>
      <c r="AC2192" s="125">
        <v>451455</v>
      </c>
      <c r="AD2192" s="32" t="s">
        <v>262</v>
      </c>
      <c r="AE2192" s="40" t="s">
        <v>255</v>
      </c>
      <c r="AF2192" s="40" t="s">
        <v>236</v>
      </c>
      <c r="AG2192" s="32" t="s">
        <v>229</v>
      </c>
      <c r="AH2192" s="32">
        <v>8.67</v>
      </c>
      <c r="AI2192" s="32">
        <v>110.56</v>
      </c>
      <c r="AJ2192" s="32">
        <v>119.23</v>
      </c>
      <c r="AK2192" s="40">
        <v>12.15</v>
      </c>
      <c r="AL2192" s="181">
        <v>7.2716598171601102E-2</v>
      </c>
      <c r="AM2192" s="38" t="s">
        <v>230</v>
      </c>
      <c r="AN2192" s="32" t="s">
        <v>231</v>
      </c>
      <c r="AO2192" s="32" t="s">
        <v>232</v>
      </c>
      <c r="AP2192" s="63" t="s">
        <v>16963</v>
      </c>
      <c r="AQ2192" s="27" t="str">
        <f t="shared" si="100"/>
        <v>Record Complete</v>
      </c>
      <c r="AR2192" s="36"/>
      <c r="AS2192" s="5" t="str">
        <f t="shared" si="101"/>
        <v/>
      </c>
      <c r="AT2192" t="s">
        <v>17200</v>
      </c>
    </row>
    <row r="2193" spans="1:46" ht="15.75" thickBot="1" x14ac:dyDescent="0.3">
      <c r="A2193" s="29" t="s">
        <v>845</v>
      </c>
      <c r="B2193" s="31">
        <v>1692</v>
      </c>
      <c r="C2193" s="31" t="s">
        <v>213</v>
      </c>
      <c r="D2193" s="31" t="s">
        <v>290</v>
      </c>
      <c r="E2193" s="51" t="str">
        <f ca="1">IF(ISERROR(INDIRECT(CONCATENATE("FIPs_codes!",ADDRESS((MATCH($D2193,INDIRECT($C2193),0)+MATCH($C2193,FIPs_codes!$G$1:$G$3296,0)-1),COLUMN(FIPs_codes!A2191))))),"",INDIRECT(CONCATENATE("FIPs_codes!",ADDRESS((MATCH($D2193,INDIRECT($C2193),0)+MATCH($C2193,FIPs_codes!$G$1:$G$3296,0)-1),COLUMN(FIPs_codes!A2191)))))</f>
        <v>40151</v>
      </c>
      <c r="F2193" s="51">
        <f ca="1">IF(ISERROR(INDIRECT(CONCATENATE("FIPs_codes!",ADDRESS((MATCH($D2193,INDIRECT($C2193),0)+MATCH($C2193,FIPs_codes!$G$1:$G$3296,0)-1),COLUMN(FIPs_codes!C2191))))),"",INDIRECT(CONCATENATE("FIPs_codes!",ADDRESS((MATCH($D2193,INDIRECT($C2193),0)+MATCH($C2193,FIPs_codes!$G$1:$G$3296,0)-1),COLUMN(FIPs_codes!C2191)))))</f>
        <v>6</v>
      </c>
      <c r="G2193" s="33" t="s">
        <v>846</v>
      </c>
      <c r="H2193" s="33" t="s">
        <v>217</v>
      </c>
      <c r="I2193" s="35" t="s">
        <v>841</v>
      </c>
      <c r="J2193" s="37" t="s">
        <v>219</v>
      </c>
      <c r="K2193" s="31" t="s">
        <v>78</v>
      </c>
      <c r="L2193" s="31" t="s">
        <v>220</v>
      </c>
      <c r="M2193" s="31" t="s">
        <v>57</v>
      </c>
      <c r="N2193" s="39" t="s">
        <v>849</v>
      </c>
      <c r="O2193" s="39">
        <v>2006</v>
      </c>
      <c r="P2193" s="39" t="s">
        <v>851</v>
      </c>
      <c r="Q2193" s="240">
        <v>3335</v>
      </c>
      <c r="R2193" s="31" t="s">
        <v>245</v>
      </c>
      <c r="S2193" s="41" t="s">
        <v>60</v>
      </c>
      <c r="T2193" s="29" t="s">
        <v>263</v>
      </c>
      <c r="U2193" s="31" t="s">
        <v>134</v>
      </c>
      <c r="V2193" s="39" t="s">
        <v>254</v>
      </c>
      <c r="W2193" s="43" t="s">
        <v>225</v>
      </c>
      <c r="X2193" s="43" t="s">
        <v>65</v>
      </c>
      <c r="Y2193" s="43">
        <v>40200</v>
      </c>
      <c r="Z2193" s="31">
        <v>99</v>
      </c>
      <c r="AA2193" s="240">
        <v>846</v>
      </c>
      <c r="AB2193" s="31" t="s">
        <v>66</v>
      </c>
      <c r="AC2193" s="240">
        <v>451455</v>
      </c>
      <c r="AD2193" s="31" t="s">
        <v>262</v>
      </c>
      <c r="AE2193" s="39" t="s">
        <v>255</v>
      </c>
      <c r="AF2193" s="39" t="s">
        <v>236</v>
      </c>
      <c r="AG2193" s="31" t="s">
        <v>229</v>
      </c>
      <c r="AH2193" s="31">
        <v>9.81</v>
      </c>
      <c r="AI2193" s="31">
        <v>115.16</v>
      </c>
      <c r="AJ2193" s="31">
        <v>124.97</v>
      </c>
      <c r="AK2193" s="39">
        <v>12.15</v>
      </c>
      <c r="AL2193" s="150">
        <v>7.8498839721533167E-2</v>
      </c>
      <c r="AM2193" s="37" t="s">
        <v>230</v>
      </c>
      <c r="AN2193" s="31" t="s">
        <v>231</v>
      </c>
      <c r="AO2193" s="31" t="s">
        <v>232</v>
      </c>
      <c r="AP2193" s="45" t="s">
        <v>16963</v>
      </c>
      <c r="AQ2193" s="27" t="str">
        <f t="shared" si="100"/>
        <v>Record Complete</v>
      </c>
      <c r="AR2193" s="35"/>
      <c r="AS2193" s="5" t="str">
        <f t="shared" si="101"/>
        <v/>
      </c>
      <c r="AT2193" t="s">
        <v>17200</v>
      </c>
    </row>
    <row r="2194" spans="1:46" ht="15.75" thickBot="1" x14ac:dyDescent="0.3">
      <c r="A2194" s="47" t="s">
        <v>845</v>
      </c>
      <c r="B2194" s="49">
        <v>1692</v>
      </c>
      <c r="C2194" s="49" t="s">
        <v>213</v>
      </c>
      <c r="D2194" s="49" t="s">
        <v>290</v>
      </c>
      <c r="E2194" s="51" t="str">
        <f ca="1">IF(ISERROR(INDIRECT(CONCATENATE("FIPs_codes!",ADDRESS((MATCH($D2194,INDIRECT($C2194),0)+MATCH($C2194,FIPs_codes!$G$1:$G$3296,0)-1),COLUMN(FIPs_codes!A2192))))),"",INDIRECT(CONCATENATE("FIPs_codes!",ADDRESS((MATCH($D2194,INDIRECT($C2194),0)+MATCH($C2194,FIPs_codes!$G$1:$G$3296,0)-1),COLUMN(FIPs_codes!A2192)))))</f>
        <v>40151</v>
      </c>
      <c r="F2194" s="51">
        <f ca="1">IF(ISERROR(INDIRECT(CONCATENATE("FIPs_codes!",ADDRESS((MATCH($D2194,INDIRECT($C2194),0)+MATCH($C2194,FIPs_codes!$G$1:$G$3296,0)-1),COLUMN(FIPs_codes!C2192))))),"",INDIRECT(CONCATENATE("FIPs_codes!",ADDRESS((MATCH($D2194,INDIRECT($C2194),0)+MATCH($C2194,FIPs_codes!$G$1:$G$3296,0)-1),COLUMN(FIPs_codes!C2192)))))</f>
        <v>6</v>
      </c>
      <c r="G2194" s="51" t="s">
        <v>846</v>
      </c>
      <c r="H2194" s="51" t="s">
        <v>217</v>
      </c>
      <c r="I2194" s="53" t="s">
        <v>841</v>
      </c>
      <c r="J2194" s="55" t="s">
        <v>219</v>
      </c>
      <c r="K2194" s="49" t="s">
        <v>78</v>
      </c>
      <c r="L2194" s="49" t="s">
        <v>220</v>
      </c>
      <c r="M2194" s="49" t="s">
        <v>57</v>
      </c>
      <c r="N2194" s="57" t="s">
        <v>849</v>
      </c>
      <c r="O2194" s="57">
        <v>2006</v>
      </c>
      <c r="P2194" s="57" t="s">
        <v>855</v>
      </c>
      <c r="Q2194" s="128">
        <v>3335</v>
      </c>
      <c r="R2194" s="49" t="s">
        <v>245</v>
      </c>
      <c r="S2194" s="59" t="s">
        <v>60</v>
      </c>
      <c r="T2194" s="47" t="s">
        <v>263</v>
      </c>
      <c r="U2194" s="49" t="s">
        <v>134</v>
      </c>
      <c r="V2194" s="57" t="s">
        <v>254</v>
      </c>
      <c r="W2194" s="61" t="s">
        <v>225</v>
      </c>
      <c r="X2194" s="61" t="s">
        <v>65</v>
      </c>
      <c r="Y2194" s="61">
        <v>40203</v>
      </c>
      <c r="Z2194" s="49">
        <v>92</v>
      </c>
      <c r="AA2194" s="128">
        <v>846</v>
      </c>
      <c r="AB2194" s="49" t="s">
        <v>66</v>
      </c>
      <c r="AC2194" s="128">
        <v>398335</v>
      </c>
      <c r="AD2194" s="49" t="s">
        <v>262</v>
      </c>
      <c r="AE2194" s="57" t="s">
        <v>255</v>
      </c>
      <c r="AF2194" s="57" t="s">
        <v>236</v>
      </c>
      <c r="AG2194" s="49" t="s">
        <v>229</v>
      </c>
      <c r="AH2194" s="49">
        <v>8.14</v>
      </c>
      <c r="AI2194" s="49">
        <v>30.87</v>
      </c>
      <c r="AJ2194" s="49">
        <v>39.010000000000005</v>
      </c>
      <c r="AK2194" s="57">
        <v>12.2</v>
      </c>
      <c r="AL2194" s="181">
        <v>0.20866444501409895</v>
      </c>
      <c r="AM2194" s="55" t="s">
        <v>230</v>
      </c>
      <c r="AN2194" s="49" t="s">
        <v>231</v>
      </c>
      <c r="AO2194" s="49" t="s">
        <v>232</v>
      </c>
      <c r="AP2194" s="63" t="s">
        <v>16963</v>
      </c>
      <c r="AQ2194" s="27" t="str">
        <f t="shared" si="100"/>
        <v>Record Complete</v>
      </c>
      <c r="AR2194" s="53"/>
      <c r="AS2194" s="5" t="str">
        <f t="shared" si="101"/>
        <v/>
      </c>
      <c r="AT2194" t="s">
        <v>17200</v>
      </c>
    </row>
    <row r="2195" spans="1:46" ht="15.75" thickBot="1" x14ac:dyDescent="0.3">
      <c r="A2195" s="48" t="s">
        <v>845</v>
      </c>
      <c r="B2195" s="50">
        <v>1692</v>
      </c>
      <c r="C2195" s="50" t="s">
        <v>213</v>
      </c>
      <c r="D2195" s="50" t="s">
        <v>290</v>
      </c>
      <c r="E2195" s="51" t="str">
        <f ca="1">IF(ISERROR(INDIRECT(CONCATENATE("FIPs_codes!",ADDRESS((MATCH($D2195,INDIRECT($C2195),0)+MATCH($C2195,FIPs_codes!$G$1:$G$3296,0)-1),COLUMN(FIPs_codes!A2193))))),"",INDIRECT(CONCATENATE("FIPs_codes!",ADDRESS((MATCH($D2195,INDIRECT($C2195),0)+MATCH($C2195,FIPs_codes!$G$1:$G$3296,0)-1),COLUMN(FIPs_codes!A2193)))))</f>
        <v>40151</v>
      </c>
      <c r="F2195" s="51">
        <f ca="1">IF(ISERROR(INDIRECT(CONCATENATE("FIPs_codes!",ADDRESS((MATCH($D2195,INDIRECT($C2195),0)+MATCH($C2195,FIPs_codes!$G$1:$G$3296,0)-1),COLUMN(FIPs_codes!C2193))))),"",INDIRECT(CONCATENATE("FIPs_codes!",ADDRESS((MATCH($D2195,INDIRECT($C2195),0)+MATCH($C2195,FIPs_codes!$G$1:$G$3296,0)-1),COLUMN(FIPs_codes!C2193)))))</f>
        <v>6</v>
      </c>
      <c r="G2195" s="52" t="s">
        <v>846</v>
      </c>
      <c r="H2195" s="52" t="s">
        <v>217</v>
      </c>
      <c r="I2195" s="54" t="s">
        <v>841</v>
      </c>
      <c r="J2195" s="56" t="s">
        <v>219</v>
      </c>
      <c r="K2195" s="50" t="s">
        <v>78</v>
      </c>
      <c r="L2195" s="50" t="s">
        <v>220</v>
      </c>
      <c r="M2195" s="50" t="s">
        <v>57</v>
      </c>
      <c r="N2195" s="58" t="s">
        <v>849</v>
      </c>
      <c r="O2195" s="58">
        <v>2006</v>
      </c>
      <c r="P2195" s="58" t="s">
        <v>854</v>
      </c>
      <c r="Q2195" s="126">
        <v>3335</v>
      </c>
      <c r="R2195" s="50" t="s">
        <v>245</v>
      </c>
      <c r="S2195" s="60" t="s">
        <v>60</v>
      </c>
      <c r="T2195" s="48" t="s">
        <v>263</v>
      </c>
      <c r="U2195" s="50" t="s">
        <v>134</v>
      </c>
      <c r="V2195" s="58" t="s">
        <v>254</v>
      </c>
      <c r="W2195" s="62" t="s">
        <v>225</v>
      </c>
      <c r="X2195" s="62" t="s">
        <v>65</v>
      </c>
      <c r="Y2195" s="62">
        <v>40203</v>
      </c>
      <c r="Z2195" s="50">
        <v>92</v>
      </c>
      <c r="AA2195" s="126">
        <v>846</v>
      </c>
      <c r="AB2195" s="50" t="s">
        <v>66</v>
      </c>
      <c r="AC2195" s="126">
        <v>398335</v>
      </c>
      <c r="AD2195" s="50" t="s">
        <v>262</v>
      </c>
      <c r="AE2195" s="58" t="s">
        <v>255</v>
      </c>
      <c r="AF2195" s="58" t="s">
        <v>236</v>
      </c>
      <c r="AG2195" s="50" t="s">
        <v>229</v>
      </c>
      <c r="AH2195" s="50">
        <v>15.77</v>
      </c>
      <c r="AI2195" s="50">
        <v>29.22</v>
      </c>
      <c r="AJ2195" s="50">
        <v>44.989999999999995</v>
      </c>
      <c r="AK2195" s="58">
        <v>12.31</v>
      </c>
      <c r="AL2195" s="150">
        <v>0.35052233829739943</v>
      </c>
      <c r="AM2195" s="56" t="s">
        <v>230</v>
      </c>
      <c r="AN2195" s="50" t="s">
        <v>231</v>
      </c>
      <c r="AO2195" s="50" t="s">
        <v>232</v>
      </c>
      <c r="AP2195" s="45" t="s">
        <v>16963</v>
      </c>
      <c r="AQ2195" s="27" t="str">
        <f t="shared" si="100"/>
        <v>Record Complete</v>
      </c>
      <c r="AR2195" s="54"/>
      <c r="AS2195" s="5" t="str">
        <f t="shared" si="101"/>
        <v/>
      </c>
      <c r="AT2195" t="s">
        <v>17200</v>
      </c>
    </row>
    <row r="2196" spans="1:46" ht="15.75" thickBot="1" x14ac:dyDescent="0.3">
      <c r="A2196" s="47" t="s">
        <v>845</v>
      </c>
      <c r="B2196" s="49">
        <v>1692</v>
      </c>
      <c r="C2196" s="49" t="s">
        <v>213</v>
      </c>
      <c r="D2196" s="49" t="s">
        <v>290</v>
      </c>
      <c r="E2196" s="51" t="str">
        <f ca="1">IF(ISERROR(INDIRECT(CONCATENATE("FIPs_codes!",ADDRESS((MATCH($D2196,INDIRECT($C2196),0)+MATCH($C2196,FIPs_codes!$G$1:$G$3296,0)-1),COLUMN(FIPs_codes!A2194))))),"",INDIRECT(CONCATENATE("FIPs_codes!",ADDRESS((MATCH($D2196,INDIRECT($C2196),0)+MATCH($C2196,FIPs_codes!$G$1:$G$3296,0)-1),COLUMN(FIPs_codes!A2194)))))</f>
        <v>40151</v>
      </c>
      <c r="F2196" s="51">
        <f ca="1">IF(ISERROR(INDIRECT(CONCATENATE("FIPs_codes!",ADDRESS((MATCH($D2196,INDIRECT($C2196),0)+MATCH($C2196,FIPs_codes!$G$1:$G$3296,0)-1),COLUMN(FIPs_codes!C2194))))),"",INDIRECT(CONCATENATE("FIPs_codes!",ADDRESS((MATCH($D2196,INDIRECT($C2196),0)+MATCH($C2196,FIPs_codes!$G$1:$G$3296,0)-1),COLUMN(FIPs_codes!C2194)))))</f>
        <v>6</v>
      </c>
      <c r="G2196" s="51" t="s">
        <v>846</v>
      </c>
      <c r="H2196" s="51" t="s">
        <v>217</v>
      </c>
      <c r="I2196" s="53" t="s">
        <v>841</v>
      </c>
      <c r="J2196" s="55" t="s">
        <v>219</v>
      </c>
      <c r="K2196" s="49" t="s">
        <v>78</v>
      </c>
      <c r="L2196" s="49" t="s">
        <v>220</v>
      </c>
      <c r="M2196" s="49" t="s">
        <v>57</v>
      </c>
      <c r="N2196" s="57" t="s">
        <v>849</v>
      </c>
      <c r="O2196" s="57">
        <v>2006</v>
      </c>
      <c r="P2196" s="57" t="s">
        <v>854</v>
      </c>
      <c r="Q2196" s="128">
        <v>3335</v>
      </c>
      <c r="R2196" s="49" t="s">
        <v>245</v>
      </c>
      <c r="S2196" s="59" t="s">
        <v>60</v>
      </c>
      <c r="T2196" s="47" t="s">
        <v>263</v>
      </c>
      <c r="U2196" s="49" t="s">
        <v>134</v>
      </c>
      <c r="V2196" s="57" t="s">
        <v>254</v>
      </c>
      <c r="W2196" s="61" t="s">
        <v>225</v>
      </c>
      <c r="X2196" s="61" t="s">
        <v>65</v>
      </c>
      <c r="Y2196" s="61">
        <v>40203</v>
      </c>
      <c r="Z2196" s="49">
        <v>92</v>
      </c>
      <c r="AA2196" s="128">
        <v>846</v>
      </c>
      <c r="AB2196" s="49" t="s">
        <v>66</v>
      </c>
      <c r="AC2196" s="128">
        <v>398335</v>
      </c>
      <c r="AD2196" s="49" t="s">
        <v>262</v>
      </c>
      <c r="AE2196" s="57" t="s">
        <v>255</v>
      </c>
      <c r="AF2196" s="57" t="s">
        <v>236</v>
      </c>
      <c r="AG2196" s="49" t="s">
        <v>229</v>
      </c>
      <c r="AH2196" s="49">
        <v>14.83</v>
      </c>
      <c r="AI2196" s="49">
        <v>30.33</v>
      </c>
      <c r="AJ2196" s="49">
        <v>45.16</v>
      </c>
      <c r="AK2196" s="57">
        <v>12.3</v>
      </c>
      <c r="AL2196" s="181">
        <v>0.32838795394154119</v>
      </c>
      <c r="AM2196" s="55" t="s">
        <v>230</v>
      </c>
      <c r="AN2196" s="49" t="s">
        <v>231</v>
      </c>
      <c r="AO2196" s="49" t="s">
        <v>232</v>
      </c>
      <c r="AP2196" s="63" t="s">
        <v>16963</v>
      </c>
      <c r="AQ2196" s="27" t="str">
        <f t="shared" si="100"/>
        <v>Record Complete</v>
      </c>
      <c r="AR2196" s="53"/>
      <c r="AS2196" s="5" t="str">
        <f t="shared" si="101"/>
        <v/>
      </c>
      <c r="AT2196" t="s">
        <v>17200</v>
      </c>
    </row>
    <row r="2197" spans="1:46" ht="15.75" thickBot="1" x14ac:dyDescent="0.3">
      <c r="A2197" s="48" t="s">
        <v>845</v>
      </c>
      <c r="B2197" s="50">
        <v>1692</v>
      </c>
      <c r="C2197" s="50" t="s">
        <v>213</v>
      </c>
      <c r="D2197" s="50" t="s">
        <v>290</v>
      </c>
      <c r="E2197" s="51" t="str">
        <f ca="1">IF(ISERROR(INDIRECT(CONCATENATE("FIPs_codes!",ADDRESS((MATCH($D2197,INDIRECT($C2197),0)+MATCH($C2197,FIPs_codes!$G$1:$G$3296,0)-1),COLUMN(FIPs_codes!A2195))))),"",INDIRECT(CONCATENATE("FIPs_codes!",ADDRESS((MATCH($D2197,INDIRECT($C2197),0)+MATCH($C2197,FIPs_codes!$G$1:$G$3296,0)-1),COLUMN(FIPs_codes!A2195)))))</f>
        <v>40151</v>
      </c>
      <c r="F2197" s="51">
        <f ca="1">IF(ISERROR(INDIRECT(CONCATENATE("FIPs_codes!",ADDRESS((MATCH($D2197,INDIRECT($C2197),0)+MATCH($C2197,FIPs_codes!$G$1:$G$3296,0)-1),COLUMN(FIPs_codes!C2195))))),"",INDIRECT(CONCATENATE("FIPs_codes!",ADDRESS((MATCH($D2197,INDIRECT($C2197),0)+MATCH($C2197,FIPs_codes!$G$1:$G$3296,0)-1),COLUMN(FIPs_codes!C2195)))))</f>
        <v>6</v>
      </c>
      <c r="G2197" s="52" t="s">
        <v>846</v>
      </c>
      <c r="H2197" s="52" t="s">
        <v>217</v>
      </c>
      <c r="I2197" s="54" t="s">
        <v>841</v>
      </c>
      <c r="J2197" s="56" t="s">
        <v>219</v>
      </c>
      <c r="K2197" s="50" t="s">
        <v>78</v>
      </c>
      <c r="L2197" s="50" t="s">
        <v>220</v>
      </c>
      <c r="M2197" s="50" t="s">
        <v>57</v>
      </c>
      <c r="N2197" s="58" t="s">
        <v>849</v>
      </c>
      <c r="O2197" s="58">
        <v>2006</v>
      </c>
      <c r="P2197" s="58" t="s">
        <v>854</v>
      </c>
      <c r="Q2197" s="126">
        <v>3335</v>
      </c>
      <c r="R2197" s="50" t="s">
        <v>245</v>
      </c>
      <c r="S2197" s="60" t="s">
        <v>60</v>
      </c>
      <c r="T2197" s="48" t="s">
        <v>263</v>
      </c>
      <c r="U2197" s="50" t="s">
        <v>134</v>
      </c>
      <c r="V2197" s="58" t="s">
        <v>254</v>
      </c>
      <c r="W2197" s="62" t="s">
        <v>225</v>
      </c>
      <c r="X2197" s="62" t="s">
        <v>65</v>
      </c>
      <c r="Y2197" s="62">
        <v>40203</v>
      </c>
      <c r="Z2197" s="50">
        <v>92</v>
      </c>
      <c r="AA2197" s="126">
        <v>846</v>
      </c>
      <c r="AB2197" s="50" t="s">
        <v>66</v>
      </c>
      <c r="AC2197" s="126">
        <v>398335</v>
      </c>
      <c r="AD2197" s="50" t="s">
        <v>262</v>
      </c>
      <c r="AE2197" s="58" t="s">
        <v>255</v>
      </c>
      <c r="AF2197" s="58" t="s">
        <v>236</v>
      </c>
      <c r="AG2197" s="50" t="s">
        <v>229</v>
      </c>
      <c r="AH2197" s="50">
        <v>14.99</v>
      </c>
      <c r="AI2197" s="50">
        <v>33.06</v>
      </c>
      <c r="AJ2197" s="50">
        <v>48.050000000000004</v>
      </c>
      <c r="AK2197" s="58">
        <v>12.3</v>
      </c>
      <c r="AL2197" s="150">
        <v>0.3119667013527575</v>
      </c>
      <c r="AM2197" s="56" t="s">
        <v>230</v>
      </c>
      <c r="AN2197" s="50" t="s">
        <v>231</v>
      </c>
      <c r="AO2197" s="50" t="s">
        <v>232</v>
      </c>
      <c r="AP2197" s="45" t="s">
        <v>16963</v>
      </c>
      <c r="AQ2197" s="27" t="str">
        <f t="shared" si="100"/>
        <v>Record Complete</v>
      </c>
      <c r="AR2197" s="54"/>
      <c r="AS2197" s="5" t="str">
        <f t="shared" si="101"/>
        <v/>
      </c>
      <c r="AT2197" t="s">
        <v>17200</v>
      </c>
    </row>
    <row r="2198" spans="1:46" ht="15.75" thickBot="1" x14ac:dyDescent="0.3">
      <c r="A2198" s="47" t="s">
        <v>845</v>
      </c>
      <c r="B2198" s="49">
        <v>1692</v>
      </c>
      <c r="C2198" s="49" t="s">
        <v>213</v>
      </c>
      <c r="D2198" s="49" t="s">
        <v>290</v>
      </c>
      <c r="E2198" s="51" t="str">
        <f ca="1">IF(ISERROR(INDIRECT(CONCATENATE("FIPs_codes!",ADDRESS((MATCH($D2198,INDIRECT($C2198),0)+MATCH($C2198,FIPs_codes!$G$1:$G$3296,0)-1),COLUMN(FIPs_codes!A2196))))),"",INDIRECT(CONCATENATE("FIPs_codes!",ADDRESS((MATCH($D2198,INDIRECT($C2198),0)+MATCH($C2198,FIPs_codes!$G$1:$G$3296,0)-1),COLUMN(FIPs_codes!A2196)))))</f>
        <v>40151</v>
      </c>
      <c r="F2198" s="51">
        <f ca="1">IF(ISERROR(INDIRECT(CONCATENATE("FIPs_codes!",ADDRESS((MATCH($D2198,INDIRECT($C2198),0)+MATCH($C2198,FIPs_codes!$G$1:$G$3296,0)-1),COLUMN(FIPs_codes!C2196))))),"",INDIRECT(CONCATENATE("FIPs_codes!",ADDRESS((MATCH($D2198,INDIRECT($C2198),0)+MATCH($C2198,FIPs_codes!$G$1:$G$3296,0)-1),COLUMN(FIPs_codes!C2196)))))</f>
        <v>6</v>
      </c>
      <c r="G2198" s="51" t="s">
        <v>846</v>
      </c>
      <c r="H2198" s="51" t="s">
        <v>217</v>
      </c>
      <c r="I2198" s="53" t="s">
        <v>841</v>
      </c>
      <c r="J2198" s="55" t="s">
        <v>219</v>
      </c>
      <c r="K2198" s="49" t="s">
        <v>78</v>
      </c>
      <c r="L2198" s="49" t="s">
        <v>220</v>
      </c>
      <c r="M2198" s="49" t="s">
        <v>57</v>
      </c>
      <c r="N2198" s="57" t="s">
        <v>849</v>
      </c>
      <c r="O2198" s="57">
        <v>2006</v>
      </c>
      <c r="P2198" s="57" t="s">
        <v>855</v>
      </c>
      <c r="Q2198" s="128">
        <v>3335</v>
      </c>
      <c r="R2198" s="49" t="s">
        <v>245</v>
      </c>
      <c r="S2198" s="59" t="s">
        <v>60</v>
      </c>
      <c r="T2198" s="47" t="s">
        <v>263</v>
      </c>
      <c r="U2198" s="49" t="s">
        <v>134</v>
      </c>
      <c r="V2198" s="57" t="s">
        <v>254</v>
      </c>
      <c r="W2198" s="61" t="s">
        <v>225</v>
      </c>
      <c r="X2198" s="61" t="s">
        <v>65</v>
      </c>
      <c r="Y2198" s="61">
        <v>40203</v>
      </c>
      <c r="Z2198" s="49">
        <v>92</v>
      </c>
      <c r="AA2198" s="128">
        <v>846</v>
      </c>
      <c r="AB2198" s="49" t="s">
        <v>66</v>
      </c>
      <c r="AC2198" s="128">
        <v>398335</v>
      </c>
      <c r="AD2198" s="49" t="s">
        <v>262</v>
      </c>
      <c r="AE2198" s="57" t="s">
        <v>255</v>
      </c>
      <c r="AF2198" s="57" t="s">
        <v>236</v>
      </c>
      <c r="AG2198" s="49" t="s">
        <v>229</v>
      </c>
      <c r="AH2198" s="49">
        <v>6.72</v>
      </c>
      <c r="AI2198" s="49">
        <v>48.75</v>
      </c>
      <c r="AJ2198" s="49">
        <v>55.47</v>
      </c>
      <c r="AK2198" s="57">
        <v>12.19</v>
      </c>
      <c r="AL2198" s="181">
        <v>0.12114656571119524</v>
      </c>
      <c r="AM2198" s="55" t="s">
        <v>230</v>
      </c>
      <c r="AN2198" s="49" t="s">
        <v>231</v>
      </c>
      <c r="AO2198" s="49" t="s">
        <v>232</v>
      </c>
      <c r="AP2198" s="63" t="s">
        <v>16963</v>
      </c>
      <c r="AQ2198" s="27" t="str">
        <f t="shared" si="100"/>
        <v>Record Complete</v>
      </c>
      <c r="AR2198" s="53"/>
      <c r="AS2198" s="5" t="str">
        <f t="shared" si="101"/>
        <v/>
      </c>
      <c r="AT2198" t="s">
        <v>17200</v>
      </c>
    </row>
    <row r="2199" spans="1:46" ht="15.75" thickBot="1" x14ac:dyDescent="0.3">
      <c r="A2199" s="48" t="s">
        <v>845</v>
      </c>
      <c r="B2199" s="50">
        <v>1692</v>
      </c>
      <c r="C2199" s="50" t="s">
        <v>213</v>
      </c>
      <c r="D2199" s="50" t="s">
        <v>290</v>
      </c>
      <c r="E2199" s="51" t="str">
        <f ca="1">IF(ISERROR(INDIRECT(CONCATENATE("FIPs_codes!",ADDRESS((MATCH($D2199,INDIRECT($C2199),0)+MATCH($C2199,FIPs_codes!$G$1:$G$3296,0)-1),COLUMN(FIPs_codes!A2197))))),"",INDIRECT(CONCATENATE("FIPs_codes!",ADDRESS((MATCH($D2199,INDIRECT($C2199),0)+MATCH($C2199,FIPs_codes!$G$1:$G$3296,0)-1),COLUMN(FIPs_codes!A2197)))))</f>
        <v>40151</v>
      </c>
      <c r="F2199" s="51">
        <f ca="1">IF(ISERROR(INDIRECT(CONCATENATE("FIPs_codes!",ADDRESS((MATCH($D2199,INDIRECT($C2199),0)+MATCH($C2199,FIPs_codes!$G$1:$G$3296,0)-1),COLUMN(FIPs_codes!C2197))))),"",INDIRECT(CONCATENATE("FIPs_codes!",ADDRESS((MATCH($D2199,INDIRECT($C2199),0)+MATCH($C2199,FIPs_codes!$G$1:$G$3296,0)-1),COLUMN(FIPs_codes!C2197)))))</f>
        <v>6</v>
      </c>
      <c r="G2199" s="52" t="s">
        <v>846</v>
      </c>
      <c r="H2199" s="52" t="s">
        <v>217</v>
      </c>
      <c r="I2199" s="54" t="s">
        <v>841</v>
      </c>
      <c r="J2199" s="56" t="s">
        <v>219</v>
      </c>
      <c r="K2199" s="50" t="s">
        <v>78</v>
      </c>
      <c r="L2199" s="50" t="s">
        <v>220</v>
      </c>
      <c r="M2199" s="50" t="s">
        <v>57</v>
      </c>
      <c r="N2199" s="58" t="s">
        <v>849</v>
      </c>
      <c r="O2199" s="58">
        <v>2006</v>
      </c>
      <c r="P2199" s="58" t="s">
        <v>855</v>
      </c>
      <c r="Q2199" s="126">
        <v>3335</v>
      </c>
      <c r="R2199" s="50" t="s">
        <v>245</v>
      </c>
      <c r="S2199" s="60" t="s">
        <v>60</v>
      </c>
      <c r="T2199" s="48" t="s">
        <v>263</v>
      </c>
      <c r="U2199" s="50" t="s">
        <v>134</v>
      </c>
      <c r="V2199" s="58" t="s">
        <v>254</v>
      </c>
      <c r="W2199" s="62" t="s">
        <v>225</v>
      </c>
      <c r="X2199" s="62" t="s">
        <v>65</v>
      </c>
      <c r="Y2199" s="62">
        <v>40203</v>
      </c>
      <c r="Z2199" s="50">
        <v>92</v>
      </c>
      <c r="AA2199" s="126">
        <v>846</v>
      </c>
      <c r="AB2199" s="50" t="s">
        <v>66</v>
      </c>
      <c r="AC2199" s="126">
        <v>398335</v>
      </c>
      <c r="AD2199" s="50" t="s">
        <v>262</v>
      </c>
      <c r="AE2199" s="58" t="s">
        <v>255</v>
      </c>
      <c r="AF2199" s="58" t="s">
        <v>236</v>
      </c>
      <c r="AG2199" s="50" t="s">
        <v>229</v>
      </c>
      <c r="AH2199" s="50">
        <v>7.42</v>
      </c>
      <c r="AI2199" s="50">
        <v>51.17</v>
      </c>
      <c r="AJ2199" s="50">
        <v>58.59</v>
      </c>
      <c r="AK2199" s="58">
        <v>12.19</v>
      </c>
      <c r="AL2199" s="150">
        <v>0.12664277180406211</v>
      </c>
      <c r="AM2199" s="56" t="s">
        <v>230</v>
      </c>
      <c r="AN2199" s="50" t="s">
        <v>231</v>
      </c>
      <c r="AO2199" s="50" t="s">
        <v>232</v>
      </c>
      <c r="AP2199" s="45" t="s">
        <v>16963</v>
      </c>
      <c r="AQ2199" s="27" t="str">
        <f t="shared" si="100"/>
        <v>Record Complete</v>
      </c>
      <c r="AR2199" s="54"/>
      <c r="AS2199" s="5" t="str">
        <f t="shared" si="101"/>
        <v/>
      </c>
      <c r="AT2199" t="s">
        <v>17200</v>
      </c>
    </row>
    <row r="2200" spans="1:46" ht="15.75" thickBot="1" x14ac:dyDescent="0.3">
      <c r="A2200" s="30" t="s">
        <v>845</v>
      </c>
      <c r="B2200" s="32">
        <v>1692</v>
      </c>
      <c r="C2200" s="32" t="s">
        <v>213</v>
      </c>
      <c r="D2200" s="32" t="s">
        <v>290</v>
      </c>
      <c r="E2200" s="51" t="str">
        <f ca="1">IF(ISERROR(INDIRECT(CONCATENATE("FIPs_codes!",ADDRESS((MATCH($D2200,INDIRECT($C2200),0)+MATCH($C2200,FIPs_codes!$G$1:$G$3296,0)-1),COLUMN(FIPs_codes!A2198))))),"",INDIRECT(CONCATENATE("FIPs_codes!",ADDRESS((MATCH($D2200,INDIRECT($C2200),0)+MATCH($C2200,FIPs_codes!$G$1:$G$3296,0)-1),COLUMN(FIPs_codes!A2198)))))</f>
        <v>40151</v>
      </c>
      <c r="F2200" s="51">
        <f ca="1">IF(ISERROR(INDIRECT(CONCATENATE("FIPs_codes!",ADDRESS((MATCH($D2200,INDIRECT($C2200),0)+MATCH($C2200,FIPs_codes!$G$1:$G$3296,0)-1),COLUMN(FIPs_codes!C2198))))),"",INDIRECT(CONCATENATE("FIPs_codes!",ADDRESS((MATCH($D2200,INDIRECT($C2200),0)+MATCH($C2200,FIPs_codes!$G$1:$G$3296,0)-1),COLUMN(FIPs_codes!C2198)))))</f>
        <v>6</v>
      </c>
      <c r="G2200" s="34" t="s">
        <v>846</v>
      </c>
      <c r="H2200" s="34" t="s">
        <v>217</v>
      </c>
      <c r="I2200" s="36" t="s">
        <v>841</v>
      </c>
      <c r="J2200" s="38" t="s">
        <v>219</v>
      </c>
      <c r="K2200" s="32" t="s">
        <v>78</v>
      </c>
      <c r="L2200" s="32" t="s">
        <v>220</v>
      </c>
      <c r="M2200" s="32" t="s">
        <v>57</v>
      </c>
      <c r="N2200" s="40" t="s">
        <v>849</v>
      </c>
      <c r="O2200" s="40">
        <v>2006</v>
      </c>
      <c r="P2200" s="40" t="s">
        <v>852</v>
      </c>
      <c r="Q2200" s="125">
        <v>3335</v>
      </c>
      <c r="R2200" s="32" t="s">
        <v>245</v>
      </c>
      <c r="S2200" s="42" t="s">
        <v>60</v>
      </c>
      <c r="T2200" s="30" t="s">
        <v>263</v>
      </c>
      <c r="U2200" s="32" t="s">
        <v>134</v>
      </c>
      <c r="V2200" s="40" t="s">
        <v>254</v>
      </c>
      <c r="W2200" s="44" t="s">
        <v>225</v>
      </c>
      <c r="X2200" s="44" t="s">
        <v>65</v>
      </c>
      <c r="Y2200" s="44">
        <v>40203</v>
      </c>
      <c r="Z2200" s="32">
        <v>93</v>
      </c>
      <c r="AA2200" s="125">
        <v>846</v>
      </c>
      <c r="AB2200" s="32" t="s">
        <v>66</v>
      </c>
      <c r="AC2200" s="125">
        <v>411342</v>
      </c>
      <c r="AD2200" s="32" t="s">
        <v>262</v>
      </c>
      <c r="AE2200" s="40" t="s">
        <v>255</v>
      </c>
      <c r="AF2200" s="40" t="s">
        <v>236</v>
      </c>
      <c r="AG2200" s="32" t="s">
        <v>229</v>
      </c>
      <c r="AH2200" s="32">
        <v>18.89</v>
      </c>
      <c r="AI2200" s="32">
        <v>43.85</v>
      </c>
      <c r="AJ2200" s="32">
        <v>62.74</v>
      </c>
      <c r="AK2200" s="40">
        <v>12.2</v>
      </c>
      <c r="AL2200" s="181">
        <v>0.30108383806184252</v>
      </c>
      <c r="AM2200" s="38" t="s">
        <v>230</v>
      </c>
      <c r="AN2200" s="32" t="s">
        <v>231</v>
      </c>
      <c r="AO2200" s="32" t="s">
        <v>232</v>
      </c>
      <c r="AP2200" s="63" t="s">
        <v>16963</v>
      </c>
      <c r="AQ2200" s="27" t="str">
        <f t="shared" si="100"/>
        <v>Record Complete</v>
      </c>
      <c r="AR2200" s="36"/>
      <c r="AS2200" s="5" t="str">
        <f t="shared" si="101"/>
        <v/>
      </c>
      <c r="AT2200" t="s">
        <v>17200</v>
      </c>
    </row>
    <row r="2201" spans="1:46" ht="15.75" thickBot="1" x14ac:dyDescent="0.3">
      <c r="A2201" s="29" t="s">
        <v>845</v>
      </c>
      <c r="B2201" s="31">
        <v>1692</v>
      </c>
      <c r="C2201" s="31" t="s">
        <v>213</v>
      </c>
      <c r="D2201" s="31" t="s">
        <v>290</v>
      </c>
      <c r="E2201" s="51" t="str">
        <f ca="1">IF(ISERROR(INDIRECT(CONCATENATE("FIPs_codes!",ADDRESS((MATCH($D2201,INDIRECT($C2201),0)+MATCH($C2201,FIPs_codes!$G$1:$G$3296,0)-1),COLUMN(FIPs_codes!A2199))))),"",INDIRECT(CONCATENATE("FIPs_codes!",ADDRESS((MATCH($D2201,INDIRECT($C2201),0)+MATCH($C2201,FIPs_codes!$G$1:$G$3296,0)-1),COLUMN(FIPs_codes!A2199)))))</f>
        <v>40151</v>
      </c>
      <c r="F2201" s="51">
        <f ca="1">IF(ISERROR(INDIRECT(CONCATENATE("FIPs_codes!",ADDRESS((MATCH($D2201,INDIRECT($C2201),0)+MATCH($C2201,FIPs_codes!$G$1:$G$3296,0)-1),COLUMN(FIPs_codes!C2199))))),"",INDIRECT(CONCATENATE("FIPs_codes!",ADDRESS((MATCH($D2201,INDIRECT($C2201),0)+MATCH($C2201,FIPs_codes!$G$1:$G$3296,0)-1),COLUMN(FIPs_codes!C2199)))))</f>
        <v>6</v>
      </c>
      <c r="G2201" s="33" t="s">
        <v>846</v>
      </c>
      <c r="H2201" s="33" t="s">
        <v>217</v>
      </c>
      <c r="I2201" s="35" t="s">
        <v>841</v>
      </c>
      <c r="J2201" s="37" t="s">
        <v>219</v>
      </c>
      <c r="K2201" s="31" t="s">
        <v>78</v>
      </c>
      <c r="L2201" s="31" t="s">
        <v>220</v>
      </c>
      <c r="M2201" s="31" t="s">
        <v>57</v>
      </c>
      <c r="N2201" s="39" t="s">
        <v>849</v>
      </c>
      <c r="O2201" s="39">
        <v>2006</v>
      </c>
      <c r="P2201" s="39" t="s">
        <v>852</v>
      </c>
      <c r="Q2201" s="240">
        <v>3335</v>
      </c>
      <c r="R2201" s="31" t="s">
        <v>245</v>
      </c>
      <c r="S2201" s="41" t="s">
        <v>60</v>
      </c>
      <c r="T2201" s="29" t="s">
        <v>263</v>
      </c>
      <c r="U2201" s="31" t="s">
        <v>134</v>
      </c>
      <c r="V2201" s="39" t="s">
        <v>254</v>
      </c>
      <c r="W2201" s="43" t="s">
        <v>225</v>
      </c>
      <c r="X2201" s="43" t="s">
        <v>65</v>
      </c>
      <c r="Y2201" s="43">
        <v>40203</v>
      </c>
      <c r="Z2201" s="31">
        <v>93</v>
      </c>
      <c r="AA2201" s="240">
        <v>846</v>
      </c>
      <c r="AB2201" s="31" t="s">
        <v>66</v>
      </c>
      <c r="AC2201" s="240">
        <v>411342</v>
      </c>
      <c r="AD2201" s="31" t="s">
        <v>262</v>
      </c>
      <c r="AE2201" s="39" t="s">
        <v>255</v>
      </c>
      <c r="AF2201" s="39" t="s">
        <v>236</v>
      </c>
      <c r="AG2201" s="31" t="s">
        <v>229</v>
      </c>
      <c r="AH2201" s="31">
        <v>19.38</v>
      </c>
      <c r="AI2201" s="31">
        <v>43.84</v>
      </c>
      <c r="AJ2201" s="31">
        <v>63.22</v>
      </c>
      <c r="AK2201" s="39">
        <v>12.21</v>
      </c>
      <c r="AL2201" s="150">
        <v>0.30654856058209429</v>
      </c>
      <c r="AM2201" s="37" t="s">
        <v>230</v>
      </c>
      <c r="AN2201" s="31" t="s">
        <v>231</v>
      </c>
      <c r="AO2201" s="31" t="s">
        <v>232</v>
      </c>
      <c r="AP2201" s="45" t="s">
        <v>16963</v>
      </c>
      <c r="AQ2201" s="27" t="str">
        <f t="shared" si="100"/>
        <v>Record Complete</v>
      </c>
      <c r="AR2201" s="35"/>
      <c r="AS2201" s="5" t="str">
        <f t="shared" si="101"/>
        <v/>
      </c>
      <c r="AT2201" t="s">
        <v>17200</v>
      </c>
    </row>
    <row r="2202" spans="1:46" ht="15.75" thickBot="1" x14ac:dyDescent="0.3">
      <c r="A2202" s="30" t="s">
        <v>845</v>
      </c>
      <c r="B2202" s="32">
        <v>1692</v>
      </c>
      <c r="C2202" s="32" t="s">
        <v>213</v>
      </c>
      <c r="D2202" s="32" t="s">
        <v>290</v>
      </c>
      <c r="E2202" s="51" t="str">
        <f ca="1">IF(ISERROR(INDIRECT(CONCATENATE("FIPs_codes!",ADDRESS((MATCH($D2202,INDIRECT($C2202),0)+MATCH($C2202,FIPs_codes!$G$1:$G$3296,0)-1),COLUMN(FIPs_codes!A2200))))),"",INDIRECT(CONCATENATE("FIPs_codes!",ADDRESS((MATCH($D2202,INDIRECT($C2202),0)+MATCH($C2202,FIPs_codes!$G$1:$G$3296,0)-1),COLUMN(FIPs_codes!A2200)))))</f>
        <v>40151</v>
      </c>
      <c r="F2202" s="51">
        <f ca="1">IF(ISERROR(INDIRECT(CONCATENATE("FIPs_codes!",ADDRESS((MATCH($D2202,INDIRECT($C2202),0)+MATCH($C2202,FIPs_codes!$G$1:$G$3296,0)-1),COLUMN(FIPs_codes!C2200))))),"",INDIRECT(CONCATENATE("FIPs_codes!",ADDRESS((MATCH($D2202,INDIRECT($C2202),0)+MATCH($C2202,FIPs_codes!$G$1:$G$3296,0)-1),COLUMN(FIPs_codes!C2200)))))</f>
        <v>6</v>
      </c>
      <c r="G2202" s="34" t="s">
        <v>846</v>
      </c>
      <c r="H2202" s="34" t="s">
        <v>217</v>
      </c>
      <c r="I2202" s="36" t="s">
        <v>841</v>
      </c>
      <c r="J2202" s="38" t="s">
        <v>219</v>
      </c>
      <c r="K2202" s="32" t="s">
        <v>78</v>
      </c>
      <c r="L2202" s="32" t="s">
        <v>220</v>
      </c>
      <c r="M2202" s="32" t="s">
        <v>57</v>
      </c>
      <c r="N2202" s="40" t="s">
        <v>849</v>
      </c>
      <c r="O2202" s="40">
        <v>2006</v>
      </c>
      <c r="P2202" s="40" t="s">
        <v>852</v>
      </c>
      <c r="Q2202" s="125">
        <v>3335</v>
      </c>
      <c r="R2202" s="32" t="s">
        <v>245</v>
      </c>
      <c r="S2202" s="42" t="s">
        <v>60</v>
      </c>
      <c r="T2202" s="30" t="s">
        <v>263</v>
      </c>
      <c r="U2202" s="32" t="s">
        <v>134</v>
      </c>
      <c r="V2202" s="40" t="s">
        <v>254</v>
      </c>
      <c r="W2202" s="44" t="s">
        <v>225</v>
      </c>
      <c r="X2202" s="44" t="s">
        <v>65</v>
      </c>
      <c r="Y2202" s="44">
        <v>40203</v>
      </c>
      <c r="Z2202" s="32">
        <v>93</v>
      </c>
      <c r="AA2202" s="125">
        <v>846</v>
      </c>
      <c r="AB2202" s="32" t="s">
        <v>66</v>
      </c>
      <c r="AC2202" s="125">
        <v>411342</v>
      </c>
      <c r="AD2202" s="32" t="s">
        <v>262</v>
      </c>
      <c r="AE2202" s="40" t="s">
        <v>255</v>
      </c>
      <c r="AF2202" s="40" t="s">
        <v>236</v>
      </c>
      <c r="AG2202" s="32" t="s">
        <v>229</v>
      </c>
      <c r="AH2202" s="32">
        <v>20.010000000000002</v>
      </c>
      <c r="AI2202" s="32">
        <v>45.81</v>
      </c>
      <c r="AJ2202" s="32">
        <v>65.820000000000007</v>
      </c>
      <c r="AK2202" s="40">
        <v>12.19</v>
      </c>
      <c r="AL2202" s="181">
        <v>0.30401093892433911</v>
      </c>
      <c r="AM2202" s="38" t="s">
        <v>230</v>
      </c>
      <c r="AN2202" s="32" t="s">
        <v>231</v>
      </c>
      <c r="AO2202" s="32" t="s">
        <v>232</v>
      </c>
      <c r="AP2202" s="63" t="s">
        <v>16963</v>
      </c>
      <c r="AQ2202" s="27" t="str">
        <f t="shared" si="100"/>
        <v>Record Complete</v>
      </c>
      <c r="AR2202" s="36"/>
      <c r="AS2202" s="5" t="str">
        <f t="shared" si="101"/>
        <v/>
      </c>
      <c r="AT2202" t="s">
        <v>17200</v>
      </c>
    </row>
    <row r="2203" spans="1:46" ht="15.75" thickBot="1" x14ac:dyDescent="0.3">
      <c r="A2203" s="29" t="s">
        <v>845</v>
      </c>
      <c r="B2203" s="31">
        <v>1692</v>
      </c>
      <c r="C2203" s="31" t="s">
        <v>213</v>
      </c>
      <c r="D2203" s="31" t="s">
        <v>290</v>
      </c>
      <c r="E2203" s="51" t="str">
        <f ca="1">IF(ISERROR(INDIRECT(CONCATENATE("FIPs_codes!",ADDRESS((MATCH($D2203,INDIRECT($C2203),0)+MATCH($C2203,FIPs_codes!$G$1:$G$3296,0)-1),COLUMN(FIPs_codes!A2201))))),"",INDIRECT(CONCATENATE("FIPs_codes!",ADDRESS((MATCH($D2203,INDIRECT($C2203),0)+MATCH($C2203,FIPs_codes!$G$1:$G$3296,0)-1),COLUMN(FIPs_codes!A2201)))))</f>
        <v>40151</v>
      </c>
      <c r="F2203" s="51">
        <f ca="1">IF(ISERROR(INDIRECT(CONCATENATE("FIPs_codes!",ADDRESS((MATCH($D2203,INDIRECT($C2203),0)+MATCH($C2203,FIPs_codes!$G$1:$G$3296,0)-1),COLUMN(FIPs_codes!C2201))))),"",INDIRECT(CONCATENATE("FIPs_codes!",ADDRESS((MATCH($D2203,INDIRECT($C2203),0)+MATCH($C2203,FIPs_codes!$G$1:$G$3296,0)-1),COLUMN(FIPs_codes!C2201)))))</f>
        <v>6</v>
      </c>
      <c r="G2203" s="33" t="s">
        <v>846</v>
      </c>
      <c r="H2203" s="33" t="s">
        <v>217</v>
      </c>
      <c r="I2203" s="35" t="s">
        <v>841</v>
      </c>
      <c r="J2203" s="37" t="s">
        <v>219</v>
      </c>
      <c r="K2203" s="31" t="s">
        <v>78</v>
      </c>
      <c r="L2203" s="31" t="s">
        <v>220</v>
      </c>
      <c r="M2203" s="31" t="s">
        <v>57</v>
      </c>
      <c r="N2203" s="39" t="s">
        <v>849</v>
      </c>
      <c r="O2203" s="39">
        <v>2006</v>
      </c>
      <c r="P2203" s="39" t="s">
        <v>853</v>
      </c>
      <c r="Q2203" s="240">
        <v>3335</v>
      </c>
      <c r="R2203" s="31" t="s">
        <v>245</v>
      </c>
      <c r="S2203" s="41" t="s">
        <v>60</v>
      </c>
      <c r="T2203" s="29" t="s">
        <v>263</v>
      </c>
      <c r="U2203" s="31" t="s">
        <v>134</v>
      </c>
      <c r="V2203" s="39" t="s">
        <v>254</v>
      </c>
      <c r="W2203" s="43" t="s">
        <v>225</v>
      </c>
      <c r="X2203" s="43" t="s">
        <v>65</v>
      </c>
      <c r="Y2203" s="43">
        <v>40203</v>
      </c>
      <c r="Z2203" s="31">
        <v>93</v>
      </c>
      <c r="AA2203" s="240">
        <v>846</v>
      </c>
      <c r="AB2203" s="31" t="s">
        <v>66</v>
      </c>
      <c r="AC2203" s="240">
        <v>411342</v>
      </c>
      <c r="AD2203" s="31" t="s">
        <v>262</v>
      </c>
      <c r="AE2203" s="39" t="s">
        <v>255</v>
      </c>
      <c r="AF2203" s="39" t="s">
        <v>236</v>
      </c>
      <c r="AG2203" s="31" t="s">
        <v>229</v>
      </c>
      <c r="AH2203" s="31">
        <v>28.96</v>
      </c>
      <c r="AI2203" s="31">
        <v>62.28</v>
      </c>
      <c r="AJ2203" s="31">
        <v>91.240000000000009</v>
      </c>
      <c r="AK2203" s="39">
        <v>11.91</v>
      </c>
      <c r="AL2203" s="150">
        <v>0.31740464708461197</v>
      </c>
      <c r="AM2203" s="37" t="s">
        <v>230</v>
      </c>
      <c r="AN2203" s="31" t="s">
        <v>231</v>
      </c>
      <c r="AO2203" s="31" t="s">
        <v>232</v>
      </c>
      <c r="AP2203" s="45" t="s">
        <v>16963</v>
      </c>
      <c r="AQ2203" s="27" t="str">
        <f t="shared" si="100"/>
        <v>Record Complete</v>
      </c>
      <c r="AR2203" s="35"/>
      <c r="AS2203" s="5" t="str">
        <f t="shared" si="101"/>
        <v/>
      </c>
      <c r="AT2203" t="s">
        <v>17200</v>
      </c>
    </row>
    <row r="2204" spans="1:46" ht="15.75" thickBot="1" x14ac:dyDescent="0.3">
      <c r="A2204" s="47" t="s">
        <v>845</v>
      </c>
      <c r="B2204" s="49">
        <v>1692</v>
      </c>
      <c r="C2204" s="49" t="s">
        <v>213</v>
      </c>
      <c r="D2204" s="49" t="s">
        <v>290</v>
      </c>
      <c r="E2204" s="51" t="str">
        <f ca="1">IF(ISERROR(INDIRECT(CONCATENATE("FIPs_codes!",ADDRESS((MATCH($D2204,INDIRECT($C2204),0)+MATCH($C2204,FIPs_codes!$G$1:$G$3296,0)-1),COLUMN(FIPs_codes!A2202))))),"",INDIRECT(CONCATENATE("FIPs_codes!",ADDRESS((MATCH($D2204,INDIRECT($C2204),0)+MATCH($C2204,FIPs_codes!$G$1:$G$3296,0)-1),COLUMN(FIPs_codes!A2202)))))</f>
        <v>40151</v>
      </c>
      <c r="F2204" s="51">
        <f ca="1">IF(ISERROR(INDIRECT(CONCATENATE("FIPs_codes!",ADDRESS((MATCH($D2204,INDIRECT($C2204),0)+MATCH($C2204,FIPs_codes!$G$1:$G$3296,0)-1),COLUMN(FIPs_codes!C2202))))),"",INDIRECT(CONCATENATE("FIPs_codes!",ADDRESS((MATCH($D2204,INDIRECT($C2204),0)+MATCH($C2204,FIPs_codes!$G$1:$G$3296,0)-1),COLUMN(FIPs_codes!C2202)))))</f>
        <v>6</v>
      </c>
      <c r="G2204" s="51" t="s">
        <v>846</v>
      </c>
      <c r="H2204" s="51" t="s">
        <v>217</v>
      </c>
      <c r="I2204" s="53" t="s">
        <v>841</v>
      </c>
      <c r="J2204" s="55" t="s">
        <v>219</v>
      </c>
      <c r="K2204" s="49" t="s">
        <v>78</v>
      </c>
      <c r="L2204" s="49" t="s">
        <v>220</v>
      </c>
      <c r="M2204" s="49" t="s">
        <v>57</v>
      </c>
      <c r="N2204" s="57" t="s">
        <v>849</v>
      </c>
      <c r="O2204" s="57">
        <v>2006</v>
      </c>
      <c r="P2204" s="57" t="s">
        <v>853</v>
      </c>
      <c r="Q2204" s="128">
        <v>3335</v>
      </c>
      <c r="R2204" s="49" t="s">
        <v>245</v>
      </c>
      <c r="S2204" s="59" t="s">
        <v>60</v>
      </c>
      <c r="T2204" s="47" t="s">
        <v>263</v>
      </c>
      <c r="U2204" s="49" t="s">
        <v>134</v>
      </c>
      <c r="V2204" s="57" t="s">
        <v>254</v>
      </c>
      <c r="W2204" s="61" t="s">
        <v>225</v>
      </c>
      <c r="X2204" s="61" t="s">
        <v>65</v>
      </c>
      <c r="Y2204" s="61">
        <v>40203</v>
      </c>
      <c r="Z2204" s="49">
        <v>93</v>
      </c>
      <c r="AA2204" s="128">
        <v>846</v>
      </c>
      <c r="AB2204" s="49" t="s">
        <v>66</v>
      </c>
      <c r="AC2204" s="128">
        <v>411342</v>
      </c>
      <c r="AD2204" s="49" t="s">
        <v>262</v>
      </c>
      <c r="AE2204" s="57" t="s">
        <v>255</v>
      </c>
      <c r="AF2204" s="57" t="s">
        <v>236</v>
      </c>
      <c r="AG2204" s="49" t="s">
        <v>229</v>
      </c>
      <c r="AH2204" s="49">
        <v>29.61</v>
      </c>
      <c r="AI2204" s="49">
        <v>63.55</v>
      </c>
      <c r="AJ2204" s="49">
        <v>93.16</v>
      </c>
      <c r="AK2204" s="57">
        <v>11.91</v>
      </c>
      <c r="AL2204" s="181">
        <v>0.31784027479604982</v>
      </c>
      <c r="AM2204" s="55" t="s">
        <v>230</v>
      </c>
      <c r="AN2204" s="49" t="s">
        <v>231</v>
      </c>
      <c r="AO2204" s="49" t="s">
        <v>232</v>
      </c>
      <c r="AP2204" s="63" t="s">
        <v>16963</v>
      </c>
      <c r="AQ2204" s="27" t="str">
        <f t="shared" si="100"/>
        <v>Record Complete</v>
      </c>
      <c r="AR2204" s="53"/>
      <c r="AS2204" s="5" t="str">
        <f t="shared" si="101"/>
        <v/>
      </c>
      <c r="AT2204" t="s">
        <v>17200</v>
      </c>
    </row>
    <row r="2205" spans="1:46" ht="15.75" thickBot="1" x14ac:dyDescent="0.3">
      <c r="A2205" s="48" t="s">
        <v>845</v>
      </c>
      <c r="B2205" s="50">
        <v>1692</v>
      </c>
      <c r="C2205" s="50" t="s">
        <v>213</v>
      </c>
      <c r="D2205" s="50" t="s">
        <v>290</v>
      </c>
      <c r="E2205" s="51" t="str">
        <f ca="1">IF(ISERROR(INDIRECT(CONCATENATE("FIPs_codes!",ADDRESS((MATCH($D2205,INDIRECT($C2205),0)+MATCH($C2205,FIPs_codes!$G$1:$G$3296,0)-1),COLUMN(FIPs_codes!A2203))))),"",INDIRECT(CONCATENATE("FIPs_codes!",ADDRESS((MATCH($D2205,INDIRECT($C2205),0)+MATCH($C2205,FIPs_codes!$G$1:$G$3296,0)-1),COLUMN(FIPs_codes!A2203)))))</f>
        <v>40151</v>
      </c>
      <c r="F2205" s="51">
        <f ca="1">IF(ISERROR(INDIRECT(CONCATENATE("FIPs_codes!",ADDRESS((MATCH($D2205,INDIRECT($C2205),0)+MATCH($C2205,FIPs_codes!$G$1:$G$3296,0)-1),COLUMN(FIPs_codes!C2203))))),"",INDIRECT(CONCATENATE("FIPs_codes!",ADDRESS((MATCH($D2205,INDIRECT($C2205),0)+MATCH($C2205,FIPs_codes!$G$1:$G$3296,0)-1),COLUMN(FIPs_codes!C2203)))))</f>
        <v>6</v>
      </c>
      <c r="G2205" s="52" t="s">
        <v>846</v>
      </c>
      <c r="H2205" s="52" t="s">
        <v>217</v>
      </c>
      <c r="I2205" s="54" t="s">
        <v>841</v>
      </c>
      <c r="J2205" s="56" t="s">
        <v>219</v>
      </c>
      <c r="K2205" s="50" t="s">
        <v>78</v>
      </c>
      <c r="L2205" s="50" t="s">
        <v>220</v>
      </c>
      <c r="M2205" s="50" t="s">
        <v>57</v>
      </c>
      <c r="N2205" s="58" t="s">
        <v>849</v>
      </c>
      <c r="O2205" s="58">
        <v>2006</v>
      </c>
      <c r="P2205" s="58" t="s">
        <v>853</v>
      </c>
      <c r="Q2205" s="126">
        <v>3335</v>
      </c>
      <c r="R2205" s="50" t="s">
        <v>245</v>
      </c>
      <c r="S2205" s="60" t="s">
        <v>60</v>
      </c>
      <c r="T2205" s="48" t="s">
        <v>263</v>
      </c>
      <c r="U2205" s="50" t="s">
        <v>134</v>
      </c>
      <c r="V2205" s="58" t="s">
        <v>254</v>
      </c>
      <c r="W2205" s="62" t="s">
        <v>225</v>
      </c>
      <c r="X2205" s="62" t="s">
        <v>65</v>
      </c>
      <c r="Y2205" s="62">
        <v>40203</v>
      </c>
      <c r="Z2205" s="50">
        <v>93</v>
      </c>
      <c r="AA2205" s="126">
        <v>846</v>
      </c>
      <c r="AB2205" s="50" t="s">
        <v>66</v>
      </c>
      <c r="AC2205" s="126">
        <v>411342</v>
      </c>
      <c r="AD2205" s="50" t="s">
        <v>262</v>
      </c>
      <c r="AE2205" s="58" t="s">
        <v>255</v>
      </c>
      <c r="AF2205" s="58" t="s">
        <v>236</v>
      </c>
      <c r="AG2205" s="50" t="s">
        <v>229</v>
      </c>
      <c r="AH2205" s="50">
        <v>29.81</v>
      </c>
      <c r="AI2205" s="50">
        <v>64.19</v>
      </c>
      <c r="AJ2205" s="50">
        <v>94</v>
      </c>
      <c r="AK2205" s="58">
        <v>11.9</v>
      </c>
      <c r="AL2205" s="150">
        <v>0.31712765957446809</v>
      </c>
      <c r="AM2205" s="56" t="s">
        <v>230</v>
      </c>
      <c r="AN2205" s="50" t="s">
        <v>231</v>
      </c>
      <c r="AO2205" s="50" t="s">
        <v>232</v>
      </c>
      <c r="AP2205" s="45" t="s">
        <v>16963</v>
      </c>
      <c r="AQ2205" s="27" t="str">
        <f t="shared" si="100"/>
        <v>Record Complete</v>
      </c>
      <c r="AR2205" s="54"/>
      <c r="AS2205" s="5" t="str">
        <f t="shared" si="101"/>
        <v/>
      </c>
      <c r="AT2205" t="s">
        <v>17200</v>
      </c>
    </row>
    <row r="2206" spans="1:46" ht="15.75" thickBot="1" x14ac:dyDescent="0.3">
      <c r="A2206" s="30" t="s">
        <v>845</v>
      </c>
      <c r="B2206" s="32">
        <v>1692</v>
      </c>
      <c r="C2206" s="32" t="s">
        <v>213</v>
      </c>
      <c r="D2206" s="32" t="s">
        <v>290</v>
      </c>
      <c r="E2206" s="51" t="str">
        <f ca="1">IF(ISERROR(INDIRECT(CONCATENATE("FIPs_codes!",ADDRESS((MATCH($D2206,INDIRECT($C2206),0)+MATCH($C2206,FIPs_codes!$G$1:$G$3296,0)-1),COLUMN(FIPs_codes!A2204))))),"",INDIRECT(CONCATENATE("FIPs_codes!",ADDRESS((MATCH($D2206,INDIRECT($C2206),0)+MATCH($C2206,FIPs_codes!$G$1:$G$3296,0)-1),COLUMN(FIPs_codes!A2204)))))</f>
        <v>40151</v>
      </c>
      <c r="F2206" s="51">
        <f ca="1">IF(ISERROR(INDIRECT(CONCATENATE("FIPs_codes!",ADDRESS((MATCH($D2206,INDIRECT($C2206),0)+MATCH($C2206,FIPs_codes!$G$1:$G$3296,0)-1),COLUMN(FIPs_codes!C2204))))),"",INDIRECT(CONCATENATE("FIPs_codes!",ADDRESS((MATCH($D2206,INDIRECT($C2206),0)+MATCH($C2206,FIPs_codes!$G$1:$G$3296,0)-1),COLUMN(FIPs_codes!C2204)))))</f>
        <v>6</v>
      </c>
      <c r="G2206" s="34" t="s">
        <v>846</v>
      </c>
      <c r="H2206" s="34" t="s">
        <v>217</v>
      </c>
      <c r="I2206" s="36" t="s">
        <v>841</v>
      </c>
      <c r="J2206" s="38" t="s">
        <v>219</v>
      </c>
      <c r="K2206" s="32" t="s">
        <v>78</v>
      </c>
      <c r="L2206" s="32" t="s">
        <v>220</v>
      </c>
      <c r="M2206" s="32" t="s">
        <v>57</v>
      </c>
      <c r="N2206" s="40" t="s">
        <v>297</v>
      </c>
      <c r="O2206" s="40">
        <v>2006</v>
      </c>
      <c r="P2206" s="40" t="s">
        <v>856</v>
      </c>
      <c r="Q2206" s="125">
        <v>1818</v>
      </c>
      <c r="R2206" s="32" t="s">
        <v>245</v>
      </c>
      <c r="S2206" s="42" t="s">
        <v>60</v>
      </c>
      <c r="T2206" s="30" t="s">
        <v>263</v>
      </c>
      <c r="U2206" s="32" t="s">
        <v>134</v>
      </c>
      <c r="V2206" s="40" t="s">
        <v>254</v>
      </c>
      <c r="W2206" s="44" t="s">
        <v>225</v>
      </c>
      <c r="X2206" s="44" t="s">
        <v>65</v>
      </c>
      <c r="Y2206" s="44">
        <v>40224</v>
      </c>
      <c r="Z2206" s="32">
        <v>100</v>
      </c>
      <c r="AA2206" s="125">
        <v>986</v>
      </c>
      <c r="AB2206" s="32" t="s">
        <v>66</v>
      </c>
      <c r="AC2206" s="125">
        <v>91404</v>
      </c>
      <c r="AD2206" s="32" t="s">
        <v>262</v>
      </c>
      <c r="AE2206" s="40" t="s">
        <v>255</v>
      </c>
      <c r="AF2206" s="40" t="s">
        <v>236</v>
      </c>
      <c r="AG2206" s="32" t="s">
        <v>229</v>
      </c>
      <c r="AH2206" s="32">
        <v>20.100000000000001</v>
      </c>
      <c r="AI2206" s="32">
        <v>172.56</v>
      </c>
      <c r="AJ2206" s="32">
        <v>192.66</v>
      </c>
      <c r="AK2206" s="40">
        <v>8.6999999999999993</v>
      </c>
      <c r="AL2206" s="181">
        <v>0.10432886951105576</v>
      </c>
      <c r="AM2206" s="38" t="s">
        <v>230</v>
      </c>
      <c r="AN2206" s="32" t="s">
        <v>231</v>
      </c>
      <c r="AO2206" s="32" t="s">
        <v>232</v>
      </c>
      <c r="AP2206" s="63" t="s">
        <v>16963</v>
      </c>
      <c r="AQ2206" s="27" t="str">
        <f t="shared" si="100"/>
        <v>Record Complete</v>
      </c>
      <c r="AR2206" s="36"/>
      <c r="AS2206" s="5" t="str">
        <f t="shared" si="101"/>
        <v/>
      </c>
      <c r="AT2206" t="s">
        <v>17200</v>
      </c>
    </row>
    <row r="2207" spans="1:46" ht="15.75" thickBot="1" x14ac:dyDescent="0.3">
      <c r="A2207" s="29" t="s">
        <v>845</v>
      </c>
      <c r="B2207" s="31">
        <v>1692</v>
      </c>
      <c r="C2207" s="31" t="s">
        <v>213</v>
      </c>
      <c r="D2207" s="31" t="s">
        <v>290</v>
      </c>
      <c r="E2207" s="51" t="str">
        <f ca="1">IF(ISERROR(INDIRECT(CONCATENATE("FIPs_codes!",ADDRESS((MATCH($D2207,INDIRECT($C2207),0)+MATCH($C2207,FIPs_codes!$G$1:$G$3296,0)-1),COLUMN(FIPs_codes!A2205))))),"",INDIRECT(CONCATENATE("FIPs_codes!",ADDRESS((MATCH($D2207,INDIRECT($C2207),0)+MATCH($C2207,FIPs_codes!$G$1:$G$3296,0)-1),COLUMN(FIPs_codes!A2205)))))</f>
        <v>40151</v>
      </c>
      <c r="F2207" s="51">
        <f ca="1">IF(ISERROR(INDIRECT(CONCATENATE("FIPs_codes!",ADDRESS((MATCH($D2207,INDIRECT($C2207),0)+MATCH($C2207,FIPs_codes!$G$1:$G$3296,0)-1),COLUMN(FIPs_codes!C2205))))),"",INDIRECT(CONCATENATE("FIPs_codes!",ADDRESS((MATCH($D2207,INDIRECT($C2207),0)+MATCH($C2207,FIPs_codes!$G$1:$G$3296,0)-1),COLUMN(FIPs_codes!C2205)))))</f>
        <v>6</v>
      </c>
      <c r="G2207" s="33" t="s">
        <v>846</v>
      </c>
      <c r="H2207" s="33" t="s">
        <v>217</v>
      </c>
      <c r="I2207" s="35" t="s">
        <v>841</v>
      </c>
      <c r="J2207" s="37" t="s">
        <v>219</v>
      </c>
      <c r="K2207" s="31" t="s">
        <v>78</v>
      </c>
      <c r="L2207" s="31" t="s">
        <v>220</v>
      </c>
      <c r="M2207" s="31" t="s">
        <v>57</v>
      </c>
      <c r="N2207" s="39" t="s">
        <v>297</v>
      </c>
      <c r="O2207" s="39">
        <v>2006</v>
      </c>
      <c r="P2207" s="39" t="s">
        <v>856</v>
      </c>
      <c r="Q2207" s="240">
        <v>1818</v>
      </c>
      <c r="R2207" s="31" t="s">
        <v>245</v>
      </c>
      <c r="S2207" s="41" t="s">
        <v>60</v>
      </c>
      <c r="T2207" s="29" t="s">
        <v>263</v>
      </c>
      <c r="U2207" s="31" t="s">
        <v>134</v>
      </c>
      <c r="V2207" s="39" t="s">
        <v>254</v>
      </c>
      <c r="W2207" s="43" t="s">
        <v>225</v>
      </c>
      <c r="X2207" s="43" t="s">
        <v>65</v>
      </c>
      <c r="Y2207" s="43">
        <v>40224</v>
      </c>
      <c r="Z2207" s="31">
        <v>100</v>
      </c>
      <c r="AA2207" s="240">
        <v>986</v>
      </c>
      <c r="AB2207" s="31" t="s">
        <v>66</v>
      </c>
      <c r="AC2207" s="240">
        <v>91404</v>
      </c>
      <c r="AD2207" s="31" t="s">
        <v>262</v>
      </c>
      <c r="AE2207" s="39" t="s">
        <v>255</v>
      </c>
      <c r="AF2207" s="39" t="s">
        <v>236</v>
      </c>
      <c r="AG2207" s="31" t="s">
        <v>229</v>
      </c>
      <c r="AH2207" s="31">
        <v>21.61</v>
      </c>
      <c r="AI2207" s="31">
        <v>177.32</v>
      </c>
      <c r="AJ2207" s="31">
        <v>198.93</v>
      </c>
      <c r="AK2207" s="39">
        <v>8.69</v>
      </c>
      <c r="AL2207" s="150">
        <v>0.10863117679585783</v>
      </c>
      <c r="AM2207" s="37" t="s">
        <v>230</v>
      </c>
      <c r="AN2207" s="31" t="s">
        <v>231</v>
      </c>
      <c r="AO2207" s="31" t="s">
        <v>232</v>
      </c>
      <c r="AP2207" s="45" t="s">
        <v>16963</v>
      </c>
      <c r="AQ2207" s="27" t="str">
        <f t="shared" si="100"/>
        <v>Record Complete</v>
      </c>
      <c r="AR2207" s="35"/>
      <c r="AS2207" s="5" t="str">
        <f t="shared" si="101"/>
        <v/>
      </c>
      <c r="AT2207" t="s">
        <v>17200</v>
      </c>
    </row>
    <row r="2208" spans="1:46" ht="15.75" thickBot="1" x14ac:dyDescent="0.3">
      <c r="A2208" s="30" t="s">
        <v>845</v>
      </c>
      <c r="B2208" s="32">
        <v>1692</v>
      </c>
      <c r="C2208" s="32" t="s">
        <v>213</v>
      </c>
      <c r="D2208" s="32" t="s">
        <v>290</v>
      </c>
      <c r="E2208" s="51" t="str">
        <f ca="1">IF(ISERROR(INDIRECT(CONCATENATE("FIPs_codes!",ADDRESS((MATCH($D2208,INDIRECT($C2208),0)+MATCH($C2208,FIPs_codes!$G$1:$G$3296,0)-1),COLUMN(FIPs_codes!A2206))))),"",INDIRECT(CONCATENATE("FIPs_codes!",ADDRESS((MATCH($D2208,INDIRECT($C2208),0)+MATCH($C2208,FIPs_codes!$G$1:$G$3296,0)-1),COLUMN(FIPs_codes!A2206)))))</f>
        <v>40151</v>
      </c>
      <c r="F2208" s="51">
        <f ca="1">IF(ISERROR(INDIRECT(CONCATENATE("FIPs_codes!",ADDRESS((MATCH($D2208,INDIRECT($C2208),0)+MATCH($C2208,FIPs_codes!$G$1:$G$3296,0)-1),COLUMN(FIPs_codes!C2206))))),"",INDIRECT(CONCATENATE("FIPs_codes!",ADDRESS((MATCH($D2208,INDIRECT($C2208),0)+MATCH($C2208,FIPs_codes!$G$1:$G$3296,0)-1),COLUMN(FIPs_codes!C2206)))))</f>
        <v>6</v>
      </c>
      <c r="G2208" s="34" t="s">
        <v>846</v>
      </c>
      <c r="H2208" s="34" t="s">
        <v>217</v>
      </c>
      <c r="I2208" s="36" t="s">
        <v>841</v>
      </c>
      <c r="J2208" s="38" t="s">
        <v>219</v>
      </c>
      <c r="K2208" s="32" t="s">
        <v>78</v>
      </c>
      <c r="L2208" s="32" t="s">
        <v>220</v>
      </c>
      <c r="M2208" s="32" t="s">
        <v>57</v>
      </c>
      <c r="N2208" s="40" t="s">
        <v>297</v>
      </c>
      <c r="O2208" s="40">
        <v>2006</v>
      </c>
      <c r="P2208" s="40" t="s">
        <v>856</v>
      </c>
      <c r="Q2208" s="125">
        <v>1818</v>
      </c>
      <c r="R2208" s="32" t="s">
        <v>245</v>
      </c>
      <c r="S2208" s="42" t="s">
        <v>60</v>
      </c>
      <c r="T2208" s="30" t="s">
        <v>263</v>
      </c>
      <c r="U2208" s="32" t="s">
        <v>134</v>
      </c>
      <c r="V2208" s="40" t="s">
        <v>254</v>
      </c>
      <c r="W2208" s="44" t="s">
        <v>225</v>
      </c>
      <c r="X2208" s="44" t="s">
        <v>65</v>
      </c>
      <c r="Y2208" s="44">
        <v>40224</v>
      </c>
      <c r="Z2208" s="32">
        <v>100</v>
      </c>
      <c r="AA2208" s="125">
        <v>986</v>
      </c>
      <c r="AB2208" s="32" t="s">
        <v>66</v>
      </c>
      <c r="AC2208" s="125">
        <v>91404</v>
      </c>
      <c r="AD2208" s="32" t="s">
        <v>262</v>
      </c>
      <c r="AE2208" s="40" t="s">
        <v>255</v>
      </c>
      <c r="AF2208" s="40" t="s">
        <v>236</v>
      </c>
      <c r="AG2208" s="32" t="s">
        <v>229</v>
      </c>
      <c r="AH2208" s="32">
        <v>38.58</v>
      </c>
      <c r="AI2208" s="32">
        <v>180.41</v>
      </c>
      <c r="AJ2208" s="32">
        <v>218.99</v>
      </c>
      <c r="AK2208" s="40">
        <v>8.65</v>
      </c>
      <c r="AL2208" s="181">
        <v>0.17617242796474725</v>
      </c>
      <c r="AM2208" s="38" t="s">
        <v>230</v>
      </c>
      <c r="AN2208" s="32" t="s">
        <v>231</v>
      </c>
      <c r="AO2208" s="32" t="s">
        <v>232</v>
      </c>
      <c r="AP2208" s="63" t="s">
        <v>16963</v>
      </c>
      <c r="AQ2208" s="27" t="str">
        <f t="shared" si="100"/>
        <v>Record Complete</v>
      </c>
      <c r="AR2208" s="36"/>
      <c r="AS2208" s="5" t="str">
        <f t="shared" si="101"/>
        <v/>
      </c>
      <c r="AT2208" t="s">
        <v>17200</v>
      </c>
    </row>
    <row r="2209" spans="1:46" ht="15.75" thickBot="1" x14ac:dyDescent="0.3">
      <c r="A2209" s="29" t="s">
        <v>845</v>
      </c>
      <c r="B2209" s="31">
        <v>1692</v>
      </c>
      <c r="C2209" s="31" t="s">
        <v>213</v>
      </c>
      <c r="D2209" s="31" t="s">
        <v>290</v>
      </c>
      <c r="E2209" s="51" t="str">
        <f ca="1">IF(ISERROR(INDIRECT(CONCATENATE("FIPs_codes!",ADDRESS((MATCH($D2209,INDIRECT($C2209),0)+MATCH($C2209,FIPs_codes!$G$1:$G$3296,0)-1),COLUMN(FIPs_codes!A2207))))),"",INDIRECT(CONCATENATE("FIPs_codes!",ADDRESS((MATCH($D2209,INDIRECT($C2209),0)+MATCH($C2209,FIPs_codes!$G$1:$G$3296,0)-1),COLUMN(FIPs_codes!A2207)))))</f>
        <v>40151</v>
      </c>
      <c r="F2209" s="51">
        <f ca="1">IF(ISERROR(INDIRECT(CONCATENATE("FIPs_codes!",ADDRESS((MATCH($D2209,INDIRECT($C2209),0)+MATCH($C2209,FIPs_codes!$G$1:$G$3296,0)-1),COLUMN(FIPs_codes!C2207))))),"",INDIRECT(CONCATENATE("FIPs_codes!",ADDRESS((MATCH($D2209,INDIRECT($C2209),0)+MATCH($C2209,FIPs_codes!$G$1:$G$3296,0)-1),COLUMN(FIPs_codes!C2207)))))</f>
        <v>6</v>
      </c>
      <c r="G2209" s="33" t="s">
        <v>846</v>
      </c>
      <c r="H2209" s="33" t="s">
        <v>217</v>
      </c>
      <c r="I2209" s="35" t="s">
        <v>841</v>
      </c>
      <c r="J2209" s="37" t="s">
        <v>219</v>
      </c>
      <c r="K2209" s="31" t="s">
        <v>78</v>
      </c>
      <c r="L2209" s="31" t="s">
        <v>220</v>
      </c>
      <c r="M2209" s="31" t="s">
        <v>57</v>
      </c>
      <c r="N2209" s="39" t="s">
        <v>297</v>
      </c>
      <c r="O2209" s="39">
        <v>2003</v>
      </c>
      <c r="P2209" s="39" t="s">
        <v>286</v>
      </c>
      <c r="Q2209" s="240">
        <v>1340</v>
      </c>
      <c r="R2209" s="31" t="s">
        <v>245</v>
      </c>
      <c r="S2209" s="41" t="s">
        <v>60</v>
      </c>
      <c r="T2209" s="29" t="s">
        <v>263</v>
      </c>
      <c r="U2209" s="31" t="s">
        <v>134</v>
      </c>
      <c r="V2209" s="39" t="s">
        <v>254</v>
      </c>
      <c r="W2209" s="43" t="s">
        <v>225</v>
      </c>
      <c r="X2209" s="43" t="s">
        <v>65</v>
      </c>
      <c r="Y2209" s="43">
        <v>40269</v>
      </c>
      <c r="Z2209" s="31">
        <v>94</v>
      </c>
      <c r="AA2209" s="240">
        <v>855</v>
      </c>
      <c r="AB2209" s="31" t="s">
        <v>66</v>
      </c>
      <c r="AC2209" s="240">
        <v>156666</v>
      </c>
      <c r="AD2209" s="31" t="s">
        <v>262</v>
      </c>
      <c r="AE2209" s="39" t="s">
        <v>255</v>
      </c>
      <c r="AF2209" s="39" t="s">
        <v>236</v>
      </c>
      <c r="AG2209" s="31" t="s">
        <v>229</v>
      </c>
      <c r="AH2209" s="31">
        <v>0</v>
      </c>
      <c r="AI2209" s="31">
        <v>48.49</v>
      </c>
      <c r="AJ2209" s="31">
        <v>48.49</v>
      </c>
      <c r="AK2209" s="39">
        <v>9.1</v>
      </c>
      <c r="AL2209" s="150">
        <v>0</v>
      </c>
      <c r="AM2209" s="37" t="s">
        <v>230</v>
      </c>
      <c r="AN2209" s="31" t="s">
        <v>231</v>
      </c>
      <c r="AO2209" s="31" t="s">
        <v>232</v>
      </c>
      <c r="AP2209" s="45" t="s">
        <v>16963</v>
      </c>
      <c r="AQ2209" s="27" t="str">
        <f t="shared" si="100"/>
        <v>Record Complete</v>
      </c>
      <c r="AR2209" s="35"/>
      <c r="AS2209" s="5" t="str">
        <f t="shared" si="101"/>
        <v/>
      </c>
      <c r="AT2209" t="s">
        <v>17200</v>
      </c>
    </row>
    <row r="2210" spans="1:46" ht="15.75" thickBot="1" x14ac:dyDescent="0.3">
      <c r="A2210" s="30" t="s">
        <v>845</v>
      </c>
      <c r="B2210" s="32">
        <v>1692</v>
      </c>
      <c r="C2210" s="32" t="s">
        <v>213</v>
      </c>
      <c r="D2210" s="32" t="s">
        <v>290</v>
      </c>
      <c r="E2210" s="51" t="str">
        <f ca="1">IF(ISERROR(INDIRECT(CONCATENATE("FIPs_codes!",ADDRESS((MATCH($D2210,INDIRECT($C2210),0)+MATCH($C2210,FIPs_codes!$G$1:$G$3296,0)-1),COLUMN(FIPs_codes!A2208))))),"",INDIRECT(CONCATENATE("FIPs_codes!",ADDRESS((MATCH($D2210,INDIRECT($C2210),0)+MATCH($C2210,FIPs_codes!$G$1:$G$3296,0)-1),COLUMN(FIPs_codes!A2208)))))</f>
        <v>40151</v>
      </c>
      <c r="F2210" s="51">
        <f ca="1">IF(ISERROR(INDIRECT(CONCATENATE("FIPs_codes!",ADDRESS((MATCH($D2210,INDIRECT($C2210),0)+MATCH($C2210,FIPs_codes!$G$1:$G$3296,0)-1),COLUMN(FIPs_codes!C2208))))),"",INDIRECT(CONCATENATE("FIPs_codes!",ADDRESS((MATCH($D2210,INDIRECT($C2210),0)+MATCH($C2210,FIPs_codes!$G$1:$G$3296,0)-1),COLUMN(FIPs_codes!C2208)))))</f>
        <v>6</v>
      </c>
      <c r="G2210" s="34" t="s">
        <v>846</v>
      </c>
      <c r="H2210" s="34" t="s">
        <v>217</v>
      </c>
      <c r="I2210" s="36" t="s">
        <v>841</v>
      </c>
      <c r="J2210" s="38" t="s">
        <v>219</v>
      </c>
      <c r="K2210" s="32" t="s">
        <v>78</v>
      </c>
      <c r="L2210" s="32" t="s">
        <v>220</v>
      </c>
      <c r="M2210" s="32" t="s">
        <v>57</v>
      </c>
      <c r="N2210" s="40" t="s">
        <v>297</v>
      </c>
      <c r="O2210" s="40">
        <v>2003</v>
      </c>
      <c r="P2210" s="40" t="s">
        <v>286</v>
      </c>
      <c r="Q2210" s="125">
        <v>1340</v>
      </c>
      <c r="R2210" s="32" t="s">
        <v>245</v>
      </c>
      <c r="S2210" s="42" t="s">
        <v>60</v>
      </c>
      <c r="T2210" s="30" t="s">
        <v>263</v>
      </c>
      <c r="U2210" s="32" t="s">
        <v>134</v>
      </c>
      <c r="V2210" s="40" t="s">
        <v>254</v>
      </c>
      <c r="W2210" s="44" t="s">
        <v>225</v>
      </c>
      <c r="X2210" s="44" t="s">
        <v>65</v>
      </c>
      <c r="Y2210" s="44">
        <v>40269</v>
      </c>
      <c r="Z2210" s="32">
        <v>94</v>
      </c>
      <c r="AA2210" s="125">
        <v>855</v>
      </c>
      <c r="AB2210" s="32" t="s">
        <v>66</v>
      </c>
      <c r="AC2210" s="125">
        <v>156666</v>
      </c>
      <c r="AD2210" s="32" t="s">
        <v>262</v>
      </c>
      <c r="AE2210" s="40" t="s">
        <v>255</v>
      </c>
      <c r="AF2210" s="40" t="s">
        <v>236</v>
      </c>
      <c r="AG2210" s="32" t="s">
        <v>229</v>
      </c>
      <c r="AH2210" s="32">
        <v>0</v>
      </c>
      <c r="AI2210" s="32">
        <v>51.71</v>
      </c>
      <c r="AJ2210" s="32">
        <v>51.71</v>
      </c>
      <c r="AK2210" s="40">
        <v>9.11</v>
      </c>
      <c r="AL2210" s="181">
        <v>0</v>
      </c>
      <c r="AM2210" s="38" t="s">
        <v>230</v>
      </c>
      <c r="AN2210" s="32" t="s">
        <v>231</v>
      </c>
      <c r="AO2210" s="32" t="s">
        <v>232</v>
      </c>
      <c r="AP2210" s="63" t="s">
        <v>16963</v>
      </c>
      <c r="AQ2210" s="27" t="str">
        <f t="shared" si="100"/>
        <v>Record Complete</v>
      </c>
      <c r="AR2210" s="36"/>
      <c r="AS2210" s="5" t="str">
        <f t="shared" si="101"/>
        <v/>
      </c>
      <c r="AT2210" t="s">
        <v>17200</v>
      </c>
    </row>
    <row r="2211" spans="1:46" ht="15.75" thickBot="1" x14ac:dyDescent="0.3">
      <c r="A2211" s="29" t="s">
        <v>845</v>
      </c>
      <c r="B2211" s="31">
        <v>1692</v>
      </c>
      <c r="C2211" s="31" t="s">
        <v>213</v>
      </c>
      <c r="D2211" s="31" t="s">
        <v>290</v>
      </c>
      <c r="E2211" s="51" t="str">
        <f ca="1">IF(ISERROR(INDIRECT(CONCATENATE("FIPs_codes!",ADDRESS((MATCH($D2211,INDIRECT($C2211),0)+MATCH($C2211,FIPs_codes!$G$1:$G$3296,0)-1),COLUMN(FIPs_codes!A2209))))),"",INDIRECT(CONCATENATE("FIPs_codes!",ADDRESS((MATCH($D2211,INDIRECT($C2211),0)+MATCH($C2211,FIPs_codes!$G$1:$G$3296,0)-1),COLUMN(FIPs_codes!A2209)))))</f>
        <v>40151</v>
      </c>
      <c r="F2211" s="51">
        <f ca="1">IF(ISERROR(INDIRECT(CONCATENATE("FIPs_codes!",ADDRESS((MATCH($D2211,INDIRECT($C2211),0)+MATCH($C2211,FIPs_codes!$G$1:$G$3296,0)-1),COLUMN(FIPs_codes!C2209))))),"",INDIRECT(CONCATENATE("FIPs_codes!",ADDRESS((MATCH($D2211,INDIRECT($C2211),0)+MATCH($C2211,FIPs_codes!$G$1:$G$3296,0)-1),COLUMN(FIPs_codes!C2209)))))</f>
        <v>6</v>
      </c>
      <c r="G2211" s="33" t="s">
        <v>846</v>
      </c>
      <c r="H2211" s="33" t="s">
        <v>217</v>
      </c>
      <c r="I2211" s="35" t="s">
        <v>841</v>
      </c>
      <c r="J2211" s="37" t="s">
        <v>219</v>
      </c>
      <c r="K2211" s="31" t="s">
        <v>78</v>
      </c>
      <c r="L2211" s="31" t="s">
        <v>220</v>
      </c>
      <c r="M2211" s="31" t="s">
        <v>57</v>
      </c>
      <c r="N2211" s="39" t="s">
        <v>297</v>
      </c>
      <c r="O2211" s="39">
        <v>2003</v>
      </c>
      <c r="P2211" s="39" t="s">
        <v>286</v>
      </c>
      <c r="Q2211" s="240">
        <v>1340</v>
      </c>
      <c r="R2211" s="31" t="s">
        <v>245</v>
      </c>
      <c r="S2211" s="41" t="s">
        <v>60</v>
      </c>
      <c r="T2211" s="29" t="s">
        <v>263</v>
      </c>
      <c r="U2211" s="31" t="s">
        <v>134</v>
      </c>
      <c r="V2211" s="39" t="s">
        <v>254</v>
      </c>
      <c r="W2211" s="43" t="s">
        <v>225</v>
      </c>
      <c r="X2211" s="43" t="s">
        <v>65</v>
      </c>
      <c r="Y2211" s="43">
        <v>40269</v>
      </c>
      <c r="Z2211" s="31">
        <v>94</v>
      </c>
      <c r="AA2211" s="240">
        <v>855</v>
      </c>
      <c r="AB2211" s="31" t="s">
        <v>66</v>
      </c>
      <c r="AC2211" s="240">
        <v>156666</v>
      </c>
      <c r="AD2211" s="31" t="s">
        <v>262</v>
      </c>
      <c r="AE2211" s="39" t="s">
        <v>255</v>
      </c>
      <c r="AF2211" s="39" t="s">
        <v>236</v>
      </c>
      <c r="AG2211" s="31" t="s">
        <v>229</v>
      </c>
      <c r="AH2211" s="31">
        <v>0</v>
      </c>
      <c r="AI2211" s="31">
        <v>53.27</v>
      </c>
      <c r="AJ2211" s="31">
        <v>53.27</v>
      </c>
      <c r="AK2211" s="39">
        <v>9.11</v>
      </c>
      <c r="AL2211" s="150">
        <v>0</v>
      </c>
      <c r="AM2211" s="37" t="s">
        <v>230</v>
      </c>
      <c r="AN2211" s="31" t="s">
        <v>231</v>
      </c>
      <c r="AO2211" s="31" t="s">
        <v>232</v>
      </c>
      <c r="AP2211" s="45" t="s">
        <v>16963</v>
      </c>
      <c r="AQ2211" s="27" t="str">
        <f t="shared" si="100"/>
        <v>Record Complete</v>
      </c>
      <c r="AR2211" s="35"/>
      <c r="AS2211" s="5" t="str">
        <f t="shared" si="101"/>
        <v/>
      </c>
      <c r="AT2211" t="s">
        <v>17200</v>
      </c>
    </row>
    <row r="2212" spans="1:46" ht="15.75" thickBot="1" x14ac:dyDescent="0.3">
      <c r="A2212" s="47" t="s">
        <v>845</v>
      </c>
      <c r="B2212" s="49">
        <v>1692</v>
      </c>
      <c r="C2212" s="49" t="s">
        <v>213</v>
      </c>
      <c r="D2212" s="49" t="s">
        <v>290</v>
      </c>
      <c r="E2212" s="51" t="str">
        <f ca="1">IF(ISERROR(INDIRECT(CONCATENATE("FIPs_codes!",ADDRESS((MATCH($D2212,INDIRECT($C2212),0)+MATCH($C2212,FIPs_codes!$G$1:$G$3296,0)-1),COLUMN(FIPs_codes!A2210))))),"",INDIRECT(CONCATENATE("FIPs_codes!",ADDRESS((MATCH($D2212,INDIRECT($C2212),0)+MATCH($C2212,FIPs_codes!$G$1:$G$3296,0)-1),COLUMN(FIPs_codes!A2210)))))</f>
        <v>40151</v>
      </c>
      <c r="F2212" s="51">
        <f ca="1">IF(ISERROR(INDIRECT(CONCATENATE("FIPs_codes!",ADDRESS((MATCH($D2212,INDIRECT($C2212),0)+MATCH($C2212,FIPs_codes!$G$1:$G$3296,0)-1),COLUMN(FIPs_codes!C2210))))),"",INDIRECT(CONCATENATE("FIPs_codes!",ADDRESS((MATCH($D2212,INDIRECT($C2212),0)+MATCH($C2212,FIPs_codes!$G$1:$G$3296,0)-1),COLUMN(FIPs_codes!C2210)))))</f>
        <v>6</v>
      </c>
      <c r="G2212" s="51" t="s">
        <v>846</v>
      </c>
      <c r="H2212" s="51" t="s">
        <v>217</v>
      </c>
      <c r="I2212" s="53" t="s">
        <v>841</v>
      </c>
      <c r="J2212" s="55" t="s">
        <v>219</v>
      </c>
      <c r="K2212" s="49" t="s">
        <v>78</v>
      </c>
      <c r="L2212" s="49" t="s">
        <v>220</v>
      </c>
      <c r="M2212" s="49" t="s">
        <v>57</v>
      </c>
      <c r="N2212" s="57" t="s">
        <v>297</v>
      </c>
      <c r="O2212" s="57">
        <v>2004</v>
      </c>
      <c r="P2212" s="57" t="s">
        <v>285</v>
      </c>
      <c r="Q2212" s="128">
        <v>1340</v>
      </c>
      <c r="R2212" s="49" t="s">
        <v>245</v>
      </c>
      <c r="S2212" s="59" t="s">
        <v>60</v>
      </c>
      <c r="T2212" s="47" t="s">
        <v>263</v>
      </c>
      <c r="U2212" s="49" t="s">
        <v>134</v>
      </c>
      <c r="V2212" s="57" t="s">
        <v>254</v>
      </c>
      <c r="W2212" s="61" t="s">
        <v>225</v>
      </c>
      <c r="X2212" s="61" t="s">
        <v>65</v>
      </c>
      <c r="Y2212" s="61">
        <v>40269</v>
      </c>
      <c r="Z2212" s="49">
        <v>97</v>
      </c>
      <c r="AA2212" s="128">
        <v>855</v>
      </c>
      <c r="AB2212" s="49" t="s">
        <v>66</v>
      </c>
      <c r="AC2212" s="128">
        <v>168248</v>
      </c>
      <c r="AD2212" s="49" t="s">
        <v>262</v>
      </c>
      <c r="AE2212" s="57" t="s">
        <v>255</v>
      </c>
      <c r="AF2212" s="57" t="s">
        <v>236</v>
      </c>
      <c r="AG2212" s="49" t="s">
        <v>229</v>
      </c>
      <c r="AH2212" s="49">
        <v>0</v>
      </c>
      <c r="AI2212" s="49">
        <v>62.79</v>
      </c>
      <c r="AJ2212" s="49">
        <v>62.79</v>
      </c>
      <c r="AK2212" s="57">
        <v>9.0299999999999994</v>
      </c>
      <c r="AL2212" s="181">
        <v>0</v>
      </c>
      <c r="AM2212" s="55" t="s">
        <v>230</v>
      </c>
      <c r="AN2212" s="49" t="s">
        <v>231</v>
      </c>
      <c r="AO2212" s="49" t="s">
        <v>232</v>
      </c>
      <c r="AP2212" s="63" t="s">
        <v>16963</v>
      </c>
      <c r="AQ2212" s="27" t="str">
        <f t="shared" si="100"/>
        <v>Record Complete</v>
      </c>
      <c r="AR2212" s="53"/>
      <c r="AS2212" s="5" t="str">
        <f t="shared" si="101"/>
        <v/>
      </c>
      <c r="AT2212" t="s">
        <v>17200</v>
      </c>
    </row>
    <row r="2213" spans="1:46" ht="15.75" thickBot="1" x14ac:dyDescent="0.3">
      <c r="A2213" s="48" t="s">
        <v>845</v>
      </c>
      <c r="B2213" s="50">
        <v>1692</v>
      </c>
      <c r="C2213" s="50" t="s">
        <v>213</v>
      </c>
      <c r="D2213" s="50" t="s">
        <v>290</v>
      </c>
      <c r="E2213" s="51" t="str">
        <f ca="1">IF(ISERROR(INDIRECT(CONCATENATE("FIPs_codes!",ADDRESS((MATCH($D2213,INDIRECT($C2213),0)+MATCH($C2213,FIPs_codes!$G$1:$G$3296,0)-1),COLUMN(FIPs_codes!A2211))))),"",INDIRECT(CONCATENATE("FIPs_codes!",ADDRESS((MATCH($D2213,INDIRECT($C2213),0)+MATCH($C2213,FIPs_codes!$G$1:$G$3296,0)-1),COLUMN(FIPs_codes!A2211)))))</f>
        <v>40151</v>
      </c>
      <c r="F2213" s="51">
        <f ca="1">IF(ISERROR(INDIRECT(CONCATENATE("FIPs_codes!",ADDRESS((MATCH($D2213,INDIRECT($C2213),0)+MATCH($C2213,FIPs_codes!$G$1:$G$3296,0)-1),COLUMN(FIPs_codes!C2211))))),"",INDIRECT(CONCATENATE("FIPs_codes!",ADDRESS((MATCH($D2213,INDIRECT($C2213),0)+MATCH($C2213,FIPs_codes!$G$1:$G$3296,0)-1),COLUMN(FIPs_codes!C2211)))))</f>
        <v>6</v>
      </c>
      <c r="G2213" s="52" t="s">
        <v>846</v>
      </c>
      <c r="H2213" s="52" t="s">
        <v>217</v>
      </c>
      <c r="I2213" s="54" t="s">
        <v>841</v>
      </c>
      <c r="J2213" s="56" t="s">
        <v>219</v>
      </c>
      <c r="K2213" s="50" t="s">
        <v>78</v>
      </c>
      <c r="L2213" s="50" t="s">
        <v>220</v>
      </c>
      <c r="M2213" s="50" t="s">
        <v>57</v>
      </c>
      <c r="N2213" s="58" t="s">
        <v>297</v>
      </c>
      <c r="O2213" s="58">
        <v>2004</v>
      </c>
      <c r="P2213" s="58" t="s">
        <v>285</v>
      </c>
      <c r="Q2213" s="126">
        <v>1340</v>
      </c>
      <c r="R2213" s="50" t="s">
        <v>245</v>
      </c>
      <c r="S2213" s="60" t="s">
        <v>60</v>
      </c>
      <c r="T2213" s="48" t="s">
        <v>263</v>
      </c>
      <c r="U2213" s="50" t="s">
        <v>134</v>
      </c>
      <c r="V2213" s="58" t="s">
        <v>254</v>
      </c>
      <c r="W2213" s="62" t="s">
        <v>225</v>
      </c>
      <c r="X2213" s="62" t="s">
        <v>65</v>
      </c>
      <c r="Y2213" s="62">
        <v>40269</v>
      </c>
      <c r="Z2213" s="50">
        <v>97</v>
      </c>
      <c r="AA2213" s="126">
        <v>855</v>
      </c>
      <c r="AB2213" s="50" t="s">
        <v>66</v>
      </c>
      <c r="AC2213" s="126">
        <v>168248</v>
      </c>
      <c r="AD2213" s="50" t="s">
        <v>262</v>
      </c>
      <c r="AE2213" s="58" t="s">
        <v>255</v>
      </c>
      <c r="AF2213" s="58" t="s">
        <v>236</v>
      </c>
      <c r="AG2213" s="50" t="s">
        <v>229</v>
      </c>
      <c r="AH2213" s="50">
        <v>0</v>
      </c>
      <c r="AI2213" s="50">
        <v>63.29</v>
      </c>
      <c r="AJ2213" s="50">
        <v>63.29</v>
      </c>
      <c r="AK2213" s="58">
        <v>9.0299999999999994</v>
      </c>
      <c r="AL2213" s="150">
        <v>0</v>
      </c>
      <c r="AM2213" s="56" t="s">
        <v>230</v>
      </c>
      <c r="AN2213" s="50" t="s">
        <v>231</v>
      </c>
      <c r="AO2213" s="50" t="s">
        <v>232</v>
      </c>
      <c r="AP2213" s="45" t="s">
        <v>16963</v>
      </c>
      <c r="AQ2213" s="27" t="str">
        <f t="shared" si="100"/>
        <v>Record Complete</v>
      </c>
      <c r="AR2213" s="54"/>
      <c r="AS2213" s="5" t="str">
        <f t="shared" si="101"/>
        <v/>
      </c>
      <c r="AT2213" t="s">
        <v>17200</v>
      </c>
    </row>
    <row r="2214" spans="1:46" ht="15.75" thickBot="1" x14ac:dyDescent="0.3">
      <c r="A2214" s="47" t="s">
        <v>845</v>
      </c>
      <c r="B2214" s="49">
        <v>1692</v>
      </c>
      <c r="C2214" s="49" t="s">
        <v>213</v>
      </c>
      <c r="D2214" s="49" t="s">
        <v>290</v>
      </c>
      <c r="E2214" s="51" t="str">
        <f ca="1">IF(ISERROR(INDIRECT(CONCATENATE("FIPs_codes!",ADDRESS((MATCH($D2214,INDIRECT($C2214),0)+MATCH($C2214,FIPs_codes!$G$1:$G$3296,0)-1),COLUMN(FIPs_codes!A2212))))),"",INDIRECT(CONCATENATE("FIPs_codes!",ADDRESS((MATCH($D2214,INDIRECT($C2214),0)+MATCH($C2214,FIPs_codes!$G$1:$G$3296,0)-1),COLUMN(FIPs_codes!A2212)))))</f>
        <v>40151</v>
      </c>
      <c r="F2214" s="51">
        <f ca="1">IF(ISERROR(INDIRECT(CONCATENATE("FIPs_codes!",ADDRESS((MATCH($D2214,INDIRECT($C2214),0)+MATCH($C2214,FIPs_codes!$G$1:$G$3296,0)-1),COLUMN(FIPs_codes!C2212))))),"",INDIRECT(CONCATENATE("FIPs_codes!",ADDRESS((MATCH($D2214,INDIRECT($C2214),0)+MATCH($C2214,FIPs_codes!$G$1:$G$3296,0)-1),COLUMN(FIPs_codes!C2212)))))</f>
        <v>6</v>
      </c>
      <c r="G2214" s="51" t="s">
        <v>846</v>
      </c>
      <c r="H2214" s="51" t="s">
        <v>217</v>
      </c>
      <c r="I2214" s="53" t="s">
        <v>841</v>
      </c>
      <c r="J2214" s="55" t="s">
        <v>219</v>
      </c>
      <c r="K2214" s="49" t="s">
        <v>78</v>
      </c>
      <c r="L2214" s="49" t="s">
        <v>220</v>
      </c>
      <c r="M2214" s="49" t="s">
        <v>57</v>
      </c>
      <c r="N2214" s="57" t="s">
        <v>297</v>
      </c>
      <c r="O2214" s="57">
        <v>2004</v>
      </c>
      <c r="P2214" s="57" t="s">
        <v>285</v>
      </c>
      <c r="Q2214" s="128">
        <v>1340</v>
      </c>
      <c r="R2214" s="49" t="s">
        <v>245</v>
      </c>
      <c r="S2214" s="59" t="s">
        <v>60</v>
      </c>
      <c r="T2214" s="47" t="s">
        <v>263</v>
      </c>
      <c r="U2214" s="49" t="s">
        <v>134</v>
      </c>
      <c r="V2214" s="57" t="s">
        <v>254</v>
      </c>
      <c r="W2214" s="61" t="s">
        <v>225</v>
      </c>
      <c r="X2214" s="61" t="s">
        <v>65</v>
      </c>
      <c r="Y2214" s="61">
        <v>40269</v>
      </c>
      <c r="Z2214" s="49">
        <v>97</v>
      </c>
      <c r="AA2214" s="128">
        <v>855</v>
      </c>
      <c r="AB2214" s="49" t="s">
        <v>66</v>
      </c>
      <c r="AC2214" s="128">
        <v>168248</v>
      </c>
      <c r="AD2214" s="49" t="s">
        <v>262</v>
      </c>
      <c r="AE2214" s="57" t="s">
        <v>255</v>
      </c>
      <c r="AF2214" s="57" t="s">
        <v>236</v>
      </c>
      <c r="AG2214" s="49" t="s">
        <v>229</v>
      </c>
      <c r="AH2214" s="49">
        <v>0</v>
      </c>
      <c r="AI2214" s="49">
        <v>64.63</v>
      </c>
      <c r="AJ2214" s="49">
        <v>64.63</v>
      </c>
      <c r="AK2214" s="57">
        <v>9.0299999999999994</v>
      </c>
      <c r="AL2214" s="181">
        <v>0</v>
      </c>
      <c r="AM2214" s="55" t="s">
        <v>230</v>
      </c>
      <c r="AN2214" s="49" t="s">
        <v>231</v>
      </c>
      <c r="AO2214" s="49" t="s">
        <v>232</v>
      </c>
      <c r="AP2214" s="63" t="s">
        <v>16963</v>
      </c>
      <c r="AQ2214" s="27" t="str">
        <f t="shared" si="100"/>
        <v>Record Complete</v>
      </c>
      <c r="AR2214" s="53"/>
      <c r="AS2214" s="5" t="str">
        <f t="shared" si="101"/>
        <v/>
      </c>
      <c r="AT2214" t="s">
        <v>17200</v>
      </c>
    </row>
    <row r="2215" spans="1:46" ht="15.75" thickBot="1" x14ac:dyDescent="0.3">
      <c r="A2215" s="48" t="s">
        <v>845</v>
      </c>
      <c r="B2215" s="50">
        <v>1692</v>
      </c>
      <c r="C2215" s="50" t="s">
        <v>213</v>
      </c>
      <c r="D2215" s="50" t="s">
        <v>290</v>
      </c>
      <c r="E2215" s="51" t="str">
        <f ca="1">IF(ISERROR(INDIRECT(CONCATENATE("FIPs_codes!",ADDRESS((MATCH($D2215,INDIRECT($C2215),0)+MATCH($C2215,FIPs_codes!$G$1:$G$3296,0)-1),COLUMN(FIPs_codes!A2213))))),"",INDIRECT(CONCATENATE("FIPs_codes!",ADDRESS((MATCH($D2215,INDIRECT($C2215),0)+MATCH($C2215,FIPs_codes!$G$1:$G$3296,0)-1),COLUMN(FIPs_codes!A2213)))))</f>
        <v>40151</v>
      </c>
      <c r="F2215" s="51">
        <f ca="1">IF(ISERROR(INDIRECT(CONCATENATE("FIPs_codes!",ADDRESS((MATCH($D2215,INDIRECT($C2215),0)+MATCH($C2215,FIPs_codes!$G$1:$G$3296,0)-1),COLUMN(FIPs_codes!C2213))))),"",INDIRECT(CONCATENATE("FIPs_codes!",ADDRESS((MATCH($D2215,INDIRECT($C2215),0)+MATCH($C2215,FIPs_codes!$G$1:$G$3296,0)-1),COLUMN(FIPs_codes!C2213)))))</f>
        <v>6</v>
      </c>
      <c r="G2215" s="52" t="s">
        <v>846</v>
      </c>
      <c r="H2215" s="52" t="s">
        <v>217</v>
      </c>
      <c r="I2215" s="54" t="s">
        <v>841</v>
      </c>
      <c r="J2215" s="56" t="s">
        <v>219</v>
      </c>
      <c r="K2215" s="50" t="s">
        <v>78</v>
      </c>
      <c r="L2215" s="50" t="s">
        <v>220</v>
      </c>
      <c r="M2215" s="50" t="s">
        <v>57</v>
      </c>
      <c r="N2215" s="58" t="s">
        <v>849</v>
      </c>
      <c r="O2215" s="58">
        <v>2006</v>
      </c>
      <c r="P2215" s="58" t="s">
        <v>852</v>
      </c>
      <c r="Q2215" s="126">
        <v>3335</v>
      </c>
      <c r="R2215" s="50" t="s">
        <v>245</v>
      </c>
      <c r="S2215" s="60" t="s">
        <v>60</v>
      </c>
      <c r="T2215" s="48" t="s">
        <v>263</v>
      </c>
      <c r="U2215" s="50" t="s">
        <v>134</v>
      </c>
      <c r="V2215" s="58" t="s">
        <v>254</v>
      </c>
      <c r="W2215" s="62" t="s">
        <v>225</v>
      </c>
      <c r="X2215" s="62" t="s">
        <v>65</v>
      </c>
      <c r="Y2215" s="62">
        <v>40280</v>
      </c>
      <c r="Z2215" s="50">
        <v>90</v>
      </c>
      <c r="AA2215" s="126">
        <v>846</v>
      </c>
      <c r="AB2215" s="50" t="s">
        <v>66</v>
      </c>
      <c r="AC2215" s="126">
        <v>432208</v>
      </c>
      <c r="AD2215" s="50" t="s">
        <v>262</v>
      </c>
      <c r="AE2215" s="58" t="s">
        <v>255</v>
      </c>
      <c r="AF2215" s="58" t="s">
        <v>236</v>
      </c>
      <c r="AG2215" s="50" t="s">
        <v>229</v>
      </c>
      <c r="AH2215" s="50">
        <v>0</v>
      </c>
      <c r="AI2215" s="50">
        <v>36.869999999999997</v>
      </c>
      <c r="AJ2215" s="50">
        <v>36.869999999999997</v>
      </c>
      <c r="AK2215" s="58">
        <v>12.42</v>
      </c>
      <c r="AL2215" s="150">
        <v>0</v>
      </c>
      <c r="AM2215" s="56" t="s">
        <v>230</v>
      </c>
      <c r="AN2215" s="50" t="s">
        <v>231</v>
      </c>
      <c r="AO2215" s="50" t="s">
        <v>232</v>
      </c>
      <c r="AP2215" s="45" t="s">
        <v>16963</v>
      </c>
      <c r="AQ2215" s="27" t="str">
        <f t="shared" si="100"/>
        <v>Record Complete</v>
      </c>
      <c r="AR2215" s="54"/>
      <c r="AS2215" s="5" t="str">
        <f t="shared" si="101"/>
        <v/>
      </c>
      <c r="AT2215" t="s">
        <v>17200</v>
      </c>
    </row>
    <row r="2216" spans="1:46" ht="15.75" thickBot="1" x14ac:dyDescent="0.3">
      <c r="A2216" s="47" t="s">
        <v>845</v>
      </c>
      <c r="B2216" s="49">
        <v>1692</v>
      </c>
      <c r="C2216" s="49" t="s">
        <v>213</v>
      </c>
      <c r="D2216" s="49" t="s">
        <v>290</v>
      </c>
      <c r="E2216" s="51" t="str">
        <f ca="1">IF(ISERROR(INDIRECT(CONCATENATE("FIPs_codes!",ADDRESS((MATCH($D2216,INDIRECT($C2216),0)+MATCH($C2216,FIPs_codes!$G$1:$G$3296,0)-1),COLUMN(FIPs_codes!A2214))))),"",INDIRECT(CONCATENATE("FIPs_codes!",ADDRESS((MATCH($D2216,INDIRECT($C2216),0)+MATCH($C2216,FIPs_codes!$G$1:$G$3296,0)-1),COLUMN(FIPs_codes!A2214)))))</f>
        <v>40151</v>
      </c>
      <c r="F2216" s="51">
        <f ca="1">IF(ISERROR(INDIRECT(CONCATENATE("FIPs_codes!",ADDRESS((MATCH($D2216,INDIRECT($C2216),0)+MATCH($C2216,FIPs_codes!$G$1:$G$3296,0)-1),COLUMN(FIPs_codes!C2214))))),"",INDIRECT(CONCATENATE("FIPs_codes!",ADDRESS((MATCH($D2216,INDIRECT($C2216),0)+MATCH($C2216,FIPs_codes!$G$1:$G$3296,0)-1),COLUMN(FIPs_codes!C2214)))))</f>
        <v>6</v>
      </c>
      <c r="G2216" s="51" t="s">
        <v>846</v>
      </c>
      <c r="H2216" s="51" t="s">
        <v>217</v>
      </c>
      <c r="I2216" s="53" t="s">
        <v>841</v>
      </c>
      <c r="J2216" s="55" t="s">
        <v>219</v>
      </c>
      <c r="K2216" s="49" t="s">
        <v>78</v>
      </c>
      <c r="L2216" s="49" t="s">
        <v>220</v>
      </c>
      <c r="M2216" s="49" t="s">
        <v>57</v>
      </c>
      <c r="N2216" s="57" t="s">
        <v>849</v>
      </c>
      <c r="O2216" s="57">
        <v>2006</v>
      </c>
      <c r="P2216" s="57" t="s">
        <v>852</v>
      </c>
      <c r="Q2216" s="128">
        <v>3335</v>
      </c>
      <c r="R2216" s="49" t="s">
        <v>245</v>
      </c>
      <c r="S2216" s="59" t="s">
        <v>60</v>
      </c>
      <c r="T2216" s="47" t="s">
        <v>263</v>
      </c>
      <c r="U2216" s="49" t="s">
        <v>134</v>
      </c>
      <c r="V2216" s="57" t="s">
        <v>254</v>
      </c>
      <c r="W2216" s="61" t="s">
        <v>225</v>
      </c>
      <c r="X2216" s="61" t="s">
        <v>65</v>
      </c>
      <c r="Y2216" s="61">
        <v>40280</v>
      </c>
      <c r="Z2216" s="49">
        <v>90</v>
      </c>
      <c r="AA2216" s="128">
        <v>846</v>
      </c>
      <c r="AB2216" s="49" t="s">
        <v>66</v>
      </c>
      <c r="AC2216" s="128">
        <v>432208</v>
      </c>
      <c r="AD2216" s="49" t="s">
        <v>262</v>
      </c>
      <c r="AE2216" s="57" t="s">
        <v>255</v>
      </c>
      <c r="AF2216" s="57" t="s">
        <v>236</v>
      </c>
      <c r="AG2216" s="49" t="s">
        <v>229</v>
      </c>
      <c r="AH2216" s="49">
        <v>0</v>
      </c>
      <c r="AI2216" s="49">
        <v>37.479999999999997</v>
      </c>
      <c r="AJ2216" s="49">
        <v>37.479999999999997</v>
      </c>
      <c r="AK2216" s="57">
        <v>12.47</v>
      </c>
      <c r="AL2216" s="181">
        <v>0</v>
      </c>
      <c r="AM2216" s="55" t="s">
        <v>230</v>
      </c>
      <c r="AN2216" s="49" t="s">
        <v>231</v>
      </c>
      <c r="AO2216" s="49" t="s">
        <v>232</v>
      </c>
      <c r="AP2216" s="63" t="s">
        <v>16963</v>
      </c>
      <c r="AQ2216" s="27" t="str">
        <f t="shared" si="100"/>
        <v>Record Complete</v>
      </c>
      <c r="AR2216" s="53"/>
      <c r="AS2216" s="5" t="str">
        <f t="shared" si="101"/>
        <v/>
      </c>
      <c r="AT2216" t="s">
        <v>17200</v>
      </c>
    </row>
    <row r="2217" spans="1:46" ht="15.75" thickBot="1" x14ac:dyDescent="0.3">
      <c r="A2217" s="48" t="s">
        <v>845</v>
      </c>
      <c r="B2217" s="50">
        <v>1692</v>
      </c>
      <c r="C2217" s="50" t="s">
        <v>213</v>
      </c>
      <c r="D2217" s="50" t="s">
        <v>290</v>
      </c>
      <c r="E2217" s="51" t="str">
        <f ca="1">IF(ISERROR(INDIRECT(CONCATENATE("FIPs_codes!",ADDRESS((MATCH($D2217,INDIRECT($C2217),0)+MATCH($C2217,FIPs_codes!$G$1:$G$3296,0)-1),COLUMN(FIPs_codes!A2215))))),"",INDIRECT(CONCATENATE("FIPs_codes!",ADDRESS((MATCH($D2217,INDIRECT($C2217),0)+MATCH($C2217,FIPs_codes!$G$1:$G$3296,0)-1),COLUMN(FIPs_codes!A2215)))))</f>
        <v>40151</v>
      </c>
      <c r="F2217" s="51">
        <f ca="1">IF(ISERROR(INDIRECT(CONCATENATE("FIPs_codes!",ADDRESS((MATCH($D2217,INDIRECT($C2217),0)+MATCH($C2217,FIPs_codes!$G$1:$G$3296,0)-1),COLUMN(FIPs_codes!C2215))))),"",INDIRECT(CONCATENATE("FIPs_codes!",ADDRESS((MATCH($D2217,INDIRECT($C2217),0)+MATCH($C2217,FIPs_codes!$G$1:$G$3296,0)-1),COLUMN(FIPs_codes!C2215)))))</f>
        <v>6</v>
      </c>
      <c r="G2217" s="52" t="s">
        <v>846</v>
      </c>
      <c r="H2217" s="52" t="s">
        <v>217</v>
      </c>
      <c r="I2217" s="54" t="s">
        <v>841</v>
      </c>
      <c r="J2217" s="56" t="s">
        <v>219</v>
      </c>
      <c r="K2217" s="50" t="s">
        <v>78</v>
      </c>
      <c r="L2217" s="50" t="s">
        <v>220</v>
      </c>
      <c r="M2217" s="50" t="s">
        <v>57</v>
      </c>
      <c r="N2217" s="58" t="s">
        <v>849</v>
      </c>
      <c r="O2217" s="58">
        <v>2006</v>
      </c>
      <c r="P2217" s="58" t="s">
        <v>852</v>
      </c>
      <c r="Q2217" s="126">
        <v>3335</v>
      </c>
      <c r="R2217" s="50" t="s">
        <v>245</v>
      </c>
      <c r="S2217" s="60" t="s">
        <v>60</v>
      </c>
      <c r="T2217" s="48" t="s">
        <v>263</v>
      </c>
      <c r="U2217" s="50" t="s">
        <v>134</v>
      </c>
      <c r="V2217" s="58" t="s">
        <v>254</v>
      </c>
      <c r="W2217" s="62" t="s">
        <v>225</v>
      </c>
      <c r="X2217" s="62" t="s">
        <v>65</v>
      </c>
      <c r="Y2217" s="62">
        <v>40280</v>
      </c>
      <c r="Z2217" s="50">
        <v>90</v>
      </c>
      <c r="AA2217" s="126">
        <v>846</v>
      </c>
      <c r="AB2217" s="50" t="s">
        <v>66</v>
      </c>
      <c r="AC2217" s="126">
        <v>432208</v>
      </c>
      <c r="AD2217" s="50" t="s">
        <v>262</v>
      </c>
      <c r="AE2217" s="58" t="s">
        <v>255</v>
      </c>
      <c r="AF2217" s="58" t="s">
        <v>236</v>
      </c>
      <c r="AG2217" s="50" t="s">
        <v>229</v>
      </c>
      <c r="AH2217" s="50">
        <v>0</v>
      </c>
      <c r="AI2217" s="50">
        <v>39.549999999999997</v>
      </c>
      <c r="AJ2217" s="50">
        <v>39.549999999999997</v>
      </c>
      <c r="AK2217" s="58">
        <v>12.46</v>
      </c>
      <c r="AL2217" s="150">
        <v>0</v>
      </c>
      <c r="AM2217" s="56" t="s">
        <v>230</v>
      </c>
      <c r="AN2217" s="50" t="s">
        <v>231</v>
      </c>
      <c r="AO2217" s="50" t="s">
        <v>232</v>
      </c>
      <c r="AP2217" s="45" t="s">
        <v>16963</v>
      </c>
      <c r="AQ2217" s="27" t="str">
        <f t="shared" si="100"/>
        <v>Record Complete</v>
      </c>
      <c r="AR2217" s="54"/>
      <c r="AS2217" s="5" t="str">
        <f t="shared" si="101"/>
        <v/>
      </c>
      <c r="AT2217" t="s">
        <v>17200</v>
      </c>
    </row>
    <row r="2218" spans="1:46" ht="15.75" thickBot="1" x14ac:dyDescent="0.3">
      <c r="A2218" s="47" t="s">
        <v>845</v>
      </c>
      <c r="B2218" s="49">
        <v>1692</v>
      </c>
      <c r="C2218" s="49" t="s">
        <v>213</v>
      </c>
      <c r="D2218" s="49" t="s">
        <v>290</v>
      </c>
      <c r="E2218" s="51" t="str">
        <f ca="1">IF(ISERROR(INDIRECT(CONCATENATE("FIPs_codes!",ADDRESS((MATCH($D2218,INDIRECT($C2218),0)+MATCH($C2218,FIPs_codes!$G$1:$G$3296,0)-1),COLUMN(FIPs_codes!A2216))))),"",INDIRECT(CONCATENATE("FIPs_codes!",ADDRESS((MATCH($D2218,INDIRECT($C2218),0)+MATCH($C2218,FIPs_codes!$G$1:$G$3296,0)-1),COLUMN(FIPs_codes!A2216)))))</f>
        <v>40151</v>
      </c>
      <c r="F2218" s="51">
        <f ca="1">IF(ISERROR(INDIRECT(CONCATENATE("FIPs_codes!",ADDRESS((MATCH($D2218,INDIRECT($C2218),0)+MATCH($C2218,FIPs_codes!$G$1:$G$3296,0)-1),COLUMN(FIPs_codes!C2216))))),"",INDIRECT(CONCATENATE("FIPs_codes!",ADDRESS((MATCH($D2218,INDIRECT($C2218),0)+MATCH($C2218,FIPs_codes!$G$1:$G$3296,0)-1),COLUMN(FIPs_codes!C2216)))))</f>
        <v>6</v>
      </c>
      <c r="G2218" s="51" t="s">
        <v>846</v>
      </c>
      <c r="H2218" s="51" t="s">
        <v>217</v>
      </c>
      <c r="I2218" s="53" t="s">
        <v>841</v>
      </c>
      <c r="J2218" s="55" t="s">
        <v>219</v>
      </c>
      <c r="K2218" s="49" t="s">
        <v>78</v>
      </c>
      <c r="L2218" s="49" t="s">
        <v>220</v>
      </c>
      <c r="M2218" s="49" t="s">
        <v>57</v>
      </c>
      <c r="N2218" s="57" t="s">
        <v>849</v>
      </c>
      <c r="O2218" s="57">
        <v>2006</v>
      </c>
      <c r="P2218" s="57" t="s">
        <v>853</v>
      </c>
      <c r="Q2218" s="128">
        <v>3335</v>
      </c>
      <c r="R2218" s="49" t="s">
        <v>245</v>
      </c>
      <c r="S2218" s="59" t="s">
        <v>60</v>
      </c>
      <c r="T2218" s="47" t="s">
        <v>263</v>
      </c>
      <c r="U2218" s="49" t="s">
        <v>134</v>
      </c>
      <c r="V2218" s="57" t="s">
        <v>254</v>
      </c>
      <c r="W2218" s="61" t="s">
        <v>225</v>
      </c>
      <c r="X2218" s="61" t="s">
        <v>65</v>
      </c>
      <c r="Y2218" s="61">
        <v>40280</v>
      </c>
      <c r="Z2218" s="49">
        <v>90</v>
      </c>
      <c r="AA2218" s="128">
        <v>846</v>
      </c>
      <c r="AB2218" s="49" t="s">
        <v>66</v>
      </c>
      <c r="AC2218" s="128">
        <v>432208</v>
      </c>
      <c r="AD2218" s="49" t="s">
        <v>262</v>
      </c>
      <c r="AE2218" s="57" t="s">
        <v>255</v>
      </c>
      <c r="AF2218" s="57" t="s">
        <v>236</v>
      </c>
      <c r="AG2218" s="49" t="s">
        <v>229</v>
      </c>
      <c r="AH2218" s="49">
        <v>0</v>
      </c>
      <c r="AI2218" s="49">
        <v>43.21</v>
      </c>
      <c r="AJ2218" s="49">
        <v>43.21</v>
      </c>
      <c r="AK2218" s="57">
        <v>12.35</v>
      </c>
      <c r="AL2218" s="181">
        <v>0</v>
      </c>
      <c r="AM2218" s="55" t="s">
        <v>230</v>
      </c>
      <c r="AN2218" s="49" t="s">
        <v>231</v>
      </c>
      <c r="AO2218" s="49" t="s">
        <v>232</v>
      </c>
      <c r="AP2218" s="63" t="s">
        <v>16963</v>
      </c>
      <c r="AQ2218" s="27" t="str">
        <f t="shared" si="100"/>
        <v>Record Complete</v>
      </c>
      <c r="AR2218" s="53"/>
      <c r="AS2218" s="5" t="str">
        <f t="shared" si="101"/>
        <v/>
      </c>
      <c r="AT2218" t="s">
        <v>17200</v>
      </c>
    </row>
    <row r="2219" spans="1:46" ht="15.75" thickBot="1" x14ac:dyDescent="0.3">
      <c r="A2219" s="48" t="s">
        <v>845</v>
      </c>
      <c r="B2219" s="50">
        <v>1692</v>
      </c>
      <c r="C2219" s="50" t="s">
        <v>213</v>
      </c>
      <c r="D2219" s="50" t="s">
        <v>290</v>
      </c>
      <c r="E2219" s="51" t="str">
        <f ca="1">IF(ISERROR(INDIRECT(CONCATENATE("FIPs_codes!",ADDRESS((MATCH($D2219,INDIRECT($C2219),0)+MATCH($C2219,FIPs_codes!$G$1:$G$3296,0)-1),COLUMN(FIPs_codes!A2217))))),"",INDIRECT(CONCATENATE("FIPs_codes!",ADDRESS((MATCH($D2219,INDIRECT($C2219),0)+MATCH($C2219,FIPs_codes!$G$1:$G$3296,0)-1),COLUMN(FIPs_codes!A2217)))))</f>
        <v>40151</v>
      </c>
      <c r="F2219" s="51">
        <f ca="1">IF(ISERROR(INDIRECT(CONCATENATE("FIPs_codes!",ADDRESS((MATCH($D2219,INDIRECT($C2219),0)+MATCH($C2219,FIPs_codes!$G$1:$G$3296,0)-1),COLUMN(FIPs_codes!C2217))))),"",INDIRECT(CONCATENATE("FIPs_codes!",ADDRESS((MATCH($D2219,INDIRECT($C2219),0)+MATCH($C2219,FIPs_codes!$G$1:$G$3296,0)-1),COLUMN(FIPs_codes!C2217)))))</f>
        <v>6</v>
      </c>
      <c r="G2219" s="52" t="s">
        <v>846</v>
      </c>
      <c r="H2219" s="52" t="s">
        <v>217</v>
      </c>
      <c r="I2219" s="54" t="s">
        <v>841</v>
      </c>
      <c r="J2219" s="56" t="s">
        <v>219</v>
      </c>
      <c r="K2219" s="50" t="s">
        <v>78</v>
      </c>
      <c r="L2219" s="50" t="s">
        <v>220</v>
      </c>
      <c r="M2219" s="50" t="s">
        <v>57</v>
      </c>
      <c r="N2219" s="58" t="s">
        <v>849</v>
      </c>
      <c r="O2219" s="58">
        <v>2006</v>
      </c>
      <c r="P2219" s="58" t="s">
        <v>853</v>
      </c>
      <c r="Q2219" s="126">
        <v>3335</v>
      </c>
      <c r="R2219" s="50" t="s">
        <v>245</v>
      </c>
      <c r="S2219" s="60" t="s">
        <v>60</v>
      </c>
      <c r="T2219" s="48" t="s">
        <v>263</v>
      </c>
      <c r="U2219" s="50" t="s">
        <v>134</v>
      </c>
      <c r="V2219" s="58" t="s">
        <v>254</v>
      </c>
      <c r="W2219" s="62" t="s">
        <v>225</v>
      </c>
      <c r="X2219" s="62" t="s">
        <v>65</v>
      </c>
      <c r="Y2219" s="62">
        <v>40280</v>
      </c>
      <c r="Z2219" s="50">
        <v>90</v>
      </c>
      <c r="AA2219" s="126">
        <v>846</v>
      </c>
      <c r="AB2219" s="50" t="s">
        <v>66</v>
      </c>
      <c r="AC2219" s="126">
        <v>432208</v>
      </c>
      <c r="AD2219" s="50" t="s">
        <v>262</v>
      </c>
      <c r="AE2219" s="58" t="s">
        <v>255</v>
      </c>
      <c r="AF2219" s="58" t="s">
        <v>236</v>
      </c>
      <c r="AG2219" s="50" t="s">
        <v>229</v>
      </c>
      <c r="AH2219" s="50">
        <v>0</v>
      </c>
      <c r="AI2219" s="50">
        <v>45.15</v>
      </c>
      <c r="AJ2219" s="50">
        <v>45.15</v>
      </c>
      <c r="AK2219" s="58">
        <v>12.27</v>
      </c>
      <c r="AL2219" s="150">
        <v>0</v>
      </c>
      <c r="AM2219" s="56" t="s">
        <v>230</v>
      </c>
      <c r="AN2219" s="50" t="s">
        <v>231</v>
      </c>
      <c r="AO2219" s="50" t="s">
        <v>232</v>
      </c>
      <c r="AP2219" s="45" t="s">
        <v>16963</v>
      </c>
      <c r="AQ2219" s="27" t="str">
        <f t="shared" si="100"/>
        <v>Record Complete</v>
      </c>
      <c r="AR2219" s="54"/>
      <c r="AS2219" s="5" t="str">
        <f t="shared" si="101"/>
        <v/>
      </c>
      <c r="AT2219" t="s">
        <v>17200</v>
      </c>
    </row>
    <row r="2220" spans="1:46" ht="15.75" thickBot="1" x14ac:dyDescent="0.3">
      <c r="A2220" s="47" t="s">
        <v>845</v>
      </c>
      <c r="B2220" s="49">
        <v>1692</v>
      </c>
      <c r="C2220" s="49" t="s">
        <v>213</v>
      </c>
      <c r="D2220" s="49" t="s">
        <v>290</v>
      </c>
      <c r="E2220" s="51" t="str">
        <f ca="1">IF(ISERROR(INDIRECT(CONCATENATE("FIPs_codes!",ADDRESS((MATCH($D2220,INDIRECT($C2220),0)+MATCH($C2220,FIPs_codes!$G$1:$G$3296,0)-1),COLUMN(FIPs_codes!A2218))))),"",INDIRECT(CONCATENATE("FIPs_codes!",ADDRESS((MATCH($D2220,INDIRECT($C2220),0)+MATCH($C2220,FIPs_codes!$G$1:$G$3296,0)-1),COLUMN(FIPs_codes!A2218)))))</f>
        <v>40151</v>
      </c>
      <c r="F2220" s="51">
        <f ca="1">IF(ISERROR(INDIRECT(CONCATENATE("FIPs_codes!",ADDRESS((MATCH($D2220,INDIRECT($C2220),0)+MATCH($C2220,FIPs_codes!$G$1:$G$3296,0)-1),COLUMN(FIPs_codes!C2218))))),"",INDIRECT(CONCATENATE("FIPs_codes!",ADDRESS((MATCH($D2220,INDIRECT($C2220),0)+MATCH($C2220,FIPs_codes!$G$1:$G$3296,0)-1),COLUMN(FIPs_codes!C2218)))))</f>
        <v>6</v>
      </c>
      <c r="G2220" s="51" t="s">
        <v>846</v>
      </c>
      <c r="H2220" s="51" t="s">
        <v>217</v>
      </c>
      <c r="I2220" s="53" t="s">
        <v>841</v>
      </c>
      <c r="J2220" s="55" t="s">
        <v>219</v>
      </c>
      <c r="K2220" s="49" t="s">
        <v>78</v>
      </c>
      <c r="L2220" s="49" t="s">
        <v>220</v>
      </c>
      <c r="M2220" s="49" t="s">
        <v>57</v>
      </c>
      <c r="N2220" s="57" t="s">
        <v>849</v>
      </c>
      <c r="O2220" s="57">
        <v>2006</v>
      </c>
      <c r="P2220" s="57" t="s">
        <v>853</v>
      </c>
      <c r="Q2220" s="128">
        <v>3335</v>
      </c>
      <c r="R2220" s="49" t="s">
        <v>245</v>
      </c>
      <c r="S2220" s="59" t="s">
        <v>60</v>
      </c>
      <c r="T2220" s="47" t="s">
        <v>263</v>
      </c>
      <c r="U2220" s="49" t="s">
        <v>134</v>
      </c>
      <c r="V2220" s="57" t="s">
        <v>254</v>
      </c>
      <c r="W2220" s="61" t="s">
        <v>225</v>
      </c>
      <c r="X2220" s="61" t="s">
        <v>65</v>
      </c>
      <c r="Y2220" s="61">
        <v>40280</v>
      </c>
      <c r="Z2220" s="49">
        <v>90</v>
      </c>
      <c r="AA2220" s="128">
        <v>846</v>
      </c>
      <c r="AB2220" s="49" t="s">
        <v>66</v>
      </c>
      <c r="AC2220" s="128">
        <v>432208</v>
      </c>
      <c r="AD2220" s="49" t="s">
        <v>262</v>
      </c>
      <c r="AE2220" s="57" t="s">
        <v>255</v>
      </c>
      <c r="AF2220" s="57" t="s">
        <v>236</v>
      </c>
      <c r="AG2220" s="49" t="s">
        <v>229</v>
      </c>
      <c r="AH2220" s="49">
        <v>2.97</v>
      </c>
      <c r="AI2220" s="49">
        <v>59.55</v>
      </c>
      <c r="AJ2220" s="49">
        <v>62.519999999999996</v>
      </c>
      <c r="AK2220" s="57">
        <v>12.23</v>
      </c>
      <c r="AL2220" s="181">
        <v>4.750479846449137E-2</v>
      </c>
      <c r="AM2220" s="55" t="s">
        <v>230</v>
      </c>
      <c r="AN2220" s="49" t="s">
        <v>231</v>
      </c>
      <c r="AO2220" s="49" t="s">
        <v>232</v>
      </c>
      <c r="AP2220" s="63" t="s">
        <v>16963</v>
      </c>
      <c r="AQ2220" s="27" t="str">
        <f t="shared" si="100"/>
        <v>Record Complete</v>
      </c>
      <c r="AR2220" s="53"/>
      <c r="AS2220" s="5" t="str">
        <f t="shared" si="101"/>
        <v/>
      </c>
      <c r="AT2220" t="s">
        <v>17200</v>
      </c>
    </row>
    <row r="2221" spans="1:46" ht="15.75" thickBot="1" x14ac:dyDescent="0.3">
      <c r="A2221" s="48" t="s">
        <v>845</v>
      </c>
      <c r="B2221" s="50">
        <v>1692</v>
      </c>
      <c r="C2221" s="50" t="s">
        <v>213</v>
      </c>
      <c r="D2221" s="50" t="s">
        <v>290</v>
      </c>
      <c r="E2221" s="51" t="str">
        <f ca="1">IF(ISERROR(INDIRECT(CONCATENATE("FIPs_codes!",ADDRESS((MATCH($D2221,INDIRECT($C2221),0)+MATCH($C2221,FIPs_codes!$G$1:$G$3296,0)-1),COLUMN(FIPs_codes!A2219))))),"",INDIRECT(CONCATENATE("FIPs_codes!",ADDRESS((MATCH($D2221,INDIRECT($C2221),0)+MATCH($C2221,FIPs_codes!$G$1:$G$3296,0)-1),COLUMN(FIPs_codes!A2219)))))</f>
        <v>40151</v>
      </c>
      <c r="F2221" s="51">
        <f ca="1">IF(ISERROR(INDIRECT(CONCATENATE("FIPs_codes!",ADDRESS((MATCH($D2221,INDIRECT($C2221),0)+MATCH($C2221,FIPs_codes!$G$1:$G$3296,0)-1),COLUMN(FIPs_codes!C2219))))),"",INDIRECT(CONCATENATE("FIPs_codes!",ADDRESS((MATCH($D2221,INDIRECT($C2221),0)+MATCH($C2221,FIPs_codes!$G$1:$G$3296,0)-1),COLUMN(FIPs_codes!C2219)))))</f>
        <v>6</v>
      </c>
      <c r="G2221" s="52" t="s">
        <v>846</v>
      </c>
      <c r="H2221" s="52" t="s">
        <v>217</v>
      </c>
      <c r="I2221" s="54" t="s">
        <v>841</v>
      </c>
      <c r="J2221" s="56" t="s">
        <v>219</v>
      </c>
      <c r="K2221" s="50" t="s">
        <v>78</v>
      </c>
      <c r="L2221" s="50" t="s">
        <v>220</v>
      </c>
      <c r="M2221" s="50" t="s">
        <v>57</v>
      </c>
      <c r="N2221" s="58" t="s">
        <v>849</v>
      </c>
      <c r="O2221" s="58">
        <v>2006</v>
      </c>
      <c r="P2221" s="58" t="s">
        <v>851</v>
      </c>
      <c r="Q2221" s="126">
        <v>3335</v>
      </c>
      <c r="R2221" s="50" t="s">
        <v>245</v>
      </c>
      <c r="S2221" s="60" t="s">
        <v>60</v>
      </c>
      <c r="T2221" s="48" t="s">
        <v>263</v>
      </c>
      <c r="U2221" s="50" t="s">
        <v>134</v>
      </c>
      <c r="V2221" s="58" t="s">
        <v>254</v>
      </c>
      <c r="W2221" s="62" t="s">
        <v>225</v>
      </c>
      <c r="X2221" s="62" t="s">
        <v>65</v>
      </c>
      <c r="Y2221" s="62">
        <v>40281</v>
      </c>
      <c r="Z2221" s="50">
        <v>91</v>
      </c>
      <c r="AA2221" s="126">
        <v>846</v>
      </c>
      <c r="AB2221" s="50" t="s">
        <v>66</v>
      </c>
      <c r="AC2221" s="126">
        <v>432475</v>
      </c>
      <c r="AD2221" s="50" t="s">
        <v>262</v>
      </c>
      <c r="AE2221" s="58" t="s">
        <v>255</v>
      </c>
      <c r="AF2221" s="58" t="s">
        <v>236</v>
      </c>
      <c r="AG2221" s="50" t="s">
        <v>229</v>
      </c>
      <c r="AH2221" s="50">
        <v>0</v>
      </c>
      <c r="AI2221" s="50">
        <v>81.37</v>
      </c>
      <c r="AJ2221" s="50">
        <v>81.37</v>
      </c>
      <c r="AK2221" s="58">
        <v>12.79</v>
      </c>
      <c r="AL2221" s="150">
        <v>0</v>
      </c>
      <c r="AM2221" s="56" t="s">
        <v>230</v>
      </c>
      <c r="AN2221" s="50" t="s">
        <v>231</v>
      </c>
      <c r="AO2221" s="50" t="s">
        <v>232</v>
      </c>
      <c r="AP2221" s="45" t="s">
        <v>16963</v>
      </c>
      <c r="AQ2221" s="27" t="str">
        <f t="shared" si="100"/>
        <v>Record Complete</v>
      </c>
      <c r="AR2221" s="54"/>
      <c r="AS2221" s="5" t="str">
        <f t="shared" si="101"/>
        <v/>
      </c>
      <c r="AT2221" t="s">
        <v>17200</v>
      </c>
    </row>
    <row r="2222" spans="1:46" ht="15.75" thickBot="1" x14ac:dyDescent="0.3">
      <c r="A2222" s="47" t="s">
        <v>845</v>
      </c>
      <c r="B2222" s="49">
        <v>1692</v>
      </c>
      <c r="C2222" s="49" t="s">
        <v>213</v>
      </c>
      <c r="D2222" s="49" t="s">
        <v>290</v>
      </c>
      <c r="E2222" s="51" t="str">
        <f ca="1">IF(ISERROR(INDIRECT(CONCATENATE("FIPs_codes!",ADDRESS((MATCH($D2222,INDIRECT($C2222),0)+MATCH($C2222,FIPs_codes!$G$1:$G$3296,0)-1),COLUMN(FIPs_codes!A2220))))),"",INDIRECT(CONCATENATE("FIPs_codes!",ADDRESS((MATCH($D2222,INDIRECT($C2222),0)+MATCH($C2222,FIPs_codes!$G$1:$G$3296,0)-1),COLUMN(FIPs_codes!A2220)))))</f>
        <v>40151</v>
      </c>
      <c r="F2222" s="51">
        <f ca="1">IF(ISERROR(INDIRECT(CONCATENATE("FIPs_codes!",ADDRESS((MATCH($D2222,INDIRECT($C2222),0)+MATCH($C2222,FIPs_codes!$G$1:$G$3296,0)-1),COLUMN(FIPs_codes!C2220))))),"",INDIRECT(CONCATENATE("FIPs_codes!",ADDRESS((MATCH($D2222,INDIRECT($C2222),0)+MATCH($C2222,FIPs_codes!$G$1:$G$3296,0)-1),COLUMN(FIPs_codes!C2220)))))</f>
        <v>6</v>
      </c>
      <c r="G2222" s="51" t="s">
        <v>846</v>
      </c>
      <c r="H2222" s="51" t="s">
        <v>217</v>
      </c>
      <c r="I2222" s="53" t="s">
        <v>841</v>
      </c>
      <c r="J2222" s="55" t="s">
        <v>219</v>
      </c>
      <c r="K2222" s="49" t="s">
        <v>78</v>
      </c>
      <c r="L2222" s="49" t="s">
        <v>220</v>
      </c>
      <c r="M2222" s="49" t="s">
        <v>57</v>
      </c>
      <c r="N2222" s="57" t="s">
        <v>849</v>
      </c>
      <c r="O2222" s="57">
        <v>2006</v>
      </c>
      <c r="P2222" s="57" t="s">
        <v>851</v>
      </c>
      <c r="Q2222" s="128">
        <v>3335</v>
      </c>
      <c r="R2222" s="49" t="s">
        <v>245</v>
      </c>
      <c r="S2222" s="59" t="s">
        <v>60</v>
      </c>
      <c r="T2222" s="47" t="s">
        <v>263</v>
      </c>
      <c r="U2222" s="49" t="s">
        <v>134</v>
      </c>
      <c r="V2222" s="57" t="s">
        <v>254</v>
      </c>
      <c r="W2222" s="61" t="s">
        <v>225</v>
      </c>
      <c r="X2222" s="61" t="s">
        <v>65</v>
      </c>
      <c r="Y2222" s="61">
        <v>40281</v>
      </c>
      <c r="Z2222" s="49">
        <v>91</v>
      </c>
      <c r="AA2222" s="128">
        <v>846</v>
      </c>
      <c r="AB2222" s="49" t="s">
        <v>66</v>
      </c>
      <c r="AC2222" s="128">
        <v>432475</v>
      </c>
      <c r="AD2222" s="49" t="s">
        <v>262</v>
      </c>
      <c r="AE2222" s="57" t="s">
        <v>255</v>
      </c>
      <c r="AF2222" s="57" t="s">
        <v>236</v>
      </c>
      <c r="AG2222" s="49" t="s">
        <v>229</v>
      </c>
      <c r="AH2222" s="49">
        <v>0</v>
      </c>
      <c r="AI2222" s="49">
        <v>89.05</v>
      </c>
      <c r="AJ2222" s="49">
        <v>89.05</v>
      </c>
      <c r="AK2222" s="57">
        <v>12.73</v>
      </c>
      <c r="AL2222" s="181">
        <v>0</v>
      </c>
      <c r="AM2222" s="55" t="s">
        <v>230</v>
      </c>
      <c r="AN2222" s="49" t="s">
        <v>231</v>
      </c>
      <c r="AO2222" s="49" t="s">
        <v>232</v>
      </c>
      <c r="AP2222" s="63" t="s">
        <v>16963</v>
      </c>
      <c r="AQ2222" s="27" t="str">
        <f t="shared" si="100"/>
        <v>Record Complete</v>
      </c>
      <c r="AR2222" s="53"/>
      <c r="AS2222" s="5" t="str">
        <f t="shared" si="101"/>
        <v/>
      </c>
      <c r="AT2222" t="s">
        <v>17200</v>
      </c>
    </row>
    <row r="2223" spans="1:46" ht="15.75" thickBot="1" x14ac:dyDescent="0.3">
      <c r="A2223" s="29" t="s">
        <v>845</v>
      </c>
      <c r="B2223" s="31">
        <v>1692</v>
      </c>
      <c r="C2223" s="31" t="s">
        <v>213</v>
      </c>
      <c r="D2223" s="31" t="s">
        <v>290</v>
      </c>
      <c r="E2223" s="51" t="str">
        <f ca="1">IF(ISERROR(INDIRECT(CONCATENATE("FIPs_codes!",ADDRESS((MATCH($D2223,INDIRECT($C2223),0)+MATCH($C2223,FIPs_codes!$G$1:$G$3296,0)-1),COLUMN(FIPs_codes!A2221))))),"",INDIRECT(CONCATENATE("FIPs_codes!",ADDRESS((MATCH($D2223,INDIRECT($C2223),0)+MATCH($C2223,FIPs_codes!$G$1:$G$3296,0)-1),COLUMN(FIPs_codes!A2221)))))</f>
        <v>40151</v>
      </c>
      <c r="F2223" s="51">
        <f ca="1">IF(ISERROR(INDIRECT(CONCATENATE("FIPs_codes!",ADDRESS((MATCH($D2223,INDIRECT($C2223),0)+MATCH($C2223,FIPs_codes!$G$1:$G$3296,0)-1),COLUMN(FIPs_codes!C2221))))),"",INDIRECT(CONCATENATE("FIPs_codes!",ADDRESS((MATCH($D2223,INDIRECT($C2223),0)+MATCH($C2223,FIPs_codes!$G$1:$G$3296,0)-1),COLUMN(FIPs_codes!C2221)))))</f>
        <v>6</v>
      </c>
      <c r="G2223" s="33" t="s">
        <v>846</v>
      </c>
      <c r="H2223" s="33" t="s">
        <v>217</v>
      </c>
      <c r="I2223" s="35" t="s">
        <v>841</v>
      </c>
      <c r="J2223" s="37" t="s">
        <v>219</v>
      </c>
      <c r="K2223" s="31" t="s">
        <v>78</v>
      </c>
      <c r="L2223" s="31" t="s">
        <v>220</v>
      </c>
      <c r="M2223" s="31" t="s">
        <v>57</v>
      </c>
      <c r="N2223" s="39" t="s">
        <v>849</v>
      </c>
      <c r="O2223" s="39">
        <v>2006</v>
      </c>
      <c r="P2223" s="39" t="s">
        <v>851</v>
      </c>
      <c r="Q2223" s="240">
        <v>3335</v>
      </c>
      <c r="R2223" s="31" t="s">
        <v>245</v>
      </c>
      <c r="S2223" s="41" t="s">
        <v>60</v>
      </c>
      <c r="T2223" s="29" t="s">
        <v>263</v>
      </c>
      <c r="U2223" s="31" t="s">
        <v>134</v>
      </c>
      <c r="V2223" s="39" t="s">
        <v>254</v>
      </c>
      <c r="W2223" s="43" t="s">
        <v>225</v>
      </c>
      <c r="X2223" s="43" t="s">
        <v>65</v>
      </c>
      <c r="Y2223" s="43">
        <v>40281</v>
      </c>
      <c r="Z2223" s="31">
        <v>91</v>
      </c>
      <c r="AA2223" s="240">
        <v>846</v>
      </c>
      <c r="AB2223" s="31" t="s">
        <v>66</v>
      </c>
      <c r="AC2223" s="240">
        <v>432475</v>
      </c>
      <c r="AD2223" s="31" t="s">
        <v>262</v>
      </c>
      <c r="AE2223" s="39" t="s">
        <v>255</v>
      </c>
      <c r="AF2223" s="39" t="s">
        <v>236</v>
      </c>
      <c r="AG2223" s="31" t="s">
        <v>229</v>
      </c>
      <c r="AH2223" s="31">
        <v>0</v>
      </c>
      <c r="AI2223" s="31">
        <v>89.59</v>
      </c>
      <c r="AJ2223" s="31">
        <v>89.59</v>
      </c>
      <c r="AK2223" s="39">
        <v>12.82</v>
      </c>
      <c r="AL2223" s="150">
        <v>0</v>
      </c>
      <c r="AM2223" s="37" t="s">
        <v>230</v>
      </c>
      <c r="AN2223" s="31" t="s">
        <v>231</v>
      </c>
      <c r="AO2223" s="31" t="s">
        <v>232</v>
      </c>
      <c r="AP2223" s="45" t="s">
        <v>16963</v>
      </c>
      <c r="AQ2223" s="27" t="str">
        <f t="shared" si="100"/>
        <v>Record Complete</v>
      </c>
      <c r="AR2223" s="35"/>
      <c r="AS2223" s="5" t="str">
        <f t="shared" si="101"/>
        <v/>
      </c>
      <c r="AT2223" t="s">
        <v>17200</v>
      </c>
    </row>
    <row r="2224" spans="1:46" ht="15.75" thickBot="1" x14ac:dyDescent="0.3">
      <c r="A2224" s="47" t="s">
        <v>845</v>
      </c>
      <c r="B2224" s="49">
        <v>1692</v>
      </c>
      <c r="C2224" s="49" t="s">
        <v>213</v>
      </c>
      <c r="D2224" s="49" t="s">
        <v>290</v>
      </c>
      <c r="E2224" s="51" t="str">
        <f ca="1">IF(ISERROR(INDIRECT(CONCATENATE("FIPs_codes!",ADDRESS((MATCH($D2224,INDIRECT($C2224),0)+MATCH($C2224,FIPs_codes!$G$1:$G$3296,0)-1),COLUMN(FIPs_codes!A2222))))),"",INDIRECT(CONCATENATE("FIPs_codes!",ADDRESS((MATCH($D2224,INDIRECT($C2224),0)+MATCH($C2224,FIPs_codes!$G$1:$G$3296,0)-1),COLUMN(FIPs_codes!A2222)))))</f>
        <v>40151</v>
      </c>
      <c r="F2224" s="51">
        <f ca="1">IF(ISERROR(INDIRECT(CONCATENATE("FIPs_codes!",ADDRESS((MATCH($D2224,INDIRECT($C2224),0)+MATCH($C2224,FIPs_codes!$G$1:$G$3296,0)-1),COLUMN(FIPs_codes!C2222))))),"",INDIRECT(CONCATENATE("FIPs_codes!",ADDRESS((MATCH($D2224,INDIRECT($C2224),0)+MATCH($C2224,FIPs_codes!$G$1:$G$3296,0)-1),COLUMN(FIPs_codes!C2222)))))</f>
        <v>6</v>
      </c>
      <c r="G2224" s="51" t="s">
        <v>846</v>
      </c>
      <c r="H2224" s="51" t="s">
        <v>217</v>
      </c>
      <c r="I2224" s="53" t="s">
        <v>841</v>
      </c>
      <c r="J2224" s="55" t="s">
        <v>219</v>
      </c>
      <c r="K2224" s="49" t="s">
        <v>78</v>
      </c>
      <c r="L2224" s="49" t="s">
        <v>220</v>
      </c>
      <c r="M2224" s="49" t="s">
        <v>57</v>
      </c>
      <c r="N2224" s="57" t="s">
        <v>857</v>
      </c>
      <c r="O2224" s="57">
        <v>2006</v>
      </c>
      <c r="P2224" s="57" t="s">
        <v>859</v>
      </c>
      <c r="Q2224" s="128">
        <v>860</v>
      </c>
      <c r="R2224" s="49" t="s">
        <v>245</v>
      </c>
      <c r="S2224" s="59" t="s">
        <v>60</v>
      </c>
      <c r="T2224" s="47" t="s">
        <v>263</v>
      </c>
      <c r="U2224" s="49" t="s">
        <v>134</v>
      </c>
      <c r="V2224" s="57" t="s">
        <v>254</v>
      </c>
      <c r="W2224" s="61" t="s">
        <v>225</v>
      </c>
      <c r="X2224" s="61" t="s">
        <v>65</v>
      </c>
      <c r="Y2224" s="61">
        <v>40281</v>
      </c>
      <c r="Z2224" s="49">
        <v>98</v>
      </c>
      <c r="AA2224" s="128">
        <v>854</v>
      </c>
      <c r="AB2224" s="49" t="s">
        <v>66</v>
      </c>
      <c r="AC2224" s="128">
        <v>60192</v>
      </c>
      <c r="AD2224" s="49" t="s">
        <v>262</v>
      </c>
      <c r="AE2224" s="57" t="s">
        <v>255</v>
      </c>
      <c r="AF2224" s="57" t="s">
        <v>236</v>
      </c>
      <c r="AG2224" s="49" t="s">
        <v>229</v>
      </c>
      <c r="AH2224" s="49">
        <v>6.87</v>
      </c>
      <c r="AI2224" s="49">
        <v>214.5</v>
      </c>
      <c r="AJ2224" s="49">
        <v>221.37</v>
      </c>
      <c r="AK2224" s="57">
        <v>8.17</v>
      </c>
      <c r="AL2224" s="181">
        <v>3.1034015449247866E-2</v>
      </c>
      <c r="AM2224" s="55" t="s">
        <v>230</v>
      </c>
      <c r="AN2224" s="49" t="s">
        <v>231</v>
      </c>
      <c r="AO2224" s="49" t="s">
        <v>232</v>
      </c>
      <c r="AP2224" s="63" t="s">
        <v>16963</v>
      </c>
      <c r="AQ2224" s="27" t="str">
        <f t="shared" si="100"/>
        <v>Record Complete</v>
      </c>
      <c r="AR2224" s="53"/>
      <c r="AS2224" s="5" t="str">
        <f t="shared" si="101"/>
        <v/>
      </c>
      <c r="AT2224" t="s">
        <v>17200</v>
      </c>
    </row>
    <row r="2225" spans="1:46" ht="15.75" thickBot="1" x14ac:dyDescent="0.3">
      <c r="A2225" s="48" t="s">
        <v>845</v>
      </c>
      <c r="B2225" s="50">
        <v>1692</v>
      </c>
      <c r="C2225" s="50" t="s">
        <v>213</v>
      </c>
      <c r="D2225" s="50" t="s">
        <v>290</v>
      </c>
      <c r="E2225" s="51" t="str">
        <f ca="1">IF(ISERROR(INDIRECT(CONCATENATE("FIPs_codes!",ADDRESS((MATCH($D2225,INDIRECT($C2225),0)+MATCH($C2225,FIPs_codes!$G$1:$G$3296,0)-1),COLUMN(FIPs_codes!A2223))))),"",INDIRECT(CONCATENATE("FIPs_codes!",ADDRESS((MATCH($D2225,INDIRECT($C2225),0)+MATCH($C2225,FIPs_codes!$G$1:$G$3296,0)-1),COLUMN(FIPs_codes!A2223)))))</f>
        <v>40151</v>
      </c>
      <c r="F2225" s="51">
        <f ca="1">IF(ISERROR(INDIRECT(CONCATENATE("FIPs_codes!",ADDRESS((MATCH($D2225,INDIRECT($C2225),0)+MATCH($C2225,FIPs_codes!$G$1:$G$3296,0)-1),COLUMN(FIPs_codes!C2223))))),"",INDIRECT(CONCATENATE("FIPs_codes!",ADDRESS((MATCH($D2225,INDIRECT($C2225),0)+MATCH($C2225,FIPs_codes!$G$1:$G$3296,0)-1),COLUMN(FIPs_codes!C2223)))))</f>
        <v>6</v>
      </c>
      <c r="G2225" s="52" t="s">
        <v>846</v>
      </c>
      <c r="H2225" s="52" t="s">
        <v>217</v>
      </c>
      <c r="I2225" s="54" t="s">
        <v>841</v>
      </c>
      <c r="J2225" s="56" t="s">
        <v>219</v>
      </c>
      <c r="K2225" s="50" t="s">
        <v>78</v>
      </c>
      <c r="L2225" s="50" t="s">
        <v>220</v>
      </c>
      <c r="M2225" s="50" t="s">
        <v>57</v>
      </c>
      <c r="N2225" s="58" t="s">
        <v>857</v>
      </c>
      <c r="O2225" s="58">
        <v>2006</v>
      </c>
      <c r="P2225" s="58" t="s">
        <v>858</v>
      </c>
      <c r="Q2225" s="126">
        <v>860</v>
      </c>
      <c r="R2225" s="50" t="s">
        <v>245</v>
      </c>
      <c r="S2225" s="60" t="s">
        <v>60</v>
      </c>
      <c r="T2225" s="48" t="s">
        <v>263</v>
      </c>
      <c r="U2225" s="50" t="s">
        <v>134</v>
      </c>
      <c r="V2225" s="58" t="s">
        <v>254</v>
      </c>
      <c r="W2225" s="62" t="s">
        <v>225</v>
      </c>
      <c r="X2225" s="62" t="s">
        <v>65</v>
      </c>
      <c r="Y2225" s="62">
        <v>40281</v>
      </c>
      <c r="Z2225" s="50">
        <v>95</v>
      </c>
      <c r="AA2225" s="126">
        <v>854</v>
      </c>
      <c r="AB2225" s="50" t="s">
        <v>66</v>
      </c>
      <c r="AC2225" s="126">
        <v>48633</v>
      </c>
      <c r="AD2225" s="50" t="s">
        <v>262</v>
      </c>
      <c r="AE2225" s="58" t="s">
        <v>255</v>
      </c>
      <c r="AF2225" s="58" t="s">
        <v>236</v>
      </c>
      <c r="AG2225" s="50" t="s">
        <v>229</v>
      </c>
      <c r="AH2225" s="50">
        <v>0</v>
      </c>
      <c r="AI2225" s="50">
        <v>247.1</v>
      </c>
      <c r="AJ2225" s="50">
        <v>247.1</v>
      </c>
      <c r="AK2225" s="58">
        <v>7.79</v>
      </c>
      <c r="AL2225" s="150">
        <v>0</v>
      </c>
      <c r="AM2225" s="56" t="s">
        <v>230</v>
      </c>
      <c r="AN2225" s="50" t="s">
        <v>231</v>
      </c>
      <c r="AO2225" s="50" t="s">
        <v>232</v>
      </c>
      <c r="AP2225" s="45" t="s">
        <v>16963</v>
      </c>
      <c r="AQ2225" s="27" t="str">
        <f t="shared" si="100"/>
        <v>Record Complete</v>
      </c>
      <c r="AR2225" s="54"/>
      <c r="AS2225" s="5" t="str">
        <f t="shared" si="101"/>
        <v/>
      </c>
      <c r="AT2225" t="s">
        <v>17200</v>
      </c>
    </row>
    <row r="2226" spans="1:46" ht="15.75" thickBot="1" x14ac:dyDescent="0.3">
      <c r="A2226" s="30" t="s">
        <v>845</v>
      </c>
      <c r="B2226" s="32">
        <v>1692</v>
      </c>
      <c r="C2226" s="32" t="s">
        <v>213</v>
      </c>
      <c r="D2226" s="32" t="s">
        <v>290</v>
      </c>
      <c r="E2226" s="51" t="str">
        <f ca="1">IF(ISERROR(INDIRECT(CONCATENATE("FIPs_codes!",ADDRESS((MATCH($D2226,INDIRECT($C2226),0)+MATCH($C2226,FIPs_codes!$G$1:$G$3296,0)-1),COLUMN(FIPs_codes!A2224))))),"",INDIRECT(CONCATENATE("FIPs_codes!",ADDRESS((MATCH($D2226,INDIRECT($C2226),0)+MATCH($C2226,FIPs_codes!$G$1:$G$3296,0)-1),COLUMN(FIPs_codes!A2224)))))</f>
        <v>40151</v>
      </c>
      <c r="F2226" s="51">
        <f ca="1">IF(ISERROR(INDIRECT(CONCATENATE("FIPs_codes!",ADDRESS((MATCH($D2226,INDIRECT($C2226),0)+MATCH($C2226,FIPs_codes!$G$1:$G$3296,0)-1),COLUMN(FIPs_codes!C2224))))),"",INDIRECT(CONCATENATE("FIPs_codes!",ADDRESS((MATCH($D2226,INDIRECT($C2226),0)+MATCH($C2226,FIPs_codes!$G$1:$G$3296,0)-1),COLUMN(FIPs_codes!C2224)))))</f>
        <v>6</v>
      </c>
      <c r="G2226" s="34" t="s">
        <v>846</v>
      </c>
      <c r="H2226" s="34" t="s">
        <v>217</v>
      </c>
      <c r="I2226" s="36" t="s">
        <v>841</v>
      </c>
      <c r="J2226" s="38" t="s">
        <v>219</v>
      </c>
      <c r="K2226" s="32" t="s">
        <v>78</v>
      </c>
      <c r="L2226" s="32" t="s">
        <v>220</v>
      </c>
      <c r="M2226" s="32" t="s">
        <v>57</v>
      </c>
      <c r="N2226" s="40" t="s">
        <v>857</v>
      </c>
      <c r="O2226" s="40">
        <v>2006</v>
      </c>
      <c r="P2226" s="40" t="s">
        <v>858</v>
      </c>
      <c r="Q2226" s="125">
        <v>860</v>
      </c>
      <c r="R2226" s="32" t="s">
        <v>245</v>
      </c>
      <c r="S2226" s="42" t="s">
        <v>60</v>
      </c>
      <c r="T2226" s="30" t="s">
        <v>263</v>
      </c>
      <c r="U2226" s="32" t="s">
        <v>134</v>
      </c>
      <c r="V2226" s="40" t="s">
        <v>254</v>
      </c>
      <c r="W2226" s="44" t="s">
        <v>225</v>
      </c>
      <c r="X2226" s="44" t="s">
        <v>65</v>
      </c>
      <c r="Y2226" s="44">
        <v>40281</v>
      </c>
      <c r="Z2226" s="32">
        <v>95</v>
      </c>
      <c r="AA2226" s="125">
        <v>854</v>
      </c>
      <c r="AB2226" s="32" t="s">
        <v>66</v>
      </c>
      <c r="AC2226" s="125">
        <v>48633</v>
      </c>
      <c r="AD2226" s="32" t="s">
        <v>262</v>
      </c>
      <c r="AE2226" s="40" t="s">
        <v>255</v>
      </c>
      <c r="AF2226" s="40" t="s">
        <v>236</v>
      </c>
      <c r="AG2226" s="32" t="s">
        <v>229</v>
      </c>
      <c r="AH2226" s="32">
        <v>0</v>
      </c>
      <c r="AI2226" s="32">
        <v>254.02</v>
      </c>
      <c r="AJ2226" s="32">
        <v>254.02</v>
      </c>
      <c r="AK2226" s="40">
        <v>8.2200000000000006</v>
      </c>
      <c r="AL2226" s="181">
        <v>0</v>
      </c>
      <c r="AM2226" s="38" t="s">
        <v>230</v>
      </c>
      <c r="AN2226" s="32" t="s">
        <v>231</v>
      </c>
      <c r="AO2226" s="32" t="s">
        <v>232</v>
      </c>
      <c r="AP2226" s="63" t="s">
        <v>16963</v>
      </c>
      <c r="AQ2226" s="27" t="str">
        <f t="shared" si="100"/>
        <v>Record Complete</v>
      </c>
      <c r="AR2226" s="36"/>
      <c r="AS2226" s="5" t="str">
        <f t="shared" si="101"/>
        <v/>
      </c>
      <c r="AT2226" t="s">
        <v>17200</v>
      </c>
    </row>
    <row r="2227" spans="1:46" ht="15.75" thickBot="1" x14ac:dyDescent="0.3">
      <c r="A2227" s="48" t="s">
        <v>845</v>
      </c>
      <c r="B2227" s="50">
        <v>1692</v>
      </c>
      <c r="C2227" s="50" t="s">
        <v>213</v>
      </c>
      <c r="D2227" s="50" t="s">
        <v>290</v>
      </c>
      <c r="E2227" s="51" t="str">
        <f ca="1">IF(ISERROR(INDIRECT(CONCATENATE("FIPs_codes!",ADDRESS((MATCH($D2227,INDIRECT($C2227),0)+MATCH($C2227,FIPs_codes!$G$1:$G$3296,0)-1),COLUMN(FIPs_codes!A2225))))),"",INDIRECT(CONCATENATE("FIPs_codes!",ADDRESS((MATCH($D2227,INDIRECT($C2227),0)+MATCH($C2227,FIPs_codes!$G$1:$G$3296,0)-1),COLUMN(FIPs_codes!A2225)))))</f>
        <v>40151</v>
      </c>
      <c r="F2227" s="51">
        <f ca="1">IF(ISERROR(INDIRECT(CONCATENATE("FIPs_codes!",ADDRESS((MATCH($D2227,INDIRECT($C2227),0)+MATCH($C2227,FIPs_codes!$G$1:$G$3296,0)-1),COLUMN(FIPs_codes!C2225))))),"",INDIRECT(CONCATENATE("FIPs_codes!",ADDRESS((MATCH($D2227,INDIRECT($C2227),0)+MATCH($C2227,FIPs_codes!$G$1:$G$3296,0)-1),COLUMN(FIPs_codes!C2225)))))</f>
        <v>6</v>
      </c>
      <c r="G2227" s="52" t="s">
        <v>846</v>
      </c>
      <c r="H2227" s="52" t="s">
        <v>217</v>
      </c>
      <c r="I2227" s="54" t="s">
        <v>841</v>
      </c>
      <c r="J2227" s="56" t="s">
        <v>219</v>
      </c>
      <c r="K2227" s="50" t="s">
        <v>78</v>
      </c>
      <c r="L2227" s="50" t="s">
        <v>220</v>
      </c>
      <c r="M2227" s="50" t="s">
        <v>57</v>
      </c>
      <c r="N2227" s="58" t="s">
        <v>857</v>
      </c>
      <c r="O2227" s="58">
        <v>2006</v>
      </c>
      <c r="P2227" s="58" t="s">
        <v>859</v>
      </c>
      <c r="Q2227" s="126">
        <v>860</v>
      </c>
      <c r="R2227" s="50" t="s">
        <v>245</v>
      </c>
      <c r="S2227" s="60" t="s">
        <v>60</v>
      </c>
      <c r="T2227" s="48" t="s">
        <v>263</v>
      </c>
      <c r="U2227" s="50" t="s">
        <v>134</v>
      </c>
      <c r="V2227" s="58" t="s">
        <v>254</v>
      </c>
      <c r="W2227" s="62" t="s">
        <v>225</v>
      </c>
      <c r="X2227" s="62" t="s">
        <v>65</v>
      </c>
      <c r="Y2227" s="62">
        <v>40281</v>
      </c>
      <c r="Z2227" s="50">
        <v>98</v>
      </c>
      <c r="AA2227" s="126">
        <v>854</v>
      </c>
      <c r="AB2227" s="50" t="s">
        <v>66</v>
      </c>
      <c r="AC2227" s="126">
        <v>60192</v>
      </c>
      <c r="AD2227" s="50" t="s">
        <v>262</v>
      </c>
      <c r="AE2227" s="58" t="s">
        <v>255</v>
      </c>
      <c r="AF2227" s="58" t="s">
        <v>236</v>
      </c>
      <c r="AG2227" s="50" t="s">
        <v>229</v>
      </c>
      <c r="AH2227" s="50">
        <v>41.17</v>
      </c>
      <c r="AI2227" s="50">
        <v>213.69</v>
      </c>
      <c r="AJ2227" s="50">
        <v>254.86</v>
      </c>
      <c r="AK2227" s="58">
        <v>8.1300000000000008</v>
      </c>
      <c r="AL2227" s="150">
        <v>0.1615396688377933</v>
      </c>
      <c r="AM2227" s="56" t="s">
        <v>230</v>
      </c>
      <c r="AN2227" s="50" t="s">
        <v>231</v>
      </c>
      <c r="AO2227" s="50" t="s">
        <v>232</v>
      </c>
      <c r="AP2227" s="45" t="s">
        <v>16963</v>
      </c>
      <c r="AQ2227" s="27" t="str">
        <f t="shared" si="100"/>
        <v>Record Complete</v>
      </c>
      <c r="AR2227" s="54"/>
      <c r="AS2227" s="5" t="str">
        <f t="shared" si="101"/>
        <v/>
      </c>
      <c r="AT2227" t="s">
        <v>17200</v>
      </c>
    </row>
    <row r="2228" spans="1:46" ht="15.75" thickBot="1" x14ac:dyDescent="0.3">
      <c r="A2228" s="47" t="s">
        <v>845</v>
      </c>
      <c r="B2228" s="49">
        <v>1692</v>
      </c>
      <c r="C2228" s="49" t="s">
        <v>213</v>
      </c>
      <c r="D2228" s="49" t="s">
        <v>290</v>
      </c>
      <c r="E2228" s="51" t="str">
        <f ca="1">IF(ISERROR(INDIRECT(CONCATENATE("FIPs_codes!",ADDRESS((MATCH($D2228,INDIRECT($C2228),0)+MATCH($C2228,FIPs_codes!$G$1:$G$3296,0)-1),COLUMN(FIPs_codes!A2226))))),"",INDIRECT(CONCATENATE("FIPs_codes!",ADDRESS((MATCH($D2228,INDIRECT($C2228),0)+MATCH($C2228,FIPs_codes!$G$1:$G$3296,0)-1),COLUMN(FIPs_codes!A2226)))))</f>
        <v>40151</v>
      </c>
      <c r="F2228" s="51">
        <f ca="1">IF(ISERROR(INDIRECT(CONCATENATE("FIPs_codes!",ADDRESS((MATCH($D2228,INDIRECT($C2228),0)+MATCH($C2228,FIPs_codes!$G$1:$G$3296,0)-1),COLUMN(FIPs_codes!C2226))))),"",INDIRECT(CONCATENATE("FIPs_codes!",ADDRESS((MATCH($D2228,INDIRECT($C2228),0)+MATCH($C2228,FIPs_codes!$G$1:$G$3296,0)-1),COLUMN(FIPs_codes!C2226)))))</f>
        <v>6</v>
      </c>
      <c r="G2228" s="51" t="s">
        <v>846</v>
      </c>
      <c r="H2228" s="51" t="s">
        <v>217</v>
      </c>
      <c r="I2228" s="53" t="s">
        <v>841</v>
      </c>
      <c r="J2228" s="55" t="s">
        <v>219</v>
      </c>
      <c r="K2228" s="49" t="s">
        <v>78</v>
      </c>
      <c r="L2228" s="49" t="s">
        <v>220</v>
      </c>
      <c r="M2228" s="49" t="s">
        <v>57</v>
      </c>
      <c r="N2228" s="57" t="s">
        <v>857</v>
      </c>
      <c r="O2228" s="57">
        <v>2006</v>
      </c>
      <c r="P2228" s="57" t="s">
        <v>858</v>
      </c>
      <c r="Q2228" s="128">
        <v>860</v>
      </c>
      <c r="R2228" s="49" t="s">
        <v>245</v>
      </c>
      <c r="S2228" s="59" t="s">
        <v>60</v>
      </c>
      <c r="T2228" s="47" t="s">
        <v>263</v>
      </c>
      <c r="U2228" s="49" t="s">
        <v>134</v>
      </c>
      <c r="V2228" s="57" t="s">
        <v>254</v>
      </c>
      <c r="W2228" s="61" t="s">
        <v>225</v>
      </c>
      <c r="X2228" s="61" t="s">
        <v>65</v>
      </c>
      <c r="Y2228" s="61">
        <v>40281</v>
      </c>
      <c r="Z2228" s="49">
        <v>95</v>
      </c>
      <c r="AA2228" s="128">
        <v>854</v>
      </c>
      <c r="AB2228" s="49" t="s">
        <v>66</v>
      </c>
      <c r="AC2228" s="128">
        <v>48633</v>
      </c>
      <c r="AD2228" s="49" t="s">
        <v>262</v>
      </c>
      <c r="AE2228" s="57" t="s">
        <v>255</v>
      </c>
      <c r="AF2228" s="57" t="s">
        <v>236</v>
      </c>
      <c r="AG2228" s="49" t="s">
        <v>229</v>
      </c>
      <c r="AH2228" s="49">
        <v>0</v>
      </c>
      <c r="AI2228" s="49">
        <v>269.94</v>
      </c>
      <c r="AJ2228" s="49">
        <v>269.94</v>
      </c>
      <c r="AK2228" s="57">
        <v>8.16</v>
      </c>
      <c r="AL2228" s="181">
        <v>0</v>
      </c>
      <c r="AM2228" s="55" t="s">
        <v>230</v>
      </c>
      <c r="AN2228" s="49" t="s">
        <v>231</v>
      </c>
      <c r="AO2228" s="49" t="s">
        <v>232</v>
      </c>
      <c r="AP2228" s="63" t="s">
        <v>16963</v>
      </c>
      <c r="AQ2228" s="27" t="str">
        <f t="shared" si="100"/>
        <v>Record Complete</v>
      </c>
      <c r="AR2228" s="53"/>
      <c r="AS2228" s="5" t="str">
        <f t="shared" si="101"/>
        <v/>
      </c>
      <c r="AT2228" t="s">
        <v>17200</v>
      </c>
    </row>
    <row r="2229" spans="1:46" ht="15.75" thickBot="1" x14ac:dyDescent="0.3">
      <c r="A2229" s="29" t="s">
        <v>845</v>
      </c>
      <c r="B2229" s="31">
        <v>1692</v>
      </c>
      <c r="C2229" s="31" t="s">
        <v>213</v>
      </c>
      <c r="D2229" s="31" t="s">
        <v>290</v>
      </c>
      <c r="E2229" s="51" t="str">
        <f ca="1">IF(ISERROR(INDIRECT(CONCATENATE("FIPs_codes!",ADDRESS((MATCH($D2229,INDIRECT($C2229),0)+MATCH($C2229,FIPs_codes!$G$1:$G$3296,0)-1),COLUMN(FIPs_codes!A2227))))),"",INDIRECT(CONCATENATE("FIPs_codes!",ADDRESS((MATCH($D2229,INDIRECT($C2229),0)+MATCH($C2229,FIPs_codes!$G$1:$G$3296,0)-1),COLUMN(FIPs_codes!A2227)))))</f>
        <v>40151</v>
      </c>
      <c r="F2229" s="51">
        <f ca="1">IF(ISERROR(INDIRECT(CONCATENATE("FIPs_codes!",ADDRESS((MATCH($D2229,INDIRECT($C2229),0)+MATCH($C2229,FIPs_codes!$G$1:$G$3296,0)-1),COLUMN(FIPs_codes!C2227))))),"",INDIRECT(CONCATENATE("FIPs_codes!",ADDRESS((MATCH($D2229,INDIRECT($C2229),0)+MATCH($C2229,FIPs_codes!$G$1:$G$3296,0)-1),COLUMN(FIPs_codes!C2227)))))</f>
        <v>6</v>
      </c>
      <c r="G2229" s="33" t="s">
        <v>846</v>
      </c>
      <c r="H2229" s="33" t="s">
        <v>217</v>
      </c>
      <c r="I2229" s="35" t="s">
        <v>841</v>
      </c>
      <c r="J2229" s="37" t="s">
        <v>219</v>
      </c>
      <c r="K2229" s="31" t="s">
        <v>78</v>
      </c>
      <c r="L2229" s="31" t="s">
        <v>220</v>
      </c>
      <c r="M2229" s="31" t="s">
        <v>57</v>
      </c>
      <c r="N2229" s="39" t="s">
        <v>857</v>
      </c>
      <c r="O2229" s="39">
        <v>2006</v>
      </c>
      <c r="P2229" s="39" t="s">
        <v>859</v>
      </c>
      <c r="Q2229" s="240">
        <v>860</v>
      </c>
      <c r="R2229" s="31" t="s">
        <v>245</v>
      </c>
      <c r="S2229" s="41" t="s">
        <v>60</v>
      </c>
      <c r="T2229" s="29" t="s">
        <v>263</v>
      </c>
      <c r="U2229" s="31" t="s">
        <v>134</v>
      </c>
      <c r="V2229" s="39" t="s">
        <v>254</v>
      </c>
      <c r="W2229" s="43" t="s">
        <v>225</v>
      </c>
      <c r="X2229" s="43" t="s">
        <v>65</v>
      </c>
      <c r="Y2229" s="43">
        <v>40281</v>
      </c>
      <c r="Z2229" s="31">
        <v>98</v>
      </c>
      <c r="AA2229" s="240">
        <v>854</v>
      </c>
      <c r="AB2229" s="31" t="s">
        <v>66</v>
      </c>
      <c r="AC2229" s="240">
        <v>60192</v>
      </c>
      <c r="AD2229" s="31" t="s">
        <v>262</v>
      </c>
      <c r="AE2229" s="39" t="s">
        <v>255</v>
      </c>
      <c r="AF2229" s="39" t="s">
        <v>236</v>
      </c>
      <c r="AG2229" s="31" t="s">
        <v>229</v>
      </c>
      <c r="AH2229" s="31">
        <v>79.430000000000007</v>
      </c>
      <c r="AI2229" s="31">
        <v>235.83</v>
      </c>
      <c r="AJ2229" s="31">
        <v>315.26</v>
      </c>
      <c r="AK2229" s="39">
        <v>8.31</v>
      </c>
      <c r="AL2229" s="150">
        <v>0.25195077079236189</v>
      </c>
      <c r="AM2229" s="37" t="s">
        <v>230</v>
      </c>
      <c r="AN2229" s="31" t="s">
        <v>231</v>
      </c>
      <c r="AO2229" s="31" t="s">
        <v>232</v>
      </c>
      <c r="AP2229" s="45" t="s">
        <v>16963</v>
      </c>
      <c r="AQ2229" s="27" t="str">
        <f t="shared" si="100"/>
        <v>Record Complete</v>
      </c>
      <c r="AR2229" s="35"/>
      <c r="AS2229" s="5" t="str">
        <f t="shared" si="101"/>
        <v/>
      </c>
      <c r="AT2229" t="s">
        <v>17200</v>
      </c>
    </row>
    <row r="2230" spans="1:46" ht="15.75" thickBot="1" x14ac:dyDescent="0.3">
      <c r="A2230" s="47" t="s">
        <v>845</v>
      </c>
      <c r="B2230" s="49">
        <v>1692</v>
      </c>
      <c r="C2230" s="49" t="s">
        <v>213</v>
      </c>
      <c r="D2230" s="49" t="s">
        <v>290</v>
      </c>
      <c r="E2230" s="51" t="str">
        <f ca="1">IF(ISERROR(INDIRECT(CONCATENATE("FIPs_codes!",ADDRESS((MATCH($D2230,INDIRECT($C2230),0)+MATCH($C2230,FIPs_codes!$G$1:$G$3296,0)-1),COLUMN(FIPs_codes!A2228))))),"",INDIRECT(CONCATENATE("FIPs_codes!",ADDRESS((MATCH($D2230,INDIRECT($C2230),0)+MATCH($C2230,FIPs_codes!$G$1:$G$3296,0)-1),COLUMN(FIPs_codes!A2228)))))</f>
        <v>40151</v>
      </c>
      <c r="F2230" s="51">
        <f ca="1">IF(ISERROR(INDIRECT(CONCATENATE("FIPs_codes!",ADDRESS((MATCH($D2230,INDIRECT($C2230),0)+MATCH($C2230,FIPs_codes!$G$1:$G$3296,0)-1),COLUMN(FIPs_codes!C2228))))),"",INDIRECT(CONCATENATE("FIPs_codes!",ADDRESS((MATCH($D2230,INDIRECT($C2230),0)+MATCH($C2230,FIPs_codes!$G$1:$G$3296,0)-1),COLUMN(FIPs_codes!C2228)))))</f>
        <v>6</v>
      </c>
      <c r="G2230" s="51" t="s">
        <v>846</v>
      </c>
      <c r="H2230" s="51" t="s">
        <v>217</v>
      </c>
      <c r="I2230" s="53" t="s">
        <v>841</v>
      </c>
      <c r="J2230" s="55" t="s">
        <v>219</v>
      </c>
      <c r="K2230" s="49" t="s">
        <v>78</v>
      </c>
      <c r="L2230" s="49" t="s">
        <v>220</v>
      </c>
      <c r="M2230" s="49" t="s">
        <v>57</v>
      </c>
      <c r="N2230" s="57" t="s">
        <v>849</v>
      </c>
      <c r="O2230" s="57">
        <v>2006</v>
      </c>
      <c r="P2230" s="57" t="s">
        <v>854</v>
      </c>
      <c r="Q2230" s="128">
        <v>3335</v>
      </c>
      <c r="R2230" s="49" t="s">
        <v>245</v>
      </c>
      <c r="S2230" s="59" t="s">
        <v>60</v>
      </c>
      <c r="T2230" s="47" t="s">
        <v>263</v>
      </c>
      <c r="U2230" s="49" t="s">
        <v>134</v>
      </c>
      <c r="V2230" s="57" t="s">
        <v>254</v>
      </c>
      <c r="W2230" s="61" t="s">
        <v>225</v>
      </c>
      <c r="X2230" s="61" t="s">
        <v>65</v>
      </c>
      <c r="Y2230" s="61">
        <v>40289</v>
      </c>
      <c r="Z2230" s="49">
        <v>97</v>
      </c>
      <c r="AA2230" s="128">
        <v>846</v>
      </c>
      <c r="AB2230" s="49" t="s">
        <v>66</v>
      </c>
      <c r="AC2230" s="128">
        <v>433663</v>
      </c>
      <c r="AD2230" s="49" t="s">
        <v>262</v>
      </c>
      <c r="AE2230" s="57" t="s">
        <v>255</v>
      </c>
      <c r="AF2230" s="57" t="s">
        <v>236</v>
      </c>
      <c r="AG2230" s="49" t="s">
        <v>229</v>
      </c>
      <c r="AH2230" s="49">
        <v>0</v>
      </c>
      <c r="AI2230" s="49">
        <v>23.73</v>
      </c>
      <c r="AJ2230" s="49">
        <v>23.73</v>
      </c>
      <c r="AK2230" s="57">
        <v>11.8</v>
      </c>
      <c r="AL2230" s="181">
        <v>0</v>
      </c>
      <c r="AM2230" s="55" t="s">
        <v>230</v>
      </c>
      <c r="AN2230" s="49" t="s">
        <v>231</v>
      </c>
      <c r="AO2230" s="49" t="s">
        <v>232</v>
      </c>
      <c r="AP2230" s="63" t="s">
        <v>16963</v>
      </c>
      <c r="AQ2230" s="27" t="str">
        <f t="shared" si="100"/>
        <v>Record Complete</v>
      </c>
      <c r="AR2230" s="53"/>
      <c r="AS2230" s="5" t="str">
        <f t="shared" si="101"/>
        <v/>
      </c>
      <c r="AT2230" t="s">
        <v>17200</v>
      </c>
    </row>
    <row r="2231" spans="1:46" ht="15.75" thickBot="1" x14ac:dyDescent="0.3">
      <c r="A2231" s="48" t="s">
        <v>845</v>
      </c>
      <c r="B2231" s="50">
        <v>1692</v>
      </c>
      <c r="C2231" s="50" t="s">
        <v>213</v>
      </c>
      <c r="D2231" s="50" t="s">
        <v>290</v>
      </c>
      <c r="E2231" s="51" t="str">
        <f ca="1">IF(ISERROR(INDIRECT(CONCATENATE("FIPs_codes!",ADDRESS((MATCH($D2231,INDIRECT($C2231),0)+MATCH($C2231,FIPs_codes!$G$1:$G$3296,0)-1),COLUMN(FIPs_codes!A2229))))),"",INDIRECT(CONCATENATE("FIPs_codes!",ADDRESS((MATCH($D2231,INDIRECT($C2231),0)+MATCH($C2231,FIPs_codes!$G$1:$G$3296,0)-1),COLUMN(FIPs_codes!A2229)))))</f>
        <v>40151</v>
      </c>
      <c r="F2231" s="51">
        <f ca="1">IF(ISERROR(INDIRECT(CONCATENATE("FIPs_codes!",ADDRESS((MATCH($D2231,INDIRECT($C2231),0)+MATCH($C2231,FIPs_codes!$G$1:$G$3296,0)-1),COLUMN(FIPs_codes!C2229))))),"",INDIRECT(CONCATENATE("FIPs_codes!",ADDRESS((MATCH($D2231,INDIRECT($C2231),0)+MATCH($C2231,FIPs_codes!$G$1:$G$3296,0)-1),COLUMN(FIPs_codes!C2229)))))</f>
        <v>6</v>
      </c>
      <c r="G2231" s="52" t="s">
        <v>846</v>
      </c>
      <c r="H2231" s="52" t="s">
        <v>217</v>
      </c>
      <c r="I2231" s="54" t="s">
        <v>841</v>
      </c>
      <c r="J2231" s="56" t="s">
        <v>219</v>
      </c>
      <c r="K2231" s="50" t="s">
        <v>78</v>
      </c>
      <c r="L2231" s="50" t="s">
        <v>220</v>
      </c>
      <c r="M2231" s="50" t="s">
        <v>57</v>
      </c>
      <c r="N2231" s="58" t="s">
        <v>849</v>
      </c>
      <c r="O2231" s="58">
        <v>2006</v>
      </c>
      <c r="P2231" s="58" t="s">
        <v>854</v>
      </c>
      <c r="Q2231" s="126">
        <v>3335</v>
      </c>
      <c r="R2231" s="50" t="s">
        <v>245</v>
      </c>
      <c r="S2231" s="60" t="s">
        <v>60</v>
      </c>
      <c r="T2231" s="48" t="s">
        <v>263</v>
      </c>
      <c r="U2231" s="50" t="s">
        <v>134</v>
      </c>
      <c r="V2231" s="58" t="s">
        <v>254</v>
      </c>
      <c r="W2231" s="62" t="s">
        <v>225</v>
      </c>
      <c r="X2231" s="62" t="s">
        <v>65</v>
      </c>
      <c r="Y2231" s="62">
        <v>40289</v>
      </c>
      <c r="Z2231" s="50">
        <v>97</v>
      </c>
      <c r="AA2231" s="126">
        <v>846</v>
      </c>
      <c r="AB2231" s="50" t="s">
        <v>66</v>
      </c>
      <c r="AC2231" s="126">
        <v>433663</v>
      </c>
      <c r="AD2231" s="50" t="s">
        <v>262</v>
      </c>
      <c r="AE2231" s="58" t="s">
        <v>255</v>
      </c>
      <c r="AF2231" s="58" t="s">
        <v>236</v>
      </c>
      <c r="AG2231" s="50" t="s">
        <v>229</v>
      </c>
      <c r="AH2231" s="50">
        <v>0</v>
      </c>
      <c r="AI2231" s="50">
        <v>25</v>
      </c>
      <c r="AJ2231" s="50">
        <v>25</v>
      </c>
      <c r="AK2231" s="58">
        <v>11.7</v>
      </c>
      <c r="AL2231" s="150">
        <v>0</v>
      </c>
      <c r="AM2231" s="56" t="s">
        <v>230</v>
      </c>
      <c r="AN2231" s="50" t="s">
        <v>231</v>
      </c>
      <c r="AO2231" s="50" t="s">
        <v>232</v>
      </c>
      <c r="AP2231" s="45" t="s">
        <v>16963</v>
      </c>
      <c r="AQ2231" s="27" t="str">
        <f t="shared" si="100"/>
        <v>Record Complete</v>
      </c>
      <c r="AR2231" s="54"/>
      <c r="AS2231" s="5" t="str">
        <f t="shared" si="101"/>
        <v/>
      </c>
      <c r="AT2231" t="s">
        <v>17200</v>
      </c>
    </row>
    <row r="2232" spans="1:46" ht="15.75" thickBot="1" x14ac:dyDescent="0.3">
      <c r="A2232" s="30" t="s">
        <v>845</v>
      </c>
      <c r="B2232" s="32">
        <v>1692</v>
      </c>
      <c r="C2232" s="32" t="s">
        <v>213</v>
      </c>
      <c r="D2232" s="32" t="s">
        <v>290</v>
      </c>
      <c r="E2232" s="51" t="str">
        <f ca="1">IF(ISERROR(INDIRECT(CONCATENATE("FIPs_codes!",ADDRESS((MATCH($D2232,INDIRECT($C2232),0)+MATCH($C2232,FIPs_codes!$G$1:$G$3296,0)-1),COLUMN(FIPs_codes!A2230))))),"",INDIRECT(CONCATENATE("FIPs_codes!",ADDRESS((MATCH($D2232,INDIRECT($C2232),0)+MATCH($C2232,FIPs_codes!$G$1:$G$3296,0)-1),COLUMN(FIPs_codes!A2230)))))</f>
        <v>40151</v>
      </c>
      <c r="F2232" s="51">
        <f ca="1">IF(ISERROR(INDIRECT(CONCATENATE("FIPs_codes!",ADDRESS((MATCH($D2232,INDIRECT($C2232),0)+MATCH($C2232,FIPs_codes!$G$1:$G$3296,0)-1),COLUMN(FIPs_codes!C2230))))),"",INDIRECT(CONCATENATE("FIPs_codes!",ADDRESS((MATCH($D2232,INDIRECT($C2232),0)+MATCH($C2232,FIPs_codes!$G$1:$G$3296,0)-1),COLUMN(FIPs_codes!C2230)))))</f>
        <v>6</v>
      </c>
      <c r="G2232" s="34" t="s">
        <v>846</v>
      </c>
      <c r="H2232" s="34" t="s">
        <v>217</v>
      </c>
      <c r="I2232" s="36" t="s">
        <v>841</v>
      </c>
      <c r="J2232" s="38" t="s">
        <v>219</v>
      </c>
      <c r="K2232" s="32" t="s">
        <v>78</v>
      </c>
      <c r="L2232" s="32" t="s">
        <v>220</v>
      </c>
      <c r="M2232" s="32" t="s">
        <v>57</v>
      </c>
      <c r="N2232" s="40" t="s">
        <v>849</v>
      </c>
      <c r="O2232" s="40">
        <v>2006</v>
      </c>
      <c r="P2232" s="40" t="s">
        <v>854</v>
      </c>
      <c r="Q2232" s="125">
        <v>3335</v>
      </c>
      <c r="R2232" s="32" t="s">
        <v>245</v>
      </c>
      <c r="S2232" s="42" t="s">
        <v>60</v>
      </c>
      <c r="T2232" s="30" t="s">
        <v>263</v>
      </c>
      <c r="U2232" s="32" t="s">
        <v>134</v>
      </c>
      <c r="V2232" s="40" t="s">
        <v>254</v>
      </c>
      <c r="W2232" s="44" t="s">
        <v>225</v>
      </c>
      <c r="X2232" s="44" t="s">
        <v>65</v>
      </c>
      <c r="Y2232" s="44">
        <v>40289</v>
      </c>
      <c r="Z2232" s="32">
        <v>97</v>
      </c>
      <c r="AA2232" s="125">
        <v>846</v>
      </c>
      <c r="AB2232" s="32" t="s">
        <v>66</v>
      </c>
      <c r="AC2232" s="125">
        <v>433663</v>
      </c>
      <c r="AD2232" s="32" t="s">
        <v>262</v>
      </c>
      <c r="AE2232" s="40" t="s">
        <v>255</v>
      </c>
      <c r="AF2232" s="40" t="s">
        <v>236</v>
      </c>
      <c r="AG2232" s="32" t="s">
        <v>229</v>
      </c>
      <c r="AH2232" s="32">
        <v>0</v>
      </c>
      <c r="AI2232" s="32">
        <v>28.7</v>
      </c>
      <c r="AJ2232" s="32">
        <v>28.7</v>
      </c>
      <c r="AK2232" s="40">
        <v>11.8</v>
      </c>
      <c r="AL2232" s="181">
        <v>0</v>
      </c>
      <c r="AM2232" s="38" t="s">
        <v>230</v>
      </c>
      <c r="AN2232" s="32" t="s">
        <v>231</v>
      </c>
      <c r="AO2232" s="32" t="s">
        <v>232</v>
      </c>
      <c r="AP2232" s="63" t="s">
        <v>16963</v>
      </c>
      <c r="AQ2232" s="27" t="str">
        <f t="shared" si="100"/>
        <v>Record Complete</v>
      </c>
      <c r="AR2232" s="36"/>
      <c r="AS2232" s="5" t="str">
        <f t="shared" si="101"/>
        <v/>
      </c>
      <c r="AT2232" t="s">
        <v>17200</v>
      </c>
    </row>
    <row r="2233" spans="1:46" ht="15.75" thickBot="1" x14ac:dyDescent="0.3">
      <c r="A2233" s="29" t="s">
        <v>845</v>
      </c>
      <c r="B2233" s="31">
        <v>1692</v>
      </c>
      <c r="C2233" s="31" t="s">
        <v>213</v>
      </c>
      <c r="D2233" s="31" t="s">
        <v>290</v>
      </c>
      <c r="E2233" s="51" t="str">
        <f ca="1">IF(ISERROR(INDIRECT(CONCATENATE("FIPs_codes!",ADDRESS((MATCH($D2233,INDIRECT($C2233),0)+MATCH($C2233,FIPs_codes!$G$1:$G$3296,0)-1),COLUMN(FIPs_codes!A2231))))),"",INDIRECT(CONCATENATE("FIPs_codes!",ADDRESS((MATCH($D2233,INDIRECT($C2233),0)+MATCH($C2233,FIPs_codes!$G$1:$G$3296,0)-1),COLUMN(FIPs_codes!A2231)))))</f>
        <v>40151</v>
      </c>
      <c r="F2233" s="51">
        <f ca="1">IF(ISERROR(INDIRECT(CONCATENATE("FIPs_codes!",ADDRESS((MATCH($D2233,INDIRECT($C2233),0)+MATCH($C2233,FIPs_codes!$G$1:$G$3296,0)-1),COLUMN(FIPs_codes!C2231))))),"",INDIRECT(CONCATENATE("FIPs_codes!",ADDRESS((MATCH($D2233,INDIRECT($C2233),0)+MATCH($C2233,FIPs_codes!$G$1:$G$3296,0)-1),COLUMN(FIPs_codes!C2231)))))</f>
        <v>6</v>
      </c>
      <c r="G2233" s="33" t="s">
        <v>846</v>
      </c>
      <c r="H2233" s="33" t="s">
        <v>217</v>
      </c>
      <c r="I2233" s="35" t="s">
        <v>841</v>
      </c>
      <c r="J2233" s="37" t="s">
        <v>219</v>
      </c>
      <c r="K2233" s="31" t="s">
        <v>78</v>
      </c>
      <c r="L2233" s="31" t="s">
        <v>220</v>
      </c>
      <c r="M2233" s="31" t="s">
        <v>57</v>
      </c>
      <c r="N2233" s="39" t="s">
        <v>849</v>
      </c>
      <c r="O2233" s="39">
        <v>2006</v>
      </c>
      <c r="P2233" s="39" t="s">
        <v>855</v>
      </c>
      <c r="Q2233" s="240">
        <v>3335</v>
      </c>
      <c r="R2233" s="31" t="s">
        <v>245</v>
      </c>
      <c r="S2233" s="41" t="s">
        <v>60</v>
      </c>
      <c r="T2233" s="29" t="s">
        <v>263</v>
      </c>
      <c r="U2233" s="31" t="s">
        <v>134</v>
      </c>
      <c r="V2233" s="39" t="s">
        <v>254</v>
      </c>
      <c r="W2233" s="43" t="s">
        <v>225</v>
      </c>
      <c r="X2233" s="43" t="s">
        <v>65</v>
      </c>
      <c r="Y2233" s="43">
        <v>40289</v>
      </c>
      <c r="Z2233" s="31">
        <v>97</v>
      </c>
      <c r="AA2233" s="240">
        <v>846</v>
      </c>
      <c r="AB2233" s="31" t="s">
        <v>66</v>
      </c>
      <c r="AC2233" s="240">
        <v>433663</v>
      </c>
      <c r="AD2233" s="31" t="s">
        <v>262</v>
      </c>
      <c r="AE2233" s="39" t="s">
        <v>255</v>
      </c>
      <c r="AF2233" s="39" t="s">
        <v>236</v>
      </c>
      <c r="AG2233" s="31" t="s">
        <v>229</v>
      </c>
      <c r="AH2233" s="31">
        <v>0</v>
      </c>
      <c r="AI2233" s="31">
        <v>31.72</v>
      </c>
      <c r="AJ2233" s="31">
        <v>31.72</v>
      </c>
      <c r="AK2233" s="39">
        <v>12.47</v>
      </c>
      <c r="AL2233" s="150">
        <v>0</v>
      </c>
      <c r="AM2233" s="37" t="s">
        <v>230</v>
      </c>
      <c r="AN2233" s="31" t="s">
        <v>231</v>
      </c>
      <c r="AO2233" s="31" t="s">
        <v>232</v>
      </c>
      <c r="AP2233" s="45" t="s">
        <v>16963</v>
      </c>
      <c r="AQ2233" s="27" t="str">
        <f t="shared" si="100"/>
        <v>Record Complete</v>
      </c>
      <c r="AR2233" s="35"/>
      <c r="AS2233" s="5" t="str">
        <f t="shared" si="101"/>
        <v/>
      </c>
      <c r="AT2233" t="s">
        <v>17200</v>
      </c>
    </row>
    <row r="2234" spans="1:46" ht="15.75" thickBot="1" x14ac:dyDescent="0.3">
      <c r="A2234" s="30" t="s">
        <v>845</v>
      </c>
      <c r="B2234" s="32">
        <v>1692</v>
      </c>
      <c r="C2234" s="32" t="s">
        <v>213</v>
      </c>
      <c r="D2234" s="32" t="s">
        <v>290</v>
      </c>
      <c r="E2234" s="51" t="str">
        <f ca="1">IF(ISERROR(INDIRECT(CONCATENATE("FIPs_codes!",ADDRESS((MATCH($D2234,INDIRECT($C2234),0)+MATCH($C2234,FIPs_codes!$G$1:$G$3296,0)-1),COLUMN(FIPs_codes!A2232))))),"",INDIRECT(CONCATENATE("FIPs_codes!",ADDRESS((MATCH($D2234,INDIRECT($C2234),0)+MATCH($C2234,FIPs_codes!$G$1:$G$3296,0)-1),COLUMN(FIPs_codes!A2232)))))</f>
        <v>40151</v>
      </c>
      <c r="F2234" s="51">
        <f ca="1">IF(ISERROR(INDIRECT(CONCATENATE("FIPs_codes!",ADDRESS((MATCH($D2234,INDIRECT($C2234),0)+MATCH($C2234,FIPs_codes!$G$1:$G$3296,0)-1),COLUMN(FIPs_codes!C2232))))),"",INDIRECT(CONCATENATE("FIPs_codes!",ADDRESS((MATCH($D2234,INDIRECT($C2234),0)+MATCH($C2234,FIPs_codes!$G$1:$G$3296,0)-1),COLUMN(FIPs_codes!C2232)))))</f>
        <v>6</v>
      </c>
      <c r="G2234" s="34" t="s">
        <v>846</v>
      </c>
      <c r="H2234" s="34" t="s">
        <v>217</v>
      </c>
      <c r="I2234" s="36" t="s">
        <v>841</v>
      </c>
      <c r="J2234" s="38" t="s">
        <v>219</v>
      </c>
      <c r="K2234" s="32" t="s">
        <v>78</v>
      </c>
      <c r="L2234" s="32" t="s">
        <v>220</v>
      </c>
      <c r="M2234" s="32" t="s">
        <v>57</v>
      </c>
      <c r="N2234" s="40" t="s">
        <v>849</v>
      </c>
      <c r="O2234" s="40">
        <v>2006</v>
      </c>
      <c r="P2234" s="40" t="s">
        <v>855</v>
      </c>
      <c r="Q2234" s="125">
        <v>3335</v>
      </c>
      <c r="R2234" s="32" t="s">
        <v>245</v>
      </c>
      <c r="S2234" s="42" t="s">
        <v>60</v>
      </c>
      <c r="T2234" s="30" t="s">
        <v>263</v>
      </c>
      <c r="U2234" s="32" t="s">
        <v>134</v>
      </c>
      <c r="V2234" s="40" t="s">
        <v>254</v>
      </c>
      <c r="W2234" s="44" t="s">
        <v>225</v>
      </c>
      <c r="X2234" s="44" t="s">
        <v>65</v>
      </c>
      <c r="Y2234" s="44">
        <v>40289</v>
      </c>
      <c r="Z2234" s="32">
        <v>97</v>
      </c>
      <c r="AA2234" s="125">
        <v>846</v>
      </c>
      <c r="AB2234" s="32" t="s">
        <v>66</v>
      </c>
      <c r="AC2234" s="125">
        <v>433663</v>
      </c>
      <c r="AD2234" s="32" t="s">
        <v>262</v>
      </c>
      <c r="AE2234" s="40" t="s">
        <v>255</v>
      </c>
      <c r="AF2234" s="40" t="s">
        <v>236</v>
      </c>
      <c r="AG2234" s="32" t="s">
        <v>229</v>
      </c>
      <c r="AH2234" s="32">
        <v>0</v>
      </c>
      <c r="AI2234" s="32">
        <v>31.89</v>
      </c>
      <c r="AJ2234" s="32">
        <v>31.89</v>
      </c>
      <c r="AK2234" s="40">
        <v>12.39</v>
      </c>
      <c r="AL2234" s="181">
        <v>0</v>
      </c>
      <c r="AM2234" s="38" t="s">
        <v>230</v>
      </c>
      <c r="AN2234" s="32" t="s">
        <v>231</v>
      </c>
      <c r="AO2234" s="32" t="s">
        <v>232</v>
      </c>
      <c r="AP2234" s="63" t="s">
        <v>16963</v>
      </c>
      <c r="AQ2234" s="27" t="str">
        <f t="shared" si="100"/>
        <v>Record Complete</v>
      </c>
      <c r="AR2234" s="36"/>
      <c r="AS2234" s="5" t="str">
        <f t="shared" si="101"/>
        <v/>
      </c>
      <c r="AT2234" t="s">
        <v>17200</v>
      </c>
    </row>
    <row r="2235" spans="1:46" ht="15.75" thickBot="1" x14ac:dyDescent="0.3">
      <c r="A2235" s="29" t="s">
        <v>845</v>
      </c>
      <c r="B2235" s="31">
        <v>1692</v>
      </c>
      <c r="C2235" s="31" t="s">
        <v>213</v>
      </c>
      <c r="D2235" s="31" t="s">
        <v>290</v>
      </c>
      <c r="E2235" s="51" t="str">
        <f ca="1">IF(ISERROR(INDIRECT(CONCATENATE("FIPs_codes!",ADDRESS((MATCH($D2235,INDIRECT($C2235),0)+MATCH($C2235,FIPs_codes!$G$1:$G$3296,0)-1),COLUMN(FIPs_codes!A2233))))),"",INDIRECT(CONCATENATE("FIPs_codes!",ADDRESS((MATCH($D2235,INDIRECT($C2235),0)+MATCH($C2235,FIPs_codes!$G$1:$G$3296,0)-1),COLUMN(FIPs_codes!A2233)))))</f>
        <v>40151</v>
      </c>
      <c r="F2235" s="51">
        <f ca="1">IF(ISERROR(INDIRECT(CONCATENATE("FIPs_codes!",ADDRESS((MATCH($D2235,INDIRECT($C2235),0)+MATCH($C2235,FIPs_codes!$G$1:$G$3296,0)-1),COLUMN(FIPs_codes!C2233))))),"",INDIRECT(CONCATENATE("FIPs_codes!",ADDRESS((MATCH($D2235,INDIRECT($C2235),0)+MATCH($C2235,FIPs_codes!$G$1:$G$3296,0)-1),COLUMN(FIPs_codes!C2233)))))</f>
        <v>6</v>
      </c>
      <c r="G2235" s="33" t="s">
        <v>846</v>
      </c>
      <c r="H2235" s="33" t="s">
        <v>217</v>
      </c>
      <c r="I2235" s="35" t="s">
        <v>841</v>
      </c>
      <c r="J2235" s="37" t="s">
        <v>219</v>
      </c>
      <c r="K2235" s="31" t="s">
        <v>78</v>
      </c>
      <c r="L2235" s="31" t="s">
        <v>220</v>
      </c>
      <c r="M2235" s="31" t="s">
        <v>57</v>
      </c>
      <c r="N2235" s="39" t="s">
        <v>849</v>
      </c>
      <c r="O2235" s="39">
        <v>2006</v>
      </c>
      <c r="P2235" s="39" t="s">
        <v>855</v>
      </c>
      <c r="Q2235" s="240">
        <v>3335</v>
      </c>
      <c r="R2235" s="31" t="s">
        <v>245</v>
      </c>
      <c r="S2235" s="41" t="s">
        <v>60</v>
      </c>
      <c r="T2235" s="29" t="s">
        <v>263</v>
      </c>
      <c r="U2235" s="31" t="s">
        <v>134</v>
      </c>
      <c r="V2235" s="39" t="s">
        <v>254</v>
      </c>
      <c r="W2235" s="43" t="s">
        <v>225</v>
      </c>
      <c r="X2235" s="43" t="s">
        <v>65</v>
      </c>
      <c r="Y2235" s="43">
        <v>40289</v>
      </c>
      <c r="Z2235" s="31">
        <v>97</v>
      </c>
      <c r="AA2235" s="240">
        <v>846</v>
      </c>
      <c r="AB2235" s="31" t="s">
        <v>66</v>
      </c>
      <c r="AC2235" s="240">
        <v>433663</v>
      </c>
      <c r="AD2235" s="31" t="s">
        <v>262</v>
      </c>
      <c r="AE2235" s="39" t="s">
        <v>255</v>
      </c>
      <c r="AF2235" s="39" t="s">
        <v>236</v>
      </c>
      <c r="AG2235" s="31" t="s">
        <v>229</v>
      </c>
      <c r="AH2235" s="31">
        <v>0</v>
      </c>
      <c r="AI2235" s="31">
        <v>36.020000000000003</v>
      </c>
      <c r="AJ2235" s="31">
        <v>36.020000000000003</v>
      </c>
      <c r="AK2235" s="39">
        <v>12.06</v>
      </c>
      <c r="AL2235" s="150">
        <v>0</v>
      </c>
      <c r="AM2235" s="37" t="s">
        <v>230</v>
      </c>
      <c r="AN2235" s="31" t="s">
        <v>231</v>
      </c>
      <c r="AO2235" s="31" t="s">
        <v>232</v>
      </c>
      <c r="AP2235" s="45" t="s">
        <v>16963</v>
      </c>
      <c r="AQ2235" s="27" t="str">
        <f t="shared" si="100"/>
        <v>Record Complete</v>
      </c>
      <c r="AR2235" s="35"/>
      <c r="AS2235" s="5" t="str">
        <f t="shared" si="101"/>
        <v/>
      </c>
      <c r="AT2235" t="s">
        <v>17200</v>
      </c>
    </row>
    <row r="2236" spans="1:46" ht="15.75" thickBot="1" x14ac:dyDescent="0.3">
      <c r="A2236" s="30" t="s">
        <v>845</v>
      </c>
      <c r="B2236" s="32">
        <v>1692</v>
      </c>
      <c r="C2236" s="32" t="s">
        <v>213</v>
      </c>
      <c r="D2236" s="32" t="s">
        <v>290</v>
      </c>
      <c r="E2236" s="51" t="str">
        <f ca="1">IF(ISERROR(INDIRECT(CONCATENATE("FIPs_codes!",ADDRESS((MATCH($D2236,INDIRECT($C2236),0)+MATCH($C2236,FIPs_codes!$G$1:$G$3296,0)-1),COLUMN(FIPs_codes!A2234))))),"",INDIRECT(CONCATENATE("FIPs_codes!",ADDRESS((MATCH($D2236,INDIRECT($C2236),0)+MATCH($C2236,FIPs_codes!$G$1:$G$3296,0)-1),COLUMN(FIPs_codes!A2234)))))</f>
        <v>40151</v>
      </c>
      <c r="F2236" s="51">
        <f ca="1">IF(ISERROR(INDIRECT(CONCATENATE("FIPs_codes!",ADDRESS((MATCH($D2236,INDIRECT($C2236),0)+MATCH($C2236,FIPs_codes!$G$1:$G$3296,0)-1),COLUMN(FIPs_codes!C2234))))),"",INDIRECT(CONCATENATE("FIPs_codes!",ADDRESS((MATCH($D2236,INDIRECT($C2236),0)+MATCH($C2236,FIPs_codes!$G$1:$G$3296,0)-1),COLUMN(FIPs_codes!C2234)))))</f>
        <v>6</v>
      </c>
      <c r="G2236" s="34" t="s">
        <v>846</v>
      </c>
      <c r="H2236" s="34" t="s">
        <v>217</v>
      </c>
      <c r="I2236" s="36" t="s">
        <v>841</v>
      </c>
      <c r="J2236" s="38" t="s">
        <v>268</v>
      </c>
      <c r="K2236" s="32" t="s">
        <v>78</v>
      </c>
      <c r="L2236" s="32" t="s">
        <v>269</v>
      </c>
      <c r="M2236" s="32" t="s">
        <v>57</v>
      </c>
      <c r="N2236" s="40" t="s">
        <v>522</v>
      </c>
      <c r="O2236" s="40">
        <v>1995</v>
      </c>
      <c r="P2236" s="40" t="s">
        <v>252</v>
      </c>
      <c r="Q2236" s="125">
        <v>810</v>
      </c>
      <c r="R2236" s="32" t="s">
        <v>244</v>
      </c>
      <c r="S2236" s="42" t="s">
        <v>60</v>
      </c>
      <c r="T2236" s="30" t="s">
        <v>263</v>
      </c>
      <c r="U2236" s="32" t="s">
        <v>134</v>
      </c>
      <c r="V2236" s="40" t="s">
        <v>254</v>
      </c>
      <c r="W2236" s="44" t="s">
        <v>225</v>
      </c>
      <c r="X2236" s="44" t="s">
        <v>65</v>
      </c>
      <c r="Y2236" s="44">
        <v>40335</v>
      </c>
      <c r="Z2236" s="32">
        <v>100</v>
      </c>
      <c r="AA2236" s="125">
        <v>1125</v>
      </c>
      <c r="AB2236" s="32" t="s">
        <v>66</v>
      </c>
      <c r="AC2236" s="125">
        <v>59069</v>
      </c>
      <c r="AD2236" s="32" t="s">
        <v>262</v>
      </c>
      <c r="AE2236" s="40" t="s">
        <v>255</v>
      </c>
      <c r="AF2236" s="40" t="s">
        <v>236</v>
      </c>
      <c r="AG2236" s="32" t="s">
        <v>229</v>
      </c>
      <c r="AH2236" s="32">
        <v>0</v>
      </c>
      <c r="AI2236" s="32">
        <v>105.55</v>
      </c>
      <c r="AJ2236" s="32">
        <v>105.55</v>
      </c>
      <c r="AK2236" s="40">
        <v>0</v>
      </c>
      <c r="AL2236" s="181">
        <v>0</v>
      </c>
      <c r="AM2236" s="38" t="s">
        <v>230</v>
      </c>
      <c r="AN2236" s="32" t="s">
        <v>231</v>
      </c>
      <c r="AO2236" s="32" t="s">
        <v>232</v>
      </c>
      <c r="AP2236" s="63" t="s">
        <v>16963</v>
      </c>
      <c r="AQ2236" s="27" t="str">
        <f t="shared" si="100"/>
        <v>Record Complete</v>
      </c>
      <c r="AR2236" s="36"/>
      <c r="AS2236" s="5" t="str">
        <f t="shared" si="101"/>
        <v/>
      </c>
      <c r="AT2236" t="s">
        <v>17200</v>
      </c>
    </row>
    <row r="2237" spans="1:46" ht="15.75" thickBot="1" x14ac:dyDescent="0.3">
      <c r="A2237" s="48" t="s">
        <v>845</v>
      </c>
      <c r="B2237" s="50">
        <v>1692</v>
      </c>
      <c r="C2237" s="50" t="s">
        <v>213</v>
      </c>
      <c r="D2237" s="50" t="s">
        <v>290</v>
      </c>
      <c r="E2237" s="51" t="str">
        <f ca="1">IF(ISERROR(INDIRECT(CONCATENATE("FIPs_codes!",ADDRESS((MATCH($D2237,INDIRECT($C2237),0)+MATCH($C2237,FIPs_codes!$G$1:$G$3296,0)-1),COLUMN(FIPs_codes!A2235))))),"",INDIRECT(CONCATENATE("FIPs_codes!",ADDRESS((MATCH($D2237,INDIRECT($C2237),0)+MATCH($C2237,FIPs_codes!$G$1:$G$3296,0)-1),COLUMN(FIPs_codes!A2235)))))</f>
        <v>40151</v>
      </c>
      <c r="F2237" s="51">
        <f ca="1">IF(ISERROR(INDIRECT(CONCATENATE("FIPs_codes!",ADDRESS((MATCH($D2237,INDIRECT($C2237),0)+MATCH($C2237,FIPs_codes!$G$1:$G$3296,0)-1),COLUMN(FIPs_codes!C2235))))),"",INDIRECT(CONCATENATE("FIPs_codes!",ADDRESS((MATCH($D2237,INDIRECT($C2237),0)+MATCH($C2237,FIPs_codes!$G$1:$G$3296,0)-1),COLUMN(FIPs_codes!C2235)))))</f>
        <v>6</v>
      </c>
      <c r="G2237" s="52" t="s">
        <v>846</v>
      </c>
      <c r="H2237" s="52" t="s">
        <v>217</v>
      </c>
      <c r="I2237" s="54" t="s">
        <v>841</v>
      </c>
      <c r="J2237" s="56" t="s">
        <v>268</v>
      </c>
      <c r="K2237" s="50" t="s">
        <v>78</v>
      </c>
      <c r="L2237" s="50" t="s">
        <v>269</v>
      </c>
      <c r="M2237" s="50" t="s">
        <v>57</v>
      </c>
      <c r="N2237" s="58" t="s">
        <v>522</v>
      </c>
      <c r="O2237" s="58">
        <v>1995</v>
      </c>
      <c r="P2237" s="58" t="s">
        <v>252</v>
      </c>
      <c r="Q2237" s="126">
        <v>810</v>
      </c>
      <c r="R2237" s="50" t="s">
        <v>244</v>
      </c>
      <c r="S2237" s="60" t="s">
        <v>60</v>
      </c>
      <c r="T2237" s="48" t="s">
        <v>263</v>
      </c>
      <c r="U2237" s="50" t="s">
        <v>134</v>
      </c>
      <c r="V2237" s="58" t="s">
        <v>254</v>
      </c>
      <c r="W2237" s="62" t="s">
        <v>225</v>
      </c>
      <c r="X2237" s="62" t="s">
        <v>65</v>
      </c>
      <c r="Y2237" s="62">
        <v>40335</v>
      </c>
      <c r="Z2237" s="50">
        <v>100</v>
      </c>
      <c r="AA2237" s="126">
        <v>1125</v>
      </c>
      <c r="AB2237" s="50" t="s">
        <v>66</v>
      </c>
      <c r="AC2237" s="126">
        <v>59069</v>
      </c>
      <c r="AD2237" s="50" t="s">
        <v>262</v>
      </c>
      <c r="AE2237" s="58" t="s">
        <v>255</v>
      </c>
      <c r="AF2237" s="58" t="s">
        <v>236</v>
      </c>
      <c r="AG2237" s="50" t="s">
        <v>229</v>
      </c>
      <c r="AH2237" s="50">
        <v>0</v>
      </c>
      <c r="AI2237" s="50">
        <v>108.37</v>
      </c>
      <c r="AJ2237" s="50">
        <v>108.37</v>
      </c>
      <c r="AK2237" s="58">
        <v>0</v>
      </c>
      <c r="AL2237" s="150">
        <v>0</v>
      </c>
      <c r="AM2237" s="56" t="s">
        <v>230</v>
      </c>
      <c r="AN2237" s="50" t="s">
        <v>231</v>
      </c>
      <c r="AO2237" s="50" t="s">
        <v>232</v>
      </c>
      <c r="AP2237" s="45" t="s">
        <v>16963</v>
      </c>
      <c r="AQ2237" s="27" t="str">
        <f t="shared" si="100"/>
        <v>Record Complete</v>
      </c>
      <c r="AR2237" s="54"/>
      <c r="AS2237" s="5" t="str">
        <f t="shared" si="101"/>
        <v/>
      </c>
      <c r="AT2237" t="s">
        <v>17200</v>
      </c>
    </row>
    <row r="2238" spans="1:46" ht="15.75" thickBot="1" x14ac:dyDescent="0.3">
      <c r="A2238" s="47" t="s">
        <v>845</v>
      </c>
      <c r="B2238" s="49">
        <v>1692</v>
      </c>
      <c r="C2238" s="49" t="s">
        <v>213</v>
      </c>
      <c r="D2238" s="49" t="s">
        <v>290</v>
      </c>
      <c r="E2238" s="51" t="str">
        <f ca="1">IF(ISERROR(INDIRECT(CONCATENATE("FIPs_codes!",ADDRESS((MATCH($D2238,INDIRECT($C2238),0)+MATCH($C2238,FIPs_codes!$G$1:$G$3296,0)-1),COLUMN(FIPs_codes!A2236))))),"",INDIRECT(CONCATENATE("FIPs_codes!",ADDRESS((MATCH($D2238,INDIRECT($C2238),0)+MATCH($C2238,FIPs_codes!$G$1:$G$3296,0)-1),COLUMN(FIPs_codes!A2236)))))</f>
        <v>40151</v>
      </c>
      <c r="F2238" s="51">
        <f ca="1">IF(ISERROR(INDIRECT(CONCATENATE("FIPs_codes!",ADDRESS((MATCH($D2238,INDIRECT($C2238),0)+MATCH($C2238,FIPs_codes!$G$1:$G$3296,0)-1),COLUMN(FIPs_codes!C2236))))),"",INDIRECT(CONCATENATE("FIPs_codes!",ADDRESS((MATCH($D2238,INDIRECT($C2238),0)+MATCH($C2238,FIPs_codes!$G$1:$G$3296,0)-1),COLUMN(FIPs_codes!C2236)))))</f>
        <v>6</v>
      </c>
      <c r="G2238" s="51" t="s">
        <v>846</v>
      </c>
      <c r="H2238" s="51" t="s">
        <v>217</v>
      </c>
      <c r="I2238" s="53" t="s">
        <v>841</v>
      </c>
      <c r="J2238" s="55" t="s">
        <v>268</v>
      </c>
      <c r="K2238" s="49" t="s">
        <v>78</v>
      </c>
      <c r="L2238" s="49" t="s">
        <v>269</v>
      </c>
      <c r="M2238" s="49" t="s">
        <v>57</v>
      </c>
      <c r="N2238" s="57" t="s">
        <v>522</v>
      </c>
      <c r="O2238" s="57">
        <v>1995</v>
      </c>
      <c r="P2238" s="57" t="s">
        <v>252</v>
      </c>
      <c r="Q2238" s="128">
        <v>810</v>
      </c>
      <c r="R2238" s="49" t="s">
        <v>244</v>
      </c>
      <c r="S2238" s="59" t="s">
        <v>60</v>
      </c>
      <c r="T2238" s="47" t="s">
        <v>263</v>
      </c>
      <c r="U2238" s="49" t="s">
        <v>134</v>
      </c>
      <c r="V2238" s="57" t="s">
        <v>254</v>
      </c>
      <c r="W2238" s="61" t="s">
        <v>225</v>
      </c>
      <c r="X2238" s="61" t="s">
        <v>65</v>
      </c>
      <c r="Y2238" s="61">
        <v>40335</v>
      </c>
      <c r="Z2238" s="49">
        <v>100</v>
      </c>
      <c r="AA2238" s="128">
        <v>1125</v>
      </c>
      <c r="AB2238" s="49" t="s">
        <v>66</v>
      </c>
      <c r="AC2238" s="128">
        <v>59069</v>
      </c>
      <c r="AD2238" s="49" t="s">
        <v>262</v>
      </c>
      <c r="AE2238" s="57" t="s">
        <v>255</v>
      </c>
      <c r="AF2238" s="57" t="s">
        <v>236</v>
      </c>
      <c r="AG2238" s="49" t="s">
        <v>229</v>
      </c>
      <c r="AH2238" s="49">
        <v>0</v>
      </c>
      <c r="AI2238" s="49">
        <v>112.13</v>
      </c>
      <c r="AJ2238" s="49">
        <v>112.13</v>
      </c>
      <c r="AK2238" s="57">
        <v>0</v>
      </c>
      <c r="AL2238" s="181">
        <v>0</v>
      </c>
      <c r="AM2238" s="55" t="s">
        <v>230</v>
      </c>
      <c r="AN2238" s="49" t="s">
        <v>231</v>
      </c>
      <c r="AO2238" s="49" t="s">
        <v>232</v>
      </c>
      <c r="AP2238" s="63" t="s">
        <v>16963</v>
      </c>
      <c r="AQ2238" s="27" t="str">
        <f t="shared" si="100"/>
        <v>Record Complete</v>
      </c>
      <c r="AR2238" s="53"/>
      <c r="AS2238" s="5" t="str">
        <f t="shared" si="101"/>
        <v/>
      </c>
      <c r="AT2238" t="s">
        <v>17200</v>
      </c>
    </row>
    <row r="2239" spans="1:46" ht="15.75" thickBot="1" x14ac:dyDescent="0.3">
      <c r="A2239" s="48" t="s">
        <v>845</v>
      </c>
      <c r="B2239" s="50">
        <v>1692</v>
      </c>
      <c r="C2239" s="50" t="s">
        <v>213</v>
      </c>
      <c r="D2239" s="50" t="s">
        <v>290</v>
      </c>
      <c r="E2239" s="51" t="str">
        <f ca="1">IF(ISERROR(INDIRECT(CONCATENATE("FIPs_codes!",ADDRESS((MATCH($D2239,INDIRECT($C2239),0)+MATCH($C2239,FIPs_codes!$G$1:$G$3296,0)-1),COLUMN(FIPs_codes!A2237))))),"",INDIRECT(CONCATENATE("FIPs_codes!",ADDRESS((MATCH($D2239,INDIRECT($C2239),0)+MATCH($C2239,FIPs_codes!$G$1:$G$3296,0)-1),COLUMN(FIPs_codes!A2237)))))</f>
        <v>40151</v>
      </c>
      <c r="F2239" s="51">
        <f ca="1">IF(ISERROR(INDIRECT(CONCATENATE("FIPs_codes!",ADDRESS((MATCH($D2239,INDIRECT($C2239),0)+MATCH($C2239,FIPs_codes!$G$1:$G$3296,0)-1),COLUMN(FIPs_codes!C2237))))),"",INDIRECT(CONCATENATE("FIPs_codes!",ADDRESS((MATCH($D2239,INDIRECT($C2239),0)+MATCH($C2239,FIPs_codes!$G$1:$G$3296,0)-1),COLUMN(FIPs_codes!C2237)))))</f>
        <v>6</v>
      </c>
      <c r="G2239" s="52" t="s">
        <v>846</v>
      </c>
      <c r="H2239" s="52" t="s">
        <v>217</v>
      </c>
      <c r="I2239" s="54" t="s">
        <v>841</v>
      </c>
      <c r="J2239" s="56" t="s">
        <v>219</v>
      </c>
      <c r="K2239" s="50" t="s">
        <v>78</v>
      </c>
      <c r="L2239" s="50" t="s">
        <v>220</v>
      </c>
      <c r="M2239" s="50" t="s">
        <v>57</v>
      </c>
      <c r="N2239" s="58" t="s">
        <v>297</v>
      </c>
      <c r="O2239" s="58">
        <v>2006</v>
      </c>
      <c r="P2239" s="58" t="s">
        <v>856</v>
      </c>
      <c r="Q2239" s="126">
        <v>1818</v>
      </c>
      <c r="R2239" s="50" t="s">
        <v>245</v>
      </c>
      <c r="S2239" s="60" t="s">
        <v>60</v>
      </c>
      <c r="T2239" s="48" t="s">
        <v>263</v>
      </c>
      <c r="U2239" s="50" t="s">
        <v>134</v>
      </c>
      <c r="V2239" s="58" t="s">
        <v>254</v>
      </c>
      <c r="W2239" s="62" t="s">
        <v>225</v>
      </c>
      <c r="X2239" s="62" t="s">
        <v>65</v>
      </c>
      <c r="Y2239" s="62">
        <v>40337</v>
      </c>
      <c r="Z2239" s="50">
        <v>100</v>
      </c>
      <c r="AA2239" s="126">
        <v>986</v>
      </c>
      <c r="AB2239" s="50" t="s">
        <v>66</v>
      </c>
      <c r="AC2239" s="126">
        <v>102536</v>
      </c>
      <c r="AD2239" s="50" t="s">
        <v>262</v>
      </c>
      <c r="AE2239" s="58" t="s">
        <v>255</v>
      </c>
      <c r="AF2239" s="58" t="s">
        <v>236</v>
      </c>
      <c r="AG2239" s="50" t="s">
        <v>229</v>
      </c>
      <c r="AH2239" s="50">
        <v>0</v>
      </c>
      <c r="AI2239" s="50">
        <v>135.44</v>
      </c>
      <c r="AJ2239" s="50">
        <v>135.44</v>
      </c>
      <c r="AK2239" s="58">
        <v>8.3000000000000007</v>
      </c>
      <c r="AL2239" s="150">
        <v>0</v>
      </c>
      <c r="AM2239" s="56" t="s">
        <v>230</v>
      </c>
      <c r="AN2239" s="50" t="s">
        <v>231</v>
      </c>
      <c r="AO2239" s="50" t="s">
        <v>232</v>
      </c>
      <c r="AP2239" s="45" t="s">
        <v>16963</v>
      </c>
      <c r="AQ2239" s="27" t="str">
        <f t="shared" si="100"/>
        <v>Record Complete</v>
      </c>
      <c r="AR2239" s="54"/>
      <c r="AS2239" s="5" t="str">
        <f t="shared" si="101"/>
        <v/>
      </c>
      <c r="AT2239" t="s">
        <v>17200</v>
      </c>
    </row>
    <row r="2240" spans="1:46" ht="15.75" thickBot="1" x14ac:dyDescent="0.3">
      <c r="A2240" s="47" t="s">
        <v>845</v>
      </c>
      <c r="B2240" s="49">
        <v>1692</v>
      </c>
      <c r="C2240" s="49" t="s">
        <v>213</v>
      </c>
      <c r="D2240" s="49" t="s">
        <v>290</v>
      </c>
      <c r="E2240" s="51" t="str">
        <f ca="1">IF(ISERROR(INDIRECT(CONCATENATE("FIPs_codes!",ADDRESS((MATCH($D2240,INDIRECT($C2240),0)+MATCH($C2240,FIPs_codes!$G$1:$G$3296,0)-1),COLUMN(FIPs_codes!A2238))))),"",INDIRECT(CONCATENATE("FIPs_codes!",ADDRESS((MATCH($D2240,INDIRECT($C2240),0)+MATCH($C2240,FIPs_codes!$G$1:$G$3296,0)-1),COLUMN(FIPs_codes!A2238)))))</f>
        <v>40151</v>
      </c>
      <c r="F2240" s="51">
        <f ca="1">IF(ISERROR(INDIRECT(CONCATENATE("FIPs_codes!",ADDRESS((MATCH($D2240,INDIRECT($C2240),0)+MATCH($C2240,FIPs_codes!$G$1:$G$3296,0)-1),COLUMN(FIPs_codes!C2238))))),"",INDIRECT(CONCATENATE("FIPs_codes!",ADDRESS((MATCH($D2240,INDIRECT($C2240),0)+MATCH($C2240,FIPs_codes!$G$1:$G$3296,0)-1),COLUMN(FIPs_codes!C2238)))))</f>
        <v>6</v>
      </c>
      <c r="G2240" s="51" t="s">
        <v>846</v>
      </c>
      <c r="H2240" s="51" t="s">
        <v>217</v>
      </c>
      <c r="I2240" s="53" t="s">
        <v>841</v>
      </c>
      <c r="J2240" s="55" t="s">
        <v>219</v>
      </c>
      <c r="K2240" s="49" t="s">
        <v>78</v>
      </c>
      <c r="L2240" s="49" t="s">
        <v>220</v>
      </c>
      <c r="M2240" s="49" t="s">
        <v>57</v>
      </c>
      <c r="N2240" s="57" t="s">
        <v>297</v>
      </c>
      <c r="O2240" s="57">
        <v>2006</v>
      </c>
      <c r="P2240" s="57" t="s">
        <v>856</v>
      </c>
      <c r="Q2240" s="128">
        <v>1818</v>
      </c>
      <c r="R2240" s="49" t="s">
        <v>245</v>
      </c>
      <c r="S2240" s="59" t="s">
        <v>60</v>
      </c>
      <c r="T2240" s="47" t="s">
        <v>263</v>
      </c>
      <c r="U2240" s="49" t="s">
        <v>134</v>
      </c>
      <c r="V2240" s="57" t="s">
        <v>254</v>
      </c>
      <c r="W2240" s="61" t="s">
        <v>225</v>
      </c>
      <c r="X2240" s="61" t="s">
        <v>65</v>
      </c>
      <c r="Y2240" s="61">
        <v>40337</v>
      </c>
      <c r="Z2240" s="49">
        <v>100</v>
      </c>
      <c r="AA2240" s="128">
        <v>986</v>
      </c>
      <c r="AB2240" s="49" t="s">
        <v>66</v>
      </c>
      <c r="AC2240" s="128">
        <v>102536</v>
      </c>
      <c r="AD2240" s="49" t="s">
        <v>262</v>
      </c>
      <c r="AE2240" s="57" t="s">
        <v>255</v>
      </c>
      <c r="AF2240" s="57" t="s">
        <v>236</v>
      </c>
      <c r="AG2240" s="49" t="s">
        <v>229</v>
      </c>
      <c r="AH2240" s="49">
        <v>0</v>
      </c>
      <c r="AI2240" s="49">
        <v>138.75</v>
      </c>
      <c r="AJ2240" s="49">
        <v>138.75</v>
      </c>
      <c r="AK2240" s="57">
        <v>8.19</v>
      </c>
      <c r="AL2240" s="181">
        <v>0</v>
      </c>
      <c r="AM2240" s="55" t="s">
        <v>230</v>
      </c>
      <c r="AN2240" s="49" t="s">
        <v>231</v>
      </c>
      <c r="AO2240" s="49" t="s">
        <v>232</v>
      </c>
      <c r="AP2240" s="63" t="s">
        <v>16963</v>
      </c>
      <c r="AQ2240" s="27" t="str">
        <f t="shared" si="100"/>
        <v>Record Complete</v>
      </c>
      <c r="AR2240" s="53"/>
      <c r="AS2240" s="5" t="str">
        <f t="shared" si="101"/>
        <v/>
      </c>
      <c r="AT2240" t="s">
        <v>17200</v>
      </c>
    </row>
    <row r="2241" spans="1:46" ht="15.75" thickBot="1" x14ac:dyDescent="0.3">
      <c r="A2241" s="29" t="s">
        <v>845</v>
      </c>
      <c r="B2241" s="31">
        <v>1692</v>
      </c>
      <c r="C2241" s="31" t="s">
        <v>213</v>
      </c>
      <c r="D2241" s="31" t="s">
        <v>290</v>
      </c>
      <c r="E2241" s="51" t="str">
        <f ca="1">IF(ISERROR(INDIRECT(CONCATENATE("FIPs_codes!",ADDRESS((MATCH($D2241,INDIRECT($C2241),0)+MATCH($C2241,FIPs_codes!$G$1:$G$3296,0)-1),COLUMN(FIPs_codes!A2239))))),"",INDIRECT(CONCATENATE("FIPs_codes!",ADDRESS((MATCH($D2241,INDIRECT($C2241),0)+MATCH($C2241,FIPs_codes!$G$1:$G$3296,0)-1),COLUMN(FIPs_codes!A2239)))))</f>
        <v>40151</v>
      </c>
      <c r="F2241" s="51">
        <f ca="1">IF(ISERROR(INDIRECT(CONCATENATE("FIPs_codes!",ADDRESS((MATCH($D2241,INDIRECT($C2241),0)+MATCH($C2241,FIPs_codes!$G$1:$G$3296,0)-1),COLUMN(FIPs_codes!C2239))))),"",INDIRECT(CONCATENATE("FIPs_codes!",ADDRESS((MATCH($D2241,INDIRECT($C2241),0)+MATCH($C2241,FIPs_codes!$G$1:$G$3296,0)-1),COLUMN(FIPs_codes!C2239)))))</f>
        <v>6</v>
      </c>
      <c r="G2241" s="33" t="s">
        <v>846</v>
      </c>
      <c r="H2241" s="33" t="s">
        <v>217</v>
      </c>
      <c r="I2241" s="35" t="s">
        <v>841</v>
      </c>
      <c r="J2241" s="37" t="s">
        <v>219</v>
      </c>
      <c r="K2241" s="31" t="s">
        <v>78</v>
      </c>
      <c r="L2241" s="31" t="s">
        <v>220</v>
      </c>
      <c r="M2241" s="31" t="s">
        <v>57</v>
      </c>
      <c r="N2241" s="39" t="s">
        <v>297</v>
      </c>
      <c r="O2241" s="39">
        <v>2006</v>
      </c>
      <c r="P2241" s="39" t="s">
        <v>856</v>
      </c>
      <c r="Q2241" s="240">
        <v>1818</v>
      </c>
      <c r="R2241" s="31" t="s">
        <v>245</v>
      </c>
      <c r="S2241" s="41" t="s">
        <v>60</v>
      </c>
      <c r="T2241" s="29" t="s">
        <v>263</v>
      </c>
      <c r="U2241" s="31" t="s">
        <v>134</v>
      </c>
      <c r="V2241" s="39" t="s">
        <v>254</v>
      </c>
      <c r="W2241" s="43" t="s">
        <v>225</v>
      </c>
      <c r="X2241" s="43" t="s">
        <v>65</v>
      </c>
      <c r="Y2241" s="43">
        <v>40337</v>
      </c>
      <c r="Z2241" s="31">
        <v>100</v>
      </c>
      <c r="AA2241" s="240">
        <v>986</v>
      </c>
      <c r="AB2241" s="31" t="s">
        <v>66</v>
      </c>
      <c r="AC2241" s="240">
        <v>102536</v>
      </c>
      <c r="AD2241" s="31" t="s">
        <v>262</v>
      </c>
      <c r="AE2241" s="39" t="s">
        <v>255</v>
      </c>
      <c r="AF2241" s="39" t="s">
        <v>236</v>
      </c>
      <c r="AG2241" s="31" t="s">
        <v>229</v>
      </c>
      <c r="AH2241" s="31">
        <v>0</v>
      </c>
      <c r="AI2241" s="31">
        <v>150.66</v>
      </c>
      <c r="AJ2241" s="31">
        <v>150.66</v>
      </c>
      <c r="AK2241" s="39">
        <v>8.3699999999999992</v>
      </c>
      <c r="AL2241" s="150">
        <v>0</v>
      </c>
      <c r="AM2241" s="37" t="s">
        <v>230</v>
      </c>
      <c r="AN2241" s="31" t="s">
        <v>231</v>
      </c>
      <c r="AO2241" s="31" t="s">
        <v>232</v>
      </c>
      <c r="AP2241" s="45" t="s">
        <v>16963</v>
      </c>
      <c r="AQ2241" s="27" t="str">
        <f t="shared" si="100"/>
        <v>Record Complete</v>
      </c>
      <c r="AR2241" s="35"/>
      <c r="AS2241" s="5" t="str">
        <f t="shared" si="101"/>
        <v/>
      </c>
      <c r="AT2241" t="s">
        <v>17200</v>
      </c>
    </row>
    <row r="2242" spans="1:46" ht="15.75" thickBot="1" x14ac:dyDescent="0.3">
      <c r="A2242" s="47" t="s">
        <v>845</v>
      </c>
      <c r="B2242" s="49">
        <v>1692</v>
      </c>
      <c r="C2242" s="49" t="s">
        <v>213</v>
      </c>
      <c r="D2242" s="49" t="s">
        <v>290</v>
      </c>
      <c r="E2242" s="51" t="str">
        <f ca="1">IF(ISERROR(INDIRECT(CONCATENATE("FIPs_codes!",ADDRESS((MATCH($D2242,INDIRECT($C2242),0)+MATCH($C2242,FIPs_codes!$G$1:$G$3296,0)-1),COLUMN(FIPs_codes!A2240))))),"",INDIRECT(CONCATENATE("FIPs_codes!",ADDRESS((MATCH($D2242,INDIRECT($C2242),0)+MATCH($C2242,FIPs_codes!$G$1:$G$3296,0)-1),COLUMN(FIPs_codes!A2240)))))</f>
        <v>40151</v>
      </c>
      <c r="F2242" s="51">
        <f ca="1">IF(ISERROR(INDIRECT(CONCATENATE("FIPs_codes!",ADDRESS((MATCH($D2242,INDIRECT($C2242),0)+MATCH($C2242,FIPs_codes!$G$1:$G$3296,0)-1),COLUMN(FIPs_codes!C2240))))),"",INDIRECT(CONCATENATE("FIPs_codes!",ADDRESS((MATCH($D2242,INDIRECT($C2242),0)+MATCH($C2242,FIPs_codes!$G$1:$G$3296,0)-1),COLUMN(FIPs_codes!C2240)))))</f>
        <v>6</v>
      </c>
      <c r="G2242" s="51" t="s">
        <v>846</v>
      </c>
      <c r="H2242" s="51" t="s">
        <v>217</v>
      </c>
      <c r="I2242" s="53" t="s">
        <v>841</v>
      </c>
      <c r="J2242" s="55" t="s">
        <v>219</v>
      </c>
      <c r="K2242" s="49" t="s">
        <v>78</v>
      </c>
      <c r="L2242" s="49" t="s">
        <v>220</v>
      </c>
      <c r="M2242" s="49" t="s">
        <v>57</v>
      </c>
      <c r="N2242" s="57" t="s">
        <v>297</v>
      </c>
      <c r="O2242" s="57">
        <v>2006</v>
      </c>
      <c r="P2242" s="57" t="s">
        <v>848</v>
      </c>
      <c r="Q2242" s="128">
        <v>1818</v>
      </c>
      <c r="R2242" s="49" t="s">
        <v>245</v>
      </c>
      <c r="S2242" s="59" t="s">
        <v>60</v>
      </c>
      <c r="T2242" s="47" t="s">
        <v>263</v>
      </c>
      <c r="U2242" s="49" t="s">
        <v>134</v>
      </c>
      <c r="V2242" s="57" t="s">
        <v>254</v>
      </c>
      <c r="W2242" s="61" t="s">
        <v>225</v>
      </c>
      <c r="X2242" s="61" t="s">
        <v>65</v>
      </c>
      <c r="Y2242" s="61">
        <v>40337</v>
      </c>
      <c r="Z2242" s="49">
        <v>100</v>
      </c>
      <c r="AA2242" s="128">
        <v>986</v>
      </c>
      <c r="AB2242" s="49" t="s">
        <v>66</v>
      </c>
      <c r="AC2242" s="128">
        <v>96544</v>
      </c>
      <c r="AD2242" s="49" t="s">
        <v>262</v>
      </c>
      <c r="AE2242" s="57" t="s">
        <v>255</v>
      </c>
      <c r="AF2242" s="57" t="s">
        <v>236</v>
      </c>
      <c r="AG2242" s="49" t="s">
        <v>229</v>
      </c>
      <c r="AH2242" s="49">
        <v>0.03</v>
      </c>
      <c r="AI2242" s="49">
        <v>200.85</v>
      </c>
      <c r="AJ2242" s="49">
        <v>200.88</v>
      </c>
      <c r="AK2242" s="57">
        <v>8.9600000000000009</v>
      </c>
      <c r="AL2242" s="181">
        <v>1.4934289127837514E-4</v>
      </c>
      <c r="AM2242" s="55" t="s">
        <v>230</v>
      </c>
      <c r="AN2242" s="49" t="s">
        <v>231</v>
      </c>
      <c r="AO2242" s="49" t="s">
        <v>232</v>
      </c>
      <c r="AP2242" s="63" t="s">
        <v>16963</v>
      </c>
      <c r="AQ2242" s="27" t="str">
        <f t="shared" si="100"/>
        <v>Record Complete</v>
      </c>
      <c r="AR2242" s="53"/>
      <c r="AS2242" s="5" t="str">
        <f t="shared" si="101"/>
        <v/>
      </c>
      <c r="AT2242" t="s">
        <v>17200</v>
      </c>
    </row>
    <row r="2243" spans="1:46" ht="15.75" thickBot="1" x14ac:dyDescent="0.3">
      <c r="A2243" s="48" t="s">
        <v>845</v>
      </c>
      <c r="B2243" s="50">
        <v>1692</v>
      </c>
      <c r="C2243" s="50" t="s">
        <v>213</v>
      </c>
      <c r="D2243" s="50" t="s">
        <v>290</v>
      </c>
      <c r="E2243" s="51" t="str">
        <f ca="1">IF(ISERROR(INDIRECT(CONCATENATE("FIPs_codes!",ADDRESS((MATCH($D2243,INDIRECT($C2243),0)+MATCH($C2243,FIPs_codes!$G$1:$G$3296,0)-1),COLUMN(FIPs_codes!A2241))))),"",INDIRECT(CONCATENATE("FIPs_codes!",ADDRESS((MATCH($D2243,INDIRECT($C2243),0)+MATCH($C2243,FIPs_codes!$G$1:$G$3296,0)-1),COLUMN(FIPs_codes!A2241)))))</f>
        <v>40151</v>
      </c>
      <c r="F2243" s="51">
        <f ca="1">IF(ISERROR(INDIRECT(CONCATENATE("FIPs_codes!",ADDRESS((MATCH($D2243,INDIRECT($C2243),0)+MATCH($C2243,FIPs_codes!$G$1:$G$3296,0)-1),COLUMN(FIPs_codes!C2241))))),"",INDIRECT(CONCATENATE("FIPs_codes!",ADDRESS((MATCH($D2243,INDIRECT($C2243),0)+MATCH($C2243,FIPs_codes!$G$1:$G$3296,0)-1),COLUMN(FIPs_codes!C2241)))))</f>
        <v>6</v>
      </c>
      <c r="G2243" s="52" t="s">
        <v>846</v>
      </c>
      <c r="H2243" s="52" t="s">
        <v>217</v>
      </c>
      <c r="I2243" s="54" t="s">
        <v>841</v>
      </c>
      <c r="J2243" s="56" t="s">
        <v>219</v>
      </c>
      <c r="K2243" s="50" t="s">
        <v>78</v>
      </c>
      <c r="L2243" s="50" t="s">
        <v>220</v>
      </c>
      <c r="M2243" s="50" t="s">
        <v>57</v>
      </c>
      <c r="N2243" s="58" t="s">
        <v>297</v>
      </c>
      <c r="O2243" s="58">
        <v>2006</v>
      </c>
      <c r="P2243" s="58" t="s">
        <v>848</v>
      </c>
      <c r="Q2243" s="126">
        <v>1818</v>
      </c>
      <c r="R2243" s="50" t="s">
        <v>245</v>
      </c>
      <c r="S2243" s="60" t="s">
        <v>60</v>
      </c>
      <c r="T2243" s="48" t="s">
        <v>263</v>
      </c>
      <c r="U2243" s="50" t="s">
        <v>134</v>
      </c>
      <c r="V2243" s="58" t="s">
        <v>254</v>
      </c>
      <c r="W2243" s="62" t="s">
        <v>225</v>
      </c>
      <c r="X2243" s="62" t="s">
        <v>65</v>
      </c>
      <c r="Y2243" s="62">
        <v>40337</v>
      </c>
      <c r="Z2243" s="50">
        <v>100</v>
      </c>
      <c r="AA2243" s="126">
        <v>986</v>
      </c>
      <c r="AB2243" s="50" t="s">
        <v>66</v>
      </c>
      <c r="AC2243" s="126">
        <v>96544</v>
      </c>
      <c r="AD2243" s="50" t="s">
        <v>262</v>
      </c>
      <c r="AE2243" s="58" t="s">
        <v>255</v>
      </c>
      <c r="AF2243" s="58" t="s">
        <v>236</v>
      </c>
      <c r="AG2243" s="50" t="s">
        <v>229</v>
      </c>
      <c r="AH2243" s="50">
        <v>0.03</v>
      </c>
      <c r="AI2243" s="50">
        <v>204.17</v>
      </c>
      <c r="AJ2243" s="50">
        <v>204.2</v>
      </c>
      <c r="AK2243" s="58">
        <v>8.9700000000000006</v>
      </c>
      <c r="AL2243" s="150">
        <v>1.4691478942213516E-4</v>
      </c>
      <c r="AM2243" s="56" t="s">
        <v>230</v>
      </c>
      <c r="AN2243" s="50" t="s">
        <v>231</v>
      </c>
      <c r="AO2243" s="50" t="s">
        <v>232</v>
      </c>
      <c r="AP2243" s="45" t="s">
        <v>16963</v>
      </c>
      <c r="AQ2243" s="27" t="str">
        <f t="shared" si="100"/>
        <v>Record Complete</v>
      </c>
      <c r="AR2243" s="54"/>
      <c r="AS2243" s="5" t="str">
        <f t="shared" si="101"/>
        <v/>
      </c>
      <c r="AT2243" t="s">
        <v>17200</v>
      </c>
    </row>
    <row r="2244" spans="1:46" ht="15.75" thickBot="1" x14ac:dyDescent="0.3">
      <c r="A2244" s="30" t="s">
        <v>845</v>
      </c>
      <c r="B2244" s="32">
        <v>1692</v>
      </c>
      <c r="C2244" s="32" t="s">
        <v>213</v>
      </c>
      <c r="D2244" s="32" t="s">
        <v>290</v>
      </c>
      <c r="E2244" s="51" t="str">
        <f ca="1">IF(ISERROR(INDIRECT(CONCATENATE("FIPs_codes!",ADDRESS((MATCH($D2244,INDIRECT($C2244),0)+MATCH($C2244,FIPs_codes!$G$1:$G$3296,0)-1),COLUMN(FIPs_codes!A2242))))),"",INDIRECT(CONCATENATE("FIPs_codes!",ADDRESS((MATCH($D2244,INDIRECT($C2244),0)+MATCH($C2244,FIPs_codes!$G$1:$G$3296,0)-1),COLUMN(FIPs_codes!A2242)))))</f>
        <v>40151</v>
      </c>
      <c r="F2244" s="51">
        <f ca="1">IF(ISERROR(INDIRECT(CONCATENATE("FIPs_codes!",ADDRESS((MATCH($D2244,INDIRECT($C2244),0)+MATCH($C2244,FIPs_codes!$G$1:$G$3296,0)-1),COLUMN(FIPs_codes!C2242))))),"",INDIRECT(CONCATENATE("FIPs_codes!",ADDRESS((MATCH($D2244,INDIRECT($C2244),0)+MATCH($C2244,FIPs_codes!$G$1:$G$3296,0)-1),COLUMN(FIPs_codes!C2242)))))</f>
        <v>6</v>
      </c>
      <c r="G2244" s="34" t="s">
        <v>846</v>
      </c>
      <c r="H2244" s="34" t="s">
        <v>217</v>
      </c>
      <c r="I2244" s="36" t="s">
        <v>841</v>
      </c>
      <c r="J2244" s="38" t="s">
        <v>219</v>
      </c>
      <c r="K2244" s="32" t="s">
        <v>78</v>
      </c>
      <c r="L2244" s="32" t="s">
        <v>220</v>
      </c>
      <c r="M2244" s="32" t="s">
        <v>57</v>
      </c>
      <c r="N2244" s="40" t="s">
        <v>297</v>
      </c>
      <c r="O2244" s="40">
        <v>2006</v>
      </c>
      <c r="P2244" s="40" t="s">
        <v>848</v>
      </c>
      <c r="Q2244" s="125">
        <v>1818</v>
      </c>
      <c r="R2244" s="32" t="s">
        <v>245</v>
      </c>
      <c r="S2244" s="42" t="s">
        <v>60</v>
      </c>
      <c r="T2244" s="30" t="s">
        <v>263</v>
      </c>
      <c r="U2244" s="32" t="s">
        <v>134</v>
      </c>
      <c r="V2244" s="40" t="s">
        <v>254</v>
      </c>
      <c r="W2244" s="44" t="s">
        <v>225</v>
      </c>
      <c r="X2244" s="44" t="s">
        <v>65</v>
      </c>
      <c r="Y2244" s="44">
        <v>40337</v>
      </c>
      <c r="Z2244" s="32">
        <v>100</v>
      </c>
      <c r="AA2244" s="125">
        <v>986</v>
      </c>
      <c r="AB2244" s="32" t="s">
        <v>66</v>
      </c>
      <c r="AC2244" s="125">
        <v>96544</v>
      </c>
      <c r="AD2244" s="32" t="s">
        <v>262</v>
      </c>
      <c r="AE2244" s="40" t="s">
        <v>255</v>
      </c>
      <c r="AF2244" s="40" t="s">
        <v>236</v>
      </c>
      <c r="AG2244" s="32" t="s">
        <v>229</v>
      </c>
      <c r="AH2244" s="32">
        <v>0.06</v>
      </c>
      <c r="AI2244" s="32">
        <v>206.04</v>
      </c>
      <c r="AJ2244" s="32">
        <v>206.1</v>
      </c>
      <c r="AK2244" s="40">
        <v>8.92</v>
      </c>
      <c r="AL2244" s="181">
        <v>2.9112081513828236E-4</v>
      </c>
      <c r="AM2244" s="38" t="s">
        <v>230</v>
      </c>
      <c r="AN2244" s="32" t="s">
        <v>231</v>
      </c>
      <c r="AO2244" s="32" t="s">
        <v>232</v>
      </c>
      <c r="AP2244" s="63" t="s">
        <v>16963</v>
      </c>
      <c r="AQ2244" s="27" t="str">
        <f t="shared" ref="AQ2244:AQ2307" si="102">IF(OR(ISBLANK(B2244),ISBLANK(C2244),ISBLANK(D2244),ISBLANK(G2244),ISBLANK(H2244),NOT(OR(NOT(ISBLANK(J2244)),AND(NOT(ISBLANK(K2244)),NOT(ISBLANK(L2244))))),ISBLANK(M2244),ISBLANK(Q2244),ISBLANK(R2244),ISBLANK(U2244),ISBLANK(W2244),ISBLANK(X2244),ISBLANK(Y2244),ISBLANK(Z2244),ISBLANK(AA2244),ISBLANK(AB2244),ISBLANK(AC2244),ISBLANK(AD2244),ISBLANK(AM2244),ISBLANK(AN2244),AND(ISBLANK(AO2244),ISBLANK(AP2244))),"Record incomplete","Record Complete")</f>
        <v>Record Complete</v>
      </c>
      <c r="AR2244" s="36"/>
      <c r="AS2244" s="5" t="str">
        <f t="shared" ref="AS2244:AS2307" si="103">IF(AND(A2243=A2243,K2244=K2243,L2244=L2243,N2244=N2243,Y2244=Y2243,Z2244=Z2243,AJ2244=AJ2243,AI2244=AI2243),"DUP","")</f>
        <v/>
      </c>
      <c r="AT2244" t="s">
        <v>17200</v>
      </c>
    </row>
    <row r="2245" spans="1:46" ht="15.75" thickBot="1" x14ac:dyDescent="0.3">
      <c r="A2245" s="29" t="s">
        <v>845</v>
      </c>
      <c r="B2245" s="31">
        <v>1692</v>
      </c>
      <c r="C2245" s="31" t="s">
        <v>213</v>
      </c>
      <c r="D2245" s="31" t="s">
        <v>290</v>
      </c>
      <c r="E2245" s="51" t="str">
        <f ca="1">IF(ISERROR(INDIRECT(CONCATENATE("FIPs_codes!",ADDRESS((MATCH($D2245,INDIRECT($C2245),0)+MATCH($C2245,FIPs_codes!$G$1:$G$3296,0)-1),COLUMN(FIPs_codes!A2243))))),"",INDIRECT(CONCATENATE("FIPs_codes!",ADDRESS((MATCH($D2245,INDIRECT($C2245),0)+MATCH($C2245,FIPs_codes!$G$1:$G$3296,0)-1),COLUMN(FIPs_codes!A2243)))))</f>
        <v>40151</v>
      </c>
      <c r="F2245" s="51">
        <f ca="1">IF(ISERROR(INDIRECT(CONCATENATE("FIPs_codes!",ADDRESS((MATCH($D2245,INDIRECT($C2245),0)+MATCH($C2245,FIPs_codes!$G$1:$G$3296,0)-1),COLUMN(FIPs_codes!C2243))))),"",INDIRECT(CONCATENATE("FIPs_codes!",ADDRESS((MATCH($D2245,INDIRECT($C2245),0)+MATCH($C2245,FIPs_codes!$G$1:$G$3296,0)-1),COLUMN(FIPs_codes!C2243)))))</f>
        <v>6</v>
      </c>
      <c r="G2245" s="33" t="s">
        <v>846</v>
      </c>
      <c r="H2245" s="33" t="s">
        <v>217</v>
      </c>
      <c r="I2245" s="35" t="s">
        <v>841</v>
      </c>
      <c r="J2245" s="37" t="s">
        <v>219</v>
      </c>
      <c r="K2245" s="31" t="s">
        <v>78</v>
      </c>
      <c r="L2245" s="31" t="s">
        <v>220</v>
      </c>
      <c r="M2245" s="31" t="s">
        <v>57</v>
      </c>
      <c r="N2245" s="39" t="s">
        <v>297</v>
      </c>
      <c r="O2245" s="39">
        <v>2004</v>
      </c>
      <c r="P2245" s="39" t="s">
        <v>285</v>
      </c>
      <c r="Q2245" s="240">
        <v>1340</v>
      </c>
      <c r="R2245" s="31" t="s">
        <v>245</v>
      </c>
      <c r="S2245" s="41" t="s">
        <v>60</v>
      </c>
      <c r="T2245" s="29" t="s">
        <v>263</v>
      </c>
      <c r="U2245" s="31" t="s">
        <v>134</v>
      </c>
      <c r="V2245" s="39" t="s">
        <v>254</v>
      </c>
      <c r="W2245" s="43" t="s">
        <v>225</v>
      </c>
      <c r="X2245" s="43" t="s">
        <v>65</v>
      </c>
      <c r="Y2245" s="43">
        <v>40388</v>
      </c>
      <c r="Z2245" s="31">
        <v>100</v>
      </c>
      <c r="AA2245" s="240">
        <v>855</v>
      </c>
      <c r="AB2245" s="31" t="s">
        <v>66</v>
      </c>
      <c r="AC2245" s="240">
        <v>156638</v>
      </c>
      <c r="AD2245" s="31" t="s">
        <v>262</v>
      </c>
      <c r="AE2245" s="39" t="s">
        <v>255</v>
      </c>
      <c r="AF2245" s="39" t="s">
        <v>236</v>
      </c>
      <c r="AG2245" s="31" t="s">
        <v>229</v>
      </c>
      <c r="AH2245" s="31">
        <v>13.29</v>
      </c>
      <c r="AI2245" s="31">
        <v>183.06</v>
      </c>
      <c r="AJ2245" s="31">
        <v>196.35</v>
      </c>
      <c r="AK2245" s="39">
        <v>8.27</v>
      </c>
      <c r="AL2245" s="150">
        <v>6.7685255920550039E-2</v>
      </c>
      <c r="AM2245" s="37" t="s">
        <v>230</v>
      </c>
      <c r="AN2245" s="31" t="s">
        <v>231</v>
      </c>
      <c r="AO2245" s="31" t="s">
        <v>232</v>
      </c>
      <c r="AP2245" s="45" t="s">
        <v>16963</v>
      </c>
      <c r="AQ2245" s="27" t="str">
        <f t="shared" si="102"/>
        <v>Record Complete</v>
      </c>
      <c r="AR2245" s="35"/>
      <c r="AS2245" s="5" t="str">
        <f t="shared" si="103"/>
        <v/>
      </c>
      <c r="AT2245" t="s">
        <v>17200</v>
      </c>
    </row>
    <row r="2246" spans="1:46" ht="15.75" thickBot="1" x14ac:dyDescent="0.3">
      <c r="A2246" s="47" t="s">
        <v>845</v>
      </c>
      <c r="B2246" s="49">
        <v>1692</v>
      </c>
      <c r="C2246" s="49" t="s">
        <v>213</v>
      </c>
      <c r="D2246" s="49" t="s">
        <v>290</v>
      </c>
      <c r="E2246" s="51" t="str">
        <f ca="1">IF(ISERROR(INDIRECT(CONCATENATE("FIPs_codes!",ADDRESS((MATCH($D2246,INDIRECT($C2246),0)+MATCH($C2246,FIPs_codes!$G$1:$G$3296,0)-1),COLUMN(FIPs_codes!A2244))))),"",INDIRECT(CONCATENATE("FIPs_codes!",ADDRESS((MATCH($D2246,INDIRECT($C2246),0)+MATCH($C2246,FIPs_codes!$G$1:$G$3296,0)-1),COLUMN(FIPs_codes!A2244)))))</f>
        <v>40151</v>
      </c>
      <c r="F2246" s="51">
        <f ca="1">IF(ISERROR(INDIRECT(CONCATENATE("FIPs_codes!",ADDRESS((MATCH($D2246,INDIRECT($C2246),0)+MATCH($C2246,FIPs_codes!$G$1:$G$3296,0)-1),COLUMN(FIPs_codes!C2244))))),"",INDIRECT(CONCATENATE("FIPs_codes!",ADDRESS((MATCH($D2246,INDIRECT($C2246),0)+MATCH($C2246,FIPs_codes!$G$1:$G$3296,0)-1),COLUMN(FIPs_codes!C2244)))))</f>
        <v>6</v>
      </c>
      <c r="G2246" s="51" t="s">
        <v>846</v>
      </c>
      <c r="H2246" s="51" t="s">
        <v>217</v>
      </c>
      <c r="I2246" s="53" t="s">
        <v>841</v>
      </c>
      <c r="J2246" s="55" t="s">
        <v>219</v>
      </c>
      <c r="K2246" s="49" t="s">
        <v>78</v>
      </c>
      <c r="L2246" s="49" t="s">
        <v>220</v>
      </c>
      <c r="M2246" s="49" t="s">
        <v>57</v>
      </c>
      <c r="N2246" s="57" t="s">
        <v>297</v>
      </c>
      <c r="O2246" s="57">
        <v>2004</v>
      </c>
      <c r="P2246" s="57" t="s">
        <v>285</v>
      </c>
      <c r="Q2246" s="128">
        <v>1340</v>
      </c>
      <c r="R2246" s="49" t="s">
        <v>245</v>
      </c>
      <c r="S2246" s="59" t="s">
        <v>60</v>
      </c>
      <c r="T2246" s="47" t="s">
        <v>263</v>
      </c>
      <c r="U2246" s="49" t="s">
        <v>134</v>
      </c>
      <c r="V2246" s="57" t="s">
        <v>254</v>
      </c>
      <c r="W2246" s="61" t="s">
        <v>225</v>
      </c>
      <c r="X2246" s="61" t="s">
        <v>65</v>
      </c>
      <c r="Y2246" s="61">
        <v>40388</v>
      </c>
      <c r="Z2246" s="49">
        <v>100</v>
      </c>
      <c r="AA2246" s="128">
        <v>855</v>
      </c>
      <c r="AB2246" s="49" t="s">
        <v>66</v>
      </c>
      <c r="AC2246" s="128">
        <v>156638</v>
      </c>
      <c r="AD2246" s="49" t="s">
        <v>262</v>
      </c>
      <c r="AE2246" s="57" t="s">
        <v>255</v>
      </c>
      <c r="AF2246" s="57" t="s">
        <v>236</v>
      </c>
      <c r="AG2246" s="49" t="s">
        <v>229</v>
      </c>
      <c r="AH2246" s="49">
        <v>14.6</v>
      </c>
      <c r="AI2246" s="49">
        <v>187.71</v>
      </c>
      <c r="AJ2246" s="49">
        <v>202.31</v>
      </c>
      <c r="AK2246" s="57">
        <v>8.1999999999999993</v>
      </c>
      <c r="AL2246" s="181">
        <v>7.2166477188473133E-2</v>
      </c>
      <c r="AM2246" s="55" t="s">
        <v>230</v>
      </c>
      <c r="AN2246" s="49" t="s">
        <v>231</v>
      </c>
      <c r="AO2246" s="49" t="s">
        <v>232</v>
      </c>
      <c r="AP2246" s="63" t="s">
        <v>16963</v>
      </c>
      <c r="AQ2246" s="27" t="str">
        <f t="shared" si="102"/>
        <v>Record Complete</v>
      </c>
      <c r="AR2246" s="53"/>
      <c r="AS2246" s="5" t="str">
        <f t="shared" si="103"/>
        <v/>
      </c>
      <c r="AT2246" t="s">
        <v>17200</v>
      </c>
    </row>
    <row r="2247" spans="1:46" ht="15.75" thickBot="1" x14ac:dyDescent="0.3">
      <c r="A2247" s="48" t="s">
        <v>845</v>
      </c>
      <c r="B2247" s="50">
        <v>1692</v>
      </c>
      <c r="C2247" s="50" t="s">
        <v>213</v>
      </c>
      <c r="D2247" s="50" t="s">
        <v>290</v>
      </c>
      <c r="E2247" s="51" t="str">
        <f ca="1">IF(ISERROR(INDIRECT(CONCATENATE("FIPs_codes!",ADDRESS((MATCH($D2247,INDIRECT($C2247),0)+MATCH($C2247,FIPs_codes!$G$1:$G$3296,0)-1),COLUMN(FIPs_codes!A2245))))),"",INDIRECT(CONCATENATE("FIPs_codes!",ADDRESS((MATCH($D2247,INDIRECT($C2247),0)+MATCH($C2247,FIPs_codes!$G$1:$G$3296,0)-1),COLUMN(FIPs_codes!A2245)))))</f>
        <v>40151</v>
      </c>
      <c r="F2247" s="51">
        <f ca="1">IF(ISERROR(INDIRECT(CONCATENATE("FIPs_codes!",ADDRESS((MATCH($D2247,INDIRECT($C2247),0)+MATCH($C2247,FIPs_codes!$G$1:$G$3296,0)-1),COLUMN(FIPs_codes!C2245))))),"",INDIRECT(CONCATENATE("FIPs_codes!",ADDRESS((MATCH($D2247,INDIRECT($C2247),0)+MATCH($C2247,FIPs_codes!$G$1:$G$3296,0)-1),COLUMN(FIPs_codes!C2245)))))</f>
        <v>6</v>
      </c>
      <c r="G2247" s="52" t="s">
        <v>846</v>
      </c>
      <c r="H2247" s="52" t="s">
        <v>217</v>
      </c>
      <c r="I2247" s="54" t="s">
        <v>841</v>
      </c>
      <c r="J2247" s="56" t="s">
        <v>219</v>
      </c>
      <c r="K2247" s="50" t="s">
        <v>78</v>
      </c>
      <c r="L2247" s="50" t="s">
        <v>220</v>
      </c>
      <c r="M2247" s="50" t="s">
        <v>57</v>
      </c>
      <c r="N2247" s="58" t="s">
        <v>297</v>
      </c>
      <c r="O2247" s="58">
        <v>2004</v>
      </c>
      <c r="P2247" s="58" t="s">
        <v>285</v>
      </c>
      <c r="Q2247" s="126">
        <v>1340</v>
      </c>
      <c r="R2247" s="50" t="s">
        <v>245</v>
      </c>
      <c r="S2247" s="60" t="s">
        <v>60</v>
      </c>
      <c r="T2247" s="48" t="s">
        <v>263</v>
      </c>
      <c r="U2247" s="50" t="s">
        <v>134</v>
      </c>
      <c r="V2247" s="58" t="s">
        <v>254</v>
      </c>
      <c r="W2247" s="62" t="s">
        <v>225</v>
      </c>
      <c r="X2247" s="62" t="s">
        <v>65</v>
      </c>
      <c r="Y2247" s="62">
        <v>40388</v>
      </c>
      <c r="Z2247" s="50">
        <v>100</v>
      </c>
      <c r="AA2247" s="126">
        <v>855</v>
      </c>
      <c r="AB2247" s="50" t="s">
        <v>66</v>
      </c>
      <c r="AC2247" s="126">
        <v>156638</v>
      </c>
      <c r="AD2247" s="50" t="s">
        <v>262</v>
      </c>
      <c r="AE2247" s="58" t="s">
        <v>255</v>
      </c>
      <c r="AF2247" s="58" t="s">
        <v>236</v>
      </c>
      <c r="AG2247" s="50" t="s">
        <v>229</v>
      </c>
      <c r="AH2247" s="50">
        <v>14.94</v>
      </c>
      <c r="AI2247" s="50">
        <v>199.15</v>
      </c>
      <c r="AJ2247" s="50">
        <v>214.09</v>
      </c>
      <c r="AK2247" s="58">
        <v>8.27</v>
      </c>
      <c r="AL2247" s="150">
        <v>6.9783735812041656E-2</v>
      </c>
      <c r="AM2247" s="56" t="s">
        <v>230</v>
      </c>
      <c r="AN2247" s="50" t="s">
        <v>231</v>
      </c>
      <c r="AO2247" s="50" t="s">
        <v>232</v>
      </c>
      <c r="AP2247" s="45" t="s">
        <v>16963</v>
      </c>
      <c r="AQ2247" s="27" t="str">
        <f t="shared" si="102"/>
        <v>Record Complete</v>
      </c>
      <c r="AR2247" s="54"/>
      <c r="AS2247" s="5" t="str">
        <f t="shared" si="103"/>
        <v/>
      </c>
      <c r="AT2247" t="s">
        <v>17200</v>
      </c>
    </row>
    <row r="2248" spans="1:46" ht="15.75" thickBot="1" x14ac:dyDescent="0.3">
      <c r="A2248" s="47" t="s">
        <v>845</v>
      </c>
      <c r="B2248" s="49">
        <v>1692</v>
      </c>
      <c r="C2248" s="49" t="s">
        <v>213</v>
      </c>
      <c r="D2248" s="49" t="s">
        <v>290</v>
      </c>
      <c r="E2248" s="51" t="str">
        <f ca="1">IF(ISERROR(INDIRECT(CONCATENATE("FIPs_codes!",ADDRESS((MATCH($D2248,INDIRECT($C2248),0)+MATCH($C2248,FIPs_codes!$G$1:$G$3296,0)-1),COLUMN(FIPs_codes!A2246))))),"",INDIRECT(CONCATENATE("FIPs_codes!",ADDRESS((MATCH($D2248,INDIRECT($C2248),0)+MATCH($C2248,FIPs_codes!$G$1:$G$3296,0)-1),COLUMN(FIPs_codes!A2246)))))</f>
        <v>40151</v>
      </c>
      <c r="F2248" s="51">
        <f ca="1">IF(ISERROR(INDIRECT(CONCATENATE("FIPs_codes!",ADDRESS((MATCH($D2248,INDIRECT($C2248),0)+MATCH($C2248,FIPs_codes!$G$1:$G$3296,0)-1),COLUMN(FIPs_codes!C2246))))),"",INDIRECT(CONCATENATE("FIPs_codes!",ADDRESS((MATCH($D2248,INDIRECT($C2248),0)+MATCH($C2248,FIPs_codes!$G$1:$G$3296,0)-1),COLUMN(FIPs_codes!C2246)))))</f>
        <v>6</v>
      </c>
      <c r="G2248" s="51" t="s">
        <v>846</v>
      </c>
      <c r="H2248" s="51" t="s">
        <v>217</v>
      </c>
      <c r="I2248" s="53" t="s">
        <v>841</v>
      </c>
      <c r="J2248" s="55" t="s">
        <v>268</v>
      </c>
      <c r="K2248" s="49" t="s">
        <v>78</v>
      </c>
      <c r="L2248" s="49" t="s">
        <v>269</v>
      </c>
      <c r="M2248" s="49" t="s">
        <v>57</v>
      </c>
      <c r="N2248" s="57" t="s">
        <v>422</v>
      </c>
      <c r="O2248" s="57">
        <v>2005</v>
      </c>
      <c r="P2248" s="57" t="s">
        <v>288</v>
      </c>
      <c r="Q2248" s="128">
        <v>1232</v>
      </c>
      <c r="R2248" s="49" t="s">
        <v>244</v>
      </c>
      <c r="S2248" s="59" t="s">
        <v>60</v>
      </c>
      <c r="T2248" s="47" t="s">
        <v>263</v>
      </c>
      <c r="U2248" s="49" t="s">
        <v>134</v>
      </c>
      <c r="V2248" s="57" t="s">
        <v>254</v>
      </c>
      <c r="W2248" s="61" t="s">
        <v>225</v>
      </c>
      <c r="X2248" s="61" t="s">
        <v>65</v>
      </c>
      <c r="Y2248" s="61">
        <v>40401</v>
      </c>
      <c r="Z2248" s="49">
        <v>90</v>
      </c>
      <c r="AA2248" s="128">
        <v>1055</v>
      </c>
      <c r="AB2248" s="49" t="s">
        <v>66</v>
      </c>
      <c r="AC2248" s="128">
        <v>62686</v>
      </c>
      <c r="AD2248" s="49" t="s">
        <v>262</v>
      </c>
      <c r="AE2248" s="57" t="s">
        <v>255</v>
      </c>
      <c r="AF2248" s="57" t="s">
        <v>236</v>
      </c>
      <c r="AG2248" s="49" t="s">
        <v>229</v>
      </c>
      <c r="AH2248" s="49">
        <v>0</v>
      </c>
      <c r="AI2248" s="49">
        <v>214.21</v>
      </c>
      <c r="AJ2248" s="49">
        <v>214.21</v>
      </c>
      <c r="AK2248" s="57">
        <v>0</v>
      </c>
      <c r="AL2248" s="181">
        <v>0</v>
      </c>
      <c r="AM2248" s="55" t="s">
        <v>230</v>
      </c>
      <c r="AN2248" s="49" t="s">
        <v>231</v>
      </c>
      <c r="AO2248" s="49" t="s">
        <v>232</v>
      </c>
      <c r="AP2248" s="63" t="s">
        <v>16963</v>
      </c>
      <c r="AQ2248" s="27" t="str">
        <f t="shared" si="102"/>
        <v>Record Complete</v>
      </c>
      <c r="AR2248" s="53"/>
      <c r="AS2248" s="5" t="str">
        <f t="shared" si="103"/>
        <v/>
      </c>
      <c r="AT2248" t="s">
        <v>17200</v>
      </c>
    </row>
    <row r="2249" spans="1:46" ht="15.75" thickBot="1" x14ac:dyDescent="0.3">
      <c r="A2249" s="48" t="s">
        <v>845</v>
      </c>
      <c r="B2249" s="50">
        <v>1692</v>
      </c>
      <c r="C2249" s="50" t="s">
        <v>213</v>
      </c>
      <c r="D2249" s="50" t="s">
        <v>290</v>
      </c>
      <c r="E2249" s="51" t="str">
        <f ca="1">IF(ISERROR(INDIRECT(CONCATENATE("FIPs_codes!",ADDRESS((MATCH($D2249,INDIRECT($C2249),0)+MATCH($C2249,FIPs_codes!$G$1:$G$3296,0)-1),COLUMN(FIPs_codes!A2247))))),"",INDIRECT(CONCATENATE("FIPs_codes!",ADDRESS((MATCH($D2249,INDIRECT($C2249),0)+MATCH($C2249,FIPs_codes!$G$1:$G$3296,0)-1),COLUMN(FIPs_codes!A2247)))))</f>
        <v>40151</v>
      </c>
      <c r="F2249" s="51">
        <f ca="1">IF(ISERROR(INDIRECT(CONCATENATE("FIPs_codes!",ADDRESS((MATCH($D2249,INDIRECT($C2249),0)+MATCH($C2249,FIPs_codes!$G$1:$G$3296,0)-1),COLUMN(FIPs_codes!C2247))))),"",INDIRECT(CONCATENATE("FIPs_codes!",ADDRESS((MATCH($D2249,INDIRECT($C2249),0)+MATCH($C2249,FIPs_codes!$G$1:$G$3296,0)-1),COLUMN(FIPs_codes!C2247)))))</f>
        <v>6</v>
      </c>
      <c r="G2249" s="52" t="s">
        <v>846</v>
      </c>
      <c r="H2249" s="52" t="s">
        <v>217</v>
      </c>
      <c r="I2249" s="54" t="s">
        <v>841</v>
      </c>
      <c r="J2249" s="56" t="s">
        <v>268</v>
      </c>
      <c r="K2249" s="50" t="s">
        <v>78</v>
      </c>
      <c r="L2249" s="50" t="s">
        <v>269</v>
      </c>
      <c r="M2249" s="50" t="s">
        <v>57</v>
      </c>
      <c r="N2249" s="58" t="s">
        <v>422</v>
      </c>
      <c r="O2249" s="58">
        <v>2005</v>
      </c>
      <c r="P2249" s="58" t="s">
        <v>288</v>
      </c>
      <c r="Q2249" s="126">
        <v>1232</v>
      </c>
      <c r="R2249" s="50" t="s">
        <v>244</v>
      </c>
      <c r="S2249" s="60" t="s">
        <v>60</v>
      </c>
      <c r="T2249" s="48" t="s">
        <v>263</v>
      </c>
      <c r="U2249" s="50" t="s">
        <v>134</v>
      </c>
      <c r="V2249" s="58" t="s">
        <v>254</v>
      </c>
      <c r="W2249" s="62" t="s">
        <v>225</v>
      </c>
      <c r="X2249" s="62" t="s">
        <v>65</v>
      </c>
      <c r="Y2249" s="62">
        <v>40401</v>
      </c>
      <c r="Z2249" s="50">
        <v>90</v>
      </c>
      <c r="AA2249" s="126">
        <v>1055</v>
      </c>
      <c r="AB2249" s="50" t="s">
        <v>66</v>
      </c>
      <c r="AC2249" s="126">
        <v>62686</v>
      </c>
      <c r="AD2249" s="50" t="s">
        <v>262</v>
      </c>
      <c r="AE2249" s="58" t="s">
        <v>255</v>
      </c>
      <c r="AF2249" s="58" t="s">
        <v>236</v>
      </c>
      <c r="AG2249" s="50" t="s">
        <v>229</v>
      </c>
      <c r="AH2249" s="50">
        <v>0</v>
      </c>
      <c r="AI2249" s="50">
        <v>219.91</v>
      </c>
      <c r="AJ2249" s="50">
        <v>219.91</v>
      </c>
      <c r="AK2249" s="58">
        <v>0</v>
      </c>
      <c r="AL2249" s="150">
        <v>0</v>
      </c>
      <c r="AM2249" s="56" t="s">
        <v>230</v>
      </c>
      <c r="AN2249" s="50" t="s">
        <v>231</v>
      </c>
      <c r="AO2249" s="50" t="s">
        <v>232</v>
      </c>
      <c r="AP2249" s="45" t="s">
        <v>16963</v>
      </c>
      <c r="AQ2249" s="27" t="str">
        <f t="shared" si="102"/>
        <v>Record Complete</v>
      </c>
      <c r="AR2249" s="54"/>
      <c r="AS2249" s="5" t="str">
        <f t="shared" si="103"/>
        <v/>
      </c>
      <c r="AT2249" t="s">
        <v>17200</v>
      </c>
    </row>
    <row r="2250" spans="1:46" ht="15.75" thickBot="1" x14ac:dyDescent="0.3">
      <c r="A2250" s="30" t="s">
        <v>845</v>
      </c>
      <c r="B2250" s="32">
        <v>1692</v>
      </c>
      <c r="C2250" s="32" t="s">
        <v>213</v>
      </c>
      <c r="D2250" s="32" t="s">
        <v>290</v>
      </c>
      <c r="E2250" s="51" t="str">
        <f ca="1">IF(ISERROR(INDIRECT(CONCATENATE("FIPs_codes!",ADDRESS((MATCH($D2250,INDIRECT($C2250),0)+MATCH($C2250,FIPs_codes!$G$1:$G$3296,0)-1),COLUMN(FIPs_codes!A2248))))),"",INDIRECT(CONCATENATE("FIPs_codes!",ADDRESS((MATCH($D2250,INDIRECT($C2250),0)+MATCH($C2250,FIPs_codes!$G$1:$G$3296,0)-1),COLUMN(FIPs_codes!A2248)))))</f>
        <v>40151</v>
      </c>
      <c r="F2250" s="51">
        <f ca="1">IF(ISERROR(INDIRECT(CONCATENATE("FIPs_codes!",ADDRESS((MATCH($D2250,INDIRECT($C2250),0)+MATCH($C2250,FIPs_codes!$G$1:$G$3296,0)-1),COLUMN(FIPs_codes!C2248))))),"",INDIRECT(CONCATENATE("FIPs_codes!",ADDRESS((MATCH($D2250,INDIRECT($C2250),0)+MATCH($C2250,FIPs_codes!$G$1:$G$3296,0)-1),COLUMN(FIPs_codes!C2248)))))</f>
        <v>6</v>
      </c>
      <c r="G2250" s="34" t="s">
        <v>846</v>
      </c>
      <c r="H2250" s="34" t="s">
        <v>217</v>
      </c>
      <c r="I2250" s="36" t="s">
        <v>841</v>
      </c>
      <c r="J2250" s="38" t="s">
        <v>268</v>
      </c>
      <c r="K2250" s="32" t="s">
        <v>78</v>
      </c>
      <c r="L2250" s="32" t="s">
        <v>269</v>
      </c>
      <c r="M2250" s="32" t="s">
        <v>57</v>
      </c>
      <c r="N2250" s="40" t="s">
        <v>422</v>
      </c>
      <c r="O2250" s="40">
        <v>2005</v>
      </c>
      <c r="P2250" s="40" t="s">
        <v>288</v>
      </c>
      <c r="Q2250" s="125">
        <v>1232</v>
      </c>
      <c r="R2250" s="32" t="s">
        <v>244</v>
      </c>
      <c r="S2250" s="42" t="s">
        <v>60</v>
      </c>
      <c r="T2250" s="30" t="s">
        <v>263</v>
      </c>
      <c r="U2250" s="32" t="s">
        <v>134</v>
      </c>
      <c r="V2250" s="40" t="s">
        <v>254</v>
      </c>
      <c r="W2250" s="44" t="s">
        <v>225</v>
      </c>
      <c r="X2250" s="44" t="s">
        <v>65</v>
      </c>
      <c r="Y2250" s="44">
        <v>40401</v>
      </c>
      <c r="Z2250" s="32">
        <v>90</v>
      </c>
      <c r="AA2250" s="125">
        <v>1055</v>
      </c>
      <c r="AB2250" s="32" t="s">
        <v>66</v>
      </c>
      <c r="AC2250" s="125">
        <v>62686</v>
      </c>
      <c r="AD2250" s="32" t="s">
        <v>262</v>
      </c>
      <c r="AE2250" s="40" t="s">
        <v>255</v>
      </c>
      <c r="AF2250" s="40" t="s">
        <v>236</v>
      </c>
      <c r="AG2250" s="32" t="s">
        <v>229</v>
      </c>
      <c r="AH2250" s="32">
        <v>0.24</v>
      </c>
      <c r="AI2250" s="32">
        <v>242.46</v>
      </c>
      <c r="AJ2250" s="32">
        <v>242.70000000000002</v>
      </c>
      <c r="AK2250" s="40">
        <v>0</v>
      </c>
      <c r="AL2250" s="181">
        <v>9.8887515451174276E-4</v>
      </c>
      <c r="AM2250" s="38" t="s">
        <v>230</v>
      </c>
      <c r="AN2250" s="32" t="s">
        <v>231</v>
      </c>
      <c r="AO2250" s="32" t="s">
        <v>232</v>
      </c>
      <c r="AP2250" s="63" t="s">
        <v>16963</v>
      </c>
      <c r="AQ2250" s="27" t="str">
        <f t="shared" si="102"/>
        <v>Record Complete</v>
      </c>
      <c r="AR2250" s="36"/>
      <c r="AS2250" s="5" t="str">
        <f t="shared" si="103"/>
        <v/>
      </c>
      <c r="AT2250" t="s">
        <v>17200</v>
      </c>
    </row>
    <row r="2251" spans="1:46" ht="15.75" thickBot="1" x14ac:dyDescent="0.3">
      <c r="A2251" s="29" t="s">
        <v>845</v>
      </c>
      <c r="B2251" s="31">
        <v>1692</v>
      </c>
      <c r="C2251" s="31" t="s">
        <v>213</v>
      </c>
      <c r="D2251" s="31" t="s">
        <v>290</v>
      </c>
      <c r="E2251" s="51" t="str">
        <f ca="1">IF(ISERROR(INDIRECT(CONCATENATE("FIPs_codes!",ADDRESS((MATCH($D2251,INDIRECT($C2251),0)+MATCH($C2251,FIPs_codes!$G$1:$G$3296,0)-1),COLUMN(FIPs_codes!A2249))))),"",INDIRECT(CONCATENATE("FIPs_codes!",ADDRESS((MATCH($D2251,INDIRECT($C2251),0)+MATCH($C2251,FIPs_codes!$G$1:$G$3296,0)-1),COLUMN(FIPs_codes!A2249)))))</f>
        <v>40151</v>
      </c>
      <c r="F2251" s="51">
        <f ca="1">IF(ISERROR(INDIRECT(CONCATENATE("FIPs_codes!",ADDRESS((MATCH($D2251,INDIRECT($C2251),0)+MATCH($C2251,FIPs_codes!$G$1:$G$3296,0)-1),COLUMN(FIPs_codes!C2249))))),"",INDIRECT(CONCATENATE("FIPs_codes!",ADDRESS((MATCH($D2251,INDIRECT($C2251),0)+MATCH($C2251,FIPs_codes!$G$1:$G$3296,0)-1),COLUMN(FIPs_codes!C2249)))))</f>
        <v>6</v>
      </c>
      <c r="G2251" s="33" t="s">
        <v>846</v>
      </c>
      <c r="H2251" s="33" t="s">
        <v>217</v>
      </c>
      <c r="I2251" s="35" t="s">
        <v>841</v>
      </c>
      <c r="J2251" s="37" t="s">
        <v>219</v>
      </c>
      <c r="K2251" s="31" t="s">
        <v>78</v>
      </c>
      <c r="L2251" s="31" t="s">
        <v>220</v>
      </c>
      <c r="M2251" s="31" t="s">
        <v>57</v>
      </c>
      <c r="N2251" s="39" t="s">
        <v>849</v>
      </c>
      <c r="O2251" s="39">
        <v>2006</v>
      </c>
      <c r="P2251" s="39" t="s">
        <v>852</v>
      </c>
      <c r="Q2251" s="240">
        <v>3335</v>
      </c>
      <c r="R2251" s="31" t="s">
        <v>245</v>
      </c>
      <c r="S2251" s="41" t="s">
        <v>60</v>
      </c>
      <c r="T2251" s="29" t="s">
        <v>263</v>
      </c>
      <c r="U2251" s="31" t="s">
        <v>134</v>
      </c>
      <c r="V2251" s="39" t="s">
        <v>254</v>
      </c>
      <c r="W2251" s="43" t="s">
        <v>225</v>
      </c>
      <c r="X2251" s="43" t="s">
        <v>65</v>
      </c>
      <c r="Y2251" s="43">
        <v>40402</v>
      </c>
      <c r="Z2251" s="31">
        <v>100</v>
      </c>
      <c r="AA2251" s="240">
        <v>846</v>
      </c>
      <c r="AB2251" s="31" t="s">
        <v>66</v>
      </c>
      <c r="AC2251" s="240">
        <v>413051</v>
      </c>
      <c r="AD2251" s="31" t="s">
        <v>262</v>
      </c>
      <c r="AE2251" s="39" t="s">
        <v>255</v>
      </c>
      <c r="AF2251" s="39" t="s">
        <v>236</v>
      </c>
      <c r="AG2251" s="31" t="s">
        <v>229</v>
      </c>
      <c r="AH2251" s="31">
        <v>24.41</v>
      </c>
      <c r="AI2251" s="31">
        <v>60.63</v>
      </c>
      <c r="AJ2251" s="31">
        <v>85.04</v>
      </c>
      <c r="AK2251" s="39">
        <v>11.59</v>
      </c>
      <c r="AL2251" s="150">
        <v>0.28704139228598302</v>
      </c>
      <c r="AM2251" s="37" t="s">
        <v>230</v>
      </c>
      <c r="AN2251" s="31" t="s">
        <v>231</v>
      </c>
      <c r="AO2251" s="31" t="s">
        <v>232</v>
      </c>
      <c r="AP2251" s="45" t="s">
        <v>16963</v>
      </c>
      <c r="AQ2251" s="27" t="str">
        <f t="shared" si="102"/>
        <v>Record Complete</v>
      </c>
      <c r="AR2251" s="35"/>
      <c r="AS2251" s="5" t="str">
        <f t="shared" si="103"/>
        <v/>
      </c>
      <c r="AT2251" t="s">
        <v>17200</v>
      </c>
    </row>
    <row r="2252" spans="1:46" ht="15.75" thickBot="1" x14ac:dyDescent="0.3">
      <c r="A2252" s="30" t="s">
        <v>845</v>
      </c>
      <c r="B2252" s="32">
        <v>1692</v>
      </c>
      <c r="C2252" s="32" t="s">
        <v>213</v>
      </c>
      <c r="D2252" s="32" t="s">
        <v>290</v>
      </c>
      <c r="E2252" s="51" t="str">
        <f ca="1">IF(ISERROR(INDIRECT(CONCATENATE("FIPs_codes!",ADDRESS((MATCH($D2252,INDIRECT($C2252),0)+MATCH($C2252,FIPs_codes!$G$1:$G$3296,0)-1),COLUMN(FIPs_codes!A2250))))),"",INDIRECT(CONCATENATE("FIPs_codes!",ADDRESS((MATCH($D2252,INDIRECT($C2252),0)+MATCH($C2252,FIPs_codes!$G$1:$G$3296,0)-1),COLUMN(FIPs_codes!A2250)))))</f>
        <v>40151</v>
      </c>
      <c r="F2252" s="51">
        <f ca="1">IF(ISERROR(INDIRECT(CONCATENATE("FIPs_codes!",ADDRESS((MATCH($D2252,INDIRECT($C2252),0)+MATCH($C2252,FIPs_codes!$G$1:$G$3296,0)-1),COLUMN(FIPs_codes!C2250))))),"",INDIRECT(CONCATENATE("FIPs_codes!",ADDRESS((MATCH($D2252,INDIRECT($C2252),0)+MATCH($C2252,FIPs_codes!$G$1:$G$3296,0)-1),COLUMN(FIPs_codes!C2250)))))</f>
        <v>6</v>
      </c>
      <c r="G2252" s="34" t="s">
        <v>846</v>
      </c>
      <c r="H2252" s="34" t="s">
        <v>217</v>
      </c>
      <c r="I2252" s="36" t="s">
        <v>841</v>
      </c>
      <c r="J2252" s="38" t="s">
        <v>219</v>
      </c>
      <c r="K2252" s="32" t="s">
        <v>78</v>
      </c>
      <c r="L2252" s="32" t="s">
        <v>220</v>
      </c>
      <c r="M2252" s="32" t="s">
        <v>57</v>
      </c>
      <c r="N2252" s="40" t="s">
        <v>849</v>
      </c>
      <c r="O2252" s="40">
        <v>2006</v>
      </c>
      <c r="P2252" s="40" t="s">
        <v>852</v>
      </c>
      <c r="Q2252" s="125">
        <v>3335</v>
      </c>
      <c r="R2252" s="32" t="s">
        <v>245</v>
      </c>
      <c r="S2252" s="42" t="s">
        <v>60</v>
      </c>
      <c r="T2252" s="30" t="s">
        <v>263</v>
      </c>
      <c r="U2252" s="32" t="s">
        <v>134</v>
      </c>
      <c r="V2252" s="40" t="s">
        <v>254</v>
      </c>
      <c r="W2252" s="44" t="s">
        <v>225</v>
      </c>
      <c r="X2252" s="44" t="s">
        <v>65</v>
      </c>
      <c r="Y2252" s="44">
        <v>40402</v>
      </c>
      <c r="Z2252" s="32">
        <v>100</v>
      </c>
      <c r="AA2252" s="125">
        <v>846</v>
      </c>
      <c r="AB2252" s="32" t="s">
        <v>66</v>
      </c>
      <c r="AC2252" s="125">
        <v>413051</v>
      </c>
      <c r="AD2252" s="32" t="s">
        <v>262</v>
      </c>
      <c r="AE2252" s="40" t="s">
        <v>255</v>
      </c>
      <c r="AF2252" s="40" t="s">
        <v>236</v>
      </c>
      <c r="AG2252" s="32" t="s">
        <v>229</v>
      </c>
      <c r="AH2252" s="32">
        <v>25.27</v>
      </c>
      <c r="AI2252" s="32">
        <v>65.290000000000006</v>
      </c>
      <c r="AJ2252" s="32">
        <v>90.56</v>
      </c>
      <c r="AK2252" s="40">
        <v>11.62</v>
      </c>
      <c r="AL2252" s="181">
        <v>0.27904151943462896</v>
      </c>
      <c r="AM2252" s="38" t="s">
        <v>230</v>
      </c>
      <c r="AN2252" s="32" t="s">
        <v>231</v>
      </c>
      <c r="AO2252" s="32" t="s">
        <v>232</v>
      </c>
      <c r="AP2252" s="63" t="s">
        <v>16963</v>
      </c>
      <c r="AQ2252" s="27" t="str">
        <f t="shared" si="102"/>
        <v>Record Complete</v>
      </c>
      <c r="AR2252" s="36"/>
      <c r="AS2252" s="5" t="str">
        <f t="shared" si="103"/>
        <v/>
      </c>
      <c r="AT2252" t="s">
        <v>17200</v>
      </c>
    </row>
    <row r="2253" spans="1:46" ht="15.75" thickBot="1" x14ac:dyDescent="0.3">
      <c r="A2253" s="29" t="s">
        <v>845</v>
      </c>
      <c r="B2253" s="31">
        <v>1692</v>
      </c>
      <c r="C2253" s="31" t="s">
        <v>213</v>
      </c>
      <c r="D2253" s="31" t="s">
        <v>290</v>
      </c>
      <c r="E2253" s="51" t="str">
        <f ca="1">IF(ISERROR(INDIRECT(CONCATENATE("FIPs_codes!",ADDRESS((MATCH($D2253,INDIRECT($C2253),0)+MATCH($C2253,FIPs_codes!$G$1:$G$3296,0)-1),COLUMN(FIPs_codes!A2251))))),"",INDIRECT(CONCATENATE("FIPs_codes!",ADDRESS((MATCH($D2253,INDIRECT($C2253),0)+MATCH($C2253,FIPs_codes!$G$1:$G$3296,0)-1),COLUMN(FIPs_codes!A2251)))))</f>
        <v>40151</v>
      </c>
      <c r="F2253" s="51">
        <f ca="1">IF(ISERROR(INDIRECT(CONCATENATE("FIPs_codes!",ADDRESS((MATCH($D2253,INDIRECT($C2253),0)+MATCH($C2253,FIPs_codes!$G$1:$G$3296,0)-1),COLUMN(FIPs_codes!C2251))))),"",INDIRECT(CONCATENATE("FIPs_codes!",ADDRESS((MATCH($D2253,INDIRECT($C2253),0)+MATCH($C2253,FIPs_codes!$G$1:$G$3296,0)-1),COLUMN(FIPs_codes!C2251)))))</f>
        <v>6</v>
      </c>
      <c r="G2253" s="33" t="s">
        <v>846</v>
      </c>
      <c r="H2253" s="33" t="s">
        <v>217</v>
      </c>
      <c r="I2253" s="35" t="s">
        <v>841</v>
      </c>
      <c r="J2253" s="37" t="s">
        <v>219</v>
      </c>
      <c r="K2253" s="31" t="s">
        <v>78</v>
      </c>
      <c r="L2253" s="31" t="s">
        <v>220</v>
      </c>
      <c r="M2253" s="31" t="s">
        <v>57</v>
      </c>
      <c r="N2253" s="39" t="s">
        <v>849</v>
      </c>
      <c r="O2253" s="39">
        <v>2006</v>
      </c>
      <c r="P2253" s="39" t="s">
        <v>852</v>
      </c>
      <c r="Q2253" s="240">
        <v>3335</v>
      </c>
      <c r="R2253" s="31" t="s">
        <v>245</v>
      </c>
      <c r="S2253" s="41" t="s">
        <v>60</v>
      </c>
      <c r="T2253" s="29" t="s">
        <v>263</v>
      </c>
      <c r="U2253" s="31" t="s">
        <v>134</v>
      </c>
      <c r="V2253" s="39" t="s">
        <v>254</v>
      </c>
      <c r="W2253" s="43" t="s">
        <v>225</v>
      </c>
      <c r="X2253" s="43" t="s">
        <v>65</v>
      </c>
      <c r="Y2253" s="43">
        <v>40402</v>
      </c>
      <c r="Z2253" s="31">
        <v>100</v>
      </c>
      <c r="AA2253" s="240">
        <v>846</v>
      </c>
      <c r="AB2253" s="31" t="s">
        <v>66</v>
      </c>
      <c r="AC2253" s="240">
        <v>413051</v>
      </c>
      <c r="AD2253" s="31" t="s">
        <v>262</v>
      </c>
      <c r="AE2253" s="39" t="s">
        <v>255</v>
      </c>
      <c r="AF2253" s="39" t="s">
        <v>236</v>
      </c>
      <c r="AG2253" s="31" t="s">
        <v>229</v>
      </c>
      <c r="AH2253" s="31">
        <v>25.31</v>
      </c>
      <c r="AI2253" s="31">
        <v>65.73</v>
      </c>
      <c r="AJ2253" s="31">
        <v>91.04</v>
      </c>
      <c r="AK2253" s="39">
        <v>11.61</v>
      </c>
      <c r="AL2253" s="150">
        <v>0.27800966608084354</v>
      </c>
      <c r="AM2253" s="37" t="s">
        <v>230</v>
      </c>
      <c r="AN2253" s="31" t="s">
        <v>231</v>
      </c>
      <c r="AO2253" s="31" t="s">
        <v>232</v>
      </c>
      <c r="AP2253" s="45" t="s">
        <v>16963</v>
      </c>
      <c r="AQ2253" s="27" t="str">
        <f t="shared" si="102"/>
        <v>Record Complete</v>
      </c>
      <c r="AR2253" s="35"/>
      <c r="AS2253" s="5" t="str">
        <f t="shared" si="103"/>
        <v/>
      </c>
      <c r="AT2253" t="s">
        <v>17200</v>
      </c>
    </row>
    <row r="2254" spans="1:46" ht="15.75" thickBot="1" x14ac:dyDescent="0.3">
      <c r="A2254" s="30" t="s">
        <v>845</v>
      </c>
      <c r="B2254" s="32">
        <v>1692</v>
      </c>
      <c r="C2254" s="32" t="s">
        <v>213</v>
      </c>
      <c r="D2254" s="32" t="s">
        <v>290</v>
      </c>
      <c r="E2254" s="51" t="str">
        <f ca="1">IF(ISERROR(INDIRECT(CONCATENATE("FIPs_codes!",ADDRESS((MATCH($D2254,INDIRECT($C2254),0)+MATCH($C2254,FIPs_codes!$G$1:$G$3296,0)-1),COLUMN(FIPs_codes!A2252))))),"",INDIRECT(CONCATENATE("FIPs_codes!",ADDRESS((MATCH($D2254,INDIRECT($C2254),0)+MATCH($C2254,FIPs_codes!$G$1:$G$3296,0)-1),COLUMN(FIPs_codes!A2252)))))</f>
        <v>40151</v>
      </c>
      <c r="F2254" s="51">
        <f ca="1">IF(ISERROR(INDIRECT(CONCATENATE("FIPs_codes!",ADDRESS((MATCH($D2254,INDIRECT($C2254),0)+MATCH($C2254,FIPs_codes!$G$1:$G$3296,0)-1),COLUMN(FIPs_codes!C2252))))),"",INDIRECT(CONCATENATE("FIPs_codes!",ADDRESS((MATCH($D2254,INDIRECT($C2254),0)+MATCH($C2254,FIPs_codes!$G$1:$G$3296,0)-1),COLUMN(FIPs_codes!C2252)))))</f>
        <v>6</v>
      </c>
      <c r="G2254" s="34" t="s">
        <v>846</v>
      </c>
      <c r="H2254" s="34" t="s">
        <v>217</v>
      </c>
      <c r="I2254" s="36" t="s">
        <v>841</v>
      </c>
      <c r="J2254" s="38" t="s">
        <v>219</v>
      </c>
      <c r="K2254" s="32" t="s">
        <v>78</v>
      </c>
      <c r="L2254" s="32" t="s">
        <v>220</v>
      </c>
      <c r="M2254" s="32" t="s">
        <v>57</v>
      </c>
      <c r="N2254" s="40" t="s">
        <v>849</v>
      </c>
      <c r="O2254" s="40">
        <v>2006</v>
      </c>
      <c r="P2254" s="40" t="s">
        <v>853</v>
      </c>
      <c r="Q2254" s="125">
        <v>3335</v>
      </c>
      <c r="R2254" s="32" t="s">
        <v>245</v>
      </c>
      <c r="S2254" s="42" t="s">
        <v>60</v>
      </c>
      <c r="T2254" s="30" t="s">
        <v>263</v>
      </c>
      <c r="U2254" s="32" t="s">
        <v>134</v>
      </c>
      <c r="V2254" s="40" t="s">
        <v>254</v>
      </c>
      <c r="W2254" s="44" t="s">
        <v>225</v>
      </c>
      <c r="X2254" s="44" t="s">
        <v>65</v>
      </c>
      <c r="Y2254" s="44">
        <v>40402</v>
      </c>
      <c r="Z2254" s="32">
        <v>100</v>
      </c>
      <c r="AA2254" s="125">
        <v>846</v>
      </c>
      <c r="AB2254" s="32" t="s">
        <v>66</v>
      </c>
      <c r="AC2254" s="125">
        <v>413051</v>
      </c>
      <c r="AD2254" s="32" t="s">
        <v>262</v>
      </c>
      <c r="AE2254" s="40" t="s">
        <v>255</v>
      </c>
      <c r="AF2254" s="40" t="s">
        <v>236</v>
      </c>
      <c r="AG2254" s="32" t="s">
        <v>229</v>
      </c>
      <c r="AH2254" s="32">
        <v>22.96</v>
      </c>
      <c r="AI2254" s="32">
        <v>77.75</v>
      </c>
      <c r="AJ2254" s="32">
        <v>100.71000000000001</v>
      </c>
      <c r="AK2254" s="40">
        <v>11.6</v>
      </c>
      <c r="AL2254" s="181">
        <v>0.22798133253897329</v>
      </c>
      <c r="AM2254" s="38" t="s">
        <v>230</v>
      </c>
      <c r="AN2254" s="32" t="s">
        <v>231</v>
      </c>
      <c r="AO2254" s="32" t="s">
        <v>232</v>
      </c>
      <c r="AP2254" s="63" t="s">
        <v>16963</v>
      </c>
      <c r="AQ2254" s="27" t="str">
        <f t="shared" si="102"/>
        <v>Record Complete</v>
      </c>
      <c r="AR2254" s="36"/>
      <c r="AS2254" s="5" t="str">
        <f t="shared" si="103"/>
        <v/>
      </c>
      <c r="AT2254" t="s">
        <v>17200</v>
      </c>
    </row>
    <row r="2255" spans="1:46" ht="15.75" thickBot="1" x14ac:dyDescent="0.3">
      <c r="A2255" s="48" t="s">
        <v>845</v>
      </c>
      <c r="B2255" s="50">
        <v>1692</v>
      </c>
      <c r="C2255" s="50" t="s">
        <v>213</v>
      </c>
      <c r="D2255" s="50" t="s">
        <v>290</v>
      </c>
      <c r="E2255" s="51" t="str">
        <f ca="1">IF(ISERROR(INDIRECT(CONCATENATE("FIPs_codes!",ADDRESS((MATCH($D2255,INDIRECT($C2255),0)+MATCH($C2255,FIPs_codes!$G$1:$G$3296,0)-1),COLUMN(FIPs_codes!A2253))))),"",INDIRECT(CONCATENATE("FIPs_codes!",ADDRESS((MATCH($D2255,INDIRECT($C2255),0)+MATCH($C2255,FIPs_codes!$G$1:$G$3296,0)-1),COLUMN(FIPs_codes!A2253)))))</f>
        <v>40151</v>
      </c>
      <c r="F2255" s="51">
        <f ca="1">IF(ISERROR(INDIRECT(CONCATENATE("FIPs_codes!",ADDRESS((MATCH($D2255,INDIRECT($C2255),0)+MATCH($C2255,FIPs_codes!$G$1:$G$3296,0)-1),COLUMN(FIPs_codes!C2253))))),"",INDIRECT(CONCATENATE("FIPs_codes!",ADDRESS((MATCH($D2255,INDIRECT($C2255),0)+MATCH($C2255,FIPs_codes!$G$1:$G$3296,0)-1),COLUMN(FIPs_codes!C2253)))))</f>
        <v>6</v>
      </c>
      <c r="G2255" s="52" t="s">
        <v>846</v>
      </c>
      <c r="H2255" s="52" t="s">
        <v>217</v>
      </c>
      <c r="I2255" s="54" t="s">
        <v>841</v>
      </c>
      <c r="J2255" s="56" t="s">
        <v>219</v>
      </c>
      <c r="K2255" s="50" t="s">
        <v>78</v>
      </c>
      <c r="L2255" s="50" t="s">
        <v>220</v>
      </c>
      <c r="M2255" s="50" t="s">
        <v>57</v>
      </c>
      <c r="N2255" s="58" t="s">
        <v>849</v>
      </c>
      <c r="O2255" s="58">
        <v>2006</v>
      </c>
      <c r="P2255" s="58" t="s">
        <v>853</v>
      </c>
      <c r="Q2255" s="126">
        <v>3335</v>
      </c>
      <c r="R2255" s="50" t="s">
        <v>245</v>
      </c>
      <c r="S2255" s="60" t="s">
        <v>60</v>
      </c>
      <c r="T2255" s="48" t="s">
        <v>263</v>
      </c>
      <c r="U2255" s="50" t="s">
        <v>134</v>
      </c>
      <c r="V2255" s="58" t="s">
        <v>254</v>
      </c>
      <c r="W2255" s="62" t="s">
        <v>225</v>
      </c>
      <c r="X2255" s="62" t="s">
        <v>65</v>
      </c>
      <c r="Y2255" s="62">
        <v>40402</v>
      </c>
      <c r="Z2255" s="50">
        <v>100</v>
      </c>
      <c r="AA2255" s="126">
        <v>846</v>
      </c>
      <c r="AB2255" s="50" t="s">
        <v>66</v>
      </c>
      <c r="AC2255" s="126">
        <v>413051</v>
      </c>
      <c r="AD2255" s="50" t="s">
        <v>262</v>
      </c>
      <c r="AE2255" s="58" t="s">
        <v>255</v>
      </c>
      <c r="AF2255" s="58" t="s">
        <v>236</v>
      </c>
      <c r="AG2255" s="50" t="s">
        <v>229</v>
      </c>
      <c r="AH2255" s="50">
        <v>25.25</v>
      </c>
      <c r="AI2255" s="50">
        <v>76.44</v>
      </c>
      <c r="AJ2255" s="50">
        <v>101.69</v>
      </c>
      <c r="AK2255" s="58">
        <v>11.56</v>
      </c>
      <c r="AL2255" s="150">
        <v>0.24830366801062051</v>
      </c>
      <c r="AM2255" s="56" t="s">
        <v>230</v>
      </c>
      <c r="AN2255" s="50" t="s">
        <v>231</v>
      </c>
      <c r="AO2255" s="50" t="s">
        <v>232</v>
      </c>
      <c r="AP2255" s="45" t="s">
        <v>16963</v>
      </c>
      <c r="AQ2255" s="27" t="str">
        <f t="shared" si="102"/>
        <v>Record Complete</v>
      </c>
      <c r="AR2255" s="54"/>
      <c r="AS2255" s="5" t="str">
        <f t="shared" si="103"/>
        <v/>
      </c>
      <c r="AT2255" t="s">
        <v>17200</v>
      </c>
    </row>
    <row r="2256" spans="1:46" ht="15.75" thickBot="1" x14ac:dyDescent="0.3">
      <c r="A2256" s="47" t="s">
        <v>845</v>
      </c>
      <c r="B2256" s="49">
        <v>1692</v>
      </c>
      <c r="C2256" s="49" t="s">
        <v>213</v>
      </c>
      <c r="D2256" s="49" t="s">
        <v>290</v>
      </c>
      <c r="E2256" s="51" t="str">
        <f ca="1">IF(ISERROR(INDIRECT(CONCATENATE("FIPs_codes!",ADDRESS((MATCH($D2256,INDIRECT($C2256),0)+MATCH($C2256,FIPs_codes!$G$1:$G$3296,0)-1),COLUMN(FIPs_codes!A2254))))),"",INDIRECT(CONCATENATE("FIPs_codes!",ADDRESS((MATCH($D2256,INDIRECT($C2256),0)+MATCH($C2256,FIPs_codes!$G$1:$G$3296,0)-1),COLUMN(FIPs_codes!A2254)))))</f>
        <v>40151</v>
      </c>
      <c r="F2256" s="51">
        <f ca="1">IF(ISERROR(INDIRECT(CONCATENATE("FIPs_codes!",ADDRESS((MATCH($D2256,INDIRECT($C2256),0)+MATCH($C2256,FIPs_codes!$G$1:$G$3296,0)-1),COLUMN(FIPs_codes!C2254))))),"",INDIRECT(CONCATENATE("FIPs_codes!",ADDRESS((MATCH($D2256,INDIRECT($C2256),0)+MATCH($C2256,FIPs_codes!$G$1:$G$3296,0)-1),COLUMN(FIPs_codes!C2254)))))</f>
        <v>6</v>
      </c>
      <c r="G2256" s="51" t="s">
        <v>846</v>
      </c>
      <c r="H2256" s="51" t="s">
        <v>217</v>
      </c>
      <c r="I2256" s="53" t="s">
        <v>841</v>
      </c>
      <c r="J2256" s="55" t="s">
        <v>219</v>
      </c>
      <c r="K2256" s="49" t="s">
        <v>78</v>
      </c>
      <c r="L2256" s="49" t="s">
        <v>220</v>
      </c>
      <c r="M2256" s="49" t="s">
        <v>57</v>
      </c>
      <c r="N2256" s="57" t="s">
        <v>849</v>
      </c>
      <c r="O2256" s="57">
        <v>2006</v>
      </c>
      <c r="P2256" s="57" t="s">
        <v>853</v>
      </c>
      <c r="Q2256" s="128">
        <v>3335</v>
      </c>
      <c r="R2256" s="49" t="s">
        <v>245</v>
      </c>
      <c r="S2256" s="59" t="s">
        <v>60</v>
      </c>
      <c r="T2256" s="47" t="s">
        <v>263</v>
      </c>
      <c r="U2256" s="49" t="s">
        <v>134</v>
      </c>
      <c r="V2256" s="57" t="s">
        <v>254</v>
      </c>
      <c r="W2256" s="61" t="s">
        <v>225</v>
      </c>
      <c r="X2256" s="61" t="s">
        <v>65</v>
      </c>
      <c r="Y2256" s="61">
        <v>40402</v>
      </c>
      <c r="Z2256" s="49">
        <v>100</v>
      </c>
      <c r="AA2256" s="128">
        <v>846</v>
      </c>
      <c r="AB2256" s="49" t="s">
        <v>66</v>
      </c>
      <c r="AC2256" s="128">
        <v>413051</v>
      </c>
      <c r="AD2256" s="49" t="s">
        <v>262</v>
      </c>
      <c r="AE2256" s="57" t="s">
        <v>255</v>
      </c>
      <c r="AF2256" s="57" t="s">
        <v>236</v>
      </c>
      <c r="AG2256" s="49" t="s">
        <v>229</v>
      </c>
      <c r="AH2256" s="49">
        <v>23.47</v>
      </c>
      <c r="AI2256" s="49">
        <v>78.959999999999994</v>
      </c>
      <c r="AJ2256" s="49">
        <v>102.42999999999999</v>
      </c>
      <c r="AK2256" s="57">
        <v>11.6</v>
      </c>
      <c r="AL2256" s="181">
        <v>0.22913209020794689</v>
      </c>
      <c r="AM2256" s="55" t="s">
        <v>230</v>
      </c>
      <c r="AN2256" s="49" t="s">
        <v>231</v>
      </c>
      <c r="AO2256" s="49" t="s">
        <v>232</v>
      </c>
      <c r="AP2256" s="63" t="s">
        <v>16963</v>
      </c>
      <c r="AQ2256" s="27" t="str">
        <f t="shared" si="102"/>
        <v>Record Complete</v>
      </c>
      <c r="AR2256" s="53"/>
      <c r="AS2256" s="5" t="str">
        <f t="shared" si="103"/>
        <v/>
      </c>
      <c r="AT2256" t="s">
        <v>17200</v>
      </c>
    </row>
    <row r="2257" spans="1:46" ht="15.75" thickBot="1" x14ac:dyDescent="0.3">
      <c r="A2257" s="48" t="s">
        <v>845</v>
      </c>
      <c r="B2257" s="50">
        <v>1692</v>
      </c>
      <c r="C2257" s="50" t="s">
        <v>213</v>
      </c>
      <c r="D2257" s="50" t="s">
        <v>290</v>
      </c>
      <c r="E2257" s="51" t="str">
        <f ca="1">IF(ISERROR(INDIRECT(CONCATENATE("FIPs_codes!",ADDRESS((MATCH($D2257,INDIRECT($C2257),0)+MATCH($C2257,FIPs_codes!$G$1:$G$3296,0)-1),COLUMN(FIPs_codes!A2255))))),"",INDIRECT(CONCATENATE("FIPs_codes!",ADDRESS((MATCH($D2257,INDIRECT($C2257),0)+MATCH($C2257,FIPs_codes!$G$1:$G$3296,0)-1),COLUMN(FIPs_codes!A2255)))))</f>
        <v>40151</v>
      </c>
      <c r="F2257" s="51">
        <f ca="1">IF(ISERROR(INDIRECT(CONCATENATE("FIPs_codes!",ADDRESS((MATCH($D2257,INDIRECT($C2257),0)+MATCH($C2257,FIPs_codes!$G$1:$G$3296,0)-1),COLUMN(FIPs_codes!C2255))))),"",INDIRECT(CONCATENATE("FIPs_codes!",ADDRESS((MATCH($D2257,INDIRECT($C2257),0)+MATCH($C2257,FIPs_codes!$G$1:$G$3296,0)-1),COLUMN(FIPs_codes!C2255)))))</f>
        <v>6</v>
      </c>
      <c r="G2257" s="52" t="s">
        <v>846</v>
      </c>
      <c r="H2257" s="52" t="s">
        <v>217</v>
      </c>
      <c r="I2257" s="54" t="s">
        <v>841</v>
      </c>
      <c r="J2257" s="56" t="s">
        <v>219</v>
      </c>
      <c r="K2257" s="50" t="s">
        <v>78</v>
      </c>
      <c r="L2257" s="50" t="s">
        <v>220</v>
      </c>
      <c r="M2257" s="50" t="s">
        <v>57</v>
      </c>
      <c r="N2257" s="58" t="s">
        <v>849</v>
      </c>
      <c r="O2257" s="58">
        <v>2006</v>
      </c>
      <c r="P2257" s="58" t="s">
        <v>851</v>
      </c>
      <c r="Q2257" s="126">
        <v>3335</v>
      </c>
      <c r="R2257" s="50" t="s">
        <v>245</v>
      </c>
      <c r="S2257" s="60" t="s">
        <v>60</v>
      </c>
      <c r="T2257" s="48" t="s">
        <v>263</v>
      </c>
      <c r="U2257" s="50" t="s">
        <v>134</v>
      </c>
      <c r="V2257" s="58" t="s">
        <v>254</v>
      </c>
      <c r="W2257" s="62" t="s">
        <v>225</v>
      </c>
      <c r="X2257" s="62" t="s">
        <v>65</v>
      </c>
      <c r="Y2257" s="62">
        <v>40403</v>
      </c>
      <c r="Z2257" s="50">
        <v>91</v>
      </c>
      <c r="AA2257" s="126">
        <v>846</v>
      </c>
      <c r="AB2257" s="50" t="s">
        <v>66</v>
      </c>
      <c r="AC2257" s="126">
        <v>396781</v>
      </c>
      <c r="AD2257" s="50" t="s">
        <v>262</v>
      </c>
      <c r="AE2257" s="58" t="s">
        <v>255</v>
      </c>
      <c r="AF2257" s="58" t="s">
        <v>236</v>
      </c>
      <c r="AG2257" s="50" t="s">
        <v>229</v>
      </c>
      <c r="AH2257" s="50">
        <v>8</v>
      </c>
      <c r="AI2257" s="50">
        <v>68.03</v>
      </c>
      <c r="AJ2257" s="50">
        <v>76.03</v>
      </c>
      <c r="AK2257" s="58">
        <v>12.11</v>
      </c>
      <c r="AL2257" s="150">
        <v>0.10522162304353544</v>
      </c>
      <c r="AM2257" s="56" t="s">
        <v>230</v>
      </c>
      <c r="AN2257" s="50" t="s">
        <v>231</v>
      </c>
      <c r="AO2257" s="50" t="s">
        <v>232</v>
      </c>
      <c r="AP2257" s="45" t="s">
        <v>16963</v>
      </c>
      <c r="AQ2257" s="27" t="str">
        <f t="shared" si="102"/>
        <v>Record Complete</v>
      </c>
      <c r="AR2257" s="54"/>
      <c r="AS2257" s="5" t="str">
        <f t="shared" si="103"/>
        <v/>
      </c>
      <c r="AT2257" t="s">
        <v>17200</v>
      </c>
    </row>
    <row r="2258" spans="1:46" ht="15.75" thickBot="1" x14ac:dyDescent="0.3">
      <c r="A2258" s="47" t="s">
        <v>845</v>
      </c>
      <c r="B2258" s="49">
        <v>1692</v>
      </c>
      <c r="C2258" s="49" t="s">
        <v>213</v>
      </c>
      <c r="D2258" s="49" t="s">
        <v>290</v>
      </c>
      <c r="E2258" s="51" t="str">
        <f ca="1">IF(ISERROR(INDIRECT(CONCATENATE("FIPs_codes!",ADDRESS((MATCH($D2258,INDIRECT($C2258),0)+MATCH($C2258,FIPs_codes!$G$1:$G$3296,0)-1),COLUMN(FIPs_codes!A2256))))),"",INDIRECT(CONCATENATE("FIPs_codes!",ADDRESS((MATCH($D2258,INDIRECT($C2258),0)+MATCH($C2258,FIPs_codes!$G$1:$G$3296,0)-1),COLUMN(FIPs_codes!A2256)))))</f>
        <v>40151</v>
      </c>
      <c r="F2258" s="51">
        <f ca="1">IF(ISERROR(INDIRECT(CONCATENATE("FIPs_codes!",ADDRESS((MATCH($D2258,INDIRECT($C2258),0)+MATCH($C2258,FIPs_codes!$G$1:$G$3296,0)-1),COLUMN(FIPs_codes!C2256))))),"",INDIRECT(CONCATENATE("FIPs_codes!",ADDRESS((MATCH($D2258,INDIRECT($C2258),0)+MATCH($C2258,FIPs_codes!$G$1:$G$3296,0)-1),COLUMN(FIPs_codes!C2256)))))</f>
        <v>6</v>
      </c>
      <c r="G2258" s="51" t="s">
        <v>846</v>
      </c>
      <c r="H2258" s="51" t="s">
        <v>217</v>
      </c>
      <c r="I2258" s="53" t="s">
        <v>841</v>
      </c>
      <c r="J2258" s="55" t="s">
        <v>219</v>
      </c>
      <c r="K2258" s="49" t="s">
        <v>78</v>
      </c>
      <c r="L2258" s="49" t="s">
        <v>220</v>
      </c>
      <c r="M2258" s="49" t="s">
        <v>57</v>
      </c>
      <c r="N2258" s="57" t="s">
        <v>849</v>
      </c>
      <c r="O2258" s="57">
        <v>2006</v>
      </c>
      <c r="P2258" s="57" t="s">
        <v>851</v>
      </c>
      <c r="Q2258" s="128">
        <v>3335</v>
      </c>
      <c r="R2258" s="49" t="s">
        <v>245</v>
      </c>
      <c r="S2258" s="59" t="s">
        <v>60</v>
      </c>
      <c r="T2258" s="47" t="s">
        <v>263</v>
      </c>
      <c r="U2258" s="49" t="s">
        <v>134</v>
      </c>
      <c r="V2258" s="57" t="s">
        <v>254</v>
      </c>
      <c r="W2258" s="61" t="s">
        <v>225</v>
      </c>
      <c r="X2258" s="61" t="s">
        <v>65</v>
      </c>
      <c r="Y2258" s="61">
        <v>40403</v>
      </c>
      <c r="Z2258" s="49">
        <v>91</v>
      </c>
      <c r="AA2258" s="128">
        <v>846</v>
      </c>
      <c r="AB2258" s="49" t="s">
        <v>66</v>
      </c>
      <c r="AC2258" s="128">
        <v>396781</v>
      </c>
      <c r="AD2258" s="49" t="s">
        <v>262</v>
      </c>
      <c r="AE2258" s="57" t="s">
        <v>255</v>
      </c>
      <c r="AF2258" s="57" t="s">
        <v>236</v>
      </c>
      <c r="AG2258" s="49" t="s">
        <v>229</v>
      </c>
      <c r="AH2258" s="49">
        <v>8.01</v>
      </c>
      <c r="AI2258" s="49">
        <v>72.150000000000006</v>
      </c>
      <c r="AJ2258" s="49">
        <v>80.160000000000011</v>
      </c>
      <c r="AK2258" s="57">
        <v>12.11</v>
      </c>
      <c r="AL2258" s="181">
        <v>9.9925149700598792E-2</v>
      </c>
      <c r="AM2258" s="55" t="s">
        <v>230</v>
      </c>
      <c r="AN2258" s="49" t="s">
        <v>231</v>
      </c>
      <c r="AO2258" s="49" t="s">
        <v>232</v>
      </c>
      <c r="AP2258" s="63" t="s">
        <v>16963</v>
      </c>
      <c r="AQ2258" s="27" t="str">
        <f t="shared" si="102"/>
        <v>Record Complete</v>
      </c>
      <c r="AR2258" s="53"/>
      <c r="AS2258" s="5" t="str">
        <f t="shared" si="103"/>
        <v/>
      </c>
      <c r="AT2258" t="s">
        <v>17200</v>
      </c>
    </row>
    <row r="2259" spans="1:46" ht="15.75" thickBot="1" x14ac:dyDescent="0.3">
      <c r="A2259" s="48" t="s">
        <v>845</v>
      </c>
      <c r="B2259" s="50">
        <v>1692</v>
      </c>
      <c r="C2259" s="50" t="s">
        <v>213</v>
      </c>
      <c r="D2259" s="50" t="s">
        <v>290</v>
      </c>
      <c r="E2259" s="51" t="str">
        <f ca="1">IF(ISERROR(INDIRECT(CONCATENATE("FIPs_codes!",ADDRESS((MATCH($D2259,INDIRECT($C2259),0)+MATCH($C2259,FIPs_codes!$G$1:$G$3296,0)-1),COLUMN(FIPs_codes!A2257))))),"",INDIRECT(CONCATENATE("FIPs_codes!",ADDRESS((MATCH($D2259,INDIRECT($C2259),0)+MATCH($C2259,FIPs_codes!$G$1:$G$3296,0)-1),COLUMN(FIPs_codes!A2257)))))</f>
        <v>40151</v>
      </c>
      <c r="F2259" s="51">
        <f ca="1">IF(ISERROR(INDIRECT(CONCATENATE("FIPs_codes!",ADDRESS((MATCH($D2259,INDIRECT($C2259),0)+MATCH($C2259,FIPs_codes!$G$1:$G$3296,0)-1),COLUMN(FIPs_codes!C2257))))),"",INDIRECT(CONCATENATE("FIPs_codes!",ADDRESS((MATCH($D2259,INDIRECT($C2259),0)+MATCH($C2259,FIPs_codes!$G$1:$G$3296,0)-1),COLUMN(FIPs_codes!C2257)))))</f>
        <v>6</v>
      </c>
      <c r="G2259" s="52" t="s">
        <v>846</v>
      </c>
      <c r="H2259" s="52" t="s">
        <v>217</v>
      </c>
      <c r="I2259" s="54" t="s">
        <v>841</v>
      </c>
      <c r="J2259" s="56" t="s">
        <v>219</v>
      </c>
      <c r="K2259" s="50" t="s">
        <v>78</v>
      </c>
      <c r="L2259" s="50" t="s">
        <v>220</v>
      </c>
      <c r="M2259" s="50" t="s">
        <v>57</v>
      </c>
      <c r="N2259" s="58" t="s">
        <v>849</v>
      </c>
      <c r="O2259" s="58">
        <v>2006</v>
      </c>
      <c r="P2259" s="58" t="s">
        <v>851</v>
      </c>
      <c r="Q2259" s="126">
        <v>3335</v>
      </c>
      <c r="R2259" s="50" t="s">
        <v>245</v>
      </c>
      <c r="S2259" s="60" t="s">
        <v>60</v>
      </c>
      <c r="T2259" s="48" t="s">
        <v>263</v>
      </c>
      <c r="U2259" s="50" t="s">
        <v>134</v>
      </c>
      <c r="V2259" s="58" t="s">
        <v>254</v>
      </c>
      <c r="W2259" s="62" t="s">
        <v>225</v>
      </c>
      <c r="X2259" s="62" t="s">
        <v>65</v>
      </c>
      <c r="Y2259" s="62">
        <v>40403</v>
      </c>
      <c r="Z2259" s="50">
        <v>91</v>
      </c>
      <c r="AA2259" s="126">
        <v>846</v>
      </c>
      <c r="AB2259" s="50" t="s">
        <v>66</v>
      </c>
      <c r="AC2259" s="126">
        <v>396781</v>
      </c>
      <c r="AD2259" s="50" t="s">
        <v>262</v>
      </c>
      <c r="AE2259" s="58" t="s">
        <v>255</v>
      </c>
      <c r="AF2259" s="58" t="s">
        <v>236</v>
      </c>
      <c r="AG2259" s="50" t="s">
        <v>229</v>
      </c>
      <c r="AH2259" s="50">
        <v>7.79</v>
      </c>
      <c r="AI2259" s="50">
        <v>72.739999999999995</v>
      </c>
      <c r="AJ2259" s="50">
        <v>80.53</v>
      </c>
      <c r="AK2259" s="58">
        <v>12.08</v>
      </c>
      <c r="AL2259" s="150">
        <v>9.6734136346703095E-2</v>
      </c>
      <c r="AM2259" s="56" t="s">
        <v>230</v>
      </c>
      <c r="AN2259" s="50" t="s">
        <v>231</v>
      </c>
      <c r="AO2259" s="50" t="s">
        <v>232</v>
      </c>
      <c r="AP2259" s="45" t="s">
        <v>16963</v>
      </c>
      <c r="AQ2259" s="27" t="str">
        <f t="shared" si="102"/>
        <v>Record Complete</v>
      </c>
      <c r="AR2259" s="54"/>
      <c r="AS2259" s="5" t="str">
        <f t="shared" si="103"/>
        <v/>
      </c>
      <c r="AT2259" t="s">
        <v>17200</v>
      </c>
    </row>
    <row r="2260" spans="1:46" ht="15.75" thickBot="1" x14ac:dyDescent="0.3">
      <c r="A2260" s="47" t="s">
        <v>845</v>
      </c>
      <c r="B2260" s="49">
        <v>1692</v>
      </c>
      <c r="C2260" s="49" t="s">
        <v>213</v>
      </c>
      <c r="D2260" s="49" t="s">
        <v>290</v>
      </c>
      <c r="E2260" s="51" t="str">
        <f ca="1">IF(ISERROR(INDIRECT(CONCATENATE("FIPs_codes!",ADDRESS((MATCH($D2260,INDIRECT($C2260),0)+MATCH($C2260,FIPs_codes!$G$1:$G$3296,0)-1),COLUMN(FIPs_codes!A2258))))),"",INDIRECT(CONCATENATE("FIPs_codes!",ADDRESS((MATCH($D2260,INDIRECT($C2260),0)+MATCH($C2260,FIPs_codes!$G$1:$G$3296,0)-1),COLUMN(FIPs_codes!A2258)))))</f>
        <v>40151</v>
      </c>
      <c r="F2260" s="51">
        <f ca="1">IF(ISERROR(INDIRECT(CONCATENATE("FIPs_codes!",ADDRESS((MATCH($D2260,INDIRECT($C2260),0)+MATCH($C2260,FIPs_codes!$G$1:$G$3296,0)-1),COLUMN(FIPs_codes!C2258))))),"",INDIRECT(CONCATENATE("FIPs_codes!",ADDRESS((MATCH($D2260,INDIRECT($C2260),0)+MATCH($C2260,FIPs_codes!$G$1:$G$3296,0)-1),COLUMN(FIPs_codes!C2258)))))</f>
        <v>6</v>
      </c>
      <c r="G2260" s="51" t="s">
        <v>846</v>
      </c>
      <c r="H2260" s="51" t="s">
        <v>217</v>
      </c>
      <c r="I2260" s="53" t="s">
        <v>841</v>
      </c>
      <c r="J2260" s="55" t="s">
        <v>219</v>
      </c>
      <c r="K2260" s="49" t="s">
        <v>78</v>
      </c>
      <c r="L2260" s="49" t="s">
        <v>220</v>
      </c>
      <c r="M2260" s="49" t="s">
        <v>57</v>
      </c>
      <c r="N2260" s="57" t="s">
        <v>849</v>
      </c>
      <c r="O2260" s="57">
        <v>2006</v>
      </c>
      <c r="P2260" s="57" t="s">
        <v>850</v>
      </c>
      <c r="Q2260" s="128">
        <v>3335</v>
      </c>
      <c r="R2260" s="49" t="s">
        <v>245</v>
      </c>
      <c r="S2260" s="59" t="s">
        <v>60</v>
      </c>
      <c r="T2260" s="47" t="s">
        <v>263</v>
      </c>
      <c r="U2260" s="49" t="s">
        <v>134</v>
      </c>
      <c r="V2260" s="57" t="s">
        <v>254</v>
      </c>
      <c r="W2260" s="61" t="s">
        <v>225</v>
      </c>
      <c r="X2260" s="61" t="s">
        <v>65</v>
      </c>
      <c r="Y2260" s="61">
        <v>40403</v>
      </c>
      <c r="Z2260" s="49">
        <v>91</v>
      </c>
      <c r="AA2260" s="128">
        <v>846</v>
      </c>
      <c r="AB2260" s="49" t="s">
        <v>66</v>
      </c>
      <c r="AC2260" s="128">
        <v>396781</v>
      </c>
      <c r="AD2260" s="49" t="s">
        <v>262</v>
      </c>
      <c r="AE2260" s="57" t="s">
        <v>255</v>
      </c>
      <c r="AF2260" s="57" t="s">
        <v>236</v>
      </c>
      <c r="AG2260" s="49" t="s">
        <v>229</v>
      </c>
      <c r="AH2260" s="49">
        <v>18.54</v>
      </c>
      <c r="AI2260" s="49">
        <v>62.91</v>
      </c>
      <c r="AJ2260" s="49">
        <v>81.449999999999989</v>
      </c>
      <c r="AK2260" s="57">
        <v>12.07</v>
      </c>
      <c r="AL2260" s="181">
        <v>0.22762430939226522</v>
      </c>
      <c r="AM2260" s="55" t="s">
        <v>230</v>
      </c>
      <c r="AN2260" s="49" t="s">
        <v>231</v>
      </c>
      <c r="AO2260" s="49" t="s">
        <v>232</v>
      </c>
      <c r="AP2260" s="63" t="s">
        <v>16963</v>
      </c>
      <c r="AQ2260" s="27" t="str">
        <f t="shared" si="102"/>
        <v>Record Complete</v>
      </c>
      <c r="AR2260" s="53"/>
      <c r="AS2260" s="5" t="str">
        <f t="shared" si="103"/>
        <v/>
      </c>
      <c r="AT2260" t="s">
        <v>17200</v>
      </c>
    </row>
    <row r="2261" spans="1:46" ht="15.75" thickBot="1" x14ac:dyDescent="0.3">
      <c r="A2261" s="48" t="s">
        <v>845</v>
      </c>
      <c r="B2261" s="50">
        <v>1692</v>
      </c>
      <c r="C2261" s="50" t="s">
        <v>213</v>
      </c>
      <c r="D2261" s="50" t="s">
        <v>290</v>
      </c>
      <c r="E2261" s="51" t="str">
        <f ca="1">IF(ISERROR(INDIRECT(CONCATENATE("FIPs_codes!",ADDRESS((MATCH($D2261,INDIRECT($C2261),0)+MATCH($C2261,FIPs_codes!$G$1:$G$3296,0)-1),COLUMN(FIPs_codes!A2259))))),"",INDIRECT(CONCATENATE("FIPs_codes!",ADDRESS((MATCH($D2261,INDIRECT($C2261),0)+MATCH($C2261,FIPs_codes!$G$1:$G$3296,0)-1),COLUMN(FIPs_codes!A2259)))))</f>
        <v>40151</v>
      </c>
      <c r="F2261" s="51">
        <f ca="1">IF(ISERROR(INDIRECT(CONCATENATE("FIPs_codes!",ADDRESS((MATCH($D2261,INDIRECT($C2261),0)+MATCH($C2261,FIPs_codes!$G$1:$G$3296,0)-1),COLUMN(FIPs_codes!C2259))))),"",INDIRECT(CONCATENATE("FIPs_codes!",ADDRESS((MATCH($D2261,INDIRECT($C2261),0)+MATCH($C2261,FIPs_codes!$G$1:$G$3296,0)-1),COLUMN(FIPs_codes!C2259)))))</f>
        <v>6</v>
      </c>
      <c r="G2261" s="52" t="s">
        <v>846</v>
      </c>
      <c r="H2261" s="52" t="s">
        <v>217</v>
      </c>
      <c r="I2261" s="54" t="s">
        <v>841</v>
      </c>
      <c r="J2261" s="56" t="s">
        <v>219</v>
      </c>
      <c r="K2261" s="50" t="s">
        <v>78</v>
      </c>
      <c r="L2261" s="50" t="s">
        <v>220</v>
      </c>
      <c r="M2261" s="50" t="s">
        <v>57</v>
      </c>
      <c r="N2261" s="58" t="s">
        <v>849</v>
      </c>
      <c r="O2261" s="58">
        <v>2006</v>
      </c>
      <c r="P2261" s="58" t="s">
        <v>850</v>
      </c>
      <c r="Q2261" s="126">
        <v>3335</v>
      </c>
      <c r="R2261" s="50" t="s">
        <v>245</v>
      </c>
      <c r="S2261" s="60" t="s">
        <v>60</v>
      </c>
      <c r="T2261" s="48" t="s">
        <v>263</v>
      </c>
      <c r="U2261" s="50" t="s">
        <v>134</v>
      </c>
      <c r="V2261" s="58" t="s">
        <v>254</v>
      </c>
      <c r="W2261" s="62" t="s">
        <v>225</v>
      </c>
      <c r="X2261" s="62" t="s">
        <v>65</v>
      </c>
      <c r="Y2261" s="62">
        <v>40403</v>
      </c>
      <c r="Z2261" s="50">
        <v>91</v>
      </c>
      <c r="AA2261" s="126">
        <v>846</v>
      </c>
      <c r="AB2261" s="50" t="s">
        <v>66</v>
      </c>
      <c r="AC2261" s="126">
        <v>396781</v>
      </c>
      <c r="AD2261" s="50" t="s">
        <v>262</v>
      </c>
      <c r="AE2261" s="58" t="s">
        <v>255</v>
      </c>
      <c r="AF2261" s="58" t="s">
        <v>236</v>
      </c>
      <c r="AG2261" s="50" t="s">
        <v>229</v>
      </c>
      <c r="AH2261" s="50">
        <v>18.920000000000002</v>
      </c>
      <c r="AI2261" s="50">
        <v>66.17</v>
      </c>
      <c r="AJ2261" s="50">
        <v>85.09</v>
      </c>
      <c r="AK2261" s="58">
        <v>12.01</v>
      </c>
      <c r="AL2261" s="150">
        <v>0.22235280291456105</v>
      </c>
      <c r="AM2261" s="56" t="s">
        <v>230</v>
      </c>
      <c r="AN2261" s="50" t="s">
        <v>231</v>
      </c>
      <c r="AO2261" s="50" t="s">
        <v>232</v>
      </c>
      <c r="AP2261" s="45" t="s">
        <v>16963</v>
      </c>
      <c r="AQ2261" s="27" t="str">
        <f t="shared" si="102"/>
        <v>Record Complete</v>
      </c>
      <c r="AR2261" s="54"/>
      <c r="AS2261" s="5" t="str">
        <f t="shared" si="103"/>
        <v/>
      </c>
      <c r="AT2261" t="s">
        <v>17200</v>
      </c>
    </row>
    <row r="2262" spans="1:46" ht="15.75" thickBot="1" x14ac:dyDescent="0.3">
      <c r="A2262" s="47" t="s">
        <v>845</v>
      </c>
      <c r="B2262" s="49">
        <v>1692</v>
      </c>
      <c r="C2262" s="49" t="s">
        <v>213</v>
      </c>
      <c r="D2262" s="49" t="s">
        <v>290</v>
      </c>
      <c r="E2262" s="51" t="str">
        <f ca="1">IF(ISERROR(INDIRECT(CONCATENATE("FIPs_codes!",ADDRESS((MATCH($D2262,INDIRECT($C2262),0)+MATCH($C2262,FIPs_codes!$G$1:$G$3296,0)-1),COLUMN(FIPs_codes!A2260))))),"",INDIRECT(CONCATENATE("FIPs_codes!",ADDRESS((MATCH($D2262,INDIRECT($C2262),0)+MATCH($C2262,FIPs_codes!$G$1:$G$3296,0)-1),COLUMN(FIPs_codes!A2260)))))</f>
        <v>40151</v>
      </c>
      <c r="F2262" s="51">
        <f ca="1">IF(ISERROR(INDIRECT(CONCATENATE("FIPs_codes!",ADDRESS((MATCH($D2262,INDIRECT($C2262),0)+MATCH($C2262,FIPs_codes!$G$1:$G$3296,0)-1),COLUMN(FIPs_codes!C2260))))),"",INDIRECT(CONCATENATE("FIPs_codes!",ADDRESS((MATCH($D2262,INDIRECT($C2262),0)+MATCH($C2262,FIPs_codes!$G$1:$G$3296,0)-1),COLUMN(FIPs_codes!C2260)))))</f>
        <v>6</v>
      </c>
      <c r="G2262" s="51" t="s">
        <v>846</v>
      </c>
      <c r="H2262" s="51" t="s">
        <v>217</v>
      </c>
      <c r="I2262" s="53" t="s">
        <v>841</v>
      </c>
      <c r="J2262" s="55" t="s">
        <v>219</v>
      </c>
      <c r="K2262" s="49" t="s">
        <v>78</v>
      </c>
      <c r="L2262" s="49" t="s">
        <v>220</v>
      </c>
      <c r="M2262" s="49" t="s">
        <v>57</v>
      </c>
      <c r="N2262" s="57" t="s">
        <v>849</v>
      </c>
      <c r="O2262" s="57">
        <v>2006</v>
      </c>
      <c r="P2262" s="57" t="s">
        <v>850</v>
      </c>
      <c r="Q2262" s="128">
        <v>3335</v>
      </c>
      <c r="R2262" s="49" t="s">
        <v>245</v>
      </c>
      <c r="S2262" s="59" t="s">
        <v>60</v>
      </c>
      <c r="T2262" s="47" t="s">
        <v>263</v>
      </c>
      <c r="U2262" s="49" t="s">
        <v>134</v>
      </c>
      <c r="V2262" s="57" t="s">
        <v>254</v>
      </c>
      <c r="W2262" s="61" t="s">
        <v>225</v>
      </c>
      <c r="X2262" s="61" t="s">
        <v>65</v>
      </c>
      <c r="Y2262" s="61">
        <v>40403</v>
      </c>
      <c r="Z2262" s="49">
        <v>91</v>
      </c>
      <c r="AA2262" s="128">
        <v>846</v>
      </c>
      <c r="AB2262" s="49" t="s">
        <v>66</v>
      </c>
      <c r="AC2262" s="128">
        <v>396781</v>
      </c>
      <c r="AD2262" s="49" t="s">
        <v>262</v>
      </c>
      <c r="AE2262" s="57" t="s">
        <v>255</v>
      </c>
      <c r="AF2262" s="57" t="s">
        <v>236</v>
      </c>
      <c r="AG2262" s="49" t="s">
        <v>229</v>
      </c>
      <c r="AH2262" s="49">
        <v>21.84</v>
      </c>
      <c r="AI2262" s="49">
        <v>75.72</v>
      </c>
      <c r="AJ2262" s="49">
        <v>97.56</v>
      </c>
      <c r="AK2262" s="57">
        <v>11.84</v>
      </c>
      <c r="AL2262" s="181">
        <v>0.22386223862238622</v>
      </c>
      <c r="AM2262" s="55" t="s">
        <v>230</v>
      </c>
      <c r="AN2262" s="49" t="s">
        <v>231</v>
      </c>
      <c r="AO2262" s="49" t="s">
        <v>232</v>
      </c>
      <c r="AP2262" s="63" t="s">
        <v>16963</v>
      </c>
      <c r="AQ2262" s="27" t="str">
        <f t="shared" si="102"/>
        <v>Record Complete</v>
      </c>
      <c r="AR2262" s="53"/>
      <c r="AS2262" s="5" t="str">
        <f t="shared" si="103"/>
        <v/>
      </c>
      <c r="AT2262" t="s">
        <v>17200</v>
      </c>
    </row>
    <row r="2263" spans="1:46" ht="15.75" thickBot="1" x14ac:dyDescent="0.3">
      <c r="A2263" s="29" t="s">
        <v>845</v>
      </c>
      <c r="B2263" s="31">
        <v>1692</v>
      </c>
      <c r="C2263" s="31" t="s">
        <v>213</v>
      </c>
      <c r="D2263" s="31" t="s">
        <v>290</v>
      </c>
      <c r="E2263" s="51" t="str">
        <f ca="1">IF(ISERROR(INDIRECT(CONCATENATE("FIPs_codes!",ADDRESS((MATCH($D2263,INDIRECT($C2263),0)+MATCH($C2263,FIPs_codes!$G$1:$G$3296,0)-1),COLUMN(FIPs_codes!A2261))))),"",INDIRECT(CONCATENATE("FIPs_codes!",ADDRESS((MATCH($D2263,INDIRECT($C2263),0)+MATCH($C2263,FIPs_codes!$G$1:$G$3296,0)-1),COLUMN(FIPs_codes!A2261)))))</f>
        <v>40151</v>
      </c>
      <c r="F2263" s="51">
        <f ca="1">IF(ISERROR(INDIRECT(CONCATENATE("FIPs_codes!",ADDRESS((MATCH($D2263,INDIRECT($C2263),0)+MATCH($C2263,FIPs_codes!$G$1:$G$3296,0)-1),COLUMN(FIPs_codes!C2261))))),"",INDIRECT(CONCATENATE("FIPs_codes!",ADDRESS((MATCH($D2263,INDIRECT($C2263),0)+MATCH($C2263,FIPs_codes!$G$1:$G$3296,0)-1),COLUMN(FIPs_codes!C2261)))))</f>
        <v>6</v>
      </c>
      <c r="G2263" s="33" t="s">
        <v>846</v>
      </c>
      <c r="H2263" s="33" t="s">
        <v>217</v>
      </c>
      <c r="I2263" s="35" t="s">
        <v>841</v>
      </c>
      <c r="J2263" s="37" t="s">
        <v>219</v>
      </c>
      <c r="K2263" s="31" t="s">
        <v>78</v>
      </c>
      <c r="L2263" s="31" t="s">
        <v>220</v>
      </c>
      <c r="M2263" s="31" t="s">
        <v>57</v>
      </c>
      <c r="N2263" s="39" t="s">
        <v>849</v>
      </c>
      <c r="O2263" s="39">
        <v>2006</v>
      </c>
      <c r="P2263" s="39" t="s">
        <v>854</v>
      </c>
      <c r="Q2263" s="240">
        <v>3335</v>
      </c>
      <c r="R2263" s="31" t="s">
        <v>245</v>
      </c>
      <c r="S2263" s="41" t="s">
        <v>60</v>
      </c>
      <c r="T2263" s="29" t="s">
        <v>263</v>
      </c>
      <c r="U2263" s="31" t="s">
        <v>134</v>
      </c>
      <c r="V2263" s="39" t="s">
        <v>254</v>
      </c>
      <c r="W2263" s="43" t="s">
        <v>225</v>
      </c>
      <c r="X2263" s="43" t="s">
        <v>65</v>
      </c>
      <c r="Y2263" s="43">
        <v>40403</v>
      </c>
      <c r="Z2263" s="31">
        <v>99</v>
      </c>
      <c r="AA2263" s="240">
        <v>846</v>
      </c>
      <c r="AB2263" s="31" t="s">
        <v>66</v>
      </c>
      <c r="AC2263" s="240">
        <v>431703</v>
      </c>
      <c r="AD2263" s="31" t="s">
        <v>262</v>
      </c>
      <c r="AE2263" s="39" t="s">
        <v>255</v>
      </c>
      <c r="AF2263" s="39" t="s">
        <v>236</v>
      </c>
      <c r="AG2263" s="31" t="s">
        <v>229</v>
      </c>
      <c r="AH2263" s="31">
        <v>10.220000000000001</v>
      </c>
      <c r="AI2263" s="31">
        <v>89.53</v>
      </c>
      <c r="AJ2263" s="31">
        <v>99.75</v>
      </c>
      <c r="AK2263" s="39">
        <v>11.35</v>
      </c>
      <c r="AL2263" s="150">
        <v>0.1024561403508772</v>
      </c>
      <c r="AM2263" s="37" t="s">
        <v>230</v>
      </c>
      <c r="AN2263" s="31" t="s">
        <v>231</v>
      </c>
      <c r="AO2263" s="31" t="s">
        <v>232</v>
      </c>
      <c r="AP2263" s="45" t="s">
        <v>16963</v>
      </c>
      <c r="AQ2263" s="27" t="str">
        <f t="shared" si="102"/>
        <v>Record Complete</v>
      </c>
      <c r="AR2263" s="35"/>
      <c r="AS2263" s="5" t="str">
        <f t="shared" si="103"/>
        <v/>
      </c>
      <c r="AT2263" t="s">
        <v>17200</v>
      </c>
    </row>
    <row r="2264" spans="1:46" ht="15.75" thickBot="1" x14ac:dyDescent="0.3">
      <c r="A2264" s="30" t="s">
        <v>845</v>
      </c>
      <c r="B2264" s="32">
        <v>1692</v>
      </c>
      <c r="C2264" s="32" t="s">
        <v>213</v>
      </c>
      <c r="D2264" s="32" t="s">
        <v>290</v>
      </c>
      <c r="E2264" s="51" t="str">
        <f ca="1">IF(ISERROR(INDIRECT(CONCATENATE("FIPs_codes!",ADDRESS((MATCH($D2264,INDIRECT($C2264),0)+MATCH($C2264,FIPs_codes!$G$1:$G$3296,0)-1),COLUMN(FIPs_codes!A2262))))),"",INDIRECT(CONCATENATE("FIPs_codes!",ADDRESS((MATCH($D2264,INDIRECT($C2264),0)+MATCH($C2264,FIPs_codes!$G$1:$G$3296,0)-1),COLUMN(FIPs_codes!A2262)))))</f>
        <v>40151</v>
      </c>
      <c r="F2264" s="51">
        <f ca="1">IF(ISERROR(INDIRECT(CONCATENATE("FIPs_codes!",ADDRESS((MATCH($D2264,INDIRECT($C2264),0)+MATCH($C2264,FIPs_codes!$G$1:$G$3296,0)-1),COLUMN(FIPs_codes!C2262))))),"",INDIRECT(CONCATENATE("FIPs_codes!",ADDRESS((MATCH($D2264,INDIRECT($C2264),0)+MATCH($C2264,FIPs_codes!$G$1:$G$3296,0)-1),COLUMN(FIPs_codes!C2262)))))</f>
        <v>6</v>
      </c>
      <c r="G2264" s="34" t="s">
        <v>846</v>
      </c>
      <c r="H2264" s="34" t="s">
        <v>217</v>
      </c>
      <c r="I2264" s="36" t="s">
        <v>841</v>
      </c>
      <c r="J2264" s="38" t="s">
        <v>219</v>
      </c>
      <c r="K2264" s="32" t="s">
        <v>78</v>
      </c>
      <c r="L2264" s="32" t="s">
        <v>220</v>
      </c>
      <c r="M2264" s="32" t="s">
        <v>57</v>
      </c>
      <c r="N2264" s="40" t="s">
        <v>849</v>
      </c>
      <c r="O2264" s="40">
        <v>2006</v>
      </c>
      <c r="P2264" s="40" t="s">
        <v>854</v>
      </c>
      <c r="Q2264" s="125">
        <v>3335</v>
      </c>
      <c r="R2264" s="32" t="s">
        <v>245</v>
      </c>
      <c r="S2264" s="42" t="s">
        <v>60</v>
      </c>
      <c r="T2264" s="30" t="s">
        <v>263</v>
      </c>
      <c r="U2264" s="32" t="s">
        <v>134</v>
      </c>
      <c r="V2264" s="40" t="s">
        <v>254</v>
      </c>
      <c r="W2264" s="44" t="s">
        <v>225</v>
      </c>
      <c r="X2264" s="44" t="s">
        <v>65</v>
      </c>
      <c r="Y2264" s="44">
        <v>40403</v>
      </c>
      <c r="Z2264" s="32">
        <v>99</v>
      </c>
      <c r="AA2264" s="125">
        <v>846</v>
      </c>
      <c r="AB2264" s="32" t="s">
        <v>66</v>
      </c>
      <c r="AC2264" s="125">
        <v>431703</v>
      </c>
      <c r="AD2264" s="32" t="s">
        <v>262</v>
      </c>
      <c r="AE2264" s="40" t="s">
        <v>255</v>
      </c>
      <c r="AF2264" s="40" t="s">
        <v>236</v>
      </c>
      <c r="AG2264" s="32" t="s">
        <v>229</v>
      </c>
      <c r="AH2264" s="32">
        <v>10.96</v>
      </c>
      <c r="AI2264" s="32">
        <v>95.65</v>
      </c>
      <c r="AJ2264" s="32">
        <v>106.61000000000001</v>
      </c>
      <c r="AK2264" s="40">
        <v>11.31</v>
      </c>
      <c r="AL2264" s="181">
        <v>0.10280461495169309</v>
      </c>
      <c r="AM2264" s="38" t="s">
        <v>230</v>
      </c>
      <c r="AN2264" s="32" t="s">
        <v>231</v>
      </c>
      <c r="AO2264" s="32" t="s">
        <v>232</v>
      </c>
      <c r="AP2264" s="63" t="s">
        <v>16963</v>
      </c>
      <c r="AQ2264" s="27" t="str">
        <f t="shared" si="102"/>
        <v>Record Complete</v>
      </c>
      <c r="AR2264" s="36"/>
      <c r="AS2264" s="5" t="str">
        <f t="shared" si="103"/>
        <v/>
      </c>
      <c r="AT2264" t="s">
        <v>17200</v>
      </c>
    </row>
    <row r="2265" spans="1:46" ht="15.75" thickBot="1" x14ac:dyDescent="0.3">
      <c r="A2265" s="29" t="s">
        <v>845</v>
      </c>
      <c r="B2265" s="31">
        <v>1692</v>
      </c>
      <c r="C2265" s="31" t="s">
        <v>213</v>
      </c>
      <c r="D2265" s="31" t="s">
        <v>290</v>
      </c>
      <c r="E2265" s="51" t="str">
        <f ca="1">IF(ISERROR(INDIRECT(CONCATENATE("FIPs_codes!",ADDRESS((MATCH($D2265,INDIRECT($C2265),0)+MATCH($C2265,FIPs_codes!$G$1:$G$3296,0)-1),COLUMN(FIPs_codes!A2263))))),"",INDIRECT(CONCATENATE("FIPs_codes!",ADDRESS((MATCH($D2265,INDIRECT($C2265),0)+MATCH($C2265,FIPs_codes!$G$1:$G$3296,0)-1),COLUMN(FIPs_codes!A2263)))))</f>
        <v>40151</v>
      </c>
      <c r="F2265" s="51">
        <f ca="1">IF(ISERROR(INDIRECT(CONCATENATE("FIPs_codes!",ADDRESS((MATCH($D2265,INDIRECT($C2265),0)+MATCH($C2265,FIPs_codes!$G$1:$G$3296,0)-1),COLUMN(FIPs_codes!C2263))))),"",INDIRECT(CONCATENATE("FIPs_codes!",ADDRESS((MATCH($D2265,INDIRECT($C2265),0)+MATCH($C2265,FIPs_codes!$G$1:$G$3296,0)-1),COLUMN(FIPs_codes!C2263)))))</f>
        <v>6</v>
      </c>
      <c r="G2265" s="33" t="s">
        <v>846</v>
      </c>
      <c r="H2265" s="33" t="s">
        <v>217</v>
      </c>
      <c r="I2265" s="35" t="s">
        <v>841</v>
      </c>
      <c r="J2265" s="37" t="s">
        <v>219</v>
      </c>
      <c r="K2265" s="31" t="s">
        <v>78</v>
      </c>
      <c r="L2265" s="31" t="s">
        <v>220</v>
      </c>
      <c r="M2265" s="31" t="s">
        <v>57</v>
      </c>
      <c r="N2265" s="39" t="s">
        <v>849</v>
      </c>
      <c r="O2265" s="39">
        <v>2006</v>
      </c>
      <c r="P2265" s="39" t="s">
        <v>854</v>
      </c>
      <c r="Q2265" s="240">
        <v>3335</v>
      </c>
      <c r="R2265" s="31" t="s">
        <v>245</v>
      </c>
      <c r="S2265" s="41" t="s">
        <v>60</v>
      </c>
      <c r="T2265" s="29" t="s">
        <v>263</v>
      </c>
      <c r="U2265" s="31" t="s">
        <v>134</v>
      </c>
      <c r="V2265" s="39" t="s">
        <v>254</v>
      </c>
      <c r="W2265" s="43" t="s">
        <v>225</v>
      </c>
      <c r="X2265" s="43" t="s">
        <v>65</v>
      </c>
      <c r="Y2265" s="43">
        <v>40403</v>
      </c>
      <c r="Z2265" s="31">
        <v>99</v>
      </c>
      <c r="AA2265" s="240">
        <v>846</v>
      </c>
      <c r="AB2265" s="31" t="s">
        <v>66</v>
      </c>
      <c r="AC2265" s="240">
        <v>431703</v>
      </c>
      <c r="AD2265" s="31" t="s">
        <v>262</v>
      </c>
      <c r="AE2265" s="39" t="s">
        <v>255</v>
      </c>
      <c r="AF2265" s="39" t="s">
        <v>236</v>
      </c>
      <c r="AG2265" s="31" t="s">
        <v>229</v>
      </c>
      <c r="AH2265" s="31">
        <v>11.01</v>
      </c>
      <c r="AI2265" s="31">
        <v>96.3</v>
      </c>
      <c r="AJ2265" s="31">
        <v>107.31</v>
      </c>
      <c r="AK2265" s="39">
        <v>11.29</v>
      </c>
      <c r="AL2265" s="150">
        <v>0.10259994408722392</v>
      </c>
      <c r="AM2265" s="37" t="s">
        <v>230</v>
      </c>
      <c r="AN2265" s="31" t="s">
        <v>231</v>
      </c>
      <c r="AO2265" s="31" t="s">
        <v>232</v>
      </c>
      <c r="AP2265" s="45" t="s">
        <v>16963</v>
      </c>
      <c r="AQ2265" s="27" t="str">
        <f t="shared" si="102"/>
        <v>Record Complete</v>
      </c>
      <c r="AR2265" s="35"/>
      <c r="AS2265" s="5" t="str">
        <f t="shared" si="103"/>
        <v/>
      </c>
      <c r="AT2265" t="s">
        <v>17200</v>
      </c>
    </row>
    <row r="2266" spans="1:46" ht="15.75" thickBot="1" x14ac:dyDescent="0.3">
      <c r="A2266" s="47" t="s">
        <v>845</v>
      </c>
      <c r="B2266" s="49">
        <v>1692</v>
      </c>
      <c r="C2266" s="49" t="s">
        <v>213</v>
      </c>
      <c r="D2266" s="49" t="s">
        <v>290</v>
      </c>
      <c r="E2266" s="51" t="str">
        <f ca="1">IF(ISERROR(INDIRECT(CONCATENATE("FIPs_codes!",ADDRESS((MATCH($D2266,INDIRECT($C2266),0)+MATCH($C2266,FIPs_codes!$G$1:$G$3296,0)-1),COLUMN(FIPs_codes!A2264))))),"",INDIRECT(CONCATENATE("FIPs_codes!",ADDRESS((MATCH($D2266,INDIRECT($C2266),0)+MATCH($C2266,FIPs_codes!$G$1:$G$3296,0)-1),COLUMN(FIPs_codes!A2264)))))</f>
        <v>40151</v>
      </c>
      <c r="F2266" s="51">
        <f ca="1">IF(ISERROR(INDIRECT(CONCATENATE("FIPs_codes!",ADDRESS((MATCH($D2266,INDIRECT($C2266),0)+MATCH($C2266,FIPs_codes!$G$1:$G$3296,0)-1),COLUMN(FIPs_codes!C2264))))),"",INDIRECT(CONCATENATE("FIPs_codes!",ADDRESS((MATCH($D2266,INDIRECT($C2266),0)+MATCH($C2266,FIPs_codes!$G$1:$G$3296,0)-1),COLUMN(FIPs_codes!C2264)))))</f>
        <v>6</v>
      </c>
      <c r="G2266" s="51" t="s">
        <v>846</v>
      </c>
      <c r="H2266" s="51" t="s">
        <v>217</v>
      </c>
      <c r="I2266" s="53" t="s">
        <v>841</v>
      </c>
      <c r="J2266" s="55" t="s">
        <v>219</v>
      </c>
      <c r="K2266" s="49" t="s">
        <v>78</v>
      </c>
      <c r="L2266" s="49" t="s">
        <v>220</v>
      </c>
      <c r="M2266" s="49" t="s">
        <v>57</v>
      </c>
      <c r="N2266" s="57" t="s">
        <v>849</v>
      </c>
      <c r="O2266" s="57">
        <v>2006</v>
      </c>
      <c r="P2266" s="57" t="s">
        <v>855</v>
      </c>
      <c r="Q2266" s="128">
        <v>3335</v>
      </c>
      <c r="R2266" s="49" t="s">
        <v>245</v>
      </c>
      <c r="S2266" s="59" t="s">
        <v>60</v>
      </c>
      <c r="T2266" s="47" t="s">
        <v>263</v>
      </c>
      <c r="U2266" s="49" t="s">
        <v>134</v>
      </c>
      <c r="V2266" s="57" t="s">
        <v>254</v>
      </c>
      <c r="W2266" s="61" t="s">
        <v>225</v>
      </c>
      <c r="X2266" s="61" t="s">
        <v>65</v>
      </c>
      <c r="Y2266" s="61">
        <v>40403</v>
      </c>
      <c r="Z2266" s="49">
        <v>99</v>
      </c>
      <c r="AA2266" s="128">
        <v>846</v>
      </c>
      <c r="AB2266" s="49" t="s">
        <v>66</v>
      </c>
      <c r="AC2266" s="128">
        <v>431703</v>
      </c>
      <c r="AD2266" s="49" t="s">
        <v>262</v>
      </c>
      <c r="AE2266" s="57" t="s">
        <v>255</v>
      </c>
      <c r="AF2266" s="57" t="s">
        <v>236</v>
      </c>
      <c r="AG2266" s="49" t="s">
        <v>229</v>
      </c>
      <c r="AH2266" s="49">
        <v>36.21</v>
      </c>
      <c r="AI2266" s="49">
        <v>99.52</v>
      </c>
      <c r="AJ2266" s="49">
        <v>135.72999999999999</v>
      </c>
      <c r="AK2266" s="57">
        <v>11.1</v>
      </c>
      <c r="AL2266" s="181">
        <v>0.2667796360421425</v>
      </c>
      <c r="AM2266" s="55" t="s">
        <v>230</v>
      </c>
      <c r="AN2266" s="49" t="s">
        <v>231</v>
      </c>
      <c r="AO2266" s="49" t="s">
        <v>232</v>
      </c>
      <c r="AP2266" s="63" t="s">
        <v>16963</v>
      </c>
      <c r="AQ2266" s="27" t="str">
        <f t="shared" si="102"/>
        <v>Record Complete</v>
      </c>
      <c r="AR2266" s="53"/>
      <c r="AS2266" s="5" t="str">
        <f t="shared" si="103"/>
        <v/>
      </c>
      <c r="AT2266" t="s">
        <v>17200</v>
      </c>
    </row>
    <row r="2267" spans="1:46" ht="15.75" thickBot="1" x14ac:dyDescent="0.3">
      <c r="A2267" s="48" t="s">
        <v>845</v>
      </c>
      <c r="B2267" s="50">
        <v>1692</v>
      </c>
      <c r="C2267" s="50" t="s">
        <v>213</v>
      </c>
      <c r="D2267" s="50" t="s">
        <v>290</v>
      </c>
      <c r="E2267" s="51" t="str">
        <f ca="1">IF(ISERROR(INDIRECT(CONCATENATE("FIPs_codes!",ADDRESS((MATCH($D2267,INDIRECT($C2267),0)+MATCH($C2267,FIPs_codes!$G$1:$G$3296,0)-1),COLUMN(FIPs_codes!A2265))))),"",INDIRECT(CONCATENATE("FIPs_codes!",ADDRESS((MATCH($D2267,INDIRECT($C2267),0)+MATCH($C2267,FIPs_codes!$G$1:$G$3296,0)-1),COLUMN(FIPs_codes!A2265)))))</f>
        <v>40151</v>
      </c>
      <c r="F2267" s="51">
        <f ca="1">IF(ISERROR(INDIRECT(CONCATENATE("FIPs_codes!",ADDRESS((MATCH($D2267,INDIRECT($C2267),0)+MATCH($C2267,FIPs_codes!$G$1:$G$3296,0)-1),COLUMN(FIPs_codes!C2265))))),"",INDIRECT(CONCATENATE("FIPs_codes!",ADDRESS((MATCH($D2267,INDIRECT($C2267),0)+MATCH($C2267,FIPs_codes!$G$1:$G$3296,0)-1),COLUMN(FIPs_codes!C2265)))))</f>
        <v>6</v>
      </c>
      <c r="G2267" s="52" t="s">
        <v>846</v>
      </c>
      <c r="H2267" s="52" t="s">
        <v>217</v>
      </c>
      <c r="I2267" s="54" t="s">
        <v>841</v>
      </c>
      <c r="J2267" s="56" t="s">
        <v>219</v>
      </c>
      <c r="K2267" s="50" t="s">
        <v>78</v>
      </c>
      <c r="L2267" s="50" t="s">
        <v>220</v>
      </c>
      <c r="M2267" s="50" t="s">
        <v>57</v>
      </c>
      <c r="N2267" s="58" t="s">
        <v>849</v>
      </c>
      <c r="O2267" s="58">
        <v>2006</v>
      </c>
      <c r="P2267" s="58" t="s">
        <v>855</v>
      </c>
      <c r="Q2267" s="126">
        <v>3335</v>
      </c>
      <c r="R2267" s="50" t="s">
        <v>245</v>
      </c>
      <c r="S2267" s="60" t="s">
        <v>60</v>
      </c>
      <c r="T2267" s="48" t="s">
        <v>263</v>
      </c>
      <c r="U2267" s="50" t="s">
        <v>134</v>
      </c>
      <c r="V2267" s="58" t="s">
        <v>254</v>
      </c>
      <c r="W2267" s="62" t="s">
        <v>225</v>
      </c>
      <c r="X2267" s="62" t="s">
        <v>65</v>
      </c>
      <c r="Y2267" s="62">
        <v>40403</v>
      </c>
      <c r="Z2267" s="50">
        <v>99</v>
      </c>
      <c r="AA2267" s="126">
        <v>846</v>
      </c>
      <c r="AB2267" s="50" t="s">
        <v>66</v>
      </c>
      <c r="AC2267" s="126">
        <v>431703</v>
      </c>
      <c r="AD2267" s="50" t="s">
        <v>262</v>
      </c>
      <c r="AE2267" s="58" t="s">
        <v>255</v>
      </c>
      <c r="AF2267" s="58" t="s">
        <v>236</v>
      </c>
      <c r="AG2267" s="50" t="s">
        <v>229</v>
      </c>
      <c r="AH2267" s="50">
        <v>35.43</v>
      </c>
      <c r="AI2267" s="50">
        <v>101.72</v>
      </c>
      <c r="AJ2267" s="50">
        <v>137.15</v>
      </c>
      <c r="AK2267" s="58">
        <v>11.1</v>
      </c>
      <c r="AL2267" s="150">
        <v>0.25833029529711993</v>
      </c>
      <c r="AM2267" s="56" t="s">
        <v>230</v>
      </c>
      <c r="AN2267" s="50" t="s">
        <v>231</v>
      </c>
      <c r="AO2267" s="50" t="s">
        <v>232</v>
      </c>
      <c r="AP2267" s="45" t="s">
        <v>16963</v>
      </c>
      <c r="AQ2267" s="27" t="str">
        <f t="shared" si="102"/>
        <v>Record Complete</v>
      </c>
      <c r="AR2267" s="54"/>
      <c r="AS2267" s="5" t="str">
        <f t="shared" si="103"/>
        <v/>
      </c>
      <c r="AT2267" t="s">
        <v>17200</v>
      </c>
    </row>
    <row r="2268" spans="1:46" ht="15.75" thickBot="1" x14ac:dyDescent="0.3">
      <c r="A2268" s="30" t="s">
        <v>845</v>
      </c>
      <c r="B2268" s="32">
        <v>1692</v>
      </c>
      <c r="C2268" s="32" t="s">
        <v>213</v>
      </c>
      <c r="D2268" s="32" t="s">
        <v>290</v>
      </c>
      <c r="E2268" s="51" t="str">
        <f ca="1">IF(ISERROR(INDIRECT(CONCATENATE("FIPs_codes!",ADDRESS((MATCH($D2268,INDIRECT($C2268),0)+MATCH($C2268,FIPs_codes!$G$1:$G$3296,0)-1),COLUMN(FIPs_codes!A2266))))),"",INDIRECT(CONCATENATE("FIPs_codes!",ADDRESS((MATCH($D2268,INDIRECT($C2268),0)+MATCH($C2268,FIPs_codes!$G$1:$G$3296,0)-1),COLUMN(FIPs_codes!A2266)))))</f>
        <v>40151</v>
      </c>
      <c r="F2268" s="51">
        <f ca="1">IF(ISERROR(INDIRECT(CONCATENATE("FIPs_codes!",ADDRESS((MATCH($D2268,INDIRECT($C2268),0)+MATCH($C2268,FIPs_codes!$G$1:$G$3296,0)-1),COLUMN(FIPs_codes!C2266))))),"",INDIRECT(CONCATENATE("FIPs_codes!",ADDRESS((MATCH($D2268,INDIRECT($C2268),0)+MATCH($C2268,FIPs_codes!$G$1:$G$3296,0)-1),COLUMN(FIPs_codes!C2266)))))</f>
        <v>6</v>
      </c>
      <c r="G2268" s="34" t="s">
        <v>846</v>
      </c>
      <c r="H2268" s="34" t="s">
        <v>217</v>
      </c>
      <c r="I2268" s="36" t="s">
        <v>841</v>
      </c>
      <c r="J2268" s="38" t="s">
        <v>219</v>
      </c>
      <c r="K2268" s="32" t="s">
        <v>78</v>
      </c>
      <c r="L2268" s="32" t="s">
        <v>220</v>
      </c>
      <c r="M2268" s="32" t="s">
        <v>57</v>
      </c>
      <c r="N2268" s="40" t="s">
        <v>849</v>
      </c>
      <c r="O2268" s="40">
        <v>2006</v>
      </c>
      <c r="P2268" s="40" t="s">
        <v>855</v>
      </c>
      <c r="Q2268" s="125">
        <v>3335</v>
      </c>
      <c r="R2268" s="32" t="s">
        <v>245</v>
      </c>
      <c r="S2268" s="42" t="s">
        <v>60</v>
      </c>
      <c r="T2268" s="30" t="s">
        <v>263</v>
      </c>
      <c r="U2268" s="32" t="s">
        <v>134</v>
      </c>
      <c r="V2268" s="40" t="s">
        <v>254</v>
      </c>
      <c r="W2268" s="44" t="s">
        <v>225</v>
      </c>
      <c r="X2268" s="44" t="s">
        <v>65</v>
      </c>
      <c r="Y2268" s="44">
        <v>40403</v>
      </c>
      <c r="Z2268" s="32">
        <v>99</v>
      </c>
      <c r="AA2268" s="125">
        <v>846</v>
      </c>
      <c r="AB2268" s="32" t="s">
        <v>66</v>
      </c>
      <c r="AC2268" s="125">
        <v>431703</v>
      </c>
      <c r="AD2268" s="32" t="s">
        <v>262</v>
      </c>
      <c r="AE2268" s="40" t="s">
        <v>255</v>
      </c>
      <c r="AF2268" s="40" t="s">
        <v>236</v>
      </c>
      <c r="AG2268" s="32" t="s">
        <v>229</v>
      </c>
      <c r="AH2268" s="32">
        <v>38.380000000000003</v>
      </c>
      <c r="AI2268" s="32">
        <v>102.08</v>
      </c>
      <c r="AJ2268" s="32">
        <v>140.46</v>
      </c>
      <c r="AK2268" s="40">
        <v>11.1</v>
      </c>
      <c r="AL2268" s="181">
        <v>0.2732450519720917</v>
      </c>
      <c r="AM2268" s="38" t="s">
        <v>230</v>
      </c>
      <c r="AN2268" s="32" t="s">
        <v>231</v>
      </c>
      <c r="AO2268" s="32" t="s">
        <v>232</v>
      </c>
      <c r="AP2268" s="63" t="s">
        <v>16963</v>
      </c>
      <c r="AQ2268" s="27" t="str">
        <f t="shared" si="102"/>
        <v>Record Complete</v>
      </c>
      <c r="AR2268" s="36"/>
      <c r="AS2268" s="5" t="str">
        <f t="shared" si="103"/>
        <v/>
      </c>
      <c r="AT2268" t="s">
        <v>17200</v>
      </c>
    </row>
    <row r="2269" spans="1:46" ht="15.75" thickBot="1" x14ac:dyDescent="0.3">
      <c r="A2269" s="48" t="s">
        <v>845</v>
      </c>
      <c r="B2269" s="50">
        <v>1692</v>
      </c>
      <c r="C2269" s="50" t="s">
        <v>213</v>
      </c>
      <c r="D2269" s="50" t="s">
        <v>290</v>
      </c>
      <c r="E2269" s="51" t="str">
        <f ca="1">IF(ISERROR(INDIRECT(CONCATENATE("FIPs_codes!",ADDRESS((MATCH($D2269,INDIRECT($C2269),0)+MATCH($C2269,FIPs_codes!$G$1:$G$3296,0)-1),COLUMN(FIPs_codes!A2267))))),"",INDIRECT(CONCATENATE("FIPs_codes!",ADDRESS((MATCH($D2269,INDIRECT($C2269),0)+MATCH($C2269,FIPs_codes!$G$1:$G$3296,0)-1),COLUMN(FIPs_codes!A2267)))))</f>
        <v>40151</v>
      </c>
      <c r="F2269" s="51">
        <f ca="1">IF(ISERROR(INDIRECT(CONCATENATE("FIPs_codes!",ADDRESS((MATCH($D2269,INDIRECT($C2269),0)+MATCH($C2269,FIPs_codes!$G$1:$G$3296,0)-1),COLUMN(FIPs_codes!C2267))))),"",INDIRECT(CONCATENATE("FIPs_codes!",ADDRESS((MATCH($D2269,INDIRECT($C2269),0)+MATCH($C2269,FIPs_codes!$G$1:$G$3296,0)-1),COLUMN(FIPs_codes!C2267)))))</f>
        <v>6</v>
      </c>
      <c r="G2269" s="52" t="s">
        <v>846</v>
      </c>
      <c r="H2269" s="52" t="s">
        <v>217</v>
      </c>
      <c r="I2269" s="54" t="s">
        <v>841</v>
      </c>
      <c r="J2269" s="56" t="s">
        <v>219</v>
      </c>
      <c r="K2269" s="50" t="s">
        <v>78</v>
      </c>
      <c r="L2269" s="50" t="s">
        <v>220</v>
      </c>
      <c r="M2269" s="50" t="s">
        <v>57</v>
      </c>
      <c r="N2269" s="58" t="s">
        <v>857</v>
      </c>
      <c r="O2269" s="58">
        <v>2006</v>
      </c>
      <c r="P2269" s="58" t="s">
        <v>858</v>
      </c>
      <c r="Q2269" s="126">
        <v>860</v>
      </c>
      <c r="R2269" s="50" t="s">
        <v>245</v>
      </c>
      <c r="S2269" s="60" t="s">
        <v>60</v>
      </c>
      <c r="T2269" s="48" t="s">
        <v>263</v>
      </c>
      <c r="U2269" s="50" t="s">
        <v>134</v>
      </c>
      <c r="V2269" s="58" t="s">
        <v>254</v>
      </c>
      <c r="W2269" s="62" t="s">
        <v>225</v>
      </c>
      <c r="X2269" s="62" t="s">
        <v>65</v>
      </c>
      <c r="Y2269" s="62">
        <v>40429</v>
      </c>
      <c r="Z2269" s="50">
        <v>99</v>
      </c>
      <c r="AA2269" s="126">
        <v>854</v>
      </c>
      <c r="AB2269" s="50" t="s">
        <v>66</v>
      </c>
      <c r="AC2269" s="126">
        <v>66102</v>
      </c>
      <c r="AD2269" s="50" t="s">
        <v>262</v>
      </c>
      <c r="AE2269" s="58" t="s">
        <v>255</v>
      </c>
      <c r="AF2269" s="58" t="s">
        <v>236</v>
      </c>
      <c r="AG2269" s="50" t="s">
        <v>229</v>
      </c>
      <c r="AH2269" s="50">
        <v>66.72</v>
      </c>
      <c r="AI2269" s="50">
        <v>70.78</v>
      </c>
      <c r="AJ2269" s="50">
        <v>137.5</v>
      </c>
      <c r="AK2269" s="58">
        <v>10.31</v>
      </c>
      <c r="AL2269" s="150">
        <v>0.48523636363636363</v>
      </c>
      <c r="AM2269" s="56" t="s">
        <v>230</v>
      </c>
      <c r="AN2269" s="50" t="s">
        <v>231</v>
      </c>
      <c r="AO2269" s="50" t="s">
        <v>232</v>
      </c>
      <c r="AP2269" s="45" t="s">
        <v>16963</v>
      </c>
      <c r="AQ2269" s="27" t="str">
        <f t="shared" si="102"/>
        <v>Record Complete</v>
      </c>
      <c r="AR2269" s="54"/>
      <c r="AS2269" s="5" t="str">
        <f t="shared" si="103"/>
        <v/>
      </c>
      <c r="AT2269" t="s">
        <v>17200</v>
      </c>
    </row>
    <row r="2270" spans="1:46" ht="15.75" thickBot="1" x14ac:dyDescent="0.3">
      <c r="A2270" s="30" t="s">
        <v>845</v>
      </c>
      <c r="B2270" s="32">
        <v>1692</v>
      </c>
      <c r="C2270" s="32" t="s">
        <v>213</v>
      </c>
      <c r="D2270" s="32" t="s">
        <v>290</v>
      </c>
      <c r="E2270" s="51" t="str">
        <f ca="1">IF(ISERROR(INDIRECT(CONCATENATE("FIPs_codes!",ADDRESS((MATCH($D2270,INDIRECT($C2270),0)+MATCH($C2270,FIPs_codes!$G$1:$G$3296,0)-1),COLUMN(FIPs_codes!A2268))))),"",INDIRECT(CONCATENATE("FIPs_codes!",ADDRESS((MATCH($D2270,INDIRECT($C2270),0)+MATCH($C2270,FIPs_codes!$G$1:$G$3296,0)-1),COLUMN(FIPs_codes!A2268)))))</f>
        <v>40151</v>
      </c>
      <c r="F2270" s="51">
        <f ca="1">IF(ISERROR(INDIRECT(CONCATENATE("FIPs_codes!",ADDRESS((MATCH($D2270,INDIRECT($C2270),0)+MATCH($C2270,FIPs_codes!$G$1:$G$3296,0)-1),COLUMN(FIPs_codes!C2268))))),"",INDIRECT(CONCATENATE("FIPs_codes!",ADDRESS((MATCH($D2270,INDIRECT($C2270),0)+MATCH($C2270,FIPs_codes!$G$1:$G$3296,0)-1),COLUMN(FIPs_codes!C2268)))))</f>
        <v>6</v>
      </c>
      <c r="G2270" s="34" t="s">
        <v>846</v>
      </c>
      <c r="H2270" s="34" t="s">
        <v>217</v>
      </c>
      <c r="I2270" s="36" t="s">
        <v>841</v>
      </c>
      <c r="J2270" s="38" t="s">
        <v>219</v>
      </c>
      <c r="K2270" s="32" t="s">
        <v>78</v>
      </c>
      <c r="L2270" s="32" t="s">
        <v>220</v>
      </c>
      <c r="M2270" s="32" t="s">
        <v>57</v>
      </c>
      <c r="N2270" s="40" t="s">
        <v>857</v>
      </c>
      <c r="O2270" s="40">
        <v>2006</v>
      </c>
      <c r="P2270" s="40" t="s">
        <v>858</v>
      </c>
      <c r="Q2270" s="125">
        <v>860</v>
      </c>
      <c r="R2270" s="32" t="s">
        <v>245</v>
      </c>
      <c r="S2270" s="42" t="s">
        <v>60</v>
      </c>
      <c r="T2270" s="30" t="s">
        <v>263</v>
      </c>
      <c r="U2270" s="32" t="s">
        <v>134</v>
      </c>
      <c r="V2270" s="40" t="s">
        <v>254</v>
      </c>
      <c r="W2270" s="44" t="s">
        <v>225</v>
      </c>
      <c r="X2270" s="44" t="s">
        <v>65</v>
      </c>
      <c r="Y2270" s="44">
        <v>40429</v>
      </c>
      <c r="Z2270" s="32">
        <v>99</v>
      </c>
      <c r="AA2270" s="125">
        <v>854</v>
      </c>
      <c r="AB2270" s="32" t="s">
        <v>66</v>
      </c>
      <c r="AC2270" s="125">
        <v>66102</v>
      </c>
      <c r="AD2270" s="32" t="s">
        <v>262</v>
      </c>
      <c r="AE2270" s="40" t="s">
        <v>255</v>
      </c>
      <c r="AF2270" s="40" t="s">
        <v>236</v>
      </c>
      <c r="AG2270" s="32" t="s">
        <v>229</v>
      </c>
      <c r="AH2270" s="32">
        <v>65.28</v>
      </c>
      <c r="AI2270" s="32">
        <v>73.069999999999993</v>
      </c>
      <c r="AJ2270" s="32">
        <v>138.35</v>
      </c>
      <c r="AK2270" s="40">
        <v>10.07</v>
      </c>
      <c r="AL2270" s="181">
        <v>0.4718467654499458</v>
      </c>
      <c r="AM2270" s="38" t="s">
        <v>230</v>
      </c>
      <c r="AN2270" s="32" t="s">
        <v>231</v>
      </c>
      <c r="AO2270" s="32" t="s">
        <v>232</v>
      </c>
      <c r="AP2270" s="63" t="s">
        <v>16963</v>
      </c>
      <c r="AQ2270" s="27" t="str">
        <f t="shared" si="102"/>
        <v>Record Complete</v>
      </c>
      <c r="AR2270" s="36"/>
      <c r="AS2270" s="5" t="str">
        <f t="shared" si="103"/>
        <v/>
      </c>
      <c r="AT2270" t="s">
        <v>17200</v>
      </c>
    </row>
    <row r="2271" spans="1:46" ht="15.75" thickBot="1" x14ac:dyDescent="0.3">
      <c r="A2271" s="29" t="s">
        <v>845</v>
      </c>
      <c r="B2271" s="31">
        <v>1692</v>
      </c>
      <c r="C2271" s="31" t="s">
        <v>213</v>
      </c>
      <c r="D2271" s="31" t="s">
        <v>290</v>
      </c>
      <c r="E2271" s="51" t="str">
        <f ca="1">IF(ISERROR(INDIRECT(CONCATENATE("FIPs_codes!",ADDRESS((MATCH($D2271,INDIRECT($C2271),0)+MATCH($C2271,FIPs_codes!$G$1:$G$3296,0)-1),COLUMN(FIPs_codes!A2269))))),"",INDIRECT(CONCATENATE("FIPs_codes!",ADDRESS((MATCH($D2271,INDIRECT($C2271),0)+MATCH($C2271,FIPs_codes!$G$1:$G$3296,0)-1),COLUMN(FIPs_codes!A2269)))))</f>
        <v>40151</v>
      </c>
      <c r="F2271" s="51">
        <f ca="1">IF(ISERROR(INDIRECT(CONCATENATE("FIPs_codes!",ADDRESS((MATCH($D2271,INDIRECT($C2271),0)+MATCH($C2271,FIPs_codes!$G$1:$G$3296,0)-1),COLUMN(FIPs_codes!C2269))))),"",INDIRECT(CONCATENATE("FIPs_codes!",ADDRESS((MATCH($D2271,INDIRECT($C2271),0)+MATCH($C2271,FIPs_codes!$G$1:$G$3296,0)-1),COLUMN(FIPs_codes!C2269)))))</f>
        <v>6</v>
      </c>
      <c r="G2271" s="33" t="s">
        <v>846</v>
      </c>
      <c r="H2271" s="33" t="s">
        <v>217</v>
      </c>
      <c r="I2271" s="35" t="s">
        <v>841</v>
      </c>
      <c r="J2271" s="37" t="s">
        <v>219</v>
      </c>
      <c r="K2271" s="31" t="s">
        <v>78</v>
      </c>
      <c r="L2271" s="31" t="s">
        <v>220</v>
      </c>
      <c r="M2271" s="31" t="s">
        <v>57</v>
      </c>
      <c r="N2271" s="39" t="s">
        <v>857</v>
      </c>
      <c r="O2271" s="39">
        <v>2006</v>
      </c>
      <c r="P2271" s="39" t="s">
        <v>858</v>
      </c>
      <c r="Q2271" s="240">
        <v>860</v>
      </c>
      <c r="R2271" s="31" t="s">
        <v>245</v>
      </c>
      <c r="S2271" s="41" t="s">
        <v>60</v>
      </c>
      <c r="T2271" s="29" t="s">
        <v>263</v>
      </c>
      <c r="U2271" s="31" t="s">
        <v>134</v>
      </c>
      <c r="V2271" s="39" t="s">
        <v>254</v>
      </c>
      <c r="W2271" s="43" t="s">
        <v>225</v>
      </c>
      <c r="X2271" s="43" t="s">
        <v>65</v>
      </c>
      <c r="Y2271" s="43">
        <v>40429</v>
      </c>
      <c r="Z2271" s="31">
        <v>99</v>
      </c>
      <c r="AA2271" s="240">
        <v>854</v>
      </c>
      <c r="AB2271" s="31" t="s">
        <v>66</v>
      </c>
      <c r="AC2271" s="240">
        <v>66102</v>
      </c>
      <c r="AD2271" s="31" t="s">
        <v>262</v>
      </c>
      <c r="AE2271" s="39" t="s">
        <v>255</v>
      </c>
      <c r="AF2271" s="39" t="s">
        <v>236</v>
      </c>
      <c r="AG2271" s="31" t="s">
        <v>229</v>
      </c>
      <c r="AH2271" s="31">
        <v>65.48</v>
      </c>
      <c r="AI2271" s="31">
        <v>83.3</v>
      </c>
      <c r="AJ2271" s="31">
        <v>148.78</v>
      </c>
      <c r="AK2271" s="39">
        <v>9.9700000000000006</v>
      </c>
      <c r="AL2271" s="150">
        <v>0.4401129184030112</v>
      </c>
      <c r="AM2271" s="37" t="s">
        <v>230</v>
      </c>
      <c r="AN2271" s="31" t="s">
        <v>231</v>
      </c>
      <c r="AO2271" s="31" t="s">
        <v>232</v>
      </c>
      <c r="AP2271" s="45" t="s">
        <v>16963</v>
      </c>
      <c r="AQ2271" s="27" t="str">
        <f t="shared" si="102"/>
        <v>Record Complete</v>
      </c>
      <c r="AR2271" s="35"/>
      <c r="AS2271" s="5" t="str">
        <f t="shared" si="103"/>
        <v/>
      </c>
      <c r="AT2271" t="s">
        <v>17200</v>
      </c>
    </row>
    <row r="2272" spans="1:46" ht="15.75" thickBot="1" x14ac:dyDescent="0.3">
      <c r="A2272" s="47" t="s">
        <v>845</v>
      </c>
      <c r="B2272" s="49">
        <v>1692</v>
      </c>
      <c r="C2272" s="49" t="s">
        <v>213</v>
      </c>
      <c r="D2272" s="49" t="s">
        <v>290</v>
      </c>
      <c r="E2272" s="51" t="str">
        <f ca="1">IF(ISERROR(INDIRECT(CONCATENATE("FIPs_codes!",ADDRESS((MATCH($D2272,INDIRECT($C2272),0)+MATCH($C2272,FIPs_codes!$G$1:$G$3296,0)-1),COLUMN(FIPs_codes!A2270))))),"",INDIRECT(CONCATENATE("FIPs_codes!",ADDRESS((MATCH($D2272,INDIRECT($C2272),0)+MATCH($C2272,FIPs_codes!$G$1:$G$3296,0)-1),COLUMN(FIPs_codes!A2270)))))</f>
        <v>40151</v>
      </c>
      <c r="F2272" s="51">
        <f ca="1">IF(ISERROR(INDIRECT(CONCATENATE("FIPs_codes!",ADDRESS((MATCH($D2272,INDIRECT($C2272),0)+MATCH($C2272,FIPs_codes!$G$1:$G$3296,0)-1),COLUMN(FIPs_codes!C2270))))),"",INDIRECT(CONCATENATE("FIPs_codes!",ADDRESS((MATCH($D2272,INDIRECT($C2272),0)+MATCH($C2272,FIPs_codes!$G$1:$G$3296,0)-1),COLUMN(FIPs_codes!C2270)))))</f>
        <v>6</v>
      </c>
      <c r="G2272" s="51" t="s">
        <v>846</v>
      </c>
      <c r="H2272" s="51" t="s">
        <v>217</v>
      </c>
      <c r="I2272" s="53" t="s">
        <v>841</v>
      </c>
      <c r="J2272" s="55" t="s">
        <v>219</v>
      </c>
      <c r="K2272" s="49" t="s">
        <v>78</v>
      </c>
      <c r="L2272" s="49" t="s">
        <v>220</v>
      </c>
      <c r="M2272" s="49" t="s">
        <v>57</v>
      </c>
      <c r="N2272" s="57" t="s">
        <v>297</v>
      </c>
      <c r="O2272" s="57">
        <v>2003</v>
      </c>
      <c r="P2272" s="57" t="s">
        <v>286</v>
      </c>
      <c r="Q2272" s="128">
        <v>1340</v>
      </c>
      <c r="R2272" s="49" t="s">
        <v>245</v>
      </c>
      <c r="S2272" s="59" t="s">
        <v>60</v>
      </c>
      <c r="T2272" s="47" t="s">
        <v>263</v>
      </c>
      <c r="U2272" s="49" t="s">
        <v>134</v>
      </c>
      <c r="V2272" s="57" t="s">
        <v>254</v>
      </c>
      <c r="W2272" s="61" t="s">
        <v>225</v>
      </c>
      <c r="X2272" s="61" t="s">
        <v>65</v>
      </c>
      <c r="Y2272" s="61">
        <v>40429</v>
      </c>
      <c r="Z2272" s="49">
        <v>100</v>
      </c>
      <c r="AA2272" s="128">
        <v>855</v>
      </c>
      <c r="AB2272" s="49" t="s">
        <v>66</v>
      </c>
      <c r="AC2272" s="128">
        <v>150498</v>
      </c>
      <c r="AD2272" s="49" t="s">
        <v>262</v>
      </c>
      <c r="AE2272" s="57" t="s">
        <v>255</v>
      </c>
      <c r="AF2272" s="57" t="s">
        <v>236</v>
      </c>
      <c r="AG2272" s="49" t="s">
        <v>229</v>
      </c>
      <c r="AH2272" s="49">
        <v>55.68</v>
      </c>
      <c r="AI2272" s="49">
        <v>209.79</v>
      </c>
      <c r="AJ2272" s="49">
        <v>265.46999999999997</v>
      </c>
      <c r="AK2272" s="57">
        <v>8.52</v>
      </c>
      <c r="AL2272" s="181">
        <v>0.2097412136964629</v>
      </c>
      <c r="AM2272" s="55" t="s">
        <v>230</v>
      </c>
      <c r="AN2272" s="49" t="s">
        <v>231</v>
      </c>
      <c r="AO2272" s="49" t="s">
        <v>232</v>
      </c>
      <c r="AP2272" s="63" t="s">
        <v>16963</v>
      </c>
      <c r="AQ2272" s="27" t="str">
        <f t="shared" si="102"/>
        <v>Record Complete</v>
      </c>
      <c r="AR2272" s="53"/>
      <c r="AS2272" s="5" t="str">
        <f t="shared" si="103"/>
        <v/>
      </c>
      <c r="AT2272" t="s">
        <v>17200</v>
      </c>
    </row>
    <row r="2273" spans="1:46" ht="15.75" thickBot="1" x14ac:dyDescent="0.3">
      <c r="A2273" s="48" t="s">
        <v>845</v>
      </c>
      <c r="B2273" s="50">
        <v>1692</v>
      </c>
      <c r="C2273" s="50" t="s">
        <v>213</v>
      </c>
      <c r="D2273" s="50" t="s">
        <v>290</v>
      </c>
      <c r="E2273" s="51" t="str">
        <f ca="1">IF(ISERROR(INDIRECT(CONCATENATE("FIPs_codes!",ADDRESS((MATCH($D2273,INDIRECT($C2273),0)+MATCH($C2273,FIPs_codes!$G$1:$G$3296,0)-1),COLUMN(FIPs_codes!A2271))))),"",INDIRECT(CONCATENATE("FIPs_codes!",ADDRESS((MATCH($D2273,INDIRECT($C2273),0)+MATCH($C2273,FIPs_codes!$G$1:$G$3296,0)-1),COLUMN(FIPs_codes!A2271)))))</f>
        <v>40151</v>
      </c>
      <c r="F2273" s="51">
        <f ca="1">IF(ISERROR(INDIRECT(CONCATENATE("FIPs_codes!",ADDRESS((MATCH($D2273,INDIRECT($C2273),0)+MATCH($C2273,FIPs_codes!$G$1:$G$3296,0)-1),COLUMN(FIPs_codes!C2271))))),"",INDIRECT(CONCATENATE("FIPs_codes!",ADDRESS((MATCH($D2273,INDIRECT($C2273),0)+MATCH($C2273,FIPs_codes!$G$1:$G$3296,0)-1),COLUMN(FIPs_codes!C2271)))))</f>
        <v>6</v>
      </c>
      <c r="G2273" s="52" t="s">
        <v>846</v>
      </c>
      <c r="H2273" s="52" t="s">
        <v>217</v>
      </c>
      <c r="I2273" s="54" t="s">
        <v>841</v>
      </c>
      <c r="J2273" s="56" t="s">
        <v>219</v>
      </c>
      <c r="K2273" s="50" t="s">
        <v>78</v>
      </c>
      <c r="L2273" s="50" t="s">
        <v>220</v>
      </c>
      <c r="M2273" s="50" t="s">
        <v>57</v>
      </c>
      <c r="N2273" s="58" t="s">
        <v>297</v>
      </c>
      <c r="O2273" s="58">
        <v>2003</v>
      </c>
      <c r="P2273" s="58" t="s">
        <v>286</v>
      </c>
      <c r="Q2273" s="126">
        <v>1340</v>
      </c>
      <c r="R2273" s="50" t="s">
        <v>245</v>
      </c>
      <c r="S2273" s="60" t="s">
        <v>60</v>
      </c>
      <c r="T2273" s="48" t="s">
        <v>263</v>
      </c>
      <c r="U2273" s="50" t="s">
        <v>134</v>
      </c>
      <c r="V2273" s="58" t="s">
        <v>254</v>
      </c>
      <c r="W2273" s="62" t="s">
        <v>225</v>
      </c>
      <c r="X2273" s="62" t="s">
        <v>65</v>
      </c>
      <c r="Y2273" s="62">
        <v>40429</v>
      </c>
      <c r="Z2273" s="50">
        <v>100</v>
      </c>
      <c r="AA2273" s="126">
        <v>855</v>
      </c>
      <c r="AB2273" s="50" t="s">
        <v>66</v>
      </c>
      <c r="AC2273" s="126">
        <v>150498</v>
      </c>
      <c r="AD2273" s="50" t="s">
        <v>262</v>
      </c>
      <c r="AE2273" s="58" t="s">
        <v>255</v>
      </c>
      <c r="AF2273" s="58" t="s">
        <v>236</v>
      </c>
      <c r="AG2273" s="50" t="s">
        <v>229</v>
      </c>
      <c r="AH2273" s="50">
        <v>55.71</v>
      </c>
      <c r="AI2273" s="50">
        <v>212.35</v>
      </c>
      <c r="AJ2273" s="50">
        <v>268.06</v>
      </c>
      <c r="AK2273" s="58">
        <v>8.6199999999999992</v>
      </c>
      <c r="AL2273" s="150">
        <v>0.20782660598373498</v>
      </c>
      <c r="AM2273" s="56" t="s">
        <v>230</v>
      </c>
      <c r="AN2273" s="50" t="s">
        <v>231</v>
      </c>
      <c r="AO2273" s="50" t="s">
        <v>232</v>
      </c>
      <c r="AP2273" s="45" t="s">
        <v>16963</v>
      </c>
      <c r="AQ2273" s="27" t="str">
        <f t="shared" si="102"/>
        <v>Record Complete</v>
      </c>
      <c r="AR2273" s="54"/>
      <c r="AS2273" s="5" t="str">
        <f t="shared" si="103"/>
        <v/>
      </c>
      <c r="AT2273" t="s">
        <v>17200</v>
      </c>
    </row>
    <row r="2274" spans="1:46" ht="15.75" thickBot="1" x14ac:dyDescent="0.3">
      <c r="A2274" s="47" t="s">
        <v>845</v>
      </c>
      <c r="B2274" s="49">
        <v>1692</v>
      </c>
      <c r="C2274" s="49" t="s">
        <v>213</v>
      </c>
      <c r="D2274" s="49" t="s">
        <v>290</v>
      </c>
      <c r="E2274" s="51" t="str">
        <f ca="1">IF(ISERROR(INDIRECT(CONCATENATE("FIPs_codes!",ADDRESS((MATCH($D2274,INDIRECT($C2274),0)+MATCH($C2274,FIPs_codes!$G$1:$G$3296,0)-1),COLUMN(FIPs_codes!A2272))))),"",INDIRECT(CONCATENATE("FIPs_codes!",ADDRESS((MATCH($D2274,INDIRECT($C2274),0)+MATCH($C2274,FIPs_codes!$G$1:$G$3296,0)-1),COLUMN(FIPs_codes!A2272)))))</f>
        <v>40151</v>
      </c>
      <c r="F2274" s="51">
        <f ca="1">IF(ISERROR(INDIRECT(CONCATENATE("FIPs_codes!",ADDRESS((MATCH($D2274,INDIRECT($C2274),0)+MATCH($C2274,FIPs_codes!$G$1:$G$3296,0)-1),COLUMN(FIPs_codes!C2272))))),"",INDIRECT(CONCATENATE("FIPs_codes!",ADDRESS((MATCH($D2274,INDIRECT($C2274),0)+MATCH($C2274,FIPs_codes!$G$1:$G$3296,0)-1),COLUMN(FIPs_codes!C2272)))))</f>
        <v>6</v>
      </c>
      <c r="G2274" s="51" t="s">
        <v>846</v>
      </c>
      <c r="H2274" s="51" t="s">
        <v>217</v>
      </c>
      <c r="I2274" s="53" t="s">
        <v>841</v>
      </c>
      <c r="J2274" s="55" t="s">
        <v>219</v>
      </c>
      <c r="K2274" s="49" t="s">
        <v>78</v>
      </c>
      <c r="L2274" s="49" t="s">
        <v>220</v>
      </c>
      <c r="M2274" s="49" t="s">
        <v>57</v>
      </c>
      <c r="N2274" s="57" t="s">
        <v>297</v>
      </c>
      <c r="O2274" s="57">
        <v>2003</v>
      </c>
      <c r="P2274" s="57" t="s">
        <v>286</v>
      </c>
      <c r="Q2274" s="128">
        <v>1340</v>
      </c>
      <c r="R2274" s="49" t="s">
        <v>245</v>
      </c>
      <c r="S2274" s="59" t="s">
        <v>60</v>
      </c>
      <c r="T2274" s="47" t="s">
        <v>263</v>
      </c>
      <c r="U2274" s="49" t="s">
        <v>134</v>
      </c>
      <c r="V2274" s="57" t="s">
        <v>254</v>
      </c>
      <c r="W2274" s="61" t="s">
        <v>225</v>
      </c>
      <c r="X2274" s="61" t="s">
        <v>65</v>
      </c>
      <c r="Y2274" s="61">
        <v>40429</v>
      </c>
      <c r="Z2274" s="49">
        <v>100</v>
      </c>
      <c r="AA2274" s="128">
        <v>855</v>
      </c>
      <c r="AB2274" s="49" t="s">
        <v>66</v>
      </c>
      <c r="AC2274" s="128">
        <v>150498</v>
      </c>
      <c r="AD2274" s="49" t="s">
        <v>262</v>
      </c>
      <c r="AE2274" s="57" t="s">
        <v>255</v>
      </c>
      <c r="AF2274" s="57" t="s">
        <v>236</v>
      </c>
      <c r="AG2274" s="49" t="s">
        <v>229</v>
      </c>
      <c r="AH2274" s="49">
        <v>55.83</v>
      </c>
      <c r="AI2274" s="49">
        <v>212.24</v>
      </c>
      <c r="AJ2274" s="49">
        <v>268.07</v>
      </c>
      <c r="AK2274" s="57">
        <v>8.73</v>
      </c>
      <c r="AL2274" s="181">
        <v>0.20826649755660834</v>
      </c>
      <c r="AM2274" s="55" t="s">
        <v>230</v>
      </c>
      <c r="AN2274" s="49" t="s">
        <v>231</v>
      </c>
      <c r="AO2274" s="49" t="s">
        <v>232</v>
      </c>
      <c r="AP2274" s="63" t="s">
        <v>16963</v>
      </c>
      <c r="AQ2274" s="27" t="str">
        <f t="shared" si="102"/>
        <v>Record Complete</v>
      </c>
      <c r="AR2274" s="53"/>
      <c r="AS2274" s="5" t="str">
        <f t="shared" si="103"/>
        <v/>
      </c>
      <c r="AT2274" t="s">
        <v>17200</v>
      </c>
    </row>
    <row r="2275" spans="1:46" ht="15.75" thickBot="1" x14ac:dyDescent="0.3">
      <c r="A2275" s="29" t="s">
        <v>845</v>
      </c>
      <c r="B2275" s="31">
        <v>1692</v>
      </c>
      <c r="C2275" s="31" t="s">
        <v>213</v>
      </c>
      <c r="D2275" s="31" t="s">
        <v>290</v>
      </c>
      <c r="E2275" s="51" t="str">
        <f ca="1">IF(ISERROR(INDIRECT(CONCATENATE("FIPs_codes!",ADDRESS((MATCH($D2275,INDIRECT($C2275),0)+MATCH($C2275,FIPs_codes!$G$1:$G$3296,0)-1),COLUMN(FIPs_codes!A2273))))),"",INDIRECT(CONCATENATE("FIPs_codes!",ADDRESS((MATCH($D2275,INDIRECT($C2275),0)+MATCH($C2275,FIPs_codes!$G$1:$G$3296,0)-1),COLUMN(FIPs_codes!A2273)))))</f>
        <v>40151</v>
      </c>
      <c r="F2275" s="51">
        <f ca="1">IF(ISERROR(INDIRECT(CONCATENATE("FIPs_codes!",ADDRESS((MATCH($D2275,INDIRECT($C2275),0)+MATCH($C2275,FIPs_codes!$G$1:$G$3296,0)-1),COLUMN(FIPs_codes!C2273))))),"",INDIRECT(CONCATENATE("FIPs_codes!",ADDRESS((MATCH($D2275,INDIRECT($C2275),0)+MATCH($C2275,FIPs_codes!$G$1:$G$3296,0)-1),COLUMN(FIPs_codes!C2273)))))</f>
        <v>6</v>
      </c>
      <c r="G2275" s="33" t="s">
        <v>846</v>
      </c>
      <c r="H2275" s="33" t="s">
        <v>217</v>
      </c>
      <c r="I2275" s="35" t="s">
        <v>841</v>
      </c>
      <c r="J2275" s="37" t="s">
        <v>219</v>
      </c>
      <c r="K2275" s="31" t="s">
        <v>78</v>
      </c>
      <c r="L2275" s="31" t="s">
        <v>220</v>
      </c>
      <c r="M2275" s="31" t="s">
        <v>57</v>
      </c>
      <c r="N2275" s="39" t="s">
        <v>297</v>
      </c>
      <c r="O2275" s="39">
        <v>2006</v>
      </c>
      <c r="P2275" s="39" t="s">
        <v>856</v>
      </c>
      <c r="Q2275" s="240">
        <v>1818</v>
      </c>
      <c r="R2275" s="31" t="s">
        <v>245</v>
      </c>
      <c r="S2275" s="41" t="s">
        <v>60</v>
      </c>
      <c r="T2275" s="29" t="s">
        <v>263</v>
      </c>
      <c r="U2275" s="31" t="s">
        <v>134</v>
      </c>
      <c r="V2275" s="39" t="s">
        <v>254</v>
      </c>
      <c r="W2275" s="43" t="s">
        <v>225</v>
      </c>
      <c r="X2275" s="43" t="s">
        <v>65</v>
      </c>
      <c r="Y2275" s="43">
        <v>40448</v>
      </c>
      <c r="Z2275" s="31">
        <v>100</v>
      </c>
      <c r="AA2275" s="240">
        <v>986</v>
      </c>
      <c r="AB2275" s="31" t="s">
        <v>66</v>
      </c>
      <c r="AC2275" s="240">
        <v>92867</v>
      </c>
      <c r="AD2275" s="31" t="s">
        <v>262</v>
      </c>
      <c r="AE2275" s="39" t="s">
        <v>255</v>
      </c>
      <c r="AF2275" s="39" t="s">
        <v>236</v>
      </c>
      <c r="AG2275" s="31" t="s">
        <v>229</v>
      </c>
      <c r="AH2275" s="31">
        <v>30.24</v>
      </c>
      <c r="AI2275" s="31">
        <v>261.70999999999998</v>
      </c>
      <c r="AJ2275" s="31">
        <v>291.95</v>
      </c>
      <c r="AK2275" s="39">
        <v>9</v>
      </c>
      <c r="AL2275" s="150">
        <v>0.1035793800308272</v>
      </c>
      <c r="AM2275" s="37" t="s">
        <v>230</v>
      </c>
      <c r="AN2275" s="31" t="s">
        <v>231</v>
      </c>
      <c r="AO2275" s="31" t="s">
        <v>232</v>
      </c>
      <c r="AP2275" s="45" t="s">
        <v>16963</v>
      </c>
      <c r="AQ2275" s="27" t="str">
        <f t="shared" si="102"/>
        <v>Record Complete</v>
      </c>
      <c r="AR2275" s="35"/>
      <c r="AS2275" s="5" t="str">
        <f t="shared" si="103"/>
        <v/>
      </c>
      <c r="AT2275" t="s">
        <v>17200</v>
      </c>
    </row>
    <row r="2276" spans="1:46" ht="15.75" thickBot="1" x14ac:dyDescent="0.3">
      <c r="A2276" s="30" t="s">
        <v>845</v>
      </c>
      <c r="B2276" s="32">
        <v>1692</v>
      </c>
      <c r="C2276" s="32" t="s">
        <v>213</v>
      </c>
      <c r="D2276" s="32" t="s">
        <v>290</v>
      </c>
      <c r="E2276" s="51" t="str">
        <f ca="1">IF(ISERROR(INDIRECT(CONCATENATE("FIPs_codes!",ADDRESS((MATCH($D2276,INDIRECT($C2276),0)+MATCH($C2276,FIPs_codes!$G$1:$G$3296,0)-1),COLUMN(FIPs_codes!A2274))))),"",INDIRECT(CONCATENATE("FIPs_codes!",ADDRESS((MATCH($D2276,INDIRECT($C2276),0)+MATCH($C2276,FIPs_codes!$G$1:$G$3296,0)-1),COLUMN(FIPs_codes!A2274)))))</f>
        <v>40151</v>
      </c>
      <c r="F2276" s="51">
        <f ca="1">IF(ISERROR(INDIRECT(CONCATENATE("FIPs_codes!",ADDRESS((MATCH($D2276,INDIRECT($C2276),0)+MATCH($C2276,FIPs_codes!$G$1:$G$3296,0)-1),COLUMN(FIPs_codes!C2274))))),"",INDIRECT(CONCATENATE("FIPs_codes!",ADDRESS((MATCH($D2276,INDIRECT($C2276),0)+MATCH($C2276,FIPs_codes!$G$1:$G$3296,0)-1),COLUMN(FIPs_codes!C2274)))))</f>
        <v>6</v>
      </c>
      <c r="G2276" s="34" t="s">
        <v>846</v>
      </c>
      <c r="H2276" s="34" t="s">
        <v>217</v>
      </c>
      <c r="I2276" s="36" t="s">
        <v>841</v>
      </c>
      <c r="J2276" s="38" t="s">
        <v>219</v>
      </c>
      <c r="K2276" s="32" t="s">
        <v>78</v>
      </c>
      <c r="L2276" s="32" t="s">
        <v>220</v>
      </c>
      <c r="M2276" s="32" t="s">
        <v>57</v>
      </c>
      <c r="N2276" s="40" t="s">
        <v>297</v>
      </c>
      <c r="O2276" s="40">
        <v>2006</v>
      </c>
      <c r="P2276" s="40" t="s">
        <v>856</v>
      </c>
      <c r="Q2276" s="125">
        <v>1818</v>
      </c>
      <c r="R2276" s="32" t="s">
        <v>245</v>
      </c>
      <c r="S2276" s="42" t="s">
        <v>60</v>
      </c>
      <c r="T2276" s="30" t="s">
        <v>263</v>
      </c>
      <c r="U2276" s="32" t="s">
        <v>134</v>
      </c>
      <c r="V2276" s="40" t="s">
        <v>254</v>
      </c>
      <c r="W2276" s="44" t="s">
        <v>225</v>
      </c>
      <c r="X2276" s="44" t="s">
        <v>65</v>
      </c>
      <c r="Y2276" s="44">
        <v>40448</v>
      </c>
      <c r="Z2276" s="32">
        <v>100</v>
      </c>
      <c r="AA2276" s="125">
        <v>986</v>
      </c>
      <c r="AB2276" s="32" t="s">
        <v>66</v>
      </c>
      <c r="AC2276" s="125">
        <v>92867</v>
      </c>
      <c r="AD2276" s="32" t="s">
        <v>262</v>
      </c>
      <c r="AE2276" s="40" t="s">
        <v>255</v>
      </c>
      <c r="AF2276" s="40" t="s">
        <v>236</v>
      </c>
      <c r="AG2276" s="32" t="s">
        <v>229</v>
      </c>
      <c r="AH2276" s="32">
        <v>49.31</v>
      </c>
      <c r="AI2276" s="32">
        <v>257.73</v>
      </c>
      <c r="AJ2276" s="32">
        <v>307.04000000000002</v>
      </c>
      <c r="AK2276" s="40">
        <v>8.7899999999999991</v>
      </c>
      <c r="AL2276" s="181">
        <v>0.160597967691506</v>
      </c>
      <c r="AM2276" s="38" t="s">
        <v>230</v>
      </c>
      <c r="AN2276" s="32" t="s">
        <v>231</v>
      </c>
      <c r="AO2276" s="32" t="s">
        <v>232</v>
      </c>
      <c r="AP2276" s="63" t="s">
        <v>16963</v>
      </c>
      <c r="AQ2276" s="27" t="str">
        <f t="shared" si="102"/>
        <v>Record Complete</v>
      </c>
      <c r="AR2276" s="36"/>
      <c r="AS2276" s="5" t="str">
        <f t="shared" si="103"/>
        <v/>
      </c>
      <c r="AT2276" t="s">
        <v>17200</v>
      </c>
    </row>
    <row r="2277" spans="1:46" ht="15.75" thickBot="1" x14ac:dyDescent="0.3">
      <c r="A2277" s="29" t="s">
        <v>845</v>
      </c>
      <c r="B2277" s="31">
        <v>1692</v>
      </c>
      <c r="C2277" s="31" t="s">
        <v>213</v>
      </c>
      <c r="D2277" s="31" t="s">
        <v>290</v>
      </c>
      <c r="E2277" s="51" t="str">
        <f ca="1">IF(ISERROR(INDIRECT(CONCATENATE("FIPs_codes!",ADDRESS((MATCH($D2277,INDIRECT($C2277),0)+MATCH($C2277,FIPs_codes!$G$1:$G$3296,0)-1),COLUMN(FIPs_codes!A2275))))),"",INDIRECT(CONCATENATE("FIPs_codes!",ADDRESS((MATCH($D2277,INDIRECT($C2277),0)+MATCH($C2277,FIPs_codes!$G$1:$G$3296,0)-1),COLUMN(FIPs_codes!A2275)))))</f>
        <v>40151</v>
      </c>
      <c r="F2277" s="51">
        <f ca="1">IF(ISERROR(INDIRECT(CONCATENATE("FIPs_codes!",ADDRESS((MATCH($D2277,INDIRECT($C2277),0)+MATCH($C2277,FIPs_codes!$G$1:$G$3296,0)-1),COLUMN(FIPs_codes!C2275))))),"",INDIRECT(CONCATENATE("FIPs_codes!",ADDRESS((MATCH($D2277,INDIRECT($C2277),0)+MATCH($C2277,FIPs_codes!$G$1:$G$3296,0)-1),COLUMN(FIPs_codes!C2275)))))</f>
        <v>6</v>
      </c>
      <c r="G2277" s="33" t="s">
        <v>846</v>
      </c>
      <c r="H2277" s="33" t="s">
        <v>217</v>
      </c>
      <c r="I2277" s="35" t="s">
        <v>841</v>
      </c>
      <c r="J2277" s="37" t="s">
        <v>219</v>
      </c>
      <c r="K2277" s="31" t="s">
        <v>78</v>
      </c>
      <c r="L2277" s="31" t="s">
        <v>220</v>
      </c>
      <c r="M2277" s="31" t="s">
        <v>57</v>
      </c>
      <c r="N2277" s="39" t="s">
        <v>297</v>
      </c>
      <c r="O2277" s="39">
        <v>2006</v>
      </c>
      <c r="P2277" s="39" t="s">
        <v>856</v>
      </c>
      <c r="Q2277" s="240">
        <v>1818</v>
      </c>
      <c r="R2277" s="31" t="s">
        <v>245</v>
      </c>
      <c r="S2277" s="41" t="s">
        <v>60</v>
      </c>
      <c r="T2277" s="29" t="s">
        <v>263</v>
      </c>
      <c r="U2277" s="31" t="s">
        <v>134</v>
      </c>
      <c r="V2277" s="39" t="s">
        <v>254</v>
      </c>
      <c r="W2277" s="43" t="s">
        <v>225</v>
      </c>
      <c r="X2277" s="43" t="s">
        <v>65</v>
      </c>
      <c r="Y2277" s="43">
        <v>40448</v>
      </c>
      <c r="Z2277" s="31">
        <v>100</v>
      </c>
      <c r="AA2277" s="240">
        <v>986</v>
      </c>
      <c r="AB2277" s="31" t="s">
        <v>66</v>
      </c>
      <c r="AC2277" s="240">
        <v>92867</v>
      </c>
      <c r="AD2277" s="31" t="s">
        <v>262</v>
      </c>
      <c r="AE2277" s="39" t="s">
        <v>255</v>
      </c>
      <c r="AF2277" s="39" t="s">
        <v>236</v>
      </c>
      <c r="AG2277" s="31" t="s">
        <v>229</v>
      </c>
      <c r="AH2277" s="31">
        <v>51.71</v>
      </c>
      <c r="AI2277" s="31">
        <v>266.08</v>
      </c>
      <c r="AJ2277" s="31">
        <v>317.78999999999996</v>
      </c>
      <c r="AK2277" s="39">
        <v>8.59</v>
      </c>
      <c r="AL2277" s="150">
        <v>0.1627175178577048</v>
      </c>
      <c r="AM2277" s="37" t="s">
        <v>230</v>
      </c>
      <c r="AN2277" s="31" t="s">
        <v>231</v>
      </c>
      <c r="AO2277" s="31" t="s">
        <v>232</v>
      </c>
      <c r="AP2277" s="45" t="s">
        <v>16963</v>
      </c>
      <c r="AQ2277" s="27" t="str">
        <f t="shared" si="102"/>
        <v>Record Complete</v>
      </c>
      <c r="AR2277" s="35"/>
      <c r="AS2277" s="5" t="str">
        <f t="shared" si="103"/>
        <v/>
      </c>
      <c r="AT2277" t="s">
        <v>17200</v>
      </c>
    </row>
    <row r="2278" spans="1:46" ht="15.75" thickBot="1" x14ac:dyDescent="0.3">
      <c r="A2278" s="30" t="s">
        <v>845</v>
      </c>
      <c r="B2278" s="32">
        <v>1692</v>
      </c>
      <c r="C2278" s="32" t="s">
        <v>213</v>
      </c>
      <c r="D2278" s="32" t="s">
        <v>290</v>
      </c>
      <c r="E2278" s="51" t="str">
        <f ca="1">IF(ISERROR(INDIRECT(CONCATENATE("FIPs_codes!",ADDRESS((MATCH($D2278,INDIRECT($C2278),0)+MATCH($C2278,FIPs_codes!$G$1:$G$3296,0)-1),COLUMN(FIPs_codes!A2276))))),"",INDIRECT(CONCATENATE("FIPs_codes!",ADDRESS((MATCH($D2278,INDIRECT($C2278),0)+MATCH($C2278,FIPs_codes!$G$1:$G$3296,0)-1),COLUMN(FIPs_codes!A2276)))))</f>
        <v>40151</v>
      </c>
      <c r="F2278" s="51">
        <f ca="1">IF(ISERROR(INDIRECT(CONCATENATE("FIPs_codes!",ADDRESS((MATCH($D2278,INDIRECT($C2278),0)+MATCH($C2278,FIPs_codes!$G$1:$G$3296,0)-1),COLUMN(FIPs_codes!C2276))))),"",INDIRECT(CONCATENATE("FIPs_codes!",ADDRESS((MATCH($D2278,INDIRECT($C2278),0)+MATCH($C2278,FIPs_codes!$G$1:$G$3296,0)-1),COLUMN(FIPs_codes!C2276)))))</f>
        <v>6</v>
      </c>
      <c r="G2278" s="34" t="s">
        <v>846</v>
      </c>
      <c r="H2278" s="34" t="s">
        <v>217</v>
      </c>
      <c r="I2278" s="36" t="s">
        <v>841</v>
      </c>
      <c r="J2278" s="38" t="s">
        <v>219</v>
      </c>
      <c r="K2278" s="32" t="s">
        <v>78</v>
      </c>
      <c r="L2278" s="32" t="s">
        <v>220</v>
      </c>
      <c r="M2278" s="32" t="s">
        <v>57</v>
      </c>
      <c r="N2278" s="40" t="s">
        <v>297</v>
      </c>
      <c r="O2278" s="40">
        <v>2006</v>
      </c>
      <c r="P2278" s="40" t="s">
        <v>848</v>
      </c>
      <c r="Q2278" s="125">
        <v>1818</v>
      </c>
      <c r="R2278" s="32" t="s">
        <v>245</v>
      </c>
      <c r="S2278" s="42" t="s">
        <v>60</v>
      </c>
      <c r="T2278" s="30" t="s">
        <v>263</v>
      </c>
      <c r="U2278" s="32" t="s">
        <v>134</v>
      </c>
      <c r="V2278" s="40" t="s">
        <v>254</v>
      </c>
      <c r="W2278" s="44" t="s">
        <v>225</v>
      </c>
      <c r="X2278" s="44" t="s">
        <v>65</v>
      </c>
      <c r="Y2278" s="44">
        <v>40448</v>
      </c>
      <c r="Z2278" s="32">
        <v>100</v>
      </c>
      <c r="AA2278" s="125">
        <v>986</v>
      </c>
      <c r="AB2278" s="32" t="s">
        <v>66</v>
      </c>
      <c r="AC2278" s="125">
        <v>94237</v>
      </c>
      <c r="AD2278" s="32" t="s">
        <v>262</v>
      </c>
      <c r="AE2278" s="40" t="s">
        <v>255</v>
      </c>
      <c r="AF2278" s="40" t="s">
        <v>236</v>
      </c>
      <c r="AG2278" s="32" t="s">
        <v>229</v>
      </c>
      <c r="AH2278" s="32">
        <v>107.63</v>
      </c>
      <c r="AI2278" s="32">
        <v>407.71</v>
      </c>
      <c r="AJ2278" s="32">
        <v>515.33999999999992</v>
      </c>
      <c r="AK2278" s="40">
        <v>9.43</v>
      </c>
      <c r="AL2278" s="181">
        <v>0.20885240811891181</v>
      </c>
      <c r="AM2278" s="38" t="s">
        <v>230</v>
      </c>
      <c r="AN2278" s="32" t="s">
        <v>231</v>
      </c>
      <c r="AO2278" s="32" t="s">
        <v>232</v>
      </c>
      <c r="AP2278" s="63" t="s">
        <v>16963</v>
      </c>
      <c r="AQ2278" s="27" t="str">
        <f t="shared" si="102"/>
        <v>Record Complete</v>
      </c>
      <c r="AR2278" s="36"/>
      <c r="AS2278" s="5" t="str">
        <f t="shared" si="103"/>
        <v/>
      </c>
      <c r="AT2278" t="s">
        <v>17200</v>
      </c>
    </row>
    <row r="2279" spans="1:46" ht="15.75" thickBot="1" x14ac:dyDescent="0.3">
      <c r="A2279" s="29" t="s">
        <v>845</v>
      </c>
      <c r="B2279" s="31">
        <v>1692</v>
      </c>
      <c r="C2279" s="31" t="s">
        <v>213</v>
      </c>
      <c r="D2279" s="31" t="s">
        <v>290</v>
      </c>
      <c r="E2279" s="51" t="str">
        <f ca="1">IF(ISERROR(INDIRECT(CONCATENATE("FIPs_codes!",ADDRESS((MATCH($D2279,INDIRECT($C2279),0)+MATCH($C2279,FIPs_codes!$G$1:$G$3296,0)-1),COLUMN(FIPs_codes!A2277))))),"",INDIRECT(CONCATENATE("FIPs_codes!",ADDRESS((MATCH($D2279,INDIRECT($C2279),0)+MATCH($C2279,FIPs_codes!$G$1:$G$3296,0)-1),COLUMN(FIPs_codes!A2277)))))</f>
        <v>40151</v>
      </c>
      <c r="F2279" s="51">
        <f ca="1">IF(ISERROR(INDIRECT(CONCATENATE("FIPs_codes!",ADDRESS((MATCH($D2279,INDIRECT($C2279),0)+MATCH($C2279,FIPs_codes!$G$1:$G$3296,0)-1),COLUMN(FIPs_codes!C2277))))),"",INDIRECT(CONCATENATE("FIPs_codes!",ADDRESS((MATCH($D2279,INDIRECT($C2279),0)+MATCH($C2279,FIPs_codes!$G$1:$G$3296,0)-1),COLUMN(FIPs_codes!C2277)))))</f>
        <v>6</v>
      </c>
      <c r="G2279" s="33" t="s">
        <v>846</v>
      </c>
      <c r="H2279" s="33" t="s">
        <v>217</v>
      </c>
      <c r="I2279" s="35" t="s">
        <v>841</v>
      </c>
      <c r="J2279" s="37" t="s">
        <v>219</v>
      </c>
      <c r="K2279" s="31" t="s">
        <v>78</v>
      </c>
      <c r="L2279" s="31" t="s">
        <v>220</v>
      </c>
      <c r="M2279" s="31" t="s">
        <v>57</v>
      </c>
      <c r="N2279" s="39" t="s">
        <v>297</v>
      </c>
      <c r="O2279" s="39">
        <v>2006</v>
      </c>
      <c r="P2279" s="39" t="s">
        <v>848</v>
      </c>
      <c r="Q2279" s="240">
        <v>1818</v>
      </c>
      <c r="R2279" s="31" t="s">
        <v>245</v>
      </c>
      <c r="S2279" s="41" t="s">
        <v>60</v>
      </c>
      <c r="T2279" s="29" t="s">
        <v>263</v>
      </c>
      <c r="U2279" s="31" t="s">
        <v>134</v>
      </c>
      <c r="V2279" s="39" t="s">
        <v>254</v>
      </c>
      <c r="W2279" s="43" t="s">
        <v>225</v>
      </c>
      <c r="X2279" s="43" t="s">
        <v>65</v>
      </c>
      <c r="Y2279" s="43">
        <v>40448</v>
      </c>
      <c r="Z2279" s="31">
        <v>100</v>
      </c>
      <c r="AA2279" s="240">
        <v>986</v>
      </c>
      <c r="AB2279" s="31" t="s">
        <v>66</v>
      </c>
      <c r="AC2279" s="240">
        <v>94237</v>
      </c>
      <c r="AD2279" s="31" t="s">
        <v>262</v>
      </c>
      <c r="AE2279" s="39" t="s">
        <v>255</v>
      </c>
      <c r="AF2279" s="39" t="s">
        <v>236</v>
      </c>
      <c r="AG2279" s="31" t="s">
        <v>229</v>
      </c>
      <c r="AH2279" s="31">
        <v>122.09</v>
      </c>
      <c r="AI2279" s="31">
        <v>405.15</v>
      </c>
      <c r="AJ2279" s="31">
        <v>527.24</v>
      </c>
      <c r="AK2279" s="39">
        <v>9.18</v>
      </c>
      <c r="AL2279" s="150">
        <v>0.23156437296108034</v>
      </c>
      <c r="AM2279" s="37" t="s">
        <v>230</v>
      </c>
      <c r="AN2279" s="31" t="s">
        <v>231</v>
      </c>
      <c r="AO2279" s="31" t="s">
        <v>232</v>
      </c>
      <c r="AP2279" s="45" t="s">
        <v>16963</v>
      </c>
      <c r="AQ2279" s="27" t="str">
        <f t="shared" si="102"/>
        <v>Record Complete</v>
      </c>
      <c r="AR2279" s="35"/>
      <c r="AS2279" s="5" t="str">
        <f t="shared" si="103"/>
        <v/>
      </c>
      <c r="AT2279" t="s">
        <v>17200</v>
      </c>
    </row>
    <row r="2280" spans="1:46" ht="15.75" thickBot="1" x14ac:dyDescent="0.3">
      <c r="A2280" s="30" t="s">
        <v>845</v>
      </c>
      <c r="B2280" s="32">
        <v>1692</v>
      </c>
      <c r="C2280" s="32" t="s">
        <v>213</v>
      </c>
      <c r="D2280" s="32" t="s">
        <v>290</v>
      </c>
      <c r="E2280" s="51" t="str">
        <f ca="1">IF(ISERROR(INDIRECT(CONCATENATE("FIPs_codes!",ADDRESS((MATCH($D2280,INDIRECT($C2280),0)+MATCH($C2280,FIPs_codes!$G$1:$G$3296,0)-1),COLUMN(FIPs_codes!A2278))))),"",INDIRECT(CONCATENATE("FIPs_codes!",ADDRESS((MATCH($D2280,INDIRECT($C2280),0)+MATCH($C2280,FIPs_codes!$G$1:$G$3296,0)-1),COLUMN(FIPs_codes!A2278)))))</f>
        <v>40151</v>
      </c>
      <c r="F2280" s="51">
        <f ca="1">IF(ISERROR(INDIRECT(CONCATENATE("FIPs_codes!",ADDRESS((MATCH($D2280,INDIRECT($C2280),0)+MATCH($C2280,FIPs_codes!$G$1:$G$3296,0)-1),COLUMN(FIPs_codes!C2278))))),"",INDIRECT(CONCATENATE("FIPs_codes!",ADDRESS((MATCH($D2280,INDIRECT($C2280),0)+MATCH($C2280,FIPs_codes!$G$1:$G$3296,0)-1),COLUMN(FIPs_codes!C2278)))))</f>
        <v>6</v>
      </c>
      <c r="G2280" s="34" t="s">
        <v>846</v>
      </c>
      <c r="H2280" s="34" t="s">
        <v>217</v>
      </c>
      <c r="I2280" s="36" t="s">
        <v>841</v>
      </c>
      <c r="J2280" s="38" t="s">
        <v>219</v>
      </c>
      <c r="K2280" s="32" t="s">
        <v>78</v>
      </c>
      <c r="L2280" s="32" t="s">
        <v>220</v>
      </c>
      <c r="M2280" s="32" t="s">
        <v>57</v>
      </c>
      <c r="N2280" s="40" t="s">
        <v>297</v>
      </c>
      <c r="O2280" s="40">
        <v>2006</v>
      </c>
      <c r="P2280" s="40" t="s">
        <v>848</v>
      </c>
      <c r="Q2280" s="125">
        <v>1818</v>
      </c>
      <c r="R2280" s="32" t="s">
        <v>245</v>
      </c>
      <c r="S2280" s="42" t="s">
        <v>60</v>
      </c>
      <c r="T2280" s="30" t="s">
        <v>263</v>
      </c>
      <c r="U2280" s="32" t="s">
        <v>134</v>
      </c>
      <c r="V2280" s="40" t="s">
        <v>254</v>
      </c>
      <c r="W2280" s="44" t="s">
        <v>225</v>
      </c>
      <c r="X2280" s="44" t="s">
        <v>65</v>
      </c>
      <c r="Y2280" s="44">
        <v>40448</v>
      </c>
      <c r="Z2280" s="32">
        <v>100</v>
      </c>
      <c r="AA2280" s="125">
        <v>986</v>
      </c>
      <c r="AB2280" s="32" t="s">
        <v>66</v>
      </c>
      <c r="AC2280" s="125">
        <v>94237</v>
      </c>
      <c r="AD2280" s="32" t="s">
        <v>262</v>
      </c>
      <c r="AE2280" s="40" t="s">
        <v>255</v>
      </c>
      <c r="AF2280" s="40" t="s">
        <v>236</v>
      </c>
      <c r="AG2280" s="32" t="s">
        <v>229</v>
      </c>
      <c r="AH2280" s="32">
        <v>123.7</v>
      </c>
      <c r="AI2280" s="32">
        <v>409.19</v>
      </c>
      <c r="AJ2280" s="32">
        <v>532.89</v>
      </c>
      <c r="AK2280" s="40">
        <v>9</v>
      </c>
      <c r="AL2280" s="26">
        <v>0.23213045844358124</v>
      </c>
      <c r="AM2280" s="38" t="s">
        <v>230</v>
      </c>
      <c r="AN2280" s="32" t="s">
        <v>231</v>
      </c>
      <c r="AO2280" s="32" t="s">
        <v>232</v>
      </c>
      <c r="AP2280" s="63" t="s">
        <v>16963</v>
      </c>
      <c r="AQ2280" s="27" t="str">
        <f t="shared" si="102"/>
        <v>Record Complete</v>
      </c>
      <c r="AR2280" s="36"/>
      <c r="AS2280" s="5" t="str">
        <f t="shared" si="103"/>
        <v/>
      </c>
      <c r="AT2280" t="s">
        <v>17200</v>
      </c>
    </row>
    <row r="2281" spans="1:46" ht="15.75" thickBot="1" x14ac:dyDescent="0.3">
      <c r="A2281" s="48" t="s">
        <v>845</v>
      </c>
      <c r="B2281" s="50">
        <v>1692</v>
      </c>
      <c r="C2281" s="50" t="s">
        <v>213</v>
      </c>
      <c r="D2281" s="50" t="s">
        <v>290</v>
      </c>
      <c r="E2281" s="51" t="str">
        <f ca="1">IF(ISERROR(INDIRECT(CONCATENATE("FIPs_codes!",ADDRESS((MATCH($D2281,INDIRECT($C2281),0)+MATCH($C2281,FIPs_codes!$G$1:$G$3296,0)-1),COLUMN(FIPs_codes!A2279))))),"",INDIRECT(CONCATENATE("FIPs_codes!",ADDRESS((MATCH($D2281,INDIRECT($C2281),0)+MATCH($C2281,FIPs_codes!$G$1:$G$3296,0)-1),COLUMN(FIPs_codes!A2279)))))</f>
        <v>40151</v>
      </c>
      <c r="F2281" s="51">
        <f ca="1">IF(ISERROR(INDIRECT(CONCATENATE("FIPs_codes!",ADDRESS((MATCH($D2281,INDIRECT($C2281),0)+MATCH($C2281,FIPs_codes!$G$1:$G$3296,0)-1),COLUMN(FIPs_codes!C2279))))),"",INDIRECT(CONCATENATE("FIPs_codes!",ADDRESS((MATCH($D2281,INDIRECT($C2281),0)+MATCH($C2281,FIPs_codes!$G$1:$G$3296,0)-1),COLUMN(FIPs_codes!C2279)))))</f>
        <v>6</v>
      </c>
      <c r="G2281" s="52" t="s">
        <v>846</v>
      </c>
      <c r="H2281" s="52" t="s">
        <v>217</v>
      </c>
      <c r="I2281" s="54" t="s">
        <v>841</v>
      </c>
      <c r="J2281" s="56" t="s">
        <v>219</v>
      </c>
      <c r="K2281" s="50" t="s">
        <v>78</v>
      </c>
      <c r="L2281" s="50" t="s">
        <v>220</v>
      </c>
      <c r="M2281" s="50" t="s">
        <v>57</v>
      </c>
      <c r="N2281" s="58" t="s">
        <v>849</v>
      </c>
      <c r="O2281" s="58">
        <v>2006</v>
      </c>
      <c r="P2281" s="58" t="s">
        <v>850</v>
      </c>
      <c r="Q2281" s="126">
        <v>3335</v>
      </c>
      <c r="R2281" s="50" t="s">
        <v>245</v>
      </c>
      <c r="S2281" s="60" t="s">
        <v>60</v>
      </c>
      <c r="T2281" s="48" t="s">
        <v>263</v>
      </c>
      <c r="U2281" s="50" t="s">
        <v>134</v>
      </c>
      <c r="V2281" s="58" t="s">
        <v>254</v>
      </c>
      <c r="W2281" s="62" t="s">
        <v>225</v>
      </c>
      <c r="X2281" s="62" t="s">
        <v>65</v>
      </c>
      <c r="Y2281" s="62">
        <v>40479</v>
      </c>
      <c r="Z2281" s="50">
        <v>99</v>
      </c>
      <c r="AA2281" s="126">
        <v>846</v>
      </c>
      <c r="AB2281" s="50" t="s">
        <v>66</v>
      </c>
      <c r="AC2281" s="126">
        <v>419414</v>
      </c>
      <c r="AD2281" s="50" t="s">
        <v>262</v>
      </c>
      <c r="AE2281" s="58" t="s">
        <v>255</v>
      </c>
      <c r="AF2281" s="58" t="s">
        <v>236</v>
      </c>
      <c r="AG2281" s="50" t="s">
        <v>229</v>
      </c>
      <c r="AH2281" s="50">
        <v>18.66</v>
      </c>
      <c r="AI2281" s="50">
        <v>54.36</v>
      </c>
      <c r="AJ2281" s="50">
        <v>73.02</v>
      </c>
      <c r="AK2281" s="58">
        <v>12.49</v>
      </c>
      <c r="AL2281" s="26">
        <v>0.25554642563681185</v>
      </c>
      <c r="AM2281" s="56" t="s">
        <v>230</v>
      </c>
      <c r="AN2281" s="50" t="s">
        <v>231</v>
      </c>
      <c r="AO2281" s="50" t="s">
        <v>232</v>
      </c>
      <c r="AP2281" s="45" t="s">
        <v>16963</v>
      </c>
      <c r="AQ2281" s="27" t="str">
        <f t="shared" si="102"/>
        <v>Record Complete</v>
      </c>
      <c r="AR2281" s="54"/>
      <c r="AS2281" s="5" t="str">
        <f t="shared" si="103"/>
        <v/>
      </c>
      <c r="AT2281" t="s">
        <v>17200</v>
      </c>
    </row>
    <row r="2282" spans="1:46" ht="15.75" thickBot="1" x14ac:dyDescent="0.3">
      <c r="A2282" s="47" t="s">
        <v>845</v>
      </c>
      <c r="B2282" s="49">
        <v>1692</v>
      </c>
      <c r="C2282" s="49" t="s">
        <v>213</v>
      </c>
      <c r="D2282" s="49" t="s">
        <v>290</v>
      </c>
      <c r="E2282" s="51" t="str">
        <f ca="1">IF(ISERROR(INDIRECT(CONCATENATE("FIPs_codes!",ADDRESS((MATCH($D2282,INDIRECT($C2282),0)+MATCH($C2282,FIPs_codes!$G$1:$G$3296,0)-1),COLUMN(FIPs_codes!A2280))))),"",INDIRECT(CONCATENATE("FIPs_codes!",ADDRESS((MATCH($D2282,INDIRECT($C2282),0)+MATCH($C2282,FIPs_codes!$G$1:$G$3296,0)-1),COLUMN(FIPs_codes!A2280)))))</f>
        <v>40151</v>
      </c>
      <c r="F2282" s="51">
        <f ca="1">IF(ISERROR(INDIRECT(CONCATENATE("FIPs_codes!",ADDRESS((MATCH($D2282,INDIRECT($C2282),0)+MATCH($C2282,FIPs_codes!$G$1:$G$3296,0)-1),COLUMN(FIPs_codes!C2280))))),"",INDIRECT(CONCATENATE("FIPs_codes!",ADDRESS((MATCH($D2282,INDIRECT($C2282),0)+MATCH($C2282,FIPs_codes!$G$1:$G$3296,0)-1),COLUMN(FIPs_codes!C2280)))))</f>
        <v>6</v>
      </c>
      <c r="G2282" s="51" t="s">
        <v>846</v>
      </c>
      <c r="H2282" s="51" t="s">
        <v>217</v>
      </c>
      <c r="I2282" s="53" t="s">
        <v>841</v>
      </c>
      <c r="J2282" s="55" t="s">
        <v>219</v>
      </c>
      <c r="K2282" s="49" t="s">
        <v>78</v>
      </c>
      <c r="L2282" s="49" t="s">
        <v>220</v>
      </c>
      <c r="M2282" s="49" t="s">
        <v>57</v>
      </c>
      <c r="N2282" s="57" t="s">
        <v>849</v>
      </c>
      <c r="O2282" s="57">
        <v>2006</v>
      </c>
      <c r="P2282" s="57" t="s">
        <v>850</v>
      </c>
      <c r="Q2282" s="128">
        <v>3335</v>
      </c>
      <c r="R2282" s="49" t="s">
        <v>245</v>
      </c>
      <c r="S2282" s="59" t="s">
        <v>60</v>
      </c>
      <c r="T2282" s="47" t="s">
        <v>263</v>
      </c>
      <c r="U2282" s="49" t="s">
        <v>134</v>
      </c>
      <c r="V2282" s="57" t="s">
        <v>254</v>
      </c>
      <c r="W2282" s="61" t="s">
        <v>225</v>
      </c>
      <c r="X2282" s="61" t="s">
        <v>65</v>
      </c>
      <c r="Y2282" s="61">
        <v>40479</v>
      </c>
      <c r="Z2282" s="49">
        <v>99</v>
      </c>
      <c r="AA2282" s="128">
        <v>846</v>
      </c>
      <c r="AB2282" s="49" t="s">
        <v>66</v>
      </c>
      <c r="AC2282" s="128">
        <v>419414</v>
      </c>
      <c r="AD2282" s="49" t="s">
        <v>262</v>
      </c>
      <c r="AE2282" s="57" t="s">
        <v>255</v>
      </c>
      <c r="AF2282" s="57" t="s">
        <v>236</v>
      </c>
      <c r="AG2282" s="49" t="s">
        <v>229</v>
      </c>
      <c r="AH2282" s="49">
        <v>18.54</v>
      </c>
      <c r="AI2282" s="49">
        <v>55.79</v>
      </c>
      <c r="AJ2282" s="49">
        <v>74.33</v>
      </c>
      <c r="AK2282" s="57">
        <v>12.49</v>
      </c>
      <c r="AL2282" s="26">
        <v>0.24942822548096327</v>
      </c>
      <c r="AM2282" s="55" t="s">
        <v>230</v>
      </c>
      <c r="AN2282" s="49" t="s">
        <v>231</v>
      </c>
      <c r="AO2282" s="49" t="s">
        <v>232</v>
      </c>
      <c r="AP2282" s="63" t="s">
        <v>16963</v>
      </c>
      <c r="AQ2282" s="27" t="str">
        <f t="shared" si="102"/>
        <v>Record Complete</v>
      </c>
      <c r="AR2282" s="53"/>
      <c r="AS2282" s="5" t="str">
        <f t="shared" si="103"/>
        <v/>
      </c>
      <c r="AT2282" t="s">
        <v>17200</v>
      </c>
    </row>
    <row r="2283" spans="1:46" ht="15.75" thickBot="1" x14ac:dyDescent="0.3">
      <c r="A2283" s="48" t="s">
        <v>845</v>
      </c>
      <c r="B2283" s="50">
        <v>1692</v>
      </c>
      <c r="C2283" s="50" t="s">
        <v>213</v>
      </c>
      <c r="D2283" s="50" t="s">
        <v>290</v>
      </c>
      <c r="E2283" s="51" t="str">
        <f ca="1">IF(ISERROR(INDIRECT(CONCATENATE("FIPs_codes!",ADDRESS((MATCH($D2283,INDIRECT($C2283),0)+MATCH($C2283,FIPs_codes!$G$1:$G$3296,0)-1),COLUMN(FIPs_codes!A2281))))),"",INDIRECT(CONCATENATE("FIPs_codes!",ADDRESS((MATCH($D2283,INDIRECT($C2283),0)+MATCH($C2283,FIPs_codes!$G$1:$G$3296,0)-1),COLUMN(FIPs_codes!A2281)))))</f>
        <v>40151</v>
      </c>
      <c r="F2283" s="51">
        <f ca="1">IF(ISERROR(INDIRECT(CONCATENATE("FIPs_codes!",ADDRESS((MATCH($D2283,INDIRECT($C2283),0)+MATCH($C2283,FIPs_codes!$G$1:$G$3296,0)-1),COLUMN(FIPs_codes!C2281))))),"",INDIRECT(CONCATENATE("FIPs_codes!",ADDRESS((MATCH($D2283,INDIRECT($C2283),0)+MATCH($C2283,FIPs_codes!$G$1:$G$3296,0)-1),COLUMN(FIPs_codes!C2281)))))</f>
        <v>6</v>
      </c>
      <c r="G2283" s="52" t="s">
        <v>846</v>
      </c>
      <c r="H2283" s="52" t="s">
        <v>217</v>
      </c>
      <c r="I2283" s="54" t="s">
        <v>841</v>
      </c>
      <c r="J2283" s="56" t="s">
        <v>219</v>
      </c>
      <c r="K2283" s="50" t="s">
        <v>78</v>
      </c>
      <c r="L2283" s="50" t="s">
        <v>220</v>
      </c>
      <c r="M2283" s="50" t="s">
        <v>57</v>
      </c>
      <c r="N2283" s="58" t="s">
        <v>849</v>
      </c>
      <c r="O2283" s="58">
        <v>2006</v>
      </c>
      <c r="P2283" s="58" t="s">
        <v>850</v>
      </c>
      <c r="Q2283" s="126">
        <v>3335</v>
      </c>
      <c r="R2283" s="50" t="s">
        <v>245</v>
      </c>
      <c r="S2283" s="60" t="s">
        <v>60</v>
      </c>
      <c r="T2283" s="48" t="s">
        <v>263</v>
      </c>
      <c r="U2283" s="50" t="s">
        <v>134</v>
      </c>
      <c r="V2283" s="58" t="s">
        <v>254</v>
      </c>
      <c r="W2283" s="62" t="s">
        <v>225</v>
      </c>
      <c r="X2283" s="62" t="s">
        <v>65</v>
      </c>
      <c r="Y2283" s="62">
        <v>40479</v>
      </c>
      <c r="Z2283" s="50">
        <v>99</v>
      </c>
      <c r="AA2283" s="126">
        <v>846</v>
      </c>
      <c r="AB2283" s="50" t="s">
        <v>66</v>
      </c>
      <c r="AC2283" s="126">
        <v>419414</v>
      </c>
      <c r="AD2283" s="50" t="s">
        <v>262</v>
      </c>
      <c r="AE2283" s="58" t="s">
        <v>255</v>
      </c>
      <c r="AF2283" s="58" t="s">
        <v>236</v>
      </c>
      <c r="AG2283" s="50" t="s">
        <v>229</v>
      </c>
      <c r="AH2283" s="50">
        <v>18.41</v>
      </c>
      <c r="AI2283" s="50">
        <v>56.75</v>
      </c>
      <c r="AJ2283" s="50">
        <v>75.16</v>
      </c>
      <c r="AK2283" s="58">
        <v>12.28</v>
      </c>
      <c r="AL2283" s="26">
        <v>0.24494411921234702</v>
      </c>
      <c r="AM2283" s="56" t="s">
        <v>230</v>
      </c>
      <c r="AN2283" s="50" t="s">
        <v>231</v>
      </c>
      <c r="AO2283" s="50" t="s">
        <v>232</v>
      </c>
      <c r="AP2283" s="45" t="s">
        <v>16963</v>
      </c>
      <c r="AQ2283" s="27" t="str">
        <f t="shared" si="102"/>
        <v>Record Complete</v>
      </c>
      <c r="AR2283" s="54"/>
      <c r="AS2283" s="5" t="str">
        <f t="shared" si="103"/>
        <v/>
      </c>
      <c r="AT2283" t="s">
        <v>17200</v>
      </c>
    </row>
    <row r="2284" spans="1:46" ht="15.75" thickBot="1" x14ac:dyDescent="0.3">
      <c r="A2284" s="47" t="s">
        <v>845</v>
      </c>
      <c r="B2284" s="49">
        <v>1692</v>
      </c>
      <c r="C2284" s="49" t="s">
        <v>213</v>
      </c>
      <c r="D2284" s="49" t="s">
        <v>290</v>
      </c>
      <c r="E2284" s="51" t="str">
        <f ca="1">IF(ISERROR(INDIRECT(CONCATENATE("FIPs_codes!",ADDRESS((MATCH($D2284,INDIRECT($C2284),0)+MATCH($C2284,FIPs_codes!$G$1:$G$3296,0)-1),COLUMN(FIPs_codes!A2282))))),"",INDIRECT(CONCATENATE("FIPs_codes!",ADDRESS((MATCH($D2284,INDIRECT($C2284),0)+MATCH($C2284,FIPs_codes!$G$1:$G$3296,0)-1),COLUMN(FIPs_codes!A2282)))))</f>
        <v>40151</v>
      </c>
      <c r="F2284" s="51">
        <f ca="1">IF(ISERROR(INDIRECT(CONCATENATE("FIPs_codes!",ADDRESS((MATCH($D2284,INDIRECT($C2284),0)+MATCH($C2284,FIPs_codes!$G$1:$G$3296,0)-1),COLUMN(FIPs_codes!C2282))))),"",INDIRECT(CONCATENATE("FIPs_codes!",ADDRESS((MATCH($D2284,INDIRECT($C2284),0)+MATCH($C2284,FIPs_codes!$G$1:$G$3296,0)-1),COLUMN(FIPs_codes!C2282)))))</f>
        <v>6</v>
      </c>
      <c r="G2284" s="51" t="s">
        <v>846</v>
      </c>
      <c r="H2284" s="51" t="s">
        <v>217</v>
      </c>
      <c r="I2284" s="53" t="s">
        <v>841</v>
      </c>
      <c r="J2284" s="55" t="s">
        <v>219</v>
      </c>
      <c r="K2284" s="49" t="s">
        <v>78</v>
      </c>
      <c r="L2284" s="49" t="s">
        <v>220</v>
      </c>
      <c r="M2284" s="49" t="s">
        <v>57</v>
      </c>
      <c r="N2284" s="57" t="s">
        <v>849</v>
      </c>
      <c r="O2284" s="57">
        <v>2006</v>
      </c>
      <c r="P2284" s="57" t="s">
        <v>855</v>
      </c>
      <c r="Q2284" s="128">
        <v>3335</v>
      </c>
      <c r="R2284" s="49" t="s">
        <v>245</v>
      </c>
      <c r="S2284" s="59" t="s">
        <v>60</v>
      </c>
      <c r="T2284" s="47" t="s">
        <v>263</v>
      </c>
      <c r="U2284" s="49" t="s">
        <v>134</v>
      </c>
      <c r="V2284" s="57" t="s">
        <v>254</v>
      </c>
      <c r="W2284" s="61" t="s">
        <v>225</v>
      </c>
      <c r="X2284" s="61" t="s">
        <v>65</v>
      </c>
      <c r="Y2284" s="61">
        <v>40479</v>
      </c>
      <c r="Z2284" s="49">
        <v>100</v>
      </c>
      <c r="AA2284" s="128">
        <v>846</v>
      </c>
      <c r="AB2284" s="49" t="s">
        <v>66</v>
      </c>
      <c r="AC2284" s="128">
        <v>424074</v>
      </c>
      <c r="AD2284" s="49" t="s">
        <v>262</v>
      </c>
      <c r="AE2284" s="57" t="s">
        <v>255</v>
      </c>
      <c r="AF2284" s="57" t="s">
        <v>236</v>
      </c>
      <c r="AG2284" s="49" t="s">
        <v>229</v>
      </c>
      <c r="AH2284" s="49">
        <v>8</v>
      </c>
      <c r="AI2284" s="49">
        <v>68.39</v>
      </c>
      <c r="AJ2284" s="49">
        <v>76.39</v>
      </c>
      <c r="AK2284" s="57">
        <v>12.19</v>
      </c>
      <c r="AL2284" s="26">
        <v>0.10472574944364446</v>
      </c>
      <c r="AM2284" s="55" t="s">
        <v>230</v>
      </c>
      <c r="AN2284" s="49" t="s">
        <v>231</v>
      </c>
      <c r="AO2284" s="49" t="s">
        <v>232</v>
      </c>
      <c r="AP2284" s="63" t="s">
        <v>16963</v>
      </c>
      <c r="AQ2284" s="27" t="str">
        <f t="shared" si="102"/>
        <v>Record Complete</v>
      </c>
      <c r="AR2284" s="53"/>
      <c r="AS2284" s="5" t="str">
        <f t="shared" si="103"/>
        <v/>
      </c>
      <c r="AT2284" t="s">
        <v>17200</v>
      </c>
    </row>
    <row r="2285" spans="1:46" ht="15.75" thickBot="1" x14ac:dyDescent="0.3">
      <c r="A2285" s="48" t="s">
        <v>845</v>
      </c>
      <c r="B2285" s="50">
        <v>1692</v>
      </c>
      <c r="C2285" s="50" t="s">
        <v>213</v>
      </c>
      <c r="D2285" s="50" t="s">
        <v>290</v>
      </c>
      <c r="E2285" s="51" t="str">
        <f ca="1">IF(ISERROR(INDIRECT(CONCATENATE("FIPs_codes!",ADDRESS((MATCH($D2285,INDIRECT($C2285),0)+MATCH($C2285,FIPs_codes!$G$1:$G$3296,0)-1),COLUMN(FIPs_codes!A2283))))),"",INDIRECT(CONCATENATE("FIPs_codes!",ADDRESS((MATCH($D2285,INDIRECT($C2285),0)+MATCH($C2285,FIPs_codes!$G$1:$G$3296,0)-1),COLUMN(FIPs_codes!A2283)))))</f>
        <v>40151</v>
      </c>
      <c r="F2285" s="51">
        <f ca="1">IF(ISERROR(INDIRECT(CONCATENATE("FIPs_codes!",ADDRESS((MATCH($D2285,INDIRECT($C2285),0)+MATCH($C2285,FIPs_codes!$G$1:$G$3296,0)-1),COLUMN(FIPs_codes!C2283))))),"",INDIRECT(CONCATENATE("FIPs_codes!",ADDRESS((MATCH($D2285,INDIRECT($C2285),0)+MATCH($C2285,FIPs_codes!$G$1:$G$3296,0)-1),COLUMN(FIPs_codes!C2283)))))</f>
        <v>6</v>
      </c>
      <c r="G2285" s="52" t="s">
        <v>846</v>
      </c>
      <c r="H2285" s="52" t="s">
        <v>217</v>
      </c>
      <c r="I2285" s="54" t="s">
        <v>841</v>
      </c>
      <c r="J2285" s="56" t="s">
        <v>219</v>
      </c>
      <c r="K2285" s="50" t="s">
        <v>78</v>
      </c>
      <c r="L2285" s="50" t="s">
        <v>220</v>
      </c>
      <c r="M2285" s="50" t="s">
        <v>57</v>
      </c>
      <c r="N2285" s="58" t="s">
        <v>849</v>
      </c>
      <c r="O2285" s="58">
        <v>2006</v>
      </c>
      <c r="P2285" s="58" t="s">
        <v>855</v>
      </c>
      <c r="Q2285" s="126">
        <v>3335</v>
      </c>
      <c r="R2285" s="50" t="s">
        <v>245</v>
      </c>
      <c r="S2285" s="60" t="s">
        <v>60</v>
      </c>
      <c r="T2285" s="48" t="s">
        <v>263</v>
      </c>
      <c r="U2285" s="50" t="s">
        <v>134</v>
      </c>
      <c r="V2285" s="58" t="s">
        <v>254</v>
      </c>
      <c r="W2285" s="62" t="s">
        <v>225</v>
      </c>
      <c r="X2285" s="62" t="s">
        <v>65</v>
      </c>
      <c r="Y2285" s="62">
        <v>40479</v>
      </c>
      <c r="Z2285" s="50">
        <v>100</v>
      </c>
      <c r="AA2285" s="126">
        <v>846</v>
      </c>
      <c r="AB2285" s="50" t="s">
        <v>66</v>
      </c>
      <c r="AC2285" s="126">
        <v>424074</v>
      </c>
      <c r="AD2285" s="50" t="s">
        <v>262</v>
      </c>
      <c r="AE2285" s="58" t="s">
        <v>255</v>
      </c>
      <c r="AF2285" s="58" t="s">
        <v>236</v>
      </c>
      <c r="AG2285" s="50" t="s">
        <v>229</v>
      </c>
      <c r="AH2285" s="50">
        <v>9.7100000000000009</v>
      </c>
      <c r="AI2285" s="50">
        <v>68.92</v>
      </c>
      <c r="AJ2285" s="50">
        <v>78.63</v>
      </c>
      <c r="AK2285" s="58">
        <v>12.19</v>
      </c>
      <c r="AL2285" s="26">
        <v>0.12348976217728604</v>
      </c>
      <c r="AM2285" s="56" t="s">
        <v>230</v>
      </c>
      <c r="AN2285" s="50" t="s">
        <v>231</v>
      </c>
      <c r="AO2285" s="50" t="s">
        <v>232</v>
      </c>
      <c r="AP2285" s="45" t="s">
        <v>16963</v>
      </c>
      <c r="AQ2285" s="27" t="str">
        <f t="shared" si="102"/>
        <v>Record Complete</v>
      </c>
      <c r="AR2285" s="54"/>
      <c r="AS2285" s="5" t="str">
        <f t="shared" si="103"/>
        <v/>
      </c>
      <c r="AT2285" t="s">
        <v>17200</v>
      </c>
    </row>
    <row r="2286" spans="1:46" ht="15.75" thickBot="1" x14ac:dyDescent="0.3">
      <c r="A2286" s="47" t="s">
        <v>845</v>
      </c>
      <c r="B2286" s="49">
        <v>1692</v>
      </c>
      <c r="C2286" s="49" t="s">
        <v>213</v>
      </c>
      <c r="D2286" s="49" t="s">
        <v>290</v>
      </c>
      <c r="E2286" s="51" t="str">
        <f ca="1">IF(ISERROR(INDIRECT(CONCATENATE("FIPs_codes!",ADDRESS((MATCH($D2286,INDIRECT($C2286),0)+MATCH($C2286,FIPs_codes!$G$1:$G$3296,0)-1),COLUMN(FIPs_codes!A2284))))),"",INDIRECT(CONCATENATE("FIPs_codes!",ADDRESS((MATCH($D2286,INDIRECT($C2286),0)+MATCH($C2286,FIPs_codes!$G$1:$G$3296,0)-1),COLUMN(FIPs_codes!A2284)))))</f>
        <v>40151</v>
      </c>
      <c r="F2286" s="51">
        <f ca="1">IF(ISERROR(INDIRECT(CONCATENATE("FIPs_codes!",ADDRESS((MATCH($D2286,INDIRECT($C2286),0)+MATCH($C2286,FIPs_codes!$G$1:$G$3296,0)-1),COLUMN(FIPs_codes!C2284))))),"",INDIRECT(CONCATENATE("FIPs_codes!",ADDRESS((MATCH($D2286,INDIRECT($C2286),0)+MATCH($C2286,FIPs_codes!$G$1:$G$3296,0)-1),COLUMN(FIPs_codes!C2284)))))</f>
        <v>6</v>
      </c>
      <c r="G2286" s="51" t="s">
        <v>846</v>
      </c>
      <c r="H2286" s="51" t="s">
        <v>217</v>
      </c>
      <c r="I2286" s="53" t="s">
        <v>841</v>
      </c>
      <c r="J2286" s="55" t="s">
        <v>219</v>
      </c>
      <c r="K2286" s="49" t="s">
        <v>78</v>
      </c>
      <c r="L2286" s="49" t="s">
        <v>220</v>
      </c>
      <c r="M2286" s="49" t="s">
        <v>57</v>
      </c>
      <c r="N2286" s="57" t="s">
        <v>849</v>
      </c>
      <c r="O2286" s="57">
        <v>2006</v>
      </c>
      <c r="P2286" s="57" t="s">
        <v>851</v>
      </c>
      <c r="Q2286" s="128">
        <v>3335</v>
      </c>
      <c r="R2286" s="49" t="s">
        <v>245</v>
      </c>
      <c r="S2286" s="59" t="s">
        <v>60</v>
      </c>
      <c r="T2286" s="47" t="s">
        <v>263</v>
      </c>
      <c r="U2286" s="49" t="s">
        <v>134</v>
      </c>
      <c r="V2286" s="57" t="s">
        <v>254</v>
      </c>
      <c r="W2286" s="61" t="s">
        <v>225</v>
      </c>
      <c r="X2286" s="61" t="s">
        <v>65</v>
      </c>
      <c r="Y2286" s="61">
        <v>40479</v>
      </c>
      <c r="Z2286" s="49">
        <v>99</v>
      </c>
      <c r="AA2286" s="128">
        <v>846</v>
      </c>
      <c r="AB2286" s="49" t="s">
        <v>66</v>
      </c>
      <c r="AC2286" s="128">
        <v>419414</v>
      </c>
      <c r="AD2286" s="49" t="s">
        <v>262</v>
      </c>
      <c r="AE2286" s="57" t="s">
        <v>255</v>
      </c>
      <c r="AF2286" s="57" t="s">
        <v>236</v>
      </c>
      <c r="AG2286" s="49" t="s">
        <v>229</v>
      </c>
      <c r="AH2286" s="49">
        <v>8.8800000000000008</v>
      </c>
      <c r="AI2286" s="49">
        <v>69.959999999999994</v>
      </c>
      <c r="AJ2286" s="49">
        <v>78.839999999999989</v>
      </c>
      <c r="AK2286" s="57">
        <v>12.23</v>
      </c>
      <c r="AL2286" s="26">
        <v>0.11263318112633183</v>
      </c>
      <c r="AM2286" s="55" t="s">
        <v>230</v>
      </c>
      <c r="AN2286" s="49" t="s">
        <v>231</v>
      </c>
      <c r="AO2286" s="49" t="s">
        <v>232</v>
      </c>
      <c r="AP2286" s="63" t="s">
        <v>16963</v>
      </c>
      <c r="AQ2286" s="27" t="str">
        <f t="shared" si="102"/>
        <v>Record Complete</v>
      </c>
      <c r="AR2286" s="53"/>
      <c r="AS2286" s="5" t="str">
        <f t="shared" si="103"/>
        <v/>
      </c>
      <c r="AT2286" t="s">
        <v>17200</v>
      </c>
    </row>
    <row r="2287" spans="1:46" ht="15.75" thickBot="1" x14ac:dyDescent="0.3">
      <c r="A2287" s="48" t="s">
        <v>845</v>
      </c>
      <c r="B2287" s="50">
        <v>1692</v>
      </c>
      <c r="C2287" s="50" t="s">
        <v>213</v>
      </c>
      <c r="D2287" s="50" t="s">
        <v>290</v>
      </c>
      <c r="E2287" s="51" t="str">
        <f ca="1">IF(ISERROR(INDIRECT(CONCATENATE("FIPs_codes!",ADDRESS((MATCH($D2287,INDIRECT($C2287),0)+MATCH($C2287,FIPs_codes!$G$1:$G$3296,0)-1),COLUMN(FIPs_codes!A2285))))),"",INDIRECT(CONCATENATE("FIPs_codes!",ADDRESS((MATCH($D2287,INDIRECT($C2287),0)+MATCH($C2287,FIPs_codes!$G$1:$G$3296,0)-1),COLUMN(FIPs_codes!A2285)))))</f>
        <v>40151</v>
      </c>
      <c r="F2287" s="51">
        <f ca="1">IF(ISERROR(INDIRECT(CONCATENATE("FIPs_codes!",ADDRESS((MATCH($D2287,INDIRECT($C2287),0)+MATCH($C2287,FIPs_codes!$G$1:$G$3296,0)-1),COLUMN(FIPs_codes!C2285))))),"",INDIRECT(CONCATENATE("FIPs_codes!",ADDRESS((MATCH($D2287,INDIRECT($C2287),0)+MATCH($C2287,FIPs_codes!$G$1:$G$3296,0)-1),COLUMN(FIPs_codes!C2285)))))</f>
        <v>6</v>
      </c>
      <c r="G2287" s="52" t="s">
        <v>846</v>
      </c>
      <c r="H2287" s="52" t="s">
        <v>217</v>
      </c>
      <c r="I2287" s="54" t="s">
        <v>841</v>
      </c>
      <c r="J2287" s="56" t="s">
        <v>219</v>
      </c>
      <c r="K2287" s="50" t="s">
        <v>78</v>
      </c>
      <c r="L2287" s="50" t="s">
        <v>220</v>
      </c>
      <c r="M2287" s="50" t="s">
        <v>57</v>
      </c>
      <c r="N2287" s="58" t="s">
        <v>849</v>
      </c>
      <c r="O2287" s="58">
        <v>2006</v>
      </c>
      <c r="P2287" s="58" t="s">
        <v>851</v>
      </c>
      <c r="Q2287" s="126">
        <v>3335</v>
      </c>
      <c r="R2287" s="50" t="s">
        <v>245</v>
      </c>
      <c r="S2287" s="60" t="s">
        <v>60</v>
      </c>
      <c r="T2287" s="48" t="s">
        <v>263</v>
      </c>
      <c r="U2287" s="50" t="s">
        <v>134</v>
      </c>
      <c r="V2287" s="58" t="s">
        <v>254</v>
      </c>
      <c r="W2287" s="62" t="s">
        <v>225</v>
      </c>
      <c r="X2287" s="62" t="s">
        <v>65</v>
      </c>
      <c r="Y2287" s="62">
        <v>40479</v>
      </c>
      <c r="Z2287" s="50">
        <v>99</v>
      </c>
      <c r="AA2287" s="126">
        <v>846</v>
      </c>
      <c r="AB2287" s="50" t="s">
        <v>66</v>
      </c>
      <c r="AC2287" s="126">
        <v>419414</v>
      </c>
      <c r="AD2287" s="50" t="s">
        <v>262</v>
      </c>
      <c r="AE2287" s="58" t="s">
        <v>255</v>
      </c>
      <c r="AF2287" s="58" t="s">
        <v>236</v>
      </c>
      <c r="AG2287" s="50" t="s">
        <v>229</v>
      </c>
      <c r="AH2287" s="50">
        <v>9.2200000000000006</v>
      </c>
      <c r="AI2287" s="50">
        <v>70.040000000000006</v>
      </c>
      <c r="AJ2287" s="50">
        <v>79.260000000000005</v>
      </c>
      <c r="AK2287" s="58">
        <v>12.25</v>
      </c>
      <c r="AL2287" s="26">
        <v>0.11632601564471361</v>
      </c>
      <c r="AM2287" s="56" t="s">
        <v>230</v>
      </c>
      <c r="AN2287" s="50" t="s">
        <v>231</v>
      </c>
      <c r="AO2287" s="50" t="s">
        <v>232</v>
      </c>
      <c r="AP2287" s="45" t="s">
        <v>16963</v>
      </c>
      <c r="AQ2287" s="27" t="str">
        <f t="shared" si="102"/>
        <v>Record Complete</v>
      </c>
      <c r="AR2287" s="54"/>
      <c r="AS2287" s="5" t="str">
        <f t="shared" si="103"/>
        <v/>
      </c>
      <c r="AT2287" t="s">
        <v>17200</v>
      </c>
    </row>
    <row r="2288" spans="1:46" ht="15.75" thickBot="1" x14ac:dyDescent="0.3">
      <c r="A2288" s="30" t="s">
        <v>845</v>
      </c>
      <c r="B2288" s="32">
        <v>1692</v>
      </c>
      <c r="C2288" s="32" t="s">
        <v>213</v>
      </c>
      <c r="D2288" s="32" t="s">
        <v>290</v>
      </c>
      <c r="E2288" s="51" t="str">
        <f ca="1">IF(ISERROR(INDIRECT(CONCATENATE("FIPs_codes!",ADDRESS((MATCH($D2288,INDIRECT($C2288),0)+MATCH($C2288,FIPs_codes!$G$1:$G$3296,0)-1),COLUMN(FIPs_codes!A2286))))),"",INDIRECT(CONCATENATE("FIPs_codes!",ADDRESS((MATCH($D2288,INDIRECT($C2288),0)+MATCH($C2288,FIPs_codes!$G$1:$G$3296,0)-1),COLUMN(FIPs_codes!A2286)))))</f>
        <v>40151</v>
      </c>
      <c r="F2288" s="51">
        <f ca="1">IF(ISERROR(INDIRECT(CONCATENATE("FIPs_codes!",ADDRESS((MATCH($D2288,INDIRECT($C2288),0)+MATCH($C2288,FIPs_codes!$G$1:$G$3296,0)-1),COLUMN(FIPs_codes!C2286))))),"",INDIRECT(CONCATENATE("FIPs_codes!",ADDRESS((MATCH($D2288,INDIRECT($C2288),0)+MATCH($C2288,FIPs_codes!$G$1:$G$3296,0)-1),COLUMN(FIPs_codes!C2286)))))</f>
        <v>6</v>
      </c>
      <c r="G2288" s="34" t="s">
        <v>846</v>
      </c>
      <c r="H2288" s="34" t="s">
        <v>217</v>
      </c>
      <c r="I2288" s="36" t="s">
        <v>841</v>
      </c>
      <c r="J2288" s="38" t="s">
        <v>219</v>
      </c>
      <c r="K2288" s="32" t="s">
        <v>78</v>
      </c>
      <c r="L2288" s="32" t="s">
        <v>220</v>
      </c>
      <c r="M2288" s="32" t="s">
        <v>57</v>
      </c>
      <c r="N2288" s="40" t="s">
        <v>849</v>
      </c>
      <c r="O2288" s="40">
        <v>2006</v>
      </c>
      <c r="P2288" s="40" t="s">
        <v>854</v>
      </c>
      <c r="Q2288" s="125">
        <v>3335</v>
      </c>
      <c r="R2288" s="32" t="s">
        <v>245</v>
      </c>
      <c r="S2288" s="42" t="s">
        <v>60</v>
      </c>
      <c r="T2288" s="30" t="s">
        <v>263</v>
      </c>
      <c r="U2288" s="32" t="s">
        <v>134</v>
      </c>
      <c r="V2288" s="40" t="s">
        <v>254</v>
      </c>
      <c r="W2288" s="44" t="s">
        <v>225</v>
      </c>
      <c r="X2288" s="44" t="s">
        <v>65</v>
      </c>
      <c r="Y2288" s="44">
        <v>40479</v>
      </c>
      <c r="Z2288" s="32">
        <v>100</v>
      </c>
      <c r="AA2288" s="125">
        <v>846</v>
      </c>
      <c r="AB2288" s="32" t="s">
        <v>66</v>
      </c>
      <c r="AC2288" s="125">
        <v>424074</v>
      </c>
      <c r="AD2288" s="32" t="s">
        <v>262</v>
      </c>
      <c r="AE2288" s="40" t="s">
        <v>255</v>
      </c>
      <c r="AF2288" s="40" t="s">
        <v>236</v>
      </c>
      <c r="AG2288" s="32" t="s">
        <v>229</v>
      </c>
      <c r="AH2288" s="32">
        <v>30.99</v>
      </c>
      <c r="AI2288" s="32">
        <v>51.89</v>
      </c>
      <c r="AJ2288" s="32">
        <v>82.88</v>
      </c>
      <c r="AK2288" s="40">
        <v>12.27</v>
      </c>
      <c r="AL2288" s="25">
        <v>0.37391409266409265</v>
      </c>
      <c r="AM2288" s="38" t="s">
        <v>230</v>
      </c>
      <c r="AN2288" s="32" t="s">
        <v>231</v>
      </c>
      <c r="AO2288" s="32" t="s">
        <v>232</v>
      </c>
      <c r="AP2288" s="63" t="s">
        <v>16963</v>
      </c>
      <c r="AQ2288" s="27" t="str">
        <f t="shared" si="102"/>
        <v>Record Complete</v>
      </c>
      <c r="AR2288" s="36"/>
      <c r="AS2288" s="5" t="str">
        <f t="shared" si="103"/>
        <v/>
      </c>
      <c r="AT2288" t="s">
        <v>17200</v>
      </c>
    </row>
    <row r="2289" spans="1:46" ht="15.75" thickBot="1" x14ac:dyDescent="0.3">
      <c r="A2289" s="29" t="s">
        <v>845</v>
      </c>
      <c r="B2289" s="31">
        <v>1692</v>
      </c>
      <c r="C2289" s="31" t="s">
        <v>213</v>
      </c>
      <c r="D2289" s="31" t="s">
        <v>290</v>
      </c>
      <c r="E2289" s="51" t="str">
        <f ca="1">IF(ISERROR(INDIRECT(CONCATENATE("FIPs_codes!",ADDRESS((MATCH($D2289,INDIRECT($C2289),0)+MATCH($C2289,FIPs_codes!$G$1:$G$3296,0)-1),COLUMN(FIPs_codes!A2287))))),"",INDIRECT(CONCATENATE("FIPs_codes!",ADDRESS((MATCH($D2289,INDIRECT($C2289),0)+MATCH($C2289,FIPs_codes!$G$1:$G$3296,0)-1),COLUMN(FIPs_codes!A2287)))))</f>
        <v>40151</v>
      </c>
      <c r="F2289" s="51">
        <f ca="1">IF(ISERROR(INDIRECT(CONCATENATE("FIPs_codes!",ADDRESS((MATCH($D2289,INDIRECT($C2289),0)+MATCH($C2289,FIPs_codes!$G$1:$G$3296,0)-1),COLUMN(FIPs_codes!C2287))))),"",INDIRECT(CONCATENATE("FIPs_codes!",ADDRESS((MATCH($D2289,INDIRECT($C2289),0)+MATCH($C2289,FIPs_codes!$G$1:$G$3296,0)-1),COLUMN(FIPs_codes!C2287)))))</f>
        <v>6</v>
      </c>
      <c r="G2289" s="33" t="s">
        <v>846</v>
      </c>
      <c r="H2289" s="33" t="s">
        <v>217</v>
      </c>
      <c r="I2289" s="35" t="s">
        <v>841</v>
      </c>
      <c r="J2289" s="37" t="s">
        <v>219</v>
      </c>
      <c r="K2289" s="31" t="s">
        <v>78</v>
      </c>
      <c r="L2289" s="31" t="s">
        <v>220</v>
      </c>
      <c r="M2289" s="31" t="s">
        <v>57</v>
      </c>
      <c r="N2289" s="39" t="s">
        <v>849</v>
      </c>
      <c r="O2289" s="39">
        <v>2006</v>
      </c>
      <c r="P2289" s="39" t="s">
        <v>851</v>
      </c>
      <c r="Q2289" s="240">
        <v>3335</v>
      </c>
      <c r="R2289" s="31" t="s">
        <v>245</v>
      </c>
      <c r="S2289" s="41" t="s">
        <v>60</v>
      </c>
      <c r="T2289" s="29" t="s">
        <v>263</v>
      </c>
      <c r="U2289" s="31" t="s">
        <v>134</v>
      </c>
      <c r="V2289" s="39" t="s">
        <v>254</v>
      </c>
      <c r="W2289" s="43" t="s">
        <v>225</v>
      </c>
      <c r="X2289" s="43" t="s">
        <v>65</v>
      </c>
      <c r="Y2289" s="43">
        <v>40479</v>
      </c>
      <c r="Z2289" s="31">
        <v>99</v>
      </c>
      <c r="AA2289" s="240">
        <v>846</v>
      </c>
      <c r="AB2289" s="31" t="s">
        <v>66</v>
      </c>
      <c r="AC2289" s="240">
        <v>419414</v>
      </c>
      <c r="AD2289" s="31" t="s">
        <v>262</v>
      </c>
      <c r="AE2289" s="39" t="s">
        <v>255</v>
      </c>
      <c r="AF2289" s="39" t="s">
        <v>236</v>
      </c>
      <c r="AG2289" s="31" t="s">
        <v>229</v>
      </c>
      <c r="AH2289" s="31">
        <v>10.130000000000001</v>
      </c>
      <c r="AI2289" s="31">
        <v>72.989999999999995</v>
      </c>
      <c r="AJ2289" s="31">
        <v>83.11999999999999</v>
      </c>
      <c r="AK2289" s="39">
        <v>12.28</v>
      </c>
      <c r="AL2289" s="26">
        <v>0.12187199230028876</v>
      </c>
      <c r="AM2289" s="37" t="s">
        <v>230</v>
      </c>
      <c r="AN2289" s="31" t="s">
        <v>231</v>
      </c>
      <c r="AO2289" s="31" t="s">
        <v>232</v>
      </c>
      <c r="AP2289" s="45" t="s">
        <v>16963</v>
      </c>
      <c r="AQ2289" s="27" t="str">
        <f t="shared" si="102"/>
        <v>Record Complete</v>
      </c>
      <c r="AR2289" s="35"/>
      <c r="AS2289" s="5" t="str">
        <f t="shared" si="103"/>
        <v/>
      </c>
      <c r="AT2289" t="s">
        <v>17200</v>
      </c>
    </row>
    <row r="2290" spans="1:46" ht="15.75" thickBot="1" x14ac:dyDescent="0.3">
      <c r="A2290" s="47" t="s">
        <v>845</v>
      </c>
      <c r="B2290" s="49">
        <v>1692</v>
      </c>
      <c r="C2290" s="49" t="s">
        <v>213</v>
      </c>
      <c r="D2290" s="49" t="s">
        <v>290</v>
      </c>
      <c r="E2290" s="51" t="str">
        <f ca="1">IF(ISERROR(INDIRECT(CONCATENATE("FIPs_codes!",ADDRESS((MATCH($D2290,INDIRECT($C2290),0)+MATCH($C2290,FIPs_codes!$G$1:$G$3296,0)-1),COLUMN(FIPs_codes!A2288))))),"",INDIRECT(CONCATENATE("FIPs_codes!",ADDRESS((MATCH($D2290,INDIRECT($C2290),0)+MATCH($C2290,FIPs_codes!$G$1:$G$3296,0)-1),COLUMN(FIPs_codes!A2288)))))</f>
        <v>40151</v>
      </c>
      <c r="F2290" s="51">
        <f ca="1">IF(ISERROR(INDIRECT(CONCATENATE("FIPs_codes!",ADDRESS((MATCH($D2290,INDIRECT($C2290),0)+MATCH($C2290,FIPs_codes!$G$1:$G$3296,0)-1),COLUMN(FIPs_codes!C2288))))),"",INDIRECT(CONCATENATE("FIPs_codes!",ADDRESS((MATCH($D2290,INDIRECT($C2290),0)+MATCH($C2290,FIPs_codes!$G$1:$G$3296,0)-1),COLUMN(FIPs_codes!C2288)))))</f>
        <v>6</v>
      </c>
      <c r="G2290" s="51" t="s">
        <v>846</v>
      </c>
      <c r="H2290" s="51" t="s">
        <v>217</v>
      </c>
      <c r="I2290" s="53" t="s">
        <v>841</v>
      </c>
      <c r="J2290" s="55" t="s">
        <v>219</v>
      </c>
      <c r="K2290" s="49" t="s">
        <v>78</v>
      </c>
      <c r="L2290" s="49" t="s">
        <v>220</v>
      </c>
      <c r="M2290" s="49" t="s">
        <v>57</v>
      </c>
      <c r="N2290" s="57" t="s">
        <v>849</v>
      </c>
      <c r="O2290" s="57">
        <v>2006</v>
      </c>
      <c r="P2290" s="57" t="s">
        <v>854</v>
      </c>
      <c r="Q2290" s="128">
        <v>3335</v>
      </c>
      <c r="R2290" s="49" t="s">
        <v>245</v>
      </c>
      <c r="S2290" s="59" t="s">
        <v>60</v>
      </c>
      <c r="T2290" s="47" t="s">
        <v>263</v>
      </c>
      <c r="U2290" s="49" t="s">
        <v>134</v>
      </c>
      <c r="V2290" s="57" t="s">
        <v>254</v>
      </c>
      <c r="W2290" s="61" t="s">
        <v>225</v>
      </c>
      <c r="X2290" s="61" t="s">
        <v>65</v>
      </c>
      <c r="Y2290" s="61">
        <v>40479</v>
      </c>
      <c r="Z2290" s="49">
        <v>100</v>
      </c>
      <c r="AA2290" s="128">
        <v>846</v>
      </c>
      <c r="AB2290" s="49" t="s">
        <v>66</v>
      </c>
      <c r="AC2290" s="128">
        <v>424074</v>
      </c>
      <c r="AD2290" s="49" t="s">
        <v>262</v>
      </c>
      <c r="AE2290" s="57" t="s">
        <v>255</v>
      </c>
      <c r="AF2290" s="57" t="s">
        <v>236</v>
      </c>
      <c r="AG2290" s="49" t="s">
        <v>229</v>
      </c>
      <c r="AH2290" s="49">
        <v>31.48</v>
      </c>
      <c r="AI2290" s="49">
        <v>52.48</v>
      </c>
      <c r="AJ2290" s="49">
        <v>83.96</v>
      </c>
      <c r="AK2290" s="57">
        <v>12.07</v>
      </c>
      <c r="AL2290" s="26">
        <v>0.37494044783230113</v>
      </c>
      <c r="AM2290" s="55" t="s">
        <v>230</v>
      </c>
      <c r="AN2290" s="49" t="s">
        <v>231</v>
      </c>
      <c r="AO2290" s="49" t="s">
        <v>232</v>
      </c>
      <c r="AP2290" s="63" t="s">
        <v>16963</v>
      </c>
      <c r="AQ2290" s="27" t="str">
        <f t="shared" si="102"/>
        <v>Record Complete</v>
      </c>
      <c r="AR2290" s="53"/>
      <c r="AS2290" s="5" t="str">
        <f t="shared" si="103"/>
        <v/>
      </c>
      <c r="AT2290" t="s">
        <v>17200</v>
      </c>
    </row>
    <row r="2291" spans="1:46" ht="15.75" thickBot="1" x14ac:dyDescent="0.3">
      <c r="A2291" s="48" t="s">
        <v>845</v>
      </c>
      <c r="B2291" s="50">
        <v>1692</v>
      </c>
      <c r="C2291" s="50" t="s">
        <v>213</v>
      </c>
      <c r="D2291" s="50" t="s">
        <v>290</v>
      </c>
      <c r="E2291" s="51" t="str">
        <f ca="1">IF(ISERROR(INDIRECT(CONCATENATE("FIPs_codes!",ADDRESS((MATCH($D2291,INDIRECT($C2291),0)+MATCH($C2291,FIPs_codes!$G$1:$G$3296,0)-1),COLUMN(FIPs_codes!A2289))))),"",INDIRECT(CONCATENATE("FIPs_codes!",ADDRESS((MATCH($D2291,INDIRECT($C2291),0)+MATCH($C2291,FIPs_codes!$G$1:$G$3296,0)-1),COLUMN(FIPs_codes!A2289)))))</f>
        <v>40151</v>
      </c>
      <c r="F2291" s="51">
        <f ca="1">IF(ISERROR(INDIRECT(CONCATENATE("FIPs_codes!",ADDRESS((MATCH($D2291,INDIRECT($C2291),0)+MATCH($C2291,FIPs_codes!$G$1:$G$3296,0)-1),COLUMN(FIPs_codes!C2289))))),"",INDIRECT(CONCATENATE("FIPs_codes!",ADDRESS((MATCH($D2291,INDIRECT($C2291),0)+MATCH($C2291,FIPs_codes!$G$1:$G$3296,0)-1),COLUMN(FIPs_codes!C2289)))))</f>
        <v>6</v>
      </c>
      <c r="G2291" s="52" t="s">
        <v>846</v>
      </c>
      <c r="H2291" s="52" t="s">
        <v>217</v>
      </c>
      <c r="I2291" s="54" t="s">
        <v>841</v>
      </c>
      <c r="J2291" s="56" t="s">
        <v>219</v>
      </c>
      <c r="K2291" s="50" t="s">
        <v>78</v>
      </c>
      <c r="L2291" s="50" t="s">
        <v>220</v>
      </c>
      <c r="M2291" s="50" t="s">
        <v>57</v>
      </c>
      <c r="N2291" s="58" t="s">
        <v>849</v>
      </c>
      <c r="O2291" s="58">
        <v>2006</v>
      </c>
      <c r="P2291" s="58" t="s">
        <v>854</v>
      </c>
      <c r="Q2291" s="126">
        <v>3335</v>
      </c>
      <c r="R2291" s="50" t="s">
        <v>245</v>
      </c>
      <c r="S2291" s="60" t="s">
        <v>60</v>
      </c>
      <c r="T2291" s="48" t="s">
        <v>263</v>
      </c>
      <c r="U2291" s="50" t="s">
        <v>134</v>
      </c>
      <c r="V2291" s="58" t="s">
        <v>254</v>
      </c>
      <c r="W2291" s="62" t="s">
        <v>225</v>
      </c>
      <c r="X2291" s="62" t="s">
        <v>65</v>
      </c>
      <c r="Y2291" s="62">
        <v>40479</v>
      </c>
      <c r="Z2291" s="50">
        <v>100</v>
      </c>
      <c r="AA2291" s="126">
        <v>846</v>
      </c>
      <c r="AB2291" s="50" t="s">
        <v>66</v>
      </c>
      <c r="AC2291" s="126">
        <v>424074</v>
      </c>
      <c r="AD2291" s="50" t="s">
        <v>262</v>
      </c>
      <c r="AE2291" s="58" t="s">
        <v>255</v>
      </c>
      <c r="AF2291" s="58" t="s">
        <v>236</v>
      </c>
      <c r="AG2291" s="50" t="s">
        <v>229</v>
      </c>
      <c r="AH2291" s="50">
        <v>31.68</v>
      </c>
      <c r="AI2291" s="50">
        <v>52.54</v>
      </c>
      <c r="AJ2291" s="50">
        <v>84.22</v>
      </c>
      <c r="AK2291" s="58">
        <v>11.9</v>
      </c>
      <c r="AL2291" s="26">
        <v>0.37615768226074564</v>
      </c>
      <c r="AM2291" s="56" t="s">
        <v>230</v>
      </c>
      <c r="AN2291" s="50" t="s">
        <v>231</v>
      </c>
      <c r="AO2291" s="50" t="s">
        <v>232</v>
      </c>
      <c r="AP2291" s="45" t="s">
        <v>16963</v>
      </c>
      <c r="AQ2291" s="27" t="str">
        <f t="shared" si="102"/>
        <v>Record Complete</v>
      </c>
      <c r="AR2291" s="54"/>
      <c r="AS2291" s="5" t="str">
        <f t="shared" si="103"/>
        <v/>
      </c>
      <c r="AT2291" t="s">
        <v>17200</v>
      </c>
    </row>
    <row r="2292" spans="1:46" ht="15.75" thickBot="1" x14ac:dyDescent="0.3">
      <c r="A2292" s="47" t="s">
        <v>845</v>
      </c>
      <c r="B2292" s="49">
        <v>1692</v>
      </c>
      <c r="C2292" s="49" t="s">
        <v>213</v>
      </c>
      <c r="D2292" s="49" t="s">
        <v>290</v>
      </c>
      <c r="E2292" s="51" t="str">
        <f ca="1">IF(ISERROR(INDIRECT(CONCATENATE("FIPs_codes!",ADDRESS((MATCH($D2292,INDIRECT($C2292),0)+MATCH($C2292,FIPs_codes!$G$1:$G$3296,0)-1),COLUMN(FIPs_codes!A2290))))),"",INDIRECT(CONCATENATE("FIPs_codes!",ADDRESS((MATCH($D2292,INDIRECT($C2292),0)+MATCH($C2292,FIPs_codes!$G$1:$G$3296,0)-1),COLUMN(FIPs_codes!A2290)))))</f>
        <v>40151</v>
      </c>
      <c r="F2292" s="51">
        <f ca="1">IF(ISERROR(INDIRECT(CONCATENATE("FIPs_codes!",ADDRESS((MATCH($D2292,INDIRECT($C2292),0)+MATCH($C2292,FIPs_codes!$G$1:$G$3296,0)-1),COLUMN(FIPs_codes!C2290))))),"",INDIRECT(CONCATENATE("FIPs_codes!",ADDRESS((MATCH($D2292,INDIRECT($C2292),0)+MATCH($C2292,FIPs_codes!$G$1:$G$3296,0)-1),COLUMN(FIPs_codes!C2290)))))</f>
        <v>6</v>
      </c>
      <c r="G2292" s="51" t="s">
        <v>846</v>
      </c>
      <c r="H2292" s="51" t="s">
        <v>217</v>
      </c>
      <c r="I2292" s="53" t="s">
        <v>841</v>
      </c>
      <c r="J2292" s="55" t="s">
        <v>219</v>
      </c>
      <c r="K2292" s="49" t="s">
        <v>78</v>
      </c>
      <c r="L2292" s="49" t="s">
        <v>220</v>
      </c>
      <c r="M2292" s="49" t="s">
        <v>57</v>
      </c>
      <c r="N2292" s="57" t="s">
        <v>849</v>
      </c>
      <c r="O2292" s="57">
        <v>2006</v>
      </c>
      <c r="P2292" s="57" t="s">
        <v>855</v>
      </c>
      <c r="Q2292" s="128">
        <v>3335</v>
      </c>
      <c r="R2292" s="49" t="s">
        <v>245</v>
      </c>
      <c r="S2292" s="59" t="s">
        <v>60</v>
      </c>
      <c r="T2292" s="47" t="s">
        <v>263</v>
      </c>
      <c r="U2292" s="49" t="s">
        <v>134</v>
      </c>
      <c r="V2292" s="57" t="s">
        <v>254</v>
      </c>
      <c r="W2292" s="61" t="s">
        <v>225</v>
      </c>
      <c r="X2292" s="61" t="s">
        <v>65</v>
      </c>
      <c r="Y2292" s="61">
        <v>40479</v>
      </c>
      <c r="Z2292" s="49">
        <v>100</v>
      </c>
      <c r="AA2292" s="128">
        <v>846</v>
      </c>
      <c r="AB2292" s="49" t="s">
        <v>66</v>
      </c>
      <c r="AC2292" s="128">
        <v>424074</v>
      </c>
      <c r="AD2292" s="49" t="s">
        <v>262</v>
      </c>
      <c r="AE2292" s="57" t="s">
        <v>255</v>
      </c>
      <c r="AF2292" s="57" t="s">
        <v>236</v>
      </c>
      <c r="AG2292" s="49" t="s">
        <v>229</v>
      </c>
      <c r="AH2292" s="49">
        <v>14.03</v>
      </c>
      <c r="AI2292" s="49">
        <v>75.819999999999993</v>
      </c>
      <c r="AJ2292" s="49">
        <v>89.85</v>
      </c>
      <c r="AK2292" s="57">
        <v>11.72</v>
      </c>
      <c r="AL2292" s="26">
        <v>0.15614913745130773</v>
      </c>
      <c r="AM2292" s="55" t="s">
        <v>230</v>
      </c>
      <c r="AN2292" s="49" t="s">
        <v>231</v>
      </c>
      <c r="AO2292" s="49" t="s">
        <v>232</v>
      </c>
      <c r="AP2292" s="63" t="s">
        <v>16963</v>
      </c>
      <c r="AQ2292" s="27" t="str">
        <f t="shared" si="102"/>
        <v>Record Complete</v>
      </c>
      <c r="AR2292" s="53"/>
      <c r="AS2292" s="5" t="str">
        <f t="shared" si="103"/>
        <v/>
      </c>
      <c r="AT2292" t="s">
        <v>17200</v>
      </c>
    </row>
    <row r="2293" spans="1:46" ht="15.75" thickBot="1" x14ac:dyDescent="0.3">
      <c r="A2293" s="48" t="s">
        <v>845</v>
      </c>
      <c r="B2293" s="50">
        <v>1692</v>
      </c>
      <c r="C2293" s="50" t="s">
        <v>213</v>
      </c>
      <c r="D2293" s="50" t="s">
        <v>290</v>
      </c>
      <c r="E2293" s="51" t="str">
        <f ca="1">IF(ISERROR(INDIRECT(CONCATENATE("FIPs_codes!",ADDRESS((MATCH($D2293,INDIRECT($C2293),0)+MATCH($C2293,FIPs_codes!$G$1:$G$3296,0)-1),COLUMN(FIPs_codes!A2291))))),"",INDIRECT(CONCATENATE("FIPs_codes!",ADDRESS((MATCH($D2293,INDIRECT($C2293),0)+MATCH($C2293,FIPs_codes!$G$1:$G$3296,0)-1),COLUMN(FIPs_codes!A2291)))))</f>
        <v>40151</v>
      </c>
      <c r="F2293" s="51">
        <f ca="1">IF(ISERROR(INDIRECT(CONCATENATE("FIPs_codes!",ADDRESS((MATCH($D2293,INDIRECT($C2293),0)+MATCH($C2293,FIPs_codes!$G$1:$G$3296,0)-1),COLUMN(FIPs_codes!C2291))))),"",INDIRECT(CONCATENATE("FIPs_codes!",ADDRESS((MATCH($D2293,INDIRECT($C2293),0)+MATCH($C2293,FIPs_codes!$G$1:$G$3296,0)-1),COLUMN(FIPs_codes!C2291)))))</f>
        <v>6</v>
      </c>
      <c r="G2293" s="52" t="s">
        <v>846</v>
      </c>
      <c r="H2293" s="52" t="s">
        <v>217</v>
      </c>
      <c r="I2293" s="54" t="s">
        <v>841</v>
      </c>
      <c r="J2293" s="56" t="s">
        <v>219</v>
      </c>
      <c r="K2293" s="50" t="s">
        <v>78</v>
      </c>
      <c r="L2293" s="50" t="s">
        <v>220</v>
      </c>
      <c r="M2293" s="50" t="s">
        <v>57</v>
      </c>
      <c r="N2293" s="58" t="s">
        <v>849</v>
      </c>
      <c r="O2293" s="58">
        <v>2006</v>
      </c>
      <c r="P2293" s="58" t="s">
        <v>852</v>
      </c>
      <c r="Q2293" s="126">
        <v>3335</v>
      </c>
      <c r="R2293" s="50" t="s">
        <v>245</v>
      </c>
      <c r="S2293" s="60" t="s">
        <v>60</v>
      </c>
      <c r="T2293" s="48" t="s">
        <v>263</v>
      </c>
      <c r="U2293" s="50" t="s">
        <v>134</v>
      </c>
      <c r="V2293" s="58" t="s">
        <v>254</v>
      </c>
      <c r="W2293" s="62" t="s">
        <v>225</v>
      </c>
      <c r="X2293" s="62" t="s">
        <v>65</v>
      </c>
      <c r="Y2293" s="62">
        <v>40480</v>
      </c>
      <c r="Z2293" s="50">
        <v>99</v>
      </c>
      <c r="AA2293" s="126">
        <v>846</v>
      </c>
      <c r="AB2293" s="50" t="s">
        <v>66</v>
      </c>
      <c r="AC2293" s="126">
        <v>423133</v>
      </c>
      <c r="AD2293" s="50" t="s">
        <v>262</v>
      </c>
      <c r="AE2293" s="58" t="s">
        <v>255</v>
      </c>
      <c r="AF2293" s="58" t="s">
        <v>236</v>
      </c>
      <c r="AG2293" s="50" t="s">
        <v>229</v>
      </c>
      <c r="AH2293" s="50">
        <v>24.03</v>
      </c>
      <c r="AI2293" s="50">
        <v>47.02</v>
      </c>
      <c r="AJ2293" s="50">
        <v>71.050000000000011</v>
      </c>
      <c r="AK2293" s="58">
        <v>12.07</v>
      </c>
      <c r="AL2293" s="26">
        <v>0.33821252638986626</v>
      </c>
      <c r="AM2293" s="56" t="s">
        <v>230</v>
      </c>
      <c r="AN2293" s="50" t="s">
        <v>231</v>
      </c>
      <c r="AO2293" s="50" t="s">
        <v>232</v>
      </c>
      <c r="AP2293" s="45" t="s">
        <v>16963</v>
      </c>
      <c r="AQ2293" s="27" t="str">
        <f t="shared" si="102"/>
        <v>Record Complete</v>
      </c>
      <c r="AR2293" s="54"/>
      <c r="AS2293" s="5" t="str">
        <f t="shared" si="103"/>
        <v/>
      </c>
      <c r="AT2293" t="s">
        <v>17200</v>
      </c>
    </row>
    <row r="2294" spans="1:46" ht="15.75" thickBot="1" x14ac:dyDescent="0.3">
      <c r="A2294" s="47" t="s">
        <v>845</v>
      </c>
      <c r="B2294" s="49">
        <v>1692</v>
      </c>
      <c r="C2294" s="49" t="s">
        <v>213</v>
      </c>
      <c r="D2294" s="49" t="s">
        <v>290</v>
      </c>
      <c r="E2294" s="51" t="str">
        <f ca="1">IF(ISERROR(INDIRECT(CONCATENATE("FIPs_codes!",ADDRESS((MATCH($D2294,INDIRECT($C2294),0)+MATCH($C2294,FIPs_codes!$G$1:$G$3296,0)-1),COLUMN(FIPs_codes!A2292))))),"",INDIRECT(CONCATENATE("FIPs_codes!",ADDRESS((MATCH($D2294,INDIRECT($C2294),0)+MATCH($C2294,FIPs_codes!$G$1:$G$3296,0)-1),COLUMN(FIPs_codes!A2292)))))</f>
        <v>40151</v>
      </c>
      <c r="F2294" s="51">
        <f ca="1">IF(ISERROR(INDIRECT(CONCATENATE("FIPs_codes!",ADDRESS((MATCH($D2294,INDIRECT($C2294),0)+MATCH($C2294,FIPs_codes!$G$1:$G$3296,0)-1),COLUMN(FIPs_codes!C2292))))),"",INDIRECT(CONCATENATE("FIPs_codes!",ADDRESS((MATCH($D2294,INDIRECT($C2294),0)+MATCH($C2294,FIPs_codes!$G$1:$G$3296,0)-1),COLUMN(FIPs_codes!C2292)))))</f>
        <v>6</v>
      </c>
      <c r="G2294" s="51" t="s">
        <v>846</v>
      </c>
      <c r="H2294" s="51" t="s">
        <v>217</v>
      </c>
      <c r="I2294" s="53" t="s">
        <v>841</v>
      </c>
      <c r="J2294" s="55" t="s">
        <v>219</v>
      </c>
      <c r="K2294" s="49" t="s">
        <v>78</v>
      </c>
      <c r="L2294" s="49" t="s">
        <v>220</v>
      </c>
      <c r="M2294" s="49" t="s">
        <v>57</v>
      </c>
      <c r="N2294" s="57" t="s">
        <v>849</v>
      </c>
      <c r="O2294" s="57">
        <v>2006</v>
      </c>
      <c r="P2294" s="57" t="s">
        <v>853</v>
      </c>
      <c r="Q2294" s="128">
        <v>3335</v>
      </c>
      <c r="R2294" s="49" t="s">
        <v>245</v>
      </c>
      <c r="S2294" s="59" t="s">
        <v>60</v>
      </c>
      <c r="T2294" s="47" t="s">
        <v>263</v>
      </c>
      <c r="U2294" s="49" t="s">
        <v>134</v>
      </c>
      <c r="V2294" s="57" t="s">
        <v>254</v>
      </c>
      <c r="W2294" s="61" t="s">
        <v>225</v>
      </c>
      <c r="X2294" s="61" t="s">
        <v>65</v>
      </c>
      <c r="Y2294" s="61">
        <v>40480</v>
      </c>
      <c r="Z2294" s="49">
        <v>99</v>
      </c>
      <c r="AA2294" s="128">
        <v>846</v>
      </c>
      <c r="AB2294" s="49" t="s">
        <v>66</v>
      </c>
      <c r="AC2294" s="128">
        <v>423133</v>
      </c>
      <c r="AD2294" s="49" t="s">
        <v>262</v>
      </c>
      <c r="AE2294" s="57" t="s">
        <v>255</v>
      </c>
      <c r="AF2294" s="57" t="s">
        <v>236</v>
      </c>
      <c r="AG2294" s="49" t="s">
        <v>229</v>
      </c>
      <c r="AH2294" s="49">
        <v>21.74</v>
      </c>
      <c r="AI2294" s="49">
        <v>51.74</v>
      </c>
      <c r="AJ2294" s="49">
        <v>73.48</v>
      </c>
      <c r="AK2294" s="57">
        <v>12.21</v>
      </c>
      <c r="AL2294" s="26">
        <v>0.29586281981491558</v>
      </c>
      <c r="AM2294" s="55" t="s">
        <v>230</v>
      </c>
      <c r="AN2294" s="49" t="s">
        <v>231</v>
      </c>
      <c r="AO2294" s="49" t="s">
        <v>232</v>
      </c>
      <c r="AP2294" s="63" t="s">
        <v>16963</v>
      </c>
      <c r="AQ2294" s="27" t="str">
        <f t="shared" si="102"/>
        <v>Record Complete</v>
      </c>
      <c r="AR2294" s="53"/>
      <c r="AS2294" s="5" t="str">
        <f t="shared" si="103"/>
        <v/>
      </c>
      <c r="AT2294" t="s">
        <v>17200</v>
      </c>
    </row>
    <row r="2295" spans="1:46" ht="15.75" thickBot="1" x14ac:dyDescent="0.3">
      <c r="A2295" s="48" t="s">
        <v>845</v>
      </c>
      <c r="B2295" s="50">
        <v>1692</v>
      </c>
      <c r="C2295" s="50" t="s">
        <v>213</v>
      </c>
      <c r="D2295" s="50" t="s">
        <v>290</v>
      </c>
      <c r="E2295" s="51" t="str">
        <f ca="1">IF(ISERROR(INDIRECT(CONCATENATE("FIPs_codes!",ADDRESS((MATCH($D2295,INDIRECT($C2295),0)+MATCH($C2295,FIPs_codes!$G$1:$G$3296,0)-1),COLUMN(FIPs_codes!A2293))))),"",INDIRECT(CONCATENATE("FIPs_codes!",ADDRESS((MATCH($D2295,INDIRECT($C2295),0)+MATCH($C2295,FIPs_codes!$G$1:$G$3296,0)-1),COLUMN(FIPs_codes!A2293)))))</f>
        <v>40151</v>
      </c>
      <c r="F2295" s="51">
        <f ca="1">IF(ISERROR(INDIRECT(CONCATENATE("FIPs_codes!",ADDRESS((MATCH($D2295,INDIRECT($C2295),0)+MATCH($C2295,FIPs_codes!$G$1:$G$3296,0)-1),COLUMN(FIPs_codes!C2293))))),"",INDIRECT(CONCATENATE("FIPs_codes!",ADDRESS((MATCH($D2295,INDIRECT($C2295),0)+MATCH($C2295,FIPs_codes!$G$1:$G$3296,0)-1),COLUMN(FIPs_codes!C2293)))))</f>
        <v>6</v>
      </c>
      <c r="G2295" s="52" t="s">
        <v>846</v>
      </c>
      <c r="H2295" s="52" t="s">
        <v>217</v>
      </c>
      <c r="I2295" s="54" t="s">
        <v>841</v>
      </c>
      <c r="J2295" s="56" t="s">
        <v>219</v>
      </c>
      <c r="K2295" s="50" t="s">
        <v>78</v>
      </c>
      <c r="L2295" s="50" t="s">
        <v>220</v>
      </c>
      <c r="M2295" s="50" t="s">
        <v>57</v>
      </c>
      <c r="N2295" s="58" t="s">
        <v>849</v>
      </c>
      <c r="O2295" s="58">
        <v>2006</v>
      </c>
      <c r="P2295" s="58" t="s">
        <v>853</v>
      </c>
      <c r="Q2295" s="126">
        <v>3335</v>
      </c>
      <c r="R2295" s="50" t="s">
        <v>245</v>
      </c>
      <c r="S2295" s="60" t="s">
        <v>60</v>
      </c>
      <c r="T2295" s="48" t="s">
        <v>263</v>
      </c>
      <c r="U2295" s="50" t="s">
        <v>134</v>
      </c>
      <c r="V2295" s="58" t="s">
        <v>254</v>
      </c>
      <c r="W2295" s="62" t="s">
        <v>225</v>
      </c>
      <c r="X2295" s="62" t="s">
        <v>65</v>
      </c>
      <c r="Y2295" s="62">
        <v>40480</v>
      </c>
      <c r="Z2295" s="50">
        <v>99</v>
      </c>
      <c r="AA2295" s="126">
        <v>846</v>
      </c>
      <c r="AB2295" s="50" t="s">
        <v>66</v>
      </c>
      <c r="AC2295" s="126">
        <v>423133</v>
      </c>
      <c r="AD2295" s="50" t="s">
        <v>262</v>
      </c>
      <c r="AE2295" s="58" t="s">
        <v>255</v>
      </c>
      <c r="AF2295" s="58" t="s">
        <v>236</v>
      </c>
      <c r="AG2295" s="50" t="s">
        <v>229</v>
      </c>
      <c r="AH2295" s="50">
        <v>21.96</v>
      </c>
      <c r="AI2295" s="50">
        <v>51.91</v>
      </c>
      <c r="AJ2295" s="50">
        <v>73.87</v>
      </c>
      <c r="AK2295" s="58">
        <v>12.19</v>
      </c>
      <c r="AL2295" s="26">
        <v>0.29727900365506971</v>
      </c>
      <c r="AM2295" s="56" t="s">
        <v>230</v>
      </c>
      <c r="AN2295" s="50" t="s">
        <v>231</v>
      </c>
      <c r="AO2295" s="50" t="s">
        <v>232</v>
      </c>
      <c r="AP2295" s="45" t="s">
        <v>16963</v>
      </c>
      <c r="AQ2295" s="27" t="str">
        <f t="shared" si="102"/>
        <v>Record Complete</v>
      </c>
      <c r="AR2295" s="54"/>
      <c r="AS2295" s="5" t="str">
        <f t="shared" si="103"/>
        <v/>
      </c>
      <c r="AT2295" t="s">
        <v>17200</v>
      </c>
    </row>
    <row r="2296" spans="1:46" ht="15.75" thickBot="1" x14ac:dyDescent="0.3">
      <c r="A2296" s="47" t="s">
        <v>845</v>
      </c>
      <c r="B2296" s="49">
        <v>1692</v>
      </c>
      <c r="C2296" s="49" t="s">
        <v>213</v>
      </c>
      <c r="D2296" s="49" t="s">
        <v>290</v>
      </c>
      <c r="E2296" s="51" t="str">
        <f ca="1">IF(ISERROR(INDIRECT(CONCATENATE("FIPs_codes!",ADDRESS((MATCH($D2296,INDIRECT($C2296),0)+MATCH($C2296,FIPs_codes!$G$1:$G$3296,0)-1),COLUMN(FIPs_codes!A2294))))),"",INDIRECT(CONCATENATE("FIPs_codes!",ADDRESS((MATCH($D2296,INDIRECT($C2296),0)+MATCH($C2296,FIPs_codes!$G$1:$G$3296,0)-1),COLUMN(FIPs_codes!A2294)))))</f>
        <v>40151</v>
      </c>
      <c r="F2296" s="51">
        <f ca="1">IF(ISERROR(INDIRECT(CONCATENATE("FIPs_codes!",ADDRESS((MATCH($D2296,INDIRECT($C2296),0)+MATCH($C2296,FIPs_codes!$G$1:$G$3296,0)-1),COLUMN(FIPs_codes!C2294))))),"",INDIRECT(CONCATENATE("FIPs_codes!",ADDRESS((MATCH($D2296,INDIRECT($C2296),0)+MATCH($C2296,FIPs_codes!$G$1:$G$3296,0)-1),COLUMN(FIPs_codes!C2294)))))</f>
        <v>6</v>
      </c>
      <c r="G2296" s="51" t="s">
        <v>846</v>
      </c>
      <c r="H2296" s="51" t="s">
        <v>217</v>
      </c>
      <c r="I2296" s="53" t="s">
        <v>841</v>
      </c>
      <c r="J2296" s="55" t="s">
        <v>219</v>
      </c>
      <c r="K2296" s="49" t="s">
        <v>78</v>
      </c>
      <c r="L2296" s="49" t="s">
        <v>220</v>
      </c>
      <c r="M2296" s="49" t="s">
        <v>57</v>
      </c>
      <c r="N2296" s="57" t="s">
        <v>849</v>
      </c>
      <c r="O2296" s="57">
        <v>2006</v>
      </c>
      <c r="P2296" s="57" t="s">
        <v>852</v>
      </c>
      <c r="Q2296" s="128">
        <v>3335</v>
      </c>
      <c r="R2296" s="49" t="s">
        <v>245</v>
      </c>
      <c r="S2296" s="59" t="s">
        <v>60</v>
      </c>
      <c r="T2296" s="47" t="s">
        <v>263</v>
      </c>
      <c r="U2296" s="49" t="s">
        <v>134</v>
      </c>
      <c r="V2296" s="57" t="s">
        <v>254</v>
      </c>
      <c r="W2296" s="61" t="s">
        <v>225</v>
      </c>
      <c r="X2296" s="61" t="s">
        <v>65</v>
      </c>
      <c r="Y2296" s="61">
        <v>40480</v>
      </c>
      <c r="Z2296" s="49">
        <v>99</v>
      </c>
      <c r="AA2296" s="128">
        <v>846</v>
      </c>
      <c r="AB2296" s="49" t="s">
        <v>66</v>
      </c>
      <c r="AC2296" s="128">
        <v>423133</v>
      </c>
      <c r="AD2296" s="49" t="s">
        <v>262</v>
      </c>
      <c r="AE2296" s="57" t="s">
        <v>255</v>
      </c>
      <c r="AF2296" s="57" t="s">
        <v>236</v>
      </c>
      <c r="AG2296" s="49" t="s">
        <v>229</v>
      </c>
      <c r="AH2296" s="49">
        <v>24.24</v>
      </c>
      <c r="AI2296" s="49">
        <v>50.03</v>
      </c>
      <c r="AJ2296" s="49">
        <v>74.27</v>
      </c>
      <c r="AK2296" s="57">
        <v>12.12</v>
      </c>
      <c r="AL2296" s="25">
        <v>0.32637673353978724</v>
      </c>
      <c r="AM2296" s="55" t="s">
        <v>230</v>
      </c>
      <c r="AN2296" s="49" t="s">
        <v>231</v>
      </c>
      <c r="AO2296" s="49" t="s">
        <v>232</v>
      </c>
      <c r="AP2296" s="63" t="s">
        <v>16963</v>
      </c>
      <c r="AQ2296" s="27" t="str">
        <f t="shared" si="102"/>
        <v>Record Complete</v>
      </c>
      <c r="AR2296" s="53"/>
      <c r="AS2296" s="5" t="str">
        <f t="shared" si="103"/>
        <v/>
      </c>
      <c r="AT2296" t="s">
        <v>17200</v>
      </c>
    </row>
    <row r="2297" spans="1:46" ht="15.75" thickBot="1" x14ac:dyDescent="0.3">
      <c r="A2297" s="29" t="s">
        <v>845</v>
      </c>
      <c r="B2297" s="31">
        <v>1692</v>
      </c>
      <c r="C2297" s="31" t="s">
        <v>213</v>
      </c>
      <c r="D2297" s="31" t="s">
        <v>290</v>
      </c>
      <c r="E2297" s="51" t="str">
        <f ca="1">IF(ISERROR(INDIRECT(CONCATENATE("FIPs_codes!",ADDRESS((MATCH($D2297,INDIRECT($C2297),0)+MATCH($C2297,FIPs_codes!$G$1:$G$3296,0)-1),COLUMN(FIPs_codes!A2295))))),"",INDIRECT(CONCATENATE("FIPs_codes!",ADDRESS((MATCH($D2297,INDIRECT($C2297),0)+MATCH($C2297,FIPs_codes!$G$1:$G$3296,0)-1),COLUMN(FIPs_codes!A2295)))))</f>
        <v>40151</v>
      </c>
      <c r="F2297" s="51">
        <f ca="1">IF(ISERROR(INDIRECT(CONCATENATE("FIPs_codes!",ADDRESS((MATCH($D2297,INDIRECT($C2297),0)+MATCH($C2297,FIPs_codes!$G$1:$G$3296,0)-1),COLUMN(FIPs_codes!C2295))))),"",INDIRECT(CONCATENATE("FIPs_codes!",ADDRESS((MATCH($D2297,INDIRECT($C2297),0)+MATCH($C2297,FIPs_codes!$G$1:$G$3296,0)-1),COLUMN(FIPs_codes!C2295)))))</f>
        <v>6</v>
      </c>
      <c r="G2297" s="33" t="s">
        <v>846</v>
      </c>
      <c r="H2297" s="33" t="s">
        <v>217</v>
      </c>
      <c r="I2297" s="35" t="s">
        <v>841</v>
      </c>
      <c r="J2297" s="37" t="s">
        <v>219</v>
      </c>
      <c r="K2297" s="31" t="s">
        <v>78</v>
      </c>
      <c r="L2297" s="31" t="s">
        <v>220</v>
      </c>
      <c r="M2297" s="31" t="s">
        <v>57</v>
      </c>
      <c r="N2297" s="39" t="s">
        <v>849</v>
      </c>
      <c r="O2297" s="39">
        <v>2006</v>
      </c>
      <c r="P2297" s="39" t="s">
        <v>853</v>
      </c>
      <c r="Q2297" s="240">
        <v>3335</v>
      </c>
      <c r="R2297" s="31" t="s">
        <v>245</v>
      </c>
      <c r="S2297" s="41" t="s">
        <v>60</v>
      </c>
      <c r="T2297" s="29" t="s">
        <v>263</v>
      </c>
      <c r="U2297" s="31" t="s">
        <v>134</v>
      </c>
      <c r="V2297" s="39" t="s">
        <v>254</v>
      </c>
      <c r="W2297" s="43" t="s">
        <v>225</v>
      </c>
      <c r="X2297" s="43" t="s">
        <v>65</v>
      </c>
      <c r="Y2297" s="43">
        <v>40480</v>
      </c>
      <c r="Z2297" s="31">
        <v>99</v>
      </c>
      <c r="AA2297" s="240">
        <v>846</v>
      </c>
      <c r="AB2297" s="31" t="s">
        <v>66</v>
      </c>
      <c r="AC2297" s="240">
        <v>423133</v>
      </c>
      <c r="AD2297" s="31" t="s">
        <v>262</v>
      </c>
      <c r="AE2297" s="39" t="s">
        <v>255</v>
      </c>
      <c r="AF2297" s="39" t="s">
        <v>236</v>
      </c>
      <c r="AG2297" s="31" t="s">
        <v>229</v>
      </c>
      <c r="AH2297" s="31">
        <v>20.39</v>
      </c>
      <c r="AI2297" s="31">
        <v>55.91</v>
      </c>
      <c r="AJ2297" s="31">
        <v>76.3</v>
      </c>
      <c r="AK2297" s="39">
        <v>12.74</v>
      </c>
      <c r="AL2297" s="26">
        <v>0.2672346002621232</v>
      </c>
      <c r="AM2297" s="37" t="s">
        <v>230</v>
      </c>
      <c r="AN2297" s="31" t="s">
        <v>231</v>
      </c>
      <c r="AO2297" s="31" t="s">
        <v>232</v>
      </c>
      <c r="AP2297" s="45" t="s">
        <v>16963</v>
      </c>
      <c r="AQ2297" s="27" t="str">
        <f t="shared" si="102"/>
        <v>Record Complete</v>
      </c>
      <c r="AR2297" s="35"/>
      <c r="AS2297" s="5" t="str">
        <f t="shared" si="103"/>
        <v/>
      </c>
      <c r="AT2297" t="s">
        <v>17200</v>
      </c>
    </row>
    <row r="2298" spans="1:46" ht="15.75" thickBot="1" x14ac:dyDescent="0.3">
      <c r="A2298" s="30" t="s">
        <v>845</v>
      </c>
      <c r="B2298" s="32">
        <v>1692</v>
      </c>
      <c r="C2298" s="32" t="s">
        <v>213</v>
      </c>
      <c r="D2298" s="32" t="s">
        <v>290</v>
      </c>
      <c r="E2298" s="51" t="str">
        <f ca="1">IF(ISERROR(INDIRECT(CONCATENATE("FIPs_codes!",ADDRESS((MATCH($D2298,INDIRECT($C2298),0)+MATCH($C2298,FIPs_codes!$G$1:$G$3296,0)-1),COLUMN(FIPs_codes!A2296))))),"",INDIRECT(CONCATENATE("FIPs_codes!",ADDRESS((MATCH($D2298,INDIRECT($C2298),0)+MATCH($C2298,FIPs_codes!$G$1:$G$3296,0)-1),COLUMN(FIPs_codes!A2296)))))</f>
        <v>40151</v>
      </c>
      <c r="F2298" s="51">
        <f ca="1">IF(ISERROR(INDIRECT(CONCATENATE("FIPs_codes!",ADDRESS((MATCH($D2298,INDIRECT($C2298),0)+MATCH($C2298,FIPs_codes!$G$1:$G$3296,0)-1),COLUMN(FIPs_codes!C2296))))),"",INDIRECT(CONCATENATE("FIPs_codes!",ADDRESS((MATCH($D2298,INDIRECT($C2298),0)+MATCH($C2298,FIPs_codes!$G$1:$G$3296,0)-1),COLUMN(FIPs_codes!C2296)))))</f>
        <v>6</v>
      </c>
      <c r="G2298" s="34" t="s">
        <v>846</v>
      </c>
      <c r="H2298" s="34" t="s">
        <v>217</v>
      </c>
      <c r="I2298" s="36" t="s">
        <v>841</v>
      </c>
      <c r="J2298" s="38" t="s">
        <v>219</v>
      </c>
      <c r="K2298" s="32" t="s">
        <v>78</v>
      </c>
      <c r="L2298" s="32" t="s">
        <v>220</v>
      </c>
      <c r="M2298" s="32" t="s">
        <v>57</v>
      </c>
      <c r="N2298" s="40" t="s">
        <v>849</v>
      </c>
      <c r="O2298" s="40">
        <v>2006</v>
      </c>
      <c r="P2298" s="40" t="s">
        <v>852</v>
      </c>
      <c r="Q2298" s="125">
        <v>3335</v>
      </c>
      <c r="R2298" s="32" t="s">
        <v>245</v>
      </c>
      <c r="S2298" s="42" t="s">
        <v>60</v>
      </c>
      <c r="T2298" s="30" t="s">
        <v>263</v>
      </c>
      <c r="U2298" s="32" t="s">
        <v>134</v>
      </c>
      <c r="V2298" s="40" t="s">
        <v>254</v>
      </c>
      <c r="W2298" s="44" t="s">
        <v>225</v>
      </c>
      <c r="X2298" s="44" t="s">
        <v>65</v>
      </c>
      <c r="Y2298" s="44">
        <v>40480</v>
      </c>
      <c r="Z2298" s="32">
        <v>99</v>
      </c>
      <c r="AA2298" s="125">
        <v>846</v>
      </c>
      <c r="AB2298" s="32" t="s">
        <v>66</v>
      </c>
      <c r="AC2298" s="125">
        <v>423133</v>
      </c>
      <c r="AD2298" s="32" t="s">
        <v>262</v>
      </c>
      <c r="AE2298" s="40" t="s">
        <v>255</v>
      </c>
      <c r="AF2298" s="40" t="s">
        <v>236</v>
      </c>
      <c r="AG2298" s="32" t="s">
        <v>229</v>
      </c>
      <c r="AH2298" s="32">
        <v>25.93</v>
      </c>
      <c r="AI2298" s="32">
        <v>52.76</v>
      </c>
      <c r="AJ2298" s="32">
        <v>78.69</v>
      </c>
      <c r="AK2298" s="40">
        <v>12.46</v>
      </c>
      <c r="AL2298" s="25">
        <v>0.32952090481636803</v>
      </c>
      <c r="AM2298" s="38" t="s">
        <v>230</v>
      </c>
      <c r="AN2298" s="32" t="s">
        <v>231</v>
      </c>
      <c r="AO2298" s="32" t="s">
        <v>232</v>
      </c>
      <c r="AP2298" s="63" t="s">
        <v>16963</v>
      </c>
      <c r="AQ2298" s="27" t="str">
        <f t="shared" si="102"/>
        <v>Record Complete</v>
      </c>
      <c r="AR2298" s="36"/>
      <c r="AS2298" s="5" t="str">
        <f t="shared" si="103"/>
        <v/>
      </c>
      <c r="AT2298" t="s">
        <v>17200</v>
      </c>
    </row>
    <row r="2299" spans="1:46" ht="15.75" thickBot="1" x14ac:dyDescent="0.3">
      <c r="A2299" s="129" t="s">
        <v>845</v>
      </c>
      <c r="B2299" s="50">
        <v>1692</v>
      </c>
      <c r="C2299" s="50" t="s">
        <v>213</v>
      </c>
      <c r="D2299" s="50" t="s">
        <v>290</v>
      </c>
      <c r="E2299" s="51" t="str">
        <f ca="1">IF(ISERROR(INDIRECT(CONCATENATE("FIPs_codes!",ADDRESS((MATCH($D2299,INDIRECT($C2299),0)+MATCH($C2299,FIPs_codes!$G$1:$G$3296,0)-1),COLUMN(FIPs_codes!A2297))))),"",INDIRECT(CONCATENATE("FIPs_codes!",ADDRESS((MATCH($D2299,INDIRECT($C2299),0)+MATCH($C2299,FIPs_codes!$G$1:$G$3296,0)-1),COLUMN(FIPs_codes!A2297)))))</f>
        <v>40151</v>
      </c>
      <c r="F2299" s="51">
        <f ca="1">IF(ISERROR(INDIRECT(CONCATENATE("FIPs_codes!",ADDRESS((MATCH($D2299,INDIRECT($C2299),0)+MATCH($C2299,FIPs_codes!$G$1:$G$3296,0)-1),COLUMN(FIPs_codes!C2297))))),"",INDIRECT(CONCATENATE("FIPs_codes!",ADDRESS((MATCH($D2299,INDIRECT($C2299),0)+MATCH($C2299,FIPs_codes!$G$1:$G$3296,0)-1),COLUMN(FIPs_codes!C2297)))))</f>
        <v>6</v>
      </c>
      <c r="G2299" s="52" t="s">
        <v>846</v>
      </c>
      <c r="H2299" s="52" t="s">
        <v>217</v>
      </c>
      <c r="I2299" s="54" t="s">
        <v>841</v>
      </c>
      <c r="J2299" s="56" t="s">
        <v>219</v>
      </c>
      <c r="K2299" s="50" t="s">
        <v>78</v>
      </c>
      <c r="L2299" s="50" t="s">
        <v>220</v>
      </c>
      <c r="M2299" s="50" t="s">
        <v>57</v>
      </c>
      <c r="N2299" s="58" t="s">
        <v>297</v>
      </c>
      <c r="O2299" s="58">
        <v>2003</v>
      </c>
      <c r="P2299" s="58" t="s">
        <v>286</v>
      </c>
      <c r="Q2299" s="126">
        <v>1340</v>
      </c>
      <c r="R2299" s="50" t="s">
        <v>245</v>
      </c>
      <c r="S2299" s="60" t="s">
        <v>60</v>
      </c>
      <c r="T2299" s="48" t="s">
        <v>263</v>
      </c>
      <c r="U2299" s="50" t="s">
        <v>134</v>
      </c>
      <c r="V2299" s="58" t="s">
        <v>254</v>
      </c>
      <c r="W2299" s="62" t="s">
        <v>225</v>
      </c>
      <c r="X2299" s="62" t="s">
        <v>65</v>
      </c>
      <c r="Y2299" s="62">
        <v>40480</v>
      </c>
      <c r="Z2299" s="50">
        <v>100</v>
      </c>
      <c r="AA2299" s="126">
        <v>855</v>
      </c>
      <c r="AB2299" s="50" t="s">
        <v>66</v>
      </c>
      <c r="AC2299" s="126">
        <v>147710</v>
      </c>
      <c r="AD2299" s="50" t="s">
        <v>262</v>
      </c>
      <c r="AE2299" s="58" t="s">
        <v>255</v>
      </c>
      <c r="AF2299" s="58" t="s">
        <v>236</v>
      </c>
      <c r="AG2299" s="50" t="s">
        <v>229</v>
      </c>
      <c r="AH2299" s="50">
        <v>40.04</v>
      </c>
      <c r="AI2299" s="50">
        <v>197.03</v>
      </c>
      <c r="AJ2299" s="50">
        <v>237.07</v>
      </c>
      <c r="AK2299" s="58">
        <v>8.91</v>
      </c>
      <c r="AL2299" s="26">
        <v>0.16889526300248872</v>
      </c>
      <c r="AM2299" s="56" t="s">
        <v>230</v>
      </c>
      <c r="AN2299" s="50" t="s">
        <v>231</v>
      </c>
      <c r="AO2299" s="50" t="s">
        <v>232</v>
      </c>
      <c r="AP2299" s="45" t="s">
        <v>16963</v>
      </c>
      <c r="AQ2299" s="27" t="str">
        <f t="shared" si="102"/>
        <v>Record Complete</v>
      </c>
      <c r="AR2299" s="54"/>
      <c r="AS2299" s="5" t="str">
        <f t="shared" si="103"/>
        <v/>
      </c>
      <c r="AT2299" t="s">
        <v>17200</v>
      </c>
    </row>
    <row r="2300" spans="1:46" ht="15.75" thickBot="1" x14ac:dyDescent="0.3">
      <c r="A2300" s="47" t="s">
        <v>845</v>
      </c>
      <c r="B2300" s="49">
        <v>1692</v>
      </c>
      <c r="C2300" s="49" t="s">
        <v>213</v>
      </c>
      <c r="D2300" s="49" t="s">
        <v>290</v>
      </c>
      <c r="E2300" s="51" t="str">
        <f ca="1">IF(ISERROR(INDIRECT(CONCATENATE("FIPs_codes!",ADDRESS((MATCH($D2300,INDIRECT($C2300),0)+MATCH($C2300,FIPs_codes!$G$1:$G$3296,0)-1),COLUMN(FIPs_codes!A2298))))),"",INDIRECT(CONCATENATE("FIPs_codes!",ADDRESS((MATCH($D2300,INDIRECT($C2300),0)+MATCH($C2300,FIPs_codes!$G$1:$G$3296,0)-1),COLUMN(FIPs_codes!A2298)))))</f>
        <v>40151</v>
      </c>
      <c r="F2300" s="51">
        <f ca="1">IF(ISERROR(INDIRECT(CONCATENATE("FIPs_codes!",ADDRESS((MATCH($D2300,INDIRECT($C2300),0)+MATCH($C2300,FIPs_codes!$G$1:$G$3296,0)-1),COLUMN(FIPs_codes!C2298))))),"",INDIRECT(CONCATENATE("FIPs_codes!",ADDRESS((MATCH($D2300,INDIRECT($C2300),0)+MATCH($C2300,FIPs_codes!$G$1:$G$3296,0)-1),COLUMN(FIPs_codes!C2298)))))</f>
        <v>6</v>
      </c>
      <c r="G2300" s="51" t="s">
        <v>846</v>
      </c>
      <c r="H2300" s="51" t="s">
        <v>217</v>
      </c>
      <c r="I2300" s="53" t="s">
        <v>841</v>
      </c>
      <c r="J2300" s="55" t="s">
        <v>219</v>
      </c>
      <c r="K2300" s="49" t="s">
        <v>78</v>
      </c>
      <c r="L2300" s="49" t="s">
        <v>220</v>
      </c>
      <c r="M2300" s="49" t="s">
        <v>57</v>
      </c>
      <c r="N2300" s="57" t="s">
        <v>297</v>
      </c>
      <c r="O2300" s="57">
        <v>2003</v>
      </c>
      <c r="P2300" s="57" t="s">
        <v>286</v>
      </c>
      <c r="Q2300" s="128">
        <v>1340</v>
      </c>
      <c r="R2300" s="49" t="s">
        <v>245</v>
      </c>
      <c r="S2300" s="59" t="s">
        <v>60</v>
      </c>
      <c r="T2300" s="47" t="s">
        <v>263</v>
      </c>
      <c r="U2300" s="49" t="s">
        <v>134</v>
      </c>
      <c r="V2300" s="57" t="s">
        <v>254</v>
      </c>
      <c r="W2300" s="61" t="s">
        <v>225</v>
      </c>
      <c r="X2300" s="61" t="s">
        <v>65</v>
      </c>
      <c r="Y2300" s="61">
        <v>40480</v>
      </c>
      <c r="Z2300" s="49">
        <v>100</v>
      </c>
      <c r="AA2300" s="128">
        <v>855</v>
      </c>
      <c r="AB2300" s="49" t="s">
        <v>66</v>
      </c>
      <c r="AC2300" s="128">
        <v>147710</v>
      </c>
      <c r="AD2300" s="49" t="s">
        <v>262</v>
      </c>
      <c r="AE2300" s="57" t="s">
        <v>255</v>
      </c>
      <c r="AF2300" s="57" t="s">
        <v>236</v>
      </c>
      <c r="AG2300" s="49" t="s">
        <v>229</v>
      </c>
      <c r="AH2300" s="49">
        <v>46.24</v>
      </c>
      <c r="AI2300" s="49">
        <v>196.13</v>
      </c>
      <c r="AJ2300" s="49">
        <v>242.37</v>
      </c>
      <c r="AK2300" s="57">
        <v>8.9</v>
      </c>
      <c r="AL2300" s="25">
        <v>0.19078268762635639</v>
      </c>
      <c r="AM2300" s="55" t="s">
        <v>230</v>
      </c>
      <c r="AN2300" s="49" t="s">
        <v>231</v>
      </c>
      <c r="AO2300" s="49" t="s">
        <v>232</v>
      </c>
      <c r="AP2300" s="63" t="s">
        <v>16963</v>
      </c>
      <c r="AQ2300" s="27" t="str">
        <f t="shared" si="102"/>
        <v>Record Complete</v>
      </c>
      <c r="AR2300" s="53"/>
      <c r="AS2300" s="5" t="str">
        <f t="shared" si="103"/>
        <v/>
      </c>
      <c r="AT2300" t="s">
        <v>17200</v>
      </c>
    </row>
    <row r="2301" spans="1:46" ht="15.75" thickBot="1" x14ac:dyDescent="0.3">
      <c r="A2301" s="190" t="s">
        <v>845</v>
      </c>
      <c r="B2301" s="31">
        <v>1692</v>
      </c>
      <c r="C2301" s="31" t="s">
        <v>213</v>
      </c>
      <c r="D2301" s="31" t="s">
        <v>290</v>
      </c>
      <c r="E2301" s="51" t="str">
        <f ca="1">IF(ISERROR(INDIRECT(CONCATENATE("FIPs_codes!",ADDRESS((MATCH($D2301,INDIRECT($C2301),0)+MATCH($C2301,FIPs_codes!$G$1:$G$3296,0)-1),COLUMN(FIPs_codes!A2299))))),"",INDIRECT(CONCATENATE("FIPs_codes!",ADDRESS((MATCH($D2301,INDIRECT($C2301),0)+MATCH($C2301,FIPs_codes!$G$1:$G$3296,0)-1),COLUMN(FIPs_codes!A2299)))))</f>
        <v>40151</v>
      </c>
      <c r="F2301" s="51">
        <f ca="1">IF(ISERROR(INDIRECT(CONCATENATE("FIPs_codes!",ADDRESS((MATCH($D2301,INDIRECT($C2301),0)+MATCH($C2301,FIPs_codes!$G$1:$G$3296,0)-1),COLUMN(FIPs_codes!C2299))))),"",INDIRECT(CONCATENATE("FIPs_codes!",ADDRESS((MATCH($D2301,INDIRECT($C2301),0)+MATCH($C2301,FIPs_codes!$G$1:$G$3296,0)-1),COLUMN(FIPs_codes!C2299)))))</f>
        <v>6</v>
      </c>
      <c r="G2301" s="33" t="s">
        <v>846</v>
      </c>
      <c r="H2301" s="33" t="s">
        <v>217</v>
      </c>
      <c r="I2301" s="35" t="s">
        <v>841</v>
      </c>
      <c r="J2301" s="37" t="s">
        <v>219</v>
      </c>
      <c r="K2301" s="31" t="s">
        <v>78</v>
      </c>
      <c r="L2301" s="31" t="s">
        <v>220</v>
      </c>
      <c r="M2301" s="31" t="s">
        <v>57</v>
      </c>
      <c r="N2301" s="39" t="s">
        <v>297</v>
      </c>
      <c r="O2301" s="39">
        <v>2003</v>
      </c>
      <c r="P2301" s="39" t="s">
        <v>286</v>
      </c>
      <c r="Q2301" s="240">
        <v>1340</v>
      </c>
      <c r="R2301" s="31" t="s">
        <v>245</v>
      </c>
      <c r="S2301" s="41" t="s">
        <v>60</v>
      </c>
      <c r="T2301" s="29" t="s">
        <v>263</v>
      </c>
      <c r="U2301" s="31" t="s">
        <v>134</v>
      </c>
      <c r="V2301" s="39" t="s">
        <v>254</v>
      </c>
      <c r="W2301" s="43" t="s">
        <v>225</v>
      </c>
      <c r="X2301" s="43" t="s">
        <v>65</v>
      </c>
      <c r="Y2301" s="43">
        <v>40480</v>
      </c>
      <c r="Z2301" s="31">
        <v>100</v>
      </c>
      <c r="AA2301" s="240">
        <v>855</v>
      </c>
      <c r="AB2301" s="31" t="s">
        <v>66</v>
      </c>
      <c r="AC2301" s="240">
        <v>147710</v>
      </c>
      <c r="AD2301" s="31" t="s">
        <v>262</v>
      </c>
      <c r="AE2301" s="39" t="s">
        <v>255</v>
      </c>
      <c r="AF2301" s="39" t="s">
        <v>236</v>
      </c>
      <c r="AG2301" s="31" t="s">
        <v>229</v>
      </c>
      <c r="AH2301" s="31">
        <v>48.21</v>
      </c>
      <c r="AI2301" s="31">
        <v>206.14</v>
      </c>
      <c r="AJ2301" s="31">
        <v>254.35</v>
      </c>
      <c r="AK2301" s="39">
        <v>8.9</v>
      </c>
      <c r="AL2301" s="26">
        <v>0.18954196972675447</v>
      </c>
      <c r="AM2301" s="37" t="s">
        <v>230</v>
      </c>
      <c r="AN2301" s="31" t="s">
        <v>231</v>
      </c>
      <c r="AO2301" s="31" t="s">
        <v>232</v>
      </c>
      <c r="AP2301" s="45" t="s">
        <v>16963</v>
      </c>
      <c r="AQ2301" s="27" t="str">
        <f t="shared" si="102"/>
        <v>Record Complete</v>
      </c>
      <c r="AR2301" s="35"/>
      <c r="AS2301" s="5" t="str">
        <f t="shared" si="103"/>
        <v/>
      </c>
      <c r="AT2301" t="s">
        <v>17200</v>
      </c>
    </row>
    <row r="2302" spans="1:46" ht="15.75" thickBot="1" x14ac:dyDescent="0.3">
      <c r="A2302" s="30" t="s">
        <v>845</v>
      </c>
      <c r="B2302" s="32">
        <v>1692</v>
      </c>
      <c r="C2302" s="32" t="s">
        <v>213</v>
      </c>
      <c r="D2302" s="32" t="s">
        <v>290</v>
      </c>
      <c r="E2302" s="51" t="str">
        <f ca="1">IF(ISERROR(INDIRECT(CONCATENATE("FIPs_codes!",ADDRESS((MATCH($D2302,INDIRECT($C2302),0)+MATCH($C2302,FIPs_codes!$G$1:$G$3296,0)-1),COLUMN(FIPs_codes!A2300))))),"",INDIRECT(CONCATENATE("FIPs_codes!",ADDRESS((MATCH($D2302,INDIRECT($C2302),0)+MATCH($C2302,FIPs_codes!$G$1:$G$3296,0)-1),COLUMN(FIPs_codes!A2300)))))</f>
        <v>40151</v>
      </c>
      <c r="F2302" s="51">
        <f ca="1">IF(ISERROR(INDIRECT(CONCATENATE("FIPs_codes!",ADDRESS((MATCH($D2302,INDIRECT($C2302),0)+MATCH($C2302,FIPs_codes!$G$1:$G$3296,0)-1),COLUMN(FIPs_codes!C2300))))),"",INDIRECT(CONCATENATE("FIPs_codes!",ADDRESS((MATCH($D2302,INDIRECT($C2302),0)+MATCH($C2302,FIPs_codes!$G$1:$G$3296,0)-1),COLUMN(FIPs_codes!C2300)))))</f>
        <v>6</v>
      </c>
      <c r="G2302" s="34" t="s">
        <v>846</v>
      </c>
      <c r="H2302" s="34" t="s">
        <v>217</v>
      </c>
      <c r="I2302" s="36" t="s">
        <v>841</v>
      </c>
      <c r="J2302" s="38" t="s">
        <v>219</v>
      </c>
      <c r="K2302" s="32" t="s">
        <v>78</v>
      </c>
      <c r="L2302" s="32" t="s">
        <v>220</v>
      </c>
      <c r="M2302" s="32" t="s">
        <v>57</v>
      </c>
      <c r="N2302" s="40" t="s">
        <v>857</v>
      </c>
      <c r="O2302" s="40">
        <v>2006</v>
      </c>
      <c r="P2302" s="40" t="s">
        <v>859</v>
      </c>
      <c r="Q2302" s="125">
        <v>860</v>
      </c>
      <c r="R2302" s="32" t="s">
        <v>245</v>
      </c>
      <c r="S2302" s="42" t="s">
        <v>60</v>
      </c>
      <c r="T2302" s="30" t="s">
        <v>263</v>
      </c>
      <c r="U2302" s="32" t="s">
        <v>134</v>
      </c>
      <c r="V2302" s="40" t="s">
        <v>254</v>
      </c>
      <c r="W2302" s="44" t="s">
        <v>225</v>
      </c>
      <c r="X2302" s="44" t="s">
        <v>65</v>
      </c>
      <c r="Y2302" s="44">
        <v>40485</v>
      </c>
      <c r="Z2302" s="32">
        <v>82</v>
      </c>
      <c r="AA2302" s="125">
        <v>854</v>
      </c>
      <c r="AB2302" s="32" t="s">
        <v>66</v>
      </c>
      <c r="AC2302" s="125">
        <v>58063</v>
      </c>
      <c r="AD2302" s="32" t="s">
        <v>262</v>
      </c>
      <c r="AE2302" s="40" t="s">
        <v>255</v>
      </c>
      <c r="AF2302" s="40" t="s">
        <v>236</v>
      </c>
      <c r="AG2302" s="32" t="s">
        <v>229</v>
      </c>
      <c r="AH2302" s="32">
        <v>105.57</v>
      </c>
      <c r="AI2302" s="32">
        <v>93.6</v>
      </c>
      <c r="AJ2302" s="32">
        <v>199.17</v>
      </c>
      <c r="AK2302" s="40">
        <v>9.2799999999999994</v>
      </c>
      <c r="AL2302" s="25">
        <v>0.5300497062810664</v>
      </c>
      <c r="AM2302" s="38" t="s">
        <v>230</v>
      </c>
      <c r="AN2302" s="32" t="s">
        <v>231</v>
      </c>
      <c r="AO2302" s="32" t="s">
        <v>232</v>
      </c>
      <c r="AP2302" s="63" t="s">
        <v>16963</v>
      </c>
      <c r="AQ2302" s="27" t="str">
        <f t="shared" si="102"/>
        <v>Record Complete</v>
      </c>
      <c r="AR2302" s="36"/>
      <c r="AS2302" s="5" t="str">
        <f t="shared" si="103"/>
        <v/>
      </c>
      <c r="AT2302" t="s">
        <v>17200</v>
      </c>
    </row>
    <row r="2303" spans="1:46" ht="15.75" thickBot="1" x14ac:dyDescent="0.3">
      <c r="A2303" s="29" t="s">
        <v>845</v>
      </c>
      <c r="B2303" s="31">
        <v>1692</v>
      </c>
      <c r="C2303" s="31" t="s">
        <v>213</v>
      </c>
      <c r="D2303" s="31" t="s">
        <v>290</v>
      </c>
      <c r="E2303" s="51" t="str">
        <f ca="1">IF(ISERROR(INDIRECT(CONCATENATE("FIPs_codes!",ADDRESS((MATCH($D2303,INDIRECT($C2303),0)+MATCH($C2303,FIPs_codes!$G$1:$G$3296,0)-1),COLUMN(FIPs_codes!A2301))))),"",INDIRECT(CONCATENATE("FIPs_codes!",ADDRESS((MATCH($D2303,INDIRECT($C2303),0)+MATCH($C2303,FIPs_codes!$G$1:$G$3296,0)-1),COLUMN(FIPs_codes!A2301)))))</f>
        <v>40151</v>
      </c>
      <c r="F2303" s="51">
        <f ca="1">IF(ISERROR(INDIRECT(CONCATENATE("FIPs_codes!",ADDRESS((MATCH($D2303,INDIRECT($C2303),0)+MATCH($C2303,FIPs_codes!$G$1:$G$3296,0)-1),COLUMN(FIPs_codes!C2301))))),"",INDIRECT(CONCATENATE("FIPs_codes!",ADDRESS((MATCH($D2303,INDIRECT($C2303),0)+MATCH($C2303,FIPs_codes!$G$1:$G$3296,0)-1),COLUMN(FIPs_codes!C2301)))))</f>
        <v>6</v>
      </c>
      <c r="G2303" s="33" t="s">
        <v>846</v>
      </c>
      <c r="H2303" s="33" t="s">
        <v>217</v>
      </c>
      <c r="I2303" s="35" t="s">
        <v>841</v>
      </c>
      <c r="J2303" s="37" t="s">
        <v>219</v>
      </c>
      <c r="K2303" s="31" t="s">
        <v>78</v>
      </c>
      <c r="L2303" s="31" t="s">
        <v>220</v>
      </c>
      <c r="M2303" s="31" t="s">
        <v>57</v>
      </c>
      <c r="N2303" s="39" t="s">
        <v>857</v>
      </c>
      <c r="O2303" s="39">
        <v>2006</v>
      </c>
      <c r="P2303" s="39" t="s">
        <v>859</v>
      </c>
      <c r="Q2303" s="240">
        <v>860</v>
      </c>
      <c r="R2303" s="31" t="s">
        <v>245</v>
      </c>
      <c r="S2303" s="41" t="s">
        <v>60</v>
      </c>
      <c r="T2303" s="29" t="s">
        <v>263</v>
      </c>
      <c r="U2303" s="31" t="s">
        <v>134</v>
      </c>
      <c r="V2303" s="39" t="s">
        <v>254</v>
      </c>
      <c r="W2303" s="43" t="s">
        <v>225</v>
      </c>
      <c r="X2303" s="43" t="s">
        <v>65</v>
      </c>
      <c r="Y2303" s="43">
        <v>40485</v>
      </c>
      <c r="Z2303" s="31">
        <v>82</v>
      </c>
      <c r="AA2303" s="240">
        <v>854</v>
      </c>
      <c r="AB2303" s="31" t="s">
        <v>66</v>
      </c>
      <c r="AC2303" s="240">
        <v>58063</v>
      </c>
      <c r="AD2303" s="31" t="s">
        <v>262</v>
      </c>
      <c r="AE2303" s="39" t="s">
        <v>255</v>
      </c>
      <c r="AF2303" s="39" t="s">
        <v>236</v>
      </c>
      <c r="AG2303" s="31" t="s">
        <v>229</v>
      </c>
      <c r="AH2303" s="31">
        <v>102.91</v>
      </c>
      <c r="AI2303" s="31">
        <v>97.9</v>
      </c>
      <c r="AJ2303" s="31">
        <v>200.81</v>
      </c>
      <c r="AK2303" s="39">
        <v>9.23</v>
      </c>
      <c r="AL2303" s="26">
        <v>0.51247447836263127</v>
      </c>
      <c r="AM2303" s="37" t="s">
        <v>230</v>
      </c>
      <c r="AN2303" s="31" t="s">
        <v>231</v>
      </c>
      <c r="AO2303" s="31" t="s">
        <v>232</v>
      </c>
      <c r="AP2303" s="45" t="s">
        <v>16963</v>
      </c>
      <c r="AQ2303" s="27" t="str">
        <f t="shared" si="102"/>
        <v>Record Complete</v>
      </c>
      <c r="AR2303" s="35"/>
      <c r="AS2303" s="5" t="str">
        <f t="shared" si="103"/>
        <v/>
      </c>
      <c r="AT2303" t="s">
        <v>17200</v>
      </c>
    </row>
    <row r="2304" spans="1:46" ht="15.75" thickBot="1" x14ac:dyDescent="0.3">
      <c r="A2304" s="47" t="s">
        <v>845</v>
      </c>
      <c r="B2304" s="49">
        <v>1692</v>
      </c>
      <c r="C2304" s="49" t="s">
        <v>213</v>
      </c>
      <c r="D2304" s="49" t="s">
        <v>290</v>
      </c>
      <c r="E2304" s="51" t="str">
        <f ca="1">IF(ISERROR(INDIRECT(CONCATENATE("FIPs_codes!",ADDRESS((MATCH($D2304,INDIRECT($C2304),0)+MATCH($C2304,FIPs_codes!$G$1:$G$3296,0)-1),COLUMN(FIPs_codes!A2302))))),"",INDIRECT(CONCATENATE("FIPs_codes!",ADDRESS((MATCH($D2304,INDIRECT($C2304),0)+MATCH($C2304,FIPs_codes!$G$1:$G$3296,0)-1),COLUMN(FIPs_codes!A2302)))))</f>
        <v>40151</v>
      </c>
      <c r="F2304" s="51">
        <f ca="1">IF(ISERROR(INDIRECT(CONCATENATE("FIPs_codes!",ADDRESS((MATCH($D2304,INDIRECT($C2304),0)+MATCH($C2304,FIPs_codes!$G$1:$G$3296,0)-1),COLUMN(FIPs_codes!C2302))))),"",INDIRECT(CONCATENATE("FIPs_codes!",ADDRESS((MATCH($D2304,INDIRECT($C2304),0)+MATCH($C2304,FIPs_codes!$G$1:$G$3296,0)-1),COLUMN(FIPs_codes!C2302)))))</f>
        <v>6</v>
      </c>
      <c r="G2304" s="51" t="s">
        <v>846</v>
      </c>
      <c r="H2304" s="51" t="s">
        <v>217</v>
      </c>
      <c r="I2304" s="53" t="s">
        <v>841</v>
      </c>
      <c r="J2304" s="55" t="s">
        <v>219</v>
      </c>
      <c r="K2304" s="49" t="s">
        <v>78</v>
      </c>
      <c r="L2304" s="49" t="s">
        <v>220</v>
      </c>
      <c r="M2304" s="49" t="s">
        <v>57</v>
      </c>
      <c r="N2304" s="57" t="s">
        <v>857</v>
      </c>
      <c r="O2304" s="57">
        <v>2006</v>
      </c>
      <c r="P2304" s="57" t="s">
        <v>859</v>
      </c>
      <c r="Q2304" s="128">
        <v>860</v>
      </c>
      <c r="R2304" s="49" t="s">
        <v>245</v>
      </c>
      <c r="S2304" s="59" t="s">
        <v>60</v>
      </c>
      <c r="T2304" s="47" t="s">
        <v>263</v>
      </c>
      <c r="U2304" s="49" t="s">
        <v>134</v>
      </c>
      <c r="V2304" s="57" t="s">
        <v>254</v>
      </c>
      <c r="W2304" s="61" t="s">
        <v>225</v>
      </c>
      <c r="X2304" s="61" t="s">
        <v>65</v>
      </c>
      <c r="Y2304" s="61">
        <v>40485</v>
      </c>
      <c r="Z2304" s="49">
        <v>82</v>
      </c>
      <c r="AA2304" s="128">
        <v>854</v>
      </c>
      <c r="AB2304" s="49" t="s">
        <v>66</v>
      </c>
      <c r="AC2304" s="128">
        <v>58063</v>
      </c>
      <c r="AD2304" s="49" t="s">
        <v>262</v>
      </c>
      <c r="AE2304" s="57" t="s">
        <v>255</v>
      </c>
      <c r="AF2304" s="57" t="s">
        <v>236</v>
      </c>
      <c r="AG2304" s="49" t="s">
        <v>229</v>
      </c>
      <c r="AH2304" s="49">
        <v>158.28</v>
      </c>
      <c r="AI2304" s="49">
        <v>131.03</v>
      </c>
      <c r="AJ2304" s="49">
        <v>289.31</v>
      </c>
      <c r="AK2304" s="57">
        <v>8.8800000000000008</v>
      </c>
      <c r="AL2304" s="26">
        <v>0.54709481179357777</v>
      </c>
      <c r="AM2304" s="55" t="s">
        <v>230</v>
      </c>
      <c r="AN2304" s="49" t="s">
        <v>231</v>
      </c>
      <c r="AO2304" s="49" t="s">
        <v>232</v>
      </c>
      <c r="AP2304" s="63" t="s">
        <v>16963</v>
      </c>
      <c r="AQ2304" s="27" t="str">
        <f t="shared" si="102"/>
        <v>Record Complete</v>
      </c>
      <c r="AR2304" s="53"/>
      <c r="AS2304" s="5" t="str">
        <f t="shared" si="103"/>
        <v/>
      </c>
      <c r="AT2304" t="s">
        <v>17200</v>
      </c>
    </row>
    <row r="2305" spans="1:46" ht="15.75" thickBot="1" x14ac:dyDescent="0.3">
      <c r="A2305" s="48" t="s">
        <v>845</v>
      </c>
      <c r="B2305" s="50">
        <v>1692</v>
      </c>
      <c r="C2305" s="50" t="s">
        <v>213</v>
      </c>
      <c r="D2305" s="50" t="s">
        <v>290</v>
      </c>
      <c r="E2305" s="51" t="str">
        <f ca="1">IF(ISERROR(INDIRECT(CONCATENATE("FIPs_codes!",ADDRESS((MATCH($D2305,INDIRECT($C2305),0)+MATCH($C2305,FIPs_codes!$G$1:$G$3296,0)-1),COLUMN(FIPs_codes!A2303))))),"",INDIRECT(CONCATENATE("FIPs_codes!",ADDRESS((MATCH($D2305,INDIRECT($C2305),0)+MATCH($C2305,FIPs_codes!$G$1:$G$3296,0)-1),COLUMN(FIPs_codes!A2303)))))</f>
        <v>40151</v>
      </c>
      <c r="F2305" s="51">
        <f ca="1">IF(ISERROR(INDIRECT(CONCATENATE("FIPs_codes!",ADDRESS((MATCH($D2305,INDIRECT($C2305),0)+MATCH($C2305,FIPs_codes!$G$1:$G$3296,0)-1),COLUMN(FIPs_codes!C2303))))),"",INDIRECT(CONCATENATE("FIPs_codes!",ADDRESS((MATCH($D2305,INDIRECT($C2305),0)+MATCH($C2305,FIPs_codes!$G$1:$G$3296,0)-1),COLUMN(FIPs_codes!C2303)))))</f>
        <v>6</v>
      </c>
      <c r="G2305" s="52" t="s">
        <v>846</v>
      </c>
      <c r="H2305" s="52" t="s">
        <v>217</v>
      </c>
      <c r="I2305" s="54" t="s">
        <v>841</v>
      </c>
      <c r="J2305" s="56" t="s">
        <v>219</v>
      </c>
      <c r="K2305" s="50" t="s">
        <v>78</v>
      </c>
      <c r="L2305" s="50" t="s">
        <v>220</v>
      </c>
      <c r="M2305" s="50" t="s">
        <v>57</v>
      </c>
      <c r="N2305" s="58" t="s">
        <v>857</v>
      </c>
      <c r="O2305" s="58">
        <v>2006</v>
      </c>
      <c r="P2305" s="58" t="s">
        <v>858</v>
      </c>
      <c r="Q2305" s="126">
        <v>860</v>
      </c>
      <c r="R2305" s="50" t="s">
        <v>245</v>
      </c>
      <c r="S2305" s="60" t="s">
        <v>60</v>
      </c>
      <c r="T2305" s="48" t="s">
        <v>263</v>
      </c>
      <c r="U2305" s="50" t="s">
        <v>134</v>
      </c>
      <c r="V2305" s="58" t="s">
        <v>254</v>
      </c>
      <c r="W2305" s="62" t="s">
        <v>225</v>
      </c>
      <c r="X2305" s="62" t="s">
        <v>65</v>
      </c>
      <c r="Y2305" s="62">
        <v>40486</v>
      </c>
      <c r="Z2305" s="50">
        <v>96</v>
      </c>
      <c r="AA2305" s="126">
        <v>854</v>
      </c>
      <c r="AB2305" s="50" t="s">
        <v>66</v>
      </c>
      <c r="AC2305" s="126">
        <v>47435</v>
      </c>
      <c r="AD2305" s="50" t="s">
        <v>262</v>
      </c>
      <c r="AE2305" s="58" t="s">
        <v>255</v>
      </c>
      <c r="AF2305" s="58" t="s">
        <v>236</v>
      </c>
      <c r="AG2305" s="50" t="s">
        <v>229</v>
      </c>
      <c r="AH2305" s="50">
        <v>118.92</v>
      </c>
      <c r="AI2305" s="50">
        <v>152.25</v>
      </c>
      <c r="AJ2305" s="50">
        <v>271.17</v>
      </c>
      <c r="AK2305" s="58">
        <v>8.5299999999999994</v>
      </c>
      <c r="AL2305" s="26">
        <v>0.4385440867352583</v>
      </c>
      <c r="AM2305" s="56" t="s">
        <v>230</v>
      </c>
      <c r="AN2305" s="50" t="s">
        <v>231</v>
      </c>
      <c r="AO2305" s="50" t="s">
        <v>232</v>
      </c>
      <c r="AP2305" s="45" t="s">
        <v>16963</v>
      </c>
      <c r="AQ2305" s="27" t="str">
        <f t="shared" si="102"/>
        <v>Record Complete</v>
      </c>
      <c r="AR2305" s="54"/>
      <c r="AS2305" s="5" t="str">
        <f t="shared" si="103"/>
        <v/>
      </c>
      <c r="AT2305" t="s">
        <v>17200</v>
      </c>
    </row>
    <row r="2306" spans="1:46" ht="15.75" thickBot="1" x14ac:dyDescent="0.3">
      <c r="A2306" s="30" t="s">
        <v>845</v>
      </c>
      <c r="B2306" s="32">
        <v>1692</v>
      </c>
      <c r="C2306" s="32" t="s">
        <v>213</v>
      </c>
      <c r="D2306" s="32" t="s">
        <v>290</v>
      </c>
      <c r="E2306" s="51" t="str">
        <f ca="1">IF(ISERROR(INDIRECT(CONCATENATE("FIPs_codes!",ADDRESS((MATCH($D2306,INDIRECT($C2306),0)+MATCH($C2306,FIPs_codes!$G$1:$G$3296,0)-1),COLUMN(FIPs_codes!A2304))))),"",INDIRECT(CONCATENATE("FIPs_codes!",ADDRESS((MATCH($D2306,INDIRECT($C2306),0)+MATCH($C2306,FIPs_codes!$G$1:$G$3296,0)-1),COLUMN(FIPs_codes!A2304)))))</f>
        <v>40151</v>
      </c>
      <c r="F2306" s="51">
        <f ca="1">IF(ISERROR(INDIRECT(CONCATENATE("FIPs_codes!",ADDRESS((MATCH($D2306,INDIRECT($C2306),0)+MATCH($C2306,FIPs_codes!$G$1:$G$3296,0)-1),COLUMN(FIPs_codes!C2304))))),"",INDIRECT(CONCATENATE("FIPs_codes!",ADDRESS((MATCH($D2306,INDIRECT($C2306),0)+MATCH($C2306,FIPs_codes!$G$1:$G$3296,0)-1),COLUMN(FIPs_codes!C2304)))))</f>
        <v>6</v>
      </c>
      <c r="G2306" s="34" t="s">
        <v>846</v>
      </c>
      <c r="H2306" s="34" t="s">
        <v>217</v>
      </c>
      <c r="I2306" s="36" t="s">
        <v>841</v>
      </c>
      <c r="J2306" s="38" t="s">
        <v>219</v>
      </c>
      <c r="K2306" s="32" t="s">
        <v>78</v>
      </c>
      <c r="L2306" s="32" t="s">
        <v>220</v>
      </c>
      <c r="M2306" s="32" t="s">
        <v>57</v>
      </c>
      <c r="N2306" s="40" t="s">
        <v>857</v>
      </c>
      <c r="O2306" s="40">
        <v>2006</v>
      </c>
      <c r="P2306" s="40" t="s">
        <v>858</v>
      </c>
      <c r="Q2306" s="125">
        <v>860</v>
      </c>
      <c r="R2306" s="32" t="s">
        <v>245</v>
      </c>
      <c r="S2306" s="42" t="s">
        <v>60</v>
      </c>
      <c r="T2306" s="30" t="s">
        <v>263</v>
      </c>
      <c r="U2306" s="32" t="s">
        <v>134</v>
      </c>
      <c r="V2306" s="40" t="s">
        <v>254</v>
      </c>
      <c r="W2306" s="44" t="s">
        <v>225</v>
      </c>
      <c r="X2306" s="44" t="s">
        <v>65</v>
      </c>
      <c r="Y2306" s="44">
        <v>40486</v>
      </c>
      <c r="Z2306" s="32">
        <v>96</v>
      </c>
      <c r="AA2306" s="125">
        <v>854</v>
      </c>
      <c r="AB2306" s="32" t="s">
        <v>66</v>
      </c>
      <c r="AC2306" s="125">
        <v>47435</v>
      </c>
      <c r="AD2306" s="32" t="s">
        <v>262</v>
      </c>
      <c r="AE2306" s="40" t="s">
        <v>255</v>
      </c>
      <c r="AF2306" s="40" t="s">
        <v>236</v>
      </c>
      <c r="AG2306" s="32" t="s">
        <v>229</v>
      </c>
      <c r="AH2306" s="32">
        <v>119.15</v>
      </c>
      <c r="AI2306" s="32">
        <v>178.33</v>
      </c>
      <c r="AJ2306" s="32">
        <v>297.48</v>
      </c>
      <c r="AK2306" s="40">
        <v>8.5399999999999991</v>
      </c>
      <c r="AL2306" s="25">
        <v>0.40053112814306846</v>
      </c>
      <c r="AM2306" s="38" t="s">
        <v>230</v>
      </c>
      <c r="AN2306" s="32" t="s">
        <v>231</v>
      </c>
      <c r="AO2306" s="32" t="s">
        <v>232</v>
      </c>
      <c r="AP2306" s="63" t="s">
        <v>16963</v>
      </c>
      <c r="AQ2306" s="27" t="str">
        <f t="shared" si="102"/>
        <v>Record Complete</v>
      </c>
      <c r="AR2306" s="36"/>
      <c r="AS2306" s="5" t="str">
        <f t="shared" si="103"/>
        <v/>
      </c>
      <c r="AT2306" t="s">
        <v>17200</v>
      </c>
    </row>
    <row r="2307" spans="1:46" ht="15.75" thickBot="1" x14ac:dyDescent="0.3">
      <c r="A2307" s="29" t="s">
        <v>845</v>
      </c>
      <c r="B2307" s="31">
        <v>1692</v>
      </c>
      <c r="C2307" s="31" t="s">
        <v>213</v>
      </c>
      <c r="D2307" s="31" t="s">
        <v>290</v>
      </c>
      <c r="E2307" s="51" t="str">
        <f ca="1">IF(ISERROR(INDIRECT(CONCATENATE("FIPs_codes!",ADDRESS((MATCH($D2307,INDIRECT($C2307),0)+MATCH($C2307,FIPs_codes!$G$1:$G$3296,0)-1),COLUMN(FIPs_codes!A2305))))),"",INDIRECT(CONCATENATE("FIPs_codes!",ADDRESS((MATCH($D2307,INDIRECT($C2307),0)+MATCH($C2307,FIPs_codes!$G$1:$G$3296,0)-1),COLUMN(FIPs_codes!A2305)))))</f>
        <v>40151</v>
      </c>
      <c r="F2307" s="51">
        <f ca="1">IF(ISERROR(INDIRECT(CONCATENATE("FIPs_codes!",ADDRESS((MATCH($D2307,INDIRECT($C2307),0)+MATCH($C2307,FIPs_codes!$G$1:$G$3296,0)-1),COLUMN(FIPs_codes!C2305))))),"",INDIRECT(CONCATENATE("FIPs_codes!",ADDRESS((MATCH($D2307,INDIRECT($C2307),0)+MATCH($C2307,FIPs_codes!$G$1:$G$3296,0)-1),COLUMN(FIPs_codes!C2305)))))</f>
        <v>6</v>
      </c>
      <c r="G2307" s="33" t="s">
        <v>846</v>
      </c>
      <c r="H2307" s="33" t="s">
        <v>217</v>
      </c>
      <c r="I2307" s="35" t="s">
        <v>841</v>
      </c>
      <c r="J2307" s="37" t="s">
        <v>219</v>
      </c>
      <c r="K2307" s="31" t="s">
        <v>78</v>
      </c>
      <c r="L2307" s="31" t="s">
        <v>220</v>
      </c>
      <c r="M2307" s="31" t="s">
        <v>57</v>
      </c>
      <c r="N2307" s="39" t="s">
        <v>857</v>
      </c>
      <c r="O2307" s="39">
        <v>2006</v>
      </c>
      <c r="P2307" s="39" t="s">
        <v>858</v>
      </c>
      <c r="Q2307" s="240">
        <v>860</v>
      </c>
      <c r="R2307" s="31" t="s">
        <v>245</v>
      </c>
      <c r="S2307" s="41" t="s">
        <v>60</v>
      </c>
      <c r="T2307" s="29" t="s">
        <v>263</v>
      </c>
      <c r="U2307" s="31" t="s">
        <v>134</v>
      </c>
      <c r="V2307" s="39" t="s">
        <v>254</v>
      </c>
      <c r="W2307" s="43" t="s">
        <v>225</v>
      </c>
      <c r="X2307" s="43" t="s">
        <v>65</v>
      </c>
      <c r="Y2307" s="43">
        <v>40486</v>
      </c>
      <c r="Z2307" s="31">
        <v>96</v>
      </c>
      <c r="AA2307" s="240">
        <v>854</v>
      </c>
      <c r="AB2307" s="31" t="s">
        <v>66</v>
      </c>
      <c r="AC2307" s="240">
        <v>47435</v>
      </c>
      <c r="AD2307" s="31" t="s">
        <v>262</v>
      </c>
      <c r="AE2307" s="39" t="s">
        <v>255</v>
      </c>
      <c r="AF2307" s="39" t="s">
        <v>236</v>
      </c>
      <c r="AG2307" s="31" t="s">
        <v>229</v>
      </c>
      <c r="AH2307" s="31">
        <v>138.34</v>
      </c>
      <c r="AI2307" s="31">
        <v>177.62</v>
      </c>
      <c r="AJ2307" s="31">
        <v>315.96000000000004</v>
      </c>
      <c r="AK2307" s="39">
        <v>8.4499999999999993</v>
      </c>
      <c r="AL2307" s="26">
        <v>0.43784023294087854</v>
      </c>
      <c r="AM2307" s="37" t="s">
        <v>230</v>
      </c>
      <c r="AN2307" s="31" t="s">
        <v>231</v>
      </c>
      <c r="AO2307" s="31" t="s">
        <v>232</v>
      </c>
      <c r="AP2307" s="45" t="s">
        <v>16963</v>
      </c>
      <c r="AQ2307" s="27" t="str">
        <f t="shared" si="102"/>
        <v>Record Complete</v>
      </c>
      <c r="AR2307" s="35"/>
      <c r="AS2307" s="5" t="str">
        <f t="shared" si="103"/>
        <v/>
      </c>
      <c r="AT2307" t="s">
        <v>17200</v>
      </c>
    </row>
    <row r="2308" spans="1:46" ht="15.75" thickBot="1" x14ac:dyDescent="0.3">
      <c r="A2308" s="30" t="s">
        <v>845</v>
      </c>
      <c r="B2308" s="32">
        <v>1692</v>
      </c>
      <c r="C2308" s="32" t="s">
        <v>213</v>
      </c>
      <c r="D2308" s="32" t="s">
        <v>290</v>
      </c>
      <c r="E2308" s="51" t="str">
        <f ca="1">IF(ISERROR(INDIRECT(CONCATENATE("FIPs_codes!",ADDRESS((MATCH($D2308,INDIRECT($C2308),0)+MATCH($C2308,FIPs_codes!$G$1:$G$3296,0)-1),COLUMN(FIPs_codes!A2306))))),"",INDIRECT(CONCATENATE("FIPs_codes!",ADDRESS((MATCH($D2308,INDIRECT($C2308),0)+MATCH($C2308,FIPs_codes!$G$1:$G$3296,0)-1),COLUMN(FIPs_codes!A2306)))))</f>
        <v>40151</v>
      </c>
      <c r="F2308" s="51">
        <f ca="1">IF(ISERROR(INDIRECT(CONCATENATE("FIPs_codes!",ADDRESS((MATCH($D2308,INDIRECT($C2308),0)+MATCH($C2308,FIPs_codes!$G$1:$G$3296,0)-1),COLUMN(FIPs_codes!C2306))))),"",INDIRECT(CONCATENATE("FIPs_codes!",ADDRESS((MATCH($D2308,INDIRECT($C2308),0)+MATCH($C2308,FIPs_codes!$G$1:$G$3296,0)-1),COLUMN(FIPs_codes!C2306)))))</f>
        <v>6</v>
      </c>
      <c r="G2308" s="34" t="s">
        <v>846</v>
      </c>
      <c r="H2308" s="34" t="s">
        <v>217</v>
      </c>
      <c r="I2308" s="36" t="s">
        <v>841</v>
      </c>
      <c r="J2308" s="38" t="s">
        <v>219</v>
      </c>
      <c r="K2308" s="32" t="s">
        <v>78</v>
      </c>
      <c r="L2308" s="32" t="s">
        <v>220</v>
      </c>
      <c r="M2308" s="32" t="s">
        <v>57</v>
      </c>
      <c r="N2308" s="40" t="s">
        <v>297</v>
      </c>
      <c r="O2308" s="40">
        <v>2004</v>
      </c>
      <c r="P2308" s="40" t="s">
        <v>285</v>
      </c>
      <c r="Q2308" s="125">
        <v>1340</v>
      </c>
      <c r="R2308" s="32" t="s">
        <v>245</v>
      </c>
      <c r="S2308" s="42" t="s">
        <v>60</v>
      </c>
      <c r="T2308" s="30" t="s">
        <v>263</v>
      </c>
      <c r="U2308" s="32" t="s">
        <v>134</v>
      </c>
      <c r="V2308" s="40" t="s">
        <v>254</v>
      </c>
      <c r="W2308" s="44" t="s">
        <v>225</v>
      </c>
      <c r="X2308" s="44" t="s">
        <v>65</v>
      </c>
      <c r="Y2308" s="44">
        <v>40497</v>
      </c>
      <c r="Z2308" s="32">
        <v>100</v>
      </c>
      <c r="AA2308" s="125">
        <v>855</v>
      </c>
      <c r="AB2308" s="32" t="s">
        <v>66</v>
      </c>
      <c r="AC2308" s="125">
        <v>167638</v>
      </c>
      <c r="AD2308" s="32" t="s">
        <v>262</v>
      </c>
      <c r="AE2308" s="40" t="s">
        <v>255</v>
      </c>
      <c r="AF2308" s="40" t="s">
        <v>236</v>
      </c>
      <c r="AG2308" s="32" t="s">
        <v>229</v>
      </c>
      <c r="AH2308" s="32">
        <v>10.47</v>
      </c>
      <c r="AI2308" s="32">
        <v>139.94</v>
      </c>
      <c r="AJ2308" s="32">
        <v>150.41</v>
      </c>
      <c r="AK2308" s="40">
        <v>8.89</v>
      </c>
      <c r="AL2308" s="25">
        <v>6.9609733395385953E-2</v>
      </c>
      <c r="AM2308" s="38" t="s">
        <v>230</v>
      </c>
      <c r="AN2308" s="32" t="s">
        <v>231</v>
      </c>
      <c r="AO2308" s="32" t="s">
        <v>232</v>
      </c>
      <c r="AP2308" s="63" t="s">
        <v>16963</v>
      </c>
      <c r="AQ2308" s="27" t="str">
        <f t="shared" ref="AQ2308:AQ2371" si="104">IF(OR(ISBLANK(B2308),ISBLANK(C2308),ISBLANK(D2308),ISBLANK(G2308),ISBLANK(H2308),NOT(OR(NOT(ISBLANK(J2308)),AND(NOT(ISBLANK(K2308)),NOT(ISBLANK(L2308))))),ISBLANK(M2308),ISBLANK(Q2308),ISBLANK(R2308),ISBLANK(U2308),ISBLANK(W2308),ISBLANK(X2308),ISBLANK(Y2308),ISBLANK(Z2308),ISBLANK(AA2308),ISBLANK(AB2308),ISBLANK(AC2308),ISBLANK(AD2308),ISBLANK(AM2308),ISBLANK(AN2308),AND(ISBLANK(AO2308),ISBLANK(AP2308))),"Record incomplete","Record Complete")</f>
        <v>Record Complete</v>
      </c>
      <c r="AR2308" s="36"/>
      <c r="AS2308" s="5" t="str">
        <f t="shared" ref="AS2308:AS2371" si="105">IF(AND(A2307=A2307,K2308=K2307,L2308=L2307,N2308=N2307,Y2308=Y2307,Z2308=Z2307,AJ2308=AJ2307,AI2308=AI2307),"DUP","")</f>
        <v/>
      </c>
      <c r="AT2308" t="s">
        <v>17200</v>
      </c>
    </row>
    <row r="2309" spans="1:46" ht="15.75" thickBot="1" x14ac:dyDescent="0.3">
      <c r="A2309" s="29" t="s">
        <v>845</v>
      </c>
      <c r="B2309" s="31">
        <v>1692</v>
      </c>
      <c r="C2309" s="31" t="s">
        <v>213</v>
      </c>
      <c r="D2309" s="31" t="s">
        <v>290</v>
      </c>
      <c r="E2309" s="51" t="str">
        <f ca="1">IF(ISERROR(INDIRECT(CONCATENATE("FIPs_codes!",ADDRESS((MATCH($D2309,INDIRECT($C2309),0)+MATCH($C2309,FIPs_codes!$G$1:$G$3296,0)-1),COLUMN(FIPs_codes!A2307))))),"",INDIRECT(CONCATENATE("FIPs_codes!",ADDRESS((MATCH($D2309,INDIRECT($C2309),0)+MATCH($C2309,FIPs_codes!$G$1:$G$3296,0)-1),COLUMN(FIPs_codes!A2307)))))</f>
        <v>40151</v>
      </c>
      <c r="F2309" s="51">
        <f ca="1">IF(ISERROR(INDIRECT(CONCATENATE("FIPs_codes!",ADDRESS((MATCH($D2309,INDIRECT($C2309),0)+MATCH($C2309,FIPs_codes!$G$1:$G$3296,0)-1),COLUMN(FIPs_codes!C2307))))),"",INDIRECT(CONCATENATE("FIPs_codes!",ADDRESS((MATCH($D2309,INDIRECT($C2309),0)+MATCH($C2309,FIPs_codes!$G$1:$G$3296,0)-1),COLUMN(FIPs_codes!C2307)))))</f>
        <v>6</v>
      </c>
      <c r="G2309" s="33" t="s">
        <v>846</v>
      </c>
      <c r="H2309" s="33" t="s">
        <v>217</v>
      </c>
      <c r="I2309" s="35" t="s">
        <v>841</v>
      </c>
      <c r="J2309" s="37" t="s">
        <v>219</v>
      </c>
      <c r="K2309" s="31" t="s">
        <v>78</v>
      </c>
      <c r="L2309" s="31" t="s">
        <v>220</v>
      </c>
      <c r="M2309" s="31" t="s">
        <v>57</v>
      </c>
      <c r="N2309" s="39" t="s">
        <v>297</v>
      </c>
      <c r="O2309" s="39">
        <v>2004</v>
      </c>
      <c r="P2309" s="39" t="s">
        <v>285</v>
      </c>
      <c r="Q2309" s="240">
        <v>1340</v>
      </c>
      <c r="R2309" s="31" t="s">
        <v>245</v>
      </c>
      <c r="S2309" s="41" t="s">
        <v>60</v>
      </c>
      <c r="T2309" s="29" t="s">
        <v>263</v>
      </c>
      <c r="U2309" s="31" t="s">
        <v>134</v>
      </c>
      <c r="V2309" s="39" t="s">
        <v>254</v>
      </c>
      <c r="W2309" s="43" t="s">
        <v>225</v>
      </c>
      <c r="X2309" s="43" t="s">
        <v>65</v>
      </c>
      <c r="Y2309" s="43">
        <v>40497</v>
      </c>
      <c r="Z2309" s="31">
        <v>100</v>
      </c>
      <c r="AA2309" s="240">
        <v>855</v>
      </c>
      <c r="AB2309" s="31" t="s">
        <v>66</v>
      </c>
      <c r="AC2309" s="240">
        <v>167638</v>
      </c>
      <c r="AD2309" s="31" t="s">
        <v>262</v>
      </c>
      <c r="AE2309" s="39" t="s">
        <v>255</v>
      </c>
      <c r="AF2309" s="39" t="s">
        <v>236</v>
      </c>
      <c r="AG2309" s="31" t="s">
        <v>229</v>
      </c>
      <c r="AH2309" s="31">
        <v>11.87</v>
      </c>
      <c r="AI2309" s="31">
        <v>150.66999999999999</v>
      </c>
      <c r="AJ2309" s="31">
        <v>162.54</v>
      </c>
      <c r="AK2309" s="39">
        <v>8.92</v>
      </c>
      <c r="AL2309" s="26">
        <v>7.3028177679340472E-2</v>
      </c>
      <c r="AM2309" s="37" t="s">
        <v>230</v>
      </c>
      <c r="AN2309" s="31" t="s">
        <v>231</v>
      </c>
      <c r="AO2309" s="31" t="s">
        <v>232</v>
      </c>
      <c r="AP2309" s="45" t="s">
        <v>16963</v>
      </c>
      <c r="AQ2309" s="27" t="str">
        <f t="shared" si="104"/>
        <v>Record Complete</v>
      </c>
      <c r="AR2309" s="35"/>
      <c r="AS2309" s="5" t="str">
        <f t="shared" si="105"/>
        <v/>
      </c>
      <c r="AT2309" t="s">
        <v>17200</v>
      </c>
    </row>
    <row r="2310" spans="1:46" ht="15.75" thickBot="1" x14ac:dyDescent="0.3">
      <c r="A2310" s="30" t="s">
        <v>845</v>
      </c>
      <c r="B2310" s="32">
        <v>1692</v>
      </c>
      <c r="C2310" s="32" t="s">
        <v>213</v>
      </c>
      <c r="D2310" s="32" t="s">
        <v>290</v>
      </c>
      <c r="E2310" s="51" t="str">
        <f ca="1">IF(ISERROR(INDIRECT(CONCATENATE("FIPs_codes!",ADDRESS((MATCH($D2310,INDIRECT($C2310),0)+MATCH($C2310,FIPs_codes!$G$1:$G$3296,0)-1),COLUMN(FIPs_codes!A2308))))),"",INDIRECT(CONCATENATE("FIPs_codes!",ADDRESS((MATCH($D2310,INDIRECT($C2310),0)+MATCH($C2310,FIPs_codes!$G$1:$G$3296,0)-1),COLUMN(FIPs_codes!A2308)))))</f>
        <v>40151</v>
      </c>
      <c r="F2310" s="51">
        <f ca="1">IF(ISERROR(INDIRECT(CONCATENATE("FIPs_codes!",ADDRESS((MATCH($D2310,INDIRECT($C2310),0)+MATCH($C2310,FIPs_codes!$G$1:$G$3296,0)-1),COLUMN(FIPs_codes!C2308))))),"",INDIRECT(CONCATENATE("FIPs_codes!",ADDRESS((MATCH($D2310,INDIRECT($C2310),0)+MATCH($C2310,FIPs_codes!$G$1:$G$3296,0)-1),COLUMN(FIPs_codes!C2308)))))</f>
        <v>6</v>
      </c>
      <c r="G2310" s="34" t="s">
        <v>846</v>
      </c>
      <c r="H2310" s="34" t="s">
        <v>217</v>
      </c>
      <c r="I2310" s="36" t="s">
        <v>841</v>
      </c>
      <c r="J2310" s="38" t="s">
        <v>219</v>
      </c>
      <c r="K2310" s="32" t="s">
        <v>78</v>
      </c>
      <c r="L2310" s="32" t="s">
        <v>220</v>
      </c>
      <c r="M2310" s="32" t="s">
        <v>57</v>
      </c>
      <c r="N2310" s="40" t="s">
        <v>297</v>
      </c>
      <c r="O2310" s="40">
        <v>2004</v>
      </c>
      <c r="P2310" s="40" t="s">
        <v>285</v>
      </c>
      <c r="Q2310" s="125">
        <v>1340</v>
      </c>
      <c r="R2310" s="32" t="s">
        <v>245</v>
      </c>
      <c r="S2310" s="42" t="s">
        <v>60</v>
      </c>
      <c r="T2310" s="30" t="s">
        <v>263</v>
      </c>
      <c r="U2310" s="32" t="s">
        <v>134</v>
      </c>
      <c r="V2310" s="40" t="s">
        <v>254</v>
      </c>
      <c r="W2310" s="44" t="s">
        <v>225</v>
      </c>
      <c r="X2310" s="44" t="s">
        <v>65</v>
      </c>
      <c r="Y2310" s="44">
        <v>40497</v>
      </c>
      <c r="Z2310" s="32">
        <v>100</v>
      </c>
      <c r="AA2310" s="125">
        <v>855</v>
      </c>
      <c r="AB2310" s="32" t="s">
        <v>66</v>
      </c>
      <c r="AC2310" s="125">
        <v>167638</v>
      </c>
      <c r="AD2310" s="32" t="s">
        <v>262</v>
      </c>
      <c r="AE2310" s="40" t="s">
        <v>255</v>
      </c>
      <c r="AF2310" s="40" t="s">
        <v>236</v>
      </c>
      <c r="AG2310" s="32" t="s">
        <v>229</v>
      </c>
      <c r="AH2310" s="32">
        <v>13.65</v>
      </c>
      <c r="AI2310" s="32">
        <v>168.99</v>
      </c>
      <c r="AJ2310" s="32">
        <v>182.64000000000001</v>
      </c>
      <c r="AK2310" s="40">
        <v>8.9700000000000006</v>
      </c>
      <c r="AL2310" s="25">
        <v>7.473718791064389E-2</v>
      </c>
      <c r="AM2310" s="38" t="s">
        <v>230</v>
      </c>
      <c r="AN2310" s="32" t="s">
        <v>231</v>
      </c>
      <c r="AO2310" s="32" t="s">
        <v>232</v>
      </c>
      <c r="AP2310" s="63" t="s">
        <v>16963</v>
      </c>
      <c r="AQ2310" s="27" t="str">
        <f t="shared" si="104"/>
        <v>Record Complete</v>
      </c>
      <c r="AR2310" s="36"/>
      <c r="AS2310" s="5" t="str">
        <f t="shared" si="105"/>
        <v/>
      </c>
      <c r="AT2310" t="s">
        <v>17200</v>
      </c>
    </row>
    <row r="2311" spans="1:46" ht="15.75" thickBot="1" x14ac:dyDescent="0.3">
      <c r="A2311" s="129" t="s">
        <v>845</v>
      </c>
      <c r="B2311" s="50">
        <v>1692</v>
      </c>
      <c r="C2311" s="50" t="s">
        <v>213</v>
      </c>
      <c r="D2311" s="50" t="s">
        <v>290</v>
      </c>
      <c r="E2311" s="51" t="str">
        <f ca="1">IF(ISERROR(INDIRECT(CONCATENATE("FIPs_codes!",ADDRESS((MATCH($D2311,INDIRECT($C2311),0)+MATCH($C2311,FIPs_codes!$G$1:$G$3296,0)-1),COLUMN(FIPs_codes!A2309))))),"",INDIRECT(CONCATENATE("FIPs_codes!",ADDRESS((MATCH($D2311,INDIRECT($C2311),0)+MATCH($C2311,FIPs_codes!$G$1:$G$3296,0)-1),COLUMN(FIPs_codes!A2309)))))</f>
        <v>40151</v>
      </c>
      <c r="F2311" s="51">
        <f ca="1">IF(ISERROR(INDIRECT(CONCATENATE("FIPs_codes!",ADDRESS((MATCH($D2311,INDIRECT($C2311),0)+MATCH($C2311,FIPs_codes!$G$1:$G$3296,0)-1),COLUMN(FIPs_codes!C2309))))),"",INDIRECT(CONCATENATE("FIPs_codes!",ADDRESS((MATCH($D2311,INDIRECT($C2311),0)+MATCH($C2311,FIPs_codes!$G$1:$G$3296,0)-1),COLUMN(FIPs_codes!C2309)))))</f>
        <v>6</v>
      </c>
      <c r="G2311" s="52" t="s">
        <v>846</v>
      </c>
      <c r="H2311" s="52" t="s">
        <v>217</v>
      </c>
      <c r="I2311" s="54" t="s">
        <v>841</v>
      </c>
      <c r="J2311" s="56" t="s">
        <v>268</v>
      </c>
      <c r="K2311" s="50" t="s">
        <v>78</v>
      </c>
      <c r="L2311" s="50" t="s">
        <v>269</v>
      </c>
      <c r="M2311" s="50" t="s">
        <v>57</v>
      </c>
      <c r="N2311" s="58" t="s">
        <v>422</v>
      </c>
      <c r="O2311" s="58">
        <v>2005</v>
      </c>
      <c r="P2311" s="58" t="s">
        <v>288</v>
      </c>
      <c r="Q2311" s="126">
        <v>1232</v>
      </c>
      <c r="R2311" s="50" t="s">
        <v>244</v>
      </c>
      <c r="S2311" s="60" t="s">
        <v>60</v>
      </c>
      <c r="T2311" s="48" t="s">
        <v>263</v>
      </c>
      <c r="U2311" s="50" t="s">
        <v>134</v>
      </c>
      <c r="V2311" s="58" t="s">
        <v>254</v>
      </c>
      <c r="W2311" s="62" t="s">
        <v>225</v>
      </c>
      <c r="X2311" s="62" t="s">
        <v>65</v>
      </c>
      <c r="Y2311" s="62">
        <v>40498</v>
      </c>
      <c r="Z2311" s="50">
        <v>98</v>
      </c>
      <c r="AA2311" s="126">
        <v>1055</v>
      </c>
      <c r="AB2311" s="50" t="s">
        <v>66</v>
      </c>
      <c r="AC2311" s="126">
        <v>72731</v>
      </c>
      <c r="AD2311" s="50" t="s">
        <v>262</v>
      </c>
      <c r="AE2311" s="58" t="s">
        <v>255</v>
      </c>
      <c r="AF2311" s="58" t="s">
        <v>236</v>
      </c>
      <c r="AG2311" s="50" t="s">
        <v>229</v>
      </c>
      <c r="AH2311" s="50">
        <v>0</v>
      </c>
      <c r="AI2311" s="50">
        <v>132.74</v>
      </c>
      <c r="AJ2311" s="50">
        <v>132.74</v>
      </c>
      <c r="AK2311" s="58">
        <v>0</v>
      </c>
      <c r="AL2311" s="26">
        <v>0</v>
      </c>
      <c r="AM2311" s="56" t="s">
        <v>230</v>
      </c>
      <c r="AN2311" s="50" t="s">
        <v>231</v>
      </c>
      <c r="AO2311" s="50" t="s">
        <v>232</v>
      </c>
      <c r="AP2311" s="45" t="s">
        <v>16963</v>
      </c>
      <c r="AQ2311" s="27" t="str">
        <f t="shared" si="104"/>
        <v>Record Complete</v>
      </c>
      <c r="AR2311" s="54"/>
      <c r="AS2311" s="5" t="str">
        <f t="shared" si="105"/>
        <v/>
      </c>
      <c r="AT2311" t="s">
        <v>17200</v>
      </c>
    </row>
    <row r="2312" spans="1:46" ht="15.75" thickBot="1" x14ac:dyDescent="0.3">
      <c r="A2312" s="191" t="s">
        <v>845</v>
      </c>
      <c r="B2312" s="32">
        <v>1692</v>
      </c>
      <c r="C2312" s="32" t="s">
        <v>213</v>
      </c>
      <c r="D2312" s="32" t="s">
        <v>290</v>
      </c>
      <c r="E2312" s="51" t="str">
        <f ca="1">IF(ISERROR(INDIRECT(CONCATENATE("FIPs_codes!",ADDRESS((MATCH($D2312,INDIRECT($C2312),0)+MATCH($C2312,FIPs_codes!$G$1:$G$3296,0)-1),COLUMN(FIPs_codes!A2310))))),"",INDIRECT(CONCATENATE("FIPs_codes!",ADDRESS((MATCH($D2312,INDIRECT($C2312),0)+MATCH($C2312,FIPs_codes!$G$1:$G$3296,0)-1),COLUMN(FIPs_codes!A2310)))))</f>
        <v>40151</v>
      </c>
      <c r="F2312" s="51">
        <f ca="1">IF(ISERROR(INDIRECT(CONCATENATE("FIPs_codes!",ADDRESS((MATCH($D2312,INDIRECT($C2312),0)+MATCH($C2312,FIPs_codes!$G$1:$G$3296,0)-1),COLUMN(FIPs_codes!C2310))))),"",INDIRECT(CONCATENATE("FIPs_codes!",ADDRESS((MATCH($D2312,INDIRECT($C2312),0)+MATCH($C2312,FIPs_codes!$G$1:$G$3296,0)-1),COLUMN(FIPs_codes!C2310)))))</f>
        <v>6</v>
      </c>
      <c r="G2312" s="34" t="s">
        <v>846</v>
      </c>
      <c r="H2312" s="34" t="s">
        <v>217</v>
      </c>
      <c r="I2312" s="36" t="s">
        <v>841</v>
      </c>
      <c r="J2312" s="38" t="s">
        <v>268</v>
      </c>
      <c r="K2312" s="32" t="s">
        <v>78</v>
      </c>
      <c r="L2312" s="32" t="s">
        <v>269</v>
      </c>
      <c r="M2312" s="32" t="s">
        <v>57</v>
      </c>
      <c r="N2312" s="40" t="s">
        <v>422</v>
      </c>
      <c r="O2312" s="40">
        <v>2005</v>
      </c>
      <c r="P2312" s="40" t="s">
        <v>288</v>
      </c>
      <c r="Q2312" s="125">
        <v>1232</v>
      </c>
      <c r="R2312" s="32" t="s">
        <v>244</v>
      </c>
      <c r="S2312" s="42" t="s">
        <v>60</v>
      </c>
      <c r="T2312" s="30" t="s">
        <v>263</v>
      </c>
      <c r="U2312" s="32" t="s">
        <v>134</v>
      </c>
      <c r="V2312" s="40" t="s">
        <v>254</v>
      </c>
      <c r="W2312" s="44" t="s">
        <v>225</v>
      </c>
      <c r="X2312" s="44" t="s">
        <v>65</v>
      </c>
      <c r="Y2312" s="44">
        <v>40498</v>
      </c>
      <c r="Z2312" s="32">
        <v>98</v>
      </c>
      <c r="AA2312" s="125">
        <v>1055</v>
      </c>
      <c r="AB2312" s="32" t="s">
        <v>66</v>
      </c>
      <c r="AC2312" s="125">
        <v>72731</v>
      </c>
      <c r="AD2312" s="32" t="s">
        <v>262</v>
      </c>
      <c r="AE2312" s="40" t="s">
        <v>255</v>
      </c>
      <c r="AF2312" s="40" t="s">
        <v>236</v>
      </c>
      <c r="AG2312" s="32" t="s">
        <v>229</v>
      </c>
      <c r="AH2312" s="32">
        <v>0</v>
      </c>
      <c r="AI2312" s="32">
        <v>153.78</v>
      </c>
      <c r="AJ2312" s="32">
        <v>153.78</v>
      </c>
      <c r="AK2312" s="40">
        <v>0</v>
      </c>
      <c r="AL2312" s="25">
        <v>0</v>
      </c>
      <c r="AM2312" s="38" t="s">
        <v>230</v>
      </c>
      <c r="AN2312" s="32" t="s">
        <v>231</v>
      </c>
      <c r="AO2312" s="32" t="s">
        <v>232</v>
      </c>
      <c r="AP2312" s="63" t="s">
        <v>16963</v>
      </c>
      <c r="AQ2312" s="27" t="str">
        <f t="shared" si="104"/>
        <v>Record Complete</v>
      </c>
      <c r="AR2312" s="36"/>
      <c r="AS2312" s="5" t="str">
        <f t="shared" si="105"/>
        <v/>
      </c>
      <c r="AT2312" t="s">
        <v>17200</v>
      </c>
    </row>
    <row r="2313" spans="1:46" ht="15.75" thickBot="1" x14ac:dyDescent="0.3">
      <c r="A2313" s="190" t="s">
        <v>845</v>
      </c>
      <c r="B2313" s="31">
        <v>1692</v>
      </c>
      <c r="C2313" s="31" t="s">
        <v>213</v>
      </c>
      <c r="D2313" s="31" t="s">
        <v>290</v>
      </c>
      <c r="E2313" s="51" t="str">
        <f ca="1">IF(ISERROR(INDIRECT(CONCATENATE("FIPs_codes!",ADDRESS((MATCH($D2313,INDIRECT($C2313),0)+MATCH($C2313,FIPs_codes!$G$1:$G$3296,0)-1),COLUMN(FIPs_codes!A2311))))),"",INDIRECT(CONCATENATE("FIPs_codes!",ADDRESS((MATCH($D2313,INDIRECT($C2313),0)+MATCH($C2313,FIPs_codes!$G$1:$G$3296,0)-1),COLUMN(FIPs_codes!A2311)))))</f>
        <v>40151</v>
      </c>
      <c r="F2313" s="51">
        <f ca="1">IF(ISERROR(INDIRECT(CONCATENATE("FIPs_codes!",ADDRESS((MATCH($D2313,INDIRECT($C2313),0)+MATCH($C2313,FIPs_codes!$G$1:$G$3296,0)-1),COLUMN(FIPs_codes!C2311))))),"",INDIRECT(CONCATENATE("FIPs_codes!",ADDRESS((MATCH($D2313,INDIRECT($C2313),0)+MATCH($C2313,FIPs_codes!$G$1:$G$3296,0)-1),COLUMN(FIPs_codes!C2311)))))</f>
        <v>6</v>
      </c>
      <c r="G2313" s="33" t="s">
        <v>846</v>
      </c>
      <c r="H2313" s="33" t="s">
        <v>217</v>
      </c>
      <c r="I2313" s="35" t="s">
        <v>841</v>
      </c>
      <c r="J2313" s="37" t="s">
        <v>268</v>
      </c>
      <c r="K2313" s="31" t="s">
        <v>78</v>
      </c>
      <c r="L2313" s="31" t="s">
        <v>269</v>
      </c>
      <c r="M2313" s="31" t="s">
        <v>57</v>
      </c>
      <c r="N2313" s="39" t="s">
        <v>422</v>
      </c>
      <c r="O2313" s="39">
        <v>2005</v>
      </c>
      <c r="P2313" s="39" t="s">
        <v>288</v>
      </c>
      <c r="Q2313" s="240">
        <v>1232</v>
      </c>
      <c r="R2313" s="31" t="s">
        <v>244</v>
      </c>
      <c r="S2313" s="41" t="s">
        <v>60</v>
      </c>
      <c r="T2313" s="29" t="s">
        <v>263</v>
      </c>
      <c r="U2313" s="31" t="s">
        <v>134</v>
      </c>
      <c r="V2313" s="39" t="s">
        <v>254</v>
      </c>
      <c r="W2313" s="43" t="s">
        <v>225</v>
      </c>
      <c r="X2313" s="43" t="s">
        <v>65</v>
      </c>
      <c r="Y2313" s="43">
        <v>40498</v>
      </c>
      <c r="Z2313" s="31">
        <v>98</v>
      </c>
      <c r="AA2313" s="240">
        <v>1055</v>
      </c>
      <c r="AB2313" s="31" t="s">
        <v>66</v>
      </c>
      <c r="AC2313" s="240">
        <v>72731</v>
      </c>
      <c r="AD2313" s="31" t="s">
        <v>262</v>
      </c>
      <c r="AE2313" s="39" t="s">
        <v>255</v>
      </c>
      <c r="AF2313" s="39" t="s">
        <v>236</v>
      </c>
      <c r="AG2313" s="31" t="s">
        <v>229</v>
      </c>
      <c r="AH2313" s="31">
        <v>0</v>
      </c>
      <c r="AI2313" s="31">
        <v>209.34</v>
      </c>
      <c r="AJ2313" s="31">
        <v>209.34</v>
      </c>
      <c r="AK2313" s="39">
        <v>0</v>
      </c>
      <c r="AL2313" s="26">
        <v>0</v>
      </c>
      <c r="AM2313" s="37" t="s">
        <v>230</v>
      </c>
      <c r="AN2313" s="31" t="s">
        <v>231</v>
      </c>
      <c r="AO2313" s="31" t="s">
        <v>232</v>
      </c>
      <c r="AP2313" s="45" t="s">
        <v>16963</v>
      </c>
      <c r="AQ2313" s="27" t="str">
        <f t="shared" si="104"/>
        <v>Record Complete</v>
      </c>
      <c r="AR2313" s="35"/>
      <c r="AS2313" s="5" t="str">
        <f t="shared" si="105"/>
        <v/>
      </c>
      <c r="AT2313" t="s">
        <v>17200</v>
      </c>
    </row>
    <row r="2314" spans="1:46" ht="15.75" thickBot="1" x14ac:dyDescent="0.3">
      <c r="A2314" s="30" t="s">
        <v>845</v>
      </c>
      <c r="B2314" s="32">
        <v>1692</v>
      </c>
      <c r="C2314" s="32" t="s">
        <v>213</v>
      </c>
      <c r="D2314" s="32" t="s">
        <v>290</v>
      </c>
      <c r="E2314" s="51" t="str">
        <f ca="1">IF(ISERROR(INDIRECT(CONCATENATE("FIPs_codes!",ADDRESS((MATCH($D2314,INDIRECT($C2314),0)+MATCH($C2314,FIPs_codes!$G$1:$G$3296,0)-1),COLUMN(FIPs_codes!A2312))))),"",INDIRECT(CONCATENATE("FIPs_codes!",ADDRESS((MATCH($D2314,INDIRECT($C2314),0)+MATCH($C2314,FIPs_codes!$G$1:$G$3296,0)-1),COLUMN(FIPs_codes!A2312)))))</f>
        <v>40151</v>
      </c>
      <c r="F2314" s="51">
        <f ca="1">IF(ISERROR(INDIRECT(CONCATENATE("FIPs_codes!",ADDRESS((MATCH($D2314,INDIRECT($C2314),0)+MATCH($C2314,FIPs_codes!$G$1:$G$3296,0)-1),COLUMN(FIPs_codes!C2312))))),"",INDIRECT(CONCATENATE("FIPs_codes!",ADDRESS((MATCH($D2314,INDIRECT($C2314),0)+MATCH($C2314,FIPs_codes!$G$1:$G$3296,0)-1),COLUMN(FIPs_codes!C2312)))))</f>
        <v>6</v>
      </c>
      <c r="G2314" s="34" t="s">
        <v>846</v>
      </c>
      <c r="H2314" s="34" t="s">
        <v>217</v>
      </c>
      <c r="I2314" s="36" t="s">
        <v>841</v>
      </c>
      <c r="J2314" s="38" t="s">
        <v>219</v>
      </c>
      <c r="K2314" s="32" t="s">
        <v>78</v>
      </c>
      <c r="L2314" s="32" t="s">
        <v>220</v>
      </c>
      <c r="M2314" s="32" t="s">
        <v>57</v>
      </c>
      <c r="N2314" s="40" t="s">
        <v>297</v>
      </c>
      <c r="O2314" s="40">
        <v>2006</v>
      </c>
      <c r="P2314" s="40" t="s">
        <v>856</v>
      </c>
      <c r="Q2314" s="125">
        <v>1818</v>
      </c>
      <c r="R2314" s="32" t="s">
        <v>245</v>
      </c>
      <c r="S2314" s="42" t="s">
        <v>60</v>
      </c>
      <c r="T2314" s="30" t="s">
        <v>263</v>
      </c>
      <c r="U2314" s="32" t="s">
        <v>134</v>
      </c>
      <c r="V2314" s="40" t="s">
        <v>254</v>
      </c>
      <c r="W2314" s="44" t="s">
        <v>225</v>
      </c>
      <c r="X2314" s="44" t="s">
        <v>65</v>
      </c>
      <c r="Y2314" s="44">
        <v>40518</v>
      </c>
      <c r="Z2314" s="32">
        <v>100</v>
      </c>
      <c r="AA2314" s="125">
        <v>986</v>
      </c>
      <c r="AB2314" s="32" t="s">
        <v>66</v>
      </c>
      <c r="AC2314" s="125">
        <v>96684</v>
      </c>
      <c r="AD2314" s="32" t="s">
        <v>262</v>
      </c>
      <c r="AE2314" s="40" t="s">
        <v>255</v>
      </c>
      <c r="AF2314" s="40" t="s">
        <v>236</v>
      </c>
      <c r="AG2314" s="32" t="s">
        <v>229</v>
      </c>
      <c r="AH2314" s="32">
        <v>58.39</v>
      </c>
      <c r="AI2314" s="32">
        <v>232.58</v>
      </c>
      <c r="AJ2314" s="32">
        <v>290.97000000000003</v>
      </c>
      <c r="AK2314" s="40">
        <v>9.67</v>
      </c>
      <c r="AL2314" s="25">
        <v>0.20067360896312333</v>
      </c>
      <c r="AM2314" s="38" t="s">
        <v>230</v>
      </c>
      <c r="AN2314" s="32" t="s">
        <v>231</v>
      </c>
      <c r="AO2314" s="32" t="s">
        <v>232</v>
      </c>
      <c r="AP2314" s="63" t="s">
        <v>16963</v>
      </c>
      <c r="AQ2314" s="27" t="str">
        <f t="shared" si="104"/>
        <v>Record Complete</v>
      </c>
      <c r="AR2314" s="36"/>
      <c r="AS2314" s="5" t="str">
        <f t="shared" si="105"/>
        <v/>
      </c>
      <c r="AT2314" t="s">
        <v>17200</v>
      </c>
    </row>
    <row r="2315" spans="1:46" ht="15.75" thickBot="1" x14ac:dyDescent="0.3">
      <c r="A2315" s="29" t="s">
        <v>845</v>
      </c>
      <c r="B2315" s="31">
        <v>1692</v>
      </c>
      <c r="C2315" s="31" t="s">
        <v>213</v>
      </c>
      <c r="D2315" s="31" t="s">
        <v>290</v>
      </c>
      <c r="E2315" s="51" t="str">
        <f ca="1">IF(ISERROR(INDIRECT(CONCATENATE("FIPs_codes!",ADDRESS((MATCH($D2315,INDIRECT($C2315),0)+MATCH($C2315,FIPs_codes!$G$1:$G$3296,0)-1),COLUMN(FIPs_codes!A2313))))),"",INDIRECT(CONCATENATE("FIPs_codes!",ADDRESS((MATCH($D2315,INDIRECT($C2315),0)+MATCH($C2315,FIPs_codes!$G$1:$G$3296,0)-1),COLUMN(FIPs_codes!A2313)))))</f>
        <v>40151</v>
      </c>
      <c r="F2315" s="51">
        <f ca="1">IF(ISERROR(INDIRECT(CONCATENATE("FIPs_codes!",ADDRESS((MATCH($D2315,INDIRECT($C2315),0)+MATCH($C2315,FIPs_codes!$G$1:$G$3296,0)-1),COLUMN(FIPs_codes!C2313))))),"",INDIRECT(CONCATENATE("FIPs_codes!",ADDRESS((MATCH($D2315,INDIRECT($C2315),0)+MATCH($C2315,FIPs_codes!$G$1:$G$3296,0)-1),COLUMN(FIPs_codes!C2313)))))</f>
        <v>6</v>
      </c>
      <c r="G2315" s="33" t="s">
        <v>846</v>
      </c>
      <c r="H2315" s="33" t="s">
        <v>217</v>
      </c>
      <c r="I2315" s="35" t="s">
        <v>841</v>
      </c>
      <c r="J2315" s="37" t="s">
        <v>219</v>
      </c>
      <c r="K2315" s="31" t="s">
        <v>78</v>
      </c>
      <c r="L2315" s="31" t="s">
        <v>220</v>
      </c>
      <c r="M2315" s="31" t="s">
        <v>57</v>
      </c>
      <c r="N2315" s="39" t="s">
        <v>297</v>
      </c>
      <c r="O2315" s="39">
        <v>2006</v>
      </c>
      <c r="P2315" s="39" t="s">
        <v>856</v>
      </c>
      <c r="Q2315" s="240">
        <v>1818</v>
      </c>
      <c r="R2315" s="31" t="s">
        <v>245</v>
      </c>
      <c r="S2315" s="41" t="s">
        <v>60</v>
      </c>
      <c r="T2315" s="29" t="s">
        <v>263</v>
      </c>
      <c r="U2315" s="31" t="s">
        <v>134</v>
      </c>
      <c r="V2315" s="39" t="s">
        <v>254</v>
      </c>
      <c r="W2315" s="43" t="s">
        <v>225</v>
      </c>
      <c r="X2315" s="43" t="s">
        <v>65</v>
      </c>
      <c r="Y2315" s="43">
        <v>40518</v>
      </c>
      <c r="Z2315" s="31">
        <v>100</v>
      </c>
      <c r="AA2315" s="240">
        <v>986</v>
      </c>
      <c r="AB2315" s="31" t="s">
        <v>66</v>
      </c>
      <c r="AC2315" s="240">
        <v>96684</v>
      </c>
      <c r="AD2315" s="31" t="s">
        <v>262</v>
      </c>
      <c r="AE2315" s="39" t="s">
        <v>255</v>
      </c>
      <c r="AF2315" s="39" t="s">
        <v>236</v>
      </c>
      <c r="AG2315" s="31" t="s">
        <v>229</v>
      </c>
      <c r="AH2315" s="31">
        <v>59.97</v>
      </c>
      <c r="AI2315" s="31">
        <v>234.23</v>
      </c>
      <c r="AJ2315" s="31">
        <v>294.2</v>
      </c>
      <c r="AK2315" s="39">
        <v>9.39</v>
      </c>
      <c r="AL2315" s="26">
        <v>0.20384092454112848</v>
      </c>
      <c r="AM2315" s="37" t="s">
        <v>230</v>
      </c>
      <c r="AN2315" s="31" t="s">
        <v>231</v>
      </c>
      <c r="AO2315" s="31" t="s">
        <v>232</v>
      </c>
      <c r="AP2315" s="45" t="s">
        <v>16963</v>
      </c>
      <c r="AQ2315" s="27" t="str">
        <f t="shared" si="104"/>
        <v>Record Complete</v>
      </c>
      <c r="AR2315" s="35"/>
      <c r="AS2315" s="5" t="str">
        <f t="shared" si="105"/>
        <v/>
      </c>
      <c r="AT2315" t="s">
        <v>17200</v>
      </c>
    </row>
    <row r="2316" spans="1:46" ht="15.75" thickBot="1" x14ac:dyDescent="0.3">
      <c r="A2316" s="30" t="s">
        <v>845</v>
      </c>
      <c r="B2316" s="32">
        <v>1692</v>
      </c>
      <c r="C2316" s="32" t="s">
        <v>213</v>
      </c>
      <c r="D2316" s="32" t="s">
        <v>290</v>
      </c>
      <c r="E2316" s="51" t="str">
        <f ca="1">IF(ISERROR(INDIRECT(CONCATENATE("FIPs_codes!",ADDRESS((MATCH($D2316,INDIRECT($C2316),0)+MATCH($C2316,FIPs_codes!$G$1:$G$3296,0)-1),COLUMN(FIPs_codes!A2314))))),"",INDIRECT(CONCATENATE("FIPs_codes!",ADDRESS((MATCH($D2316,INDIRECT($C2316),0)+MATCH($C2316,FIPs_codes!$G$1:$G$3296,0)-1),COLUMN(FIPs_codes!A2314)))))</f>
        <v>40151</v>
      </c>
      <c r="F2316" s="51">
        <f ca="1">IF(ISERROR(INDIRECT(CONCATENATE("FIPs_codes!",ADDRESS((MATCH($D2316,INDIRECT($C2316),0)+MATCH($C2316,FIPs_codes!$G$1:$G$3296,0)-1),COLUMN(FIPs_codes!C2314))))),"",INDIRECT(CONCATENATE("FIPs_codes!",ADDRESS((MATCH($D2316,INDIRECT($C2316),0)+MATCH($C2316,FIPs_codes!$G$1:$G$3296,0)-1),COLUMN(FIPs_codes!C2314)))))</f>
        <v>6</v>
      </c>
      <c r="G2316" s="34" t="s">
        <v>846</v>
      </c>
      <c r="H2316" s="34" t="s">
        <v>217</v>
      </c>
      <c r="I2316" s="36" t="s">
        <v>841</v>
      </c>
      <c r="J2316" s="38" t="s">
        <v>219</v>
      </c>
      <c r="K2316" s="32" t="s">
        <v>78</v>
      </c>
      <c r="L2316" s="32" t="s">
        <v>220</v>
      </c>
      <c r="M2316" s="32" t="s">
        <v>57</v>
      </c>
      <c r="N2316" s="40" t="s">
        <v>297</v>
      </c>
      <c r="O2316" s="40">
        <v>2006</v>
      </c>
      <c r="P2316" s="40" t="s">
        <v>856</v>
      </c>
      <c r="Q2316" s="125">
        <v>1818</v>
      </c>
      <c r="R2316" s="32" t="s">
        <v>245</v>
      </c>
      <c r="S2316" s="42" t="s">
        <v>60</v>
      </c>
      <c r="T2316" s="30" t="s">
        <v>263</v>
      </c>
      <c r="U2316" s="32" t="s">
        <v>134</v>
      </c>
      <c r="V2316" s="40" t="s">
        <v>254</v>
      </c>
      <c r="W2316" s="44" t="s">
        <v>225</v>
      </c>
      <c r="X2316" s="44" t="s">
        <v>65</v>
      </c>
      <c r="Y2316" s="44">
        <v>40518</v>
      </c>
      <c r="Z2316" s="32">
        <v>100</v>
      </c>
      <c r="AA2316" s="125">
        <v>986</v>
      </c>
      <c r="AB2316" s="32" t="s">
        <v>66</v>
      </c>
      <c r="AC2316" s="125">
        <v>96684</v>
      </c>
      <c r="AD2316" s="32" t="s">
        <v>262</v>
      </c>
      <c r="AE2316" s="40" t="s">
        <v>255</v>
      </c>
      <c r="AF2316" s="40" t="s">
        <v>236</v>
      </c>
      <c r="AG2316" s="32" t="s">
        <v>229</v>
      </c>
      <c r="AH2316" s="32">
        <v>60.29</v>
      </c>
      <c r="AI2316" s="32">
        <v>235.89</v>
      </c>
      <c r="AJ2316" s="32">
        <v>296.18</v>
      </c>
      <c r="AK2316" s="40">
        <v>9.2100000000000009</v>
      </c>
      <c r="AL2316" s="25">
        <v>0.20355864676885677</v>
      </c>
      <c r="AM2316" s="38" t="s">
        <v>230</v>
      </c>
      <c r="AN2316" s="32" t="s">
        <v>231</v>
      </c>
      <c r="AO2316" s="32" t="s">
        <v>232</v>
      </c>
      <c r="AP2316" s="63" t="s">
        <v>16963</v>
      </c>
      <c r="AQ2316" s="27" t="str">
        <f t="shared" si="104"/>
        <v>Record Complete</v>
      </c>
      <c r="AR2316" s="36"/>
      <c r="AS2316" s="5" t="str">
        <f t="shared" si="105"/>
        <v/>
      </c>
      <c r="AT2316" t="s">
        <v>17200</v>
      </c>
    </row>
    <row r="2317" spans="1:46" ht="15.75" thickBot="1" x14ac:dyDescent="0.3">
      <c r="A2317" s="29" t="s">
        <v>845</v>
      </c>
      <c r="B2317" s="31">
        <v>1692</v>
      </c>
      <c r="C2317" s="31" t="s">
        <v>213</v>
      </c>
      <c r="D2317" s="31" t="s">
        <v>290</v>
      </c>
      <c r="E2317" s="51" t="str">
        <f ca="1">IF(ISERROR(INDIRECT(CONCATENATE("FIPs_codes!",ADDRESS((MATCH($D2317,INDIRECT($C2317),0)+MATCH($C2317,FIPs_codes!$G$1:$G$3296,0)-1),COLUMN(FIPs_codes!A2315))))),"",INDIRECT(CONCATENATE("FIPs_codes!",ADDRESS((MATCH($D2317,INDIRECT($C2317),0)+MATCH($C2317,FIPs_codes!$G$1:$G$3296,0)-1),COLUMN(FIPs_codes!A2315)))))</f>
        <v>40151</v>
      </c>
      <c r="F2317" s="51">
        <f ca="1">IF(ISERROR(INDIRECT(CONCATENATE("FIPs_codes!",ADDRESS((MATCH($D2317,INDIRECT($C2317),0)+MATCH($C2317,FIPs_codes!$G$1:$G$3296,0)-1),COLUMN(FIPs_codes!C2315))))),"",INDIRECT(CONCATENATE("FIPs_codes!",ADDRESS((MATCH($D2317,INDIRECT($C2317),0)+MATCH($C2317,FIPs_codes!$G$1:$G$3296,0)-1),COLUMN(FIPs_codes!C2315)))))</f>
        <v>6</v>
      </c>
      <c r="G2317" s="33" t="s">
        <v>846</v>
      </c>
      <c r="H2317" s="33" t="s">
        <v>217</v>
      </c>
      <c r="I2317" s="35" t="s">
        <v>841</v>
      </c>
      <c r="J2317" s="37" t="s">
        <v>219</v>
      </c>
      <c r="K2317" s="31" t="s">
        <v>78</v>
      </c>
      <c r="L2317" s="31" t="s">
        <v>220</v>
      </c>
      <c r="M2317" s="31" t="s">
        <v>57</v>
      </c>
      <c r="N2317" s="39" t="s">
        <v>297</v>
      </c>
      <c r="O2317" s="39">
        <v>2006</v>
      </c>
      <c r="P2317" s="39" t="s">
        <v>848</v>
      </c>
      <c r="Q2317" s="240">
        <v>1818</v>
      </c>
      <c r="R2317" s="31" t="s">
        <v>245</v>
      </c>
      <c r="S2317" s="41" t="s">
        <v>60</v>
      </c>
      <c r="T2317" s="29" t="s">
        <v>263</v>
      </c>
      <c r="U2317" s="31" t="s">
        <v>134</v>
      </c>
      <c r="V2317" s="39" t="s">
        <v>254</v>
      </c>
      <c r="W2317" s="43" t="s">
        <v>225</v>
      </c>
      <c r="X2317" s="43" t="s">
        <v>65</v>
      </c>
      <c r="Y2317" s="43">
        <v>40520</v>
      </c>
      <c r="Z2317" s="31">
        <v>99</v>
      </c>
      <c r="AA2317" s="240">
        <v>986</v>
      </c>
      <c r="AB2317" s="31" t="s">
        <v>66</v>
      </c>
      <c r="AC2317" s="240">
        <v>134743</v>
      </c>
      <c r="AD2317" s="31" t="s">
        <v>262</v>
      </c>
      <c r="AE2317" s="39" t="s">
        <v>255</v>
      </c>
      <c r="AF2317" s="39" t="s">
        <v>236</v>
      </c>
      <c r="AG2317" s="31" t="s">
        <v>229</v>
      </c>
      <c r="AH2317" s="31">
        <v>40.68</v>
      </c>
      <c r="AI2317" s="31">
        <v>172.98</v>
      </c>
      <c r="AJ2317" s="31">
        <v>213.66</v>
      </c>
      <c r="AK2317" s="39">
        <v>9.61</v>
      </c>
      <c r="AL2317" s="26">
        <v>0.19039595619208088</v>
      </c>
      <c r="AM2317" s="37" t="s">
        <v>230</v>
      </c>
      <c r="AN2317" s="31" t="s">
        <v>231</v>
      </c>
      <c r="AO2317" s="31" t="s">
        <v>232</v>
      </c>
      <c r="AP2317" s="45" t="s">
        <v>16963</v>
      </c>
      <c r="AQ2317" s="27" t="str">
        <f t="shared" si="104"/>
        <v>Record Complete</v>
      </c>
      <c r="AR2317" s="35"/>
      <c r="AS2317" s="5" t="str">
        <f t="shared" si="105"/>
        <v/>
      </c>
      <c r="AT2317" t="s">
        <v>17200</v>
      </c>
    </row>
    <row r="2318" spans="1:46" ht="15.75" thickBot="1" x14ac:dyDescent="0.3">
      <c r="A2318" s="30" t="s">
        <v>845</v>
      </c>
      <c r="B2318" s="32">
        <v>1692</v>
      </c>
      <c r="C2318" s="32" t="s">
        <v>213</v>
      </c>
      <c r="D2318" s="32" t="s">
        <v>290</v>
      </c>
      <c r="E2318" s="51" t="str">
        <f ca="1">IF(ISERROR(INDIRECT(CONCATENATE("FIPs_codes!",ADDRESS((MATCH($D2318,INDIRECT($C2318),0)+MATCH($C2318,FIPs_codes!$G$1:$G$3296,0)-1),COLUMN(FIPs_codes!A2316))))),"",INDIRECT(CONCATENATE("FIPs_codes!",ADDRESS((MATCH($D2318,INDIRECT($C2318),0)+MATCH($C2318,FIPs_codes!$G$1:$G$3296,0)-1),COLUMN(FIPs_codes!A2316)))))</f>
        <v>40151</v>
      </c>
      <c r="F2318" s="51">
        <f ca="1">IF(ISERROR(INDIRECT(CONCATENATE("FIPs_codes!",ADDRESS((MATCH($D2318,INDIRECT($C2318),0)+MATCH($C2318,FIPs_codes!$G$1:$G$3296,0)-1),COLUMN(FIPs_codes!C2316))))),"",INDIRECT(CONCATENATE("FIPs_codes!",ADDRESS((MATCH($D2318,INDIRECT($C2318),0)+MATCH($C2318,FIPs_codes!$G$1:$G$3296,0)-1),COLUMN(FIPs_codes!C2316)))))</f>
        <v>6</v>
      </c>
      <c r="G2318" s="34" t="s">
        <v>846</v>
      </c>
      <c r="H2318" s="34" t="s">
        <v>217</v>
      </c>
      <c r="I2318" s="36" t="s">
        <v>841</v>
      </c>
      <c r="J2318" s="38" t="s">
        <v>219</v>
      </c>
      <c r="K2318" s="32" t="s">
        <v>78</v>
      </c>
      <c r="L2318" s="32" t="s">
        <v>220</v>
      </c>
      <c r="M2318" s="32" t="s">
        <v>57</v>
      </c>
      <c r="N2318" s="40" t="s">
        <v>297</v>
      </c>
      <c r="O2318" s="40">
        <v>2006</v>
      </c>
      <c r="P2318" s="40" t="s">
        <v>848</v>
      </c>
      <c r="Q2318" s="125">
        <v>1818</v>
      </c>
      <c r="R2318" s="32" t="s">
        <v>245</v>
      </c>
      <c r="S2318" s="42" t="s">
        <v>60</v>
      </c>
      <c r="T2318" s="30" t="s">
        <v>263</v>
      </c>
      <c r="U2318" s="32" t="s">
        <v>134</v>
      </c>
      <c r="V2318" s="40" t="s">
        <v>254</v>
      </c>
      <c r="W2318" s="44" t="s">
        <v>225</v>
      </c>
      <c r="X2318" s="44" t="s">
        <v>65</v>
      </c>
      <c r="Y2318" s="44">
        <v>40520</v>
      </c>
      <c r="Z2318" s="32">
        <v>99</v>
      </c>
      <c r="AA2318" s="125">
        <v>986</v>
      </c>
      <c r="AB2318" s="32" t="s">
        <v>66</v>
      </c>
      <c r="AC2318" s="125">
        <v>134743</v>
      </c>
      <c r="AD2318" s="32" t="s">
        <v>262</v>
      </c>
      <c r="AE2318" s="40" t="s">
        <v>255</v>
      </c>
      <c r="AF2318" s="40" t="s">
        <v>236</v>
      </c>
      <c r="AG2318" s="32" t="s">
        <v>229</v>
      </c>
      <c r="AH2318" s="32">
        <v>42.59</v>
      </c>
      <c r="AI2318" s="32">
        <v>171.09</v>
      </c>
      <c r="AJ2318" s="32">
        <v>213.68</v>
      </c>
      <c r="AK2318" s="40">
        <v>9.73</v>
      </c>
      <c r="AL2318" s="25">
        <v>0.19931673530512917</v>
      </c>
      <c r="AM2318" s="38" t="s">
        <v>230</v>
      </c>
      <c r="AN2318" s="32" t="s">
        <v>231</v>
      </c>
      <c r="AO2318" s="32" t="s">
        <v>232</v>
      </c>
      <c r="AP2318" s="63" t="s">
        <v>16963</v>
      </c>
      <c r="AQ2318" s="27" t="str">
        <f t="shared" si="104"/>
        <v>Record Complete</v>
      </c>
      <c r="AR2318" s="36"/>
      <c r="AS2318" s="5" t="str">
        <f t="shared" si="105"/>
        <v/>
      </c>
      <c r="AT2318" t="s">
        <v>17200</v>
      </c>
    </row>
    <row r="2319" spans="1:46" ht="15.75" thickBot="1" x14ac:dyDescent="0.3">
      <c r="A2319" s="29" t="s">
        <v>845</v>
      </c>
      <c r="B2319" s="31">
        <v>1692</v>
      </c>
      <c r="C2319" s="31" t="s">
        <v>213</v>
      </c>
      <c r="D2319" s="31" t="s">
        <v>290</v>
      </c>
      <c r="E2319" s="51" t="str">
        <f ca="1">IF(ISERROR(INDIRECT(CONCATENATE("FIPs_codes!",ADDRESS((MATCH($D2319,INDIRECT($C2319),0)+MATCH($C2319,FIPs_codes!$G$1:$G$3296,0)-1),COLUMN(FIPs_codes!A2317))))),"",INDIRECT(CONCATENATE("FIPs_codes!",ADDRESS((MATCH($D2319,INDIRECT($C2319),0)+MATCH($C2319,FIPs_codes!$G$1:$G$3296,0)-1),COLUMN(FIPs_codes!A2317)))))</f>
        <v>40151</v>
      </c>
      <c r="F2319" s="51">
        <f ca="1">IF(ISERROR(INDIRECT(CONCATENATE("FIPs_codes!",ADDRESS((MATCH($D2319,INDIRECT($C2319),0)+MATCH($C2319,FIPs_codes!$G$1:$G$3296,0)-1),COLUMN(FIPs_codes!C2317))))),"",INDIRECT(CONCATENATE("FIPs_codes!",ADDRESS((MATCH($D2319,INDIRECT($C2319),0)+MATCH($C2319,FIPs_codes!$G$1:$G$3296,0)-1),COLUMN(FIPs_codes!C2317)))))</f>
        <v>6</v>
      </c>
      <c r="G2319" s="33" t="s">
        <v>846</v>
      </c>
      <c r="H2319" s="33" t="s">
        <v>217</v>
      </c>
      <c r="I2319" s="35" t="s">
        <v>841</v>
      </c>
      <c r="J2319" s="37" t="s">
        <v>219</v>
      </c>
      <c r="K2319" s="31" t="s">
        <v>78</v>
      </c>
      <c r="L2319" s="31" t="s">
        <v>220</v>
      </c>
      <c r="M2319" s="31" t="s">
        <v>57</v>
      </c>
      <c r="N2319" s="39" t="s">
        <v>297</v>
      </c>
      <c r="O2319" s="39">
        <v>2006</v>
      </c>
      <c r="P2319" s="39" t="s">
        <v>847</v>
      </c>
      <c r="Q2319" s="240">
        <v>1818</v>
      </c>
      <c r="R2319" s="31" t="s">
        <v>245</v>
      </c>
      <c r="S2319" s="41" t="s">
        <v>60</v>
      </c>
      <c r="T2319" s="29" t="s">
        <v>263</v>
      </c>
      <c r="U2319" s="31" t="s">
        <v>134</v>
      </c>
      <c r="V2319" s="39" t="s">
        <v>254</v>
      </c>
      <c r="W2319" s="43" t="s">
        <v>225</v>
      </c>
      <c r="X2319" s="43" t="s">
        <v>65</v>
      </c>
      <c r="Y2319" s="43">
        <v>40520</v>
      </c>
      <c r="Z2319" s="31">
        <v>100</v>
      </c>
      <c r="AA2319" s="240">
        <v>986</v>
      </c>
      <c r="AB2319" s="31" t="s">
        <v>66</v>
      </c>
      <c r="AC2319" s="240">
        <v>167843</v>
      </c>
      <c r="AD2319" s="31" t="s">
        <v>262</v>
      </c>
      <c r="AE2319" s="39" t="s">
        <v>255</v>
      </c>
      <c r="AF2319" s="39" t="s">
        <v>236</v>
      </c>
      <c r="AG2319" s="31" t="s">
        <v>229</v>
      </c>
      <c r="AH2319" s="31">
        <v>42.79</v>
      </c>
      <c r="AI2319" s="31">
        <v>178.67</v>
      </c>
      <c r="AJ2319" s="31">
        <v>221.45999999999998</v>
      </c>
      <c r="AK2319" s="39">
        <v>9.84</v>
      </c>
      <c r="AL2319" s="26">
        <v>0.19321773683735213</v>
      </c>
      <c r="AM2319" s="37" t="s">
        <v>230</v>
      </c>
      <c r="AN2319" s="31" t="s">
        <v>231</v>
      </c>
      <c r="AO2319" s="31" t="s">
        <v>232</v>
      </c>
      <c r="AP2319" s="45" t="s">
        <v>16963</v>
      </c>
      <c r="AQ2319" s="27" t="str">
        <f t="shared" si="104"/>
        <v>Record Complete</v>
      </c>
      <c r="AR2319" s="35"/>
      <c r="AS2319" s="5" t="str">
        <f t="shared" si="105"/>
        <v/>
      </c>
      <c r="AT2319" t="s">
        <v>17200</v>
      </c>
    </row>
    <row r="2320" spans="1:46" ht="15.75" thickBot="1" x14ac:dyDescent="0.3">
      <c r="A2320" s="139" t="s">
        <v>845</v>
      </c>
      <c r="B2320" s="49">
        <v>1692</v>
      </c>
      <c r="C2320" s="49" t="s">
        <v>213</v>
      </c>
      <c r="D2320" s="49" t="s">
        <v>290</v>
      </c>
      <c r="E2320" s="51" t="str">
        <f ca="1">IF(ISERROR(INDIRECT(CONCATENATE("FIPs_codes!",ADDRESS((MATCH($D2320,INDIRECT($C2320),0)+MATCH($C2320,FIPs_codes!$G$1:$G$3296,0)-1),COLUMN(FIPs_codes!A2318))))),"",INDIRECT(CONCATENATE("FIPs_codes!",ADDRESS((MATCH($D2320,INDIRECT($C2320),0)+MATCH($C2320,FIPs_codes!$G$1:$G$3296,0)-1),COLUMN(FIPs_codes!A2318)))))</f>
        <v>40151</v>
      </c>
      <c r="F2320" s="51">
        <f ca="1">IF(ISERROR(INDIRECT(CONCATENATE("FIPs_codes!",ADDRESS((MATCH($D2320,INDIRECT($C2320),0)+MATCH($C2320,FIPs_codes!$G$1:$G$3296,0)-1),COLUMN(FIPs_codes!C2318))))),"",INDIRECT(CONCATENATE("FIPs_codes!",ADDRESS((MATCH($D2320,INDIRECT($C2320),0)+MATCH($C2320,FIPs_codes!$G$1:$G$3296,0)-1),COLUMN(FIPs_codes!C2318)))))</f>
        <v>6</v>
      </c>
      <c r="G2320" s="51" t="s">
        <v>846</v>
      </c>
      <c r="H2320" s="51" t="s">
        <v>217</v>
      </c>
      <c r="I2320" s="53" t="s">
        <v>841</v>
      </c>
      <c r="J2320" s="55" t="s">
        <v>219</v>
      </c>
      <c r="K2320" s="49" t="s">
        <v>78</v>
      </c>
      <c r="L2320" s="49" t="s">
        <v>220</v>
      </c>
      <c r="M2320" s="49" t="s">
        <v>57</v>
      </c>
      <c r="N2320" s="57" t="s">
        <v>297</v>
      </c>
      <c r="O2320" s="57">
        <v>2004</v>
      </c>
      <c r="P2320" s="57" t="s">
        <v>285</v>
      </c>
      <c r="Q2320" s="128">
        <v>1340</v>
      </c>
      <c r="R2320" s="49" t="s">
        <v>245</v>
      </c>
      <c r="S2320" s="59" t="s">
        <v>60</v>
      </c>
      <c r="T2320" s="47" t="s">
        <v>263</v>
      </c>
      <c r="U2320" s="49" t="s">
        <v>134</v>
      </c>
      <c r="V2320" s="57" t="s">
        <v>254</v>
      </c>
      <c r="W2320" s="61" t="s">
        <v>225</v>
      </c>
      <c r="X2320" s="61" t="s">
        <v>65</v>
      </c>
      <c r="Y2320" s="61">
        <v>40520</v>
      </c>
      <c r="Z2320" s="49">
        <v>100</v>
      </c>
      <c r="AA2320" s="128">
        <v>855</v>
      </c>
      <c r="AB2320" s="49" t="s">
        <v>66</v>
      </c>
      <c r="AC2320" s="128">
        <v>171766</v>
      </c>
      <c r="AD2320" s="49" t="s">
        <v>262</v>
      </c>
      <c r="AE2320" s="57" t="s">
        <v>255</v>
      </c>
      <c r="AF2320" s="57" t="s">
        <v>236</v>
      </c>
      <c r="AG2320" s="49" t="s">
        <v>229</v>
      </c>
      <c r="AH2320" s="49">
        <v>20.239999999999998</v>
      </c>
      <c r="AI2320" s="49">
        <v>205.19</v>
      </c>
      <c r="AJ2320" s="49">
        <v>225.43</v>
      </c>
      <c r="AK2320" s="57">
        <v>8.81</v>
      </c>
      <c r="AL2320" s="25">
        <v>8.9783968415916238E-2</v>
      </c>
      <c r="AM2320" s="55" t="s">
        <v>230</v>
      </c>
      <c r="AN2320" s="49" t="s">
        <v>231</v>
      </c>
      <c r="AO2320" s="49" t="s">
        <v>232</v>
      </c>
      <c r="AP2320" s="63" t="s">
        <v>16963</v>
      </c>
      <c r="AQ2320" s="27" t="str">
        <f t="shared" si="104"/>
        <v>Record Complete</v>
      </c>
      <c r="AR2320" s="53"/>
      <c r="AS2320" s="5" t="str">
        <f t="shared" si="105"/>
        <v/>
      </c>
      <c r="AT2320" t="s">
        <v>17200</v>
      </c>
    </row>
    <row r="2321" spans="1:46" ht="15.75" thickBot="1" x14ac:dyDescent="0.3">
      <c r="A2321" s="29" t="s">
        <v>845</v>
      </c>
      <c r="B2321" s="31">
        <v>1692</v>
      </c>
      <c r="C2321" s="31" t="s">
        <v>213</v>
      </c>
      <c r="D2321" s="31" t="s">
        <v>290</v>
      </c>
      <c r="E2321" s="51" t="str">
        <f ca="1">IF(ISERROR(INDIRECT(CONCATENATE("FIPs_codes!",ADDRESS((MATCH($D2321,INDIRECT($C2321),0)+MATCH($C2321,FIPs_codes!$G$1:$G$3296,0)-1),COLUMN(FIPs_codes!A2319))))),"",INDIRECT(CONCATENATE("FIPs_codes!",ADDRESS((MATCH($D2321,INDIRECT($C2321),0)+MATCH($C2321,FIPs_codes!$G$1:$G$3296,0)-1),COLUMN(FIPs_codes!A2319)))))</f>
        <v>40151</v>
      </c>
      <c r="F2321" s="51">
        <f ca="1">IF(ISERROR(INDIRECT(CONCATENATE("FIPs_codes!",ADDRESS((MATCH($D2321,INDIRECT($C2321),0)+MATCH($C2321,FIPs_codes!$G$1:$G$3296,0)-1),COLUMN(FIPs_codes!C2319))))),"",INDIRECT(CONCATENATE("FIPs_codes!",ADDRESS((MATCH($D2321,INDIRECT($C2321),0)+MATCH($C2321,FIPs_codes!$G$1:$G$3296,0)-1),COLUMN(FIPs_codes!C2319)))))</f>
        <v>6</v>
      </c>
      <c r="G2321" s="33" t="s">
        <v>846</v>
      </c>
      <c r="H2321" s="33" t="s">
        <v>217</v>
      </c>
      <c r="I2321" s="35" t="s">
        <v>841</v>
      </c>
      <c r="J2321" s="37" t="s">
        <v>219</v>
      </c>
      <c r="K2321" s="31" t="s">
        <v>78</v>
      </c>
      <c r="L2321" s="31" t="s">
        <v>220</v>
      </c>
      <c r="M2321" s="31" t="s">
        <v>57</v>
      </c>
      <c r="N2321" s="39" t="s">
        <v>297</v>
      </c>
      <c r="O2321" s="39">
        <v>2006</v>
      </c>
      <c r="P2321" s="39" t="s">
        <v>848</v>
      </c>
      <c r="Q2321" s="240">
        <v>1818</v>
      </c>
      <c r="R2321" s="31" t="s">
        <v>245</v>
      </c>
      <c r="S2321" s="41" t="s">
        <v>60</v>
      </c>
      <c r="T2321" s="29" t="s">
        <v>263</v>
      </c>
      <c r="U2321" s="31" t="s">
        <v>134</v>
      </c>
      <c r="V2321" s="39" t="s">
        <v>254</v>
      </c>
      <c r="W2321" s="43" t="s">
        <v>225</v>
      </c>
      <c r="X2321" s="43" t="s">
        <v>65</v>
      </c>
      <c r="Y2321" s="43">
        <v>40520</v>
      </c>
      <c r="Z2321" s="31">
        <v>99</v>
      </c>
      <c r="AA2321" s="240">
        <v>986</v>
      </c>
      <c r="AB2321" s="31" t="s">
        <v>66</v>
      </c>
      <c r="AC2321" s="240">
        <v>134743</v>
      </c>
      <c r="AD2321" s="31" t="s">
        <v>262</v>
      </c>
      <c r="AE2321" s="39" t="s">
        <v>255</v>
      </c>
      <c r="AF2321" s="39" t="s">
        <v>236</v>
      </c>
      <c r="AG2321" s="31" t="s">
        <v>229</v>
      </c>
      <c r="AH2321" s="31">
        <v>46.14</v>
      </c>
      <c r="AI2321" s="31">
        <v>182.64</v>
      </c>
      <c r="AJ2321" s="31">
        <v>228.77999999999997</v>
      </c>
      <c r="AK2321" s="39">
        <v>9.82</v>
      </c>
      <c r="AL2321" s="26">
        <v>0.20167846839758724</v>
      </c>
      <c r="AM2321" s="37" t="s">
        <v>230</v>
      </c>
      <c r="AN2321" s="31" t="s">
        <v>231</v>
      </c>
      <c r="AO2321" s="31" t="s">
        <v>232</v>
      </c>
      <c r="AP2321" s="45" t="s">
        <v>16963</v>
      </c>
      <c r="AQ2321" s="27" t="str">
        <f t="shared" si="104"/>
        <v>Record Complete</v>
      </c>
      <c r="AR2321" s="35"/>
      <c r="AS2321" s="5" t="str">
        <f t="shared" si="105"/>
        <v/>
      </c>
      <c r="AT2321" t="s">
        <v>17200</v>
      </c>
    </row>
    <row r="2322" spans="1:46" ht="15.75" thickBot="1" x14ac:dyDescent="0.3">
      <c r="A2322" s="191" t="s">
        <v>845</v>
      </c>
      <c r="B2322" s="32">
        <v>1692</v>
      </c>
      <c r="C2322" s="32" t="s">
        <v>213</v>
      </c>
      <c r="D2322" s="32" t="s">
        <v>290</v>
      </c>
      <c r="E2322" s="51" t="str">
        <f ca="1">IF(ISERROR(INDIRECT(CONCATENATE("FIPs_codes!",ADDRESS((MATCH($D2322,INDIRECT($C2322),0)+MATCH($C2322,FIPs_codes!$G$1:$G$3296,0)-1),COLUMN(FIPs_codes!A2320))))),"",INDIRECT(CONCATENATE("FIPs_codes!",ADDRESS((MATCH($D2322,INDIRECT($C2322),0)+MATCH($C2322,FIPs_codes!$G$1:$G$3296,0)-1),COLUMN(FIPs_codes!A2320)))))</f>
        <v>40151</v>
      </c>
      <c r="F2322" s="51">
        <f ca="1">IF(ISERROR(INDIRECT(CONCATENATE("FIPs_codes!",ADDRESS((MATCH($D2322,INDIRECT($C2322),0)+MATCH($C2322,FIPs_codes!$G$1:$G$3296,0)-1),COLUMN(FIPs_codes!C2320))))),"",INDIRECT(CONCATENATE("FIPs_codes!",ADDRESS((MATCH($D2322,INDIRECT($C2322),0)+MATCH($C2322,FIPs_codes!$G$1:$G$3296,0)-1),COLUMN(FIPs_codes!C2320)))))</f>
        <v>6</v>
      </c>
      <c r="G2322" s="34" t="s">
        <v>846</v>
      </c>
      <c r="H2322" s="34" t="s">
        <v>217</v>
      </c>
      <c r="I2322" s="36" t="s">
        <v>841</v>
      </c>
      <c r="J2322" s="38" t="s">
        <v>219</v>
      </c>
      <c r="K2322" s="32" t="s">
        <v>78</v>
      </c>
      <c r="L2322" s="32" t="s">
        <v>220</v>
      </c>
      <c r="M2322" s="32" t="s">
        <v>57</v>
      </c>
      <c r="N2322" s="40" t="s">
        <v>297</v>
      </c>
      <c r="O2322" s="40">
        <v>2004</v>
      </c>
      <c r="P2322" s="40" t="s">
        <v>285</v>
      </c>
      <c r="Q2322" s="125">
        <v>1340</v>
      </c>
      <c r="R2322" s="32" t="s">
        <v>245</v>
      </c>
      <c r="S2322" s="42" t="s">
        <v>60</v>
      </c>
      <c r="T2322" s="30" t="s">
        <v>263</v>
      </c>
      <c r="U2322" s="32" t="s">
        <v>134</v>
      </c>
      <c r="V2322" s="40" t="s">
        <v>254</v>
      </c>
      <c r="W2322" s="44" t="s">
        <v>225</v>
      </c>
      <c r="X2322" s="44" t="s">
        <v>65</v>
      </c>
      <c r="Y2322" s="44">
        <v>40520</v>
      </c>
      <c r="Z2322" s="32">
        <v>100</v>
      </c>
      <c r="AA2322" s="125">
        <v>855</v>
      </c>
      <c r="AB2322" s="32" t="s">
        <v>66</v>
      </c>
      <c r="AC2322" s="125">
        <v>171766</v>
      </c>
      <c r="AD2322" s="32" t="s">
        <v>262</v>
      </c>
      <c r="AE2322" s="40" t="s">
        <v>255</v>
      </c>
      <c r="AF2322" s="40" t="s">
        <v>236</v>
      </c>
      <c r="AG2322" s="32" t="s">
        <v>229</v>
      </c>
      <c r="AH2322" s="32">
        <v>19.12</v>
      </c>
      <c r="AI2322" s="32">
        <v>217.67</v>
      </c>
      <c r="AJ2322" s="32">
        <v>236.79</v>
      </c>
      <c r="AK2322" s="40">
        <v>9.49</v>
      </c>
      <c r="AL2322" s="25">
        <v>8.0746653152582462E-2</v>
      </c>
      <c r="AM2322" s="38" t="s">
        <v>230</v>
      </c>
      <c r="AN2322" s="32" t="s">
        <v>231</v>
      </c>
      <c r="AO2322" s="32" t="s">
        <v>232</v>
      </c>
      <c r="AP2322" s="63" t="s">
        <v>16963</v>
      </c>
      <c r="AQ2322" s="27" t="str">
        <f t="shared" si="104"/>
        <v>Record Complete</v>
      </c>
      <c r="AR2322" s="36"/>
      <c r="AS2322" s="5" t="str">
        <f t="shared" si="105"/>
        <v/>
      </c>
      <c r="AT2322" t="s">
        <v>17200</v>
      </c>
    </row>
    <row r="2323" spans="1:46" ht="15.75" thickBot="1" x14ac:dyDescent="0.3">
      <c r="A2323" s="29" t="s">
        <v>845</v>
      </c>
      <c r="B2323" s="31">
        <v>1692</v>
      </c>
      <c r="C2323" s="31" t="s">
        <v>213</v>
      </c>
      <c r="D2323" s="31" t="s">
        <v>290</v>
      </c>
      <c r="E2323" s="51" t="str">
        <f ca="1">IF(ISERROR(INDIRECT(CONCATENATE("FIPs_codes!",ADDRESS((MATCH($D2323,INDIRECT($C2323),0)+MATCH($C2323,FIPs_codes!$G$1:$G$3296,0)-1),COLUMN(FIPs_codes!A2321))))),"",INDIRECT(CONCATENATE("FIPs_codes!",ADDRESS((MATCH($D2323,INDIRECT($C2323),0)+MATCH($C2323,FIPs_codes!$G$1:$G$3296,0)-1),COLUMN(FIPs_codes!A2321)))))</f>
        <v>40151</v>
      </c>
      <c r="F2323" s="51">
        <f ca="1">IF(ISERROR(INDIRECT(CONCATENATE("FIPs_codes!",ADDRESS((MATCH($D2323,INDIRECT($C2323),0)+MATCH($C2323,FIPs_codes!$G$1:$G$3296,0)-1),COLUMN(FIPs_codes!C2321))))),"",INDIRECT(CONCATENATE("FIPs_codes!",ADDRESS((MATCH($D2323,INDIRECT($C2323),0)+MATCH($C2323,FIPs_codes!$G$1:$G$3296,0)-1),COLUMN(FIPs_codes!C2321)))))</f>
        <v>6</v>
      </c>
      <c r="G2323" s="33" t="s">
        <v>846</v>
      </c>
      <c r="H2323" s="33" t="s">
        <v>217</v>
      </c>
      <c r="I2323" s="35" t="s">
        <v>841</v>
      </c>
      <c r="J2323" s="37" t="s">
        <v>219</v>
      </c>
      <c r="K2323" s="31" t="s">
        <v>78</v>
      </c>
      <c r="L2323" s="31" t="s">
        <v>220</v>
      </c>
      <c r="M2323" s="31" t="s">
        <v>57</v>
      </c>
      <c r="N2323" s="39" t="s">
        <v>297</v>
      </c>
      <c r="O2323" s="39">
        <v>2004</v>
      </c>
      <c r="P2323" s="39" t="s">
        <v>285</v>
      </c>
      <c r="Q2323" s="240">
        <v>1340</v>
      </c>
      <c r="R2323" s="31" t="s">
        <v>245</v>
      </c>
      <c r="S2323" s="41" t="s">
        <v>60</v>
      </c>
      <c r="T2323" s="29" t="s">
        <v>263</v>
      </c>
      <c r="U2323" s="31" t="s">
        <v>134</v>
      </c>
      <c r="V2323" s="39" t="s">
        <v>254</v>
      </c>
      <c r="W2323" s="43" t="s">
        <v>225</v>
      </c>
      <c r="X2323" s="43" t="s">
        <v>65</v>
      </c>
      <c r="Y2323" s="43">
        <v>40520</v>
      </c>
      <c r="Z2323" s="31">
        <v>100</v>
      </c>
      <c r="AA2323" s="240">
        <v>855</v>
      </c>
      <c r="AB2323" s="31" t="s">
        <v>66</v>
      </c>
      <c r="AC2323" s="240">
        <v>171766</v>
      </c>
      <c r="AD2323" s="31" t="s">
        <v>262</v>
      </c>
      <c r="AE2323" s="39" t="s">
        <v>255</v>
      </c>
      <c r="AF2323" s="39" t="s">
        <v>236</v>
      </c>
      <c r="AG2323" s="31" t="s">
        <v>229</v>
      </c>
      <c r="AH2323" s="31">
        <v>19.22</v>
      </c>
      <c r="AI2323" s="31">
        <v>222.8</v>
      </c>
      <c r="AJ2323" s="31">
        <v>242.02</v>
      </c>
      <c r="AK2323" s="39">
        <v>9.49</v>
      </c>
      <c r="AL2323" s="26">
        <v>7.9414924386414343E-2</v>
      </c>
      <c r="AM2323" s="37" t="s">
        <v>230</v>
      </c>
      <c r="AN2323" s="31" t="s">
        <v>231</v>
      </c>
      <c r="AO2323" s="31" t="s">
        <v>232</v>
      </c>
      <c r="AP2323" s="45" t="s">
        <v>16963</v>
      </c>
      <c r="AQ2323" s="27" t="str">
        <f t="shared" si="104"/>
        <v>Record Complete</v>
      </c>
      <c r="AR2323" s="35"/>
      <c r="AS2323" s="5" t="str">
        <f t="shared" si="105"/>
        <v/>
      </c>
      <c r="AT2323" t="s">
        <v>17200</v>
      </c>
    </row>
    <row r="2324" spans="1:46" ht="15.75" thickBot="1" x14ac:dyDescent="0.3">
      <c r="A2324" s="30" t="s">
        <v>845</v>
      </c>
      <c r="B2324" s="32">
        <v>1692</v>
      </c>
      <c r="C2324" s="32" t="s">
        <v>213</v>
      </c>
      <c r="D2324" s="32" t="s">
        <v>290</v>
      </c>
      <c r="E2324" s="51" t="str">
        <f ca="1">IF(ISERROR(INDIRECT(CONCATENATE("FIPs_codes!",ADDRESS((MATCH($D2324,INDIRECT($C2324),0)+MATCH($C2324,FIPs_codes!$G$1:$G$3296,0)-1),COLUMN(FIPs_codes!A2322))))),"",INDIRECT(CONCATENATE("FIPs_codes!",ADDRESS((MATCH($D2324,INDIRECT($C2324),0)+MATCH($C2324,FIPs_codes!$G$1:$G$3296,0)-1),COLUMN(FIPs_codes!A2322)))))</f>
        <v>40151</v>
      </c>
      <c r="F2324" s="51">
        <f ca="1">IF(ISERROR(INDIRECT(CONCATENATE("FIPs_codes!",ADDRESS((MATCH($D2324,INDIRECT($C2324),0)+MATCH($C2324,FIPs_codes!$G$1:$G$3296,0)-1),COLUMN(FIPs_codes!C2322))))),"",INDIRECT(CONCATENATE("FIPs_codes!",ADDRESS((MATCH($D2324,INDIRECT($C2324),0)+MATCH($C2324,FIPs_codes!$G$1:$G$3296,0)-1),COLUMN(FIPs_codes!C2322)))))</f>
        <v>6</v>
      </c>
      <c r="G2324" s="34" t="s">
        <v>846</v>
      </c>
      <c r="H2324" s="34" t="s">
        <v>217</v>
      </c>
      <c r="I2324" s="36" t="s">
        <v>841</v>
      </c>
      <c r="J2324" s="38" t="s">
        <v>219</v>
      </c>
      <c r="K2324" s="32" t="s">
        <v>78</v>
      </c>
      <c r="L2324" s="32" t="s">
        <v>220</v>
      </c>
      <c r="M2324" s="32" t="s">
        <v>57</v>
      </c>
      <c r="N2324" s="40" t="s">
        <v>297</v>
      </c>
      <c r="O2324" s="40">
        <v>2006</v>
      </c>
      <c r="P2324" s="40" t="s">
        <v>847</v>
      </c>
      <c r="Q2324" s="125">
        <v>1818</v>
      </c>
      <c r="R2324" s="32" t="s">
        <v>245</v>
      </c>
      <c r="S2324" s="42" t="s">
        <v>60</v>
      </c>
      <c r="T2324" s="30" t="s">
        <v>263</v>
      </c>
      <c r="U2324" s="32" t="s">
        <v>134</v>
      </c>
      <c r="V2324" s="40" t="s">
        <v>254</v>
      </c>
      <c r="W2324" s="44" t="s">
        <v>225</v>
      </c>
      <c r="X2324" s="44" t="s">
        <v>65</v>
      </c>
      <c r="Y2324" s="44">
        <v>40520</v>
      </c>
      <c r="Z2324" s="32">
        <v>100</v>
      </c>
      <c r="AA2324" s="125">
        <v>986</v>
      </c>
      <c r="AB2324" s="32" t="s">
        <v>66</v>
      </c>
      <c r="AC2324" s="125">
        <v>167843</v>
      </c>
      <c r="AD2324" s="32" t="s">
        <v>262</v>
      </c>
      <c r="AE2324" s="40" t="s">
        <v>255</v>
      </c>
      <c r="AF2324" s="40" t="s">
        <v>236</v>
      </c>
      <c r="AG2324" s="32" t="s">
        <v>229</v>
      </c>
      <c r="AH2324" s="32">
        <v>50.24</v>
      </c>
      <c r="AI2324" s="32">
        <v>202.17</v>
      </c>
      <c r="AJ2324" s="32">
        <v>252.41</v>
      </c>
      <c r="AK2324" s="40">
        <v>9.9</v>
      </c>
      <c r="AL2324" s="25">
        <v>0.19904124242304189</v>
      </c>
      <c r="AM2324" s="38" t="s">
        <v>230</v>
      </c>
      <c r="AN2324" s="32" t="s">
        <v>231</v>
      </c>
      <c r="AO2324" s="32" t="s">
        <v>232</v>
      </c>
      <c r="AP2324" s="63" t="s">
        <v>16963</v>
      </c>
      <c r="AQ2324" s="27" t="str">
        <f t="shared" si="104"/>
        <v>Record Complete</v>
      </c>
      <c r="AR2324" s="36"/>
      <c r="AS2324" s="5" t="str">
        <f t="shared" si="105"/>
        <v/>
      </c>
      <c r="AT2324" t="s">
        <v>17200</v>
      </c>
    </row>
    <row r="2325" spans="1:46" ht="15.75" thickBot="1" x14ac:dyDescent="0.3">
      <c r="A2325" s="48" t="s">
        <v>845</v>
      </c>
      <c r="B2325" s="50">
        <v>1692</v>
      </c>
      <c r="C2325" s="50" t="s">
        <v>213</v>
      </c>
      <c r="D2325" s="50" t="s">
        <v>290</v>
      </c>
      <c r="E2325" s="51" t="str">
        <f ca="1">IF(ISERROR(INDIRECT(CONCATENATE("FIPs_codes!",ADDRESS((MATCH($D2325,INDIRECT($C2325),0)+MATCH($C2325,FIPs_codes!$G$1:$G$3296,0)-1),COLUMN(FIPs_codes!A2323))))),"",INDIRECT(CONCATENATE("FIPs_codes!",ADDRESS((MATCH($D2325,INDIRECT($C2325),0)+MATCH($C2325,FIPs_codes!$G$1:$G$3296,0)-1),COLUMN(FIPs_codes!A2323)))))</f>
        <v>40151</v>
      </c>
      <c r="F2325" s="51">
        <f ca="1">IF(ISERROR(INDIRECT(CONCATENATE("FIPs_codes!",ADDRESS((MATCH($D2325,INDIRECT($C2325),0)+MATCH($C2325,FIPs_codes!$G$1:$G$3296,0)-1),COLUMN(FIPs_codes!C2323))))),"",INDIRECT(CONCATENATE("FIPs_codes!",ADDRESS((MATCH($D2325,INDIRECT($C2325),0)+MATCH($C2325,FIPs_codes!$G$1:$G$3296,0)-1),COLUMN(FIPs_codes!C2323)))))</f>
        <v>6</v>
      </c>
      <c r="G2325" s="52" t="s">
        <v>846</v>
      </c>
      <c r="H2325" s="52" t="s">
        <v>217</v>
      </c>
      <c r="I2325" s="54" t="s">
        <v>841</v>
      </c>
      <c r="J2325" s="56" t="s">
        <v>219</v>
      </c>
      <c r="K2325" s="50" t="s">
        <v>78</v>
      </c>
      <c r="L2325" s="50" t="s">
        <v>220</v>
      </c>
      <c r="M2325" s="50" t="s">
        <v>57</v>
      </c>
      <c r="N2325" s="58" t="s">
        <v>297</v>
      </c>
      <c r="O2325" s="58">
        <v>2006</v>
      </c>
      <c r="P2325" s="58" t="s">
        <v>847</v>
      </c>
      <c r="Q2325" s="126">
        <v>1818</v>
      </c>
      <c r="R2325" s="50" t="s">
        <v>245</v>
      </c>
      <c r="S2325" s="60" t="s">
        <v>60</v>
      </c>
      <c r="T2325" s="48" t="s">
        <v>263</v>
      </c>
      <c r="U2325" s="50" t="s">
        <v>134</v>
      </c>
      <c r="V2325" s="58" t="s">
        <v>254</v>
      </c>
      <c r="W2325" s="62" t="s">
        <v>225</v>
      </c>
      <c r="X2325" s="62" t="s">
        <v>65</v>
      </c>
      <c r="Y2325" s="62">
        <v>40520</v>
      </c>
      <c r="Z2325" s="50">
        <v>100</v>
      </c>
      <c r="AA2325" s="126">
        <v>986</v>
      </c>
      <c r="AB2325" s="50" t="s">
        <v>66</v>
      </c>
      <c r="AC2325" s="126">
        <v>167843</v>
      </c>
      <c r="AD2325" s="50" t="s">
        <v>262</v>
      </c>
      <c r="AE2325" s="58" t="s">
        <v>255</v>
      </c>
      <c r="AF2325" s="58" t="s">
        <v>236</v>
      </c>
      <c r="AG2325" s="50" t="s">
        <v>229</v>
      </c>
      <c r="AH2325" s="50">
        <v>53.47</v>
      </c>
      <c r="AI2325" s="50">
        <v>199.44</v>
      </c>
      <c r="AJ2325" s="50">
        <v>252.91</v>
      </c>
      <c r="AK2325" s="58">
        <v>9.73</v>
      </c>
      <c r="AL2325" s="26">
        <v>0.21141908188683722</v>
      </c>
      <c r="AM2325" s="56" t="s">
        <v>230</v>
      </c>
      <c r="AN2325" s="50" t="s">
        <v>231</v>
      </c>
      <c r="AO2325" s="50" t="s">
        <v>232</v>
      </c>
      <c r="AP2325" s="45" t="s">
        <v>16963</v>
      </c>
      <c r="AQ2325" s="27" t="str">
        <f t="shared" si="104"/>
        <v>Record Complete</v>
      </c>
      <c r="AR2325" s="54"/>
      <c r="AS2325" s="5" t="str">
        <f t="shared" si="105"/>
        <v/>
      </c>
      <c r="AT2325" t="s">
        <v>17200</v>
      </c>
    </row>
    <row r="2326" spans="1:46" ht="15.75" thickBot="1" x14ac:dyDescent="0.3">
      <c r="A2326" s="30" t="s">
        <v>860</v>
      </c>
      <c r="B2326" s="32">
        <v>10358</v>
      </c>
      <c r="C2326" s="32" t="s">
        <v>213</v>
      </c>
      <c r="D2326" s="32" t="s">
        <v>238</v>
      </c>
      <c r="E2326" s="51" t="str">
        <f ca="1">IF(ISERROR(INDIRECT(CONCATENATE("FIPs_codes!",ADDRESS((MATCH($D2326,INDIRECT($C2326),0)+MATCH($C2326,FIPs_codes!$G$1:$G$3296,0)-1),COLUMN(FIPs_codes!A2324))))),"",INDIRECT(CONCATENATE("FIPs_codes!",ADDRESS((MATCH($D2326,INDIRECT($C2326),0)+MATCH($C2326,FIPs_codes!$G$1:$G$3296,0)-1),COLUMN(FIPs_codes!A2324)))))</f>
        <v>40043</v>
      </c>
      <c r="F2326" s="51">
        <f ca="1">IF(ISERROR(INDIRECT(CONCATENATE("FIPs_codes!",ADDRESS((MATCH($D2326,INDIRECT($C2326),0)+MATCH($C2326,FIPs_codes!$G$1:$G$3296,0)-1),COLUMN(FIPs_codes!C2324))))),"",INDIRECT(CONCATENATE("FIPs_codes!",ADDRESS((MATCH($D2326,INDIRECT($C2326),0)+MATCH($C2326,FIPs_codes!$G$1:$G$3296,0)-1),COLUMN(FIPs_codes!C2324)))))</f>
        <v>6</v>
      </c>
      <c r="G2326" s="32" t="s">
        <v>329</v>
      </c>
      <c r="H2326" s="32" t="s">
        <v>217</v>
      </c>
      <c r="I2326" s="36" t="s">
        <v>861</v>
      </c>
      <c r="J2326" s="38" t="s">
        <v>268</v>
      </c>
      <c r="K2326" s="32" t="s">
        <v>78</v>
      </c>
      <c r="L2326" s="32" t="s">
        <v>269</v>
      </c>
      <c r="M2326" s="32" t="s">
        <v>57</v>
      </c>
      <c r="N2326" s="40" t="s">
        <v>363</v>
      </c>
      <c r="O2326" s="231">
        <v>40756</v>
      </c>
      <c r="P2326" s="40" t="s">
        <v>281</v>
      </c>
      <c r="Q2326" s="32" t="s">
        <v>562</v>
      </c>
      <c r="R2326" s="32" t="s">
        <v>244</v>
      </c>
      <c r="S2326" s="42" t="s">
        <v>60</v>
      </c>
      <c r="T2326" s="30" t="s">
        <v>482</v>
      </c>
      <c r="U2326" s="32" t="s">
        <v>134</v>
      </c>
      <c r="V2326" s="40" t="s">
        <v>563</v>
      </c>
      <c r="W2326" s="44" t="s">
        <v>134</v>
      </c>
      <c r="X2326" s="44" t="s">
        <v>484</v>
      </c>
      <c r="Y2326" s="44">
        <v>41295</v>
      </c>
      <c r="Z2326" s="32">
        <v>93</v>
      </c>
      <c r="AA2326" s="32">
        <v>859</v>
      </c>
      <c r="AB2326" s="32" t="s">
        <v>66</v>
      </c>
      <c r="AC2326" s="32">
        <v>155.31</v>
      </c>
      <c r="AD2326" s="32" t="s">
        <v>437</v>
      </c>
      <c r="AE2326" s="40" t="s">
        <v>485</v>
      </c>
      <c r="AF2326" s="40" t="s">
        <v>68</v>
      </c>
      <c r="AG2326" s="32" t="s">
        <v>229</v>
      </c>
      <c r="AH2326" s="32">
        <v>0</v>
      </c>
      <c r="AI2326" s="32">
        <v>15.66</v>
      </c>
      <c r="AJ2326" s="32">
        <v>15.66</v>
      </c>
      <c r="AK2326" s="40">
        <v>0</v>
      </c>
      <c r="AL2326" s="25">
        <v>0</v>
      </c>
      <c r="AM2326" s="38" t="s">
        <v>230</v>
      </c>
      <c r="AN2326" s="32" t="s">
        <v>486</v>
      </c>
      <c r="AO2326" s="32" t="s">
        <v>487</v>
      </c>
      <c r="AP2326" s="46" t="s">
        <v>488</v>
      </c>
      <c r="AQ2326" s="27" t="str">
        <f t="shared" si="104"/>
        <v>Record Complete</v>
      </c>
      <c r="AR2326" s="36" t="s">
        <v>564</v>
      </c>
      <c r="AS2326" s="5" t="str">
        <f t="shared" si="105"/>
        <v/>
      </c>
      <c r="AT2326" t="s">
        <v>17200</v>
      </c>
    </row>
    <row r="2327" spans="1:46" ht="15.75" thickBot="1" x14ac:dyDescent="0.3">
      <c r="A2327" s="29" t="s">
        <v>860</v>
      </c>
      <c r="B2327" s="31">
        <v>10358</v>
      </c>
      <c r="C2327" s="31" t="s">
        <v>213</v>
      </c>
      <c r="D2327" s="31" t="s">
        <v>238</v>
      </c>
      <c r="E2327" s="51" t="str">
        <f ca="1">IF(ISERROR(INDIRECT(CONCATENATE("FIPs_codes!",ADDRESS((MATCH($D2327,INDIRECT($C2327),0)+MATCH($C2327,FIPs_codes!$G$1:$G$3296,0)-1),COLUMN(FIPs_codes!A2325))))),"",INDIRECT(CONCATENATE("FIPs_codes!",ADDRESS((MATCH($D2327,INDIRECT($C2327),0)+MATCH($C2327,FIPs_codes!$G$1:$G$3296,0)-1),COLUMN(FIPs_codes!A2325)))))</f>
        <v>40043</v>
      </c>
      <c r="F2327" s="51">
        <f ca="1">IF(ISERROR(INDIRECT(CONCATENATE("FIPs_codes!",ADDRESS((MATCH($D2327,INDIRECT($C2327),0)+MATCH($C2327,FIPs_codes!$G$1:$G$3296,0)-1),COLUMN(FIPs_codes!C2325))))),"",INDIRECT(CONCATENATE("FIPs_codes!",ADDRESS((MATCH($D2327,INDIRECT($C2327),0)+MATCH($C2327,FIPs_codes!$G$1:$G$3296,0)-1),COLUMN(FIPs_codes!C2325)))))</f>
        <v>6</v>
      </c>
      <c r="G2327" s="31" t="s">
        <v>329</v>
      </c>
      <c r="H2327" s="31" t="s">
        <v>217</v>
      </c>
      <c r="I2327" s="35" t="s">
        <v>861</v>
      </c>
      <c r="J2327" s="37" t="s">
        <v>268</v>
      </c>
      <c r="K2327" s="31" t="s">
        <v>78</v>
      </c>
      <c r="L2327" s="31" t="s">
        <v>269</v>
      </c>
      <c r="M2327" s="31" t="s">
        <v>57</v>
      </c>
      <c r="N2327" s="39" t="s">
        <v>363</v>
      </c>
      <c r="O2327" s="232">
        <v>40756</v>
      </c>
      <c r="P2327" s="39" t="s">
        <v>281</v>
      </c>
      <c r="Q2327" s="31" t="s">
        <v>562</v>
      </c>
      <c r="R2327" s="31" t="s">
        <v>244</v>
      </c>
      <c r="S2327" s="41" t="s">
        <v>60</v>
      </c>
      <c r="T2327" s="29" t="s">
        <v>482</v>
      </c>
      <c r="U2327" s="31" t="s">
        <v>134</v>
      </c>
      <c r="V2327" s="39" t="s">
        <v>563</v>
      </c>
      <c r="W2327" s="43" t="s">
        <v>134</v>
      </c>
      <c r="X2327" s="43" t="s">
        <v>484</v>
      </c>
      <c r="Y2327" s="43">
        <v>41295</v>
      </c>
      <c r="Z2327" s="31">
        <v>93</v>
      </c>
      <c r="AA2327" s="31">
        <v>848.2</v>
      </c>
      <c r="AB2327" s="31" t="s">
        <v>66</v>
      </c>
      <c r="AC2327" s="31">
        <v>155.31</v>
      </c>
      <c r="AD2327" s="31" t="s">
        <v>437</v>
      </c>
      <c r="AE2327" s="39" t="s">
        <v>485</v>
      </c>
      <c r="AF2327" s="39" t="s">
        <v>68</v>
      </c>
      <c r="AG2327" s="31" t="s">
        <v>229</v>
      </c>
      <c r="AH2327" s="31">
        <v>0</v>
      </c>
      <c r="AI2327" s="31">
        <v>15.72</v>
      </c>
      <c r="AJ2327" s="31">
        <v>15.72</v>
      </c>
      <c r="AK2327" s="39">
        <v>0</v>
      </c>
      <c r="AL2327" s="26">
        <v>0</v>
      </c>
      <c r="AM2327" s="37" t="s">
        <v>230</v>
      </c>
      <c r="AN2327" s="31" t="s">
        <v>486</v>
      </c>
      <c r="AO2327" s="31" t="s">
        <v>487</v>
      </c>
      <c r="AP2327" s="45" t="s">
        <v>488</v>
      </c>
      <c r="AQ2327" s="27" t="str">
        <f t="shared" si="104"/>
        <v>Record Complete</v>
      </c>
      <c r="AR2327" s="35" t="s">
        <v>564</v>
      </c>
      <c r="AS2327" s="5" t="str">
        <f t="shared" si="105"/>
        <v/>
      </c>
      <c r="AT2327" t="s">
        <v>17200</v>
      </c>
    </row>
    <row r="2328" spans="1:46" ht="15.75" thickBot="1" x14ac:dyDescent="0.3">
      <c r="A2328" s="47" t="s">
        <v>860</v>
      </c>
      <c r="B2328" s="49">
        <v>10358</v>
      </c>
      <c r="C2328" s="49" t="s">
        <v>213</v>
      </c>
      <c r="D2328" s="49" t="s">
        <v>238</v>
      </c>
      <c r="E2328" s="51" t="str">
        <f ca="1">IF(ISERROR(INDIRECT(CONCATENATE("FIPs_codes!",ADDRESS((MATCH($D2328,INDIRECT($C2328),0)+MATCH($C2328,FIPs_codes!$G$1:$G$3296,0)-1),COLUMN(FIPs_codes!A2326))))),"",INDIRECT(CONCATENATE("FIPs_codes!",ADDRESS((MATCH($D2328,INDIRECT($C2328),0)+MATCH($C2328,FIPs_codes!$G$1:$G$3296,0)-1),COLUMN(FIPs_codes!A2326)))))</f>
        <v>40043</v>
      </c>
      <c r="F2328" s="51">
        <f ca="1">IF(ISERROR(INDIRECT(CONCATENATE("FIPs_codes!",ADDRESS((MATCH($D2328,INDIRECT($C2328),0)+MATCH($C2328,FIPs_codes!$G$1:$G$3296,0)-1),COLUMN(FIPs_codes!C2326))))),"",INDIRECT(CONCATENATE("FIPs_codes!",ADDRESS((MATCH($D2328,INDIRECT($C2328),0)+MATCH($C2328,FIPs_codes!$G$1:$G$3296,0)-1),COLUMN(FIPs_codes!C2326)))))</f>
        <v>6</v>
      </c>
      <c r="G2328" s="49" t="s">
        <v>329</v>
      </c>
      <c r="H2328" s="49" t="s">
        <v>217</v>
      </c>
      <c r="I2328" s="53" t="s">
        <v>861</v>
      </c>
      <c r="J2328" s="55" t="s">
        <v>268</v>
      </c>
      <c r="K2328" s="49" t="s">
        <v>78</v>
      </c>
      <c r="L2328" s="49" t="s">
        <v>269</v>
      </c>
      <c r="M2328" s="49" t="s">
        <v>57</v>
      </c>
      <c r="N2328" s="57" t="s">
        <v>363</v>
      </c>
      <c r="O2328" s="65">
        <v>40756</v>
      </c>
      <c r="P2328" s="57" t="s">
        <v>281</v>
      </c>
      <c r="Q2328" s="49" t="s">
        <v>562</v>
      </c>
      <c r="R2328" s="49" t="s">
        <v>244</v>
      </c>
      <c r="S2328" s="59" t="s">
        <v>60</v>
      </c>
      <c r="T2328" s="47" t="s">
        <v>482</v>
      </c>
      <c r="U2328" s="49" t="s">
        <v>134</v>
      </c>
      <c r="V2328" s="57" t="s">
        <v>563</v>
      </c>
      <c r="W2328" s="61" t="s">
        <v>134</v>
      </c>
      <c r="X2328" s="61" t="s">
        <v>484</v>
      </c>
      <c r="Y2328" s="61">
        <v>41295</v>
      </c>
      <c r="Z2328" s="49">
        <v>93</v>
      </c>
      <c r="AA2328" s="49">
        <v>857</v>
      </c>
      <c r="AB2328" s="49" t="s">
        <v>66</v>
      </c>
      <c r="AC2328" s="49">
        <v>155.31</v>
      </c>
      <c r="AD2328" s="49" t="s">
        <v>437</v>
      </c>
      <c r="AE2328" s="57" t="s">
        <v>485</v>
      </c>
      <c r="AF2328" s="57" t="s">
        <v>68</v>
      </c>
      <c r="AG2328" s="49" t="s">
        <v>229</v>
      </c>
      <c r="AH2328" s="49">
        <v>0</v>
      </c>
      <c r="AI2328" s="49">
        <v>17.239999999999998</v>
      </c>
      <c r="AJ2328" s="49">
        <v>17.239999999999998</v>
      </c>
      <c r="AK2328" s="57">
        <v>0</v>
      </c>
      <c r="AL2328" s="25">
        <v>0</v>
      </c>
      <c r="AM2328" s="55" t="s">
        <v>230</v>
      </c>
      <c r="AN2328" s="49" t="s">
        <v>486</v>
      </c>
      <c r="AO2328" s="49" t="s">
        <v>487</v>
      </c>
      <c r="AP2328" s="63" t="s">
        <v>488</v>
      </c>
      <c r="AQ2328" s="27" t="str">
        <f t="shared" si="104"/>
        <v>Record Complete</v>
      </c>
      <c r="AR2328" s="53" t="s">
        <v>564</v>
      </c>
      <c r="AS2328" s="5" t="str">
        <f t="shared" si="105"/>
        <v/>
      </c>
      <c r="AT2328" t="s">
        <v>17200</v>
      </c>
    </row>
    <row r="2329" spans="1:46" ht="15.75" thickBot="1" x14ac:dyDescent="0.3">
      <c r="A2329" s="29" t="s">
        <v>862</v>
      </c>
      <c r="B2329" s="31">
        <v>6428</v>
      </c>
      <c r="C2329" s="31" t="s">
        <v>213</v>
      </c>
      <c r="D2329" s="31" t="s">
        <v>674</v>
      </c>
      <c r="E2329" s="51" t="str">
        <f ca="1">IF(ISERROR(INDIRECT(CONCATENATE("FIPs_codes!",ADDRESS((MATCH($D2329,INDIRECT($C2329),0)+MATCH($C2329,FIPs_codes!$G$1:$G$3296,0)-1),COLUMN(FIPs_codes!A2327))))),"",INDIRECT(CONCATENATE("FIPs_codes!",ADDRESS((MATCH($D2329,INDIRECT($C2329),0)+MATCH($C2329,FIPs_codes!$G$1:$G$3296,0)-1),COLUMN(FIPs_codes!A2327)))))</f>
        <v>40091</v>
      </c>
      <c r="F2329" s="51">
        <f ca="1">IF(ISERROR(INDIRECT(CONCATENATE("FIPs_codes!",ADDRESS((MATCH($D2329,INDIRECT($C2329),0)+MATCH($C2329,FIPs_codes!$G$1:$G$3296,0)-1),COLUMN(FIPs_codes!C2327))))),"",INDIRECT(CONCATENATE("FIPs_codes!",ADDRESS((MATCH($D2329,INDIRECT($C2329),0)+MATCH($C2329,FIPs_codes!$G$1:$G$3296,0)-1),COLUMN(FIPs_codes!C2327)))))</f>
        <v>6</v>
      </c>
      <c r="G2329" s="31" t="s">
        <v>216</v>
      </c>
      <c r="H2329" s="31" t="s">
        <v>217</v>
      </c>
      <c r="I2329" s="35" t="s">
        <v>863</v>
      </c>
      <c r="J2329" s="37" t="s">
        <v>268</v>
      </c>
      <c r="K2329" s="31" t="s">
        <v>78</v>
      </c>
      <c r="L2329" s="31" t="s">
        <v>269</v>
      </c>
      <c r="M2329" s="31" t="s">
        <v>57</v>
      </c>
      <c r="N2329" s="39" t="s">
        <v>422</v>
      </c>
      <c r="O2329" s="39" t="s">
        <v>677</v>
      </c>
      <c r="P2329" s="39" t="s">
        <v>281</v>
      </c>
      <c r="Q2329" s="31" t="s">
        <v>678</v>
      </c>
      <c r="R2329" s="31" t="s">
        <v>245</v>
      </c>
      <c r="S2329" s="41" t="s">
        <v>60</v>
      </c>
      <c r="T2329" s="29" t="s">
        <v>482</v>
      </c>
      <c r="U2329" s="31" t="s">
        <v>597</v>
      </c>
      <c r="V2329" s="39" t="s">
        <v>563</v>
      </c>
      <c r="W2329" s="43" t="s">
        <v>225</v>
      </c>
      <c r="X2329" s="43" t="s">
        <v>484</v>
      </c>
      <c r="Y2329" s="43">
        <v>40865</v>
      </c>
      <c r="Z2329" s="31">
        <v>52</v>
      </c>
      <c r="AA2329" s="31">
        <v>785</v>
      </c>
      <c r="AB2329" s="31" t="s">
        <v>66</v>
      </c>
      <c r="AC2329" s="31">
        <v>423.08</v>
      </c>
      <c r="AD2329" s="31" t="s">
        <v>437</v>
      </c>
      <c r="AE2329" s="39" t="s">
        <v>864</v>
      </c>
      <c r="AF2329" s="39" t="s">
        <v>68</v>
      </c>
      <c r="AG2329" s="31" t="s">
        <v>229</v>
      </c>
      <c r="AH2329" s="31">
        <v>18.062999999999999</v>
      </c>
      <c r="AI2329" s="31">
        <v>882.56299999999999</v>
      </c>
      <c r="AJ2329" s="31">
        <v>900.625</v>
      </c>
      <c r="AK2329" s="39">
        <v>0.13100000000000001</v>
      </c>
      <c r="AL2329" s="26">
        <v>2.0056049903067422E-2</v>
      </c>
      <c r="AM2329" s="37" t="s">
        <v>230</v>
      </c>
      <c r="AN2329" s="31" t="s">
        <v>486</v>
      </c>
      <c r="AO2329" s="31" t="s">
        <v>487</v>
      </c>
      <c r="AP2329" s="45" t="s">
        <v>488</v>
      </c>
      <c r="AQ2329" s="27" t="str">
        <f t="shared" si="104"/>
        <v>Record Complete</v>
      </c>
      <c r="AR2329" s="35"/>
      <c r="AS2329" s="5" t="str">
        <f t="shared" si="105"/>
        <v/>
      </c>
      <c r="AT2329" t="s">
        <v>17200</v>
      </c>
    </row>
    <row r="2330" spans="1:46" ht="15.75" thickBot="1" x14ac:dyDescent="0.3">
      <c r="A2330" s="47" t="s">
        <v>862</v>
      </c>
      <c r="B2330" s="49">
        <v>6428</v>
      </c>
      <c r="C2330" s="49" t="s">
        <v>213</v>
      </c>
      <c r="D2330" s="49" t="s">
        <v>674</v>
      </c>
      <c r="E2330" s="51" t="str">
        <f ca="1">IF(ISERROR(INDIRECT(CONCATENATE("FIPs_codes!",ADDRESS((MATCH($D2330,INDIRECT($C2330),0)+MATCH($C2330,FIPs_codes!$G$1:$G$3296,0)-1),COLUMN(FIPs_codes!A2328))))),"",INDIRECT(CONCATENATE("FIPs_codes!",ADDRESS((MATCH($D2330,INDIRECT($C2330),0)+MATCH($C2330,FIPs_codes!$G$1:$G$3296,0)-1),COLUMN(FIPs_codes!A2328)))))</f>
        <v>40091</v>
      </c>
      <c r="F2330" s="51">
        <f ca="1">IF(ISERROR(INDIRECT(CONCATENATE("FIPs_codes!",ADDRESS((MATCH($D2330,INDIRECT($C2330),0)+MATCH($C2330,FIPs_codes!$G$1:$G$3296,0)-1),COLUMN(FIPs_codes!C2328))))),"",INDIRECT(CONCATENATE("FIPs_codes!",ADDRESS((MATCH($D2330,INDIRECT($C2330),0)+MATCH($C2330,FIPs_codes!$G$1:$G$3296,0)-1),COLUMN(FIPs_codes!C2328)))))</f>
        <v>6</v>
      </c>
      <c r="G2330" s="49" t="s">
        <v>216</v>
      </c>
      <c r="H2330" s="49" t="s">
        <v>217</v>
      </c>
      <c r="I2330" s="53" t="s">
        <v>863</v>
      </c>
      <c r="J2330" s="55" t="s">
        <v>268</v>
      </c>
      <c r="K2330" s="49" t="s">
        <v>78</v>
      </c>
      <c r="L2330" s="49" t="s">
        <v>269</v>
      </c>
      <c r="M2330" s="49" t="s">
        <v>57</v>
      </c>
      <c r="N2330" s="57" t="s">
        <v>422</v>
      </c>
      <c r="O2330" s="57" t="s">
        <v>677</v>
      </c>
      <c r="P2330" s="57" t="s">
        <v>281</v>
      </c>
      <c r="Q2330" s="49" t="s">
        <v>678</v>
      </c>
      <c r="R2330" s="49" t="s">
        <v>245</v>
      </c>
      <c r="S2330" s="59" t="s">
        <v>60</v>
      </c>
      <c r="T2330" s="47" t="s">
        <v>482</v>
      </c>
      <c r="U2330" s="49" t="s">
        <v>597</v>
      </c>
      <c r="V2330" s="57" t="s">
        <v>563</v>
      </c>
      <c r="W2330" s="61" t="s">
        <v>225</v>
      </c>
      <c r="X2330" s="61" t="s">
        <v>484</v>
      </c>
      <c r="Y2330" s="61">
        <v>40865</v>
      </c>
      <c r="Z2330" s="49">
        <v>52</v>
      </c>
      <c r="AA2330" s="49">
        <v>780.3</v>
      </c>
      <c r="AB2330" s="49" t="s">
        <v>66</v>
      </c>
      <c r="AC2330" s="49">
        <v>422.06</v>
      </c>
      <c r="AD2330" s="49" t="s">
        <v>437</v>
      </c>
      <c r="AE2330" s="57" t="s">
        <v>866</v>
      </c>
      <c r="AF2330" s="57" t="s">
        <v>68</v>
      </c>
      <c r="AG2330" s="49" t="s">
        <v>229</v>
      </c>
      <c r="AH2330" s="49">
        <v>22</v>
      </c>
      <c r="AI2330" s="49">
        <v>951.75</v>
      </c>
      <c r="AJ2330" s="49">
        <v>973.75</v>
      </c>
      <c r="AK2330" s="57">
        <v>0.14399999999999999</v>
      </c>
      <c r="AL2330" s="25">
        <v>2.2593068035943516E-2</v>
      </c>
      <c r="AM2330" s="55" t="s">
        <v>230</v>
      </c>
      <c r="AN2330" s="49" t="s">
        <v>486</v>
      </c>
      <c r="AO2330" s="49" t="s">
        <v>487</v>
      </c>
      <c r="AP2330" s="63" t="s">
        <v>488</v>
      </c>
      <c r="AQ2330" s="27" t="str">
        <f t="shared" si="104"/>
        <v>Record Complete</v>
      </c>
      <c r="AR2330" s="53"/>
      <c r="AS2330" s="5" t="str">
        <f t="shared" si="105"/>
        <v/>
      </c>
      <c r="AT2330" t="s">
        <v>17200</v>
      </c>
    </row>
    <row r="2331" spans="1:46" ht="15.75" thickBot="1" x14ac:dyDescent="0.3">
      <c r="A2331" s="48" t="s">
        <v>862</v>
      </c>
      <c r="B2331" s="50">
        <v>6428</v>
      </c>
      <c r="C2331" s="50" t="s">
        <v>213</v>
      </c>
      <c r="D2331" s="50" t="s">
        <v>674</v>
      </c>
      <c r="E2331" s="51" t="str">
        <f ca="1">IF(ISERROR(INDIRECT(CONCATENATE("FIPs_codes!",ADDRESS((MATCH($D2331,INDIRECT($C2331),0)+MATCH($C2331,FIPs_codes!$G$1:$G$3296,0)-1),COLUMN(FIPs_codes!A2329))))),"",INDIRECT(CONCATENATE("FIPs_codes!",ADDRESS((MATCH($D2331,INDIRECT($C2331),0)+MATCH($C2331,FIPs_codes!$G$1:$G$3296,0)-1),COLUMN(FIPs_codes!A2329)))))</f>
        <v>40091</v>
      </c>
      <c r="F2331" s="51">
        <f ca="1">IF(ISERROR(INDIRECT(CONCATENATE("FIPs_codes!",ADDRESS((MATCH($D2331,INDIRECT($C2331),0)+MATCH($C2331,FIPs_codes!$G$1:$G$3296,0)-1),COLUMN(FIPs_codes!C2329))))),"",INDIRECT(CONCATENATE("FIPs_codes!",ADDRESS((MATCH($D2331,INDIRECT($C2331),0)+MATCH($C2331,FIPs_codes!$G$1:$G$3296,0)-1),COLUMN(FIPs_codes!C2329)))))</f>
        <v>6</v>
      </c>
      <c r="G2331" s="50" t="s">
        <v>216</v>
      </c>
      <c r="H2331" s="50" t="s">
        <v>217</v>
      </c>
      <c r="I2331" s="54" t="s">
        <v>863</v>
      </c>
      <c r="J2331" s="56" t="s">
        <v>268</v>
      </c>
      <c r="K2331" s="50" t="s">
        <v>78</v>
      </c>
      <c r="L2331" s="50" t="s">
        <v>269</v>
      </c>
      <c r="M2331" s="50" t="s">
        <v>57</v>
      </c>
      <c r="N2331" s="58" t="s">
        <v>422</v>
      </c>
      <c r="O2331" s="58" t="s">
        <v>677</v>
      </c>
      <c r="P2331" s="58" t="s">
        <v>281</v>
      </c>
      <c r="Q2331" s="50" t="s">
        <v>678</v>
      </c>
      <c r="R2331" s="50" t="s">
        <v>245</v>
      </c>
      <c r="S2331" s="60" t="s">
        <v>60</v>
      </c>
      <c r="T2331" s="48" t="s">
        <v>482</v>
      </c>
      <c r="U2331" s="50" t="s">
        <v>597</v>
      </c>
      <c r="V2331" s="58" t="s">
        <v>563</v>
      </c>
      <c r="W2331" s="62" t="s">
        <v>225</v>
      </c>
      <c r="X2331" s="62" t="s">
        <v>484</v>
      </c>
      <c r="Y2331" s="62">
        <v>40865</v>
      </c>
      <c r="Z2331" s="50">
        <v>52</v>
      </c>
      <c r="AA2331" s="50">
        <v>780.8</v>
      </c>
      <c r="AB2331" s="50" t="s">
        <v>66</v>
      </c>
      <c r="AC2331" s="50">
        <v>422.06</v>
      </c>
      <c r="AD2331" s="50" t="s">
        <v>437</v>
      </c>
      <c r="AE2331" s="58" t="s">
        <v>865</v>
      </c>
      <c r="AF2331" s="58" t="s">
        <v>68</v>
      </c>
      <c r="AG2331" s="50" t="s">
        <v>229</v>
      </c>
      <c r="AH2331" s="50">
        <v>23.312999999999999</v>
      </c>
      <c r="AI2331" s="50">
        <v>979.125</v>
      </c>
      <c r="AJ2331" s="50">
        <v>1002.438</v>
      </c>
      <c r="AK2331" s="58">
        <v>0.14399999999999999</v>
      </c>
      <c r="AL2331" s="26">
        <v>2.325630113782598E-2</v>
      </c>
      <c r="AM2331" s="56" t="s">
        <v>230</v>
      </c>
      <c r="AN2331" s="50" t="s">
        <v>486</v>
      </c>
      <c r="AO2331" s="50" t="s">
        <v>487</v>
      </c>
      <c r="AP2331" s="64" t="s">
        <v>488</v>
      </c>
      <c r="AQ2331" s="27" t="str">
        <f t="shared" si="104"/>
        <v>Record Complete</v>
      </c>
      <c r="AR2331" s="54"/>
      <c r="AS2331" s="5" t="str">
        <f t="shared" si="105"/>
        <v/>
      </c>
      <c r="AT2331" t="s">
        <v>17200</v>
      </c>
    </row>
    <row r="2332" spans="1:46" ht="15.75" thickBot="1" x14ac:dyDescent="0.3">
      <c r="A2332" s="47" t="s">
        <v>867</v>
      </c>
      <c r="B2332" s="49">
        <v>2473</v>
      </c>
      <c r="C2332" s="49" t="s">
        <v>213</v>
      </c>
      <c r="D2332" s="49" t="s">
        <v>474</v>
      </c>
      <c r="E2332" s="51" t="str">
        <f ca="1">IF(ISERROR(INDIRECT(CONCATENATE("FIPs_codes!",ADDRESS((MATCH($D2332,INDIRECT($C2332),0)+MATCH($C2332,FIPs_codes!$G$1:$G$3296,0)-1),COLUMN(FIPs_codes!A2330))))),"",INDIRECT(CONCATENATE("FIPs_codes!",ADDRESS((MATCH($D2332,INDIRECT($C2332),0)+MATCH($C2332,FIPs_codes!$G$1:$G$3296,0)-1),COLUMN(FIPs_codes!A2330)))))</f>
        <v>40015</v>
      </c>
      <c r="F2332" s="51">
        <f ca="1">IF(ISERROR(INDIRECT(CONCATENATE("FIPs_codes!",ADDRESS((MATCH($D2332,INDIRECT($C2332),0)+MATCH($C2332,FIPs_codes!$G$1:$G$3296,0)-1),COLUMN(FIPs_codes!C2330))))),"",INDIRECT(CONCATENATE("FIPs_codes!",ADDRESS((MATCH($D2332,INDIRECT($C2332),0)+MATCH($C2332,FIPs_codes!$G$1:$G$3296,0)-1),COLUMN(FIPs_codes!C2330)))))</f>
        <v>6</v>
      </c>
      <c r="G2332" s="51" t="s">
        <v>216</v>
      </c>
      <c r="H2332" s="51" t="s">
        <v>217</v>
      </c>
      <c r="I2332" s="53" t="s">
        <v>868</v>
      </c>
      <c r="J2332" s="55" t="s">
        <v>268</v>
      </c>
      <c r="K2332" s="49" t="s">
        <v>78</v>
      </c>
      <c r="L2332" s="49" t="s">
        <v>269</v>
      </c>
      <c r="M2332" s="49" t="s">
        <v>57</v>
      </c>
      <c r="N2332" s="57" t="s">
        <v>869</v>
      </c>
      <c r="O2332" s="57">
        <v>1998</v>
      </c>
      <c r="P2332" s="57" t="s">
        <v>870</v>
      </c>
      <c r="Q2332" s="128">
        <v>325</v>
      </c>
      <c r="R2332" s="49" t="s">
        <v>60</v>
      </c>
      <c r="S2332" s="59" t="s">
        <v>60</v>
      </c>
      <c r="T2332" s="47" t="s">
        <v>223</v>
      </c>
      <c r="U2332" s="49" t="s">
        <v>134</v>
      </c>
      <c r="V2332" s="57" t="s">
        <v>224</v>
      </c>
      <c r="W2332" s="61" t="s">
        <v>225</v>
      </c>
      <c r="X2332" s="61" t="s">
        <v>226</v>
      </c>
      <c r="Y2332" s="61">
        <v>40918</v>
      </c>
      <c r="Z2332" s="49">
        <v>64</v>
      </c>
      <c r="AA2332" s="128">
        <v>911</v>
      </c>
      <c r="AB2332" s="49" t="s">
        <v>66</v>
      </c>
      <c r="AC2332" s="128">
        <v>1354</v>
      </c>
      <c r="AD2332" s="49" t="s">
        <v>227</v>
      </c>
      <c r="AE2332" s="57" t="s">
        <v>235</v>
      </c>
      <c r="AF2332" s="57" t="s">
        <v>236</v>
      </c>
      <c r="AG2332" s="49" t="s">
        <v>229</v>
      </c>
      <c r="AH2332" s="49">
        <v>52.7</v>
      </c>
      <c r="AI2332" s="49">
        <v>3638.8</v>
      </c>
      <c r="AJ2332" s="49">
        <v>3692.5</v>
      </c>
      <c r="AK2332" s="57">
        <v>0.4</v>
      </c>
      <c r="AL2332" s="25">
        <v>1.42760395503183E-2</v>
      </c>
      <c r="AM2332" s="55" t="s">
        <v>230</v>
      </c>
      <c r="AN2332" s="49" t="s">
        <v>231</v>
      </c>
      <c r="AO2332" s="49" t="s">
        <v>232</v>
      </c>
      <c r="AP2332" s="63" t="s">
        <v>16963</v>
      </c>
      <c r="AQ2332" s="27" t="str">
        <f t="shared" si="104"/>
        <v>Record Complete</v>
      </c>
      <c r="AR2332" s="53" t="s">
        <v>234</v>
      </c>
      <c r="AS2332" s="5" t="str">
        <f t="shared" si="105"/>
        <v/>
      </c>
      <c r="AT2332" t="s">
        <v>17200</v>
      </c>
    </row>
    <row r="2333" spans="1:46" ht="15.75" thickBot="1" x14ac:dyDescent="0.3">
      <c r="A2333" s="29" t="s">
        <v>867</v>
      </c>
      <c r="B2333" s="31">
        <v>2473</v>
      </c>
      <c r="C2333" s="31" t="s">
        <v>213</v>
      </c>
      <c r="D2333" s="31" t="s">
        <v>474</v>
      </c>
      <c r="E2333" s="51" t="str">
        <f ca="1">IF(ISERROR(INDIRECT(CONCATENATE("FIPs_codes!",ADDRESS((MATCH($D2333,INDIRECT($C2333),0)+MATCH($C2333,FIPs_codes!$G$1:$G$3296,0)-1),COLUMN(FIPs_codes!A2331))))),"",INDIRECT(CONCATENATE("FIPs_codes!",ADDRESS((MATCH($D2333,INDIRECT($C2333),0)+MATCH($C2333,FIPs_codes!$G$1:$G$3296,0)-1),COLUMN(FIPs_codes!A2331)))))</f>
        <v>40015</v>
      </c>
      <c r="F2333" s="51">
        <f ca="1">IF(ISERROR(INDIRECT(CONCATENATE("FIPs_codes!",ADDRESS((MATCH($D2333,INDIRECT($C2333),0)+MATCH($C2333,FIPs_codes!$G$1:$G$3296,0)-1),COLUMN(FIPs_codes!C2331))))),"",INDIRECT(CONCATENATE("FIPs_codes!",ADDRESS((MATCH($D2333,INDIRECT($C2333),0)+MATCH($C2333,FIPs_codes!$G$1:$G$3296,0)-1),COLUMN(FIPs_codes!C2331)))))</f>
        <v>6</v>
      </c>
      <c r="G2333" s="33" t="s">
        <v>216</v>
      </c>
      <c r="H2333" s="33" t="s">
        <v>217</v>
      </c>
      <c r="I2333" s="35" t="s">
        <v>868</v>
      </c>
      <c r="J2333" s="37" t="s">
        <v>268</v>
      </c>
      <c r="K2333" s="31" t="s">
        <v>78</v>
      </c>
      <c r="L2333" s="31" t="s">
        <v>269</v>
      </c>
      <c r="M2333" s="31" t="s">
        <v>57</v>
      </c>
      <c r="N2333" s="39" t="s">
        <v>869</v>
      </c>
      <c r="O2333" s="39">
        <v>1998</v>
      </c>
      <c r="P2333" s="39" t="s">
        <v>870</v>
      </c>
      <c r="Q2333" s="240">
        <v>325</v>
      </c>
      <c r="R2333" s="31" t="s">
        <v>60</v>
      </c>
      <c r="S2333" s="41" t="s">
        <v>60</v>
      </c>
      <c r="T2333" s="29" t="s">
        <v>223</v>
      </c>
      <c r="U2333" s="31" t="s">
        <v>134</v>
      </c>
      <c r="V2333" s="39" t="s">
        <v>224</v>
      </c>
      <c r="W2333" s="43" t="s">
        <v>225</v>
      </c>
      <c r="X2333" s="43" t="s">
        <v>226</v>
      </c>
      <c r="Y2333" s="43">
        <v>40918</v>
      </c>
      <c r="Z2333" s="31">
        <v>64</v>
      </c>
      <c r="AA2333" s="240">
        <v>911</v>
      </c>
      <c r="AB2333" s="31" t="s">
        <v>66</v>
      </c>
      <c r="AC2333" s="240">
        <v>1354</v>
      </c>
      <c r="AD2333" s="31" t="s">
        <v>227</v>
      </c>
      <c r="AE2333" s="39" t="s">
        <v>235</v>
      </c>
      <c r="AF2333" s="39" t="s">
        <v>236</v>
      </c>
      <c r="AG2333" s="31" t="s">
        <v>229</v>
      </c>
      <c r="AH2333" s="31">
        <v>0</v>
      </c>
      <c r="AI2333" s="31">
        <v>3805.5</v>
      </c>
      <c r="AJ2333" s="31">
        <v>3805.5</v>
      </c>
      <c r="AK2333" s="39">
        <v>0.3</v>
      </c>
      <c r="AL2333" s="26">
        <v>0</v>
      </c>
      <c r="AM2333" s="37" t="s">
        <v>230</v>
      </c>
      <c r="AN2333" s="31" t="s">
        <v>231</v>
      </c>
      <c r="AO2333" s="31" t="s">
        <v>232</v>
      </c>
      <c r="AP2333" s="45" t="s">
        <v>16963</v>
      </c>
      <c r="AQ2333" s="27" t="str">
        <f t="shared" si="104"/>
        <v>Record Complete</v>
      </c>
      <c r="AR2333" s="35" t="s">
        <v>234</v>
      </c>
      <c r="AS2333" s="5" t="str">
        <f t="shared" si="105"/>
        <v/>
      </c>
      <c r="AT2333" t="s">
        <v>17200</v>
      </c>
    </row>
    <row r="2334" spans="1:46" ht="15.75" thickBot="1" x14ac:dyDescent="0.3">
      <c r="A2334" s="30" t="s">
        <v>867</v>
      </c>
      <c r="B2334" s="32">
        <v>2473</v>
      </c>
      <c r="C2334" s="32" t="s">
        <v>213</v>
      </c>
      <c r="D2334" s="32" t="s">
        <v>474</v>
      </c>
      <c r="E2334" s="51" t="str">
        <f ca="1">IF(ISERROR(INDIRECT(CONCATENATE("FIPs_codes!",ADDRESS((MATCH($D2334,INDIRECT($C2334),0)+MATCH($C2334,FIPs_codes!$G$1:$G$3296,0)-1),COLUMN(FIPs_codes!A2332))))),"",INDIRECT(CONCATENATE("FIPs_codes!",ADDRESS((MATCH($D2334,INDIRECT($C2334),0)+MATCH($C2334,FIPs_codes!$G$1:$G$3296,0)-1),COLUMN(FIPs_codes!A2332)))))</f>
        <v>40015</v>
      </c>
      <c r="F2334" s="51">
        <f ca="1">IF(ISERROR(INDIRECT(CONCATENATE("FIPs_codes!",ADDRESS((MATCH($D2334,INDIRECT($C2334),0)+MATCH($C2334,FIPs_codes!$G$1:$G$3296,0)-1),COLUMN(FIPs_codes!C2332))))),"",INDIRECT(CONCATENATE("FIPs_codes!",ADDRESS((MATCH($D2334,INDIRECT($C2334),0)+MATCH($C2334,FIPs_codes!$G$1:$G$3296,0)-1),COLUMN(FIPs_codes!C2332)))))</f>
        <v>6</v>
      </c>
      <c r="G2334" s="34" t="s">
        <v>216</v>
      </c>
      <c r="H2334" s="34" t="s">
        <v>217</v>
      </c>
      <c r="I2334" s="36" t="s">
        <v>868</v>
      </c>
      <c r="J2334" s="38" t="s">
        <v>268</v>
      </c>
      <c r="K2334" s="32" t="s">
        <v>78</v>
      </c>
      <c r="L2334" s="32" t="s">
        <v>269</v>
      </c>
      <c r="M2334" s="32" t="s">
        <v>57</v>
      </c>
      <c r="N2334" s="40" t="s">
        <v>869</v>
      </c>
      <c r="O2334" s="40">
        <v>1998</v>
      </c>
      <c r="P2334" s="40" t="s">
        <v>870</v>
      </c>
      <c r="Q2334" s="125">
        <v>325</v>
      </c>
      <c r="R2334" s="32" t="s">
        <v>60</v>
      </c>
      <c r="S2334" s="42" t="s">
        <v>60</v>
      </c>
      <c r="T2334" s="30" t="s">
        <v>223</v>
      </c>
      <c r="U2334" s="32" t="s">
        <v>134</v>
      </c>
      <c r="V2334" s="40" t="s">
        <v>224</v>
      </c>
      <c r="W2334" s="44" t="s">
        <v>225</v>
      </c>
      <c r="X2334" s="44" t="s">
        <v>226</v>
      </c>
      <c r="Y2334" s="44">
        <v>40918</v>
      </c>
      <c r="Z2334" s="32">
        <v>64</v>
      </c>
      <c r="AA2334" s="125">
        <v>911</v>
      </c>
      <c r="AB2334" s="32" t="s">
        <v>66</v>
      </c>
      <c r="AC2334" s="125">
        <v>1354</v>
      </c>
      <c r="AD2334" s="32" t="s">
        <v>227</v>
      </c>
      <c r="AE2334" s="40" t="s">
        <v>235</v>
      </c>
      <c r="AF2334" s="40" t="s">
        <v>236</v>
      </c>
      <c r="AG2334" s="32" t="s">
        <v>229</v>
      </c>
      <c r="AH2334" s="32">
        <v>0</v>
      </c>
      <c r="AI2334" s="32">
        <v>3863.2</v>
      </c>
      <c r="AJ2334" s="32">
        <v>3863.2</v>
      </c>
      <c r="AK2334" s="40">
        <v>0.3</v>
      </c>
      <c r="AL2334" s="25">
        <v>0</v>
      </c>
      <c r="AM2334" s="38" t="s">
        <v>230</v>
      </c>
      <c r="AN2334" s="32" t="s">
        <v>231</v>
      </c>
      <c r="AO2334" s="32" t="s">
        <v>232</v>
      </c>
      <c r="AP2334" s="63" t="s">
        <v>16963</v>
      </c>
      <c r="AQ2334" s="27" t="str">
        <f t="shared" si="104"/>
        <v>Record Complete</v>
      </c>
      <c r="AR2334" s="36" t="s">
        <v>234</v>
      </c>
      <c r="AS2334" s="5" t="str">
        <f t="shared" si="105"/>
        <v/>
      </c>
      <c r="AT2334" t="s">
        <v>17200</v>
      </c>
    </row>
    <row r="2335" spans="1:46" ht="15.75" thickBot="1" x14ac:dyDescent="0.3">
      <c r="A2335" s="48" t="s">
        <v>867</v>
      </c>
      <c r="B2335" s="50">
        <v>2473</v>
      </c>
      <c r="C2335" s="50" t="s">
        <v>213</v>
      </c>
      <c r="D2335" s="50" t="s">
        <v>474</v>
      </c>
      <c r="E2335" s="51" t="str">
        <f ca="1">IF(ISERROR(INDIRECT(CONCATENATE("FIPs_codes!",ADDRESS((MATCH($D2335,INDIRECT($C2335),0)+MATCH($C2335,FIPs_codes!$G$1:$G$3296,0)-1),COLUMN(FIPs_codes!A2333))))),"",INDIRECT(CONCATENATE("FIPs_codes!",ADDRESS((MATCH($D2335,INDIRECT($C2335),0)+MATCH($C2335,FIPs_codes!$G$1:$G$3296,0)-1),COLUMN(FIPs_codes!A2333)))))</f>
        <v>40015</v>
      </c>
      <c r="F2335" s="51">
        <f ca="1">IF(ISERROR(INDIRECT(CONCATENATE("FIPs_codes!",ADDRESS((MATCH($D2335,INDIRECT($C2335),0)+MATCH($C2335,FIPs_codes!$G$1:$G$3296,0)-1),COLUMN(FIPs_codes!C2333))))),"",INDIRECT(CONCATENATE("FIPs_codes!",ADDRESS((MATCH($D2335,INDIRECT($C2335),0)+MATCH($C2335,FIPs_codes!$G$1:$G$3296,0)-1),COLUMN(FIPs_codes!C2333)))))</f>
        <v>6</v>
      </c>
      <c r="G2335" s="52" t="s">
        <v>216</v>
      </c>
      <c r="H2335" s="52" t="s">
        <v>217</v>
      </c>
      <c r="I2335" s="54" t="s">
        <v>868</v>
      </c>
      <c r="J2335" s="56" t="s">
        <v>268</v>
      </c>
      <c r="K2335" s="50" t="s">
        <v>78</v>
      </c>
      <c r="L2335" s="50" t="s">
        <v>269</v>
      </c>
      <c r="M2335" s="50" t="s">
        <v>57</v>
      </c>
      <c r="N2335" s="58" t="s">
        <v>869</v>
      </c>
      <c r="O2335" s="58">
        <v>1998</v>
      </c>
      <c r="P2335" s="58" t="s">
        <v>870</v>
      </c>
      <c r="Q2335" s="126">
        <v>325</v>
      </c>
      <c r="R2335" s="50" t="s">
        <v>60</v>
      </c>
      <c r="S2335" s="60" t="s">
        <v>60</v>
      </c>
      <c r="T2335" s="48" t="s">
        <v>223</v>
      </c>
      <c r="U2335" s="50" t="s">
        <v>134</v>
      </c>
      <c r="V2335" s="58" t="s">
        <v>224</v>
      </c>
      <c r="W2335" s="62" t="s">
        <v>225</v>
      </c>
      <c r="X2335" s="62" t="s">
        <v>226</v>
      </c>
      <c r="Y2335" s="62">
        <v>41029</v>
      </c>
      <c r="Z2335" s="50">
        <v>72</v>
      </c>
      <c r="AA2335" s="126">
        <v>942</v>
      </c>
      <c r="AB2335" s="50" t="s">
        <v>66</v>
      </c>
      <c r="AC2335" s="126">
        <v>1354</v>
      </c>
      <c r="AD2335" s="50" t="s">
        <v>227</v>
      </c>
      <c r="AE2335" s="58" t="s">
        <v>235</v>
      </c>
      <c r="AF2335" s="58" t="s">
        <v>236</v>
      </c>
      <c r="AG2335" s="50" t="s">
        <v>229</v>
      </c>
      <c r="AH2335" s="50">
        <v>71.7</v>
      </c>
      <c r="AI2335" s="50">
        <v>3193</v>
      </c>
      <c r="AJ2335" s="50">
        <v>3264.7</v>
      </c>
      <c r="AK2335" s="58">
        <v>0.4</v>
      </c>
      <c r="AL2335" s="26">
        <v>2.1962201733696819E-2</v>
      </c>
      <c r="AM2335" s="56" t="s">
        <v>230</v>
      </c>
      <c r="AN2335" s="50" t="s">
        <v>231</v>
      </c>
      <c r="AO2335" s="50" t="s">
        <v>232</v>
      </c>
      <c r="AP2335" s="45" t="s">
        <v>16963</v>
      </c>
      <c r="AQ2335" s="27" t="str">
        <f t="shared" si="104"/>
        <v>Record Complete</v>
      </c>
      <c r="AR2335" s="54" t="s">
        <v>234</v>
      </c>
      <c r="AS2335" s="5" t="str">
        <f t="shared" si="105"/>
        <v/>
      </c>
      <c r="AT2335" t="s">
        <v>17200</v>
      </c>
    </row>
    <row r="2336" spans="1:46" ht="15.75" thickBot="1" x14ac:dyDescent="0.3">
      <c r="A2336" s="47" t="s">
        <v>867</v>
      </c>
      <c r="B2336" s="49">
        <v>2473</v>
      </c>
      <c r="C2336" s="49" t="s">
        <v>213</v>
      </c>
      <c r="D2336" s="49" t="s">
        <v>474</v>
      </c>
      <c r="E2336" s="51" t="str">
        <f ca="1">IF(ISERROR(INDIRECT(CONCATENATE("FIPs_codes!",ADDRESS((MATCH($D2336,INDIRECT($C2336),0)+MATCH($C2336,FIPs_codes!$G$1:$G$3296,0)-1),COLUMN(FIPs_codes!A2334))))),"",INDIRECT(CONCATENATE("FIPs_codes!",ADDRESS((MATCH($D2336,INDIRECT($C2336),0)+MATCH($C2336,FIPs_codes!$G$1:$G$3296,0)-1),COLUMN(FIPs_codes!A2334)))))</f>
        <v>40015</v>
      </c>
      <c r="F2336" s="51">
        <f ca="1">IF(ISERROR(INDIRECT(CONCATENATE("FIPs_codes!",ADDRESS((MATCH($D2336,INDIRECT($C2336),0)+MATCH($C2336,FIPs_codes!$G$1:$G$3296,0)-1),COLUMN(FIPs_codes!C2334))))),"",INDIRECT(CONCATENATE("FIPs_codes!",ADDRESS((MATCH($D2336,INDIRECT($C2336),0)+MATCH($C2336,FIPs_codes!$G$1:$G$3296,0)-1),COLUMN(FIPs_codes!C2334)))))</f>
        <v>6</v>
      </c>
      <c r="G2336" s="51" t="s">
        <v>216</v>
      </c>
      <c r="H2336" s="51" t="s">
        <v>217</v>
      </c>
      <c r="I2336" s="53" t="s">
        <v>868</v>
      </c>
      <c r="J2336" s="55" t="s">
        <v>268</v>
      </c>
      <c r="K2336" s="49" t="s">
        <v>78</v>
      </c>
      <c r="L2336" s="49" t="s">
        <v>269</v>
      </c>
      <c r="M2336" s="49" t="s">
        <v>57</v>
      </c>
      <c r="N2336" s="57" t="s">
        <v>869</v>
      </c>
      <c r="O2336" s="57">
        <v>1998</v>
      </c>
      <c r="P2336" s="57" t="s">
        <v>870</v>
      </c>
      <c r="Q2336" s="128">
        <v>325</v>
      </c>
      <c r="R2336" s="49" t="s">
        <v>60</v>
      </c>
      <c r="S2336" s="59" t="s">
        <v>60</v>
      </c>
      <c r="T2336" s="47" t="s">
        <v>223</v>
      </c>
      <c r="U2336" s="49" t="s">
        <v>134</v>
      </c>
      <c r="V2336" s="57" t="s">
        <v>224</v>
      </c>
      <c r="W2336" s="61" t="s">
        <v>225</v>
      </c>
      <c r="X2336" s="61" t="s">
        <v>226</v>
      </c>
      <c r="Y2336" s="61">
        <v>41029</v>
      </c>
      <c r="Z2336" s="49">
        <v>72</v>
      </c>
      <c r="AA2336" s="128">
        <v>942</v>
      </c>
      <c r="AB2336" s="49" t="s">
        <v>66</v>
      </c>
      <c r="AC2336" s="128">
        <v>1354</v>
      </c>
      <c r="AD2336" s="49" t="s">
        <v>227</v>
      </c>
      <c r="AE2336" s="57" t="s">
        <v>235</v>
      </c>
      <c r="AF2336" s="57" t="s">
        <v>236</v>
      </c>
      <c r="AG2336" s="49" t="s">
        <v>229</v>
      </c>
      <c r="AH2336" s="49">
        <v>70</v>
      </c>
      <c r="AI2336" s="49">
        <v>3397.2</v>
      </c>
      <c r="AJ2336" s="49">
        <v>3467.2</v>
      </c>
      <c r="AK2336" s="57">
        <v>0.4</v>
      </c>
      <c r="AL2336" s="25">
        <v>2.018920166128288E-2</v>
      </c>
      <c r="AM2336" s="55" t="s">
        <v>230</v>
      </c>
      <c r="AN2336" s="49" t="s">
        <v>231</v>
      </c>
      <c r="AO2336" s="49" t="s">
        <v>232</v>
      </c>
      <c r="AP2336" s="63" t="s">
        <v>16963</v>
      </c>
      <c r="AQ2336" s="27" t="str">
        <f t="shared" si="104"/>
        <v>Record Complete</v>
      </c>
      <c r="AR2336" s="53" t="s">
        <v>234</v>
      </c>
      <c r="AS2336" s="5" t="str">
        <f t="shared" si="105"/>
        <v/>
      </c>
      <c r="AT2336" t="s">
        <v>17200</v>
      </c>
    </row>
    <row r="2337" spans="1:46" ht="15.75" thickBot="1" x14ac:dyDescent="0.3">
      <c r="A2337" s="48" t="s">
        <v>867</v>
      </c>
      <c r="B2337" s="50">
        <v>2473</v>
      </c>
      <c r="C2337" s="50" t="s">
        <v>213</v>
      </c>
      <c r="D2337" s="50" t="s">
        <v>474</v>
      </c>
      <c r="E2337" s="51" t="str">
        <f ca="1">IF(ISERROR(INDIRECT(CONCATENATE("FIPs_codes!",ADDRESS((MATCH($D2337,INDIRECT($C2337),0)+MATCH($C2337,FIPs_codes!$G$1:$G$3296,0)-1),COLUMN(FIPs_codes!A2335))))),"",INDIRECT(CONCATENATE("FIPs_codes!",ADDRESS((MATCH($D2337,INDIRECT($C2337),0)+MATCH($C2337,FIPs_codes!$G$1:$G$3296,0)-1),COLUMN(FIPs_codes!A2335)))))</f>
        <v>40015</v>
      </c>
      <c r="F2337" s="51">
        <f ca="1">IF(ISERROR(INDIRECT(CONCATENATE("FIPs_codes!",ADDRESS((MATCH($D2337,INDIRECT($C2337),0)+MATCH($C2337,FIPs_codes!$G$1:$G$3296,0)-1),COLUMN(FIPs_codes!C2335))))),"",INDIRECT(CONCATENATE("FIPs_codes!",ADDRESS((MATCH($D2337,INDIRECT($C2337),0)+MATCH($C2337,FIPs_codes!$G$1:$G$3296,0)-1),COLUMN(FIPs_codes!C2335)))))</f>
        <v>6</v>
      </c>
      <c r="G2337" s="52" t="s">
        <v>216</v>
      </c>
      <c r="H2337" s="52" t="s">
        <v>217</v>
      </c>
      <c r="I2337" s="54" t="s">
        <v>868</v>
      </c>
      <c r="J2337" s="56" t="s">
        <v>268</v>
      </c>
      <c r="K2337" s="50" t="s">
        <v>78</v>
      </c>
      <c r="L2337" s="50" t="s">
        <v>269</v>
      </c>
      <c r="M2337" s="50" t="s">
        <v>57</v>
      </c>
      <c r="N2337" s="58" t="s">
        <v>869</v>
      </c>
      <c r="O2337" s="58">
        <v>1998</v>
      </c>
      <c r="P2337" s="58" t="s">
        <v>870</v>
      </c>
      <c r="Q2337" s="126">
        <v>325</v>
      </c>
      <c r="R2337" s="50" t="s">
        <v>60</v>
      </c>
      <c r="S2337" s="60" t="s">
        <v>60</v>
      </c>
      <c r="T2337" s="48" t="s">
        <v>223</v>
      </c>
      <c r="U2337" s="50" t="s">
        <v>134</v>
      </c>
      <c r="V2337" s="58" t="s">
        <v>224</v>
      </c>
      <c r="W2337" s="62" t="s">
        <v>225</v>
      </c>
      <c r="X2337" s="62" t="s">
        <v>226</v>
      </c>
      <c r="Y2337" s="62">
        <v>41029</v>
      </c>
      <c r="Z2337" s="50">
        <v>72</v>
      </c>
      <c r="AA2337" s="126">
        <v>942</v>
      </c>
      <c r="AB2337" s="50" t="s">
        <v>66</v>
      </c>
      <c r="AC2337" s="126">
        <v>1354</v>
      </c>
      <c r="AD2337" s="50" t="s">
        <v>227</v>
      </c>
      <c r="AE2337" s="58" t="s">
        <v>235</v>
      </c>
      <c r="AF2337" s="58" t="s">
        <v>236</v>
      </c>
      <c r="AG2337" s="50" t="s">
        <v>229</v>
      </c>
      <c r="AH2337" s="50">
        <v>61.4</v>
      </c>
      <c r="AI2337" s="50">
        <v>3483.7</v>
      </c>
      <c r="AJ2337" s="50">
        <v>3545</v>
      </c>
      <c r="AK2337" s="58">
        <v>0.4</v>
      </c>
      <c r="AL2337" s="26">
        <v>1.731968068601732E-2</v>
      </c>
      <c r="AM2337" s="56" t="s">
        <v>230</v>
      </c>
      <c r="AN2337" s="50" t="s">
        <v>231</v>
      </c>
      <c r="AO2337" s="50" t="s">
        <v>232</v>
      </c>
      <c r="AP2337" s="45" t="s">
        <v>16963</v>
      </c>
      <c r="AQ2337" s="27" t="str">
        <f t="shared" si="104"/>
        <v>Record Complete</v>
      </c>
      <c r="AR2337" s="54" t="s">
        <v>234</v>
      </c>
      <c r="AS2337" s="5" t="str">
        <f t="shared" si="105"/>
        <v/>
      </c>
      <c r="AT2337" t="s">
        <v>17200</v>
      </c>
    </row>
    <row r="2338" spans="1:46" ht="15.75" thickBot="1" x14ac:dyDescent="0.3">
      <c r="A2338" s="30" t="s">
        <v>867</v>
      </c>
      <c r="B2338" s="32">
        <v>2473</v>
      </c>
      <c r="C2338" s="32" t="s">
        <v>213</v>
      </c>
      <c r="D2338" s="32" t="s">
        <v>474</v>
      </c>
      <c r="E2338" s="51" t="str">
        <f ca="1">IF(ISERROR(INDIRECT(CONCATENATE("FIPs_codes!",ADDRESS((MATCH($D2338,INDIRECT($C2338),0)+MATCH($C2338,FIPs_codes!$G$1:$G$3296,0)-1),COLUMN(FIPs_codes!A2336))))),"",INDIRECT(CONCATENATE("FIPs_codes!",ADDRESS((MATCH($D2338,INDIRECT($C2338),0)+MATCH($C2338,FIPs_codes!$G$1:$G$3296,0)-1),COLUMN(FIPs_codes!A2336)))))</f>
        <v>40015</v>
      </c>
      <c r="F2338" s="51">
        <f ca="1">IF(ISERROR(INDIRECT(CONCATENATE("FIPs_codes!",ADDRESS((MATCH($D2338,INDIRECT($C2338),0)+MATCH($C2338,FIPs_codes!$G$1:$G$3296,0)-1),COLUMN(FIPs_codes!C2336))))),"",INDIRECT(CONCATENATE("FIPs_codes!",ADDRESS((MATCH($D2338,INDIRECT($C2338),0)+MATCH($C2338,FIPs_codes!$G$1:$G$3296,0)-1),COLUMN(FIPs_codes!C2336)))))</f>
        <v>6</v>
      </c>
      <c r="G2338" s="34" t="s">
        <v>216</v>
      </c>
      <c r="H2338" s="34" t="s">
        <v>217</v>
      </c>
      <c r="I2338" s="36" t="s">
        <v>868</v>
      </c>
      <c r="J2338" s="38" t="s">
        <v>268</v>
      </c>
      <c r="K2338" s="32" t="s">
        <v>78</v>
      </c>
      <c r="L2338" s="32" t="s">
        <v>269</v>
      </c>
      <c r="M2338" s="32" t="s">
        <v>57</v>
      </c>
      <c r="N2338" s="40" t="s">
        <v>363</v>
      </c>
      <c r="O2338" s="40">
        <v>2007</v>
      </c>
      <c r="P2338" s="40" t="s">
        <v>871</v>
      </c>
      <c r="Q2338" s="125">
        <v>145</v>
      </c>
      <c r="R2338" s="32" t="s">
        <v>244</v>
      </c>
      <c r="S2338" s="42" t="s">
        <v>60</v>
      </c>
      <c r="T2338" s="30" t="s">
        <v>223</v>
      </c>
      <c r="U2338" s="32" t="s">
        <v>134</v>
      </c>
      <c r="V2338" s="40" t="s">
        <v>308</v>
      </c>
      <c r="W2338" s="44" t="s">
        <v>225</v>
      </c>
      <c r="X2338" s="44" t="s">
        <v>226</v>
      </c>
      <c r="Y2338" s="44">
        <v>41101</v>
      </c>
      <c r="Z2338" s="32">
        <v>63</v>
      </c>
      <c r="AA2338" s="125">
        <v>687</v>
      </c>
      <c r="AB2338" s="32" t="s">
        <v>66</v>
      </c>
      <c r="AC2338" s="125">
        <v>678</v>
      </c>
      <c r="AD2338" s="32" t="s">
        <v>227</v>
      </c>
      <c r="AE2338" s="40" t="s">
        <v>235</v>
      </c>
      <c r="AF2338" s="40" t="s">
        <v>236</v>
      </c>
      <c r="AG2338" s="32" t="s">
        <v>229</v>
      </c>
      <c r="AH2338" s="32">
        <v>0.1</v>
      </c>
      <c r="AI2338" s="32">
        <v>4.0999999999999996</v>
      </c>
      <c r="AJ2338" s="32">
        <v>4.3</v>
      </c>
      <c r="AK2338" s="40">
        <v>0</v>
      </c>
      <c r="AL2338" s="25">
        <v>2.3809523809523815E-2</v>
      </c>
      <c r="AM2338" s="38" t="s">
        <v>230</v>
      </c>
      <c r="AN2338" s="32" t="s">
        <v>231</v>
      </c>
      <c r="AO2338" s="32" t="s">
        <v>232</v>
      </c>
      <c r="AP2338" s="63" t="s">
        <v>16963</v>
      </c>
      <c r="AQ2338" s="27" t="str">
        <f t="shared" si="104"/>
        <v>Record Complete</v>
      </c>
      <c r="AR2338" s="36" t="s">
        <v>234</v>
      </c>
      <c r="AS2338" s="5" t="str">
        <f t="shared" si="105"/>
        <v/>
      </c>
      <c r="AT2338" t="s">
        <v>17200</v>
      </c>
    </row>
    <row r="2339" spans="1:46" ht="15.75" thickBot="1" x14ac:dyDescent="0.3">
      <c r="A2339" s="29" t="s">
        <v>867</v>
      </c>
      <c r="B2339" s="31">
        <v>2473</v>
      </c>
      <c r="C2339" s="31" t="s">
        <v>213</v>
      </c>
      <c r="D2339" s="31" t="s">
        <v>474</v>
      </c>
      <c r="E2339" s="51" t="str">
        <f ca="1">IF(ISERROR(INDIRECT(CONCATENATE("FIPs_codes!",ADDRESS((MATCH($D2339,INDIRECT($C2339),0)+MATCH($C2339,FIPs_codes!$G$1:$G$3296,0)-1),COLUMN(FIPs_codes!A2337))))),"",INDIRECT(CONCATENATE("FIPs_codes!",ADDRESS((MATCH($D2339,INDIRECT($C2339),0)+MATCH($C2339,FIPs_codes!$G$1:$G$3296,0)-1),COLUMN(FIPs_codes!A2337)))))</f>
        <v>40015</v>
      </c>
      <c r="F2339" s="51">
        <f ca="1">IF(ISERROR(INDIRECT(CONCATENATE("FIPs_codes!",ADDRESS((MATCH($D2339,INDIRECT($C2339),0)+MATCH($C2339,FIPs_codes!$G$1:$G$3296,0)-1),COLUMN(FIPs_codes!C2337))))),"",INDIRECT(CONCATENATE("FIPs_codes!",ADDRESS((MATCH($D2339,INDIRECT($C2339),0)+MATCH($C2339,FIPs_codes!$G$1:$G$3296,0)-1),COLUMN(FIPs_codes!C2337)))))</f>
        <v>6</v>
      </c>
      <c r="G2339" s="33" t="s">
        <v>216</v>
      </c>
      <c r="H2339" s="33" t="s">
        <v>217</v>
      </c>
      <c r="I2339" s="35" t="s">
        <v>868</v>
      </c>
      <c r="J2339" s="37" t="s">
        <v>268</v>
      </c>
      <c r="K2339" s="31" t="s">
        <v>78</v>
      </c>
      <c r="L2339" s="31" t="s">
        <v>269</v>
      </c>
      <c r="M2339" s="31" t="s">
        <v>57</v>
      </c>
      <c r="N2339" s="39" t="s">
        <v>363</v>
      </c>
      <c r="O2339" s="39">
        <v>2007</v>
      </c>
      <c r="P2339" s="39" t="s">
        <v>871</v>
      </c>
      <c r="Q2339" s="240">
        <v>145</v>
      </c>
      <c r="R2339" s="31" t="s">
        <v>244</v>
      </c>
      <c r="S2339" s="41" t="s">
        <v>60</v>
      </c>
      <c r="T2339" s="29" t="s">
        <v>223</v>
      </c>
      <c r="U2339" s="31" t="s">
        <v>134</v>
      </c>
      <c r="V2339" s="39" t="s">
        <v>308</v>
      </c>
      <c r="W2339" s="43" t="s">
        <v>225</v>
      </c>
      <c r="X2339" s="43" t="s">
        <v>226</v>
      </c>
      <c r="Y2339" s="43">
        <v>41101</v>
      </c>
      <c r="Z2339" s="31">
        <v>63</v>
      </c>
      <c r="AA2339" s="240">
        <v>687</v>
      </c>
      <c r="AB2339" s="31" t="s">
        <v>66</v>
      </c>
      <c r="AC2339" s="240">
        <v>678</v>
      </c>
      <c r="AD2339" s="31" t="s">
        <v>227</v>
      </c>
      <c r="AE2339" s="39" t="s">
        <v>235</v>
      </c>
      <c r="AF2339" s="39" t="s">
        <v>236</v>
      </c>
      <c r="AG2339" s="31" t="s">
        <v>229</v>
      </c>
      <c r="AH2339" s="31">
        <v>1</v>
      </c>
      <c r="AI2339" s="31">
        <v>5.2</v>
      </c>
      <c r="AJ2339" s="31">
        <v>6.2</v>
      </c>
      <c r="AK2339" s="39">
        <v>0</v>
      </c>
      <c r="AL2339" s="26">
        <v>0.16129032258064516</v>
      </c>
      <c r="AM2339" s="37" t="s">
        <v>230</v>
      </c>
      <c r="AN2339" s="31" t="s">
        <v>231</v>
      </c>
      <c r="AO2339" s="31" t="s">
        <v>232</v>
      </c>
      <c r="AP2339" s="45" t="s">
        <v>16963</v>
      </c>
      <c r="AQ2339" s="27" t="str">
        <f t="shared" si="104"/>
        <v>Record Complete</v>
      </c>
      <c r="AR2339" s="35" t="s">
        <v>234</v>
      </c>
      <c r="AS2339" s="5" t="str">
        <f t="shared" si="105"/>
        <v/>
      </c>
      <c r="AT2339" t="s">
        <v>17200</v>
      </c>
    </row>
    <row r="2340" spans="1:46" ht="15.75" thickBot="1" x14ac:dyDescent="0.3">
      <c r="A2340" s="30" t="s">
        <v>867</v>
      </c>
      <c r="B2340" s="32">
        <v>2473</v>
      </c>
      <c r="C2340" s="32" t="s">
        <v>213</v>
      </c>
      <c r="D2340" s="32" t="s">
        <v>474</v>
      </c>
      <c r="E2340" s="51" t="str">
        <f ca="1">IF(ISERROR(INDIRECT(CONCATENATE("FIPs_codes!",ADDRESS((MATCH($D2340,INDIRECT($C2340),0)+MATCH($C2340,FIPs_codes!$G$1:$G$3296,0)-1),COLUMN(FIPs_codes!A2338))))),"",INDIRECT(CONCATENATE("FIPs_codes!",ADDRESS((MATCH($D2340,INDIRECT($C2340),0)+MATCH($C2340,FIPs_codes!$G$1:$G$3296,0)-1),COLUMN(FIPs_codes!A2338)))))</f>
        <v>40015</v>
      </c>
      <c r="F2340" s="51">
        <f ca="1">IF(ISERROR(INDIRECT(CONCATENATE("FIPs_codes!",ADDRESS((MATCH($D2340,INDIRECT($C2340),0)+MATCH($C2340,FIPs_codes!$G$1:$G$3296,0)-1),COLUMN(FIPs_codes!C2338))))),"",INDIRECT(CONCATENATE("FIPs_codes!",ADDRESS((MATCH($D2340,INDIRECT($C2340),0)+MATCH($C2340,FIPs_codes!$G$1:$G$3296,0)-1),COLUMN(FIPs_codes!C2338)))))</f>
        <v>6</v>
      </c>
      <c r="G2340" s="34" t="s">
        <v>216</v>
      </c>
      <c r="H2340" s="34" t="s">
        <v>217</v>
      </c>
      <c r="I2340" s="36" t="s">
        <v>868</v>
      </c>
      <c r="J2340" s="38" t="s">
        <v>268</v>
      </c>
      <c r="K2340" s="32" t="s">
        <v>78</v>
      </c>
      <c r="L2340" s="32" t="s">
        <v>269</v>
      </c>
      <c r="M2340" s="32" t="s">
        <v>57</v>
      </c>
      <c r="N2340" s="40" t="s">
        <v>363</v>
      </c>
      <c r="O2340" s="40">
        <v>2007</v>
      </c>
      <c r="P2340" s="40" t="s">
        <v>871</v>
      </c>
      <c r="Q2340" s="125">
        <v>145</v>
      </c>
      <c r="R2340" s="32" t="s">
        <v>244</v>
      </c>
      <c r="S2340" s="42" t="s">
        <v>60</v>
      </c>
      <c r="T2340" s="30" t="s">
        <v>223</v>
      </c>
      <c r="U2340" s="32" t="s">
        <v>134</v>
      </c>
      <c r="V2340" s="40" t="s">
        <v>308</v>
      </c>
      <c r="W2340" s="44" t="s">
        <v>225</v>
      </c>
      <c r="X2340" s="44" t="s">
        <v>226</v>
      </c>
      <c r="Y2340" s="44">
        <v>41101</v>
      </c>
      <c r="Z2340" s="32">
        <v>63</v>
      </c>
      <c r="AA2340" s="125">
        <v>687</v>
      </c>
      <c r="AB2340" s="32" t="s">
        <v>66</v>
      </c>
      <c r="AC2340" s="125">
        <v>678</v>
      </c>
      <c r="AD2340" s="32" t="s">
        <v>227</v>
      </c>
      <c r="AE2340" s="40" t="s">
        <v>235</v>
      </c>
      <c r="AF2340" s="40" t="s">
        <v>236</v>
      </c>
      <c r="AG2340" s="32" t="s">
        <v>229</v>
      </c>
      <c r="AH2340" s="32">
        <v>2.8</v>
      </c>
      <c r="AI2340" s="32">
        <v>7.4</v>
      </c>
      <c r="AJ2340" s="32">
        <v>10.199999999999999</v>
      </c>
      <c r="AK2340" s="40">
        <v>0</v>
      </c>
      <c r="AL2340" s="25">
        <v>0.27450980392156865</v>
      </c>
      <c r="AM2340" s="38" t="s">
        <v>230</v>
      </c>
      <c r="AN2340" s="32" t="s">
        <v>231</v>
      </c>
      <c r="AO2340" s="32" t="s">
        <v>232</v>
      </c>
      <c r="AP2340" s="63" t="s">
        <v>16963</v>
      </c>
      <c r="AQ2340" s="27" t="str">
        <f t="shared" si="104"/>
        <v>Record Complete</v>
      </c>
      <c r="AR2340" s="36" t="s">
        <v>234</v>
      </c>
      <c r="AS2340" s="5" t="str">
        <f t="shared" si="105"/>
        <v/>
      </c>
      <c r="AT2340" t="s">
        <v>17200</v>
      </c>
    </row>
    <row r="2341" spans="1:46" ht="15.75" thickBot="1" x14ac:dyDescent="0.3">
      <c r="A2341" s="29" t="s">
        <v>867</v>
      </c>
      <c r="B2341" s="31">
        <v>2473</v>
      </c>
      <c r="C2341" s="31" t="s">
        <v>213</v>
      </c>
      <c r="D2341" s="31" t="s">
        <v>474</v>
      </c>
      <c r="E2341" s="51" t="str">
        <f ca="1">IF(ISERROR(INDIRECT(CONCATENATE("FIPs_codes!",ADDRESS((MATCH($D2341,INDIRECT($C2341),0)+MATCH($C2341,FIPs_codes!$G$1:$G$3296,0)-1),COLUMN(FIPs_codes!A2339))))),"",INDIRECT(CONCATENATE("FIPs_codes!",ADDRESS((MATCH($D2341,INDIRECT($C2341),0)+MATCH($C2341,FIPs_codes!$G$1:$G$3296,0)-1),COLUMN(FIPs_codes!A2339)))))</f>
        <v>40015</v>
      </c>
      <c r="F2341" s="51">
        <f ca="1">IF(ISERROR(INDIRECT(CONCATENATE("FIPs_codes!",ADDRESS((MATCH($D2341,INDIRECT($C2341),0)+MATCH($C2341,FIPs_codes!$G$1:$G$3296,0)-1),COLUMN(FIPs_codes!C2339))))),"",INDIRECT(CONCATENATE("FIPs_codes!",ADDRESS((MATCH($D2341,INDIRECT($C2341),0)+MATCH($C2341,FIPs_codes!$G$1:$G$3296,0)-1),COLUMN(FIPs_codes!C2339)))))</f>
        <v>6</v>
      </c>
      <c r="G2341" s="33" t="s">
        <v>216</v>
      </c>
      <c r="H2341" s="33" t="s">
        <v>217</v>
      </c>
      <c r="I2341" s="35" t="s">
        <v>868</v>
      </c>
      <c r="J2341" s="37" t="s">
        <v>268</v>
      </c>
      <c r="K2341" s="31" t="s">
        <v>78</v>
      </c>
      <c r="L2341" s="31" t="s">
        <v>269</v>
      </c>
      <c r="M2341" s="31" t="s">
        <v>57</v>
      </c>
      <c r="N2341" s="39" t="s">
        <v>869</v>
      </c>
      <c r="O2341" s="39">
        <v>1998</v>
      </c>
      <c r="P2341" s="39" t="s">
        <v>870</v>
      </c>
      <c r="Q2341" s="240">
        <v>325</v>
      </c>
      <c r="R2341" s="31" t="s">
        <v>60</v>
      </c>
      <c r="S2341" s="41" t="s">
        <v>60</v>
      </c>
      <c r="T2341" s="29" t="s">
        <v>223</v>
      </c>
      <c r="U2341" s="31" t="s">
        <v>134</v>
      </c>
      <c r="V2341" s="39" t="s">
        <v>224</v>
      </c>
      <c r="W2341" s="43" t="s">
        <v>225</v>
      </c>
      <c r="X2341" s="43" t="s">
        <v>226</v>
      </c>
      <c r="Y2341" s="43">
        <v>41101</v>
      </c>
      <c r="Z2341" s="31">
        <v>90</v>
      </c>
      <c r="AA2341" s="240">
        <v>1060</v>
      </c>
      <c r="AB2341" s="31" t="s">
        <v>66</v>
      </c>
      <c r="AC2341" s="240">
        <v>1354</v>
      </c>
      <c r="AD2341" s="31" t="s">
        <v>227</v>
      </c>
      <c r="AE2341" s="39" t="s">
        <v>235</v>
      </c>
      <c r="AF2341" s="39" t="s">
        <v>236</v>
      </c>
      <c r="AG2341" s="31" t="s">
        <v>229</v>
      </c>
      <c r="AH2341" s="31">
        <v>83</v>
      </c>
      <c r="AI2341" s="31">
        <v>3705.9</v>
      </c>
      <c r="AJ2341" s="31">
        <v>3788.9</v>
      </c>
      <c r="AK2341" s="39">
        <v>0.3</v>
      </c>
      <c r="AL2341" s="26">
        <v>2.190609411702605E-2</v>
      </c>
      <c r="AM2341" s="37" t="s">
        <v>230</v>
      </c>
      <c r="AN2341" s="31" t="s">
        <v>231</v>
      </c>
      <c r="AO2341" s="31" t="s">
        <v>232</v>
      </c>
      <c r="AP2341" s="45" t="s">
        <v>16963</v>
      </c>
      <c r="AQ2341" s="27" t="str">
        <f t="shared" si="104"/>
        <v>Record Complete</v>
      </c>
      <c r="AR2341" s="35" t="s">
        <v>234</v>
      </c>
      <c r="AS2341" s="5" t="str">
        <f t="shared" si="105"/>
        <v/>
      </c>
      <c r="AT2341" t="s">
        <v>17200</v>
      </c>
    </row>
    <row r="2342" spans="1:46" ht="15.75" thickBot="1" x14ac:dyDescent="0.3">
      <c r="A2342" s="30" t="s">
        <v>867</v>
      </c>
      <c r="B2342" s="32">
        <v>2473</v>
      </c>
      <c r="C2342" s="32" t="s">
        <v>213</v>
      </c>
      <c r="D2342" s="32" t="s">
        <v>474</v>
      </c>
      <c r="E2342" s="51" t="str">
        <f ca="1">IF(ISERROR(INDIRECT(CONCATENATE("FIPs_codes!",ADDRESS((MATCH($D2342,INDIRECT($C2342),0)+MATCH($C2342,FIPs_codes!$G$1:$G$3296,0)-1),COLUMN(FIPs_codes!A2340))))),"",INDIRECT(CONCATENATE("FIPs_codes!",ADDRESS((MATCH($D2342,INDIRECT($C2342),0)+MATCH($C2342,FIPs_codes!$G$1:$G$3296,0)-1),COLUMN(FIPs_codes!A2340)))))</f>
        <v>40015</v>
      </c>
      <c r="F2342" s="51">
        <f ca="1">IF(ISERROR(INDIRECT(CONCATENATE("FIPs_codes!",ADDRESS((MATCH($D2342,INDIRECT($C2342),0)+MATCH($C2342,FIPs_codes!$G$1:$G$3296,0)-1),COLUMN(FIPs_codes!C2340))))),"",INDIRECT(CONCATENATE("FIPs_codes!",ADDRESS((MATCH($D2342,INDIRECT($C2342),0)+MATCH($C2342,FIPs_codes!$G$1:$G$3296,0)-1),COLUMN(FIPs_codes!C2340)))))</f>
        <v>6</v>
      </c>
      <c r="G2342" s="34" t="s">
        <v>216</v>
      </c>
      <c r="H2342" s="34" t="s">
        <v>217</v>
      </c>
      <c r="I2342" s="36" t="s">
        <v>868</v>
      </c>
      <c r="J2342" s="38" t="s">
        <v>268</v>
      </c>
      <c r="K2342" s="32" t="s">
        <v>78</v>
      </c>
      <c r="L2342" s="32" t="s">
        <v>269</v>
      </c>
      <c r="M2342" s="32" t="s">
        <v>57</v>
      </c>
      <c r="N2342" s="40" t="s">
        <v>869</v>
      </c>
      <c r="O2342" s="40">
        <v>1998</v>
      </c>
      <c r="P2342" s="40" t="s">
        <v>870</v>
      </c>
      <c r="Q2342" s="125">
        <v>325</v>
      </c>
      <c r="R2342" s="32" t="s">
        <v>60</v>
      </c>
      <c r="S2342" s="42" t="s">
        <v>60</v>
      </c>
      <c r="T2342" s="30" t="s">
        <v>223</v>
      </c>
      <c r="U2342" s="32" t="s">
        <v>134</v>
      </c>
      <c r="V2342" s="40" t="s">
        <v>224</v>
      </c>
      <c r="W2342" s="44" t="s">
        <v>225</v>
      </c>
      <c r="X2342" s="44" t="s">
        <v>226</v>
      </c>
      <c r="Y2342" s="44">
        <v>41101</v>
      </c>
      <c r="Z2342" s="32">
        <v>90</v>
      </c>
      <c r="AA2342" s="125">
        <v>1060</v>
      </c>
      <c r="AB2342" s="32" t="s">
        <v>66</v>
      </c>
      <c r="AC2342" s="125">
        <v>1354</v>
      </c>
      <c r="AD2342" s="32" t="s">
        <v>227</v>
      </c>
      <c r="AE2342" s="40" t="s">
        <v>235</v>
      </c>
      <c r="AF2342" s="40" t="s">
        <v>236</v>
      </c>
      <c r="AG2342" s="32" t="s">
        <v>229</v>
      </c>
      <c r="AH2342" s="32">
        <v>32.700000000000003</v>
      </c>
      <c r="AI2342" s="32">
        <v>3889.6</v>
      </c>
      <c r="AJ2342" s="32">
        <v>3922.3</v>
      </c>
      <c r="AK2342" s="40">
        <v>0.2</v>
      </c>
      <c r="AL2342" s="25">
        <v>8.3369451597277121E-3</v>
      </c>
      <c r="AM2342" s="38" t="s">
        <v>230</v>
      </c>
      <c r="AN2342" s="32" t="s">
        <v>231</v>
      </c>
      <c r="AO2342" s="32" t="s">
        <v>232</v>
      </c>
      <c r="AP2342" s="63" t="s">
        <v>16963</v>
      </c>
      <c r="AQ2342" s="27" t="str">
        <f t="shared" si="104"/>
        <v>Record Complete</v>
      </c>
      <c r="AR2342" s="36" t="s">
        <v>234</v>
      </c>
      <c r="AS2342" s="5" t="str">
        <f t="shared" si="105"/>
        <v/>
      </c>
      <c r="AT2342" t="s">
        <v>17200</v>
      </c>
    </row>
    <row r="2343" spans="1:46" ht="15.75" thickBot="1" x14ac:dyDescent="0.3">
      <c r="A2343" s="29" t="s">
        <v>867</v>
      </c>
      <c r="B2343" s="31">
        <v>2473</v>
      </c>
      <c r="C2343" s="31" t="s">
        <v>213</v>
      </c>
      <c r="D2343" s="31" t="s">
        <v>474</v>
      </c>
      <c r="E2343" s="51" t="str">
        <f ca="1">IF(ISERROR(INDIRECT(CONCATENATE("FIPs_codes!",ADDRESS((MATCH($D2343,INDIRECT($C2343),0)+MATCH($C2343,FIPs_codes!$G$1:$G$3296,0)-1),COLUMN(FIPs_codes!A2341))))),"",INDIRECT(CONCATENATE("FIPs_codes!",ADDRESS((MATCH($D2343,INDIRECT($C2343),0)+MATCH($C2343,FIPs_codes!$G$1:$G$3296,0)-1),COLUMN(FIPs_codes!A2341)))))</f>
        <v>40015</v>
      </c>
      <c r="F2343" s="51">
        <f ca="1">IF(ISERROR(INDIRECT(CONCATENATE("FIPs_codes!",ADDRESS((MATCH($D2343,INDIRECT($C2343),0)+MATCH($C2343,FIPs_codes!$G$1:$G$3296,0)-1),COLUMN(FIPs_codes!C2341))))),"",INDIRECT(CONCATENATE("FIPs_codes!",ADDRESS((MATCH($D2343,INDIRECT($C2343),0)+MATCH($C2343,FIPs_codes!$G$1:$G$3296,0)-1),COLUMN(FIPs_codes!C2341)))))</f>
        <v>6</v>
      </c>
      <c r="G2343" s="33" t="s">
        <v>216</v>
      </c>
      <c r="H2343" s="33" t="s">
        <v>217</v>
      </c>
      <c r="I2343" s="35" t="s">
        <v>868</v>
      </c>
      <c r="J2343" s="37" t="s">
        <v>268</v>
      </c>
      <c r="K2343" s="31" t="s">
        <v>78</v>
      </c>
      <c r="L2343" s="31" t="s">
        <v>269</v>
      </c>
      <c r="M2343" s="31" t="s">
        <v>57</v>
      </c>
      <c r="N2343" s="39" t="s">
        <v>869</v>
      </c>
      <c r="O2343" s="39">
        <v>1998</v>
      </c>
      <c r="P2343" s="39" t="s">
        <v>870</v>
      </c>
      <c r="Q2343" s="240">
        <v>325</v>
      </c>
      <c r="R2343" s="31" t="s">
        <v>60</v>
      </c>
      <c r="S2343" s="41" t="s">
        <v>60</v>
      </c>
      <c r="T2343" s="29" t="s">
        <v>223</v>
      </c>
      <c r="U2343" s="31" t="s">
        <v>134</v>
      </c>
      <c r="V2343" s="39" t="s">
        <v>224</v>
      </c>
      <c r="W2343" s="43" t="s">
        <v>225</v>
      </c>
      <c r="X2343" s="43" t="s">
        <v>226</v>
      </c>
      <c r="Y2343" s="43">
        <v>41101</v>
      </c>
      <c r="Z2343" s="31">
        <v>90</v>
      </c>
      <c r="AA2343" s="240">
        <v>1060</v>
      </c>
      <c r="AB2343" s="31" t="s">
        <v>66</v>
      </c>
      <c r="AC2343" s="240">
        <v>1354</v>
      </c>
      <c r="AD2343" s="31" t="s">
        <v>227</v>
      </c>
      <c r="AE2343" s="39" t="s">
        <v>235</v>
      </c>
      <c r="AF2343" s="39" t="s">
        <v>236</v>
      </c>
      <c r="AG2343" s="31" t="s">
        <v>229</v>
      </c>
      <c r="AH2343" s="31">
        <v>0.1</v>
      </c>
      <c r="AI2343" s="31">
        <v>3979.8</v>
      </c>
      <c r="AJ2343" s="31">
        <v>3979.9</v>
      </c>
      <c r="AK2343" s="39">
        <v>0.2</v>
      </c>
      <c r="AL2343" s="26">
        <v>2.5126259453755121E-5</v>
      </c>
      <c r="AM2343" s="37" t="s">
        <v>230</v>
      </c>
      <c r="AN2343" s="31" t="s">
        <v>231</v>
      </c>
      <c r="AO2343" s="31" t="s">
        <v>232</v>
      </c>
      <c r="AP2343" s="45" t="s">
        <v>16963</v>
      </c>
      <c r="AQ2343" s="27" t="str">
        <f t="shared" si="104"/>
        <v>Record Complete</v>
      </c>
      <c r="AR2343" s="35" t="s">
        <v>234</v>
      </c>
      <c r="AS2343" s="5" t="str">
        <f t="shared" si="105"/>
        <v/>
      </c>
      <c r="AT2343" t="s">
        <v>17200</v>
      </c>
    </row>
    <row r="2344" spans="1:46" ht="15.75" thickBot="1" x14ac:dyDescent="0.3">
      <c r="A2344" s="30" t="s">
        <v>872</v>
      </c>
      <c r="B2344" s="32">
        <v>7046</v>
      </c>
      <c r="C2344" s="32" t="s">
        <v>213</v>
      </c>
      <c r="D2344" s="32" t="s">
        <v>327</v>
      </c>
      <c r="E2344" s="51" t="str">
        <f ca="1">IF(ISERROR(INDIRECT(CONCATENATE("FIPs_codes!",ADDRESS((MATCH($D2344,INDIRECT($C2344),0)+MATCH($C2344,FIPs_codes!$G$1:$G$3296,0)-1),COLUMN(FIPs_codes!A2342))))),"",INDIRECT(CONCATENATE("FIPs_codes!",ADDRESS((MATCH($D2344,INDIRECT($C2344),0)+MATCH($C2344,FIPs_codes!$G$1:$G$3296,0)-1),COLUMN(FIPs_codes!A2342)))))</f>
        <v>40149</v>
      </c>
      <c r="F2344" s="51">
        <f ca="1">IF(ISERROR(INDIRECT(CONCATENATE("FIPs_codes!",ADDRESS((MATCH($D2344,INDIRECT($C2344),0)+MATCH($C2344,FIPs_codes!$G$1:$G$3296,0)-1),COLUMN(FIPs_codes!C2342))))),"",INDIRECT(CONCATENATE("FIPs_codes!",ADDRESS((MATCH($D2344,INDIRECT($C2344),0)+MATCH($C2344,FIPs_codes!$G$1:$G$3296,0)-1),COLUMN(FIPs_codes!C2342)))))</f>
        <v>6</v>
      </c>
      <c r="G2344" s="34" t="s">
        <v>329</v>
      </c>
      <c r="H2344" s="34" t="s">
        <v>217</v>
      </c>
      <c r="I2344" s="36" t="s">
        <v>873</v>
      </c>
      <c r="J2344" s="38" t="s">
        <v>268</v>
      </c>
      <c r="K2344" s="32" t="s">
        <v>78</v>
      </c>
      <c r="L2344" s="32" t="s">
        <v>269</v>
      </c>
      <c r="M2344" s="32" t="s">
        <v>57</v>
      </c>
      <c r="N2344" s="40" t="s">
        <v>874</v>
      </c>
      <c r="O2344" s="40">
        <v>2011</v>
      </c>
      <c r="P2344" s="40" t="s">
        <v>875</v>
      </c>
      <c r="Q2344" s="125">
        <v>47</v>
      </c>
      <c r="R2344" s="32" t="s">
        <v>60</v>
      </c>
      <c r="S2344" s="42" t="s">
        <v>60</v>
      </c>
      <c r="T2344" s="30" t="s">
        <v>223</v>
      </c>
      <c r="U2344" s="32" t="s">
        <v>134</v>
      </c>
      <c r="V2344" s="40" t="s">
        <v>224</v>
      </c>
      <c r="W2344" s="44" t="s">
        <v>225</v>
      </c>
      <c r="X2344" s="44" t="s">
        <v>226</v>
      </c>
      <c r="Y2344" s="44">
        <v>40680</v>
      </c>
      <c r="Z2344" s="32">
        <v>96</v>
      </c>
      <c r="AA2344" s="125">
        <v>860</v>
      </c>
      <c r="AB2344" s="32" t="s">
        <v>66</v>
      </c>
      <c r="AC2344" s="125">
        <v>230</v>
      </c>
      <c r="AD2344" s="32" t="s">
        <v>227</v>
      </c>
      <c r="AE2344" s="40" t="s">
        <v>235</v>
      </c>
      <c r="AF2344" s="40" t="s">
        <v>236</v>
      </c>
      <c r="AG2344" s="32" t="s">
        <v>229</v>
      </c>
      <c r="AH2344" s="32">
        <v>14.3</v>
      </c>
      <c r="AI2344" s="32">
        <v>516.5</v>
      </c>
      <c r="AJ2344" s="32">
        <v>530.79999999999995</v>
      </c>
      <c r="AK2344" s="40">
        <v>0</v>
      </c>
      <c r="AL2344" s="25">
        <v>2.694046721929164E-2</v>
      </c>
      <c r="AM2344" s="38" t="s">
        <v>230</v>
      </c>
      <c r="AN2344" s="32" t="s">
        <v>231</v>
      </c>
      <c r="AO2344" s="32" t="s">
        <v>232</v>
      </c>
      <c r="AP2344" s="63" t="s">
        <v>16963</v>
      </c>
      <c r="AQ2344" s="27" t="str">
        <f t="shared" si="104"/>
        <v>Record Complete</v>
      </c>
      <c r="AR2344" s="36"/>
      <c r="AS2344" s="5" t="str">
        <f t="shared" si="105"/>
        <v/>
      </c>
      <c r="AT2344" t="s">
        <v>17200</v>
      </c>
    </row>
    <row r="2345" spans="1:46" ht="15.75" thickBot="1" x14ac:dyDescent="0.3">
      <c r="A2345" s="29" t="s">
        <v>872</v>
      </c>
      <c r="B2345" s="31">
        <v>7046</v>
      </c>
      <c r="C2345" s="31" t="s">
        <v>213</v>
      </c>
      <c r="D2345" s="31" t="s">
        <v>327</v>
      </c>
      <c r="E2345" s="51" t="str">
        <f ca="1">IF(ISERROR(INDIRECT(CONCATENATE("FIPs_codes!",ADDRESS((MATCH($D2345,INDIRECT($C2345),0)+MATCH($C2345,FIPs_codes!$G$1:$G$3296,0)-1),COLUMN(FIPs_codes!A2343))))),"",INDIRECT(CONCATENATE("FIPs_codes!",ADDRESS((MATCH($D2345,INDIRECT($C2345),0)+MATCH($C2345,FIPs_codes!$G$1:$G$3296,0)-1),COLUMN(FIPs_codes!A2343)))))</f>
        <v>40149</v>
      </c>
      <c r="F2345" s="51">
        <f ca="1">IF(ISERROR(INDIRECT(CONCATENATE("FIPs_codes!",ADDRESS((MATCH($D2345,INDIRECT($C2345),0)+MATCH($C2345,FIPs_codes!$G$1:$G$3296,0)-1),COLUMN(FIPs_codes!C2343))))),"",INDIRECT(CONCATENATE("FIPs_codes!",ADDRESS((MATCH($D2345,INDIRECT($C2345),0)+MATCH($C2345,FIPs_codes!$G$1:$G$3296,0)-1),COLUMN(FIPs_codes!C2343)))))</f>
        <v>6</v>
      </c>
      <c r="G2345" s="33" t="s">
        <v>329</v>
      </c>
      <c r="H2345" s="33" t="s">
        <v>217</v>
      </c>
      <c r="I2345" s="35" t="s">
        <v>873</v>
      </c>
      <c r="J2345" s="37" t="s">
        <v>268</v>
      </c>
      <c r="K2345" s="31" t="s">
        <v>78</v>
      </c>
      <c r="L2345" s="31" t="s">
        <v>269</v>
      </c>
      <c r="M2345" s="31" t="s">
        <v>57</v>
      </c>
      <c r="N2345" s="39" t="s">
        <v>874</v>
      </c>
      <c r="O2345" s="39">
        <v>2011</v>
      </c>
      <c r="P2345" s="39" t="s">
        <v>875</v>
      </c>
      <c r="Q2345" s="240">
        <v>47</v>
      </c>
      <c r="R2345" s="31" t="s">
        <v>60</v>
      </c>
      <c r="S2345" s="41" t="s">
        <v>60</v>
      </c>
      <c r="T2345" s="29" t="s">
        <v>223</v>
      </c>
      <c r="U2345" s="31" t="s">
        <v>134</v>
      </c>
      <c r="V2345" s="39" t="s">
        <v>224</v>
      </c>
      <c r="W2345" s="43" t="s">
        <v>225</v>
      </c>
      <c r="X2345" s="43" t="s">
        <v>226</v>
      </c>
      <c r="Y2345" s="43">
        <v>40680</v>
      </c>
      <c r="Z2345" s="31">
        <v>96</v>
      </c>
      <c r="AA2345" s="240">
        <v>860</v>
      </c>
      <c r="AB2345" s="31" t="s">
        <v>66</v>
      </c>
      <c r="AC2345" s="240">
        <v>230</v>
      </c>
      <c r="AD2345" s="31" t="s">
        <v>227</v>
      </c>
      <c r="AE2345" s="39" t="s">
        <v>235</v>
      </c>
      <c r="AF2345" s="39" t="s">
        <v>236</v>
      </c>
      <c r="AG2345" s="31" t="s">
        <v>229</v>
      </c>
      <c r="AH2345" s="31">
        <v>14.6</v>
      </c>
      <c r="AI2345" s="31">
        <v>517.1</v>
      </c>
      <c r="AJ2345" s="31">
        <v>531.70000000000005</v>
      </c>
      <c r="AK2345" s="39">
        <v>0</v>
      </c>
      <c r="AL2345" s="26">
        <v>2.7459093473763397E-2</v>
      </c>
      <c r="AM2345" s="37" t="s">
        <v>230</v>
      </c>
      <c r="AN2345" s="31" t="s">
        <v>231</v>
      </c>
      <c r="AO2345" s="31" t="s">
        <v>232</v>
      </c>
      <c r="AP2345" s="45" t="s">
        <v>16963</v>
      </c>
      <c r="AQ2345" s="27" t="str">
        <f t="shared" si="104"/>
        <v>Record Complete</v>
      </c>
      <c r="AR2345" s="35"/>
      <c r="AS2345" s="5" t="str">
        <f t="shared" si="105"/>
        <v/>
      </c>
      <c r="AT2345" t="s">
        <v>17200</v>
      </c>
    </row>
    <row r="2346" spans="1:46" ht="15.75" thickBot="1" x14ac:dyDescent="0.3">
      <c r="A2346" s="30" t="s">
        <v>872</v>
      </c>
      <c r="B2346" s="32">
        <v>7046</v>
      </c>
      <c r="C2346" s="32" t="s">
        <v>213</v>
      </c>
      <c r="D2346" s="32" t="s">
        <v>327</v>
      </c>
      <c r="E2346" s="51" t="str">
        <f ca="1">IF(ISERROR(INDIRECT(CONCATENATE("FIPs_codes!",ADDRESS((MATCH($D2346,INDIRECT($C2346),0)+MATCH($C2346,FIPs_codes!$G$1:$G$3296,0)-1),COLUMN(FIPs_codes!A2344))))),"",INDIRECT(CONCATENATE("FIPs_codes!",ADDRESS((MATCH($D2346,INDIRECT($C2346),0)+MATCH($C2346,FIPs_codes!$G$1:$G$3296,0)-1),COLUMN(FIPs_codes!A2344)))))</f>
        <v>40149</v>
      </c>
      <c r="F2346" s="51">
        <f ca="1">IF(ISERROR(INDIRECT(CONCATENATE("FIPs_codes!",ADDRESS((MATCH($D2346,INDIRECT($C2346),0)+MATCH($C2346,FIPs_codes!$G$1:$G$3296,0)-1),COLUMN(FIPs_codes!C2344))))),"",INDIRECT(CONCATENATE("FIPs_codes!",ADDRESS((MATCH($D2346,INDIRECT($C2346),0)+MATCH($C2346,FIPs_codes!$G$1:$G$3296,0)-1),COLUMN(FIPs_codes!C2344)))))</f>
        <v>6</v>
      </c>
      <c r="G2346" s="34" t="s">
        <v>329</v>
      </c>
      <c r="H2346" s="34" t="s">
        <v>217</v>
      </c>
      <c r="I2346" s="36" t="s">
        <v>873</v>
      </c>
      <c r="J2346" s="38" t="s">
        <v>268</v>
      </c>
      <c r="K2346" s="32" t="s">
        <v>78</v>
      </c>
      <c r="L2346" s="32" t="s">
        <v>269</v>
      </c>
      <c r="M2346" s="32" t="s">
        <v>57</v>
      </c>
      <c r="N2346" s="40" t="s">
        <v>874</v>
      </c>
      <c r="O2346" s="40">
        <v>2011</v>
      </c>
      <c r="P2346" s="40" t="s">
        <v>875</v>
      </c>
      <c r="Q2346" s="125">
        <v>47</v>
      </c>
      <c r="R2346" s="32" t="s">
        <v>60</v>
      </c>
      <c r="S2346" s="42" t="s">
        <v>60</v>
      </c>
      <c r="T2346" s="30" t="s">
        <v>223</v>
      </c>
      <c r="U2346" s="32" t="s">
        <v>134</v>
      </c>
      <c r="V2346" s="40" t="s">
        <v>224</v>
      </c>
      <c r="W2346" s="44" t="s">
        <v>225</v>
      </c>
      <c r="X2346" s="44" t="s">
        <v>226</v>
      </c>
      <c r="Y2346" s="44">
        <v>40680</v>
      </c>
      <c r="Z2346" s="32">
        <v>96</v>
      </c>
      <c r="AA2346" s="125">
        <v>860</v>
      </c>
      <c r="AB2346" s="32" t="s">
        <v>66</v>
      </c>
      <c r="AC2346" s="125">
        <v>230</v>
      </c>
      <c r="AD2346" s="32" t="s">
        <v>227</v>
      </c>
      <c r="AE2346" s="40" t="s">
        <v>235</v>
      </c>
      <c r="AF2346" s="40" t="s">
        <v>236</v>
      </c>
      <c r="AG2346" s="32" t="s">
        <v>229</v>
      </c>
      <c r="AH2346" s="32">
        <v>13.8</v>
      </c>
      <c r="AI2346" s="32">
        <v>520.4</v>
      </c>
      <c r="AJ2346" s="32">
        <v>534.20000000000005</v>
      </c>
      <c r="AK2346" s="40">
        <v>0</v>
      </c>
      <c r="AL2346" s="25">
        <v>2.583302134032198E-2</v>
      </c>
      <c r="AM2346" s="38" t="s">
        <v>230</v>
      </c>
      <c r="AN2346" s="32" t="s">
        <v>231</v>
      </c>
      <c r="AO2346" s="32" t="s">
        <v>232</v>
      </c>
      <c r="AP2346" s="63" t="s">
        <v>16963</v>
      </c>
      <c r="AQ2346" s="27" t="str">
        <f t="shared" si="104"/>
        <v>Record Complete</v>
      </c>
      <c r="AR2346" s="36"/>
      <c r="AS2346" s="5" t="str">
        <f t="shared" si="105"/>
        <v/>
      </c>
      <c r="AT2346" t="s">
        <v>17200</v>
      </c>
    </row>
    <row r="2347" spans="1:46" ht="15.75" thickBot="1" x14ac:dyDescent="0.3">
      <c r="A2347" s="48" t="s">
        <v>878</v>
      </c>
      <c r="B2347" s="50">
        <v>4923</v>
      </c>
      <c r="C2347" s="50" t="s">
        <v>213</v>
      </c>
      <c r="D2347" s="50" t="s">
        <v>290</v>
      </c>
      <c r="E2347" s="51" t="str">
        <f ca="1">IF(ISERROR(INDIRECT(CONCATENATE("FIPs_codes!",ADDRESS((MATCH($D2347,INDIRECT($C2347),0)+MATCH($C2347,FIPs_codes!$G$1:$G$3296,0)-1),COLUMN(FIPs_codes!A2345))))),"",INDIRECT(CONCATENATE("FIPs_codes!",ADDRESS((MATCH($D2347,INDIRECT($C2347),0)+MATCH($C2347,FIPs_codes!$G$1:$G$3296,0)-1),COLUMN(FIPs_codes!A2345)))))</f>
        <v>40151</v>
      </c>
      <c r="F2347" s="51">
        <f ca="1">IF(ISERROR(INDIRECT(CONCATENATE("FIPs_codes!",ADDRESS((MATCH($D2347,INDIRECT($C2347),0)+MATCH($C2347,FIPs_codes!$G$1:$G$3296,0)-1),COLUMN(FIPs_codes!C2345))))),"",INDIRECT(CONCATENATE("FIPs_codes!",ADDRESS((MATCH($D2347,INDIRECT($C2347),0)+MATCH($C2347,FIPs_codes!$G$1:$G$3296,0)-1),COLUMN(FIPs_codes!C2345)))))</f>
        <v>6</v>
      </c>
      <c r="G2347" s="50" t="s">
        <v>249</v>
      </c>
      <c r="H2347" s="50" t="s">
        <v>217</v>
      </c>
      <c r="I2347" s="54" t="s">
        <v>879</v>
      </c>
      <c r="J2347" s="56" t="s">
        <v>219</v>
      </c>
      <c r="K2347" s="50" t="s">
        <v>78</v>
      </c>
      <c r="L2347" s="50" t="s">
        <v>220</v>
      </c>
      <c r="M2347" s="50" t="s">
        <v>57</v>
      </c>
      <c r="N2347" s="58" t="s">
        <v>293</v>
      </c>
      <c r="O2347" s="58">
        <v>2001</v>
      </c>
      <c r="P2347" s="58" t="s">
        <v>286</v>
      </c>
      <c r="Q2347" s="50">
        <v>1340</v>
      </c>
      <c r="R2347" s="50" t="s">
        <v>245</v>
      </c>
      <c r="S2347" s="60" t="s">
        <v>60</v>
      </c>
      <c r="T2347" s="48" t="s">
        <v>253</v>
      </c>
      <c r="U2347" s="50" t="s">
        <v>134</v>
      </c>
      <c r="V2347" s="58" t="s">
        <v>254</v>
      </c>
      <c r="W2347" s="62" t="s">
        <v>225</v>
      </c>
      <c r="X2347" s="62" t="s">
        <v>65</v>
      </c>
      <c r="Y2347" s="62">
        <v>40233</v>
      </c>
      <c r="Z2347" s="50">
        <v>100</v>
      </c>
      <c r="AA2347" s="50">
        <v>1125</v>
      </c>
      <c r="AB2347" s="50" t="s">
        <v>66</v>
      </c>
      <c r="AC2347" s="50">
        <v>7685</v>
      </c>
      <c r="AD2347" s="50" t="s">
        <v>227</v>
      </c>
      <c r="AE2347" s="58" t="s">
        <v>255</v>
      </c>
      <c r="AF2347" s="58" t="s">
        <v>256</v>
      </c>
      <c r="AG2347" s="50" t="s">
        <v>229</v>
      </c>
      <c r="AH2347" s="50">
        <v>0</v>
      </c>
      <c r="AI2347" s="50">
        <v>154.15</v>
      </c>
      <c r="AJ2347" s="50">
        <v>154.19999999999999</v>
      </c>
      <c r="AK2347" s="58">
        <v>9.09</v>
      </c>
      <c r="AL2347" s="26">
        <v>0</v>
      </c>
      <c r="AM2347" s="56" t="s">
        <v>230</v>
      </c>
      <c r="AN2347" s="50" t="s">
        <v>257</v>
      </c>
      <c r="AO2347" s="50" t="s">
        <v>258</v>
      </c>
      <c r="AP2347" s="45" t="s">
        <v>259</v>
      </c>
      <c r="AQ2347" s="27" t="str">
        <f t="shared" si="104"/>
        <v>Record Complete</v>
      </c>
      <c r="AR2347" s="54" t="s">
        <v>234</v>
      </c>
      <c r="AS2347" s="5" t="str">
        <f t="shared" si="105"/>
        <v/>
      </c>
      <c r="AT2347" t="s">
        <v>17200</v>
      </c>
    </row>
    <row r="2348" spans="1:46" ht="15.75" thickBot="1" x14ac:dyDescent="0.3">
      <c r="A2348" s="47" t="s">
        <v>878</v>
      </c>
      <c r="B2348" s="49">
        <v>4923</v>
      </c>
      <c r="C2348" s="49" t="s">
        <v>213</v>
      </c>
      <c r="D2348" s="49" t="s">
        <v>290</v>
      </c>
      <c r="E2348" s="51" t="str">
        <f ca="1">IF(ISERROR(INDIRECT(CONCATENATE("FIPs_codes!",ADDRESS((MATCH($D2348,INDIRECT($C2348),0)+MATCH($C2348,FIPs_codes!$G$1:$G$3296,0)-1),COLUMN(FIPs_codes!A2346))))),"",INDIRECT(CONCATENATE("FIPs_codes!",ADDRESS((MATCH($D2348,INDIRECT($C2348),0)+MATCH($C2348,FIPs_codes!$G$1:$G$3296,0)-1),COLUMN(FIPs_codes!A2346)))))</f>
        <v>40151</v>
      </c>
      <c r="F2348" s="51">
        <f ca="1">IF(ISERROR(INDIRECT(CONCATENATE("FIPs_codes!",ADDRESS((MATCH($D2348,INDIRECT($C2348),0)+MATCH($C2348,FIPs_codes!$G$1:$G$3296,0)-1),COLUMN(FIPs_codes!C2346))))),"",INDIRECT(CONCATENATE("FIPs_codes!",ADDRESS((MATCH($D2348,INDIRECT($C2348),0)+MATCH($C2348,FIPs_codes!$G$1:$G$3296,0)-1),COLUMN(FIPs_codes!C2346)))))</f>
        <v>6</v>
      </c>
      <c r="G2348" s="49" t="s">
        <v>249</v>
      </c>
      <c r="H2348" s="49" t="s">
        <v>217</v>
      </c>
      <c r="I2348" s="53" t="s">
        <v>879</v>
      </c>
      <c r="J2348" s="55" t="s">
        <v>219</v>
      </c>
      <c r="K2348" s="49" t="s">
        <v>78</v>
      </c>
      <c r="L2348" s="49" t="s">
        <v>220</v>
      </c>
      <c r="M2348" s="49" t="s">
        <v>57</v>
      </c>
      <c r="N2348" s="57" t="s">
        <v>293</v>
      </c>
      <c r="O2348" s="57">
        <v>2001</v>
      </c>
      <c r="P2348" s="57" t="s">
        <v>286</v>
      </c>
      <c r="Q2348" s="49">
        <v>1340</v>
      </c>
      <c r="R2348" s="49" t="s">
        <v>245</v>
      </c>
      <c r="S2348" s="59" t="s">
        <v>60</v>
      </c>
      <c r="T2348" s="47" t="s">
        <v>253</v>
      </c>
      <c r="U2348" s="49" t="s">
        <v>134</v>
      </c>
      <c r="V2348" s="57" t="s">
        <v>254</v>
      </c>
      <c r="W2348" s="61" t="s">
        <v>225</v>
      </c>
      <c r="X2348" s="61" t="s">
        <v>65</v>
      </c>
      <c r="Y2348" s="61">
        <v>40233</v>
      </c>
      <c r="Z2348" s="49">
        <v>100</v>
      </c>
      <c r="AA2348" s="49">
        <v>1125</v>
      </c>
      <c r="AB2348" s="49" t="s">
        <v>66</v>
      </c>
      <c r="AC2348" s="49">
        <v>7685</v>
      </c>
      <c r="AD2348" s="49" t="s">
        <v>227</v>
      </c>
      <c r="AE2348" s="57" t="s">
        <v>255</v>
      </c>
      <c r="AF2348" s="57" t="s">
        <v>256</v>
      </c>
      <c r="AG2348" s="49" t="s">
        <v>229</v>
      </c>
      <c r="AH2348" s="49">
        <v>0</v>
      </c>
      <c r="AI2348" s="49">
        <v>155.56</v>
      </c>
      <c r="AJ2348" s="49">
        <v>155.6</v>
      </c>
      <c r="AK2348" s="57">
        <v>9.11</v>
      </c>
      <c r="AL2348" s="25">
        <v>0</v>
      </c>
      <c r="AM2348" s="55" t="s">
        <v>230</v>
      </c>
      <c r="AN2348" s="49" t="s">
        <v>257</v>
      </c>
      <c r="AO2348" s="49" t="s">
        <v>258</v>
      </c>
      <c r="AP2348" s="63" t="s">
        <v>259</v>
      </c>
      <c r="AQ2348" s="27" t="str">
        <f t="shared" si="104"/>
        <v>Record Complete</v>
      </c>
      <c r="AR2348" s="53" t="s">
        <v>234</v>
      </c>
      <c r="AS2348" s="5" t="str">
        <f t="shared" si="105"/>
        <v/>
      </c>
      <c r="AT2348" t="s">
        <v>17200</v>
      </c>
    </row>
    <row r="2349" spans="1:46" ht="15.75" thickBot="1" x14ac:dyDescent="0.3">
      <c r="A2349" s="48" t="s">
        <v>878</v>
      </c>
      <c r="B2349" s="50">
        <v>4923</v>
      </c>
      <c r="C2349" s="50" t="s">
        <v>213</v>
      </c>
      <c r="D2349" s="50" t="s">
        <v>290</v>
      </c>
      <c r="E2349" s="51" t="str">
        <f ca="1">IF(ISERROR(INDIRECT(CONCATENATE("FIPs_codes!",ADDRESS((MATCH($D2349,INDIRECT($C2349),0)+MATCH($C2349,FIPs_codes!$G$1:$G$3296,0)-1),COLUMN(FIPs_codes!A2347))))),"",INDIRECT(CONCATENATE("FIPs_codes!",ADDRESS((MATCH($D2349,INDIRECT($C2349),0)+MATCH($C2349,FIPs_codes!$G$1:$G$3296,0)-1),COLUMN(FIPs_codes!A2347)))))</f>
        <v>40151</v>
      </c>
      <c r="F2349" s="51">
        <f ca="1">IF(ISERROR(INDIRECT(CONCATENATE("FIPs_codes!",ADDRESS((MATCH($D2349,INDIRECT($C2349),0)+MATCH($C2349,FIPs_codes!$G$1:$G$3296,0)-1),COLUMN(FIPs_codes!C2347))))),"",INDIRECT(CONCATENATE("FIPs_codes!",ADDRESS((MATCH($D2349,INDIRECT($C2349),0)+MATCH($C2349,FIPs_codes!$G$1:$G$3296,0)-1),COLUMN(FIPs_codes!C2347)))))</f>
        <v>6</v>
      </c>
      <c r="G2349" s="50" t="s">
        <v>249</v>
      </c>
      <c r="H2349" s="50" t="s">
        <v>217</v>
      </c>
      <c r="I2349" s="54" t="s">
        <v>879</v>
      </c>
      <c r="J2349" s="56" t="s">
        <v>219</v>
      </c>
      <c r="K2349" s="50" t="s">
        <v>78</v>
      </c>
      <c r="L2349" s="50" t="s">
        <v>220</v>
      </c>
      <c r="M2349" s="50" t="s">
        <v>57</v>
      </c>
      <c r="N2349" s="58" t="s">
        <v>293</v>
      </c>
      <c r="O2349" s="58">
        <v>2001</v>
      </c>
      <c r="P2349" s="58" t="s">
        <v>286</v>
      </c>
      <c r="Q2349" s="50">
        <v>1340</v>
      </c>
      <c r="R2349" s="50" t="s">
        <v>245</v>
      </c>
      <c r="S2349" s="60" t="s">
        <v>60</v>
      </c>
      <c r="T2349" s="48" t="s">
        <v>253</v>
      </c>
      <c r="U2349" s="50" t="s">
        <v>134</v>
      </c>
      <c r="V2349" s="58" t="s">
        <v>254</v>
      </c>
      <c r="W2349" s="62" t="s">
        <v>225</v>
      </c>
      <c r="X2349" s="62" t="s">
        <v>65</v>
      </c>
      <c r="Y2349" s="62">
        <v>40233</v>
      </c>
      <c r="Z2349" s="50">
        <v>100</v>
      </c>
      <c r="AA2349" s="50">
        <v>1125</v>
      </c>
      <c r="AB2349" s="50" t="s">
        <v>66</v>
      </c>
      <c r="AC2349" s="50">
        <v>7685</v>
      </c>
      <c r="AD2349" s="50" t="s">
        <v>227</v>
      </c>
      <c r="AE2349" s="58" t="s">
        <v>255</v>
      </c>
      <c r="AF2349" s="58" t="s">
        <v>256</v>
      </c>
      <c r="AG2349" s="50" t="s">
        <v>229</v>
      </c>
      <c r="AH2349" s="50">
        <v>0</v>
      </c>
      <c r="AI2349" s="50">
        <v>166.96</v>
      </c>
      <c r="AJ2349" s="50">
        <v>167</v>
      </c>
      <c r="AK2349" s="58">
        <v>9.1</v>
      </c>
      <c r="AL2349" s="26">
        <v>0</v>
      </c>
      <c r="AM2349" s="56" t="s">
        <v>230</v>
      </c>
      <c r="AN2349" s="50" t="s">
        <v>257</v>
      </c>
      <c r="AO2349" s="50" t="s">
        <v>258</v>
      </c>
      <c r="AP2349" s="45" t="s">
        <v>259</v>
      </c>
      <c r="AQ2349" s="27" t="str">
        <f t="shared" si="104"/>
        <v>Record Complete</v>
      </c>
      <c r="AR2349" s="54" t="s">
        <v>234</v>
      </c>
      <c r="AS2349" s="5" t="str">
        <f t="shared" si="105"/>
        <v/>
      </c>
      <c r="AT2349" t="s">
        <v>17200</v>
      </c>
    </row>
    <row r="2350" spans="1:46" ht="15.75" thickBot="1" x14ac:dyDescent="0.3">
      <c r="A2350" s="47" t="s">
        <v>878</v>
      </c>
      <c r="B2350" s="49">
        <v>4923</v>
      </c>
      <c r="C2350" s="49" t="s">
        <v>213</v>
      </c>
      <c r="D2350" s="49" t="s">
        <v>290</v>
      </c>
      <c r="E2350" s="51" t="str">
        <f ca="1">IF(ISERROR(INDIRECT(CONCATENATE("FIPs_codes!",ADDRESS((MATCH($D2350,INDIRECT($C2350),0)+MATCH($C2350,FIPs_codes!$G$1:$G$3296,0)-1),COLUMN(FIPs_codes!A2348))))),"",INDIRECT(CONCATENATE("FIPs_codes!",ADDRESS((MATCH($D2350,INDIRECT($C2350),0)+MATCH($C2350,FIPs_codes!$G$1:$G$3296,0)-1),COLUMN(FIPs_codes!A2348)))))</f>
        <v>40151</v>
      </c>
      <c r="F2350" s="51">
        <f ca="1">IF(ISERROR(INDIRECT(CONCATENATE("FIPs_codes!",ADDRESS((MATCH($D2350,INDIRECT($C2350),0)+MATCH($C2350,FIPs_codes!$G$1:$G$3296,0)-1),COLUMN(FIPs_codes!C2348))))),"",INDIRECT(CONCATENATE("FIPs_codes!",ADDRESS((MATCH($D2350,INDIRECT($C2350),0)+MATCH($C2350,FIPs_codes!$G$1:$G$3296,0)-1),COLUMN(FIPs_codes!C2348)))))</f>
        <v>6</v>
      </c>
      <c r="G2350" s="49" t="s">
        <v>249</v>
      </c>
      <c r="H2350" s="49" t="s">
        <v>217</v>
      </c>
      <c r="I2350" s="53" t="s">
        <v>879</v>
      </c>
      <c r="J2350" s="55" t="s">
        <v>219</v>
      </c>
      <c r="K2350" s="49" t="s">
        <v>78</v>
      </c>
      <c r="L2350" s="49" t="s">
        <v>220</v>
      </c>
      <c r="M2350" s="49" t="s">
        <v>57</v>
      </c>
      <c r="N2350" s="57" t="s">
        <v>293</v>
      </c>
      <c r="O2350" s="57">
        <v>1999</v>
      </c>
      <c r="P2350" s="57" t="s">
        <v>288</v>
      </c>
      <c r="Q2350" s="49">
        <v>1340</v>
      </c>
      <c r="R2350" s="49" t="s">
        <v>245</v>
      </c>
      <c r="S2350" s="59" t="s">
        <v>60</v>
      </c>
      <c r="T2350" s="47" t="s">
        <v>253</v>
      </c>
      <c r="U2350" s="49" t="s">
        <v>134</v>
      </c>
      <c r="V2350" s="57" t="s">
        <v>254</v>
      </c>
      <c r="W2350" s="61" t="s">
        <v>225</v>
      </c>
      <c r="X2350" s="61" t="s">
        <v>65</v>
      </c>
      <c r="Y2350" s="61">
        <v>40238</v>
      </c>
      <c r="Z2350" s="49">
        <v>100</v>
      </c>
      <c r="AA2350" s="49">
        <v>1125</v>
      </c>
      <c r="AB2350" s="49" t="s">
        <v>66</v>
      </c>
      <c r="AC2350" s="49">
        <v>7685</v>
      </c>
      <c r="AD2350" s="49" t="s">
        <v>227</v>
      </c>
      <c r="AE2350" s="57" t="s">
        <v>255</v>
      </c>
      <c r="AF2350" s="57" t="s">
        <v>256</v>
      </c>
      <c r="AG2350" s="49" t="s">
        <v>229</v>
      </c>
      <c r="AH2350" s="49">
        <v>0</v>
      </c>
      <c r="AI2350" s="49">
        <v>113.06</v>
      </c>
      <c r="AJ2350" s="49">
        <v>113.1</v>
      </c>
      <c r="AK2350" s="57">
        <v>9.11</v>
      </c>
      <c r="AL2350" s="25">
        <v>0</v>
      </c>
      <c r="AM2350" s="55" t="s">
        <v>230</v>
      </c>
      <c r="AN2350" s="49" t="s">
        <v>257</v>
      </c>
      <c r="AO2350" s="49" t="s">
        <v>258</v>
      </c>
      <c r="AP2350" s="63" t="s">
        <v>259</v>
      </c>
      <c r="AQ2350" s="27" t="str">
        <f t="shared" si="104"/>
        <v>Record Complete</v>
      </c>
      <c r="AR2350" s="53" t="s">
        <v>234</v>
      </c>
      <c r="AS2350" s="5" t="str">
        <f t="shared" si="105"/>
        <v/>
      </c>
      <c r="AT2350" t="s">
        <v>17200</v>
      </c>
    </row>
    <row r="2351" spans="1:46" ht="15.75" thickBot="1" x14ac:dyDescent="0.3">
      <c r="A2351" s="29" t="s">
        <v>878</v>
      </c>
      <c r="B2351" s="31">
        <v>4923</v>
      </c>
      <c r="C2351" s="31" t="s">
        <v>213</v>
      </c>
      <c r="D2351" s="31" t="s">
        <v>290</v>
      </c>
      <c r="E2351" s="51" t="str">
        <f ca="1">IF(ISERROR(INDIRECT(CONCATENATE("FIPs_codes!",ADDRESS((MATCH($D2351,INDIRECT($C2351),0)+MATCH($C2351,FIPs_codes!$G$1:$G$3296,0)-1),COLUMN(FIPs_codes!A2349))))),"",INDIRECT(CONCATENATE("FIPs_codes!",ADDRESS((MATCH($D2351,INDIRECT($C2351),0)+MATCH($C2351,FIPs_codes!$G$1:$G$3296,0)-1),COLUMN(FIPs_codes!A2349)))))</f>
        <v>40151</v>
      </c>
      <c r="F2351" s="51">
        <f ca="1">IF(ISERROR(INDIRECT(CONCATENATE("FIPs_codes!",ADDRESS((MATCH($D2351,INDIRECT($C2351),0)+MATCH($C2351,FIPs_codes!$G$1:$G$3296,0)-1),COLUMN(FIPs_codes!C2349))))),"",INDIRECT(CONCATENATE("FIPs_codes!",ADDRESS((MATCH($D2351,INDIRECT($C2351),0)+MATCH($C2351,FIPs_codes!$G$1:$G$3296,0)-1),COLUMN(FIPs_codes!C2349)))))</f>
        <v>6</v>
      </c>
      <c r="G2351" s="31" t="s">
        <v>249</v>
      </c>
      <c r="H2351" s="31" t="s">
        <v>217</v>
      </c>
      <c r="I2351" s="35" t="s">
        <v>879</v>
      </c>
      <c r="J2351" s="37" t="s">
        <v>219</v>
      </c>
      <c r="K2351" s="31" t="s">
        <v>78</v>
      </c>
      <c r="L2351" s="31" t="s">
        <v>220</v>
      </c>
      <c r="M2351" s="31" t="s">
        <v>57</v>
      </c>
      <c r="N2351" s="39" t="s">
        <v>293</v>
      </c>
      <c r="O2351" s="39">
        <v>1999</v>
      </c>
      <c r="P2351" s="39" t="s">
        <v>288</v>
      </c>
      <c r="Q2351" s="31">
        <v>1340</v>
      </c>
      <c r="R2351" s="31" t="s">
        <v>245</v>
      </c>
      <c r="S2351" s="41" t="s">
        <v>60</v>
      </c>
      <c r="T2351" s="29" t="s">
        <v>253</v>
      </c>
      <c r="U2351" s="31" t="s">
        <v>134</v>
      </c>
      <c r="V2351" s="39" t="s">
        <v>254</v>
      </c>
      <c r="W2351" s="43" t="s">
        <v>225</v>
      </c>
      <c r="X2351" s="43" t="s">
        <v>65</v>
      </c>
      <c r="Y2351" s="43">
        <v>40238</v>
      </c>
      <c r="Z2351" s="31">
        <v>100</v>
      </c>
      <c r="AA2351" s="31">
        <v>1125</v>
      </c>
      <c r="AB2351" s="31" t="s">
        <v>66</v>
      </c>
      <c r="AC2351" s="31">
        <v>7685</v>
      </c>
      <c r="AD2351" s="31" t="s">
        <v>227</v>
      </c>
      <c r="AE2351" s="39" t="s">
        <v>255</v>
      </c>
      <c r="AF2351" s="39" t="s">
        <v>256</v>
      </c>
      <c r="AG2351" s="31" t="s">
        <v>229</v>
      </c>
      <c r="AH2351" s="31">
        <v>0</v>
      </c>
      <c r="AI2351" s="31">
        <v>127.43</v>
      </c>
      <c r="AJ2351" s="31">
        <v>127.45</v>
      </c>
      <c r="AK2351" s="39">
        <v>9.09</v>
      </c>
      <c r="AL2351" s="26">
        <v>0</v>
      </c>
      <c r="AM2351" s="37" t="s">
        <v>230</v>
      </c>
      <c r="AN2351" s="31" t="s">
        <v>257</v>
      </c>
      <c r="AO2351" s="31" t="s">
        <v>258</v>
      </c>
      <c r="AP2351" s="45" t="s">
        <v>259</v>
      </c>
      <c r="AQ2351" s="27" t="str">
        <f t="shared" si="104"/>
        <v>Record Complete</v>
      </c>
      <c r="AR2351" s="35" t="s">
        <v>234</v>
      </c>
      <c r="AS2351" s="5" t="str">
        <f t="shared" si="105"/>
        <v/>
      </c>
      <c r="AT2351" t="s">
        <v>17200</v>
      </c>
    </row>
    <row r="2352" spans="1:46" ht="15.75" thickBot="1" x14ac:dyDescent="0.3">
      <c r="A2352" s="30" t="s">
        <v>878</v>
      </c>
      <c r="B2352" s="32">
        <v>4923</v>
      </c>
      <c r="C2352" s="32" t="s">
        <v>213</v>
      </c>
      <c r="D2352" s="32" t="s">
        <v>290</v>
      </c>
      <c r="E2352" s="51" t="str">
        <f ca="1">IF(ISERROR(INDIRECT(CONCATENATE("FIPs_codes!",ADDRESS((MATCH($D2352,INDIRECT($C2352),0)+MATCH($C2352,FIPs_codes!$G$1:$G$3296,0)-1),COLUMN(FIPs_codes!A2350))))),"",INDIRECT(CONCATENATE("FIPs_codes!",ADDRESS((MATCH($D2352,INDIRECT($C2352),0)+MATCH($C2352,FIPs_codes!$G$1:$G$3296,0)-1),COLUMN(FIPs_codes!A2350)))))</f>
        <v>40151</v>
      </c>
      <c r="F2352" s="51">
        <f ca="1">IF(ISERROR(INDIRECT(CONCATENATE("FIPs_codes!",ADDRESS((MATCH($D2352,INDIRECT($C2352),0)+MATCH($C2352,FIPs_codes!$G$1:$G$3296,0)-1),COLUMN(FIPs_codes!C2350))))),"",INDIRECT(CONCATENATE("FIPs_codes!",ADDRESS((MATCH($D2352,INDIRECT($C2352),0)+MATCH($C2352,FIPs_codes!$G$1:$G$3296,0)-1),COLUMN(FIPs_codes!C2350)))))</f>
        <v>6</v>
      </c>
      <c r="G2352" s="32" t="s">
        <v>249</v>
      </c>
      <c r="H2352" s="32" t="s">
        <v>217</v>
      </c>
      <c r="I2352" s="36" t="s">
        <v>879</v>
      </c>
      <c r="J2352" s="38" t="s">
        <v>219</v>
      </c>
      <c r="K2352" s="32" t="s">
        <v>78</v>
      </c>
      <c r="L2352" s="32" t="s">
        <v>220</v>
      </c>
      <c r="M2352" s="32" t="s">
        <v>57</v>
      </c>
      <c r="N2352" s="40" t="s">
        <v>293</v>
      </c>
      <c r="O2352" s="40">
        <v>1999</v>
      </c>
      <c r="P2352" s="40" t="s">
        <v>288</v>
      </c>
      <c r="Q2352" s="32">
        <v>1340</v>
      </c>
      <c r="R2352" s="32" t="s">
        <v>245</v>
      </c>
      <c r="S2352" s="42" t="s">
        <v>60</v>
      </c>
      <c r="T2352" s="30" t="s">
        <v>253</v>
      </c>
      <c r="U2352" s="32" t="s">
        <v>134</v>
      </c>
      <c r="V2352" s="40" t="s">
        <v>254</v>
      </c>
      <c r="W2352" s="44" t="s">
        <v>225</v>
      </c>
      <c r="X2352" s="44" t="s">
        <v>65</v>
      </c>
      <c r="Y2352" s="44">
        <v>40238</v>
      </c>
      <c r="Z2352" s="32">
        <v>100</v>
      </c>
      <c r="AA2352" s="32">
        <v>1125</v>
      </c>
      <c r="AB2352" s="32" t="s">
        <v>66</v>
      </c>
      <c r="AC2352" s="32">
        <v>7685</v>
      </c>
      <c r="AD2352" s="32" t="s">
        <v>227</v>
      </c>
      <c r="AE2352" s="40" t="s">
        <v>255</v>
      </c>
      <c r="AF2352" s="40" t="s">
        <v>256</v>
      </c>
      <c r="AG2352" s="32" t="s">
        <v>229</v>
      </c>
      <c r="AH2352" s="32">
        <v>0</v>
      </c>
      <c r="AI2352" s="32">
        <v>161</v>
      </c>
      <c r="AJ2352" s="32">
        <v>161.1</v>
      </c>
      <c r="AK2352" s="40">
        <v>8.93</v>
      </c>
      <c r="AL2352" s="25">
        <v>0</v>
      </c>
      <c r="AM2352" s="38" t="s">
        <v>230</v>
      </c>
      <c r="AN2352" s="32" t="s">
        <v>257</v>
      </c>
      <c r="AO2352" s="32" t="s">
        <v>258</v>
      </c>
      <c r="AP2352" s="63" t="s">
        <v>259</v>
      </c>
      <c r="AQ2352" s="27" t="str">
        <f t="shared" si="104"/>
        <v>Record Complete</v>
      </c>
      <c r="AR2352" s="36" t="s">
        <v>234</v>
      </c>
      <c r="AS2352" s="5" t="str">
        <f t="shared" si="105"/>
        <v/>
      </c>
      <c r="AT2352" t="s">
        <v>17200</v>
      </c>
    </row>
    <row r="2353" spans="1:46" ht="15.75" thickBot="1" x14ac:dyDescent="0.3">
      <c r="A2353" s="29" t="s">
        <v>878</v>
      </c>
      <c r="B2353" s="31">
        <v>4923</v>
      </c>
      <c r="C2353" s="31" t="s">
        <v>213</v>
      </c>
      <c r="D2353" s="31" t="s">
        <v>290</v>
      </c>
      <c r="E2353" s="51" t="str">
        <f ca="1">IF(ISERROR(INDIRECT(CONCATENATE("FIPs_codes!",ADDRESS((MATCH($D2353,INDIRECT($C2353),0)+MATCH($C2353,FIPs_codes!$G$1:$G$3296,0)-1),COLUMN(FIPs_codes!A2351))))),"",INDIRECT(CONCATENATE("FIPs_codes!",ADDRESS((MATCH($D2353,INDIRECT($C2353),0)+MATCH($C2353,FIPs_codes!$G$1:$G$3296,0)-1),COLUMN(FIPs_codes!A2351)))))</f>
        <v>40151</v>
      </c>
      <c r="F2353" s="51">
        <f ca="1">IF(ISERROR(INDIRECT(CONCATENATE("FIPs_codes!",ADDRESS((MATCH($D2353,INDIRECT($C2353),0)+MATCH($C2353,FIPs_codes!$G$1:$G$3296,0)-1),COLUMN(FIPs_codes!C2351))))),"",INDIRECT(CONCATENATE("FIPs_codes!",ADDRESS((MATCH($D2353,INDIRECT($C2353),0)+MATCH($C2353,FIPs_codes!$G$1:$G$3296,0)-1),COLUMN(FIPs_codes!C2351)))))</f>
        <v>6</v>
      </c>
      <c r="G2353" s="33" t="s">
        <v>216</v>
      </c>
      <c r="H2353" s="33" t="s">
        <v>217</v>
      </c>
      <c r="I2353" s="35" t="s">
        <v>879</v>
      </c>
      <c r="J2353" s="37" t="s">
        <v>268</v>
      </c>
      <c r="K2353" s="31" t="s">
        <v>78</v>
      </c>
      <c r="L2353" s="31" t="s">
        <v>269</v>
      </c>
      <c r="M2353" s="31" t="s">
        <v>57</v>
      </c>
      <c r="N2353" s="39" t="s">
        <v>571</v>
      </c>
      <c r="O2353" s="39">
        <v>2006</v>
      </c>
      <c r="P2353" s="39" t="s">
        <v>285</v>
      </c>
      <c r="Q2353" s="240">
        <v>1680</v>
      </c>
      <c r="R2353" s="31" t="s">
        <v>244</v>
      </c>
      <c r="S2353" s="41" t="s">
        <v>60</v>
      </c>
      <c r="T2353" s="29" t="s">
        <v>263</v>
      </c>
      <c r="U2353" s="31" t="s">
        <v>134</v>
      </c>
      <c r="V2353" s="39" t="s">
        <v>654</v>
      </c>
      <c r="W2353" s="43" t="s">
        <v>225</v>
      </c>
      <c r="X2353" s="43" t="s">
        <v>65</v>
      </c>
      <c r="Y2353" s="43">
        <v>40430</v>
      </c>
      <c r="Z2353" s="31">
        <v>79</v>
      </c>
      <c r="AA2353" s="240">
        <v>1152</v>
      </c>
      <c r="AB2353" s="31" t="s">
        <v>66</v>
      </c>
      <c r="AC2353" s="240">
        <v>88821</v>
      </c>
      <c r="AD2353" s="31" t="s">
        <v>262</v>
      </c>
      <c r="AE2353" s="39" t="s">
        <v>255</v>
      </c>
      <c r="AF2353" s="39" t="s">
        <v>236</v>
      </c>
      <c r="AG2353" s="31" t="s">
        <v>229</v>
      </c>
      <c r="AH2353" s="31">
        <v>0.41</v>
      </c>
      <c r="AI2353" s="31">
        <v>119.44</v>
      </c>
      <c r="AJ2353" s="31">
        <v>119.85</v>
      </c>
      <c r="AK2353" s="39">
        <v>0</v>
      </c>
      <c r="AL2353" s="26">
        <v>3.4209428452231954E-3</v>
      </c>
      <c r="AM2353" s="37" t="s">
        <v>230</v>
      </c>
      <c r="AN2353" s="31" t="s">
        <v>231</v>
      </c>
      <c r="AO2353" s="31" t="s">
        <v>232</v>
      </c>
      <c r="AP2353" s="45" t="s">
        <v>16963</v>
      </c>
      <c r="AQ2353" s="27" t="str">
        <f t="shared" si="104"/>
        <v>Record Complete</v>
      </c>
      <c r="AR2353" s="35"/>
      <c r="AS2353" s="5" t="str">
        <f t="shared" si="105"/>
        <v/>
      </c>
      <c r="AT2353" t="s">
        <v>17200</v>
      </c>
    </row>
    <row r="2354" spans="1:46" ht="15.75" thickBot="1" x14ac:dyDescent="0.3">
      <c r="A2354" s="47" t="s">
        <v>878</v>
      </c>
      <c r="B2354" s="49">
        <v>4923</v>
      </c>
      <c r="C2354" s="49" t="s">
        <v>213</v>
      </c>
      <c r="D2354" s="49" t="s">
        <v>290</v>
      </c>
      <c r="E2354" s="51" t="str">
        <f ca="1">IF(ISERROR(INDIRECT(CONCATENATE("FIPs_codes!",ADDRESS((MATCH($D2354,INDIRECT($C2354),0)+MATCH($C2354,FIPs_codes!$G$1:$G$3296,0)-1),COLUMN(FIPs_codes!A2352))))),"",INDIRECT(CONCATENATE("FIPs_codes!",ADDRESS((MATCH($D2354,INDIRECT($C2354),0)+MATCH($C2354,FIPs_codes!$G$1:$G$3296,0)-1),COLUMN(FIPs_codes!A2352)))))</f>
        <v>40151</v>
      </c>
      <c r="F2354" s="51">
        <f ca="1">IF(ISERROR(INDIRECT(CONCATENATE("FIPs_codes!",ADDRESS((MATCH($D2354,INDIRECT($C2354),0)+MATCH($C2354,FIPs_codes!$G$1:$G$3296,0)-1),COLUMN(FIPs_codes!C2352))))),"",INDIRECT(CONCATENATE("FIPs_codes!",ADDRESS((MATCH($D2354,INDIRECT($C2354),0)+MATCH($C2354,FIPs_codes!$G$1:$G$3296,0)-1),COLUMN(FIPs_codes!C2352)))))</f>
        <v>6</v>
      </c>
      <c r="G2354" s="51" t="s">
        <v>216</v>
      </c>
      <c r="H2354" s="51" t="s">
        <v>217</v>
      </c>
      <c r="I2354" s="53" t="s">
        <v>879</v>
      </c>
      <c r="J2354" s="55" t="s">
        <v>219</v>
      </c>
      <c r="K2354" s="49" t="s">
        <v>78</v>
      </c>
      <c r="L2354" s="49" t="s">
        <v>220</v>
      </c>
      <c r="M2354" s="49" t="s">
        <v>57</v>
      </c>
      <c r="N2354" s="57" t="s">
        <v>251</v>
      </c>
      <c r="O2354" s="57">
        <v>2006</v>
      </c>
      <c r="P2354" s="57" t="s">
        <v>288</v>
      </c>
      <c r="Q2354" s="128">
        <v>1340</v>
      </c>
      <c r="R2354" s="49" t="s">
        <v>245</v>
      </c>
      <c r="S2354" s="59" t="s">
        <v>60</v>
      </c>
      <c r="T2354" s="47" t="s">
        <v>263</v>
      </c>
      <c r="U2354" s="49" t="s">
        <v>134</v>
      </c>
      <c r="V2354" s="57" t="s">
        <v>254</v>
      </c>
      <c r="W2354" s="61" t="s">
        <v>225</v>
      </c>
      <c r="X2354" s="61" t="s">
        <v>65</v>
      </c>
      <c r="Y2354" s="61">
        <v>40430</v>
      </c>
      <c r="Z2354" s="49">
        <v>100</v>
      </c>
      <c r="AA2354" s="128">
        <v>1125</v>
      </c>
      <c r="AB2354" s="49" t="s">
        <v>66</v>
      </c>
      <c r="AC2354" s="128">
        <v>153543</v>
      </c>
      <c r="AD2354" s="49" t="s">
        <v>262</v>
      </c>
      <c r="AE2354" s="57" t="s">
        <v>255</v>
      </c>
      <c r="AF2354" s="57" t="s">
        <v>236</v>
      </c>
      <c r="AG2354" s="49" t="s">
        <v>229</v>
      </c>
      <c r="AH2354" s="49">
        <v>20.03</v>
      </c>
      <c r="AI2354" s="49">
        <v>182.25</v>
      </c>
      <c r="AJ2354" s="49">
        <v>202.28</v>
      </c>
      <c r="AK2354" s="57">
        <v>8.89</v>
      </c>
      <c r="AL2354" s="25">
        <v>9.9021158789796324E-2</v>
      </c>
      <c r="AM2354" s="55" t="s">
        <v>230</v>
      </c>
      <c r="AN2354" s="49" t="s">
        <v>231</v>
      </c>
      <c r="AO2354" s="49" t="s">
        <v>232</v>
      </c>
      <c r="AP2354" s="63" t="s">
        <v>16963</v>
      </c>
      <c r="AQ2354" s="27" t="str">
        <f t="shared" si="104"/>
        <v>Record Complete</v>
      </c>
      <c r="AR2354" s="53"/>
      <c r="AS2354" s="5" t="str">
        <f t="shared" si="105"/>
        <v/>
      </c>
      <c r="AT2354" t="s">
        <v>17200</v>
      </c>
    </row>
    <row r="2355" spans="1:46" ht="15.75" thickBot="1" x14ac:dyDescent="0.3">
      <c r="A2355" s="48" t="s">
        <v>878</v>
      </c>
      <c r="B2355" s="50">
        <v>4923</v>
      </c>
      <c r="C2355" s="50" t="s">
        <v>213</v>
      </c>
      <c r="D2355" s="50" t="s">
        <v>290</v>
      </c>
      <c r="E2355" s="51" t="str">
        <f ca="1">IF(ISERROR(INDIRECT(CONCATENATE("FIPs_codes!",ADDRESS((MATCH($D2355,INDIRECT($C2355),0)+MATCH($C2355,FIPs_codes!$G$1:$G$3296,0)-1),COLUMN(FIPs_codes!A2353))))),"",INDIRECT(CONCATENATE("FIPs_codes!",ADDRESS((MATCH($D2355,INDIRECT($C2355),0)+MATCH($C2355,FIPs_codes!$G$1:$G$3296,0)-1),COLUMN(FIPs_codes!A2353)))))</f>
        <v>40151</v>
      </c>
      <c r="F2355" s="51">
        <f ca="1">IF(ISERROR(INDIRECT(CONCATENATE("FIPs_codes!",ADDRESS((MATCH($D2355,INDIRECT($C2355),0)+MATCH($C2355,FIPs_codes!$G$1:$G$3296,0)-1),COLUMN(FIPs_codes!C2353))))),"",INDIRECT(CONCATENATE("FIPs_codes!",ADDRESS((MATCH($D2355,INDIRECT($C2355),0)+MATCH($C2355,FIPs_codes!$G$1:$G$3296,0)-1),COLUMN(FIPs_codes!C2353)))))</f>
        <v>6</v>
      </c>
      <c r="G2355" s="52" t="s">
        <v>216</v>
      </c>
      <c r="H2355" s="52" t="s">
        <v>217</v>
      </c>
      <c r="I2355" s="54" t="s">
        <v>879</v>
      </c>
      <c r="J2355" s="56" t="s">
        <v>219</v>
      </c>
      <c r="K2355" s="50" t="s">
        <v>78</v>
      </c>
      <c r="L2355" s="50" t="s">
        <v>220</v>
      </c>
      <c r="M2355" s="50" t="s">
        <v>57</v>
      </c>
      <c r="N2355" s="58" t="s">
        <v>251</v>
      </c>
      <c r="O2355" s="58">
        <v>2006</v>
      </c>
      <c r="P2355" s="58" t="s">
        <v>288</v>
      </c>
      <c r="Q2355" s="126">
        <v>1340</v>
      </c>
      <c r="R2355" s="50" t="s">
        <v>245</v>
      </c>
      <c r="S2355" s="60" t="s">
        <v>60</v>
      </c>
      <c r="T2355" s="48" t="s">
        <v>263</v>
      </c>
      <c r="U2355" s="50" t="s">
        <v>134</v>
      </c>
      <c r="V2355" s="58" t="s">
        <v>254</v>
      </c>
      <c r="W2355" s="62" t="s">
        <v>225</v>
      </c>
      <c r="X2355" s="62" t="s">
        <v>65</v>
      </c>
      <c r="Y2355" s="62">
        <v>40430</v>
      </c>
      <c r="Z2355" s="50">
        <v>100</v>
      </c>
      <c r="AA2355" s="126">
        <v>1125</v>
      </c>
      <c r="AB2355" s="50" t="s">
        <v>66</v>
      </c>
      <c r="AC2355" s="126">
        <v>153543</v>
      </c>
      <c r="AD2355" s="50" t="s">
        <v>262</v>
      </c>
      <c r="AE2355" s="58" t="s">
        <v>255</v>
      </c>
      <c r="AF2355" s="58" t="s">
        <v>236</v>
      </c>
      <c r="AG2355" s="50" t="s">
        <v>229</v>
      </c>
      <c r="AH2355" s="50">
        <v>21.09</v>
      </c>
      <c r="AI2355" s="50">
        <v>187.54</v>
      </c>
      <c r="AJ2355" s="50">
        <v>208.63</v>
      </c>
      <c r="AK2355" s="58">
        <v>8.9499999999999993</v>
      </c>
      <c r="AL2355" s="26">
        <v>0.10108805061592292</v>
      </c>
      <c r="AM2355" s="56" t="s">
        <v>230</v>
      </c>
      <c r="AN2355" s="50" t="s">
        <v>231</v>
      </c>
      <c r="AO2355" s="50" t="s">
        <v>232</v>
      </c>
      <c r="AP2355" s="45" t="s">
        <v>16963</v>
      </c>
      <c r="AQ2355" s="27" t="str">
        <f t="shared" si="104"/>
        <v>Record Complete</v>
      </c>
      <c r="AR2355" s="54"/>
      <c r="AS2355" s="5" t="str">
        <f t="shared" si="105"/>
        <v/>
      </c>
      <c r="AT2355" t="s">
        <v>17200</v>
      </c>
    </row>
    <row r="2356" spans="1:46" ht="15.75" thickBot="1" x14ac:dyDescent="0.3">
      <c r="A2356" s="30" t="s">
        <v>878</v>
      </c>
      <c r="B2356" s="32">
        <v>4923</v>
      </c>
      <c r="C2356" s="32" t="s">
        <v>213</v>
      </c>
      <c r="D2356" s="32" t="s">
        <v>290</v>
      </c>
      <c r="E2356" s="51" t="str">
        <f ca="1">IF(ISERROR(INDIRECT(CONCATENATE("FIPs_codes!",ADDRESS((MATCH($D2356,INDIRECT($C2356),0)+MATCH($C2356,FIPs_codes!$G$1:$G$3296,0)-1),COLUMN(FIPs_codes!A2354))))),"",INDIRECT(CONCATENATE("FIPs_codes!",ADDRESS((MATCH($D2356,INDIRECT($C2356),0)+MATCH($C2356,FIPs_codes!$G$1:$G$3296,0)-1),COLUMN(FIPs_codes!A2354)))))</f>
        <v>40151</v>
      </c>
      <c r="F2356" s="51">
        <f ca="1">IF(ISERROR(INDIRECT(CONCATENATE("FIPs_codes!",ADDRESS((MATCH($D2356,INDIRECT($C2356),0)+MATCH($C2356,FIPs_codes!$G$1:$G$3296,0)-1),COLUMN(FIPs_codes!C2354))))),"",INDIRECT(CONCATENATE("FIPs_codes!",ADDRESS((MATCH($D2356,INDIRECT($C2356),0)+MATCH($C2356,FIPs_codes!$G$1:$G$3296,0)-1),COLUMN(FIPs_codes!C2354)))))</f>
        <v>6</v>
      </c>
      <c r="G2356" s="34" t="s">
        <v>216</v>
      </c>
      <c r="H2356" s="34" t="s">
        <v>217</v>
      </c>
      <c r="I2356" s="36" t="s">
        <v>879</v>
      </c>
      <c r="J2356" s="38" t="s">
        <v>219</v>
      </c>
      <c r="K2356" s="32" t="s">
        <v>78</v>
      </c>
      <c r="L2356" s="32" t="s">
        <v>220</v>
      </c>
      <c r="M2356" s="32" t="s">
        <v>57</v>
      </c>
      <c r="N2356" s="40" t="s">
        <v>251</v>
      </c>
      <c r="O2356" s="40">
        <v>2006</v>
      </c>
      <c r="P2356" s="40" t="s">
        <v>288</v>
      </c>
      <c r="Q2356" s="125">
        <v>1340</v>
      </c>
      <c r="R2356" s="32" t="s">
        <v>245</v>
      </c>
      <c r="S2356" s="42" t="s">
        <v>60</v>
      </c>
      <c r="T2356" s="30" t="s">
        <v>263</v>
      </c>
      <c r="U2356" s="32" t="s">
        <v>134</v>
      </c>
      <c r="V2356" s="40" t="s">
        <v>254</v>
      </c>
      <c r="W2356" s="44" t="s">
        <v>225</v>
      </c>
      <c r="X2356" s="44" t="s">
        <v>65</v>
      </c>
      <c r="Y2356" s="44">
        <v>40430</v>
      </c>
      <c r="Z2356" s="32">
        <v>100</v>
      </c>
      <c r="AA2356" s="125">
        <v>1125</v>
      </c>
      <c r="AB2356" s="32" t="s">
        <v>66</v>
      </c>
      <c r="AC2356" s="125">
        <v>153543</v>
      </c>
      <c r="AD2356" s="32" t="s">
        <v>262</v>
      </c>
      <c r="AE2356" s="40" t="s">
        <v>255</v>
      </c>
      <c r="AF2356" s="40" t="s">
        <v>236</v>
      </c>
      <c r="AG2356" s="32" t="s">
        <v>229</v>
      </c>
      <c r="AH2356" s="32">
        <v>23.27</v>
      </c>
      <c r="AI2356" s="32">
        <v>200.19</v>
      </c>
      <c r="AJ2356" s="32">
        <v>223.46</v>
      </c>
      <c r="AK2356" s="40">
        <v>8.75</v>
      </c>
      <c r="AL2356" s="25">
        <v>0.10413496822697574</v>
      </c>
      <c r="AM2356" s="38" t="s">
        <v>230</v>
      </c>
      <c r="AN2356" s="32" t="s">
        <v>231</v>
      </c>
      <c r="AO2356" s="32" t="s">
        <v>232</v>
      </c>
      <c r="AP2356" s="63" t="s">
        <v>16963</v>
      </c>
      <c r="AQ2356" s="27" t="str">
        <f t="shared" si="104"/>
        <v>Record Complete</v>
      </c>
      <c r="AR2356" s="36"/>
      <c r="AS2356" s="5" t="str">
        <f t="shared" si="105"/>
        <v/>
      </c>
      <c r="AT2356" t="s">
        <v>17200</v>
      </c>
    </row>
    <row r="2357" spans="1:46" ht="15.75" thickBot="1" x14ac:dyDescent="0.3">
      <c r="A2357" s="48" t="s">
        <v>878</v>
      </c>
      <c r="B2357" s="50">
        <v>4923</v>
      </c>
      <c r="C2357" s="50" t="s">
        <v>213</v>
      </c>
      <c r="D2357" s="50" t="s">
        <v>290</v>
      </c>
      <c r="E2357" s="51" t="str">
        <f ca="1">IF(ISERROR(INDIRECT(CONCATENATE("FIPs_codes!",ADDRESS((MATCH($D2357,INDIRECT($C2357),0)+MATCH($C2357,FIPs_codes!$G$1:$G$3296,0)-1),COLUMN(FIPs_codes!A2355))))),"",INDIRECT(CONCATENATE("FIPs_codes!",ADDRESS((MATCH($D2357,INDIRECT($C2357),0)+MATCH($C2357,FIPs_codes!$G$1:$G$3296,0)-1),COLUMN(FIPs_codes!A2355)))))</f>
        <v>40151</v>
      </c>
      <c r="F2357" s="51">
        <f ca="1">IF(ISERROR(INDIRECT(CONCATENATE("FIPs_codes!",ADDRESS((MATCH($D2357,INDIRECT($C2357),0)+MATCH($C2357,FIPs_codes!$G$1:$G$3296,0)-1),COLUMN(FIPs_codes!C2355))))),"",INDIRECT(CONCATENATE("FIPs_codes!",ADDRESS((MATCH($D2357,INDIRECT($C2357),0)+MATCH($C2357,FIPs_codes!$G$1:$G$3296,0)-1),COLUMN(FIPs_codes!C2355)))))</f>
        <v>6</v>
      </c>
      <c r="G2357" s="52" t="s">
        <v>216</v>
      </c>
      <c r="H2357" s="52" t="s">
        <v>217</v>
      </c>
      <c r="I2357" s="54" t="s">
        <v>879</v>
      </c>
      <c r="J2357" s="56" t="s">
        <v>268</v>
      </c>
      <c r="K2357" s="50" t="s">
        <v>78</v>
      </c>
      <c r="L2357" s="50" t="s">
        <v>269</v>
      </c>
      <c r="M2357" s="50" t="s">
        <v>57</v>
      </c>
      <c r="N2357" s="58" t="s">
        <v>571</v>
      </c>
      <c r="O2357" s="58">
        <v>2006</v>
      </c>
      <c r="P2357" s="58" t="s">
        <v>285</v>
      </c>
      <c r="Q2357" s="126">
        <v>1680</v>
      </c>
      <c r="R2357" s="50" t="s">
        <v>244</v>
      </c>
      <c r="S2357" s="60" t="s">
        <v>60</v>
      </c>
      <c r="T2357" s="48" t="s">
        <v>263</v>
      </c>
      <c r="U2357" s="50" t="s">
        <v>134</v>
      </c>
      <c r="V2357" s="58" t="s">
        <v>654</v>
      </c>
      <c r="W2357" s="62" t="s">
        <v>225</v>
      </c>
      <c r="X2357" s="62" t="s">
        <v>65</v>
      </c>
      <c r="Y2357" s="62">
        <v>40430</v>
      </c>
      <c r="Z2357" s="50">
        <v>79</v>
      </c>
      <c r="AA2357" s="126">
        <v>1152</v>
      </c>
      <c r="AB2357" s="50" t="s">
        <v>66</v>
      </c>
      <c r="AC2357" s="126">
        <v>88821</v>
      </c>
      <c r="AD2357" s="50" t="s">
        <v>262</v>
      </c>
      <c r="AE2357" s="58" t="s">
        <v>255</v>
      </c>
      <c r="AF2357" s="58" t="s">
        <v>236</v>
      </c>
      <c r="AG2357" s="50" t="s">
        <v>229</v>
      </c>
      <c r="AH2357" s="50">
        <v>3.15</v>
      </c>
      <c r="AI2357" s="50">
        <v>263.2</v>
      </c>
      <c r="AJ2357" s="50">
        <v>266.34999999999997</v>
      </c>
      <c r="AK2357" s="58">
        <v>0</v>
      </c>
      <c r="AL2357" s="26">
        <v>1.1826544021024968E-2</v>
      </c>
      <c r="AM2357" s="56" t="s">
        <v>230</v>
      </c>
      <c r="AN2357" s="50" t="s">
        <v>231</v>
      </c>
      <c r="AO2357" s="50" t="s">
        <v>232</v>
      </c>
      <c r="AP2357" s="45" t="s">
        <v>16963</v>
      </c>
      <c r="AQ2357" s="27" t="str">
        <f t="shared" si="104"/>
        <v>Record Complete</v>
      </c>
      <c r="AR2357" s="54"/>
      <c r="AS2357" s="5" t="str">
        <f t="shared" si="105"/>
        <v/>
      </c>
      <c r="AT2357" t="s">
        <v>17200</v>
      </c>
    </row>
    <row r="2358" spans="1:46" ht="15.75" thickBot="1" x14ac:dyDescent="0.3">
      <c r="A2358" s="47" t="s">
        <v>878</v>
      </c>
      <c r="B2358" s="49">
        <v>4923</v>
      </c>
      <c r="C2358" s="49" t="s">
        <v>213</v>
      </c>
      <c r="D2358" s="49" t="s">
        <v>290</v>
      </c>
      <c r="E2358" s="51" t="str">
        <f ca="1">IF(ISERROR(INDIRECT(CONCATENATE("FIPs_codes!",ADDRESS((MATCH($D2358,INDIRECT($C2358),0)+MATCH($C2358,FIPs_codes!$G$1:$G$3296,0)-1),COLUMN(FIPs_codes!A2356))))),"",INDIRECT(CONCATENATE("FIPs_codes!",ADDRESS((MATCH($D2358,INDIRECT($C2358),0)+MATCH($C2358,FIPs_codes!$G$1:$G$3296,0)-1),COLUMN(FIPs_codes!A2356)))))</f>
        <v>40151</v>
      </c>
      <c r="F2358" s="51">
        <f ca="1">IF(ISERROR(INDIRECT(CONCATENATE("FIPs_codes!",ADDRESS((MATCH($D2358,INDIRECT($C2358),0)+MATCH($C2358,FIPs_codes!$G$1:$G$3296,0)-1),COLUMN(FIPs_codes!C2356))))),"",INDIRECT(CONCATENATE("FIPs_codes!",ADDRESS((MATCH($D2358,INDIRECT($C2358),0)+MATCH($C2358,FIPs_codes!$G$1:$G$3296,0)-1),COLUMN(FIPs_codes!C2356)))))</f>
        <v>6</v>
      </c>
      <c r="G2358" s="51" t="s">
        <v>216</v>
      </c>
      <c r="H2358" s="51" t="s">
        <v>217</v>
      </c>
      <c r="I2358" s="53" t="s">
        <v>879</v>
      </c>
      <c r="J2358" s="55" t="s">
        <v>219</v>
      </c>
      <c r="K2358" s="49" t="s">
        <v>78</v>
      </c>
      <c r="L2358" s="49" t="s">
        <v>220</v>
      </c>
      <c r="M2358" s="49" t="s">
        <v>57</v>
      </c>
      <c r="N2358" s="57" t="s">
        <v>251</v>
      </c>
      <c r="O2358" s="57">
        <v>2006</v>
      </c>
      <c r="P2358" s="57" t="s">
        <v>286</v>
      </c>
      <c r="Q2358" s="128">
        <v>1340</v>
      </c>
      <c r="R2358" s="49" t="s">
        <v>245</v>
      </c>
      <c r="S2358" s="59" t="s">
        <v>60</v>
      </c>
      <c r="T2358" s="47" t="s">
        <v>263</v>
      </c>
      <c r="U2358" s="49" t="s">
        <v>134</v>
      </c>
      <c r="V2358" s="57" t="s">
        <v>254</v>
      </c>
      <c r="W2358" s="61" t="s">
        <v>225</v>
      </c>
      <c r="X2358" s="61" t="s">
        <v>65</v>
      </c>
      <c r="Y2358" s="61">
        <v>40430</v>
      </c>
      <c r="Z2358" s="49">
        <v>96</v>
      </c>
      <c r="AA2358" s="128">
        <v>1125</v>
      </c>
      <c r="AB2358" s="49" t="s">
        <v>66</v>
      </c>
      <c r="AC2358" s="128">
        <v>109662</v>
      </c>
      <c r="AD2358" s="49" t="s">
        <v>262</v>
      </c>
      <c r="AE2358" s="57" t="s">
        <v>255</v>
      </c>
      <c r="AF2358" s="57" t="s">
        <v>236</v>
      </c>
      <c r="AG2358" s="49" t="s">
        <v>229</v>
      </c>
      <c r="AH2358" s="49">
        <v>58.22</v>
      </c>
      <c r="AI2358" s="49">
        <v>243.12</v>
      </c>
      <c r="AJ2358" s="49">
        <v>301.34000000000003</v>
      </c>
      <c r="AK2358" s="57">
        <v>8.01</v>
      </c>
      <c r="AL2358" s="25">
        <v>0.19320369018384548</v>
      </c>
      <c r="AM2358" s="55" t="s">
        <v>230</v>
      </c>
      <c r="AN2358" s="49" t="s">
        <v>231</v>
      </c>
      <c r="AO2358" s="49" t="s">
        <v>232</v>
      </c>
      <c r="AP2358" s="63" t="s">
        <v>16963</v>
      </c>
      <c r="AQ2358" s="27" t="str">
        <f t="shared" si="104"/>
        <v>Record Complete</v>
      </c>
      <c r="AR2358" s="53"/>
      <c r="AS2358" s="5" t="str">
        <f t="shared" si="105"/>
        <v/>
      </c>
      <c r="AT2358" t="s">
        <v>17200</v>
      </c>
    </row>
    <row r="2359" spans="1:46" ht="15.75" thickBot="1" x14ac:dyDescent="0.3">
      <c r="A2359" s="29" t="s">
        <v>878</v>
      </c>
      <c r="B2359" s="31">
        <v>4923</v>
      </c>
      <c r="C2359" s="31" t="s">
        <v>213</v>
      </c>
      <c r="D2359" s="31" t="s">
        <v>290</v>
      </c>
      <c r="E2359" s="51" t="str">
        <f ca="1">IF(ISERROR(INDIRECT(CONCATENATE("FIPs_codes!",ADDRESS((MATCH($D2359,INDIRECT($C2359),0)+MATCH($C2359,FIPs_codes!$G$1:$G$3296,0)-1),COLUMN(FIPs_codes!A2357))))),"",INDIRECT(CONCATENATE("FIPs_codes!",ADDRESS((MATCH($D2359,INDIRECT($C2359),0)+MATCH($C2359,FIPs_codes!$G$1:$G$3296,0)-1),COLUMN(FIPs_codes!A2357)))))</f>
        <v>40151</v>
      </c>
      <c r="F2359" s="51">
        <f ca="1">IF(ISERROR(INDIRECT(CONCATENATE("FIPs_codes!",ADDRESS((MATCH($D2359,INDIRECT($C2359),0)+MATCH($C2359,FIPs_codes!$G$1:$G$3296,0)-1),COLUMN(FIPs_codes!C2357))))),"",INDIRECT(CONCATENATE("FIPs_codes!",ADDRESS((MATCH($D2359,INDIRECT($C2359),0)+MATCH($C2359,FIPs_codes!$G$1:$G$3296,0)-1),COLUMN(FIPs_codes!C2357)))))</f>
        <v>6</v>
      </c>
      <c r="G2359" s="33" t="s">
        <v>216</v>
      </c>
      <c r="H2359" s="33" t="s">
        <v>217</v>
      </c>
      <c r="I2359" s="35" t="s">
        <v>879</v>
      </c>
      <c r="J2359" s="37" t="s">
        <v>219</v>
      </c>
      <c r="K2359" s="31" t="s">
        <v>78</v>
      </c>
      <c r="L2359" s="31" t="s">
        <v>220</v>
      </c>
      <c r="M2359" s="31" t="s">
        <v>57</v>
      </c>
      <c r="N2359" s="39" t="s">
        <v>251</v>
      </c>
      <c r="O2359" s="39">
        <v>2006</v>
      </c>
      <c r="P2359" s="39" t="s">
        <v>286</v>
      </c>
      <c r="Q2359" s="240">
        <v>1340</v>
      </c>
      <c r="R2359" s="31" t="s">
        <v>245</v>
      </c>
      <c r="S2359" s="41" t="s">
        <v>60</v>
      </c>
      <c r="T2359" s="29" t="s">
        <v>263</v>
      </c>
      <c r="U2359" s="31" t="s">
        <v>134</v>
      </c>
      <c r="V2359" s="39" t="s">
        <v>254</v>
      </c>
      <c r="W2359" s="43" t="s">
        <v>225</v>
      </c>
      <c r="X2359" s="43" t="s">
        <v>65</v>
      </c>
      <c r="Y2359" s="43">
        <v>40430</v>
      </c>
      <c r="Z2359" s="31">
        <v>96</v>
      </c>
      <c r="AA2359" s="240">
        <v>1125</v>
      </c>
      <c r="AB2359" s="31" t="s">
        <v>66</v>
      </c>
      <c r="AC2359" s="240">
        <v>109662</v>
      </c>
      <c r="AD2359" s="31" t="s">
        <v>262</v>
      </c>
      <c r="AE2359" s="39" t="s">
        <v>255</v>
      </c>
      <c r="AF2359" s="39" t="s">
        <v>236</v>
      </c>
      <c r="AG2359" s="31" t="s">
        <v>229</v>
      </c>
      <c r="AH2359" s="31">
        <v>68.069999999999993</v>
      </c>
      <c r="AI2359" s="31">
        <v>274.81</v>
      </c>
      <c r="AJ2359" s="31">
        <v>342.88</v>
      </c>
      <c r="AK2359" s="39">
        <v>7.95</v>
      </c>
      <c r="AL2359" s="26">
        <v>0.19852426504899673</v>
      </c>
      <c r="AM2359" s="37" t="s">
        <v>230</v>
      </c>
      <c r="AN2359" s="31" t="s">
        <v>231</v>
      </c>
      <c r="AO2359" s="31" t="s">
        <v>232</v>
      </c>
      <c r="AP2359" s="45" t="s">
        <v>16963</v>
      </c>
      <c r="AQ2359" s="27" t="str">
        <f t="shared" si="104"/>
        <v>Record Complete</v>
      </c>
      <c r="AR2359" s="35"/>
      <c r="AS2359" s="5" t="str">
        <f t="shared" si="105"/>
        <v/>
      </c>
      <c r="AT2359" t="s">
        <v>17200</v>
      </c>
    </row>
    <row r="2360" spans="1:46" ht="15.75" thickBot="1" x14ac:dyDescent="0.3">
      <c r="A2360" s="47" t="s">
        <v>878</v>
      </c>
      <c r="B2360" s="49">
        <v>4923</v>
      </c>
      <c r="C2360" s="49" t="s">
        <v>213</v>
      </c>
      <c r="D2360" s="49" t="s">
        <v>290</v>
      </c>
      <c r="E2360" s="51" t="str">
        <f ca="1">IF(ISERROR(INDIRECT(CONCATENATE("FIPs_codes!",ADDRESS((MATCH($D2360,INDIRECT($C2360),0)+MATCH($C2360,FIPs_codes!$G$1:$G$3296,0)-1),COLUMN(FIPs_codes!A2358))))),"",INDIRECT(CONCATENATE("FIPs_codes!",ADDRESS((MATCH($D2360,INDIRECT($C2360),0)+MATCH($C2360,FIPs_codes!$G$1:$G$3296,0)-1),COLUMN(FIPs_codes!A2358)))))</f>
        <v>40151</v>
      </c>
      <c r="F2360" s="51">
        <f ca="1">IF(ISERROR(INDIRECT(CONCATENATE("FIPs_codes!",ADDRESS((MATCH($D2360,INDIRECT($C2360),0)+MATCH($C2360,FIPs_codes!$G$1:$G$3296,0)-1),COLUMN(FIPs_codes!C2358))))),"",INDIRECT(CONCATENATE("FIPs_codes!",ADDRESS((MATCH($D2360,INDIRECT($C2360),0)+MATCH($C2360,FIPs_codes!$G$1:$G$3296,0)-1),COLUMN(FIPs_codes!C2358)))))</f>
        <v>6</v>
      </c>
      <c r="G2360" s="51" t="s">
        <v>216</v>
      </c>
      <c r="H2360" s="51" t="s">
        <v>217</v>
      </c>
      <c r="I2360" s="53" t="s">
        <v>879</v>
      </c>
      <c r="J2360" s="55" t="s">
        <v>268</v>
      </c>
      <c r="K2360" s="49" t="s">
        <v>78</v>
      </c>
      <c r="L2360" s="49" t="s">
        <v>269</v>
      </c>
      <c r="M2360" s="49" t="s">
        <v>57</v>
      </c>
      <c r="N2360" s="57" t="s">
        <v>571</v>
      </c>
      <c r="O2360" s="57">
        <v>2006</v>
      </c>
      <c r="P2360" s="57" t="s">
        <v>285</v>
      </c>
      <c r="Q2360" s="128">
        <v>1680</v>
      </c>
      <c r="R2360" s="49" t="s">
        <v>244</v>
      </c>
      <c r="S2360" s="59" t="s">
        <v>60</v>
      </c>
      <c r="T2360" s="47" t="s">
        <v>263</v>
      </c>
      <c r="U2360" s="49" t="s">
        <v>134</v>
      </c>
      <c r="V2360" s="57" t="s">
        <v>654</v>
      </c>
      <c r="W2360" s="61" t="s">
        <v>225</v>
      </c>
      <c r="X2360" s="61" t="s">
        <v>65</v>
      </c>
      <c r="Y2360" s="61">
        <v>40430</v>
      </c>
      <c r="Z2360" s="49">
        <v>79</v>
      </c>
      <c r="AA2360" s="128">
        <v>1152</v>
      </c>
      <c r="AB2360" s="49" t="s">
        <v>66</v>
      </c>
      <c r="AC2360" s="128">
        <v>88821</v>
      </c>
      <c r="AD2360" s="49" t="s">
        <v>262</v>
      </c>
      <c r="AE2360" s="57" t="s">
        <v>255</v>
      </c>
      <c r="AF2360" s="57" t="s">
        <v>236</v>
      </c>
      <c r="AG2360" s="49" t="s">
        <v>229</v>
      </c>
      <c r="AH2360" s="49">
        <v>2.6</v>
      </c>
      <c r="AI2360" s="49">
        <v>348.02</v>
      </c>
      <c r="AJ2360" s="49">
        <v>350.62</v>
      </c>
      <c r="AK2360" s="57">
        <v>0</v>
      </c>
      <c r="AL2360" s="25">
        <v>7.4154355142319319E-3</v>
      </c>
      <c r="AM2360" s="55" t="s">
        <v>230</v>
      </c>
      <c r="AN2360" s="49" t="s">
        <v>231</v>
      </c>
      <c r="AO2360" s="49" t="s">
        <v>232</v>
      </c>
      <c r="AP2360" s="63" t="s">
        <v>16963</v>
      </c>
      <c r="AQ2360" s="27" t="str">
        <f t="shared" si="104"/>
        <v>Record Complete</v>
      </c>
      <c r="AR2360" s="53"/>
      <c r="AS2360" s="5" t="str">
        <f t="shared" si="105"/>
        <v/>
      </c>
      <c r="AT2360" t="s">
        <v>17200</v>
      </c>
    </row>
    <row r="2361" spans="1:46" ht="15.75" thickBot="1" x14ac:dyDescent="0.3">
      <c r="A2361" s="48" t="s">
        <v>878</v>
      </c>
      <c r="B2361" s="50">
        <v>4923</v>
      </c>
      <c r="C2361" s="50" t="s">
        <v>213</v>
      </c>
      <c r="D2361" s="50" t="s">
        <v>290</v>
      </c>
      <c r="E2361" s="51" t="str">
        <f ca="1">IF(ISERROR(INDIRECT(CONCATENATE("FIPs_codes!",ADDRESS((MATCH($D2361,INDIRECT($C2361),0)+MATCH($C2361,FIPs_codes!$G$1:$G$3296,0)-1),COLUMN(FIPs_codes!A2359))))),"",INDIRECT(CONCATENATE("FIPs_codes!",ADDRESS((MATCH($D2361,INDIRECT($C2361),0)+MATCH($C2361,FIPs_codes!$G$1:$G$3296,0)-1),COLUMN(FIPs_codes!A2359)))))</f>
        <v>40151</v>
      </c>
      <c r="F2361" s="51">
        <f ca="1">IF(ISERROR(INDIRECT(CONCATENATE("FIPs_codes!",ADDRESS((MATCH($D2361,INDIRECT($C2361),0)+MATCH($C2361,FIPs_codes!$G$1:$G$3296,0)-1),COLUMN(FIPs_codes!C2359))))),"",INDIRECT(CONCATENATE("FIPs_codes!",ADDRESS((MATCH($D2361,INDIRECT($C2361),0)+MATCH($C2361,FIPs_codes!$G$1:$G$3296,0)-1),COLUMN(FIPs_codes!C2359)))))</f>
        <v>6</v>
      </c>
      <c r="G2361" s="52" t="s">
        <v>216</v>
      </c>
      <c r="H2361" s="52" t="s">
        <v>217</v>
      </c>
      <c r="I2361" s="54" t="s">
        <v>879</v>
      </c>
      <c r="J2361" s="56" t="s">
        <v>219</v>
      </c>
      <c r="K2361" s="50" t="s">
        <v>78</v>
      </c>
      <c r="L2361" s="50" t="s">
        <v>220</v>
      </c>
      <c r="M2361" s="50" t="s">
        <v>57</v>
      </c>
      <c r="N2361" s="58" t="s">
        <v>251</v>
      </c>
      <c r="O2361" s="58">
        <v>2006</v>
      </c>
      <c r="P2361" s="58" t="s">
        <v>286</v>
      </c>
      <c r="Q2361" s="126">
        <v>1340</v>
      </c>
      <c r="R2361" s="50" t="s">
        <v>245</v>
      </c>
      <c r="S2361" s="60" t="s">
        <v>60</v>
      </c>
      <c r="T2361" s="48" t="s">
        <v>263</v>
      </c>
      <c r="U2361" s="50" t="s">
        <v>134</v>
      </c>
      <c r="V2361" s="58" t="s">
        <v>254</v>
      </c>
      <c r="W2361" s="62" t="s">
        <v>225</v>
      </c>
      <c r="X2361" s="62" t="s">
        <v>65</v>
      </c>
      <c r="Y2361" s="62">
        <v>40430</v>
      </c>
      <c r="Z2361" s="50">
        <v>96</v>
      </c>
      <c r="AA2361" s="126">
        <v>1125</v>
      </c>
      <c r="AB2361" s="50" t="s">
        <v>66</v>
      </c>
      <c r="AC2361" s="126">
        <v>109662</v>
      </c>
      <c r="AD2361" s="50" t="s">
        <v>262</v>
      </c>
      <c r="AE2361" s="58" t="s">
        <v>255</v>
      </c>
      <c r="AF2361" s="58" t="s">
        <v>236</v>
      </c>
      <c r="AG2361" s="50" t="s">
        <v>229</v>
      </c>
      <c r="AH2361" s="50">
        <v>67.47</v>
      </c>
      <c r="AI2361" s="50">
        <v>286.45</v>
      </c>
      <c r="AJ2361" s="50">
        <v>353.91999999999996</v>
      </c>
      <c r="AK2361" s="58">
        <v>8.09</v>
      </c>
      <c r="AL2361" s="26">
        <v>0.1906363019891501</v>
      </c>
      <c r="AM2361" s="56" t="s">
        <v>230</v>
      </c>
      <c r="AN2361" s="50" t="s">
        <v>231</v>
      </c>
      <c r="AO2361" s="50" t="s">
        <v>232</v>
      </c>
      <c r="AP2361" s="45" t="s">
        <v>16963</v>
      </c>
      <c r="AQ2361" s="27" t="str">
        <f t="shared" si="104"/>
        <v>Record Complete</v>
      </c>
      <c r="AR2361" s="54"/>
      <c r="AS2361" s="5" t="str">
        <f t="shared" si="105"/>
        <v/>
      </c>
      <c r="AT2361" t="s">
        <v>17200</v>
      </c>
    </row>
    <row r="2362" spans="1:46" ht="15.75" thickBot="1" x14ac:dyDescent="0.3">
      <c r="A2362" s="47" t="s">
        <v>878</v>
      </c>
      <c r="B2362" s="49">
        <v>4923</v>
      </c>
      <c r="C2362" s="49" t="s">
        <v>213</v>
      </c>
      <c r="D2362" s="49" t="s">
        <v>290</v>
      </c>
      <c r="E2362" s="51" t="str">
        <f ca="1">IF(ISERROR(INDIRECT(CONCATENATE("FIPs_codes!",ADDRESS((MATCH($D2362,INDIRECT($C2362),0)+MATCH($C2362,FIPs_codes!$G$1:$G$3296,0)-1),COLUMN(FIPs_codes!A2360))))),"",INDIRECT(CONCATENATE("FIPs_codes!",ADDRESS((MATCH($D2362,INDIRECT($C2362),0)+MATCH($C2362,FIPs_codes!$G$1:$G$3296,0)-1),COLUMN(FIPs_codes!A2360)))))</f>
        <v>40151</v>
      </c>
      <c r="F2362" s="51">
        <f ca="1">IF(ISERROR(INDIRECT(CONCATENATE("FIPs_codes!",ADDRESS((MATCH($D2362,INDIRECT($C2362),0)+MATCH($C2362,FIPs_codes!$G$1:$G$3296,0)-1),COLUMN(FIPs_codes!C2360))))),"",INDIRECT(CONCATENATE("FIPs_codes!",ADDRESS((MATCH($D2362,INDIRECT($C2362),0)+MATCH($C2362,FIPs_codes!$G$1:$G$3296,0)-1),COLUMN(FIPs_codes!C2360)))))</f>
        <v>6</v>
      </c>
      <c r="G2362" s="51" t="s">
        <v>216</v>
      </c>
      <c r="H2362" s="51" t="s">
        <v>217</v>
      </c>
      <c r="I2362" s="53" t="s">
        <v>879</v>
      </c>
      <c r="J2362" s="55" t="s">
        <v>268</v>
      </c>
      <c r="K2362" s="49" t="s">
        <v>78</v>
      </c>
      <c r="L2362" s="49" t="s">
        <v>269</v>
      </c>
      <c r="M2362" s="49" t="s">
        <v>57</v>
      </c>
      <c r="N2362" s="57" t="s">
        <v>571</v>
      </c>
      <c r="O2362" s="57">
        <v>2006</v>
      </c>
      <c r="P2362" s="57" t="s">
        <v>252</v>
      </c>
      <c r="Q2362" s="128">
        <v>1680</v>
      </c>
      <c r="R2362" s="49" t="s">
        <v>244</v>
      </c>
      <c r="S2362" s="59" t="s">
        <v>60</v>
      </c>
      <c r="T2362" s="47" t="s">
        <v>263</v>
      </c>
      <c r="U2362" s="49" t="s">
        <v>134</v>
      </c>
      <c r="V2362" s="57" t="s">
        <v>254</v>
      </c>
      <c r="W2362" s="61" t="s">
        <v>225</v>
      </c>
      <c r="X2362" s="61" t="s">
        <v>65</v>
      </c>
      <c r="Y2362" s="61">
        <v>40436</v>
      </c>
      <c r="Z2362" s="49">
        <v>81</v>
      </c>
      <c r="AA2362" s="128">
        <v>1152</v>
      </c>
      <c r="AB2362" s="49" t="s">
        <v>66</v>
      </c>
      <c r="AC2362" s="128">
        <v>85691</v>
      </c>
      <c r="AD2362" s="49" t="s">
        <v>262</v>
      </c>
      <c r="AE2362" s="57" t="s">
        <v>255</v>
      </c>
      <c r="AF2362" s="57" t="s">
        <v>236</v>
      </c>
      <c r="AG2362" s="49" t="s">
        <v>229</v>
      </c>
      <c r="AH2362" s="49">
        <v>0</v>
      </c>
      <c r="AI2362" s="49">
        <v>2.78</v>
      </c>
      <c r="AJ2362" s="49">
        <v>2.78</v>
      </c>
      <c r="AK2362" s="57">
        <v>0</v>
      </c>
      <c r="AL2362" s="25">
        <v>0</v>
      </c>
      <c r="AM2362" s="55" t="s">
        <v>230</v>
      </c>
      <c r="AN2362" s="49" t="s">
        <v>231</v>
      </c>
      <c r="AO2362" s="49" t="s">
        <v>232</v>
      </c>
      <c r="AP2362" s="63" t="s">
        <v>16963</v>
      </c>
      <c r="AQ2362" s="27" t="str">
        <f t="shared" si="104"/>
        <v>Record Complete</v>
      </c>
      <c r="AR2362" s="53"/>
      <c r="AS2362" s="5" t="str">
        <f t="shared" si="105"/>
        <v/>
      </c>
      <c r="AT2362" t="s">
        <v>17200</v>
      </c>
    </row>
    <row r="2363" spans="1:46" ht="15.75" thickBot="1" x14ac:dyDescent="0.3">
      <c r="A2363" s="48" t="s">
        <v>878</v>
      </c>
      <c r="B2363" s="50">
        <v>4923</v>
      </c>
      <c r="C2363" s="50" t="s">
        <v>213</v>
      </c>
      <c r="D2363" s="50" t="s">
        <v>290</v>
      </c>
      <c r="E2363" s="51" t="str">
        <f ca="1">IF(ISERROR(INDIRECT(CONCATENATE("FIPs_codes!",ADDRESS((MATCH($D2363,INDIRECT($C2363),0)+MATCH($C2363,FIPs_codes!$G$1:$G$3296,0)-1),COLUMN(FIPs_codes!A2361))))),"",INDIRECT(CONCATENATE("FIPs_codes!",ADDRESS((MATCH($D2363,INDIRECT($C2363),0)+MATCH($C2363,FIPs_codes!$G$1:$G$3296,0)-1),COLUMN(FIPs_codes!A2361)))))</f>
        <v>40151</v>
      </c>
      <c r="F2363" s="51">
        <f ca="1">IF(ISERROR(INDIRECT(CONCATENATE("FIPs_codes!",ADDRESS((MATCH($D2363,INDIRECT($C2363),0)+MATCH($C2363,FIPs_codes!$G$1:$G$3296,0)-1),COLUMN(FIPs_codes!C2361))))),"",INDIRECT(CONCATENATE("FIPs_codes!",ADDRESS((MATCH($D2363,INDIRECT($C2363),0)+MATCH($C2363,FIPs_codes!$G$1:$G$3296,0)-1),COLUMN(FIPs_codes!C2361)))))</f>
        <v>6</v>
      </c>
      <c r="G2363" s="52" t="s">
        <v>216</v>
      </c>
      <c r="H2363" s="52" t="s">
        <v>217</v>
      </c>
      <c r="I2363" s="54" t="s">
        <v>879</v>
      </c>
      <c r="J2363" s="56" t="s">
        <v>268</v>
      </c>
      <c r="K2363" s="50" t="s">
        <v>78</v>
      </c>
      <c r="L2363" s="50" t="s">
        <v>269</v>
      </c>
      <c r="M2363" s="50" t="s">
        <v>57</v>
      </c>
      <c r="N2363" s="58" t="s">
        <v>571</v>
      </c>
      <c r="O2363" s="58">
        <v>2006</v>
      </c>
      <c r="P2363" s="58" t="s">
        <v>252</v>
      </c>
      <c r="Q2363" s="126">
        <v>1680</v>
      </c>
      <c r="R2363" s="50" t="s">
        <v>244</v>
      </c>
      <c r="S2363" s="60" t="s">
        <v>60</v>
      </c>
      <c r="T2363" s="48" t="s">
        <v>263</v>
      </c>
      <c r="U2363" s="50" t="s">
        <v>134</v>
      </c>
      <c r="V2363" s="58" t="s">
        <v>254</v>
      </c>
      <c r="W2363" s="62" t="s">
        <v>225</v>
      </c>
      <c r="X2363" s="62" t="s">
        <v>65</v>
      </c>
      <c r="Y2363" s="62">
        <v>40436</v>
      </c>
      <c r="Z2363" s="50">
        <v>81</v>
      </c>
      <c r="AA2363" s="126">
        <v>1152</v>
      </c>
      <c r="AB2363" s="50" t="s">
        <v>66</v>
      </c>
      <c r="AC2363" s="126">
        <v>85691</v>
      </c>
      <c r="AD2363" s="50" t="s">
        <v>262</v>
      </c>
      <c r="AE2363" s="58" t="s">
        <v>255</v>
      </c>
      <c r="AF2363" s="58" t="s">
        <v>236</v>
      </c>
      <c r="AG2363" s="50" t="s">
        <v>229</v>
      </c>
      <c r="AH2363" s="50">
        <v>0</v>
      </c>
      <c r="AI2363" s="50">
        <v>5.61</v>
      </c>
      <c r="AJ2363" s="50">
        <v>5.61</v>
      </c>
      <c r="AK2363" s="58">
        <v>0</v>
      </c>
      <c r="AL2363" s="26">
        <v>0</v>
      </c>
      <c r="AM2363" s="56" t="s">
        <v>230</v>
      </c>
      <c r="AN2363" s="50" t="s">
        <v>231</v>
      </c>
      <c r="AO2363" s="50" t="s">
        <v>232</v>
      </c>
      <c r="AP2363" s="45" t="s">
        <v>16963</v>
      </c>
      <c r="AQ2363" s="27" t="str">
        <f t="shared" si="104"/>
        <v>Record Complete</v>
      </c>
      <c r="AR2363" s="54"/>
      <c r="AS2363" s="5" t="str">
        <f t="shared" si="105"/>
        <v/>
      </c>
      <c r="AT2363" t="s">
        <v>17200</v>
      </c>
    </row>
    <row r="2364" spans="1:46" ht="15.75" thickBot="1" x14ac:dyDescent="0.3">
      <c r="A2364" s="30" t="s">
        <v>878</v>
      </c>
      <c r="B2364" s="32">
        <v>4923</v>
      </c>
      <c r="C2364" s="32" t="s">
        <v>213</v>
      </c>
      <c r="D2364" s="32" t="s">
        <v>290</v>
      </c>
      <c r="E2364" s="51" t="str">
        <f ca="1">IF(ISERROR(INDIRECT(CONCATENATE("FIPs_codes!",ADDRESS((MATCH($D2364,INDIRECT($C2364),0)+MATCH($C2364,FIPs_codes!$G$1:$G$3296,0)-1),COLUMN(FIPs_codes!A2362))))),"",INDIRECT(CONCATENATE("FIPs_codes!",ADDRESS((MATCH($D2364,INDIRECT($C2364),0)+MATCH($C2364,FIPs_codes!$G$1:$G$3296,0)-1),COLUMN(FIPs_codes!A2362)))))</f>
        <v>40151</v>
      </c>
      <c r="F2364" s="51">
        <f ca="1">IF(ISERROR(INDIRECT(CONCATENATE("FIPs_codes!",ADDRESS((MATCH($D2364,INDIRECT($C2364),0)+MATCH($C2364,FIPs_codes!$G$1:$G$3296,0)-1),COLUMN(FIPs_codes!C2362))))),"",INDIRECT(CONCATENATE("FIPs_codes!",ADDRESS((MATCH($D2364,INDIRECT($C2364),0)+MATCH($C2364,FIPs_codes!$G$1:$G$3296,0)-1),COLUMN(FIPs_codes!C2362)))))</f>
        <v>6</v>
      </c>
      <c r="G2364" s="34" t="s">
        <v>216</v>
      </c>
      <c r="H2364" s="34" t="s">
        <v>217</v>
      </c>
      <c r="I2364" s="36" t="s">
        <v>879</v>
      </c>
      <c r="J2364" s="38" t="s">
        <v>268</v>
      </c>
      <c r="K2364" s="32" t="s">
        <v>78</v>
      </c>
      <c r="L2364" s="32" t="s">
        <v>269</v>
      </c>
      <c r="M2364" s="32" t="s">
        <v>57</v>
      </c>
      <c r="N2364" s="40" t="s">
        <v>571</v>
      </c>
      <c r="O2364" s="40">
        <v>2006</v>
      </c>
      <c r="P2364" s="40" t="s">
        <v>252</v>
      </c>
      <c r="Q2364" s="125">
        <v>1680</v>
      </c>
      <c r="R2364" s="32" t="s">
        <v>244</v>
      </c>
      <c r="S2364" s="42" t="s">
        <v>60</v>
      </c>
      <c r="T2364" s="30" t="s">
        <v>263</v>
      </c>
      <c r="U2364" s="32" t="s">
        <v>134</v>
      </c>
      <c r="V2364" s="40" t="s">
        <v>254</v>
      </c>
      <c r="W2364" s="44" t="s">
        <v>225</v>
      </c>
      <c r="X2364" s="44" t="s">
        <v>65</v>
      </c>
      <c r="Y2364" s="44">
        <v>40436</v>
      </c>
      <c r="Z2364" s="32">
        <v>81</v>
      </c>
      <c r="AA2364" s="125">
        <v>1152</v>
      </c>
      <c r="AB2364" s="32" t="s">
        <v>66</v>
      </c>
      <c r="AC2364" s="125">
        <v>85691</v>
      </c>
      <c r="AD2364" s="32" t="s">
        <v>262</v>
      </c>
      <c r="AE2364" s="40" t="s">
        <v>255</v>
      </c>
      <c r="AF2364" s="40" t="s">
        <v>236</v>
      </c>
      <c r="AG2364" s="32" t="s">
        <v>229</v>
      </c>
      <c r="AH2364" s="32">
        <v>0.01</v>
      </c>
      <c r="AI2364" s="32">
        <v>21.28</v>
      </c>
      <c r="AJ2364" s="32">
        <v>21.290000000000003</v>
      </c>
      <c r="AK2364" s="40">
        <v>0</v>
      </c>
      <c r="AL2364" s="150">
        <v>4.6970408642555187E-4</v>
      </c>
      <c r="AM2364" s="38" t="s">
        <v>230</v>
      </c>
      <c r="AN2364" s="32" t="s">
        <v>231</v>
      </c>
      <c r="AO2364" s="32" t="s">
        <v>232</v>
      </c>
      <c r="AP2364" s="63" t="s">
        <v>16963</v>
      </c>
      <c r="AQ2364" s="27" t="str">
        <f t="shared" si="104"/>
        <v>Record Complete</v>
      </c>
      <c r="AR2364" s="36"/>
      <c r="AS2364" s="5" t="str">
        <f t="shared" si="105"/>
        <v/>
      </c>
      <c r="AT2364" t="s">
        <v>17200</v>
      </c>
    </row>
    <row r="2365" spans="1:46" ht="15.75" thickBot="1" x14ac:dyDescent="0.3">
      <c r="A2365" s="29" t="s">
        <v>878</v>
      </c>
      <c r="B2365" s="31">
        <v>4923</v>
      </c>
      <c r="C2365" s="31" t="s">
        <v>213</v>
      </c>
      <c r="D2365" s="31" t="s">
        <v>290</v>
      </c>
      <c r="E2365" s="51" t="str">
        <f ca="1">IF(ISERROR(INDIRECT(CONCATENATE("FIPs_codes!",ADDRESS((MATCH($D2365,INDIRECT($C2365),0)+MATCH($C2365,FIPs_codes!$G$1:$G$3296,0)-1),COLUMN(FIPs_codes!A2363))))),"",INDIRECT(CONCATENATE("FIPs_codes!",ADDRESS((MATCH($D2365,INDIRECT($C2365),0)+MATCH($C2365,FIPs_codes!$G$1:$G$3296,0)-1),COLUMN(FIPs_codes!A2363)))))</f>
        <v>40151</v>
      </c>
      <c r="F2365" s="51">
        <f ca="1">IF(ISERROR(INDIRECT(CONCATENATE("FIPs_codes!",ADDRESS((MATCH($D2365,INDIRECT($C2365),0)+MATCH($C2365,FIPs_codes!$G$1:$G$3296,0)-1),COLUMN(FIPs_codes!C2363))))),"",INDIRECT(CONCATENATE("FIPs_codes!",ADDRESS((MATCH($D2365,INDIRECT($C2365),0)+MATCH($C2365,FIPs_codes!$G$1:$G$3296,0)-1),COLUMN(FIPs_codes!C2363)))))</f>
        <v>6</v>
      </c>
      <c r="G2365" s="33" t="s">
        <v>216</v>
      </c>
      <c r="H2365" s="33" t="s">
        <v>217</v>
      </c>
      <c r="I2365" s="35" t="s">
        <v>879</v>
      </c>
      <c r="J2365" s="37" t="s">
        <v>268</v>
      </c>
      <c r="K2365" s="31" t="s">
        <v>78</v>
      </c>
      <c r="L2365" s="31" t="s">
        <v>269</v>
      </c>
      <c r="M2365" s="31" t="s">
        <v>57</v>
      </c>
      <c r="N2365" s="39" t="s">
        <v>571</v>
      </c>
      <c r="O2365" s="39">
        <v>2006</v>
      </c>
      <c r="P2365" s="39" t="s">
        <v>252</v>
      </c>
      <c r="Q2365" s="240">
        <v>1680</v>
      </c>
      <c r="R2365" s="31" t="s">
        <v>244</v>
      </c>
      <c r="S2365" s="41" t="s">
        <v>60</v>
      </c>
      <c r="T2365" s="29" t="s">
        <v>263</v>
      </c>
      <c r="U2365" s="31" t="s">
        <v>134</v>
      </c>
      <c r="V2365" s="39" t="s">
        <v>254</v>
      </c>
      <c r="W2365" s="43" t="s">
        <v>225</v>
      </c>
      <c r="X2365" s="43" t="s">
        <v>65</v>
      </c>
      <c r="Y2365" s="43">
        <v>40506</v>
      </c>
      <c r="Z2365" s="31">
        <v>83</v>
      </c>
      <c r="AA2365" s="240">
        <v>1152</v>
      </c>
      <c r="AB2365" s="31" t="s">
        <v>66</v>
      </c>
      <c r="AC2365" s="240">
        <v>82140</v>
      </c>
      <c r="AD2365" s="31" t="s">
        <v>262</v>
      </c>
      <c r="AE2365" s="39" t="s">
        <v>255</v>
      </c>
      <c r="AF2365" s="39" t="s">
        <v>236</v>
      </c>
      <c r="AG2365" s="31" t="s">
        <v>229</v>
      </c>
      <c r="AH2365" s="31">
        <v>0</v>
      </c>
      <c r="AI2365" s="31">
        <v>12.05</v>
      </c>
      <c r="AJ2365" s="31">
        <v>12.05</v>
      </c>
      <c r="AK2365" s="39">
        <v>0</v>
      </c>
      <c r="AL2365" s="26">
        <v>0</v>
      </c>
      <c r="AM2365" s="37" t="s">
        <v>230</v>
      </c>
      <c r="AN2365" s="31" t="s">
        <v>231</v>
      </c>
      <c r="AO2365" s="31" t="s">
        <v>232</v>
      </c>
      <c r="AP2365" s="45" t="s">
        <v>16963</v>
      </c>
      <c r="AQ2365" s="27" t="str">
        <f t="shared" si="104"/>
        <v>Record Complete</v>
      </c>
      <c r="AR2365" s="35"/>
      <c r="AS2365" s="5" t="str">
        <f t="shared" si="105"/>
        <v/>
      </c>
      <c r="AT2365" t="s">
        <v>17200</v>
      </c>
    </row>
    <row r="2366" spans="1:46" ht="15.75" thickBot="1" x14ac:dyDescent="0.3">
      <c r="A2366" s="30" t="s">
        <v>878</v>
      </c>
      <c r="B2366" s="32">
        <v>4923</v>
      </c>
      <c r="C2366" s="32" t="s">
        <v>213</v>
      </c>
      <c r="D2366" s="32" t="s">
        <v>290</v>
      </c>
      <c r="E2366" s="51" t="str">
        <f ca="1">IF(ISERROR(INDIRECT(CONCATENATE("FIPs_codes!",ADDRESS((MATCH($D2366,INDIRECT($C2366),0)+MATCH($C2366,FIPs_codes!$G$1:$G$3296,0)-1),COLUMN(FIPs_codes!A2364))))),"",INDIRECT(CONCATENATE("FIPs_codes!",ADDRESS((MATCH($D2366,INDIRECT($C2366),0)+MATCH($C2366,FIPs_codes!$G$1:$G$3296,0)-1),COLUMN(FIPs_codes!A2364)))))</f>
        <v>40151</v>
      </c>
      <c r="F2366" s="51">
        <f ca="1">IF(ISERROR(INDIRECT(CONCATENATE("FIPs_codes!",ADDRESS((MATCH($D2366,INDIRECT($C2366),0)+MATCH($C2366,FIPs_codes!$G$1:$G$3296,0)-1),COLUMN(FIPs_codes!C2364))))),"",INDIRECT(CONCATENATE("FIPs_codes!",ADDRESS((MATCH($D2366,INDIRECT($C2366),0)+MATCH($C2366,FIPs_codes!$G$1:$G$3296,0)-1),COLUMN(FIPs_codes!C2364)))))</f>
        <v>6</v>
      </c>
      <c r="G2366" s="34" t="s">
        <v>216</v>
      </c>
      <c r="H2366" s="34" t="s">
        <v>217</v>
      </c>
      <c r="I2366" s="36" t="s">
        <v>879</v>
      </c>
      <c r="J2366" s="38" t="s">
        <v>268</v>
      </c>
      <c r="K2366" s="32" t="s">
        <v>78</v>
      </c>
      <c r="L2366" s="32" t="s">
        <v>269</v>
      </c>
      <c r="M2366" s="32" t="s">
        <v>57</v>
      </c>
      <c r="N2366" s="40" t="s">
        <v>571</v>
      </c>
      <c r="O2366" s="40">
        <v>2006</v>
      </c>
      <c r="P2366" s="40" t="s">
        <v>252</v>
      </c>
      <c r="Q2366" s="125">
        <v>1680</v>
      </c>
      <c r="R2366" s="32" t="s">
        <v>244</v>
      </c>
      <c r="S2366" s="42" t="s">
        <v>60</v>
      </c>
      <c r="T2366" s="30" t="s">
        <v>263</v>
      </c>
      <c r="U2366" s="32" t="s">
        <v>134</v>
      </c>
      <c r="V2366" s="40" t="s">
        <v>254</v>
      </c>
      <c r="W2366" s="44" t="s">
        <v>225</v>
      </c>
      <c r="X2366" s="44" t="s">
        <v>65</v>
      </c>
      <c r="Y2366" s="44">
        <v>40506</v>
      </c>
      <c r="Z2366" s="32">
        <v>83</v>
      </c>
      <c r="AA2366" s="125">
        <v>1152</v>
      </c>
      <c r="AB2366" s="32" t="s">
        <v>66</v>
      </c>
      <c r="AC2366" s="125">
        <v>82140</v>
      </c>
      <c r="AD2366" s="32" t="s">
        <v>262</v>
      </c>
      <c r="AE2366" s="40" t="s">
        <v>255</v>
      </c>
      <c r="AF2366" s="40" t="s">
        <v>236</v>
      </c>
      <c r="AG2366" s="32" t="s">
        <v>229</v>
      </c>
      <c r="AH2366" s="32">
        <v>0.16</v>
      </c>
      <c r="AI2366" s="32">
        <v>43.93</v>
      </c>
      <c r="AJ2366" s="32">
        <v>44.089999999999996</v>
      </c>
      <c r="AK2366" s="40">
        <v>0</v>
      </c>
      <c r="AL2366" s="26">
        <v>3.628940802903153E-3</v>
      </c>
      <c r="AM2366" s="38" t="s">
        <v>230</v>
      </c>
      <c r="AN2366" s="32" t="s">
        <v>231</v>
      </c>
      <c r="AO2366" s="32" t="s">
        <v>232</v>
      </c>
      <c r="AP2366" s="63" t="s">
        <v>16963</v>
      </c>
      <c r="AQ2366" s="27" t="str">
        <f t="shared" si="104"/>
        <v>Record Complete</v>
      </c>
      <c r="AR2366" s="36"/>
      <c r="AS2366" s="5" t="str">
        <f t="shared" si="105"/>
        <v/>
      </c>
      <c r="AT2366" t="s">
        <v>17200</v>
      </c>
    </row>
    <row r="2367" spans="1:46" ht="15.75" thickBot="1" x14ac:dyDescent="0.3">
      <c r="A2367" s="48" t="s">
        <v>878</v>
      </c>
      <c r="B2367" s="50">
        <v>4923</v>
      </c>
      <c r="C2367" s="50" t="s">
        <v>213</v>
      </c>
      <c r="D2367" s="50" t="s">
        <v>290</v>
      </c>
      <c r="E2367" s="51" t="str">
        <f ca="1">IF(ISERROR(INDIRECT(CONCATENATE("FIPs_codes!",ADDRESS((MATCH($D2367,INDIRECT($C2367),0)+MATCH($C2367,FIPs_codes!$G$1:$G$3296,0)-1),COLUMN(FIPs_codes!A2365))))),"",INDIRECT(CONCATENATE("FIPs_codes!",ADDRESS((MATCH($D2367,INDIRECT($C2367),0)+MATCH($C2367,FIPs_codes!$G$1:$G$3296,0)-1),COLUMN(FIPs_codes!A2365)))))</f>
        <v>40151</v>
      </c>
      <c r="F2367" s="51">
        <f ca="1">IF(ISERROR(INDIRECT(CONCATENATE("FIPs_codes!",ADDRESS((MATCH($D2367,INDIRECT($C2367),0)+MATCH($C2367,FIPs_codes!$G$1:$G$3296,0)-1),COLUMN(FIPs_codes!C2365))))),"",INDIRECT(CONCATENATE("FIPs_codes!",ADDRESS((MATCH($D2367,INDIRECT($C2367),0)+MATCH($C2367,FIPs_codes!$G$1:$G$3296,0)-1),COLUMN(FIPs_codes!C2365)))))</f>
        <v>6</v>
      </c>
      <c r="G2367" s="52" t="s">
        <v>216</v>
      </c>
      <c r="H2367" s="52" t="s">
        <v>217</v>
      </c>
      <c r="I2367" s="54" t="s">
        <v>879</v>
      </c>
      <c r="J2367" s="56" t="s">
        <v>268</v>
      </c>
      <c r="K2367" s="50" t="s">
        <v>78</v>
      </c>
      <c r="L2367" s="50" t="s">
        <v>269</v>
      </c>
      <c r="M2367" s="50" t="s">
        <v>57</v>
      </c>
      <c r="N2367" s="58" t="s">
        <v>571</v>
      </c>
      <c r="O2367" s="58">
        <v>2006</v>
      </c>
      <c r="P2367" s="58" t="s">
        <v>252</v>
      </c>
      <c r="Q2367" s="126">
        <v>1680</v>
      </c>
      <c r="R2367" s="50" t="s">
        <v>244</v>
      </c>
      <c r="S2367" s="60" t="s">
        <v>60</v>
      </c>
      <c r="T2367" s="48" t="s">
        <v>263</v>
      </c>
      <c r="U2367" s="50" t="s">
        <v>134</v>
      </c>
      <c r="V2367" s="58" t="s">
        <v>254</v>
      </c>
      <c r="W2367" s="62" t="s">
        <v>225</v>
      </c>
      <c r="X2367" s="62" t="s">
        <v>65</v>
      </c>
      <c r="Y2367" s="62">
        <v>40506</v>
      </c>
      <c r="Z2367" s="50">
        <v>83</v>
      </c>
      <c r="AA2367" s="126">
        <v>1152</v>
      </c>
      <c r="AB2367" s="50" t="s">
        <v>66</v>
      </c>
      <c r="AC2367" s="126">
        <v>82140</v>
      </c>
      <c r="AD2367" s="50" t="s">
        <v>262</v>
      </c>
      <c r="AE2367" s="58" t="s">
        <v>255</v>
      </c>
      <c r="AF2367" s="58" t="s">
        <v>236</v>
      </c>
      <c r="AG2367" s="50" t="s">
        <v>229</v>
      </c>
      <c r="AH2367" s="50">
        <v>2.15</v>
      </c>
      <c r="AI2367" s="50">
        <v>300.29000000000002</v>
      </c>
      <c r="AJ2367" s="50">
        <v>302.44</v>
      </c>
      <c r="AK2367" s="58">
        <v>0</v>
      </c>
      <c r="AL2367" s="26">
        <v>7.1088480359740771E-3</v>
      </c>
      <c r="AM2367" s="56" t="s">
        <v>230</v>
      </c>
      <c r="AN2367" s="50" t="s">
        <v>231</v>
      </c>
      <c r="AO2367" s="50" t="s">
        <v>232</v>
      </c>
      <c r="AP2367" s="45" t="s">
        <v>16963</v>
      </c>
      <c r="AQ2367" s="27" t="str">
        <f t="shared" si="104"/>
        <v>Record Complete</v>
      </c>
      <c r="AR2367" s="54"/>
      <c r="AS2367" s="5" t="str">
        <f t="shared" si="105"/>
        <v/>
      </c>
      <c r="AT2367" t="s">
        <v>17200</v>
      </c>
    </row>
    <row r="2368" spans="1:46" ht="15.75" thickBot="1" x14ac:dyDescent="0.3">
      <c r="A2368" s="47" t="s">
        <v>878</v>
      </c>
      <c r="B2368" s="49">
        <v>4923</v>
      </c>
      <c r="C2368" s="49" t="s">
        <v>213</v>
      </c>
      <c r="D2368" s="49" t="s">
        <v>290</v>
      </c>
      <c r="E2368" s="51" t="str">
        <f ca="1">IF(ISERROR(INDIRECT(CONCATENATE("FIPs_codes!",ADDRESS((MATCH($D2368,INDIRECT($C2368),0)+MATCH($C2368,FIPs_codes!$G$1:$G$3296,0)-1),COLUMN(FIPs_codes!A2366))))),"",INDIRECT(CONCATENATE("FIPs_codes!",ADDRESS((MATCH($D2368,INDIRECT($C2368),0)+MATCH($C2368,FIPs_codes!$G$1:$G$3296,0)-1),COLUMN(FIPs_codes!A2366)))))</f>
        <v>40151</v>
      </c>
      <c r="F2368" s="51">
        <f ca="1">IF(ISERROR(INDIRECT(CONCATENATE("FIPs_codes!",ADDRESS((MATCH($D2368,INDIRECT($C2368),0)+MATCH($C2368,FIPs_codes!$G$1:$G$3296,0)-1),COLUMN(FIPs_codes!C2366))))),"",INDIRECT(CONCATENATE("FIPs_codes!",ADDRESS((MATCH($D2368,INDIRECT($C2368),0)+MATCH($C2368,FIPs_codes!$G$1:$G$3296,0)-1),COLUMN(FIPs_codes!C2366)))))</f>
        <v>6</v>
      </c>
      <c r="G2368" s="51" t="s">
        <v>216</v>
      </c>
      <c r="H2368" s="51" t="s">
        <v>217</v>
      </c>
      <c r="I2368" s="53" t="s">
        <v>879</v>
      </c>
      <c r="J2368" s="55" t="s">
        <v>219</v>
      </c>
      <c r="K2368" s="49" t="s">
        <v>78</v>
      </c>
      <c r="L2368" s="49" t="s">
        <v>220</v>
      </c>
      <c r="M2368" s="49" t="s">
        <v>57</v>
      </c>
      <c r="N2368" s="57" t="s">
        <v>251</v>
      </c>
      <c r="O2368" s="57">
        <v>2006</v>
      </c>
      <c r="P2368" s="57" t="s">
        <v>288</v>
      </c>
      <c r="Q2368" s="128">
        <v>1340</v>
      </c>
      <c r="R2368" s="49" t="s">
        <v>245</v>
      </c>
      <c r="S2368" s="59" t="s">
        <v>60</v>
      </c>
      <c r="T2368" s="47" t="s">
        <v>263</v>
      </c>
      <c r="U2368" s="49" t="s">
        <v>134</v>
      </c>
      <c r="V2368" s="57" t="s">
        <v>254</v>
      </c>
      <c r="W2368" s="61" t="s">
        <v>225</v>
      </c>
      <c r="X2368" s="61" t="s">
        <v>65</v>
      </c>
      <c r="Y2368" s="61">
        <v>40514</v>
      </c>
      <c r="Z2368" s="49">
        <v>100</v>
      </c>
      <c r="AA2368" s="128">
        <v>1125</v>
      </c>
      <c r="AB2368" s="49" t="s">
        <v>66</v>
      </c>
      <c r="AC2368" s="128">
        <v>163410</v>
      </c>
      <c r="AD2368" s="49" t="s">
        <v>262</v>
      </c>
      <c r="AE2368" s="57" t="s">
        <v>255</v>
      </c>
      <c r="AF2368" s="57" t="s">
        <v>236</v>
      </c>
      <c r="AG2368" s="49" t="s">
        <v>229</v>
      </c>
      <c r="AH2368" s="49">
        <v>22.55</v>
      </c>
      <c r="AI2368" s="49">
        <v>131.25</v>
      </c>
      <c r="AJ2368" s="49">
        <v>153.80000000000001</v>
      </c>
      <c r="AK2368" s="57">
        <v>9.02</v>
      </c>
      <c r="AL2368" s="26">
        <v>0.14661898569570872</v>
      </c>
      <c r="AM2368" s="55" t="s">
        <v>230</v>
      </c>
      <c r="AN2368" s="49" t="s">
        <v>231</v>
      </c>
      <c r="AO2368" s="49" t="s">
        <v>232</v>
      </c>
      <c r="AP2368" s="63" t="s">
        <v>16963</v>
      </c>
      <c r="AQ2368" s="27" t="str">
        <f t="shared" si="104"/>
        <v>Record Complete</v>
      </c>
      <c r="AR2368" s="53"/>
      <c r="AS2368" s="5" t="str">
        <f t="shared" si="105"/>
        <v/>
      </c>
      <c r="AT2368" t="s">
        <v>17200</v>
      </c>
    </row>
    <row r="2369" spans="1:46" ht="15.75" thickBot="1" x14ac:dyDescent="0.3">
      <c r="A2369" s="48" t="s">
        <v>878</v>
      </c>
      <c r="B2369" s="50">
        <v>4923</v>
      </c>
      <c r="C2369" s="50" t="s">
        <v>213</v>
      </c>
      <c r="D2369" s="50" t="s">
        <v>290</v>
      </c>
      <c r="E2369" s="51" t="str">
        <f ca="1">IF(ISERROR(INDIRECT(CONCATENATE("FIPs_codes!",ADDRESS((MATCH($D2369,INDIRECT($C2369),0)+MATCH($C2369,FIPs_codes!$G$1:$G$3296,0)-1),COLUMN(FIPs_codes!A2367))))),"",INDIRECT(CONCATENATE("FIPs_codes!",ADDRESS((MATCH($D2369,INDIRECT($C2369),0)+MATCH($C2369,FIPs_codes!$G$1:$G$3296,0)-1),COLUMN(FIPs_codes!A2367)))))</f>
        <v>40151</v>
      </c>
      <c r="F2369" s="51">
        <f ca="1">IF(ISERROR(INDIRECT(CONCATENATE("FIPs_codes!",ADDRESS((MATCH($D2369,INDIRECT($C2369),0)+MATCH($C2369,FIPs_codes!$G$1:$G$3296,0)-1),COLUMN(FIPs_codes!C2367))))),"",INDIRECT(CONCATENATE("FIPs_codes!",ADDRESS((MATCH($D2369,INDIRECT($C2369),0)+MATCH($C2369,FIPs_codes!$G$1:$G$3296,0)-1),COLUMN(FIPs_codes!C2367)))))</f>
        <v>6</v>
      </c>
      <c r="G2369" s="52" t="s">
        <v>216</v>
      </c>
      <c r="H2369" s="52" t="s">
        <v>217</v>
      </c>
      <c r="I2369" s="54" t="s">
        <v>879</v>
      </c>
      <c r="J2369" s="56" t="s">
        <v>219</v>
      </c>
      <c r="K2369" s="50" t="s">
        <v>78</v>
      </c>
      <c r="L2369" s="50" t="s">
        <v>220</v>
      </c>
      <c r="M2369" s="50" t="s">
        <v>57</v>
      </c>
      <c r="N2369" s="58" t="s">
        <v>251</v>
      </c>
      <c r="O2369" s="58">
        <v>2006</v>
      </c>
      <c r="P2369" s="58" t="s">
        <v>288</v>
      </c>
      <c r="Q2369" s="126">
        <v>1340</v>
      </c>
      <c r="R2369" s="50" t="s">
        <v>245</v>
      </c>
      <c r="S2369" s="60" t="s">
        <v>60</v>
      </c>
      <c r="T2369" s="48" t="s">
        <v>263</v>
      </c>
      <c r="U2369" s="50" t="s">
        <v>134</v>
      </c>
      <c r="V2369" s="58" t="s">
        <v>254</v>
      </c>
      <c r="W2369" s="62" t="s">
        <v>225</v>
      </c>
      <c r="X2369" s="62" t="s">
        <v>65</v>
      </c>
      <c r="Y2369" s="62">
        <v>40514</v>
      </c>
      <c r="Z2369" s="50">
        <v>100</v>
      </c>
      <c r="AA2369" s="126">
        <v>1125</v>
      </c>
      <c r="AB2369" s="50" t="s">
        <v>66</v>
      </c>
      <c r="AC2369" s="126">
        <v>163410</v>
      </c>
      <c r="AD2369" s="50" t="s">
        <v>262</v>
      </c>
      <c r="AE2369" s="58" t="s">
        <v>255</v>
      </c>
      <c r="AF2369" s="58" t="s">
        <v>236</v>
      </c>
      <c r="AG2369" s="50" t="s">
        <v>229</v>
      </c>
      <c r="AH2369" s="50">
        <v>22.55</v>
      </c>
      <c r="AI2369" s="50">
        <v>132.46</v>
      </c>
      <c r="AJ2369" s="50">
        <v>155.01000000000002</v>
      </c>
      <c r="AK2369" s="58">
        <v>9</v>
      </c>
      <c r="AL2369" s="26">
        <v>0.14547448551706341</v>
      </c>
      <c r="AM2369" s="56" t="s">
        <v>230</v>
      </c>
      <c r="AN2369" s="50" t="s">
        <v>231</v>
      </c>
      <c r="AO2369" s="50" t="s">
        <v>232</v>
      </c>
      <c r="AP2369" s="45" t="s">
        <v>16963</v>
      </c>
      <c r="AQ2369" s="27" t="str">
        <f t="shared" si="104"/>
        <v>Record Complete</v>
      </c>
      <c r="AR2369" s="54"/>
      <c r="AS2369" s="5" t="str">
        <f t="shared" si="105"/>
        <v/>
      </c>
      <c r="AT2369" t="s">
        <v>17200</v>
      </c>
    </row>
    <row r="2370" spans="1:46" ht="15.75" thickBot="1" x14ac:dyDescent="0.3">
      <c r="A2370" s="30" t="s">
        <v>878</v>
      </c>
      <c r="B2370" s="32">
        <v>4923</v>
      </c>
      <c r="C2370" s="32" t="s">
        <v>213</v>
      </c>
      <c r="D2370" s="32" t="s">
        <v>290</v>
      </c>
      <c r="E2370" s="51" t="str">
        <f ca="1">IF(ISERROR(INDIRECT(CONCATENATE("FIPs_codes!",ADDRESS((MATCH($D2370,INDIRECT($C2370),0)+MATCH($C2370,FIPs_codes!$G$1:$G$3296,0)-1),COLUMN(FIPs_codes!A2368))))),"",INDIRECT(CONCATENATE("FIPs_codes!",ADDRESS((MATCH($D2370,INDIRECT($C2370),0)+MATCH($C2370,FIPs_codes!$G$1:$G$3296,0)-1),COLUMN(FIPs_codes!A2368)))))</f>
        <v>40151</v>
      </c>
      <c r="F2370" s="51">
        <f ca="1">IF(ISERROR(INDIRECT(CONCATENATE("FIPs_codes!",ADDRESS((MATCH($D2370,INDIRECT($C2370),0)+MATCH($C2370,FIPs_codes!$G$1:$G$3296,0)-1),COLUMN(FIPs_codes!C2368))))),"",INDIRECT(CONCATENATE("FIPs_codes!",ADDRESS((MATCH($D2370,INDIRECT($C2370),0)+MATCH($C2370,FIPs_codes!$G$1:$G$3296,0)-1),COLUMN(FIPs_codes!C2368)))))</f>
        <v>6</v>
      </c>
      <c r="G2370" s="34" t="s">
        <v>216</v>
      </c>
      <c r="H2370" s="34" t="s">
        <v>217</v>
      </c>
      <c r="I2370" s="36" t="s">
        <v>879</v>
      </c>
      <c r="J2370" s="38" t="s">
        <v>219</v>
      </c>
      <c r="K2370" s="32" t="s">
        <v>78</v>
      </c>
      <c r="L2370" s="32" t="s">
        <v>220</v>
      </c>
      <c r="M2370" s="32" t="s">
        <v>57</v>
      </c>
      <c r="N2370" s="40" t="s">
        <v>251</v>
      </c>
      <c r="O2370" s="40">
        <v>2006</v>
      </c>
      <c r="P2370" s="40" t="s">
        <v>288</v>
      </c>
      <c r="Q2370" s="125">
        <v>1340</v>
      </c>
      <c r="R2370" s="32" t="s">
        <v>245</v>
      </c>
      <c r="S2370" s="42" t="s">
        <v>60</v>
      </c>
      <c r="T2370" s="30" t="s">
        <v>263</v>
      </c>
      <c r="U2370" s="32" t="s">
        <v>134</v>
      </c>
      <c r="V2370" s="40" t="s">
        <v>254</v>
      </c>
      <c r="W2370" s="44" t="s">
        <v>225</v>
      </c>
      <c r="X2370" s="44" t="s">
        <v>65</v>
      </c>
      <c r="Y2370" s="44">
        <v>40514</v>
      </c>
      <c r="Z2370" s="32">
        <v>100</v>
      </c>
      <c r="AA2370" s="125">
        <v>1125</v>
      </c>
      <c r="AB2370" s="32" t="s">
        <v>66</v>
      </c>
      <c r="AC2370" s="125">
        <v>163410</v>
      </c>
      <c r="AD2370" s="32" t="s">
        <v>262</v>
      </c>
      <c r="AE2370" s="40" t="s">
        <v>255</v>
      </c>
      <c r="AF2370" s="40" t="s">
        <v>236</v>
      </c>
      <c r="AG2370" s="32" t="s">
        <v>229</v>
      </c>
      <c r="AH2370" s="32">
        <v>24.19</v>
      </c>
      <c r="AI2370" s="32">
        <v>132.85</v>
      </c>
      <c r="AJ2370" s="32">
        <v>157.04</v>
      </c>
      <c r="AK2370" s="40">
        <v>8.7899999999999991</v>
      </c>
      <c r="AL2370" s="150">
        <v>0.15403718797758534</v>
      </c>
      <c r="AM2370" s="38" t="s">
        <v>230</v>
      </c>
      <c r="AN2370" s="32" t="s">
        <v>231</v>
      </c>
      <c r="AO2370" s="32" t="s">
        <v>232</v>
      </c>
      <c r="AP2370" s="63" t="s">
        <v>16963</v>
      </c>
      <c r="AQ2370" s="27" t="str">
        <f t="shared" si="104"/>
        <v>Record Complete</v>
      </c>
      <c r="AR2370" s="36"/>
      <c r="AS2370" s="5" t="str">
        <f t="shared" si="105"/>
        <v/>
      </c>
      <c r="AT2370" t="s">
        <v>17200</v>
      </c>
    </row>
    <row r="2371" spans="1:46" ht="15.75" thickBot="1" x14ac:dyDescent="0.3">
      <c r="A2371" s="29" t="s">
        <v>878</v>
      </c>
      <c r="B2371" s="31">
        <v>4923</v>
      </c>
      <c r="C2371" s="31" t="s">
        <v>213</v>
      </c>
      <c r="D2371" s="31" t="s">
        <v>290</v>
      </c>
      <c r="E2371" s="51" t="str">
        <f ca="1">IF(ISERROR(INDIRECT(CONCATENATE("FIPs_codes!",ADDRESS((MATCH($D2371,INDIRECT($C2371),0)+MATCH($C2371,FIPs_codes!$G$1:$G$3296,0)-1),COLUMN(FIPs_codes!A2369))))),"",INDIRECT(CONCATENATE("FIPs_codes!",ADDRESS((MATCH($D2371,INDIRECT($C2371),0)+MATCH($C2371,FIPs_codes!$G$1:$G$3296,0)-1),COLUMN(FIPs_codes!A2369)))))</f>
        <v>40151</v>
      </c>
      <c r="F2371" s="51">
        <f ca="1">IF(ISERROR(INDIRECT(CONCATENATE("FIPs_codes!",ADDRESS((MATCH($D2371,INDIRECT($C2371),0)+MATCH($C2371,FIPs_codes!$G$1:$G$3296,0)-1),COLUMN(FIPs_codes!C2369))))),"",INDIRECT(CONCATENATE("FIPs_codes!",ADDRESS((MATCH($D2371,INDIRECT($C2371),0)+MATCH($C2371,FIPs_codes!$G$1:$G$3296,0)-1),COLUMN(FIPs_codes!C2369)))))</f>
        <v>6</v>
      </c>
      <c r="G2371" s="33" t="s">
        <v>216</v>
      </c>
      <c r="H2371" s="33" t="s">
        <v>217</v>
      </c>
      <c r="I2371" s="35" t="s">
        <v>879</v>
      </c>
      <c r="J2371" s="37" t="s">
        <v>219</v>
      </c>
      <c r="K2371" s="31" t="s">
        <v>78</v>
      </c>
      <c r="L2371" s="31" t="s">
        <v>220</v>
      </c>
      <c r="M2371" s="31" t="s">
        <v>57</v>
      </c>
      <c r="N2371" s="39" t="s">
        <v>251</v>
      </c>
      <c r="O2371" s="39">
        <v>2006</v>
      </c>
      <c r="P2371" s="39" t="s">
        <v>286</v>
      </c>
      <c r="Q2371" s="240">
        <v>1340</v>
      </c>
      <c r="R2371" s="31" t="s">
        <v>245</v>
      </c>
      <c r="S2371" s="41" t="s">
        <v>60</v>
      </c>
      <c r="T2371" s="29" t="s">
        <v>263</v>
      </c>
      <c r="U2371" s="31" t="s">
        <v>134</v>
      </c>
      <c r="V2371" s="39" t="s">
        <v>254</v>
      </c>
      <c r="W2371" s="43" t="s">
        <v>225</v>
      </c>
      <c r="X2371" s="43" t="s">
        <v>65</v>
      </c>
      <c r="Y2371" s="43">
        <v>40515</v>
      </c>
      <c r="Z2371" s="31">
        <v>98</v>
      </c>
      <c r="AA2371" s="240">
        <v>1125</v>
      </c>
      <c r="AB2371" s="31" t="s">
        <v>66</v>
      </c>
      <c r="AC2371" s="240">
        <v>170094</v>
      </c>
      <c r="AD2371" s="31" t="s">
        <v>262</v>
      </c>
      <c r="AE2371" s="39" t="s">
        <v>255</v>
      </c>
      <c r="AF2371" s="39" t="s">
        <v>236</v>
      </c>
      <c r="AG2371" s="31" t="s">
        <v>229</v>
      </c>
      <c r="AH2371" s="31">
        <v>30.48</v>
      </c>
      <c r="AI2371" s="31">
        <v>134.87</v>
      </c>
      <c r="AJ2371" s="31">
        <v>165.35</v>
      </c>
      <c r="AK2371" s="39">
        <v>9.15</v>
      </c>
      <c r="AL2371" s="26">
        <v>0.18433625642576354</v>
      </c>
      <c r="AM2371" s="37" t="s">
        <v>230</v>
      </c>
      <c r="AN2371" s="31" t="s">
        <v>231</v>
      </c>
      <c r="AO2371" s="31" t="s">
        <v>232</v>
      </c>
      <c r="AP2371" s="45" t="s">
        <v>16963</v>
      </c>
      <c r="AQ2371" s="27" t="str">
        <f t="shared" si="104"/>
        <v>Record Complete</v>
      </c>
      <c r="AR2371" s="35"/>
      <c r="AS2371" s="5" t="str">
        <f t="shared" si="105"/>
        <v/>
      </c>
      <c r="AT2371" t="s">
        <v>17200</v>
      </c>
    </row>
    <row r="2372" spans="1:46" ht="15.75" thickBot="1" x14ac:dyDescent="0.3">
      <c r="A2372" s="30" t="s">
        <v>878</v>
      </c>
      <c r="B2372" s="32">
        <v>4923</v>
      </c>
      <c r="C2372" s="32" t="s">
        <v>213</v>
      </c>
      <c r="D2372" s="32" t="s">
        <v>290</v>
      </c>
      <c r="E2372" s="51" t="str">
        <f ca="1">IF(ISERROR(INDIRECT(CONCATENATE("FIPs_codes!",ADDRESS((MATCH($D2372,INDIRECT($C2372),0)+MATCH($C2372,FIPs_codes!$G$1:$G$3296,0)-1),COLUMN(FIPs_codes!A2370))))),"",INDIRECT(CONCATENATE("FIPs_codes!",ADDRESS((MATCH($D2372,INDIRECT($C2372),0)+MATCH($C2372,FIPs_codes!$G$1:$G$3296,0)-1),COLUMN(FIPs_codes!A2370)))))</f>
        <v>40151</v>
      </c>
      <c r="F2372" s="51">
        <f ca="1">IF(ISERROR(INDIRECT(CONCATENATE("FIPs_codes!",ADDRESS((MATCH($D2372,INDIRECT($C2372),0)+MATCH($C2372,FIPs_codes!$G$1:$G$3296,0)-1),COLUMN(FIPs_codes!C2370))))),"",INDIRECT(CONCATENATE("FIPs_codes!",ADDRESS((MATCH($D2372,INDIRECT($C2372),0)+MATCH($C2372,FIPs_codes!$G$1:$G$3296,0)-1),COLUMN(FIPs_codes!C2370)))))</f>
        <v>6</v>
      </c>
      <c r="G2372" s="34" t="s">
        <v>216</v>
      </c>
      <c r="H2372" s="34" t="s">
        <v>217</v>
      </c>
      <c r="I2372" s="36" t="s">
        <v>879</v>
      </c>
      <c r="J2372" s="38" t="s">
        <v>219</v>
      </c>
      <c r="K2372" s="32" t="s">
        <v>78</v>
      </c>
      <c r="L2372" s="32" t="s">
        <v>220</v>
      </c>
      <c r="M2372" s="32" t="s">
        <v>57</v>
      </c>
      <c r="N2372" s="40" t="s">
        <v>251</v>
      </c>
      <c r="O2372" s="40">
        <v>2006</v>
      </c>
      <c r="P2372" s="40" t="s">
        <v>286</v>
      </c>
      <c r="Q2372" s="125">
        <v>1340</v>
      </c>
      <c r="R2372" s="32" t="s">
        <v>245</v>
      </c>
      <c r="S2372" s="42" t="s">
        <v>60</v>
      </c>
      <c r="T2372" s="30" t="s">
        <v>263</v>
      </c>
      <c r="U2372" s="32" t="s">
        <v>134</v>
      </c>
      <c r="V2372" s="40" t="s">
        <v>254</v>
      </c>
      <c r="W2372" s="44" t="s">
        <v>225</v>
      </c>
      <c r="X2372" s="44" t="s">
        <v>65</v>
      </c>
      <c r="Y2372" s="44">
        <v>40515</v>
      </c>
      <c r="Z2372" s="32">
        <v>98</v>
      </c>
      <c r="AA2372" s="125">
        <v>1125</v>
      </c>
      <c r="AB2372" s="32" t="s">
        <v>66</v>
      </c>
      <c r="AC2372" s="125">
        <v>170094</v>
      </c>
      <c r="AD2372" s="32" t="s">
        <v>262</v>
      </c>
      <c r="AE2372" s="40" t="s">
        <v>255</v>
      </c>
      <c r="AF2372" s="40" t="s">
        <v>236</v>
      </c>
      <c r="AG2372" s="32" t="s">
        <v>229</v>
      </c>
      <c r="AH2372" s="32">
        <v>30.22</v>
      </c>
      <c r="AI2372" s="32">
        <v>138.21</v>
      </c>
      <c r="AJ2372" s="32">
        <v>168.43</v>
      </c>
      <c r="AK2372" s="40">
        <v>9.56</v>
      </c>
      <c r="AL2372" s="26">
        <v>0.17942171822121949</v>
      </c>
      <c r="AM2372" s="38" t="s">
        <v>230</v>
      </c>
      <c r="AN2372" s="32" t="s">
        <v>231</v>
      </c>
      <c r="AO2372" s="32" t="s">
        <v>232</v>
      </c>
      <c r="AP2372" s="63" t="s">
        <v>16963</v>
      </c>
      <c r="AQ2372" s="27" t="str">
        <f t="shared" ref="AQ2372:AQ2380" si="106">IF(OR(ISBLANK(B2372),ISBLANK(C2372),ISBLANK(D2372),ISBLANK(G2372),ISBLANK(H2372),NOT(OR(NOT(ISBLANK(J2372)),AND(NOT(ISBLANK(K2372)),NOT(ISBLANK(L2372))))),ISBLANK(M2372),ISBLANK(Q2372),ISBLANK(R2372),ISBLANK(U2372),ISBLANK(W2372),ISBLANK(X2372),ISBLANK(Y2372),ISBLANK(Z2372),ISBLANK(AA2372),ISBLANK(AB2372),ISBLANK(AC2372),ISBLANK(AD2372),ISBLANK(AM2372),ISBLANK(AN2372),AND(ISBLANK(AO2372),ISBLANK(AP2372))),"Record incomplete","Record Complete")</f>
        <v>Record Complete</v>
      </c>
      <c r="AR2372" s="36"/>
      <c r="AS2372" s="5" t="str">
        <f t="shared" ref="AS2372:AS2380" si="107">IF(AND(A2371=A2371,K2372=K2371,L2372=L2371,N2372=N2371,Y2372=Y2371,Z2372=Z2371,AJ2372=AJ2371,AI2372=AI2371),"DUP","")</f>
        <v/>
      </c>
      <c r="AT2372" t="s">
        <v>17200</v>
      </c>
    </row>
    <row r="2373" spans="1:46" ht="15.75" thickBot="1" x14ac:dyDescent="0.3">
      <c r="A2373" s="29" t="s">
        <v>878</v>
      </c>
      <c r="B2373" s="31">
        <v>4923</v>
      </c>
      <c r="C2373" s="31" t="s">
        <v>213</v>
      </c>
      <c r="D2373" s="31" t="s">
        <v>290</v>
      </c>
      <c r="E2373" s="51" t="str">
        <f ca="1">IF(ISERROR(INDIRECT(CONCATENATE("FIPs_codes!",ADDRESS((MATCH($D2373,INDIRECT($C2373),0)+MATCH($C2373,FIPs_codes!$G$1:$G$3296,0)-1),COLUMN(FIPs_codes!A2371))))),"",INDIRECT(CONCATENATE("FIPs_codes!",ADDRESS((MATCH($D2373,INDIRECT($C2373),0)+MATCH($C2373,FIPs_codes!$G$1:$G$3296,0)-1),COLUMN(FIPs_codes!A2371)))))</f>
        <v>40151</v>
      </c>
      <c r="F2373" s="51">
        <f ca="1">IF(ISERROR(INDIRECT(CONCATENATE("FIPs_codes!",ADDRESS((MATCH($D2373,INDIRECT($C2373),0)+MATCH($C2373,FIPs_codes!$G$1:$G$3296,0)-1),COLUMN(FIPs_codes!C2371))))),"",INDIRECT(CONCATENATE("FIPs_codes!",ADDRESS((MATCH($D2373,INDIRECT($C2373),0)+MATCH($C2373,FIPs_codes!$G$1:$G$3296,0)-1),COLUMN(FIPs_codes!C2371)))))</f>
        <v>6</v>
      </c>
      <c r="G2373" s="33" t="s">
        <v>216</v>
      </c>
      <c r="H2373" s="33" t="s">
        <v>217</v>
      </c>
      <c r="I2373" s="35" t="s">
        <v>879</v>
      </c>
      <c r="J2373" s="37" t="s">
        <v>219</v>
      </c>
      <c r="K2373" s="31" t="s">
        <v>78</v>
      </c>
      <c r="L2373" s="31" t="s">
        <v>220</v>
      </c>
      <c r="M2373" s="31" t="s">
        <v>57</v>
      </c>
      <c r="N2373" s="39" t="s">
        <v>251</v>
      </c>
      <c r="O2373" s="39">
        <v>2006</v>
      </c>
      <c r="P2373" s="39" t="s">
        <v>286</v>
      </c>
      <c r="Q2373" s="240">
        <v>1340</v>
      </c>
      <c r="R2373" s="31" t="s">
        <v>245</v>
      </c>
      <c r="S2373" s="41" t="s">
        <v>60</v>
      </c>
      <c r="T2373" s="29" t="s">
        <v>263</v>
      </c>
      <c r="U2373" s="31" t="s">
        <v>134</v>
      </c>
      <c r="V2373" s="39" t="s">
        <v>254</v>
      </c>
      <c r="W2373" s="43" t="s">
        <v>225</v>
      </c>
      <c r="X2373" s="43" t="s">
        <v>65</v>
      </c>
      <c r="Y2373" s="43">
        <v>40515</v>
      </c>
      <c r="Z2373" s="31">
        <v>98</v>
      </c>
      <c r="AA2373" s="240">
        <v>1125</v>
      </c>
      <c r="AB2373" s="31" t="s">
        <v>66</v>
      </c>
      <c r="AC2373" s="240">
        <v>170094</v>
      </c>
      <c r="AD2373" s="31" t="s">
        <v>262</v>
      </c>
      <c r="AE2373" s="39" t="s">
        <v>255</v>
      </c>
      <c r="AF2373" s="39" t="s">
        <v>236</v>
      </c>
      <c r="AG2373" s="31" t="s">
        <v>229</v>
      </c>
      <c r="AH2373" s="31">
        <v>30.43</v>
      </c>
      <c r="AI2373" s="31">
        <v>140.84</v>
      </c>
      <c r="AJ2373" s="31">
        <v>171.27</v>
      </c>
      <c r="AK2373" s="39">
        <v>9.8000000000000007</v>
      </c>
      <c r="AL2373" s="26">
        <v>0.17767268056285396</v>
      </c>
      <c r="AM2373" s="37" t="s">
        <v>230</v>
      </c>
      <c r="AN2373" s="31" t="s">
        <v>231</v>
      </c>
      <c r="AO2373" s="31" t="s">
        <v>232</v>
      </c>
      <c r="AP2373" s="45" t="s">
        <v>16963</v>
      </c>
      <c r="AQ2373" s="27" t="str">
        <f t="shared" si="106"/>
        <v>Record Complete</v>
      </c>
      <c r="AR2373" s="35"/>
      <c r="AS2373" s="5" t="str">
        <f t="shared" si="107"/>
        <v/>
      </c>
      <c r="AT2373" t="s">
        <v>17200</v>
      </c>
    </row>
    <row r="2374" spans="1:46" ht="15.75" thickBot="1" x14ac:dyDescent="0.3">
      <c r="A2374" s="47" t="s">
        <v>878</v>
      </c>
      <c r="B2374" s="49">
        <v>4923</v>
      </c>
      <c r="C2374" s="49" t="s">
        <v>213</v>
      </c>
      <c r="D2374" s="49" t="s">
        <v>290</v>
      </c>
      <c r="E2374" s="51" t="str">
        <f ca="1">IF(ISERROR(INDIRECT(CONCATENATE("FIPs_codes!",ADDRESS((MATCH($D2374,INDIRECT($C2374),0)+MATCH($C2374,FIPs_codes!$G$1:$G$3296,0)-1),COLUMN(FIPs_codes!A2372))))),"",INDIRECT(CONCATENATE("FIPs_codes!",ADDRESS((MATCH($D2374,INDIRECT($C2374),0)+MATCH($C2374,FIPs_codes!$G$1:$G$3296,0)-1),COLUMN(FIPs_codes!A2372)))))</f>
        <v>40151</v>
      </c>
      <c r="F2374" s="51">
        <f ca="1">IF(ISERROR(INDIRECT(CONCATENATE("FIPs_codes!",ADDRESS((MATCH($D2374,INDIRECT($C2374),0)+MATCH($C2374,FIPs_codes!$G$1:$G$3296,0)-1),COLUMN(FIPs_codes!C2372))))),"",INDIRECT(CONCATENATE("FIPs_codes!",ADDRESS((MATCH($D2374,INDIRECT($C2374),0)+MATCH($C2374,FIPs_codes!$G$1:$G$3296,0)-1),COLUMN(FIPs_codes!C2372)))))</f>
        <v>6</v>
      </c>
      <c r="G2374" s="51" t="s">
        <v>216</v>
      </c>
      <c r="H2374" s="51" t="s">
        <v>217</v>
      </c>
      <c r="I2374" s="53" t="s">
        <v>879</v>
      </c>
      <c r="J2374" s="55" t="s">
        <v>268</v>
      </c>
      <c r="K2374" s="49" t="s">
        <v>78</v>
      </c>
      <c r="L2374" s="49" t="s">
        <v>269</v>
      </c>
      <c r="M2374" s="49" t="s">
        <v>57</v>
      </c>
      <c r="N2374" s="57" t="s">
        <v>571</v>
      </c>
      <c r="O2374" s="57">
        <v>2006</v>
      </c>
      <c r="P2374" s="57" t="s">
        <v>880</v>
      </c>
      <c r="Q2374" s="128">
        <v>1680</v>
      </c>
      <c r="R2374" s="49" t="s">
        <v>244</v>
      </c>
      <c r="S2374" s="59" t="s">
        <v>60</v>
      </c>
      <c r="T2374" s="47" t="s">
        <v>263</v>
      </c>
      <c r="U2374" s="49" t="s">
        <v>134</v>
      </c>
      <c r="V2374" s="57" t="s">
        <v>654</v>
      </c>
      <c r="W2374" s="61" t="s">
        <v>225</v>
      </c>
      <c r="X2374" s="61" t="s">
        <v>65</v>
      </c>
      <c r="Y2374" s="61">
        <v>40535</v>
      </c>
      <c r="Z2374" s="49">
        <v>98</v>
      </c>
      <c r="AA2374" s="128">
        <v>1152</v>
      </c>
      <c r="AB2374" s="49" t="s">
        <v>66</v>
      </c>
      <c r="AC2374" s="128">
        <v>108108</v>
      </c>
      <c r="AD2374" s="49" t="s">
        <v>262</v>
      </c>
      <c r="AE2374" s="57" t="s">
        <v>255</v>
      </c>
      <c r="AF2374" s="57" t="s">
        <v>236</v>
      </c>
      <c r="AG2374" s="49" t="s">
        <v>229</v>
      </c>
      <c r="AH2374" s="49">
        <v>0</v>
      </c>
      <c r="AI2374" s="49">
        <v>29</v>
      </c>
      <c r="AJ2374" s="49">
        <v>29</v>
      </c>
      <c r="AK2374" s="57">
        <v>0</v>
      </c>
      <c r="AL2374" s="150">
        <v>0</v>
      </c>
      <c r="AM2374" s="55" t="s">
        <v>230</v>
      </c>
      <c r="AN2374" s="49" t="s">
        <v>231</v>
      </c>
      <c r="AO2374" s="49" t="s">
        <v>232</v>
      </c>
      <c r="AP2374" s="63" t="s">
        <v>16963</v>
      </c>
      <c r="AQ2374" s="27" t="str">
        <f t="shared" si="106"/>
        <v>Record Complete</v>
      </c>
      <c r="AR2374" s="53"/>
      <c r="AS2374" s="5" t="str">
        <f t="shared" si="107"/>
        <v/>
      </c>
      <c r="AT2374" t="s">
        <v>17200</v>
      </c>
    </row>
    <row r="2375" spans="1:46" ht="15.75" thickBot="1" x14ac:dyDescent="0.3">
      <c r="A2375" s="48" t="s">
        <v>878</v>
      </c>
      <c r="B2375" s="50">
        <v>4923</v>
      </c>
      <c r="C2375" s="50" t="s">
        <v>213</v>
      </c>
      <c r="D2375" s="50" t="s">
        <v>290</v>
      </c>
      <c r="E2375" s="51" t="str">
        <f ca="1">IF(ISERROR(INDIRECT(CONCATENATE("FIPs_codes!",ADDRESS((MATCH($D2375,INDIRECT($C2375),0)+MATCH($C2375,FIPs_codes!$G$1:$G$3296,0)-1),COLUMN(FIPs_codes!A2373))))),"",INDIRECT(CONCATENATE("FIPs_codes!",ADDRESS((MATCH($D2375,INDIRECT($C2375),0)+MATCH($C2375,FIPs_codes!$G$1:$G$3296,0)-1),COLUMN(FIPs_codes!A2373)))))</f>
        <v>40151</v>
      </c>
      <c r="F2375" s="51">
        <f ca="1">IF(ISERROR(INDIRECT(CONCATENATE("FIPs_codes!",ADDRESS((MATCH($D2375,INDIRECT($C2375),0)+MATCH($C2375,FIPs_codes!$G$1:$G$3296,0)-1),COLUMN(FIPs_codes!C2373))))),"",INDIRECT(CONCATENATE("FIPs_codes!",ADDRESS((MATCH($D2375,INDIRECT($C2375),0)+MATCH($C2375,FIPs_codes!$G$1:$G$3296,0)-1),COLUMN(FIPs_codes!C2373)))))</f>
        <v>6</v>
      </c>
      <c r="G2375" s="52" t="s">
        <v>216</v>
      </c>
      <c r="H2375" s="52" t="s">
        <v>217</v>
      </c>
      <c r="I2375" s="54" t="s">
        <v>879</v>
      </c>
      <c r="J2375" s="56" t="s">
        <v>268</v>
      </c>
      <c r="K2375" s="50" t="s">
        <v>78</v>
      </c>
      <c r="L2375" s="50" t="s">
        <v>269</v>
      </c>
      <c r="M2375" s="50" t="s">
        <v>57</v>
      </c>
      <c r="N2375" s="58" t="s">
        <v>571</v>
      </c>
      <c r="O2375" s="58">
        <v>2006</v>
      </c>
      <c r="P2375" s="58" t="s">
        <v>880</v>
      </c>
      <c r="Q2375" s="126">
        <v>1680</v>
      </c>
      <c r="R2375" s="50" t="s">
        <v>244</v>
      </c>
      <c r="S2375" s="60" t="s">
        <v>60</v>
      </c>
      <c r="T2375" s="48" t="s">
        <v>263</v>
      </c>
      <c r="U2375" s="50" t="s">
        <v>134</v>
      </c>
      <c r="V2375" s="58" t="s">
        <v>654</v>
      </c>
      <c r="W2375" s="62" t="s">
        <v>225</v>
      </c>
      <c r="X2375" s="62" t="s">
        <v>65</v>
      </c>
      <c r="Y2375" s="62">
        <v>40535</v>
      </c>
      <c r="Z2375" s="50">
        <v>98</v>
      </c>
      <c r="AA2375" s="126">
        <v>1152</v>
      </c>
      <c r="AB2375" s="50" t="s">
        <v>66</v>
      </c>
      <c r="AC2375" s="126">
        <v>108108</v>
      </c>
      <c r="AD2375" s="50" t="s">
        <v>262</v>
      </c>
      <c r="AE2375" s="58" t="s">
        <v>255</v>
      </c>
      <c r="AF2375" s="58" t="s">
        <v>236</v>
      </c>
      <c r="AG2375" s="50" t="s">
        <v>229</v>
      </c>
      <c r="AH2375" s="50">
        <v>0</v>
      </c>
      <c r="AI2375" s="50">
        <v>37</v>
      </c>
      <c r="AJ2375" s="50">
        <v>37</v>
      </c>
      <c r="AK2375" s="58">
        <v>0</v>
      </c>
      <c r="AL2375" s="26">
        <v>0</v>
      </c>
      <c r="AM2375" s="56" t="s">
        <v>230</v>
      </c>
      <c r="AN2375" s="50" t="s">
        <v>231</v>
      </c>
      <c r="AO2375" s="50" t="s">
        <v>232</v>
      </c>
      <c r="AP2375" s="45" t="s">
        <v>16963</v>
      </c>
      <c r="AQ2375" s="27" t="str">
        <f t="shared" si="106"/>
        <v>Record Complete</v>
      </c>
      <c r="AR2375" s="54"/>
      <c r="AS2375" s="5" t="str">
        <f t="shared" si="107"/>
        <v/>
      </c>
      <c r="AT2375" t="s">
        <v>17200</v>
      </c>
    </row>
    <row r="2376" spans="1:46" ht="15.75" thickBot="1" x14ac:dyDescent="0.3">
      <c r="A2376" s="47" t="s">
        <v>878</v>
      </c>
      <c r="B2376" s="49">
        <v>4923</v>
      </c>
      <c r="C2376" s="49" t="s">
        <v>213</v>
      </c>
      <c r="D2376" s="49" t="s">
        <v>290</v>
      </c>
      <c r="E2376" s="51" t="str">
        <f ca="1">IF(ISERROR(INDIRECT(CONCATENATE("FIPs_codes!",ADDRESS((MATCH($D2376,INDIRECT($C2376),0)+MATCH($C2376,FIPs_codes!$G$1:$G$3296,0)-1),COLUMN(FIPs_codes!A2374))))),"",INDIRECT(CONCATENATE("FIPs_codes!",ADDRESS((MATCH($D2376,INDIRECT($C2376),0)+MATCH($C2376,FIPs_codes!$G$1:$G$3296,0)-1),COLUMN(FIPs_codes!A2374)))))</f>
        <v>40151</v>
      </c>
      <c r="F2376" s="51">
        <f ca="1">IF(ISERROR(INDIRECT(CONCATENATE("FIPs_codes!",ADDRESS((MATCH($D2376,INDIRECT($C2376),0)+MATCH($C2376,FIPs_codes!$G$1:$G$3296,0)-1),COLUMN(FIPs_codes!C2374))))),"",INDIRECT(CONCATENATE("FIPs_codes!",ADDRESS((MATCH($D2376,INDIRECT($C2376),0)+MATCH($C2376,FIPs_codes!$G$1:$G$3296,0)-1),COLUMN(FIPs_codes!C2374)))))</f>
        <v>6</v>
      </c>
      <c r="G2376" s="51" t="s">
        <v>216</v>
      </c>
      <c r="H2376" s="51" t="s">
        <v>217</v>
      </c>
      <c r="I2376" s="53" t="s">
        <v>879</v>
      </c>
      <c r="J2376" s="55" t="s">
        <v>268</v>
      </c>
      <c r="K2376" s="49" t="s">
        <v>78</v>
      </c>
      <c r="L2376" s="49" t="s">
        <v>269</v>
      </c>
      <c r="M2376" s="49" t="s">
        <v>57</v>
      </c>
      <c r="N2376" s="57" t="s">
        <v>571</v>
      </c>
      <c r="O2376" s="57">
        <v>2006</v>
      </c>
      <c r="P2376" s="57" t="s">
        <v>880</v>
      </c>
      <c r="Q2376" s="128">
        <v>1680</v>
      </c>
      <c r="R2376" s="49" t="s">
        <v>244</v>
      </c>
      <c r="S2376" s="59" t="s">
        <v>60</v>
      </c>
      <c r="T2376" s="47" t="s">
        <v>263</v>
      </c>
      <c r="U2376" s="49" t="s">
        <v>134</v>
      </c>
      <c r="V2376" s="57" t="s">
        <v>654</v>
      </c>
      <c r="W2376" s="61" t="s">
        <v>225</v>
      </c>
      <c r="X2376" s="61" t="s">
        <v>65</v>
      </c>
      <c r="Y2376" s="61">
        <v>40535</v>
      </c>
      <c r="Z2376" s="49">
        <v>98</v>
      </c>
      <c r="AA2376" s="128">
        <v>1152</v>
      </c>
      <c r="AB2376" s="49" t="s">
        <v>66</v>
      </c>
      <c r="AC2376" s="128">
        <v>108108</v>
      </c>
      <c r="AD2376" s="49" t="s">
        <v>262</v>
      </c>
      <c r="AE2376" s="57" t="s">
        <v>255</v>
      </c>
      <c r="AF2376" s="57" t="s">
        <v>236</v>
      </c>
      <c r="AG2376" s="49" t="s">
        <v>229</v>
      </c>
      <c r="AH2376" s="49">
        <v>0</v>
      </c>
      <c r="AI2376" s="49">
        <v>63</v>
      </c>
      <c r="AJ2376" s="49">
        <v>63</v>
      </c>
      <c r="AK2376" s="57">
        <v>0</v>
      </c>
      <c r="AL2376" s="26">
        <v>0</v>
      </c>
      <c r="AM2376" s="55" t="s">
        <v>230</v>
      </c>
      <c r="AN2376" s="49" t="s">
        <v>231</v>
      </c>
      <c r="AO2376" s="49" t="s">
        <v>232</v>
      </c>
      <c r="AP2376" s="63" t="s">
        <v>16963</v>
      </c>
      <c r="AQ2376" s="27" t="str">
        <f t="shared" si="106"/>
        <v>Record Complete</v>
      </c>
      <c r="AR2376" s="53"/>
      <c r="AS2376" s="5" t="str">
        <f t="shared" si="107"/>
        <v/>
      </c>
      <c r="AT2376" t="s">
        <v>17200</v>
      </c>
    </row>
    <row r="2377" spans="1:46" ht="15.75" thickBot="1" x14ac:dyDescent="0.3">
      <c r="A2377" s="48" t="s">
        <v>881</v>
      </c>
      <c r="B2377" s="50">
        <v>10359</v>
      </c>
      <c r="C2377" s="50" t="s">
        <v>213</v>
      </c>
      <c r="D2377" s="50" t="s">
        <v>238</v>
      </c>
      <c r="E2377" s="51" t="str">
        <f ca="1">IF(ISERROR(INDIRECT(CONCATENATE("FIPs_codes!",ADDRESS((MATCH($D2377,INDIRECT($C2377),0)+MATCH($C2377,FIPs_codes!$G$1:$G$3296,0)-1),COLUMN(FIPs_codes!A2375))))),"",INDIRECT(CONCATENATE("FIPs_codes!",ADDRESS((MATCH($D2377,INDIRECT($C2377),0)+MATCH($C2377,FIPs_codes!$G$1:$G$3296,0)-1),COLUMN(FIPs_codes!A2375)))))</f>
        <v>40043</v>
      </c>
      <c r="F2377" s="51">
        <f ca="1">IF(ISERROR(INDIRECT(CONCATENATE("FIPs_codes!",ADDRESS((MATCH($D2377,INDIRECT($C2377),0)+MATCH($C2377,FIPs_codes!$G$1:$G$3296,0)-1),COLUMN(FIPs_codes!C2375))))),"",INDIRECT(CONCATENATE("FIPs_codes!",ADDRESS((MATCH($D2377,INDIRECT($C2377),0)+MATCH($C2377,FIPs_codes!$G$1:$G$3296,0)-1),COLUMN(FIPs_codes!C2375)))))</f>
        <v>6</v>
      </c>
      <c r="G2377" s="50" t="s">
        <v>329</v>
      </c>
      <c r="H2377" s="50" t="s">
        <v>217</v>
      </c>
      <c r="I2377" s="54" t="s">
        <v>882</v>
      </c>
      <c r="J2377" s="56" t="s">
        <v>268</v>
      </c>
      <c r="K2377" s="50" t="s">
        <v>78</v>
      </c>
      <c r="L2377" s="50" t="s">
        <v>269</v>
      </c>
      <c r="M2377" s="50" t="s">
        <v>57</v>
      </c>
      <c r="N2377" s="58" t="s">
        <v>363</v>
      </c>
      <c r="O2377" s="66">
        <v>41091</v>
      </c>
      <c r="P2377" s="58" t="s">
        <v>281</v>
      </c>
      <c r="Q2377" s="50" t="s">
        <v>562</v>
      </c>
      <c r="R2377" s="50" t="s">
        <v>244</v>
      </c>
      <c r="S2377" s="60" t="s">
        <v>60</v>
      </c>
      <c r="T2377" s="48" t="s">
        <v>482</v>
      </c>
      <c r="U2377" s="50" t="s">
        <v>134</v>
      </c>
      <c r="V2377" s="58" t="s">
        <v>563</v>
      </c>
      <c r="W2377" s="62" t="s">
        <v>134</v>
      </c>
      <c r="X2377" s="62" t="s">
        <v>484</v>
      </c>
      <c r="Y2377" s="62">
        <v>41295</v>
      </c>
      <c r="Z2377" s="50">
        <v>94</v>
      </c>
      <c r="AA2377" s="50">
        <v>918.2</v>
      </c>
      <c r="AB2377" s="50" t="s">
        <v>66</v>
      </c>
      <c r="AC2377" s="50">
        <v>156.16</v>
      </c>
      <c r="AD2377" s="50" t="s">
        <v>437</v>
      </c>
      <c r="AE2377" s="58" t="s">
        <v>485</v>
      </c>
      <c r="AF2377" s="58" t="s">
        <v>68</v>
      </c>
      <c r="AG2377" s="50" t="s">
        <v>229</v>
      </c>
      <c r="AH2377" s="50">
        <v>0</v>
      </c>
      <c r="AI2377" s="50">
        <v>44.38</v>
      </c>
      <c r="AJ2377" s="50">
        <v>44.38</v>
      </c>
      <c r="AK2377" s="58">
        <v>0</v>
      </c>
      <c r="AL2377" s="26">
        <v>0</v>
      </c>
      <c r="AM2377" s="56" t="s">
        <v>230</v>
      </c>
      <c r="AN2377" s="50" t="s">
        <v>486</v>
      </c>
      <c r="AO2377" s="50" t="s">
        <v>487</v>
      </c>
      <c r="AP2377" s="64" t="s">
        <v>488</v>
      </c>
      <c r="AQ2377" s="27" t="str">
        <f t="shared" si="106"/>
        <v>Record Complete</v>
      </c>
      <c r="AR2377" s="54" t="s">
        <v>564</v>
      </c>
      <c r="AS2377" s="5" t="str">
        <f t="shared" si="107"/>
        <v/>
      </c>
      <c r="AT2377" t="s">
        <v>17200</v>
      </c>
    </row>
    <row r="2378" spans="1:46" ht="15.75" thickBot="1" x14ac:dyDescent="0.3">
      <c r="A2378" s="30" t="s">
        <v>881</v>
      </c>
      <c r="B2378" s="32">
        <v>10359</v>
      </c>
      <c r="C2378" s="32" t="s">
        <v>213</v>
      </c>
      <c r="D2378" s="32" t="s">
        <v>238</v>
      </c>
      <c r="E2378" s="51" t="str">
        <f ca="1">IF(ISERROR(INDIRECT(CONCATENATE("FIPs_codes!",ADDRESS((MATCH($D2378,INDIRECT($C2378),0)+MATCH($C2378,FIPs_codes!$G$1:$G$3296,0)-1),COLUMN(FIPs_codes!A2376))))),"",INDIRECT(CONCATENATE("FIPs_codes!",ADDRESS((MATCH($D2378,INDIRECT($C2378),0)+MATCH($C2378,FIPs_codes!$G$1:$G$3296,0)-1),COLUMN(FIPs_codes!A2376)))))</f>
        <v>40043</v>
      </c>
      <c r="F2378" s="51">
        <f ca="1">IF(ISERROR(INDIRECT(CONCATENATE("FIPs_codes!",ADDRESS((MATCH($D2378,INDIRECT($C2378),0)+MATCH($C2378,FIPs_codes!$G$1:$G$3296,0)-1),COLUMN(FIPs_codes!C2376))))),"",INDIRECT(CONCATENATE("FIPs_codes!",ADDRESS((MATCH($D2378,INDIRECT($C2378),0)+MATCH($C2378,FIPs_codes!$G$1:$G$3296,0)-1),COLUMN(FIPs_codes!C2376)))))</f>
        <v>6</v>
      </c>
      <c r="G2378" s="32" t="s">
        <v>329</v>
      </c>
      <c r="H2378" s="32" t="s">
        <v>217</v>
      </c>
      <c r="I2378" s="36" t="s">
        <v>882</v>
      </c>
      <c r="J2378" s="38" t="s">
        <v>268</v>
      </c>
      <c r="K2378" s="32" t="s">
        <v>78</v>
      </c>
      <c r="L2378" s="32" t="s">
        <v>269</v>
      </c>
      <c r="M2378" s="32" t="s">
        <v>57</v>
      </c>
      <c r="N2378" s="40" t="s">
        <v>363</v>
      </c>
      <c r="O2378" s="231">
        <v>41091</v>
      </c>
      <c r="P2378" s="40" t="s">
        <v>281</v>
      </c>
      <c r="Q2378" s="32" t="s">
        <v>562</v>
      </c>
      <c r="R2378" s="32" t="s">
        <v>244</v>
      </c>
      <c r="S2378" s="42" t="s">
        <v>60</v>
      </c>
      <c r="T2378" s="30" t="s">
        <v>482</v>
      </c>
      <c r="U2378" s="32" t="s">
        <v>134</v>
      </c>
      <c r="V2378" s="40" t="s">
        <v>563</v>
      </c>
      <c r="W2378" s="44" t="s">
        <v>134</v>
      </c>
      <c r="X2378" s="44" t="s">
        <v>484</v>
      </c>
      <c r="Y2378" s="44">
        <v>41295</v>
      </c>
      <c r="Z2378" s="32">
        <v>94</v>
      </c>
      <c r="AA2378" s="32">
        <v>907</v>
      </c>
      <c r="AB2378" s="32" t="s">
        <v>66</v>
      </c>
      <c r="AC2378" s="32">
        <v>156.16</v>
      </c>
      <c r="AD2378" s="32" t="s">
        <v>437</v>
      </c>
      <c r="AE2378" s="40" t="s">
        <v>485</v>
      </c>
      <c r="AF2378" s="40" t="s">
        <v>68</v>
      </c>
      <c r="AG2378" s="32" t="s">
        <v>229</v>
      </c>
      <c r="AH2378" s="32">
        <v>0</v>
      </c>
      <c r="AI2378" s="32">
        <v>46.1</v>
      </c>
      <c r="AJ2378" s="32">
        <v>46.1</v>
      </c>
      <c r="AK2378" s="40">
        <v>0</v>
      </c>
      <c r="AL2378" s="26">
        <v>0</v>
      </c>
      <c r="AM2378" s="38" t="s">
        <v>230</v>
      </c>
      <c r="AN2378" s="32" t="s">
        <v>486</v>
      </c>
      <c r="AO2378" s="32" t="s">
        <v>487</v>
      </c>
      <c r="AP2378" s="46" t="s">
        <v>488</v>
      </c>
      <c r="AQ2378" s="27" t="str">
        <f t="shared" si="106"/>
        <v>Record Complete</v>
      </c>
      <c r="AR2378" s="36" t="s">
        <v>564</v>
      </c>
      <c r="AS2378" s="5" t="str">
        <f t="shared" si="107"/>
        <v/>
      </c>
      <c r="AT2378" t="s">
        <v>17200</v>
      </c>
    </row>
    <row r="2379" spans="1:46" ht="15.75" thickBot="1" x14ac:dyDescent="0.3">
      <c r="A2379" s="29" t="s">
        <v>881</v>
      </c>
      <c r="B2379" s="31">
        <v>10359</v>
      </c>
      <c r="C2379" s="31" t="s">
        <v>213</v>
      </c>
      <c r="D2379" s="31" t="s">
        <v>238</v>
      </c>
      <c r="E2379" s="51" t="str">
        <f ca="1">IF(ISERROR(INDIRECT(CONCATENATE("FIPs_codes!",ADDRESS((MATCH($D2379,INDIRECT($C2379),0)+MATCH($C2379,FIPs_codes!$G$1:$G$3296,0)-1),COLUMN(FIPs_codes!A2377))))),"",INDIRECT(CONCATENATE("FIPs_codes!",ADDRESS((MATCH($D2379,INDIRECT($C2379),0)+MATCH($C2379,FIPs_codes!$G$1:$G$3296,0)-1),COLUMN(FIPs_codes!A2377)))))</f>
        <v>40043</v>
      </c>
      <c r="F2379" s="51">
        <f ca="1">IF(ISERROR(INDIRECT(CONCATENATE("FIPs_codes!",ADDRESS((MATCH($D2379,INDIRECT($C2379),0)+MATCH($C2379,FIPs_codes!$G$1:$G$3296,0)-1),COLUMN(FIPs_codes!C2377))))),"",INDIRECT(CONCATENATE("FIPs_codes!",ADDRESS((MATCH($D2379,INDIRECT($C2379),0)+MATCH($C2379,FIPs_codes!$G$1:$G$3296,0)-1),COLUMN(FIPs_codes!C2377)))))</f>
        <v>6</v>
      </c>
      <c r="G2379" s="31" t="s">
        <v>329</v>
      </c>
      <c r="H2379" s="31" t="s">
        <v>217</v>
      </c>
      <c r="I2379" s="35" t="s">
        <v>882</v>
      </c>
      <c r="J2379" s="37" t="s">
        <v>268</v>
      </c>
      <c r="K2379" s="31" t="s">
        <v>78</v>
      </c>
      <c r="L2379" s="31" t="s">
        <v>269</v>
      </c>
      <c r="M2379" s="31" t="s">
        <v>57</v>
      </c>
      <c r="N2379" s="39" t="s">
        <v>363</v>
      </c>
      <c r="O2379" s="232">
        <v>41091</v>
      </c>
      <c r="P2379" s="39" t="s">
        <v>281</v>
      </c>
      <c r="Q2379" s="31" t="s">
        <v>562</v>
      </c>
      <c r="R2379" s="31" t="s">
        <v>244</v>
      </c>
      <c r="S2379" s="41" t="s">
        <v>60</v>
      </c>
      <c r="T2379" s="29" t="s">
        <v>482</v>
      </c>
      <c r="U2379" s="31" t="s">
        <v>134</v>
      </c>
      <c r="V2379" s="39" t="s">
        <v>563</v>
      </c>
      <c r="W2379" s="43" t="s">
        <v>134</v>
      </c>
      <c r="X2379" s="43" t="s">
        <v>484</v>
      </c>
      <c r="Y2379" s="43">
        <v>41295</v>
      </c>
      <c r="Z2379" s="31">
        <v>94</v>
      </c>
      <c r="AA2379" s="31">
        <v>910.6</v>
      </c>
      <c r="AB2379" s="31" t="s">
        <v>66</v>
      </c>
      <c r="AC2379" s="31">
        <v>156.16</v>
      </c>
      <c r="AD2379" s="31" t="s">
        <v>437</v>
      </c>
      <c r="AE2379" s="39" t="s">
        <v>485</v>
      </c>
      <c r="AF2379" s="39" t="s">
        <v>68</v>
      </c>
      <c r="AG2379" s="31" t="s">
        <v>229</v>
      </c>
      <c r="AH2379" s="31">
        <v>0</v>
      </c>
      <c r="AI2379" s="31">
        <v>48.33</v>
      </c>
      <c r="AJ2379" s="31">
        <v>48.33</v>
      </c>
      <c r="AK2379" s="39">
        <v>0</v>
      </c>
      <c r="AL2379" s="26">
        <v>0</v>
      </c>
      <c r="AM2379" s="37" t="s">
        <v>230</v>
      </c>
      <c r="AN2379" s="31" t="s">
        <v>486</v>
      </c>
      <c r="AO2379" s="31" t="s">
        <v>487</v>
      </c>
      <c r="AP2379" s="45" t="s">
        <v>488</v>
      </c>
      <c r="AQ2379" s="27" t="str">
        <f t="shared" si="106"/>
        <v>Record Complete</v>
      </c>
      <c r="AR2379" s="35" t="s">
        <v>564</v>
      </c>
      <c r="AS2379" s="5" t="str">
        <f t="shared" si="107"/>
        <v/>
      </c>
      <c r="AT2379" t="s">
        <v>17200</v>
      </c>
    </row>
    <row r="2380" spans="1:46" ht="15.75" thickBot="1" x14ac:dyDescent="0.3">
      <c r="A2380" s="47" t="s">
        <v>205</v>
      </c>
      <c r="B2380" s="49">
        <v>84</v>
      </c>
      <c r="C2380" s="49" t="s">
        <v>49</v>
      </c>
      <c r="D2380" s="49" t="s">
        <v>74</v>
      </c>
      <c r="E2380" s="51" t="str">
        <f ca="1">IF(ISERROR(INDIRECT(CONCATENATE("FIPs_codes!",ADDRESS((MATCH($D2380,INDIRECT($C2380),0)+MATCH($C2380,FIPs_codes!$G$1:$G$3296,0)-1),COLUMN(FIPs_codes!A2378))))),"",INDIRECT(CONCATENATE("FIPs_codes!",ADDRESS((MATCH($D2380,INDIRECT($C2380),0)+MATCH($C2380,FIPs_codes!$G$1:$G$3296,0)-1),COLUMN(FIPs_codes!A2378)))))</f>
        <v>02122</v>
      </c>
      <c r="F2380" s="51">
        <f ca="1">IF(ISERROR(INDIRECT(CONCATENATE("FIPs_codes!",ADDRESS((MATCH($D2380,INDIRECT($C2380),0)+MATCH($C2380,FIPs_codes!$G$1:$G$3296,0)-1),COLUMN(FIPs_codes!C2378))))),"",INDIRECT(CONCATENATE("FIPs_codes!",ADDRESS((MATCH($D2380,INDIRECT($C2380),0)+MATCH($C2380,FIPs_codes!$G$1:$G$3296,0)-1),COLUMN(FIPs_codes!C2378)))))</f>
        <v>10</v>
      </c>
      <c r="G2380" s="49" t="s">
        <v>206</v>
      </c>
      <c r="H2380" s="49" t="s">
        <v>53</v>
      </c>
      <c r="I2380" s="53" t="s">
        <v>207</v>
      </c>
      <c r="J2380" s="55"/>
      <c r="K2380" s="49" t="s">
        <v>55</v>
      </c>
      <c r="L2380" s="49" t="s">
        <v>208</v>
      </c>
      <c r="M2380" s="49" t="s">
        <v>57</v>
      </c>
      <c r="N2380" s="57" t="s">
        <v>209</v>
      </c>
      <c r="O2380" s="57"/>
      <c r="P2380" s="57">
        <v>2</v>
      </c>
      <c r="Q2380" s="49" t="s">
        <v>210</v>
      </c>
      <c r="R2380" s="49" t="s">
        <v>60</v>
      </c>
      <c r="S2380" s="59" t="s">
        <v>60</v>
      </c>
      <c r="T2380" s="47" t="s">
        <v>61</v>
      </c>
      <c r="U2380" s="49" t="s">
        <v>62</v>
      </c>
      <c r="V2380" s="57" t="s">
        <v>63</v>
      </c>
      <c r="W2380" s="61" t="s">
        <v>64</v>
      </c>
      <c r="X2380" s="61" t="s">
        <v>65</v>
      </c>
      <c r="Y2380" s="61">
        <v>40981</v>
      </c>
      <c r="Z2380" s="49">
        <v>60</v>
      </c>
      <c r="AA2380" s="49">
        <v>628</v>
      </c>
      <c r="AB2380" s="49" t="s">
        <v>66</v>
      </c>
      <c r="AC2380" s="49" t="s">
        <v>85</v>
      </c>
      <c r="AD2380" s="49" t="s">
        <v>86</v>
      </c>
      <c r="AE2380" s="57"/>
      <c r="AF2380" s="57" t="s">
        <v>68</v>
      </c>
      <c r="AG2380" s="49" t="s">
        <v>69</v>
      </c>
      <c r="AH2380" s="49">
        <v>4.8</v>
      </c>
      <c r="AI2380" s="49"/>
      <c r="AJ2380" s="49">
        <v>31</v>
      </c>
      <c r="AK2380" s="57"/>
      <c r="AL2380" s="150">
        <v>0.15483870967741936</v>
      </c>
      <c r="AM2380" s="55" t="s">
        <v>53</v>
      </c>
      <c r="AN2380" s="49" t="s">
        <v>70</v>
      </c>
      <c r="AO2380" s="49"/>
      <c r="AP2380" s="63" t="s">
        <v>71</v>
      </c>
      <c r="AQ2380" s="27" t="str">
        <f t="shared" si="106"/>
        <v>Record Complete</v>
      </c>
      <c r="AR2380" s="53"/>
      <c r="AS2380" s="5" t="str">
        <f t="shared" si="107"/>
        <v/>
      </c>
      <c r="AT2380" t="s">
        <v>17200</v>
      </c>
    </row>
  </sheetData>
  <sheetProtection formatCells="0" formatColumns="0" formatRows="0" insertHyperlinks="0" sort="0"/>
  <sortState xmlns:xlrd2="http://schemas.microsoft.com/office/spreadsheetml/2017/richdata2" ref="A4:AT2380">
    <sortCondition ref="AT4:AT2380"/>
  </sortState>
  <dataConsolidate/>
  <mergeCells count="4">
    <mergeCell ref="A1:I1"/>
    <mergeCell ref="J1:S1"/>
    <mergeCell ref="T1:AL1"/>
    <mergeCell ref="AM1:AR1"/>
  </mergeCells>
  <dataValidations count="13">
    <dataValidation type="decimal" allowBlank="1" showInputMessage="1" showErrorMessage="1" sqref="AA3:AA332 AA1840:AA2380" xr:uid="{00000000-0002-0000-0000-000006000000}">
      <formula1>0</formula1>
      <formula2>10000</formula2>
    </dataValidation>
    <dataValidation type="list" operator="greaterThan" allowBlank="1" showInputMessage="1" showErrorMessage="1" sqref="X3:X332 X1840:X2380" xr:uid="{00000000-0002-0000-0000-00000C000000}">
      <formula1>Y_N</formula1>
    </dataValidation>
    <dataValidation type="list" allowBlank="1" showInputMessage="1" showErrorMessage="1" sqref="D3:D332 D1840:D2380" xr:uid="{00000000-0002-0000-0000-000000000000}">
      <formula1>INDIRECT(C3)</formula1>
    </dataValidation>
    <dataValidation type="list" allowBlank="1" showInputMessage="1" showErrorMessage="1" sqref="C3:C332 C1840:C2380" xr:uid="{00000000-0002-0000-0000-000001000000}">
      <formula1>STATES</formula1>
    </dataValidation>
    <dataValidation type="list" allowBlank="1" showInputMessage="1" showErrorMessage="1" sqref="J3:J332 J1840:J2380" xr:uid="{00000000-0002-0000-0000-000002000000}">
      <formula1>SCC_Names</formula1>
    </dataValidation>
    <dataValidation type="list" allowBlank="1" showInputMessage="1" showErrorMessage="1" sqref="U3:U332 U1840:U2380" xr:uid="{00000000-0002-0000-0000-000003000000}">
      <formula1>Test_methods</formula1>
    </dataValidation>
    <dataValidation type="date" operator="greaterThan" allowBlank="1" showInputMessage="1" showErrorMessage="1" sqref="Y3:Y332 Y1840:Y2380" xr:uid="{00000000-0002-0000-0000-000004000000}">
      <formula1>32874</formula1>
    </dataValidation>
    <dataValidation type="whole" allowBlank="1" showInputMessage="1" showErrorMessage="1" sqref="Z3:Z332 Z1840:Z2380" xr:uid="{00000000-0002-0000-0000-000005000000}">
      <formula1>0</formula1>
      <formula2>100</formula2>
    </dataValidation>
    <dataValidation type="list" allowBlank="1" showInputMessage="1" showErrorMessage="1" sqref="AB3:AB332 AB1840:AB2380" xr:uid="{00000000-0002-0000-0000-000007000000}">
      <formula1>Operation_modes</formula1>
    </dataValidation>
    <dataValidation type="list" allowBlank="1" showInputMessage="1" showErrorMessage="1" sqref="R3:S332 R1840:S2380" xr:uid="{00000000-0002-0000-0000-000008000000}">
      <formula1>Control_technologies</formula1>
    </dataValidation>
    <dataValidation type="list" allowBlank="1" showInputMessage="1" showErrorMessage="1" sqref="K3:K332 K1840:K2380" xr:uid="{00000000-0002-0000-0000-000009000000}">
      <formula1>Unit_type</formula1>
    </dataValidation>
    <dataValidation type="list" allowBlank="1" showInputMessage="1" showErrorMessage="1" sqref="M3:M332 M1840:M2380" xr:uid="{00000000-0002-0000-0000-00000A000000}">
      <formula1>Fuel_Options</formula1>
    </dataValidation>
    <dataValidation type="list" operator="greaterThan" allowBlank="1" showInputMessage="1" showErrorMessage="1" sqref="W3:W332 W1840:W2380" xr:uid="{00000000-0002-0000-0000-00000B000000}">
      <formula1>Test_equip_type</formula1>
    </dataValidation>
  </dataValidations>
  <hyperlinks>
    <hyperlink ref="AP157" r:id="rId1" xr:uid="{00000000-0004-0000-0000-0000C7000000}"/>
    <hyperlink ref="AP158" r:id="rId2" xr:uid="{00000000-0004-0000-0000-0000C8000000}"/>
    <hyperlink ref="AP160" r:id="rId3" xr:uid="{00000000-0004-0000-0000-0000C9000000}"/>
    <hyperlink ref="AP159" r:id="rId4" xr:uid="{00000000-0004-0000-0000-0000CA000000}"/>
    <hyperlink ref="AP164" r:id="rId5" xr:uid="{00000000-0004-0000-0000-0000CB000000}"/>
    <hyperlink ref="AP165" r:id="rId6" xr:uid="{00000000-0004-0000-0000-0000CC000000}"/>
    <hyperlink ref="AP162" r:id="rId7" xr:uid="{00000000-0004-0000-0000-0000CD000000}"/>
    <hyperlink ref="AP163" r:id="rId8" xr:uid="{00000000-0004-0000-0000-0000CE000000}"/>
    <hyperlink ref="AP161" r:id="rId9" xr:uid="{00000000-0004-0000-0000-0000CF000000}"/>
    <hyperlink ref="AP882" r:id="rId10" xr:uid="{00000000-0004-0000-0000-0000D0000000}"/>
    <hyperlink ref="AP2380" r:id="rId11" xr:uid="{00000000-0004-0000-0000-0000D1000000}"/>
    <hyperlink ref="AP2076" r:id="rId12" xr:uid="{00000000-0004-0000-0000-0000D2000000}"/>
    <hyperlink ref="AP2077" r:id="rId13" xr:uid="{00000000-0004-0000-0000-0000D3000000}"/>
    <hyperlink ref="AP2080" r:id="rId14" xr:uid="{00000000-0004-0000-0000-0000D4000000}"/>
    <hyperlink ref="AP2085" r:id="rId15" xr:uid="{00000000-0004-0000-0000-0000D5000000}"/>
    <hyperlink ref="AP2086" r:id="rId16" xr:uid="{00000000-0004-0000-0000-0000D6000000}"/>
    <hyperlink ref="AP2089" r:id="rId17" xr:uid="{00000000-0004-0000-0000-0000D7000000}"/>
    <hyperlink ref="AP2079" r:id="rId18" xr:uid="{00000000-0004-0000-0000-0000D8000000}"/>
    <hyperlink ref="AP2078" r:id="rId19" xr:uid="{00000000-0004-0000-0000-0000D9000000}"/>
    <hyperlink ref="AP2082" r:id="rId20" xr:uid="{00000000-0004-0000-0000-0000DA000000}"/>
    <hyperlink ref="AP2087" r:id="rId21" xr:uid="{00000000-0004-0000-0000-0000DB000000}"/>
    <hyperlink ref="AP2088" r:id="rId22" xr:uid="{00000000-0004-0000-0000-0000DC000000}"/>
    <hyperlink ref="AP2090" r:id="rId23" xr:uid="{00000000-0004-0000-0000-0000DD000000}"/>
    <hyperlink ref="AP2081" r:id="rId24" xr:uid="{00000000-0004-0000-0000-0000DE000000}"/>
    <hyperlink ref="AP2083" r:id="rId25" xr:uid="{00000000-0004-0000-0000-0000DF000000}"/>
    <hyperlink ref="AP2084" r:id="rId26" xr:uid="{00000000-0004-0000-0000-0000E0000000}"/>
    <hyperlink ref="AP699" r:id="rId27" xr:uid="{00000000-0004-0000-0000-0000E1000000}"/>
    <hyperlink ref="AP703" r:id="rId28" xr:uid="{00000000-0004-0000-0000-0000E2000000}"/>
    <hyperlink ref="AP700" r:id="rId29" xr:uid="{00000000-0004-0000-0000-0000E3000000}"/>
    <hyperlink ref="AP710" r:id="rId30" xr:uid="{00000000-0004-0000-0000-0000E4000000}"/>
    <hyperlink ref="AP706" r:id="rId31" xr:uid="{00000000-0004-0000-0000-0000E5000000}"/>
    <hyperlink ref="AP707" r:id="rId32" xr:uid="{00000000-0004-0000-0000-0000E6000000}"/>
    <hyperlink ref="AP705" r:id="rId33" xr:uid="{00000000-0004-0000-0000-0000E7000000}"/>
    <hyperlink ref="AP702" r:id="rId34" xr:uid="{00000000-0004-0000-0000-0000E8000000}"/>
    <hyperlink ref="AP709" r:id="rId35" xr:uid="{00000000-0004-0000-0000-0000E9000000}"/>
    <hyperlink ref="AP708" r:id="rId36" xr:uid="{00000000-0004-0000-0000-0000EA000000}"/>
    <hyperlink ref="AP704" r:id="rId37" xr:uid="{00000000-0004-0000-0000-0000EB000000}"/>
    <hyperlink ref="AP701" r:id="rId38" xr:uid="{00000000-0004-0000-0000-0000EC000000}"/>
    <hyperlink ref="AP697" r:id="rId39" xr:uid="{00000000-0004-0000-0000-0000ED000000}"/>
    <hyperlink ref="AP30" r:id="rId40" xr:uid="{00000000-0004-0000-0000-0000EE000000}"/>
    <hyperlink ref="AP33" r:id="rId41" xr:uid="{00000000-0004-0000-0000-0000EF000000}"/>
    <hyperlink ref="AP32" r:id="rId42" xr:uid="{00000000-0004-0000-0000-0000F0000000}"/>
    <hyperlink ref="AP31" r:id="rId43" xr:uid="{00000000-0004-0000-0000-0000F1000000}"/>
    <hyperlink ref="AP698" r:id="rId44" xr:uid="{00000000-0004-0000-0000-0000F2000000}"/>
    <hyperlink ref="AP989" r:id="rId45" xr:uid="{00000000-0004-0000-0000-0000F3000000}"/>
    <hyperlink ref="AP617" r:id="rId46" xr:uid="{00000000-0004-0000-0000-0000F4000000}"/>
    <hyperlink ref="AP618" r:id="rId47" xr:uid="{00000000-0004-0000-0000-0000F5000000}"/>
    <hyperlink ref="AP619" r:id="rId48" xr:uid="{00000000-0004-0000-0000-0000F6000000}"/>
    <hyperlink ref="AP620" r:id="rId49" xr:uid="{00000000-0004-0000-0000-0000F7000000}"/>
    <hyperlink ref="AP616" r:id="rId50" xr:uid="{00000000-0004-0000-0000-0000F8000000}"/>
    <hyperlink ref="AP2091" r:id="rId51" xr:uid="{00000000-0004-0000-0000-0000F9000000}"/>
    <hyperlink ref="AP1592" r:id="rId52" xr:uid="{00000000-0004-0000-0000-0000FA000000}"/>
    <hyperlink ref="AP1578" r:id="rId53" xr:uid="{00000000-0004-0000-0000-0000FB000000}"/>
    <hyperlink ref="AP1579" r:id="rId54" xr:uid="{00000000-0004-0000-0000-0000FC000000}"/>
    <hyperlink ref="AP1577" r:id="rId55" xr:uid="{00000000-0004-0000-0000-0000FD000000}"/>
    <hyperlink ref="AP1581" r:id="rId56" xr:uid="{00000000-0004-0000-0000-0000FE000000}"/>
    <hyperlink ref="AP1580" r:id="rId57" xr:uid="{00000000-0004-0000-0000-0000FF000000}"/>
    <hyperlink ref="AP1582" r:id="rId58" xr:uid="{00000000-0004-0000-0000-000000010000}"/>
    <hyperlink ref="AP1585" r:id="rId59" xr:uid="{00000000-0004-0000-0000-000001010000}"/>
    <hyperlink ref="AP1584" r:id="rId60" xr:uid="{00000000-0004-0000-0000-000002010000}"/>
    <hyperlink ref="AP1589" r:id="rId61" xr:uid="{00000000-0004-0000-0000-000003010000}"/>
    <hyperlink ref="AP1591" r:id="rId62" xr:uid="{00000000-0004-0000-0000-000004010000}"/>
    <hyperlink ref="AP1590" r:id="rId63" xr:uid="{00000000-0004-0000-0000-000005010000}"/>
    <hyperlink ref="AP1593" r:id="rId64" xr:uid="{00000000-0004-0000-0000-000006010000}"/>
    <hyperlink ref="AP1583" r:id="rId65" xr:uid="{00000000-0004-0000-0000-000007010000}"/>
    <hyperlink ref="AP1586" r:id="rId66" xr:uid="{00000000-0004-0000-0000-000008010000}"/>
    <hyperlink ref="AP1588" r:id="rId67" xr:uid="{00000000-0004-0000-0000-000009010000}"/>
    <hyperlink ref="AP1587" r:id="rId68" xr:uid="{00000000-0004-0000-0000-00000A010000}"/>
    <hyperlink ref="AP696" r:id="rId69" xr:uid="{00000000-0004-0000-0000-00000B010000}"/>
    <hyperlink ref="AP883" r:id="rId70" xr:uid="{00000000-0004-0000-0000-00000C010000}"/>
    <hyperlink ref="AP1488" r:id="rId71" xr:uid="{00000000-0004-0000-0000-00000D010000}"/>
    <hyperlink ref="AP1489" r:id="rId72" xr:uid="{00000000-0004-0000-0000-00000E010000}"/>
    <hyperlink ref="AP1251" r:id="rId73" xr:uid="{00000000-0004-0000-0000-000010010000}"/>
    <hyperlink ref="AP1253" r:id="rId74" xr:uid="{00000000-0004-0000-0000-000011010000}"/>
    <hyperlink ref="AP1255" r:id="rId75" xr:uid="{00000000-0004-0000-0000-000012010000}"/>
    <hyperlink ref="AP1259" r:id="rId76" xr:uid="{00000000-0004-0000-0000-000013010000}"/>
    <hyperlink ref="AP1263" r:id="rId77" xr:uid="{00000000-0004-0000-0000-000014010000}"/>
    <hyperlink ref="AP1276" r:id="rId78" xr:uid="{00000000-0004-0000-0000-000015010000}"/>
    <hyperlink ref="AP1284" r:id="rId79" xr:uid="{00000000-0004-0000-0000-000016010000}"/>
    <hyperlink ref="AP1292" r:id="rId80" xr:uid="{00000000-0004-0000-0000-000017010000}"/>
    <hyperlink ref="AP1300" r:id="rId81" xr:uid="{00000000-0004-0000-0000-000018010000}"/>
    <hyperlink ref="AP1314" r:id="rId82" xr:uid="{00000000-0004-0000-0000-000019010000}"/>
    <hyperlink ref="AP1265" r:id="rId83" xr:uid="{00000000-0004-0000-0000-00001A010000}"/>
    <hyperlink ref="AP1278" r:id="rId84" xr:uid="{00000000-0004-0000-0000-00001B010000}"/>
    <hyperlink ref="AP1286" r:id="rId85" xr:uid="{00000000-0004-0000-0000-00001C010000}"/>
    <hyperlink ref="AP1294" r:id="rId86" xr:uid="{00000000-0004-0000-0000-00001D010000}"/>
    <hyperlink ref="AP1302" r:id="rId87" xr:uid="{00000000-0004-0000-0000-00001E010000}"/>
    <hyperlink ref="AP1316" r:id="rId88" xr:uid="{00000000-0004-0000-0000-00001F010000}"/>
    <hyperlink ref="AP1273" r:id="rId89" xr:uid="{00000000-0004-0000-0000-000020010000}"/>
    <hyperlink ref="AP1280" r:id="rId90" xr:uid="{00000000-0004-0000-0000-000021010000}"/>
    <hyperlink ref="AP1288" r:id="rId91" xr:uid="{00000000-0004-0000-0000-000022010000}"/>
    <hyperlink ref="AP1296" r:id="rId92" xr:uid="{00000000-0004-0000-0000-000023010000}"/>
    <hyperlink ref="AP1304" r:id="rId93" xr:uid="{00000000-0004-0000-0000-000024010000}"/>
    <hyperlink ref="AP1322" r:id="rId94" xr:uid="{00000000-0004-0000-0000-000025010000}"/>
    <hyperlink ref="AP1274" r:id="rId95" xr:uid="{00000000-0004-0000-0000-000026010000}"/>
    <hyperlink ref="AP1282" r:id="rId96" xr:uid="{00000000-0004-0000-0000-000027010000}"/>
    <hyperlink ref="AP1290" r:id="rId97" xr:uid="{00000000-0004-0000-0000-000028010000}"/>
    <hyperlink ref="AP1298" r:id="rId98" xr:uid="{00000000-0004-0000-0000-000029010000}"/>
    <hyperlink ref="AP1306" r:id="rId99" xr:uid="{00000000-0004-0000-0000-00002A010000}"/>
    <hyperlink ref="AP1323" r:id="rId100" xr:uid="{00000000-0004-0000-0000-00002B010000}"/>
    <hyperlink ref="AP1325" r:id="rId101" xr:uid="{00000000-0004-0000-0000-00002C010000}"/>
    <hyperlink ref="AP1327" r:id="rId102" xr:uid="{00000000-0004-0000-0000-00002D010000}"/>
    <hyperlink ref="AP1331" r:id="rId103" xr:uid="{00000000-0004-0000-0000-00002E010000}"/>
    <hyperlink ref="AP1334" r:id="rId104" xr:uid="{00000000-0004-0000-0000-00002F010000}"/>
    <hyperlink ref="AP1351" r:id="rId105" xr:uid="{00000000-0004-0000-0000-000030010000}"/>
    <hyperlink ref="AP1363" r:id="rId106" xr:uid="{00000000-0004-0000-0000-000031010000}"/>
    <hyperlink ref="AP1337" r:id="rId107" xr:uid="{00000000-0004-0000-0000-000032010000}"/>
    <hyperlink ref="AP1352" r:id="rId108" xr:uid="{00000000-0004-0000-0000-000033010000}"/>
    <hyperlink ref="AP1365" r:id="rId109" xr:uid="{00000000-0004-0000-0000-000034010000}"/>
    <hyperlink ref="AP1340" r:id="rId110" xr:uid="{00000000-0004-0000-0000-000035010000}"/>
    <hyperlink ref="AP1357" r:id="rId111" xr:uid="{00000000-0004-0000-0000-000036010000}"/>
    <hyperlink ref="AP1366" r:id="rId112" xr:uid="{00000000-0004-0000-0000-000037010000}"/>
    <hyperlink ref="AP1349" r:id="rId113" xr:uid="{00000000-0004-0000-0000-000038010000}"/>
    <hyperlink ref="AP1359" r:id="rId114" xr:uid="{00000000-0004-0000-0000-000039010000}"/>
    <hyperlink ref="AP1368" r:id="rId115" xr:uid="{00000000-0004-0000-0000-00003A010000}"/>
    <hyperlink ref="AP1371" r:id="rId116" xr:uid="{00000000-0004-0000-0000-00003B010000}"/>
    <hyperlink ref="AP1374" r:id="rId117" xr:uid="{00000000-0004-0000-0000-00003C010000}"/>
    <hyperlink ref="AP1383" r:id="rId118" xr:uid="{00000000-0004-0000-0000-00003D010000}"/>
    <hyperlink ref="AP1386" r:id="rId119" xr:uid="{00000000-0004-0000-0000-00003E010000}"/>
    <hyperlink ref="AP1401" r:id="rId120" xr:uid="{00000000-0004-0000-0000-00003F010000}"/>
    <hyperlink ref="AP1409" r:id="rId121" xr:uid="{00000000-0004-0000-0000-000040010000}"/>
    <hyperlink ref="AP1390" r:id="rId122" xr:uid="{00000000-0004-0000-0000-000041010000}"/>
    <hyperlink ref="AP1404" r:id="rId123" xr:uid="{00000000-0004-0000-0000-000042010000}"/>
    <hyperlink ref="AP1415" r:id="rId124" xr:uid="{00000000-0004-0000-0000-000043010000}"/>
    <hyperlink ref="AP1393" r:id="rId125" xr:uid="{00000000-0004-0000-0000-000044010000}"/>
    <hyperlink ref="AP1405" r:id="rId126" xr:uid="{00000000-0004-0000-0000-000045010000}"/>
    <hyperlink ref="AP1417" r:id="rId127" xr:uid="{00000000-0004-0000-0000-000046010000}"/>
    <hyperlink ref="AP1396" r:id="rId128" xr:uid="{00000000-0004-0000-0000-000047010000}"/>
    <hyperlink ref="AP1408" r:id="rId129" xr:uid="{00000000-0004-0000-0000-000048010000}"/>
    <hyperlink ref="AP1420" r:id="rId130" xr:uid="{00000000-0004-0000-0000-000049010000}"/>
    <hyperlink ref="AP1422" r:id="rId131" xr:uid="{00000000-0004-0000-0000-00004A010000}"/>
    <hyperlink ref="AP1387" r:id="rId132" xr:uid="{00000000-0004-0000-0000-00004B010000}"/>
    <hyperlink ref="AP1252" r:id="rId133" xr:uid="{00000000-0004-0000-0000-00004C010000}"/>
    <hyperlink ref="AP1254" r:id="rId134" xr:uid="{00000000-0004-0000-0000-00004D010000}"/>
    <hyperlink ref="AP1256" r:id="rId135" xr:uid="{00000000-0004-0000-0000-00004E010000}"/>
    <hyperlink ref="AP1257" r:id="rId136" xr:uid="{00000000-0004-0000-0000-00004F010000}"/>
    <hyperlink ref="AP1258" r:id="rId137" xr:uid="{00000000-0004-0000-0000-000050010000}"/>
    <hyperlink ref="AP1260" r:id="rId138" xr:uid="{00000000-0004-0000-0000-000051010000}"/>
    <hyperlink ref="AP1262" r:id="rId139" xr:uid="{00000000-0004-0000-0000-000052010000}"/>
    <hyperlink ref="AP1261" r:id="rId140" xr:uid="{00000000-0004-0000-0000-000053010000}"/>
    <hyperlink ref="AP1264" r:id="rId141" xr:uid="{00000000-0004-0000-0000-000054010000}"/>
    <hyperlink ref="AP1266" r:id="rId142" xr:uid="{00000000-0004-0000-0000-000055010000}"/>
    <hyperlink ref="AP1268" r:id="rId143" xr:uid="{00000000-0004-0000-0000-000056010000}"/>
    <hyperlink ref="AP1267" r:id="rId144" xr:uid="{00000000-0004-0000-0000-000057010000}"/>
    <hyperlink ref="AP1271" r:id="rId145" xr:uid="{00000000-0004-0000-0000-000058010000}"/>
    <hyperlink ref="AP1270" r:id="rId146" xr:uid="{00000000-0004-0000-0000-000059010000}"/>
    <hyperlink ref="AP1269" r:id="rId147" xr:uid="{00000000-0004-0000-0000-00005A010000}"/>
    <hyperlink ref="AP1272" r:id="rId148" xr:uid="{00000000-0004-0000-0000-00005B010000}"/>
    <hyperlink ref="AP1275" r:id="rId149" xr:uid="{00000000-0004-0000-0000-00005C010000}"/>
    <hyperlink ref="AP1277" r:id="rId150" xr:uid="{00000000-0004-0000-0000-00005D010000}"/>
    <hyperlink ref="AP1279" r:id="rId151" xr:uid="{00000000-0004-0000-0000-00005E010000}"/>
    <hyperlink ref="AP1281" r:id="rId152" xr:uid="{00000000-0004-0000-0000-00005F010000}"/>
    <hyperlink ref="AP1283" r:id="rId153" xr:uid="{00000000-0004-0000-0000-000060010000}"/>
    <hyperlink ref="AP1285" r:id="rId154" xr:uid="{00000000-0004-0000-0000-000061010000}"/>
    <hyperlink ref="AP1287" r:id="rId155" xr:uid="{00000000-0004-0000-0000-000062010000}"/>
    <hyperlink ref="AP1289" r:id="rId156" xr:uid="{00000000-0004-0000-0000-000063010000}"/>
    <hyperlink ref="AP1291" r:id="rId157" xr:uid="{00000000-0004-0000-0000-000064010000}"/>
    <hyperlink ref="AP1293" r:id="rId158" xr:uid="{00000000-0004-0000-0000-000065010000}"/>
    <hyperlink ref="AP1295" r:id="rId159" xr:uid="{00000000-0004-0000-0000-000066010000}"/>
    <hyperlink ref="AP1297" r:id="rId160" xr:uid="{00000000-0004-0000-0000-000067010000}"/>
    <hyperlink ref="AP1299" r:id="rId161" xr:uid="{00000000-0004-0000-0000-000068010000}"/>
    <hyperlink ref="AP1301" r:id="rId162" xr:uid="{00000000-0004-0000-0000-000069010000}"/>
    <hyperlink ref="AP1303" r:id="rId163" xr:uid="{00000000-0004-0000-0000-00006A010000}"/>
    <hyperlink ref="AP1305" r:id="rId164" xr:uid="{00000000-0004-0000-0000-00006B010000}"/>
    <hyperlink ref="AP1311" r:id="rId165" xr:uid="{00000000-0004-0000-0000-00006C010000}"/>
    <hyperlink ref="AP1312" r:id="rId166" xr:uid="{00000000-0004-0000-0000-00006D010000}"/>
    <hyperlink ref="AP1307" r:id="rId167" xr:uid="{00000000-0004-0000-0000-00006E010000}"/>
    <hyperlink ref="AP1309" r:id="rId168" xr:uid="{00000000-0004-0000-0000-00006F010000}"/>
    <hyperlink ref="AP1313" r:id="rId169" xr:uid="{00000000-0004-0000-0000-000070010000}"/>
    <hyperlink ref="AP1310" r:id="rId170" xr:uid="{00000000-0004-0000-0000-000071010000}"/>
    <hyperlink ref="AP1308" r:id="rId171" xr:uid="{00000000-0004-0000-0000-000072010000}"/>
    <hyperlink ref="AP1315" r:id="rId172" xr:uid="{00000000-0004-0000-0000-000073010000}"/>
    <hyperlink ref="AP1318" r:id="rId173" xr:uid="{00000000-0004-0000-0000-000074010000}"/>
    <hyperlink ref="AP1320" r:id="rId174" xr:uid="{00000000-0004-0000-0000-000075010000}"/>
    <hyperlink ref="AP1317" r:id="rId175" xr:uid="{00000000-0004-0000-0000-000076010000}"/>
    <hyperlink ref="AP1319" r:id="rId176" xr:uid="{00000000-0004-0000-0000-000077010000}"/>
    <hyperlink ref="AP1321" r:id="rId177" xr:uid="{00000000-0004-0000-0000-000078010000}"/>
    <hyperlink ref="AP1324" r:id="rId178" xr:uid="{00000000-0004-0000-0000-000079010000}"/>
    <hyperlink ref="AP1326" r:id="rId179" xr:uid="{00000000-0004-0000-0000-00007A010000}"/>
    <hyperlink ref="AP1329" r:id="rId180" xr:uid="{00000000-0004-0000-0000-00007B010000}"/>
    <hyperlink ref="AP1328" r:id="rId181" xr:uid="{00000000-0004-0000-0000-00007C010000}"/>
    <hyperlink ref="AP1330" r:id="rId182" xr:uid="{00000000-0004-0000-0000-00007D010000}"/>
    <hyperlink ref="AP1332" r:id="rId183" xr:uid="{00000000-0004-0000-0000-00007E010000}"/>
    <hyperlink ref="AP1333" r:id="rId184" xr:uid="{00000000-0004-0000-0000-00007F010000}"/>
    <hyperlink ref="AP1335" r:id="rId185" xr:uid="{00000000-0004-0000-0000-000080010000}"/>
    <hyperlink ref="AP1336" r:id="rId186" xr:uid="{00000000-0004-0000-0000-000081010000}"/>
    <hyperlink ref="AP1338" r:id="rId187" xr:uid="{00000000-0004-0000-0000-000082010000}"/>
    <hyperlink ref="AP1339" r:id="rId188" xr:uid="{00000000-0004-0000-0000-000083010000}"/>
    <hyperlink ref="AP1341" r:id="rId189" xr:uid="{00000000-0004-0000-0000-000084010000}"/>
    <hyperlink ref="AP1343" r:id="rId190" xr:uid="{00000000-0004-0000-0000-000085010000}"/>
    <hyperlink ref="AP1345" r:id="rId191" xr:uid="{00000000-0004-0000-0000-000086010000}"/>
    <hyperlink ref="AP1346" r:id="rId192" xr:uid="{00000000-0004-0000-0000-000087010000}"/>
    <hyperlink ref="AP1347" r:id="rId193" xr:uid="{00000000-0004-0000-0000-000088010000}"/>
    <hyperlink ref="AP1344" r:id="rId194" xr:uid="{00000000-0004-0000-0000-000089010000}"/>
    <hyperlink ref="AP1342" r:id="rId195" xr:uid="{00000000-0004-0000-0000-00008A010000}"/>
    <hyperlink ref="AP1348" r:id="rId196" xr:uid="{00000000-0004-0000-0000-00008B010000}"/>
    <hyperlink ref="AP1350" r:id="rId197" xr:uid="{00000000-0004-0000-0000-00008C010000}"/>
    <hyperlink ref="AP1353" r:id="rId198" xr:uid="{00000000-0004-0000-0000-00008D010000}"/>
    <hyperlink ref="AP1354" r:id="rId199" xr:uid="{00000000-0004-0000-0000-00008E010000}"/>
    <hyperlink ref="AP1355" r:id="rId200" xr:uid="{00000000-0004-0000-0000-00008F010000}"/>
    <hyperlink ref="AP1358" r:id="rId201" xr:uid="{00000000-0004-0000-0000-000090010000}"/>
    <hyperlink ref="AP1356" r:id="rId202" xr:uid="{00000000-0004-0000-0000-000091010000}"/>
    <hyperlink ref="AP1360" r:id="rId203" xr:uid="{00000000-0004-0000-0000-000092010000}"/>
    <hyperlink ref="AP1361" r:id="rId204" xr:uid="{00000000-0004-0000-0000-000093010000}"/>
    <hyperlink ref="AP1362" r:id="rId205" xr:uid="{00000000-0004-0000-0000-000094010000}"/>
    <hyperlink ref="AP1364" r:id="rId206" xr:uid="{00000000-0004-0000-0000-000095010000}"/>
    <hyperlink ref="AP1367" r:id="rId207" xr:uid="{00000000-0004-0000-0000-000096010000}"/>
    <hyperlink ref="AP1369" r:id="rId208" xr:uid="{00000000-0004-0000-0000-000097010000}"/>
    <hyperlink ref="AP1370" r:id="rId209" xr:uid="{00000000-0004-0000-0000-000098010000}"/>
    <hyperlink ref="AP1372" r:id="rId210" xr:uid="{00000000-0004-0000-0000-000099010000}"/>
    <hyperlink ref="AP1373" r:id="rId211" xr:uid="{00000000-0004-0000-0000-00009A010000}"/>
    <hyperlink ref="AP1379" r:id="rId212" xr:uid="{00000000-0004-0000-0000-00009B010000}"/>
    <hyperlink ref="AP1381" r:id="rId213" xr:uid="{00000000-0004-0000-0000-00009C010000}"/>
    <hyperlink ref="AP1380" r:id="rId214" xr:uid="{00000000-0004-0000-0000-00009D010000}"/>
    <hyperlink ref="AP1378" r:id="rId215" xr:uid="{00000000-0004-0000-0000-00009E010000}"/>
    <hyperlink ref="AP1377" r:id="rId216" xr:uid="{00000000-0004-0000-0000-00009F010000}"/>
    <hyperlink ref="AP1375" r:id="rId217" xr:uid="{00000000-0004-0000-0000-0000A0010000}"/>
    <hyperlink ref="AP1376" r:id="rId218" xr:uid="{00000000-0004-0000-0000-0000A1010000}"/>
    <hyperlink ref="AP1382" r:id="rId219" xr:uid="{00000000-0004-0000-0000-0000A2010000}"/>
    <hyperlink ref="AP1384" r:id="rId220" xr:uid="{00000000-0004-0000-0000-0000A3010000}"/>
    <hyperlink ref="AP1385" r:id="rId221" xr:uid="{00000000-0004-0000-0000-0000A4010000}"/>
    <hyperlink ref="AP1388" r:id="rId222" xr:uid="{00000000-0004-0000-0000-0000A5010000}"/>
    <hyperlink ref="AP1400" r:id="rId223" xr:uid="{00000000-0004-0000-0000-0000A6010000}"/>
    <hyperlink ref="AP1399" r:id="rId224" xr:uid="{00000000-0004-0000-0000-0000A7010000}"/>
    <hyperlink ref="AP1398" r:id="rId225" xr:uid="{00000000-0004-0000-0000-0000A8010000}"/>
    <hyperlink ref="AP1403" r:id="rId226" xr:uid="{00000000-0004-0000-0000-0000A9010000}"/>
    <hyperlink ref="AP1402" r:id="rId227" xr:uid="{00000000-0004-0000-0000-0000AA010000}"/>
    <hyperlink ref="AP1406" r:id="rId228" xr:uid="{00000000-0004-0000-0000-0000AB010000}"/>
    <hyperlink ref="AP1407" r:id="rId229" xr:uid="{00000000-0004-0000-0000-0000AC010000}"/>
    <hyperlink ref="AP1410" r:id="rId230" xr:uid="{00000000-0004-0000-0000-0000AD010000}"/>
    <hyperlink ref="AP1411" r:id="rId231" xr:uid="{00000000-0004-0000-0000-0000AE010000}"/>
    <hyperlink ref="AP1413" r:id="rId232" xr:uid="{00000000-0004-0000-0000-0000AF010000}"/>
    <hyperlink ref="AP1414" r:id="rId233" xr:uid="{00000000-0004-0000-0000-0000B0010000}"/>
    <hyperlink ref="AP1416" r:id="rId234" xr:uid="{00000000-0004-0000-0000-0000B1010000}"/>
    <hyperlink ref="AP1419" r:id="rId235" xr:uid="{00000000-0004-0000-0000-0000B2010000}"/>
    <hyperlink ref="AP1418" r:id="rId236" xr:uid="{00000000-0004-0000-0000-0000B3010000}"/>
    <hyperlink ref="AP1421" r:id="rId237" xr:uid="{00000000-0004-0000-0000-0000B4010000}"/>
    <hyperlink ref="AP1424" r:id="rId238" xr:uid="{00000000-0004-0000-0000-0000B5010000}"/>
    <hyperlink ref="AP1423" r:id="rId239" xr:uid="{00000000-0004-0000-0000-0000B6010000}"/>
    <hyperlink ref="AP1412" r:id="rId240" xr:uid="{00000000-0004-0000-0000-0000B7010000}"/>
    <hyperlink ref="AP753" r:id="rId241" xr:uid="{889E91E3-8995-482E-85B2-BD9D2BE77E19}"/>
    <hyperlink ref="AP755" r:id="rId242" xr:uid="{A64816C9-D8BE-4730-980A-88B8CE5BEF0B}"/>
    <hyperlink ref="AP754" r:id="rId243" xr:uid="{8FFEDEF2-E2DE-4A61-BD25-0752073664F2}"/>
    <hyperlink ref="AP563" r:id="rId244" display="joseph.wills@deq.ok.gov" xr:uid="{82DF9091-D663-400E-AA18-D82929BCFD2C}"/>
    <hyperlink ref="AP564" r:id="rId245" display="joseph.wills@deq.ok.gov" xr:uid="{D5B6E64D-60FB-4563-9209-E57DB2F5DF76}"/>
    <hyperlink ref="AP561" r:id="rId246" display="joseph.wills@deq.ok.gov" xr:uid="{1DFB48B6-12B7-40D7-81F3-FB7045F812C9}"/>
    <hyperlink ref="AP562" r:id="rId247" display="joseph.wills@deq.ok.gov" xr:uid="{90C15512-C1CB-45D5-9D2D-63A02EEAED11}"/>
    <hyperlink ref="AP560" r:id="rId248" display="joseph.wills@deq.ok.gov" xr:uid="{7BF0463E-615C-4116-A75A-A41B1DEF615A}"/>
    <hyperlink ref="AP877" r:id="rId249" display="joseph.wills@deq.ok.gov" xr:uid="{30895700-EC7C-42F6-9B15-1A718F7161F3}"/>
    <hyperlink ref="AP878" r:id="rId250" display="joseph.wills@deq.ok.gov" xr:uid="{59C532C7-2CD1-4FE5-A7C4-BC58DDDDC0E2}"/>
    <hyperlink ref="AP873" r:id="rId251" display="joseph.wills@deq.ok.gov" xr:uid="{BC2088CC-883D-4609-9EEC-06231AF9E848}"/>
    <hyperlink ref="AP2099" r:id="rId252" display="joseph.wills@deq.ok.gov" xr:uid="{7A31483C-1CC0-4658-BD4D-F1E51911D32F}"/>
    <hyperlink ref="AP1116" r:id="rId253" display="joseph.wills@deq.ok.gov" xr:uid="{588E4B2D-3D58-4BE8-A4E5-81AAD728D26B}"/>
    <hyperlink ref="AP1118" r:id="rId254" display="joseph.wills@deq.ok.gov" xr:uid="{C8C16CA7-A30D-408F-A8F0-C4E011FDFB4C}"/>
    <hyperlink ref="AP2331" r:id="rId255" display="joseph.wills@deq.ok.gov" xr:uid="{7B0F3B8F-B08B-4DD0-9329-6EDC10159797}"/>
    <hyperlink ref="AP875" r:id="rId256" display="joseph.wills@deq.ok.gov" xr:uid="{95C1A4FA-7E18-49C1-94C7-1EA7A39B9B55}"/>
    <hyperlink ref="AP876" r:id="rId257" display="joseph.wills@deq.ok.gov" xr:uid="{3D569482-88A2-4B16-9846-5D60B8D8AEE5}"/>
    <hyperlink ref="AP874" r:id="rId258" display="joseph.wills@deq.ok.gov" xr:uid="{426B556C-39FC-47F8-A920-9D1CA2FE4968}"/>
    <hyperlink ref="AP2100" r:id="rId259" display="joseph.wills@deq.ok.gov" xr:uid="{4C725351-2978-4812-85A8-CD0206BE854E}"/>
    <hyperlink ref="AP2098" r:id="rId260" display="joseph.wills@deq.ok.gov" xr:uid="{31ABDE66-5F7F-4DD3-A68C-B5EECB6A511C}"/>
    <hyperlink ref="AP1117" r:id="rId261" display="joseph.wills@deq.ok.gov" xr:uid="{9A8953A5-53D8-4182-987E-E26FB62D4EBC}"/>
    <hyperlink ref="AP2329" r:id="rId262" display="joseph.wills@deq.ok.gov" xr:uid="{DAA8F89A-E406-4058-AF96-FBCDAC5E57FF}"/>
    <hyperlink ref="AP2330" r:id="rId263" display="joseph.wills@deq.ok.gov" xr:uid="{7BD2F580-C69D-464B-9E0C-E02F9E3ADA9B}"/>
    <hyperlink ref="AP559" r:id="rId264" xr:uid="{7D601957-292B-4D80-8149-95DCB24A6617}"/>
    <hyperlink ref="AP1113" r:id="rId265" xr:uid="{2D75BE73-76C5-475A-9074-23D9374779B8}"/>
    <hyperlink ref="AP2326" r:id="rId266" xr:uid="{90FA8ED7-49BF-4487-B714-DFCD2E96C703}"/>
    <hyperlink ref="AP2377" r:id="rId267" xr:uid="{339D8F11-2371-4440-9080-0A19981DD9A4}"/>
    <hyperlink ref="AP2378" r:id="rId268" xr:uid="{6F4FBEA2-C3AE-4167-942B-74623FA328EC}"/>
    <hyperlink ref="AP750" r:id="rId269" xr:uid="{D8548DDE-EA27-4615-AA5E-6A9BE425DF0E}"/>
    <hyperlink ref="AP1875" r:id="rId270" xr:uid="{4AC6F4FB-D86E-4BCF-A0E3-E85924DF909E}"/>
    <hyperlink ref="AP1874" r:id="rId271" xr:uid="{BB72B2BD-2C6C-4711-AA47-214FCE8606DE}"/>
    <hyperlink ref="AP1869" r:id="rId272" xr:uid="{91D18B3C-7C40-4722-B0B1-5989326462BD}"/>
    <hyperlink ref="AP1871" r:id="rId273" xr:uid="{99074D08-3ABF-4F01-98D1-4B2F23A27093}"/>
    <hyperlink ref="AP1873" r:id="rId274" xr:uid="{7A47A542-F1DB-4D14-BD91-183AF9B3FB69}"/>
    <hyperlink ref="AP565" r:id="rId275" xr:uid="{0E557FF4-28AD-49A1-BFA1-5B84A20E708B}"/>
    <hyperlink ref="AP1079" r:id="rId276" xr:uid="{0847FA5D-C2AC-410F-9722-07E1A0A81352}"/>
    <hyperlink ref="AP1078" r:id="rId277" xr:uid="{1CAECE1E-F47F-4E51-B405-B28C0ACAF88C}"/>
    <hyperlink ref="AP1492" r:id="rId278" xr:uid="{6F21B4CA-396B-4DD1-8CCE-EB9E60E322D9}"/>
    <hyperlink ref="AP1494" r:id="rId279" xr:uid="{BA50DA4B-6BC5-4142-9FBD-B06E75D81852}"/>
    <hyperlink ref="AP1495" r:id="rId280" xr:uid="{2B416E52-B08B-4A82-9A60-4C25BA9549BF}"/>
    <hyperlink ref="AP1499" r:id="rId281" xr:uid="{BD92CD16-4CDD-4090-A869-A588538F7838}"/>
    <hyperlink ref="AP1500" r:id="rId282" xr:uid="{C1EBC8F9-9491-4705-9245-9E1DCE26A914}"/>
    <hyperlink ref="AP1501" r:id="rId283" xr:uid="{1D356509-53F7-426F-9A67-C8B5EAC47C54}"/>
    <hyperlink ref="AP1490" r:id="rId284" xr:uid="{50B77A36-D02A-421C-A3BB-875198D55496}"/>
    <hyperlink ref="AP1493" r:id="rId285" xr:uid="{96151A1B-B6D5-4565-B2A3-A2CC4974F7AE}"/>
    <hyperlink ref="AP1491" r:id="rId286" xr:uid="{A1E1A086-1294-4C96-AD4B-16090C5ED9F7}"/>
    <hyperlink ref="AP1498" r:id="rId287" xr:uid="{BF295B54-1931-43E7-B226-EF7CDADF2165}"/>
    <hyperlink ref="AP1497" r:id="rId288" xr:uid="{45B0429A-64E5-45F2-9948-66A60FFE69EF}"/>
    <hyperlink ref="AP1496" r:id="rId289" xr:uid="{7716498A-E6A2-48D7-818B-3151E0F15AFD}"/>
    <hyperlink ref="AP188" r:id="rId290" xr:uid="{534B62AE-E274-4CD9-AE7F-A07F997DECE9}"/>
    <hyperlink ref="AP189" r:id="rId291" xr:uid="{867CE629-039B-4916-9F79-E13D3718DD6A}"/>
    <hyperlink ref="AP187" r:id="rId292" xr:uid="{DD464E28-5823-405F-A1A8-5404E3B1D0F5}"/>
    <hyperlink ref="AP186" r:id="rId293" xr:uid="{E9FA1762-50A0-4BF6-B123-ECEDFC810EEC}"/>
    <hyperlink ref="AP184" r:id="rId294" xr:uid="{CA3081D1-20D3-413D-8E48-AD8BF23BB25F}"/>
    <hyperlink ref="AP185" r:id="rId295" xr:uid="{63DC088E-0005-4E0C-9E20-0A37E453ECB0}"/>
    <hyperlink ref="AP1879" r:id="rId296" xr:uid="{0AA730B8-5AE9-4A5E-91C3-5DA0EAB6A1E5}"/>
    <hyperlink ref="AP1878" r:id="rId297" xr:uid="{262ACE1C-6FFA-4AD0-BFBF-DED1BF7DC9E8}"/>
    <hyperlink ref="AP1877" r:id="rId298" xr:uid="{9477F946-254E-4316-8DEF-EFC09D24979F}"/>
    <hyperlink ref="AP1883" r:id="rId299" xr:uid="{EA9337DE-2DB5-4793-A677-3E513A972D04}"/>
    <hyperlink ref="AP1884" r:id="rId300" xr:uid="{DE076EAC-FA9B-43C5-B5D0-706FEAAAB112}"/>
    <hyperlink ref="AP1885" r:id="rId301" xr:uid="{0665510E-D959-497F-BF5F-5AFA14186E58}"/>
    <hyperlink ref="AP1888" r:id="rId302" xr:uid="{4146E1F4-1BA6-4E8B-9C7F-4F534FF2A2B5}"/>
    <hyperlink ref="AP1886" r:id="rId303" xr:uid="{53CD56F3-4F76-4B4E-88E1-F28F5A15AAA3}"/>
    <hyperlink ref="AP1887" r:id="rId304" xr:uid="{EA56929E-8F31-48AD-B5A1-47EB5D4A6C28}"/>
    <hyperlink ref="AP1890" r:id="rId305" xr:uid="{28C4C8F4-1749-4337-A7AE-C18C8829C2FB}"/>
    <hyperlink ref="AP1889" r:id="rId306" xr:uid="{1BED03B8-A302-45F5-9946-A6B0806E28BC}"/>
    <hyperlink ref="AP1891" r:id="rId307" xr:uid="{520228E2-BB7F-47B7-86B4-BC1984A699A3}"/>
    <hyperlink ref="AP1881" r:id="rId308" xr:uid="{A3C38D61-BA5B-4E66-91A6-3A3C2A885FC2}"/>
    <hyperlink ref="AP1882" r:id="rId309" xr:uid="{318DF148-E391-4961-9D18-17FA38DD31E8}"/>
    <hyperlink ref="AP1880" r:id="rId310" xr:uid="{0DA7D4F9-A319-4E5C-B5BB-80B57ACF1ED2}"/>
    <hyperlink ref="AP1892" r:id="rId311" xr:uid="{9A65A429-04BB-463B-B10A-CDA6D462705C}"/>
    <hyperlink ref="AP1893" r:id="rId312" xr:uid="{1FB383D6-1072-4F75-8BF6-10F13677BC4C}"/>
    <hyperlink ref="AP1894" r:id="rId313" xr:uid="{31328CAD-D8B3-49EC-B000-77A543147089}"/>
    <hyperlink ref="AP1912" r:id="rId314" xr:uid="{CB40BC5C-1DAE-4711-8DDE-C0D40D5CD0AA}"/>
    <hyperlink ref="AP1911" r:id="rId315" xr:uid="{FD8C689A-4C71-434C-93D0-10CA078E4B2F}"/>
    <hyperlink ref="AP1910" r:id="rId316" xr:uid="{FA380D90-444C-4D0A-B065-3644ACD395D2}"/>
    <hyperlink ref="AP1922" r:id="rId317" xr:uid="{6932CCA3-D409-49E8-901B-F55219807EB3}"/>
    <hyperlink ref="AP1924" r:id="rId318" xr:uid="{8CFE79B5-FD09-487A-9A24-5AEFC1D71BDD}"/>
    <hyperlink ref="AP1923" r:id="rId319" xr:uid="{D2926E56-37A4-4450-8AEB-B3FA0C0B3F1C}"/>
    <hyperlink ref="AP1916" r:id="rId320" xr:uid="{6477C9B7-39B7-4BBE-92F8-1D6450371249}"/>
    <hyperlink ref="AP1917" r:id="rId321" xr:uid="{F6549FFE-ECF2-4E41-8201-41C26FB12F80}"/>
    <hyperlink ref="AP1918" r:id="rId322" xr:uid="{AC0A9D11-4C48-4480-9B2A-0E188B4ADBFD}"/>
    <hyperlink ref="AP1928" r:id="rId323" xr:uid="{3E8E8436-7789-4B96-9CCF-04752433F9AD}"/>
    <hyperlink ref="AP1929" r:id="rId324" xr:uid="{BD15E5A0-5CC3-4CCB-AFDD-AE8C83CC4BAB}"/>
    <hyperlink ref="AP1930" r:id="rId325" xr:uid="{1D605109-3112-4840-AA91-A63C4DA0055E}"/>
    <hyperlink ref="AP1903" r:id="rId326" xr:uid="{A4326BA2-411B-453F-863B-2956A56F64E5}"/>
    <hyperlink ref="AP1902" r:id="rId327" xr:uid="{D5926BAC-BEDE-4B4A-8D45-6ACB4C7CA756}"/>
    <hyperlink ref="AP1901" r:id="rId328" xr:uid="{FAD170A4-24B6-4CDD-B241-26F30EEBD5E2}"/>
    <hyperlink ref="AP1914" r:id="rId329" xr:uid="{7C6E1D17-558C-4ADB-8315-2AD48CFCD749}"/>
    <hyperlink ref="AP1915" r:id="rId330" xr:uid="{9D9C84EF-A39E-4F9D-9D35-039DF70B86A5}"/>
    <hyperlink ref="AP1913" r:id="rId331" xr:uid="{C5DD6CD9-A2D9-4312-B0D4-26E2FD6B7CF2}"/>
    <hyperlink ref="AP1927" r:id="rId332" xr:uid="{0FAB4774-9417-42EC-9384-0580D3A58519}"/>
    <hyperlink ref="AP1925" r:id="rId333" xr:uid="{278B35D5-CFD6-407D-9D70-8F1651EB1E6D}"/>
    <hyperlink ref="AP1926" r:id="rId334" xr:uid="{965F8EFA-A1FA-4E8F-86E0-BC00B314C7E2}"/>
    <hyperlink ref="AP1931" r:id="rId335" xr:uid="{D705CC53-B188-4BCB-BDCC-E2B88B1295FC}"/>
    <hyperlink ref="AP1933" r:id="rId336" xr:uid="{22B79A69-BF92-41B1-96F3-77AAB20D59CC}"/>
    <hyperlink ref="AP1932" r:id="rId337" xr:uid="{AE45BE61-1373-4B5B-A803-285BF2800766}"/>
    <hyperlink ref="AP1908" r:id="rId338" xr:uid="{08F6C308-34B0-4C36-AD53-9FF6F1AC8F09}"/>
    <hyperlink ref="AP1909" r:id="rId339" xr:uid="{0D1B5BBA-B7BD-4602-B5D1-CFD897CCD5DA}"/>
    <hyperlink ref="AP1905" r:id="rId340" xr:uid="{55AC575F-ED59-48C9-8C76-7C16866282D8}"/>
    <hyperlink ref="AP1921" r:id="rId341" xr:uid="{0507076F-D706-4958-8679-4F3C855F73A7}"/>
    <hyperlink ref="AP1920" r:id="rId342" xr:uid="{1985594C-0E69-4B39-B4D1-B842841F3213}"/>
    <hyperlink ref="AP1919" r:id="rId343" xr:uid="{E8D5E78D-7382-45A6-A7CB-0C5E96AC0320}"/>
    <hyperlink ref="AP1934" r:id="rId344" xr:uid="{F970DFFF-89D4-44C7-B394-7854D80FC0E5}"/>
    <hyperlink ref="AP1935" r:id="rId345" xr:uid="{30EBB8E9-34D8-49BA-ABDD-6AEFD0D845EB}"/>
    <hyperlink ref="AP1936" r:id="rId346" xr:uid="{F90BC8F0-B184-45F5-AB62-7174B09438FD}"/>
    <hyperlink ref="AP1896" r:id="rId347" xr:uid="{186773B0-2F9F-43D1-83B1-5AEE10DA6873}"/>
    <hyperlink ref="AP1895" r:id="rId348" xr:uid="{6993210B-D79F-41B8-B2DB-969C31534D54}"/>
    <hyperlink ref="AP1897" r:id="rId349" xr:uid="{D5F027A9-D4BF-41C8-A01A-3D58B1F0AD88}"/>
    <hyperlink ref="AP1907" r:id="rId350" xr:uid="{36F135A8-5607-474C-B908-D328FAE76BC0}"/>
    <hyperlink ref="AP1906" r:id="rId351" xr:uid="{786A3F37-55DA-4FB0-933F-E242D065082C}"/>
    <hyperlink ref="AP1904" r:id="rId352" xr:uid="{66492E99-2E3C-46CD-8C37-FA2D49FEF1BF}"/>
    <hyperlink ref="AP1899" r:id="rId353" xr:uid="{377E36B1-B1D6-4E17-BEA3-313B5001D13D}"/>
    <hyperlink ref="AP1898" r:id="rId354" xr:uid="{16EED2C4-C9E6-44A9-9534-561BD3769709}"/>
    <hyperlink ref="AP1900" r:id="rId355" xr:uid="{3CE63EAC-5431-4E7E-B08E-F054640056B7}"/>
    <hyperlink ref="AP1951" r:id="rId356" xr:uid="{19429678-1646-445A-A314-F1AC4B3032A6}"/>
    <hyperlink ref="AP1949" r:id="rId357" xr:uid="{F35FCEC5-ADB8-4B72-B08F-6F4E8E4945A1}"/>
    <hyperlink ref="AP1950" r:id="rId358" xr:uid="{F5189B73-9163-44F6-BF09-5F301E2497C4}"/>
    <hyperlink ref="AP1941" r:id="rId359" xr:uid="{2622A4EC-4170-4448-8BB5-B47C9E8A16E9}"/>
    <hyperlink ref="AP1938" r:id="rId360" xr:uid="{AD9F1108-DEEB-4DFF-906C-4DD4D159E61E}"/>
    <hyperlink ref="AP1939" r:id="rId361" xr:uid="{9D5FF52A-FB2E-4BB6-A919-B0C973705113}"/>
    <hyperlink ref="AP1945" r:id="rId362" xr:uid="{15DA2DF8-08C7-43C4-A512-F3157802614B}"/>
    <hyperlink ref="AP1944" r:id="rId363" xr:uid="{A2DD77C1-B116-4D61-A542-420F8B07F56C}"/>
    <hyperlink ref="AP1943" r:id="rId364" xr:uid="{70B22B9D-8080-4B54-9E54-715F4F1C9C65}"/>
    <hyperlink ref="AP1954" r:id="rId365" xr:uid="{B1479271-DA6A-4C35-8360-0889899F0BC1}"/>
    <hyperlink ref="AP1953" r:id="rId366" xr:uid="{DE7BBCEA-5450-485B-A2CA-A03631AEA3DC}"/>
    <hyperlink ref="AP1952" r:id="rId367" xr:uid="{33431FC6-B644-4F25-BD42-2B000DC0ACFE}"/>
    <hyperlink ref="AP1942" r:id="rId368" xr:uid="{CF086656-8490-40F8-B054-A5EBEAB83FB9}"/>
    <hyperlink ref="AP1937" r:id="rId369" xr:uid="{54EC4301-9741-42ED-9DDF-7A391C561D84}"/>
    <hyperlink ref="AP1940" r:id="rId370" xr:uid="{91D66CBE-9A85-4889-8FE5-19D7D0E96589}"/>
    <hyperlink ref="AP1946" r:id="rId371" xr:uid="{F33ABE14-DA42-4ED1-83F0-90CC49A57DC1}"/>
    <hyperlink ref="AP1947" r:id="rId372" xr:uid="{6AABF3A5-F27B-4CB9-A66B-481DB20D78E0}"/>
    <hyperlink ref="AP1948" r:id="rId373" xr:uid="{5AEB603E-0712-470C-9DD1-93221FE29937}"/>
    <hyperlink ref="AP1955" r:id="rId374" xr:uid="{46C6B64A-01B3-44C8-99D2-BB8C02DE20A2}"/>
    <hyperlink ref="AP1956" r:id="rId375" xr:uid="{386E5987-2F34-4A68-8887-19E87F1074A6}"/>
    <hyperlink ref="AP1957" r:id="rId376" xr:uid="{29AB4268-77AC-4375-9776-DE738B7D3F13}"/>
    <hyperlink ref="AP2009" r:id="rId377" xr:uid="{48555E2C-F963-49AF-A69C-06D24DD31CFB}"/>
    <hyperlink ref="AP2010" r:id="rId378" xr:uid="{B76B341B-F25C-4F3E-8637-E507C48C1CED}"/>
    <hyperlink ref="AP2014" r:id="rId379" xr:uid="{266C737B-449B-4898-9ADF-B72B48B74092}"/>
    <hyperlink ref="AP2011" r:id="rId380" xr:uid="{93AE3B5B-63DD-4595-93B5-02F8905A0C33}"/>
    <hyperlink ref="AP2013" r:id="rId381" xr:uid="{0DBF1F14-ECCA-489A-95EF-8B499F5423B7}"/>
    <hyperlink ref="AP2012" r:id="rId382" xr:uid="{B433894D-6049-4BC9-A064-B1628BD09484}"/>
    <hyperlink ref="AP2005" r:id="rId383" xr:uid="{D9559A49-CE7A-42AF-ABAC-A1C6177FF9B4}"/>
    <hyperlink ref="AP2004" r:id="rId384" xr:uid="{936160C5-FBA8-4195-903A-80B2B329BA2B}"/>
    <hyperlink ref="AP2003" r:id="rId385" xr:uid="{9535E2C0-FC97-4046-98A8-A40B7B1C569E}"/>
    <hyperlink ref="AP2006" r:id="rId386" xr:uid="{4F4EF8EF-AD18-413C-AEEA-45917FABC7F7}"/>
    <hyperlink ref="AP2007" r:id="rId387" xr:uid="{3046ED3B-EA7A-427B-8DD6-3A8878A3D910}"/>
    <hyperlink ref="AP2008" r:id="rId388" xr:uid="{0E604AB7-0C0D-4CF5-ADB2-AEEC626154E9}"/>
    <hyperlink ref="AP2015" r:id="rId389" xr:uid="{6255337D-936B-479E-9FCD-78840B16B3C3}"/>
    <hyperlink ref="AP2017" r:id="rId390" xr:uid="{0F184794-B76D-47BF-8EDA-7FDDB3462489}"/>
    <hyperlink ref="AP2016" r:id="rId391" xr:uid="{C48828DA-9020-4330-B4E9-B190E441893D}"/>
    <hyperlink ref="AP2020" r:id="rId392" xr:uid="{D4B7B12E-6B47-4A7A-9E00-4AF0669872F2}"/>
    <hyperlink ref="AP2019" r:id="rId393" xr:uid="{4C664918-A4F4-42D7-A4B4-8E41D5C5700F}"/>
    <hyperlink ref="AP2018" r:id="rId394" xr:uid="{725D6783-2CB8-47A6-8A55-39E03981F51D}"/>
    <hyperlink ref="AP1961" r:id="rId395" xr:uid="{61B31D1D-AE7C-43B8-90B3-FCD64B24AD62}"/>
    <hyperlink ref="AP1962" r:id="rId396" xr:uid="{4288D7F5-B39A-4170-9D6B-87C36FD3CDF7}"/>
    <hyperlink ref="AP1963" r:id="rId397" xr:uid="{F1460549-C86E-4A2F-B378-6E865E5F86BD}"/>
    <hyperlink ref="AP1967" r:id="rId398" xr:uid="{66D049FE-FB9E-428A-BAB4-8F184BFACF56}"/>
    <hyperlink ref="AP1968" r:id="rId399" xr:uid="{2460E215-CA6D-422C-BA28-666B788E4F60}"/>
    <hyperlink ref="AP1969" r:id="rId400" xr:uid="{D6DD0308-C0F3-4BCC-B03D-5BF0C7640AD1}"/>
    <hyperlink ref="AP1976" r:id="rId401" xr:uid="{D1433D83-7229-4668-B35A-1623C69FC1FE}"/>
    <hyperlink ref="AP1978" r:id="rId402" xr:uid="{F888A23D-A16E-4521-B80B-1FB4B787C8BB}"/>
    <hyperlink ref="AP1977" r:id="rId403" xr:uid="{DB694683-E1EA-4A39-A685-6E0778B618E8}"/>
    <hyperlink ref="AP1960" r:id="rId404" xr:uid="{4BC0ECA8-80AA-45D9-BC95-35D4A6B55416}"/>
    <hyperlink ref="AP1958" r:id="rId405" xr:uid="{3613D927-D162-47B5-9F50-D870A0033DFD}"/>
    <hyperlink ref="AP1959" r:id="rId406" xr:uid="{BF3A3258-46AA-48BB-97BD-1DA2CC20C631}"/>
    <hyperlink ref="AP1964" r:id="rId407" xr:uid="{4702060A-5121-4E2E-A27B-9F8433E739B7}"/>
    <hyperlink ref="AP1965" r:id="rId408" xr:uid="{ACE833D9-651D-4EB8-976B-A1CB14A98395}"/>
    <hyperlink ref="AP1966" r:id="rId409" xr:uid="{8F2E46CF-C421-451C-AF72-D057941651BF}"/>
    <hyperlink ref="AP1970" r:id="rId410" xr:uid="{2E9401A7-2DBC-41E9-B835-A3ED23DAD8FE}"/>
    <hyperlink ref="AP1971" r:id="rId411" xr:uid="{D21D4915-CFD8-4BE7-9D26-35F286F29AD3}"/>
    <hyperlink ref="AP1972" r:id="rId412" xr:uid="{7ABF814B-815C-4FD2-A862-8F648FF5B148}"/>
    <hyperlink ref="AP1973" r:id="rId413" xr:uid="{BA0D297C-6AB5-4A4E-9B8D-EE7CB156A936}"/>
    <hyperlink ref="AP1975" r:id="rId414" xr:uid="{CDE42391-2276-4BEC-AC0C-AE022B9F6629}"/>
    <hyperlink ref="AP1974" r:id="rId415" xr:uid="{7FFBA4D6-3F3C-4113-987E-2CC1D943CB5D}"/>
    <hyperlink ref="AP1988" r:id="rId416" xr:uid="{622F8ABC-8050-41AD-B60D-F4E74B03957B}"/>
    <hyperlink ref="AP1989" r:id="rId417" xr:uid="{3D26588A-0A11-439B-8CCC-4A8E44AAADA8}"/>
    <hyperlink ref="AP1990" r:id="rId418" xr:uid="{A67E3699-D89C-43D3-8C5F-0BD9C097371A}"/>
    <hyperlink ref="AP1994" r:id="rId419" xr:uid="{A233206D-2548-4C5E-BCF7-24F531D323D8}"/>
    <hyperlink ref="AP1995" r:id="rId420" xr:uid="{2AF4962B-4589-4801-A513-45849C6DBE59}"/>
    <hyperlink ref="AP1996" r:id="rId421" xr:uid="{7CD9BD92-C1D0-4101-B95F-6D98BEF2F13C}"/>
    <hyperlink ref="AP1999" r:id="rId422" xr:uid="{3535A614-B0A1-43CC-9DD8-05703238FB81}"/>
    <hyperlink ref="AP1997" r:id="rId423" xr:uid="{13573C89-6965-4541-BA23-DBC7403DF454}"/>
    <hyperlink ref="AP1998" r:id="rId424" xr:uid="{5EEAC0C7-D47A-4A8A-9A9E-86DA339ACE61}"/>
    <hyperlink ref="AP1987" r:id="rId425" xr:uid="{838AD2E7-0885-4D5B-9085-81CEF71A8878}"/>
    <hyperlink ref="AP1986" r:id="rId426" xr:uid="{7072E024-4EB6-4402-996C-BF5CCD51138A}"/>
    <hyperlink ref="AP1985" r:id="rId427" xr:uid="{D03FE687-77F5-4815-BFB5-BE296344BA2F}"/>
    <hyperlink ref="AP1983" r:id="rId428" xr:uid="{EFF07F04-712E-4390-B2A8-C461DDF227F3}"/>
    <hyperlink ref="AP1984" r:id="rId429" xr:uid="{3ED1F55C-2443-44E4-8F72-0718613A345A}"/>
    <hyperlink ref="AP1982" r:id="rId430" xr:uid="{5A95775A-F29F-4C85-9F03-FB6908914411}"/>
    <hyperlink ref="AP1991" r:id="rId431" xr:uid="{BD233AF0-98EB-48CC-84D7-C0DE7E6B6368}"/>
    <hyperlink ref="AP1993" r:id="rId432" xr:uid="{FB79CB54-1966-4F3F-AB61-591ABF8D6DC3}"/>
    <hyperlink ref="AP1992" r:id="rId433" xr:uid="{2458F30C-F83D-4AAD-B0C9-10F583867168}"/>
    <hyperlink ref="AP2001" r:id="rId434" xr:uid="{48FED050-1AEB-4A05-A10E-DACACE591635}"/>
    <hyperlink ref="AP2000" r:id="rId435" xr:uid="{2211D5F4-763E-4D0B-85C6-6435AD427B46}"/>
    <hyperlink ref="AP2002" r:id="rId436" xr:uid="{5B0063A9-24BA-4A97-B7EF-D6884C119B2B}"/>
    <hyperlink ref="AP1979" r:id="rId437" xr:uid="{F4D66AE6-FD91-4EA9-AAA3-B9C29F1B9A6A}"/>
    <hyperlink ref="AP1980" r:id="rId438" xr:uid="{B09792CB-AC0E-4C9B-82F8-9AE6FBB62951}"/>
    <hyperlink ref="AP1981" r:id="rId439" xr:uid="{9B9908EA-6138-4D7E-8E76-7A7D00DE24FA}"/>
    <hyperlink ref="AP1740" r:id="rId440" display="amalia.talty@deq.ok.gov" xr:uid="{E8A79AC7-F105-42B5-BBCF-71C5AED5112F}"/>
    <hyperlink ref="AP297" r:id="rId441" xr:uid="{3FD132B4-7CE6-4583-9C02-6394658C547D}"/>
    <hyperlink ref="AP295" r:id="rId442" display="amalia.talty@deq.ok.gov" xr:uid="{F37FD2EF-41A9-426B-BD9D-49B9055104C0}"/>
    <hyperlink ref="AP1779" r:id="rId443" display="amalia.talty@deq.ok.gov" xr:uid="{7623EDFF-9DE8-4D39-9FC5-66549B3C8562}"/>
    <hyperlink ref="AP200" r:id="rId444" display="amalia.talty@deq.ok.gov" xr:uid="{501AE2B3-7189-45A4-9A2A-0B8B5B8FDD4A}"/>
    <hyperlink ref="AP201" r:id="rId445" xr:uid="{7D5145E5-A0FD-44B3-903C-C02A006307DC}"/>
    <hyperlink ref="AP2338" r:id="rId446" xr:uid="{D3241F7E-8DBC-4869-88F7-FBADC9122A9B}"/>
    <hyperlink ref="AP198" r:id="rId447" xr:uid="{79B108C9-E0F5-48AE-ABEB-8E6C38BD2C35}"/>
    <hyperlink ref="AP2340" r:id="rId448" xr:uid="{0AA55A95-81D1-4E23-AF0C-5BA7F13A0483}"/>
    <hyperlink ref="AP2342" r:id="rId449" xr:uid="{2A0DB778-AE2C-47AB-A3DE-BAD45B6BD39E}"/>
    <hyperlink ref="AP2337" r:id="rId450" xr:uid="{6B4197B2-0A77-4B47-A0F3-7FF122E4B676}"/>
    <hyperlink ref="AP2335" r:id="rId451" xr:uid="{7816E33E-5781-4AE5-A448-0B304D0C381D}"/>
    <hyperlink ref="AP2334" r:id="rId452" xr:uid="{B5E226A9-6548-420C-9337-0CACB38F8A0E}"/>
    <hyperlink ref="AP1432" r:id="rId453" xr:uid="{4B90E3F0-C4DD-4B4A-ABDD-FD5895588DBF}"/>
    <hyperlink ref="AP1433" r:id="rId454" xr:uid="{CFCC45A1-9433-41E0-96D4-C6ED59BA1A34}"/>
    <hyperlink ref="AP1460" r:id="rId455" xr:uid="{7EB897AB-136D-4D8B-9D82-10BDAECF747C}"/>
    <hyperlink ref="AP553" r:id="rId456" xr:uid="{80593E00-C524-4C38-944B-A73A87FCDAA6}"/>
    <hyperlink ref="AP551" r:id="rId457" xr:uid="{18529651-50CB-4A64-98E6-B67F0A69DA9F}"/>
    <hyperlink ref="AP550" r:id="rId458" xr:uid="{51E7EF97-878A-4258-8F47-7C7C9BF6DCBB}"/>
    <hyperlink ref="AP549" r:id="rId459" xr:uid="{46689C8C-07C9-41FB-AAFB-D9428EABBD8F}"/>
    <hyperlink ref="AP1010" r:id="rId460" xr:uid="{ACB2F9D9-262E-4A70-8D78-0F3DDA8553EF}"/>
    <hyperlink ref="AP1013" r:id="rId461" xr:uid="{C5B54D06-41E0-4331-A64D-53289DC9FB95}"/>
    <hyperlink ref="AP359" r:id="rId462" xr:uid="{158F7A77-5791-42C3-B730-3537ADA64EFE}"/>
    <hyperlink ref="AP1862" r:id="rId463" xr:uid="{70C209ED-6C69-49D5-8F84-64207D87BC48}"/>
    <hyperlink ref="AP1864" r:id="rId464" xr:uid="{69F39F29-E564-4B42-9CE4-95C7AD937786}"/>
    <hyperlink ref="AP1605" r:id="rId465" xr:uid="{342FA0B5-7071-4F0F-AE79-8B226F2C49C9}"/>
    <hyperlink ref="AP488" r:id="rId466" xr:uid="{95271688-71D5-4280-A843-7BDFAED5FB10}"/>
    <hyperlink ref="AP487" r:id="rId467" xr:uid="{B90EB001-401A-40B6-8B4F-9C0B44B9DCD8}"/>
    <hyperlink ref="AP485" r:id="rId468" xr:uid="{6E0B08EE-FF9B-421A-B527-DA658C18C010}"/>
    <hyperlink ref="AP1064" r:id="rId469" xr:uid="{69D3FFCB-4DBB-4B43-89DB-7C5D2EB07166}"/>
    <hyperlink ref="AP1065" r:id="rId470" xr:uid="{418E904F-7A9E-4832-834D-787FC2603218}"/>
    <hyperlink ref="AP1066" r:id="rId471" xr:uid="{79102618-1BD1-4C1A-8236-DC3CC792F3D5}"/>
    <hyperlink ref="AP1062" r:id="rId472" xr:uid="{EB97A12A-AD20-4CC5-8499-3DC28A9A97CD}"/>
    <hyperlink ref="AP1059" r:id="rId473" xr:uid="{BC42DF82-E746-4BBA-99EE-085256F01444}"/>
    <hyperlink ref="AP613" r:id="rId474" xr:uid="{86D37D1C-D5AA-4C2A-9700-01F608432106}"/>
    <hyperlink ref="AP615" r:id="rId475" xr:uid="{CD7DAE7D-2862-423E-9552-0BCF2AE72EEB}"/>
    <hyperlink ref="AP10" r:id="rId476" xr:uid="{D5BB74D2-2867-499F-B276-DB22537E2F12}"/>
    <hyperlink ref="AP6" r:id="rId477" xr:uid="{7B00D4AA-B20A-49E2-A1F6-DFD3E2F66F91}"/>
    <hyperlink ref="AP8" r:id="rId478" xr:uid="{85F4A3B7-C1A1-4791-BF3F-947E296469A5}"/>
    <hyperlink ref="AP4" r:id="rId479" xr:uid="{0CCE06B2-9CF7-4A8E-A555-A93152B27599}"/>
    <hyperlink ref="AP2026" r:id="rId480" xr:uid="{A4D22B14-1E35-48DC-BAC0-34C44A3080EB}"/>
    <hyperlink ref="AP2024" r:id="rId481" xr:uid="{22F0846D-AE74-4054-8C67-3B6F530ACCE6}"/>
    <hyperlink ref="AP1022" r:id="rId482" xr:uid="{96A374C3-ECE2-4196-A86E-5518F37037DB}"/>
    <hyperlink ref="AP1040" r:id="rId483" xr:uid="{62412D16-AA19-4AB8-8349-CF7BD65062B9}"/>
    <hyperlink ref="AP1486" r:id="rId484" xr:uid="{5D518011-1AB4-47BA-BB14-578811C9D904}"/>
    <hyperlink ref="AP481" r:id="rId485" xr:uid="{E3195C44-F1A9-4BF6-AB64-30BDABD04234}"/>
    <hyperlink ref="AP2022" r:id="rId486" xr:uid="{D1DFC4F6-4607-43CA-A0DC-F60513D034AC}"/>
    <hyperlink ref="AP1038" r:id="rId487" xr:uid="{8E291BC1-1BB8-4C3B-B40E-2FA814F378D3}"/>
    <hyperlink ref="AP1034" r:id="rId488" xr:uid="{2C12E6CF-044C-4BB8-9F7F-51F3BFD82A1D}"/>
    <hyperlink ref="AP2021" r:id="rId489" xr:uid="{F7CC2412-6E6A-48FA-BECA-14E78156F579}"/>
    <hyperlink ref="AP1484" r:id="rId490" xr:uid="{274C6BBE-6C3C-4F0B-84AF-E3F6A53E6D25}"/>
    <hyperlink ref="AP542" r:id="rId491" xr:uid="{35E06F29-31FC-4959-A86E-18FC64763D58}"/>
    <hyperlink ref="AP539" r:id="rId492" xr:uid="{E0C9D420-39AF-400F-972C-A961892F0E45}"/>
    <hyperlink ref="AP540" r:id="rId493" xr:uid="{BF156D88-40B6-4A12-8896-FDF350903BBA}"/>
    <hyperlink ref="AP724" r:id="rId494" xr:uid="{9A906F0A-3E4B-4EF3-A50A-DFD6506F0A4B}"/>
    <hyperlink ref="AP722" r:id="rId495" xr:uid="{81160CC0-50E6-432E-B3DD-63D7DB1FE806}"/>
    <hyperlink ref="AP720" r:id="rId496" xr:uid="{93FB2F14-AB02-4849-8F96-C60C55AFEF8D}"/>
    <hyperlink ref="AP718" r:id="rId497" xr:uid="{AEF92FA0-ED62-4CF2-9EDA-B2BA20B4CDBA}"/>
    <hyperlink ref="AP716" r:id="rId498" xr:uid="{64B0CDAA-2C8F-4E62-AE15-3226F57141E9}"/>
    <hyperlink ref="AP714" r:id="rId499" xr:uid="{2B702D86-B238-4A48-B37C-9E36CE181718}"/>
    <hyperlink ref="AP901" r:id="rId500" xr:uid="{9CA3FF2D-68E1-4D08-9E9A-E5FD1A5EBDC5}"/>
    <hyperlink ref="AP897" r:id="rId501" xr:uid="{B8F3D6A1-2561-4A8D-9E27-815C6057F52F}"/>
    <hyperlink ref="AP896" r:id="rId502" xr:uid="{1E16709B-13D3-4FEE-9F1D-E539AF36C87B}"/>
    <hyperlink ref="AP1024" r:id="rId503" xr:uid="{6724281C-1749-4D23-87F9-4FA522B319EF}"/>
    <hyperlink ref="AP1043" r:id="rId504" xr:uid="{BAB74005-5EC8-42AC-A9CA-C8E4055EE951}"/>
    <hyperlink ref="AP1041" r:id="rId505" xr:uid="{C012F6AE-DC03-4892-B4CA-56D3949F68F5}"/>
    <hyperlink ref="AP1026" r:id="rId506" xr:uid="{555DB9B4-F622-497B-BAAF-A07CA453A5A4}"/>
    <hyperlink ref="AP1036" r:id="rId507" xr:uid="{45F9D31F-1F2D-4ACF-A0DC-3DE58E39D3D9}"/>
    <hyperlink ref="AP1028" r:id="rId508" xr:uid="{D45C640D-AF88-4BD1-8B1A-D6771A573A31}"/>
    <hyperlink ref="AP2027" r:id="rId509" xr:uid="{DD96EF9C-85D9-4577-B08C-1AEC93A9EE68}"/>
    <hyperlink ref="AP1029" r:id="rId510" xr:uid="{B8055C19-B810-4E9E-A588-6CD59A25A288}"/>
    <hyperlink ref="AP1046" r:id="rId511" xr:uid="{5ABFA3D2-2D4E-4625-9378-11BAAE5BC241}"/>
    <hyperlink ref="AP1044" r:id="rId512" xr:uid="{83D24DA1-A29E-497B-B992-CF3C2503E98F}"/>
    <hyperlink ref="AP1503" r:id="rId513" xr:uid="{C72D7D04-71FD-4D73-9FF5-A708E9E97C77}"/>
    <hyperlink ref="AP1601" r:id="rId514" xr:uid="{A7EC64D8-8668-4657-B2AB-0AC67E2E27C9}"/>
    <hyperlink ref="AP1602" r:id="rId515" xr:uid="{766F538E-38E4-424C-8177-F5FCCDD3304B}"/>
    <hyperlink ref="AP1598" r:id="rId516" xr:uid="{79542E2A-632F-4BD2-B4DC-1490B347E981}"/>
    <hyperlink ref="AP1597" r:id="rId517" xr:uid="{BACD5CCE-8DAE-4319-B61C-5554902EB120}"/>
    <hyperlink ref="AP1866" r:id="rId518" xr:uid="{2608F14D-2BC7-4094-9D9D-1BED9EA82163}"/>
    <hyperlink ref="AP170" r:id="rId519" xr:uid="{F9349A3F-972C-4E31-BCA4-7002CB27C998}"/>
    <hyperlink ref="AP171" r:id="rId520" xr:uid="{94B7ACCF-991B-4F5B-AE46-D126F1915915}"/>
    <hyperlink ref="AP1741" r:id="rId521" xr:uid="{58CAC89C-1D79-4D6F-BF76-C04733F28C8C}"/>
    <hyperlink ref="AP1607" r:id="rId522" xr:uid="{391A3D76-74A5-4E5E-898C-B2D559CCE7D8}"/>
    <hyperlink ref="AP1614" r:id="rId523" xr:uid="{0BCD0BC7-8156-4A81-98AF-F16F85106F11}"/>
    <hyperlink ref="AP1615" r:id="rId524" xr:uid="{3B46AD47-9CBD-4966-9DC8-C3EA66957F7B}"/>
    <hyperlink ref="AP1612" r:id="rId525" xr:uid="{E620D397-CAB3-43F4-8495-B6FCCCC1735B}"/>
    <hyperlink ref="AP1608" r:id="rId526" xr:uid="{4D18D2E9-7F92-4595-AA88-15308ABC4C42}"/>
    <hyperlink ref="AP1626" r:id="rId527" xr:uid="{6FF5127D-A109-49A0-A0AD-F0CB1F060BC5}"/>
    <hyperlink ref="AP1627" r:id="rId528" xr:uid="{1677C80A-111D-40E4-BD98-8A161746789E}"/>
    <hyperlink ref="AP1620" r:id="rId529" xr:uid="{EFEA0AFF-9829-40DE-9A69-8CEA8DD96B39}"/>
    <hyperlink ref="AP1622" r:id="rId530" xr:uid="{8569E82B-D943-430F-B1F5-D1F4B2A4B36E}"/>
    <hyperlink ref="AP1618" r:id="rId531" xr:uid="{573739F6-443E-4550-8569-7D0D707200AF}"/>
    <hyperlink ref="AP1621" r:id="rId532" xr:uid="{C77F0496-C48D-420A-AC5C-E2FF21609EC7}"/>
    <hyperlink ref="AP1628" r:id="rId533" xr:uid="{37B68EF2-9CB2-483E-B43B-C79CCB300CC8}"/>
    <hyperlink ref="AP1630" r:id="rId534" xr:uid="{99811523-8E7E-4A59-9D89-AA67F4B96DA2}"/>
    <hyperlink ref="AP1631" r:id="rId535" xr:uid="{01FDCB52-C9D1-43C8-9094-0A54AF10E7DF}"/>
    <hyperlink ref="AP1611" r:id="rId536" xr:uid="{280B92AB-3D90-4431-A762-AE58D6DC5DB4}"/>
    <hyperlink ref="AP1609" r:id="rId537" xr:uid="{3433D045-1620-47F6-9279-C43CBBD39511}"/>
    <hyperlink ref="AP1613" r:id="rId538" xr:uid="{C61B203F-8770-4B13-9CF9-8022E7505E98}"/>
    <hyperlink ref="AP1606" r:id="rId539" xr:uid="{63000F6A-76A9-4496-A555-D18564B8B17F}"/>
    <hyperlink ref="AP1610" r:id="rId540" xr:uid="{EBD1227D-811B-422A-BFA7-A86734FC3704}"/>
    <hyperlink ref="AP1623" r:id="rId541" xr:uid="{3B8C8B6A-38C4-477C-BB12-5893530A528A}"/>
    <hyperlink ref="AP1625" r:id="rId542" xr:uid="{3D547A05-BB85-43E0-8125-0FD3844AFD2E}"/>
    <hyperlink ref="AP1624" r:id="rId543" xr:uid="{C30B12A7-A7B0-470C-A030-3286605F2A7B}"/>
    <hyperlink ref="AP1619" r:id="rId544" xr:uid="{F063CAD7-5DD4-4A9A-A2A7-608DABF40C4C}"/>
    <hyperlink ref="AP1616" r:id="rId545" xr:uid="{B2EF7A95-E3BE-4D0B-9F3E-D5B6F0004287}"/>
    <hyperlink ref="AP1617" r:id="rId546" xr:uid="{6B0AF812-84BF-4220-925E-EA71FBD46335}"/>
    <hyperlink ref="AP1629" r:id="rId547" xr:uid="{4E779F80-FAB4-4AE1-B634-9C9E2756664B}"/>
    <hyperlink ref="AP1635" r:id="rId548" xr:uid="{2A678FDC-21BE-4794-90AD-2EF34A308F56}"/>
    <hyperlink ref="AP1634" r:id="rId549" xr:uid="{CCD105E8-C381-49EF-A315-CE19490893D8}"/>
    <hyperlink ref="AP1636" r:id="rId550" xr:uid="{9A6873F6-E023-4E92-982F-751220957BEC}"/>
    <hyperlink ref="AP1783" r:id="rId551" xr:uid="{E1316122-44BA-4830-B2CD-BE40D8AFEB51}"/>
    <hyperlink ref="AP1788" r:id="rId552" xr:uid="{DD47253F-FABC-4B27-BF03-5FF4CB6249A9}"/>
    <hyperlink ref="AP1786" r:id="rId553" xr:uid="{107522EC-4D6D-47BD-840D-B9FA3C1F5E9D}"/>
    <hyperlink ref="AP1787" r:id="rId554" xr:uid="{37EF42C7-90A1-42DC-A059-40C1FFCA07E7}"/>
    <hyperlink ref="AP1795" r:id="rId555" xr:uid="{69B3AE73-6F37-4E22-89E8-8A83345EC038}"/>
    <hyperlink ref="AP1791" r:id="rId556" xr:uid="{8BB88ABA-3D94-44E9-A3A2-FC96326C9E76}"/>
    <hyperlink ref="AP1794" r:id="rId557" xr:uid="{85A815B7-5C5C-4798-9C3B-7CFB8BA669EA}"/>
    <hyperlink ref="AP1797" r:id="rId558" xr:uid="{E4986A3F-AC30-4294-928D-B6D50D6345BB}"/>
    <hyperlink ref="AP1798" r:id="rId559" xr:uid="{2BF69E15-9963-43C5-93C3-50EE4803662E}"/>
    <hyperlink ref="AP1641" r:id="rId560" xr:uid="{63ECE8E0-9222-4B7F-8DB6-12F2C3E2DB31}"/>
    <hyperlink ref="AP1640" r:id="rId561" xr:uid="{86AECCD7-8E13-4463-9B6B-D2F20350E0E0}"/>
    <hyperlink ref="AP1632" r:id="rId562" xr:uid="{4F066AF4-F02C-4A4E-B851-31E8593D5C92}"/>
    <hyperlink ref="AP1637" r:id="rId563" xr:uid="{295414E9-C170-4A49-AA02-B8F7D072CA33}"/>
    <hyperlink ref="AP1633" r:id="rId564" xr:uid="{2FF6CE2E-A528-4C64-A443-D813D22CFFA9}"/>
    <hyperlink ref="AP1782" r:id="rId565" xr:uid="{51481102-9B7D-4B3D-A19D-D95595540C2D}"/>
    <hyperlink ref="AP1790" r:id="rId566" xr:uid="{B0042E9F-D0C1-4B83-8CD4-A56F213514E9}"/>
    <hyperlink ref="AP1784" r:id="rId567" xr:uid="{76AC7464-F8B5-4B19-81B4-75A82807AE4C}"/>
    <hyperlink ref="AP1785" r:id="rId568" xr:uid="{3303DB54-D9AF-4D1C-B231-626FCEA5E916}"/>
    <hyperlink ref="AP1781" r:id="rId569" xr:uid="{B518A511-BE07-42DA-A93B-E33B8A73F0F8}"/>
    <hyperlink ref="AP1792" r:id="rId570" xr:uid="{7C1C7099-3700-4545-A71B-AD9B51C2B36F}"/>
    <hyperlink ref="AP1799" r:id="rId571" xr:uid="{99531C9B-87C4-4DFE-932D-444FD78F9121}"/>
    <hyperlink ref="AP1793" r:id="rId572" xr:uid="{3DDA29C8-C741-42A7-8E9C-F999DB069F92}"/>
    <hyperlink ref="AP1796" r:id="rId573" xr:uid="{FBCA6B8F-36D6-4A9D-A300-3B4A0484CE40}"/>
    <hyperlink ref="AP1800" r:id="rId574" xr:uid="{FC845153-C1B5-4A34-B1F5-29B625C1AA15}"/>
    <hyperlink ref="AP1639" r:id="rId575" xr:uid="{065AA0EB-194B-4AB8-8185-3829B6F40389}"/>
    <hyperlink ref="AP1638" r:id="rId576" xr:uid="{9E5584A6-C52B-4304-8A44-698FEF3856DC}"/>
    <hyperlink ref="AP1506" r:id="rId577" xr:uid="{126D5D07-D5F2-4164-9466-24E16687A364}"/>
    <hyperlink ref="AP1507" r:id="rId578" xr:uid="{FD195D09-B119-45AD-9E2D-67E2518E00F2}"/>
    <hyperlink ref="AP1510" r:id="rId579" xr:uid="{60B143F2-A3E5-4008-8C6E-F4949C90DC9A}"/>
    <hyperlink ref="AP1514" r:id="rId580" xr:uid="{B5C5DF3B-4E45-46F6-AD62-15BCA9191AB5}"/>
    <hyperlink ref="AP1512" r:id="rId581" xr:uid="{6934FB51-6805-4352-A2D7-A756A7E71505}"/>
    <hyperlink ref="AP1662" r:id="rId582" xr:uid="{2DCF6A22-4B2B-4DA7-B900-294C8990BD92}"/>
    <hyperlink ref="AP1647" r:id="rId583" xr:uid="{BDC1E5B6-533F-41FC-B790-2E88EC53056B}"/>
    <hyperlink ref="AP1648" r:id="rId584" xr:uid="{E14EB46E-0F00-4E99-8D1C-9296742DD235}"/>
    <hyperlink ref="AP1642" r:id="rId585" xr:uid="{E76D4BCF-18A5-4025-B049-46FB14AE39DC}"/>
    <hyperlink ref="AP1645" r:id="rId586" xr:uid="{E3A168E7-9669-4F78-93E5-79B96CD97DED}"/>
    <hyperlink ref="AP1505" r:id="rId587" xr:uid="{96827BDD-579E-4EF1-B5AE-2999D1147A26}"/>
    <hyperlink ref="AP1508" r:id="rId588" xr:uid="{5D08B962-235A-4261-9DD7-0FC56B7F70FE}"/>
    <hyperlink ref="AP1509" r:id="rId589" xr:uid="{B8AB9804-6BD9-4A9A-8D63-D6914FA67331}"/>
    <hyperlink ref="AP1511" r:id="rId590" xr:uid="{A95FC78F-5928-4C06-BF65-2392E9F2BDEB}"/>
    <hyperlink ref="AP1513" r:id="rId591" xr:uid="{393F30D8-05BE-42C4-905C-4A0AFA5DC6A0}"/>
    <hyperlink ref="AP1661" r:id="rId592" xr:uid="{E46D239D-C0A2-4B8B-A972-BD11E59986C8}"/>
    <hyperlink ref="AP1663" r:id="rId593" xr:uid="{5E195F31-9ECD-4670-B7E7-5F7B37140F67}"/>
    <hyperlink ref="AP1646" r:id="rId594" xr:uid="{A6E37233-B64C-43E3-913A-1109FF4617C1}"/>
    <hyperlink ref="AP1644" r:id="rId595" xr:uid="{364DF1BF-ACD9-4E10-8F7C-687B8980EB7E}"/>
    <hyperlink ref="AP1643" r:id="rId596" xr:uid="{4E2C15B4-0A22-436C-9613-2710669A4F3A}"/>
    <hyperlink ref="AP1678" r:id="rId597" xr:uid="{40D4959D-1DC9-4B06-B29D-92031C9F7DC1}"/>
    <hyperlink ref="AP1677" r:id="rId598" xr:uid="{D9B472EC-8B24-4D67-97E4-B7A90594F7A9}"/>
    <hyperlink ref="AP1681" r:id="rId599" xr:uid="{D495D719-CA03-427E-B8CC-2A46504DFC78}"/>
    <hyperlink ref="AP1682" r:id="rId600" xr:uid="{B26F36CD-E5EE-4711-A571-950AA5C6CFF7}"/>
    <hyperlink ref="AP1686" r:id="rId601" xr:uid="{B096B0D1-105C-4A75-BB2A-DDED140440E7}"/>
    <hyperlink ref="AP1684" r:id="rId602" xr:uid="{7C8C0B80-88DE-420C-A1B7-DC5874140973}"/>
    <hyperlink ref="AP1699" r:id="rId603" xr:uid="{878BC409-4772-4EF7-8634-97D9DB7C187F}"/>
    <hyperlink ref="AP1695" r:id="rId604" xr:uid="{5DDD2118-83F5-4F03-A8E1-C10BA2504CC5}"/>
    <hyperlink ref="AP1696" r:id="rId605" xr:uid="{A933DBB8-8E8E-4A91-884F-B51067F4F761}"/>
    <hyperlink ref="AP1692" r:id="rId606" xr:uid="{16CEFCA0-A6BE-41BB-BA43-CA53B9F8F2A0}"/>
    <hyperlink ref="AP1691" r:id="rId607" xr:uid="{2F3602EF-114A-4959-8CC0-54C033EE12AC}"/>
    <hyperlink ref="AP1688" r:id="rId608" xr:uid="{26DB664D-9F97-4E92-AF63-36F40061F29E}"/>
    <hyperlink ref="AP1655" r:id="rId609" xr:uid="{EC2379E1-B7CA-4975-8186-12C67E23CDFF}"/>
    <hyperlink ref="AP1657" r:id="rId610" xr:uid="{D9971337-B179-4746-AC97-F086E728DC26}"/>
    <hyperlink ref="AP1653" r:id="rId611" xr:uid="{034FAEC0-9E7B-4DEC-85D5-EA6962FA474B}"/>
    <hyperlink ref="AP1649" r:id="rId612" xr:uid="{48EB8FC4-D610-4F81-B08F-1EAC53D9F2C4}"/>
    <hyperlink ref="AP1650" r:id="rId613" xr:uid="{B3D508A0-7A88-480E-9830-DCEE86B9DD3D}"/>
    <hyperlink ref="AP1659" r:id="rId614" xr:uid="{ADBDE6C2-1CFE-4C55-BBBC-130E7A999314}"/>
    <hyperlink ref="AP1666" r:id="rId615" xr:uid="{E861B73F-6368-47FB-9113-0D34ACDE3CA3}"/>
    <hyperlink ref="AP1668" r:id="rId616" xr:uid="{BEB7214B-AC75-429A-9163-24F0BB2BEBF3}"/>
    <hyperlink ref="AP1669" r:id="rId617" xr:uid="{057DC94B-417E-4B3B-85D5-ADED3F89A4C0}"/>
    <hyperlink ref="AP1671" r:id="rId618" xr:uid="{D532E792-1E6D-42DC-A356-D132268A06A7}"/>
    <hyperlink ref="AP1673" r:id="rId619" xr:uid="{9B8C1DF8-EB9E-4A5F-9F05-963ADB8222B0}"/>
    <hyperlink ref="AP1664" r:id="rId620" xr:uid="{2217753A-F2DA-488D-8D90-17FF8D9A0E9A}"/>
    <hyperlink ref="AP1529" r:id="rId621" xr:uid="{9A25D58F-CA4E-43B1-9F11-968AEE7E971A}"/>
    <hyperlink ref="AP1543" r:id="rId622" xr:uid="{4EB5734E-3594-49FB-8812-3C89FD9BE206}"/>
    <hyperlink ref="AP1538" r:id="rId623" xr:uid="{F2171F82-2E0C-49E8-8230-33EB1F6975B3}"/>
    <hyperlink ref="AP1542" r:id="rId624" xr:uid="{816372F8-8771-4B15-B92F-CB039D8FCDEB}"/>
    <hyperlink ref="AP1540" r:id="rId625" xr:uid="{9CF7111A-B023-44B4-A8B1-0F0253E3C284}"/>
    <hyperlink ref="AP1515" r:id="rId626" xr:uid="{C706B1A6-AF03-4325-BD18-1D21202BE0BB}"/>
    <hyperlink ref="AP1519" r:id="rId627" xr:uid="{A1156D96-0D16-4A29-884D-E362409141BD}"/>
    <hyperlink ref="AP1520" r:id="rId628" xr:uid="{FDCCB0F7-80DC-484B-9247-983F3A6843F5}"/>
    <hyperlink ref="AP1516" r:id="rId629" xr:uid="{CD60C836-7DB3-4602-A799-7F3C62FFBD0E}"/>
    <hyperlink ref="AP1526" r:id="rId630" xr:uid="{5641696F-6E36-42E2-9295-CBA4BCE1A604}"/>
    <hyperlink ref="AP1534" r:id="rId631" xr:uid="{1D265D23-73F9-49C8-B3E1-17F27A68D0F3}"/>
    <hyperlink ref="AP1532" r:id="rId632" xr:uid="{BC85FDA7-7117-46E6-8ACE-03A8D85E5F96}"/>
    <hyperlink ref="AP1530" r:id="rId633" xr:uid="{529EC0D3-D55C-4CD8-A071-87F2984CA10B}"/>
    <hyperlink ref="AP1528" r:id="rId634" xr:uid="{0F45B52B-EBF5-43A3-8493-A1F8C193F187}"/>
    <hyperlink ref="AP310" r:id="rId635" xr:uid="{4131320E-016E-4C09-A229-BC1D2289AF29}"/>
    <hyperlink ref="AP305" r:id="rId636" xr:uid="{226B8E5B-781B-43B1-9C54-50C0F5C0FCDA}"/>
    <hyperlink ref="AP309" r:id="rId637" xr:uid="{B26BE3D7-45D3-46D9-A12C-D1A1BC8ABFFC}"/>
    <hyperlink ref="AP308" r:id="rId638" xr:uid="{3FDDA4D1-62E6-435E-9748-98F638696379}"/>
    <hyperlink ref="AP304" r:id="rId639" xr:uid="{DECFF71B-D2F4-4D45-A430-73BF8BF58C30}"/>
    <hyperlink ref="AP2038" r:id="rId640" xr:uid="{4C7F391A-39C8-4644-8748-C95CFFFAAACA}"/>
    <hyperlink ref="AP2036" r:id="rId641" xr:uid="{66FC642B-9A28-434C-AB7E-4F5DEB0BDC8C}"/>
    <hyperlink ref="AP2048" r:id="rId642" xr:uid="{18BE8589-218C-45AC-8DFD-CAC3FEBAB60B}"/>
    <hyperlink ref="AP2043" r:id="rId643" xr:uid="{823ADDDD-11CD-4F9F-89B1-B5E5BC4E22B6}"/>
    <hyperlink ref="AP2045" r:id="rId644" xr:uid="{28F402EE-6E30-4D6C-92B7-8E21EFFC2FA8}"/>
    <hyperlink ref="AP2030" r:id="rId645" xr:uid="{2F99CA25-32DF-4BB1-8C66-50A6D05B3E91}"/>
    <hyperlink ref="AP2044" r:id="rId646" xr:uid="{D6765BAB-E806-4D1D-B7FC-7E2A0245BE9C}"/>
    <hyperlink ref="AP2050" r:id="rId647" xr:uid="{FFC7A1B0-F03A-4C5F-9DEC-7752A8A7777A}"/>
    <hyperlink ref="AP2055" r:id="rId648" xr:uid="{6B72991B-9407-4B53-BA01-A21C48CC12E0}"/>
    <hyperlink ref="AP2062" r:id="rId649" xr:uid="{5999BAF3-ECE0-47D8-8DC7-EAC9766DF768}"/>
    <hyperlink ref="AP2033" r:id="rId650" xr:uid="{751446E4-B6FE-4652-A809-A4E0D9EF16D7}"/>
    <hyperlink ref="AP2056" r:id="rId651" xr:uid="{01591B52-AA6B-4AB7-94C1-D342E4D65747}"/>
    <hyperlink ref="AP2054" r:id="rId652" xr:uid="{C17ED70F-551A-4732-B493-E5C9DB1DB9CA}"/>
    <hyperlink ref="AP2057" r:id="rId653" xr:uid="{37F268BB-6772-4D5D-A1C6-766CCDDD6380}"/>
    <hyperlink ref="AP2058" r:id="rId654" xr:uid="{B86D1EF5-FF8C-4A99-82A8-011E401B2296}"/>
    <hyperlink ref="AP2035" r:id="rId655" xr:uid="{79E867F4-CEEB-48D9-B772-A53EC65495C9}"/>
    <hyperlink ref="AP2041" r:id="rId656" xr:uid="{2CE93E80-BD2A-4F9D-B2FB-23954AE256CB}"/>
    <hyperlink ref="AP2069" r:id="rId657" xr:uid="{7D62DEFD-1E75-4A8B-AC5C-347966276383}"/>
    <hyperlink ref="AP2065" r:id="rId658" xr:uid="{119A8A0A-2277-4CCC-AD7E-9253AB6D12E3}"/>
    <hyperlink ref="AP2064" r:id="rId659" xr:uid="{9742BD75-FB49-43D3-8D2A-2D756BDEBC5B}"/>
    <hyperlink ref="AP2138" r:id="rId660" xr:uid="{167B051F-07F6-49DF-B497-237787F68D2E}"/>
    <hyperlink ref="AP2132" r:id="rId661" xr:uid="{F2625863-9C02-4CD8-82A3-0775A62F0239}"/>
    <hyperlink ref="AP2129" r:id="rId662" xr:uid="{772D3753-D9B8-4B80-A46F-9C7FC422A489}"/>
    <hyperlink ref="AP2130" r:id="rId663" xr:uid="{C51CAF38-DBCE-4018-AAA1-8BC18BDA5EDF}"/>
    <hyperlink ref="AP2135" r:id="rId664" xr:uid="{CE3F2B31-5187-4B5F-B0C7-DBDFB3B3282D}"/>
    <hyperlink ref="AP2144" r:id="rId665" xr:uid="{653A427E-44FC-4A3F-925C-84A8A44446AC}"/>
    <hyperlink ref="AP2141" r:id="rId666" xr:uid="{48F6A920-F32B-4090-AED4-8787568DB09D}"/>
    <hyperlink ref="AP2147" r:id="rId667" xr:uid="{5BC2FA7A-C830-47EC-A6C4-6387D0A519F9}"/>
    <hyperlink ref="AP2142" r:id="rId668" xr:uid="{E66D2D6E-6A32-4C70-9847-F267A855AB4A}"/>
    <hyperlink ref="AP2148" r:id="rId669" xr:uid="{3E5439AA-6B4B-4D63-A391-2CC55C852B8B}"/>
    <hyperlink ref="AP2127" r:id="rId670" xr:uid="{E4C19E58-C955-4CFF-AC92-F1C97E7E73FC}"/>
    <hyperlink ref="AP2128" r:id="rId671" xr:uid="{8B8933EF-25D1-4623-BFFA-D6A714FE5521}"/>
    <hyperlink ref="AP2121" r:id="rId672" xr:uid="{E9C504FB-BD6B-44BF-8531-0F91CB36B212}"/>
    <hyperlink ref="AP2125" r:id="rId673" xr:uid="{3A61D4A9-831F-4356-AEFE-646009791647}"/>
    <hyperlink ref="AP2123" r:id="rId674" xr:uid="{9613341F-72EE-4CB5-B2F7-F64C7B59544A}"/>
    <hyperlink ref="AP2070" r:id="rId675" xr:uid="{3D4B3BEA-F49F-403D-BA1B-2168EE3D07EA}"/>
    <hyperlink ref="AP2072" r:id="rId676" xr:uid="{766DEA41-DAEC-4375-B3DB-ACB22DDEEFB0}"/>
    <hyperlink ref="AP974" r:id="rId677" xr:uid="{BB0683AF-37B0-41DF-8363-216F04EDB98A}"/>
    <hyperlink ref="AP979" r:id="rId678" xr:uid="{ADBA4F1A-E37F-4115-9E5D-6E6646F374F2}"/>
    <hyperlink ref="AP978" r:id="rId679" xr:uid="{D6F8195F-71D4-4901-BB14-DC8C81A375BF}"/>
    <hyperlink ref="AP975" r:id="rId680" xr:uid="{7FE2A6A0-A9BA-4802-8089-B6666645790F}"/>
    <hyperlink ref="AP928" r:id="rId681" xr:uid="{51E89E0D-0F4D-4A1B-B264-020B7CF55C6F}"/>
    <hyperlink ref="AP923" r:id="rId682" xr:uid="{31E402DE-BEF6-401F-908B-29CB63E05A04}"/>
    <hyperlink ref="AP927" r:id="rId683" xr:uid="{4D134378-4299-44E5-AC83-B36A1D21141D}"/>
    <hyperlink ref="AP922" r:id="rId684" xr:uid="{E3CA477D-97C1-4D07-8C2C-C3F3DA807A59}"/>
    <hyperlink ref="AP929" r:id="rId685" xr:uid="{0C2A5E16-0BFC-4D70-88AE-C47EEDE66D36}"/>
    <hyperlink ref="AP931" r:id="rId686" xr:uid="{730BDB4E-9C00-4DB7-AF38-692842DBC0DD}"/>
    <hyperlink ref="AP902" r:id="rId687" xr:uid="{2DA43755-F6BE-4BC4-BCCB-FD49F29A925E}"/>
    <hyperlink ref="AP908" r:id="rId688" xr:uid="{99CFA9FC-E7A3-4C27-9EDE-87DC12122E91}"/>
    <hyperlink ref="AP910" r:id="rId689" xr:uid="{208FDD4A-76B0-404A-B686-0AF6FD2EB743}"/>
    <hyperlink ref="AP911" r:id="rId690" xr:uid="{1138410D-33ED-49F0-B22D-97BA6EDE81D3}"/>
    <hyperlink ref="AP905" r:id="rId691" xr:uid="{DFF26636-EFB9-47EB-952D-E40DE365DA63}"/>
    <hyperlink ref="AP918" r:id="rId692" xr:uid="{4042124E-217B-4897-A27F-4E6159CD12F2}"/>
    <hyperlink ref="AP915" r:id="rId693" xr:uid="{97E90FF5-ECB3-4125-A4A6-A21FA405E68D}"/>
    <hyperlink ref="AP916" r:id="rId694" xr:uid="{A9BF47C5-AE14-4BCE-9CF5-4933E0759892}"/>
    <hyperlink ref="AP917" r:id="rId695" xr:uid="{8C142DD0-354D-4178-A544-444B96918F5D}"/>
    <hyperlink ref="AP919" r:id="rId696" xr:uid="{DE911034-07D5-4B84-B5EF-3922B93125BC}"/>
    <hyperlink ref="AP938" r:id="rId697" xr:uid="{FA710F88-D538-4254-A2B0-82C93AB88E06}"/>
    <hyperlink ref="AP934" r:id="rId698" xr:uid="{B6F614DB-2B31-4974-906B-F7313599E25E}"/>
    <hyperlink ref="AP940" r:id="rId699" xr:uid="{090C096E-D240-45F1-9DF4-8EDB8E86D292}"/>
    <hyperlink ref="AP941" r:id="rId700" xr:uid="{63678E23-20E8-41F6-88A4-B781B430E88A}"/>
    <hyperlink ref="AP933" r:id="rId701" xr:uid="{0B37E6A4-E2AC-455B-9D79-C6F707E417AA}"/>
    <hyperlink ref="AP945" r:id="rId702" xr:uid="{59FCEF26-E3F4-4769-9541-CA993239AC7C}"/>
    <hyperlink ref="AP946" r:id="rId703" xr:uid="{70AF8372-BB6F-401A-BDF8-C6310CAE99D6}"/>
    <hyperlink ref="AP947" r:id="rId704" xr:uid="{7541C54C-9F23-4CC2-8E97-AF483B32F4BF}"/>
    <hyperlink ref="AP949" r:id="rId705" xr:uid="{30639E11-56C4-4C09-916C-7EDAED4BAE4B}"/>
    <hyperlink ref="AP952" r:id="rId706" xr:uid="{2BDC8F8B-5DD6-4CB2-BE73-A7EC9C1BBB19}"/>
    <hyperlink ref="AP1192" r:id="rId707" xr:uid="{B40527F1-5EB6-41FB-8C60-A1030800F807}"/>
    <hyperlink ref="AP1188" r:id="rId708" xr:uid="{68B452A5-9F52-44FD-BB91-A1856E1E7916}"/>
    <hyperlink ref="AP1196" r:id="rId709" xr:uid="{18617A5A-3D42-48C7-B662-15BAC438F23F}"/>
    <hyperlink ref="AP1194" r:id="rId710" xr:uid="{FAFFABDF-3FA2-4215-BD17-E1EAFE38E03E}"/>
    <hyperlink ref="AP1190" r:id="rId711" xr:uid="{271EA279-C345-4676-9846-F1E84DAAEC2F}"/>
    <hyperlink ref="AP1198" r:id="rId712" xr:uid="{096C21F6-9E52-46F7-BFE2-6CDF64BDFF15}"/>
    <hyperlink ref="AP1205" r:id="rId713" xr:uid="{E1E225AE-1901-42E9-9791-92B16ABBF367}"/>
    <hyperlink ref="AP1204" r:id="rId714" xr:uid="{F5DF15F5-6ED1-4327-A65D-B918FEEEB61F}"/>
    <hyperlink ref="AP1201" r:id="rId715" xr:uid="{E9B51C35-C007-4D16-BEF5-63CC2C14261E}"/>
    <hyperlink ref="AP1203" r:id="rId716" xr:uid="{18D78830-0599-43FD-8173-D3FF26E2B479}"/>
    <hyperlink ref="AP1217" r:id="rId717" xr:uid="{FCBB476A-D770-4945-AA60-E985F78F7DAF}"/>
    <hyperlink ref="AP1214" r:id="rId718" xr:uid="{B9043A84-963B-415E-BBA1-1AE516CAB6C2}"/>
    <hyperlink ref="AP1213" r:id="rId719" xr:uid="{7771387C-4CC5-42C6-AC9F-4E98B3E400B4}"/>
    <hyperlink ref="AP1208" r:id="rId720" xr:uid="{D9127256-A097-4E79-A3C9-BCCC7077E098}"/>
    <hyperlink ref="AP1209" r:id="rId721" xr:uid="{1B1D65E8-688D-4F31-BD0F-B36C85FF43A9}"/>
    <hyperlink ref="AP1224" r:id="rId722" xr:uid="{67DACF03-8182-415F-8809-1BF3A6FFBBC6}"/>
    <hyperlink ref="AP1221" r:id="rId723" xr:uid="{EB127B15-097C-463E-83AD-5CFB0056A25D}"/>
    <hyperlink ref="AP1229" r:id="rId724" xr:uid="{8BDD3E98-8358-4B10-A130-A05B2F1B7AE2}"/>
    <hyperlink ref="AP1226" r:id="rId725" xr:uid="{530D19B5-13CD-43CC-96C1-56FCE311122F}"/>
    <hyperlink ref="AP1230" r:id="rId726" xr:uid="{9072C7DB-4D76-42F9-896E-9C4AB611C37D}"/>
    <hyperlink ref="AP1236" r:id="rId727" xr:uid="{8EE5B978-9E72-46F9-B130-CA6905CEC3FE}"/>
    <hyperlink ref="AP1237" r:id="rId728" xr:uid="{0E379CE1-E1C5-43B3-9A0E-7E68E8AE0050}"/>
    <hyperlink ref="AP1231" r:id="rId729" xr:uid="{F542AC52-74EF-42FC-B412-866B04D85E33}"/>
    <hyperlink ref="AP1232" r:id="rId730" xr:uid="{576A1B1F-D745-4837-B559-EE1C7289606A}"/>
    <hyperlink ref="AP1235" r:id="rId731" xr:uid="{E95A33F1-5DA0-4BB7-AD68-4F0CB4C89BB2}"/>
    <hyperlink ref="AP1241" r:id="rId732" xr:uid="{5572FA4D-A446-4B66-B1BE-1372CC6D01BC}"/>
    <hyperlink ref="AP1247" r:id="rId733" xr:uid="{546BEED1-51A3-4F77-B0C8-D3C058E2634C}"/>
    <hyperlink ref="AP1248" r:id="rId734" xr:uid="{B3DB5C57-684C-4C24-8044-BB0033D20D2F}"/>
    <hyperlink ref="AP1250" r:id="rId735" xr:uid="{6D9308CB-E28C-41E3-9723-7F0872D0C1E8}"/>
    <hyperlink ref="AP1243" r:id="rId736" xr:uid="{7C5C627D-E67C-4798-B94E-C3DAFED44A21}"/>
    <hyperlink ref="AP1745" r:id="rId737" xr:uid="{F771085F-2CD1-45CD-BD15-6C60385119CA}"/>
    <hyperlink ref="AP1746" r:id="rId738" xr:uid="{C4D9E038-E292-40A9-AD11-6925EFBBA1C9}"/>
    <hyperlink ref="AP1747" r:id="rId739" xr:uid="{71265B98-3FD2-43B8-AAFF-E4F7C036162A}"/>
    <hyperlink ref="AP1744" r:id="rId740" xr:uid="{BF2C2929-8764-4861-82E8-CBC287C1B54F}"/>
    <hyperlink ref="AP1758" r:id="rId741" xr:uid="{A44E0FAA-EF7F-446D-9954-BFD8EACC9DFD}"/>
    <hyperlink ref="AP1755" r:id="rId742" xr:uid="{E5B0A8EF-28CF-4D9E-8D30-34911C51364B}"/>
    <hyperlink ref="AP1753" r:id="rId743" xr:uid="{18E4A597-FE51-4590-AC59-9215CFBED2AD}"/>
    <hyperlink ref="AP1751" r:id="rId744" xr:uid="{57C96404-31C0-4D9F-B641-58CB29F513FB}"/>
    <hyperlink ref="AP1766" r:id="rId745" xr:uid="{B9394987-8AEC-430A-A2CC-9433DE95A602}"/>
    <hyperlink ref="AP1763" r:id="rId746" xr:uid="{127F7755-0B36-4880-960C-4FE4221DCD5F}"/>
    <hyperlink ref="AP1762" r:id="rId747" xr:uid="{0267216C-AA33-4E7A-BFA0-7476980F1C63}"/>
    <hyperlink ref="AP1764" r:id="rId748" xr:uid="{FAC089D2-98B7-4065-8558-E98E480CE5A9}"/>
    <hyperlink ref="AP1777" r:id="rId749" xr:uid="{8E9AAFF3-C621-41D6-B770-A674BE7EDB24}"/>
    <hyperlink ref="AP1775" r:id="rId750" xr:uid="{AD1521CF-6CCF-4A74-82B6-95DEB08F3B6F}"/>
    <hyperlink ref="AP1772" r:id="rId751" xr:uid="{C4BE0927-3B70-4DCE-BFFD-70699D156409}"/>
    <hyperlink ref="AP1776" r:id="rId752" xr:uid="{F4D0C834-955A-4C27-8FF6-FA2B6433E2D6}"/>
    <hyperlink ref="AP1771" r:id="rId753" xr:uid="{4AE2D3A1-2683-46D6-999A-45428DD848E7}"/>
    <hyperlink ref="AP1842" r:id="rId754" xr:uid="{A0D88E30-888B-4376-986B-73E1C09F2F3B}"/>
    <hyperlink ref="AP1847" r:id="rId755" xr:uid="{D0026FF5-0279-4CC3-8911-909C0CE08403}"/>
    <hyperlink ref="AP1841" r:id="rId756" xr:uid="{7102323D-4D3F-4A35-98C0-DA47812F88A1}"/>
    <hyperlink ref="AP1846" r:id="rId757" xr:uid="{ACB7C945-531C-498D-9A02-A25F30E93483}"/>
    <hyperlink ref="AP1840" r:id="rId758" xr:uid="{833BFA43-0AF9-434E-B1D0-15A2FC3F1D26}"/>
    <hyperlink ref="AP1853" r:id="rId759" xr:uid="{BE231E9C-47A5-4D9B-BDC3-825E4F75045F}"/>
    <hyperlink ref="AP1851" r:id="rId760" xr:uid="{C379AF43-FE22-48F7-B110-9ED42C542611}"/>
    <hyperlink ref="AP1858" r:id="rId761" xr:uid="{AE26D1E4-C223-43EB-9786-673EDC2078A7}"/>
    <hyperlink ref="AP1855" r:id="rId762" xr:uid="{9027C26A-0D1A-4568-9DC7-B78B879E6281}"/>
    <hyperlink ref="AP1850" r:id="rId763" xr:uid="{7B441693-1BDB-480D-A888-7FE19A60CDCF}"/>
    <hyperlink ref="AP1815" r:id="rId764" xr:uid="{9149C820-DBF1-453B-B557-2A9C609206A9}"/>
    <hyperlink ref="AP1819" r:id="rId765" xr:uid="{F5DB5D3C-E500-4140-9E5F-4ADB8C00AE3D}"/>
    <hyperlink ref="AP1818" r:id="rId766" xr:uid="{16D43274-6728-43A0-B313-38DC91E6FAC6}"/>
    <hyperlink ref="AP1821" r:id="rId767" xr:uid="{499483A1-AA74-45C4-B12E-A0A0DEF3D6A4}"/>
    <hyperlink ref="AP1823" r:id="rId768" xr:uid="{98BB29C7-17FB-4BE1-B33C-D39B12B80F6C}"/>
    <hyperlink ref="AP1806" r:id="rId769" xr:uid="{55CADB46-6465-4DA3-8A2D-822FD64FCC93}"/>
    <hyperlink ref="AP1804" r:id="rId770" xr:uid="{DC6C6FE5-CC37-496A-A9C4-6D1C19C8A1C4}"/>
    <hyperlink ref="AP1808" r:id="rId771" xr:uid="{E51FA2DC-DB3A-44AB-BEDD-16522278E7CE}"/>
    <hyperlink ref="AP1805" r:id="rId772" xr:uid="{ABEA690E-3A9F-480E-8388-ADD10937434B}"/>
    <hyperlink ref="AP1811" r:id="rId773" xr:uid="{5B2B9997-8235-468C-BD75-5B39EE0A5AFE}"/>
    <hyperlink ref="AP300" r:id="rId774" xr:uid="{2DA0C398-7674-4A60-A2D6-7627F8DCFE64}"/>
    <hyperlink ref="AP556" r:id="rId775" xr:uid="{94454359-B5C3-4527-9F3D-55897D1CA5D3}"/>
    <hyperlink ref="AP558" r:id="rId776" xr:uid="{7712E6F2-52D2-4FF0-B5B8-8ECCCD8FD4F3}"/>
    <hyperlink ref="AP713" r:id="rId777" xr:uid="{FDE1D6CA-3540-424D-8C74-4F5E966D0AC9}"/>
    <hyperlink ref="AP887" r:id="rId778" xr:uid="{0B6CED10-42D6-48E9-B2EB-DB123411DD04}"/>
    <hyperlink ref="AP888" r:id="rId779" xr:uid="{86D8BFB3-239D-4F56-BC11-E77212D08A1D}"/>
    <hyperlink ref="AP891" r:id="rId780" xr:uid="{697C4221-1806-4CBC-92D8-AA816DECC5BE}"/>
    <hyperlink ref="AP893" r:id="rId781" xr:uid="{EE31FBAA-AF49-45C1-9601-B7642551E6FB}"/>
    <hyperlink ref="AP894" r:id="rId782" xr:uid="{F9AD92C2-4F77-4F15-B3EB-0E6792C0588C}"/>
    <hyperlink ref="AP885" r:id="rId783" xr:uid="{0F553402-D105-4E5C-8D7D-F23976D30A97}"/>
    <hyperlink ref="AP995" r:id="rId784" xr:uid="{B9732E4C-185F-4CE0-8071-2966C7630D81}"/>
    <hyperlink ref="AP993" r:id="rId785" xr:uid="{050415E9-5D38-4A4B-9A31-2C70B8B77EE6}"/>
    <hyperlink ref="AP997" r:id="rId786" xr:uid="{F45983DD-F087-46D7-BC00-C68317B9CE9B}"/>
    <hyperlink ref="AP1000" r:id="rId787" xr:uid="{717BF9E7-8B54-45E8-9244-EE8D6BC795E1}"/>
    <hyperlink ref="AP999" r:id="rId788" xr:uid="{8CDAF520-962B-4875-BB4E-6F7E8B592ADC}"/>
    <hyperlink ref="AP1002" r:id="rId789" xr:uid="{ED4E01DF-17DA-48DC-BD51-C4A58464048D}"/>
    <hyperlink ref="AP1462" r:id="rId790" xr:uid="{C3A3E06D-7325-4816-B4D4-30CCBB0624F6}"/>
    <hyperlink ref="AP1463" r:id="rId791" xr:uid="{36E17F2A-9EF1-4D6F-A150-3B3326952ECD}"/>
    <hyperlink ref="AP962" r:id="rId792" xr:uid="{D1771998-3430-40EA-AE88-0338291CE7D2}"/>
    <hyperlink ref="AP959" r:id="rId793" xr:uid="{3990FC6A-245D-4A35-958C-60EB445C6699}"/>
    <hyperlink ref="AP963" r:id="rId794" xr:uid="{CF6A1250-5A8A-4AD6-8AE1-7FFDCC31C633}"/>
    <hyperlink ref="AP386" r:id="rId795" xr:uid="{606D7E39-78C6-451F-9BD5-88DF8F8BC554}"/>
    <hyperlink ref="AP391" r:id="rId796" xr:uid="{B0AF040A-10DD-441C-B1D2-B5B78A92E2BC}"/>
    <hyperlink ref="AP393" r:id="rId797" xr:uid="{FDDABB95-2D3B-47A5-AD11-868170E832D6}"/>
    <hyperlink ref="AP389" r:id="rId798" xr:uid="{5C166873-2607-467E-9D8F-7225BCD1B3F2}"/>
    <hyperlink ref="AP968" r:id="rId799" xr:uid="{48E4E276-0A51-46D9-9C80-0F8ECBA52726}"/>
    <hyperlink ref="AP966" r:id="rId800" xr:uid="{D8C70349-1F65-42A2-9EE7-561AEBA6CE70}"/>
    <hyperlink ref="AP970" r:id="rId801" xr:uid="{A1DF2F58-FC98-4C1B-9DF2-54E3802D72F8}"/>
    <hyperlink ref="AP972" r:id="rId802" xr:uid="{288A5E75-05EC-4242-A70D-9E81D6D2D822}"/>
    <hyperlink ref="AP287" r:id="rId803" xr:uid="{62CD65F4-016D-4BFD-986D-587A0B3DD443}"/>
    <hyperlink ref="AP285" r:id="rId804" xr:uid="{3AA4154C-9921-4C73-92B9-29B9DA6E443C}"/>
    <hyperlink ref="AP1439" r:id="rId805" xr:uid="{795802A3-5C67-4799-8123-27D68A798748}"/>
    <hyperlink ref="AP1438" r:id="rId806" xr:uid="{9C22B3CD-0B50-4313-8135-38BD64F06426}"/>
    <hyperlink ref="AP1436" r:id="rId807" xr:uid="{BE159C43-37A8-43BE-A3B5-3DB39ED211B8}"/>
    <hyperlink ref="AP1442" r:id="rId808" xr:uid="{B8FC403B-2B37-46EB-99A6-BDA61212B420}"/>
    <hyperlink ref="AP1469" r:id="rId809" xr:uid="{49EA524F-DD4C-4BBD-9862-49C82ED4F2F0}"/>
    <hyperlink ref="AP1464" r:id="rId810" xr:uid="{E5445973-245F-4EE2-BB33-858917566C10}"/>
    <hyperlink ref="AP1471" r:id="rId811" xr:uid="{F3F4FA61-F6F4-498C-83C9-395E2A32B9F4}"/>
    <hyperlink ref="AP1465" r:id="rId812" xr:uid="{E53F8ADB-0347-4B2C-9C0C-26A247881282}"/>
    <hyperlink ref="AP1468" r:id="rId813" xr:uid="{34C9AB0D-3774-419E-BE52-DC8B064F47D9}"/>
  </hyperlinks>
  <pageMargins left="0.2" right="0.2" top="0.25" bottom="0.25" header="0.3" footer="0.3"/>
  <pageSetup orientation="landscape" r:id="rId8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H3660"/>
  <sheetViews>
    <sheetView zoomScale="80" zoomScaleNormal="80" workbookViewId="0">
      <pane xSplit="1" ySplit="1" topLeftCell="B2" activePane="bottomRight" state="frozen"/>
      <selection pane="topRight" activeCell="W3" sqref="W3"/>
      <selection pane="bottomLeft" activeCell="W3" sqref="W3"/>
      <selection pane="bottomRight" activeCell="D13" sqref="D13"/>
    </sheetView>
  </sheetViews>
  <sheetFormatPr defaultRowHeight="15" x14ac:dyDescent="0.25"/>
  <cols>
    <col min="1" max="1" width="10.28515625" bestFit="1" customWidth="1"/>
    <col min="2" max="2" width="12" bestFit="1" customWidth="1"/>
    <col min="3" max="3" width="50.28515625" customWidth="1"/>
    <col min="4" max="4" width="63.42578125" style="1" bestFit="1" customWidth="1"/>
    <col min="5" max="5" width="42.85546875" bestFit="1" customWidth="1"/>
    <col min="6" max="6" width="53.85546875" bestFit="1" customWidth="1"/>
    <col min="7" max="7" width="72" bestFit="1" customWidth="1"/>
    <col min="8" max="8" width="82" bestFit="1" customWidth="1"/>
  </cols>
  <sheetData>
    <row r="1" spans="1:8" s="4" customFormat="1" x14ac:dyDescent="0.25">
      <c r="A1" s="4" t="s">
        <v>1057</v>
      </c>
      <c r="B1" s="4" t="s">
        <v>1058</v>
      </c>
      <c r="C1" s="4" t="s">
        <v>1059</v>
      </c>
      <c r="D1" s="4" t="s">
        <v>1060</v>
      </c>
      <c r="E1" s="4" t="s">
        <v>1061</v>
      </c>
      <c r="F1" s="4" t="s">
        <v>1062</v>
      </c>
      <c r="G1" s="4" t="s">
        <v>1063</v>
      </c>
      <c r="H1" s="4" t="s">
        <v>1064</v>
      </c>
    </row>
    <row r="2" spans="1:8" x14ac:dyDescent="0.25">
      <c r="A2" s="1" t="s">
        <v>1065</v>
      </c>
      <c r="B2" s="1" t="s">
        <v>1066</v>
      </c>
      <c r="C2" s="1" t="s">
        <v>1067</v>
      </c>
      <c r="D2" s="1" t="s">
        <v>1068</v>
      </c>
      <c r="E2" s="1" t="s">
        <v>1069</v>
      </c>
      <c r="F2" s="1" t="s">
        <v>1070</v>
      </c>
      <c r="G2" s="1" t="s">
        <v>1071</v>
      </c>
      <c r="H2" s="1" t="s">
        <v>1072</v>
      </c>
    </row>
    <row r="3" spans="1:8" x14ac:dyDescent="0.25">
      <c r="A3" s="1" t="s">
        <v>1065</v>
      </c>
      <c r="B3" s="1" t="s">
        <v>1073</v>
      </c>
      <c r="C3" s="1" t="s">
        <v>1067</v>
      </c>
      <c r="D3" s="1" t="s">
        <v>1074</v>
      </c>
      <c r="E3" s="1" t="s">
        <v>1069</v>
      </c>
      <c r="F3" s="1" t="s">
        <v>1070</v>
      </c>
      <c r="G3" s="1" t="s">
        <v>1071</v>
      </c>
      <c r="H3" s="1" t="s">
        <v>1075</v>
      </c>
    </row>
    <row r="4" spans="1:8" x14ac:dyDescent="0.25">
      <c r="A4" s="1" t="s">
        <v>1065</v>
      </c>
      <c r="B4" s="1" t="s">
        <v>1076</v>
      </c>
      <c r="C4" s="1" t="s">
        <v>1067</v>
      </c>
      <c r="D4" s="1" t="s">
        <v>1077</v>
      </c>
      <c r="E4" s="1" t="s">
        <v>1069</v>
      </c>
      <c r="F4" s="1" t="s">
        <v>1070</v>
      </c>
      <c r="G4" s="1" t="s">
        <v>1078</v>
      </c>
      <c r="H4" s="1" t="s">
        <v>1079</v>
      </c>
    </row>
    <row r="5" spans="1:8" x14ac:dyDescent="0.25">
      <c r="A5" s="1" t="s">
        <v>1065</v>
      </c>
      <c r="B5" s="1" t="s">
        <v>1080</v>
      </c>
      <c r="C5" s="1" t="s">
        <v>1067</v>
      </c>
      <c r="D5" s="1" t="s">
        <v>1081</v>
      </c>
      <c r="E5" s="1" t="s">
        <v>1069</v>
      </c>
      <c r="F5" s="1" t="s">
        <v>1070</v>
      </c>
      <c r="G5" s="1" t="s">
        <v>1078</v>
      </c>
      <c r="H5" s="1" t="s">
        <v>1082</v>
      </c>
    </row>
    <row r="6" spans="1:8" x14ac:dyDescent="0.25">
      <c r="A6" s="1" t="s">
        <v>1065</v>
      </c>
      <c r="B6" s="1" t="s">
        <v>1083</v>
      </c>
      <c r="C6" s="1" t="s">
        <v>1067</v>
      </c>
      <c r="D6" s="1" t="s">
        <v>1084</v>
      </c>
      <c r="E6" s="1" t="s">
        <v>1069</v>
      </c>
      <c r="F6" s="1" t="s">
        <v>1070</v>
      </c>
      <c r="G6" s="1" t="s">
        <v>1078</v>
      </c>
      <c r="H6" s="1" t="s">
        <v>1085</v>
      </c>
    </row>
    <row r="7" spans="1:8" x14ac:dyDescent="0.25">
      <c r="A7" s="1" t="s">
        <v>1065</v>
      </c>
      <c r="B7" s="1" t="s">
        <v>1086</v>
      </c>
      <c r="C7" s="1" t="s">
        <v>1067</v>
      </c>
      <c r="D7" s="1" t="s">
        <v>1087</v>
      </c>
      <c r="E7" s="1" t="s">
        <v>1069</v>
      </c>
      <c r="F7" s="1" t="s">
        <v>1070</v>
      </c>
      <c r="G7" s="1" t="s">
        <v>1078</v>
      </c>
      <c r="H7" s="1" t="s">
        <v>1088</v>
      </c>
    </row>
    <row r="8" spans="1:8" x14ac:dyDescent="0.25">
      <c r="A8" s="1" t="s">
        <v>1065</v>
      </c>
      <c r="B8" s="1" t="s">
        <v>1089</v>
      </c>
      <c r="C8" s="1" t="s">
        <v>1067</v>
      </c>
      <c r="D8" s="1" t="s">
        <v>1090</v>
      </c>
      <c r="E8" s="1" t="s">
        <v>1069</v>
      </c>
      <c r="F8" s="1" t="s">
        <v>1070</v>
      </c>
      <c r="G8" s="1" t="s">
        <v>1078</v>
      </c>
      <c r="H8" s="1" t="s">
        <v>1075</v>
      </c>
    </row>
    <row r="9" spans="1:8" x14ac:dyDescent="0.25">
      <c r="A9" s="1" t="s">
        <v>1065</v>
      </c>
      <c r="B9" s="1" t="s">
        <v>1091</v>
      </c>
      <c r="C9" s="1" t="s">
        <v>1067</v>
      </c>
      <c r="D9" s="1" t="s">
        <v>1092</v>
      </c>
      <c r="E9" s="1" t="s">
        <v>1069</v>
      </c>
      <c r="F9" s="1" t="s">
        <v>1070</v>
      </c>
      <c r="G9" s="1" t="s">
        <v>1078</v>
      </c>
      <c r="H9" s="1" t="s">
        <v>1093</v>
      </c>
    </row>
    <row r="10" spans="1:8" x14ac:dyDescent="0.25">
      <c r="A10" s="1" t="s">
        <v>1065</v>
      </c>
      <c r="B10" s="1" t="s">
        <v>1094</v>
      </c>
      <c r="C10" s="1" t="s">
        <v>1067</v>
      </c>
      <c r="D10" s="1" t="s">
        <v>1095</v>
      </c>
      <c r="E10" s="1" t="s">
        <v>1069</v>
      </c>
      <c r="F10" s="1" t="s">
        <v>1070</v>
      </c>
      <c r="G10" s="1" t="s">
        <v>1078</v>
      </c>
      <c r="H10" s="1" t="s">
        <v>1096</v>
      </c>
    </row>
    <row r="11" spans="1:8" x14ac:dyDescent="0.25">
      <c r="A11" s="1" t="s">
        <v>1065</v>
      </c>
      <c r="B11" s="1" t="s">
        <v>1097</v>
      </c>
      <c r="C11" s="1" t="s">
        <v>1067</v>
      </c>
      <c r="D11" s="1" t="s">
        <v>1098</v>
      </c>
      <c r="E11" s="1" t="s">
        <v>1069</v>
      </c>
      <c r="F11" s="1" t="s">
        <v>1070</v>
      </c>
      <c r="G11" s="1" t="s">
        <v>1078</v>
      </c>
      <c r="H11" s="1" t="s">
        <v>1099</v>
      </c>
    </row>
    <row r="12" spans="1:8" x14ac:dyDescent="0.25">
      <c r="A12" s="1" t="s">
        <v>1065</v>
      </c>
      <c r="B12" s="1" t="s">
        <v>1100</v>
      </c>
      <c r="C12" s="1" t="s">
        <v>1067</v>
      </c>
      <c r="D12" s="1" t="s">
        <v>1101</v>
      </c>
      <c r="E12" s="1" t="s">
        <v>1069</v>
      </c>
      <c r="F12" s="1" t="s">
        <v>1070</v>
      </c>
      <c r="G12" s="1" t="s">
        <v>1078</v>
      </c>
      <c r="H12" s="1" t="s">
        <v>1102</v>
      </c>
    </row>
    <row r="13" spans="1:8" x14ac:dyDescent="0.25">
      <c r="A13" s="1" t="s">
        <v>1065</v>
      </c>
      <c r="B13" s="1" t="s">
        <v>1103</v>
      </c>
      <c r="C13" s="1" t="s">
        <v>1067</v>
      </c>
      <c r="D13" s="1" t="s">
        <v>1104</v>
      </c>
      <c r="E13" s="1" t="s">
        <v>1069</v>
      </c>
      <c r="F13" s="1" t="s">
        <v>1070</v>
      </c>
      <c r="G13" s="1" t="s">
        <v>1078</v>
      </c>
      <c r="H13" s="1" t="s">
        <v>1105</v>
      </c>
    </row>
    <row r="14" spans="1:8" x14ac:dyDescent="0.25">
      <c r="A14" s="1" t="s">
        <v>1065</v>
      </c>
      <c r="B14" s="1" t="s">
        <v>1106</v>
      </c>
      <c r="C14" s="1" t="s">
        <v>1067</v>
      </c>
      <c r="D14" s="1" t="s">
        <v>1107</v>
      </c>
      <c r="E14" s="1" t="s">
        <v>1069</v>
      </c>
      <c r="F14" s="1" t="s">
        <v>1070</v>
      </c>
      <c r="G14" s="1" t="s">
        <v>1108</v>
      </c>
      <c r="H14" s="1" t="s">
        <v>1079</v>
      </c>
    </row>
    <row r="15" spans="1:8" x14ac:dyDescent="0.25">
      <c r="A15" s="1" t="s">
        <v>1065</v>
      </c>
      <c r="B15" s="1" t="s">
        <v>1109</v>
      </c>
      <c r="C15" s="1" t="s">
        <v>1067</v>
      </c>
      <c r="D15" s="1" t="s">
        <v>1110</v>
      </c>
      <c r="E15" s="1" t="s">
        <v>1069</v>
      </c>
      <c r="F15" s="1" t="s">
        <v>1070</v>
      </c>
      <c r="G15" s="1" t="s">
        <v>1108</v>
      </c>
      <c r="H15" s="1" t="s">
        <v>1082</v>
      </c>
    </row>
    <row r="16" spans="1:8" x14ac:dyDescent="0.25">
      <c r="A16" s="1" t="s">
        <v>1065</v>
      </c>
      <c r="B16" s="1" t="s">
        <v>1111</v>
      </c>
      <c r="C16" s="1" t="s">
        <v>1067</v>
      </c>
      <c r="D16" s="1" t="s">
        <v>1112</v>
      </c>
      <c r="E16" s="1" t="s">
        <v>1069</v>
      </c>
      <c r="F16" s="1" t="s">
        <v>1070</v>
      </c>
      <c r="G16" s="1" t="s">
        <v>1108</v>
      </c>
      <c r="H16" s="1" t="s">
        <v>1085</v>
      </c>
    </row>
    <row r="17" spans="1:8" x14ac:dyDescent="0.25">
      <c r="A17" s="1" t="s">
        <v>1065</v>
      </c>
      <c r="B17" s="1" t="s">
        <v>1113</v>
      </c>
      <c r="C17" s="1" t="s">
        <v>1067</v>
      </c>
      <c r="D17" s="1" t="s">
        <v>1114</v>
      </c>
      <c r="E17" s="1" t="s">
        <v>1069</v>
      </c>
      <c r="F17" s="1" t="s">
        <v>1070</v>
      </c>
      <c r="G17" s="1" t="s">
        <v>1108</v>
      </c>
      <c r="H17" s="1" t="s">
        <v>1088</v>
      </c>
    </row>
    <row r="18" spans="1:8" x14ac:dyDescent="0.25">
      <c r="A18" s="1" t="s">
        <v>1065</v>
      </c>
      <c r="B18" s="1" t="s">
        <v>1115</v>
      </c>
      <c r="C18" s="1" t="s">
        <v>1067</v>
      </c>
      <c r="D18" s="1" t="s">
        <v>1116</v>
      </c>
      <c r="E18" s="1" t="s">
        <v>1069</v>
      </c>
      <c r="F18" s="1" t="s">
        <v>1070</v>
      </c>
      <c r="G18" s="1" t="s">
        <v>1108</v>
      </c>
      <c r="H18" s="1" t="s">
        <v>1075</v>
      </c>
    </row>
    <row r="19" spans="1:8" x14ac:dyDescent="0.25">
      <c r="A19" s="1" t="s">
        <v>1065</v>
      </c>
      <c r="B19" s="1" t="s">
        <v>1117</v>
      </c>
      <c r="C19" s="1" t="s">
        <v>1067</v>
      </c>
      <c r="D19" s="1" t="s">
        <v>1118</v>
      </c>
      <c r="E19" s="1" t="s">
        <v>1069</v>
      </c>
      <c r="F19" s="1" t="s">
        <v>1070</v>
      </c>
      <c r="G19" s="1" t="s">
        <v>1108</v>
      </c>
      <c r="H19" s="1" t="s">
        <v>1119</v>
      </c>
    </row>
    <row r="20" spans="1:8" x14ac:dyDescent="0.25">
      <c r="A20" s="1" t="s">
        <v>1065</v>
      </c>
      <c r="B20" s="1" t="s">
        <v>1120</v>
      </c>
      <c r="C20" s="1" t="s">
        <v>1067</v>
      </c>
      <c r="D20" s="1" t="s">
        <v>1121</v>
      </c>
      <c r="E20" s="1" t="s">
        <v>1069</v>
      </c>
      <c r="F20" s="1" t="s">
        <v>1070</v>
      </c>
      <c r="G20" s="1" t="s">
        <v>1108</v>
      </c>
      <c r="H20" s="1" t="s">
        <v>1099</v>
      </c>
    </row>
    <row r="21" spans="1:8" x14ac:dyDescent="0.25">
      <c r="A21" s="1" t="s">
        <v>1065</v>
      </c>
      <c r="B21" s="1" t="s">
        <v>1122</v>
      </c>
      <c r="C21" s="1" t="s">
        <v>1067</v>
      </c>
      <c r="D21" s="1" t="s">
        <v>1123</v>
      </c>
      <c r="E21" s="1" t="s">
        <v>1069</v>
      </c>
      <c r="F21" s="1" t="s">
        <v>1070</v>
      </c>
      <c r="G21" s="1" t="s">
        <v>1108</v>
      </c>
      <c r="H21" s="1" t="s">
        <v>1102</v>
      </c>
    </row>
    <row r="22" spans="1:8" x14ac:dyDescent="0.25">
      <c r="A22" s="1" t="s">
        <v>1065</v>
      </c>
      <c r="B22" s="1" t="s">
        <v>1124</v>
      </c>
      <c r="C22" s="1" t="s">
        <v>1067</v>
      </c>
      <c r="D22" s="1" t="s">
        <v>1125</v>
      </c>
      <c r="E22" s="1" t="s">
        <v>1069</v>
      </c>
      <c r="F22" s="1" t="s">
        <v>1070</v>
      </c>
      <c r="G22" s="1" t="s">
        <v>1108</v>
      </c>
      <c r="H22" s="1" t="s">
        <v>1126</v>
      </c>
    </row>
    <row r="23" spans="1:8" x14ac:dyDescent="0.25">
      <c r="A23" s="1" t="s">
        <v>1065</v>
      </c>
      <c r="B23" s="1" t="s">
        <v>1127</v>
      </c>
      <c r="C23" s="1" t="s">
        <v>1067</v>
      </c>
      <c r="D23" s="1" t="s">
        <v>1128</v>
      </c>
      <c r="E23" s="1" t="s">
        <v>1069</v>
      </c>
      <c r="F23" s="1" t="s">
        <v>1070</v>
      </c>
      <c r="G23" s="1" t="s">
        <v>1129</v>
      </c>
      <c r="H23" s="1" t="s">
        <v>1079</v>
      </c>
    </row>
    <row r="24" spans="1:8" x14ac:dyDescent="0.25">
      <c r="A24" s="1" t="s">
        <v>1065</v>
      </c>
      <c r="B24" s="1" t="s">
        <v>1130</v>
      </c>
      <c r="C24" s="1" t="s">
        <v>1067</v>
      </c>
      <c r="D24" s="1" t="s">
        <v>1131</v>
      </c>
      <c r="E24" s="1" t="s">
        <v>1069</v>
      </c>
      <c r="F24" s="1" t="s">
        <v>1070</v>
      </c>
      <c r="G24" s="1" t="s">
        <v>1129</v>
      </c>
      <c r="H24" s="1" t="s">
        <v>1132</v>
      </c>
    </row>
    <row r="25" spans="1:8" x14ac:dyDescent="0.25">
      <c r="A25" s="1" t="s">
        <v>1065</v>
      </c>
      <c r="B25" s="1" t="s">
        <v>1133</v>
      </c>
      <c r="C25" s="1" t="s">
        <v>1067</v>
      </c>
      <c r="D25" s="1" t="s">
        <v>1134</v>
      </c>
      <c r="E25" s="1" t="s">
        <v>1069</v>
      </c>
      <c r="F25" s="1" t="s">
        <v>1070</v>
      </c>
      <c r="G25" s="1" t="s">
        <v>1129</v>
      </c>
      <c r="H25" s="1" t="s">
        <v>1135</v>
      </c>
    </row>
    <row r="26" spans="1:8" x14ac:dyDescent="0.25">
      <c r="A26" s="1" t="s">
        <v>1065</v>
      </c>
      <c r="B26" s="1" t="s">
        <v>1136</v>
      </c>
      <c r="C26" s="1" t="s">
        <v>1067</v>
      </c>
      <c r="D26" s="1" t="s">
        <v>1137</v>
      </c>
      <c r="E26" s="1" t="s">
        <v>1069</v>
      </c>
      <c r="F26" s="1" t="s">
        <v>1070</v>
      </c>
      <c r="G26" s="1" t="s">
        <v>1129</v>
      </c>
      <c r="H26" s="1" t="s">
        <v>1085</v>
      </c>
    </row>
    <row r="27" spans="1:8" x14ac:dyDescent="0.25">
      <c r="A27" s="1" t="s">
        <v>1065</v>
      </c>
      <c r="B27" s="1" t="s">
        <v>1138</v>
      </c>
      <c r="C27" s="1" t="s">
        <v>1067</v>
      </c>
      <c r="D27" s="1" t="s">
        <v>1139</v>
      </c>
      <c r="E27" s="1" t="s">
        <v>1069</v>
      </c>
      <c r="F27" s="1" t="s">
        <v>1070</v>
      </c>
      <c r="G27" s="1" t="s">
        <v>1129</v>
      </c>
      <c r="H27" s="1" t="s">
        <v>1075</v>
      </c>
    </row>
    <row r="28" spans="1:8" x14ac:dyDescent="0.25">
      <c r="A28" s="1" t="s">
        <v>1065</v>
      </c>
      <c r="B28" s="1" t="s">
        <v>1140</v>
      </c>
      <c r="C28" s="1" t="s">
        <v>1067</v>
      </c>
      <c r="D28" s="1" t="s">
        <v>1141</v>
      </c>
      <c r="E28" s="1" t="s">
        <v>1069</v>
      </c>
      <c r="F28" s="1" t="s">
        <v>1070</v>
      </c>
      <c r="G28" s="1" t="s">
        <v>1129</v>
      </c>
      <c r="H28" s="1" t="s">
        <v>1088</v>
      </c>
    </row>
    <row r="29" spans="1:8" x14ac:dyDescent="0.25">
      <c r="A29" s="1" t="s">
        <v>1065</v>
      </c>
      <c r="B29" s="1" t="s">
        <v>1142</v>
      </c>
      <c r="C29" s="1" t="s">
        <v>1067</v>
      </c>
      <c r="D29" s="1" t="s">
        <v>1143</v>
      </c>
      <c r="E29" s="1" t="s">
        <v>1069</v>
      </c>
      <c r="F29" s="1" t="s">
        <v>1070</v>
      </c>
      <c r="G29" s="1" t="s">
        <v>1129</v>
      </c>
      <c r="H29" s="1" t="s">
        <v>1144</v>
      </c>
    </row>
    <row r="30" spans="1:8" x14ac:dyDescent="0.25">
      <c r="A30" s="1" t="s">
        <v>1065</v>
      </c>
      <c r="B30" s="1" t="s">
        <v>1145</v>
      </c>
      <c r="C30" s="1" t="s">
        <v>1067</v>
      </c>
      <c r="D30" s="1" t="s">
        <v>1146</v>
      </c>
      <c r="E30" s="1" t="s">
        <v>1069</v>
      </c>
      <c r="F30" s="1" t="s">
        <v>1070</v>
      </c>
      <c r="G30" s="1" t="s">
        <v>1129</v>
      </c>
      <c r="H30" s="1" t="s">
        <v>1147</v>
      </c>
    </row>
    <row r="31" spans="1:8" x14ac:dyDescent="0.25">
      <c r="A31" s="1" t="s">
        <v>1065</v>
      </c>
      <c r="B31" s="1" t="s">
        <v>1148</v>
      </c>
      <c r="C31" s="1" t="s">
        <v>1067</v>
      </c>
      <c r="D31" s="1" t="s">
        <v>1149</v>
      </c>
      <c r="E31" s="1" t="s">
        <v>1069</v>
      </c>
      <c r="F31" s="1" t="s">
        <v>1070</v>
      </c>
      <c r="G31" s="1" t="s">
        <v>1129</v>
      </c>
      <c r="H31" s="1" t="s">
        <v>1126</v>
      </c>
    </row>
    <row r="32" spans="1:8" x14ac:dyDescent="0.25">
      <c r="A32" s="1" t="s">
        <v>1065</v>
      </c>
      <c r="B32" s="1" t="s">
        <v>1150</v>
      </c>
      <c r="C32" s="1" t="s">
        <v>1151</v>
      </c>
      <c r="D32" s="1" t="s">
        <v>1152</v>
      </c>
      <c r="E32" s="1" t="s">
        <v>1069</v>
      </c>
      <c r="F32" s="1" t="s">
        <v>1070</v>
      </c>
      <c r="G32" s="1" t="s">
        <v>1153</v>
      </c>
      <c r="H32" s="1" t="s">
        <v>1154</v>
      </c>
    </row>
    <row r="33" spans="1:8" x14ac:dyDescent="0.25">
      <c r="A33" s="1" t="s">
        <v>1065</v>
      </c>
      <c r="B33" s="1" t="s">
        <v>1155</v>
      </c>
      <c r="C33" s="1" t="s">
        <v>1151</v>
      </c>
      <c r="D33" s="1" t="s">
        <v>1156</v>
      </c>
      <c r="E33" s="1" t="s">
        <v>1069</v>
      </c>
      <c r="F33" s="1" t="s">
        <v>1070</v>
      </c>
      <c r="G33" s="1" t="s">
        <v>1153</v>
      </c>
      <c r="H33" s="1" t="s">
        <v>1157</v>
      </c>
    </row>
    <row r="34" spans="1:8" x14ac:dyDescent="0.25">
      <c r="A34" s="1" t="s">
        <v>1065</v>
      </c>
      <c r="B34" s="1" t="s">
        <v>1158</v>
      </c>
      <c r="C34" s="1" t="s">
        <v>1151</v>
      </c>
      <c r="D34" s="1" t="s">
        <v>1159</v>
      </c>
      <c r="E34" s="1" t="s">
        <v>1069</v>
      </c>
      <c r="F34" s="1" t="s">
        <v>1070</v>
      </c>
      <c r="G34" s="1" t="s">
        <v>1153</v>
      </c>
      <c r="H34" s="1" t="s">
        <v>1160</v>
      </c>
    </row>
    <row r="35" spans="1:8" x14ac:dyDescent="0.25">
      <c r="A35" s="1" t="s">
        <v>1065</v>
      </c>
      <c r="B35" s="1" t="s">
        <v>1161</v>
      </c>
      <c r="C35" s="1" t="s">
        <v>1151</v>
      </c>
      <c r="D35" s="1" t="s">
        <v>1162</v>
      </c>
      <c r="E35" s="1" t="s">
        <v>1069</v>
      </c>
      <c r="F35" s="1" t="s">
        <v>1070</v>
      </c>
      <c r="G35" s="1" t="s">
        <v>1153</v>
      </c>
      <c r="H35" s="1" t="s">
        <v>1163</v>
      </c>
    </row>
    <row r="36" spans="1:8" x14ac:dyDescent="0.25">
      <c r="A36" s="1" t="s">
        <v>1065</v>
      </c>
      <c r="B36" s="1" t="s">
        <v>1164</v>
      </c>
      <c r="C36" s="1" t="s">
        <v>1151</v>
      </c>
      <c r="D36" s="1" t="s">
        <v>1165</v>
      </c>
      <c r="E36" s="1" t="s">
        <v>1069</v>
      </c>
      <c r="F36" s="1" t="s">
        <v>1070</v>
      </c>
      <c r="G36" s="1" t="s">
        <v>1166</v>
      </c>
      <c r="H36" s="1" t="s">
        <v>1167</v>
      </c>
    </row>
    <row r="37" spans="1:8" x14ac:dyDescent="0.25">
      <c r="A37" s="1" t="s">
        <v>1065</v>
      </c>
      <c r="B37" s="1" t="s">
        <v>1168</v>
      </c>
      <c r="C37" s="1" t="s">
        <v>1151</v>
      </c>
      <c r="D37" s="1" t="s">
        <v>1169</v>
      </c>
      <c r="E37" s="1" t="s">
        <v>1069</v>
      </c>
      <c r="F37" s="1" t="s">
        <v>1070</v>
      </c>
      <c r="G37" s="1" t="s">
        <v>1166</v>
      </c>
      <c r="H37" s="1" t="s">
        <v>1170</v>
      </c>
    </row>
    <row r="38" spans="1:8" x14ac:dyDescent="0.25">
      <c r="A38" s="1" t="s">
        <v>1065</v>
      </c>
      <c r="B38" s="1" t="s">
        <v>1171</v>
      </c>
      <c r="C38" s="1" t="s">
        <v>1151</v>
      </c>
      <c r="D38" s="1" t="s">
        <v>1172</v>
      </c>
      <c r="E38" s="1" t="s">
        <v>1069</v>
      </c>
      <c r="F38" s="1" t="s">
        <v>1070</v>
      </c>
      <c r="G38" s="1" t="s">
        <v>1166</v>
      </c>
      <c r="H38" s="1" t="s">
        <v>1173</v>
      </c>
    </row>
    <row r="39" spans="1:8" x14ac:dyDescent="0.25">
      <c r="A39" s="1" t="s">
        <v>1065</v>
      </c>
      <c r="B39" s="1" t="s">
        <v>1174</v>
      </c>
      <c r="C39" s="1" t="s">
        <v>1175</v>
      </c>
      <c r="D39" s="1" t="s">
        <v>1176</v>
      </c>
      <c r="E39" s="1" t="s">
        <v>1069</v>
      </c>
      <c r="F39" s="1" t="s">
        <v>1070</v>
      </c>
      <c r="G39" s="1" t="s">
        <v>57</v>
      </c>
      <c r="H39" s="1" t="s">
        <v>1177</v>
      </c>
    </row>
    <row r="40" spans="1:8" x14ac:dyDescent="0.25">
      <c r="A40" s="1" t="s">
        <v>1065</v>
      </c>
      <c r="B40" s="1" t="s">
        <v>1178</v>
      </c>
      <c r="C40" s="1" t="s">
        <v>1175</v>
      </c>
      <c r="D40" s="1" t="s">
        <v>1179</v>
      </c>
      <c r="E40" s="1" t="s">
        <v>1069</v>
      </c>
      <c r="F40" s="1" t="s">
        <v>1070</v>
      </c>
      <c r="G40" s="1" t="s">
        <v>57</v>
      </c>
      <c r="H40" s="1" t="s">
        <v>1180</v>
      </c>
    </row>
    <row r="41" spans="1:8" x14ac:dyDescent="0.25">
      <c r="A41" s="1" t="s">
        <v>1065</v>
      </c>
      <c r="B41" s="1" t="s">
        <v>1181</v>
      </c>
      <c r="C41" s="1" t="s">
        <v>1175</v>
      </c>
      <c r="D41" s="1" t="s">
        <v>1182</v>
      </c>
      <c r="E41" s="1" t="s">
        <v>1069</v>
      </c>
      <c r="F41" s="1" t="s">
        <v>1070</v>
      </c>
      <c r="G41" s="1" t="s">
        <v>57</v>
      </c>
      <c r="H41" s="1" t="s">
        <v>1183</v>
      </c>
    </row>
    <row r="42" spans="1:8" x14ac:dyDescent="0.25">
      <c r="A42" s="1" t="s">
        <v>1065</v>
      </c>
      <c r="B42" s="1" t="s">
        <v>1184</v>
      </c>
      <c r="C42" s="1" t="s">
        <v>1185</v>
      </c>
      <c r="D42" s="1" t="s">
        <v>1186</v>
      </c>
      <c r="E42" s="1" t="s">
        <v>1069</v>
      </c>
      <c r="F42" s="1" t="s">
        <v>1070</v>
      </c>
      <c r="G42" s="1" t="s">
        <v>201</v>
      </c>
      <c r="H42" s="1" t="s">
        <v>1187</v>
      </c>
    </row>
    <row r="43" spans="1:8" x14ac:dyDescent="0.25">
      <c r="A43" s="1" t="s">
        <v>1065</v>
      </c>
      <c r="B43" s="1" t="s">
        <v>1188</v>
      </c>
      <c r="C43" s="1" t="s">
        <v>1185</v>
      </c>
      <c r="D43" s="1" t="s">
        <v>1189</v>
      </c>
      <c r="E43" s="1" t="s">
        <v>1069</v>
      </c>
      <c r="F43" s="1" t="s">
        <v>1070</v>
      </c>
      <c r="G43" s="1" t="s">
        <v>201</v>
      </c>
      <c r="H43" s="1" t="s">
        <v>1190</v>
      </c>
    </row>
    <row r="44" spans="1:8" x14ac:dyDescent="0.25">
      <c r="A44" s="1" t="s">
        <v>1065</v>
      </c>
      <c r="B44" s="1" t="s">
        <v>1191</v>
      </c>
      <c r="C44" s="1" t="s">
        <v>1185</v>
      </c>
      <c r="D44" s="1" t="s">
        <v>1192</v>
      </c>
      <c r="E44" s="1" t="s">
        <v>1069</v>
      </c>
      <c r="F44" s="1" t="s">
        <v>1070</v>
      </c>
      <c r="G44" s="1" t="s">
        <v>201</v>
      </c>
      <c r="H44" s="1" t="s">
        <v>1193</v>
      </c>
    </row>
    <row r="45" spans="1:8" x14ac:dyDescent="0.25">
      <c r="A45" s="1" t="s">
        <v>1065</v>
      </c>
      <c r="B45" s="1" t="s">
        <v>1194</v>
      </c>
      <c r="C45" s="1" t="s">
        <v>1185</v>
      </c>
      <c r="D45" s="1" t="s">
        <v>1195</v>
      </c>
      <c r="E45" s="1" t="s">
        <v>1069</v>
      </c>
      <c r="F45" s="1" t="s">
        <v>1070</v>
      </c>
      <c r="G45" s="1" t="s">
        <v>201</v>
      </c>
      <c r="H45" s="1" t="s">
        <v>1196</v>
      </c>
    </row>
    <row r="46" spans="1:8" x14ac:dyDescent="0.25">
      <c r="A46" s="1" t="s">
        <v>1065</v>
      </c>
      <c r="B46" s="1" t="s">
        <v>1197</v>
      </c>
      <c r="C46" s="1" t="s">
        <v>1185</v>
      </c>
      <c r="D46" s="1" t="s">
        <v>1198</v>
      </c>
      <c r="E46" s="1" t="s">
        <v>1069</v>
      </c>
      <c r="F46" s="1" t="s">
        <v>1070</v>
      </c>
      <c r="G46" s="1" t="s">
        <v>201</v>
      </c>
      <c r="H46" s="1" t="s">
        <v>1199</v>
      </c>
    </row>
    <row r="47" spans="1:8" x14ac:dyDescent="0.25">
      <c r="A47" s="1" t="s">
        <v>1065</v>
      </c>
      <c r="B47" s="1" t="s">
        <v>1200</v>
      </c>
      <c r="C47" s="1" t="s">
        <v>1185</v>
      </c>
      <c r="D47" s="1" t="s">
        <v>1201</v>
      </c>
      <c r="E47" s="1" t="s">
        <v>1069</v>
      </c>
      <c r="F47" s="1" t="s">
        <v>1070</v>
      </c>
      <c r="G47" s="1" t="s">
        <v>201</v>
      </c>
      <c r="H47" s="1" t="s">
        <v>1202</v>
      </c>
    </row>
    <row r="48" spans="1:8" x14ac:dyDescent="0.25">
      <c r="A48" s="1" t="s">
        <v>1065</v>
      </c>
      <c r="B48" s="1" t="s">
        <v>1203</v>
      </c>
      <c r="C48" s="1" t="s">
        <v>1185</v>
      </c>
      <c r="D48" s="1" t="s">
        <v>1204</v>
      </c>
      <c r="E48" s="1" t="s">
        <v>1069</v>
      </c>
      <c r="F48" s="1" t="s">
        <v>1070</v>
      </c>
      <c r="G48" s="1" t="s">
        <v>201</v>
      </c>
      <c r="H48" s="1" t="s">
        <v>1205</v>
      </c>
    </row>
    <row r="49" spans="1:8" x14ac:dyDescent="0.25">
      <c r="A49" s="1" t="s">
        <v>1065</v>
      </c>
      <c r="B49" s="1" t="s">
        <v>1206</v>
      </c>
      <c r="C49" s="1" t="s">
        <v>1185</v>
      </c>
      <c r="D49" s="1" t="s">
        <v>1207</v>
      </c>
      <c r="E49" s="1" t="s">
        <v>1069</v>
      </c>
      <c r="F49" s="1" t="s">
        <v>1070</v>
      </c>
      <c r="G49" s="1" t="s">
        <v>1208</v>
      </c>
      <c r="H49" s="1" t="s">
        <v>1209</v>
      </c>
    </row>
    <row r="50" spans="1:8" x14ac:dyDescent="0.25">
      <c r="A50" s="1" t="s">
        <v>1065</v>
      </c>
      <c r="B50" s="1" t="s">
        <v>1210</v>
      </c>
      <c r="C50" s="1" t="s">
        <v>1185</v>
      </c>
      <c r="D50" s="1" t="s">
        <v>1211</v>
      </c>
      <c r="E50" s="1" t="s">
        <v>1069</v>
      </c>
      <c r="F50" s="1" t="s">
        <v>1070</v>
      </c>
      <c r="G50" s="1" t="s">
        <v>1208</v>
      </c>
      <c r="H50" s="1" t="s">
        <v>1212</v>
      </c>
    </row>
    <row r="51" spans="1:8" x14ac:dyDescent="0.25">
      <c r="A51" s="1" t="s">
        <v>1065</v>
      </c>
      <c r="B51" s="1" t="s">
        <v>1213</v>
      </c>
      <c r="C51" s="1" t="s">
        <v>1214</v>
      </c>
      <c r="D51" s="1" t="s">
        <v>1215</v>
      </c>
      <c r="E51" s="1" t="s">
        <v>1069</v>
      </c>
      <c r="F51" s="1" t="s">
        <v>1070</v>
      </c>
      <c r="G51" s="1" t="s">
        <v>1216</v>
      </c>
      <c r="H51" s="1" t="s">
        <v>1217</v>
      </c>
    </row>
    <row r="52" spans="1:8" x14ac:dyDescent="0.25">
      <c r="A52" s="1" t="s">
        <v>1065</v>
      </c>
      <c r="B52" s="1" t="s">
        <v>1218</v>
      </c>
      <c r="C52" s="1" t="s">
        <v>1214</v>
      </c>
      <c r="D52" s="1" t="s">
        <v>1219</v>
      </c>
      <c r="E52" s="1" t="s">
        <v>1069</v>
      </c>
      <c r="F52" s="1" t="s">
        <v>1070</v>
      </c>
      <c r="G52" s="1" t="s">
        <v>1216</v>
      </c>
      <c r="H52" s="1" t="s">
        <v>1220</v>
      </c>
    </row>
    <row r="53" spans="1:8" x14ac:dyDescent="0.25">
      <c r="A53" s="1" t="s">
        <v>1065</v>
      </c>
      <c r="B53" s="1" t="s">
        <v>1221</v>
      </c>
      <c r="C53" s="1" t="s">
        <v>1214</v>
      </c>
      <c r="D53" s="1" t="s">
        <v>1222</v>
      </c>
      <c r="E53" s="1" t="s">
        <v>1069</v>
      </c>
      <c r="F53" s="1" t="s">
        <v>1070</v>
      </c>
      <c r="G53" s="1" t="s">
        <v>1216</v>
      </c>
      <c r="H53" s="1" t="s">
        <v>1223</v>
      </c>
    </row>
    <row r="54" spans="1:8" x14ac:dyDescent="0.25">
      <c r="A54" s="1" t="s">
        <v>1065</v>
      </c>
      <c r="B54" s="1" t="s">
        <v>1224</v>
      </c>
      <c r="C54" s="1" t="s">
        <v>1214</v>
      </c>
      <c r="D54" s="1" t="s">
        <v>1225</v>
      </c>
      <c r="E54" s="1" t="s">
        <v>1069</v>
      </c>
      <c r="F54" s="1" t="s">
        <v>1070</v>
      </c>
      <c r="G54" s="1" t="s">
        <v>1216</v>
      </c>
      <c r="H54" s="1" t="s">
        <v>1226</v>
      </c>
    </row>
    <row r="55" spans="1:8" x14ac:dyDescent="0.25">
      <c r="A55" s="1" t="s">
        <v>1065</v>
      </c>
      <c r="B55" s="1" t="s">
        <v>1227</v>
      </c>
      <c r="C55" s="1" t="s">
        <v>1214</v>
      </c>
      <c r="D55" s="1" t="s">
        <v>1228</v>
      </c>
      <c r="E55" s="1" t="s">
        <v>1069</v>
      </c>
      <c r="F55" s="1" t="s">
        <v>1070</v>
      </c>
      <c r="G55" s="1" t="s">
        <v>1216</v>
      </c>
      <c r="H55" s="1" t="s">
        <v>1229</v>
      </c>
    </row>
    <row r="56" spans="1:8" x14ac:dyDescent="0.25">
      <c r="A56" s="1" t="s">
        <v>1065</v>
      </c>
      <c r="B56" s="1" t="s">
        <v>1230</v>
      </c>
      <c r="C56" s="1" t="s">
        <v>1214</v>
      </c>
      <c r="D56" s="1" t="s">
        <v>1231</v>
      </c>
      <c r="E56" s="1" t="s">
        <v>1069</v>
      </c>
      <c r="F56" s="1" t="s">
        <v>1070</v>
      </c>
      <c r="G56" s="1" t="s">
        <v>1216</v>
      </c>
      <c r="H56" s="1" t="s">
        <v>1232</v>
      </c>
    </row>
    <row r="57" spans="1:8" x14ac:dyDescent="0.25">
      <c r="A57" s="1" t="s">
        <v>1065</v>
      </c>
      <c r="B57" s="1" t="s">
        <v>1233</v>
      </c>
      <c r="C57" s="1" t="s">
        <v>1214</v>
      </c>
      <c r="D57" s="1" t="s">
        <v>1234</v>
      </c>
      <c r="E57" s="1" t="s">
        <v>1069</v>
      </c>
      <c r="F57" s="1" t="s">
        <v>1070</v>
      </c>
      <c r="G57" s="1" t="s">
        <v>1216</v>
      </c>
      <c r="H57" s="1" t="s">
        <v>1235</v>
      </c>
    </row>
    <row r="58" spans="1:8" x14ac:dyDescent="0.25">
      <c r="A58" s="1" t="s">
        <v>1065</v>
      </c>
      <c r="B58" s="1" t="s">
        <v>1236</v>
      </c>
      <c r="C58" s="1" t="s">
        <v>1185</v>
      </c>
      <c r="D58" s="1" t="s">
        <v>1237</v>
      </c>
      <c r="E58" s="1" t="s">
        <v>1069</v>
      </c>
      <c r="F58" s="1" t="s">
        <v>1070</v>
      </c>
      <c r="G58" s="1" t="s">
        <v>1238</v>
      </c>
      <c r="H58" s="1" t="s">
        <v>1239</v>
      </c>
    </row>
    <row r="59" spans="1:8" x14ac:dyDescent="0.25">
      <c r="A59" s="1" t="s">
        <v>1065</v>
      </c>
      <c r="B59" s="1" t="s">
        <v>1240</v>
      </c>
      <c r="C59" s="1" t="s">
        <v>1185</v>
      </c>
      <c r="D59" s="1" t="s">
        <v>1241</v>
      </c>
      <c r="E59" s="1" t="s">
        <v>1069</v>
      </c>
      <c r="F59" s="1" t="s">
        <v>1070</v>
      </c>
      <c r="G59" s="1" t="s">
        <v>1238</v>
      </c>
      <c r="H59" s="1" t="s">
        <v>1242</v>
      </c>
    </row>
    <row r="60" spans="1:8" x14ac:dyDescent="0.25">
      <c r="A60" s="1" t="s">
        <v>1065</v>
      </c>
      <c r="B60" s="1" t="s">
        <v>1243</v>
      </c>
      <c r="C60" s="1" t="s">
        <v>1185</v>
      </c>
      <c r="D60" s="1" t="s">
        <v>1244</v>
      </c>
      <c r="E60" s="1" t="s">
        <v>1069</v>
      </c>
      <c r="F60" s="1" t="s">
        <v>1070</v>
      </c>
      <c r="G60" s="1" t="s">
        <v>1238</v>
      </c>
      <c r="H60" s="1" t="s">
        <v>1245</v>
      </c>
    </row>
    <row r="61" spans="1:8" x14ac:dyDescent="0.25">
      <c r="A61" s="1" t="s">
        <v>1065</v>
      </c>
      <c r="B61" s="1" t="s">
        <v>1246</v>
      </c>
      <c r="C61" s="1" t="s">
        <v>1185</v>
      </c>
      <c r="D61" s="1" t="s">
        <v>1247</v>
      </c>
      <c r="E61" s="1" t="s">
        <v>1069</v>
      </c>
      <c r="F61" s="1" t="s">
        <v>1070</v>
      </c>
      <c r="G61" s="1" t="s">
        <v>1248</v>
      </c>
      <c r="H61" s="1" t="s">
        <v>1209</v>
      </c>
    </row>
    <row r="62" spans="1:8" x14ac:dyDescent="0.25">
      <c r="A62" s="1" t="s">
        <v>1065</v>
      </c>
      <c r="B62" s="1" t="s">
        <v>1249</v>
      </c>
      <c r="C62" s="1" t="s">
        <v>1185</v>
      </c>
      <c r="D62" s="1" t="s">
        <v>1250</v>
      </c>
      <c r="E62" s="1" t="s">
        <v>1069</v>
      </c>
      <c r="F62" s="1" t="s">
        <v>1070</v>
      </c>
      <c r="G62" s="1" t="s">
        <v>1251</v>
      </c>
      <c r="H62" s="1" t="s">
        <v>1252</v>
      </c>
    </row>
    <row r="63" spans="1:8" x14ac:dyDescent="0.25">
      <c r="A63" s="1" t="s">
        <v>1065</v>
      </c>
      <c r="B63" s="1" t="s">
        <v>1253</v>
      </c>
      <c r="C63" s="1" t="s">
        <v>1185</v>
      </c>
      <c r="D63" s="1" t="s">
        <v>1254</v>
      </c>
      <c r="E63" s="1" t="s">
        <v>1069</v>
      </c>
      <c r="F63" s="1" t="s">
        <v>1070</v>
      </c>
      <c r="G63" s="1" t="s">
        <v>1251</v>
      </c>
      <c r="H63" s="1" t="s">
        <v>1255</v>
      </c>
    </row>
    <row r="64" spans="1:8" x14ac:dyDescent="0.25">
      <c r="A64" s="1" t="s">
        <v>1065</v>
      </c>
      <c r="B64" s="1" t="s">
        <v>1256</v>
      </c>
      <c r="C64" s="1" t="s">
        <v>1185</v>
      </c>
      <c r="D64" s="1" t="s">
        <v>1257</v>
      </c>
      <c r="E64" s="1" t="s">
        <v>1069</v>
      </c>
      <c r="F64" s="1" t="s">
        <v>1070</v>
      </c>
      <c r="G64" s="1" t="s">
        <v>1251</v>
      </c>
      <c r="H64" s="1" t="s">
        <v>1258</v>
      </c>
    </row>
    <row r="65" spans="1:8" x14ac:dyDescent="0.25">
      <c r="A65" s="1" t="s">
        <v>1065</v>
      </c>
      <c r="B65" s="1" t="s">
        <v>1259</v>
      </c>
      <c r="C65" s="1" t="s">
        <v>1185</v>
      </c>
      <c r="D65" s="1" t="s">
        <v>1260</v>
      </c>
      <c r="E65" s="1" t="s">
        <v>1069</v>
      </c>
      <c r="F65" s="1" t="s">
        <v>1070</v>
      </c>
      <c r="G65" s="1" t="s">
        <v>1251</v>
      </c>
      <c r="H65" s="1" t="s">
        <v>1261</v>
      </c>
    </row>
    <row r="66" spans="1:8" x14ac:dyDescent="0.25">
      <c r="A66" s="1" t="s">
        <v>1065</v>
      </c>
      <c r="B66" s="1" t="s">
        <v>1262</v>
      </c>
      <c r="C66" s="1" t="s">
        <v>1185</v>
      </c>
      <c r="D66" s="1" t="s">
        <v>1263</v>
      </c>
      <c r="E66" s="1" t="s">
        <v>1069</v>
      </c>
      <c r="F66" s="1" t="s">
        <v>1070</v>
      </c>
      <c r="G66" s="1" t="s">
        <v>1251</v>
      </c>
      <c r="H66" s="1" t="s">
        <v>1264</v>
      </c>
    </row>
    <row r="67" spans="1:8" x14ac:dyDescent="0.25">
      <c r="A67" s="1" t="s">
        <v>1065</v>
      </c>
      <c r="B67" s="1" t="s">
        <v>1265</v>
      </c>
      <c r="C67" s="1" t="s">
        <v>1214</v>
      </c>
      <c r="D67" s="1" t="s">
        <v>1266</v>
      </c>
      <c r="E67" s="1" t="s">
        <v>1069</v>
      </c>
      <c r="F67" s="1" t="s">
        <v>1070</v>
      </c>
      <c r="G67" s="1" t="s">
        <v>151</v>
      </c>
      <c r="H67" s="1" t="s">
        <v>1267</v>
      </c>
    </row>
    <row r="68" spans="1:8" x14ac:dyDescent="0.25">
      <c r="A68" s="1" t="s">
        <v>1065</v>
      </c>
      <c r="B68" s="1" t="s">
        <v>1268</v>
      </c>
      <c r="C68" s="1" t="s">
        <v>1185</v>
      </c>
      <c r="D68" s="1" t="s">
        <v>1269</v>
      </c>
      <c r="E68" s="1" t="s">
        <v>1069</v>
      </c>
      <c r="F68" s="1" t="s">
        <v>1070</v>
      </c>
      <c r="G68" s="1" t="s">
        <v>1251</v>
      </c>
      <c r="H68" s="1" t="s">
        <v>1270</v>
      </c>
    </row>
    <row r="69" spans="1:8" x14ac:dyDescent="0.25">
      <c r="A69" s="1" t="s">
        <v>1065</v>
      </c>
      <c r="B69" s="1" t="s">
        <v>1271</v>
      </c>
      <c r="C69" s="1" t="s">
        <v>1214</v>
      </c>
      <c r="D69" s="1" t="s">
        <v>1272</v>
      </c>
      <c r="E69" s="1" t="s">
        <v>1069</v>
      </c>
      <c r="F69" s="1" t="s">
        <v>1070</v>
      </c>
      <c r="G69" s="1" t="s">
        <v>151</v>
      </c>
      <c r="H69" s="1" t="s">
        <v>1273</v>
      </c>
    </row>
    <row r="70" spans="1:8" x14ac:dyDescent="0.25">
      <c r="A70" s="1" t="s">
        <v>1065</v>
      </c>
      <c r="B70" s="1" t="s">
        <v>1274</v>
      </c>
      <c r="C70" s="1" t="s">
        <v>1214</v>
      </c>
      <c r="D70" s="1" t="s">
        <v>1275</v>
      </c>
      <c r="E70" s="1" t="s">
        <v>1069</v>
      </c>
      <c r="F70" s="1" t="s">
        <v>1070</v>
      </c>
      <c r="G70" s="1" t="s">
        <v>151</v>
      </c>
      <c r="H70" s="1" t="s">
        <v>1276</v>
      </c>
    </row>
    <row r="71" spans="1:8" x14ac:dyDescent="0.25">
      <c r="A71" s="1" t="s">
        <v>1065</v>
      </c>
      <c r="B71" s="1" t="s">
        <v>1277</v>
      </c>
      <c r="C71" s="1" t="s">
        <v>1185</v>
      </c>
      <c r="D71" s="1" t="s">
        <v>1278</v>
      </c>
      <c r="E71" s="1" t="s">
        <v>1069</v>
      </c>
      <c r="F71" s="1" t="s">
        <v>1070</v>
      </c>
      <c r="G71" s="1" t="s">
        <v>1279</v>
      </c>
      <c r="H71" s="1" t="s">
        <v>1252</v>
      </c>
    </row>
    <row r="72" spans="1:8" x14ac:dyDescent="0.25">
      <c r="A72" s="1" t="s">
        <v>1065</v>
      </c>
      <c r="B72" s="1" t="s">
        <v>1280</v>
      </c>
      <c r="C72" s="1" t="s">
        <v>1185</v>
      </c>
      <c r="D72" s="1" t="s">
        <v>1281</v>
      </c>
      <c r="E72" s="1" t="s">
        <v>1069</v>
      </c>
      <c r="F72" s="1" t="s">
        <v>1070</v>
      </c>
      <c r="G72" s="1" t="s">
        <v>1279</v>
      </c>
      <c r="H72" s="1" t="s">
        <v>1282</v>
      </c>
    </row>
    <row r="73" spans="1:8" x14ac:dyDescent="0.25">
      <c r="A73" s="1" t="s">
        <v>1065</v>
      </c>
      <c r="B73" s="1" t="s">
        <v>1283</v>
      </c>
      <c r="C73" s="1" t="s">
        <v>1185</v>
      </c>
      <c r="D73" s="1" t="s">
        <v>1284</v>
      </c>
      <c r="E73" s="1" t="s">
        <v>1069</v>
      </c>
      <c r="F73" s="1" t="s">
        <v>1070</v>
      </c>
      <c r="G73" s="1" t="s">
        <v>1279</v>
      </c>
      <c r="H73" s="1" t="s">
        <v>1285</v>
      </c>
    </row>
    <row r="74" spans="1:8" x14ac:dyDescent="0.25">
      <c r="A74" s="1" t="s">
        <v>1065</v>
      </c>
      <c r="B74" s="1" t="s">
        <v>1286</v>
      </c>
      <c r="C74" s="1" t="s">
        <v>1185</v>
      </c>
      <c r="D74" s="1" t="s">
        <v>1287</v>
      </c>
      <c r="E74" s="1" t="s">
        <v>1069</v>
      </c>
      <c r="F74" s="1" t="s">
        <v>1070</v>
      </c>
      <c r="G74" s="1" t="s">
        <v>1279</v>
      </c>
      <c r="H74" s="1" t="s">
        <v>1288</v>
      </c>
    </row>
    <row r="75" spans="1:8" x14ac:dyDescent="0.25">
      <c r="A75" s="1" t="s">
        <v>1065</v>
      </c>
      <c r="B75" s="1" t="s">
        <v>1289</v>
      </c>
      <c r="C75" s="1" t="s">
        <v>1185</v>
      </c>
      <c r="D75" s="1" t="s">
        <v>1290</v>
      </c>
      <c r="E75" s="1" t="s">
        <v>1069</v>
      </c>
      <c r="F75" s="1" t="s">
        <v>1070</v>
      </c>
      <c r="G75" s="1" t="s">
        <v>1279</v>
      </c>
      <c r="H75" s="1" t="s">
        <v>1291</v>
      </c>
    </row>
    <row r="76" spans="1:8" x14ac:dyDescent="0.25">
      <c r="A76" s="1" t="s">
        <v>1065</v>
      </c>
      <c r="B76" s="1" t="s">
        <v>1292</v>
      </c>
      <c r="C76" s="1" t="s">
        <v>1185</v>
      </c>
      <c r="D76" s="1" t="s">
        <v>1293</v>
      </c>
      <c r="E76" s="1" t="s">
        <v>1069</v>
      </c>
      <c r="F76" s="1" t="s">
        <v>1070</v>
      </c>
      <c r="G76" s="1" t="s">
        <v>1279</v>
      </c>
      <c r="H76" s="1" t="s">
        <v>1294</v>
      </c>
    </row>
    <row r="77" spans="1:8" x14ac:dyDescent="0.25">
      <c r="A77" s="1" t="s">
        <v>1065</v>
      </c>
      <c r="B77" s="1" t="s">
        <v>1295</v>
      </c>
      <c r="C77" s="1" t="s">
        <v>1185</v>
      </c>
      <c r="D77" s="1" t="s">
        <v>1296</v>
      </c>
      <c r="E77" s="1" t="s">
        <v>1069</v>
      </c>
      <c r="F77" s="1" t="s">
        <v>1070</v>
      </c>
      <c r="G77" s="1" t="s">
        <v>1279</v>
      </c>
      <c r="H77" s="1" t="s">
        <v>1297</v>
      </c>
    </row>
    <row r="78" spans="1:8" x14ac:dyDescent="0.25">
      <c r="A78" s="1" t="s">
        <v>1065</v>
      </c>
      <c r="B78" s="1" t="s">
        <v>1298</v>
      </c>
      <c r="C78" s="1" t="s">
        <v>1214</v>
      </c>
      <c r="D78" s="1" t="s">
        <v>1299</v>
      </c>
      <c r="E78" s="1" t="s">
        <v>1069</v>
      </c>
      <c r="F78" s="1" t="s">
        <v>1070</v>
      </c>
      <c r="G78" s="1" t="s">
        <v>1300</v>
      </c>
      <c r="H78" s="1" t="s">
        <v>129</v>
      </c>
    </row>
    <row r="79" spans="1:8" x14ac:dyDescent="0.25">
      <c r="A79" s="1" t="s">
        <v>1065</v>
      </c>
      <c r="B79" s="1" t="s">
        <v>1301</v>
      </c>
      <c r="C79" s="1" t="s">
        <v>1185</v>
      </c>
      <c r="D79" s="1" t="s">
        <v>1302</v>
      </c>
      <c r="E79" s="1" t="s">
        <v>1069</v>
      </c>
      <c r="F79" s="1" t="s">
        <v>1070</v>
      </c>
      <c r="G79" s="1" t="s">
        <v>1303</v>
      </c>
      <c r="H79" s="1" t="s">
        <v>1304</v>
      </c>
    </row>
    <row r="80" spans="1:8" x14ac:dyDescent="0.25">
      <c r="A80" s="1" t="s">
        <v>1065</v>
      </c>
      <c r="B80" s="1" t="s">
        <v>1305</v>
      </c>
      <c r="C80" s="1" t="s">
        <v>1185</v>
      </c>
      <c r="D80" s="1" t="s">
        <v>1306</v>
      </c>
      <c r="E80" s="1" t="s">
        <v>1069</v>
      </c>
      <c r="F80" s="1" t="s">
        <v>1070</v>
      </c>
      <c r="G80" s="1" t="s">
        <v>1303</v>
      </c>
      <c r="H80" s="1" t="s">
        <v>1307</v>
      </c>
    </row>
    <row r="81" spans="1:8" x14ac:dyDescent="0.25">
      <c r="A81" s="1" t="s">
        <v>1065</v>
      </c>
      <c r="B81" s="1" t="s">
        <v>1308</v>
      </c>
      <c r="C81" s="1" t="s">
        <v>1185</v>
      </c>
      <c r="D81" s="1" t="s">
        <v>1309</v>
      </c>
      <c r="E81" s="1" t="s">
        <v>1069</v>
      </c>
      <c r="F81" s="1" t="s">
        <v>1070</v>
      </c>
      <c r="G81" s="1" t="s">
        <v>1310</v>
      </c>
      <c r="H81" s="1" t="s">
        <v>1311</v>
      </c>
    </row>
    <row r="82" spans="1:8" x14ac:dyDescent="0.25">
      <c r="A82" s="1" t="s">
        <v>1065</v>
      </c>
      <c r="B82" s="1" t="s">
        <v>1312</v>
      </c>
      <c r="C82" s="1" t="s">
        <v>1185</v>
      </c>
      <c r="D82" s="1" t="s">
        <v>1313</v>
      </c>
      <c r="E82" s="1" t="s">
        <v>1069</v>
      </c>
      <c r="F82" s="1" t="s">
        <v>1070</v>
      </c>
      <c r="G82" s="1" t="s">
        <v>1314</v>
      </c>
      <c r="H82" s="1" t="s">
        <v>1311</v>
      </c>
    </row>
    <row r="83" spans="1:8" x14ac:dyDescent="0.25">
      <c r="A83" s="1" t="s">
        <v>1065</v>
      </c>
      <c r="B83" s="1" t="s">
        <v>1315</v>
      </c>
      <c r="C83" s="1" t="s">
        <v>1185</v>
      </c>
      <c r="D83" s="1" t="s">
        <v>1316</v>
      </c>
      <c r="E83" s="1" t="s">
        <v>1069</v>
      </c>
      <c r="F83" s="1" t="s">
        <v>1070</v>
      </c>
      <c r="G83" s="1" t="s">
        <v>1317</v>
      </c>
      <c r="H83" s="1" t="s">
        <v>1311</v>
      </c>
    </row>
    <row r="84" spans="1:8" x14ac:dyDescent="0.25">
      <c r="A84" s="1" t="s">
        <v>1065</v>
      </c>
      <c r="B84" s="1" t="s">
        <v>1318</v>
      </c>
      <c r="C84" s="1" t="s">
        <v>1067</v>
      </c>
      <c r="D84" s="1" t="s">
        <v>1319</v>
      </c>
      <c r="E84" s="1" t="s">
        <v>1069</v>
      </c>
      <c r="F84" s="1" t="s">
        <v>1070</v>
      </c>
      <c r="G84" s="1" t="s">
        <v>1320</v>
      </c>
      <c r="H84" s="1" t="s">
        <v>1311</v>
      </c>
    </row>
    <row r="85" spans="1:8" x14ac:dyDescent="0.25">
      <c r="A85" s="1" t="s">
        <v>1065</v>
      </c>
      <c r="B85" s="1" t="s">
        <v>1321</v>
      </c>
      <c r="C85" s="1" t="s">
        <v>1067</v>
      </c>
      <c r="D85" s="1" t="s">
        <v>1322</v>
      </c>
      <c r="E85" s="1" t="s">
        <v>1069</v>
      </c>
      <c r="F85" s="1" t="s">
        <v>1070</v>
      </c>
      <c r="G85" s="1" t="s">
        <v>1320</v>
      </c>
      <c r="H85" s="1" t="s">
        <v>1212</v>
      </c>
    </row>
    <row r="86" spans="1:8" x14ac:dyDescent="0.25">
      <c r="A86" s="1" t="s">
        <v>1065</v>
      </c>
      <c r="B86" s="1" t="s">
        <v>1323</v>
      </c>
      <c r="C86" s="1" t="s">
        <v>1151</v>
      </c>
      <c r="D86" s="1" t="s">
        <v>1324</v>
      </c>
      <c r="E86" s="1" t="s">
        <v>1069</v>
      </c>
      <c r="F86" s="1" t="s">
        <v>1070</v>
      </c>
      <c r="G86" s="1" t="s">
        <v>1325</v>
      </c>
      <c r="H86" s="1" t="s">
        <v>1311</v>
      </c>
    </row>
    <row r="87" spans="1:8" x14ac:dyDescent="0.25">
      <c r="A87" s="1" t="s">
        <v>1065</v>
      </c>
      <c r="B87" s="1" t="s">
        <v>1326</v>
      </c>
      <c r="C87" s="1" t="s">
        <v>1327</v>
      </c>
      <c r="D87" s="1" t="s">
        <v>1328</v>
      </c>
      <c r="E87" s="1" t="s">
        <v>1069</v>
      </c>
      <c r="F87" s="1" t="s">
        <v>1329</v>
      </c>
      <c r="G87" s="1" t="s">
        <v>1071</v>
      </c>
      <c r="H87" s="1" t="s">
        <v>1072</v>
      </c>
    </row>
    <row r="88" spans="1:8" x14ac:dyDescent="0.25">
      <c r="A88" s="1" t="s">
        <v>1065</v>
      </c>
      <c r="B88" s="1" t="s">
        <v>1330</v>
      </c>
      <c r="C88" s="1" t="s">
        <v>1327</v>
      </c>
      <c r="D88" s="1" t="s">
        <v>1331</v>
      </c>
      <c r="E88" s="1" t="s">
        <v>1069</v>
      </c>
      <c r="F88" s="1" t="s">
        <v>1329</v>
      </c>
      <c r="G88" s="1" t="s">
        <v>1071</v>
      </c>
      <c r="H88" s="1" t="s">
        <v>1075</v>
      </c>
    </row>
    <row r="89" spans="1:8" x14ac:dyDescent="0.25">
      <c r="A89" s="1" t="s">
        <v>1065</v>
      </c>
      <c r="B89" s="1" t="s">
        <v>1332</v>
      </c>
      <c r="C89" s="1" t="s">
        <v>1327</v>
      </c>
      <c r="D89" s="1" t="s">
        <v>1333</v>
      </c>
      <c r="E89" s="1" t="s">
        <v>1069</v>
      </c>
      <c r="F89" s="1" t="s">
        <v>1329</v>
      </c>
      <c r="G89" s="1" t="s">
        <v>1071</v>
      </c>
      <c r="H89" s="1" t="s">
        <v>1334</v>
      </c>
    </row>
    <row r="90" spans="1:8" x14ac:dyDescent="0.25">
      <c r="A90" s="1" t="s">
        <v>1065</v>
      </c>
      <c r="B90" s="1" t="s">
        <v>1335</v>
      </c>
      <c r="C90" s="1" t="s">
        <v>1327</v>
      </c>
      <c r="D90" s="1" t="s">
        <v>1336</v>
      </c>
      <c r="E90" s="1" t="s">
        <v>1069</v>
      </c>
      <c r="F90" s="1" t="s">
        <v>1329</v>
      </c>
      <c r="G90" s="1" t="s">
        <v>1071</v>
      </c>
      <c r="H90" s="1" t="s">
        <v>1337</v>
      </c>
    </row>
    <row r="91" spans="1:8" x14ac:dyDescent="0.25">
      <c r="A91" s="1" t="s">
        <v>1065</v>
      </c>
      <c r="B91" s="1" t="s">
        <v>1338</v>
      </c>
      <c r="C91" s="1" t="s">
        <v>1327</v>
      </c>
      <c r="D91" s="1" t="s">
        <v>1339</v>
      </c>
      <c r="E91" s="1" t="s">
        <v>1069</v>
      </c>
      <c r="F91" s="1" t="s">
        <v>1329</v>
      </c>
      <c r="G91" s="1" t="s">
        <v>1078</v>
      </c>
      <c r="H91" s="1" t="s">
        <v>1079</v>
      </c>
    </row>
    <row r="92" spans="1:8" x14ac:dyDescent="0.25">
      <c r="A92" s="1" t="s">
        <v>1065</v>
      </c>
      <c r="B92" s="1" t="s">
        <v>1340</v>
      </c>
      <c r="C92" s="1" t="s">
        <v>1327</v>
      </c>
      <c r="D92" s="1" t="s">
        <v>1341</v>
      </c>
      <c r="E92" s="1" t="s">
        <v>1069</v>
      </c>
      <c r="F92" s="1" t="s">
        <v>1329</v>
      </c>
      <c r="G92" s="1" t="s">
        <v>1078</v>
      </c>
      <c r="H92" s="1" t="s">
        <v>1082</v>
      </c>
    </row>
    <row r="93" spans="1:8" x14ac:dyDescent="0.25">
      <c r="A93" s="1" t="s">
        <v>1065</v>
      </c>
      <c r="B93" s="1" t="s">
        <v>1342</v>
      </c>
      <c r="C93" s="1" t="s">
        <v>1327</v>
      </c>
      <c r="D93" s="1" t="s">
        <v>1343</v>
      </c>
      <c r="E93" s="1" t="s">
        <v>1069</v>
      </c>
      <c r="F93" s="1" t="s">
        <v>1329</v>
      </c>
      <c r="G93" s="1" t="s">
        <v>1078</v>
      </c>
      <c r="H93" s="1" t="s">
        <v>1085</v>
      </c>
    </row>
    <row r="94" spans="1:8" x14ac:dyDescent="0.25">
      <c r="A94" s="1" t="s">
        <v>1065</v>
      </c>
      <c r="B94" s="1" t="s">
        <v>1344</v>
      </c>
      <c r="C94" s="1" t="s">
        <v>1327</v>
      </c>
      <c r="D94" s="1" t="s">
        <v>1345</v>
      </c>
      <c r="E94" s="1" t="s">
        <v>1069</v>
      </c>
      <c r="F94" s="1" t="s">
        <v>1329</v>
      </c>
      <c r="G94" s="1" t="s">
        <v>1078</v>
      </c>
      <c r="H94" s="1" t="s">
        <v>1088</v>
      </c>
    </row>
    <row r="95" spans="1:8" x14ac:dyDescent="0.25">
      <c r="A95" s="1" t="s">
        <v>1065</v>
      </c>
      <c r="B95" s="1" t="s">
        <v>1346</v>
      </c>
      <c r="C95" s="1" t="s">
        <v>1327</v>
      </c>
      <c r="D95" s="1" t="s">
        <v>1347</v>
      </c>
      <c r="E95" s="1" t="s">
        <v>1069</v>
      </c>
      <c r="F95" s="1" t="s">
        <v>1329</v>
      </c>
      <c r="G95" s="1" t="s">
        <v>1078</v>
      </c>
      <c r="H95" s="1" t="s">
        <v>1348</v>
      </c>
    </row>
    <row r="96" spans="1:8" x14ac:dyDescent="0.25">
      <c r="A96" s="1" t="s">
        <v>1065</v>
      </c>
      <c r="B96" s="1" t="s">
        <v>1349</v>
      </c>
      <c r="C96" s="1" t="s">
        <v>1327</v>
      </c>
      <c r="D96" s="1" t="s">
        <v>1350</v>
      </c>
      <c r="E96" s="1" t="s">
        <v>1069</v>
      </c>
      <c r="F96" s="1" t="s">
        <v>1329</v>
      </c>
      <c r="G96" s="1" t="s">
        <v>1078</v>
      </c>
      <c r="H96" s="1" t="s">
        <v>1351</v>
      </c>
    </row>
    <row r="97" spans="1:8" x14ac:dyDescent="0.25">
      <c r="A97" s="1" t="s">
        <v>1065</v>
      </c>
      <c r="B97" s="1" t="s">
        <v>1352</v>
      </c>
      <c r="C97" s="1" t="s">
        <v>1327</v>
      </c>
      <c r="D97" s="1" t="s">
        <v>1353</v>
      </c>
      <c r="E97" s="1" t="s">
        <v>1069</v>
      </c>
      <c r="F97" s="1" t="s">
        <v>1329</v>
      </c>
      <c r="G97" s="1" t="s">
        <v>1078</v>
      </c>
      <c r="H97" s="1" t="s">
        <v>1354</v>
      </c>
    </row>
    <row r="98" spans="1:8" x14ac:dyDescent="0.25">
      <c r="A98" s="1" t="s">
        <v>1065</v>
      </c>
      <c r="B98" s="1" t="s">
        <v>1355</v>
      </c>
      <c r="C98" s="1" t="s">
        <v>1327</v>
      </c>
      <c r="D98" s="1" t="s">
        <v>1356</v>
      </c>
      <c r="E98" s="1" t="s">
        <v>1069</v>
      </c>
      <c r="F98" s="1" t="s">
        <v>1329</v>
      </c>
      <c r="G98" s="1" t="s">
        <v>1078</v>
      </c>
      <c r="H98" s="1" t="s">
        <v>1096</v>
      </c>
    </row>
    <row r="99" spans="1:8" x14ac:dyDescent="0.25">
      <c r="A99" s="1" t="s">
        <v>1065</v>
      </c>
      <c r="B99" s="1" t="s">
        <v>1357</v>
      </c>
      <c r="C99" s="1" t="s">
        <v>1327</v>
      </c>
      <c r="D99" s="1" t="s">
        <v>1358</v>
      </c>
      <c r="E99" s="1" t="s">
        <v>1069</v>
      </c>
      <c r="F99" s="1" t="s">
        <v>1329</v>
      </c>
      <c r="G99" s="1" t="s">
        <v>1078</v>
      </c>
      <c r="H99" s="1" t="s">
        <v>1359</v>
      </c>
    </row>
    <row r="100" spans="1:8" x14ac:dyDescent="0.25">
      <c r="A100" s="1" t="s">
        <v>1065</v>
      </c>
      <c r="B100" s="1" t="s">
        <v>1360</v>
      </c>
      <c r="C100" s="1" t="s">
        <v>1327</v>
      </c>
      <c r="D100" s="1" t="s">
        <v>1361</v>
      </c>
      <c r="E100" s="1" t="s">
        <v>1069</v>
      </c>
      <c r="F100" s="1" t="s">
        <v>1329</v>
      </c>
      <c r="G100" s="1" t="s">
        <v>1078</v>
      </c>
      <c r="H100" s="1" t="s">
        <v>1102</v>
      </c>
    </row>
    <row r="101" spans="1:8" x14ac:dyDescent="0.25">
      <c r="A101" s="1" t="s">
        <v>1065</v>
      </c>
      <c r="B101" s="1" t="s">
        <v>1362</v>
      </c>
      <c r="C101" s="1" t="s">
        <v>1327</v>
      </c>
      <c r="D101" s="1" t="s">
        <v>1363</v>
      </c>
      <c r="E101" s="1" t="s">
        <v>1069</v>
      </c>
      <c r="F101" s="1" t="s">
        <v>1329</v>
      </c>
      <c r="G101" s="1" t="s">
        <v>1078</v>
      </c>
      <c r="H101" s="1" t="s">
        <v>1105</v>
      </c>
    </row>
    <row r="102" spans="1:8" x14ac:dyDescent="0.25">
      <c r="A102" s="1" t="s">
        <v>1065</v>
      </c>
      <c r="B102" s="1" t="s">
        <v>1364</v>
      </c>
      <c r="C102" s="1" t="s">
        <v>1327</v>
      </c>
      <c r="D102" s="1" t="s">
        <v>1365</v>
      </c>
      <c r="E102" s="1" t="s">
        <v>1069</v>
      </c>
      <c r="F102" s="1" t="s">
        <v>1329</v>
      </c>
      <c r="G102" s="1" t="s">
        <v>1078</v>
      </c>
      <c r="H102" s="1" t="s">
        <v>1366</v>
      </c>
    </row>
    <row r="103" spans="1:8" x14ac:dyDescent="0.25">
      <c r="A103" s="1" t="s">
        <v>1065</v>
      </c>
      <c r="B103" s="1" t="s">
        <v>1367</v>
      </c>
      <c r="C103" s="1" t="s">
        <v>1327</v>
      </c>
      <c r="D103" s="1" t="s">
        <v>1368</v>
      </c>
      <c r="E103" s="1" t="s">
        <v>1069</v>
      </c>
      <c r="F103" s="1" t="s">
        <v>1329</v>
      </c>
      <c r="G103" s="1" t="s">
        <v>1108</v>
      </c>
      <c r="H103" s="1" t="s">
        <v>1079</v>
      </c>
    </row>
    <row r="104" spans="1:8" x14ac:dyDescent="0.25">
      <c r="A104" s="1" t="s">
        <v>1065</v>
      </c>
      <c r="B104" s="1" t="s">
        <v>1369</v>
      </c>
      <c r="C104" s="1" t="s">
        <v>1327</v>
      </c>
      <c r="D104" s="1" t="s">
        <v>1370</v>
      </c>
      <c r="E104" s="1" t="s">
        <v>1069</v>
      </c>
      <c r="F104" s="1" t="s">
        <v>1329</v>
      </c>
      <c r="G104" s="1" t="s">
        <v>1108</v>
      </c>
      <c r="H104" s="1" t="s">
        <v>1082</v>
      </c>
    </row>
    <row r="105" spans="1:8" x14ac:dyDescent="0.25">
      <c r="A105" s="1" t="s">
        <v>1065</v>
      </c>
      <c r="B105" s="1" t="s">
        <v>1371</v>
      </c>
      <c r="C105" s="1" t="s">
        <v>1327</v>
      </c>
      <c r="D105" s="1" t="s">
        <v>1372</v>
      </c>
      <c r="E105" s="1" t="s">
        <v>1069</v>
      </c>
      <c r="F105" s="1" t="s">
        <v>1329</v>
      </c>
      <c r="G105" s="1" t="s">
        <v>1108</v>
      </c>
      <c r="H105" s="1" t="s">
        <v>1085</v>
      </c>
    </row>
    <row r="106" spans="1:8" x14ac:dyDescent="0.25">
      <c r="A106" s="1" t="s">
        <v>1065</v>
      </c>
      <c r="B106" s="1" t="s">
        <v>1373</v>
      </c>
      <c r="C106" s="1" t="s">
        <v>1327</v>
      </c>
      <c r="D106" s="1" t="s">
        <v>1374</v>
      </c>
      <c r="E106" s="1" t="s">
        <v>1069</v>
      </c>
      <c r="F106" s="1" t="s">
        <v>1329</v>
      </c>
      <c r="G106" s="1" t="s">
        <v>1108</v>
      </c>
      <c r="H106" s="1" t="s">
        <v>1088</v>
      </c>
    </row>
    <row r="107" spans="1:8" x14ac:dyDescent="0.25">
      <c r="A107" s="1" t="s">
        <v>1065</v>
      </c>
      <c r="B107" s="1" t="s">
        <v>1375</v>
      </c>
      <c r="C107" s="1" t="s">
        <v>1327</v>
      </c>
      <c r="D107" s="1" t="s">
        <v>1376</v>
      </c>
      <c r="E107" s="1" t="s">
        <v>1069</v>
      </c>
      <c r="F107" s="1" t="s">
        <v>1329</v>
      </c>
      <c r="G107" s="1" t="s">
        <v>1108</v>
      </c>
      <c r="H107" s="1" t="s">
        <v>1075</v>
      </c>
    </row>
    <row r="108" spans="1:8" x14ac:dyDescent="0.25">
      <c r="A108" s="1" t="s">
        <v>1065</v>
      </c>
      <c r="B108" s="1" t="s">
        <v>1377</v>
      </c>
      <c r="C108" s="1" t="s">
        <v>1327</v>
      </c>
      <c r="D108" s="1" t="s">
        <v>1378</v>
      </c>
      <c r="E108" s="1" t="s">
        <v>1069</v>
      </c>
      <c r="F108" s="1" t="s">
        <v>1329</v>
      </c>
      <c r="G108" s="1" t="s">
        <v>1108</v>
      </c>
      <c r="H108" s="1" t="s">
        <v>1119</v>
      </c>
    </row>
    <row r="109" spans="1:8" x14ac:dyDescent="0.25">
      <c r="A109" s="1" t="s">
        <v>1065</v>
      </c>
      <c r="B109" s="1" t="s">
        <v>1379</v>
      </c>
      <c r="C109" s="1" t="s">
        <v>1327</v>
      </c>
      <c r="D109" s="1" t="s">
        <v>1380</v>
      </c>
      <c r="E109" s="1" t="s">
        <v>1069</v>
      </c>
      <c r="F109" s="1" t="s">
        <v>1329</v>
      </c>
      <c r="G109" s="1" t="s">
        <v>1108</v>
      </c>
      <c r="H109" s="1" t="s">
        <v>1366</v>
      </c>
    </row>
    <row r="110" spans="1:8" x14ac:dyDescent="0.25">
      <c r="A110" s="1" t="s">
        <v>1065</v>
      </c>
      <c r="B110" s="1" t="s">
        <v>1381</v>
      </c>
      <c r="C110" s="1" t="s">
        <v>1327</v>
      </c>
      <c r="D110" s="1" t="s">
        <v>1382</v>
      </c>
      <c r="E110" s="1" t="s">
        <v>1069</v>
      </c>
      <c r="F110" s="1" t="s">
        <v>1329</v>
      </c>
      <c r="G110" s="1" t="s">
        <v>1129</v>
      </c>
      <c r="H110" s="1" t="s">
        <v>1079</v>
      </c>
    </row>
    <row r="111" spans="1:8" x14ac:dyDescent="0.25">
      <c r="A111" s="1" t="s">
        <v>1065</v>
      </c>
      <c r="B111" s="1" t="s">
        <v>1383</v>
      </c>
      <c r="C111" s="1" t="s">
        <v>1327</v>
      </c>
      <c r="D111" s="1" t="s">
        <v>1384</v>
      </c>
      <c r="E111" s="1" t="s">
        <v>1069</v>
      </c>
      <c r="F111" s="1" t="s">
        <v>1329</v>
      </c>
      <c r="G111" s="1" t="s">
        <v>1129</v>
      </c>
      <c r="H111" s="1" t="s">
        <v>1132</v>
      </c>
    </row>
    <row r="112" spans="1:8" x14ac:dyDescent="0.25">
      <c r="A112" s="1" t="s">
        <v>1065</v>
      </c>
      <c r="B112" s="1" t="s">
        <v>1385</v>
      </c>
      <c r="C112" s="1" t="s">
        <v>1327</v>
      </c>
      <c r="D112" s="1" t="s">
        <v>1386</v>
      </c>
      <c r="E112" s="1" t="s">
        <v>1069</v>
      </c>
      <c r="F112" s="1" t="s">
        <v>1329</v>
      </c>
      <c r="G112" s="1" t="s">
        <v>1129</v>
      </c>
      <c r="H112" s="1" t="s">
        <v>1135</v>
      </c>
    </row>
    <row r="113" spans="1:8" x14ac:dyDescent="0.25">
      <c r="A113" s="1" t="s">
        <v>1065</v>
      </c>
      <c r="B113" s="1" t="s">
        <v>1387</v>
      </c>
      <c r="C113" s="1" t="s">
        <v>1327</v>
      </c>
      <c r="D113" s="1" t="s">
        <v>1388</v>
      </c>
      <c r="E113" s="1" t="s">
        <v>1069</v>
      </c>
      <c r="F113" s="1" t="s">
        <v>1329</v>
      </c>
      <c r="G113" s="1" t="s">
        <v>1129</v>
      </c>
      <c r="H113" s="1" t="s">
        <v>1085</v>
      </c>
    </row>
    <row r="114" spans="1:8" x14ac:dyDescent="0.25">
      <c r="A114" s="1" t="s">
        <v>1065</v>
      </c>
      <c r="B114" s="1" t="s">
        <v>1389</v>
      </c>
      <c r="C114" s="1" t="s">
        <v>1327</v>
      </c>
      <c r="D114" s="1" t="s">
        <v>1390</v>
      </c>
      <c r="E114" s="1" t="s">
        <v>1069</v>
      </c>
      <c r="F114" s="1" t="s">
        <v>1329</v>
      </c>
      <c r="G114" s="1" t="s">
        <v>1129</v>
      </c>
      <c r="H114" s="1" t="s">
        <v>1075</v>
      </c>
    </row>
    <row r="115" spans="1:8" x14ac:dyDescent="0.25">
      <c r="A115" s="1" t="s">
        <v>1065</v>
      </c>
      <c r="B115" s="1" t="s">
        <v>1391</v>
      </c>
      <c r="C115" s="1" t="s">
        <v>1327</v>
      </c>
      <c r="D115" s="1" t="s">
        <v>1392</v>
      </c>
      <c r="E115" s="1" t="s">
        <v>1069</v>
      </c>
      <c r="F115" s="1" t="s">
        <v>1329</v>
      </c>
      <c r="G115" s="1" t="s">
        <v>1129</v>
      </c>
      <c r="H115" s="1" t="s">
        <v>1088</v>
      </c>
    </row>
    <row r="116" spans="1:8" x14ac:dyDescent="0.25">
      <c r="A116" s="1" t="s">
        <v>1065</v>
      </c>
      <c r="B116" s="1" t="s">
        <v>1393</v>
      </c>
      <c r="C116" s="1" t="s">
        <v>1327</v>
      </c>
      <c r="D116" s="1" t="s">
        <v>1394</v>
      </c>
      <c r="E116" s="1" t="s">
        <v>1069</v>
      </c>
      <c r="F116" s="1" t="s">
        <v>1329</v>
      </c>
      <c r="G116" s="1" t="s">
        <v>1129</v>
      </c>
      <c r="H116" s="1" t="s">
        <v>1366</v>
      </c>
    </row>
    <row r="117" spans="1:8" x14ac:dyDescent="0.25">
      <c r="A117" s="1" t="s">
        <v>1065</v>
      </c>
      <c r="B117" s="1" t="s">
        <v>1395</v>
      </c>
      <c r="C117" s="1" t="s">
        <v>1396</v>
      </c>
      <c r="D117" s="1" t="s">
        <v>1397</v>
      </c>
      <c r="E117" s="1" t="s">
        <v>1069</v>
      </c>
      <c r="F117" s="1" t="s">
        <v>1329</v>
      </c>
      <c r="G117" s="1" t="s">
        <v>1153</v>
      </c>
      <c r="H117" s="1" t="s">
        <v>1398</v>
      </c>
    </row>
    <row r="118" spans="1:8" x14ac:dyDescent="0.25">
      <c r="A118" s="1" t="s">
        <v>1065</v>
      </c>
      <c r="B118" s="1" t="s">
        <v>1399</v>
      </c>
      <c r="C118" s="1" t="s">
        <v>1396</v>
      </c>
      <c r="D118" s="1" t="s">
        <v>1400</v>
      </c>
      <c r="E118" s="1" t="s">
        <v>1069</v>
      </c>
      <c r="F118" s="1" t="s">
        <v>1329</v>
      </c>
      <c r="G118" s="1" t="s">
        <v>1153</v>
      </c>
      <c r="H118" s="1" t="s">
        <v>1401</v>
      </c>
    </row>
    <row r="119" spans="1:8" x14ac:dyDescent="0.25">
      <c r="A119" s="1" t="s">
        <v>1065</v>
      </c>
      <c r="B119" s="1" t="s">
        <v>1402</v>
      </c>
      <c r="C119" s="1" t="s">
        <v>1396</v>
      </c>
      <c r="D119" s="1" t="s">
        <v>1403</v>
      </c>
      <c r="E119" s="1" t="s">
        <v>1069</v>
      </c>
      <c r="F119" s="1" t="s">
        <v>1329</v>
      </c>
      <c r="G119" s="1" t="s">
        <v>1153</v>
      </c>
      <c r="H119" s="1" t="s">
        <v>1404</v>
      </c>
    </row>
    <row r="120" spans="1:8" x14ac:dyDescent="0.25">
      <c r="A120" s="1" t="s">
        <v>1065</v>
      </c>
      <c r="B120" s="1" t="s">
        <v>1405</v>
      </c>
      <c r="C120" s="1" t="s">
        <v>1396</v>
      </c>
      <c r="D120" s="1" t="s">
        <v>1406</v>
      </c>
      <c r="E120" s="1" t="s">
        <v>1069</v>
      </c>
      <c r="F120" s="1" t="s">
        <v>1329</v>
      </c>
      <c r="G120" s="1" t="s">
        <v>1153</v>
      </c>
      <c r="H120" s="1" t="s">
        <v>1407</v>
      </c>
    </row>
    <row r="121" spans="1:8" x14ac:dyDescent="0.25">
      <c r="A121" s="1" t="s">
        <v>1065</v>
      </c>
      <c r="B121" s="1" t="s">
        <v>1408</v>
      </c>
      <c r="C121" s="1" t="s">
        <v>1396</v>
      </c>
      <c r="D121" s="1" t="s">
        <v>1409</v>
      </c>
      <c r="E121" s="1" t="s">
        <v>1069</v>
      </c>
      <c r="F121" s="1" t="s">
        <v>1329</v>
      </c>
      <c r="G121" s="1" t="s">
        <v>1153</v>
      </c>
      <c r="H121" s="1" t="s">
        <v>1366</v>
      </c>
    </row>
    <row r="122" spans="1:8" x14ac:dyDescent="0.25">
      <c r="A122" s="1" t="s">
        <v>1065</v>
      </c>
      <c r="B122" s="1" t="s">
        <v>1410</v>
      </c>
      <c r="C122" s="1" t="s">
        <v>1396</v>
      </c>
      <c r="D122" s="1" t="s">
        <v>1411</v>
      </c>
      <c r="E122" s="1" t="s">
        <v>1069</v>
      </c>
      <c r="F122" s="1" t="s">
        <v>1329</v>
      </c>
      <c r="G122" s="1" t="s">
        <v>1166</v>
      </c>
      <c r="H122" s="1" t="s">
        <v>1167</v>
      </c>
    </row>
    <row r="123" spans="1:8" x14ac:dyDescent="0.25">
      <c r="A123" s="1" t="s">
        <v>1065</v>
      </c>
      <c r="B123" s="1" t="s">
        <v>1412</v>
      </c>
      <c r="C123" s="1" t="s">
        <v>1396</v>
      </c>
      <c r="D123" s="1" t="s">
        <v>1413</v>
      </c>
      <c r="E123" s="1" t="s">
        <v>1069</v>
      </c>
      <c r="F123" s="1" t="s">
        <v>1329</v>
      </c>
      <c r="G123" s="1" t="s">
        <v>1166</v>
      </c>
      <c r="H123" s="1" t="s">
        <v>1401</v>
      </c>
    </row>
    <row r="124" spans="1:8" x14ac:dyDescent="0.25">
      <c r="A124" s="1" t="s">
        <v>1065</v>
      </c>
      <c r="B124" s="1" t="s">
        <v>1414</v>
      </c>
      <c r="C124" s="1" t="s">
        <v>1396</v>
      </c>
      <c r="D124" s="1" t="s">
        <v>1415</v>
      </c>
      <c r="E124" s="1" t="s">
        <v>1069</v>
      </c>
      <c r="F124" s="1" t="s">
        <v>1329</v>
      </c>
      <c r="G124" s="1" t="s">
        <v>1166</v>
      </c>
      <c r="H124" s="1" t="s">
        <v>1404</v>
      </c>
    </row>
    <row r="125" spans="1:8" x14ac:dyDescent="0.25">
      <c r="A125" s="1" t="s">
        <v>1065</v>
      </c>
      <c r="B125" s="1" t="s">
        <v>1416</v>
      </c>
      <c r="C125" s="1" t="s">
        <v>1396</v>
      </c>
      <c r="D125" s="1" t="s">
        <v>1417</v>
      </c>
      <c r="E125" s="1" t="s">
        <v>1069</v>
      </c>
      <c r="F125" s="1" t="s">
        <v>1329</v>
      </c>
      <c r="G125" s="1" t="s">
        <v>1166</v>
      </c>
      <c r="H125" s="1" t="s">
        <v>1418</v>
      </c>
    </row>
    <row r="126" spans="1:8" x14ac:dyDescent="0.25">
      <c r="A126" s="1" t="s">
        <v>1065</v>
      </c>
      <c r="B126" s="1" t="s">
        <v>1419</v>
      </c>
      <c r="C126" s="1" t="s">
        <v>1396</v>
      </c>
      <c r="D126" s="1" t="s">
        <v>1420</v>
      </c>
      <c r="E126" s="1" t="s">
        <v>1069</v>
      </c>
      <c r="F126" s="1" t="s">
        <v>1329</v>
      </c>
      <c r="G126" s="1" t="s">
        <v>1166</v>
      </c>
      <c r="H126" s="1" t="s">
        <v>1366</v>
      </c>
    </row>
    <row r="127" spans="1:8" x14ac:dyDescent="0.25">
      <c r="A127" s="1" t="s">
        <v>1065</v>
      </c>
      <c r="B127" s="1" t="s">
        <v>1421</v>
      </c>
      <c r="C127" s="1" t="s">
        <v>1422</v>
      </c>
      <c r="D127" s="1" t="s">
        <v>1423</v>
      </c>
      <c r="E127" s="1" t="s">
        <v>1069</v>
      </c>
      <c r="F127" s="1" t="s">
        <v>1329</v>
      </c>
      <c r="G127" s="1" t="s">
        <v>57</v>
      </c>
      <c r="H127" s="1" t="s">
        <v>1424</v>
      </c>
    </row>
    <row r="128" spans="1:8" x14ac:dyDescent="0.25">
      <c r="A128" s="1" t="s">
        <v>1065</v>
      </c>
      <c r="B128" s="1" t="s">
        <v>1425</v>
      </c>
      <c r="C128" s="1" t="s">
        <v>1422</v>
      </c>
      <c r="D128" s="1" t="s">
        <v>1426</v>
      </c>
      <c r="E128" s="1" t="s">
        <v>1069</v>
      </c>
      <c r="F128" s="1" t="s">
        <v>1329</v>
      </c>
      <c r="G128" s="1" t="s">
        <v>57</v>
      </c>
      <c r="H128" s="1" t="s">
        <v>1427</v>
      </c>
    </row>
    <row r="129" spans="1:8" x14ac:dyDescent="0.25">
      <c r="A129" s="1" t="s">
        <v>1065</v>
      </c>
      <c r="B129" s="1" t="s">
        <v>1428</v>
      </c>
      <c r="C129" s="1" t="s">
        <v>1422</v>
      </c>
      <c r="D129" s="1" t="s">
        <v>1429</v>
      </c>
      <c r="E129" s="1" t="s">
        <v>1069</v>
      </c>
      <c r="F129" s="1" t="s">
        <v>1329</v>
      </c>
      <c r="G129" s="1" t="s">
        <v>57</v>
      </c>
      <c r="H129" s="1" t="s">
        <v>1430</v>
      </c>
    </row>
    <row r="130" spans="1:8" x14ac:dyDescent="0.25">
      <c r="A130" s="1" t="s">
        <v>1065</v>
      </c>
      <c r="B130" s="1" t="s">
        <v>1431</v>
      </c>
      <c r="C130" s="1" t="s">
        <v>1422</v>
      </c>
      <c r="D130" s="1" t="s">
        <v>1432</v>
      </c>
      <c r="E130" s="1" t="s">
        <v>1069</v>
      </c>
      <c r="F130" s="1" t="s">
        <v>1329</v>
      </c>
      <c r="G130" s="1" t="s">
        <v>57</v>
      </c>
      <c r="H130" s="1" t="s">
        <v>1366</v>
      </c>
    </row>
    <row r="131" spans="1:8" x14ac:dyDescent="0.25">
      <c r="A131" s="1" t="s">
        <v>1065</v>
      </c>
      <c r="B131" s="1" t="s">
        <v>1433</v>
      </c>
      <c r="C131" s="1" t="s">
        <v>1434</v>
      </c>
      <c r="D131" s="1" t="s">
        <v>1435</v>
      </c>
      <c r="E131" s="1" t="s">
        <v>1069</v>
      </c>
      <c r="F131" s="1" t="s">
        <v>1329</v>
      </c>
      <c r="G131" s="1" t="s">
        <v>201</v>
      </c>
      <c r="H131" s="1" t="s">
        <v>1193</v>
      </c>
    </row>
    <row r="132" spans="1:8" x14ac:dyDescent="0.25">
      <c r="A132" s="1" t="s">
        <v>1065</v>
      </c>
      <c r="B132" s="1" t="s">
        <v>1436</v>
      </c>
      <c r="C132" s="1" t="s">
        <v>1434</v>
      </c>
      <c r="D132" s="1" t="s">
        <v>1437</v>
      </c>
      <c r="E132" s="1" t="s">
        <v>1069</v>
      </c>
      <c r="F132" s="1" t="s">
        <v>1329</v>
      </c>
      <c r="G132" s="1" t="s">
        <v>201</v>
      </c>
      <c r="H132" s="1" t="s">
        <v>1196</v>
      </c>
    </row>
    <row r="133" spans="1:8" x14ac:dyDescent="0.25">
      <c r="A133" s="1" t="s">
        <v>1065</v>
      </c>
      <c r="B133" s="1" t="s">
        <v>1438</v>
      </c>
      <c r="C133" s="1" t="s">
        <v>1434</v>
      </c>
      <c r="D133" s="1" t="s">
        <v>1439</v>
      </c>
      <c r="E133" s="1" t="s">
        <v>1069</v>
      </c>
      <c r="F133" s="1" t="s">
        <v>1329</v>
      </c>
      <c r="G133" s="1" t="s">
        <v>201</v>
      </c>
      <c r="H133" s="1" t="s">
        <v>1199</v>
      </c>
    </row>
    <row r="134" spans="1:8" x14ac:dyDescent="0.25">
      <c r="A134" s="1" t="s">
        <v>1065</v>
      </c>
      <c r="B134" s="1" t="s">
        <v>1440</v>
      </c>
      <c r="C134" s="1" t="s">
        <v>1434</v>
      </c>
      <c r="D134" s="1" t="s">
        <v>1441</v>
      </c>
      <c r="E134" s="1" t="s">
        <v>1069</v>
      </c>
      <c r="F134" s="1" t="s">
        <v>1329</v>
      </c>
      <c r="G134" s="1" t="s">
        <v>201</v>
      </c>
      <c r="H134" s="1" t="s">
        <v>1366</v>
      </c>
    </row>
    <row r="135" spans="1:8" x14ac:dyDescent="0.25">
      <c r="A135" s="1" t="s">
        <v>1065</v>
      </c>
      <c r="B135" s="1" t="s">
        <v>1442</v>
      </c>
      <c r="C135" s="1" t="s">
        <v>1434</v>
      </c>
      <c r="D135" s="1" t="s">
        <v>1443</v>
      </c>
      <c r="E135" s="1" t="s">
        <v>1069</v>
      </c>
      <c r="F135" s="1" t="s">
        <v>1329</v>
      </c>
      <c r="G135" s="1" t="s">
        <v>201</v>
      </c>
      <c r="H135" s="1" t="s">
        <v>1202</v>
      </c>
    </row>
    <row r="136" spans="1:8" x14ac:dyDescent="0.25">
      <c r="A136" s="1" t="s">
        <v>1065</v>
      </c>
      <c r="B136" s="1" t="s">
        <v>1444</v>
      </c>
      <c r="C136" s="1" t="s">
        <v>1434</v>
      </c>
      <c r="D136" s="1" t="s">
        <v>1445</v>
      </c>
      <c r="E136" s="1" t="s">
        <v>1069</v>
      </c>
      <c r="F136" s="1" t="s">
        <v>1329</v>
      </c>
      <c r="G136" s="1" t="s">
        <v>201</v>
      </c>
      <c r="H136" s="1" t="s">
        <v>1446</v>
      </c>
    </row>
    <row r="137" spans="1:8" x14ac:dyDescent="0.25">
      <c r="A137" s="1" t="s">
        <v>1065</v>
      </c>
      <c r="B137" s="1" t="s">
        <v>1447</v>
      </c>
      <c r="C137" s="1" t="s">
        <v>1434</v>
      </c>
      <c r="D137" s="1" t="s">
        <v>1448</v>
      </c>
      <c r="E137" s="1" t="s">
        <v>1069</v>
      </c>
      <c r="F137" s="1" t="s">
        <v>1329</v>
      </c>
      <c r="G137" s="1" t="s">
        <v>1208</v>
      </c>
      <c r="H137" s="1" t="s">
        <v>1209</v>
      </c>
    </row>
    <row r="138" spans="1:8" x14ac:dyDescent="0.25">
      <c r="A138" s="1" t="s">
        <v>1065</v>
      </c>
      <c r="B138" s="1" t="s">
        <v>1449</v>
      </c>
      <c r="C138" s="1" t="s">
        <v>1434</v>
      </c>
      <c r="D138" s="1" t="s">
        <v>1450</v>
      </c>
      <c r="E138" s="1" t="s">
        <v>1069</v>
      </c>
      <c r="F138" s="1" t="s">
        <v>1329</v>
      </c>
      <c r="G138" s="1" t="s">
        <v>1208</v>
      </c>
      <c r="H138" s="1" t="s">
        <v>1366</v>
      </c>
    </row>
    <row r="139" spans="1:8" x14ac:dyDescent="0.25">
      <c r="A139" s="1" t="s">
        <v>1065</v>
      </c>
      <c r="B139" s="1" t="s">
        <v>1451</v>
      </c>
      <c r="C139" s="1" t="s">
        <v>1452</v>
      </c>
      <c r="D139" s="1" t="s">
        <v>1453</v>
      </c>
      <c r="E139" s="1" t="s">
        <v>1069</v>
      </c>
      <c r="F139" s="1" t="s">
        <v>1329</v>
      </c>
      <c r="G139" s="1" t="s">
        <v>1216</v>
      </c>
      <c r="H139" s="1" t="s">
        <v>1217</v>
      </c>
    </row>
    <row r="140" spans="1:8" x14ac:dyDescent="0.25">
      <c r="A140" s="1" t="s">
        <v>1065</v>
      </c>
      <c r="B140" s="1" t="s">
        <v>1454</v>
      </c>
      <c r="C140" s="1" t="s">
        <v>1452</v>
      </c>
      <c r="D140" s="1" t="s">
        <v>1455</v>
      </c>
      <c r="E140" s="1" t="s">
        <v>1069</v>
      </c>
      <c r="F140" s="1" t="s">
        <v>1329</v>
      </c>
      <c r="G140" s="1" t="s">
        <v>1216</v>
      </c>
      <c r="H140" s="1" t="s">
        <v>1456</v>
      </c>
    </row>
    <row r="141" spans="1:8" x14ac:dyDescent="0.25">
      <c r="A141" s="1" t="s">
        <v>1065</v>
      </c>
      <c r="B141" s="1" t="s">
        <v>1457</v>
      </c>
      <c r="C141" s="1" t="s">
        <v>1452</v>
      </c>
      <c r="D141" s="1" t="s">
        <v>1458</v>
      </c>
      <c r="E141" s="1" t="s">
        <v>1069</v>
      </c>
      <c r="F141" s="1" t="s">
        <v>1329</v>
      </c>
      <c r="G141" s="1" t="s">
        <v>1216</v>
      </c>
      <c r="H141" s="1" t="s">
        <v>1223</v>
      </c>
    </row>
    <row r="142" spans="1:8" x14ac:dyDescent="0.25">
      <c r="A142" s="1" t="s">
        <v>1065</v>
      </c>
      <c r="B142" s="1" t="s">
        <v>1459</v>
      </c>
      <c r="C142" s="1" t="s">
        <v>1452</v>
      </c>
      <c r="D142" s="1" t="s">
        <v>1460</v>
      </c>
      <c r="E142" s="1" t="s">
        <v>1069</v>
      </c>
      <c r="F142" s="1" t="s">
        <v>1329</v>
      </c>
      <c r="G142" s="1" t="s">
        <v>1216</v>
      </c>
      <c r="H142" s="1" t="s">
        <v>1461</v>
      </c>
    </row>
    <row r="143" spans="1:8" x14ac:dyDescent="0.25">
      <c r="A143" s="1" t="s">
        <v>1065</v>
      </c>
      <c r="B143" s="1" t="s">
        <v>1462</v>
      </c>
      <c r="C143" s="1" t="s">
        <v>1452</v>
      </c>
      <c r="D143" s="1" t="s">
        <v>1463</v>
      </c>
      <c r="E143" s="1" t="s">
        <v>1069</v>
      </c>
      <c r="F143" s="1" t="s">
        <v>1329</v>
      </c>
      <c r="G143" s="1" t="s">
        <v>1216</v>
      </c>
      <c r="H143" s="1" t="s">
        <v>1464</v>
      </c>
    </row>
    <row r="144" spans="1:8" x14ac:dyDescent="0.25">
      <c r="A144" s="1" t="s">
        <v>1065</v>
      </c>
      <c r="B144" s="1" t="s">
        <v>1465</v>
      </c>
      <c r="C144" s="1" t="s">
        <v>1452</v>
      </c>
      <c r="D144" s="1" t="s">
        <v>1466</v>
      </c>
      <c r="E144" s="1" t="s">
        <v>1069</v>
      </c>
      <c r="F144" s="1" t="s">
        <v>1329</v>
      </c>
      <c r="G144" s="1" t="s">
        <v>1216</v>
      </c>
      <c r="H144" s="1" t="s">
        <v>1467</v>
      </c>
    </row>
    <row r="145" spans="1:8" x14ac:dyDescent="0.25">
      <c r="A145" s="1" t="s">
        <v>1065</v>
      </c>
      <c r="B145" s="1" t="s">
        <v>1468</v>
      </c>
      <c r="C145" s="1" t="s">
        <v>1452</v>
      </c>
      <c r="D145" s="1" t="s">
        <v>1469</v>
      </c>
      <c r="E145" s="1" t="s">
        <v>1069</v>
      </c>
      <c r="F145" s="1" t="s">
        <v>1329</v>
      </c>
      <c r="G145" s="1" t="s">
        <v>1216</v>
      </c>
      <c r="H145" s="1" t="s">
        <v>1470</v>
      </c>
    </row>
    <row r="146" spans="1:8" x14ac:dyDescent="0.25">
      <c r="A146" s="1" t="s">
        <v>1065</v>
      </c>
      <c r="B146" s="1" t="s">
        <v>1471</v>
      </c>
      <c r="C146" s="1" t="s">
        <v>1452</v>
      </c>
      <c r="D146" s="1" t="s">
        <v>1472</v>
      </c>
      <c r="E146" s="1" t="s">
        <v>1069</v>
      </c>
      <c r="F146" s="1" t="s">
        <v>1329</v>
      </c>
      <c r="G146" s="1" t="s">
        <v>1216</v>
      </c>
      <c r="H146" s="1" t="s">
        <v>1226</v>
      </c>
    </row>
    <row r="147" spans="1:8" x14ac:dyDescent="0.25">
      <c r="A147" s="1" t="s">
        <v>1065</v>
      </c>
      <c r="B147" s="1" t="s">
        <v>1473</v>
      </c>
      <c r="C147" s="1" t="s">
        <v>1452</v>
      </c>
      <c r="D147" s="1" t="s">
        <v>1474</v>
      </c>
      <c r="E147" s="1" t="s">
        <v>1069</v>
      </c>
      <c r="F147" s="1" t="s">
        <v>1329</v>
      </c>
      <c r="G147" s="1" t="s">
        <v>1216</v>
      </c>
      <c r="H147" s="1" t="s">
        <v>1229</v>
      </c>
    </row>
    <row r="148" spans="1:8" x14ac:dyDescent="0.25">
      <c r="A148" s="1" t="s">
        <v>1065</v>
      </c>
      <c r="B148" s="1" t="s">
        <v>1475</v>
      </c>
      <c r="C148" s="1" t="s">
        <v>1452</v>
      </c>
      <c r="D148" s="1" t="s">
        <v>1476</v>
      </c>
      <c r="E148" s="1" t="s">
        <v>1069</v>
      </c>
      <c r="F148" s="1" t="s">
        <v>1329</v>
      </c>
      <c r="G148" s="1" t="s">
        <v>1216</v>
      </c>
      <c r="H148" s="1" t="s">
        <v>1232</v>
      </c>
    </row>
    <row r="149" spans="1:8" x14ac:dyDescent="0.25">
      <c r="A149" s="1" t="s">
        <v>1065</v>
      </c>
      <c r="B149" s="1" t="s">
        <v>1477</v>
      </c>
      <c r="C149" s="1" t="s">
        <v>1452</v>
      </c>
      <c r="D149" s="1" t="s">
        <v>1478</v>
      </c>
      <c r="E149" s="1" t="s">
        <v>1069</v>
      </c>
      <c r="F149" s="1" t="s">
        <v>1329</v>
      </c>
      <c r="G149" s="1" t="s">
        <v>1216</v>
      </c>
      <c r="H149" s="1" t="s">
        <v>1479</v>
      </c>
    </row>
    <row r="150" spans="1:8" x14ac:dyDescent="0.25">
      <c r="A150" s="1" t="s">
        <v>1065</v>
      </c>
      <c r="B150" s="1" t="s">
        <v>1480</v>
      </c>
      <c r="C150" s="1" t="s">
        <v>1434</v>
      </c>
      <c r="D150" s="1" t="s">
        <v>1481</v>
      </c>
      <c r="E150" s="1" t="s">
        <v>1069</v>
      </c>
      <c r="F150" s="1" t="s">
        <v>1329</v>
      </c>
      <c r="G150" s="1" t="s">
        <v>1238</v>
      </c>
      <c r="H150" s="1" t="s">
        <v>1239</v>
      </c>
    </row>
    <row r="151" spans="1:8" x14ac:dyDescent="0.25">
      <c r="A151" s="1" t="s">
        <v>1065</v>
      </c>
      <c r="B151" s="1" t="s">
        <v>1482</v>
      </c>
      <c r="C151" s="1" t="s">
        <v>1434</v>
      </c>
      <c r="D151" s="1" t="s">
        <v>1483</v>
      </c>
      <c r="E151" s="1" t="s">
        <v>1069</v>
      </c>
      <c r="F151" s="1" t="s">
        <v>1329</v>
      </c>
      <c r="G151" s="1" t="s">
        <v>1238</v>
      </c>
      <c r="H151" s="1" t="s">
        <v>1242</v>
      </c>
    </row>
    <row r="152" spans="1:8" x14ac:dyDescent="0.25">
      <c r="A152" s="1" t="s">
        <v>1065</v>
      </c>
      <c r="B152" s="1" t="s">
        <v>1484</v>
      </c>
      <c r="C152" s="1" t="s">
        <v>1434</v>
      </c>
      <c r="D152" s="1" t="s">
        <v>1485</v>
      </c>
      <c r="E152" s="1" t="s">
        <v>1069</v>
      </c>
      <c r="F152" s="1" t="s">
        <v>1329</v>
      </c>
      <c r="G152" s="1" t="s">
        <v>1238</v>
      </c>
      <c r="H152" s="1" t="s">
        <v>1245</v>
      </c>
    </row>
    <row r="153" spans="1:8" x14ac:dyDescent="0.25">
      <c r="A153" s="1" t="s">
        <v>1065</v>
      </c>
      <c r="B153" s="1" t="s">
        <v>1486</v>
      </c>
      <c r="C153" s="1" t="s">
        <v>1434</v>
      </c>
      <c r="D153" s="1" t="s">
        <v>1487</v>
      </c>
      <c r="E153" s="1" t="s">
        <v>1069</v>
      </c>
      <c r="F153" s="1" t="s">
        <v>1329</v>
      </c>
      <c r="G153" s="1" t="s">
        <v>1248</v>
      </c>
      <c r="H153" s="1" t="s">
        <v>1209</v>
      </c>
    </row>
    <row r="154" spans="1:8" x14ac:dyDescent="0.25">
      <c r="A154" s="1" t="s">
        <v>1065</v>
      </c>
      <c r="B154" s="1" t="s">
        <v>1488</v>
      </c>
      <c r="C154" s="1" t="s">
        <v>1434</v>
      </c>
      <c r="D154" s="1" t="s">
        <v>1489</v>
      </c>
      <c r="E154" s="1" t="s">
        <v>1069</v>
      </c>
      <c r="F154" s="1" t="s">
        <v>1329</v>
      </c>
      <c r="G154" s="1" t="s">
        <v>1251</v>
      </c>
      <c r="H154" s="1" t="s">
        <v>1252</v>
      </c>
    </row>
    <row r="155" spans="1:8" x14ac:dyDescent="0.25">
      <c r="A155" s="1" t="s">
        <v>1065</v>
      </c>
      <c r="B155" s="1" t="s">
        <v>1490</v>
      </c>
      <c r="C155" s="1" t="s">
        <v>1434</v>
      </c>
      <c r="D155" s="1" t="s">
        <v>1491</v>
      </c>
      <c r="E155" s="1" t="s">
        <v>1069</v>
      </c>
      <c r="F155" s="1" t="s">
        <v>1329</v>
      </c>
      <c r="G155" s="1" t="s">
        <v>1251</v>
      </c>
      <c r="H155" s="1" t="s">
        <v>1255</v>
      </c>
    </row>
    <row r="156" spans="1:8" x14ac:dyDescent="0.25">
      <c r="A156" s="1" t="s">
        <v>1065</v>
      </c>
      <c r="B156" s="1" t="s">
        <v>1492</v>
      </c>
      <c r="C156" s="1" t="s">
        <v>1434</v>
      </c>
      <c r="D156" s="1" t="s">
        <v>1493</v>
      </c>
      <c r="E156" s="1" t="s">
        <v>1069</v>
      </c>
      <c r="F156" s="1" t="s">
        <v>1329</v>
      </c>
      <c r="G156" s="1" t="s">
        <v>1279</v>
      </c>
      <c r="H156" s="1" t="s">
        <v>1252</v>
      </c>
    </row>
    <row r="157" spans="1:8" x14ac:dyDescent="0.25">
      <c r="A157" s="1" t="s">
        <v>1065</v>
      </c>
      <c r="B157" s="1" t="s">
        <v>1494</v>
      </c>
      <c r="C157" s="1" t="s">
        <v>1434</v>
      </c>
      <c r="D157" s="1" t="s">
        <v>1495</v>
      </c>
      <c r="E157" s="1" t="s">
        <v>1069</v>
      </c>
      <c r="F157" s="1" t="s">
        <v>1329</v>
      </c>
      <c r="G157" s="1" t="s">
        <v>1279</v>
      </c>
      <c r="H157" s="1" t="s">
        <v>1282</v>
      </c>
    </row>
    <row r="158" spans="1:8" x14ac:dyDescent="0.25">
      <c r="A158" s="1" t="s">
        <v>1065</v>
      </c>
      <c r="B158" s="1" t="s">
        <v>1496</v>
      </c>
      <c r="C158" s="1" t="s">
        <v>1434</v>
      </c>
      <c r="D158" s="1" t="s">
        <v>1497</v>
      </c>
      <c r="E158" s="1" t="s">
        <v>1069</v>
      </c>
      <c r="F158" s="1" t="s">
        <v>1329</v>
      </c>
      <c r="G158" s="1" t="s">
        <v>1279</v>
      </c>
      <c r="H158" s="1" t="s">
        <v>1498</v>
      </c>
    </row>
    <row r="159" spans="1:8" x14ac:dyDescent="0.25">
      <c r="A159" s="1" t="s">
        <v>1065</v>
      </c>
      <c r="B159" s="1" t="s">
        <v>1499</v>
      </c>
      <c r="C159" s="1" t="s">
        <v>1434</v>
      </c>
      <c r="D159" s="1" t="s">
        <v>1500</v>
      </c>
      <c r="E159" s="1" t="s">
        <v>1069</v>
      </c>
      <c r="F159" s="1" t="s">
        <v>1329</v>
      </c>
      <c r="G159" s="1" t="s">
        <v>1501</v>
      </c>
      <c r="H159" s="1" t="s">
        <v>57</v>
      </c>
    </row>
    <row r="160" spans="1:8" x14ac:dyDescent="0.25">
      <c r="A160" s="1" t="s">
        <v>1065</v>
      </c>
      <c r="B160" s="1" t="s">
        <v>1502</v>
      </c>
      <c r="C160" s="1" t="s">
        <v>1434</v>
      </c>
      <c r="D160" s="1" t="s">
        <v>1503</v>
      </c>
      <c r="E160" s="1" t="s">
        <v>1069</v>
      </c>
      <c r="F160" s="1" t="s">
        <v>1329</v>
      </c>
      <c r="G160" s="1" t="s">
        <v>1501</v>
      </c>
      <c r="H160" s="1" t="s">
        <v>201</v>
      </c>
    </row>
    <row r="161" spans="1:8" x14ac:dyDescent="0.25">
      <c r="A161" s="1" t="s">
        <v>1065</v>
      </c>
      <c r="B161" s="1" t="s">
        <v>1504</v>
      </c>
      <c r="C161" s="1" t="s">
        <v>1434</v>
      </c>
      <c r="D161" s="1" t="s">
        <v>1505</v>
      </c>
      <c r="E161" s="1" t="s">
        <v>1069</v>
      </c>
      <c r="F161" s="1" t="s">
        <v>1329</v>
      </c>
      <c r="G161" s="1" t="s">
        <v>1501</v>
      </c>
      <c r="H161" s="1" t="s">
        <v>1166</v>
      </c>
    </row>
    <row r="162" spans="1:8" x14ac:dyDescent="0.25">
      <c r="A162" s="1" t="s">
        <v>1065</v>
      </c>
      <c r="B162" s="1" t="s">
        <v>1506</v>
      </c>
      <c r="C162" s="1" t="s">
        <v>1434</v>
      </c>
      <c r="D162" s="1" t="s">
        <v>1507</v>
      </c>
      <c r="E162" s="1" t="s">
        <v>1069</v>
      </c>
      <c r="F162" s="1" t="s">
        <v>1329</v>
      </c>
      <c r="G162" s="1" t="s">
        <v>1501</v>
      </c>
      <c r="H162" s="1" t="s">
        <v>1153</v>
      </c>
    </row>
    <row r="163" spans="1:8" x14ac:dyDescent="0.25">
      <c r="A163" s="1" t="s">
        <v>1065</v>
      </c>
      <c r="B163" s="1" t="s">
        <v>1508</v>
      </c>
      <c r="C163" s="1" t="s">
        <v>1434</v>
      </c>
      <c r="D163" s="1" t="s">
        <v>1509</v>
      </c>
      <c r="E163" s="1" t="s">
        <v>1069</v>
      </c>
      <c r="F163" s="1" t="s">
        <v>1329</v>
      </c>
      <c r="G163" s="1" t="s">
        <v>1510</v>
      </c>
      <c r="H163" s="1" t="s">
        <v>1273</v>
      </c>
    </row>
    <row r="164" spans="1:8" x14ac:dyDescent="0.25">
      <c r="A164" s="1" t="s">
        <v>1065</v>
      </c>
      <c r="B164" s="1" t="s">
        <v>1511</v>
      </c>
      <c r="C164" s="1" t="s">
        <v>1434</v>
      </c>
      <c r="D164" s="1" t="s">
        <v>1512</v>
      </c>
      <c r="E164" s="1" t="s">
        <v>1069</v>
      </c>
      <c r="F164" s="1" t="s">
        <v>1329</v>
      </c>
      <c r="G164" s="1" t="s">
        <v>1510</v>
      </c>
      <c r="H164" s="1" t="s">
        <v>1276</v>
      </c>
    </row>
    <row r="165" spans="1:8" x14ac:dyDescent="0.25">
      <c r="A165" s="1" t="s">
        <v>1065</v>
      </c>
      <c r="B165" s="1" t="s">
        <v>1513</v>
      </c>
      <c r="C165" s="1" t="s">
        <v>1434</v>
      </c>
      <c r="D165" s="1" t="s">
        <v>1514</v>
      </c>
      <c r="E165" s="1" t="s">
        <v>1069</v>
      </c>
      <c r="F165" s="1" t="s">
        <v>1329</v>
      </c>
      <c r="G165" s="1" t="s">
        <v>1310</v>
      </c>
      <c r="H165" s="1" t="s">
        <v>1515</v>
      </c>
    </row>
    <row r="166" spans="1:8" x14ac:dyDescent="0.25">
      <c r="A166" s="1" t="s">
        <v>1065</v>
      </c>
      <c r="B166" s="1" t="s">
        <v>1516</v>
      </c>
      <c r="C166" s="1" t="s">
        <v>1434</v>
      </c>
      <c r="D166" s="1" t="s">
        <v>1517</v>
      </c>
      <c r="E166" s="1" t="s">
        <v>1069</v>
      </c>
      <c r="F166" s="1" t="s">
        <v>1329</v>
      </c>
      <c r="G166" s="1" t="s">
        <v>1518</v>
      </c>
      <c r="H166" s="1" t="s">
        <v>1515</v>
      </c>
    </row>
    <row r="167" spans="1:8" x14ac:dyDescent="0.25">
      <c r="A167" s="1" t="s">
        <v>1065</v>
      </c>
      <c r="B167" s="1" t="s">
        <v>1519</v>
      </c>
      <c r="C167" s="1" t="s">
        <v>1452</v>
      </c>
      <c r="D167" s="1" t="s">
        <v>1520</v>
      </c>
      <c r="E167" s="1" t="s">
        <v>1069</v>
      </c>
      <c r="F167" s="1" t="s">
        <v>1329</v>
      </c>
      <c r="G167" s="1" t="s">
        <v>1521</v>
      </c>
      <c r="H167" s="1" t="s">
        <v>1273</v>
      </c>
    </row>
    <row r="168" spans="1:8" x14ac:dyDescent="0.25">
      <c r="A168" s="1" t="s">
        <v>1065</v>
      </c>
      <c r="B168" s="1" t="s">
        <v>1522</v>
      </c>
      <c r="C168" s="1" t="s">
        <v>1452</v>
      </c>
      <c r="D168" s="1" t="s">
        <v>1523</v>
      </c>
      <c r="E168" s="1" t="s">
        <v>1069</v>
      </c>
      <c r="F168" s="1" t="s">
        <v>1329</v>
      </c>
      <c r="G168" s="1" t="s">
        <v>1521</v>
      </c>
      <c r="H168" s="1" t="s">
        <v>1276</v>
      </c>
    </row>
    <row r="169" spans="1:8" x14ac:dyDescent="0.25">
      <c r="A169" s="1" t="s">
        <v>1065</v>
      </c>
      <c r="B169" s="1" t="s">
        <v>1524</v>
      </c>
      <c r="C169" s="1" t="s">
        <v>1452</v>
      </c>
      <c r="D169" s="1" t="s">
        <v>1525</v>
      </c>
      <c r="E169" s="1" t="s">
        <v>1069</v>
      </c>
      <c r="F169" s="1" t="s">
        <v>1329</v>
      </c>
      <c r="G169" s="1" t="s">
        <v>1526</v>
      </c>
      <c r="H169" s="1" t="s">
        <v>1273</v>
      </c>
    </row>
    <row r="170" spans="1:8" x14ac:dyDescent="0.25">
      <c r="A170" s="1" t="s">
        <v>1065</v>
      </c>
      <c r="B170" s="1" t="s">
        <v>1527</v>
      </c>
      <c r="C170" s="1" t="s">
        <v>1452</v>
      </c>
      <c r="D170" s="1" t="s">
        <v>1528</v>
      </c>
      <c r="E170" s="1" t="s">
        <v>1069</v>
      </c>
      <c r="F170" s="1" t="s">
        <v>1329</v>
      </c>
      <c r="G170" s="1" t="s">
        <v>1526</v>
      </c>
      <c r="H170" s="1" t="s">
        <v>1276</v>
      </c>
    </row>
    <row r="171" spans="1:8" x14ac:dyDescent="0.25">
      <c r="A171" s="1" t="s">
        <v>1065</v>
      </c>
      <c r="B171" s="1" t="s">
        <v>1529</v>
      </c>
      <c r="C171" s="1" t="s">
        <v>1530</v>
      </c>
      <c r="D171" s="1" t="s">
        <v>1531</v>
      </c>
      <c r="E171" s="1" t="s">
        <v>1069</v>
      </c>
      <c r="F171" s="1" t="s">
        <v>1532</v>
      </c>
      <c r="G171" s="1" t="s">
        <v>1071</v>
      </c>
      <c r="H171" s="1" t="s">
        <v>1072</v>
      </c>
    </row>
    <row r="172" spans="1:8" x14ac:dyDescent="0.25">
      <c r="A172" s="1" t="s">
        <v>1065</v>
      </c>
      <c r="B172" s="1" t="s">
        <v>1533</v>
      </c>
      <c r="C172" s="1" t="s">
        <v>1530</v>
      </c>
      <c r="D172" s="1" t="s">
        <v>1534</v>
      </c>
      <c r="E172" s="1" t="s">
        <v>1069</v>
      </c>
      <c r="F172" s="1" t="s">
        <v>1532</v>
      </c>
      <c r="G172" s="1" t="s">
        <v>1071</v>
      </c>
      <c r="H172" s="1" t="s">
        <v>1075</v>
      </c>
    </row>
    <row r="173" spans="1:8" x14ac:dyDescent="0.25">
      <c r="A173" s="1" t="s">
        <v>1065</v>
      </c>
      <c r="B173" s="1" t="s">
        <v>1535</v>
      </c>
      <c r="C173" s="1" t="s">
        <v>1530</v>
      </c>
      <c r="D173" s="1" t="s">
        <v>1536</v>
      </c>
      <c r="E173" s="1" t="s">
        <v>1069</v>
      </c>
      <c r="F173" s="1" t="s">
        <v>1532</v>
      </c>
      <c r="G173" s="1" t="s">
        <v>1071</v>
      </c>
      <c r="H173" s="1" t="s">
        <v>1334</v>
      </c>
    </row>
    <row r="174" spans="1:8" x14ac:dyDescent="0.25">
      <c r="A174" s="1" t="s">
        <v>1065</v>
      </c>
      <c r="B174" s="1" t="s">
        <v>1537</v>
      </c>
      <c r="C174" s="1" t="s">
        <v>1530</v>
      </c>
      <c r="D174" s="1" t="s">
        <v>1538</v>
      </c>
      <c r="E174" s="1" t="s">
        <v>1069</v>
      </c>
      <c r="F174" s="1" t="s">
        <v>1532</v>
      </c>
      <c r="G174" s="1" t="s">
        <v>1078</v>
      </c>
      <c r="H174" s="1" t="s">
        <v>1085</v>
      </c>
    </row>
    <row r="175" spans="1:8" x14ac:dyDescent="0.25">
      <c r="A175" s="1" t="s">
        <v>1065</v>
      </c>
      <c r="B175" s="1" t="s">
        <v>1539</v>
      </c>
      <c r="C175" s="1" t="s">
        <v>1530</v>
      </c>
      <c r="D175" s="1" t="s">
        <v>1540</v>
      </c>
      <c r="E175" s="1" t="s">
        <v>1069</v>
      </c>
      <c r="F175" s="1" t="s">
        <v>1532</v>
      </c>
      <c r="G175" s="1" t="s">
        <v>1078</v>
      </c>
      <c r="H175" s="1" t="s">
        <v>1079</v>
      </c>
    </row>
    <row r="176" spans="1:8" x14ac:dyDescent="0.25">
      <c r="A176" s="1" t="s">
        <v>1065</v>
      </c>
      <c r="B176" s="1" t="s">
        <v>1541</v>
      </c>
      <c r="C176" s="1" t="s">
        <v>1530</v>
      </c>
      <c r="D176" s="1" t="s">
        <v>1542</v>
      </c>
      <c r="E176" s="1" t="s">
        <v>1069</v>
      </c>
      <c r="F176" s="1" t="s">
        <v>1532</v>
      </c>
      <c r="G176" s="1" t="s">
        <v>1078</v>
      </c>
      <c r="H176" s="1" t="s">
        <v>1082</v>
      </c>
    </row>
    <row r="177" spans="1:8" x14ac:dyDescent="0.25">
      <c r="A177" s="1" t="s">
        <v>1065</v>
      </c>
      <c r="B177" s="1" t="s">
        <v>1543</v>
      </c>
      <c r="C177" s="1" t="s">
        <v>1530</v>
      </c>
      <c r="D177" s="1" t="s">
        <v>1544</v>
      </c>
      <c r="E177" s="1" t="s">
        <v>1069</v>
      </c>
      <c r="F177" s="1" t="s">
        <v>1532</v>
      </c>
      <c r="G177" s="1" t="s">
        <v>1078</v>
      </c>
      <c r="H177" s="1" t="s">
        <v>1348</v>
      </c>
    </row>
    <row r="178" spans="1:8" x14ac:dyDescent="0.25">
      <c r="A178" s="1" t="s">
        <v>1065</v>
      </c>
      <c r="B178" s="1" t="s">
        <v>1545</v>
      </c>
      <c r="C178" s="1" t="s">
        <v>1530</v>
      </c>
      <c r="D178" s="1" t="s">
        <v>1546</v>
      </c>
      <c r="E178" s="1" t="s">
        <v>1069</v>
      </c>
      <c r="F178" s="1" t="s">
        <v>1532</v>
      </c>
      <c r="G178" s="1" t="s">
        <v>1078</v>
      </c>
      <c r="H178" s="1" t="s">
        <v>1351</v>
      </c>
    </row>
    <row r="179" spans="1:8" x14ac:dyDescent="0.25">
      <c r="A179" s="1" t="s">
        <v>1065</v>
      </c>
      <c r="B179" s="1" t="s">
        <v>1547</v>
      </c>
      <c r="C179" s="1" t="s">
        <v>1530</v>
      </c>
      <c r="D179" s="1" t="s">
        <v>1548</v>
      </c>
      <c r="E179" s="1" t="s">
        <v>1069</v>
      </c>
      <c r="F179" s="1" t="s">
        <v>1532</v>
      </c>
      <c r="G179" s="1" t="s">
        <v>1078</v>
      </c>
      <c r="H179" s="1" t="s">
        <v>1088</v>
      </c>
    </row>
    <row r="180" spans="1:8" x14ac:dyDescent="0.25">
      <c r="A180" s="1" t="s">
        <v>1065</v>
      </c>
      <c r="B180" s="1" t="s">
        <v>1549</v>
      </c>
      <c r="C180" s="1" t="s">
        <v>1530</v>
      </c>
      <c r="D180" s="1" t="s">
        <v>1550</v>
      </c>
      <c r="E180" s="1" t="s">
        <v>1069</v>
      </c>
      <c r="F180" s="1" t="s">
        <v>1532</v>
      </c>
      <c r="G180" s="1" t="s">
        <v>1078</v>
      </c>
      <c r="H180" s="1" t="s">
        <v>1354</v>
      </c>
    </row>
    <row r="181" spans="1:8" x14ac:dyDescent="0.25">
      <c r="A181" s="1" t="s">
        <v>1065</v>
      </c>
      <c r="B181" s="1" t="s">
        <v>1551</v>
      </c>
      <c r="C181" s="1" t="s">
        <v>1530</v>
      </c>
      <c r="D181" s="1" t="s">
        <v>1552</v>
      </c>
      <c r="E181" s="1" t="s">
        <v>1069</v>
      </c>
      <c r="F181" s="1" t="s">
        <v>1532</v>
      </c>
      <c r="G181" s="1" t="s">
        <v>1078</v>
      </c>
      <c r="H181" s="1" t="s">
        <v>1334</v>
      </c>
    </row>
    <row r="182" spans="1:8" x14ac:dyDescent="0.25">
      <c r="A182" s="1" t="s">
        <v>1065</v>
      </c>
      <c r="B182" s="1" t="s">
        <v>1553</v>
      </c>
      <c r="C182" s="1" t="s">
        <v>1530</v>
      </c>
      <c r="D182" s="1" t="s">
        <v>1554</v>
      </c>
      <c r="E182" s="1" t="s">
        <v>1069</v>
      </c>
      <c r="F182" s="1" t="s">
        <v>1532</v>
      </c>
      <c r="G182" s="1" t="s">
        <v>1078</v>
      </c>
      <c r="H182" s="1" t="s">
        <v>1096</v>
      </c>
    </row>
    <row r="183" spans="1:8" x14ac:dyDescent="0.25">
      <c r="A183" s="1" t="s">
        <v>1065</v>
      </c>
      <c r="B183" s="1" t="s">
        <v>1555</v>
      </c>
      <c r="C183" s="1" t="s">
        <v>1530</v>
      </c>
      <c r="D183" s="1" t="s">
        <v>1556</v>
      </c>
      <c r="E183" s="1" t="s">
        <v>1069</v>
      </c>
      <c r="F183" s="1" t="s">
        <v>1532</v>
      </c>
      <c r="G183" s="1" t="s">
        <v>1078</v>
      </c>
      <c r="H183" s="1" t="s">
        <v>1102</v>
      </c>
    </row>
    <row r="184" spans="1:8" x14ac:dyDescent="0.25">
      <c r="A184" s="1" t="s">
        <v>1065</v>
      </c>
      <c r="B184" s="1" t="s">
        <v>1557</v>
      </c>
      <c r="C184" s="1" t="s">
        <v>1530</v>
      </c>
      <c r="D184" s="1" t="s">
        <v>1558</v>
      </c>
      <c r="E184" s="1" t="s">
        <v>1069</v>
      </c>
      <c r="F184" s="1" t="s">
        <v>1532</v>
      </c>
      <c r="G184" s="1" t="s">
        <v>1078</v>
      </c>
      <c r="H184" s="1" t="s">
        <v>1105</v>
      </c>
    </row>
    <row r="185" spans="1:8" x14ac:dyDescent="0.25">
      <c r="A185" s="1" t="s">
        <v>1065</v>
      </c>
      <c r="B185" s="1" t="s">
        <v>1559</v>
      </c>
      <c r="C185" s="1" t="s">
        <v>1530</v>
      </c>
      <c r="D185" s="1" t="s">
        <v>1560</v>
      </c>
      <c r="E185" s="1" t="s">
        <v>1069</v>
      </c>
      <c r="F185" s="1" t="s">
        <v>1532</v>
      </c>
      <c r="G185" s="1" t="s">
        <v>1108</v>
      </c>
      <c r="H185" s="1" t="s">
        <v>1079</v>
      </c>
    </row>
    <row r="186" spans="1:8" x14ac:dyDescent="0.25">
      <c r="A186" s="1" t="s">
        <v>1065</v>
      </c>
      <c r="B186" s="1" t="s">
        <v>1561</v>
      </c>
      <c r="C186" s="1" t="s">
        <v>1530</v>
      </c>
      <c r="D186" s="1" t="s">
        <v>1562</v>
      </c>
      <c r="E186" s="1" t="s">
        <v>1069</v>
      </c>
      <c r="F186" s="1" t="s">
        <v>1532</v>
      </c>
      <c r="G186" s="1" t="s">
        <v>1108</v>
      </c>
      <c r="H186" s="1" t="s">
        <v>1082</v>
      </c>
    </row>
    <row r="187" spans="1:8" x14ac:dyDescent="0.25">
      <c r="A187" s="1" t="s">
        <v>1065</v>
      </c>
      <c r="B187" s="1" t="s">
        <v>1563</v>
      </c>
      <c r="C187" s="1" t="s">
        <v>1530</v>
      </c>
      <c r="D187" s="1" t="s">
        <v>1564</v>
      </c>
      <c r="E187" s="1" t="s">
        <v>1069</v>
      </c>
      <c r="F187" s="1" t="s">
        <v>1532</v>
      </c>
      <c r="G187" s="1" t="s">
        <v>1108</v>
      </c>
      <c r="H187" s="1" t="s">
        <v>1085</v>
      </c>
    </row>
    <row r="188" spans="1:8" x14ac:dyDescent="0.25">
      <c r="A188" s="1" t="s">
        <v>1065</v>
      </c>
      <c r="B188" s="1" t="s">
        <v>1565</v>
      </c>
      <c r="C188" s="1" t="s">
        <v>1530</v>
      </c>
      <c r="D188" s="1" t="s">
        <v>1566</v>
      </c>
      <c r="E188" s="1" t="s">
        <v>1069</v>
      </c>
      <c r="F188" s="1" t="s">
        <v>1532</v>
      </c>
      <c r="G188" s="1" t="s">
        <v>1108</v>
      </c>
      <c r="H188" s="1" t="s">
        <v>1088</v>
      </c>
    </row>
    <row r="189" spans="1:8" x14ac:dyDescent="0.25">
      <c r="A189" s="1" t="s">
        <v>1065</v>
      </c>
      <c r="B189" s="1" t="s">
        <v>1567</v>
      </c>
      <c r="C189" s="1" t="s">
        <v>1530</v>
      </c>
      <c r="D189" s="1" t="s">
        <v>1568</v>
      </c>
      <c r="E189" s="1" t="s">
        <v>1069</v>
      </c>
      <c r="F189" s="1" t="s">
        <v>1532</v>
      </c>
      <c r="G189" s="1" t="s">
        <v>1108</v>
      </c>
      <c r="H189" s="1" t="s">
        <v>1075</v>
      </c>
    </row>
    <row r="190" spans="1:8" x14ac:dyDescent="0.25">
      <c r="A190" s="1" t="s">
        <v>1065</v>
      </c>
      <c r="B190" s="1" t="s">
        <v>1569</v>
      </c>
      <c r="C190" s="1" t="s">
        <v>1530</v>
      </c>
      <c r="D190" s="1" t="s">
        <v>1570</v>
      </c>
      <c r="E190" s="1" t="s">
        <v>1069</v>
      </c>
      <c r="F190" s="1" t="s">
        <v>1532</v>
      </c>
      <c r="G190" s="1" t="s">
        <v>1108</v>
      </c>
      <c r="H190" s="1" t="s">
        <v>1119</v>
      </c>
    </row>
    <row r="191" spans="1:8" x14ac:dyDescent="0.25">
      <c r="A191" s="1" t="s">
        <v>1065</v>
      </c>
      <c r="B191" s="1" t="s">
        <v>1571</v>
      </c>
      <c r="C191" s="1" t="s">
        <v>1530</v>
      </c>
      <c r="D191" s="1" t="s">
        <v>1572</v>
      </c>
      <c r="E191" s="1" t="s">
        <v>1069</v>
      </c>
      <c r="F191" s="1" t="s">
        <v>1532</v>
      </c>
      <c r="G191" s="1" t="s">
        <v>1129</v>
      </c>
      <c r="H191" s="1" t="s">
        <v>1079</v>
      </c>
    </row>
    <row r="192" spans="1:8" x14ac:dyDescent="0.25">
      <c r="A192" s="1" t="s">
        <v>1065</v>
      </c>
      <c r="B192" s="1" t="s">
        <v>1573</v>
      </c>
      <c r="C192" s="1" t="s">
        <v>1530</v>
      </c>
      <c r="D192" s="1" t="s">
        <v>1574</v>
      </c>
      <c r="E192" s="1" t="s">
        <v>1069</v>
      </c>
      <c r="F192" s="1" t="s">
        <v>1532</v>
      </c>
      <c r="G192" s="1" t="s">
        <v>1129</v>
      </c>
      <c r="H192" s="1" t="s">
        <v>1132</v>
      </c>
    </row>
    <row r="193" spans="1:8" x14ac:dyDescent="0.25">
      <c r="A193" s="1" t="s">
        <v>1065</v>
      </c>
      <c r="B193" s="1" t="s">
        <v>1575</v>
      </c>
      <c r="C193" s="1" t="s">
        <v>1530</v>
      </c>
      <c r="D193" s="1" t="s">
        <v>1576</v>
      </c>
      <c r="E193" s="1" t="s">
        <v>1069</v>
      </c>
      <c r="F193" s="1" t="s">
        <v>1532</v>
      </c>
      <c r="G193" s="1" t="s">
        <v>1129</v>
      </c>
      <c r="H193" s="1" t="s">
        <v>1135</v>
      </c>
    </row>
    <row r="194" spans="1:8" x14ac:dyDescent="0.25">
      <c r="A194" s="1" t="s">
        <v>1065</v>
      </c>
      <c r="B194" s="1" t="s">
        <v>1577</v>
      </c>
      <c r="C194" s="1" t="s">
        <v>1530</v>
      </c>
      <c r="D194" s="1" t="s">
        <v>1578</v>
      </c>
      <c r="E194" s="1" t="s">
        <v>1069</v>
      </c>
      <c r="F194" s="1" t="s">
        <v>1532</v>
      </c>
      <c r="G194" s="1" t="s">
        <v>1129</v>
      </c>
      <c r="H194" s="1" t="s">
        <v>1075</v>
      </c>
    </row>
    <row r="195" spans="1:8" x14ac:dyDescent="0.25">
      <c r="A195" s="1" t="s">
        <v>1065</v>
      </c>
      <c r="B195" s="1" t="s">
        <v>1579</v>
      </c>
      <c r="C195" s="1" t="s">
        <v>1530</v>
      </c>
      <c r="D195" s="1" t="s">
        <v>1580</v>
      </c>
      <c r="E195" s="1" t="s">
        <v>1069</v>
      </c>
      <c r="F195" s="1" t="s">
        <v>1532</v>
      </c>
      <c r="G195" s="1" t="s">
        <v>1129</v>
      </c>
      <c r="H195" s="1" t="s">
        <v>1088</v>
      </c>
    </row>
    <row r="196" spans="1:8" x14ac:dyDescent="0.25">
      <c r="A196" s="1" t="s">
        <v>1065</v>
      </c>
      <c r="B196" s="1" t="s">
        <v>1581</v>
      </c>
      <c r="C196" s="1" t="s">
        <v>1582</v>
      </c>
      <c r="D196" s="1" t="s">
        <v>1583</v>
      </c>
      <c r="E196" s="1" t="s">
        <v>1069</v>
      </c>
      <c r="F196" s="1" t="s">
        <v>1532</v>
      </c>
      <c r="G196" s="1" t="s">
        <v>1153</v>
      </c>
      <c r="H196" s="1" t="s">
        <v>1398</v>
      </c>
    </row>
    <row r="197" spans="1:8" x14ac:dyDescent="0.25">
      <c r="A197" s="1" t="s">
        <v>1065</v>
      </c>
      <c r="B197" s="1" t="s">
        <v>1584</v>
      </c>
      <c r="C197" s="1" t="s">
        <v>1582</v>
      </c>
      <c r="D197" s="1" t="s">
        <v>1585</v>
      </c>
      <c r="E197" s="1" t="s">
        <v>1069</v>
      </c>
      <c r="F197" s="1" t="s">
        <v>1532</v>
      </c>
      <c r="G197" s="1" t="s">
        <v>1153</v>
      </c>
      <c r="H197" s="1" t="s">
        <v>1401</v>
      </c>
    </row>
    <row r="198" spans="1:8" x14ac:dyDescent="0.25">
      <c r="A198" s="1" t="s">
        <v>1065</v>
      </c>
      <c r="B198" s="1" t="s">
        <v>1586</v>
      </c>
      <c r="C198" s="1" t="s">
        <v>1582</v>
      </c>
      <c r="D198" s="1" t="s">
        <v>1587</v>
      </c>
      <c r="E198" s="1" t="s">
        <v>1069</v>
      </c>
      <c r="F198" s="1" t="s">
        <v>1532</v>
      </c>
      <c r="G198" s="1" t="s">
        <v>1153</v>
      </c>
      <c r="H198" s="1" t="s">
        <v>1404</v>
      </c>
    </row>
    <row r="199" spans="1:8" x14ac:dyDescent="0.25">
      <c r="A199" s="1" t="s">
        <v>1065</v>
      </c>
      <c r="B199" s="1" t="s">
        <v>1588</v>
      </c>
      <c r="C199" s="1" t="s">
        <v>1582</v>
      </c>
      <c r="D199" s="1" t="s">
        <v>1589</v>
      </c>
      <c r="E199" s="1" t="s">
        <v>1069</v>
      </c>
      <c r="F199" s="1" t="s">
        <v>1532</v>
      </c>
      <c r="G199" s="1" t="s">
        <v>1153</v>
      </c>
      <c r="H199" s="1" t="s">
        <v>1407</v>
      </c>
    </row>
    <row r="200" spans="1:8" x14ac:dyDescent="0.25">
      <c r="A200" s="1" t="s">
        <v>1065</v>
      </c>
      <c r="B200" s="1" t="s">
        <v>1590</v>
      </c>
      <c r="C200" s="1" t="s">
        <v>1582</v>
      </c>
      <c r="D200" s="1" t="s">
        <v>1591</v>
      </c>
      <c r="E200" s="1" t="s">
        <v>1069</v>
      </c>
      <c r="F200" s="1" t="s">
        <v>1532</v>
      </c>
      <c r="G200" s="1" t="s">
        <v>1166</v>
      </c>
      <c r="H200" s="1" t="s">
        <v>1167</v>
      </c>
    </row>
    <row r="201" spans="1:8" x14ac:dyDescent="0.25">
      <c r="A201" s="1" t="s">
        <v>1065</v>
      </c>
      <c r="B201" s="1" t="s">
        <v>1592</v>
      </c>
      <c r="C201" s="1" t="s">
        <v>1582</v>
      </c>
      <c r="D201" s="1" t="s">
        <v>1593</v>
      </c>
      <c r="E201" s="1" t="s">
        <v>1069</v>
      </c>
      <c r="F201" s="1" t="s">
        <v>1532</v>
      </c>
      <c r="G201" s="1" t="s">
        <v>1166</v>
      </c>
      <c r="H201" s="1" t="s">
        <v>1401</v>
      </c>
    </row>
    <row r="202" spans="1:8" x14ac:dyDescent="0.25">
      <c r="A202" s="1" t="s">
        <v>1065</v>
      </c>
      <c r="B202" s="1" t="s">
        <v>1594</v>
      </c>
      <c r="C202" s="1" t="s">
        <v>1582</v>
      </c>
      <c r="D202" s="1" t="s">
        <v>1595</v>
      </c>
      <c r="E202" s="1" t="s">
        <v>1069</v>
      </c>
      <c r="F202" s="1" t="s">
        <v>1532</v>
      </c>
      <c r="G202" s="1" t="s">
        <v>1166</v>
      </c>
      <c r="H202" s="1" t="s">
        <v>1404</v>
      </c>
    </row>
    <row r="203" spans="1:8" x14ac:dyDescent="0.25">
      <c r="A203" s="1" t="s">
        <v>1065</v>
      </c>
      <c r="B203" s="1" t="s">
        <v>1596</v>
      </c>
      <c r="C203" s="1" t="s">
        <v>1582</v>
      </c>
      <c r="D203" s="1" t="s">
        <v>1597</v>
      </c>
      <c r="E203" s="1" t="s">
        <v>1069</v>
      </c>
      <c r="F203" s="1" t="s">
        <v>1532</v>
      </c>
      <c r="G203" s="1" t="s">
        <v>1166</v>
      </c>
      <c r="H203" s="1" t="s">
        <v>1418</v>
      </c>
    </row>
    <row r="204" spans="1:8" x14ac:dyDescent="0.25">
      <c r="A204" s="1" t="s">
        <v>1065</v>
      </c>
      <c r="B204" s="1" t="s">
        <v>1598</v>
      </c>
      <c r="C204" s="1" t="s">
        <v>1599</v>
      </c>
      <c r="D204" s="1" t="s">
        <v>1600</v>
      </c>
      <c r="E204" s="1" t="s">
        <v>1069</v>
      </c>
      <c r="F204" s="1" t="s">
        <v>1532</v>
      </c>
      <c r="G204" s="1" t="s">
        <v>57</v>
      </c>
      <c r="H204" s="1" t="s">
        <v>1424</v>
      </c>
    </row>
    <row r="205" spans="1:8" x14ac:dyDescent="0.25">
      <c r="A205" s="1" t="s">
        <v>1065</v>
      </c>
      <c r="B205" s="1" t="s">
        <v>1601</v>
      </c>
      <c r="C205" s="1" t="s">
        <v>1599</v>
      </c>
      <c r="D205" s="1" t="s">
        <v>1602</v>
      </c>
      <c r="E205" s="1" t="s">
        <v>1069</v>
      </c>
      <c r="F205" s="1" t="s">
        <v>1532</v>
      </c>
      <c r="G205" s="1" t="s">
        <v>57</v>
      </c>
      <c r="H205" s="1" t="s">
        <v>1427</v>
      </c>
    </row>
    <row r="206" spans="1:8" x14ac:dyDescent="0.25">
      <c r="A206" s="1" t="s">
        <v>1065</v>
      </c>
      <c r="B206" s="1" t="s">
        <v>1603</v>
      </c>
      <c r="C206" s="1" t="s">
        <v>1599</v>
      </c>
      <c r="D206" s="1" t="s">
        <v>1604</v>
      </c>
      <c r="E206" s="1" t="s">
        <v>1069</v>
      </c>
      <c r="F206" s="1" t="s">
        <v>1532</v>
      </c>
      <c r="G206" s="1" t="s">
        <v>57</v>
      </c>
      <c r="H206" s="1" t="s">
        <v>1430</v>
      </c>
    </row>
    <row r="207" spans="1:8" x14ac:dyDescent="0.25">
      <c r="A207" s="1" t="s">
        <v>1065</v>
      </c>
      <c r="B207" s="1" t="s">
        <v>1605</v>
      </c>
      <c r="C207" s="1" t="s">
        <v>1606</v>
      </c>
      <c r="D207" s="1" t="s">
        <v>1607</v>
      </c>
      <c r="E207" s="1" t="s">
        <v>1069</v>
      </c>
      <c r="F207" s="1" t="s">
        <v>1532</v>
      </c>
      <c r="G207" s="1" t="s">
        <v>201</v>
      </c>
      <c r="H207" s="1" t="s">
        <v>1608</v>
      </c>
    </row>
    <row r="208" spans="1:8" x14ac:dyDescent="0.25">
      <c r="A208" s="1" t="s">
        <v>1065</v>
      </c>
      <c r="B208" s="1" t="s">
        <v>1609</v>
      </c>
      <c r="C208" s="1" t="s">
        <v>1606</v>
      </c>
      <c r="D208" s="1" t="s">
        <v>1610</v>
      </c>
      <c r="E208" s="1" t="s">
        <v>1069</v>
      </c>
      <c r="F208" s="1" t="s">
        <v>1532</v>
      </c>
      <c r="G208" s="1" t="s">
        <v>201</v>
      </c>
      <c r="H208" s="1" t="s">
        <v>1611</v>
      </c>
    </row>
    <row r="209" spans="1:8" x14ac:dyDescent="0.25">
      <c r="A209" s="1" t="s">
        <v>1065</v>
      </c>
      <c r="B209" s="1" t="s">
        <v>1612</v>
      </c>
      <c r="C209" s="1" t="s">
        <v>1606</v>
      </c>
      <c r="D209" s="1" t="s">
        <v>1613</v>
      </c>
      <c r="E209" s="1" t="s">
        <v>1069</v>
      </c>
      <c r="F209" s="1" t="s">
        <v>1532</v>
      </c>
      <c r="G209" s="1" t="s">
        <v>1202</v>
      </c>
      <c r="H209" s="1" t="s">
        <v>1202</v>
      </c>
    </row>
    <row r="210" spans="1:8" x14ac:dyDescent="0.25">
      <c r="A210" s="1" t="s">
        <v>1065</v>
      </c>
      <c r="B210" s="1" t="s">
        <v>1614</v>
      </c>
      <c r="C210" s="1" t="s">
        <v>1615</v>
      </c>
      <c r="D210" s="1" t="s">
        <v>1616</v>
      </c>
      <c r="E210" s="1" t="s">
        <v>1069</v>
      </c>
      <c r="F210" s="1" t="s">
        <v>1532</v>
      </c>
      <c r="G210" s="1" t="s">
        <v>1216</v>
      </c>
      <c r="H210" s="1" t="s">
        <v>1217</v>
      </c>
    </row>
    <row r="211" spans="1:8" x14ac:dyDescent="0.25">
      <c r="A211" s="1" t="s">
        <v>1065</v>
      </c>
      <c r="B211" s="1" t="s">
        <v>1617</v>
      </c>
      <c r="C211" s="1" t="s">
        <v>1615</v>
      </c>
      <c r="D211" s="1" t="s">
        <v>1618</v>
      </c>
      <c r="E211" s="1" t="s">
        <v>1069</v>
      </c>
      <c r="F211" s="1" t="s">
        <v>1532</v>
      </c>
      <c r="G211" s="1" t="s">
        <v>1216</v>
      </c>
      <c r="H211" s="1" t="s">
        <v>1456</v>
      </c>
    </row>
    <row r="212" spans="1:8" x14ac:dyDescent="0.25">
      <c r="A212" s="1" t="s">
        <v>1065</v>
      </c>
      <c r="B212" s="1" t="s">
        <v>1619</v>
      </c>
      <c r="C212" s="1" t="s">
        <v>1615</v>
      </c>
      <c r="D212" s="1" t="s">
        <v>1620</v>
      </c>
      <c r="E212" s="1" t="s">
        <v>1069</v>
      </c>
      <c r="F212" s="1" t="s">
        <v>1532</v>
      </c>
      <c r="G212" s="1" t="s">
        <v>1216</v>
      </c>
      <c r="H212" s="1" t="s">
        <v>1223</v>
      </c>
    </row>
    <row r="213" spans="1:8" x14ac:dyDescent="0.25">
      <c r="A213" s="1" t="s">
        <v>1065</v>
      </c>
      <c r="B213" s="1" t="s">
        <v>1621</v>
      </c>
      <c r="C213" s="1" t="s">
        <v>1615</v>
      </c>
      <c r="D213" s="1" t="s">
        <v>1622</v>
      </c>
      <c r="E213" s="1" t="s">
        <v>1069</v>
      </c>
      <c r="F213" s="1" t="s">
        <v>1532</v>
      </c>
      <c r="G213" s="1" t="s">
        <v>1216</v>
      </c>
      <c r="H213" s="1" t="s">
        <v>1226</v>
      </c>
    </row>
    <row r="214" spans="1:8" x14ac:dyDescent="0.25">
      <c r="A214" s="1" t="s">
        <v>1065</v>
      </c>
      <c r="B214" s="1" t="s">
        <v>1623</v>
      </c>
      <c r="C214" s="1" t="s">
        <v>1615</v>
      </c>
      <c r="D214" s="1" t="s">
        <v>1624</v>
      </c>
      <c r="E214" s="1" t="s">
        <v>1069</v>
      </c>
      <c r="F214" s="1" t="s">
        <v>1532</v>
      </c>
      <c r="G214" s="1" t="s">
        <v>1216</v>
      </c>
      <c r="H214" s="1" t="s">
        <v>1229</v>
      </c>
    </row>
    <row r="215" spans="1:8" x14ac:dyDescent="0.25">
      <c r="A215" s="1" t="s">
        <v>1065</v>
      </c>
      <c r="B215" s="1" t="s">
        <v>1625</v>
      </c>
      <c r="C215" s="1" t="s">
        <v>1615</v>
      </c>
      <c r="D215" s="1" t="s">
        <v>1626</v>
      </c>
      <c r="E215" s="1" t="s">
        <v>1069</v>
      </c>
      <c r="F215" s="1" t="s">
        <v>1532</v>
      </c>
      <c r="G215" s="1" t="s">
        <v>1216</v>
      </c>
      <c r="H215" s="1" t="s">
        <v>1232</v>
      </c>
    </row>
    <row r="216" spans="1:8" x14ac:dyDescent="0.25">
      <c r="A216" s="1" t="s">
        <v>1065</v>
      </c>
      <c r="B216" s="1" t="s">
        <v>1627</v>
      </c>
      <c r="C216" s="1" t="s">
        <v>1615</v>
      </c>
      <c r="D216" s="1" t="s">
        <v>1628</v>
      </c>
      <c r="E216" s="1" t="s">
        <v>1069</v>
      </c>
      <c r="F216" s="1" t="s">
        <v>1532</v>
      </c>
      <c r="G216" s="1" t="s">
        <v>1216</v>
      </c>
      <c r="H216" s="1" t="s">
        <v>1235</v>
      </c>
    </row>
    <row r="217" spans="1:8" x14ac:dyDescent="0.25">
      <c r="A217" s="1" t="s">
        <v>1065</v>
      </c>
      <c r="B217" s="1" t="s">
        <v>1629</v>
      </c>
      <c r="C217" s="1" t="s">
        <v>1606</v>
      </c>
      <c r="D217" s="1" t="s">
        <v>1630</v>
      </c>
      <c r="E217" s="1" t="s">
        <v>1069</v>
      </c>
      <c r="F217" s="1" t="s">
        <v>1532</v>
      </c>
      <c r="G217" s="1" t="s">
        <v>1238</v>
      </c>
      <c r="H217" s="1" t="s">
        <v>1239</v>
      </c>
    </row>
    <row r="218" spans="1:8" x14ac:dyDescent="0.25">
      <c r="A218" s="1" t="s">
        <v>1065</v>
      </c>
      <c r="B218" s="1" t="s">
        <v>1631</v>
      </c>
      <c r="C218" s="1" t="s">
        <v>1606</v>
      </c>
      <c r="D218" s="1" t="s">
        <v>1632</v>
      </c>
      <c r="E218" s="1" t="s">
        <v>1069</v>
      </c>
      <c r="F218" s="1" t="s">
        <v>1532</v>
      </c>
      <c r="G218" s="1" t="s">
        <v>1238</v>
      </c>
      <c r="H218" s="1" t="s">
        <v>1242</v>
      </c>
    </row>
    <row r="219" spans="1:8" x14ac:dyDescent="0.25">
      <c r="A219" s="1" t="s">
        <v>1065</v>
      </c>
      <c r="B219" s="1" t="s">
        <v>1633</v>
      </c>
      <c r="C219" s="1" t="s">
        <v>1606</v>
      </c>
      <c r="D219" s="1" t="s">
        <v>1634</v>
      </c>
      <c r="E219" s="1" t="s">
        <v>1069</v>
      </c>
      <c r="F219" s="1" t="s">
        <v>1532</v>
      </c>
      <c r="G219" s="1" t="s">
        <v>1238</v>
      </c>
      <c r="H219" s="1" t="s">
        <v>1245</v>
      </c>
    </row>
    <row r="220" spans="1:8" x14ac:dyDescent="0.25">
      <c r="A220" s="1" t="s">
        <v>1065</v>
      </c>
      <c r="B220" s="1" t="s">
        <v>1635</v>
      </c>
      <c r="C220" s="1" t="s">
        <v>1615</v>
      </c>
      <c r="D220" s="1" t="s">
        <v>1636</v>
      </c>
      <c r="E220" s="1" t="s">
        <v>1069</v>
      </c>
      <c r="F220" s="1" t="s">
        <v>1532</v>
      </c>
      <c r="G220" s="1" t="s">
        <v>1637</v>
      </c>
      <c r="H220" s="1" t="s">
        <v>1273</v>
      </c>
    </row>
    <row r="221" spans="1:8" x14ac:dyDescent="0.25">
      <c r="A221" s="1" t="s">
        <v>1065</v>
      </c>
      <c r="B221" s="1" t="s">
        <v>1638</v>
      </c>
      <c r="C221" s="1" t="s">
        <v>1615</v>
      </c>
      <c r="D221" s="1" t="s">
        <v>1639</v>
      </c>
      <c r="E221" s="1" t="s">
        <v>1069</v>
      </c>
      <c r="F221" s="1" t="s">
        <v>1532</v>
      </c>
      <c r="G221" s="1" t="s">
        <v>1637</v>
      </c>
      <c r="H221" s="1" t="s">
        <v>1276</v>
      </c>
    </row>
    <row r="222" spans="1:8" x14ac:dyDescent="0.25">
      <c r="A222" s="1" t="s">
        <v>1065</v>
      </c>
      <c r="B222" s="1" t="s">
        <v>1640</v>
      </c>
      <c r="C222" s="1" t="s">
        <v>1606</v>
      </c>
      <c r="D222" s="1" t="s">
        <v>1641</v>
      </c>
      <c r="E222" s="1" t="s">
        <v>1069</v>
      </c>
      <c r="F222" s="1" t="s">
        <v>1532</v>
      </c>
      <c r="G222" s="1" t="s">
        <v>1251</v>
      </c>
      <c r="H222" s="1" t="s">
        <v>1252</v>
      </c>
    </row>
    <row r="223" spans="1:8" x14ac:dyDescent="0.25">
      <c r="A223" s="1" t="s">
        <v>1065</v>
      </c>
      <c r="B223" s="1" t="s">
        <v>1642</v>
      </c>
      <c r="C223" s="1" t="s">
        <v>1606</v>
      </c>
      <c r="D223" s="1" t="s">
        <v>1643</v>
      </c>
      <c r="E223" s="1" t="s">
        <v>1069</v>
      </c>
      <c r="F223" s="1" t="s">
        <v>1532</v>
      </c>
      <c r="G223" s="1" t="s">
        <v>1251</v>
      </c>
      <c r="H223" s="1" t="s">
        <v>1255</v>
      </c>
    </row>
    <row r="224" spans="1:8" x14ac:dyDescent="0.25">
      <c r="A224" s="1" t="s">
        <v>1065</v>
      </c>
      <c r="B224" s="1" t="s">
        <v>1644</v>
      </c>
      <c r="C224" s="1" t="s">
        <v>1606</v>
      </c>
      <c r="D224" s="1" t="s">
        <v>1645</v>
      </c>
      <c r="E224" s="1" t="s">
        <v>1069</v>
      </c>
      <c r="F224" s="1" t="s">
        <v>1532</v>
      </c>
      <c r="G224" s="1" t="s">
        <v>1279</v>
      </c>
      <c r="H224" s="1" t="s">
        <v>1252</v>
      </c>
    </row>
    <row r="225" spans="1:8" x14ac:dyDescent="0.25">
      <c r="A225" s="1" t="s">
        <v>1065</v>
      </c>
      <c r="B225" s="1" t="s">
        <v>1646</v>
      </c>
      <c r="C225" s="1" t="s">
        <v>1606</v>
      </c>
      <c r="D225" s="1" t="s">
        <v>1647</v>
      </c>
      <c r="E225" s="1" t="s">
        <v>1069</v>
      </c>
      <c r="F225" s="1" t="s">
        <v>1532</v>
      </c>
      <c r="G225" s="1" t="s">
        <v>1279</v>
      </c>
      <c r="H225" s="1" t="s">
        <v>1282</v>
      </c>
    </row>
    <row r="226" spans="1:8" x14ac:dyDescent="0.25">
      <c r="A226" s="1" t="s">
        <v>1065</v>
      </c>
      <c r="B226" s="1" t="s">
        <v>1648</v>
      </c>
      <c r="C226" s="1" t="s">
        <v>1606</v>
      </c>
      <c r="D226" s="1" t="s">
        <v>1649</v>
      </c>
      <c r="E226" s="1" t="s">
        <v>1069</v>
      </c>
      <c r="F226" s="1" t="s">
        <v>1532</v>
      </c>
      <c r="G226" s="1" t="s">
        <v>1279</v>
      </c>
      <c r="H226" s="1" t="s">
        <v>1650</v>
      </c>
    </row>
    <row r="227" spans="1:8" x14ac:dyDescent="0.25">
      <c r="A227" s="1" t="s">
        <v>1065</v>
      </c>
      <c r="B227" s="1" t="s">
        <v>1651</v>
      </c>
      <c r="C227" s="1" t="s">
        <v>1327</v>
      </c>
      <c r="D227" s="1" t="s">
        <v>1652</v>
      </c>
      <c r="E227" s="1" t="s">
        <v>1653</v>
      </c>
      <c r="F227" s="1" t="s">
        <v>1654</v>
      </c>
      <c r="G227" s="1" t="s">
        <v>1329</v>
      </c>
      <c r="H227" s="1" t="s">
        <v>1655</v>
      </c>
    </row>
    <row r="228" spans="1:8" x14ac:dyDescent="0.25">
      <c r="A228" s="1" t="s">
        <v>1065</v>
      </c>
      <c r="B228" s="1" t="s">
        <v>1656</v>
      </c>
      <c r="C228" s="1" t="s">
        <v>1396</v>
      </c>
      <c r="D228" s="1" t="s">
        <v>1657</v>
      </c>
      <c r="E228" s="1" t="s">
        <v>1653</v>
      </c>
      <c r="F228" s="1" t="s">
        <v>1654</v>
      </c>
      <c r="G228" s="1" t="s">
        <v>1329</v>
      </c>
      <c r="H228" s="1" t="s">
        <v>1166</v>
      </c>
    </row>
    <row r="229" spans="1:8" x14ac:dyDescent="0.25">
      <c r="A229" s="1" t="s">
        <v>1065</v>
      </c>
      <c r="B229" s="1" t="s">
        <v>1658</v>
      </c>
      <c r="C229" s="1" t="s">
        <v>1422</v>
      </c>
      <c r="D229" s="1" t="s">
        <v>1659</v>
      </c>
      <c r="E229" s="1" t="s">
        <v>1653</v>
      </c>
      <c r="F229" s="1" t="s">
        <v>1654</v>
      </c>
      <c r="G229" s="1" t="s">
        <v>1329</v>
      </c>
      <c r="H229" s="1" t="s">
        <v>57</v>
      </c>
    </row>
    <row r="230" spans="1:8" x14ac:dyDescent="0.25">
      <c r="A230" s="1" t="s">
        <v>1065</v>
      </c>
      <c r="B230" s="1" t="s">
        <v>1660</v>
      </c>
      <c r="C230" s="1" t="s">
        <v>1434</v>
      </c>
      <c r="D230" s="1" t="s">
        <v>1661</v>
      </c>
      <c r="E230" s="1" t="s">
        <v>1653</v>
      </c>
      <c r="F230" s="1" t="s">
        <v>1654</v>
      </c>
      <c r="G230" s="1" t="s">
        <v>1329</v>
      </c>
      <c r="H230" s="1" t="s">
        <v>1238</v>
      </c>
    </row>
    <row r="231" spans="1:8" x14ac:dyDescent="0.25">
      <c r="A231" s="1" t="s">
        <v>1065</v>
      </c>
      <c r="B231" s="1" t="s">
        <v>1662</v>
      </c>
      <c r="C231" s="1" t="s">
        <v>1434</v>
      </c>
      <c r="D231" s="1" t="s">
        <v>1663</v>
      </c>
      <c r="E231" s="1" t="s">
        <v>1653</v>
      </c>
      <c r="F231" s="1" t="s">
        <v>1654</v>
      </c>
      <c r="G231" s="1" t="s">
        <v>1329</v>
      </c>
      <c r="H231" s="1" t="s">
        <v>1664</v>
      </c>
    </row>
    <row r="232" spans="1:8" x14ac:dyDescent="0.25">
      <c r="A232" s="1" t="s">
        <v>1065</v>
      </c>
      <c r="B232" s="1" t="s">
        <v>1665</v>
      </c>
      <c r="C232" s="1" t="s">
        <v>1434</v>
      </c>
      <c r="D232" s="1" t="s">
        <v>1666</v>
      </c>
      <c r="E232" s="1" t="s">
        <v>1653</v>
      </c>
      <c r="F232" s="1" t="s">
        <v>1654</v>
      </c>
      <c r="G232" s="1" t="s">
        <v>1329</v>
      </c>
      <c r="H232" s="1" t="s">
        <v>1667</v>
      </c>
    </row>
    <row r="233" spans="1:8" x14ac:dyDescent="0.25">
      <c r="A233" s="1" t="s">
        <v>1065</v>
      </c>
      <c r="B233" s="1" t="s">
        <v>1668</v>
      </c>
      <c r="C233" s="1" t="s">
        <v>1530</v>
      </c>
      <c r="D233" s="1" t="s">
        <v>1669</v>
      </c>
      <c r="E233" s="1" t="s">
        <v>1653</v>
      </c>
      <c r="F233" s="1" t="s">
        <v>1654</v>
      </c>
      <c r="G233" s="1" t="s">
        <v>1532</v>
      </c>
      <c r="H233" s="1" t="s">
        <v>1655</v>
      </c>
    </row>
    <row r="234" spans="1:8" x14ac:dyDescent="0.25">
      <c r="A234" s="1" t="s">
        <v>1065</v>
      </c>
      <c r="B234" s="1" t="s">
        <v>1670</v>
      </c>
      <c r="C234" s="1" t="s">
        <v>1582</v>
      </c>
      <c r="D234" s="1" t="s">
        <v>1671</v>
      </c>
      <c r="E234" s="1" t="s">
        <v>1653</v>
      </c>
      <c r="F234" s="1" t="s">
        <v>1654</v>
      </c>
      <c r="G234" s="1" t="s">
        <v>1532</v>
      </c>
      <c r="H234" s="1" t="s">
        <v>1166</v>
      </c>
    </row>
    <row r="235" spans="1:8" x14ac:dyDescent="0.25">
      <c r="A235" s="1" t="s">
        <v>1065</v>
      </c>
      <c r="B235" s="1" t="s">
        <v>1672</v>
      </c>
      <c r="C235" s="1" t="s">
        <v>1599</v>
      </c>
      <c r="D235" s="1" t="s">
        <v>1673</v>
      </c>
      <c r="E235" s="1" t="s">
        <v>1653</v>
      </c>
      <c r="F235" s="1" t="s">
        <v>1654</v>
      </c>
      <c r="G235" s="1" t="s">
        <v>1532</v>
      </c>
      <c r="H235" s="1" t="s">
        <v>57</v>
      </c>
    </row>
    <row r="236" spans="1:8" x14ac:dyDescent="0.25">
      <c r="A236" s="1" t="s">
        <v>1065</v>
      </c>
      <c r="B236" s="1" t="s">
        <v>1674</v>
      </c>
      <c r="C236" s="1" t="s">
        <v>1615</v>
      </c>
      <c r="D236" s="1" t="s">
        <v>1675</v>
      </c>
      <c r="E236" s="1" t="s">
        <v>1653</v>
      </c>
      <c r="F236" s="1" t="s">
        <v>1654</v>
      </c>
      <c r="G236" s="1" t="s">
        <v>1532</v>
      </c>
      <c r="H236" s="1" t="s">
        <v>1676</v>
      </c>
    </row>
    <row r="237" spans="1:8" x14ac:dyDescent="0.25">
      <c r="A237" s="1" t="s">
        <v>1065</v>
      </c>
      <c r="B237" s="1" t="s">
        <v>1677</v>
      </c>
      <c r="C237" s="1" t="s">
        <v>1606</v>
      </c>
      <c r="D237" s="1" t="s">
        <v>1678</v>
      </c>
      <c r="E237" s="1" t="s">
        <v>1653</v>
      </c>
      <c r="F237" s="1" t="s">
        <v>1654</v>
      </c>
      <c r="G237" s="1" t="s">
        <v>1532</v>
      </c>
      <c r="H237" s="1" t="s">
        <v>1238</v>
      </c>
    </row>
    <row r="238" spans="1:8" x14ac:dyDescent="0.25">
      <c r="A238" s="1" t="s">
        <v>1065</v>
      </c>
      <c r="B238" s="1" t="s">
        <v>1679</v>
      </c>
      <c r="C238" s="1" t="s">
        <v>1606</v>
      </c>
      <c r="D238" s="1" t="s">
        <v>1680</v>
      </c>
      <c r="E238" s="1" t="s">
        <v>1653</v>
      </c>
      <c r="F238" s="1" t="s">
        <v>1654</v>
      </c>
      <c r="G238" s="1" t="s">
        <v>1532</v>
      </c>
      <c r="H238" s="1" t="s">
        <v>1664</v>
      </c>
    </row>
    <row r="239" spans="1:8" x14ac:dyDescent="0.25">
      <c r="A239" s="1" t="s">
        <v>1065</v>
      </c>
      <c r="B239" s="1" t="s">
        <v>1681</v>
      </c>
      <c r="C239" s="1" t="s">
        <v>1606</v>
      </c>
      <c r="D239" s="1" t="s">
        <v>1682</v>
      </c>
      <c r="E239" s="1" t="s">
        <v>1653</v>
      </c>
      <c r="F239" s="1" t="s">
        <v>1654</v>
      </c>
      <c r="G239" s="1" t="s">
        <v>1532</v>
      </c>
      <c r="H239" s="1" t="s">
        <v>1667</v>
      </c>
    </row>
    <row r="240" spans="1:8" x14ac:dyDescent="0.25">
      <c r="A240" s="1" t="s">
        <v>1065</v>
      </c>
      <c r="B240" s="1" t="s">
        <v>1683</v>
      </c>
      <c r="C240" s="1" t="s">
        <v>1151</v>
      </c>
      <c r="D240" s="1" t="s">
        <v>1041</v>
      </c>
      <c r="E240" s="1" t="s">
        <v>1684</v>
      </c>
      <c r="F240" s="1" t="s">
        <v>1070</v>
      </c>
      <c r="G240" s="1" t="s">
        <v>1685</v>
      </c>
      <c r="H240" s="1" t="s">
        <v>55</v>
      </c>
    </row>
    <row r="241" spans="1:8" x14ac:dyDescent="0.25">
      <c r="A241" s="1" t="s">
        <v>1065</v>
      </c>
      <c r="B241" s="1" t="s">
        <v>1686</v>
      </c>
      <c r="C241" s="1" t="s">
        <v>1151</v>
      </c>
      <c r="D241" s="1" t="s">
        <v>1687</v>
      </c>
      <c r="E241" s="1" t="s">
        <v>1684</v>
      </c>
      <c r="F241" s="1" t="s">
        <v>1070</v>
      </c>
      <c r="G241" s="1" t="s">
        <v>1685</v>
      </c>
      <c r="H241" s="1" t="s">
        <v>1688</v>
      </c>
    </row>
    <row r="242" spans="1:8" x14ac:dyDescent="0.25">
      <c r="A242" s="1" t="s">
        <v>1065</v>
      </c>
      <c r="B242" s="1" t="s">
        <v>1689</v>
      </c>
      <c r="C242" s="1" t="s">
        <v>1151</v>
      </c>
      <c r="D242" s="1" t="s">
        <v>1690</v>
      </c>
      <c r="E242" s="1" t="s">
        <v>1684</v>
      </c>
      <c r="F242" s="1" t="s">
        <v>1070</v>
      </c>
      <c r="G242" s="1" t="s">
        <v>1685</v>
      </c>
      <c r="H242" s="1" t="s">
        <v>1691</v>
      </c>
    </row>
    <row r="243" spans="1:8" x14ac:dyDescent="0.25">
      <c r="A243" s="1" t="s">
        <v>1065</v>
      </c>
      <c r="B243" s="1" t="s">
        <v>1692</v>
      </c>
      <c r="C243" s="1" t="s">
        <v>1151</v>
      </c>
      <c r="D243" s="1" t="s">
        <v>1693</v>
      </c>
      <c r="E243" s="1" t="s">
        <v>1684</v>
      </c>
      <c r="F243" s="1" t="s">
        <v>1070</v>
      </c>
      <c r="G243" s="1" t="s">
        <v>1685</v>
      </c>
      <c r="H243" s="1" t="s">
        <v>1694</v>
      </c>
    </row>
    <row r="244" spans="1:8" x14ac:dyDescent="0.25">
      <c r="A244" s="1" t="s">
        <v>1065</v>
      </c>
      <c r="B244" s="1" t="s">
        <v>1695</v>
      </c>
      <c r="C244" s="1" t="s">
        <v>1151</v>
      </c>
      <c r="D244" s="1" t="s">
        <v>1696</v>
      </c>
      <c r="E244" s="1" t="s">
        <v>1684</v>
      </c>
      <c r="F244" s="1" t="s">
        <v>1070</v>
      </c>
      <c r="G244" s="1" t="s">
        <v>1685</v>
      </c>
      <c r="H244" s="1" t="s">
        <v>1697</v>
      </c>
    </row>
    <row r="245" spans="1:8" x14ac:dyDescent="0.25">
      <c r="A245" s="1" t="s">
        <v>1065</v>
      </c>
      <c r="B245" s="1" t="s">
        <v>1698</v>
      </c>
      <c r="C245" s="1" t="s">
        <v>1151</v>
      </c>
      <c r="D245" s="1" t="s">
        <v>1699</v>
      </c>
      <c r="E245" s="1" t="s">
        <v>1684</v>
      </c>
      <c r="F245" s="1" t="s">
        <v>1070</v>
      </c>
      <c r="G245" s="1" t="s">
        <v>1685</v>
      </c>
      <c r="H245" s="1" t="s">
        <v>1700</v>
      </c>
    </row>
    <row r="246" spans="1:8" x14ac:dyDescent="0.25">
      <c r="A246" s="1" t="s">
        <v>1065</v>
      </c>
      <c r="B246" s="1" t="s">
        <v>1701</v>
      </c>
      <c r="C246" s="1" t="s">
        <v>1151</v>
      </c>
      <c r="D246" s="1" t="s">
        <v>1702</v>
      </c>
      <c r="E246" s="1" t="s">
        <v>1684</v>
      </c>
      <c r="F246" s="1" t="s">
        <v>1070</v>
      </c>
      <c r="G246" s="1" t="s">
        <v>1685</v>
      </c>
      <c r="H246" s="1" t="s">
        <v>1703</v>
      </c>
    </row>
    <row r="247" spans="1:8" x14ac:dyDescent="0.25">
      <c r="A247" s="1" t="s">
        <v>1065</v>
      </c>
      <c r="B247" s="1" t="s">
        <v>1704</v>
      </c>
      <c r="C247" s="1" t="s">
        <v>1175</v>
      </c>
      <c r="D247" s="1" t="s">
        <v>1705</v>
      </c>
      <c r="E247" s="1" t="s">
        <v>1684</v>
      </c>
      <c r="F247" s="1" t="s">
        <v>1070</v>
      </c>
      <c r="G247" s="1" t="s">
        <v>57</v>
      </c>
      <c r="H247" s="1" t="s">
        <v>55</v>
      </c>
    </row>
    <row r="248" spans="1:8" x14ac:dyDescent="0.25">
      <c r="A248" s="1" t="s">
        <v>1065</v>
      </c>
      <c r="B248" s="1" t="s">
        <v>1706</v>
      </c>
      <c r="C248" s="1" t="s">
        <v>1175</v>
      </c>
      <c r="D248" s="1" t="s">
        <v>1707</v>
      </c>
      <c r="E248" s="1" t="s">
        <v>1684</v>
      </c>
      <c r="F248" s="1" t="s">
        <v>1070</v>
      </c>
      <c r="G248" s="1" t="s">
        <v>57</v>
      </c>
      <c r="H248" s="1" t="s">
        <v>1688</v>
      </c>
    </row>
    <row r="249" spans="1:8" x14ac:dyDescent="0.25">
      <c r="A249" s="1" t="s">
        <v>1065</v>
      </c>
      <c r="B249" s="1" t="s">
        <v>1708</v>
      </c>
      <c r="C249" s="1" t="s">
        <v>1175</v>
      </c>
      <c r="D249" s="1" t="s">
        <v>1709</v>
      </c>
      <c r="E249" s="1" t="s">
        <v>1684</v>
      </c>
      <c r="F249" s="1" t="s">
        <v>1070</v>
      </c>
      <c r="G249" s="1" t="s">
        <v>57</v>
      </c>
      <c r="H249" s="1" t="s">
        <v>1691</v>
      </c>
    </row>
    <row r="250" spans="1:8" x14ac:dyDescent="0.25">
      <c r="A250" s="1" t="s">
        <v>1065</v>
      </c>
      <c r="B250" s="1" t="s">
        <v>1710</v>
      </c>
      <c r="C250" s="1" t="s">
        <v>1175</v>
      </c>
      <c r="D250" s="1" t="s">
        <v>1711</v>
      </c>
      <c r="E250" s="1" t="s">
        <v>1684</v>
      </c>
      <c r="F250" s="1" t="s">
        <v>1070</v>
      </c>
      <c r="G250" s="1" t="s">
        <v>57</v>
      </c>
      <c r="H250" s="1" t="s">
        <v>1712</v>
      </c>
    </row>
    <row r="251" spans="1:8" x14ac:dyDescent="0.25">
      <c r="A251" s="1" t="s">
        <v>1065</v>
      </c>
      <c r="B251" s="1" t="s">
        <v>1713</v>
      </c>
      <c r="C251" s="1" t="s">
        <v>1175</v>
      </c>
      <c r="D251" s="1" t="s">
        <v>1714</v>
      </c>
      <c r="E251" s="1" t="s">
        <v>1684</v>
      </c>
      <c r="F251" s="1" t="s">
        <v>1070</v>
      </c>
      <c r="G251" s="1" t="s">
        <v>57</v>
      </c>
      <c r="H251" s="1" t="s">
        <v>1697</v>
      </c>
    </row>
    <row r="252" spans="1:8" x14ac:dyDescent="0.25">
      <c r="A252" s="1" t="s">
        <v>1065</v>
      </c>
      <c r="B252" s="1" t="s">
        <v>1715</v>
      </c>
      <c r="C252" s="1" t="s">
        <v>1175</v>
      </c>
      <c r="D252" s="1" t="s">
        <v>1716</v>
      </c>
      <c r="E252" s="1" t="s">
        <v>1684</v>
      </c>
      <c r="F252" s="1" t="s">
        <v>1070</v>
      </c>
      <c r="G252" s="1" t="s">
        <v>57</v>
      </c>
      <c r="H252" s="1" t="s">
        <v>1717</v>
      </c>
    </row>
    <row r="253" spans="1:8" x14ac:dyDescent="0.25">
      <c r="A253" s="1" t="s">
        <v>1065</v>
      </c>
      <c r="B253" s="1" t="s">
        <v>1718</v>
      </c>
      <c r="C253" s="1" t="s">
        <v>1175</v>
      </c>
      <c r="D253" s="1" t="s">
        <v>1719</v>
      </c>
      <c r="E253" s="1" t="s">
        <v>1684</v>
      </c>
      <c r="F253" s="1" t="s">
        <v>1070</v>
      </c>
      <c r="G253" s="1" t="s">
        <v>57</v>
      </c>
      <c r="H253" s="1" t="s">
        <v>1703</v>
      </c>
    </row>
    <row r="254" spans="1:8" x14ac:dyDescent="0.25">
      <c r="A254" s="1" t="s">
        <v>1065</v>
      </c>
      <c r="B254" s="1" t="s">
        <v>1720</v>
      </c>
      <c r="C254" s="1" t="s">
        <v>1185</v>
      </c>
      <c r="D254" s="1" t="s">
        <v>1721</v>
      </c>
      <c r="E254" s="1" t="s">
        <v>1684</v>
      </c>
      <c r="F254" s="1" t="s">
        <v>1070</v>
      </c>
      <c r="G254" s="1" t="s">
        <v>1722</v>
      </c>
      <c r="H254" s="1" t="s">
        <v>55</v>
      </c>
    </row>
    <row r="255" spans="1:8" x14ac:dyDescent="0.25">
      <c r="A255" s="1" t="s">
        <v>1065</v>
      </c>
      <c r="B255" s="1" t="s">
        <v>1723</v>
      </c>
      <c r="C255" s="1" t="s">
        <v>1185</v>
      </c>
      <c r="D255" s="1" t="s">
        <v>1724</v>
      </c>
      <c r="E255" s="1" t="s">
        <v>1684</v>
      </c>
      <c r="F255" s="1" t="s">
        <v>1070</v>
      </c>
      <c r="G255" s="1" t="s">
        <v>201</v>
      </c>
      <c r="H255" s="1" t="s">
        <v>1688</v>
      </c>
    </row>
    <row r="256" spans="1:8" x14ac:dyDescent="0.25">
      <c r="A256" s="1" t="s">
        <v>1065</v>
      </c>
      <c r="B256" s="1" t="s">
        <v>1725</v>
      </c>
      <c r="C256" s="1" t="s">
        <v>1185</v>
      </c>
      <c r="D256" s="1" t="s">
        <v>1726</v>
      </c>
      <c r="E256" s="1" t="s">
        <v>1684</v>
      </c>
      <c r="F256" s="1" t="s">
        <v>1070</v>
      </c>
      <c r="G256" s="1" t="s">
        <v>201</v>
      </c>
      <c r="H256" s="1" t="s">
        <v>1691</v>
      </c>
    </row>
    <row r="257" spans="1:8" x14ac:dyDescent="0.25">
      <c r="A257" s="1" t="s">
        <v>1065</v>
      </c>
      <c r="B257" s="1" t="s">
        <v>1727</v>
      </c>
      <c r="C257" s="1" t="s">
        <v>1185</v>
      </c>
      <c r="D257" s="1" t="s">
        <v>1728</v>
      </c>
      <c r="E257" s="1" t="s">
        <v>1684</v>
      </c>
      <c r="F257" s="1" t="s">
        <v>1070</v>
      </c>
      <c r="G257" s="1" t="s">
        <v>201</v>
      </c>
      <c r="H257" s="1" t="s">
        <v>1712</v>
      </c>
    </row>
    <row r="258" spans="1:8" x14ac:dyDescent="0.25">
      <c r="A258" s="1" t="s">
        <v>1065</v>
      </c>
      <c r="B258" s="1" t="s">
        <v>1729</v>
      </c>
      <c r="C258" s="1" t="s">
        <v>1185</v>
      </c>
      <c r="D258" s="1" t="s">
        <v>1730</v>
      </c>
      <c r="E258" s="1" t="s">
        <v>1684</v>
      </c>
      <c r="F258" s="1" t="s">
        <v>1070</v>
      </c>
      <c r="G258" s="1" t="s">
        <v>201</v>
      </c>
      <c r="H258" s="1" t="s">
        <v>1697</v>
      </c>
    </row>
    <row r="259" spans="1:8" x14ac:dyDescent="0.25">
      <c r="A259" s="1" t="s">
        <v>1065</v>
      </c>
      <c r="B259" s="1" t="s">
        <v>1731</v>
      </c>
      <c r="C259" s="1" t="s">
        <v>1185</v>
      </c>
      <c r="D259" s="1" t="s">
        <v>1732</v>
      </c>
      <c r="E259" s="1" t="s">
        <v>1684</v>
      </c>
      <c r="F259" s="1" t="s">
        <v>1070</v>
      </c>
      <c r="G259" s="1" t="s">
        <v>1202</v>
      </c>
      <c r="H259" s="1" t="s">
        <v>55</v>
      </c>
    </row>
    <row r="260" spans="1:8" x14ac:dyDescent="0.25">
      <c r="A260" s="1" t="s">
        <v>1065</v>
      </c>
      <c r="B260" s="1" t="s">
        <v>1733</v>
      </c>
      <c r="C260" s="1" t="s">
        <v>1185</v>
      </c>
      <c r="D260" s="1" t="s">
        <v>1734</v>
      </c>
      <c r="E260" s="1" t="s">
        <v>1684</v>
      </c>
      <c r="F260" s="1" t="s">
        <v>1070</v>
      </c>
      <c r="G260" s="1" t="s">
        <v>1202</v>
      </c>
      <c r="H260" s="1" t="s">
        <v>1688</v>
      </c>
    </row>
    <row r="261" spans="1:8" x14ac:dyDescent="0.25">
      <c r="A261" s="1" t="s">
        <v>1065</v>
      </c>
      <c r="B261" s="1" t="s">
        <v>1735</v>
      </c>
      <c r="C261" s="1" t="s">
        <v>1185</v>
      </c>
      <c r="D261" s="1" t="s">
        <v>1736</v>
      </c>
      <c r="E261" s="1" t="s">
        <v>1684</v>
      </c>
      <c r="F261" s="1" t="s">
        <v>1070</v>
      </c>
      <c r="G261" s="1" t="s">
        <v>1202</v>
      </c>
      <c r="H261" s="1" t="s">
        <v>1691</v>
      </c>
    </row>
    <row r="262" spans="1:8" x14ac:dyDescent="0.25">
      <c r="A262" s="1" t="s">
        <v>1065</v>
      </c>
      <c r="B262" s="1" t="s">
        <v>1737</v>
      </c>
      <c r="C262" s="1" t="s">
        <v>1185</v>
      </c>
      <c r="D262" s="1" t="s">
        <v>1738</v>
      </c>
      <c r="E262" s="1" t="s">
        <v>1684</v>
      </c>
      <c r="F262" s="1" t="s">
        <v>1070</v>
      </c>
      <c r="G262" s="1" t="s">
        <v>1202</v>
      </c>
      <c r="H262" s="1" t="s">
        <v>1712</v>
      </c>
    </row>
    <row r="263" spans="1:8" x14ac:dyDescent="0.25">
      <c r="A263" s="1" t="s">
        <v>1065</v>
      </c>
      <c r="B263" s="1" t="s">
        <v>1739</v>
      </c>
      <c r="C263" s="1" t="s">
        <v>1185</v>
      </c>
      <c r="D263" s="1" t="s">
        <v>1740</v>
      </c>
      <c r="E263" s="1" t="s">
        <v>1684</v>
      </c>
      <c r="F263" s="1" t="s">
        <v>1070</v>
      </c>
      <c r="G263" s="1" t="s">
        <v>1202</v>
      </c>
      <c r="H263" s="1" t="s">
        <v>1697</v>
      </c>
    </row>
    <row r="264" spans="1:8" x14ac:dyDescent="0.25">
      <c r="A264" s="1" t="s">
        <v>1065</v>
      </c>
      <c r="B264" s="1" t="s">
        <v>1741</v>
      </c>
      <c r="C264" s="1" t="s">
        <v>1185</v>
      </c>
      <c r="D264" s="1" t="s">
        <v>1742</v>
      </c>
      <c r="E264" s="1" t="s">
        <v>1684</v>
      </c>
      <c r="F264" s="1" t="s">
        <v>1070</v>
      </c>
      <c r="G264" s="1" t="s">
        <v>1202</v>
      </c>
      <c r="H264" s="1" t="s">
        <v>1717</v>
      </c>
    </row>
    <row r="265" spans="1:8" x14ac:dyDescent="0.25">
      <c r="A265" s="1" t="s">
        <v>1065</v>
      </c>
      <c r="B265" s="1" t="s">
        <v>1743</v>
      </c>
      <c r="C265" s="1" t="s">
        <v>1185</v>
      </c>
      <c r="D265" s="1" t="s">
        <v>1744</v>
      </c>
      <c r="E265" s="1" t="s">
        <v>1684</v>
      </c>
      <c r="F265" s="1" t="s">
        <v>1070</v>
      </c>
      <c r="G265" s="1" t="s">
        <v>1202</v>
      </c>
      <c r="H265" s="1" t="s">
        <v>1703</v>
      </c>
    </row>
    <row r="266" spans="1:8" x14ac:dyDescent="0.25">
      <c r="A266" s="1" t="s">
        <v>1065</v>
      </c>
      <c r="B266" s="1" t="s">
        <v>1745</v>
      </c>
      <c r="C266" s="1" t="s">
        <v>1151</v>
      </c>
      <c r="D266" s="1" t="s">
        <v>1746</v>
      </c>
      <c r="E266" s="1" t="s">
        <v>1684</v>
      </c>
      <c r="F266" s="1" t="s">
        <v>1070</v>
      </c>
      <c r="G266" s="1" t="s">
        <v>1747</v>
      </c>
      <c r="H266" s="1" t="s">
        <v>55</v>
      </c>
    </row>
    <row r="267" spans="1:8" x14ac:dyDescent="0.25">
      <c r="A267" s="1" t="s">
        <v>1065</v>
      </c>
      <c r="B267" s="1" t="s">
        <v>1748</v>
      </c>
      <c r="C267" s="1" t="s">
        <v>1151</v>
      </c>
      <c r="D267" s="1" t="s">
        <v>1749</v>
      </c>
      <c r="E267" s="1" t="s">
        <v>1684</v>
      </c>
      <c r="F267" s="1" t="s">
        <v>1070</v>
      </c>
      <c r="G267" s="1" t="s">
        <v>1747</v>
      </c>
      <c r="H267" s="1" t="s">
        <v>1688</v>
      </c>
    </row>
    <row r="268" spans="1:8" x14ac:dyDescent="0.25">
      <c r="A268" s="1" t="s">
        <v>1065</v>
      </c>
      <c r="B268" s="1" t="s">
        <v>1750</v>
      </c>
      <c r="C268" s="1" t="s">
        <v>1151</v>
      </c>
      <c r="D268" s="1" t="s">
        <v>1751</v>
      </c>
      <c r="E268" s="1" t="s">
        <v>1684</v>
      </c>
      <c r="F268" s="1" t="s">
        <v>1070</v>
      </c>
      <c r="G268" s="1" t="s">
        <v>1747</v>
      </c>
      <c r="H268" s="1" t="s">
        <v>1691</v>
      </c>
    </row>
    <row r="269" spans="1:8" x14ac:dyDescent="0.25">
      <c r="A269" s="1" t="s">
        <v>1065</v>
      </c>
      <c r="B269" s="1" t="s">
        <v>1752</v>
      </c>
      <c r="C269" s="1" t="s">
        <v>1151</v>
      </c>
      <c r="D269" s="1" t="s">
        <v>1753</v>
      </c>
      <c r="E269" s="1" t="s">
        <v>1684</v>
      </c>
      <c r="F269" s="1" t="s">
        <v>1070</v>
      </c>
      <c r="G269" s="1" t="s">
        <v>1747</v>
      </c>
      <c r="H269" s="1" t="s">
        <v>1712</v>
      </c>
    </row>
    <row r="270" spans="1:8" x14ac:dyDescent="0.25">
      <c r="A270" s="1" t="s">
        <v>1065</v>
      </c>
      <c r="B270" s="1" t="s">
        <v>1754</v>
      </c>
      <c r="C270" s="1" t="s">
        <v>1151</v>
      </c>
      <c r="D270" s="1" t="s">
        <v>1755</v>
      </c>
      <c r="E270" s="1" t="s">
        <v>1684</v>
      </c>
      <c r="F270" s="1" t="s">
        <v>1070</v>
      </c>
      <c r="G270" s="1" t="s">
        <v>1747</v>
      </c>
      <c r="H270" s="1" t="s">
        <v>1697</v>
      </c>
    </row>
    <row r="271" spans="1:8" x14ac:dyDescent="0.25">
      <c r="A271" s="1" t="s">
        <v>1065</v>
      </c>
      <c r="B271" s="1" t="s">
        <v>1756</v>
      </c>
      <c r="C271" s="1" t="s">
        <v>1151</v>
      </c>
      <c r="D271" s="1" t="s">
        <v>1757</v>
      </c>
      <c r="E271" s="1" t="s">
        <v>1684</v>
      </c>
      <c r="F271" s="1" t="s">
        <v>1070</v>
      </c>
      <c r="G271" s="1" t="s">
        <v>1747</v>
      </c>
      <c r="H271" s="1" t="s">
        <v>1700</v>
      </c>
    </row>
    <row r="272" spans="1:8" x14ac:dyDescent="0.25">
      <c r="A272" s="1" t="s">
        <v>1065</v>
      </c>
      <c r="B272" s="1" t="s">
        <v>1758</v>
      </c>
      <c r="C272" s="1" t="s">
        <v>1151</v>
      </c>
      <c r="D272" s="1" t="s">
        <v>1759</v>
      </c>
      <c r="E272" s="1" t="s">
        <v>1684</v>
      </c>
      <c r="F272" s="1" t="s">
        <v>1070</v>
      </c>
      <c r="G272" s="1" t="s">
        <v>1747</v>
      </c>
      <c r="H272" s="1" t="s">
        <v>1703</v>
      </c>
    </row>
    <row r="273" spans="1:8" x14ac:dyDescent="0.25">
      <c r="A273" s="1" t="s">
        <v>1065</v>
      </c>
      <c r="B273" s="1" t="s">
        <v>1760</v>
      </c>
      <c r="C273" s="1" t="s">
        <v>1185</v>
      </c>
      <c r="D273" s="1" t="s">
        <v>1761</v>
      </c>
      <c r="E273" s="1" t="s">
        <v>1684</v>
      </c>
      <c r="F273" s="1" t="s">
        <v>1070</v>
      </c>
      <c r="G273" s="1" t="s">
        <v>1762</v>
      </c>
      <c r="H273" s="1" t="s">
        <v>1763</v>
      </c>
    </row>
    <row r="274" spans="1:8" x14ac:dyDescent="0.25">
      <c r="A274" s="1" t="s">
        <v>1065</v>
      </c>
      <c r="B274" s="1" t="s">
        <v>1764</v>
      </c>
      <c r="C274" s="1" t="s">
        <v>1185</v>
      </c>
      <c r="D274" s="1" t="s">
        <v>1765</v>
      </c>
      <c r="E274" s="1" t="s">
        <v>1684</v>
      </c>
      <c r="F274" s="1" t="s">
        <v>1070</v>
      </c>
      <c r="G274" s="1" t="s">
        <v>1762</v>
      </c>
      <c r="H274" s="1" t="s">
        <v>1766</v>
      </c>
    </row>
    <row r="275" spans="1:8" x14ac:dyDescent="0.25">
      <c r="A275" s="1" t="s">
        <v>1065</v>
      </c>
      <c r="B275" s="1" t="s">
        <v>1767</v>
      </c>
      <c r="C275" s="1" t="s">
        <v>1185</v>
      </c>
      <c r="D275" s="1" t="s">
        <v>1768</v>
      </c>
      <c r="E275" s="1" t="s">
        <v>1684</v>
      </c>
      <c r="F275" s="1" t="s">
        <v>1070</v>
      </c>
      <c r="G275" s="1" t="s">
        <v>1762</v>
      </c>
      <c r="H275" s="1" t="s">
        <v>1769</v>
      </c>
    </row>
    <row r="276" spans="1:8" x14ac:dyDescent="0.25">
      <c r="A276" s="1" t="s">
        <v>1065</v>
      </c>
      <c r="B276" s="1" t="s">
        <v>1770</v>
      </c>
      <c r="C276" s="1" t="s">
        <v>1185</v>
      </c>
      <c r="D276" s="1" t="s">
        <v>1771</v>
      </c>
      <c r="E276" s="1" t="s">
        <v>1684</v>
      </c>
      <c r="F276" s="1" t="s">
        <v>1070</v>
      </c>
      <c r="G276" s="1" t="s">
        <v>1762</v>
      </c>
      <c r="H276" s="1" t="s">
        <v>1772</v>
      </c>
    </row>
    <row r="277" spans="1:8" x14ac:dyDescent="0.25">
      <c r="A277" s="1" t="s">
        <v>1065</v>
      </c>
      <c r="B277" s="1" t="s">
        <v>1773</v>
      </c>
      <c r="C277" s="1" t="s">
        <v>1185</v>
      </c>
      <c r="D277" s="1" t="s">
        <v>1774</v>
      </c>
      <c r="E277" s="1" t="s">
        <v>1684</v>
      </c>
      <c r="F277" s="1" t="s">
        <v>1070</v>
      </c>
      <c r="G277" s="1" t="s">
        <v>1762</v>
      </c>
      <c r="H277" s="1" t="s">
        <v>1775</v>
      </c>
    </row>
    <row r="278" spans="1:8" x14ac:dyDescent="0.25">
      <c r="A278" s="1" t="s">
        <v>1065</v>
      </c>
      <c r="B278" s="1" t="s">
        <v>1776</v>
      </c>
      <c r="C278" s="1" t="s">
        <v>1185</v>
      </c>
      <c r="D278" s="1" t="s">
        <v>1777</v>
      </c>
      <c r="E278" s="1" t="s">
        <v>1684</v>
      </c>
      <c r="F278" s="1" t="s">
        <v>1070</v>
      </c>
      <c r="G278" s="1" t="s">
        <v>1762</v>
      </c>
      <c r="H278" s="1" t="s">
        <v>1778</v>
      </c>
    </row>
    <row r="279" spans="1:8" x14ac:dyDescent="0.25">
      <c r="A279" s="1" t="s">
        <v>1065</v>
      </c>
      <c r="B279" s="1" t="s">
        <v>1779</v>
      </c>
      <c r="C279" s="1" t="s">
        <v>1185</v>
      </c>
      <c r="D279" s="1" t="s">
        <v>1780</v>
      </c>
      <c r="E279" s="1" t="s">
        <v>1684</v>
      </c>
      <c r="F279" s="1" t="s">
        <v>1070</v>
      </c>
      <c r="G279" s="1" t="s">
        <v>1279</v>
      </c>
      <c r="H279" s="1" t="s">
        <v>1781</v>
      </c>
    </row>
    <row r="280" spans="1:8" x14ac:dyDescent="0.25">
      <c r="A280" s="1" t="s">
        <v>1065</v>
      </c>
      <c r="B280" s="1" t="s">
        <v>1782</v>
      </c>
      <c r="C280" s="1" t="s">
        <v>1783</v>
      </c>
      <c r="D280" s="1" t="s">
        <v>1784</v>
      </c>
      <c r="E280" s="1" t="s">
        <v>1684</v>
      </c>
      <c r="F280" s="1" t="s">
        <v>1070</v>
      </c>
      <c r="G280" s="1" t="s">
        <v>1785</v>
      </c>
      <c r="H280" s="1" t="s">
        <v>1785</v>
      </c>
    </row>
    <row r="281" spans="1:8" x14ac:dyDescent="0.25">
      <c r="A281" s="1" t="s">
        <v>1065</v>
      </c>
      <c r="B281" s="1" t="s">
        <v>1786</v>
      </c>
      <c r="C281" s="1" t="s">
        <v>1783</v>
      </c>
      <c r="D281" s="1" t="s">
        <v>1787</v>
      </c>
      <c r="E281" s="1" t="s">
        <v>1684</v>
      </c>
      <c r="F281" s="1" t="s">
        <v>1070</v>
      </c>
      <c r="G281" s="1" t="s">
        <v>1788</v>
      </c>
      <c r="H281" s="1" t="s">
        <v>1789</v>
      </c>
    </row>
    <row r="282" spans="1:8" x14ac:dyDescent="0.25">
      <c r="A282" s="1" t="s">
        <v>1065</v>
      </c>
      <c r="B282" s="1" t="s">
        <v>1790</v>
      </c>
      <c r="C282" s="1" t="s">
        <v>1783</v>
      </c>
      <c r="D282" s="1" t="s">
        <v>1791</v>
      </c>
      <c r="E282" s="1" t="s">
        <v>1684</v>
      </c>
      <c r="F282" s="1" t="s">
        <v>1070</v>
      </c>
      <c r="G282" s="1" t="s">
        <v>1788</v>
      </c>
      <c r="H282" s="1" t="s">
        <v>1792</v>
      </c>
    </row>
    <row r="283" spans="1:8" x14ac:dyDescent="0.25">
      <c r="A283" s="1" t="s">
        <v>1065</v>
      </c>
      <c r="B283" s="1" t="s">
        <v>1793</v>
      </c>
      <c r="C283" s="1" t="s">
        <v>1783</v>
      </c>
      <c r="D283" s="1" t="s">
        <v>1794</v>
      </c>
      <c r="E283" s="1" t="s">
        <v>1684</v>
      </c>
      <c r="F283" s="1" t="s">
        <v>1070</v>
      </c>
      <c r="G283" s="1" t="s">
        <v>1795</v>
      </c>
      <c r="H283" s="1" t="s">
        <v>1796</v>
      </c>
    </row>
    <row r="284" spans="1:8" x14ac:dyDescent="0.25">
      <c r="A284" s="1" t="s">
        <v>1065</v>
      </c>
      <c r="B284" s="1" t="s">
        <v>1797</v>
      </c>
      <c r="C284" s="1" t="s">
        <v>1185</v>
      </c>
      <c r="D284" s="1" t="s">
        <v>1798</v>
      </c>
      <c r="E284" s="1" t="s">
        <v>1684</v>
      </c>
      <c r="F284" s="1" t="s">
        <v>1070</v>
      </c>
      <c r="G284" s="1" t="s">
        <v>1799</v>
      </c>
      <c r="H284" s="1" t="s">
        <v>1800</v>
      </c>
    </row>
    <row r="285" spans="1:8" x14ac:dyDescent="0.25">
      <c r="A285" s="1" t="s">
        <v>1065</v>
      </c>
      <c r="B285" s="1" t="s">
        <v>1801</v>
      </c>
      <c r="C285" s="1" t="s">
        <v>1396</v>
      </c>
      <c r="D285" s="1" t="s">
        <v>1802</v>
      </c>
      <c r="E285" s="1" t="s">
        <v>1684</v>
      </c>
      <c r="F285" s="1" t="s">
        <v>1329</v>
      </c>
      <c r="G285" s="1" t="s">
        <v>1685</v>
      </c>
      <c r="H285" s="1" t="s">
        <v>55</v>
      </c>
    </row>
    <row r="286" spans="1:8" x14ac:dyDescent="0.25">
      <c r="A286" s="1" t="s">
        <v>1065</v>
      </c>
      <c r="B286" s="1" t="s">
        <v>1803</v>
      </c>
      <c r="C286" s="1" t="s">
        <v>1396</v>
      </c>
      <c r="D286" s="1" t="s">
        <v>1804</v>
      </c>
      <c r="E286" s="1" t="s">
        <v>1684</v>
      </c>
      <c r="F286" s="1" t="s">
        <v>1329</v>
      </c>
      <c r="G286" s="1" t="s">
        <v>1685</v>
      </c>
      <c r="H286" s="1" t="s">
        <v>1688</v>
      </c>
    </row>
    <row r="287" spans="1:8" x14ac:dyDescent="0.25">
      <c r="A287" s="1" t="s">
        <v>1065</v>
      </c>
      <c r="B287" s="1" t="s">
        <v>1805</v>
      </c>
      <c r="C287" s="1" t="s">
        <v>1396</v>
      </c>
      <c r="D287" s="1" t="s">
        <v>1806</v>
      </c>
      <c r="E287" s="1" t="s">
        <v>1684</v>
      </c>
      <c r="F287" s="1" t="s">
        <v>1329</v>
      </c>
      <c r="G287" s="1" t="s">
        <v>1685</v>
      </c>
      <c r="H287" s="1" t="s">
        <v>1807</v>
      </c>
    </row>
    <row r="288" spans="1:8" x14ac:dyDescent="0.25">
      <c r="A288" s="1" t="s">
        <v>1065</v>
      </c>
      <c r="B288" s="1" t="s">
        <v>1808</v>
      </c>
      <c r="C288" s="1" t="s">
        <v>1396</v>
      </c>
      <c r="D288" s="1" t="s">
        <v>1809</v>
      </c>
      <c r="E288" s="1" t="s">
        <v>1684</v>
      </c>
      <c r="F288" s="1" t="s">
        <v>1329</v>
      </c>
      <c r="G288" s="1" t="s">
        <v>1685</v>
      </c>
      <c r="H288" s="1" t="s">
        <v>1810</v>
      </c>
    </row>
    <row r="289" spans="1:8" x14ac:dyDescent="0.25">
      <c r="A289" s="1" t="s">
        <v>1065</v>
      </c>
      <c r="B289" s="1" t="s">
        <v>1811</v>
      </c>
      <c r="C289" s="1" t="s">
        <v>1396</v>
      </c>
      <c r="D289" s="1" t="s">
        <v>1812</v>
      </c>
      <c r="E289" s="1" t="s">
        <v>1684</v>
      </c>
      <c r="F289" s="1" t="s">
        <v>1329</v>
      </c>
      <c r="G289" s="1" t="s">
        <v>1685</v>
      </c>
      <c r="H289" s="1" t="s">
        <v>1691</v>
      </c>
    </row>
    <row r="290" spans="1:8" x14ac:dyDescent="0.25">
      <c r="A290" s="1" t="s">
        <v>1065</v>
      </c>
      <c r="B290" s="1" t="s">
        <v>1813</v>
      </c>
      <c r="C290" s="1" t="s">
        <v>1396</v>
      </c>
      <c r="D290" s="1" t="s">
        <v>1814</v>
      </c>
      <c r="E290" s="1" t="s">
        <v>1684</v>
      </c>
      <c r="F290" s="1" t="s">
        <v>1329</v>
      </c>
      <c r="G290" s="1" t="s">
        <v>1685</v>
      </c>
      <c r="H290" s="1" t="s">
        <v>1694</v>
      </c>
    </row>
    <row r="291" spans="1:8" x14ac:dyDescent="0.25">
      <c r="A291" s="1" t="s">
        <v>1065</v>
      </c>
      <c r="B291" s="1" t="s">
        <v>1815</v>
      </c>
      <c r="C291" s="1" t="s">
        <v>1396</v>
      </c>
      <c r="D291" s="1" t="s">
        <v>1816</v>
      </c>
      <c r="E291" s="1" t="s">
        <v>1684</v>
      </c>
      <c r="F291" s="1" t="s">
        <v>1329</v>
      </c>
      <c r="G291" s="1" t="s">
        <v>1685</v>
      </c>
      <c r="H291" s="1" t="s">
        <v>1697</v>
      </c>
    </row>
    <row r="292" spans="1:8" x14ac:dyDescent="0.25">
      <c r="A292" s="1" t="s">
        <v>1065</v>
      </c>
      <c r="B292" s="1" t="s">
        <v>1817</v>
      </c>
      <c r="C292" s="1" t="s">
        <v>1396</v>
      </c>
      <c r="D292" s="1" t="s">
        <v>1818</v>
      </c>
      <c r="E292" s="1" t="s">
        <v>1684</v>
      </c>
      <c r="F292" s="1" t="s">
        <v>1329</v>
      </c>
      <c r="G292" s="1" t="s">
        <v>1685</v>
      </c>
      <c r="H292" s="1" t="s">
        <v>1700</v>
      </c>
    </row>
    <row r="293" spans="1:8" x14ac:dyDescent="0.25">
      <c r="A293" s="1" t="s">
        <v>1065</v>
      </c>
      <c r="B293" s="1" t="s">
        <v>1819</v>
      </c>
      <c r="C293" s="1" t="s">
        <v>1396</v>
      </c>
      <c r="D293" s="1" t="s">
        <v>1820</v>
      </c>
      <c r="E293" s="1" t="s">
        <v>1684</v>
      </c>
      <c r="F293" s="1" t="s">
        <v>1329</v>
      </c>
      <c r="G293" s="1" t="s">
        <v>1685</v>
      </c>
      <c r="H293" s="1" t="s">
        <v>1703</v>
      </c>
    </row>
    <row r="294" spans="1:8" x14ac:dyDescent="0.25">
      <c r="A294" s="1" t="s">
        <v>1065</v>
      </c>
      <c r="B294" s="1" t="s">
        <v>1821</v>
      </c>
      <c r="C294" s="1" t="s">
        <v>1422</v>
      </c>
      <c r="D294" s="1" t="s">
        <v>1822</v>
      </c>
      <c r="E294" s="1" t="s">
        <v>1684</v>
      </c>
      <c r="F294" s="1" t="s">
        <v>1329</v>
      </c>
      <c r="G294" s="1" t="s">
        <v>57</v>
      </c>
      <c r="H294" s="1" t="s">
        <v>55</v>
      </c>
    </row>
    <row r="295" spans="1:8" x14ac:dyDescent="0.25">
      <c r="A295" s="1" t="s">
        <v>1065</v>
      </c>
      <c r="B295" s="1" t="s">
        <v>1823</v>
      </c>
      <c r="C295" s="1" t="s">
        <v>1422</v>
      </c>
      <c r="D295" s="1" t="s">
        <v>1824</v>
      </c>
      <c r="E295" s="1" t="s">
        <v>1684</v>
      </c>
      <c r="F295" s="1" t="s">
        <v>1329</v>
      </c>
      <c r="G295" s="1" t="s">
        <v>57</v>
      </c>
      <c r="H295" s="1" t="s">
        <v>1688</v>
      </c>
    </row>
    <row r="296" spans="1:8" x14ac:dyDescent="0.25">
      <c r="A296" s="1" t="s">
        <v>1065</v>
      </c>
      <c r="B296" s="1" t="s">
        <v>1825</v>
      </c>
      <c r="C296" s="1" t="s">
        <v>1422</v>
      </c>
      <c r="D296" s="1" t="s">
        <v>1826</v>
      </c>
      <c r="E296" s="1" t="s">
        <v>1684</v>
      </c>
      <c r="F296" s="1" t="s">
        <v>1329</v>
      </c>
      <c r="G296" s="1" t="s">
        <v>57</v>
      </c>
      <c r="H296" s="1" t="s">
        <v>1807</v>
      </c>
    </row>
    <row r="297" spans="1:8" x14ac:dyDescent="0.25">
      <c r="A297" s="1" t="s">
        <v>1065</v>
      </c>
      <c r="B297" s="1" t="s">
        <v>1827</v>
      </c>
      <c r="C297" s="1" t="s">
        <v>1422</v>
      </c>
      <c r="D297" s="1" t="s">
        <v>1828</v>
      </c>
      <c r="E297" s="1" t="s">
        <v>1684</v>
      </c>
      <c r="F297" s="1" t="s">
        <v>1329</v>
      </c>
      <c r="G297" s="1" t="s">
        <v>57</v>
      </c>
      <c r="H297" s="1" t="s">
        <v>1810</v>
      </c>
    </row>
    <row r="298" spans="1:8" x14ac:dyDescent="0.25">
      <c r="A298" s="1" t="s">
        <v>1065</v>
      </c>
      <c r="B298" s="1" t="s">
        <v>1829</v>
      </c>
      <c r="C298" s="1" t="s">
        <v>1422</v>
      </c>
      <c r="D298" s="1" t="s">
        <v>1830</v>
      </c>
      <c r="E298" s="1" t="s">
        <v>1684</v>
      </c>
      <c r="F298" s="1" t="s">
        <v>1329</v>
      </c>
      <c r="G298" s="1" t="s">
        <v>57</v>
      </c>
      <c r="H298" s="1" t="s">
        <v>1691</v>
      </c>
    </row>
    <row r="299" spans="1:8" x14ac:dyDescent="0.25">
      <c r="A299" s="1" t="s">
        <v>1065</v>
      </c>
      <c r="B299" s="1" t="s">
        <v>1831</v>
      </c>
      <c r="C299" s="1" t="s">
        <v>1422</v>
      </c>
      <c r="D299" s="1" t="s">
        <v>1832</v>
      </c>
      <c r="E299" s="1" t="s">
        <v>1684</v>
      </c>
      <c r="F299" s="1" t="s">
        <v>1329</v>
      </c>
      <c r="G299" s="1" t="s">
        <v>57</v>
      </c>
      <c r="H299" s="1" t="s">
        <v>1712</v>
      </c>
    </row>
    <row r="300" spans="1:8" x14ac:dyDescent="0.25">
      <c r="A300" s="1" t="s">
        <v>1065</v>
      </c>
      <c r="B300" s="1" t="s">
        <v>1833</v>
      </c>
      <c r="C300" s="1" t="s">
        <v>1422</v>
      </c>
      <c r="D300" s="1" t="s">
        <v>1834</v>
      </c>
      <c r="E300" s="1" t="s">
        <v>1684</v>
      </c>
      <c r="F300" s="1" t="s">
        <v>1329</v>
      </c>
      <c r="G300" s="1" t="s">
        <v>57</v>
      </c>
      <c r="H300" s="1" t="s">
        <v>1697</v>
      </c>
    </row>
    <row r="301" spans="1:8" x14ac:dyDescent="0.25">
      <c r="A301" s="1" t="s">
        <v>1065</v>
      </c>
      <c r="B301" s="1" t="s">
        <v>1835</v>
      </c>
      <c r="C301" s="1" t="s">
        <v>1422</v>
      </c>
      <c r="D301" s="1" t="s">
        <v>544</v>
      </c>
      <c r="E301" s="1" t="s">
        <v>1684</v>
      </c>
      <c r="F301" s="1" t="s">
        <v>1329</v>
      </c>
      <c r="G301" s="1" t="s">
        <v>57</v>
      </c>
      <c r="H301" s="1" t="s">
        <v>1717</v>
      </c>
    </row>
    <row r="302" spans="1:8" x14ac:dyDescent="0.25">
      <c r="A302" s="1" t="s">
        <v>1065</v>
      </c>
      <c r="B302" s="1" t="s">
        <v>1836</v>
      </c>
      <c r="C302" s="1" t="s">
        <v>1422</v>
      </c>
      <c r="D302" s="1" t="s">
        <v>1837</v>
      </c>
      <c r="E302" s="1" t="s">
        <v>1684</v>
      </c>
      <c r="F302" s="1" t="s">
        <v>1329</v>
      </c>
      <c r="G302" s="1" t="s">
        <v>57</v>
      </c>
      <c r="H302" s="1" t="s">
        <v>1703</v>
      </c>
    </row>
    <row r="303" spans="1:8" x14ac:dyDescent="0.25">
      <c r="A303" s="1" t="s">
        <v>1065</v>
      </c>
      <c r="B303" s="1" t="s">
        <v>1838</v>
      </c>
      <c r="C303" s="1" t="s">
        <v>1422</v>
      </c>
      <c r="D303" s="1" t="s">
        <v>1839</v>
      </c>
      <c r="E303" s="1" t="s">
        <v>1684</v>
      </c>
      <c r="F303" s="1" t="s">
        <v>1329</v>
      </c>
      <c r="G303" s="1" t="s">
        <v>57</v>
      </c>
      <c r="H303" s="1" t="s">
        <v>1840</v>
      </c>
    </row>
    <row r="304" spans="1:8" x14ac:dyDescent="0.25">
      <c r="A304" s="1" t="s">
        <v>1065</v>
      </c>
      <c r="B304" s="1" t="s">
        <v>1841</v>
      </c>
      <c r="C304" s="1" t="s">
        <v>1422</v>
      </c>
      <c r="D304" s="1" t="s">
        <v>765</v>
      </c>
      <c r="E304" s="1" t="s">
        <v>1684</v>
      </c>
      <c r="F304" s="1" t="s">
        <v>1329</v>
      </c>
      <c r="G304" s="1" t="s">
        <v>57</v>
      </c>
      <c r="H304" s="1" t="s">
        <v>1842</v>
      </c>
    </row>
    <row r="305" spans="1:8" x14ac:dyDescent="0.25">
      <c r="A305" s="1" t="s">
        <v>1065</v>
      </c>
      <c r="B305" s="1" t="s">
        <v>1843</v>
      </c>
      <c r="C305" s="1" t="s">
        <v>1422</v>
      </c>
      <c r="D305" s="1" t="s">
        <v>268</v>
      </c>
      <c r="E305" s="1" t="s">
        <v>1684</v>
      </c>
      <c r="F305" s="1" t="s">
        <v>1329</v>
      </c>
      <c r="G305" s="1" t="s">
        <v>57</v>
      </c>
      <c r="H305" s="1" t="s">
        <v>1844</v>
      </c>
    </row>
    <row r="306" spans="1:8" x14ac:dyDescent="0.25">
      <c r="A306" s="1" t="s">
        <v>1065</v>
      </c>
      <c r="B306" s="1" t="s">
        <v>1845</v>
      </c>
      <c r="C306" s="1" t="s">
        <v>1422</v>
      </c>
      <c r="D306" s="1" t="s">
        <v>219</v>
      </c>
      <c r="E306" s="1" t="s">
        <v>1684</v>
      </c>
      <c r="F306" s="1" t="s">
        <v>1329</v>
      </c>
      <c r="G306" s="1" t="s">
        <v>57</v>
      </c>
      <c r="H306" s="1" t="s">
        <v>1846</v>
      </c>
    </row>
    <row r="307" spans="1:8" x14ac:dyDescent="0.25">
      <c r="A307" s="1" t="s">
        <v>1065</v>
      </c>
      <c r="B307" s="1" t="s">
        <v>1847</v>
      </c>
      <c r="C307" s="1" t="s">
        <v>1422</v>
      </c>
      <c r="D307" s="1" t="s">
        <v>1848</v>
      </c>
      <c r="E307" s="1" t="s">
        <v>1684</v>
      </c>
      <c r="F307" s="1" t="s">
        <v>1329</v>
      </c>
      <c r="G307" s="1" t="s">
        <v>57</v>
      </c>
      <c r="H307" s="1" t="s">
        <v>1849</v>
      </c>
    </row>
    <row r="308" spans="1:8" x14ac:dyDescent="0.25">
      <c r="A308" s="1" t="s">
        <v>1065</v>
      </c>
      <c r="B308" s="1" t="s">
        <v>1850</v>
      </c>
      <c r="C308" s="1" t="s">
        <v>1422</v>
      </c>
      <c r="D308" s="1" t="s">
        <v>1851</v>
      </c>
      <c r="E308" s="1" t="s">
        <v>1684</v>
      </c>
      <c r="F308" s="1" t="s">
        <v>1329</v>
      </c>
      <c r="G308" s="1" t="s">
        <v>57</v>
      </c>
      <c r="H308" s="1" t="s">
        <v>1852</v>
      </c>
    </row>
    <row r="309" spans="1:8" x14ac:dyDescent="0.25">
      <c r="A309" s="1" t="s">
        <v>1065</v>
      </c>
      <c r="B309" s="1" t="s">
        <v>1853</v>
      </c>
      <c r="C309" s="1" t="s">
        <v>1434</v>
      </c>
      <c r="D309" s="1" t="s">
        <v>1854</v>
      </c>
      <c r="E309" s="1" t="s">
        <v>1684</v>
      </c>
      <c r="F309" s="1" t="s">
        <v>1329</v>
      </c>
      <c r="G309" s="1" t="s">
        <v>1518</v>
      </c>
      <c r="H309" s="1" t="s">
        <v>1688</v>
      </c>
    </row>
    <row r="310" spans="1:8" x14ac:dyDescent="0.25">
      <c r="A310" s="1" t="s">
        <v>1065</v>
      </c>
      <c r="B310" s="1" t="s">
        <v>1855</v>
      </c>
      <c r="C310" s="1" t="s">
        <v>1434</v>
      </c>
      <c r="D310" s="1" t="s">
        <v>1856</v>
      </c>
      <c r="E310" s="1" t="s">
        <v>1684</v>
      </c>
      <c r="F310" s="1" t="s">
        <v>1329</v>
      </c>
      <c r="G310" s="1" t="s">
        <v>1518</v>
      </c>
      <c r="H310" s="1" t="s">
        <v>1691</v>
      </c>
    </row>
    <row r="311" spans="1:8" x14ac:dyDescent="0.25">
      <c r="A311" s="1" t="s">
        <v>1065</v>
      </c>
      <c r="B311" s="1" t="s">
        <v>1857</v>
      </c>
      <c r="C311" s="1" t="s">
        <v>1434</v>
      </c>
      <c r="D311" s="1" t="s">
        <v>1858</v>
      </c>
      <c r="E311" s="1" t="s">
        <v>1684</v>
      </c>
      <c r="F311" s="1" t="s">
        <v>1329</v>
      </c>
      <c r="G311" s="1" t="s">
        <v>1518</v>
      </c>
      <c r="H311" s="1" t="s">
        <v>1694</v>
      </c>
    </row>
    <row r="312" spans="1:8" x14ac:dyDescent="0.25">
      <c r="A312" s="1" t="s">
        <v>1065</v>
      </c>
      <c r="B312" s="1" t="s">
        <v>1859</v>
      </c>
      <c r="C312" s="1" t="s">
        <v>1434</v>
      </c>
      <c r="D312" s="1" t="s">
        <v>1860</v>
      </c>
      <c r="E312" s="1" t="s">
        <v>1684</v>
      </c>
      <c r="F312" s="1" t="s">
        <v>1329</v>
      </c>
      <c r="G312" s="1" t="s">
        <v>1518</v>
      </c>
      <c r="H312" s="1" t="s">
        <v>1697</v>
      </c>
    </row>
    <row r="313" spans="1:8" x14ac:dyDescent="0.25">
      <c r="A313" s="1" t="s">
        <v>1065</v>
      </c>
      <c r="B313" s="1" t="s">
        <v>1861</v>
      </c>
      <c r="C313" s="1" t="s">
        <v>1396</v>
      </c>
      <c r="D313" s="1" t="s">
        <v>1862</v>
      </c>
      <c r="E313" s="1" t="s">
        <v>1684</v>
      </c>
      <c r="F313" s="1" t="s">
        <v>1329</v>
      </c>
      <c r="G313" s="1" t="s">
        <v>1863</v>
      </c>
      <c r="H313" s="1" t="s">
        <v>1864</v>
      </c>
    </row>
    <row r="314" spans="1:8" x14ac:dyDescent="0.25">
      <c r="A314" s="1" t="s">
        <v>1065</v>
      </c>
      <c r="B314" s="1" t="s">
        <v>1865</v>
      </c>
      <c r="C314" s="1" t="s">
        <v>1396</v>
      </c>
      <c r="D314" s="1" t="s">
        <v>1866</v>
      </c>
      <c r="E314" s="1" t="s">
        <v>1684</v>
      </c>
      <c r="F314" s="1" t="s">
        <v>1329</v>
      </c>
      <c r="G314" s="1" t="s">
        <v>1863</v>
      </c>
      <c r="H314" s="1" t="s">
        <v>1867</v>
      </c>
    </row>
    <row r="315" spans="1:8" x14ac:dyDescent="0.25">
      <c r="A315" s="1" t="s">
        <v>1065</v>
      </c>
      <c r="B315" s="1" t="s">
        <v>1868</v>
      </c>
      <c r="C315" s="1" t="s">
        <v>1396</v>
      </c>
      <c r="D315" s="1" t="s">
        <v>1869</v>
      </c>
      <c r="E315" s="1" t="s">
        <v>1684</v>
      </c>
      <c r="F315" s="1" t="s">
        <v>1329</v>
      </c>
      <c r="G315" s="1" t="s">
        <v>1863</v>
      </c>
      <c r="H315" s="1" t="s">
        <v>1870</v>
      </c>
    </row>
    <row r="316" spans="1:8" x14ac:dyDescent="0.25">
      <c r="A316" s="1" t="s">
        <v>1065</v>
      </c>
      <c r="B316" s="1" t="s">
        <v>1871</v>
      </c>
      <c r="C316" s="1" t="s">
        <v>1396</v>
      </c>
      <c r="D316" s="1" t="s">
        <v>1872</v>
      </c>
      <c r="E316" s="1" t="s">
        <v>1684</v>
      </c>
      <c r="F316" s="1" t="s">
        <v>1329</v>
      </c>
      <c r="G316" s="1" t="s">
        <v>1863</v>
      </c>
      <c r="H316" s="1" t="s">
        <v>1873</v>
      </c>
    </row>
    <row r="317" spans="1:8" x14ac:dyDescent="0.25">
      <c r="A317" s="1" t="s">
        <v>1065</v>
      </c>
      <c r="B317" s="1" t="s">
        <v>1874</v>
      </c>
      <c r="C317" s="1" t="s">
        <v>1396</v>
      </c>
      <c r="D317" s="1" t="s">
        <v>1875</v>
      </c>
      <c r="E317" s="1" t="s">
        <v>1684</v>
      </c>
      <c r="F317" s="1" t="s">
        <v>1329</v>
      </c>
      <c r="G317" s="1" t="s">
        <v>1863</v>
      </c>
      <c r="H317" s="1" t="s">
        <v>1876</v>
      </c>
    </row>
    <row r="318" spans="1:8" x14ac:dyDescent="0.25">
      <c r="A318" s="1" t="s">
        <v>1065</v>
      </c>
      <c r="B318" s="1" t="s">
        <v>1877</v>
      </c>
      <c r="C318" s="1" t="s">
        <v>1396</v>
      </c>
      <c r="D318" s="1" t="s">
        <v>1878</v>
      </c>
      <c r="E318" s="1" t="s">
        <v>1684</v>
      </c>
      <c r="F318" s="1" t="s">
        <v>1329</v>
      </c>
      <c r="G318" s="1" t="s">
        <v>1863</v>
      </c>
      <c r="H318" s="1" t="s">
        <v>1879</v>
      </c>
    </row>
    <row r="319" spans="1:8" x14ac:dyDescent="0.25">
      <c r="A319" s="1" t="s">
        <v>1065</v>
      </c>
      <c r="B319" s="1" t="s">
        <v>1880</v>
      </c>
      <c r="C319" s="1" t="s">
        <v>1396</v>
      </c>
      <c r="D319" s="1" t="s">
        <v>1881</v>
      </c>
      <c r="E319" s="1" t="s">
        <v>1684</v>
      </c>
      <c r="F319" s="1" t="s">
        <v>1329</v>
      </c>
      <c r="G319" s="1" t="s">
        <v>1882</v>
      </c>
      <c r="H319" s="1" t="s">
        <v>1688</v>
      </c>
    </row>
    <row r="320" spans="1:8" x14ac:dyDescent="0.25">
      <c r="A320" s="1" t="s">
        <v>1065</v>
      </c>
      <c r="B320" s="1" t="s">
        <v>1883</v>
      </c>
      <c r="C320" s="1" t="s">
        <v>1396</v>
      </c>
      <c r="D320" s="1" t="s">
        <v>1884</v>
      </c>
      <c r="E320" s="1" t="s">
        <v>1684</v>
      </c>
      <c r="F320" s="1" t="s">
        <v>1329</v>
      </c>
      <c r="G320" s="1" t="s">
        <v>1882</v>
      </c>
      <c r="H320" s="1" t="s">
        <v>1691</v>
      </c>
    </row>
    <row r="321" spans="1:8" x14ac:dyDescent="0.25">
      <c r="A321" s="1" t="s">
        <v>1065</v>
      </c>
      <c r="B321" s="1" t="s">
        <v>1885</v>
      </c>
      <c r="C321" s="1" t="s">
        <v>1396</v>
      </c>
      <c r="D321" s="1" t="s">
        <v>1886</v>
      </c>
      <c r="E321" s="1" t="s">
        <v>1684</v>
      </c>
      <c r="F321" s="1" t="s">
        <v>1329</v>
      </c>
      <c r="G321" s="1" t="s">
        <v>1882</v>
      </c>
      <c r="H321" s="1" t="s">
        <v>1694</v>
      </c>
    </row>
    <row r="322" spans="1:8" x14ac:dyDescent="0.25">
      <c r="A322" s="1" t="s">
        <v>1065</v>
      </c>
      <c r="B322" s="1" t="s">
        <v>1887</v>
      </c>
      <c r="C322" s="1" t="s">
        <v>1396</v>
      </c>
      <c r="D322" s="1" t="s">
        <v>1888</v>
      </c>
      <c r="E322" s="1" t="s">
        <v>1684</v>
      </c>
      <c r="F322" s="1" t="s">
        <v>1329</v>
      </c>
      <c r="G322" s="1" t="s">
        <v>1882</v>
      </c>
      <c r="H322" s="1" t="s">
        <v>1697</v>
      </c>
    </row>
    <row r="323" spans="1:8" x14ac:dyDescent="0.25">
      <c r="A323" s="1" t="s">
        <v>1065</v>
      </c>
      <c r="B323" s="1" t="s">
        <v>1889</v>
      </c>
      <c r="C323" s="1" t="s">
        <v>1434</v>
      </c>
      <c r="D323" s="1" t="s">
        <v>1890</v>
      </c>
      <c r="E323" s="1" t="s">
        <v>1684</v>
      </c>
      <c r="F323" s="1" t="s">
        <v>1329</v>
      </c>
      <c r="G323" s="1" t="s">
        <v>201</v>
      </c>
      <c r="H323" s="1" t="s">
        <v>55</v>
      </c>
    </row>
    <row r="324" spans="1:8" x14ac:dyDescent="0.25">
      <c r="A324" s="1" t="s">
        <v>1065</v>
      </c>
      <c r="B324" s="1" t="s">
        <v>1891</v>
      </c>
      <c r="C324" s="1" t="s">
        <v>1434</v>
      </c>
      <c r="D324" s="1" t="s">
        <v>1892</v>
      </c>
      <c r="E324" s="1" t="s">
        <v>1684</v>
      </c>
      <c r="F324" s="1" t="s">
        <v>1329</v>
      </c>
      <c r="G324" s="1" t="s">
        <v>201</v>
      </c>
      <c r="H324" s="1" t="s">
        <v>1893</v>
      </c>
    </row>
    <row r="325" spans="1:8" x14ac:dyDescent="0.25">
      <c r="A325" s="1" t="s">
        <v>1065</v>
      </c>
      <c r="B325" s="1" t="s">
        <v>1894</v>
      </c>
      <c r="C325" s="1" t="s">
        <v>1434</v>
      </c>
      <c r="D325" s="1" t="s">
        <v>1895</v>
      </c>
      <c r="E325" s="1" t="s">
        <v>1684</v>
      </c>
      <c r="F325" s="1" t="s">
        <v>1329</v>
      </c>
      <c r="G325" s="1" t="s">
        <v>201</v>
      </c>
      <c r="H325" s="1" t="s">
        <v>1896</v>
      </c>
    </row>
    <row r="326" spans="1:8" x14ac:dyDescent="0.25">
      <c r="A326" s="1" t="s">
        <v>1065</v>
      </c>
      <c r="B326" s="1" t="s">
        <v>1897</v>
      </c>
      <c r="C326" s="1" t="s">
        <v>1434</v>
      </c>
      <c r="D326" s="1" t="s">
        <v>1898</v>
      </c>
      <c r="E326" s="1" t="s">
        <v>1684</v>
      </c>
      <c r="F326" s="1" t="s">
        <v>1329</v>
      </c>
      <c r="G326" s="1" t="s">
        <v>201</v>
      </c>
      <c r="H326" s="1" t="s">
        <v>1899</v>
      </c>
    </row>
    <row r="327" spans="1:8" x14ac:dyDescent="0.25">
      <c r="A327" s="1" t="s">
        <v>1065</v>
      </c>
      <c r="B327" s="1" t="s">
        <v>1900</v>
      </c>
      <c r="C327" s="1" t="s">
        <v>1434</v>
      </c>
      <c r="D327" s="1" t="s">
        <v>1901</v>
      </c>
      <c r="E327" s="1" t="s">
        <v>1684</v>
      </c>
      <c r="F327" s="1" t="s">
        <v>1329</v>
      </c>
      <c r="G327" s="1" t="s">
        <v>201</v>
      </c>
      <c r="H327" s="1" t="s">
        <v>1691</v>
      </c>
    </row>
    <row r="328" spans="1:8" x14ac:dyDescent="0.25">
      <c r="A328" s="1" t="s">
        <v>1065</v>
      </c>
      <c r="B328" s="1" t="s">
        <v>1902</v>
      </c>
      <c r="C328" s="1" t="s">
        <v>1434</v>
      </c>
      <c r="D328" s="1" t="s">
        <v>1903</v>
      </c>
      <c r="E328" s="1" t="s">
        <v>1684</v>
      </c>
      <c r="F328" s="1" t="s">
        <v>1329</v>
      </c>
      <c r="G328" s="1" t="s">
        <v>201</v>
      </c>
      <c r="H328" s="1" t="s">
        <v>1712</v>
      </c>
    </row>
    <row r="329" spans="1:8" x14ac:dyDescent="0.25">
      <c r="A329" s="1" t="s">
        <v>1065</v>
      </c>
      <c r="B329" s="1" t="s">
        <v>1904</v>
      </c>
      <c r="C329" s="1" t="s">
        <v>1434</v>
      </c>
      <c r="D329" s="1" t="s">
        <v>1905</v>
      </c>
      <c r="E329" s="1" t="s">
        <v>1684</v>
      </c>
      <c r="F329" s="1" t="s">
        <v>1329</v>
      </c>
      <c r="G329" s="1" t="s">
        <v>201</v>
      </c>
      <c r="H329" s="1" t="s">
        <v>1697</v>
      </c>
    </row>
    <row r="330" spans="1:8" x14ac:dyDescent="0.25">
      <c r="A330" s="1" t="s">
        <v>1065</v>
      </c>
      <c r="B330" s="1" t="s">
        <v>1906</v>
      </c>
      <c r="C330" s="1" t="s">
        <v>1434</v>
      </c>
      <c r="D330" s="1" t="s">
        <v>1907</v>
      </c>
      <c r="E330" s="1" t="s">
        <v>1684</v>
      </c>
      <c r="F330" s="1" t="s">
        <v>1329</v>
      </c>
      <c r="G330" s="1" t="s">
        <v>201</v>
      </c>
      <c r="H330" s="1" t="s">
        <v>1717</v>
      </c>
    </row>
    <row r="331" spans="1:8" x14ac:dyDescent="0.25">
      <c r="A331" s="1" t="s">
        <v>1065</v>
      </c>
      <c r="B331" s="1" t="s">
        <v>1908</v>
      </c>
      <c r="C331" s="1" t="s">
        <v>1434</v>
      </c>
      <c r="D331" s="1" t="s">
        <v>1909</v>
      </c>
      <c r="E331" s="1" t="s">
        <v>1684</v>
      </c>
      <c r="F331" s="1" t="s">
        <v>1329</v>
      </c>
      <c r="G331" s="1" t="s">
        <v>201</v>
      </c>
      <c r="H331" s="1" t="s">
        <v>1703</v>
      </c>
    </row>
    <row r="332" spans="1:8" x14ac:dyDescent="0.25">
      <c r="A332" s="1" t="s">
        <v>1065</v>
      </c>
      <c r="B332" s="1" t="s">
        <v>1910</v>
      </c>
      <c r="C332" s="1" t="s">
        <v>1396</v>
      </c>
      <c r="D332" s="1" t="s">
        <v>1911</v>
      </c>
      <c r="E332" s="1" t="s">
        <v>1684</v>
      </c>
      <c r="F332" s="1" t="s">
        <v>1329</v>
      </c>
      <c r="G332" s="1" t="s">
        <v>1747</v>
      </c>
      <c r="H332" s="1" t="s">
        <v>55</v>
      </c>
    </row>
    <row r="333" spans="1:8" x14ac:dyDescent="0.25">
      <c r="A333" s="1" t="s">
        <v>1065</v>
      </c>
      <c r="B333" s="1" t="s">
        <v>1912</v>
      </c>
      <c r="C333" s="1" t="s">
        <v>1396</v>
      </c>
      <c r="D333" s="1" t="s">
        <v>1913</v>
      </c>
      <c r="E333" s="1" t="s">
        <v>1684</v>
      </c>
      <c r="F333" s="1" t="s">
        <v>1329</v>
      </c>
      <c r="G333" s="1" t="s">
        <v>1747</v>
      </c>
      <c r="H333" s="1" t="s">
        <v>1688</v>
      </c>
    </row>
    <row r="334" spans="1:8" x14ac:dyDescent="0.25">
      <c r="A334" s="1" t="s">
        <v>1065</v>
      </c>
      <c r="B334" s="1" t="s">
        <v>1914</v>
      </c>
      <c r="C334" s="1" t="s">
        <v>1396</v>
      </c>
      <c r="D334" s="1" t="s">
        <v>1915</v>
      </c>
      <c r="E334" s="1" t="s">
        <v>1684</v>
      </c>
      <c r="F334" s="1" t="s">
        <v>1329</v>
      </c>
      <c r="G334" s="1" t="s">
        <v>1747</v>
      </c>
      <c r="H334" s="1" t="s">
        <v>1691</v>
      </c>
    </row>
    <row r="335" spans="1:8" x14ac:dyDescent="0.25">
      <c r="A335" s="1" t="s">
        <v>1065</v>
      </c>
      <c r="B335" s="1" t="s">
        <v>1916</v>
      </c>
      <c r="C335" s="1" t="s">
        <v>1396</v>
      </c>
      <c r="D335" s="1" t="s">
        <v>1917</v>
      </c>
      <c r="E335" s="1" t="s">
        <v>1684</v>
      </c>
      <c r="F335" s="1" t="s">
        <v>1329</v>
      </c>
      <c r="G335" s="1" t="s">
        <v>1747</v>
      </c>
      <c r="H335" s="1" t="s">
        <v>1694</v>
      </c>
    </row>
    <row r="336" spans="1:8" x14ac:dyDescent="0.25">
      <c r="A336" s="1" t="s">
        <v>1065</v>
      </c>
      <c r="B336" s="1" t="s">
        <v>1918</v>
      </c>
      <c r="C336" s="1" t="s">
        <v>1396</v>
      </c>
      <c r="D336" s="1" t="s">
        <v>1919</v>
      </c>
      <c r="E336" s="1" t="s">
        <v>1684</v>
      </c>
      <c r="F336" s="1" t="s">
        <v>1329</v>
      </c>
      <c r="G336" s="1" t="s">
        <v>1747</v>
      </c>
      <c r="H336" s="1" t="s">
        <v>1697</v>
      </c>
    </row>
    <row r="337" spans="1:8" x14ac:dyDescent="0.25">
      <c r="A337" s="1" t="s">
        <v>1065</v>
      </c>
      <c r="B337" s="1" t="s">
        <v>1920</v>
      </c>
      <c r="C337" s="1" t="s">
        <v>1396</v>
      </c>
      <c r="D337" s="1" t="s">
        <v>1921</v>
      </c>
      <c r="E337" s="1" t="s">
        <v>1684</v>
      </c>
      <c r="F337" s="1" t="s">
        <v>1329</v>
      </c>
      <c r="G337" s="1" t="s">
        <v>1747</v>
      </c>
      <c r="H337" s="1" t="s">
        <v>1700</v>
      </c>
    </row>
    <row r="338" spans="1:8" x14ac:dyDescent="0.25">
      <c r="A338" s="1" t="s">
        <v>1065</v>
      </c>
      <c r="B338" s="1" t="s">
        <v>1922</v>
      </c>
      <c r="C338" s="1" t="s">
        <v>1396</v>
      </c>
      <c r="D338" s="1" t="s">
        <v>1923</v>
      </c>
      <c r="E338" s="1" t="s">
        <v>1684</v>
      </c>
      <c r="F338" s="1" t="s">
        <v>1329</v>
      </c>
      <c r="G338" s="1" t="s">
        <v>1747</v>
      </c>
      <c r="H338" s="1" t="s">
        <v>1703</v>
      </c>
    </row>
    <row r="339" spans="1:8" x14ac:dyDescent="0.25">
      <c r="A339" s="1" t="s">
        <v>1065</v>
      </c>
      <c r="B339" s="1" t="s">
        <v>1924</v>
      </c>
      <c r="C339" s="1" t="s">
        <v>1434</v>
      </c>
      <c r="D339" s="1" t="s">
        <v>1925</v>
      </c>
      <c r="E339" s="1" t="s">
        <v>1684</v>
      </c>
      <c r="F339" s="1" t="s">
        <v>1329</v>
      </c>
      <c r="G339" s="1" t="s">
        <v>1238</v>
      </c>
      <c r="H339" s="1" t="s">
        <v>1926</v>
      </c>
    </row>
    <row r="340" spans="1:8" x14ac:dyDescent="0.25">
      <c r="A340" s="1" t="s">
        <v>1065</v>
      </c>
      <c r="B340" s="1" t="s">
        <v>1927</v>
      </c>
      <c r="C340" s="1" t="s">
        <v>1434</v>
      </c>
      <c r="D340" s="1" t="s">
        <v>1928</v>
      </c>
      <c r="E340" s="1" t="s">
        <v>1684</v>
      </c>
      <c r="F340" s="1" t="s">
        <v>1329</v>
      </c>
      <c r="G340" s="1" t="s">
        <v>1238</v>
      </c>
      <c r="H340" s="1" t="s">
        <v>1929</v>
      </c>
    </row>
    <row r="341" spans="1:8" x14ac:dyDescent="0.25">
      <c r="A341" s="1" t="s">
        <v>1065</v>
      </c>
      <c r="B341" s="1" t="s">
        <v>1930</v>
      </c>
      <c r="C341" s="1" t="s">
        <v>1434</v>
      </c>
      <c r="D341" s="1" t="s">
        <v>1931</v>
      </c>
      <c r="E341" s="1" t="s">
        <v>1684</v>
      </c>
      <c r="F341" s="1" t="s">
        <v>1329</v>
      </c>
      <c r="G341" s="1" t="s">
        <v>1238</v>
      </c>
      <c r="H341" s="1" t="s">
        <v>1691</v>
      </c>
    </row>
    <row r="342" spans="1:8" x14ac:dyDescent="0.25">
      <c r="A342" s="1" t="s">
        <v>1065</v>
      </c>
      <c r="B342" s="1" t="s">
        <v>1932</v>
      </c>
      <c r="C342" s="1" t="s">
        <v>1434</v>
      </c>
      <c r="D342" s="1" t="s">
        <v>1933</v>
      </c>
      <c r="E342" s="1" t="s">
        <v>1684</v>
      </c>
      <c r="F342" s="1" t="s">
        <v>1329</v>
      </c>
      <c r="G342" s="1" t="s">
        <v>1238</v>
      </c>
      <c r="H342" s="1" t="s">
        <v>1694</v>
      </c>
    </row>
    <row r="343" spans="1:8" x14ac:dyDescent="0.25">
      <c r="A343" s="1" t="s">
        <v>1065</v>
      </c>
      <c r="B343" s="1" t="s">
        <v>1934</v>
      </c>
      <c r="C343" s="1" t="s">
        <v>1434</v>
      </c>
      <c r="D343" s="1" t="s">
        <v>1935</v>
      </c>
      <c r="E343" s="1" t="s">
        <v>1684</v>
      </c>
      <c r="F343" s="1" t="s">
        <v>1329</v>
      </c>
      <c r="G343" s="1" t="s">
        <v>1238</v>
      </c>
      <c r="H343" s="1" t="s">
        <v>1697</v>
      </c>
    </row>
    <row r="344" spans="1:8" x14ac:dyDescent="0.25">
      <c r="A344" s="1" t="s">
        <v>1065</v>
      </c>
      <c r="B344" s="1" t="s">
        <v>1936</v>
      </c>
      <c r="C344" s="1" t="s">
        <v>1434</v>
      </c>
      <c r="D344" s="1" t="s">
        <v>1937</v>
      </c>
      <c r="E344" s="1" t="s">
        <v>1684</v>
      </c>
      <c r="F344" s="1" t="s">
        <v>1329</v>
      </c>
      <c r="G344" s="1" t="s">
        <v>1238</v>
      </c>
      <c r="H344" s="1" t="s">
        <v>1700</v>
      </c>
    </row>
    <row r="345" spans="1:8" x14ac:dyDescent="0.25">
      <c r="A345" s="1" t="s">
        <v>1065</v>
      </c>
      <c r="B345" s="1" t="s">
        <v>1938</v>
      </c>
      <c r="C345" s="1" t="s">
        <v>1434</v>
      </c>
      <c r="D345" s="1" t="s">
        <v>1939</v>
      </c>
      <c r="E345" s="1" t="s">
        <v>1684</v>
      </c>
      <c r="F345" s="1" t="s">
        <v>1329</v>
      </c>
      <c r="G345" s="1" t="s">
        <v>1238</v>
      </c>
      <c r="H345" s="1" t="s">
        <v>1703</v>
      </c>
    </row>
    <row r="346" spans="1:8" x14ac:dyDescent="0.25">
      <c r="A346" s="1" t="s">
        <v>1065</v>
      </c>
      <c r="B346" s="1" t="s">
        <v>1940</v>
      </c>
      <c r="C346" s="1" t="s">
        <v>1434</v>
      </c>
      <c r="D346" s="1" t="s">
        <v>1941</v>
      </c>
      <c r="E346" s="1" t="s">
        <v>1684</v>
      </c>
      <c r="F346" s="1" t="s">
        <v>1329</v>
      </c>
      <c r="G346" s="1" t="s">
        <v>1238</v>
      </c>
      <c r="H346" s="1" t="s">
        <v>55</v>
      </c>
    </row>
    <row r="347" spans="1:8" x14ac:dyDescent="0.25">
      <c r="A347" s="1" t="s">
        <v>1065</v>
      </c>
      <c r="B347" s="1" t="s">
        <v>1942</v>
      </c>
      <c r="C347" s="1" t="s">
        <v>1434</v>
      </c>
      <c r="D347" s="1" t="s">
        <v>1943</v>
      </c>
      <c r="E347" s="1" t="s">
        <v>1684</v>
      </c>
      <c r="F347" s="1" t="s">
        <v>1329</v>
      </c>
      <c r="G347" s="1" t="s">
        <v>1238</v>
      </c>
      <c r="H347" s="1" t="s">
        <v>1893</v>
      </c>
    </row>
    <row r="348" spans="1:8" x14ac:dyDescent="0.25">
      <c r="A348" s="1" t="s">
        <v>1065</v>
      </c>
      <c r="B348" s="1" t="s">
        <v>1944</v>
      </c>
      <c r="C348" s="1" t="s">
        <v>1434</v>
      </c>
      <c r="D348" s="1" t="s">
        <v>1945</v>
      </c>
      <c r="E348" s="1" t="s">
        <v>1684</v>
      </c>
      <c r="F348" s="1" t="s">
        <v>1329</v>
      </c>
      <c r="G348" s="1" t="s">
        <v>1238</v>
      </c>
      <c r="H348" s="1" t="s">
        <v>1807</v>
      </c>
    </row>
    <row r="349" spans="1:8" x14ac:dyDescent="0.25">
      <c r="A349" s="1" t="s">
        <v>1065</v>
      </c>
      <c r="B349" s="1" t="s">
        <v>1946</v>
      </c>
      <c r="C349" s="1" t="s">
        <v>1434</v>
      </c>
      <c r="D349" s="1" t="s">
        <v>1947</v>
      </c>
      <c r="E349" s="1" t="s">
        <v>1684</v>
      </c>
      <c r="F349" s="1" t="s">
        <v>1329</v>
      </c>
      <c r="G349" s="1" t="s">
        <v>1238</v>
      </c>
      <c r="H349" s="1" t="s">
        <v>1948</v>
      </c>
    </row>
    <row r="350" spans="1:8" x14ac:dyDescent="0.25">
      <c r="A350" s="1" t="s">
        <v>1065</v>
      </c>
      <c r="B350" s="1" t="s">
        <v>1949</v>
      </c>
      <c r="C350" s="1" t="s">
        <v>1434</v>
      </c>
      <c r="D350" s="1" t="s">
        <v>1950</v>
      </c>
      <c r="E350" s="1" t="s">
        <v>1684</v>
      </c>
      <c r="F350" s="1" t="s">
        <v>1329</v>
      </c>
      <c r="G350" s="1" t="s">
        <v>1310</v>
      </c>
      <c r="H350" s="1" t="s">
        <v>55</v>
      </c>
    </row>
    <row r="351" spans="1:8" x14ac:dyDescent="0.25">
      <c r="A351" s="1" t="s">
        <v>1065</v>
      </c>
      <c r="B351" s="1" t="s">
        <v>1951</v>
      </c>
      <c r="C351" s="1" t="s">
        <v>1434</v>
      </c>
      <c r="D351" s="1" t="s">
        <v>1952</v>
      </c>
      <c r="E351" s="1" t="s">
        <v>1684</v>
      </c>
      <c r="F351" s="1" t="s">
        <v>1329</v>
      </c>
      <c r="G351" s="1" t="s">
        <v>1310</v>
      </c>
      <c r="H351" s="1" t="s">
        <v>1893</v>
      </c>
    </row>
    <row r="352" spans="1:8" x14ac:dyDescent="0.25">
      <c r="A352" s="1" t="s">
        <v>1065</v>
      </c>
      <c r="B352" s="1" t="s">
        <v>1953</v>
      </c>
      <c r="C352" s="1" t="s">
        <v>1434</v>
      </c>
      <c r="D352" s="1" t="s">
        <v>1954</v>
      </c>
      <c r="E352" s="1" t="s">
        <v>1684</v>
      </c>
      <c r="F352" s="1" t="s">
        <v>1329</v>
      </c>
      <c r="G352" s="1" t="s">
        <v>1310</v>
      </c>
      <c r="H352" s="1" t="s">
        <v>1691</v>
      </c>
    </row>
    <row r="353" spans="1:8" x14ac:dyDescent="0.25">
      <c r="A353" s="1" t="s">
        <v>1065</v>
      </c>
      <c r="B353" s="1" t="s">
        <v>1955</v>
      </c>
      <c r="C353" s="1" t="s">
        <v>1434</v>
      </c>
      <c r="D353" s="1" t="s">
        <v>1956</v>
      </c>
      <c r="E353" s="1" t="s">
        <v>1684</v>
      </c>
      <c r="F353" s="1" t="s">
        <v>1329</v>
      </c>
      <c r="G353" s="1" t="s">
        <v>1310</v>
      </c>
      <c r="H353" s="1" t="s">
        <v>1694</v>
      </c>
    </row>
    <row r="354" spans="1:8" x14ac:dyDescent="0.25">
      <c r="A354" s="1" t="s">
        <v>1065</v>
      </c>
      <c r="B354" s="1" t="s">
        <v>1957</v>
      </c>
      <c r="C354" s="1" t="s">
        <v>1434</v>
      </c>
      <c r="D354" s="1" t="s">
        <v>1958</v>
      </c>
      <c r="E354" s="1" t="s">
        <v>1684</v>
      </c>
      <c r="F354" s="1" t="s">
        <v>1329</v>
      </c>
      <c r="G354" s="1" t="s">
        <v>1310</v>
      </c>
      <c r="H354" s="1" t="s">
        <v>1697</v>
      </c>
    </row>
    <row r="355" spans="1:8" x14ac:dyDescent="0.25">
      <c r="A355" s="1" t="s">
        <v>1065</v>
      </c>
      <c r="B355" s="1" t="s">
        <v>1959</v>
      </c>
      <c r="C355" s="1" t="s">
        <v>1434</v>
      </c>
      <c r="D355" s="1" t="s">
        <v>1960</v>
      </c>
      <c r="E355" s="1" t="s">
        <v>1684</v>
      </c>
      <c r="F355" s="1" t="s">
        <v>1329</v>
      </c>
      <c r="G355" s="1" t="s">
        <v>1310</v>
      </c>
      <c r="H355" s="1" t="s">
        <v>1700</v>
      </c>
    </row>
    <row r="356" spans="1:8" x14ac:dyDescent="0.25">
      <c r="A356" s="1" t="s">
        <v>1065</v>
      </c>
      <c r="B356" s="1" t="s">
        <v>1961</v>
      </c>
      <c r="C356" s="1" t="s">
        <v>1434</v>
      </c>
      <c r="D356" s="1" t="s">
        <v>1962</v>
      </c>
      <c r="E356" s="1" t="s">
        <v>1684</v>
      </c>
      <c r="F356" s="1" t="s">
        <v>1329</v>
      </c>
      <c r="G356" s="1" t="s">
        <v>1310</v>
      </c>
      <c r="H356" s="1" t="s">
        <v>1703</v>
      </c>
    </row>
    <row r="357" spans="1:8" x14ac:dyDescent="0.25">
      <c r="A357" s="1" t="s">
        <v>1065</v>
      </c>
      <c r="B357" s="1" t="s">
        <v>1963</v>
      </c>
      <c r="C357" s="1" t="s">
        <v>1434</v>
      </c>
      <c r="D357" s="1" t="s">
        <v>1964</v>
      </c>
      <c r="E357" s="1" t="s">
        <v>1684</v>
      </c>
      <c r="F357" s="1" t="s">
        <v>1329</v>
      </c>
      <c r="G357" s="1" t="s">
        <v>1518</v>
      </c>
      <c r="H357" s="1" t="s">
        <v>55</v>
      </c>
    </row>
    <row r="358" spans="1:8" x14ac:dyDescent="0.25">
      <c r="A358" s="1" t="s">
        <v>1065</v>
      </c>
      <c r="B358" s="1" t="s">
        <v>1965</v>
      </c>
      <c r="C358" s="1" t="s">
        <v>1434</v>
      </c>
      <c r="D358" s="1" t="s">
        <v>1966</v>
      </c>
      <c r="E358" s="1" t="s">
        <v>1684</v>
      </c>
      <c r="F358" s="1" t="s">
        <v>1329</v>
      </c>
      <c r="G358" s="1" t="s">
        <v>1518</v>
      </c>
      <c r="H358" s="1" t="s">
        <v>1893</v>
      </c>
    </row>
    <row r="359" spans="1:8" x14ac:dyDescent="0.25">
      <c r="A359" s="1" t="s">
        <v>1065</v>
      </c>
      <c r="B359" s="1" t="s">
        <v>1967</v>
      </c>
      <c r="C359" s="1" t="s">
        <v>1434</v>
      </c>
      <c r="D359" s="1" t="s">
        <v>1968</v>
      </c>
      <c r="E359" s="1" t="s">
        <v>1684</v>
      </c>
      <c r="F359" s="1" t="s">
        <v>1329</v>
      </c>
      <c r="G359" s="1" t="s">
        <v>1518</v>
      </c>
      <c r="H359" s="1" t="s">
        <v>1691</v>
      </c>
    </row>
    <row r="360" spans="1:8" x14ac:dyDescent="0.25">
      <c r="A360" s="1" t="s">
        <v>1065</v>
      </c>
      <c r="B360" s="1" t="s">
        <v>1969</v>
      </c>
      <c r="C360" s="1" t="s">
        <v>1434</v>
      </c>
      <c r="D360" s="1" t="s">
        <v>1970</v>
      </c>
      <c r="E360" s="1" t="s">
        <v>1684</v>
      </c>
      <c r="F360" s="1" t="s">
        <v>1329</v>
      </c>
      <c r="G360" s="1" t="s">
        <v>1518</v>
      </c>
      <c r="H360" s="1" t="s">
        <v>1694</v>
      </c>
    </row>
    <row r="361" spans="1:8" x14ac:dyDescent="0.25">
      <c r="A361" s="1" t="s">
        <v>1065</v>
      </c>
      <c r="B361" s="1" t="s">
        <v>1971</v>
      </c>
      <c r="C361" s="1" t="s">
        <v>1434</v>
      </c>
      <c r="D361" s="1" t="s">
        <v>1972</v>
      </c>
      <c r="E361" s="1" t="s">
        <v>1684</v>
      </c>
      <c r="F361" s="1" t="s">
        <v>1329</v>
      </c>
      <c r="G361" s="1" t="s">
        <v>1518</v>
      </c>
      <c r="H361" s="1" t="s">
        <v>1697</v>
      </c>
    </row>
    <row r="362" spans="1:8" x14ac:dyDescent="0.25">
      <c r="A362" s="1" t="s">
        <v>1065</v>
      </c>
      <c r="B362" s="1" t="s">
        <v>1973</v>
      </c>
      <c r="C362" s="1" t="s">
        <v>1434</v>
      </c>
      <c r="D362" s="1" t="s">
        <v>1974</v>
      </c>
      <c r="E362" s="1" t="s">
        <v>1684</v>
      </c>
      <c r="F362" s="1" t="s">
        <v>1329</v>
      </c>
      <c r="G362" s="1" t="s">
        <v>1518</v>
      </c>
      <c r="H362" s="1" t="s">
        <v>1700</v>
      </c>
    </row>
    <row r="363" spans="1:8" x14ac:dyDescent="0.25">
      <c r="A363" s="1" t="s">
        <v>1065</v>
      </c>
      <c r="B363" s="1" t="s">
        <v>1975</v>
      </c>
      <c r="C363" s="1" t="s">
        <v>1434</v>
      </c>
      <c r="D363" s="1" t="s">
        <v>1976</v>
      </c>
      <c r="E363" s="1" t="s">
        <v>1684</v>
      </c>
      <c r="F363" s="1" t="s">
        <v>1329</v>
      </c>
      <c r="G363" s="1" t="s">
        <v>1518</v>
      </c>
      <c r="H363" s="1" t="s">
        <v>1703</v>
      </c>
    </row>
    <row r="364" spans="1:8" x14ac:dyDescent="0.25">
      <c r="A364" s="1" t="s">
        <v>1065</v>
      </c>
      <c r="B364" s="1" t="s">
        <v>1977</v>
      </c>
      <c r="C364" s="1" t="s">
        <v>1783</v>
      </c>
      <c r="D364" s="1" t="s">
        <v>1978</v>
      </c>
      <c r="E364" s="1" t="s">
        <v>1684</v>
      </c>
      <c r="F364" s="1" t="s">
        <v>1329</v>
      </c>
      <c r="G364" s="1" t="s">
        <v>1785</v>
      </c>
      <c r="H364" s="1" t="s">
        <v>1785</v>
      </c>
    </row>
    <row r="365" spans="1:8" x14ac:dyDescent="0.25">
      <c r="A365" s="1" t="s">
        <v>1065</v>
      </c>
      <c r="B365" s="1" t="s">
        <v>1979</v>
      </c>
      <c r="C365" s="1" t="s">
        <v>1783</v>
      </c>
      <c r="D365" s="1" t="s">
        <v>1980</v>
      </c>
      <c r="E365" s="1" t="s">
        <v>1684</v>
      </c>
      <c r="F365" s="1" t="s">
        <v>1329</v>
      </c>
      <c r="G365" s="1" t="s">
        <v>1788</v>
      </c>
      <c r="H365" s="1" t="s">
        <v>1789</v>
      </c>
    </row>
    <row r="366" spans="1:8" x14ac:dyDescent="0.25">
      <c r="A366" s="1" t="s">
        <v>1065</v>
      </c>
      <c r="B366" s="1" t="s">
        <v>1981</v>
      </c>
      <c r="C366" s="1" t="s">
        <v>1783</v>
      </c>
      <c r="D366" s="1" t="s">
        <v>1982</v>
      </c>
      <c r="E366" s="1" t="s">
        <v>1684</v>
      </c>
      <c r="F366" s="1" t="s">
        <v>1329</v>
      </c>
      <c r="G366" s="1" t="s">
        <v>1788</v>
      </c>
      <c r="H366" s="1" t="s">
        <v>1792</v>
      </c>
    </row>
    <row r="367" spans="1:8" x14ac:dyDescent="0.25">
      <c r="A367" s="1" t="s">
        <v>1065</v>
      </c>
      <c r="B367" s="1" t="s">
        <v>1983</v>
      </c>
      <c r="C367" s="1" t="s">
        <v>1783</v>
      </c>
      <c r="D367" s="1" t="s">
        <v>1984</v>
      </c>
      <c r="E367" s="1" t="s">
        <v>1684</v>
      </c>
      <c r="F367" s="1" t="s">
        <v>1329</v>
      </c>
      <c r="G367" s="1" t="s">
        <v>1795</v>
      </c>
      <c r="H367" s="1" t="s">
        <v>1796</v>
      </c>
    </row>
    <row r="368" spans="1:8" x14ac:dyDescent="0.25">
      <c r="A368" s="1" t="s">
        <v>1065</v>
      </c>
      <c r="B368" s="1" t="s">
        <v>1985</v>
      </c>
      <c r="C368" s="1" t="s">
        <v>1582</v>
      </c>
      <c r="D368" s="1" t="s">
        <v>1986</v>
      </c>
      <c r="E368" s="1" t="s">
        <v>1684</v>
      </c>
      <c r="F368" s="1" t="s">
        <v>1532</v>
      </c>
      <c r="G368" s="1" t="s">
        <v>1685</v>
      </c>
      <c r="H368" s="1" t="s">
        <v>1688</v>
      </c>
    </row>
    <row r="369" spans="1:8" x14ac:dyDescent="0.25">
      <c r="A369" s="1" t="s">
        <v>1065</v>
      </c>
      <c r="B369" s="1" t="s">
        <v>1987</v>
      </c>
      <c r="C369" s="1" t="s">
        <v>1582</v>
      </c>
      <c r="D369" s="1" t="s">
        <v>1988</v>
      </c>
      <c r="E369" s="1" t="s">
        <v>1684</v>
      </c>
      <c r="F369" s="1" t="s">
        <v>1532</v>
      </c>
      <c r="G369" s="1" t="s">
        <v>1685</v>
      </c>
      <c r="H369" s="1" t="s">
        <v>55</v>
      </c>
    </row>
    <row r="370" spans="1:8" x14ac:dyDescent="0.25">
      <c r="A370" s="1" t="s">
        <v>1065</v>
      </c>
      <c r="B370" s="1" t="s">
        <v>1989</v>
      </c>
      <c r="C370" s="1" t="s">
        <v>1582</v>
      </c>
      <c r="D370" s="1" t="s">
        <v>1990</v>
      </c>
      <c r="E370" s="1" t="s">
        <v>1684</v>
      </c>
      <c r="F370" s="1" t="s">
        <v>1532</v>
      </c>
      <c r="G370" s="1" t="s">
        <v>1685</v>
      </c>
      <c r="H370" s="1" t="s">
        <v>1691</v>
      </c>
    </row>
    <row r="371" spans="1:8" x14ac:dyDescent="0.25">
      <c r="A371" s="1" t="s">
        <v>1065</v>
      </c>
      <c r="B371" s="1" t="s">
        <v>1991</v>
      </c>
      <c r="C371" s="1" t="s">
        <v>1582</v>
      </c>
      <c r="D371" s="1" t="s">
        <v>1992</v>
      </c>
      <c r="E371" s="1" t="s">
        <v>1684</v>
      </c>
      <c r="F371" s="1" t="s">
        <v>1532</v>
      </c>
      <c r="G371" s="1" t="s">
        <v>1685</v>
      </c>
      <c r="H371" s="1" t="s">
        <v>1694</v>
      </c>
    </row>
    <row r="372" spans="1:8" x14ac:dyDescent="0.25">
      <c r="A372" s="1" t="s">
        <v>1065</v>
      </c>
      <c r="B372" s="1" t="s">
        <v>1993</v>
      </c>
      <c r="C372" s="1" t="s">
        <v>1582</v>
      </c>
      <c r="D372" s="1" t="s">
        <v>1994</v>
      </c>
      <c r="E372" s="1" t="s">
        <v>1684</v>
      </c>
      <c r="F372" s="1" t="s">
        <v>1532</v>
      </c>
      <c r="G372" s="1" t="s">
        <v>1685</v>
      </c>
      <c r="H372" s="1" t="s">
        <v>1697</v>
      </c>
    </row>
    <row r="373" spans="1:8" x14ac:dyDescent="0.25">
      <c r="A373" s="1" t="s">
        <v>1065</v>
      </c>
      <c r="B373" s="1" t="s">
        <v>1995</v>
      </c>
      <c r="C373" s="1" t="s">
        <v>1582</v>
      </c>
      <c r="D373" s="1" t="s">
        <v>1996</v>
      </c>
      <c r="E373" s="1" t="s">
        <v>1684</v>
      </c>
      <c r="F373" s="1" t="s">
        <v>1532</v>
      </c>
      <c r="G373" s="1" t="s">
        <v>1685</v>
      </c>
      <c r="H373" s="1" t="s">
        <v>1700</v>
      </c>
    </row>
    <row r="374" spans="1:8" x14ac:dyDescent="0.25">
      <c r="A374" s="1" t="s">
        <v>1065</v>
      </c>
      <c r="B374" s="1" t="s">
        <v>1997</v>
      </c>
      <c r="C374" s="1" t="s">
        <v>1582</v>
      </c>
      <c r="D374" s="1" t="s">
        <v>1998</v>
      </c>
      <c r="E374" s="1" t="s">
        <v>1684</v>
      </c>
      <c r="F374" s="1" t="s">
        <v>1532</v>
      </c>
      <c r="G374" s="1" t="s">
        <v>1685</v>
      </c>
      <c r="H374" s="1" t="s">
        <v>1703</v>
      </c>
    </row>
    <row r="375" spans="1:8" x14ac:dyDescent="0.25">
      <c r="A375" s="1" t="s">
        <v>1065</v>
      </c>
      <c r="B375" s="1" t="s">
        <v>1999</v>
      </c>
      <c r="C375" s="1" t="s">
        <v>1599</v>
      </c>
      <c r="D375" s="1" t="s">
        <v>2000</v>
      </c>
      <c r="E375" s="1" t="s">
        <v>1684</v>
      </c>
      <c r="F375" s="1" t="s">
        <v>1532</v>
      </c>
      <c r="G375" s="1" t="s">
        <v>57</v>
      </c>
      <c r="H375" s="1" t="s">
        <v>1688</v>
      </c>
    </row>
    <row r="376" spans="1:8" x14ac:dyDescent="0.25">
      <c r="A376" s="1" t="s">
        <v>1065</v>
      </c>
      <c r="B376" s="1" t="s">
        <v>2001</v>
      </c>
      <c r="C376" s="1" t="s">
        <v>1599</v>
      </c>
      <c r="D376" s="1" t="s">
        <v>2002</v>
      </c>
      <c r="E376" s="1" t="s">
        <v>1684</v>
      </c>
      <c r="F376" s="1" t="s">
        <v>1532</v>
      </c>
      <c r="G376" s="1" t="s">
        <v>57</v>
      </c>
      <c r="H376" s="1" t="s">
        <v>55</v>
      </c>
    </row>
    <row r="377" spans="1:8" x14ac:dyDescent="0.25">
      <c r="A377" s="1" t="s">
        <v>1065</v>
      </c>
      <c r="B377" s="1" t="s">
        <v>2003</v>
      </c>
      <c r="C377" s="1" t="s">
        <v>1599</v>
      </c>
      <c r="D377" s="1" t="s">
        <v>2004</v>
      </c>
      <c r="E377" s="1" t="s">
        <v>1684</v>
      </c>
      <c r="F377" s="1" t="s">
        <v>1532</v>
      </c>
      <c r="G377" s="1" t="s">
        <v>57</v>
      </c>
      <c r="H377" s="1" t="s">
        <v>1807</v>
      </c>
    </row>
    <row r="378" spans="1:8" x14ac:dyDescent="0.25">
      <c r="A378" s="1" t="s">
        <v>1065</v>
      </c>
      <c r="B378" s="1" t="s">
        <v>2005</v>
      </c>
      <c r="C378" s="1" t="s">
        <v>1599</v>
      </c>
      <c r="D378" s="1" t="s">
        <v>2006</v>
      </c>
      <c r="E378" s="1" t="s">
        <v>1684</v>
      </c>
      <c r="F378" s="1" t="s">
        <v>1532</v>
      </c>
      <c r="G378" s="1" t="s">
        <v>57</v>
      </c>
      <c r="H378" s="1" t="s">
        <v>1810</v>
      </c>
    </row>
    <row r="379" spans="1:8" x14ac:dyDescent="0.25">
      <c r="A379" s="1" t="s">
        <v>1065</v>
      </c>
      <c r="B379" s="1" t="s">
        <v>2007</v>
      </c>
      <c r="C379" s="1" t="s">
        <v>1599</v>
      </c>
      <c r="D379" s="1" t="s">
        <v>2008</v>
      </c>
      <c r="E379" s="1" t="s">
        <v>1684</v>
      </c>
      <c r="F379" s="1" t="s">
        <v>1532</v>
      </c>
      <c r="G379" s="1" t="s">
        <v>57</v>
      </c>
      <c r="H379" s="1" t="s">
        <v>1691</v>
      </c>
    </row>
    <row r="380" spans="1:8" x14ac:dyDescent="0.25">
      <c r="A380" s="1" t="s">
        <v>1065</v>
      </c>
      <c r="B380" s="1" t="s">
        <v>2009</v>
      </c>
      <c r="C380" s="1" t="s">
        <v>1599</v>
      </c>
      <c r="D380" s="1" t="s">
        <v>2010</v>
      </c>
      <c r="E380" s="1" t="s">
        <v>1684</v>
      </c>
      <c r="F380" s="1" t="s">
        <v>1532</v>
      </c>
      <c r="G380" s="1" t="s">
        <v>57</v>
      </c>
      <c r="H380" s="1" t="s">
        <v>1712</v>
      </c>
    </row>
    <row r="381" spans="1:8" x14ac:dyDescent="0.25">
      <c r="A381" s="1" t="s">
        <v>1065</v>
      </c>
      <c r="B381" s="1" t="s">
        <v>2011</v>
      </c>
      <c r="C381" s="1" t="s">
        <v>1599</v>
      </c>
      <c r="D381" s="1" t="s">
        <v>2012</v>
      </c>
      <c r="E381" s="1" t="s">
        <v>1684</v>
      </c>
      <c r="F381" s="1" t="s">
        <v>1532</v>
      </c>
      <c r="G381" s="1" t="s">
        <v>57</v>
      </c>
      <c r="H381" s="1" t="s">
        <v>1697</v>
      </c>
    </row>
    <row r="382" spans="1:8" x14ac:dyDescent="0.25">
      <c r="A382" s="1" t="s">
        <v>1065</v>
      </c>
      <c r="B382" s="1" t="s">
        <v>2013</v>
      </c>
      <c r="C382" s="1" t="s">
        <v>1599</v>
      </c>
      <c r="D382" s="1" t="s">
        <v>2014</v>
      </c>
      <c r="E382" s="1" t="s">
        <v>1684</v>
      </c>
      <c r="F382" s="1" t="s">
        <v>1532</v>
      </c>
      <c r="G382" s="1" t="s">
        <v>57</v>
      </c>
      <c r="H382" s="1" t="s">
        <v>1717</v>
      </c>
    </row>
    <row r="383" spans="1:8" x14ac:dyDescent="0.25">
      <c r="A383" s="1" t="s">
        <v>1065</v>
      </c>
      <c r="B383" s="1" t="s">
        <v>2015</v>
      </c>
      <c r="C383" s="1" t="s">
        <v>1599</v>
      </c>
      <c r="D383" s="1" t="s">
        <v>2016</v>
      </c>
      <c r="E383" s="1" t="s">
        <v>1684</v>
      </c>
      <c r="F383" s="1" t="s">
        <v>1532</v>
      </c>
      <c r="G383" s="1" t="s">
        <v>57</v>
      </c>
      <c r="H383" s="1" t="s">
        <v>1703</v>
      </c>
    </row>
    <row r="384" spans="1:8" x14ac:dyDescent="0.25">
      <c r="A384" s="1" t="s">
        <v>1065</v>
      </c>
      <c r="B384" s="1" t="s">
        <v>2017</v>
      </c>
      <c r="C384" s="1" t="s">
        <v>1606</v>
      </c>
      <c r="D384" s="1" t="s">
        <v>2018</v>
      </c>
      <c r="E384" s="1" t="s">
        <v>1684</v>
      </c>
      <c r="F384" s="1" t="s">
        <v>1532</v>
      </c>
      <c r="G384" s="1" t="s">
        <v>1518</v>
      </c>
      <c r="H384" s="1" t="s">
        <v>1688</v>
      </c>
    </row>
    <row r="385" spans="1:8" x14ac:dyDescent="0.25">
      <c r="A385" s="1" t="s">
        <v>1065</v>
      </c>
      <c r="B385" s="1" t="s">
        <v>2019</v>
      </c>
      <c r="C385" s="1" t="s">
        <v>1606</v>
      </c>
      <c r="D385" s="1" t="s">
        <v>2020</v>
      </c>
      <c r="E385" s="1" t="s">
        <v>1684</v>
      </c>
      <c r="F385" s="1" t="s">
        <v>1532</v>
      </c>
      <c r="G385" s="1" t="s">
        <v>1518</v>
      </c>
      <c r="H385" s="1" t="s">
        <v>1691</v>
      </c>
    </row>
    <row r="386" spans="1:8" x14ac:dyDescent="0.25">
      <c r="A386" s="1" t="s">
        <v>1065</v>
      </c>
      <c r="B386" s="1" t="s">
        <v>2021</v>
      </c>
      <c r="C386" s="1" t="s">
        <v>1606</v>
      </c>
      <c r="D386" s="1" t="s">
        <v>2022</v>
      </c>
      <c r="E386" s="1" t="s">
        <v>1684</v>
      </c>
      <c r="F386" s="1" t="s">
        <v>1532</v>
      </c>
      <c r="G386" s="1" t="s">
        <v>1518</v>
      </c>
      <c r="H386" s="1" t="s">
        <v>1694</v>
      </c>
    </row>
    <row r="387" spans="1:8" x14ac:dyDescent="0.25">
      <c r="A387" s="1" t="s">
        <v>1065</v>
      </c>
      <c r="B387" s="1" t="s">
        <v>2023</v>
      </c>
      <c r="C387" s="1" t="s">
        <v>1606</v>
      </c>
      <c r="D387" s="1" t="s">
        <v>2024</v>
      </c>
      <c r="E387" s="1" t="s">
        <v>1684</v>
      </c>
      <c r="F387" s="1" t="s">
        <v>1532</v>
      </c>
      <c r="G387" s="1" t="s">
        <v>1518</v>
      </c>
      <c r="H387" s="1" t="s">
        <v>1697</v>
      </c>
    </row>
    <row r="388" spans="1:8" x14ac:dyDescent="0.25">
      <c r="A388" s="1" t="s">
        <v>1065</v>
      </c>
      <c r="B388" s="1" t="s">
        <v>2025</v>
      </c>
      <c r="C388" s="1" t="s">
        <v>1606</v>
      </c>
      <c r="D388" s="1" t="s">
        <v>2026</v>
      </c>
      <c r="E388" s="1" t="s">
        <v>1684</v>
      </c>
      <c r="F388" s="1" t="s">
        <v>1532</v>
      </c>
      <c r="G388" s="1" t="s">
        <v>1205</v>
      </c>
      <c r="H388" s="1" t="s">
        <v>55</v>
      </c>
    </row>
    <row r="389" spans="1:8" x14ac:dyDescent="0.25">
      <c r="A389" s="1" t="s">
        <v>1065</v>
      </c>
      <c r="B389" s="1" t="s">
        <v>2027</v>
      </c>
      <c r="C389" s="1" t="s">
        <v>1606</v>
      </c>
      <c r="D389" s="1" t="s">
        <v>2028</v>
      </c>
      <c r="E389" s="1" t="s">
        <v>1684</v>
      </c>
      <c r="F389" s="1" t="s">
        <v>1532</v>
      </c>
      <c r="G389" s="1" t="s">
        <v>1205</v>
      </c>
      <c r="H389" s="1" t="s">
        <v>2029</v>
      </c>
    </row>
    <row r="390" spans="1:8" x14ac:dyDescent="0.25">
      <c r="A390" s="1" t="s">
        <v>1065</v>
      </c>
      <c r="B390" s="1" t="s">
        <v>2030</v>
      </c>
      <c r="C390" s="1" t="s">
        <v>1606</v>
      </c>
      <c r="D390" s="1" t="s">
        <v>2031</v>
      </c>
      <c r="E390" s="1" t="s">
        <v>1684</v>
      </c>
      <c r="F390" s="1" t="s">
        <v>1532</v>
      </c>
      <c r="G390" s="1" t="s">
        <v>1205</v>
      </c>
      <c r="H390" s="1" t="s">
        <v>1691</v>
      </c>
    </row>
    <row r="391" spans="1:8" x14ac:dyDescent="0.25">
      <c r="A391" s="1" t="s">
        <v>1065</v>
      </c>
      <c r="B391" s="1" t="s">
        <v>2032</v>
      </c>
      <c r="C391" s="1" t="s">
        <v>1606</v>
      </c>
      <c r="D391" s="1" t="s">
        <v>2033</v>
      </c>
      <c r="E391" s="1" t="s">
        <v>1684</v>
      </c>
      <c r="F391" s="1" t="s">
        <v>1532</v>
      </c>
      <c r="G391" s="1" t="s">
        <v>1205</v>
      </c>
      <c r="H391" s="1" t="s">
        <v>1694</v>
      </c>
    </row>
    <row r="392" spans="1:8" x14ac:dyDescent="0.25">
      <c r="A392" s="1" t="s">
        <v>1065</v>
      </c>
      <c r="B392" s="1" t="s">
        <v>2034</v>
      </c>
      <c r="C392" s="1" t="s">
        <v>1606</v>
      </c>
      <c r="D392" s="1" t="s">
        <v>2035</v>
      </c>
      <c r="E392" s="1" t="s">
        <v>1684</v>
      </c>
      <c r="F392" s="1" t="s">
        <v>1532</v>
      </c>
      <c r="G392" s="1" t="s">
        <v>1205</v>
      </c>
      <c r="H392" s="1" t="s">
        <v>1697</v>
      </c>
    </row>
    <row r="393" spans="1:8" x14ac:dyDescent="0.25">
      <c r="A393" s="1" t="s">
        <v>1065</v>
      </c>
      <c r="B393" s="1" t="s">
        <v>2036</v>
      </c>
      <c r="C393" s="1" t="s">
        <v>1606</v>
      </c>
      <c r="D393" s="1" t="s">
        <v>2037</v>
      </c>
      <c r="E393" s="1" t="s">
        <v>1684</v>
      </c>
      <c r="F393" s="1" t="s">
        <v>1532</v>
      </c>
      <c r="G393" s="1" t="s">
        <v>1205</v>
      </c>
      <c r="H393" s="1" t="s">
        <v>1700</v>
      </c>
    </row>
    <row r="394" spans="1:8" x14ac:dyDescent="0.25">
      <c r="A394" s="1" t="s">
        <v>1065</v>
      </c>
      <c r="B394" s="1" t="s">
        <v>2038</v>
      </c>
      <c r="C394" s="1" t="s">
        <v>1606</v>
      </c>
      <c r="D394" s="1" t="s">
        <v>2039</v>
      </c>
      <c r="E394" s="1" t="s">
        <v>1684</v>
      </c>
      <c r="F394" s="1" t="s">
        <v>1532</v>
      </c>
      <c r="G394" s="1" t="s">
        <v>1205</v>
      </c>
      <c r="H394" s="1" t="s">
        <v>1703</v>
      </c>
    </row>
    <row r="395" spans="1:8" x14ac:dyDescent="0.25">
      <c r="A395" s="1" t="s">
        <v>1065</v>
      </c>
      <c r="B395" s="1" t="s">
        <v>2040</v>
      </c>
      <c r="C395" s="1" t="s">
        <v>1606</v>
      </c>
      <c r="D395" s="1" t="s">
        <v>2041</v>
      </c>
      <c r="E395" s="1" t="s">
        <v>1684</v>
      </c>
      <c r="F395" s="1" t="s">
        <v>1532</v>
      </c>
      <c r="G395" s="1" t="s">
        <v>1202</v>
      </c>
      <c r="H395" s="1" t="s">
        <v>55</v>
      </c>
    </row>
    <row r="396" spans="1:8" x14ac:dyDescent="0.25">
      <c r="A396" s="1" t="s">
        <v>1065</v>
      </c>
      <c r="B396" s="1" t="s">
        <v>2042</v>
      </c>
      <c r="C396" s="1" t="s">
        <v>1606</v>
      </c>
      <c r="D396" s="1" t="s">
        <v>2043</v>
      </c>
      <c r="E396" s="1" t="s">
        <v>1684</v>
      </c>
      <c r="F396" s="1" t="s">
        <v>1532</v>
      </c>
      <c r="G396" s="1" t="s">
        <v>1202</v>
      </c>
      <c r="H396" s="1" t="s">
        <v>1688</v>
      </c>
    </row>
    <row r="397" spans="1:8" x14ac:dyDescent="0.25">
      <c r="A397" s="1" t="s">
        <v>1065</v>
      </c>
      <c r="B397" s="1" t="s">
        <v>2044</v>
      </c>
      <c r="C397" s="1" t="s">
        <v>1606</v>
      </c>
      <c r="D397" s="1" t="s">
        <v>2045</v>
      </c>
      <c r="E397" s="1" t="s">
        <v>1684</v>
      </c>
      <c r="F397" s="1" t="s">
        <v>1532</v>
      </c>
      <c r="G397" s="1" t="s">
        <v>1202</v>
      </c>
      <c r="H397" s="1" t="s">
        <v>1691</v>
      </c>
    </row>
    <row r="398" spans="1:8" x14ac:dyDescent="0.25">
      <c r="A398" s="1" t="s">
        <v>1065</v>
      </c>
      <c r="B398" s="1" t="s">
        <v>2046</v>
      </c>
      <c r="C398" s="1" t="s">
        <v>1606</v>
      </c>
      <c r="D398" s="1" t="s">
        <v>2047</v>
      </c>
      <c r="E398" s="1" t="s">
        <v>1684</v>
      </c>
      <c r="F398" s="1" t="s">
        <v>1532</v>
      </c>
      <c r="G398" s="1" t="s">
        <v>1202</v>
      </c>
      <c r="H398" s="1" t="s">
        <v>1694</v>
      </c>
    </row>
    <row r="399" spans="1:8" x14ac:dyDescent="0.25">
      <c r="A399" s="1" t="s">
        <v>1065</v>
      </c>
      <c r="B399" s="1" t="s">
        <v>2048</v>
      </c>
      <c r="C399" s="1" t="s">
        <v>1606</v>
      </c>
      <c r="D399" s="1" t="s">
        <v>2049</v>
      </c>
      <c r="E399" s="1" t="s">
        <v>1684</v>
      </c>
      <c r="F399" s="1" t="s">
        <v>1532</v>
      </c>
      <c r="G399" s="1" t="s">
        <v>1202</v>
      </c>
      <c r="H399" s="1" t="s">
        <v>1697</v>
      </c>
    </row>
    <row r="400" spans="1:8" x14ac:dyDescent="0.25">
      <c r="A400" s="1" t="s">
        <v>1065</v>
      </c>
      <c r="B400" s="1" t="s">
        <v>2050</v>
      </c>
      <c r="C400" s="1" t="s">
        <v>1606</v>
      </c>
      <c r="D400" s="1" t="s">
        <v>2051</v>
      </c>
      <c r="E400" s="1" t="s">
        <v>1684</v>
      </c>
      <c r="F400" s="1" t="s">
        <v>1532</v>
      </c>
      <c r="G400" s="1" t="s">
        <v>1202</v>
      </c>
      <c r="H400" s="1" t="s">
        <v>1700</v>
      </c>
    </row>
    <row r="401" spans="1:8" x14ac:dyDescent="0.25">
      <c r="A401" s="1" t="s">
        <v>1065</v>
      </c>
      <c r="B401" s="1" t="s">
        <v>2052</v>
      </c>
      <c r="C401" s="1" t="s">
        <v>1606</v>
      </c>
      <c r="D401" s="1" t="s">
        <v>2053</v>
      </c>
      <c r="E401" s="1" t="s">
        <v>1684</v>
      </c>
      <c r="F401" s="1" t="s">
        <v>1532</v>
      </c>
      <c r="G401" s="1" t="s">
        <v>1202</v>
      </c>
      <c r="H401" s="1" t="s">
        <v>1703</v>
      </c>
    </row>
    <row r="402" spans="1:8" x14ac:dyDescent="0.25">
      <c r="A402" s="1" t="s">
        <v>1065</v>
      </c>
      <c r="B402" s="1" t="s">
        <v>2054</v>
      </c>
      <c r="C402" s="1" t="s">
        <v>1582</v>
      </c>
      <c r="D402" s="1" t="s">
        <v>2055</v>
      </c>
      <c r="E402" s="1" t="s">
        <v>1684</v>
      </c>
      <c r="F402" s="1" t="s">
        <v>1532</v>
      </c>
      <c r="G402" s="1" t="s">
        <v>1747</v>
      </c>
      <c r="H402" s="1" t="s">
        <v>2056</v>
      </c>
    </row>
    <row r="403" spans="1:8" x14ac:dyDescent="0.25">
      <c r="A403" s="1" t="s">
        <v>1065</v>
      </c>
      <c r="B403" s="1" t="s">
        <v>2057</v>
      </c>
      <c r="C403" s="1" t="s">
        <v>1582</v>
      </c>
      <c r="D403" s="1" t="s">
        <v>2058</v>
      </c>
      <c r="E403" s="1" t="s">
        <v>1684</v>
      </c>
      <c r="F403" s="1" t="s">
        <v>1532</v>
      </c>
      <c r="G403" s="1" t="s">
        <v>1747</v>
      </c>
      <c r="H403" s="1" t="s">
        <v>1700</v>
      </c>
    </row>
    <row r="404" spans="1:8" x14ac:dyDescent="0.25">
      <c r="A404" s="1" t="s">
        <v>1065</v>
      </c>
      <c r="B404" s="1" t="s">
        <v>2059</v>
      </c>
      <c r="C404" s="1" t="s">
        <v>1582</v>
      </c>
      <c r="D404" s="1" t="s">
        <v>2060</v>
      </c>
      <c r="E404" s="1" t="s">
        <v>1684</v>
      </c>
      <c r="F404" s="1" t="s">
        <v>1532</v>
      </c>
      <c r="G404" s="1" t="s">
        <v>1747</v>
      </c>
      <c r="H404" s="1" t="s">
        <v>1703</v>
      </c>
    </row>
    <row r="405" spans="1:8" x14ac:dyDescent="0.25">
      <c r="A405" s="1" t="s">
        <v>1065</v>
      </c>
      <c r="B405" s="1" t="s">
        <v>2061</v>
      </c>
      <c r="C405" s="1" t="s">
        <v>1606</v>
      </c>
      <c r="D405" s="1" t="s">
        <v>2062</v>
      </c>
      <c r="E405" s="1" t="s">
        <v>1684</v>
      </c>
      <c r="F405" s="1" t="s">
        <v>1532</v>
      </c>
      <c r="G405" s="1" t="s">
        <v>1238</v>
      </c>
      <c r="H405" s="1" t="s">
        <v>1926</v>
      </c>
    </row>
    <row r="406" spans="1:8" x14ac:dyDescent="0.25">
      <c r="A406" s="1" t="s">
        <v>1065</v>
      </c>
      <c r="B406" s="1" t="s">
        <v>2063</v>
      </c>
      <c r="C406" s="1" t="s">
        <v>1606</v>
      </c>
      <c r="D406" s="1" t="s">
        <v>2064</v>
      </c>
      <c r="E406" s="1" t="s">
        <v>1684</v>
      </c>
      <c r="F406" s="1" t="s">
        <v>1532</v>
      </c>
      <c r="G406" s="1" t="s">
        <v>1238</v>
      </c>
      <c r="H406" s="1" t="s">
        <v>1929</v>
      </c>
    </row>
    <row r="407" spans="1:8" x14ac:dyDescent="0.25">
      <c r="A407" s="1" t="s">
        <v>1065</v>
      </c>
      <c r="B407" s="1" t="s">
        <v>2065</v>
      </c>
      <c r="C407" s="1" t="s">
        <v>1606</v>
      </c>
      <c r="D407" s="1" t="s">
        <v>2066</v>
      </c>
      <c r="E407" s="1" t="s">
        <v>1684</v>
      </c>
      <c r="F407" s="1" t="s">
        <v>1532</v>
      </c>
      <c r="G407" s="1" t="s">
        <v>1238</v>
      </c>
      <c r="H407" s="1" t="s">
        <v>1691</v>
      </c>
    </row>
    <row r="408" spans="1:8" x14ac:dyDescent="0.25">
      <c r="A408" s="1" t="s">
        <v>1065</v>
      </c>
      <c r="B408" s="1" t="s">
        <v>2067</v>
      </c>
      <c r="C408" s="1" t="s">
        <v>1606</v>
      </c>
      <c r="D408" s="1" t="s">
        <v>2068</v>
      </c>
      <c r="E408" s="1" t="s">
        <v>1684</v>
      </c>
      <c r="F408" s="1" t="s">
        <v>1532</v>
      </c>
      <c r="G408" s="1" t="s">
        <v>1238</v>
      </c>
      <c r="H408" s="1" t="s">
        <v>1694</v>
      </c>
    </row>
    <row r="409" spans="1:8" x14ac:dyDescent="0.25">
      <c r="A409" s="1" t="s">
        <v>1065</v>
      </c>
      <c r="B409" s="1" t="s">
        <v>2069</v>
      </c>
      <c r="C409" s="1" t="s">
        <v>1606</v>
      </c>
      <c r="D409" s="1" t="s">
        <v>2070</v>
      </c>
      <c r="E409" s="1" t="s">
        <v>1684</v>
      </c>
      <c r="F409" s="1" t="s">
        <v>1532</v>
      </c>
      <c r="G409" s="1" t="s">
        <v>1238</v>
      </c>
      <c r="H409" s="1" t="s">
        <v>1697</v>
      </c>
    </row>
    <row r="410" spans="1:8" x14ac:dyDescent="0.25">
      <c r="A410" s="1" t="s">
        <v>1065</v>
      </c>
      <c r="B410" s="1" t="s">
        <v>2071</v>
      </c>
      <c r="C410" s="1" t="s">
        <v>1783</v>
      </c>
      <c r="D410" s="1" t="s">
        <v>2072</v>
      </c>
      <c r="E410" s="1" t="s">
        <v>1684</v>
      </c>
      <c r="F410" s="1" t="s">
        <v>1532</v>
      </c>
      <c r="G410" s="1" t="s">
        <v>1785</v>
      </c>
      <c r="H410" s="1" t="s">
        <v>1785</v>
      </c>
    </row>
    <row r="411" spans="1:8" x14ac:dyDescent="0.25">
      <c r="A411" s="1" t="s">
        <v>1065</v>
      </c>
      <c r="B411" s="1" t="s">
        <v>2073</v>
      </c>
      <c r="C411" s="1" t="s">
        <v>1783</v>
      </c>
      <c r="D411" s="1" t="s">
        <v>2074</v>
      </c>
      <c r="E411" s="1" t="s">
        <v>1684</v>
      </c>
      <c r="F411" s="1" t="s">
        <v>1532</v>
      </c>
      <c r="G411" s="1" t="s">
        <v>1788</v>
      </c>
      <c r="H411" s="1" t="s">
        <v>1789</v>
      </c>
    </row>
    <row r="412" spans="1:8" x14ac:dyDescent="0.25">
      <c r="A412" s="1" t="s">
        <v>1065</v>
      </c>
      <c r="B412" s="1" t="s">
        <v>2075</v>
      </c>
      <c r="C412" s="1" t="s">
        <v>1783</v>
      </c>
      <c r="D412" s="1" t="s">
        <v>2076</v>
      </c>
      <c r="E412" s="1" t="s">
        <v>1684</v>
      </c>
      <c r="F412" s="1" t="s">
        <v>1532</v>
      </c>
      <c r="G412" s="1" t="s">
        <v>1788</v>
      </c>
      <c r="H412" s="1" t="s">
        <v>1792</v>
      </c>
    </row>
    <row r="413" spans="1:8" x14ac:dyDescent="0.25">
      <c r="A413" s="1" t="s">
        <v>1065</v>
      </c>
      <c r="B413" s="1" t="s">
        <v>2077</v>
      </c>
      <c r="C413" s="1" t="s">
        <v>1783</v>
      </c>
      <c r="D413" s="1" t="s">
        <v>2078</v>
      </c>
      <c r="E413" s="1" t="s">
        <v>1684</v>
      </c>
      <c r="F413" s="1" t="s">
        <v>1532</v>
      </c>
      <c r="G413" s="1" t="s">
        <v>1795</v>
      </c>
      <c r="H413" s="1" t="s">
        <v>1796</v>
      </c>
    </row>
    <row r="414" spans="1:8" x14ac:dyDescent="0.25">
      <c r="A414" s="1" t="s">
        <v>1065</v>
      </c>
      <c r="B414" s="1" t="s">
        <v>2079</v>
      </c>
      <c r="C414" s="1" t="s">
        <v>1396</v>
      </c>
      <c r="D414" s="1" t="s">
        <v>2080</v>
      </c>
      <c r="E414" s="1" t="s">
        <v>1684</v>
      </c>
      <c r="F414" s="1" t="s">
        <v>2081</v>
      </c>
      <c r="G414" s="1" t="s">
        <v>2082</v>
      </c>
      <c r="H414" s="1" t="s">
        <v>2083</v>
      </c>
    </row>
    <row r="415" spans="1:8" x14ac:dyDescent="0.25">
      <c r="A415" s="1" t="s">
        <v>1065</v>
      </c>
      <c r="B415" s="1" t="s">
        <v>2084</v>
      </c>
      <c r="C415" s="1" t="s">
        <v>1396</v>
      </c>
      <c r="D415" s="1" t="s">
        <v>2085</v>
      </c>
      <c r="E415" s="1" t="s">
        <v>1684</v>
      </c>
      <c r="F415" s="1" t="s">
        <v>2081</v>
      </c>
      <c r="G415" s="1" t="s">
        <v>2082</v>
      </c>
      <c r="H415" s="1" t="s">
        <v>2086</v>
      </c>
    </row>
    <row r="416" spans="1:8" x14ac:dyDescent="0.25">
      <c r="A416" s="1" t="s">
        <v>1065</v>
      </c>
      <c r="B416" s="1" t="s">
        <v>2087</v>
      </c>
      <c r="C416" s="1" t="s">
        <v>1396</v>
      </c>
      <c r="D416" s="1" t="s">
        <v>2088</v>
      </c>
      <c r="E416" s="1" t="s">
        <v>1684</v>
      </c>
      <c r="F416" s="1" t="s">
        <v>2081</v>
      </c>
      <c r="G416" s="1" t="s">
        <v>2082</v>
      </c>
      <c r="H416" s="1" t="s">
        <v>2089</v>
      </c>
    </row>
    <row r="417" spans="1:8" x14ac:dyDescent="0.25">
      <c r="A417" s="1" t="s">
        <v>1065</v>
      </c>
      <c r="B417" s="1" t="s">
        <v>2090</v>
      </c>
      <c r="C417" s="1" t="s">
        <v>1396</v>
      </c>
      <c r="D417" s="1" t="s">
        <v>2091</v>
      </c>
      <c r="E417" s="1" t="s">
        <v>1684</v>
      </c>
      <c r="F417" s="1" t="s">
        <v>2081</v>
      </c>
      <c r="G417" s="1" t="s">
        <v>2082</v>
      </c>
      <c r="H417" s="1" t="s">
        <v>2092</v>
      </c>
    </row>
    <row r="418" spans="1:8" x14ac:dyDescent="0.25">
      <c r="A418" s="1" t="s">
        <v>1065</v>
      </c>
      <c r="B418" s="1" t="s">
        <v>2093</v>
      </c>
      <c r="C418" s="1" t="s">
        <v>1396</v>
      </c>
      <c r="D418" s="1" t="s">
        <v>2094</v>
      </c>
      <c r="E418" s="1" t="s">
        <v>1684</v>
      </c>
      <c r="F418" s="1" t="s">
        <v>2081</v>
      </c>
      <c r="G418" s="1" t="s">
        <v>2082</v>
      </c>
      <c r="H418" s="1" t="s">
        <v>2095</v>
      </c>
    </row>
    <row r="419" spans="1:8" x14ac:dyDescent="0.25">
      <c r="A419" s="1" t="s">
        <v>1065</v>
      </c>
      <c r="B419" s="1" t="s">
        <v>2096</v>
      </c>
      <c r="C419" s="1" t="s">
        <v>1434</v>
      </c>
      <c r="D419" s="1" t="s">
        <v>2097</v>
      </c>
      <c r="E419" s="1" t="s">
        <v>1684</v>
      </c>
      <c r="F419" s="1" t="s">
        <v>2081</v>
      </c>
      <c r="G419" s="1" t="s">
        <v>2082</v>
      </c>
      <c r="H419" s="1" t="s">
        <v>1611</v>
      </c>
    </row>
    <row r="420" spans="1:8" x14ac:dyDescent="0.25">
      <c r="A420" s="1" t="s">
        <v>1065</v>
      </c>
      <c r="B420" s="1" t="s">
        <v>2098</v>
      </c>
      <c r="C420" s="1" t="s">
        <v>1434</v>
      </c>
      <c r="D420" s="1" t="s">
        <v>2099</v>
      </c>
      <c r="E420" s="1" t="s">
        <v>1684</v>
      </c>
      <c r="F420" s="1" t="s">
        <v>2081</v>
      </c>
      <c r="G420" s="1" t="s">
        <v>2100</v>
      </c>
      <c r="H420" s="1" t="s">
        <v>2101</v>
      </c>
    </row>
    <row r="421" spans="1:8" x14ac:dyDescent="0.25">
      <c r="A421" s="1" t="s">
        <v>1065</v>
      </c>
      <c r="B421" s="1" t="s">
        <v>2102</v>
      </c>
      <c r="C421" s="1" t="s">
        <v>1434</v>
      </c>
      <c r="D421" s="1" t="s">
        <v>2103</v>
      </c>
      <c r="E421" s="1" t="s">
        <v>1684</v>
      </c>
      <c r="F421" s="1" t="s">
        <v>2081</v>
      </c>
      <c r="G421" s="1" t="s">
        <v>2100</v>
      </c>
      <c r="H421" s="1" t="s">
        <v>2104</v>
      </c>
    </row>
    <row r="422" spans="1:8" x14ac:dyDescent="0.25">
      <c r="A422" s="1" t="s">
        <v>1065</v>
      </c>
      <c r="B422" s="1" t="s">
        <v>2105</v>
      </c>
      <c r="C422" s="1" t="s">
        <v>1434</v>
      </c>
      <c r="D422" s="1" t="s">
        <v>2106</v>
      </c>
      <c r="E422" s="1" t="s">
        <v>1684</v>
      </c>
      <c r="F422" s="1" t="s">
        <v>2081</v>
      </c>
      <c r="G422" s="1" t="s">
        <v>2100</v>
      </c>
      <c r="H422" s="1" t="s">
        <v>1611</v>
      </c>
    </row>
    <row r="423" spans="1:8" x14ac:dyDescent="0.25">
      <c r="A423" s="1" t="s">
        <v>1065</v>
      </c>
      <c r="B423" s="1" t="s">
        <v>2107</v>
      </c>
      <c r="C423" s="1" t="s">
        <v>1422</v>
      </c>
      <c r="D423" s="1" t="s">
        <v>2108</v>
      </c>
      <c r="E423" s="1" t="s">
        <v>1684</v>
      </c>
      <c r="F423" s="1" t="s">
        <v>2081</v>
      </c>
      <c r="G423" s="1" t="s">
        <v>55</v>
      </c>
      <c r="H423" s="1" t="s">
        <v>57</v>
      </c>
    </row>
    <row r="424" spans="1:8" x14ac:dyDescent="0.25">
      <c r="A424" s="1" t="s">
        <v>1065</v>
      </c>
      <c r="B424" s="1" t="s">
        <v>2109</v>
      </c>
      <c r="C424" s="1" t="s">
        <v>1396</v>
      </c>
      <c r="D424" s="1" t="s">
        <v>2110</v>
      </c>
      <c r="E424" s="1" t="s">
        <v>1684</v>
      </c>
      <c r="F424" s="1" t="s">
        <v>2081</v>
      </c>
      <c r="G424" s="1" t="s">
        <v>55</v>
      </c>
      <c r="H424" s="1" t="s">
        <v>103</v>
      </c>
    </row>
    <row r="425" spans="1:8" x14ac:dyDescent="0.25">
      <c r="A425" s="1" t="s">
        <v>1065</v>
      </c>
      <c r="B425" s="1" t="s">
        <v>2111</v>
      </c>
      <c r="C425" s="1" t="s">
        <v>1396</v>
      </c>
      <c r="D425" s="1" t="s">
        <v>2112</v>
      </c>
      <c r="E425" s="1" t="s">
        <v>1684</v>
      </c>
      <c r="F425" s="1" t="s">
        <v>2081</v>
      </c>
      <c r="G425" s="1" t="s">
        <v>55</v>
      </c>
      <c r="H425" s="1" t="s">
        <v>1166</v>
      </c>
    </row>
    <row r="426" spans="1:8" x14ac:dyDescent="0.25">
      <c r="A426" s="1" t="s">
        <v>1065</v>
      </c>
      <c r="B426" s="1" t="s">
        <v>2113</v>
      </c>
      <c r="C426" s="1" t="s">
        <v>1434</v>
      </c>
      <c r="D426" s="1" t="s">
        <v>2114</v>
      </c>
      <c r="E426" s="1" t="s">
        <v>1684</v>
      </c>
      <c r="F426" s="1" t="s">
        <v>2081</v>
      </c>
      <c r="G426" s="1" t="s">
        <v>55</v>
      </c>
      <c r="H426" s="1" t="s">
        <v>1202</v>
      </c>
    </row>
    <row r="427" spans="1:8" x14ac:dyDescent="0.25">
      <c r="A427" s="1" t="s">
        <v>1065</v>
      </c>
      <c r="B427" s="1" t="s">
        <v>2115</v>
      </c>
      <c r="C427" s="1" t="s">
        <v>1396</v>
      </c>
      <c r="D427" s="1" t="s">
        <v>2116</v>
      </c>
      <c r="E427" s="1" t="s">
        <v>1684</v>
      </c>
      <c r="F427" s="1" t="s">
        <v>2081</v>
      </c>
      <c r="G427" s="1" t="s">
        <v>55</v>
      </c>
      <c r="H427" s="1" t="s">
        <v>164</v>
      </c>
    </row>
    <row r="428" spans="1:8" x14ac:dyDescent="0.25">
      <c r="A428" s="1" t="s">
        <v>1065</v>
      </c>
      <c r="B428" s="1" t="s">
        <v>2117</v>
      </c>
      <c r="C428" s="1" t="s">
        <v>1434</v>
      </c>
      <c r="D428" s="1" t="s">
        <v>2118</v>
      </c>
      <c r="E428" s="1" t="s">
        <v>1684</v>
      </c>
      <c r="F428" s="1" t="s">
        <v>2081</v>
      </c>
      <c r="G428" s="1" t="s">
        <v>55</v>
      </c>
      <c r="H428" s="1" t="s">
        <v>1611</v>
      </c>
    </row>
    <row r="429" spans="1:8" x14ac:dyDescent="0.25">
      <c r="A429" s="1" t="s">
        <v>1065</v>
      </c>
      <c r="B429" s="1" t="s">
        <v>2119</v>
      </c>
      <c r="C429" s="1" t="s">
        <v>1434</v>
      </c>
      <c r="D429" s="1" t="s">
        <v>2120</v>
      </c>
      <c r="E429" s="1" t="s">
        <v>1684</v>
      </c>
      <c r="F429" s="1" t="s">
        <v>2081</v>
      </c>
      <c r="G429" s="1" t="s">
        <v>1893</v>
      </c>
      <c r="H429" s="1" t="s">
        <v>1518</v>
      </c>
    </row>
    <row r="430" spans="1:8" x14ac:dyDescent="0.25">
      <c r="A430" s="1" t="s">
        <v>1065</v>
      </c>
      <c r="B430" s="1" t="s">
        <v>2121</v>
      </c>
      <c r="C430" s="1" t="s">
        <v>1396</v>
      </c>
      <c r="D430" s="1" t="s">
        <v>2122</v>
      </c>
      <c r="E430" s="1" t="s">
        <v>1684</v>
      </c>
      <c r="F430" s="1" t="s">
        <v>2081</v>
      </c>
      <c r="G430" s="1" t="s">
        <v>1893</v>
      </c>
      <c r="H430" s="1" t="s">
        <v>103</v>
      </c>
    </row>
    <row r="431" spans="1:8" x14ac:dyDescent="0.25">
      <c r="A431" s="1" t="s">
        <v>1065</v>
      </c>
      <c r="B431" s="1" t="s">
        <v>2123</v>
      </c>
      <c r="C431" s="1" t="s">
        <v>1396</v>
      </c>
      <c r="D431" s="1" t="s">
        <v>2124</v>
      </c>
      <c r="E431" s="1" t="s">
        <v>1684</v>
      </c>
      <c r="F431" s="1" t="s">
        <v>2081</v>
      </c>
      <c r="G431" s="1" t="s">
        <v>1893</v>
      </c>
      <c r="H431" s="1" t="s">
        <v>1166</v>
      </c>
    </row>
    <row r="432" spans="1:8" x14ac:dyDescent="0.25">
      <c r="A432" s="1" t="s">
        <v>1065</v>
      </c>
      <c r="B432" s="1" t="s">
        <v>2125</v>
      </c>
      <c r="C432" s="1" t="s">
        <v>1434</v>
      </c>
      <c r="D432" s="1" t="s">
        <v>2126</v>
      </c>
      <c r="E432" s="1" t="s">
        <v>1684</v>
      </c>
      <c r="F432" s="1" t="s">
        <v>2081</v>
      </c>
      <c r="G432" s="1" t="s">
        <v>1893</v>
      </c>
      <c r="H432" s="1" t="s">
        <v>201</v>
      </c>
    </row>
    <row r="433" spans="1:8" x14ac:dyDescent="0.25">
      <c r="A433" s="1" t="s">
        <v>1065</v>
      </c>
      <c r="B433" s="1" t="s">
        <v>2127</v>
      </c>
      <c r="C433" s="1" t="s">
        <v>1434</v>
      </c>
      <c r="D433" s="1" t="s">
        <v>2128</v>
      </c>
      <c r="E433" s="1" t="s">
        <v>1684</v>
      </c>
      <c r="F433" s="1" t="s">
        <v>2081</v>
      </c>
      <c r="G433" s="1" t="s">
        <v>1893</v>
      </c>
      <c r="H433" s="1" t="s">
        <v>1202</v>
      </c>
    </row>
    <row r="434" spans="1:8" x14ac:dyDescent="0.25">
      <c r="A434" s="1" t="s">
        <v>1065</v>
      </c>
      <c r="B434" s="1" t="s">
        <v>2129</v>
      </c>
      <c r="C434" s="1" t="s">
        <v>1396</v>
      </c>
      <c r="D434" s="1" t="s">
        <v>2130</v>
      </c>
      <c r="E434" s="1" t="s">
        <v>1684</v>
      </c>
      <c r="F434" s="1" t="s">
        <v>2081</v>
      </c>
      <c r="G434" s="1" t="s">
        <v>1893</v>
      </c>
      <c r="H434" s="1" t="s">
        <v>1747</v>
      </c>
    </row>
    <row r="435" spans="1:8" x14ac:dyDescent="0.25">
      <c r="A435" s="1" t="s">
        <v>1065</v>
      </c>
      <c r="B435" s="1" t="s">
        <v>2131</v>
      </c>
      <c r="C435" s="1" t="s">
        <v>1396</v>
      </c>
      <c r="D435" s="1" t="s">
        <v>2132</v>
      </c>
      <c r="E435" s="1" t="s">
        <v>1684</v>
      </c>
      <c r="F435" s="1" t="s">
        <v>2081</v>
      </c>
      <c r="G435" s="1" t="s">
        <v>1893</v>
      </c>
      <c r="H435" s="1" t="s">
        <v>2133</v>
      </c>
    </row>
    <row r="436" spans="1:8" x14ac:dyDescent="0.25">
      <c r="A436" s="1" t="s">
        <v>1065</v>
      </c>
      <c r="B436" s="1" t="s">
        <v>2134</v>
      </c>
      <c r="C436" s="1" t="s">
        <v>1396</v>
      </c>
      <c r="D436" s="1" t="s">
        <v>2135</v>
      </c>
      <c r="E436" s="1" t="s">
        <v>1684</v>
      </c>
      <c r="F436" s="1" t="s">
        <v>2081</v>
      </c>
      <c r="G436" s="1" t="s">
        <v>1893</v>
      </c>
      <c r="H436" s="1" t="s">
        <v>2136</v>
      </c>
    </row>
    <row r="437" spans="1:8" x14ac:dyDescent="0.25">
      <c r="A437" s="1" t="s">
        <v>1065</v>
      </c>
      <c r="B437" s="1" t="s">
        <v>2137</v>
      </c>
      <c r="C437" s="1" t="s">
        <v>1434</v>
      </c>
      <c r="D437" s="1" t="s">
        <v>2138</v>
      </c>
      <c r="E437" s="1" t="s">
        <v>1684</v>
      </c>
      <c r="F437" s="1" t="s">
        <v>2081</v>
      </c>
      <c r="G437" s="1" t="s">
        <v>1893</v>
      </c>
      <c r="H437" s="1" t="s">
        <v>1238</v>
      </c>
    </row>
    <row r="438" spans="1:8" x14ac:dyDescent="0.25">
      <c r="A438" s="1" t="s">
        <v>1065</v>
      </c>
      <c r="B438" s="1" t="s">
        <v>2139</v>
      </c>
      <c r="C438" s="1" t="s">
        <v>1434</v>
      </c>
      <c r="D438" s="1" t="s">
        <v>2140</v>
      </c>
      <c r="E438" s="1" t="s">
        <v>1684</v>
      </c>
      <c r="F438" s="1" t="s">
        <v>2081</v>
      </c>
      <c r="G438" s="1" t="s">
        <v>1893</v>
      </c>
      <c r="H438" s="1" t="s">
        <v>1611</v>
      </c>
    </row>
    <row r="439" spans="1:8" x14ac:dyDescent="0.25">
      <c r="A439" s="1" t="s">
        <v>1065</v>
      </c>
      <c r="B439" s="1" t="s">
        <v>2141</v>
      </c>
      <c r="C439" s="1" t="s">
        <v>1783</v>
      </c>
      <c r="D439" s="1" t="s">
        <v>2142</v>
      </c>
      <c r="E439" s="1" t="s">
        <v>1684</v>
      </c>
      <c r="F439" s="1" t="s">
        <v>2081</v>
      </c>
      <c r="G439" s="1" t="s">
        <v>1785</v>
      </c>
      <c r="H439" s="1" t="s">
        <v>1785</v>
      </c>
    </row>
    <row r="440" spans="1:8" x14ac:dyDescent="0.25">
      <c r="A440" s="1" t="s">
        <v>1065</v>
      </c>
      <c r="B440" s="1" t="s">
        <v>2143</v>
      </c>
      <c r="C440" s="1" t="s">
        <v>1783</v>
      </c>
      <c r="D440" s="1" t="s">
        <v>2144</v>
      </c>
      <c r="E440" s="1" t="s">
        <v>1684</v>
      </c>
      <c r="F440" s="1" t="s">
        <v>2081</v>
      </c>
      <c r="G440" s="1" t="s">
        <v>1788</v>
      </c>
      <c r="H440" s="1" t="s">
        <v>1789</v>
      </c>
    </row>
    <row r="441" spans="1:8" x14ac:dyDescent="0.25">
      <c r="A441" s="1" t="s">
        <v>1065</v>
      </c>
      <c r="B441" s="1" t="s">
        <v>2145</v>
      </c>
      <c r="C441" s="1" t="s">
        <v>1783</v>
      </c>
      <c r="D441" s="1" t="s">
        <v>2146</v>
      </c>
      <c r="E441" s="1" t="s">
        <v>1684</v>
      </c>
      <c r="F441" s="1" t="s">
        <v>2081</v>
      </c>
      <c r="G441" s="1" t="s">
        <v>1788</v>
      </c>
      <c r="H441" s="1" t="s">
        <v>1792</v>
      </c>
    </row>
    <row r="442" spans="1:8" x14ac:dyDescent="0.25">
      <c r="A442" s="1" t="s">
        <v>1065</v>
      </c>
      <c r="B442" s="1" t="s">
        <v>2147</v>
      </c>
      <c r="C442" s="1" t="s">
        <v>1783</v>
      </c>
      <c r="D442" s="1" t="s">
        <v>2148</v>
      </c>
      <c r="E442" s="1" t="s">
        <v>1684</v>
      </c>
      <c r="F442" s="1" t="s">
        <v>2081</v>
      </c>
      <c r="G442" s="1" t="s">
        <v>1795</v>
      </c>
      <c r="H442" s="1" t="s">
        <v>2149</v>
      </c>
    </row>
    <row r="443" spans="1:8" x14ac:dyDescent="0.25">
      <c r="A443" s="1" t="s">
        <v>1065</v>
      </c>
      <c r="B443" s="1" t="s">
        <v>2150</v>
      </c>
      <c r="C443" s="1" t="s">
        <v>1783</v>
      </c>
      <c r="D443" s="1" t="s">
        <v>2151</v>
      </c>
      <c r="E443" s="1" t="s">
        <v>1684</v>
      </c>
      <c r="F443" s="1" t="s">
        <v>2081</v>
      </c>
      <c r="G443" s="1" t="s">
        <v>1795</v>
      </c>
      <c r="H443" s="1" t="s">
        <v>2152</v>
      </c>
    </row>
    <row r="444" spans="1:8" x14ac:dyDescent="0.25">
      <c r="A444" s="1" t="s">
        <v>1065</v>
      </c>
      <c r="B444" s="1" t="s">
        <v>2153</v>
      </c>
      <c r="C444" s="1" t="s">
        <v>1783</v>
      </c>
      <c r="D444" s="1" t="s">
        <v>2154</v>
      </c>
      <c r="E444" s="1" t="s">
        <v>1684</v>
      </c>
      <c r="F444" s="1" t="s">
        <v>2081</v>
      </c>
      <c r="G444" s="1" t="s">
        <v>1795</v>
      </c>
      <c r="H444" s="1" t="s">
        <v>1796</v>
      </c>
    </row>
    <row r="445" spans="1:8" x14ac:dyDescent="0.25">
      <c r="A445" s="1" t="s">
        <v>2155</v>
      </c>
      <c r="B445" s="1" t="s">
        <v>2156</v>
      </c>
      <c r="C445" s="1" t="s">
        <v>1067</v>
      </c>
      <c r="D445" s="1" t="s">
        <v>2157</v>
      </c>
      <c r="E445" s="1" t="s">
        <v>2158</v>
      </c>
      <c r="F445" s="1" t="s">
        <v>2159</v>
      </c>
      <c r="G445" s="1" t="s">
        <v>1071</v>
      </c>
      <c r="H445" s="1" t="s">
        <v>2160</v>
      </c>
    </row>
    <row r="446" spans="1:8" x14ac:dyDescent="0.25">
      <c r="A446" s="1" t="s">
        <v>2155</v>
      </c>
      <c r="B446" s="1" t="s">
        <v>2161</v>
      </c>
      <c r="C446" s="1" t="s">
        <v>1067</v>
      </c>
      <c r="D446" s="1" t="s">
        <v>2162</v>
      </c>
      <c r="E446" s="1" t="s">
        <v>2158</v>
      </c>
      <c r="F446" s="1" t="s">
        <v>2159</v>
      </c>
      <c r="G446" s="1" t="s">
        <v>2163</v>
      </c>
      <c r="H446" s="1" t="s">
        <v>2160</v>
      </c>
    </row>
    <row r="447" spans="1:8" x14ac:dyDescent="0.25">
      <c r="A447" s="1" t="s">
        <v>2155</v>
      </c>
      <c r="B447" s="1" t="s">
        <v>2164</v>
      </c>
      <c r="C447" s="1" t="s">
        <v>1067</v>
      </c>
      <c r="D447" s="1" t="s">
        <v>2165</v>
      </c>
      <c r="E447" s="1" t="s">
        <v>2158</v>
      </c>
      <c r="F447" s="1" t="s">
        <v>2159</v>
      </c>
      <c r="G447" s="1" t="s">
        <v>2166</v>
      </c>
      <c r="H447" s="1" t="s">
        <v>2160</v>
      </c>
    </row>
    <row r="448" spans="1:8" x14ac:dyDescent="0.25">
      <c r="A448" s="1" t="s">
        <v>2155</v>
      </c>
      <c r="B448" s="1" t="s">
        <v>2167</v>
      </c>
      <c r="C448" s="1" t="s">
        <v>1151</v>
      </c>
      <c r="D448" s="1" t="s">
        <v>2168</v>
      </c>
      <c r="E448" s="1" t="s">
        <v>2158</v>
      </c>
      <c r="F448" s="1" t="s">
        <v>2159</v>
      </c>
      <c r="G448" s="1" t="s">
        <v>1166</v>
      </c>
      <c r="H448" s="1" t="s">
        <v>2169</v>
      </c>
    </row>
    <row r="449" spans="1:8" x14ac:dyDescent="0.25">
      <c r="A449" s="1" t="s">
        <v>2155</v>
      </c>
      <c r="B449" s="1" t="s">
        <v>2170</v>
      </c>
      <c r="C449" s="1" t="s">
        <v>1151</v>
      </c>
      <c r="D449" s="1" t="s">
        <v>2171</v>
      </c>
      <c r="E449" s="1" t="s">
        <v>2158</v>
      </c>
      <c r="F449" s="1" t="s">
        <v>2159</v>
      </c>
      <c r="G449" s="1" t="s">
        <v>1166</v>
      </c>
      <c r="H449" s="1" t="s">
        <v>2172</v>
      </c>
    </row>
    <row r="450" spans="1:8" x14ac:dyDescent="0.25">
      <c r="A450" s="1" t="s">
        <v>2155</v>
      </c>
      <c r="B450" s="1" t="s">
        <v>2173</v>
      </c>
      <c r="C450" s="1" t="s">
        <v>1151</v>
      </c>
      <c r="D450" s="1" t="s">
        <v>2174</v>
      </c>
      <c r="E450" s="1" t="s">
        <v>2158</v>
      </c>
      <c r="F450" s="1" t="s">
        <v>2159</v>
      </c>
      <c r="G450" s="1" t="s">
        <v>1166</v>
      </c>
      <c r="H450" s="1" t="s">
        <v>2175</v>
      </c>
    </row>
    <row r="451" spans="1:8" x14ac:dyDescent="0.25">
      <c r="A451" s="1" t="s">
        <v>2155</v>
      </c>
      <c r="B451" s="1" t="s">
        <v>2176</v>
      </c>
      <c r="C451" s="1" t="s">
        <v>1151</v>
      </c>
      <c r="D451" s="1" t="s">
        <v>2177</v>
      </c>
      <c r="E451" s="1" t="s">
        <v>2158</v>
      </c>
      <c r="F451" s="1" t="s">
        <v>2159</v>
      </c>
      <c r="G451" s="1" t="s">
        <v>1153</v>
      </c>
      <c r="H451" s="1" t="s">
        <v>2160</v>
      </c>
    </row>
    <row r="452" spans="1:8" x14ac:dyDescent="0.25">
      <c r="A452" s="1" t="s">
        <v>2155</v>
      </c>
      <c r="B452" s="1" t="s">
        <v>2178</v>
      </c>
      <c r="C452" s="1" t="s">
        <v>1175</v>
      </c>
      <c r="D452" s="1" t="s">
        <v>2179</v>
      </c>
      <c r="E452" s="1" t="s">
        <v>2158</v>
      </c>
      <c r="F452" s="1" t="s">
        <v>2159</v>
      </c>
      <c r="G452" s="1" t="s">
        <v>57</v>
      </c>
      <c r="H452" s="1" t="s">
        <v>2169</v>
      </c>
    </row>
    <row r="453" spans="1:8" x14ac:dyDescent="0.25">
      <c r="A453" s="1" t="s">
        <v>2155</v>
      </c>
      <c r="B453" s="1" t="s">
        <v>2180</v>
      </c>
      <c r="C453" s="1" t="s">
        <v>1175</v>
      </c>
      <c r="D453" s="1" t="s">
        <v>2181</v>
      </c>
      <c r="E453" s="1" t="s">
        <v>2158</v>
      </c>
      <c r="F453" s="1" t="s">
        <v>2159</v>
      </c>
      <c r="G453" s="1" t="s">
        <v>57</v>
      </c>
      <c r="H453" s="1" t="s">
        <v>2172</v>
      </c>
    </row>
    <row r="454" spans="1:8" x14ac:dyDescent="0.25">
      <c r="A454" s="1" t="s">
        <v>2155</v>
      </c>
      <c r="B454" s="1" t="s">
        <v>2182</v>
      </c>
      <c r="C454" s="1" t="s">
        <v>1175</v>
      </c>
      <c r="D454" s="1" t="s">
        <v>2183</v>
      </c>
      <c r="E454" s="1" t="s">
        <v>2158</v>
      </c>
      <c r="F454" s="1" t="s">
        <v>2159</v>
      </c>
      <c r="G454" s="1" t="s">
        <v>57</v>
      </c>
      <c r="H454" s="1" t="s">
        <v>2175</v>
      </c>
    </row>
    <row r="455" spans="1:8" x14ac:dyDescent="0.25">
      <c r="A455" s="1" t="s">
        <v>2155</v>
      </c>
      <c r="B455" s="1" t="s">
        <v>2184</v>
      </c>
      <c r="C455" s="1" t="s">
        <v>1185</v>
      </c>
      <c r="D455" s="1" t="s">
        <v>2185</v>
      </c>
      <c r="E455" s="1" t="s">
        <v>2158</v>
      </c>
      <c r="F455" s="1" t="s">
        <v>2159</v>
      </c>
      <c r="G455" s="1" t="s">
        <v>1238</v>
      </c>
      <c r="H455" s="1" t="s">
        <v>2160</v>
      </c>
    </row>
    <row r="456" spans="1:8" x14ac:dyDescent="0.25">
      <c r="A456" s="1" t="s">
        <v>2155</v>
      </c>
      <c r="B456" s="1" t="s">
        <v>2186</v>
      </c>
      <c r="C456" s="1" t="s">
        <v>1214</v>
      </c>
      <c r="D456" s="1" t="s">
        <v>2187</v>
      </c>
      <c r="E456" s="1" t="s">
        <v>2158</v>
      </c>
      <c r="F456" s="1" t="s">
        <v>2159</v>
      </c>
      <c r="G456" s="1" t="s">
        <v>1676</v>
      </c>
      <c r="H456" s="1" t="s">
        <v>2160</v>
      </c>
    </row>
    <row r="457" spans="1:8" x14ac:dyDescent="0.25">
      <c r="A457" s="1" t="s">
        <v>2155</v>
      </c>
      <c r="B457" s="1" t="s">
        <v>2188</v>
      </c>
      <c r="C457" s="1" t="s">
        <v>1185</v>
      </c>
      <c r="D457" s="1" t="s">
        <v>2189</v>
      </c>
      <c r="E457" s="1" t="s">
        <v>2158</v>
      </c>
      <c r="F457" s="1" t="s">
        <v>2159</v>
      </c>
      <c r="G457" s="1" t="s">
        <v>1208</v>
      </c>
      <c r="H457" s="1" t="s">
        <v>2160</v>
      </c>
    </row>
    <row r="458" spans="1:8" x14ac:dyDescent="0.25">
      <c r="A458" s="1" t="s">
        <v>2155</v>
      </c>
      <c r="B458" s="1" t="s">
        <v>2190</v>
      </c>
      <c r="C458" s="1" t="s">
        <v>1185</v>
      </c>
      <c r="D458" s="1" t="s">
        <v>2191</v>
      </c>
      <c r="E458" s="1" t="s">
        <v>2158</v>
      </c>
      <c r="F458" s="1" t="s">
        <v>2159</v>
      </c>
      <c r="G458" s="1" t="s">
        <v>201</v>
      </c>
      <c r="H458" s="1" t="s">
        <v>2160</v>
      </c>
    </row>
    <row r="459" spans="1:8" x14ac:dyDescent="0.25">
      <c r="A459" s="1" t="s">
        <v>2155</v>
      </c>
      <c r="B459" s="1" t="s">
        <v>2192</v>
      </c>
      <c r="C459" s="1" t="s">
        <v>1327</v>
      </c>
      <c r="D459" s="1" t="s">
        <v>2193</v>
      </c>
      <c r="E459" s="1" t="s">
        <v>2158</v>
      </c>
      <c r="F459" s="1" t="s">
        <v>1329</v>
      </c>
      <c r="G459" s="1" t="s">
        <v>1071</v>
      </c>
      <c r="H459" s="1" t="s">
        <v>2160</v>
      </c>
    </row>
    <row r="460" spans="1:8" x14ac:dyDescent="0.25">
      <c r="A460" s="1" t="s">
        <v>2155</v>
      </c>
      <c r="B460" s="1" t="s">
        <v>2194</v>
      </c>
      <c r="C460" s="1" t="s">
        <v>1327</v>
      </c>
      <c r="D460" s="1" t="s">
        <v>2195</v>
      </c>
      <c r="E460" s="1" t="s">
        <v>2158</v>
      </c>
      <c r="F460" s="1" t="s">
        <v>1329</v>
      </c>
      <c r="G460" s="1" t="s">
        <v>2163</v>
      </c>
      <c r="H460" s="1" t="s">
        <v>2160</v>
      </c>
    </row>
    <row r="461" spans="1:8" x14ac:dyDescent="0.25">
      <c r="A461" s="1" t="s">
        <v>2155</v>
      </c>
      <c r="B461" s="1" t="s">
        <v>2196</v>
      </c>
      <c r="C461" s="1" t="s">
        <v>1396</v>
      </c>
      <c r="D461" s="1" t="s">
        <v>2197</v>
      </c>
      <c r="E461" s="1" t="s">
        <v>2158</v>
      </c>
      <c r="F461" s="1" t="s">
        <v>1329</v>
      </c>
      <c r="G461" s="1" t="s">
        <v>1166</v>
      </c>
      <c r="H461" s="1" t="s">
        <v>2169</v>
      </c>
    </row>
    <row r="462" spans="1:8" x14ac:dyDescent="0.25">
      <c r="A462" s="1" t="s">
        <v>2155</v>
      </c>
      <c r="B462" s="1" t="s">
        <v>2198</v>
      </c>
      <c r="C462" s="1" t="s">
        <v>1396</v>
      </c>
      <c r="D462" s="1" t="s">
        <v>2199</v>
      </c>
      <c r="E462" s="1" t="s">
        <v>2158</v>
      </c>
      <c r="F462" s="1" t="s">
        <v>1329</v>
      </c>
      <c r="G462" s="1" t="s">
        <v>1166</v>
      </c>
      <c r="H462" s="1" t="s">
        <v>2172</v>
      </c>
    </row>
    <row r="463" spans="1:8" x14ac:dyDescent="0.25">
      <c r="A463" s="1" t="s">
        <v>2155</v>
      </c>
      <c r="B463" s="1" t="s">
        <v>2200</v>
      </c>
      <c r="C463" s="1" t="s">
        <v>1396</v>
      </c>
      <c r="D463" s="1" t="s">
        <v>2201</v>
      </c>
      <c r="E463" s="1" t="s">
        <v>2158</v>
      </c>
      <c r="F463" s="1" t="s">
        <v>1329</v>
      </c>
      <c r="G463" s="1" t="s">
        <v>1166</v>
      </c>
      <c r="H463" s="1" t="s">
        <v>2175</v>
      </c>
    </row>
    <row r="464" spans="1:8" x14ac:dyDescent="0.25">
      <c r="A464" s="1" t="s">
        <v>2155</v>
      </c>
      <c r="B464" s="1" t="s">
        <v>2202</v>
      </c>
      <c r="C464" s="1" t="s">
        <v>1396</v>
      </c>
      <c r="D464" s="1" t="s">
        <v>2203</v>
      </c>
      <c r="E464" s="1" t="s">
        <v>2158</v>
      </c>
      <c r="F464" s="1" t="s">
        <v>1329</v>
      </c>
      <c r="G464" s="1" t="s">
        <v>1153</v>
      </c>
      <c r="H464" s="1" t="s">
        <v>2160</v>
      </c>
    </row>
    <row r="465" spans="1:8" x14ac:dyDescent="0.25">
      <c r="A465" s="1" t="s">
        <v>2155</v>
      </c>
      <c r="B465" s="1" t="s">
        <v>2204</v>
      </c>
      <c r="C465" s="1" t="s">
        <v>1422</v>
      </c>
      <c r="D465" s="1" t="s">
        <v>2205</v>
      </c>
      <c r="E465" s="1" t="s">
        <v>2158</v>
      </c>
      <c r="F465" s="1" t="s">
        <v>1329</v>
      </c>
      <c r="G465" s="1" t="s">
        <v>57</v>
      </c>
      <c r="H465" s="1" t="s">
        <v>2169</v>
      </c>
    </row>
    <row r="466" spans="1:8" x14ac:dyDescent="0.25">
      <c r="A466" s="1" t="s">
        <v>2155</v>
      </c>
      <c r="B466" s="1" t="s">
        <v>2206</v>
      </c>
      <c r="C466" s="1" t="s">
        <v>1422</v>
      </c>
      <c r="D466" s="1" t="s">
        <v>2207</v>
      </c>
      <c r="E466" s="1" t="s">
        <v>2158</v>
      </c>
      <c r="F466" s="1" t="s">
        <v>1329</v>
      </c>
      <c r="G466" s="1" t="s">
        <v>57</v>
      </c>
      <c r="H466" s="1" t="s">
        <v>2172</v>
      </c>
    </row>
    <row r="467" spans="1:8" x14ac:dyDescent="0.25">
      <c r="A467" s="1" t="s">
        <v>2155</v>
      </c>
      <c r="B467" s="1" t="s">
        <v>2208</v>
      </c>
      <c r="C467" s="1" t="s">
        <v>1422</v>
      </c>
      <c r="D467" s="1" t="s">
        <v>2209</v>
      </c>
      <c r="E467" s="1" t="s">
        <v>2158</v>
      </c>
      <c r="F467" s="1" t="s">
        <v>1329</v>
      </c>
      <c r="G467" s="1" t="s">
        <v>57</v>
      </c>
      <c r="H467" s="1" t="s">
        <v>2175</v>
      </c>
    </row>
    <row r="468" spans="1:8" x14ac:dyDescent="0.25">
      <c r="A468" s="1" t="s">
        <v>2155</v>
      </c>
      <c r="B468" s="1" t="s">
        <v>2210</v>
      </c>
      <c r="C468" s="1" t="s">
        <v>1434</v>
      </c>
      <c r="D468" s="1" t="s">
        <v>2211</v>
      </c>
      <c r="E468" s="1" t="s">
        <v>2158</v>
      </c>
      <c r="F468" s="1" t="s">
        <v>1329</v>
      </c>
      <c r="G468" s="1" t="s">
        <v>1238</v>
      </c>
      <c r="H468" s="1" t="s">
        <v>2160</v>
      </c>
    </row>
    <row r="469" spans="1:8" x14ac:dyDescent="0.25">
      <c r="A469" s="1" t="s">
        <v>2155</v>
      </c>
      <c r="B469" s="1" t="s">
        <v>2212</v>
      </c>
      <c r="C469" s="1" t="s">
        <v>1452</v>
      </c>
      <c r="D469" s="1" t="s">
        <v>2213</v>
      </c>
      <c r="E469" s="1" t="s">
        <v>2158</v>
      </c>
      <c r="F469" s="1" t="s">
        <v>1329</v>
      </c>
      <c r="G469" s="1" t="s">
        <v>1676</v>
      </c>
      <c r="H469" s="1" t="s">
        <v>2160</v>
      </c>
    </row>
    <row r="470" spans="1:8" x14ac:dyDescent="0.25">
      <c r="A470" s="1" t="s">
        <v>2155</v>
      </c>
      <c r="B470" s="1" t="s">
        <v>2214</v>
      </c>
      <c r="C470" s="1" t="s">
        <v>1434</v>
      </c>
      <c r="D470" s="1" t="s">
        <v>2215</v>
      </c>
      <c r="E470" s="1" t="s">
        <v>2158</v>
      </c>
      <c r="F470" s="1" t="s">
        <v>1329</v>
      </c>
      <c r="G470" s="1" t="s">
        <v>1208</v>
      </c>
      <c r="H470" s="1" t="s">
        <v>2160</v>
      </c>
    </row>
    <row r="471" spans="1:8" x14ac:dyDescent="0.25">
      <c r="A471" s="1" t="s">
        <v>2155</v>
      </c>
      <c r="B471" s="1" t="s">
        <v>2216</v>
      </c>
      <c r="C471" s="1" t="s">
        <v>1434</v>
      </c>
      <c r="D471" s="1" t="s">
        <v>2217</v>
      </c>
      <c r="E471" s="1" t="s">
        <v>2158</v>
      </c>
      <c r="F471" s="1" t="s">
        <v>1329</v>
      </c>
      <c r="G471" s="1" t="s">
        <v>201</v>
      </c>
      <c r="H471" s="1" t="s">
        <v>2160</v>
      </c>
    </row>
    <row r="472" spans="1:8" x14ac:dyDescent="0.25">
      <c r="A472" s="1" t="s">
        <v>2155</v>
      </c>
      <c r="B472" s="1" t="s">
        <v>2218</v>
      </c>
      <c r="C472" s="1" t="s">
        <v>1396</v>
      </c>
      <c r="D472" s="1" t="s">
        <v>2219</v>
      </c>
      <c r="E472" s="1" t="s">
        <v>2158</v>
      </c>
      <c r="F472" s="1" t="s">
        <v>1329</v>
      </c>
      <c r="G472" s="1" t="s">
        <v>2220</v>
      </c>
      <c r="H472" s="1" t="s">
        <v>2160</v>
      </c>
    </row>
    <row r="473" spans="1:8" x14ac:dyDescent="0.25">
      <c r="A473" s="1" t="s">
        <v>2155</v>
      </c>
      <c r="B473" s="1" t="s">
        <v>2221</v>
      </c>
      <c r="C473" s="1" t="s">
        <v>1434</v>
      </c>
      <c r="D473" s="1" t="s">
        <v>2222</v>
      </c>
      <c r="E473" s="1" t="s">
        <v>2158</v>
      </c>
      <c r="F473" s="1" t="s">
        <v>1329</v>
      </c>
      <c r="G473" s="1" t="s">
        <v>2223</v>
      </c>
      <c r="H473" s="1" t="s">
        <v>2224</v>
      </c>
    </row>
    <row r="474" spans="1:8" x14ac:dyDescent="0.25">
      <c r="A474" s="1" t="s">
        <v>2155</v>
      </c>
      <c r="B474" s="1" t="s">
        <v>2225</v>
      </c>
      <c r="C474" s="1" t="s">
        <v>1530</v>
      </c>
      <c r="D474" s="1" t="s">
        <v>2226</v>
      </c>
      <c r="E474" s="1" t="s">
        <v>2158</v>
      </c>
      <c r="F474" s="1" t="s">
        <v>1532</v>
      </c>
      <c r="G474" s="1" t="s">
        <v>1071</v>
      </c>
      <c r="H474" s="1" t="s">
        <v>2160</v>
      </c>
    </row>
    <row r="475" spans="1:8" x14ac:dyDescent="0.25">
      <c r="A475" s="1" t="s">
        <v>2155</v>
      </c>
      <c r="B475" s="1" t="s">
        <v>2227</v>
      </c>
      <c r="C475" s="1" t="s">
        <v>1530</v>
      </c>
      <c r="D475" s="1" t="s">
        <v>2228</v>
      </c>
      <c r="E475" s="1" t="s">
        <v>2158</v>
      </c>
      <c r="F475" s="1" t="s">
        <v>1532</v>
      </c>
      <c r="G475" s="1" t="s">
        <v>2163</v>
      </c>
      <c r="H475" s="1" t="s">
        <v>2160</v>
      </c>
    </row>
    <row r="476" spans="1:8" x14ac:dyDescent="0.25">
      <c r="A476" s="1" t="s">
        <v>2155</v>
      </c>
      <c r="B476" s="1" t="s">
        <v>2229</v>
      </c>
      <c r="C476" s="1" t="s">
        <v>1582</v>
      </c>
      <c r="D476" s="1" t="s">
        <v>2230</v>
      </c>
      <c r="E476" s="1" t="s">
        <v>2158</v>
      </c>
      <c r="F476" s="1" t="s">
        <v>1532</v>
      </c>
      <c r="G476" s="1" t="s">
        <v>1166</v>
      </c>
      <c r="H476" s="1" t="s">
        <v>2169</v>
      </c>
    </row>
    <row r="477" spans="1:8" x14ac:dyDescent="0.25">
      <c r="A477" s="1" t="s">
        <v>2155</v>
      </c>
      <c r="B477" s="1" t="s">
        <v>2231</v>
      </c>
      <c r="C477" s="1" t="s">
        <v>1582</v>
      </c>
      <c r="D477" s="1" t="s">
        <v>2232</v>
      </c>
      <c r="E477" s="1" t="s">
        <v>2158</v>
      </c>
      <c r="F477" s="1" t="s">
        <v>1532</v>
      </c>
      <c r="G477" s="1" t="s">
        <v>1166</v>
      </c>
      <c r="H477" s="1" t="s">
        <v>2233</v>
      </c>
    </row>
    <row r="478" spans="1:8" x14ac:dyDescent="0.25">
      <c r="A478" s="1" t="s">
        <v>2155</v>
      </c>
      <c r="B478" s="1" t="s">
        <v>2234</v>
      </c>
      <c r="C478" s="1" t="s">
        <v>1582</v>
      </c>
      <c r="D478" s="1" t="s">
        <v>2235</v>
      </c>
      <c r="E478" s="1" t="s">
        <v>2158</v>
      </c>
      <c r="F478" s="1" t="s">
        <v>1532</v>
      </c>
      <c r="G478" s="1" t="s">
        <v>1166</v>
      </c>
      <c r="H478" s="1" t="s">
        <v>2236</v>
      </c>
    </row>
    <row r="479" spans="1:8" x14ac:dyDescent="0.25">
      <c r="A479" s="1" t="s">
        <v>2155</v>
      </c>
      <c r="B479" s="1" t="s">
        <v>2237</v>
      </c>
      <c r="C479" s="1" t="s">
        <v>1582</v>
      </c>
      <c r="D479" s="1" t="s">
        <v>2238</v>
      </c>
      <c r="E479" s="1" t="s">
        <v>2158</v>
      </c>
      <c r="F479" s="1" t="s">
        <v>1532</v>
      </c>
      <c r="G479" s="1" t="s">
        <v>1153</v>
      </c>
      <c r="H479" s="1" t="s">
        <v>2160</v>
      </c>
    </row>
    <row r="480" spans="1:8" x14ac:dyDescent="0.25">
      <c r="A480" s="1" t="s">
        <v>2155</v>
      </c>
      <c r="B480" s="1" t="s">
        <v>2239</v>
      </c>
      <c r="C480" s="1" t="s">
        <v>1599</v>
      </c>
      <c r="D480" s="1" t="s">
        <v>2240</v>
      </c>
      <c r="E480" s="1" t="s">
        <v>2158</v>
      </c>
      <c r="F480" s="1" t="s">
        <v>1532</v>
      </c>
      <c r="G480" s="1" t="s">
        <v>57</v>
      </c>
      <c r="H480" s="1" t="s">
        <v>2169</v>
      </c>
    </row>
    <row r="481" spans="1:8" x14ac:dyDescent="0.25">
      <c r="A481" s="1" t="s">
        <v>2155</v>
      </c>
      <c r="B481" s="1" t="s">
        <v>2241</v>
      </c>
      <c r="C481" s="1" t="s">
        <v>1606</v>
      </c>
      <c r="D481" s="1" t="s">
        <v>2242</v>
      </c>
      <c r="E481" s="1" t="s">
        <v>2158</v>
      </c>
      <c r="F481" s="1" t="s">
        <v>1532</v>
      </c>
      <c r="G481" s="1" t="s">
        <v>1238</v>
      </c>
      <c r="H481" s="1" t="s">
        <v>2243</v>
      </c>
    </row>
    <row r="482" spans="1:8" x14ac:dyDescent="0.25">
      <c r="A482" s="1" t="s">
        <v>2155</v>
      </c>
      <c r="B482" s="1" t="s">
        <v>2244</v>
      </c>
      <c r="C482" s="1" t="s">
        <v>1606</v>
      </c>
      <c r="D482" s="1" t="s">
        <v>2245</v>
      </c>
      <c r="E482" s="1" t="s">
        <v>2158</v>
      </c>
      <c r="F482" s="1" t="s">
        <v>1532</v>
      </c>
      <c r="G482" s="1" t="s">
        <v>1238</v>
      </c>
      <c r="H482" s="1" t="s">
        <v>2172</v>
      </c>
    </row>
    <row r="483" spans="1:8" x14ac:dyDescent="0.25">
      <c r="A483" s="1" t="s">
        <v>2155</v>
      </c>
      <c r="B483" s="1" t="s">
        <v>2246</v>
      </c>
      <c r="C483" s="1" t="s">
        <v>1606</v>
      </c>
      <c r="D483" s="1" t="s">
        <v>2247</v>
      </c>
      <c r="E483" s="1" t="s">
        <v>2158</v>
      </c>
      <c r="F483" s="1" t="s">
        <v>1532</v>
      </c>
      <c r="G483" s="1" t="s">
        <v>1238</v>
      </c>
      <c r="H483" s="1" t="s">
        <v>2248</v>
      </c>
    </row>
    <row r="484" spans="1:8" x14ac:dyDescent="0.25">
      <c r="A484" s="1" t="s">
        <v>2155</v>
      </c>
      <c r="B484" s="1" t="s">
        <v>2249</v>
      </c>
      <c r="C484" s="1" t="s">
        <v>1615</v>
      </c>
      <c r="D484" s="1" t="s">
        <v>2250</v>
      </c>
      <c r="E484" s="1" t="s">
        <v>2158</v>
      </c>
      <c r="F484" s="1" t="s">
        <v>1532</v>
      </c>
      <c r="G484" s="1" t="s">
        <v>1676</v>
      </c>
      <c r="H484" s="1" t="s">
        <v>2160</v>
      </c>
    </row>
    <row r="485" spans="1:8" x14ac:dyDescent="0.25">
      <c r="A485" s="1" t="s">
        <v>2155</v>
      </c>
      <c r="B485" s="1" t="s">
        <v>2251</v>
      </c>
      <c r="C485" s="1" t="s">
        <v>1606</v>
      </c>
      <c r="D485" s="1" t="s">
        <v>2252</v>
      </c>
      <c r="E485" s="1" t="s">
        <v>2158</v>
      </c>
      <c r="F485" s="1" t="s">
        <v>1532</v>
      </c>
      <c r="G485" s="1" t="s">
        <v>2253</v>
      </c>
      <c r="H485" s="1" t="s">
        <v>2254</v>
      </c>
    </row>
    <row r="486" spans="1:8" x14ac:dyDescent="0.25">
      <c r="A486" s="1" t="s">
        <v>2155</v>
      </c>
      <c r="B486" s="1" t="s">
        <v>2255</v>
      </c>
      <c r="C486" s="1" t="s">
        <v>1582</v>
      </c>
      <c r="D486" s="1" t="s">
        <v>2256</v>
      </c>
      <c r="E486" s="1" t="s">
        <v>2158</v>
      </c>
      <c r="F486" s="1" t="s">
        <v>1532</v>
      </c>
      <c r="G486" s="1" t="s">
        <v>2220</v>
      </c>
      <c r="H486" s="1" t="s">
        <v>2243</v>
      </c>
    </row>
    <row r="487" spans="1:8" x14ac:dyDescent="0.25">
      <c r="A487" s="1" t="s">
        <v>2155</v>
      </c>
      <c r="B487" s="1" t="s">
        <v>2257</v>
      </c>
      <c r="C487" s="1" t="s">
        <v>1582</v>
      </c>
      <c r="D487" s="1" t="s">
        <v>2258</v>
      </c>
      <c r="E487" s="1" t="s">
        <v>2158</v>
      </c>
      <c r="F487" s="1" t="s">
        <v>1532</v>
      </c>
      <c r="G487" s="1" t="s">
        <v>2220</v>
      </c>
      <c r="H487" s="1" t="s">
        <v>2172</v>
      </c>
    </row>
    <row r="488" spans="1:8" x14ac:dyDescent="0.25">
      <c r="A488" s="1" t="s">
        <v>2155</v>
      </c>
      <c r="B488" s="1" t="s">
        <v>2259</v>
      </c>
      <c r="C488" s="1" t="s">
        <v>1582</v>
      </c>
      <c r="D488" s="1" t="s">
        <v>2260</v>
      </c>
      <c r="E488" s="1" t="s">
        <v>2158</v>
      </c>
      <c r="F488" s="1" t="s">
        <v>1532</v>
      </c>
      <c r="G488" s="1" t="s">
        <v>2220</v>
      </c>
      <c r="H488" s="1" t="s">
        <v>2248</v>
      </c>
    </row>
    <row r="489" spans="1:8" x14ac:dyDescent="0.25">
      <c r="A489" s="1" t="s">
        <v>2155</v>
      </c>
      <c r="B489" s="1" t="s">
        <v>2261</v>
      </c>
      <c r="C489" s="1" t="s">
        <v>2262</v>
      </c>
      <c r="D489" s="1" t="s">
        <v>2263</v>
      </c>
      <c r="E489" s="1" t="s">
        <v>2158</v>
      </c>
      <c r="F489" s="1" t="s">
        <v>2264</v>
      </c>
      <c r="G489" s="1" t="s">
        <v>1071</v>
      </c>
      <c r="H489" s="1" t="s">
        <v>2243</v>
      </c>
    </row>
    <row r="490" spans="1:8" x14ac:dyDescent="0.25">
      <c r="A490" s="1" t="s">
        <v>2155</v>
      </c>
      <c r="B490" s="1" t="s">
        <v>2265</v>
      </c>
      <c r="C490" s="1" t="s">
        <v>2262</v>
      </c>
      <c r="D490" s="1" t="s">
        <v>2266</v>
      </c>
      <c r="E490" s="1" t="s">
        <v>2158</v>
      </c>
      <c r="F490" s="1" t="s">
        <v>2264</v>
      </c>
      <c r="G490" s="1" t="s">
        <v>2163</v>
      </c>
      <c r="H490" s="1" t="s">
        <v>2243</v>
      </c>
    </row>
    <row r="491" spans="1:8" x14ac:dyDescent="0.25">
      <c r="A491" s="1" t="s">
        <v>2155</v>
      </c>
      <c r="B491" s="1" t="s">
        <v>2267</v>
      </c>
      <c r="C491" s="1" t="s">
        <v>2268</v>
      </c>
      <c r="D491" s="1" t="s">
        <v>2269</v>
      </c>
      <c r="E491" s="1" t="s">
        <v>2158</v>
      </c>
      <c r="F491" s="1" t="s">
        <v>2264</v>
      </c>
      <c r="G491" s="1" t="s">
        <v>1166</v>
      </c>
      <c r="H491" s="1" t="s">
        <v>2243</v>
      </c>
    </row>
    <row r="492" spans="1:8" x14ac:dyDescent="0.25">
      <c r="A492" s="1" t="s">
        <v>2155</v>
      </c>
      <c r="B492" s="1" t="s">
        <v>2270</v>
      </c>
      <c r="C492" s="1" t="s">
        <v>2268</v>
      </c>
      <c r="D492" s="1" t="s">
        <v>2271</v>
      </c>
      <c r="E492" s="1" t="s">
        <v>2158</v>
      </c>
      <c r="F492" s="1" t="s">
        <v>2264</v>
      </c>
      <c r="G492" s="1" t="s">
        <v>1153</v>
      </c>
      <c r="H492" s="1" t="s">
        <v>2243</v>
      </c>
    </row>
    <row r="493" spans="1:8" x14ac:dyDescent="0.25">
      <c r="A493" s="1" t="s">
        <v>2155</v>
      </c>
      <c r="B493" s="1" t="s">
        <v>2272</v>
      </c>
      <c r="C493" s="1" t="s">
        <v>2273</v>
      </c>
      <c r="D493" s="1" t="s">
        <v>2274</v>
      </c>
      <c r="E493" s="1" t="s">
        <v>2158</v>
      </c>
      <c r="F493" s="1" t="s">
        <v>2264</v>
      </c>
      <c r="G493" s="1" t="s">
        <v>57</v>
      </c>
      <c r="H493" s="1" t="s">
        <v>2243</v>
      </c>
    </row>
    <row r="494" spans="1:8" x14ac:dyDescent="0.25">
      <c r="A494" s="1" t="s">
        <v>2155</v>
      </c>
      <c r="B494" s="1" t="s">
        <v>2275</v>
      </c>
      <c r="C494" s="1" t="s">
        <v>2273</v>
      </c>
      <c r="D494" s="1" t="s">
        <v>2276</v>
      </c>
      <c r="E494" s="1" t="s">
        <v>2158</v>
      </c>
      <c r="F494" s="1" t="s">
        <v>2264</v>
      </c>
      <c r="G494" s="1" t="s">
        <v>57</v>
      </c>
      <c r="H494" s="1" t="s">
        <v>2277</v>
      </c>
    </row>
    <row r="495" spans="1:8" x14ac:dyDescent="0.25">
      <c r="A495" s="1" t="s">
        <v>2155</v>
      </c>
      <c r="B495" s="1" t="s">
        <v>2278</v>
      </c>
      <c r="C495" s="1" t="s">
        <v>2262</v>
      </c>
      <c r="D495" s="1" t="s">
        <v>2279</v>
      </c>
      <c r="E495" s="1" t="s">
        <v>2158</v>
      </c>
      <c r="F495" s="1" t="s">
        <v>2264</v>
      </c>
      <c r="G495" s="1" t="s">
        <v>1238</v>
      </c>
      <c r="H495" s="1" t="s">
        <v>2243</v>
      </c>
    </row>
    <row r="496" spans="1:8" x14ac:dyDescent="0.25">
      <c r="A496" s="1" t="s">
        <v>2155</v>
      </c>
      <c r="B496" s="1" t="s">
        <v>2280</v>
      </c>
      <c r="C496" s="1" t="s">
        <v>2281</v>
      </c>
      <c r="D496" s="1" t="s">
        <v>2282</v>
      </c>
      <c r="E496" s="1" t="s">
        <v>2158</v>
      </c>
      <c r="F496" s="1" t="s">
        <v>2264</v>
      </c>
      <c r="G496" s="1" t="s">
        <v>1676</v>
      </c>
      <c r="H496" s="1" t="s">
        <v>2283</v>
      </c>
    </row>
    <row r="497" spans="1:8" x14ac:dyDescent="0.25">
      <c r="A497" s="1" t="s">
        <v>2155</v>
      </c>
      <c r="B497" s="1" t="s">
        <v>2284</v>
      </c>
      <c r="C497" s="1" t="s">
        <v>2281</v>
      </c>
      <c r="D497" s="1" t="s">
        <v>2285</v>
      </c>
      <c r="E497" s="1" t="s">
        <v>2158</v>
      </c>
      <c r="F497" s="1" t="s">
        <v>2264</v>
      </c>
      <c r="G497" s="1" t="s">
        <v>1676</v>
      </c>
      <c r="H497" s="1" t="s">
        <v>2286</v>
      </c>
    </row>
    <row r="498" spans="1:8" x14ac:dyDescent="0.25">
      <c r="A498" s="1" t="s">
        <v>2155</v>
      </c>
      <c r="B498" s="1" t="s">
        <v>2287</v>
      </c>
      <c r="C498" s="1" t="s">
        <v>2281</v>
      </c>
      <c r="D498" s="1" t="s">
        <v>2288</v>
      </c>
      <c r="E498" s="1" t="s">
        <v>2158</v>
      </c>
      <c r="F498" s="1" t="s">
        <v>2264</v>
      </c>
      <c r="G498" s="1" t="s">
        <v>1676</v>
      </c>
      <c r="H498" s="1" t="s">
        <v>2289</v>
      </c>
    </row>
    <row r="499" spans="1:8" x14ac:dyDescent="0.25">
      <c r="A499" s="1" t="s">
        <v>2155</v>
      </c>
      <c r="B499" s="1" t="s">
        <v>2290</v>
      </c>
      <c r="C499" s="1" t="s">
        <v>2281</v>
      </c>
      <c r="D499" s="1" t="s">
        <v>2291</v>
      </c>
      <c r="E499" s="1" t="s">
        <v>2158</v>
      </c>
      <c r="F499" s="1" t="s">
        <v>2264</v>
      </c>
      <c r="G499" s="1" t="s">
        <v>1676</v>
      </c>
      <c r="H499" s="1" t="s">
        <v>2292</v>
      </c>
    </row>
    <row r="500" spans="1:8" x14ac:dyDescent="0.25">
      <c r="A500" s="1" t="s">
        <v>2155</v>
      </c>
      <c r="B500" s="1" t="s">
        <v>2293</v>
      </c>
      <c r="C500" s="1" t="s">
        <v>2281</v>
      </c>
      <c r="D500" s="1" t="s">
        <v>2294</v>
      </c>
      <c r="E500" s="1" t="s">
        <v>2158</v>
      </c>
      <c r="F500" s="1" t="s">
        <v>2264</v>
      </c>
      <c r="G500" s="1" t="s">
        <v>1676</v>
      </c>
      <c r="H500" s="1" t="s">
        <v>2295</v>
      </c>
    </row>
    <row r="501" spans="1:8" x14ac:dyDescent="0.25">
      <c r="A501" s="1" t="s">
        <v>2155</v>
      </c>
      <c r="B501" s="1" t="s">
        <v>2296</v>
      </c>
      <c r="C501" s="1" t="s">
        <v>2281</v>
      </c>
      <c r="D501" s="1" t="s">
        <v>2297</v>
      </c>
      <c r="E501" s="1" t="s">
        <v>2158</v>
      </c>
      <c r="F501" s="1" t="s">
        <v>2264</v>
      </c>
      <c r="G501" s="1" t="s">
        <v>1676</v>
      </c>
      <c r="H501" s="1" t="s">
        <v>2298</v>
      </c>
    </row>
    <row r="502" spans="1:8" x14ac:dyDescent="0.25">
      <c r="A502" s="1" t="s">
        <v>2155</v>
      </c>
      <c r="B502" s="1" t="s">
        <v>2299</v>
      </c>
      <c r="C502" s="1" t="s">
        <v>2281</v>
      </c>
      <c r="D502" s="1" t="s">
        <v>2300</v>
      </c>
      <c r="E502" s="1" t="s">
        <v>2158</v>
      </c>
      <c r="F502" s="1" t="s">
        <v>2264</v>
      </c>
      <c r="G502" s="1" t="s">
        <v>1676</v>
      </c>
      <c r="H502" s="1" t="s">
        <v>2301</v>
      </c>
    </row>
    <row r="503" spans="1:8" x14ac:dyDescent="0.25">
      <c r="A503" s="1" t="s">
        <v>2155</v>
      </c>
      <c r="B503" s="1" t="s">
        <v>2302</v>
      </c>
      <c r="C503" s="1" t="s">
        <v>2281</v>
      </c>
      <c r="D503" s="1" t="s">
        <v>2303</v>
      </c>
      <c r="E503" s="1" t="s">
        <v>2158</v>
      </c>
      <c r="F503" s="1" t="s">
        <v>2264</v>
      </c>
      <c r="G503" s="1" t="s">
        <v>1676</v>
      </c>
      <c r="H503" s="1" t="s">
        <v>2304</v>
      </c>
    </row>
    <row r="504" spans="1:8" x14ac:dyDescent="0.25">
      <c r="A504" s="1" t="s">
        <v>2155</v>
      </c>
      <c r="B504" s="1" t="s">
        <v>2305</v>
      </c>
      <c r="C504" s="1" t="s">
        <v>2281</v>
      </c>
      <c r="D504" s="1" t="s">
        <v>2306</v>
      </c>
      <c r="E504" s="1" t="s">
        <v>2158</v>
      </c>
      <c r="F504" s="1" t="s">
        <v>2264</v>
      </c>
      <c r="G504" s="1" t="s">
        <v>1676</v>
      </c>
      <c r="H504" s="1" t="s">
        <v>2307</v>
      </c>
    </row>
    <row r="505" spans="1:8" x14ac:dyDescent="0.25">
      <c r="A505" s="1" t="s">
        <v>2155</v>
      </c>
      <c r="B505" s="1" t="s">
        <v>2308</v>
      </c>
      <c r="C505" s="1" t="s">
        <v>2281</v>
      </c>
      <c r="D505" s="1" t="s">
        <v>2309</v>
      </c>
      <c r="E505" s="1" t="s">
        <v>2158</v>
      </c>
      <c r="F505" s="1" t="s">
        <v>2264</v>
      </c>
      <c r="G505" s="1" t="s">
        <v>1676</v>
      </c>
      <c r="H505" s="1" t="s">
        <v>2310</v>
      </c>
    </row>
    <row r="506" spans="1:8" x14ac:dyDescent="0.25">
      <c r="A506" s="1" t="s">
        <v>2155</v>
      </c>
      <c r="B506" s="1" t="s">
        <v>2311</v>
      </c>
      <c r="C506" s="1" t="s">
        <v>2281</v>
      </c>
      <c r="D506" s="1" t="s">
        <v>2312</v>
      </c>
      <c r="E506" s="1" t="s">
        <v>2158</v>
      </c>
      <c r="F506" s="1" t="s">
        <v>2264</v>
      </c>
      <c r="G506" s="1" t="s">
        <v>1676</v>
      </c>
      <c r="H506" s="1" t="s">
        <v>2313</v>
      </c>
    </row>
    <row r="507" spans="1:8" x14ac:dyDescent="0.25">
      <c r="A507" s="1" t="s">
        <v>2155</v>
      </c>
      <c r="B507" s="1" t="s">
        <v>2314</v>
      </c>
      <c r="C507" s="1" t="s">
        <v>2281</v>
      </c>
      <c r="D507" s="1" t="s">
        <v>2315</v>
      </c>
      <c r="E507" s="1" t="s">
        <v>2158</v>
      </c>
      <c r="F507" s="1" t="s">
        <v>2264</v>
      </c>
      <c r="G507" s="1" t="s">
        <v>1676</v>
      </c>
      <c r="H507" s="1" t="s">
        <v>2316</v>
      </c>
    </row>
    <row r="508" spans="1:8" x14ac:dyDescent="0.25">
      <c r="A508" s="1" t="s">
        <v>2155</v>
      </c>
      <c r="B508" s="1" t="s">
        <v>2317</v>
      </c>
      <c r="C508" s="1" t="s">
        <v>2281</v>
      </c>
      <c r="D508" s="1" t="s">
        <v>2318</v>
      </c>
      <c r="E508" s="1" t="s">
        <v>2158</v>
      </c>
      <c r="F508" s="1" t="s">
        <v>2264</v>
      </c>
      <c r="G508" s="1" t="s">
        <v>1676</v>
      </c>
      <c r="H508" s="1" t="s">
        <v>2319</v>
      </c>
    </row>
    <row r="509" spans="1:8" x14ac:dyDescent="0.25">
      <c r="A509" s="1" t="s">
        <v>2155</v>
      </c>
      <c r="B509" s="1" t="s">
        <v>2320</v>
      </c>
      <c r="C509" s="1" t="s">
        <v>2281</v>
      </c>
      <c r="D509" s="1" t="s">
        <v>2321</v>
      </c>
      <c r="E509" s="1" t="s">
        <v>2158</v>
      </c>
      <c r="F509" s="1" t="s">
        <v>2264</v>
      </c>
      <c r="G509" s="1" t="s">
        <v>1676</v>
      </c>
      <c r="H509" s="1" t="s">
        <v>2322</v>
      </c>
    </row>
    <row r="510" spans="1:8" x14ac:dyDescent="0.25">
      <c r="A510" s="1" t="s">
        <v>2155</v>
      </c>
      <c r="B510" s="1" t="s">
        <v>2323</v>
      </c>
      <c r="C510" s="1" t="s">
        <v>2281</v>
      </c>
      <c r="D510" s="1" t="s">
        <v>2324</v>
      </c>
      <c r="E510" s="1" t="s">
        <v>2158</v>
      </c>
      <c r="F510" s="1" t="s">
        <v>2264</v>
      </c>
      <c r="G510" s="1" t="s">
        <v>1676</v>
      </c>
      <c r="H510" s="1" t="s">
        <v>2325</v>
      </c>
    </row>
    <row r="511" spans="1:8" x14ac:dyDescent="0.25">
      <c r="A511" s="1" t="s">
        <v>2155</v>
      </c>
      <c r="B511" s="1" t="s">
        <v>2326</v>
      </c>
      <c r="C511" s="1" t="s">
        <v>2281</v>
      </c>
      <c r="D511" s="1" t="s">
        <v>2327</v>
      </c>
      <c r="E511" s="1" t="s">
        <v>2158</v>
      </c>
      <c r="F511" s="1" t="s">
        <v>2264</v>
      </c>
      <c r="G511" s="1" t="s">
        <v>1676</v>
      </c>
      <c r="H511" s="1" t="s">
        <v>2328</v>
      </c>
    </row>
    <row r="512" spans="1:8" x14ac:dyDescent="0.25">
      <c r="A512" s="1" t="s">
        <v>2155</v>
      </c>
      <c r="B512" s="1" t="s">
        <v>2329</v>
      </c>
      <c r="C512" s="1" t="s">
        <v>2281</v>
      </c>
      <c r="D512" s="1" t="s">
        <v>2330</v>
      </c>
      <c r="E512" s="1" t="s">
        <v>2158</v>
      </c>
      <c r="F512" s="1" t="s">
        <v>2264</v>
      </c>
      <c r="G512" s="1" t="s">
        <v>1676</v>
      </c>
      <c r="H512" s="1" t="s">
        <v>2331</v>
      </c>
    </row>
    <row r="513" spans="1:8" x14ac:dyDescent="0.25">
      <c r="A513" s="1" t="s">
        <v>2155</v>
      </c>
      <c r="B513" s="1" t="s">
        <v>2332</v>
      </c>
      <c r="C513" s="1" t="s">
        <v>2281</v>
      </c>
      <c r="D513" s="1" t="s">
        <v>2333</v>
      </c>
      <c r="E513" s="1" t="s">
        <v>2158</v>
      </c>
      <c r="F513" s="1" t="s">
        <v>2264</v>
      </c>
      <c r="G513" s="1" t="s">
        <v>1676</v>
      </c>
      <c r="H513" s="1" t="s">
        <v>2334</v>
      </c>
    </row>
    <row r="514" spans="1:8" x14ac:dyDescent="0.25">
      <c r="A514" s="1" t="s">
        <v>2155</v>
      </c>
      <c r="B514" s="1" t="s">
        <v>2335</v>
      </c>
      <c r="C514" s="1" t="s">
        <v>2281</v>
      </c>
      <c r="D514" s="1" t="s">
        <v>2336</v>
      </c>
      <c r="E514" s="1" t="s">
        <v>2158</v>
      </c>
      <c r="F514" s="1" t="s">
        <v>2264</v>
      </c>
      <c r="G514" s="1" t="s">
        <v>1676</v>
      </c>
      <c r="H514" s="1" t="s">
        <v>2337</v>
      </c>
    </row>
    <row r="515" spans="1:8" x14ac:dyDescent="0.25">
      <c r="A515" s="1" t="s">
        <v>2155</v>
      </c>
      <c r="B515" s="1" t="s">
        <v>2338</v>
      </c>
      <c r="C515" s="1" t="s">
        <v>2281</v>
      </c>
      <c r="D515" s="1" t="s">
        <v>2339</v>
      </c>
      <c r="E515" s="1" t="s">
        <v>2158</v>
      </c>
      <c r="F515" s="1" t="s">
        <v>2264</v>
      </c>
      <c r="G515" s="1" t="s">
        <v>1676</v>
      </c>
      <c r="H515" s="1" t="s">
        <v>2340</v>
      </c>
    </row>
    <row r="516" spans="1:8" x14ac:dyDescent="0.25">
      <c r="A516" s="1" t="s">
        <v>2155</v>
      </c>
      <c r="B516" s="1" t="s">
        <v>2341</v>
      </c>
      <c r="C516" s="1" t="s">
        <v>2281</v>
      </c>
      <c r="D516" s="1" t="s">
        <v>2342</v>
      </c>
      <c r="E516" s="1" t="s">
        <v>2158</v>
      </c>
      <c r="F516" s="1" t="s">
        <v>2264</v>
      </c>
      <c r="G516" s="1" t="s">
        <v>1676</v>
      </c>
      <c r="H516" s="1" t="s">
        <v>2343</v>
      </c>
    </row>
    <row r="517" spans="1:8" x14ac:dyDescent="0.25">
      <c r="A517" s="1" t="s">
        <v>2155</v>
      </c>
      <c r="B517" s="1" t="s">
        <v>2344</v>
      </c>
      <c r="C517" s="1" t="s">
        <v>2281</v>
      </c>
      <c r="D517" s="1" t="s">
        <v>2345</v>
      </c>
      <c r="E517" s="1" t="s">
        <v>2158</v>
      </c>
      <c r="F517" s="1" t="s">
        <v>2264</v>
      </c>
      <c r="G517" s="1" t="s">
        <v>1676</v>
      </c>
      <c r="H517" s="1" t="s">
        <v>2346</v>
      </c>
    </row>
    <row r="518" spans="1:8" x14ac:dyDescent="0.25">
      <c r="A518" s="1" t="s">
        <v>2155</v>
      </c>
      <c r="B518" s="1" t="s">
        <v>2347</v>
      </c>
      <c r="C518" s="1" t="s">
        <v>2281</v>
      </c>
      <c r="D518" s="1" t="s">
        <v>2348</v>
      </c>
      <c r="E518" s="1" t="s">
        <v>2158</v>
      </c>
      <c r="F518" s="1" t="s">
        <v>2264</v>
      </c>
      <c r="G518" s="1" t="s">
        <v>1676</v>
      </c>
      <c r="H518" s="1" t="s">
        <v>2349</v>
      </c>
    </row>
    <row r="519" spans="1:8" x14ac:dyDescent="0.25">
      <c r="A519" s="1" t="s">
        <v>2155</v>
      </c>
      <c r="B519" s="1" t="s">
        <v>2350</v>
      </c>
      <c r="C519" s="1" t="s">
        <v>2281</v>
      </c>
      <c r="D519" s="1" t="s">
        <v>2351</v>
      </c>
      <c r="E519" s="1" t="s">
        <v>2158</v>
      </c>
      <c r="F519" s="1" t="s">
        <v>2264</v>
      </c>
      <c r="G519" s="1" t="s">
        <v>1676</v>
      </c>
      <c r="H519" s="1" t="s">
        <v>2352</v>
      </c>
    </row>
    <row r="520" spans="1:8" x14ac:dyDescent="0.25">
      <c r="A520" s="1" t="s">
        <v>2155</v>
      </c>
      <c r="B520" s="1" t="s">
        <v>2353</v>
      </c>
      <c r="C520" s="1" t="s">
        <v>2281</v>
      </c>
      <c r="D520" s="1" t="s">
        <v>2354</v>
      </c>
      <c r="E520" s="1" t="s">
        <v>2158</v>
      </c>
      <c r="F520" s="1" t="s">
        <v>2264</v>
      </c>
      <c r="G520" s="1" t="s">
        <v>1676</v>
      </c>
      <c r="H520" s="1" t="s">
        <v>2355</v>
      </c>
    </row>
    <row r="521" spans="1:8" x14ac:dyDescent="0.25">
      <c r="A521" s="1" t="s">
        <v>2155</v>
      </c>
      <c r="B521" s="1" t="s">
        <v>2356</v>
      </c>
      <c r="C521" s="1" t="s">
        <v>2281</v>
      </c>
      <c r="D521" s="1" t="s">
        <v>2357</v>
      </c>
      <c r="E521" s="1" t="s">
        <v>2158</v>
      </c>
      <c r="F521" s="1" t="s">
        <v>2264</v>
      </c>
      <c r="G521" s="1" t="s">
        <v>1676</v>
      </c>
      <c r="H521" s="1" t="s">
        <v>2358</v>
      </c>
    </row>
    <row r="522" spans="1:8" x14ac:dyDescent="0.25">
      <c r="A522" s="1" t="s">
        <v>2155</v>
      </c>
      <c r="B522" s="1" t="s">
        <v>2359</v>
      </c>
      <c r="C522" s="1" t="s">
        <v>2281</v>
      </c>
      <c r="D522" s="1" t="s">
        <v>2360</v>
      </c>
      <c r="E522" s="1" t="s">
        <v>2158</v>
      </c>
      <c r="F522" s="1" t="s">
        <v>2264</v>
      </c>
      <c r="G522" s="1" t="s">
        <v>1676</v>
      </c>
      <c r="H522" s="1" t="s">
        <v>2361</v>
      </c>
    </row>
    <row r="523" spans="1:8" x14ac:dyDescent="0.25">
      <c r="A523" s="1" t="s">
        <v>2155</v>
      </c>
      <c r="B523" s="1" t="s">
        <v>2362</v>
      </c>
      <c r="C523" s="1" t="s">
        <v>2281</v>
      </c>
      <c r="D523" s="1" t="s">
        <v>2363</v>
      </c>
      <c r="E523" s="1" t="s">
        <v>2158</v>
      </c>
      <c r="F523" s="1" t="s">
        <v>2264</v>
      </c>
      <c r="G523" s="1" t="s">
        <v>1676</v>
      </c>
      <c r="H523" s="1" t="s">
        <v>2364</v>
      </c>
    </row>
    <row r="524" spans="1:8" x14ac:dyDescent="0.25">
      <c r="A524" s="1" t="s">
        <v>2155</v>
      </c>
      <c r="B524" s="1" t="s">
        <v>2365</v>
      </c>
      <c r="C524" s="1" t="s">
        <v>2281</v>
      </c>
      <c r="D524" s="1" t="s">
        <v>2366</v>
      </c>
      <c r="E524" s="1" t="s">
        <v>2158</v>
      </c>
      <c r="F524" s="1" t="s">
        <v>2264</v>
      </c>
      <c r="G524" s="1" t="s">
        <v>1676</v>
      </c>
      <c r="H524" s="1" t="s">
        <v>2367</v>
      </c>
    </row>
    <row r="525" spans="1:8" x14ac:dyDescent="0.25">
      <c r="A525" s="1" t="s">
        <v>2155</v>
      </c>
      <c r="B525" s="1" t="s">
        <v>2368</v>
      </c>
      <c r="C525" s="1" t="s">
        <v>2281</v>
      </c>
      <c r="D525" s="1" t="s">
        <v>2369</v>
      </c>
      <c r="E525" s="1" t="s">
        <v>2158</v>
      </c>
      <c r="F525" s="1" t="s">
        <v>2264</v>
      </c>
      <c r="G525" s="1" t="s">
        <v>1676</v>
      </c>
      <c r="H525" s="1" t="s">
        <v>2370</v>
      </c>
    </row>
    <row r="526" spans="1:8" x14ac:dyDescent="0.25">
      <c r="A526" s="1" t="s">
        <v>2155</v>
      </c>
      <c r="B526" s="1" t="s">
        <v>2371</v>
      </c>
      <c r="C526" s="1" t="s">
        <v>2281</v>
      </c>
      <c r="D526" s="1" t="s">
        <v>2372</v>
      </c>
      <c r="E526" s="1" t="s">
        <v>2158</v>
      </c>
      <c r="F526" s="1" t="s">
        <v>2264</v>
      </c>
      <c r="G526" s="1" t="s">
        <v>1676</v>
      </c>
      <c r="H526" s="1" t="s">
        <v>2373</v>
      </c>
    </row>
    <row r="527" spans="1:8" x14ac:dyDescent="0.25">
      <c r="A527" s="1" t="s">
        <v>2155</v>
      </c>
      <c r="B527" s="1" t="s">
        <v>2374</v>
      </c>
      <c r="C527" s="1" t="s">
        <v>2281</v>
      </c>
      <c r="D527" s="1" t="s">
        <v>2375</v>
      </c>
      <c r="E527" s="1" t="s">
        <v>2158</v>
      </c>
      <c r="F527" s="1" t="s">
        <v>2264</v>
      </c>
      <c r="G527" s="1" t="s">
        <v>1676</v>
      </c>
      <c r="H527" s="1" t="s">
        <v>2376</v>
      </c>
    </row>
    <row r="528" spans="1:8" x14ac:dyDescent="0.25">
      <c r="A528" s="1" t="s">
        <v>2155</v>
      </c>
      <c r="B528" s="1" t="s">
        <v>2377</v>
      </c>
      <c r="C528" s="1" t="s">
        <v>2281</v>
      </c>
      <c r="D528" s="1" t="s">
        <v>2378</v>
      </c>
      <c r="E528" s="1" t="s">
        <v>2158</v>
      </c>
      <c r="F528" s="1" t="s">
        <v>2264</v>
      </c>
      <c r="G528" s="1" t="s">
        <v>1676</v>
      </c>
      <c r="H528" s="1" t="s">
        <v>2379</v>
      </c>
    </row>
    <row r="529" spans="1:8" x14ac:dyDescent="0.25">
      <c r="A529" s="1" t="s">
        <v>2155</v>
      </c>
      <c r="B529" s="1" t="s">
        <v>2380</v>
      </c>
      <c r="C529" s="1" t="s">
        <v>2281</v>
      </c>
      <c r="D529" s="1" t="s">
        <v>2381</v>
      </c>
      <c r="E529" s="1" t="s">
        <v>2158</v>
      </c>
      <c r="F529" s="1" t="s">
        <v>2264</v>
      </c>
      <c r="G529" s="1" t="s">
        <v>1676</v>
      </c>
      <c r="H529" s="1" t="s">
        <v>2382</v>
      </c>
    </row>
    <row r="530" spans="1:8" x14ac:dyDescent="0.25">
      <c r="A530" s="1" t="s">
        <v>2155</v>
      </c>
      <c r="B530" s="1" t="s">
        <v>2383</v>
      </c>
      <c r="C530" s="1" t="s">
        <v>2281</v>
      </c>
      <c r="D530" s="1" t="s">
        <v>2384</v>
      </c>
      <c r="E530" s="1" t="s">
        <v>2158</v>
      </c>
      <c r="F530" s="1" t="s">
        <v>2264</v>
      </c>
      <c r="G530" s="1" t="s">
        <v>1676</v>
      </c>
      <c r="H530" s="1" t="s">
        <v>2385</v>
      </c>
    </row>
    <row r="531" spans="1:8" x14ac:dyDescent="0.25">
      <c r="A531" s="1" t="s">
        <v>2155</v>
      </c>
      <c r="B531" s="1" t="s">
        <v>2386</v>
      </c>
      <c r="C531" s="1" t="s">
        <v>2281</v>
      </c>
      <c r="D531" s="1" t="s">
        <v>2387</v>
      </c>
      <c r="E531" s="1" t="s">
        <v>2158</v>
      </c>
      <c r="F531" s="1" t="s">
        <v>2264</v>
      </c>
      <c r="G531" s="1" t="s">
        <v>1676</v>
      </c>
      <c r="H531" s="1" t="s">
        <v>2388</v>
      </c>
    </row>
    <row r="532" spans="1:8" x14ac:dyDescent="0.25">
      <c r="A532" s="1" t="s">
        <v>2155</v>
      </c>
      <c r="B532" s="1" t="s">
        <v>2389</v>
      </c>
      <c r="C532" s="1" t="s">
        <v>2281</v>
      </c>
      <c r="D532" s="1" t="s">
        <v>2390</v>
      </c>
      <c r="E532" s="1" t="s">
        <v>2158</v>
      </c>
      <c r="F532" s="1" t="s">
        <v>2264</v>
      </c>
      <c r="G532" s="1" t="s">
        <v>1676</v>
      </c>
      <c r="H532" s="1" t="s">
        <v>2391</v>
      </c>
    </row>
    <row r="533" spans="1:8" x14ac:dyDescent="0.25">
      <c r="A533" s="1" t="s">
        <v>2155</v>
      </c>
      <c r="B533" s="1" t="s">
        <v>2392</v>
      </c>
      <c r="C533" s="1" t="s">
        <v>2281</v>
      </c>
      <c r="D533" s="1" t="s">
        <v>2393</v>
      </c>
      <c r="E533" s="1" t="s">
        <v>2158</v>
      </c>
      <c r="F533" s="1" t="s">
        <v>2264</v>
      </c>
      <c r="G533" s="1" t="s">
        <v>1676</v>
      </c>
      <c r="H533" s="1" t="s">
        <v>2394</v>
      </c>
    </row>
    <row r="534" spans="1:8" x14ac:dyDescent="0.25">
      <c r="A534" s="1" t="s">
        <v>2155</v>
      </c>
      <c r="B534" s="1" t="s">
        <v>2395</v>
      </c>
      <c r="C534" s="1" t="s">
        <v>2281</v>
      </c>
      <c r="D534" s="1" t="s">
        <v>2396</v>
      </c>
      <c r="E534" s="1" t="s">
        <v>2158</v>
      </c>
      <c r="F534" s="1" t="s">
        <v>2264</v>
      </c>
      <c r="G534" s="1" t="s">
        <v>1676</v>
      </c>
      <c r="H534" s="1" t="s">
        <v>2397</v>
      </c>
    </row>
    <row r="535" spans="1:8" x14ac:dyDescent="0.25">
      <c r="A535" s="1" t="s">
        <v>2155</v>
      </c>
      <c r="B535" s="1" t="s">
        <v>2398</v>
      </c>
      <c r="C535" s="1" t="s">
        <v>2281</v>
      </c>
      <c r="D535" s="1" t="s">
        <v>2399</v>
      </c>
      <c r="E535" s="1" t="s">
        <v>2158</v>
      </c>
      <c r="F535" s="1" t="s">
        <v>2264</v>
      </c>
      <c r="G535" s="1" t="s">
        <v>1676</v>
      </c>
      <c r="H535" s="1" t="s">
        <v>2400</v>
      </c>
    </row>
    <row r="536" spans="1:8" x14ac:dyDescent="0.25">
      <c r="A536" s="1" t="s">
        <v>2155</v>
      </c>
      <c r="B536" s="1" t="s">
        <v>2401</v>
      </c>
      <c r="C536" s="1" t="s">
        <v>2281</v>
      </c>
      <c r="D536" s="1" t="s">
        <v>2402</v>
      </c>
      <c r="E536" s="1" t="s">
        <v>2158</v>
      </c>
      <c r="F536" s="1" t="s">
        <v>2264</v>
      </c>
      <c r="G536" s="1" t="s">
        <v>2403</v>
      </c>
      <c r="H536" s="1" t="s">
        <v>2243</v>
      </c>
    </row>
    <row r="537" spans="1:8" x14ac:dyDescent="0.25">
      <c r="A537" s="1" t="s">
        <v>2155</v>
      </c>
      <c r="B537" s="1" t="s">
        <v>2404</v>
      </c>
      <c r="C537" s="1" t="s">
        <v>2262</v>
      </c>
      <c r="D537" s="1" t="s">
        <v>2405</v>
      </c>
      <c r="E537" s="1" t="s">
        <v>2158</v>
      </c>
      <c r="F537" s="1" t="s">
        <v>2264</v>
      </c>
      <c r="G537" s="1" t="s">
        <v>2406</v>
      </c>
      <c r="H537" s="1" t="s">
        <v>2243</v>
      </c>
    </row>
    <row r="538" spans="1:8" x14ac:dyDescent="0.25">
      <c r="A538" s="1" t="s">
        <v>2155</v>
      </c>
      <c r="B538" s="1" t="s">
        <v>2407</v>
      </c>
      <c r="C538" s="1" t="s">
        <v>2268</v>
      </c>
      <c r="D538" s="1" t="s">
        <v>2408</v>
      </c>
      <c r="E538" s="1" t="s">
        <v>2158</v>
      </c>
      <c r="F538" s="1" t="s">
        <v>2264</v>
      </c>
      <c r="G538" s="1" t="s">
        <v>2220</v>
      </c>
      <c r="H538" s="1" t="s">
        <v>2409</v>
      </c>
    </row>
    <row r="539" spans="1:8" x14ac:dyDescent="0.25">
      <c r="A539" s="1" t="s">
        <v>2155</v>
      </c>
      <c r="B539" s="1" t="s">
        <v>2410</v>
      </c>
      <c r="C539" s="1" t="s">
        <v>1530</v>
      </c>
      <c r="D539" s="1" t="s">
        <v>2411</v>
      </c>
      <c r="E539" s="1" t="s">
        <v>2158</v>
      </c>
      <c r="F539" s="1" t="s">
        <v>2412</v>
      </c>
      <c r="G539" s="1" t="s">
        <v>1071</v>
      </c>
      <c r="H539" s="1" t="s">
        <v>2160</v>
      </c>
    </row>
    <row r="540" spans="1:8" x14ac:dyDescent="0.25">
      <c r="A540" s="1" t="s">
        <v>2155</v>
      </c>
      <c r="B540" s="1" t="s">
        <v>2413</v>
      </c>
      <c r="C540" s="1" t="s">
        <v>1530</v>
      </c>
      <c r="D540" s="1" t="s">
        <v>2414</v>
      </c>
      <c r="E540" s="1" t="s">
        <v>2158</v>
      </c>
      <c r="F540" s="1" t="s">
        <v>2412</v>
      </c>
      <c r="G540" s="1" t="s">
        <v>2163</v>
      </c>
      <c r="H540" s="1" t="s">
        <v>2160</v>
      </c>
    </row>
    <row r="541" spans="1:8" x14ac:dyDescent="0.25">
      <c r="A541" s="1" t="s">
        <v>2155</v>
      </c>
      <c r="B541" s="1" t="s">
        <v>2415</v>
      </c>
      <c r="C541" s="1" t="s">
        <v>1530</v>
      </c>
      <c r="D541" s="1" t="s">
        <v>2416</v>
      </c>
      <c r="E541" s="1" t="s">
        <v>2158</v>
      </c>
      <c r="F541" s="1" t="s">
        <v>2412</v>
      </c>
      <c r="G541" s="1" t="s">
        <v>2166</v>
      </c>
      <c r="H541" s="1" t="s">
        <v>2160</v>
      </c>
    </row>
    <row r="542" spans="1:8" x14ac:dyDescent="0.25">
      <c r="A542" s="1" t="s">
        <v>2155</v>
      </c>
      <c r="B542" s="1" t="s">
        <v>2417</v>
      </c>
      <c r="C542" s="1" t="s">
        <v>1396</v>
      </c>
      <c r="D542" s="1" t="s">
        <v>2418</v>
      </c>
      <c r="E542" s="1" t="s">
        <v>2158</v>
      </c>
      <c r="F542" s="1" t="s">
        <v>2412</v>
      </c>
      <c r="G542" s="1" t="s">
        <v>1166</v>
      </c>
      <c r="H542" s="1" t="s">
        <v>2169</v>
      </c>
    </row>
    <row r="543" spans="1:8" x14ac:dyDescent="0.25">
      <c r="A543" s="1" t="s">
        <v>2155</v>
      </c>
      <c r="B543" s="1" t="s">
        <v>2419</v>
      </c>
      <c r="C543" s="1" t="s">
        <v>1396</v>
      </c>
      <c r="D543" s="1" t="s">
        <v>2420</v>
      </c>
      <c r="E543" s="1" t="s">
        <v>2158</v>
      </c>
      <c r="F543" s="1" t="s">
        <v>2412</v>
      </c>
      <c r="G543" s="1" t="s">
        <v>1166</v>
      </c>
      <c r="H543" s="1" t="s">
        <v>2172</v>
      </c>
    </row>
    <row r="544" spans="1:8" x14ac:dyDescent="0.25">
      <c r="A544" s="1" t="s">
        <v>2155</v>
      </c>
      <c r="B544" s="1" t="s">
        <v>2421</v>
      </c>
      <c r="C544" s="1" t="s">
        <v>1396</v>
      </c>
      <c r="D544" s="1" t="s">
        <v>2422</v>
      </c>
      <c r="E544" s="1" t="s">
        <v>2158</v>
      </c>
      <c r="F544" s="1" t="s">
        <v>2412</v>
      </c>
      <c r="G544" s="1" t="s">
        <v>1166</v>
      </c>
      <c r="H544" s="1" t="s">
        <v>2175</v>
      </c>
    </row>
    <row r="545" spans="1:8" x14ac:dyDescent="0.25">
      <c r="A545" s="1" t="s">
        <v>2155</v>
      </c>
      <c r="B545" s="1" t="s">
        <v>2423</v>
      </c>
      <c r="C545" s="1" t="s">
        <v>1396</v>
      </c>
      <c r="D545" s="1" t="s">
        <v>2424</v>
      </c>
      <c r="E545" s="1" t="s">
        <v>2158</v>
      </c>
      <c r="F545" s="1" t="s">
        <v>2412</v>
      </c>
      <c r="G545" s="1" t="s">
        <v>1153</v>
      </c>
      <c r="H545" s="1" t="s">
        <v>2160</v>
      </c>
    </row>
    <row r="546" spans="1:8" x14ac:dyDescent="0.25">
      <c r="A546" s="1" t="s">
        <v>2155</v>
      </c>
      <c r="B546" s="1" t="s">
        <v>2425</v>
      </c>
      <c r="C546" s="1" t="s">
        <v>1422</v>
      </c>
      <c r="D546" s="1" t="s">
        <v>2426</v>
      </c>
      <c r="E546" s="1" t="s">
        <v>2158</v>
      </c>
      <c r="F546" s="1" t="s">
        <v>2412</v>
      </c>
      <c r="G546" s="1" t="s">
        <v>57</v>
      </c>
      <c r="H546" s="1" t="s">
        <v>2169</v>
      </c>
    </row>
    <row r="547" spans="1:8" x14ac:dyDescent="0.25">
      <c r="A547" s="1" t="s">
        <v>2155</v>
      </c>
      <c r="B547" s="1" t="s">
        <v>2427</v>
      </c>
      <c r="C547" s="1" t="s">
        <v>1422</v>
      </c>
      <c r="D547" s="1" t="s">
        <v>2428</v>
      </c>
      <c r="E547" s="1" t="s">
        <v>2158</v>
      </c>
      <c r="F547" s="1" t="s">
        <v>2412</v>
      </c>
      <c r="G547" s="1" t="s">
        <v>57</v>
      </c>
      <c r="H547" s="1" t="s">
        <v>2172</v>
      </c>
    </row>
    <row r="548" spans="1:8" x14ac:dyDescent="0.25">
      <c r="A548" s="1" t="s">
        <v>2155</v>
      </c>
      <c r="B548" s="1" t="s">
        <v>2429</v>
      </c>
      <c r="C548" s="1" t="s">
        <v>1422</v>
      </c>
      <c r="D548" s="1" t="s">
        <v>2430</v>
      </c>
      <c r="E548" s="1" t="s">
        <v>2158</v>
      </c>
      <c r="F548" s="1" t="s">
        <v>2412</v>
      </c>
      <c r="G548" s="1" t="s">
        <v>57</v>
      </c>
      <c r="H548" s="1" t="s">
        <v>2175</v>
      </c>
    </row>
    <row r="549" spans="1:8" x14ac:dyDescent="0.25">
      <c r="A549" s="1" t="s">
        <v>2155</v>
      </c>
      <c r="B549" s="1" t="s">
        <v>2431</v>
      </c>
      <c r="C549" s="1" t="s">
        <v>1434</v>
      </c>
      <c r="D549" s="1" t="s">
        <v>2432</v>
      </c>
      <c r="E549" s="1" t="s">
        <v>2158</v>
      </c>
      <c r="F549" s="1" t="s">
        <v>2412</v>
      </c>
      <c r="G549" s="1" t="s">
        <v>1238</v>
      </c>
      <c r="H549" s="1" t="s">
        <v>2160</v>
      </c>
    </row>
    <row r="550" spans="1:8" x14ac:dyDescent="0.25">
      <c r="A550" s="1" t="s">
        <v>2155</v>
      </c>
      <c r="B550" s="1" t="s">
        <v>2433</v>
      </c>
      <c r="C550" s="1" t="s">
        <v>1452</v>
      </c>
      <c r="D550" s="1" t="s">
        <v>2434</v>
      </c>
      <c r="E550" s="1" t="s">
        <v>2158</v>
      </c>
      <c r="F550" s="1" t="s">
        <v>2412</v>
      </c>
      <c r="G550" s="1" t="s">
        <v>1676</v>
      </c>
      <c r="H550" s="1" t="s">
        <v>2160</v>
      </c>
    </row>
    <row r="551" spans="1:8" x14ac:dyDescent="0.25">
      <c r="A551" s="1" t="s">
        <v>2155</v>
      </c>
      <c r="B551" s="1" t="s">
        <v>2435</v>
      </c>
      <c r="C551" s="1" t="s">
        <v>1434</v>
      </c>
      <c r="D551" s="1" t="s">
        <v>2436</v>
      </c>
      <c r="E551" s="1" t="s">
        <v>2158</v>
      </c>
      <c r="F551" s="1" t="s">
        <v>2412</v>
      </c>
      <c r="G551" s="1" t="s">
        <v>1208</v>
      </c>
      <c r="H551" s="1" t="s">
        <v>2160</v>
      </c>
    </row>
    <row r="552" spans="1:8" x14ac:dyDescent="0.25">
      <c r="A552" s="1" t="s">
        <v>2155</v>
      </c>
      <c r="B552" s="1" t="s">
        <v>2437</v>
      </c>
      <c r="C552" s="1" t="s">
        <v>1434</v>
      </c>
      <c r="D552" s="1" t="s">
        <v>2438</v>
      </c>
      <c r="E552" s="1" t="s">
        <v>2158</v>
      </c>
      <c r="F552" s="1" t="s">
        <v>2412</v>
      </c>
      <c r="G552" s="1" t="s">
        <v>201</v>
      </c>
      <c r="H552" s="1" t="s">
        <v>2160</v>
      </c>
    </row>
    <row r="553" spans="1:8" x14ac:dyDescent="0.25">
      <c r="A553" s="1" t="s">
        <v>2155</v>
      </c>
      <c r="B553" s="1" t="s">
        <v>2439</v>
      </c>
      <c r="C553" s="1" t="s">
        <v>1396</v>
      </c>
      <c r="D553" s="1" t="s">
        <v>2440</v>
      </c>
      <c r="E553" s="1" t="s">
        <v>2158</v>
      </c>
      <c r="F553" s="1" t="s">
        <v>2412</v>
      </c>
      <c r="G553" s="1" t="s">
        <v>2220</v>
      </c>
      <c r="H553" s="1" t="s">
        <v>2409</v>
      </c>
    </row>
    <row r="554" spans="1:8" x14ac:dyDescent="0.25">
      <c r="A554" s="1" t="s">
        <v>2155</v>
      </c>
      <c r="B554" s="1" t="s">
        <v>2441</v>
      </c>
      <c r="C554" s="1" t="s">
        <v>2442</v>
      </c>
      <c r="D554" s="1" t="s">
        <v>2443</v>
      </c>
      <c r="E554" s="1" t="s">
        <v>2444</v>
      </c>
      <c r="F554" s="1" t="s">
        <v>2445</v>
      </c>
      <c r="G554" s="1" t="s">
        <v>2446</v>
      </c>
      <c r="H554" s="1" t="s">
        <v>2447</v>
      </c>
    </row>
    <row r="555" spans="1:8" x14ac:dyDescent="0.25">
      <c r="A555" s="1" t="s">
        <v>2155</v>
      </c>
      <c r="B555" s="1" t="s">
        <v>2448</v>
      </c>
      <c r="C555" s="1" t="s">
        <v>2442</v>
      </c>
      <c r="D555" s="1" t="s">
        <v>2449</v>
      </c>
      <c r="E555" s="1" t="s">
        <v>2444</v>
      </c>
      <c r="F555" s="1" t="s">
        <v>2445</v>
      </c>
      <c r="G555" s="1" t="s">
        <v>2446</v>
      </c>
      <c r="H555" s="1" t="s">
        <v>2450</v>
      </c>
    </row>
    <row r="556" spans="1:8" x14ac:dyDescent="0.25">
      <c r="A556" s="1" t="s">
        <v>2155</v>
      </c>
      <c r="B556" s="1" t="s">
        <v>2451</v>
      </c>
      <c r="C556" s="1" t="s">
        <v>2442</v>
      </c>
      <c r="D556" s="1" t="s">
        <v>2452</v>
      </c>
      <c r="E556" s="1" t="s">
        <v>2444</v>
      </c>
      <c r="F556" s="1" t="s">
        <v>2445</v>
      </c>
      <c r="G556" s="1" t="s">
        <v>2446</v>
      </c>
      <c r="H556" s="1" t="s">
        <v>2453</v>
      </c>
    </row>
    <row r="557" spans="1:8" x14ac:dyDescent="0.25">
      <c r="A557" s="1" t="s">
        <v>2155</v>
      </c>
      <c r="B557" s="1" t="s">
        <v>2454</v>
      </c>
      <c r="C557" s="1" t="s">
        <v>2442</v>
      </c>
      <c r="D557" s="1" t="s">
        <v>2455</v>
      </c>
      <c r="E557" s="1" t="s">
        <v>2444</v>
      </c>
      <c r="F557" s="1" t="s">
        <v>2445</v>
      </c>
      <c r="G557" s="1" t="s">
        <v>2446</v>
      </c>
      <c r="H557" s="1" t="s">
        <v>2456</v>
      </c>
    </row>
    <row r="558" spans="1:8" x14ac:dyDescent="0.25">
      <c r="A558" s="1" t="s">
        <v>2155</v>
      </c>
      <c r="B558" s="1" t="s">
        <v>2457</v>
      </c>
      <c r="C558" s="1" t="s">
        <v>2442</v>
      </c>
      <c r="D558" s="1" t="s">
        <v>2458</v>
      </c>
      <c r="E558" s="1" t="s">
        <v>2444</v>
      </c>
      <c r="F558" s="1" t="s">
        <v>2445</v>
      </c>
      <c r="G558" s="1" t="s">
        <v>2446</v>
      </c>
      <c r="H558" s="1" t="s">
        <v>2459</v>
      </c>
    </row>
    <row r="559" spans="1:8" x14ac:dyDescent="0.25">
      <c r="A559" s="1" t="s">
        <v>2155</v>
      </c>
      <c r="B559" s="1" t="s">
        <v>2460</v>
      </c>
      <c r="C559" s="1" t="s">
        <v>2442</v>
      </c>
      <c r="D559" s="1" t="s">
        <v>2461</v>
      </c>
      <c r="E559" s="1" t="s">
        <v>2444</v>
      </c>
      <c r="F559" s="1" t="s">
        <v>2445</v>
      </c>
      <c r="G559" s="1" t="s">
        <v>2446</v>
      </c>
      <c r="H559" s="1" t="s">
        <v>2462</v>
      </c>
    </row>
    <row r="560" spans="1:8" x14ac:dyDescent="0.25">
      <c r="A560" s="1" t="s">
        <v>2155</v>
      </c>
      <c r="B560" s="1" t="s">
        <v>2463</v>
      </c>
      <c r="C560" s="1" t="s">
        <v>2442</v>
      </c>
      <c r="D560" s="1" t="s">
        <v>2464</v>
      </c>
      <c r="E560" s="1" t="s">
        <v>2444</v>
      </c>
      <c r="F560" s="1" t="s">
        <v>2445</v>
      </c>
      <c r="G560" s="1" t="s">
        <v>2465</v>
      </c>
      <c r="H560" s="1" t="s">
        <v>2447</v>
      </c>
    </row>
    <row r="561" spans="1:8" x14ac:dyDescent="0.25">
      <c r="A561" s="1" t="s">
        <v>2155</v>
      </c>
      <c r="B561" s="1" t="s">
        <v>2466</v>
      </c>
      <c r="C561" s="1" t="s">
        <v>2442</v>
      </c>
      <c r="D561" s="1" t="s">
        <v>2467</v>
      </c>
      <c r="E561" s="1" t="s">
        <v>2444</v>
      </c>
      <c r="F561" s="1" t="s">
        <v>2445</v>
      </c>
      <c r="G561" s="1" t="s">
        <v>2468</v>
      </c>
      <c r="H561" s="1" t="s">
        <v>2447</v>
      </c>
    </row>
    <row r="562" spans="1:8" x14ac:dyDescent="0.25">
      <c r="A562" s="1" t="s">
        <v>2155</v>
      </c>
      <c r="B562" s="1" t="s">
        <v>2469</v>
      </c>
      <c r="C562" s="1" t="s">
        <v>2442</v>
      </c>
      <c r="D562" s="1" t="s">
        <v>2470</v>
      </c>
      <c r="E562" s="1" t="s">
        <v>2444</v>
      </c>
      <c r="F562" s="1" t="s">
        <v>2445</v>
      </c>
      <c r="G562" s="1" t="s">
        <v>2468</v>
      </c>
      <c r="H562" s="1" t="s">
        <v>2471</v>
      </c>
    </row>
    <row r="563" spans="1:8" x14ac:dyDescent="0.25">
      <c r="A563" s="1" t="s">
        <v>2155</v>
      </c>
      <c r="B563" s="1" t="s">
        <v>2472</v>
      </c>
      <c r="C563" s="1" t="s">
        <v>2442</v>
      </c>
      <c r="D563" s="1" t="s">
        <v>2473</v>
      </c>
      <c r="E563" s="1" t="s">
        <v>2444</v>
      </c>
      <c r="F563" s="1" t="s">
        <v>2445</v>
      </c>
      <c r="G563" s="1" t="s">
        <v>2468</v>
      </c>
      <c r="H563" s="1" t="s">
        <v>2474</v>
      </c>
    </row>
    <row r="564" spans="1:8" x14ac:dyDescent="0.25">
      <c r="A564" s="1" t="s">
        <v>2155</v>
      </c>
      <c r="B564" s="1" t="s">
        <v>2475</v>
      </c>
      <c r="C564" s="1" t="s">
        <v>2442</v>
      </c>
      <c r="D564" s="1" t="s">
        <v>2476</v>
      </c>
      <c r="E564" s="1" t="s">
        <v>2444</v>
      </c>
      <c r="F564" s="1" t="s">
        <v>2445</v>
      </c>
      <c r="G564" s="1" t="s">
        <v>2468</v>
      </c>
      <c r="H564" s="1" t="s">
        <v>2477</v>
      </c>
    </row>
    <row r="565" spans="1:8" x14ac:dyDescent="0.25">
      <c r="A565" s="1" t="s">
        <v>2155</v>
      </c>
      <c r="B565" s="1" t="s">
        <v>2478</v>
      </c>
      <c r="C565" s="1" t="s">
        <v>2442</v>
      </c>
      <c r="D565" s="1" t="s">
        <v>2479</v>
      </c>
      <c r="E565" s="1" t="s">
        <v>2444</v>
      </c>
      <c r="F565" s="1" t="s">
        <v>2445</v>
      </c>
      <c r="G565" s="1" t="s">
        <v>2468</v>
      </c>
      <c r="H565" s="1" t="s">
        <v>2480</v>
      </c>
    </row>
    <row r="566" spans="1:8" x14ac:dyDescent="0.25">
      <c r="A566" s="1" t="s">
        <v>2155</v>
      </c>
      <c r="B566" s="1" t="s">
        <v>2481</v>
      </c>
      <c r="C566" s="1" t="s">
        <v>2442</v>
      </c>
      <c r="D566" s="1" t="s">
        <v>2482</v>
      </c>
      <c r="E566" s="1" t="s">
        <v>2444</v>
      </c>
      <c r="F566" s="1" t="s">
        <v>2445</v>
      </c>
      <c r="G566" s="1" t="s">
        <v>2468</v>
      </c>
      <c r="H566" s="1" t="s">
        <v>2483</v>
      </c>
    </row>
    <row r="567" spans="1:8" x14ac:dyDescent="0.25">
      <c r="A567" s="1" t="s">
        <v>2155</v>
      </c>
      <c r="B567" s="1" t="s">
        <v>2484</v>
      </c>
      <c r="C567" s="1" t="s">
        <v>2442</v>
      </c>
      <c r="D567" s="1" t="s">
        <v>2485</v>
      </c>
      <c r="E567" s="1" t="s">
        <v>2444</v>
      </c>
      <c r="F567" s="1" t="s">
        <v>2445</v>
      </c>
      <c r="G567" s="1" t="s">
        <v>2486</v>
      </c>
      <c r="H567" s="1" t="s">
        <v>2447</v>
      </c>
    </row>
    <row r="568" spans="1:8" x14ac:dyDescent="0.25">
      <c r="A568" s="1" t="s">
        <v>2155</v>
      </c>
      <c r="B568" s="1" t="s">
        <v>2487</v>
      </c>
      <c r="C568" s="1" t="s">
        <v>2442</v>
      </c>
      <c r="D568" s="1" t="s">
        <v>2488</v>
      </c>
      <c r="E568" s="1" t="s">
        <v>2444</v>
      </c>
      <c r="F568" s="1" t="s">
        <v>2445</v>
      </c>
      <c r="G568" s="1" t="s">
        <v>2486</v>
      </c>
      <c r="H568" s="1" t="s">
        <v>2489</v>
      </c>
    </row>
    <row r="569" spans="1:8" x14ac:dyDescent="0.25">
      <c r="A569" s="1" t="s">
        <v>2155</v>
      </c>
      <c r="B569" s="1" t="s">
        <v>2490</v>
      </c>
      <c r="C569" s="1" t="s">
        <v>2442</v>
      </c>
      <c r="D569" s="1" t="s">
        <v>2491</v>
      </c>
      <c r="E569" s="1" t="s">
        <v>2444</v>
      </c>
      <c r="F569" s="1" t="s">
        <v>2445</v>
      </c>
      <c r="G569" s="1" t="s">
        <v>2486</v>
      </c>
      <c r="H569" s="1" t="s">
        <v>2492</v>
      </c>
    </row>
    <row r="570" spans="1:8" x14ac:dyDescent="0.25">
      <c r="A570" s="1" t="s">
        <v>2155</v>
      </c>
      <c r="B570" s="1" t="s">
        <v>2493</v>
      </c>
      <c r="C570" s="1" t="s">
        <v>2442</v>
      </c>
      <c r="D570" s="1" t="s">
        <v>2494</v>
      </c>
      <c r="E570" s="1" t="s">
        <v>2444</v>
      </c>
      <c r="F570" s="1" t="s">
        <v>2445</v>
      </c>
      <c r="G570" s="1" t="s">
        <v>2486</v>
      </c>
      <c r="H570" s="1" t="s">
        <v>2495</v>
      </c>
    </row>
    <row r="571" spans="1:8" x14ac:dyDescent="0.25">
      <c r="A571" s="1" t="s">
        <v>2155</v>
      </c>
      <c r="B571" s="1" t="s">
        <v>2496</v>
      </c>
      <c r="C571" s="1" t="s">
        <v>2442</v>
      </c>
      <c r="D571" s="1" t="s">
        <v>2497</v>
      </c>
      <c r="E571" s="1" t="s">
        <v>2444</v>
      </c>
      <c r="F571" s="1" t="s">
        <v>2445</v>
      </c>
      <c r="G571" s="1" t="s">
        <v>2486</v>
      </c>
      <c r="H571" s="1" t="s">
        <v>2498</v>
      </c>
    </row>
    <row r="572" spans="1:8" x14ac:dyDescent="0.25">
      <c r="A572" s="1" t="s">
        <v>2155</v>
      </c>
      <c r="B572" s="1" t="s">
        <v>2499</v>
      </c>
      <c r="C572" s="1" t="s">
        <v>2442</v>
      </c>
      <c r="D572" s="1" t="s">
        <v>2500</v>
      </c>
      <c r="E572" s="1" t="s">
        <v>2444</v>
      </c>
      <c r="F572" s="1" t="s">
        <v>2445</v>
      </c>
      <c r="G572" s="1" t="s">
        <v>2486</v>
      </c>
      <c r="H572" s="1" t="s">
        <v>2501</v>
      </c>
    </row>
    <row r="573" spans="1:8" x14ac:dyDescent="0.25">
      <c r="A573" s="1" t="s">
        <v>2155</v>
      </c>
      <c r="B573" s="1" t="s">
        <v>2502</v>
      </c>
      <c r="C573" s="1" t="s">
        <v>2442</v>
      </c>
      <c r="D573" s="1" t="s">
        <v>2503</v>
      </c>
      <c r="E573" s="1" t="s">
        <v>2444</v>
      </c>
      <c r="F573" s="1" t="s">
        <v>2445</v>
      </c>
      <c r="G573" s="1" t="s">
        <v>2504</v>
      </c>
      <c r="H573" s="1" t="s">
        <v>2447</v>
      </c>
    </row>
    <row r="574" spans="1:8" x14ac:dyDescent="0.25">
      <c r="A574" s="1" t="s">
        <v>2155</v>
      </c>
      <c r="B574" s="1" t="s">
        <v>2505</v>
      </c>
      <c r="C574" s="1" t="s">
        <v>2442</v>
      </c>
      <c r="D574" s="1" t="s">
        <v>2506</v>
      </c>
      <c r="E574" s="1" t="s">
        <v>2444</v>
      </c>
      <c r="F574" s="1" t="s">
        <v>2445</v>
      </c>
      <c r="G574" s="1" t="s">
        <v>2504</v>
      </c>
      <c r="H574" s="1" t="s">
        <v>2507</v>
      </c>
    </row>
    <row r="575" spans="1:8" x14ac:dyDescent="0.25">
      <c r="A575" s="1" t="s">
        <v>2155</v>
      </c>
      <c r="B575" s="1" t="s">
        <v>2508</v>
      </c>
      <c r="C575" s="1" t="s">
        <v>2442</v>
      </c>
      <c r="D575" s="1" t="s">
        <v>2509</v>
      </c>
      <c r="E575" s="1" t="s">
        <v>2444</v>
      </c>
      <c r="F575" s="1" t="s">
        <v>2445</v>
      </c>
      <c r="G575" s="1" t="s">
        <v>2504</v>
      </c>
      <c r="H575" s="1" t="s">
        <v>2510</v>
      </c>
    </row>
    <row r="576" spans="1:8" x14ac:dyDescent="0.25">
      <c r="A576" s="1" t="s">
        <v>2155</v>
      </c>
      <c r="B576" s="1" t="s">
        <v>2511</v>
      </c>
      <c r="C576" s="1" t="s">
        <v>2442</v>
      </c>
      <c r="D576" s="1" t="s">
        <v>2512</v>
      </c>
      <c r="E576" s="1" t="s">
        <v>2444</v>
      </c>
      <c r="F576" s="1" t="s">
        <v>2445</v>
      </c>
      <c r="G576" s="1" t="s">
        <v>2504</v>
      </c>
      <c r="H576" s="1" t="s">
        <v>2513</v>
      </c>
    </row>
    <row r="577" spans="1:8" x14ac:dyDescent="0.25">
      <c r="A577" s="1" t="s">
        <v>2155</v>
      </c>
      <c r="B577" s="1" t="s">
        <v>2514</v>
      </c>
      <c r="C577" s="1" t="s">
        <v>2442</v>
      </c>
      <c r="D577" s="1" t="s">
        <v>2515</v>
      </c>
      <c r="E577" s="1" t="s">
        <v>2444</v>
      </c>
      <c r="F577" s="1" t="s">
        <v>2445</v>
      </c>
      <c r="G577" s="1" t="s">
        <v>2504</v>
      </c>
      <c r="H577" s="1" t="s">
        <v>329</v>
      </c>
    </row>
    <row r="578" spans="1:8" x14ac:dyDescent="0.25">
      <c r="A578" s="1" t="s">
        <v>2155</v>
      </c>
      <c r="B578" s="1" t="s">
        <v>2516</v>
      </c>
      <c r="C578" s="1" t="s">
        <v>2442</v>
      </c>
      <c r="D578" s="1" t="s">
        <v>2517</v>
      </c>
      <c r="E578" s="1" t="s">
        <v>2444</v>
      </c>
      <c r="F578" s="1" t="s">
        <v>2445</v>
      </c>
      <c r="G578" s="1" t="s">
        <v>2504</v>
      </c>
      <c r="H578" s="1" t="s">
        <v>2518</v>
      </c>
    </row>
    <row r="579" spans="1:8" x14ac:dyDescent="0.25">
      <c r="A579" s="1" t="s">
        <v>2155</v>
      </c>
      <c r="B579" s="1" t="s">
        <v>2519</v>
      </c>
      <c r="C579" s="1" t="s">
        <v>2442</v>
      </c>
      <c r="D579" s="1" t="s">
        <v>2520</v>
      </c>
      <c r="E579" s="1" t="s">
        <v>2444</v>
      </c>
      <c r="F579" s="1" t="s">
        <v>2445</v>
      </c>
      <c r="G579" s="1" t="s">
        <v>2504</v>
      </c>
      <c r="H579" s="1" t="s">
        <v>2521</v>
      </c>
    </row>
    <row r="580" spans="1:8" x14ac:dyDescent="0.25">
      <c r="A580" s="1" t="s">
        <v>2155</v>
      </c>
      <c r="B580" s="1" t="s">
        <v>2522</v>
      </c>
      <c r="C580" s="1" t="s">
        <v>2442</v>
      </c>
      <c r="D580" s="1" t="s">
        <v>2523</v>
      </c>
      <c r="E580" s="1" t="s">
        <v>2444</v>
      </c>
      <c r="F580" s="1" t="s">
        <v>2445</v>
      </c>
      <c r="G580" s="1" t="s">
        <v>2504</v>
      </c>
      <c r="H580" s="1" t="s">
        <v>2524</v>
      </c>
    </row>
    <row r="581" spans="1:8" x14ac:dyDescent="0.25">
      <c r="A581" s="1" t="s">
        <v>2155</v>
      </c>
      <c r="B581" s="1" t="s">
        <v>2525</v>
      </c>
      <c r="C581" s="1" t="s">
        <v>2442</v>
      </c>
      <c r="D581" s="1" t="s">
        <v>2526</v>
      </c>
      <c r="E581" s="1" t="s">
        <v>2444</v>
      </c>
      <c r="F581" s="1" t="s">
        <v>2445</v>
      </c>
      <c r="G581" s="1" t="s">
        <v>2504</v>
      </c>
      <c r="H581" s="1" t="s">
        <v>2527</v>
      </c>
    </row>
    <row r="582" spans="1:8" x14ac:dyDescent="0.25">
      <c r="A582" s="1" t="s">
        <v>2155</v>
      </c>
      <c r="B582" s="1" t="s">
        <v>2528</v>
      </c>
      <c r="C582" s="1" t="s">
        <v>2442</v>
      </c>
      <c r="D582" s="1" t="s">
        <v>2529</v>
      </c>
      <c r="E582" s="1" t="s">
        <v>2444</v>
      </c>
      <c r="F582" s="1" t="s">
        <v>2445</v>
      </c>
      <c r="G582" s="1" t="s">
        <v>2504</v>
      </c>
      <c r="H582" s="1" t="s">
        <v>2530</v>
      </c>
    </row>
    <row r="583" spans="1:8" x14ac:dyDescent="0.25">
      <c r="A583" s="1" t="s">
        <v>2155</v>
      </c>
      <c r="B583" s="1" t="s">
        <v>2531</v>
      </c>
      <c r="C583" s="1" t="s">
        <v>2442</v>
      </c>
      <c r="D583" s="1" t="s">
        <v>2532</v>
      </c>
      <c r="E583" s="1" t="s">
        <v>2444</v>
      </c>
      <c r="F583" s="1" t="s">
        <v>2445</v>
      </c>
      <c r="G583" s="1" t="s">
        <v>2504</v>
      </c>
      <c r="H583" s="1" t="s">
        <v>2533</v>
      </c>
    </row>
    <row r="584" spans="1:8" x14ac:dyDescent="0.25">
      <c r="A584" s="1" t="s">
        <v>2155</v>
      </c>
      <c r="B584" s="1" t="s">
        <v>2534</v>
      </c>
      <c r="C584" s="1" t="s">
        <v>2442</v>
      </c>
      <c r="D584" s="1" t="s">
        <v>2535</v>
      </c>
      <c r="E584" s="1" t="s">
        <v>2444</v>
      </c>
      <c r="F584" s="1" t="s">
        <v>2445</v>
      </c>
      <c r="G584" s="1" t="s">
        <v>2504</v>
      </c>
      <c r="H584" s="1" t="s">
        <v>2536</v>
      </c>
    </row>
    <row r="585" spans="1:8" x14ac:dyDescent="0.25">
      <c r="A585" s="1" t="s">
        <v>2155</v>
      </c>
      <c r="B585" s="1" t="s">
        <v>2537</v>
      </c>
      <c r="C585" s="1" t="s">
        <v>2442</v>
      </c>
      <c r="D585" s="1" t="s">
        <v>2538</v>
      </c>
      <c r="E585" s="1" t="s">
        <v>2444</v>
      </c>
      <c r="F585" s="1" t="s">
        <v>2445</v>
      </c>
      <c r="G585" s="1" t="s">
        <v>2504</v>
      </c>
      <c r="H585" s="1" t="s">
        <v>2539</v>
      </c>
    </row>
    <row r="586" spans="1:8" x14ac:dyDescent="0.25">
      <c r="A586" s="1" t="s">
        <v>2155</v>
      </c>
      <c r="B586" s="1" t="s">
        <v>2540</v>
      </c>
      <c r="C586" s="1" t="s">
        <v>2442</v>
      </c>
      <c r="D586" s="1" t="s">
        <v>2541</v>
      </c>
      <c r="E586" s="1" t="s">
        <v>2444</v>
      </c>
      <c r="F586" s="1" t="s">
        <v>2445</v>
      </c>
      <c r="G586" s="1" t="s">
        <v>2542</v>
      </c>
      <c r="H586" s="1" t="s">
        <v>2447</v>
      </c>
    </row>
    <row r="587" spans="1:8" x14ac:dyDescent="0.25">
      <c r="A587" s="1" t="s">
        <v>2155</v>
      </c>
      <c r="B587" s="1" t="s">
        <v>2543</v>
      </c>
      <c r="C587" s="1" t="s">
        <v>2442</v>
      </c>
      <c r="D587" s="1" t="s">
        <v>2544</v>
      </c>
      <c r="E587" s="1" t="s">
        <v>2444</v>
      </c>
      <c r="F587" s="1" t="s">
        <v>2445</v>
      </c>
      <c r="G587" s="1" t="s">
        <v>2542</v>
      </c>
      <c r="H587" s="1" t="s">
        <v>2507</v>
      </c>
    </row>
    <row r="588" spans="1:8" x14ac:dyDescent="0.25">
      <c r="A588" s="1" t="s">
        <v>2155</v>
      </c>
      <c r="B588" s="1" t="s">
        <v>2545</v>
      </c>
      <c r="C588" s="1" t="s">
        <v>2442</v>
      </c>
      <c r="D588" s="1" t="s">
        <v>2546</v>
      </c>
      <c r="E588" s="1" t="s">
        <v>2444</v>
      </c>
      <c r="F588" s="1" t="s">
        <v>2445</v>
      </c>
      <c r="G588" s="1" t="s">
        <v>2542</v>
      </c>
      <c r="H588" s="1" t="s">
        <v>2547</v>
      </c>
    </row>
    <row r="589" spans="1:8" x14ac:dyDescent="0.25">
      <c r="A589" s="1" t="s">
        <v>2155</v>
      </c>
      <c r="B589" s="1" t="s">
        <v>2548</v>
      </c>
      <c r="C589" s="1" t="s">
        <v>2442</v>
      </c>
      <c r="D589" s="1" t="s">
        <v>2549</v>
      </c>
      <c r="E589" s="1" t="s">
        <v>2444</v>
      </c>
      <c r="F589" s="1" t="s">
        <v>2445</v>
      </c>
      <c r="G589" s="1" t="s">
        <v>2542</v>
      </c>
      <c r="H589" s="1" t="s">
        <v>2550</v>
      </c>
    </row>
    <row r="590" spans="1:8" x14ac:dyDescent="0.25">
      <c r="A590" s="1" t="s">
        <v>2155</v>
      </c>
      <c r="B590" s="1" t="s">
        <v>2551</v>
      </c>
      <c r="C590" s="1" t="s">
        <v>2442</v>
      </c>
      <c r="D590" s="1" t="s">
        <v>2552</v>
      </c>
      <c r="E590" s="1" t="s">
        <v>2444</v>
      </c>
      <c r="F590" s="1" t="s">
        <v>2445</v>
      </c>
      <c r="G590" s="1" t="s">
        <v>2542</v>
      </c>
      <c r="H590" s="1" t="s">
        <v>2553</v>
      </c>
    </row>
    <row r="591" spans="1:8" x14ac:dyDescent="0.25">
      <c r="A591" s="1" t="s">
        <v>2155</v>
      </c>
      <c r="B591" s="1" t="s">
        <v>2554</v>
      </c>
      <c r="C591" s="1" t="s">
        <v>2442</v>
      </c>
      <c r="D591" s="1" t="s">
        <v>2555</v>
      </c>
      <c r="E591" s="1" t="s">
        <v>2444</v>
      </c>
      <c r="F591" s="1" t="s">
        <v>2445</v>
      </c>
      <c r="G591" s="1" t="s">
        <v>2542</v>
      </c>
      <c r="H591" s="1" t="s">
        <v>2556</v>
      </c>
    </row>
    <row r="592" spans="1:8" x14ac:dyDescent="0.25">
      <c r="A592" s="1" t="s">
        <v>2155</v>
      </c>
      <c r="B592" s="1" t="s">
        <v>2557</v>
      </c>
      <c r="C592" s="1" t="s">
        <v>2442</v>
      </c>
      <c r="D592" s="1" t="s">
        <v>2558</v>
      </c>
      <c r="E592" s="1" t="s">
        <v>2444</v>
      </c>
      <c r="F592" s="1" t="s">
        <v>2445</v>
      </c>
      <c r="G592" s="1" t="s">
        <v>2542</v>
      </c>
      <c r="H592" s="1" t="s">
        <v>2559</v>
      </c>
    </row>
    <row r="593" spans="1:8" x14ac:dyDescent="0.25">
      <c r="A593" s="1" t="s">
        <v>2155</v>
      </c>
      <c r="B593" s="1" t="s">
        <v>2560</v>
      </c>
      <c r="C593" s="1" t="s">
        <v>2442</v>
      </c>
      <c r="D593" s="1" t="s">
        <v>2561</v>
      </c>
      <c r="E593" s="1" t="s">
        <v>2444</v>
      </c>
      <c r="F593" s="1" t="s">
        <v>2445</v>
      </c>
      <c r="G593" s="1" t="s">
        <v>2542</v>
      </c>
      <c r="H593" s="1" t="s">
        <v>2562</v>
      </c>
    </row>
    <row r="594" spans="1:8" x14ac:dyDescent="0.25">
      <c r="A594" s="1" t="s">
        <v>2155</v>
      </c>
      <c r="B594" s="1" t="s">
        <v>2563</v>
      </c>
      <c r="C594" s="1" t="s">
        <v>2442</v>
      </c>
      <c r="D594" s="1" t="s">
        <v>2564</v>
      </c>
      <c r="E594" s="1" t="s">
        <v>2444</v>
      </c>
      <c r="F594" s="1" t="s">
        <v>2445</v>
      </c>
      <c r="G594" s="1" t="s">
        <v>2542</v>
      </c>
      <c r="H594" s="1" t="s">
        <v>2565</v>
      </c>
    </row>
    <row r="595" spans="1:8" x14ac:dyDescent="0.25">
      <c r="A595" s="1" t="s">
        <v>2155</v>
      </c>
      <c r="B595" s="1" t="s">
        <v>2566</v>
      </c>
      <c r="C595" s="1" t="s">
        <v>2442</v>
      </c>
      <c r="D595" s="1" t="s">
        <v>2567</v>
      </c>
      <c r="E595" s="1" t="s">
        <v>2444</v>
      </c>
      <c r="F595" s="1" t="s">
        <v>2445</v>
      </c>
      <c r="G595" s="1" t="s">
        <v>2542</v>
      </c>
      <c r="H595" s="1" t="s">
        <v>2568</v>
      </c>
    </row>
    <row r="596" spans="1:8" x14ac:dyDescent="0.25">
      <c r="A596" s="1" t="s">
        <v>2155</v>
      </c>
      <c r="B596" s="1" t="s">
        <v>2569</v>
      </c>
      <c r="C596" s="1" t="s">
        <v>2442</v>
      </c>
      <c r="D596" s="1" t="s">
        <v>2570</v>
      </c>
      <c r="E596" s="1" t="s">
        <v>2444</v>
      </c>
      <c r="F596" s="1" t="s">
        <v>2445</v>
      </c>
      <c r="G596" s="1" t="s">
        <v>2542</v>
      </c>
      <c r="H596" s="1" t="s">
        <v>2571</v>
      </c>
    </row>
    <row r="597" spans="1:8" x14ac:dyDescent="0.25">
      <c r="A597" s="1" t="s">
        <v>2155</v>
      </c>
      <c r="B597" s="1" t="s">
        <v>2572</v>
      </c>
      <c r="C597" s="1" t="s">
        <v>2442</v>
      </c>
      <c r="D597" s="1" t="s">
        <v>2573</v>
      </c>
      <c r="E597" s="1" t="s">
        <v>2444</v>
      </c>
      <c r="F597" s="1" t="s">
        <v>2445</v>
      </c>
      <c r="G597" s="1" t="s">
        <v>57</v>
      </c>
      <c r="H597" s="1" t="s">
        <v>2447</v>
      </c>
    </row>
    <row r="598" spans="1:8" x14ac:dyDescent="0.25">
      <c r="A598" s="1" t="s">
        <v>2155</v>
      </c>
      <c r="B598" s="1" t="s">
        <v>2574</v>
      </c>
      <c r="C598" s="1" t="s">
        <v>2442</v>
      </c>
      <c r="D598" s="1" t="s">
        <v>2575</v>
      </c>
      <c r="E598" s="1" t="s">
        <v>2444</v>
      </c>
      <c r="F598" s="1" t="s">
        <v>2445</v>
      </c>
      <c r="G598" s="1" t="s">
        <v>57</v>
      </c>
      <c r="H598" s="1" t="s">
        <v>2576</v>
      </c>
    </row>
    <row r="599" spans="1:8" x14ac:dyDescent="0.25">
      <c r="A599" s="1" t="s">
        <v>2155</v>
      </c>
      <c r="B599" s="1" t="s">
        <v>2577</v>
      </c>
      <c r="C599" s="1" t="s">
        <v>2442</v>
      </c>
      <c r="D599" s="1" t="s">
        <v>2578</v>
      </c>
      <c r="E599" s="1" t="s">
        <v>2444</v>
      </c>
      <c r="F599" s="1" t="s">
        <v>2445</v>
      </c>
      <c r="G599" s="1" t="s">
        <v>57</v>
      </c>
      <c r="H599" s="1" t="s">
        <v>2579</v>
      </c>
    </row>
    <row r="600" spans="1:8" x14ac:dyDescent="0.25">
      <c r="A600" s="1" t="s">
        <v>2155</v>
      </c>
      <c r="B600" s="1" t="s">
        <v>2580</v>
      </c>
      <c r="C600" s="1" t="s">
        <v>2442</v>
      </c>
      <c r="D600" s="1" t="s">
        <v>2581</v>
      </c>
      <c r="E600" s="1" t="s">
        <v>2444</v>
      </c>
      <c r="F600" s="1" t="s">
        <v>2445</v>
      </c>
      <c r="G600" s="1" t="s">
        <v>57</v>
      </c>
      <c r="H600" s="1" t="s">
        <v>2582</v>
      </c>
    </row>
    <row r="601" spans="1:8" x14ac:dyDescent="0.25">
      <c r="A601" s="1" t="s">
        <v>2155</v>
      </c>
      <c r="B601" s="1" t="s">
        <v>2583</v>
      </c>
      <c r="C601" s="1" t="s">
        <v>2442</v>
      </c>
      <c r="D601" s="1" t="s">
        <v>2584</v>
      </c>
      <c r="E601" s="1" t="s">
        <v>2444</v>
      </c>
      <c r="F601" s="1" t="s">
        <v>2445</v>
      </c>
      <c r="G601" s="1" t="s">
        <v>2585</v>
      </c>
      <c r="H601" s="1" t="s">
        <v>2447</v>
      </c>
    </row>
    <row r="602" spans="1:8" x14ac:dyDescent="0.25">
      <c r="A602" s="1" t="s">
        <v>2155</v>
      </c>
      <c r="B602" s="1" t="s">
        <v>2586</v>
      </c>
      <c r="C602" s="1" t="s">
        <v>2442</v>
      </c>
      <c r="D602" s="1" t="s">
        <v>2587</v>
      </c>
      <c r="E602" s="1" t="s">
        <v>2444</v>
      </c>
      <c r="F602" s="1" t="s">
        <v>2445</v>
      </c>
      <c r="G602" s="1" t="s">
        <v>2585</v>
      </c>
      <c r="H602" s="1" t="s">
        <v>2588</v>
      </c>
    </row>
    <row r="603" spans="1:8" x14ac:dyDescent="0.25">
      <c r="A603" s="1" t="s">
        <v>2155</v>
      </c>
      <c r="B603" s="1" t="s">
        <v>2589</v>
      </c>
      <c r="C603" s="1" t="s">
        <v>2442</v>
      </c>
      <c r="D603" s="1" t="s">
        <v>2590</v>
      </c>
      <c r="E603" s="1" t="s">
        <v>2444</v>
      </c>
      <c r="F603" s="1" t="s">
        <v>2445</v>
      </c>
      <c r="G603" s="1" t="s">
        <v>2585</v>
      </c>
      <c r="H603" s="1" t="s">
        <v>2591</v>
      </c>
    </row>
    <row r="604" spans="1:8" x14ac:dyDescent="0.25">
      <c r="A604" s="1" t="s">
        <v>2155</v>
      </c>
      <c r="B604" s="1" t="s">
        <v>2592</v>
      </c>
      <c r="C604" s="1" t="s">
        <v>2442</v>
      </c>
      <c r="D604" s="1" t="s">
        <v>2593</v>
      </c>
      <c r="E604" s="1" t="s">
        <v>2444</v>
      </c>
      <c r="F604" s="1" t="s">
        <v>2445</v>
      </c>
      <c r="G604" s="1" t="s">
        <v>2585</v>
      </c>
      <c r="H604" s="1" t="s">
        <v>2594</v>
      </c>
    </row>
    <row r="605" spans="1:8" x14ac:dyDescent="0.25">
      <c r="A605" s="1" t="s">
        <v>2155</v>
      </c>
      <c r="B605" s="1" t="s">
        <v>2595</v>
      </c>
      <c r="C605" s="1" t="s">
        <v>2442</v>
      </c>
      <c r="D605" s="1" t="s">
        <v>2596</v>
      </c>
      <c r="E605" s="1" t="s">
        <v>2444</v>
      </c>
      <c r="F605" s="1" t="s">
        <v>2445</v>
      </c>
      <c r="G605" s="1" t="s">
        <v>2585</v>
      </c>
      <c r="H605" s="1" t="s">
        <v>2597</v>
      </c>
    </row>
    <row r="606" spans="1:8" x14ac:dyDescent="0.25">
      <c r="A606" s="1" t="s">
        <v>2155</v>
      </c>
      <c r="B606" s="1" t="s">
        <v>2598</v>
      </c>
      <c r="C606" s="1" t="s">
        <v>2442</v>
      </c>
      <c r="D606" s="1" t="s">
        <v>2599</v>
      </c>
      <c r="E606" s="1" t="s">
        <v>2444</v>
      </c>
      <c r="F606" s="1" t="s">
        <v>2445</v>
      </c>
      <c r="G606" s="1" t="s">
        <v>2585</v>
      </c>
      <c r="H606" s="1" t="s">
        <v>2600</v>
      </c>
    </row>
    <row r="607" spans="1:8" x14ac:dyDescent="0.25">
      <c r="A607" s="1" t="s">
        <v>2155</v>
      </c>
      <c r="B607" s="1" t="s">
        <v>2601</v>
      </c>
      <c r="C607" s="1" t="s">
        <v>2442</v>
      </c>
      <c r="D607" s="1" t="s">
        <v>2602</v>
      </c>
      <c r="E607" s="1" t="s">
        <v>2444</v>
      </c>
      <c r="F607" s="1" t="s">
        <v>2445</v>
      </c>
      <c r="G607" s="1" t="s">
        <v>2585</v>
      </c>
      <c r="H607" s="1" t="s">
        <v>2603</v>
      </c>
    </row>
    <row r="608" spans="1:8" x14ac:dyDescent="0.25">
      <c r="A608" s="1" t="s">
        <v>2155</v>
      </c>
      <c r="B608" s="1" t="s">
        <v>2604</v>
      </c>
      <c r="C608" s="1" t="s">
        <v>2442</v>
      </c>
      <c r="D608" s="1" t="s">
        <v>2605</v>
      </c>
      <c r="E608" s="1" t="s">
        <v>2444</v>
      </c>
      <c r="F608" s="1" t="s">
        <v>2445</v>
      </c>
      <c r="G608" s="1" t="s">
        <v>2585</v>
      </c>
      <c r="H608" s="1" t="s">
        <v>2606</v>
      </c>
    </row>
    <row r="609" spans="1:8" x14ac:dyDescent="0.25">
      <c r="A609" s="1" t="s">
        <v>2155</v>
      </c>
      <c r="B609" s="1" t="s">
        <v>2607</v>
      </c>
      <c r="C609" s="1" t="s">
        <v>2442</v>
      </c>
      <c r="D609" s="1" t="s">
        <v>2608</v>
      </c>
      <c r="E609" s="1" t="s">
        <v>2444</v>
      </c>
      <c r="F609" s="1" t="s">
        <v>2445</v>
      </c>
      <c r="G609" s="1" t="s">
        <v>2585</v>
      </c>
      <c r="H609" s="1" t="s">
        <v>2609</v>
      </c>
    </row>
    <row r="610" spans="1:8" x14ac:dyDescent="0.25">
      <c r="A610" s="1" t="s">
        <v>2155</v>
      </c>
      <c r="B610" s="1" t="s">
        <v>2610</v>
      </c>
      <c r="C610" s="1" t="s">
        <v>2442</v>
      </c>
      <c r="D610" s="1" t="s">
        <v>2611</v>
      </c>
      <c r="E610" s="1" t="s">
        <v>2444</v>
      </c>
      <c r="F610" s="1" t="s">
        <v>2445</v>
      </c>
      <c r="G610" s="1" t="s">
        <v>2585</v>
      </c>
      <c r="H610" s="1" t="s">
        <v>2612</v>
      </c>
    </row>
    <row r="611" spans="1:8" x14ac:dyDescent="0.25">
      <c r="A611" s="1" t="s">
        <v>2155</v>
      </c>
      <c r="B611" s="1" t="s">
        <v>2613</v>
      </c>
      <c r="C611" s="1" t="s">
        <v>2442</v>
      </c>
      <c r="D611" s="1" t="s">
        <v>2614</v>
      </c>
      <c r="E611" s="1" t="s">
        <v>2444</v>
      </c>
      <c r="F611" s="1" t="s">
        <v>2445</v>
      </c>
      <c r="G611" s="1" t="s">
        <v>2585</v>
      </c>
      <c r="H611" s="1" t="s">
        <v>2615</v>
      </c>
    </row>
    <row r="612" spans="1:8" x14ac:dyDescent="0.25">
      <c r="A612" s="1" t="s">
        <v>2155</v>
      </c>
      <c r="B612" s="1" t="s">
        <v>2616</v>
      </c>
      <c r="C612" s="1" t="s">
        <v>2442</v>
      </c>
      <c r="D612" s="1" t="s">
        <v>2617</v>
      </c>
      <c r="E612" s="1" t="s">
        <v>2444</v>
      </c>
      <c r="F612" s="1" t="s">
        <v>2445</v>
      </c>
      <c r="G612" s="1" t="s">
        <v>2585</v>
      </c>
      <c r="H612" s="1" t="s">
        <v>2618</v>
      </c>
    </row>
    <row r="613" spans="1:8" x14ac:dyDescent="0.25">
      <c r="A613" s="1" t="s">
        <v>2155</v>
      </c>
      <c r="B613" s="1" t="s">
        <v>2619</v>
      </c>
      <c r="C613" s="1" t="s">
        <v>2442</v>
      </c>
      <c r="D613" s="1" t="s">
        <v>2620</v>
      </c>
      <c r="E613" s="1" t="s">
        <v>2444</v>
      </c>
      <c r="F613" s="1" t="s">
        <v>2445</v>
      </c>
      <c r="G613" s="1" t="s">
        <v>2585</v>
      </c>
      <c r="H613" s="1" t="s">
        <v>2621</v>
      </c>
    </row>
    <row r="614" spans="1:8" x14ac:dyDescent="0.25">
      <c r="A614" s="1" t="s">
        <v>2155</v>
      </c>
      <c r="B614" s="1" t="s">
        <v>2622</v>
      </c>
      <c r="C614" s="1" t="s">
        <v>2442</v>
      </c>
      <c r="D614" s="1" t="s">
        <v>2623</v>
      </c>
      <c r="E614" s="1" t="s">
        <v>2444</v>
      </c>
      <c r="F614" s="1" t="s">
        <v>2445</v>
      </c>
      <c r="G614" s="1" t="s">
        <v>2585</v>
      </c>
      <c r="H614" s="1" t="s">
        <v>2624</v>
      </c>
    </row>
    <row r="615" spans="1:8" x14ac:dyDescent="0.25">
      <c r="A615" s="1" t="s">
        <v>2155</v>
      </c>
      <c r="B615" s="1" t="s">
        <v>2625</v>
      </c>
      <c r="C615" s="1" t="s">
        <v>2442</v>
      </c>
      <c r="D615" s="1" t="s">
        <v>2626</v>
      </c>
      <c r="E615" s="1" t="s">
        <v>2444</v>
      </c>
      <c r="F615" s="1" t="s">
        <v>2445</v>
      </c>
      <c r="G615" s="1" t="s">
        <v>2585</v>
      </c>
      <c r="H615" s="1" t="s">
        <v>2627</v>
      </c>
    </row>
    <row r="616" spans="1:8" x14ac:dyDescent="0.25">
      <c r="A616" s="1" t="s">
        <v>2155</v>
      </c>
      <c r="B616" s="1" t="s">
        <v>2628</v>
      </c>
      <c r="C616" s="1" t="s">
        <v>2442</v>
      </c>
      <c r="D616" s="1" t="s">
        <v>2629</v>
      </c>
      <c r="E616" s="1" t="s">
        <v>2444</v>
      </c>
      <c r="F616" s="1" t="s">
        <v>2445</v>
      </c>
      <c r="G616" s="1" t="s">
        <v>2585</v>
      </c>
      <c r="H616" s="1" t="s">
        <v>2630</v>
      </c>
    </row>
    <row r="617" spans="1:8" x14ac:dyDescent="0.25">
      <c r="A617" s="1" t="s">
        <v>2155</v>
      </c>
      <c r="B617" s="1" t="s">
        <v>2631</v>
      </c>
      <c r="C617" s="1" t="s">
        <v>2442</v>
      </c>
      <c r="D617" s="1" t="s">
        <v>2632</v>
      </c>
      <c r="E617" s="1" t="s">
        <v>2444</v>
      </c>
      <c r="F617" s="1" t="s">
        <v>2445</v>
      </c>
      <c r="G617" s="1" t="s">
        <v>2585</v>
      </c>
      <c r="H617" s="1" t="s">
        <v>2633</v>
      </c>
    </row>
    <row r="618" spans="1:8" x14ac:dyDescent="0.25">
      <c r="A618" s="1" t="s">
        <v>2155</v>
      </c>
      <c r="B618" s="1" t="s">
        <v>2634</v>
      </c>
      <c r="C618" s="1" t="s">
        <v>2442</v>
      </c>
      <c r="D618" s="1" t="s">
        <v>2635</v>
      </c>
      <c r="E618" s="1" t="s">
        <v>2444</v>
      </c>
      <c r="F618" s="1" t="s">
        <v>2445</v>
      </c>
      <c r="G618" s="1" t="s">
        <v>2585</v>
      </c>
      <c r="H618" s="1" t="s">
        <v>2636</v>
      </c>
    </row>
    <row r="619" spans="1:8" x14ac:dyDescent="0.25">
      <c r="A619" s="1" t="s">
        <v>2155</v>
      </c>
      <c r="B619" s="1" t="s">
        <v>2637</v>
      </c>
      <c r="C619" s="1" t="s">
        <v>2442</v>
      </c>
      <c r="D619" s="1" t="s">
        <v>2638</v>
      </c>
      <c r="E619" s="1" t="s">
        <v>2444</v>
      </c>
      <c r="F619" s="1" t="s">
        <v>2445</v>
      </c>
      <c r="G619" s="1" t="s">
        <v>2585</v>
      </c>
      <c r="H619" s="1" t="s">
        <v>2639</v>
      </c>
    </row>
    <row r="620" spans="1:8" x14ac:dyDescent="0.25">
      <c r="A620" s="1" t="s">
        <v>2155</v>
      </c>
      <c r="B620" s="1" t="s">
        <v>2640</v>
      </c>
      <c r="C620" s="1" t="s">
        <v>2442</v>
      </c>
      <c r="D620" s="1" t="s">
        <v>2641</v>
      </c>
      <c r="E620" s="1" t="s">
        <v>2444</v>
      </c>
      <c r="F620" s="1" t="s">
        <v>2445</v>
      </c>
      <c r="G620" s="1" t="s">
        <v>2585</v>
      </c>
      <c r="H620" s="1" t="s">
        <v>2642</v>
      </c>
    </row>
    <row r="621" spans="1:8" x14ac:dyDescent="0.25">
      <c r="A621" s="1" t="s">
        <v>2155</v>
      </c>
      <c r="B621" s="1" t="s">
        <v>2643</v>
      </c>
      <c r="C621" s="1" t="s">
        <v>2442</v>
      </c>
      <c r="D621" s="1" t="s">
        <v>2644</v>
      </c>
      <c r="E621" s="1" t="s">
        <v>2444</v>
      </c>
      <c r="F621" s="1" t="s">
        <v>2445</v>
      </c>
      <c r="G621" s="1" t="s">
        <v>2585</v>
      </c>
      <c r="H621" s="1" t="s">
        <v>2645</v>
      </c>
    </row>
    <row r="622" spans="1:8" x14ac:dyDescent="0.25">
      <c r="A622" s="1" t="s">
        <v>2155</v>
      </c>
      <c r="B622" s="1" t="s">
        <v>2646</v>
      </c>
      <c r="C622" s="1" t="s">
        <v>2442</v>
      </c>
      <c r="D622" s="1" t="s">
        <v>2647</v>
      </c>
      <c r="E622" s="1" t="s">
        <v>2444</v>
      </c>
      <c r="F622" s="1" t="s">
        <v>2445</v>
      </c>
      <c r="G622" s="1" t="s">
        <v>2585</v>
      </c>
      <c r="H622" s="1" t="s">
        <v>2648</v>
      </c>
    </row>
    <row r="623" spans="1:8" x14ac:dyDescent="0.25">
      <c r="A623" s="1" t="s">
        <v>2155</v>
      </c>
      <c r="B623" s="1" t="s">
        <v>2649</v>
      </c>
      <c r="C623" s="1" t="s">
        <v>2442</v>
      </c>
      <c r="D623" s="1" t="s">
        <v>2650</v>
      </c>
      <c r="E623" s="1" t="s">
        <v>2444</v>
      </c>
      <c r="F623" s="1" t="s">
        <v>2445</v>
      </c>
      <c r="G623" s="1" t="s">
        <v>2585</v>
      </c>
      <c r="H623" s="1" t="s">
        <v>2651</v>
      </c>
    </row>
    <row r="624" spans="1:8" x14ac:dyDescent="0.25">
      <c r="A624" s="1" t="s">
        <v>2155</v>
      </c>
      <c r="B624" s="1" t="s">
        <v>2652</v>
      </c>
      <c r="C624" s="1" t="s">
        <v>2442</v>
      </c>
      <c r="D624" s="1" t="s">
        <v>2653</v>
      </c>
      <c r="E624" s="1" t="s">
        <v>2444</v>
      </c>
      <c r="F624" s="1" t="s">
        <v>2445</v>
      </c>
      <c r="G624" s="1" t="s">
        <v>2585</v>
      </c>
      <c r="H624" s="1" t="s">
        <v>2654</v>
      </c>
    </row>
    <row r="625" spans="1:8" x14ac:dyDescent="0.25">
      <c r="A625" s="1" t="s">
        <v>2155</v>
      </c>
      <c r="B625" s="1" t="s">
        <v>2655</v>
      </c>
      <c r="C625" s="1" t="s">
        <v>2442</v>
      </c>
      <c r="D625" s="1" t="s">
        <v>2656</v>
      </c>
      <c r="E625" s="1" t="s">
        <v>2444</v>
      </c>
      <c r="F625" s="1" t="s">
        <v>2445</v>
      </c>
      <c r="G625" s="1" t="s">
        <v>2585</v>
      </c>
      <c r="H625" s="1" t="s">
        <v>2657</v>
      </c>
    </row>
    <row r="626" spans="1:8" x14ac:dyDescent="0.25">
      <c r="A626" s="1" t="s">
        <v>2155</v>
      </c>
      <c r="B626" s="1" t="s">
        <v>2658</v>
      </c>
      <c r="C626" s="1" t="s">
        <v>2442</v>
      </c>
      <c r="D626" s="1" t="s">
        <v>2659</v>
      </c>
      <c r="E626" s="1" t="s">
        <v>2444</v>
      </c>
      <c r="F626" s="1" t="s">
        <v>2445</v>
      </c>
      <c r="G626" s="1" t="s">
        <v>2585</v>
      </c>
      <c r="H626" s="1" t="s">
        <v>2660</v>
      </c>
    </row>
    <row r="627" spans="1:8" x14ac:dyDescent="0.25">
      <c r="A627" s="1" t="s">
        <v>2155</v>
      </c>
      <c r="B627" s="1" t="s">
        <v>2661</v>
      </c>
      <c r="C627" s="1" t="s">
        <v>2442</v>
      </c>
      <c r="D627" s="1" t="s">
        <v>2662</v>
      </c>
      <c r="E627" s="1" t="s">
        <v>2444</v>
      </c>
      <c r="F627" s="1" t="s">
        <v>2445</v>
      </c>
      <c r="G627" s="1" t="s">
        <v>2585</v>
      </c>
      <c r="H627" s="1" t="s">
        <v>329</v>
      </c>
    </row>
    <row r="628" spans="1:8" x14ac:dyDescent="0.25">
      <c r="A628" s="1" t="s">
        <v>2155</v>
      </c>
      <c r="B628" s="1" t="s">
        <v>2663</v>
      </c>
      <c r="C628" s="1" t="s">
        <v>2442</v>
      </c>
      <c r="D628" s="1" t="s">
        <v>2664</v>
      </c>
      <c r="E628" s="1" t="s">
        <v>2444</v>
      </c>
      <c r="F628" s="1" t="s">
        <v>2445</v>
      </c>
      <c r="G628" s="1" t="s">
        <v>2585</v>
      </c>
      <c r="H628" s="1" t="s">
        <v>2665</v>
      </c>
    </row>
    <row r="629" spans="1:8" x14ac:dyDescent="0.25">
      <c r="A629" s="1" t="s">
        <v>2155</v>
      </c>
      <c r="B629" s="1" t="s">
        <v>2666</v>
      </c>
      <c r="C629" s="1" t="s">
        <v>2442</v>
      </c>
      <c r="D629" s="1" t="s">
        <v>2667</v>
      </c>
      <c r="E629" s="1" t="s">
        <v>2444</v>
      </c>
      <c r="F629" s="1" t="s">
        <v>2445</v>
      </c>
      <c r="G629" s="1" t="s">
        <v>2585</v>
      </c>
      <c r="H629" s="1" t="s">
        <v>2521</v>
      </c>
    </row>
    <row r="630" spans="1:8" x14ac:dyDescent="0.25">
      <c r="A630" s="1" t="s">
        <v>2155</v>
      </c>
      <c r="B630" s="1" t="s">
        <v>2668</v>
      </c>
      <c r="C630" s="1" t="s">
        <v>2442</v>
      </c>
      <c r="D630" s="1" t="s">
        <v>2669</v>
      </c>
      <c r="E630" s="1" t="s">
        <v>2444</v>
      </c>
      <c r="F630" s="1" t="s">
        <v>2445</v>
      </c>
      <c r="G630" s="1" t="s">
        <v>2585</v>
      </c>
      <c r="H630" s="1" t="s">
        <v>2524</v>
      </c>
    </row>
    <row r="631" spans="1:8" x14ac:dyDescent="0.25">
      <c r="A631" s="1" t="s">
        <v>2155</v>
      </c>
      <c r="B631" s="1" t="s">
        <v>2670</v>
      </c>
      <c r="C631" s="1" t="s">
        <v>2442</v>
      </c>
      <c r="D631" s="1" t="s">
        <v>2671</v>
      </c>
      <c r="E631" s="1" t="s">
        <v>2444</v>
      </c>
      <c r="F631" s="1" t="s">
        <v>2445</v>
      </c>
      <c r="G631" s="1" t="s">
        <v>2585</v>
      </c>
      <c r="H631" s="1" t="s">
        <v>2527</v>
      </c>
    </row>
    <row r="632" spans="1:8" x14ac:dyDescent="0.25">
      <c r="A632" s="1" t="s">
        <v>2155</v>
      </c>
      <c r="B632" s="1" t="s">
        <v>2672</v>
      </c>
      <c r="C632" s="1" t="s">
        <v>2442</v>
      </c>
      <c r="D632" s="1" t="s">
        <v>2673</v>
      </c>
      <c r="E632" s="1" t="s">
        <v>2444</v>
      </c>
      <c r="F632" s="1" t="s">
        <v>2445</v>
      </c>
      <c r="G632" s="1" t="s">
        <v>2585</v>
      </c>
      <c r="H632" s="1" t="s">
        <v>2530</v>
      </c>
    </row>
    <row r="633" spans="1:8" x14ac:dyDescent="0.25">
      <c r="A633" s="1" t="s">
        <v>2155</v>
      </c>
      <c r="B633" s="1" t="s">
        <v>2674</v>
      </c>
      <c r="C633" s="1" t="s">
        <v>2442</v>
      </c>
      <c r="D633" s="1" t="s">
        <v>2675</v>
      </c>
      <c r="E633" s="1" t="s">
        <v>2444</v>
      </c>
      <c r="F633" s="1" t="s">
        <v>2445</v>
      </c>
      <c r="G633" s="1" t="s">
        <v>2585</v>
      </c>
      <c r="H633" s="1" t="s">
        <v>2533</v>
      </c>
    </row>
    <row r="634" spans="1:8" x14ac:dyDescent="0.25">
      <c r="A634" s="1" t="s">
        <v>2155</v>
      </c>
      <c r="B634" s="1" t="s">
        <v>2676</v>
      </c>
      <c r="C634" s="1" t="s">
        <v>2442</v>
      </c>
      <c r="D634" s="1" t="s">
        <v>2677</v>
      </c>
      <c r="E634" s="1" t="s">
        <v>2444</v>
      </c>
      <c r="F634" s="1" t="s">
        <v>2445</v>
      </c>
      <c r="G634" s="1" t="s">
        <v>2585</v>
      </c>
      <c r="H634" s="1" t="s">
        <v>2536</v>
      </c>
    </row>
    <row r="635" spans="1:8" x14ac:dyDescent="0.25">
      <c r="A635" s="1" t="s">
        <v>2155</v>
      </c>
      <c r="B635" s="1" t="s">
        <v>2678</v>
      </c>
      <c r="C635" s="1" t="s">
        <v>2442</v>
      </c>
      <c r="D635" s="1" t="s">
        <v>2679</v>
      </c>
      <c r="E635" s="1" t="s">
        <v>2444</v>
      </c>
      <c r="F635" s="1" t="s">
        <v>2445</v>
      </c>
      <c r="G635" s="1" t="s">
        <v>2585</v>
      </c>
      <c r="H635" s="1" t="s">
        <v>2518</v>
      </c>
    </row>
    <row r="636" spans="1:8" x14ac:dyDescent="0.25">
      <c r="A636" s="1" t="s">
        <v>2155</v>
      </c>
      <c r="B636" s="1" t="s">
        <v>2680</v>
      </c>
      <c r="C636" s="1" t="s">
        <v>2442</v>
      </c>
      <c r="D636" s="1" t="s">
        <v>2681</v>
      </c>
      <c r="E636" s="1" t="s">
        <v>2444</v>
      </c>
      <c r="F636" s="1" t="s">
        <v>2445</v>
      </c>
      <c r="G636" s="1" t="s">
        <v>2585</v>
      </c>
      <c r="H636" s="1" t="s">
        <v>2682</v>
      </c>
    </row>
    <row r="637" spans="1:8" x14ac:dyDescent="0.25">
      <c r="A637" s="1" t="s">
        <v>2155</v>
      </c>
      <c r="B637" s="1" t="s">
        <v>2683</v>
      </c>
      <c r="C637" s="1" t="s">
        <v>2442</v>
      </c>
      <c r="D637" s="1" t="s">
        <v>2684</v>
      </c>
      <c r="E637" s="1" t="s">
        <v>2444</v>
      </c>
      <c r="F637" s="1" t="s">
        <v>2445</v>
      </c>
      <c r="G637" s="1" t="s">
        <v>2585</v>
      </c>
      <c r="H637" s="1" t="s">
        <v>2685</v>
      </c>
    </row>
    <row r="638" spans="1:8" x14ac:dyDescent="0.25">
      <c r="A638" s="1" t="s">
        <v>2155</v>
      </c>
      <c r="B638" s="1" t="s">
        <v>2686</v>
      </c>
      <c r="C638" s="1" t="s">
        <v>2442</v>
      </c>
      <c r="D638" s="1" t="s">
        <v>2687</v>
      </c>
      <c r="E638" s="1" t="s">
        <v>2444</v>
      </c>
      <c r="F638" s="1" t="s">
        <v>2445</v>
      </c>
      <c r="G638" s="1" t="s">
        <v>2585</v>
      </c>
      <c r="H638" s="1" t="s">
        <v>2688</v>
      </c>
    </row>
    <row r="639" spans="1:8" x14ac:dyDescent="0.25">
      <c r="A639" s="1" t="s">
        <v>2155</v>
      </c>
      <c r="B639" s="1" t="s">
        <v>2689</v>
      </c>
      <c r="C639" s="1" t="s">
        <v>2442</v>
      </c>
      <c r="D639" s="1" t="s">
        <v>2690</v>
      </c>
      <c r="E639" s="1" t="s">
        <v>2444</v>
      </c>
      <c r="F639" s="1" t="s">
        <v>2445</v>
      </c>
      <c r="G639" s="1" t="s">
        <v>2585</v>
      </c>
      <c r="H639" s="1" t="s">
        <v>2691</v>
      </c>
    </row>
    <row r="640" spans="1:8" x14ac:dyDescent="0.25">
      <c r="A640" s="1" t="s">
        <v>2155</v>
      </c>
      <c r="B640" s="1" t="s">
        <v>2692</v>
      </c>
      <c r="C640" s="1" t="s">
        <v>2442</v>
      </c>
      <c r="D640" s="1" t="s">
        <v>2693</v>
      </c>
      <c r="E640" s="1" t="s">
        <v>2444</v>
      </c>
      <c r="F640" s="1" t="s">
        <v>2445</v>
      </c>
      <c r="G640" s="1" t="s">
        <v>2585</v>
      </c>
      <c r="H640" s="1" t="s">
        <v>2694</v>
      </c>
    </row>
    <row r="641" spans="1:8" x14ac:dyDescent="0.25">
      <c r="A641" s="1" t="s">
        <v>2155</v>
      </c>
      <c r="B641" s="1" t="s">
        <v>2695</v>
      </c>
      <c r="C641" s="1" t="s">
        <v>2442</v>
      </c>
      <c r="D641" s="1" t="s">
        <v>2696</v>
      </c>
      <c r="E641" s="1" t="s">
        <v>2444</v>
      </c>
      <c r="F641" s="1" t="s">
        <v>2445</v>
      </c>
      <c r="G641" s="1" t="s">
        <v>2585</v>
      </c>
      <c r="H641" s="1" t="s">
        <v>2697</v>
      </c>
    </row>
    <row r="642" spans="1:8" x14ac:dyDescent="0.25">
      <c r="A642" s="1" t="s">
        <v>2155</v>
      </c>
      <c r="B642" s="1" t="s">
        <v>2698</v>
      </c>
      <c r="C642" s="1" t="s">
        <v>2442</v>
      </c>
      <c r="D642" s="1" t="s">
        <v>2699</v>
      </c>
      <c r="E642" s="1" t="s">
        <v>2444</v>
      </c>
      <c r="F642" s="1" t="s">
        <v>2445</v>
      </c>
      <c r="G642" s="1" t="s">
        <v>2585</v>
      </c>
      <c r="H642" s="1" t="s">
        <v>2700</v>
      </c>
    </row>
    <row r="643" spans="1:8" x14ac:dyDescent="0.25">
      <c r="A643" s="1" t="s">
        <v>2155</v>
      </c>
      <c r="B643" s="1" t="s">
        <v>2701</v>
      </c>
      <c r="C643" s="1" t="s">
        <v>2442</v>
      </c>
      <c r="D643" s="1" t="s">
        <v>2702</v>
      </c>
      <c r="E643" s="1" t="s">
        <v>2444</v>
      </c>
      <c r="F643" s="1" t="s">
        <v>2445</v>
      </c>
      <c r="G643" s="1" t="s">
        <v>2703</v>
      </c>
      <c r="H643" s="1" t="s">
        <v>2447</v>
      </c>
    </row>
    <row r="644" spans="1:8" x14ac:dyDescent="0.25">
      <c r="A644" s="1" t="s">
        <v>2155</v>
      </c>
      <c r="B644" s="1" t="s">
        <v>2704</v>
      </c>
      <c r="C644" s="1" t="s">
        <v>2442</v>
      </c>
      <c r="D644" s="1" t="s">
        <v>2705</v>
      </c>
      <c r="E644" s="1" t="s">
        <v>2444</v>
      </c>
      <c r="F644" s="1" t="s">
        <v>2445</v>
      </c>
      <c r="G644" s="1" t="s">
        <v>2703</v>
      </c>
      <c r="H644" s="1" t="s">
        <v>2588</v>
      </c>
    </row>
    <row r="645" spans="1:8" x14ac:dyDescent="0.25">
      <c r="A645" s="1" t="s">
        <v>2155</v>
      </c>
      <c r="B645" s="1" t="s">
        <v>2706</v>
      </c>
      <c r="C645" s="1" t="s">
        <v>2442</v>
      </c>
      <c r="D645" s="1" t="s">
        <v>2707</v>
      </c>
      <c r="E645" s="1" t="s">
        <v>2444</v>
      </c>
      <c r="F645" s="1" t="s">
        <v>2445</v>
      </c>
      <c r="G645" s="1" t="s">
        <v>2703</v>
      </c>
      <c r="H645" s="1" t="s">
        <v>2708</v>
      </c>
    </row>
    <row r="646" spans="1:8" x14ac:dyDescent="0.25">
      <c r="A646" s="1" t="s">
        <v>2155</v>
      </c>
      <c r="B646" s="1" t="s">
        <v>2709</v>
      </c>
      <c r="C646" s="1" t="s">
        <v>2442</v>
      </c>
      <c r="D646" s="1" t="s">
        <v>2710</v>
      </c>
      <c r="E646" s="1" t="s">
        <v>2444</v>
      </c>
      <c r="F646" s="1" t="s">
        <v>2445</v>
      </c>
      <c r="G646" s="1" t="s">
        <v>2703</v>
      </c>
      <c r="H646" s="1" t="s">
        <v>2711</v>
      </c>
    </row>
    <row r="647" spans="1:8" x14ac:dyDescent="0.25">
      <c r="A647" s="1" t="s">
        <v>2155</v>
      </c>
      <c r="B647" s="1" t="s">
        <v>2712</v>
      </c>
      <c r="C647" s="1" t="s">
        <v>2442</v>
      </c>
      <c r="D647" s="1" t="s">
        <v>2713</v>
      </c>
      <c r="E647" s="1" t="s">
        <v>2444</v>
      </c>
      <c r="F647" s="1" t="s">
        <v>2445</v>
      </c>
      <c r="G647" s="1" t="s">
        <v>2703</v>
      </c>
      <c r="H647" s="1" t="s">
        <v>2600</v>
      </c>
    </row>
    <row r="648" spans="1:8" x14ac:dyDescent="0.25">
      <c r="A648" s="1" t="s">
        <v>2155</v>
      </c>
      <c r="B648" s="1" t="s">
        <v>2714</v>
      </c>
      <c r="C648" s="1" t="s">
        <v>2442</v>
      </c>
      <c r="D648" s="1" t="s">
        <v>2715</v>
      </c>
      <c r="E648" s="1" t="s">
        <v>2444</v>
      </c>
      <c r="F648" s="1" t="s">
        <v>2445</v>
      </c>
      <c r="G648" s="1" t="s">
        <v>2703</v>
      </c>
      <c r="H648" s="1" t="s">
        <v>2603</v>
      </c>
    </row>
    <row r="649" spans="1:8" x14ac:dyDescent="0.25">
      <c r="A649" s="1" t="s">
        <v>2155</v>
      </c>
      <c r="B649" s="1" t="s">
        <v>2716</v>
      </c>
      <c r="C649" s="1" t="s">
        <v>2442</v>
      </c>
      <c r="D649" s="1" t="s">
        <v>2717</v>
      </c>
      <c r="E649" s="1" t="s">
        <v>2444</v>
      </c>
      <c r="F649" s="1" t="s">
        <v>2445</v>
      </c>
      <c r="G649" s="1" t="s">
        <v>2703</v>
      </c>
      <c r="H649" s="1" t="s">
        <v>2606</v>
      </c>
    </row>
    <row r="650" spans="1:8" x14ac:dyDescent="0.25">
      <c r="A650" s="1" t="s">
        <v>2155</v>
      </c>
      <c r="B650" s="1" t="s">
        <v>2718</v>
      </c>
      <c r="C650" s="1" t="s">
        <v>2442</v>
      </c>
      <c r="D650" s="1" t="s">
        <v>2719</v>
      </c>
      <c r="E650" s="1" t="s">
        <v>2444</v>
      </c>
      <c r="F650" s="1" t="s">
        <v>2445</v>
      </c>
      <c r="G650" s="1" t="s">
        <v>2703</v>
      </c>
      <c r="H650" s="1" t="s">
        <v>2720</v>
      </c>
    </row>
    <row r="651" spans="1:8" x14ac:dyDescent="0.25">
      <c r="A651" s="1" t="s">
        <v>2155</v>
      </c>
      <c r="B651" s="1" t="s">
        <v>2721</v>
      </c>
      <c r="C651" s="1" t="s">
        <v>2442</v>
      </c>
      <c r="D651" s="1" t="s">
        <v>2722</v>
      </c>
      <c r="E651" s="1" t="s">
        <v>2444</v>
      </c>
      <c r="F651" s="1" t="s">
        <v>2445</v>
      </c>
      <c r="G651" s="1" t="s">
        <v>2703</v>
      </c>
      <c r="H651" s="1" t="s">
        <v>2609</v>
      </c>
    </row>
    <row r="652" spans="1:8" x14ac:dyDescent="0.25">
      <c r="A652" s="1" t="s">
        <v>2155</v>
      </c>
      <c r="B652" s="1" t="s">
        <v>2723</v>
      </c>
      <c r="C652" s="1" t="s">
        <v>2442</v>
      </c>
      <c r="D652" s="1" t="s">
        <v>2724</v>
      </c>
      <c r="E652" s="1" t="s">
        <v>2444</v>
      </c>
      <c r="F652" s="1" t="s">
        <v>2445</v>
      </c>
      <c r="G652" s="1" t="s">
        <v>2703</v>
      </c>
      <c r="H652" s="1" t="s">
        <v>2612</v>
      </c>
    </row>
    <row r="653" spans="1:8" x14ac:dyDescent="0.25">
      <c r="A653" s="1" t="s">
        <v>2155</v>
      </c>
      <c r="B653" s="1" t="s">
        <v>2725</v>
      </c>
      <c r="C653" s="1" t="s">
        <v>2442</v>
      </c>
      <c r="D653" s="1" t="s">
        <v>2726</v>
      </c>
      <c r="E653" s="1" t="s">
        <v>2444</v>
      </c>
      <c r="F653" s="1" t="s">
        <v>2445</v>
      </c>
      <c r="G653" s="1" t="s">
        <v>2703</v>
      </c>
      <c r="H653" s="1" t="s">
        <v>2615</v>
      </c>
    </row>
    <row r="654" spans="1:8" x14ac:dyDescent="0.25">
      <c r="A654" s="1" t="s">
        <v>2155</v>
      </c>
      <c r="B654" s="1" t="s">
        <v>2727</v>
      </c>
      <c r="C654" s="1" t="s">
        <v>2442</v>
      </c>
      <c r="D654" s="1" t="s">
        <v>2728</v>
      </c>
      <c r="E654" s="1" t="s">
        <v>2444</v>
      </c>
      <c r="F654" s="1" t="s">
        <v>2445</v>
      </c>
      <c r="G654" s="1" t="s">
        <v>2703</v>
      </c>
      <c r="H654" s="1" t="s">
        <v>2618</v>
      </c>
    </row>
    <row r="655" spans="1:8" x14ac:dyDescent="0.25">
      <c r="A655" s="1" t="s">
        <v>2155</v>
      </c>
      <c r="B655" s="1" t="s">
        <v>2729</v>
      </c>
      <c r="C655" s="1" t="s">
        <v>2442</v>
      </c>
      <c r="D655" s="1" t="s">
        <v>2730</v>
      </c>
      <c r="E655" s="1" t="s">
        <v>2444</v>
      </c>
      <c r="F655" s="1" t="s">
        <v>2445</v>
      </c>
      <c r="G655" s="1" t="s">
        <v>2703</v>
      </c>
      <c r="H655" s="1" t="s">
        <v>2731</v>
      </c>
    </row>
    <row r="656" spans="1:8" x14ac:dyDescent="0.25">
      <c r="A656" s="1" t="s">
        <v>2155</v>
      </c>
      <c r="B656" s="1" t="s">
        <v>2732</v>
      </c>
      <c r="C656" s="1" t="s">
        <v>2442</v>
      </c>
      <c r="D656" s="1" t="s">
        <v>2733</v>
      </c>
      <c r="E656" s="1" t="s">
        <v>2444</v>
      </c>
      <c r="F656" s="1" t="s">
        <v>2445</v>
      </c>
      <c r="G656" s="1" t="s">
        <v>2703</v>
      </c>
      <c r="H656" s="1" t="s">
        <v>2627</v>
      </c>
    </row>
    <row r="657" spans="1:8" x14ac:dyDescent="0.25">
      <c r="A657" s="1" t="s">
        <v>2155</v>
      </c>
      <c r="B657" s="1" t="s">
        <v>2734</v>
      </c>
      <c r="C657" s="1" t="s">
        <v>2442</v>
      </c>
      <c r="D657" s="1" t="s">
        <v>2735</v>
      </c>
      <c r="E657" s="1" t="s">
        <v>2444</v>
      </c>
      <c r="F657" s="1" t="s">
        <v>2445</v>
      </c>
      <c r="G657" s="1" t="s">
        <v>2703</v>
      </c>
      <c r="H657" s="1" t="s">
        <v>2630</v>
      </c>
    </row>
    <row r="658" spans="1:8" x14ac:dyDescent="0.25">
      <c r="A658" s="1" t="s">
        <v>2155</v>
      </c>
      <c r="B658" s="1" t="s">
        <v>2736</v>
      </c>
      <c r="C658" s="1" t="s">
        <v>2442</v>
      </c>
      <c r="D658" s="1" t="s">
        <v>2737</v>
      </c>
      <c r="E658" s="1" t="s">
        <v>2444</v>
      </c>
      <c r="F658" s="1" t="s">
        <v>2445</v>
      </c>
      <c r="G658" s="1" t="s">
        <v>2703</v>
      </c>
      <c r="H658" s="1" t="s">
        <v>2633</v>
      </c>
    </row>
    <row r="659" spans="1:8" x14ac:dyDescent="0.25">
      <c r="A659" s="1" t="s">
        <v>2155</v>
      </c>
      <c r="B659" s="1" t="s">
        <v>2738</v>
      </c>
      <c r="C659" s="1" t="s">
        <v>2442</v>
      </c>
      <c r="D659" s="1" t="s">
        <v>2739</v>
      </c>
      <c r="E659" s="1" t="s">
        <v>2444</v>
      </c>
      <c r="F659" s="1" t="s">
        <v>2445</v>
      </c>
      <c r="G659" s="1" t="s">
        <v>2703</v>
      </c>
      <c r="H659" s="1" t="s">
        <v>2645</v>
      </c>
    </row>
    <row r="660" spans="1:8" x14ac:dyDescent="0.25">
      <c r="A660" s="1" t="s">
        <v>2155</v>
      </c>
      <c r="B660" s="1" t="s">
        <v>2740</v>
      </c>
      <c r="C660" s="1" t="s">
        <v>2442</v>
      </c>
      <c r="D660" s="1" t="s">
        <v>2741</v>
      </c>
      <c r="E660" s="1" t="s">
        <v>2444</v>
      </c>
      <c r="F660" s="1" t="s">
        <v>2445</v>
      </c>
      <c r="G660" s="1" t="s">
        <v>2703</v>
      </c>
      <c r="H660" s="1" t="s">
        <v>2648</v>
      </c>
    </row>
    <row r="661" spans="1:8" x14ac:dyDescent="0.25">
      <c r="A661" s="1" t="s">
        <v>2155</v>
      </c>
      <c r="B661" s="1" t="s">
        <v>2742</v>
      </c>
      <c r="C661" s="1" t="s">
        <v>2442</v>
      </c>
      <c r="D661" s="1" t="s">
        <v>2743</v>
      </c>
      <c r="E661" s="1" t="s">
        <v>2444</v>
      </c>
      <c r="F661" s="1" t="s">
        <v>2445</v>
      </c>
      <c r="G661" s="1" t="s">
        <v>2703</v>
      </c>
      <c r="H661" s="1" t="s">
        <v>2651</v>
      </c>
    </row>
    <row r="662" spans="1:8" x14ac:dyDescent="0.25">
      <c r="A662" s="1" t="s">
        <v>2155</v>
      </c>
      <c r="B662" s="1" t="s">
        <v>2744</v>
      </c>
      <c r="C662" s="1" t="s">
        <v>2442</v>
      </c>
      <c r="D662" s="1" t="s">
        <v>2745</v>
      </c>
      <c r="E662" s="1" t="s">
        <v>2444</v>
      </c>
      <c r="F662" s="1" t="s">
        <v>2445</v>
      </c>
      <c r="G662" s="1" t="s">
        <v>2703</v>
      </c>
      <c r="H662" s="1" t="s">
        <v>2654</v>
      </c>
    </row>
    <row r="663" spans="1:8" x14ac:dyDescent="0.25">
      <c r="A663" s="1" t="s">
        <v>2155</v>
      </c>
      <c r="B663" s="1" t="s">
        <v>2746</v>
      </c>
      <c r="C663" s="1" t="s">
        <v>2442</v>
      </c>
      <c r="D663" s="1" t="s">
        <v>2747</v>
      </c>
      <c r="E663" s="1" t="s">
        <v>2444</v>
      </c>
      <c r="F663" s="1" t="s">
        <v>2445</v>
      </c>
      <c r="G663" s="1" t="s">
        <v>2703</v>
      </c>
      <c r="H663" s="1" t="s">
        <v>2657</v>
      </c>
    </row>
    <row r="664" spans="1:8" x14ac:dyDescent="0.25">
      <c r="A664" s="1" t="s">
        <v>2155</v>
      </c>
      <c r="B664" s="1" t="s">
        <v>2748</v>
      </c>
      <c r="C664" s="1" t="s">
        <v>2442</v>
      </c>
      <c r="D664" s="1" t="s">
        <v>2749</v>
      </c>
      <c r="E664" s="1" t="s">
        <v>2444</v>
      </c>
      <c r="F664" s="1" t="s">
        <v>2445</v>
      </c>
      <c r="G664" s="1" t="s">
        <v>2703</v>
      </c>
      <c r="H664" s="1" t="s">
        <v>2750</v>
      </c>
    </row>
    <row r="665" spans="1:8" x14ac:dyDescent="0.25">
      <c r="A665" s="1" t="s">
        <v>2155</v>
      </c>
      <c r="B665" s="1" t="s">
        <v>2751</v>
      </c>
      <c r="C665" s="1" t="s">
        <v>2442</v>
      </c>
      <c r="D665" s="1" t="s">
        <v>2752</v>
      </c>
      <c r="E665" s="1" t="s">
        <v>2444</v>
      </c>
      <c r="F665" s="1" t="s">
        <v>2445</v>
      </c>
      <c r="G665" s="1" t="s">
        <v>2703</v>
      </c>
      <c r="H665" s="1" t="s">
        <v>2753</v>
      </c>
    </row>
    <row r="666" spans="1:8" x14ac:dyDescent="0.25">
      <c r="A666" s="1" t="s">
        <v>2155</v>
      </c>
      <c r="B666" s="1" t="s">
        <v>2754</v>
      </c>
      <c r="C666" s="1" t="s">
        <v>2442</v>
      </c>
      <c r="D666" s="1" t="s">
        <v>2755</v>
      </c>
      <c r="E666" s="1" t="s">
        <v>2444</v>
      </c>
      <c r="F666" s="1" t="s">
        <v>2445</v>
      </c>
      <c r="G666" s="1" t="s">
        <v>2703</v>
      </c>
      <c r="H666" s="1" t="s">
        <v>2756</v>
      </c>
    </row>
    <row r="667" spans="1:8" x14ac:dyDescent="0.25">
      <c r="A667" s="1" t="s">
        <v>2155</v>
      </c>
      <c r="B667" s="1" t="s">
        <v>2757</v>
      </c>
      <c r="C667" s="1" t="s">
        <v>2442</v>
      </c>
      <c r="D667" s="1" t="s">
        <v>2758</v>
      </c>
      <c r="E667" s="1" t="s">
        <v>2444</v>
      </c>
      <c r="F667" s="1" t="s">
        <v>2445</v>
      </c>
      <c r="G667" s="1" t="s">
        <v>2703</v>
      </c>
      <c r="H667" s="1" t="s">
        <v>2759</v>
      </c>
    </row>
    <row r="668" spans="1:8" x14ac:dyDescent="0.25">
      <c r="A668" s="1" t="s">
        <v>2155</v>
      </c>
      <c r="B668" s="1" t="s">
        <v>2760</v>
      </c>
      <c r="C668" s="1" t="s">
        <v>2442</v>
      </c>
      <c r="D668" s="1" t="s">
        <v>2761</v>
      </c>
      <c r="E668" s="1" t="s">
        <v>2444</v>
      </c>
      <c r="F668" s="1" t="s">
        <v>2445</v>
      </c>
      <c r="G668" s="1" t="s">
        <v>2703</v>
      </c>
      <c r="H668" s="1" t="s">
        <v>2762</v>
      </c>
    </row>
    <row r="669" spans="1:8" x14ac:dyDescent="0.25">
      <c r="A669" s="1" t="s">
        <v>2155</v>
      </c>
      <c r="B669" s="1" t="s">
        <v>2763</v>
      </c>
      <c r="C669" s="1" t="s">
        <v>2442</v>
      </c>
      <c r="D669" s="1" t="s">
        <v>2764</v>
      </c>
      <c r="E669" s="1" t="s">
        <v>2444</v>
      </c>
      <c r="F669" s="1" t="s">
        <v>2445</v>
      </c>
      <c r="G669" s="1" t="s">
        <v>2765</v>
      </c>
      <c r="H669" s="1" t="s">
        <v>2766</v>
      </c>
    </row>
    <row r="670" spans="1:8" x14ac:dyDescent="0.25">
      <c r="A670" s="1" t="s">
        <v>2155</v>
      </c>
      <c r="B670" s="1" t="s">
        <v>2767</v>
      </c>
      <c r="C670" s="1" t="s">
        <v>2442</v>
      </c>
      <c r="D670" s="1" t="s">
        <v>2768</v>
      </c>
      <c r="E670" s="1" t="s">
        <v>2444</v>
      </c>
      <c r="F670" s="1" t="s">
        <v>2445</v>
      </c>
      <c r="G670" s="1" t="s">
        <v>2765</v>
      </c>
      <c r="H670" s="1" t="s">
        <v>2769</v>
      </c>
    </row>
    <row r="671" spans="1:8" x14ac:dyDescent="0.25">
      <c r="A671" s="1" t="s">
        <v>2155</v>
      </c>
      <c r="B671" s="1" t="s">
        <v>2770</v>
      </c>
      <c r="C671" s="1" t="s">
        <v>2442</v>
      </c>
      <c r="D671" s="1" t="s">
        <v>2771</v>
      </c>
      <c r="E671" s="1" t="s">
        <v>2444</v>
      </c>
      <c r="F671" s="1" t="s">
        <v>2445</v>
      </c>
      <c r="G671" s="1" t="s">
        <v>2765</v>
      </c>
      <c r="H671" s="1" t="s">
        <v>2772</v>
      </c>
    </row>
    <row r="672" spans="1:8" x14ac:dyDescent="0.25">
      <c r="A672" s="1" t="s">
        <v>2155</v>
      </c>
      <c r="B672" s="1" t="s">
        <v>2773</v>
      </c>
      <c r="C672" s="1" t="s">
        <v>2442</v>
      </c>
      <c r="D672" s="1" t="s">
        <v>2774</v>
      </c>
      <c r="E672" s="1" t="s">
        <v>2444</v>
      </c>
      <c r="F672" s="1" t="s">
        <v>2445</v>
      </c>
      <c r="G672" s="1" t="s">
        <v>2765</v>
      </c>
      <c r="H672" s="1" t="s">
        <v>2775</v>
      </c>
    </row>
    <row r="673" spans="1:8" x14ac:dyDescent="0.25">
      <c r="A673" s="1" t="s">
        <v>2155</v>
      </c>
      <c r="B673" s="1" t="s">
        <v>2776</v>
      </c>
      <c r="C673" s="1" t="s">
        <v>2442</v>
      </c>
      <c r="D673" s="1" t="s">
        <v>2777</v>
      </c>
      <c r="E673" s="1" t="s">
        <v>2444</v>
      </c>
      <c r="F673" s="1" t="s">
        <v>2445</v>
      </c>
      <c r="G673" s="1" t="s">
        <v>2765</v>
      </c>
      <c r="H673" s="1" t="s">
        <v>2778</v>
      </c>
    </row>
    <row r="674" spans="1:8" x14ac:dyDescent="0.25">
      <c r="A674" s="1" t="s">
        <v>2155</v>
      </c>
      <c r="B674" s="1" t="s">
        <v>2779</v>
      </c>
      <c r="C674" s="1" t="s">
        <v>2442</v>
      </c>
      <c r="D674" s="1" t="s">
        <v>2780</v>
      </c>
      <c r="E674" s="1" t="s">
        <v>2444</v>
      </c>
      <c r="F674" s="1" t="s">
        <v>2445</v>
      </c>
      <c r="G674" s="1" t="s">
        <v>2765</v>
      </c>
      <c r="H674" s="1" t="s">
        <v>2781</v>
      </c>
    </row>
    <row r="675" spans="1:8" x14ac:dyDescent="0.25">
      <c r="A675" s="1" t="s">
        <v>2155</v>
      </c>
      <c r="B675" s="1" t="s">
        <v>2782</v>
      </c>
      <c r="C675" s="1" t="s">
        <v>2442</v>
      </c>
      <c r="D675" s="1" t="s">
        <v>2783</v>
      </c>
      <c r="E675" s="1" t="s">
        <v>2444</v>
      </c>
      <c r="F675" s="1" t="s">
        <v>2445</v>
      </c>
      <c r="G675" s="1" t="s">
        <v>2765</v>
      </c>
      <c r="H675" s="1" t="s">
        <v>2784</v>
      </c>
    </row>
    <row r="676" spans="1:8" x14ac:dyDescent="0.25">
      <c r="A676" s="1" t="s">
        <v>2155</v>
      </c>
      <c r="B676" s="1" t="s">
        <v>2785</v>
      </c>
      <c r="C676" s="1" t="s">
        <v>2442</v>
      </c>
      <c r="D676" s="1" t="s">
        <v>2786</v>
      </c>
      <c r="E676" s="1" t="s">
        <v>2444</v>
      </c>
      <c r="F676" s="1" t="s">
        <v>2445</v>
      </c>
      <c r="G676" s="1" t="s">
        <v>2765</v>
      </c>
      <c r="H676" s="1" t="s">
        <v>2787</v>
      </c>
    </row>
    <row r="677" spans="1:8" x14ac:dyDescent="0.25">
      <c r="A677" s="1" t="s">
        <v>2155</v>
      </c>
      <c r="B677" s="1" t="s">
        <v>2788</v>
      </c>
      <c r="C677" s="1" t="s">
        <v>2442</v>
      </c>
      <c r="D677" s="1" t="s">
        <v>2789</v>
      </c>
      <c r="E677" s="1" t="s">
        <v>2444</v>
      </c>
      <c r="F677" s="1" t="s">
        <v>2445</v>
      </c>
      <c r="G677" s="1" t="s">
        <v>2765</v>
      </c>
      <c r="H677" s="1" t="s">
        <v>2790</v>
      </c>
    </row>
    <row r="678" spans="1:8" x14ac:dyDescent="0.25">
      <c r="A678" s="1" t="s">
        <v>2155</v>
      </c>
      <c r="B678" s="1" t="s">
        <v>2791</v>
      </c>
      <c r="C678" s="1" t="s">
        <v>2442</v>
      </c>
      <c r="D678" s="1" t="s">
        <v>2792</v>
      </c>
      <c r="E678" s="1" t="s">
        <v>2444</v>
      </c>
      <c r="F678" s="1" t="s">
        <v>2445</v>
      </c>
      <c r="G678" s="1" t="s">
        <v>2765</v>
      </c>
      <c r="H678" s="1" t="s">
        <v>2793</v>
      </c>
    </row>
    <row r="679" spans="1:8" x14ac:dyDescent="0.25">
      <c r="A679" s="1" t="s">
        <v>2155</v>
      </c>
      <c r="B679" s="1" t="s">
        <v>2794</v>
      </c>
      <c r="C679" s="1" t="s">
        <v>2442</v>
      </c>
      <c r="D679" s="1" t="s">
        <v>2795</v>
      </c>
      <c r="E679" s="1" t="s">
        <v>2444</v>
      </c>
      <c r="F679" s="1" t="s">
        <v>2445</v>
      </c>
      <c r="G679" s="1" t="s">
        <v>2765</v>
      </c>
      <c r="H679" s="1" t="s">
        <v>2796</v>
      </c>
    </row>
    <row r="680" spans="1:8" x14ac:dyDescent="0.25">
      <c r="A680" s="1" t="s">
        <v>2155</v>
      </c>
      <c r="B680" s="1" t="s">
        <v>2797</v>
      </c>
      <c r="C680" s="1" t="s">
        <v>2442</v>
      </c>
      <c r="D680" s="1" t="s">
        <v>2798</v>
      </c>
      <c r="E680" s="1" t="s">
        <v>2444</v>
      </c>
      <c r="F680" s="1" t="s">
        <v>2445</v>
      </c>
      <c r="G680" s="1" t="s">
        <v>2799</v>
      </c>
      <c r="H680" s="1" t="s">
        <v>2447</v>
      </c>
    </row>
    <row r="681" spans="1:8" x14ac:dyDescent="0.25">
      <c r="A681" s="1" t="s">
        <v>2155</v>
      </c>
      <c r="B681" s="1" t="s">
        <v>2800</v>
      </c>
      <c r="C681" s="1" t="s">
        <v>2442</v>
      </c>
      <c r="D681" s="1" t="s">
        <v>2801</v>
      </c>
      <c r="E681" s="1" t="s">
        <v>2444</v>
      </c>
      <c r="F681" s="1" t="s">
        <v>2445</v>
      </c>
      <c r="G681" s="1" t="s">
        <v>2799</v>
      </c>
      <c r="H681" s="1" t="s">
        <v>2802</v>
      </c>
    </row>
    <row r="682" spans="1:8" x14ac:dyDescent="0.25">
      <c r="A682" s="1" t="s">
        <v>2155</v>
      </c>
      <c r="B682" s="1" t="s">
        <v>2803</v>
      </c>
      <c r="C682" s="1" t="s">
        <v>2442</v>
      </c>
      <c r="D682" s="1" t="s">
        <v>2804</v>
      </c>
      <c r="E682" s="1" t="s">
        <v>2444</v>
      </c>
      <c r="F682" s="1" t="s">
        <v>2445</v>
      </c>
      <c r="G682" s="1" t="s">
        <v>2799</v>
      </c>
      <c r="H682" s="1" t="s">
        <v>2805</v>
      </c>
    </row>
    <row r="683" spans="1:8" x14ac:dyDescent="0.25">
      <c r="A683" s="1" t="s">
        <v>2155</v>
      </c>
      <c r="B683" s="1" t="s">
        <v>2806</v>
      </c>
      <c r="C683" s="1" t="s">
        <v>2442</v>
      </c>
      <c r="D683" s="1" t="s">
        <v>2807</v>
      </c>
      <c r="E683" s="1" t="s">
        <v>2444</v>
      </c>
      <c r="F683" s="1" t="s">
        <v>2445</v>
      </c>
      <c r="G683" s="1" t="s">
        <v>2799</v>
      </c>
      <c r="H683" s="1" t="s">
        <v>2808</v>
      </c>
    </row>
    <row r="684" spans="1:8" x14ac:dyDescent="0.25">
      <c r="A684" s="1" t="s">
        <v>2155</v>
      </c>
      <c r="B684" s="1" t="s">
        <v>2809</v>
      </c>
      <c r="C684" s="1" t="s">
        <v>2442</v>
      </c>
      <c r="D684" s="1" t="s">
        <v>2810</v>
      </c>
      <c r="E684" s="1" t="s">
        <v>2444</v>
      </c>
      <c r="F684" s="1" t="s">
        <v>2445</v>
      </c>
      <c r="G684" s="1" t="s">
        <v>2799</v>
      </c>
      <c r="H684" s="1" t="s">
        <v>2811</v>
      </c>
    </row>
    <row r="685" spans="1:8" x14ac:dyDescent="0.25">
      <c r="A685" s="1" t="s">
        <v>2155</v>
      </c>
      <c r="B685" s="1" t="s">
        <v>2812</v>
      </c>
      <c r="C685" s="1" t="s">
        <v>2442</v>
      </c>
      <c r="D685" s="1" t="s">
        <v>2813</v>
      </c>
      <c r="E685" s="1" t="s">
        <v>2444</v>
      </c>
      <c r="F685" s="1" t="s">
        <v>2445</v>
      </c>
      <c r="G685" s="1" t="s">
        <v>2799</v>
      </c>
      <c r="H685" s="1" t="s">
        <v>2814</v>
      </c>
    </row>
    <row r="686" spans="1:8" x14ac:dyDescent="0.25">
      <c r="A686" s="1" t="s">
        <v>2155</v>
      </c>
      <c r="B686" s="1" t="s">
        <v>2815</v>
      </c>
      <c r="C686" s="1" t="s">
        <v>2442</v>
      </c>
      <c r="D686" s="1" t="s">
        <v>2816</v>
      </c>
      <c r="E686" s="1" t="s">
        <v>2444</v>
      </c>
      <c r="F686" s="1" t="s">
        <v>2445</v>
      </c>
      <c r="G686" s="1" t="s">
        <v>2799</v>
      </c>
      <c r="H686" s="1" t="s">
        <v>2817</v>
      </c>
    </row>
    <row r="687" spans="1:8" x14ac:dyDescent="0.25">
      <c r="A687" s="1" t="s">
        <v>2155</v>
      </c>
      <c r="B687" s="1" t="s">
        <v>2818</v>
      </c>
      <c r="C687" s="1" t="s">
        <v>2442</v>
      </c>
      <c r="D687" s="1" t="s">
        <v>2819</v>
      </c>
      <c r="E687" s="1" t="s">
        <v>2444</v>
      </c>
      <c r="F687" s="1" t="s">
        <v>2445</v>
      </c>
      <c r="G687" s="1" t="s">
        <v>2820</v>
      </c>
      <c r="H687" s="1" t="s">
        <v>2447</v>
      </c>
    </row>
    <row r="688" spans="1:8" x14ac:dyDescent="0.25">
      <c r="A688" s="1" t="s">
        <v>2155</v>
      </c>
      <c r="B688" s="1" t="s">
        <v>2821</v>
      </c>
      <c r="C688" s="1" t="s">
        <v>2442</v>
      </c>
      <c r="D688" s="1" t="s">
        <v>2822</v>
      </c>
      <c r="E688" s="1" t="s">
        <v>2444</v>
      </c>
      <c r="F688" s="1" t="s">
        <v>2445</v>
      </c>
      <c r="G688" s="1" t="s">
        <v>2823</v>
      </c>
      <c r="H688" s="1" t="s">
        <v>2447</v>
      </c>
    </row>
    <row r="689" spans="1:8" x14ac:dyDescent="0.25">
      <c r="A689" s="1" t="s">
        <v>2155</v>
      </c>
      <c r="B689" s="1" t="s">
        <v>2824</v>
      </c>
      <c r="C689" s="1" t="s">
        <v>2442</v>
      </c>
      <c r="D689" s="1" t="s">
        <v>2825</v>
      </c>
      <c r="E689" s="1" t="s">
        <v>2444</v>
      </c>
      <c r="F689" s="1" t="s">
        <v>2445</v>
      </c>
      <c r="G689" s="1" t="s">
        <v>2826</v>
      </c>
      <c r="H689" s="1" t="s">
        <v>2446</v>
      </c>
    </row>
    <row r="690" spans="1:8" x14ac:dyDescent="0.25">
      <c r="A690" s="1" t="s">
        <v>2155</v>
      </c>
      <c r="B690" s="1" t="s">
        <v>2827</v>
      </c>
      <c r="C690" s="1" t="s">
        <v>2442</v>
      </c>
      <c r="D690" s="1" t="s">
        <v>2828</v>
      </c>
      <c r="E690" s="1" t="s">
        <v>2444</v>
      </c>
      <c r="F690" s="1" t="s">
        <v>2445</v>
      </c>
      <c r="G690" s="1" t="s">
        <v>2826</v>
      </c>
      <c r="H690" s="1" t="s">
        <v>2829</v>
      </c>
    </row>
    <row r="691" spans="1:8" x14ac:dyDescent="0.25">
      <c r="A691" s="1" t="s">
        <v>2155</v>
      </c>
      <c r="B691" s="1" t="s">
        <v>2830</v>
      </c>
      <c r="C691" s="1" t="s">
        <v>2442</v>
      </c>
      <c r="D691" s="1" t="s">
        <v>2831</v>
      </c>
      <c r="E691" s="1" t="s">
        <v>2444</v>
      </c>
      <c r="F691" s="1" t="s">
        <v>2445</v>
      </c>
      <c r="G691" s="1" t="s">
        <v>2826</v>
      </c>
      <c r="H691" s="1" t="s">
        <v>2832</v>
      </c>
    </row>
    <row r="692" spans="1:8" x14ac:dyDescent="0.25">
      <c r="A692" s="1" t="s">
        <v>2155</v>
      </c>
      <c r="B692" s="1" t="s">
        <v>2833</v>
      </c>
      <c r="C692" s="1" t="s">
        <v>2442</v>
      </c>
      <c r="D692" s="1" t="s">
        <v>2834</v>
      </c>
      <c r="E692" s="1" t="s">
        <v>2444</v>
      </c>
      <c r="F692" s="1" t="s">
        <v>2445</v>
      </c>
      <c r="G692" s="1" t="s">
        <v>2826</v>
      </c>
      <c r="H692" s="1" t="s">
        <v>2835</v>
      </c>
    </row>
    <row r="693" spans="1:8" x14ac:dyDescent="0.25">
      <c r="A693" s="1" t="s">
        <v>2155</v>
      </c>
      <c r="B693" s="1" t="s">
        <v>2836</v>
      </c>
      <c r="C693" s="1" t="s">
        <v>2442</v>
      </c>
      <c r="D693" s="1" t="s">
        <v>2837</v>
      </c>
      <c r="E693" s="1" t="s">
        <v>2444</v>
      </c>
      <c r="F693" s="1" t="s">
        <v>2445</v>
      </c>
      <c r="G693" s="1" t="s">
        <v>2826</v>
      </c>
      <c r="H693" s="1" t="s">
        <v>2838</v>
      </c>
    </row>
    <row r="694" spans="1:8" x14ac:dyDescent="0.25">
      <c r="A694" s="1" t="s">
        <v>2155</v>
      </c>
      <c r="B694" s="1" t="s">
        <v>2839</v>
      </c>
      <c r="C694" s="1" t="s">
        <v>2442</v>
      </c>
      <c r="D694" s="1" t="s">
        <v>2840</v>
      </c>
      <c r="E694" s="1" t="s">
        <v>2444</v>
      </c>
      <c r="F694" s="1" t="s">
        <v>2445</v>
      </c>
      <c r="G694" s="1" t="s">
        <v>2826</v>
      </c>
      <c r="H694" s="1" t="s">
        <v>2841</v>
      </c>
    </row>
    <row r="695" spans="1:8" x14ac:dyDescent="0.25">
      <c r="A695" s="1" t="s">
        <v>2155</v>
      </c>
      <c r="B695" s="1" t="s">
        <v>2842</v>
      </c>
      <c r="C695" s="1" t="s">
        <v>2442</v>
      </c>
      <c r="D695" s="1" t="s">
        <v>2843</v>
      </c>
      <c r="E695" s="1" t="s">
        <v>2444</v>
      </c>
      <c r="F695" s="1" t="s">
        <v>2445</v>
      </c>
      <c r="G695" s="1" t="s">
        <v>2844</v>
      </c>
      <c r="H695" s="1" t="s">
        <v>2446</v>
      </c>
    </row>
    <row r="696" spans="1:8" x14ac:dyDescent="0.25">
      <c r="A696" s="1" t="s">
        <v>2155</v>
      </c>
      <c r="B696" s="1" t="s">
        <v>2845</v>
      </c>
      <c r="C696" s="1" t="s">
        <v>2442</v>
      </c>
      <c r="D696" s="1" t="s">
        <v>2846</v>
      </c>
      <c r="E696" s="1" t="s">
        <v>2444</v>
      </c>
      <c r="F696" s="1" t="s">
        <v>2445</v>
      </c>
      <c r="G696" s="1" t="s">
        <v>2844</v>
      </c>
      <c r="H696" s="1" t="s">
        <v>2847</v>
      </c>
    </row>
    <row r="697" spans="1:8" x14ac:dyDescent="0.25">
      <c r="A697" s="1" t="s">
        <v>2155</v>
      </c>
      <c r="B697" s="1" t="s">
        <v>2848</v>
      </c>
      <c r="C697" s="1" t="s">
        <v>2442</v>
      </c>
      <c r="D697" s="1" t="s">
        <v>2849</v>
      </c>
      <c r="E697" s="1" t="s">
        <v>2444</v>
      </c>
      <c r="F697" s="1" t="s">
        <v>2445</v>
      </c>
      <c r="G697" s="1" t="s">
        <v>2844</v>
      </c>
      <c r="H697" s="1" t="s">
        <v>2832</v>
      </c>
    </row>
    <row r="698" spans="1:8" x14ac:dyDescent="0.25">
      <c r="A698" s="1" t="s">
        <v>2155</v>
      </c>
      <c r="B698" s="1" t="s">
        <v>2850</v>
      </c>
      <c r="C698" s="1" t="s">
        <v>2442</v>
      </c>
      <c r="D698" s="1" t="s">
        <v>2851</v>
      </c>
      <c r="E698" s="1" t="s">
        <v>2444</v>
      </c>
      <c r="F698" s="1" t="s">
        <v>2445</v>
      </c>
      <c r="G698" s="1" t="s">
        <v>2844</v>
      </c>
      <c r="H698" s="1" t="s">
        <v>2835</v>
      </c>
    </row>
    <row r="699" spans="1:8" x14ac:dyDescent="0.25">
      <c r="A699" s="1" t="s">
        <v>2155</v>
      </c>
      <c r="B699" s="1" t="s">
        <v>2852</v>
      </c>
      <c r="C699" s="1" t="s">
        <v>2442</v>
      </c>
      <c r="D699" s="1" t="s">
        <v>2853</v>
      </c>
      <c r="E699" s="1" t="s">
        <v>2444</v>
      </c>
      <c r="F699" s="1" t="s">
        <v>2445</v>
      </c>
      <c r="G699" s="1" t="s">
        <v>2844</v>
      </c>
      <c r="H699" s="1" t="s">
        <v>2838</v>
      </c>
    </row>
    <row r="700" spans="1:8" x14ac:dyDescent="0.25">
      <c r="A700" s="1" t="s">
        <v>2155</v>
      </c>
      <c r="B700" s="1" t="s">
        <v>2854</v>
      </c>
      <c r="C700" s="1" t="s">
        <v>2442</v>
      </c>
      <c r="D700" s="1" t="s">
        <v>2855</v>
      </c>
      <c r="E700" s="1" t="s">
        <v>2444</v>
      </c>
      <c r="F700" s="1" t="s">
        <v>2445</v>
      </c>
      <c r="G700" s="1" t="s">
        <v>2844</v>
      </c>
      <c r="H700" s="1" t="s">
        <v>2841</v>
      </c>
    </row>
    <row r="701" spans="1:8" x14ac:dyDescent="0.25">
      <c r="A701" s="1" t="s">
        <v>2155</v>
      </c>
      <c r="B701" s="1" t="s">
        <v>2856</v>
      </c>
      <c r="C701" s="1" t="s">
        <v>2442</v>
      </c>
      <c r="D701" s="1" t="s">
        <v>2857</v>
      </c>
      <c r="E701" s="1" t="s">
        <v>2444</v>
      </c>
      <c r="F701" s="1" t="s">
        <v>2445</v>
      </c>
      <c r="G701" s="1" t="s">
        <v>2858</v>
      </c>
      <c r="H701" s="1" t="s">
        <v>2446</v>
      </c>
    </row>
    <row r="702" spans="1:8" x14ac:dyDescent="0.25">
      <c r="A702" s="1" t="s">
        <v>2155</v>
      </c>
      <c r="B702" s="1" t="s">
        <v>2859</v>
      </c>
      <c r="C702" s="1" t="s">
        <v>2442</v>
      </c>
      <c r="D702" s="1" t="s">
        <v>2860</v>
      </c>
      <c r="E702" s="1" t="s">
        <v>2444</v>
      </c>
      <c r="F702" s="1" t="s">
        <v>2445</v>
      </c>
      <c r="G702" s="1" t="s">
        <v>2858</v>
      </c>
      <c r="H702" s="1" t="s">
        <v>2829</v>
      </c>
    </row>
    <row r="703" spans="1:8" x14ac:dyDescent="0.25">
      <c r="A703" s="1" t="s">
        <v>2155</v>
      </c>
      <c r="B703" s="1" t="s">
        <v>2861</v>
      </c>
      <c r="C703" s="1" t="s">
        <v>2442</v>
      </c>
      <c r="D703" s="1" t="s">
        <v>2862</v>
      </c>
      <c r="E703" s="1" t="s">
        <v>2444</v>
      </c>
      <c r="F703" s="1" t="s">
        <v>2445</v>
      </c>
      <c r="G703" s="1" t="s">
        <v>2858</v>
      </c>
      <c r="H703" s="1" t="s">
        <v>2639</v>
      </c>
    </row>
    <row r="704" spans="1:8" x14ac:dyDescent="0.25">
      <c r="A704" s="1" t="s">
        <v>2155</v>
      </c>
      <c r="B704" s="1" t="s">
        <v>2863</v>
      </c>
      <c r="C704" s="1" t="s">
        <v>2442</v>
      </c>
      <c r="D704" s="1" t="s">
        <v>2864</v>
      </c>
      <c r="E704" s="1" t="s">
        <v>2444</v>
      </c>
      <c r="F704" s="1" t="s">
        <v>2445</v>
      </c>
      <c r="G704" s="1" t="s">
        <v>2858</v>
      </c>
      <c r="H704" s="1" t="s">
        <v>2865</v>
      </c>
    </row>
    <row r="705" spans="1:8" x14ac:dyDescent="0.25">
      <c r="A705" s="1" t="s">
        <v>2155</v>
      </c>
      <c r="B705" s="1" t="s">
        <v>2866</v>
      </c>
      <c r="C705" s="1" t="s">
        <v>2442</v>
      </c>
      <c r="D705" s="1" t="s">
        <v>2867</v>
      </c>
      <c r="E705" s="1" t="s">
        <v>2444</v>
      </c>
      <c r="F705" s="1" t="s">
        <v>2445</v>
      </c>
      <c r="G705" s="1" t="s">
        <v>2858</v>
      </c>
      <c r="H705" s="1" t="s">
        <v>2868</v>
      </c>
    </row>
    <row r="706" spans="1:8" x14ac:dyDescent="0.25">
      <c r="A706" s="1" t="s">
        <v>2155</v>
      </c>
      <c r="B706" s="1" t="s">
        <v>2869</v>
      </c>
      <c r="C706" s="1" t="s">
        <v>2442</v>
      </c>
      <c r="D706" s="1" t="s">
        <v>2870</v>
      </c>
      <c r="E706" s="1" t="s">
        <v>2444</v>
      </c>
      <c r="F706" s="1" t="s">
        <v>2445</v>
      </c>
      <c r="G706" s="1" t="s">
        <v>2858</v>
      </c>
      <c r="H706" s="1" t="s">
        <v>2871</v>
      </c>
    </row>
    <row r="707" spans="1:8" x14ac:dyDescent="0.25">
      <c r="A707" s="1" t="s">
        <v>2155</v>
      </c>
      <c r="B707" s="1" t="s">
        <v>2872</v>
      </c>
      <c r="C707" s="1" t="s">
        <v>2442</v>
      </c>
      <c r="D707" s="1" t="s">
        <v>2873</v>
      </c>
      <c r="E707" s="1" t="s">
        <v>2444</v>
      </c>
      <c r="F707" s="1" t="s">
        <v>2445</v>
      </c>
      <c r="G707" s="1" t="s">
        <v>2874</v>
      </c>
      <c r="H707" s="1" t="s">
        <v>2446</v>
      </c>
    </row>
    <row r="708" spans="1:8" x14ac:dyDescent="0.25">
      <c r="A708" s="1" t="s">
        <v>2155</v>
      </c>
      <c r="B708" s="1" t="s">
        <v>2875</v>
      </c>
      <c r="C708" s="1" t="s">
        <v>2442</v>
      </c>
      <c r="D708" s="1" t="s">
        <v>2876</v>
      </c>
      <c r="E708" s="1" t="s">
        <v>2444</v>
      </c>
      <c r="F708" s="1" t="s">
        <v>2445</v>
      </c>
      <c r="G708" s="1" t="s">
        <v>2874</v>
      </c>
      <c r="H708" s="1" t="s">
        <v>2829</v>
      </c>
    </row>
    <row r="709" spans="1:8" x14ac:dyDescent="0.25">
      <c r="A709" s="1" t="s">
        <v>2155</v>
      </c>
      <c r="B709" s="1" t="s">
        <v>2877</v>
      </c>
      <c r="C709" s="1" t="s">
        <v>2442</v>
      </c>
      <c r="D709" s="1" t="s">
        <v>2878</v>
      </c>
      <c r="E709" s="1" t="s">
        <v>2444</v>
      </c>
      <c r="F709" s="1" t="s">
        <v>2445</v>
      </c>
      <c r="G709" s="1" t="s">
        <v>2874</v>
      </c>
      <c r="H709" s="1" t="s">
        <v>2639</v>
      </c>
    </row>
    <row r="710" spans="1:8" x14ac:dyDescent="0.25">
      <c r="A710" s="1" t="s">
        <v>2155</v>
      </c>
      <c r="B710" s="1" t="s">
        <v>2879</v>
      </c>
      <c r="C710" s="1" t="s">
        <v>2442</v>
      </c>
      <c r="D710" s="1" t="s">
        <v>2880</v>
      </c>
      <c r="E710" s="1" t="s">
        <v>2444</v>
      </c>
      <c r="F710" s="1" t="s">
        <v>2445</v>
      </c>
      <c r="G710" s="1" t="s">
        <v>2874</v>
      </c>
      <c r="H710" s="1" t="s">
        <v>2865</v>
      </c>
    </row>
    <row r="711" spans="1:8" x14ac:dyDescent="0.25">
      <c r="A711" s="1" t="s">
        <v>2155</v>
      </c>
      <c r="B711" s="1" t="s">
        <v>2881</v>
      </c>
      <c r="C711" s="1" t="s">
        <v>2442</v>
      </c>
      <c r="D711" s="1" t="s">
        <v>2882</v>
      </c>
      <c r="E711" s="1" t="s">
        <v>2444</v>
      </c>
      <c r="F711" s="1" t="s">
        <v>2445</v>
      </c>
      <c r="G711" s="1" t="s">
        <v>2874</v>
      </c>
      <c r="H711" s="1" t="s">
        <v>2868</v>
      </c>
    </row>
    <row r="712" spans="1:8" x14ac:dyDescent="0.25">
      <c r="A712" s="1" t="s">
        <v>2155</v>
      </c>
      <c r="B712" s="1" t="s">
        <v>2883</v>
      </c>
      <c r="C712" s="1" t="s">
        <v>2442</v>
      </c>
      <c r="D712" s="1" t="s">
        <v>2884</v>
      </c>
      <c r="E712" s="1" t="s">
        <v>2444</v>
      </c>
      <c r="F712" s="1" t="s">
        <v>2445</v>
      </c>
      <c r="G712" s="1" t="s">
        <v>2874</v>
      </c>
      <c r="H712" s="1" t="s">
        <v>2871</v>
      </c>
    </row>
    <row r="713" spans="1:8" x14ac:dyDescent="0.25">
      <c r="A713" s="1" t="s">
        <v>2155</v>
      </c>
      <c r="B713" s="1" t="s">
        <v>2885</v>
      </c>
      <c r="C713" s="1" t="s">
        <v>1783</v>
      </c>
      <c r="D713" s="1" t="s">
        <v>2886</v>
      </c>
      <c r="E713" s="1" t="s">
        <v>2444</v>
      </c>
      <c r="F713" s="1" t="s">
        <v>2887</v>
      </c>
      <c r="G713" s="1" t="s">
        <v>1071</v>
      </c>
      <c r="H713" s="1" t="s">
        <v>2224</v>
      </c>
    </row>
    <row r="714" spans="1:8" x14ac:dyDescent="0.25">
      <c r="A714" s="1" t="s">
        <v>2155</v>
      </c>
      <c r="B714" s="1" t="s">
        <v>2888</v>
      </c>
      <c r="C714" s="1" t="s">
        <v>1783</v>
      </c>
      <c r="D714" s="1" t="s">
        <v>2889</v>
      </c>
      <c r="E714" s="1" t="s">
        <v>2444</v>
      </c>
      <c r="F714" s="1" t="s">
        <v>2887</v>
      </c>
      <c r="G714" s="1" t="s">
        <v>2163</v>
      </c>
      <c r="H714" s="1" t="s">
        <v>2224</v>
      </c>
    </row>
    <row r="715" spans="1:8" x14ac:dyDescent="0.25">
      <c r="A715" s="1" t="s">
        <v>2155</v>
      </c>
      <c r="B715" s="1" t="s">
        <v>2890</v>
      </c>
      <c r="C715" s="1" t="s">
        <v>1783</v>
      </c>
      <c r="D715" s="1" t="s">
        <v>2891</v>
      </c>
      <c r="E715" s="1" t="s">
        <v>2444</v>
      </c>
      <c r="F715" s="1" t="s">
        <v>2887</v>
      </c>
      <c r="G715" s="1" t="s">
        <v>1166</v>
      </c>
      <c r="H715" s="1" t="s">
        <v>2224</v>
      </c>
    </row>
    <row r="716" spans="1:8" x14ac:dyDescent="0.25">
      <c r="A716" s="1" t="s">
        <v>2155</v>
      </c>
      <c r="B716" s="1" t="s">
        <v>2892</v>
      </c>
      <c r="C716" s="1" t="s">
        <v>1783</v>
      </c>
      <c r="D716" s="1" t="s">
        <v>2893</v>
      </c>
      <c r="E716" s="1" t="s">
        <v>2444</v>
      </c>
      <c r="F716" s="1" t="s">
        <v>2887</v>
      </c>
      <c r="G716" s="1" t="s">
        <v>1153</v>
      </c>
      <c r="H716" s="1" t="s">
        <v>2224</v>
      </c>
    </row>
    <row r="717" spans="1:8" x14ac:dyDescent="0.25">
      <c r="A717" s="1" t="s">
        <v>2155</v>
      </c>
      <c r="B717" s="1" t="s">
        <v>2894</v>
      </c>
      <c r="C717" s="1" t="s">
        <v>1783</v>
      </c>
      <c r="D717" s="1" t="s">
        <v>2895</v>
      </c>
      <c r="E717" s="1" t="s">
        <v>2444</v>
      </c>
      <c r="F717" s="1" t="s">
        <v>2887</v>
      </c>
      <c r="G717" s="1" t="s">
        <v>57</v>
      </c>
      <c r="H717" s="1" t="s">
        <v>2224</v>
      </c>
    </row>
    <row r="718" spans="1:8" x14ac:dyDescent="0.25">
      <c r="A718" s="1" t="s">
        <v>2155</v>
      </c>
      <c r="B718" s="1" t="s">
        <v>2896</v>
      </c>
      <c r="C718" s="1" t="s">
        <v>1783</v>
      </c>
      <c r="D718" s="1" t="s">
        <v>2897</v>
      </c>
      <c r="E718" s="1" t="s">
        <v>2444</v>
      </c>
      <c r="F718" s="1" t="s">
        <v>2887</v>
      </c>
      <c r="G718" s="1" t="s">
        <v>1238</v>
      </c>
      <c r="H718" s="1" t="s">
        <v>2224</v>
      </c>
    </row>
    <row r="719" spans="1:8" x14ac:dyDescent="0.25">
      <c r="A719" s="1" t="s">
        <v>2155</v>
      </c>
      <c r="B719" s="1" t="s">
        <v>2898</v>
      </c>
      <c r="C719" s="1" t="s">
        <v>1783</v>
      </c>
      <c r="D719" s="1" t="s">
        <v>2899</v>
      </c>
      <c r="E719" s="1" t="s">
        <v>2444</v>
      </c>
      <c r="F719" s="1" t="s">
        <v>2887</v>
      </c>
      <c r="G719" s="1" t="s">
        <v>1676</v>
      </c>
      <c r="H719" s="1" t="s">
        <v>2224</v>
      </c>
    </row>
    <row r="720" spans="1:8" x14ac:dyDescent="0.25">
      <c r="A720" s="1" t="s">
        <v>2155</v>
      </c>
      <c r="B720" s="1" t="s">
        <v>2900</v>
      </c>
      <c r="C720" s="1" t="s">
        <v>1783</v>
      </c>
      <c r="D720" s="1" t="s">
        <v>2901</v>
      </c>
      <c r="E720" s="1" t="s">
        <v>2444</v>
      </c>
      <c r="F720" s="1" t="s">
        <v>2887</v>
      </c>
      <c r="G720" s="1" t="s">
        <v>2902</v>
      </c>
      <c r="H720" s="1" t="s">
        <v>2224</v>
      </c>
    </row>
    <row r="721" spans="1:8" x14ac:dyDescent="0.25">
      <c r="A721" s="1" t="s">
        <v>2155</v>
      </c>
      <c r="B721" s="1" t="s">
        <v>2903</v>
      </c>
      <c r="C721" s="1" t="s">
        <v>1783</v>
      </c>
      <c r="D721" s="1" t="s">
        <v>2904</v>
      </c>
      <c r="E721" s="1" t="s">
        <v>2444</v>
      </c>
      <c r="F721" s="1" t="s">
        <v>2887</v>
      </c>
      <c r="G721" s="1" t="s">
        <v>201</v>
      </c>
      <c r="H721" s="1" t="s">
        <v>2224</v>
      </c>
    </row>
    <row r="722" spans="1:8" x14ac:dyDescent="0.25">
      <c r="A722" s="1" t="s">
        <v>2155</v>
      </c>
      <c r="B722" s="1" t="s">
        <v>2905</v>
      </c>
      <c r="C722" s="1" t="s">
        <v>1783</v>
      </c>
      <c r="D722" s="1" t="s">
        <v>2906</v>
      </c>
      <c r="E722" s="1" t="s">
        <v>2444</v>
      </c>
      <c r="F722" s="1" t="s">
        <v>2907</v>
      </c>
      <c r="G722" s="1" t="s">
        <v>2907</v>
      </c>
      <c r="H722" s="1" t="s">
        <v>2224</v>
      </c>
    </row>
    <row r="723" spans="1:8" x14ac:dyDescent="0.25">
      <c r="A723" s="1" t="s">
        <v>2155</v>
      </c>
      <c r="B723" s="1" t="s">
        <v>2908</v>
      </c>
      <c r="C723" s="1" t="s">
        <v>1783</v>
      </c>
      <c r="D723" s="1" t="s">
        <v>2909</v>
      </c>
      <c r="E723" s="1" t="s">
        <v>2444</v>
      </c>
      <c r="F723" s="1" t="s">
        <v>2910</v>
      </c>
      <c r="G723" s="1" t="s">
        <v>2911</v>
      </c>
      <c r="H723" s="1" t="s">
        <v>2446</v>
      </c>
    </row>
    <row r="724" spans="1:8" x14ac:dyDescent="0.25">
      <c r="A724" s="1" t="s">
        <v>2155</v>
      </c>
      <c r="B724" s="1" t="s">
        <v>2912</v>
      </c>
      <c r="C724" s="1" t="s">
        <v>2913</v>
      </c>
      <c r="D724" s="1" t="s">
        <v>2914</v>
      </c>
      <c r="E724" s="1" t="s">
        <v>2915</v>
      </c>
      <c r="F724" s="1" t="s">
        <v>2916</v>
      </c>
      <c r="G724" s="1" t="s">
        <v>2917</v>
      </c>
      <c r="H724" s="1" t="s">
        <v>2224</v>
      </c>
    </row>
    <row r="725" spans="1:8" x14ac:dyDescent="0.25">
      <c r="A725" s="1" t="s">
        <v>2155</v>
      </c>
      <c r="B725" s="1" t="s">
        <v>2918</v>
      </c>
      <c r="C725" s="1" t="s">
        <v>2913</v>
      </c>
      <c r="D725" s="1" t="s">
        <v>2919</v>
      </c>
      <c r="E725" s="1" t="s">
        <v>2915</v>
      </c>
      <c r="F725" s="1" t="s">
        <v>2916</v>
      </c>
      <c r="G725" s="1" t="s">
        <v>1329</v>
      </c>
      <c r="H725" s="1" t="s">
        <v>2224</v>
      </c>
    </row>
    <row r="726" spans="1:8" x14ac:dyDescent="0.25">
      <c r="A726" s="1" t="s">
        <v>2155</v>
      </c>
      <c r="B726" s="1" t="s">
        <v>2920</v>
      </c>
      <c r="C726" s="1" t="s">
        <v>2913</v>
      </c>
      <c r="D726" s="1" t="s">
        <v>2921</v>
      </c>
      <c r="E726" s="1" t="s">
        <v>2915</v>
      </c>
      <c r="F726" s="1" t="s">
        <v>2916</v>
      </c>
      <c r="G726" s="1" t="s">
        <v>1532</v>
      </c>
      <c r="H726" s="1" t="s">
        <v>2224</v>
      </c>
    </row>
    <row r="727" spans="1:8" x14ac:dyDescent="0.25">
      <c r="A727" s="1" t="s">
        <v>2155</v>
      </c>
      <c r="B727" s="1" t="s">
        <v>2922</v>
      </c>
      <c r="C727" s="1" t="s">
        <v>2913</v>
      </c>
      <c r="D727" s="1" t="s">
        <v>2923</v>
      </c>
      <c r="E727" s="1" t="s">
        <v>2915</v>
      </c>
      <c r="F727" s="1" t="s">
        <v>2916</v>
      </c>
      <c r="G727" s="1" t="s">
        <v>2924</v>
      </c>
      <c r="H727" s="1" t="s">
        <v>2224</v>
      </c>
    </row>
    <row r="728" spans="1:8" x14ac:dyDescent="0.25">
      <c r="A728" s="1" t="s">
        <v>2155</v>
      </c>
      <c r="B728" s="1" t="s">
        <v>2925</v>
      </c>
      <c r="C728" s="1" t="s">
        <v>2913</v>
      </c>
      <c r="D728" s="1" t="s">
        <v>2926</v>
      </c>
      <c r="E728" s="1" t="s">
        <v>2915</v>
      </c>
      <c r="F728" s="1" t="s">
        <v>2927</v>
      </c>
      <c r="G728" s="1" t="s">
        <v>2917</v>
      </c>
      <c r="H728" s="1" t="s">
        <v>2928</v>
      </c>
    </row>
    <row r="729" spans="1:8" x14ac:dyDescent="0.25">
      <c r="A729" s="1" t="s">
        <v>2155</v>
      </c>
      <c r="B729" s="1" t="s">
        <v>2929</v>
      </c>
      <c r="C729" s="1" t="s">
        <v>2913</v>
      </c>
      <c r="D729" s="1" t="s">
        <v>2930</v>
      </c>
      <c r="E729" s="1" t="s">
        <v>2915</v>
      </c>
      <c r="F729" s="1" t="s">
        <v>2927</v>
      </c>
      <c r="G729" s="1" t="s">
        <v>1329</v>
      </c>
      <c r="H729" s="1" t="s">
        <v>2928</v>
      </c>
    </row>
    <row r="730" spans="1:8" x14ac:dyDescent="0.25">
      <c r="A730" s="1" t="s">
        <v>2155</v>
      </c>
      <c r="B730" s="1" t="s">
        <v>2931</v>
      </c>
      <c r="C730" s="1" t="s">
        <v>2913</v>
      </c>
      <c r="D730" s="1" t="s">
        <v>2932</v>
      </c>
      <c r="E730" s="1" t="s">
        <v>2915</v>
      </c>
      <c r="F730" s="1" t="s">
        <v>2927</v>
      </c>
      <c r="G730" s="1" t="s">
        <v>2933</v>
      </c>
      <c r="H730" s="1" t="s">
        <v>2928</v>
      </c>
    </row>
    <row r="731" spans="1:8" x14ac:dyDescent="0.25">
      <c r="A731" s="1" t="s">
        <v>2155</v>
      </c>
      <c r="B731" s="1" t="s">
        <v>2934</v>
      </c>
      <c r="C731" s="1" t="s">
        <v>2913</v>
      </c>
      <c r="D731" s="1" t="s">
        <v>2935</v>
      </c>
      <c r="E731" s="1" t="s">
        <v>2915</v>
      </c>
      <c r="F731" s="1" t="s">
        <v>2927</v>
      </c>
      <c r="G731" s="1" t="s">
        <v>2933</v>
      </c>
      <c r="H731" s="1" t="s">
        <v>2936</v>
      </c>
    </row>
    <row r="732" spans="1:8" x14ac:dyDescent="0.25">
      <c r="A732" s="1" t="s">
        <v>2155</v>
      </c>
      <c r="B732" s="1" t="s">
        <v>2937</v>
      </c>
      <c r="C732" s="1" t="s">
        <v>2913</v>
      </c>
      <c r="D732" s="1" t="s">
        <v>2938</v>
      </c>
      <c r="E732" s="1" t="s">
        <v>2915</v>
      </c>
      <c r="F732" s="1" t="s">
        <v>2927</v>
      </c>
      <c r="G732" s="1" t="s">
        <v>2933</v>
      </c>
      <c r="H732" s="1" t="s">
        <v>2939</v>
      </c>
    </row>
    <row r="733" spans="1:8" x14ac:dyDescent="0.25">
      <c r="A733" s="1" t="s">
        <v>2155</v>
      </c>
      <c r="B733" s="1" t="s">
        <v>2940</v>
      </c>
      <c r="C733" s="1" t="s">
        <v>2913</v>
      </c>
      <c r="D733" s="1" t="s">
        <v>2941</v>
      </c>
      <c r="E733" s="1" t="s">
        <v>2915</v>
      </c>
      <c r="F733" s="1" t="s">
        <v>2927</v>
      </c>
      <c r="G733" s="1" t="s">
        <v>2933</v>
      </c>
      <c r="H733" s="1" t="s">
        <v>2942</v>
      </c>
    </row>
    <row r="734" spans="1:8" x14ac:dyDescent="0.25">
      <c r="A734" s="1" t="s">
        <v>2155</v>
      </c>
      <c r="B734" s="1" t="s">
        <v>2943</v>
      </c>
      <c r="C734" s="1" t="s">
        <v>2913</v>
      </c>
      <c r="D734" s="1" t="s">
        <v>2944</v>
      </c>
      <c r="E734" s="1" t="s">
        <v>2915</v>
      </c>
      <c r="F734" s="1" t="s">
        <v>2927</v>
      </c>
      <c r="G734" s="1" t="s">
        <v>2945</v>
      </c>
      <c r="H734" s="1" t="s">
        <v>2928</v>
      </c>
    </row>
    <row r="735" spans="1:8" x14ac:dyDescent="0.25">
      <c r="A735" s="1" t="s">
        <v>2155</v>
      </c>
      <c r="B735" s="1" t="s">
        <v>2946</v>
      </c>
      <c r="C735" s="1" t="s">
        <v>2913</v>
      </c>
      <c r="D735" s="1" t="s">
        <v>2947</v>
      </c>
      <c r="E735" s="1" t="s">
        <v>2915</v>
      </c>
      <c r="F735" s="1" t="s">
        <v>2927</v>
      </c>
      <c r="G735" s="1" t="s">
        <v>2933</v>
      </c>
      <c r="H735" s="1" t="s">
        <v>2948</v>
      </c>
    </row>
    <row r="736" spans="1:8" x14ac:dyDescent="0.25">
      <c r="A736" s="1" t="s">
        <v>2155</v>
      </c>
      <c r="B736" s="1" t="s">
        <v>2949</v>
      </c>
      <c r="C736" s="1" t="s">
        <v>2913</v>
      </c>
      <c r="D736" s="1" t="s">
        <v>2950</v>
      </c>
      <c r="E736" s="1" t="s">
        <v>2915</v>
      </c>
      <c r="F736" s="1" t="s">
        <v>2927</v>
      </c>
      <c r="G736" s="1" t="s">
        <v>2933</v>
      </c>
      <c r="H736" s="1" t="s">
        <v>2951</v>
      </c>
    </row>
    <row r="737" spans="1:8" x14ac:dyDescent="0.25">
      <c r="A737" s="1" t="s">
        <v>2155</v>
      </c>
      <c r="B737" s="1" t="s">
        <v>2952</v>
      </c>
      <c r="C737" s="1" t="s">
        <v>2913</v>
      </c>
      <c r="D737" s="1" t="s">
        <v>2953</v>
      </c>
      <c r="E737" s="1" t="s">
        <v>2915</v>
      </c>
      <c r="F737" s="1" t="s">
        <v>2954</v>
      </c>
      <c r="G737" s="1" t="s">
        <v>2917</v>
      </c>
      <c r="H737" s="1" t="s">
        <v>2224</v>
      </c>
    </row>
    <row r="738" spans="1:8" x14ac:dyDescent="0.25">
      <c r="A738" s="1" t="s">
        <v>2155</v>
      </c>
      <c r="B738" s="1" t="s">
        <v>2955</v>
      </c>
      <c r="C738" s="1" t="s">
        <v>2913</v>
      </c>
      <c r="D738" s="1" t="s">
        <v>2956</v>
      </c>
      <c r="E738" s="1" t="s">
        <v>2915</v>
      </c>
      <c r="F738" s="1" t="s">
        <v>2957</v>
      </c>
      <c r="G738" s="1" t="s">
        <v>2958</v>
      </c>
      <c r="H738" s="1" t="s">
        <v>2447</v>
      </c>
    </row>
    <row r="739" spans="1:8" x14ac:dyDescent="0.25">
      <c r="A739" s="1" t="s">
        <v>2155</v>
      </c>
      <c r="B739" s="1" t="s">
        <v>2959</v>
      </c>
      <c r="C739" s="1" t="s">
        <v>2913</v>
      </c>
      <c r="D739" s="1" t="s">
        <v>2960</v>
      </c>
      <c r="E739" s="1" t="s">
        <v>2915</v>
      </c>
      <c r="F739" s="1" t="s">
        <v>2957</v>
      </c>
      <c r="G739" s="1" t="s">
        <v>2958</v>
      </c>
      <c r="H739" s="1" t="s">
        <v>2961</v>
      </c>
    </row>
    <row r="740" spans="1:8" x14ac:dyDescent="0.25">
      <c r="A740" s="1" t="s">
        <v>2155</v>
      </c>
      <c r="B740" s="1" t="s">
        <v>2962</v>
      </c>
      <c r="C740" s="1" t="s">
        <v>2913</v>
      </c>
      <c r="D740" s="1" t="s">
        <v>2963</v>
      </c>
      <c r="E740" s="1" t="s">
        <v>2915</v>
      </c>
      <c r="F740" s="1" t="s">
        <v>2957</v>
      </c>
      <c r="G740" s="1" t="s">
        <v>2958</v>
      </c>
      <c r="H740" s="1" t="s">
        <v>2964</v>
      </c>
    </row>
    <row r="741" spans="1:8" x14ac:dyDescent="0.25">
      <c r="A741" s="1" t="s">
        <v>2155</v>
      </c>
      <c r="B741" s="1" t="s">
        <v>2965</v>
      </c>
      <c r="C741" s="1" t="s">
        <v>2913</v>
      </c>
      <c r="D741" s="1" t="s">
        <v>2966</v>
      </c>
      <c r="E741" s="1" t="s">
        <v>2915</v>
      </c>
      <c r="F741" s="1" t="s">
        <v>2957</v>
      </c>
      <c r="G741" s="1" t="s">
        <v>2958</v>
      </c>
      <c r="H741" s="1" t="s">
        <v>2916</v>
      </c>
    </row>
    <row r="742" spans="1:8" x14ac:dyDescent="0.25">
      <c r="A742" s="1" t="s">
        <v>2155</v>
      </c>
      <c r="B742" s="1" t="s">
        <v>2967</v>
      </c>
      <c r="C742" s="1" t="s">
        <v>2913</v>
      </c>
      <c r="D742" s="1" t="s">
        <v>2968</v>
      </c>
      <c r="E742" s="1" t="s">
        <v>2915</v>
      </c>
      <c r="F742" s="1" t="s">
        <v>2957</v>
      </c>
      <c r="G742" s="1" t="s">
        <v>2958</v>
      </c>
      <c r="H742" s="1" t="s">
        <v>2969</v>
      </c>
    </row>
    <row r="743" spans="1:8" x14ac:dyDescent="0.25">
      <c r="A743" s="1" t="s">
        <v>2155</v>
      </c>
      <c r="B743" s="1" t="s">
        <v>2970</v>
      </c>
      <c r="C743" s="1" t="s">
        <v>2913</v>
      </c>
      <c r="D743" s="1" t="s">
        <v>2971</v>
      </c>
      <c r="E743" s="1" t="s">
        <v>2915</v>
      </c>
      <c r="F743" s="1" t="s">
        <v>2957</v>
      </c>
      <c r="G743" s="1" t="s">
        <v>1329</v>
      </c>
      <c r="H743" s="1" t="s">
        <v>2447</v>
      </c>
    </row>
    <row r="744" spans="1:8" x14ac:dyDescent="0.25">
      <c r="A744" s="1" t="s">
        <v>2155</v>
      </c>
      <c r="B744" s="1" t="s">
        <v>2972</v>
      </c>
      <c r="C744" s="1" t="s">
        <v>2913</v>
      </c>
      <c r="D744" s="1" t="s">
        <v>2973</v>
      </c>
      <c r="E744" s="1" t="s">
        <v>2915</v>
      </c>
      <c r="F744" s="1" t="s">
        <v>2957</v>
      </c>
      <c r="G744" s="1" t="s">
        <v>1329</v>
      </c>
      <c r="H744" s="1" t="s">
        <v>2961</v>
      </c>
    </row>
    <row r="745" spans="1:8" x14ac:dyDescent="0.25">
      <c r="A745" s="1" t="s">
        <v>2155</v>
      </c>
      <c r="B745" s="1" t="s">
        <v>2974</v>
      </c>
      <c r="C745" s="1" t="s">
        <v>2913</v>
      </c>
      <c r="D745" s="1" t="s">
        <v>2975</v>
      </c>
      <c r="E745" s="1" t="s">
        <v>2915</v>
      </c>
      <c r="F745" s="1" t="s">
        <v>2957</v>
      </c>
      <c r="G745" s="1" t="s">
        <v>1329</v>
      </c>
      <c r="H745" s="1" t="s">
        <v>2964</v>
      </c>
    </row>
    <row r="746" spans="1:8" x14ac:dyDescent="0.25">
      <c r="A746" s="1" t="s">
        <v>2155</v>
      </c>
      <c r="B746" s="1" t="s">
        <v>2976</v>
      </c>
      <c r="C746" s="1" t="s">
        <v>2913</v>
      </c>
      <c r="D746" s="1" t="s">
        <v>2977</v>
      </c>
      <c r="E746" s="1" t="s">
        <v>2915</v>
      </c>
      <c r="F746" s="1" t="s">
        <v>2957</v>
      </c>
      <c r="G746" s="1" t="s">
        <v>1329</v>
      </c>
      <c r="H746" s="1" t="s">
        <v>2916</v>
      </c>
    </row>
    <row r="747" spans="1:8" x14ac:dyDescent="0.25">
      <c r="A747" s="1" t="s">
        <v>2155</v>
      </c>
      <c r="B747" s="1" t="s">
        <v>2978</v>
      </c>
      <c r="C747" s="1" t="s">
        <v>2913</v>
      </c>
      <c r="D747" s="1" t="s">
        <v>2979</v>
      </c>
      <c r="E747" s="1" t="s">
        <v>2915</v>
      </c>
      <c r="F747" s="1" t="s">
        <v>2957</v>
      </c>
      <c r="G747" s="1" t="s">
        <v>1329</v>
      </c>
      <c r="H747" s="1" t="s">
        <v>2969</v>
      </c>
    </row>
    <row r="748" spans="1:8" x14ac:dyDescent="0.25">
      <c r="A748" s="1" t="s">
        <v>2155</v>
      </c>
      <c r="B748" s="1" t="s">
        <v>2980</v>
      </c>
      <c r="C748" s="1" t="s">
        <v>2913</v>
      </c>
      <c r="D748" s="1" t="s">
        <v>2981</v>
      </c>
      <c r="E748" s="1" t="s">
        <v>2915</v>
      </c>
      <c r="F748" s="1" t="s">
        <v>2957</v>
      </c>
      <c r="G748" s="1" t="s">
        <v>1532</v>
      </c>
      <c r="H748" s="1" t="s">
        <v>2447</v>
      </c>
    </row>
    <row r="749" spans="1:8" x14ac:dyDescent="0.25">
      <c r="A749" s="1" t="s">
        <v>2155</v>
      </c>
      <c r="B749" s="1" t="s">
        <v>2982</v>
      </c>
      <c r="C749" s="1" t="s">
        <v>2913</v>
      </c>
      <c r="D749" s="1" t="s">
        <v>2983</v>
      </c>
      <c r="E749" s="1" t="s">
        <v>2915</v>
      </c>
      <c r="F749" s="1" t="s">
        <v>2957</v>
      </c>
      <c r="G749" s="1" t="s">
        <v>1532</v>
      </c>
      <c r="H749" s="1" t="s">
        <v>2961</v>
      </c>
    </row>
    <row r="750" spans="1:8" x14ac:dyDescent="0.25">
      <c r="A750" s="1" t="s">
        <v>2155</v>
      </c>
      <c r="B750" s="1" t="s">
        <v>2984</v>
      </c>
      <c r="C750" s="1" t="s">
        <v>2913</v>
      </c>
      <c r="D750" s="1" t="s">
        <v>2985</v>
      </c>
      <c r="E750" s="1" t="s">
        <v>2915</v>
      </c>
      <c r="F750" s="1" t="s">
        <v>2957</v>
      </c>
      <c r="G750" s="1" t="s">
        <v>1532</v>
      </c>
      <c r="H750" s="1" t="s">
        <v>2964</v>
      </c>
    </row>
    <row r="751" spans="1:8" x14ac:dyDescent="0.25">
      <c r="A751" s="1" t="s">
        <v>2155</v>
      </c>
      <c r="B751" s="1" t="s">
        <v>2986</v>
      </c>
      <c r="C751" s="1" t="s">
        <v>2913</v>
      </c>
      <c r="D751" s="1" t="s">
        <v>2987</v>
      </c>
      <c r="E751" s="1" t="s">
        <v>2915</v>
      </c>
      <c r="F751" s="1" t="s">
        <v>2957</v>
      </c>
      <c r="G751" s="1" t="s">
        <v>1532</v>
      </c>
      <c r="H751" s="1" t="s">
        <v>2916</v>
      </c>
    </row>
    <row r="752" spans="1:8" x14ac:dyDescent="0.25">
      <c r="A752" s="1" t="s">
        <v>2155</v>
      </c>
      <c r="B752" s="1" t="s">
        <v>2988</v>
      </c>
      <c r="C752" s="1" t="s">
        <v>2913</v>
      </c>
      <c r="D752" s="1" t="s">
        <v>2989</v>
      </c>
      <c r="E752" s="1" t="s">
        <v>2915</v>
      </c>
      <c r="F752" s="1" t="s">
        <v>2957</v>
      </c>
      <c r="G752" s="1" t="s">
        <v>1532</v>
      </c>
      <c r="H752" s="1" t="s">
        <v>2969</v>
      </c>
    </row>
    <row r="753" spans="1:8" x14ac:dyDescent="0.25">
      <c r="A753" s="1" t="s">
        <v>2155</v>
      </c>
      <c r="B753" s="1" t="s">
        <v>2990</v>
      </c>
      <c r="C753" s="1" t="s">
        <v>2913</v>
      </c>
      <c r="D753" s="1" t="s">
        <v>2991</v>
      </c>
      <c r="E753" s="1" t="s">
        <v>2915</v>
      </c>
      <c r="F753" s="1" t="s">
        <v>2992</v>
      </c>
      <c r="G753" s="1" t="s">
        <v>2993</v>
      </c>
      <c r="H753" s="1" t="s">
        <v>2446</v>
      </c>
    </row>
    <row r="754" spans="1:8" x14ac:dyDescent="0.25">
      <c r="A754" s="1" t="s">
        <v>2155</v>
      </c>
      <c r="B754" s="1" t="s">
        <v>2994</v>
      </c>
      <c r="C754" s="1" t="s">
        <v>2913</v>
      </c>
      <c r="D754" s="1" t="s">
        <v>2995</v>
      </c>
      <c r="E754" s="1" t="s">
        <v>2915</v>
      </c>
      <c r="F754" s="1" t="s">
        <v>2992</v>
      </c>
      <c r="G754" s="1" t="s">
        <v>2996</v>
      </c>
      <c r="H754" s="1" t="s">
        <v>2446</v>
      </c>
    </row>
    <row r="755" spans="1:8" x14ac:dyDescent="0.25">
      <c r="A755" s="1" t="s">
        <v>2155</v>
      </c>
      <c r="B755" s="1" t="s">
        <v>2997</v>
      </c>
      <c r="C755" s="1" t="s">
        <v>2913</v>
      </c>
      <c r="D755" s="1" t="s">
        <v>2998</v>
      </c>
      <c r="E755" s="1" t="s">
        <v>2915</v>
      </c>
      <c r="F755" s="1" t="s">
        <v>2992</v>
      </c>
      <c r="G755" s="1" t="s">
        <v>2999</v>
      </c>
      <c r="H755" s="1" t="s">
        <v>2446</v>
      </c>
    </row>
    <row r="756" spans="1:8" x14ac:dyDescent="0.25">
      <c r="A756" s="1" t="s">
        <v>2155</v>
      </c>
      <c r="B756" s="1" t="s">
        <v>3000</v>
      </c>
      <c r="C756" s="1" t="s">
        <v>2913</v>
      </c>
      <c r="D756" s="1" t="s">
        <v>3001</v>
      </c>
      <c r="E756" s="1" t="s">
        <v>2915</v>
      </c>
      <c r="F756" s="1" t="s">
        <v>2992</v>
      </c>
      <c r="G756" s="1" t="s">
        <v>2999</v>
      </c>
      <c r="H756" s="1" t="s">
        <v>3002</v>
      </c>
    </row>
    <row r="757" spans="1:8" x14ac:dyDescent="0.25">
      <c r="A757" s="1" t="s">
        <v>2155</v>
      </c>
      <c r="B757" s="1" t="s">
        <v>3003</v>
      </c>
      <c r="C757" s="1" t="s">
        <v>3004</v>
      </c>
      <c r="D757" s="1" t="s">
        <v>3005</v>
      </c>
      <c r="E757" s="1" t="s">
        <v>3006</v>
      </c>
      <c r="F757" s="1" t="s">
        <v>3007</v>
      </c>
      <c r="G757" s="1" t="s">
        <v>3008</v>
      </c>
      <c r="H757" s="1" t="s">
        <v>2224</v>
      </c>
    </row>
    <row r="758" spans="1:8" x14ac:dyDescent="0.25">
      <c r="A758" s="1" t="s">
        <v>2155</v>
      </c>
      <c r="B758" s="1" t="s">
        <v>3009</v>
      </c>
      <c r="C758" s="1" t="s">
        <v>1783</v>
      </c>
      <c r="D758" s="1" t="s">
        <v>3010</v>
      </c>
      <c r="E758" s="1" t="s">
        <v>3006</v>
      </c>
      <c r="F758" s="1" t="s">
        <v>3007</v>
      </c>
      <c r="G758" s="1" t="s">
        <v>3011</v>
      </c>
      <c r="H758" s="1" t="s">
        <v>2224</v>
      </c>
    </row>
    <row r="759" spans="1:8" x14ac:dyDescent="0.25">
      <c r="A759" s="1" t="s">
        <v>2155</v>
      </c>
      <c r="B759" s="1" t="s">
        <v>3012</v>
      </c>
      <c r="C759" s="1" t="s">
        <v>3004</v>
      </c>
      <c r="D759" s="1" t="s">
        <v>3013</v>
      </c>
      <c r="E759" s="1" t="s">
        <v>3006</v>
      </c>
      <c r="F759" s="1" t="s">
        <v>3007</v>
      </c>
      <c r="G759" s="1" t="s">
        <v>3014</v>
      </c>
      <c r="H759" s="1" t="s">
        <v>2224</v>
      </c>
    </row>
    <row r="760" spans="1:8" x14ac:dyDescent="0.25">
      <c r="A760" s="1" t="s">
        <v>1065</v>
      </c>
      <c r="B760" s="1" t="s">
        <v>3015</v>
      </c>
      <c r="C760" s="1" t="s">
        <v>3016</v>
      </c>
      <c r="D760" s="1" t="s">
        <v>3017</v>
      </c>
      <c r="E760" s="1" t="s">
        <v>2444</v>
      </c>
      <c r="F760" s="1" t="s">
        <v>3018</v>
      </c>
      <c r="G760" s="1" t="s">
        <v>3019</v>
      </c>
      <c r="H760" s="1" t="s">
        <v>3020</v>
      </c>
    </row>
    <row r="761" spans="1:8" x14ac:dyDescent="0.25">
      <c r="A761" s="1" t="s">
        <v>1065</v>
      </c>
      <c r="B761" s="1" t="s">
        <v>3021</v>
      </c>
      <c r="C761" s="1" t="s">
        <v>3016</v>
      </c>
      <c r="D761" s="1" t="s">
        <v>3022</v>
      </c>
      <c r="E761" s="1" t="s">
        <v>2444</v>
      </c>
      <c r="F761" s="1" t="s">
        <v>3018</v>
      </c>
      <c r="G761" s="1" t="s">
        <v>3019</v>
      </c>
      <c r="H761" s="1" t="s">
        <v>3023</v>
      </c>
    </row>
    <row r="762" spans="1:8" x14ac:dyDescent="0.25">
      <c r="A762" s="1" t="s">
        <v>1065</v>
      </c>
      <c r="B762" s="1" t="s">
        <v>3024</v>
      </c>
      <c r="C762" s="1" t="s">
        <v>3025</v>
      </c>
      <c r="D762" s="1" t="s">
        <v>3026</v>
      </c>
      <c r="E762" s="1" t="s">
        <v>2444</v>
      </c>
      <c r="F762" s="1" t="s">
        <v>3018</v>
      </c>
      <c r="G762" s="1" t="s">
        <v>3019</v>
      </c>
      <c r="H762" s="1" t="s">
        <v>3027</v>
      </c>
    </row>
    <row r="763" spans="1:8" x14ac:dyDescent="0.25">
      <c r="A763" s="1" t="s">
        <v>1065</v>
      </c>
      <c r="B763" s="1" t="s">
        <v>3028</v>
      </c>
      <c r="C763" s="1" t="s">
        <v>3025</v>
      </c>
      <c r="D763" s="1" t="s">
        <v>3029</v>
      </c>
      <c r="E763" s="1" t="s">
        <v>2444</v>
      </c>
      <c r="F763" s="1" t="s">
        <v>3018</v>
      </c>
      <c r="G763" s="1" t="s">
        <v>3019</v>
      </c>
      <c r="H763" s="1" t="s">
        <v>3030</v>
      </c>
    </row>
    <row r="764" spans="1:8" x14ac:dyDescent="0.25">
      <c r="A764" s="1" t="s">
        <v>1065</v>
      </c>
      <c r="B764" s="1" t="s">
        <v>3031</v>
      </c>
      <c r="C764" s="1" t="s">
        <v>3016</v>
      </c>
      <c r="D764" s="1" t="s">
        <v>3032</v>
      </c>
      <c r="E764" s="1" t="s">
        <v>2444</v>
      </c>
      <c r="F764" s="1" t="s">
        <v>3018</v>
      </c>
      <c r="G764" s="1" t="s">
        <v>3033</v>
      </c>
      <c r="H764" s="1" t="s">
        <v>3034</v>
      </c>
    </row>
    <row r="765" spans="1:8" x14ac:dyDescent="0.25">
      <c r="A765" s="1" t="s">
        <v>1065</v>
      </c>
      <c r="B765" s="1" t="s">
        <v>3035</v>
      </c>
      <c r="C765" s="1" t="s">
        <v>3016</v>
      </c>
      <c r="D765" s="1" t="s">
        <v>3036</v>
      </c>
      <c r="E765" s="1" t="s">
        <v>2444</v>
      </c>
      <c r="F765" s="1" t="s">
        <v>3018</v>
      </c>
      <c r="G765" s="1" t="s">
        <v>3033</v>
      </c>
      <c r="H765" s="1" t="s">
        <v>3037</v>
      </c>
    </row>
    <row r="766" spans="1:8" x14ac:dyDescent="0.25">
      <c r="A766" s="1" t="s">
        <v>1065</v>
      </c>
      <c r="B766" s="1" t="s">
        <v>3038</v>
      </c>
      <c r="C766" s="1" t="s">
        <v>3016</v>
      </c>
      <c r="D766" s="1" t="s">
        <v>3039</v>
      </c>
      <c r="E766" s="1" t="s">
        <v>2444</v>
      </c>
      <c r="F766" s="1" t="s">
        <v>3018</v>
      </c>
      <c r="G766" s="1" t="s">
        <v>3033</v>
      </c>
      <c r="H766" s="1" t="s">
        <v>3040</v>
      </c>
    </row>
    <row r="767" spans="1:8" x14ac:dyDescent="0.25">
      <c r="A767" s="1" t="s">
        <v>1065</v>
      </c>
      <c r="B767" s="1" t="s">
        <v>3041</v>
      </c>
      <c r="C767" s="1" t="s">
        <v>3016</v>
      </c>
      <c r="D767" s="1" t="s">
        <v>3042</v>
      </c>
      <c r="E767" s="1" t="s">
        <v>2444</v>
      </c>
      <c r="F767" s="1" t="s">
        <v>3018</v>
      </c>
      <c r="G767" s="1" t="s">
        <v>3033</v>
      </c>
      <c r="H767" s="1" t="s">
        <v>3043</v>
      </c>
    </row>
    <row r="768" spans="1:8" x14ac:dyDescent="0.25">
      <c r="A768" s="1" t="s">
        <v>1065</v>
      </c>
      <c r="B768" s="1" t="s">
        <v>3044</v>
      </c>
      <c r="C768" s="1" t="s">
        <v>3016</v>
      </c>
      <c r="D768" s="1" t="s">
        <v>3045</v>
      </c>
      <c r="E768" s="1" t="s">
        <v>2444</v>
      </c>
      <c r="F768" s="1" t="s">
        <v>3018</v>
      </c>
      <c r="G768" s="1" t="s">
        <v>3033</v>
      </c>
      <c r="H768" s="1" t="s">
        <v>3046</v>
      </c>
    </row>
    <row r="769" spans="1:8" x14ac:dyDescent="0.25">
      <c r="A769" s="1" t="s">
        <v>1065</v>
      </c>
      <c r="B769" s="1" t="s">
        <v>3047</v>
      </c>
      <c r="C769" s="1" t="s">
        <v>3016</v>
      </c>
      <c r="D769" s="1" t="s">
        <v>3048</v>
      </c>
      <c r="E769" s="1" t="s">
        <v>2444</v>
      </c>
      <c r="F769" s="1" t="s">
        <v>3018</v>
      </c>
      <c r="G769" s="1" t="s">
        <v>3033</v>
      </c>
      <c r="H769" s="1" t="s">
        <v>3049</v>
      </c>
    </row>
    <row r="770" spans="1:8" x14ac:dyDescent="0.25">
      <c r="A770" s="1" t="s">
        <v>1065</v>
      </c>
      <c r="B770" s="1" t="s">
        <v>3050</v>
      </c>
      <c r="C770" s="1" t="s">
        <v>3016</v>
      </c>
      <c r="D770" s="1" t="s">
        <v>3051</v>
      </c>
      <c r="E770" s="1" t="s">
        <v>2444</v>
      </c>
      <c r="F770" s="1" t="s">
        <v>3018</v>
      </c>
      <c r="G770" s="1" t="s">
        <v>3033</v>
      </c>
      <c r="H770" s="1" t="s">
        <v>3052</v>
      </c>
    </row>
    <row r="771" spans="1:8" x14ac:dyDescent="0.25">
      <c r="A771" s="1" t="s">
        <v>1065</v>
      </c>
      <c r="B771" s="1" t="s">
        <v>3053</v>
      </c>
      <c r="C771" s="1" t="s">
        <v>3016</v>
      </c>
      <c r="D771" s="1" t="s">
        <v>3054</v>
      </c>
      <c r="E771" s="1" t="s">
        <v>2444</v>
      </c>
      <c r="F771" s="1" t="s">
        <v>3018</v>
      </c>
      <c r="G771" s="1" t="s">
        <v>3033</v>
      </c>
      <c r="H771" s="1" t="s">
        <v>3055</v>
      </c>
    </row>
    <row r="772" spans="1:8" x14ac:dyDescent="0.25">
      <c r="A772" s="1" t="s">
        <v>1065</v>
      </c>
      <c r="B772" s="1" t="s">
        <v>3056</v>
      </c>
      <c r="C772" s="1" t="s">
        <v>3016</v>
      </c>
      <c r="D772" s="1" t="s">
        <v>3057</v>
      </c>
      <c r="E772" s="1" t="s">
        <v>2444</v>
      </c>
      <c r="F772" s="1" t="s">
        <v>3018</v>
      </c>
      <c r="G772" s="1" t="s">
        <v>3033</v>
      </c>
      <c r="H772" s="1" t="s">
        <v>3058</v>
      </c>
    </row>
    <row r="773" spans="1:8" x14ac:dyDescent="0.25">
      <c r="A773" s="1" t="s">
        <v>1065</v>
      </c>
      <c r="B773" s="1" t="s">
        <v>3059</v>
      </c>
      <c r="C773" s="1" t="s">
        <v>3016</v>
      </c>
      <c r="D773" s="1" t="s">
        <v>3060</v>
      </c>
      <c r="E773" s="1" t="s">
        <v>2444</v>
      </c>
      <c r="F773" s="1" t="s">
        <v>3018</v>
      </c>
      <c r="G773" s="1" t="s">
        <v>3033</v>
      </c>
      <c r="H773" s="1" t="s">
        <v>3061</v>
      </c>
    </row>
    <row r="774" spans="1:8" x14ac:dyDescent="0.25">
      <c r="A774" s="1" t="s">
        <v>1065</v>
      </c>
      <c r="B774" s="1" t="s">
        <v>3062</v>
      </c>
      <c r="C774" s="1" t="s">
        <v>3016</v>
      </c>
      <c r="D774" s="1" t="s">
        <v>3063</v>
      </c>
      <c r="E774" s="1" t="s">
        <v>2444</v>
      </c>
      <c r="F774" s="1" t="s">
        <v>3018</v>
      </c>
      <c r="G774" s="1" t="s">
        <v>3033</v>
      </c>
      <c r="H774" s="1" t="s">
        <v>3064</v>
      </c>
    </row>
    <row r="775" spans="1:8" x14ac:dyDescent="0.25">
      <c r="A775" s="1" t="s">
        <v>1065</v>
      </c>
      <c r="B775" s="1" t="s">
        <v>3065</v>
      </c>
      <c r="C775" s="1" t="s">
        <v>3016</v>
      </c>
      <c r="D775" s="1" t="s">
        <v>3066</v>
      </c>
      <c r="E775" s="1" t="s">
        <v>2444</v>
      </c>
      <c r="F775" s="1" t="s">
        <v>3018</v>
      </c>
      <c r="G775" s="1" t="s">
        <v>3033</v>
      </c>
      <c r="H775" s="1" t="s">
        <v>3067</v>
      </c>
    </row>
    <row r="776" spans="1:8" x14ac:dyDescent="0.25">
      <c r="A776" s="1" t="s">
        <v>1065</v>
      </c>
      <c r="B776" s="1" t="s">
        <v>3068</v>
      </c>
      <c r="C776" s="1" t="s">
        <v>3016</v>
      </c>
      <c r="D776" s="1" t="s">
        <v>3069</v>
      </c>
      <c r="E776" s="1" t="s">
        <v>2444</v>
      </c>
      <c r="F776" s="1" t="s">
        <v>3018</v>
      </c>
      <c r="G776" s="1" t="s">
        <v>3070</v>
      </c>
      <c r="H776" s="1" t="s">
        <v>3071</v>
      </c>
    </row>
    <row r="777" spans="1:8" x14ac:dyDescent="0.25">
      <c r="A777" s="1" t="s">
        <v>1065</v>
      </c>
      <c r="B777" s="1" t="s">
        <v>3072</v>
      </c>
      <c r="C777" s="1" t="s">
        <v>1783</v>
      </c>
      <c r="D777" s="1" t="s">
        <v>3073</v>
      </c>
      <c r="E777" s="1" t="s">
        <v>2444</v>
      </c>
      <c r="F777" s="1" t="s">
        <v>3018</v>
      </c>
      <c r="G777" s="1" t="s">
        <v>3074</v>
      </c>
      <c r="H777" s="1" t="s">
        <v>3075</v>
      </c>
    </row>
    <row r="778" spans="1:8" x14ac:dyDescent="0.25">
      <c r="A778" s="1" t="s">
        <v>1065</v>
      </c>
      <c r="B778" s="1" t="s">
        <v>3076</v>
      </c>
      <c r="C778" s="1" t="s">
        <v>1783</v>
      </c>
      <c r="D778" s="1" t="s">
        <v>3077</v>
      </c>
      <c r="E778" s="1" t="s">
        <v>2444</v>
      </c>
      <c r="F778" s="1" t="s">
        <v>3018</v>
      </c>
      <c r="G778" s="1" t="s">
        <v>3074</v>
      </c>
      <c r="H778" s="1" t="s">
        <v>3078</v>
      </c>
    </row>
    <row r="779" spans="1:8" x14ac:dyDescent="0.25">
      <c r="A779" s="1" t="s">
        <v>1065</v>
      </c>
      <c r="B779" s="1" t="s">
        <v>3079</v>
      </c>
      <c r="C779" s="1" t="s">
        <v>1783</v>
      </c>
      <c r="D779" s="1" t="s">
        <v>3080</v>
      </c>
      <c r="E779" s="1" t="s">
        <v>2444</v>
      </c>
      <c r="F779" s="1" t="s">
        <v>3018</v>
      </c>
      <c r="G779" s="1" t="s">
        <v>3074</v>
      </c>
      <c r="H779" s="1" t="s">
        <v>3081</v>
      </c>
    </row>
    <row r="780" spans="1:8" x14ac:dyDescent="0.25">
      <c r="A780" s="1" t="s">
        <v>1065</v>
      </c>
      <c r="B780" s="1" t="s">
        <v>3082</v>
      </c>
      <c r="C780" s="1" t="s">
        <v>3025</v>
      </c>
      <c r="D780" s="1" t="s">
        <v>3083</v>
      </c>
      <c r="E780" s="1" t="s">
        <v>2444</v>
      </c>
      <c r="F780" s="1" t="s">
        <v>3018</v>
      </c>
      <c r="G780" s="1" t="s">
        <v>3074</v>
      </c>
      <c r="H780" s="1" t="s">
        <v>3084</v>
      </c>
    </row>
    <row r="781" spans="1:8" x14ac:dyDescent="0.25">
      <c r="A781" s="1" t="s">
        <v>1065</v>
      </c>
      <c r="B781" s="1" t="s">
        <v>3085</v>
      </c>
      <c r="C781" s="1" t="s">
        <v>1783</v>
      </c>
      <c r="D781" s="1" t="s">
        <v>3086</v>
      </c>
      <c r="E781" s="1" t="s">
        <v>2444</v>
      </c>
      <c r="F781" s="1" t="s">
        <v>3018</v>
      </c>
      <c r="G781" s="1" t="s">
        <v>3074</v>
      </c>
      <c r="H781" s="1" t="s">
        <v>3087</v>
      </c>
    </row>
    <row r="782" spans="1:8" x14ac:dyDescent="0.25">
      <c r="A782" s="1" t="s">
        <v>1065</v>
      </c>
      <c r="B782" s="1" t="s">
        <v>3088</v>
      </c>
      <c r="C782" s="1" t="s">
        <v>1783</v>
      </c>
      <c r="D782" s="1" t="s">
        <v>3089</v>
      </c>
      <c r="E782" s="1" t="s">
        <v>2444</v>
      </c>
      <c r="F782" s="1" t="s">
        <v>3018</v>
      </c>
      <c r="G782" s="1" t="s">
        <v>3074</v>
      </c>
      <c r="H782" s="1" t="s">
        <v>3090</v>
      </c>
    </row>
    <row r="783" spans="1:8" x14ac:dyDescent="0.25">
      <c r="A783" s="1" t="s">
        <v>1065</v>
      </c>
      <c r="B783" s="1" t="s">
        <v>3091</v>
      </c>
      <c r="C783" s="1" t="s">
        <v>1783</v>
      </c>
      <c r="D783" s="1" t="s">
        <v>3092</v>
      </c>
      <c r="E783" s="1" t="s">
        <v>2444</v>
      </c>
      <c r="F783" s="1" t="s">
        <v>3018</v>
      </c>
      <c r="G783" s="1" t="s">
        <v>3074</v>
      </c>
      <c r="H783" s="1" t="s">
        <v>3093</v>
      </c>
    </row>
    <row r="784" spans="1:8" x14ac:dyDescent="0.25">
      <c r="A784" s="1" t="s">
        <v>1065</v>
      </c>
      <c r="B784" s="1" t="s">
        <v>3094</v>
      </c>
      <c r="C784" s="1" t="s">
        <v>3025</v>
      </c>
      <c r="D784" s="1" t="s">
        <v>3095</v>
      </c>
      <c r="E784" s="1" t="s">
        <v>2444</v>
      </c>
      <c r="F784" s="1" t="s">
        <v>3018</v>
      </c>
      <c r="G784" s="1" t="s">
        <v>3074</v>
      </c>
      <c r="H784" s="1" t="s">
        <v>3096</v>
      </c>
    </row>
    <row r="785" spans="1:8" x14ac:dyDescent="0.25">
      <c r="A785" s="1" t="s">
        <v>1065</v>
      </c>
      <c r="B785" s="1" t="s">
        <v>3097</v>
      </c>
      <c r="C785" s="1" t="s">
        <v>1783</v>
      </c>
      <c r="D785" s="1" t="s">
        <v>3098</v>
      </c>
      <c r="E785" s="1" t="s">
        <v>2444</v>
      </c>
      <c r="F785" s="1" t="s">
        <v>3018</v>
      </c>
      <c r="G785" s="1" t="s">
        <v>3074</v>
      </c>
      <c r="H785" s="1" t="s">
        <v>3099</v>
      </c>
    </row>
    <row r="786" spans="1:8" x14ac:dyDescent="0.25">
      <c r="A786" s="1" t="s">
        <v>1065</v>
      </c>
      <c r="B786" s="1" t="s">
        <v>3100</v>
      </c>
      <c r="C786" s="1" t="s">
        <v>1783</v>
      </c>
      <c r="D786" s="1" t="s">
        <v>3101</v>
      </c>
      <c r="E786" s="1" t="s">
        <v>2444</v>
      </c>
      <c r="F786" s="1" t="s">
        <v>3018</v>
      </c>
      <c r="G786" s="1" t="s">
        <v>3074</v>
      </c>
      <c r="H786" s="1" t="s">
        <v>3102</v>
      </c>
    </row>
    <row r="787" spans="1:8" x14ac:dyDescent="0.25">
      <c r="A787" s="1" t="s">
        <v>1065</v>
      </c>
      <c r="B787" s="1" t="s">
        <v>3103</v>
      </c>
      <c r="C787" s="1" t="s">
        <v>1783</v>
      </c>
      <c r="D787" s="1" t="s">
        <v>3104</v>
      </c>
      <c r="E787" s="1" t="s">
        <v>2444</v>
      </c>
      <c r="F787" s="1" t="s">
        <v>3018</v>
      </c>
      <c r="G787" s="1" t="s">
        <v>3074</v>
      </c>
      <c r="H787" s="1" t="s">
        <v>3105</v>
      </c>
    </row>
    <row r="788" spans="1:8" x14ac:dyDescent="0.25">
      <c r="A788" s="1" t="s">
        <v>1065</v>
      </c>
      <c r="B788" s="1" t="s">
        <v>3106</v>
      </c>
      <c r="C788" s="1" t="s">
        <v>1783</v>
      </c>
      <c r="D788" s="1" t="s">
        <v>3107</v>
      </c>
      <c r="E788" s="1" t="s">
        <v>2444</v>
      </c>
      <c r="F788" s="1" t="s">
        <v>3018</v>
      </c>
      <c r="G788" s="1" t="s">
        <v>3074</v>
      </c>
      <c r="H788" s="1" t="s">
        <v>3108</v>
      </c>
    </row>
    <row r="789" spans="1:8" x14ac:dyDescent="0.25">
      <c r="A789" s="1" t="s">
        <v>1065</v>
      </c>
      <c r="B789" s="1" t="s">
        <v>3109</v>
      </c>
      <c r="C789" s="1" t="s">
        <v>1783</v>
      </c>
      <c r="D789" s="1" t="s">
        <v>3110</v>
      </c>
      <c r="E789" s="1" t="s">
        <v>2444</v>
      </c>
      <c r="F789" s="1" t="s">
        <v>3018</v>
      </c>
      <c r="G789" s="1" t="s">
        <v>3074</v>
      </c>
      <c r="H789" s="1" t="s">
        <v>3111</v>
      </c>
    </row>
    <row r="790" spans="1:8" x14ac:dyDescent="0.25">
      <c r="A790" s="1" t="s">
        <v>1065</v>
      </c>
      <c r="B790" s="1" t="s">
        <v>3112</v>
      </c>
      <c r="C790" s="1" t="s">
        <v>1783</v>
      </c>
      <c r="D790" s="1" t="s">
        <v>3113</v>
      </c>
      <c r="E790" s="1" t="s">
        <v>2444</v>
      </c>
      <c r="F790" s="1" t="s">
        <v>3018</v>
      </c>
      <c r="G790" s="1" t="s">
        <v>3074</v>
      </c>
      <c r="H790" s="1" t="s">
        <v>3114</v>
      </c>
    </row>
    <row r="791" spans="1:8" x14ac:dyDescent="0.25">
      <c r="A791" s="1" t="s">
        <v>1065</v>
      </c>
      <c r="B791" s="1" t="s">
        <v>3115</v>
      </c>
      <c r="C791" s="1" t="s">
        <v>3025</v>
      </c>
      <c r="D791" s="1" t="s">
        <v>3116</v>
      </c>
      <c r="E791" s="1" t="s">
        <v>2444</v>
      </c>
      <c r="F791" s="1" t="s">
        <v>3018</v>
      </c>
      <c r="G791" s="1" t="s">
        <v>3074</v>
      </c>
      <c r="H791" s="1" t="s">
        <v>3117</v>
      </c>
    </row>
    <row r="792" spans="1:8" x14ac:dyDescent="0.25">
      <c r="A792" s="1" t="s">
        <v>1065</v>
      </c>
      <c r="B792" s="1" t="s">
        <v>3118</v>
      </c>
      <c r="C792" s="1" t="s">
        <v>1783</v>
      </c>
      <c r="D792" s="1" t="s">
        <v>3119</v>
      </c>
      <c r="E792" s="1" t="s">
        <v>2444</v>
      </c>
      <c r="F792" s="1" t="s">
        <v>3018</v>
      </c>
      <c r="G792" s="1" t="s">
        <v>3074</v>
      </c>
      <c r="H792" s="1" t="s">
        <v>3120</v>
      </c>
    </row>
    <row r="793" spans="1:8" x14ac:dyDescent="0.25">
      <c r="A793" s="1" t="s">
        <v>1065</v>
      </c>
      <c r="B793" s="1" t="s">
        <v>3121</v>
      </c>
      <c r="C793" s="1" t="s">
        <v>1783</v>
      </c>
      <c r="D793" s="1" t="s">
        <v>3122</v>
      </c>
      <c r="E793" s="1" t="s">
        <v>2444</v>
      </c>
      <c r="F793" s="1" t="s">
        <v>3018</v>
      </c>
      <c r="G793" s="1" t="s">
        <v>3074</v>
      </c>
      <c r="H793" s="1" t="s">
        <v>3123</v>
      </c>
    </row>
    <row r="794" spans="1:8" x14ac:dyDescent="0.25">
      <c r="A794" s="1" t="s">
        <v>1065</v>
      </c>
      <c r="B794" s="1" t="s">
        <v>3124</v>
      </c>
      <c r="C794" s="1" t="s">
        <v>1783</v>
      </c>
      <c r="D794" s="1" t="s">
        <v>3125</v>
      </c>
      <c r="E794" s="1" t="s">
        <v>2444</v>
      </c>
      <c r="F794" s="1" t="s">
        <v>3018</v>
      </c>
      <c r="G794" s="1" t="s">
        <v>3074</v>
      </c>
      <c r="H794" s="1" t="s">
        <v>3074</v>
      </c>
    </row>
    <row r="795" spans="1:8" x14ac:dyDescent="0.25">
      <c r="A795" s="1" t="s">
        <v>1065</v>
      </c>
      <c r="B795" s="1" t="s">
        <v>3126</v>
      </c>
      <c r="C795" s="1" t="s">
        <v>1783</v>
      </c>
      <c r="D795" s="1" t="s">
        <v>3127</v>
      </c>
      <c r="E795" s="1" t="s">
        <v>2444</v>
      </c>
      <c r="F795" s="1" t="s">
        <v>3018</v>
      </c>
      <c r="G795" s="1" t="s">
        <v>3074</v>
      </c>
      <c r="H795" s="1" t="s">
        <v>3128</v>
      </c>
    </row>
    <row r="796" spans="1:8" x14ac:dyDescent="0.25">
      <c r="A796" s="1" t="s">
        <v>1065</v>
      </c>
      <c r="B796" s="1" t="s">
        <v>3129</v>
      </c>
      <c r="C796" s="1" t="s">
        <v>1783</v>
      </c>
      <c r="D796" s="1" t="s">
        <v>3130</v>
      </c>
      <c r="E796" s="1" t="s">
        <v>2444</v>
      </c>
      <c r="F796" s="1" t="s">
        <v>3018</v>
      </c>
      <c r="G796" s="1" t="s">
        <v>3074</v>
      </c>
      <c r="H796" s="1" t="s">
        <v>3131</v>
      </c>
    </row>
    <row r="797" spans="1:8" x14ac:dyDescent="0.25">
      <c r="A797" s="1" t="s">
        <v>1065</v>
      </c>
      <c r="B797" s="1" t="s">
        <v>3132</v>
      </c>
      <c r="C797" s="1" t="s">
        <v>1783</v>
      </c>
      <c r="D797" s="1" t="s">
        <v>3133</v>
      </c>
      <c r="E797" s="1" t="s">
        <v>2444</v>
      </c>
      <c r="F797" s="1" t="s">
        <v>3018</v>
      </c>
      <c r="G797" s="1" t="s">
        <v>3074</v>
      </c>
      <c r="H797" s="1" t="s">
        <v>3134</v>
      </c>
    </row>
    <row r="798" spans="1:8" x14ac:dyDescent="0.25">
      <c r="A798" s="1" t="s">
        <v>1065</v>
      </c>
      <c r="B798" s="1" t="s">
        <v>3135</v>
      </c>
      <c r="C798" s="1" t="s">
        <v>1783</v>
      </c>
      <c r="D798" s="1" t="s">
        <v>3136</v>
      </c>
      <c r="E798" s="1" t="s">
        <v>2444</v>
      </c>
      <c r="F798" s="1" t="s">
        <v>3018</v>
      </c>
      <c r="G798" s="1" t="s">
        <v>3074</v>
      </c>
      <c r="H798" s="1" t="s">
        <v>3137</v>
      </c>
    </row>
    <row r="799" spans="1:8" x14ac:dyDescent="0.25">
      <c r="A799" s="1" t="s">
        <v>1065</v>
      </c>
      <c r="B799" s="1" t="s">
        <v>3138</v>
      </c>
      <c r="C799" s="1" t="s">
        <v>1783</v>
      </c>
      <c r="D799" s="1" t="s">
        <v>3139</v>
      </c>
      <c r="E799" s="1" t="s">
        <v>2444</v>
      </c>
      <c r="F799" s="1" t="s">
        <v>3018</v>
      </c>
      <c r="G799" s="1" t="s">
        <v>3074</v>
      </c>
      <c r="H799" s="1" t="s">
        <v>3140</v>
      </c>
    </row>
    <row r="800" spans="1:8" x14ac:dyDescent="0.25">
      <c r="A800" s="1" t="s">
        <v>1065</v>
      </c>
      <c r="B800" s="1" t="s">
        <v>3141</v>
      </c>
      <c r="C800" s="1" t="s">
        <v>1783</v>
      </c>
      <c r="D800" s="1" t="s">
        <v>3142</v>
      </c>
      <c r="E800" s="1" t="s">
        <v>2444</v>
      </c>
      <c r="F800" s="1" t="s">
        <v>3018</v>
      </c>
      <c r="G800" s="1" t="s">
        <v>3074</v>
      </c>
      <c r="H800" s="1" t="s">
        <v>3143</v>
      </c>
    </row>
    <row r="801" spans="1:8" x14ac:dyDescent="0.25">
      <c r="A801" s="1" t="s">
        <v>1065</v>
      </c>
      <c r="B801" s="1" t="s">
        <v>3144</v>
      </c>
      <c r="C801" s="1" t="s">
        <v>1783</v>
      </c>
      <c r="D801" s="1" t="s">
        <v>3145</v>
      </c>
      <c r="E801" s="1" t="s">
        <v>2444</v>
      </c>
      <c r="F801" s="1" t="s">
        <v>3018</v>
      </c>
      <c r="G801" s="1" t="s">
        <v>3074</v>
      </c>
      <c r="H801" s="1" t="s">
        <v>3146</v>
      </c>
    </row>
    <row r="802" spans="1:8" x14ac:dyDescent="0.25">
      <c r="A802" s="1" t="s">
        <v>1065</v>
      </c>
      <c r="B802" s="1" t="s">
        <v>3147</v>
      </c>
      <c r="C802" s="1" t="s">
        <v>1783</v>
      </c>
      <c r="D802" s="1" t="s">
        <v>3148</v>
      </c>
      <c r="E802" s="1" t="s">
        <v>2444</v>
      </c>
      <c r="F802" s="1" t="s">
        <v>3018</v>
      </c>
      <c r="G802" s="1" t="s">
        <v>3074</v>
      </c>
      <c r="H802" s="1" t="s">
        <v>3149</v>
      </c>
    </row>
    <row r="803" spans="1:8" x14ac:dyDescent="0.25">
      <c r="A803" s="1" t="s">
        <v>1065</v>
      </c>
      <c r="B803" s="1" t="s">
        <v>3150</v>
      </c>
      <c r="C803" s="1" t="s">
        <v>1783</v>
      </c>
      <c r="D803" s="1" t="s">
        <v>3151</v>
      </c>
      <c r="E803" s="1" t="s">
        <v>2444</v>
      </c>
      <c r="F803" s="1" t="s">
        <v>3018</v>
      </c>
      <c r="G803" s="1" t="s">
        <v>3074</v>
      </c>
      <c r="H803" s="1" t="s">
        <v>3152</v>
      </c>
    </row>
    <row r="804" spans="1:8" x14ac:dyDescent="0.25">
      <c r="A804" s="1" t="s">
        <v>1065</v>
      </c>
      <c r="B804" s="1" t="s">
        <v>3153</v>
      </c>
      <c r="C804" s="1" t="s">
        <v>1783</v>
      </c>
      <c r="D804" s="1" t="s">
        <v>3154</v>
      </c>
      <c r="E804" s="1" t="s">
        <v>2444</v>
      </c>
      <c r="F804" s="1" t="s">
        <v>3018</v>
      </c>
      <c r="G804" s="1" t="s">
        <v>3074</v>
      </c>
      <c r="H804" s="1" t="s">
        <v>3074</v>
      </c>
    </row>
    <row r="805" spans="1:8" x14ac:dyDescent="0.25">
      <c r="A805" s="1" t="s">
        <v>1065</v>
      </c>
      <c r="B805" s="1" t="s">
        <v>3155</v>
      </c>
      <c r="C805" s="1" t="s">
        <v>1783</v>
      </c>
      <c r="D805" s="1" t="s">
        <v>3156</v>
      </c>
      <c r="E805" s="1" t="s">
        <v>2444</v>
      </c>
      <c r="F805" s="1" t="s">
        <v>3018</v>
      </c>
      <c r="G805" s="1" t="s">
        <v>3074</v>
      </c>
      <c r="H805" s="1" t="s">
        <v>3157</v>
      </c>
    </row>
    <row r="806" spans="1:8" x14ac:dyDescent="0.25">
      <c r="A806" s="1" t="s">
        <v>1065</v>
      </c>
      <c r="B806" s="1" t="s">
        <v>3158</v>
      </c>
      <c r="C806" s="1" t="s">
        <v>1783</v>
      </c>
      <c r="D806" s="1" t="s">
        <v>3159</v>
      </c>
      <c r="E806" s="1" t="s">
        <v>2444</v>
      </c>
      <c r="F806" s="1" t="s">
        <v>3018</v>
      </c>
      <c r="G806" s="1" t="s">
        <v>3074</v>
      </c>
      <c r="H806" s="1" t="s">
        <v>3160</v>
      </c>
    </row>
    <row r="807" spans="1:8" x14ac:dyDescent="0.25">
      <c r="A807" s="1" t="s">
        <v>1065</v>
      </c>
      <c r="B807" s="1" t="s">
        <v>3161</v>
      </c>
      <c r="C807" s="1" t="s">
        <v>1783</v>
      </c>
      <c r="D807" s="1" t="s">
        <v>3162</v>
      </c>
      <c r="E807" s="1" t="s">
        <v>2444</v>
      </c>
      <c r="F807" s="1" t="s">
        <v>3018</v>
      </c>
      <c r="G807" s="1" t="s">
        <v>3074</v>
      </c>
      <c r="H807" s="1" t="s">
        <v>1785</v>
      </c>
    </row>
    <row r="808" spans="1:8" x14ac:dyDescent="0.25">
      <c r="A808" s="1" t="s">
        <v>1065</v>
      </c>
      <c r="B808" s="1" t="s">
        <v>3163</v>
      </c>
      <c r="C808" s="1" t="s">
        <v>1783</v>
      </c>
      <c r="D808" s="1" t="s">
        <v>3164</v>
      </c>
      <c r="E808" s="1" t="s">
        <v>2444</v>
      </c>
      <c r="F808" s="1" t="s">
        <v>3018</v>
      </c>
      <c r="G808" s="1" t="s">
        <v>3074</v>
      </c>
      <c r="H808" s="1" t="s">
        <v>3067</v>
      </c>
    </row>
    <row r="809" spans="1:8" x14ac:dyDescent="0.25">
      <c r="A809" s="1" t="s">
        <v>1065</v>
      </c>
      <c r="B809" s="1" t="s">
        <v>3165</v>
      </c>
      <c r="C809" s="1" t="s">
        <v>1783</v>
      </c>
      <c r="D809" s="1" t="s">
        <v>3166</v>
      </c>
      <c r="E809" s="1" t="s">
        <v>2444</v>
      </c>
      <c r="F809" s="1" t="s">
        <v>3018</v>
      </c>
      <c r="G809" s="1" t="s">
        <v>3167</v>
      </c>
      <c r="H809" s="1" t="s">
        <v>3168</v>
      </c>
    </row>
    <row r="810" spans="1:8" x14ac:dyDescent="0.25">
      <c r="A810" s="1" t="s">
        <v>1065</v>
      </c>
      <c r="B810" s="1" t="s">
        <v>3169</v>
      </c>
      <c r="C810" s="1" t="s">
        <v>3016</v>
      </c>
      <c r="D810" s="1" t="s">
        <v>3170</v>
      </c>
      <c r="E810" s="1" t="s">
        <v>2444</v>
      </c>
      <c r="F810" s="1" t="s">
        <v>3018</v>
      </c>
      <c r="G810" s="1" t="s">
        <v>3171</v>
      </c>
      <c r="H810" s="1" t="s">
        <v>3172</v>
      </c>
    </row>
    <row r="811" spans="1:8" x14ac:dyDescent="0.25">
      <c r="A811" s="1" t="s">
        <v>1065</v>
      </c>
      <c r="B811" s="1" t="s">
        <v>3173</v>
      </c>
      <c r="C811" s="1" t="s">
        <v>3016</v>
      </c>
      <c r="D811" s="1" t="s">
        <v>3174</v>
      </c>
      <c r="E811" s="1" t="s">
        <v>2444</v>
      </c>
      <c r="F811" s="1" t="s">
        <v>3018</v>
      </c>
      <c r="G811" s="1" t="s">
        <v>3171</v>
      </c>
      <c r="H811" s="1" t="s">
        <v>3175</v>
      </c>
    </row>
    <row r="812" spans="1:8" x14ac:dyDescent="0.25">
      <c r="A812" s="1" t="s">
        <v>1065</v>
      </c>
      <c r="B812" s="1" t="s">
        <v>3176</v>
      </c>
      <c r="C812" s="1" t="s">
        <v>3016</v>
      </c>
      <c r="D812" s="1" t="s">
        <v>3177</v>
      </c>
      <c r="E812" s="1" t="s">
        <v>2444</v>
      </c>
      <c r="F812" s="1" t="s">
        <v>3018</v>
      </c>
      <c r="G812" s="1" t="s">
        <v>3171</v>
      </c>
      <c r="H812" s="1" t="s">
        <v>3178</v>
      </c>
    </row>
    <row r="813" spans="1:8" x14ac:dyDescent="0.25">
      <c r="A813" s="1" t="s">
        <v>1065</v>
      </c>
      <c r="B813" s="1" t="s">
        <v>3179</v>
      </c>
      <c r="C813" s="1" t="s">
        <v>3016</v>
      </c>
      <c r="D813" s="1" t="s">
        <v>3180</v>
      </c>
      <c r="E813" s="1" t="s">
        <v>2444</v>
      </c>
      <c r="F813" s="1" t="s">
        <v>3018</v>
      </c>
      <c r="G813" s="1" t="s">
        <v>3171</v>
      </c>
      <c r="H813" s="1" t="s">
        <v>3181</v>
      </c>
    </row>
    <row r="814" spans="1:8" x14ac:dyDescent="0.25">
      <c r="A814" s="1" t="s">
        <v>1065</v>
      </c>
      <c r="B814" s="1" t="s">
        <v>3182</v>
      </c>
      <c r="C814" s="1" t="s">
        <v>3016</v>
      </c>
      <c r="D814" s="1" t="s">
        <v>3183</v>
      </c>
      <c r="E814" s="1" t="s">
        <v>2444</v>
      </c>
      <c r="F814" s="1" t="s">
        <v>3018</v>
      </c>
      <c r="G814" s="1" t="s">
        <v>3171</v>
      </c>
      <c r="H814" s="1" t="s">
        <v>3184</v>
      </c>
    </row>
    <row r="815" spans="1:8" x14ac:dyDescent="0.25">
      <c r="A815" s="1" t="s">
        <v>1065</v>
      </c>
      <c r="B815" s="1" t="s">
        <v>3185</v>
      </c>
      <c r="C815" s="1" t="s">
        <v>3016</v>
      </c>
      <c r="D815" s="1" t="s">
        <v>3186</v>
      </c>
      <c r="E815" s="1" t="s">
        <v>2444</v>
      </c>
      <c r="F815" s="1" t="s">
        <v>3018</v>
      </c>
      <c r="G815" s="1" t="s">
        <v>3171</v>
      </c>
      <c r="H815" s="1" t="s">
        <v>3187</v>
      </c>
    </row>
    <row r="816" spans="1:8" x14ac:dyDescent="0.25">
      <c r="A816" s="1" t="s">
        <v>1065</v>
      </c>
      <c r="B816" s="1" t="s">
        <v>3188</v>
      </c>
      <c r="C816" s="1" t="s">
        <v>3016</v>
      </c>
      <c r="D816" s="1" t="s">
        <v>3189</v>
      </c>
      <c r="E816" s="1" t="s">
        <v>2444</v>
      </c>
      <c r="F816" s="1" t="s">
        <v>3018</v>
      </c>
      <c r="G816" s="1" t="s">
        <v>3171</v>
      </c>
      <c r="H816" s="1" t="s">
        <v>3190</v>
      </c>
    </row>
    <row r="817" spans="1:8" x14ac:dyDescent="0.25">
      <c r="A817" s="1" t="s">
        <v>1065</v>
      </c>
      <c r="B817" s="1" t="s">
        <v>3191</v>
      </c>
      <c r="C817" s="1" t="s">
        <v>3016</v>
      </c>
      <c r="D817" s="1" t="s">
        <v>3192</v>
      </c>
      <c r="E817" s="1" t="s">
        <v>2444</v>
      </c>
      <c r="F817" s="1" t="s">
        <v>3018</v>
      </c>
      <c r="G817" s="1" t="s">
        <v>3171</v>
      </c>
      <c r="H817" s="1" t="s">
        <v>3193</v>
      </c>
    </row>
    <row r="818" spans="1:8" x14ac:dyDescent="0.25">
      <c r="A818" s="1" t="s">
        <v>1065</v>
      </c>
      <c r="B818" s="1" t="s">
        <v>3194</v>
      </c>
      <c r="C818" s="1" t="s">
        <v>3016</v>
      </c>
      <c r="D818" s="1" t="s">
        <v>3195</v>
      </c>
      <c r="E818" s="1" t="s">
        <v>2444</v>
      </c>
      <c r="F818" s="1" t="s">
        <v>3018</v>
      </c>
      <c r="G818" s="1" t="s">
        <v>3171</v>
      </c>
      <c r="H818" s="1" t="s">
        <v>3196</v>
      </c>
    </row>
    <row r="819" spans="1:8" x14ac:dyDescent="0.25">
      <c r="A819" s="1" t="s">
        <v>1065</v>
      </c>
      <c r="B819" s="1" t="s">
        <v>3197</v>
      </c>
      <c r="C819" s="1" t="s">
        <v>3016</v>
      </c>
      <c r="D819" s="1" t="s">
        <v>3198</v>
      </c>
      <c r="E819" s="1" t="s">
        <v>2444</v>
      </c>
      <c r="F819" s="1" t="s">
        <v>3018</v>
      </c>
      <c r="G819" s="1" t="s">
        <v>3171</v>
      </c>
      <c r="H819" s="1" t="s">
        <v>3199</v>
      </c>
    </row>
    <row r="820" spans="1:8" x14ac:dyDescent="0.25">
      <c r="A820" s="1" t="s">
        <v>1065</v>
      </c>
      <c r="B820" s="1" t="s">
        <v>3200</v>
      </c>
      <c r="C820" s="1" t="s">
        <v>3016</v>
      </c>
      <c r="D820" s="1" t="s">
        <v>3201</v>
      </c>
      <c r="E820" s="1" t="s">
        <v>2444</v>
      </c>
      <c r="F820" s="1" t="s">
        <v>3018</v>
      </c>
      <c r="G820" s="1" t="s">
        <v>3171</v>
      </c>
      <c r="H820" s="1" t="s">
        <v>3202</v>
      </c>
    </row>
    <row r="821" spans="1:8" x14ac:dyDescent="0.25">
      <c r="A821" s="1" t="s">
        <v>1065</v>
      </c>
      <c r="B821" s="1" t="s">
        <v>3203</v>
      </c>
      <c r="C821" s="1" t="s">
        <v>3016</v>
      </c>
      <c r="D821" s="1" t="s">
        <v>3204</v>
      </c>
      <c r="E821" s="1" t="s">
        <v>2444</v>
      </c>
      <c r="F821" s="1" t="s">
        <v>3018</v>
      </c>
      <c r="G821" s="1" t="s">
        <v>3171</v>
      </c>
      <c r="H821" s="1" t="s">
        <v>3205</v>
      </c>
    </row>
    <row r="822" spans="1:8" x14ac:dyDescent="0.25">
      <c r="A822" s="1" t="s">
        <v>1065</v>
      </c>
      <c r="B822" s="1" t="s">
        <v>3206</v>
      </c>
      <c r="C822" s="1" t="s">
        <v>3016</v>
      </c>
      <c r="D822" s="1" t="s">
        <v>3207</v>
      </c>
      <c r="E822" s="1" t="s">
        <v>2444</v>
      </c>
      <c r="F822" s="1" t="s">
        <v>3018</v>
      </c>
      <c r="G822" s="1" t="s">
        <v>3171</v>
      </c>
      <c r="H822" s="1" t="s">
        <v>3208</v>
      </c>
    </row>
    <row r="823" spans="1:8" x14ac:dyDescent="0.25">
      <c r="A823" s="1" t="s">
        <v>1065</v>
      </c>
      <c r="B823" s="1" t="s">
        <v>3209</v>
      </c>
      <c r="C823" s="1" t="s">
        <v>3016</v>
      </c>
      <c r="D823" s="1" t="s">
        <v>3210</v>
      </c>
      <c r="E823" s="1" t="s">
        <v>2444</v>
      </c>
      <c r="F823" s="1" t="s">
        <v>3018</v>
      </c>
      <c r="G823" s="1" t="s">
        <v>3171</v>
      </c>
      <c r="H823" s="1" t="s">
        <v>3211</v>
      </c>
    </row>
    <row r="824" spans="1:8" x14ac:dyDescent="0.25">
      <c r="A824" s="1" t="s">
        <v>1065</v>
      </c>
      <c r="B824" s="1" t="s">
        <v>3212</v>
      </c>
      <c r="C824" s="1" t="s">
        <v>3016</v>
      </c>
      <c r="D824" s="1" t="s">
        <v>3213</v>
      </c>
      <c r="E824" s="1" t="s">
        <v>2444</v>
      </c>
      <c r="F824" s="1" t="s">
        <v>3018</v>
      </c>
      <c r="G824" s="1" t="s">
        <v>3171</v>
      </c>
      <c r="H824" s="1" t="s">
        <v>3214</v>
      </c>
    </row>
    <row r="825" spans="1:8" x14ac:dyDescent="0.25">
      <c r="A825" s="1" t="s">
        <v>1065</v>
      </c>
      <c r="B825" s="1" t="s">
        <v>3215</v>
      </c>
      <c r="C825" s="1" t="s">
        <v>3016</v>
      </c>
      <c r="D825" s="1" t="s">
        <v>3216</v>
      </c>
      <c r="E825" s="1" t="s">
        <v>2444</v>
      </c>
      <c r="F825" s="1" t="s">
        <v>3018</v>
      </c>
      <c r="G825" s="1" t="s">
        <v>3171</v>
      </c>
      <c r="H825" s="1" t="s">
        <v>3217</v>
      </c>
    </row>
    <row r="826" spans="1:8" x14ac:dyDescent="0.25">
      <c r="A826" s="1" t="s">
        <v>1065</v>
      </c>
      <c r="B826" s="1" t="s">
        <v>3218</v>
      </c>
      <c r="C826" s="1" t="s">
        <v>3016</v>
      </c>
      <c r="D826" s="1" t="s">
        <v>3219</v>
      </c>
      <c r="E826" s="1" t="s">
        <v>2444</v>
      </c>
      <c r="F826" s="1" t="s">
        <v>3018</v>
      </c>
      <c r="G826" s="1" t="s">
        <v>3171</v>
      </c>
      <c r="H826" s="1" t="s">
        <v>3220</v>
      </c>
    </row>
    <row r="827" spans="1:8" x14ac:dyDescent="0.25">
      <c r="A827" s="1" t="s">
        <v>1065</v>
      </c>
      <c r="B827" s="1" t="s">
        <v>3221</v>
      </c>
      <c r="C827" s="1" t="s">
        <v>3016</v>
      </c>
      <c r="D827" s="1" t="s">
        <v>3222</v>
      </c>
      <c r="E827" s="1" t="s">
        <v>2444</v>
      </c>
      <c r="F827" s="1" t="s">
        <v>3018</v>
      </c>
      <c r="G827" s="1" t="s">
        <v>3171</v>
      </c>
      <c r="H827" s="1" t="s">
        <v>3223</v>
      </c>
    </row>
    <row r="828" spans="1:8" x14ac:dyDescent="0.25">
      <c r="A828" s="1" t="s">
        <v>1065</v>
      </c>
      <c r="B828" s="1" t="s">
        <v>3224</v>
      </c>
      <c r="C828" s="1" t="s">
        <v>3016</v>
      </c>
      <c r="D828" s="1" t="s">
        <v>3225</v>
      </c>
      <c r="E828" s="1" t="s">
        <v>2444</v>
      </c>
      <c r="F828" s="1" t="s">
        <v>3018</v>
      </c>
      <c r="G828" s="1" t="s">
        <v>3171</v>
      </c>
      <c r="H828" s="1" t="s">
        <v>3226</v>
      </c>
    </row>
    <row r="829" spans="1:8" x14ac:dyDescent="0.25">
      <c r="A829" s="1" t="s">
        <v>1065</v>
      </c>
      <c r="B829" s="1" t="s">
        <v>3227</v>
      </c>
      <c r="C829" s="1" t="s">
        <v>3016</v>
      </c>
      <c r="D829" s="1" t="s">
        <v>3228</v>
      </c>
      <c r="E829" s="1" t="s">
        <v>2444</v>
      </c>
      <c r="F829" s="1" t="s">
        <v>3018</v>
      </c>
      <c r="G829" s="1" t="s">
        <v>3171</v>
      </c>
      <c r="H829" s="1" t="s">
        <v>3229</v>
      </c>
    </row>
    <row r="830" spans="1:8" x14ac:dyDescent="0.25">
      <c r="A830" s="1" t="s">
        <v>1065</v>
      </c>
      <c r="B830" s="1" t="s">
        <v>3230</v>
      </c>
      <c r="C830" s="1" t="s">
        <v>3016</v>
      </c>
      <c r="D830" s="1" t="s">
        <v>3231</v>
      </c>
      <c r="E830" s="1" t="s">
        <v>2444</v>
      </c>
      <c r="F830" s="1" t="s">
        <v>3018</v>
      </c>
      <c r="G830" s="1" t="s">
        <v>3171</v>
      </c>
      <c r="H830" s="1" t="s">
        <v>3232</v>
      </c>
    </row>
    <row r="831" spans="1:8" x14ac:dyDescent="0.25">
      <c r="A831" s="1" t="s">
        <v>1065</v>
      </c>
      <c r="B831" s="1" t="s">
        <v>3233</v>
      </c>
      <c r="C831" s="1" t="s">
        <v>3016</v>
      </c>
      <c r="D831" s="1" t="s">
        <v>3234</v>
      </c>
      <c r="E831" s="1" t="s">
        <v>2444</v>
      </c>
      <c r="F831" s="1" t="s">
        <v>3018</v>
      </c>
      <c r="G831" s="1" t="s">
        <v>3171</v>
      </c>
      <c r="H831" s="1" t="s">
        <v>3235</v>
      </c>
    </row>
    <row r="832" spans="1:8" x14ac:dyDescent="0.25">
      <c r="A832" s="1" t="s">
        <v>1065</v>
      </c>
      <c r="B832" s="1" t="s">
        <v>3236</v>
      </c>
      <c r="C832" s="1" t="s">
        <v>3016</v>
      </c>
      <c r="D832" s="1" t="s">
        <v>3237</v>
      </c>
      <c r="E832" s="1" t="s">
        <v>2444</v>
      </c>
      <c r="F832" s="1" t="s">
        <v>3018</v>
      </c>
      <c r="G832" s="1" t="s">
        <v>3171</v>
      </c>
      <c r="H832" s="1" t="s">
        <v>3238</v>
      </c>
    </row>
    <row r="833" spans="1:8" x14ac:dyDescent="0.25">
      <c r="A833" s="1" t="s">
        <v>1065</v>
      </c>
      <c r="B833" s="1" t="s">
        <v>3239</v>
      </c>
      <c r="C833" s="1" t="s">
        <v>3016</v>
      </c>
      <c r="D833" s="1" t="s">
        <v>3240</v>
      </c>
      <c r="E833" s="1" t="s">
        <v>2444</v>
      </c>
      <c r="F833" s="1" t="s">
        <v>3018</v>
      </c>
      <c r="G833" s="1" t="s">
        <v>3171</v>
      </c>
      <c r="H833" s="1" t="s">
        <v>3241</v>
      </c>
    </row>
    <row r="834" spans="1:8" x14ac:dyDescent="0.25">
      <c r="A834" s="1" t="s">
        <v>1065</v>
      </c>
      <c r="B834" s="1" t="s">
        <v>3242</v>
      </c>
      <c r="C834" s="1" t="s">
        <v>3016</v>
      </c>
      <c r="D834" s="1" t="s">
        <v>3243</v>
      </c>
      <c r="E834" s="1" t="s">
        <v>2444</v>
      </c>
      <c r="F834" s="1" t="s">
        <v>3018</v>
      </c>
      <c r="G834" s="1" t="s">
        <v>3171</v>
      </c>
      <c r="H834" s="1" t="s">
        <v>3244</v>
      </c>
    </row>
    <row r="835" spans="1:8" x14ac:dyDescent="0.25">
      <c r="A835" s="1" t="s">
        <v>1065</v>
      </c>
      <c r="B835" s="1" t="s">
        <v>3245</v>
      </c>
      <c r="C835" s="1" t="s">
        <v>3016</v>
      </c>
      <c r="D835" s="1" t="s">
        <v>3246</v>
      </c>
      <c r="E835" s="1" t="s">
        <v>2444</v>
      </c>
      <c r="F835" s="1" t="s">
        <v>3018</v>
      </c>
      <c r="G835" s="1" t="s">
        <v>3171</v>
      </c>
      <c r="H835" s="1" t="s">
        <v>3247</v>
      </c>
    </row>
    <row r="836" spans="1:8" x14ac:dyDescent="0.25">
      <c r="A836" s="1" t="s">
        <v>1065</v>
      </c>
      <c r="B836" s="1" t="s">
        <v>3248</v>
      </c>
      <c r="C836" s="1" t="s">
        <v>3016</v>
      </c>
      <c r="D836" s="1" t="s">
        <v>3249</v>
      </c>
      <c r="E836" s="1" t="s">
        <v>2444</v>
      </c>
      <c r="F836" s="1" t="s">
        <v>3018</v>
      </c>
      <c r="G836" s="1" t="s">
        <v>3171</v>
      </c>
      <c r="H836" s="1" t="s">
        <v>3250</v>
      </c>
    </row>
    <row r="837" spans="1:8" x14ac:dyDescent="0.25">
      <c r="A837" s="1" t="s">
        <v>1065</v>
      </c>
      <c r="B837" s="1" t="s">
        <v>3251</v>
      </c>
      <c r="C837" s="1" t="s">
        <v>3016</v>
      </c>
      <c r="D837" s="1" t="s">
        <v>3252</v>
      </c>
      <c r="E837" s="1" t="s">
        <v>2444</v>
      </c>
      <c r="F837" s="1" t="s">
        <v>3018</v>
      </c>
      <c r="G837" s="1" t="s">
        <v>3171</v>
      </c>
      <c r="H837" s="1" t="s">
        <v>3253</v>
      </c>
    </row>
    <row r="838" spans="1:8" x14ac:dyDescent="0.25">
      <c r="A838" s="1" t="s">
        <v>1065</v>
      </c>
      <c r="B838" s="1" t="s">
        <v>3254</v>
      </c>
      <c r="C838" s="1" t="s">
        <v>3016</v>
      </c>
      <c r="D838" s="1" t="s">
        <v>3255</v>
      </c>
      <c r="E838" s="1" t="s">
        <v>2444</v>
      </c>
      <c r="F838" s="1" t="s">
        <v>3018</v>
      </c>
      <c r="G838" s="1" t="s">
        <v>3171</v>
      </c>
      <c r="H838" s="1" t="s">
        <v>3256</v>
      </c>
    </row>
    <row r="839" spans="1:8" x14ac:dyDescent="0.25">
      <c r="A839" s="1" t="s">
        <v>1065</v>
      </c>
      <c r="B839" s="1" t="s">
        <v>3257</v>
      </c>
      <c r="C839" s="1" t="s">
        <v>3016</v>
      </c>
      <c r="D839" s="1" t="s">
        <v>3258</v>
      </c>
      <c r="E839" s="1" t="s">
        <v>2444</v>
      </c>
      <c r="F839" s="1" t="s">
        <v>3018</v>
      </c>
      <c r="G839" s="1" t="s">
        <v>3171</v>
      </c>
      <c r="H839" s="1" t="s">
        <v>3259</v>
      </c>
    </row>
    <row r="840" spans="1:8" x14ac:dyDescent="0.25">
      <c r="A840" s="1" t="s">
        <v>1065</v>
      </c>
      <c r="B840" s="1" t="s">
        <v>3260</v>
      </c>
      <c r="C840" s="1" t="s">
        <v>3016</v>
      </c>
      <c r="D840" s="1" t="s">
        <v>3261</v>
      </c>
      <c r="E840" s="1" t="s">
        <v>2444</v>
      </c>
      <c r="F840" s="1" t="s">
        <v>3018</v>
      </c>
      <c r="G840" s="1" t="s">
        <v>3171</v>
      </c>
      <c r="H840" s="1" t="s">
        <v>3262</v>
      </c>
    </row>
    <row r="841" spans="1:8" x14ac:dyDescent="0.25">
      <c r="A841" s="1" t="s">
        <v>1065</v>
      </c>
      <c r="B841" s="1" t="s">
        <v>3263</v>
      </c>
      <c r="C841" s="1" t="s">
        <v>3016</v>
      </c>
      <c r="D841" s="1" t="s">
        <v>3264</v>
      </c>
      <c r="E841" s="1" t="s">
        <v>2444</v>
      </c>
      <c r="F841" s="1" t="s">
        <v>3018</v>
      </c>
      <c r="G841" s="1" t="s">
        <v>3171</v>
      </c>
      <c r="H841" s="1" t="s">
        <v>3265</v>
      </c>
    </row>
    <row r="842" spans="1:8" x14ac:dyDescent="0.25">
      <c r="A842" s="1" t="s">
        <v>1065</v>
      </c>
      <c r="B842" s="1" t="s">
        <v>3266</v>
      </c>
      <c r="C842" s="1" t="s">
        <v>3016</v>
      </c>
      <c r="D842" s="1" t="s">
        <v>3267</v>
      </c>
      <c r="E842" s="1" t="s">
        <v>2444</v>
      </c>
      <c r="F842" s="1" t="s">
        <v>3018</v>
      </c>
      <c r="G842" s="1" t="s">
        <v>3171</v>
      </c>
      <c r="H842" s="1" t="s">
        <v>3268</v>
      </c>
    </row>
    <row r="843" spans="1:8" x14ac:dyDescent="0.25">
      <c r="A843" s="1" t="s">
        <v>1065</v>
      </c>
      <c r="B843" s="1" t="s">
        <v>3269</v>
      </c>
      <c r="C843" s="1" t="s">
        <v>3016</v>
      </c>
      <c r="D843" s="1" t="s">
        <v>3270</v>
      </c>
      <c r="E843" s="1" t="s">
        <v>2444</v>
      </c>
      <c r="F843" s="1" t="s">
        <v>3018</v>
      </c>
      <c r="G843" s="1" t="s">
        <v>3171</v>
      </c>
      <c r="H843" s="1" t="s">
        <v>3271</v>
      </c>
    </row>
    <row r="844" spans="1:8" x14ac:dyDescent="0.25">
      <c r="A844" s="1" t="s">
        <v>1065</v>
      </c>
      <c r="B844" s="1" t="s">
        <v>3272</v>
      </c>
      <c r="C844" s="1" t="s">
        <v>3016</v>
      </c>
      <c r="D844" s="1" t="s">
        <v>3273</v>
      </c>
      <c r="E844" s="1" t="s">
        <v>2444</v>
      </c>
      <c r="F844" s="1" t="s">
        <v>3018</v>
      </c>
      <c r="G844" s="1" t="s">
        <v>3171</v>
      </c>
      <c r="H844" s="1" t="s">
        <v>1611</v>
      </c>
    </row>
    <row r="845" spans="1:8" x14ac:dyDescent="0.25">
      <c r="A845" s="1" t="s">
        <v>1065</v>
      </c>
      <c r="B845" s="1" t="s">
        <v>3274</v>
      </c>
      <c r="C845" s="1" t="s">
        <v>3275</v>
      </c>
      <c r="D845" s="1" t="s">
        <v>3276</v>
      </c>
      <c r="E845" s="1" t="s">
        <v>2444</v>
      </c>
      <c r="F845" s="1" t="s">
        <v>3018</v>
      </c>
      <c r="G845" s="1" t="s">
        <v>3277</v>
      </c>
      <c r="H845" s="1" t="s">
        <v>3278</v>
      </c>
    </row>
    <row r="846" spans="1:8" x14ac:dyDescent="0.25">
      <c r="A846" s="1" t="s">
        <v>1065</v>
      </c>
      <c r="B846" s="1" t="s">
        <v>3279</v>
      </c>
      <c r="C846" s="1" t="s">
        <v>3275</v>
      </c>
      <c r="D846" s="1" t="s">
        <v>3280</v>
      </c>
      <c r="E846" s="1" t="s">
        <v>2444</v>
      </c>
      <c r="F846" s="1" t="s">
        <v>3018</v>
      </c>
      <c r="G846" s="1" t="s">
        <v>3277</v>
      </c>
      <c r="H846" s="1" t="s">
        <v>3281</v>
      </c>
    </row>
    <row r="847" spans="1:8" x14ac:dyDescent="0.25">
      <c r="A847" s="1" t="s">
        <v>1065</v>
      </c>
      <c r="B847" s="1" t="s">
        <v>3282</v>
      </c>
      <c r="C847" s="1" t="s">
        <v>3275</v>
      </c>
      <c r="D847" s="1" t="s">
        <v>3283</v>
      </c>
      <c r="E847" s="1" t="s">
        <v>2444</v>
      </c>
      <c r="F847" s="1" t="s">
        <v>3018</v>
      </c>
      <c r="G847" s="1" t="s">
        <v>3277</v>
      </c>
      <c r="H847" s="1" t="s">
        <v>3284</v>
      </c>
    </row>
    <row r="848" spans="1:8" x14ac:dyDescent="0.25">
      <c r="A848" s="1" t="s">
        <v>1065</v>
      </c>
      <c r="B848" s="1" t="s">
        <v>3285</v>
      </c>
      <c r="C848" s="1" t="s">
        <v>3275</v>
      </c>
      <c r="D848" s="1" t="s">
        <v>3286</v>
      </c>
      <c r="E848" s="1" t="s">
        <v>2444</v>
      </c>
      <c r="F848" s="1" t="s">
        <v>3018</v>
      </c>
      <c r="G848" s="1" t="s">
        <v>3277</v>
      </c>
      <c r="H848" s="1" t="s">
        <v>3287</v>
      </c>
    </row>
    <row r="849" spans="1:8" x14ac:dyDescent="0.25">
      <c r="A849" s="1" t="s">
        <v>1065</v>
      </c>
      <c r="B849" s="1" t="s">
        <v>3288</v>
      </c>
      <c r="C849" s="1" t="s">
        <v>3275</v>
      </c>
      <c r="D849" s="1" t="s">
        <v>3289</v>
      </c>
      <c r="E849" s="1" t="s">
        <v>2444</v>
      </c>
      <c r="F849" s="1" t="s">
        <v>3018</v>
      </c>
      <c r="G849" s="1" t="s">
        <v>3277</v>
      </c>
      <c r="H849" s="1" t="s">
        <v>3290</v>
      </c>
    </row>
    <row r="850" spans="1:8" x14ac:dyDescent="0.25">
      <c r="A850" s="1" t="s">
        <v>1065</v>
      </c>
      <c r="B850" s="1" t="s">
        <v>3291</v>
      </c>
      <c r="C850" s="1" t="s">
        <v>3275</v>
      </c>
      <c r="D850" s="1" t="s">
        <v>3292</v>
      </c>
      <c r="E850" s="1" t="s">
        <v>2444</v>
      </c>
      <c r="F850" s="1" t="s">
        <v>3018</v>
      </c>
      <c r="G850" s="1" t="s">
        <v>3277</v>
      </c>
      <c r="H850" s="1" t="s">
        <v>3293</v>
      </c>
    </row>
    <row r="851" spans="1:8" x14ac:dyDescent="0.25">
      <c r="A851" s="1" t="s">
        <v>1065</v>
      </c>
      <c r="B851" s="1" t="s">
        <v>3294</v>
      </c>
      <c r="C851" s="1" t="s">
        <v>3275</v>
      </c>
      <c r="D851" s="1" t="s">
        <v>3295</v>
      </c>
      <c r="E851" s="1" t="s">
        <v>2444</v>
      </c>
      <c r="F851" s="1" t="s">
        <v>3018</v>
      </c>
      <c r="G851" s="1" t="s">
        <v>3277</v>
      </c>
      <c r="H851" s="1" t="s">
        <v>3296</v>
      </c>
    </row>
    <row r="852" spans="1:8" x14ac:dyDescent="0.25">
      <c r="A852" s="1" t="s">
        <v>1065</v>
      </c>
      <c r="B852" s="1" t="s">
        <v>3297</v>
      </c>
      <c r="C852" s="1" t="s">
        <v>3025</v>
      </c>
      <c r="D852" s="1" t="s">
        <v>3298</v>
      </c>
      <c r="E852" s="1" t="s">
        <v>2444</v>
      </c>
      <c r="F852" s="1" t="s">
        <v>3018</v>
      </c>
      <c r="G852" s="1" t="s">
        <v>3277</v>
      </c>
      <c r="H852" s="1" t="s">
        <v>3299</v>
      </c>
    </row>
    <row r="853" spans="1:8" x14ac:dyDescent="0.25">
      <c r="A853" s="1" t="s">
        <v>1065</v>
      </c>
      <c r="B853" s="1" t="s">
        <v>3300</v>
      </c>
      <c r="C853" s="1" t="s">
        <v>3275</v>
      </c>
      <c r="D853" s="1" t="s">
        <v>3301</v>
      </c>
      <c r="E853" s="1" t="s">
        <v>2444</v>
      </c>
      <c r="F853" s="1" t="s">
        <v>3018</v>
      </c>
      <c r="G853" s="1" t="s">
        <v>3277</v>
      </c>
      <c r="H853" s="1" t="s">
        <v>3302</v>
      </c>
    </row>
    <row r="854" spans="1:8" x14ac:dyDescent="0.25">
      <c r="A854" s="1" t="s">
        <v>1065</v>
      </c>
      <c r="B854" s="1" t="s">
        <v>3303</v>
      </c>
      <c r="C854" s="1" t="s">
        <v>3275</v>
      </c>
      <c r="D854" s="1" t="s">
        <v>3304</v>
      </c>
      <c r="E854" s="1" t="s">
        <v>2444</v>
      </c>
      <c r="F854" s="1" t="s">
        <v>3018</v>
      </c>
      <c r="G854" s="1" t="s">
        <v>3277</v>
      </c>
      <c r="H854" s="1" t="s">
        <v>3305</v>
      </c>
    </row>
    <row r="855" spans="1:8" x14ac:dyDescent="0.25">
      <c r="A855" s="1" t="s">
        <v>1065</v>
      </c>
      <c r="B855" s="1" t="s">
        <v>3306</v>
      </c>
      <c r="C855" s="1" t="s">
        <v>3275</v>
      </c>
      <c r="D855" s="1" t="s">
        <v>3307</v>
      </c>
      <c r="E855" s="1" t="s">
        <v>2444</v>
      </c>
      <c r="F855" s="1" t="s">
        <v>3018</v>
      </c>
      <c r="G855" s="1" t="s">
        <v>3277</v>
      </c>
      <c r="H855" s="1" t="s">
        <v>3308</v>
      </c>
    </row>
    <row r="856" spans="1:8" x14ac:dyDescent="0.25">
      <c r="A856" s="1" t="s">
        <v>1065</v>
      </c>
      <c r="B856" s="1" t="s">
        <v>3309</v>
      </c>
      <c r="C856" s="1" t="s">
        <v>3025</v>
      </c>
      <c r="D856" s="1" t="s">
        <v>3310</v>
      </c>
      <c r="E856" s="1" t="s">
        <v>2444</v>
      </c>
      <c r="F856" s="1" t="s">
        <v>3018</v>
      </c>
      <c r="G856" s="1" t="s">
        <v>3277</v>
      </c>
      <c r="H856" s="1" t="s">
        <v>3311</v>
      </c>
    </row>
    <row r="857" spans="1:8" x14ac:dyDescent="0.25">
      <c r="A857" s="1" t="s">
        <v>1065</v>
      </c>
      <c r="B857" s="1" t="s">
        <v>3312</v>
      </c>
      <c r="C857" s="1" t="s">
        <v>3025</v>
      </c>
      <c r="D857" s="1" t="s">
        <v>3313</v>
      </c>
      <c r="E857" s="1" t="s">
        <v>2444</v>
      </c>
      <c r="F857" s="1" t="s">
        <v>3018</v>
      </c>
      <c r="G857" s="1" t="s">
        <v>3277</v>
      </c>
      <c r="H857" s="1" t="s">
        <v>3314</v>
      </c>
    </row>
    <row r="858" spans="1:8" x14ac:dyDescent="0.25">
      <c r="A858" s="1" t="s">
        <v>1065</v>
      </c>
      <c r="B858" s="1" t="s">
        <v>3315</v>
      </c>
      <c r="C858" s="1" t="s">
        <v>3275</v>
      </c>
      <c r="D858" s="1" t="s">
        <v>3316</v>
      </c>
      <c r="E858" s="1" t="s">
        <v>2444</v>
      </c>
      <c r="F858" s="1" t="s">
        <v>3018</v>
      </c>
      <c r="G858" s="1" t="s">
        <v>3277</v>
      </c>
      <c r="H858" s="1" t="s">
        <v>3317</v>
      </c>
    </row>
    <row r="859" spans="1:8" x14ac:dyDescent="0.25">
      <c r="A859" s="1" t="s">
        <v>1065</v>
      </c>
      <c r="B859" s="1" t="s">
        <v>3318</v>
      </c>
      <c r="C859" s="1" t="s">
        <v>3275</v>
      </c>
      <c r="D859" s="1" t="s">
        <v>3319</v>
      </c>
      <c r="E859" s="1" t="s">
        <v>2444</v>
      </c>
      <c r="F859" s="1" t="s">
        <v>3018</v>
      </c>
      <c r="G859" s="1" t="s">
        <v>3277</v>
      </c>
      <c r="H859" s="1" t="s">
        <v>3320</v>
      </c>
    </row>
    <row r="860" spans="1:8" x14ac:dyDescent="0.25">
      <c r="A860" s="1" t="s">
        <v>1065</v>
      </c>
      <c r="B860" s="1" t="s">
        <v>3321</v>
      </c>
      <c r="C860" s="1" t="s">
        <v>3275</v>
      </c>
      <c r="D860" s="1" t="s">
        <v>3322</v>
      </c>
      <c r="E860" s="1" t="s">
        <v>2444</v>
      </c>
      <c r="F860" s="1" t="s">
        <v>3018</v>
      </c>
      <c r="G860" s="1" t="s">
        <v>3277</v>
      </c>
      <c r="H860" s="1" t="s">
        <v>3323</v>
      </c>
    </row>
    <row r="861" spans="1:8" x14ac:dyDescent="0.25">
      <c r="A861" s="1" t="s">
        <v>1065</v>
      </c>
      <c r="B861" s="1" t="s">
        <v>3324</v>
      </c>
      <c r="C861" s="1" t="s">
        <v>3275</v>
      </c>
      <c r="D861" s="1" t="s">
        <v>3325</v>
      </c>
      <c r="E861" s="1" t="s">
        <v>2444</v>
      </c>
      <c r="F861" s="1" t="s">
        <v>3018</v>
      </c>
      <c r="G861" s="1" t="s">
        <v>3277</v>
      </c>
      <c r="H861" s="1" t="s">
        <v>3326</v>
      </c>
    </row>
    <row r="862" spans="1:8" x14ac:dyDescent="0.25">
      <c r="A862" s="1" t="s">
        <v>1065</v>
      </c>
      <c r="B862" s="1" t="s">
        <v>3327</v>
      </c>
      <c r="C862" s="1" t="s">
        <v>3275</v>
      </c>
      <c r="D862" s="1" t="s">
        <v>3328</v>
      </c>
      <c r="E862" s="1" t="s">
        <v>2444</v>
      </c>
      <c r="F862" s="1" t="s">
        <v>3018</v>
      </c>
      <c r="G862" s="1" t="s">
        <v>3277</v>
      </c>
      <c r="H862" s="1" t="s">
        <v>3329</v>
      </c>
    </row>
    <row r="863" spans="1:8" x14ac:dyDescent="0.25">
      <c r="A863" s="1" t="s">
        <v>1065</v>
      </c>
      <c r="B863" s="1" t="s">
        <v>3330</v>
      </c>
      <c r="C863" s="1" t="s">
        <v>3275</v>
      </c>
      <c r="D863" s="1" t="s">
        <v>3331</v>
      </c>
      <c r="E863" s="1" t="s">
        <v>2444</v>
      </c>
      <c r="F863" s="1" t="s">
        <v>3018</v>
      </c>
      <c r="G863" s="1" t="s">
        <v>3277</v>
      </c>
      <c r="H863" s="1" t="s">
        <v>3332</v>
      </c>
    </row>
    <row r="864" spans="1:8" x14ac:dyDescent="0.25">
      <c r="A864" s="1" t="s">
        <v>1065</v>
      </c>
      <c r="B864" s="1" t="s">
        <v>3333</v>
      </c>
      <c r="C864" s="1" t="s">
        <v>3275</v>
      </c>
      <c r="D864" s="1" t="s">
        <v>3334</v>
      </c>
      <c r="E864" s="1" t="s">
        <v>2444</v>
      </c>
      <c r="F864" s="1" t="s">
        <v>3018</v>
      </c>
      <c r="G864" s="1" t="s">
        <v>3277</v>
      </c>
      <c r="H864" s="1" t="s">
        <v>3335</v>
      </c>
    </row>
    <row r="865" spans="1:8" x14ac:dyDescent="0.25">
      <c r="A865" s="1" t="s">
        <v>1065</v>
      </c>
      <c r="B865" s="1" t="s">
        <v>3336</v>
      </c>
      <c r="C865" s="1" t="s">
        <v>3275</v>
      </c>
      <c r="D865" s="1" t="s">
        <v>3337</v>
      </c>
      <c r="E865" s="1" t="s">
        <v>2444</v>
      </c>
      <c r="F865" s="1" t="s">
        <v>3018</v>
      </c>
      <c r="G865" s="1" t="s">
        <v>3277</v>
      </c>
      <c r="H865" s="1" t="s">
        <v>3338</v>
      </c>
    </row>
    <row r="866" spans="1:8" x14ac:dyDescent="0.25">
      <c r="A866" s="1" t="s">
        <v>1065</v>
      </c>
      <c r="B866" s="1" t="s">
        <v>3339</v>
      </c>
      <c r="C866" s="1" t="s">
        <v>3275</v>
      </c>
      <c r="D866" s="1" t="s">
        <v>3340</v>
      </c>
      <c r="E866" s="1" t="s">
        <v>2444</v>
      </c>
      <c r="F866" s="1" t="s">
        <v>3018</v>
      </c>
      <c r="G866" s="1" t="s">
        <v>3277</v>
      </c>
      <c r="H866" s="1" t="s">
        <v>3341</v>
      </c>
    </row>
    <row r="867" spans="1:8" x14ac:dyDescent="0.25">
      <c r="A867" s="1" t="s">
        <v>1065</v>
      </c>
      <c r="B867" s="1" t="s">
        <v>3342</v>
      </c>
      <c r="C867" s="1" t="s">
        <v>3025</v>
      </c>
      <c r="D867" s="1" t="s">
        <v>3343</v>
      </c>
      <c r="E867" s="1" t="s">
        <v>2444</v>
      </c>
      <c r="F867" s="1" t="s">
        <v>3018</v>
      </c>
      <c r="G867" s="1" t="s">
        <v>3277</v>
      </c>
      <c r="H867" s="1" t="s">
        <v>3344</v>
      </c>
    </row>
    <row r="868" spans="1:8" x14ac:dyDescent="0.25">
      <c r="A868" s="1" t="s">
        <v>1065</v>
      </c>
      <c r="B868" s="1" t="s">
        <v>3345</v>
      </c>
      <c r="C868" s="1" t="s">
        <v>3275</v>
      </c>
      <c r="D868" s="1" t="s">
        <v>3346</v>
      </c>
      <c r="E868" s="1" t="s">
        <v>2444</v>
      </c>
      <c r="F868" s="1" t="s">
        <v>3018</v>
      </c>
      <c r="G868" s="1" t="s">
        <v>3277</v>
      </c>
      <c r="H868" s="1" t="s">
        <v>3347</v>
      </c>
    </row>
    <row r="869" spans="1:8" x14ac:dyDescent="0.25">
      <c r="A869" s="1" t="s">
        <v>1065</v>
      </c>
      <c r="B869" s="1" t="s">
        <v>3348</v>
      </c>
      <c r="C869" s="1" t="s">
        <v>3275</v>
      </c>
      <c r="D869" s="1" t="s">
        <v>3349</v>
      </c>
      <c r="E869" s="1" t="s">
        <v>2444</v>
      </c>
      <c r="F869" s="1" t="s">
        <v>3018</v>
      </c>
      <c r="G869" s="1" t="s">
        <v>3277</v>
      </c>
      <c r="H869" s="1" t="s">
        <v>3350</v>
      </c>
    </row>
    <row r="870" spans="1:8" x14ac:dyDescent="0.25">
      <c r="A870" s="1" t="s">
        <v>1065</v>
      </c>
      <c r="B870" s="1" t="s">
        <v>3351</v>
      </c>
      <c r="C870" s="1" t="s">
        <v>3275</v>
      </c>
      <c r="D870" s="1" t="s">
        <v>3352</v>
      </c>
      <c r="E870" s="1" t="s">
        <v>2444</v>
      </c>
      <c r="F870" s="1" t="s">
        <v>3018</v>
      </c>
      <c r="G870" s="1" t="s">
        <v>3277</v>
      </c>
      <c r="H870" s="1" t="s">
        <v>3353</v>
      </c>
    </row>
    <row r="871" spans="1:8" x14ac:dyDescent="0.25">
      <c r="A871" s="1" t="s">
        <v>1065</v>
      </c>
      <c r="B871" s="1" t="s">
        <v>3354</v>
      </c>
      <c r="C871" s="1" t="s">
        <v>3275</v>
      </c>
      <c r="D871" s="1" t="s">
        <v>3355</v>
      </c>
      <c r="E871" s="1" t="s">
        <v>2444</v>
      </c>
      <c r="F871" s="1" t="s">
        <v>3018</v>
      </c>
      <c r="G871" s="1" t="s">
        <v>3277</v>
      </c>
      <c r="H871" s="1" t="s">
        <v>3356</v>
      </c>
    </row>
    <row r="872" spans="1:8" x14ac:dyDescent="0.25">
      <c r="A872" s="1" t="s">
        <v>1065</v>
      </c>
      <c r="B872" s="1" t="s">
        <v>3357</v>
      </c>
      <c r="C872" s="1" t="s">
        <v>3275</v>
      </c>
      <c r="D872" s="1" t="s">
        <v>3358</v>
      </c>
      <c r="E872" s="1" t="s">
        <v>2444</v>
      </c>
      <c r="F872" s="1" t="s">
        <v>3018</v>
      </c>
      <c r="G872" s="1" t="s">
        <v>3277</v>
      </c>
      <c r="H872" s="1" t="s">
        <v>3359</v>
      </c>
    </row>
    <row r="873" spans="1:8" x14ac:dyDescent="0.25">
      <c r="A873" s="1" t="s">
        <v>1065</v>
      </c>
      <c r="B873" s="1" t="s">
        <v>3360</v>
      </c>
      <c r="C873" s="1" t="s">
        <v>3275</v>
      </c>
      <c r="D873" s="1" t="s">
        <v>3361</v>
      </c>
      <c r="E873" s="1" t="s">
        <v>2444</v>
      </c>
      <c r="F873" s="1" t="s">
        <v>3018</v>
      </c>
      <c r="G873" s="1" t="s">
        <v>3277</v>
      </c>
      <c r="H873" s="1" t="s">
        <v>1611</v>
      </c>
    </row>
    <row r="874" spans="1:8" x14ac:dyDescent="0.25">
      <c r="A874" s="1" t="s">
        <v>1065</v>
      </c>
      <c r="B874" s="1" t="s">
        <v>3362</v>
      </c>
      <c r="C874" s="1" t="s">
        <v>3275</v>
      </c>
      <c r="D874" s="1" t="s">
        <v>3363</v>
      </c>
      <c r="E874" s="1" t="s">
        <v>2444</v>
      </c>
      <c r="F874" s="1" t="s">
        <v>3018</v>
      </c>
      <c r="G874" s="1" t="s">
        <v>3364</v>
      </c>
      <c r="H874" s="1" t="s">
        <v>3365</v>
      </c>
    </row>
    <row r="875" spans="1:8" x14ac:dyDescent="0.25">
      <c r="A875" s="1" t="s">
        <v>1065</v>
      </c>
      <c r="B875" s="1" t="s">
        <v>3366</v>
      </c>
      <c r="C875" s="1" t="s">
        <v>3275</v>
      </c>
      <c r="D875" s="1" t="s">
        <v>3367</v>
      </c>
      <c r="E875" s="1" t="s">
        <v>2444</v>
      </c>
      <c r="F875" s="1" t="s">
        <v>3018</v>
      </c>
      <c r="G875" s="1" t="s">
        <v>3364</v>
      </c>
      <c r="H875" s="1" t="s">
        <v>3368</v>
      </c>
    </row>
    <row r="876" spans="1:8" x14ac:dyDescent="0.25">
      <c r="A876" s="1" t="s">
        <v>1065</v>
      </c>
      <c r="B876" s="1" t="s">
        <v>3369</v>
      </c>
      <c r="C876" s="1" t="s">
        <v>3275</v>
      </c>
      <c r="D876" s="1" t="s">
        <v>3370</v>
      </c>
      <c r="E876" s="1" t="s">
        <v>2444</v>
      </c>
      <c r="F876" s="1" t="s">
        <v>3018</v>
      </c>
      <c r="G876" s="1" t="s">
        <v>3364</v>
      </c>
      <c r="H876" s="1" t="s">
        <v>3371</v>
      </c>
    </row>
    <row r="877" spans="1:8" x14ac:dyDescent="0.25">
      <c r="A877" s="1" t="s">
        <v>1065</v>
      </c>
      <c r="B877" s="1" t="s">
        <v>3372</v>
      </c>
      <c r="C877" s="1" t="s">
        <v>3275</v>
      </c>
      <c r="D877" s="1" t="s">
        <v>3373</v>
      </c>
      <c r="E877" s="1" t="s">
        <v>2444</v>
      </c>
      <c r="F877" s="1" t="s">
        <v>3018</v>
      </c>
      <c r="G877" s="1" t="s">
        <v>3364</v>
      </c>
      <c r="H877" s="1" t="s">
        <v>3374</v>
      </c>
    </row>
    <row r="878" spans="1:8" x14ac:dyDescent="0.25">
      <c r="A878" s="1" t="s">
        <v>1065</v>
      </c>
      <c r="B878" s="1" t="s">
        <v>3375</v>
      </c>
      <c r="C878" s="1" t="s">
        <v>3275</v>
      </c>
      <c r="D878" s="1" t="s">
        <v>3376</v>
      </c>
      <c r="E878" s="1" t="s">
        <v>2444</v>
      </c>
      <c r="F878" s="1" t="s">
        <v>3018</v>
      </c>
      <c r="G878" s="1" t="s">
        <v>3377</v>
      </c>
      <c r="H878" s="1" t="s">
        <v>3378</v>
      </c>
    </row>
    <row r="879" spans="1:8" x14ac:dyDescent="0.25">
      <c r="A879" s="1" t="s">
        <v>1065</v>
      </c>
      <c r="B879" s="1" t="s">
        <v>3379</v>
      </c>
      <c r="C879" s="1" t="s">
        <v>3275</v>
      </c>
      <c r="D879" s="1" t="s">
        <v>3380</v>
      </c>
      <c r="E879" s="1" t="s">
        <v>2444</v>
      </c>
      <c r="F879" s="1" t="s">
        <v>3018</v>
      </c>
      <c r="G879" s="1" t="s">
        <v>3377</v>
      </c>
      <c r="H879" s="1" t="s">
        <v>3381</v>
      </c>
    </row>
    <row r="880" spans="1:8" x14ac:dyDescent="0.25">
      <c r="A880" s="1" t="s">
        <v>1065</v>
      </c>
      <c r="B880" s="1" t="s">
        <v>3382</v>
      </c>
      <c r="C880" s="1" t="s">
        <v>3025</v>
      </c>
      <c r="D880" s="1" t="s">
        <v>3383</v>
      </c>
      <c r="E880" s="1" t="s">
        <v>2444</v>
      </c>
      <c r="F880" s="1" t="s">
        <v>3018</v>
      </c>
      <c r="G880" s="1" t="s">
        <v>3377</v>
      </c>
      <c r="H880" s="1" t="s">
        <v>3384</v>
      </c>
    </row>
    <row r="881" spans="1:8" x14ac:dyDescent="0.25">
      <c r="A881" s="1" t="s">
        <v>1065</v>
      </c>
      <c r="B881" s="1" t="s">
        <v>3385</v>
      </c>
      <c r="C881" s="1" t="s">
        <v>3025</v>
      </c>
      <c r="D881" s="1" t="s">
        <v>3386</v>
      </c>
      <c r="E881" s="1" t="s">
        <v>2444</v>
      </c>
      <c r="F881" s="1" t="s">
        <v>3018</v>
      </c>
      <c r="G881" s="1" t="s">
        <v>3377</v>
      </c>
      <c r="H881" s="1" t="s">
        <v>3387</v>
      </c>
    </row>
    <row r="882" spans="1:8" x14ac:dyDescent="0.25">
      <c r="A882" s="1" t="s">
        <v>1065</v>
      </c>
      <c r="B882" s="1" t="s">
        <v>3388</v>
      </c>
      <c r="C882" s="1" t="s">
        <v>3275</v>
      </c>
      <c r="D882" s="1" t="s">
        <v>3389</v>
      </c>
      <c r="E882" s="1" t="s">
        <v>2444</v>
      </c>
      <c r="F882" s="1" t="s">
        <v>3018</v>
      </c>
      <c r="G882" s="1" t="s">
        <v>3377</v>
      </c>
      <c r="H882" s="1" t="s">
        <v>3390</v>
      </c>
    </row>
    <row r="883" spans="1:8" x14ac:dyDescent="0.25">
      <c r="A883" s="1" t="s">
        <v>1065</v>
      </c>
      <c r="B883" s="1" t="s">
        <v>3391</v>
      </c>
      <c r="C883" s="1" t="s">
        <v>3025</v>
      </c>
      <c r="D883" s="1" t="s">
        <v>3392</v>
      </c>
      <c r="E883" s="1" t="s">
        <v>2444</v>
      </c>
      <c r="F883" s="1" t="s">
        <v>3018</v>
      </c>
      <c r="G883" s="1" t="s">
        <v>3377</v>
      </c>
      <c r="H883" s="1" t="s">
        <v>3393</v>
      </c>
    </row>
    <row r="884" spans="1:8" x14ac:dyDescent="0.25">
      <c r="A884" s="1" t="s">
        <v>1065</v>
      </c>
      <c r="B884" s="1" t="s">
        <v>3394</v>
      </c>
      <c r="C884" s="1" t="s">
        <v>3025</v>
      </c>
      <c r="D884" s="1" t="s">
        <v>3395</v>
      </c>
      <c r="E884" s="1" t="s">
        <v>2444</v>
      </c>
      <c r="F884" s="1" t="s">
        <v>3018</v>
      </c>
      <c r="G884" s="1" t="s">
        <v>3377</v>
      </c>
      <c r="H884" s="1" t="s">
        <v>3396</v>
      </c>
    </row>
    <row r="885" spans="1:8" x14ac:dyDescent="0.25">
      <c r="A885" s="1" t="s">
        <v>1065</v>
      </c>
      <c r="B885" s="1" t="s">
        <v>3397</v>
      </c>
      <c r="C885" s="1" t="s">
        <v>3025</v>
      </c>
      <c r="D885" s="1" t="s">
        <v>3398</v>
      </c>
      <c r="E885" s="1" t="s">
        <v>2444</v>
      </c>
      <c r="F885" s="1" t="s">
        <v>3018</v>
      </c>
      <c r="G885" s="1" t="s">
        <v>3377</v>
      </c>
      <c r="H885" s="1" t="s">
        <v>3399</v>
      </c>
    </row>
    <row r="886" spans="1:8" x14ac:dyDescent="0.25">
      <c r="A886" s="1" t="s">
        <v>1065</v>
      </c>
      <c r="B886" s="1" t="s">
        <v>3400</v>
      </c>
      <c r="C886" s="1" t="s">
        <v>3275</v>
      </c>
      <c r="D886" s="1" t="s">
        <v>3401</v>
      </c>
      <c r="E886" s="1" t="s">
        <v>2444</v>
      </c>
      <c r="F886" s="1" t="s">
        <v>3018</v>
      </c>
      <c r="G886" s="1" t="s">
        <v>3377</v>
      </c>
      <c r="H886" s="1" t="s">
        <v>3402</v>
      </c>
    </row>
    <row r="887" spans="1:8" x14ac:dyDescent="0.25">
      <c r="A887" s="1" t="s">
        <v>1065</v>
      </c>
      <c r="B887" s="1" t="s">
        <v>3403</v>
      </c>
      <c r="C887" s="1" t="s">
        <v>3275</v>
      </c>
      <c r="D887" s="1" t="s">
        <v>3404</v>
      </c>
      <c r="E887" s="1" t="s">
        <v>2444</v>
      </c>
      <c r="F887" s="1" t="s">
        <v>3018</v>
      </c>
      <c r="G887" s="1" t="s">
        <v>3377</v>
      </c>
      <c r="H887" s="1" t="s">
        <v>3405</v>
      </c>
    </row>
    <row r="888" spans="1:8" x14ac:dyDescent="0.25">
      <c r="A888" s="1" t="s">
        <v>1065</v>
      </c>
      <c r="B888" s="1" t="s">
        <v>3406</v>
      </c>
      <c r="C888" s="1" t="s">
        <v>3275</v>
      </c>
      <c r="D888" s="1" t="s">
        <v>3407</v>
      </c>
      <c r="E888" s="1" t="s">
        <v>2444</v>
      </c>
      <c r="F888" s="1" t="s">
        <v>3018</v>
      </c>
      <c r="G888" s="1" t="s">
        <v>3377</v>
      </c>
      <c r="H888" s="1" t="s">
        <v>3408</v>
      </c>
    </row>
    <row r="889" spans="1:8" x14ac:dyDescent="0.25">
      <c r="A889" s="1" t="s">
        <v>1065</v>
      </c>
      <c r="B889" s="1" t="s">
        <v>3409</v>
      </c>
      <c r="C889" s="1" t="s">
        <v>3275</v>
      </c>
      <c r="D889" s="1" t="s">
        <v>3410</v>
      </c>
      <c r="E889" s="1" t="s">
        <v>2444</v>
      </c>
      <c r="F889" s="1" t="s">
        <v>3018</v>
      </c>
      <c r="G889" s="1" t="s">
        <v>3377</v>
      </c>
      <c r="H889" s="1" t="s">
        <v>3411</v>
      </c>
    </row>
    <row r="890" spans="1:8" x14ac:dyDescent="0.25">
      <c r="A890" s="1" t="s">
        <v>1065</v>
      </c>
      <c r="B890" s="1" t="s">
        <v>3412</v>
      </c>
      <c r="C890" s="1" t="s">
        <v>3275</v>
      </c>
      <c r="D890" s="1" t="s">
        <v>3413</v>
      </c>
      <c r="E890" s="1" t="s">
        <v>2444</v>
      </c>
      <c r="F890" s="1" t="s">
        <v>3018</v>
      </c>
      <c r="G890" s="1" t="s">
        <v>3377</v>
      </c>
      <c r="H890" s="1" t="s">
        <v>3414</v>
      </c>
    </row>
    <row r="891" spans="1:8" x14ac:dyDescent="0.25">
      <c r="A891" s="1" t="s">
        <v>1065</v>
      </c>
      <c r="B891" s="1" t="s">
        <v>3415</v>
      </c>
      <c r="C891" s="1" t="s">
        <v>3275</v>
      </c>
      <c r="D891" s="1" t="s">
        <v>3416</v>
      </c>
      <c r="E891" s="1" t="s">
        <v>2444</v>
      </c>
      <c r="F891" s="1" t="s">
        <v>3018</v>
      </c>
      <c r="G891" s="1" t="s">
        <v>3377</v>
      </c>
      <c r="H891" s="1" t="s">
        <v>3417</v>
      </c>
    </row>
    <row r="892" spans="1:8" x14ac:dyDescent="0.25">
      <c r="A892" s="1" t="s">
        <v>1065</v>
      </c>
      <c r="B892" s="1" t="s">
        <v>3418</v>
      </c>
      <c r="C892" s="1" t="s">
        <v>3275</v>
      </c>
      <c r="D892" s="1" t="s">
        <v>3419</v>
      </c>
      <c r="E892" s="1" t="s">
        <v>2444</v>
      </c>
      <c r="F892" s="1" t="s">
        <v>3018</v>
      </c>
      <c r="G892" s="1" t="s">
        <v>3377</v>
      </c>
      <c r="H892" s="1" t="s">
        <v>3420</v>
      </c>
    </row>
    <row r="893" spans="1:8" x14ac:dyDescent="0.25">
      <c r="A893" s="1" t="s">
        <v>1065</v>
      </c>
      <c r="B893" s="1" t="s">
        <v>3421</v>
      </c>
      <c r="C893" s="1" t="s">
        <v>3025</v>
      </c>
      <c r="D893" s="1" t="s">
        <v>3422</v>
      </c>
      <c r="E893" s="1" t="s">
        <v>2444</v>
      </c>
      <c r="F893" s="1" t="s">
        <v>3018</v>
      </c>
      <c r="G893" s="1" t="s">
        <v>3377</v>
      </c>
      <c r="H893" s="1" t="s">
        <v>3423</v>
      </c>
    </row>
    <row r="894" spans="1:8" x14ac:dyDescent="0.25">
      <c r="A894" s="1" t="s">
        <v>1065</v>
      </c>
      <c r="B894" s="1" t="s">
        <v>3424</v>
      </c>
      <c r="C894" s="1" t="s">
        <v>3025</v>
      </c>
      <c r="D894" s="1" t="s">
        <v>3425</v>
      </c>
      <c r="E894" s="1" t="s">
        <v>2444</v>
      </c>
      <c r="F894" s="1" t="s">
        <v>3018</v>
      </c>
      <c r="G894" s="1" t="s">
        <v>3377</v>
      </c>
      <c r="H894" s="1" t="s">
        <v>3426</v>
      </c>
    </row>
    <row r="895" spans="1:8" x14ac:dyDescent="0.25">
      <c r="A895" s="1" t="s">
        <v>1065</v>
      </c>
      <c r="B895" s="1" t="s">
        <v>3427</v>
      </c>
      <c r="C895" s="1" t="s">
        <v>3025</v>
      </c>
      <c r="D895" s="1" t="s">
        <v>3428</v>
      </c>
      <c r="E895" s="1" t="s">
        <v>2444</v>
      </c>
      <c r="F895" s="1" t="s">
        <v>3018</v>
      </c>
      <c r="G895" s="1" t="s">
        <v>3377</v>
      </c>
      <c r="H895" s="1" t="s">
        <v>3429</v>
      </c>
    </row>
    <row r="896" spans="1:8" x14ac:dyDescent="0.25">
      <c r="A896" s="1" t="s">
        <v>1065</v>
      </c>
      <c r="B896" s="1" t="s">
        <v>3430</v>
      </c>
      <c r="C896" s="1" t="s">
        <v>3025</v>
      </c>
      <c r="D896" s="1" t="s">
        <v>3431</v>
      </c>
      <c r="E896" s="1" t="s">
        <v>2444</v>
      </c>
      <c r="F896" s="1" t="s">
        <v>3018</v>
      </c>
      <c r="G896" s="1" t="s">
        <v>3377</v>
      </c>
      <c r="H896" s="1" t="s">
        <v>3432</v>
      </c>
    </row>
    <row r="897" spans="1:8" x14ac:dyDescent="0.25">
      <c r="A897" s="1" t="s">
        <v>1065</v>
      </c>
      <c r="B897" s="1" t="s">
        <v>3433</v>
      </c>
      <c r="C897" s="1" t="s">
        <v>3275</v>
      </c>
      <c r="D897" s="1" t="s">
        <v>3434</v>
      </c>
      <c r="E897" s="1" t="s">
        <v>2444</v>
      </c>
      <c r="F897" s="1" t="s">
        <v>3018</v>
      </c>
      <c r="G897" s="1" t="s">
        <v>3377</v>
      </c>
      <c r="H897" s="1" t="s">
        <v>3435</v>
      </c>
    </row>
    <row r="898" spans="1:8" x14ac:dyDescent="0.25">
      <c r="A898" s="1" t="s">
        <v>1065</v>
      </c>
      <c r="B898" s="1" t="s">
        <v>3436</v>
      </c>
      <c r="C898" s="1" t="s">
        <v>3275</v>
      </c>
      <c r="D898" s="1" t="s">
        <v>3437</v>
      </c>
      <c r="E898" s="1" t="s">
        <v>2444</v>
      </c>
      <c r="F898" s="1" t="s">
        <v>3018</v>
      </c>
      <c r="G898" s="1" t="s">
        <v>3377</v>
      </c>
      <c r="H898" s="1" t="s">
        <v>3323</v>
      </c>
    </row>
    <row r="899" spans="1:8" x14ac:dyDescent="0.25">
      <c r="A899" s="1" t="s">
        <v>1065</v>
      </c>
      <c r="B899" s="1" t="s">
        <v>3438</v>
      </c>
      <c r="C899" s="1" t="s">
        <v>3275</v>
      </c>
      <c r="D899" s="1" t="s">
        <v>3439</v>
      </c>
      <c r="E899" s="1" t="s">
        <v>2444</v>
      </c>
      <c r="F899" s="1" t="s">
        <v>3018</v>
      </c>
      <c r="G899" s="1" t="s">
        <v>3377</v>
      </c>
      <c r="H899" s="1" t="s">
        <v>3440</v>
      </c>
    </row>
    <row r="900" spans="1:8" x14ac:dyDescent="0.25">
      <c r="A900" s="1" t="s">
        <v>1065</v>
      </c>
      <c r="B900" s="1" t="s">
        <v>3441</v>
      </c>
      <c r="C900" s="1" t="s">
        <v>3025</v>
      </c>
      <c r="D900" s="1" t="s">
        <v>3442</v>
      </c>
      <c r="E900" s="1" t="s">
        <v>2444</v>
      </c>
      <c r="F900" s="1" t="s">
        <v>3018</v>
      </c>
      <c r="G900" s="1" t="s">
        <v>3377</v>
      </c>
      <c r="H900" s="1" t="s">
        <v>3443</v>
      </c>
    </row>
    <row r="901" spans="1:8" x14ac:dyDescent="0.25">
      <c r="A901" s="1" t="s">
        <v>1065</v>
      </c>
      <c r="B901" s="1" t="s">
        <v>3444</v>
      </c>
      <c r="C901" s="1" t="s">
        <v>3275</v>
      </c>
      <c r="D901" s="1" t="s">
        <v>3445</v>
      </c>
      <c r="E901" s="1" t="s">
        <v>2444</v>
      </c>
      <c r="F901" s="1" t="s">
        <v>3018</v>
      </c>
      <c r="G901" s="1" t="s">
        <v>3377</v>
      </c>
      <c r="H901" s="1" t="s">
        <v>3446</v>
      </c>
    </row>
    <row r="902" spans="1:8" x14ac:dyDescent="0.25">
      <c r="A902" s="1" t="s">
        <v>1065</v>
      </c>
      <c r="B902" s="1" t="s">
        <v>3447</v>
      </c>
      <c r="C902" s="1" t="s">
        <v>3275</v>
      </c>
      <c r="D902" s="1" t="s">
        <v>3448</v>
      </c>
      <c r="E902" s="1" t="s">
        <v>2444</v>
      </c>
      <c r="F902" s="1" t="s">
        <v>3018</v>
      </c>
      <c r="G902" s="1" t="s">
        <v>3377</v>
      </c>
      <c r="H902" s="1" t="s">
        <v>3449</v>
      </c>
    </row>
    <row r="903" spans="1:8" x14ac:dyDescent="0.25">
      <c r="A903" s="1" t="s">
        <v>1065</v>
      </c>
      <c r="B903" s="1" t="s">
        <v>3450</v>
      </c>
      <c r="C903" s="1" t="s">
        <v>3025</v>
      </c>
      <c r="D903" s="1" t="s">
        <v>3451</v>
      </c>
      <c r="E903" s="1" t="s">
        <v>2444</v>
      </c>
      <c r="F903" s="1" t="s">
        <v>3018</v>
      </c>
      <c r="G903" s="1" t="s">
        <v>3377</v>
      </c>
      <c r="H903" s="1" t="s">
        <v>3452</v>
      </c>
    </row>
    <row r="904" spans="1:8" x14ac:dyDescent="0.25">
      <c r="A904" s="1" t="s">
        <v>1065</v>
      </c>
      <c r="B904" s="1" t="s">
        <v>3453</v>
      </c>
      <c r="C904" s="1" t="s">
        <v>3025</v>
      </c>
      <c r="D904" s="1" t="s">
        <v>3454</v>
      </c>
      <c r="E904" s="1" t="s">
        <v>2444</v>
      </c>
      <c r="F904" s="1" t="s">
        <v>3018</v>
      </c>
      <c r="G904" s="1" t="s">
        <v>3377</v>
      </c>
      <c r="H904" s="1" t="s">
        <v>3455</v>
      </c>
    </row>
    <row r="905" spans="1:8" x14ac:dyDescent="0.25">
      <c r="A905" s="1" t="s">
        <v>1065</v>
      </c>
      <c r="B905" s="1" t="s">
        <v>3456</v>
      </c>
      <c r="C905" s="1" t="s">
        <v>3025</v>
      </c>
      <c r="D905" s="1" t="s">
        <v>3457</v>
      </c>
      <c r="E905" s="1" t="s">
        <v>2444</v>
      </c>
      <c r="F905" s="1" t="s">
        <v>3018</v>
      </c>
      <c r="G905" s="1" t="s">
        <v>3377</v>
      </c>
      <c r="H905" s="1" t="s">
        <v>3458</v>
      </c>
    </row>
    <row r="906" spans="1:8" x14ac:dyDescent="0.25">
      <c r="A906" s="1" t="s">
        <v>1065</v>
      </c>
      <c r="B906" s="1" t="s">
        <v>3459</v>
      </c>
      <c r="C906" s="1" t="s">
        <v>3025</v>
      </c>
      <c r="D906" s="1" t="s">
        <v>3460</v>
      </c>
      <c r="E906" s="1" t="s">
        <v>2444</v>
      </c>
      <c r="F906" s="1" t="s">
        <v>3018</v>
      </c>
      <c r="G906" s="1" t="s">
        <v>3377</v>
      </c>
      <c r="H906" s="1" t="s">
        <v>3461</v>
      </c>
    </row>
    <row r="907" spans="1:8" x14ac:dyDescent="0.25">
      <c r="A907" s="1" t="s">
        <v>1065</v>
      </c>
      <c r="B907" s="1" t="s">
        <v>3462</v>
      </c>
      <c r="C907" s="1" t="s">
        <v>3025</v>
      </c>
      <c r="D907" s="1" t="s">
        <v>3463</v>
      </c>
      <c r="E907" s="1" t="s">
        <v>2444</v>
      </c>
      <c r="F907" s="1" t="s">
        <v>3018</v>
      </c>
      <c r="G907" s="1" t="s">
        <v>3377</v>
      </c>
      <c r="H907" s="1" t="s">
        <v>3464</v>
      </c>
    </row>
    <row r="908" spans="1:8" x14ac:dyDescent="0.25">
      <c r="A908" s="1" t="s">
        <v>1065</v>
      </c>
      <c r="B908" s="1" t="s">
        <v>3465</v>
      </c>
      <c r="C908" s="1" t="s">
        <v>3025</v>
      </c>
      <c r="D908" s="1" t="s">
        <v>3466</v>
      </c>
      <c r="E908" s="1" t="s">
        <v>2444</v>
      </c>
      <c r="F908" s="1" t="s">
        <v>3018</v>
      </c>
      <c r="G908" s="1" t="s">
        <v>3377</v>
      </c>
      <c r="H908" s="1" t="s">
        <v>3467</v>
      </c>
    </row>
    <row r="909" spans="1:8" x14ac:dyDescent="0.25">
      <c r="A909" s="1" t="s">
        <v>1065</v>
      </c>
      <c r="B909" s="1" t="s">
        <v>3468</v>
      </c>
      <c r="C909" s="1" t="s">
        <v>3275</v>
      </c>
      <c r="D909" s="1" t="s">
        <v>3469</v>
      </c>
      <c r="E909" s="1" t="s">
        <v>2444</v>
      </c>
      <c r="F909" s="1" t="s">
        <v>3018</v>
      </c>
      <c r="G909" s="1" t="s">
        <v>3377</v>
      </c>
      <c r="H909" s="1" t="s">
        <v>3470</v>
      </c>
    </row>
    <row r="910" spans="1:8" x14ac:dyDescent="0.25">
      <c r="A910" s="1" t="s">
        <v>1065</v>
      </c>
      <c r="B910" s="1" t="s">
        <v>3471</v>
      </c>
      <c r="C910" s="1" t="s">
        <v>3275</v>
      </c>
      <c r="D910" s="1" t="s">
        <v>3472</v>
      </c>
      <c r="E910" s="1" t="s">
        <v>2444</v>
      </c>
      <c r="F910" s="1" t="s">
        <v>3018</v>
      </c>
      <c r="G910" s="1" t="s">
        <v>3473</v>
      </c>
      <c r="H910" s="1" t="s">
        <v>3474</v>
      </c>
    </row>
    <row r="911" spans="1:8" x14ac:dyDescent="0.25">
      <c r="A911" s="1" t="s">
        <v>1065</v>
      </c>
      <c r="B911" s="1" t="s">
        <v>3475</v>
      </c>
      <c r="C911" s="1" t="s">
        <v>3275</v>
      </c>
      <c r="D911" s="1" t="s">
        <v>3476</v>
      </c>
      <c r="E911" s="1" t="s">
        <v>2444</v>
      </c>
      <c r="F911" s="1" t="s">
        <v>3018</v>
      </c>
      <c r="G911" s="1" t="s">
        <v>3473</v>
      </c>
      <c r="H911" s="1" t="s">
        <v>3477</v>
      </c>
    </row>
    <row r="912" spans="1:8" x14ac:dyDescent="0.25">
      <c r="A912" s="1" t="s">
        <v>1065</v>
      </c>
      <c r="B912" s="1" t="s">
        <v>3478</v>
      </c>
      <c r="C912" s="1" t="s">
        <v>3275</v>
      </c>
      <c r="D912" s="1" t="s">
        <v>3479</v>
      </c>
      <c r="E912" s="1" t="s">
        <v>2444</v>
      </c>
      <c r="F912" s="1" t="s">
        <v>3018</v>
      </c>
      <c r="G912" s="1" t="s">
        <v>3473</v>
      </c>
      <c r="H912" s="1" t="s">
        <v>3480</v>
      </c>
    </row>
    <row r="913" spans="1:8" x14ac:dyDescent="0.25">
      <c r="A913" s="1" t="s">
        <v>1065</v>
      </c>
      <c r="B913" s="1" t="s">
        <v>3481</v>
      </c>
      <c r="C913" s="1" t="s">
        <v>3275</v>
      </c>
      <c r="D913" s="1" t="s">
        <v>3482</v>
      </c>
      <c r="E913" s="1" t="s">
        <v>2444</v>
      </c>
      <c r="F913" s="1" t="s">
        <v>3018</v>
      </c>
      <c r="G913" s="1" t="s">
        <v>3473</v>
      </c>
      <c r="H913" s="1" t="s">
        <v>3483</v>
      </c>
    </row>
    <row r="914" spans="1:8" x14ac:dyDescent="0.25">
      <c r="A914" s="1" t="s">
        <v>1065</v>
      </c>
      <c r="B914" s="1" t="s">
        <v>3484</v>
      </c>
      <c r="C914" s="1" t="s">
        <v>3275</v>
      </c>
      <c r="D914" s="1" t="s">
        <v>3485</v>
      </c>
      <c r="E914" s="1" t="s">
        <v>2444</v>
      </c>
      <c r="F914" s="1" t="s">
        <v>3018</v>
      </c>
      <c r="G914" s="1" t="s">
        <v>3473</v>
      </c>
      <c r="H914" s="1" t="s">
        <v>3486</v>
      </c>
    </row>
    <row r="915" spans="1:8" x14ac:dyDescent="0.25">
      <c r="A915" s="1" t="s">
        <v>1065</v>
      </c>
      <c r="B915" s="1" t="s">
        <v>3487</v>
      </c>
      <c r="C915" s="1" t="s">
        <v>3275</v>
      </c>
      <c r="D915" s="1" t="s">
        <v>3488</v>
      </c>
      <c r="E915" s="1" t="s">
        <v>2444</v>
      </c>
      <c r="F915" s="1" t="s">
        <v>3018</v>
      </c>
      <c r="G915" s="1" t="s">
        <v>3473</v>
      </c>
      <c r="H915" s="1" t="s">
        <v>3489</v>
      </c>
    </row>
    <row r="916" spans="1:8" x14ac:dyDescent="0.25">
      <c r="A916" s="1" t="s">
        <v>1065</v>
      </c>
      <c r="B916" s="1" t="s">
        <v>3490</v>
      </c>
      <c r="C916" s="1" t="s">
        <v>3275</v>
      </c>
      <c r="D916" s="1" t="s">
        <v>3491</v>
      </c>
      <c r="E916" s="1" t="s">
        <v>2444</v>
      </c>
      <c r="F916" s="1" t="s">
        <v>3018</v>
      </c>
      <c r="G916" s="1" t="s">
        <v>3473</v>
      </c>
      <c r="H916" s="1" t="s">
        <v>3492</v>
      </c>
    </row>
    <row r="917" spans="1:8" x14ac:dyDescent="0.25">
      <c r="A917" s="1" t="s">
        <v>1065</v>
      </c>
      <c r="B917" s="1" t="s">
        <v>3493</v>
      </c>
      <c r="C917" s="1" t="s">
        <v>3275</v>
      </c>
      <c r="D917" s="1" t="s">
        <v>3494</v>
      </c>
      <c r="E917" s="1" t="s">
        <v>2444</v>
      </c>
      <c r="F917" s="1" t="s">
        <v>3018</v>
      </c>
      <c r="G917" s="1" t="s">
        <v>3473</v>
      </c>
      <c r="H917" s="1" t="s">
        <v>3495</v>
      </c>
    </row>
    <row r="918" spans="1:8" x14ac:dyDescent="0.25">
      <c r="A918" s="1" t="s">
        <v>1065</v>
      </c>
      <c r="B918" s="1" t="s">
        <v>3496</v>
      </c>
      <c r="C918" s="1" t="s">
        <v>3275</v>
      </c>
      <c r="D918" s="1" t="s">
        <v>3497</v>
      </c>
      <c r="E918" s="1" t="s">
        <v>2444</v>
      </c>
      <c r="F918" s="1" t="s">
        <v>3018</v>
      </c>
      <c r="G918" s="1" t="s">
        <v>3473</v>
      </c>
      <c r="H918" s="1" t="s">
        <v>3498</v>
      </c>
    </row>
    <row r="919" spans="1:8" x14ac:dyDescent="0.25">
      <c r="A919" s="1" t="s">
        <v>1065</v>
      </c>
      <c r="B919" s="1" t="s">
        <v>3499</v>
      </c>
      <c r="C919" s="1" t="s">
        <v>3275</v>
      </c>
      <c r="D919" s="1" t="s">
        <v>3500</v>
      </c>
      <c r="E919" s="1" t="s">
        <v>2444</v>
      </c>
      <c r="F919" s="1" t="s">
        <v>3018</v>
      </c>
      <c r="G919" s="1" t="s">
        <v>3473</v>
      </c>
      <c r="H919" s="1" t="s">
        <v>3501</v>
      </c>
    </row>
    <row r="920" spans="1:8" x14ac:dyDescent="0.25">
      <c r="A920" s="1" t="s">
        <v>1065</v>
      </c>
      <c r="B920" s="1" t="s">
        <v>3502</v>
      </c>
      <c r="C920" s="1" t="s">
        <v>3025</v>
      </c>
      <c r="D920" s="1" t="s">
        <v>3503</v>
      </c>
      <c r="E920" s="1" t="s">
        <v>2444</v>
      </c>
      <c r="F920" s="1" t="s">
        <v>3018</v>
      </c>
      <c r="G920" s="1" t="s">
        <v>3473</v>
      </c>
      <c r="H920" s="1" t="s">
        <v>3504</v>
      </c>
    </row>
    <row r="921" spans="1:8" x14ac:dyDescent="0.25">
      <c r="A921" s="1" t="s">
        <v>1065</v>
      </c>
      <c r="B921" s="1" t="s">
        <v>3505</v>
      </c>
      <c r="C921" s="1" t="s">
        <v>3275</v>
      </c>
      <c r="D921" s="1" t="s">
        <v>3506</v>
      </c>
      <c r="E921" s="1" t="s">
        <v>2444</v>
      </c>
      <c r="F921" s="1" t="s">
        <v>3018</v>
      </c>
      <c r="G921" s="1" t="s">
        <v>3473</v>
      </c>
      <c r="H921" s="1" t="s">
        <v>3507</v>
      </c>
    </row>
    <row r="922" spans="1:8" x14ac:dyDescent="0.25">
      <c r="A922" s="1" t="s">
        <v>1065</v>
      </c>
      <c r="B922" s="1" t="s">
        <v>3508</v>
      </c>
      <c r="C922" s="1" t="s">
        <v>3275</v>
      </c>
      <c r="D922" s="1" t="s">
        <v>3509</v>
      </c>
      <c r="E922" s="1" t="s">
        <v>2444</v>
      </c>
      <c r="F922" s="1" t="s">
        <v>3018</v>
      </c>
      <c r="G922" s="1" t="s">
        <v>3473</v>
      </c>
      <c r="H922" s="1" t="s">
        <v>3510</v>
      </c>
    </row>
    <row r="923" spans="1:8" x14ac:dyDescent="0.25">
      <c r="A923" s="1" t="s">
        <v>1065</v>
      </c>
      <c r="B923" s="1" t="s">
        <v>3511</v>
      </c>
      <c r="C923" s="1" t="s">
        <v>3275</v>
      </c>
      <c r="D923" s="1" t="s">
        <v>3512</v>
      </c>
      <c r="E923" s="1" t="s">
        <v>2444</v>
      </c>
      <c r="F923" s="1" t="s">
        <v>3018</v>
      </c>
      <c r="G923" s="1" t="s">
        <v>3473</v>
      </c>
      <c r="H923" s="1" t="s">
        <v>3513</v>
      </c>
    </row>
    <row r="924" spans="1:8" x14ac:dyDescent="0.25">
      <c r="A924" s="1" t="s">
        <v>1065</v>
      </c>
      <c r="B924" s="1" t="s">
        <v>3514</v>
      </c>
      <c r="C924" s="1" t="s">
        <v>3275</v>
      </c>
      <c r="D924" s="1" t="s">
        <v>3515</v>
      </c>
      <c r="E924" s="1" t="s">
        <v>2444</v>
      </c>
      <c r="F924" s="1" t="s">
        <v>3018</v>
      </c>
      <c r="G924" s="1" t="s">
        <v>3473</v>
      </c>
      <c r="H924" s="1" t="s">
        <v>3516</v>
      </c>
    </row>
    <row r="925" spans="1:8" x14ac:dyDescent="0.25">
      <c r="A925" s="1" t="s">
        <v>1065</v>
      </c>
      <c r="B925" s="1" t="s">
        <v>3517</v>
      </c>
      <c r="C925" s="1" t="s">
        <v>3275</v>
      </c>
      <c r="D925" s="1" t="s">
        <v>3518</v>
      </c>
      <c r="E925" s="1" t="s">
        <v>2444</v>
      </c>
      <c r="F925" s="1" t="s">
        <v>3018</v>
      </c>
      <c r="G925" s="1" t="s">
        <v>3473</v>
      </c>
      <c r="H925" s="1" t="s">
        <v>3519</v>
      </c>
    </row>
    <row r="926" spans="1:8" x14ac:dyDescent="0.25">
      <c r="A926" s="1" t="s">
        <v>1065</v>
      </c>
      <c r="B926" s="1" t="s">
        <v>3520</v>
      </c>
      <c r="C926" s="1" t="s">
        <v>3275</v>
      </c>
      <c r="D926" s="1" t="s">
        <v>3521</v>
      </c>
      <c r="E926" s="1" t="s">
        <v>2444</v>
      </c>
      <c r="F926" s="1" t="s">
        <v>3018</v>
      </c>
      <c r="G926" s="1" t="s">
        <v>3473</v>
      </c>
      <c r="H926" s="1" t="s">
        <v>3522</v>
      </c>
    </row>
    <row r="927" spans="1:8" x14ac:dyDescent="0.25">
      <c r="A927" s="1" t="s">
        <v>1065</v>
      </c>
      <c r="B927" s="1" t="s">
        <v>3523</v>
      </c>
      <c r="C927" s="1" t="s">
        <v>3275</v>
      </c>
      <c r="D927" s="1" t="s">
        <v>3524</v>
      </c>
      <c r="E927" s="1" t="s">
        <v>2444</v>
      </c>
      <c r="F927" s="1" t="s">
        <v>3018</v>
      </c>
      <c r="G927" s="1" t="s">
        <v>3473</v>
      </c>
      <c r="H927" s="1" t="s">
        <v>3525</v>
      </c>
    </row>
    <row r="928" spans="1:8" x14ac:dyDescent="0.25">
      <c r="A928" s="1" t="s">
        <v>1065</v>
      </c>
      <c r="B928" s="1" t="s">
        <v>3526</v>
      </c>
      <c r="C928" s="1" t="s">
        <v>3275</v>
      </c>
      <c r="D928" s="1" t="s">
        <v>3527</v>
      </c>
      <c r="E928" s="1" t="s">
        <v>2444</v>
      </c>
      <c r="F928" s="1" t="s">
        <v>3018</v>
      </c>
      <c r="G928" s="1" t="s">
        <v>3473</v>
      </c>
      <c r="H928" s="1" t="s">
        <v>3528</v>
      </c>
    </row>
    <row r="929" spans="1:8" x14ac:dyDescent="0.25">
      <c r="A929" s="1" t="s">
        <v>1065</v>
      </c>
      <c r="B929" s="1" t="s">
        <v>3529</v>
      </c>
      <c r="C929" s="1" t="s">
        <v>3275</v>
      </c>
      <c r="D929" s="1" t="s">
        <v>3530</v>
      </c>
      <c r="E929" s="1" t="s">
        <v>2444</v>
      </c>
      <c r="F929" s="1" t="s">
        <v>3018</v>
      </c>
      <c r="G929" s="1" t="s">
        <v>3473</v>
      </c>
      <c r="H929" s="1" t="s">
        <v>3531</v>
      </c>
    </row>
    <row r="930" spans="1:8" x14ac:dyDescent="0.25">
      <c r="A930" s="1" t="s">
        <v>1065</v>
      </c>
      <c r="B930" s="1" t="s">
        <v>3532</v>
      </c>
      <c r="C930" s="1" t="s">
        <v>3275</v>
      </c>
      <c r="D930" s="1" t="s">
        <v>3533</v>
      </c>
      <c r="E930" s="1" t="s">
        <v>2444</v>
      </c>
      <c r="F930" s="1" t="s">
        <v>3018</v>
      </c>
      <c r="G930" s="1" t="s">
        <v>3473</v>
      </c>
      <c r="H930" s="1" t="s">
        <v>3534</v>
      </c>
    </row>
    <row r="931" spans="1:8" x14ac:dyDescent="0.25">
      <c r="A931" s="1" t="s">
        <v>1065</v>
      </c>
      <c r="B931" s="1" t="s">
        <v>3535</v>
      </c>
      <c r="C931" s="1" t="s">
        <v>3275</v>
      </c>
      <c r="D931" s="1" t="s">
        <v>3536</v>
      </c>
      <c r="E931" s="1" t="s">
        <v>2444</v>
      </c>
      <c r="F931" s="1" t="s">
        <v>3018</v>
      </c>
      <c r="G931" s="1" t="s">
        <v>3473</v>
      </c>
      <c r="H931" s="1" t="s">
        <v>3537</v>
      </c>
    </row>
    <row r="932" spans="1:8" x14ac:dyDescent="0.25">
      <c r="A932" s="1" t="s">
        <v>1065</v>
      </c>
      <c r="B932" s="1" t="s">
        <v>3538</v>
      </c>
      <c r="C932" s="1" t="s">
        <v>3275</v>
      </c>
      <c r="D932" s="1" t="s">
        <v>3539</v>
      </c>
      <c r="E932" s="1" t="s">
        <v>2444</v>
      </c>
      <c r="F932" s="1" t="s">
        <v>3018</v>
      </c>
      <c r="G932" s="1" t="s">
        <v>3473</v>
      </c>
      <c r="H932" s="1" t="s">
        <v>3540</v>
      </c>
    </row>
    <row r="933" spans="1:8" x14ac:dyDescent="0.25">
      <c r="A933" s="1" t="s">
        <v>1065</v>
      </c>
      <c r="B933" s="1" t="s">
        <v>3541</v>
      </c>
      <c r="C933" s="1" t="s">
        <v>3275</v>
      </c>
      <c r="D933" s="1" t="s">
        <v>3542</v>
      </c>
      <c r="E933" s="1" t="s">
        <v>2444</v>
      </c>
      <c r="F933" s="1" t="s">
        <v>3018</v>
      </c>
      <c r="G933" s="1" t="s">
        <v>3473</v>
      </c>
      <c r="H933" s="1" t="s">
        <v>3543</v>
      </c>
    </row>
    <row r="934" spans="1:8" x14ac:dyDescent="0.25">
      <c r="A934" s="1" t="s">
        <v>1065</v>
      </c>
      <c r="B934" s="1" t="s">
        <v>3544</v>
      </c>
      <c r="C934" s="1" t="s">
        <v>3275</v>
      </c>
      <c r="D934" s="1" t="s">
        <v>3545</v>
      </c>
      <c r="E934" s="1" t="s">
        <v>2444</v>
      </c>
      <c r="F934" s="1" t="s">
        <v>3018</v>
      </c>
      <c r="G934" s="1" t="s">
        <v>3473</v>
      </c>
      <c r="H934" s="1" t="s">
        <v>3546</v>
      </c>
    </row>
    <row r="935" spans="1:8" x14ac:dyDescent="0.25">
      <c r="A935" s="1" t="s">
        <v>1065</v>
      </c>
      <c r="B935" s="1" t="s">
        <v>3547</v>
      </c>
      <c r="C935" s="1" t="s">
        <v>3275</v>
      </c>
      <c r="D935" s="1" t="s">
        <v>3548</v>
      </c>
      <c r="E935" s="1" t="s">
        <v>2444</v>
      </c>
      <c r="F935" s="1" t="s">
        <v>3018</v>
      </c>
      <c r="G935" s="1" t="s">
        <v>3473</v>
      </c>
      <c r="H935" s="1" t="s">
        <v>3549</v>
      </c>
    </row>
    <row r="936" spans="1:8" x14ac:dyDescent="0.25">
      <c r="A936" s="1" t="s">
        <v>1065</v>
      </c>
      <c r="B936" s="1" t="s">
        <v>3550</v>
      </c>
      <c r="C936" s="1" t="s">
        <v>3275</v>
      </c>
      <c r="D936" s="1" t="s">
        <v>3551</v>
      </c>
      <c r="E936" s="1" t="s">
        <v>2444</v>
      </c>
      <c r="F936" s="1" t="s">
        <v>3018</v>
      </c>
      <c r="G936" s="1" t="s">
        <v>3473</v>
      </c>
      <c r="H936" s="1" t="s">
        <v>3552</v>
      </c>
    </row>
    <row r="937" spans="1:8" x14ac:dyDescent="0.25">
      <c r="A937" s="1" t="s">
        <v>1065</v>
      </c>
      <c r="B937" s="1" t="s">
        <v>3553</v>
      </c>
      <c r="C937" s="1" t="s">
        <v>3275</v>
      </c>
      <c r="D937" s="1" t="s">
        <v>3554</v>
      </c>
      <c r="E937" s="1" t="s">
        <v>2444</v>
      </c>
      <c r="F937" s="1" t="s">
        <v>3018</v>
      </c>
      <c r="G937" s="1" t="s">
        <v>3473</v>
      </c>
      <c r="H937" s="1" t="s">
        <v>3555</v>
      </c>
    </row>
    <row r="938" spans="1:8" x14ac:dyDescent="0.25">
      <c r="A938" s="1" t="s">
        <v>1065</v>
      </c>
      <c r="B938" s="1" t="s">
        <v>3556</v>
      </c>
      <c r="C938" s="1" t="s">
        <v>3275</v>
      </c>
      <c r="D938" s="1" t="s">
        <v>3557</v>
      </c>
      <c r="E938" s="1" t="s">
        <v>2444</v>
      </c>
      <c r="F938" s="1" t="s">
        <v>3018</v>
      </c>
      <c r="G938" s="1" t="s">
        <v>3473</v>
      </c>
      <c r="H938" s="1" t="s">
        <v>3558</v>
      </c>
    </row>
    <row r="939" spans="1:8" x14ac:dyDescent="0.25">
      <c r="A939" s="1" t="s">
        <v>1065</v>
      </c>
      <c r="B939" s="1" t="s">
        <v>3559</v>
      </c>
      <c r="C939" s="1" t="s">
        <v>3275</v>
      </c>
      <c r="D939" s="1" t="s">
        <v>3560</v>
      </c>
      <c r="E939" s="1" t="s">
        <v>2444</v>
      </c>
      <c r="F939" s="1" t="s">
        <v>3018</v>
      </c>
      <c r="G939" s="1" t="s">
        <v>3473</v>
      </c>
      <c r="H939" s="1" t="s">
        <v>3561</v>
      </c>
    </row>
    <row r="940" spans="1:8" x14ac:dyDescent="0.25">
      <c r="A940" s="1" t="s">
        <v>1065</v>
      </c>
      <c r="B940" s="1" t="s">
        <v>3562</v>
      </c>
      <c r="C940" s="1" t="s">
        <v>3275</v>
      </c>
      <c r="D940" s="1" t="s">
        <v>3563</v>
      </c>
      <c r="E940" s="1" t="s">
        <v>2444</v>
      </c>
      <c r="F940" s="1" t="s">
        <v>3018</v>
      </c>
      <c r="G940" s="1" t="s">
        <v>3473</v>
      </c>
      <c r="H940" s="1" t="s">
        <v>3564</v>
      </c>
    </row>
    <row r="941" spans="1:8" x14ac:dyDescent="0.25">
      <c r="A941" s="1" t="s">
        <v>1065</v>
      </c>
      <c r="B941" s="1" t="s">
        <v>3565</v>
      </c>
      <c r="C941" s="1" t="s">
        <v>3275</v>
      </c>
      <c r="D941" s="1" t="s">
        <v>3566</v>
      </c>
      <c r="E941" s="1" t="s">
        <v>2444</v>
      </c>
      <c r="F941" s="1" t="s">
        <v>3018</v>
      </c>
      <c r="G941" s="1" t="s">
        <v>3473</v>
      </c>
      <c r="H941" s="1" t="s">
        <v>3567</v>
      </c>
    </row>
    <row r="942" spans="1:8" x14ac:dyDescent="0.25">
      <c r="A942" s="1" t="s">
        <v>1065</v>
      </c>
      <c r="B942" s="1" t="s">
        <v>3568</v>
      </c>
      <c r="C942" s="1" t="s">
        <v>3275</v>
      </c>
      <c r="D942" s="1" t="s">
        <v>3569</v>
      </c>
      <c r="E942" s="1" t="s">
        <v>2444</v>
      </c>
      <c r="F942" s="1" t="s">
        <v>3018</v>
      </c>
      <c r="G942" s="1" t="s">
        <v>3473</v>
      </c>
      <c r="H942" s="1" t="s">
        <v>1611</v>
      </c>
    </row>
    <row r="943" spans="1:8" x14ac:dyDescent="0.25">
      <c r="A943" s="1" t="s">
        <v>1065</v>
      </c>
      <c r="B943" s="1" t="s">
        <v>3570</v>
      </c>
      <c r="C943" s="1" t="s">
        <v>3275</v>
      </c>
      <c r="D943" s="1" t="s">
        <v>3571</v>
      </c>
      <c r="E943" s="1" t="s">
        <v>2444</v>
      </c>
      <c r="F943" s="1" t="s">
        <v>3018</v>
      </c>
      <c r="G943" s="1" t="s">
        <v>3473</v>
      </c>
      <c r="H943" s="1" t="s">
        <v>1611</v>
      </c>
    </row>
    <row r="944" spans="1:8" x14ac:dyDescent="0.25">
      <c r="A944" s="1" t="s">
        <v>1065</v>
      </c>
      <c r="B944" s="1" t="s">
        <v>3572</v>
      </c>
      <c r="C944" s="1" t="s">
        <v>3016</v>
      </c>
      <c r="D944" s="1" t="s">
        <v>3573</v>
      </c>
      <c r="E944" s="1" t="s">
        <v>2444</v>
      </c>
      <c r="F944" s="1" t="s">
        <v>3018</v>
      </c>
      <c r="G944" s="1" t="s">
        <v>3574</v>
      </c>
      <c r="H944" s="1" t="s">
        <v>3575</v>
      </c>
    </row>
    <row r="945" spans="1:8" x14ac:dyDescent="0.25">
      <c r="A945" s="1" t="s">
        <v>1065</v>
      </c>
      <c r="B945" s="1" t="s">
        <v>3576</v>
      </c>
      <c r="C945" s="1" t="s">
        <v>3016</v>
      </c>
      <c r="D945" s="1" t="s">
        <v>3577</v>
      </c>
      <c r="E945" s="1" t="s">
        <v>2444</v>
      </c>
      <c r="F945" s="1" t="s">
        <v>3018</v>
      </c>
      <c r="G945" s="1" t="s">
        <v>3574</v>
      </c>
      <c r="H945" s="1" t="s">
        <v>3578</v>
      </c>
    </row>
    <row r="946" spans="1:8" x14ac:dyDescent="0.25">
      <c r="A946" s="1" t="s">
        <v>1065</v>
      </c>
      <c r="B946" s="1" t="s">
        <v>3579</v>
      </c>
      <c r="C946" s="1" t="s">
        <v>3016</v>
      </c>
      <c r="D946" s="1" t="s">
        <v>3580</v>
      </c>
      <c r="E946" s="1" t="s">
        <v>2444</v>
      </c>
      <c r="F946" s="1" t="s">
        <v>3018</v>
      </c>
      <c r="G946" s="1" t="s">
        <v>3574</v>
      </c>
      <c r="H946" s="1" t="s">
        <v>3581</v>
      </c>
    </row>
    <row r="947" spans="1:8" x14ac:dyDescent="0.25">
      <c r="A947" s="1" t="s">
        <v>1065</v>
      </c>
      <c r="B947" s="1" t="s">
        <v>3582</v>
      </c>
      <c r="C947" s="1" t="s">
        <v>3016</v>
      </c>
      <c r="D947" s="1" t="s">
        <v>3583</v>
      </c>
      <c r="E947" s="1" t="s">
        <v>2444</v>
      </c>
      <c r="F947" s="1" t="s">
        <v>3018</v>
      </c>
      <c r="G947" s="1" t="s">
        <v>3574</v>
      </c>
      <c r="H947" s="1" t="s">
        <v>3584</v>
      </c>
    </row>
    <row r="948" spans="1:8" x14ac:dyDescent="0.25">
      <c r="A948" s="1" t="s">
        <v>1065</v>
      </c>
      <c r="B948" s="1" t="s">
        <v>3585</v>
      </c>
      <c r="C948" s="1" t="s">
        <v>3016</v>
      </c>
      <c r="D948" s="1" t="s">
        <v>3586</v>
      </c>
      <c r="E948" s="1" t="s">
        <v>2444</v>
      </c>
      <c r="F948" s="1" t="s">
        <v>3018</v>
      </c>
      <c r="G948" s="1" t="s">
        <v>3574</v>
      </c>
      <c r="H948" s="1" t="s">
        <v>3587</v>
      </c>
    </row>
    <row r="949" spans="1:8" x14ac:dyDescent="0.25">
      <c r="A949" s="1" t="s">
        <v>1065</v>
      </c>
      <c r="B949" s="1" t="s">
        <v>3588</v>
      </c>
      <c r="C949" s="1" t="s">
        <v>3016</v>
      </c>
      <c r="D949" s="1" t="s">
        <v>3589</v>
      </c>
      <c r="E949" s="1" t="s">
        <v>2444</v>
      </c>
      <c r="F949" s="1" t="s">
        <v>3018</v>
      </c>
      <c r="G949" s="1" t="s">
        <v>3574</v>
      </c>
      <c r="H949" s="1" t="s">
        <v>3590</v>
      </c>
    </row>
    <row r="950" spans="1:8" x14ac:dyDescent="0.25">
      <c r="A950" s="1" t="s">
        <v>1065</v>
      </c>
      <c r="B950" s="1" t="s">
        <v>3591</v>
      </c>
      <c r="C950" s="1" t="s">
        <v>3016</v>
      </c>
      <c r="D950" s="1" t="s">
        <v>3592</v>
      </c>
      <c r="E950" s="1" t="s">
        <v>2444</v>
      </c>
      <c r="F950" s="1" t="s">
        <v>3018</v>
      </c>
      <c r="G950" s="1" t="s">
        <v>3574</v>
      </c>
      <c r="H950" s="1" t="s">
        <v>3593</v>
      </c>
    </row>
    <row r="951" spans="1:8" x14ac:dyDescent="0.25">
      <c r="A951" s="1" t="s">
        <v>1065</v>
      </c>
      <c r="B951" s="1" t="s">
        <v>3594</v>
      </c>
      <c r="C951" s="1" t="s">
        <v>3016</v>
      </c>
      <c r="D951" s="1" t="s">
        <v>3595</v>
      </c>
      <c r="E951" s="1" t="s">
        <v>2444</v>
      </c>
      <c r="F951" s="1" t="s">
        <v>3018</v>
      </c>
      <c r="G951" s="1" t="s">
        <v>3574</v>
      </c>
      <c r="H951" s="1" t="s">
        <v>3596</v>
      </c>
    </row>
    <row r="952" spans="1:8" x14ac:dyDescent="0.25">
      <c r="A952" s="1" t="s">
        <v>1065</v>
      </c>
      <c r="B952" s="1" t="s">
        <v>3597</v>
      </c>
      <c r="C952" s="1" t="s">
        <v>3016</v>
      </c>
      <c r="D952" s="1" t="s">
        <v>3598</v>
      </c>
      <c r="E952" s="1" t="s">
        <v>2444</v>
      </c>
      <c r="F952" s="1" t="s">
        <v>3018</v>
      </c>
      <c r="G952" s="1" t="s">
        <v>3574</v>
      </c>
      <c r="H952" s="1" t="s">
        <v>3599</v>
      </c>
    </row>
    <row r="953" spans="1:8" x14ac:dyDescent="0.25">
      <c r="A953" s="1" t="s">
        <v>1065</v>
      </c>
      <c r="B953" s="1" t="s">
        <v>3600</v>
      </c>
      <c r="C953" s="1" t="s">
        <v>3016</v>
      </c>
      <c r="D953" s="1" t="s">
        <v>3601</v>
      </c>
      <c r="E953" s="1" t="s">
        <v>2444</v>
      </c>
      <c r="F953" s="1" t="s">
        <v>3018</v>
      </c>
      <c r="G953" s="1" t="s">
        <v>3574</v>
      </c>
      <c r="H953" s="1" t="s">
        <v>3602</v>
      </c>
    </row>
    <row r="954" spans="1:8" x14ac:dyDescent="0.25">
      <c r="A954" s="1" t="s">
        <v>1065</v>
      </c>
      <c r="B954" s="1" t="s">
        <v>3603</v>
      </c>
      <c r="C954" s="1" t="s">
        <v>3025</v>
      </c>
      <c r="D954" s="1" t="s">
        <v>3604</v>
      </c>
      <c r="E954" s="1" t="s">
        <v>2444</v>
      </c>
      <c r="F954" s="1" t="s">
        <v>3018</v>
      </c>
      <c r="G954" s="1" t="s">
        <v>3574</v>
      </c>
      <c r="H954" s="1" t="s">
        <v>3299</v>
      </c>
    </row>
    <row r="955" spans="1:8" x14ac:dyDescent="0.25">
      <c r="A955" s="1" t="s">
        <v>1065</v>
      </c>
      <c r="B955" s="1" t="s">
        <v>3605</v>
      </c>
      <c r="C955" s="1" t="s">
        <v>3025</v>
      </c>
      <c r="D955" s="1" t="s">
        <v>3606</v>
      </c>
      <c r="E955" s="1" t="s">
        <v>2444</v>
      </c>
      <c r="F955" s="1" t="s">
        <v>3018</v>
      </c>
      <c r="G955" s="1" t="s">
        <v>3574</v>
      </c>
      <c r="H955" s="1" t="s">
        <v>3607</v>
      </c>
    </row>
    <row r="956" spans="1:8" x14ac:dyDescent="0.25">
      <c r="A956" s="1" t="s">
        <v>1065</v>
      </c>
      <c r="B956" s="1" t="s">
        <v>3608</v>
      </c>
      <c r="C956" s="1" t="s">
        <v>3025</v>
      </c>
      <c r="D956" s="1" t="s">
        <v>3609</v>
      </c>
      <c r="E956" s="1" t="s">
        <v>2444</v>
      </c>
      <c r="F956" s="1" t="s">
        <v>3018</v>
      </c>
      <c r="G956" s="1" t="s">
        <v>3574</v>
      </c>
      <c r="H956" s="1" t="s">
        <v>3314</v>
      </c>
    </row>
    <row r="957" spans="1:8" x14ac:dyDescent="0.25">
      <c r="A957" s="1" t="s">
        <v>1065</v>
      </c>
      <c r="B957" s="1" t="s">
        <v>3610</v>
      </c>
      <c r="C957" s="1" t="s">
        <v>3016</v>
      </c>
      <c r="D957" s="1" t="s">
        <v>3611</v>
      </c>
      <c r="E957" s="1" t="s">
        <v>2444</v>
      </c>
      <c r="F957" s="1" t="s">
        <v>3018</v>
      </c>
      <c r="G957" s="1" t="s">
        <v>3574</v>
      </c>
      <c r="H957" s="1" t="s">
        <v>3612</v>
      </c>
    </row>
    <row r="958" spans="1:8" x14ac:dyDescent="0.25">
      <c r="A958" s="1" t="s">
        <v>1065</v>
      </c>
      <c r="B958" s="1" t="s">
        <v>3613</v>
      </c>
      <c r="C958" s="1" t="s">
        <v>3016</v>
      </c>
      <c r="D958" s="1" t="s">
        <v>3614</v>
      </c>
      <c r="E958" s="1" t="s">
        <v>2444</v>
      </c>
      <c r="F958" s="1" t="s">
        <v>3018</v>
      </c>
      <c r="G958" s="1" t="s">
        <v>3574</v>
      </c>
      <c r="H958" s="1" t="s">
        <v>3615</v>
      </c>
    </row>
    <row r="959" spans="1:8" x14ac:dyDescent="0.25">
      <c r="A959" s="1" t="s">
        <v>1065</v>
      </c>
      <c r="B959" s="1" t="s">
        <v>3616</v>
      </c>
      <c r="C959" s="1" t="s">
        <v>3025</v>
      </c>
      <c r="D959" s="1" t="s">
        <v>3617</v>
      </c>
      <c r="E959" s="1" t="s">
        <v>2444</v>
      </c>
      <c r="F959" s="1" t="s">
        <v>3018</v>
      </c>
      <c r="G959" s="1" t="s">
        <v>3574</v>
      </c>
      <c r="H959" s="1" t="s">
        <v>3618</v>
      </c>
    </row>
    <row r="960" spans="1:8" x14ac:dyDescent="0.25">
      <c r="A960" s="1" t="s">
        <v>1065</v>
      </c>
      <c r="B960" s="1" t="s">
        <v>3619</v>
      </c>
      <c r="C960" s="1" t="s">
        <v>3016</v>
      </c>
      <c r="D960" s="1" t="s">
        <v>3620</v>
      </c>
      <c r="E960" s="1" t="s">
        <v>2444</v>
      </c>
      <c r="F960" s="1" t="s">
        <v>3018</v>
      </c>
      <c r="G960" s="1" t="s">
        <v>3574</v>
      </c>
      <c r="H960" s="1" t="s">
        <v>3621</v>
      </c>
    </row>
    <row r="961" spans="1:8" x14ac:dyDescent="0.25">
      <c r="A961" s="1" t="s">
        <v>1065</v>
      </c>
      <c r="B961" s="1" t="s">
        <v>3622</v>
      </c>
      <c r="C961" s="1" t="s">
        <v>3016</v>
      </c>
      <c r="D961" s="1" t="s">
        <v>3623</v>
      </c>
      <c r="E961" s="1" t="s">
        <v>2444</v>
      </c>
      <c r="F961" s="1" t="s">
        <v>3018</v>
      </c>
      <c r="G961" s="1" t="s">
        <v>3574</v>
      </c>
      <c r="H961" s="1" t="s">
        <v>3624</v>
      </c>
    </row>
    <row r="962" spans="1:8" x14ac:dyDescent="0.25">
      <c r="A962" s="1" t="s">
        <v>1065</v>
      </c>
      <c r="B962" s="1" t="s">
        <v>3625</v>
      </c>
      <c r="C962" s="1" t="s">
        <v>3016</v>
      </c>
      <c r="D962" s="1" t="s">
        <v>3626</v>
      </c>
      <c r="E962" s="1" t="s">
        <v>2444</v>
      </c>
      <c r="F962" s="1" t="s">
        <v>3018</v>
      </c>
      <c r="G962" s="1" t="s">
        <v>3574</v>
      </c>
      <c r="H962" s="1" t="s">
        <v>3627</v>
      </c>
    </row>
    <row r="963" spans="1:8" x14ac:dyDescent="0.25">
      <c r="A963" s="1" t="s">
        <v>1065</v>
      </c>
      <c r="B963" s="1" t="s">
        <v>3628</v>
      </c>
      <c r="C963" s="1" t="s">
        <v>3016</v>
      </c>
      <c r="D963" s="1" t="s">
        <v>3629</v>
      </c>
      <c r="E963" s="1" t="s">
        <v>2444</v>
      </c>
      <c r="F963" s="1" t="s">
        <v>3018</v>
      </c>
      <c r="G963" s="1" t="s">
        <v>3574</v>
      </c>
      <c r="H963" s="1" t="s">
        <v>3630</v>
      </c>
    </row>
    <row r="964" spans="1:8" x14ac:dyDescent="0.25">
      <c r="A964" s="1" t="s">
        <v>1065</v>
      </c>
      <c r="B964" s="1" t="s">
        <v>3631</v>
      </c>
      <c r="C964" s="1" t="s">
        <v>3016</v>
      </c>
      <c r="D964" s="1" t="s">
        <v>3632</v>
      </c>
      <c r="E964" s="1" t="s">
        <v>2444</v>
      </c>
      <c r="F964" s="1" t="s">
        <v>3018</v>
      </c>
      <c r="G964" s="1" t="s">
        <v>3574</v>
      </c>
      <c r="H964" s="1" t="s">
        <v>3633</v>
      </c>
    </row>
    <row r="965" spans="1:8" x14ac:dyDescent="0.25">
      <c r="A965" s="1" t="s">
        <v>1065</v>
      </c>
      <c r="B965" s="1" t="s">
        <v>3634</v>
      </c>
      <c r="C965" s="1" t="s">
        <v>3016</v>
      </c>
      <c r="D965" s="1" t="s">
        <v>3635</v>
      </c>
      <c r="E965" s="1" t="s">
        <v>2444</v>
      </c>
      <c r="F965" s="1" t="s">
        <v>3018</v>
      </c>
      <c r="G965" s="1" t="s">
        <v>3574</v>
      </c>
      <c r="H965" s="1" t="s">
        <v>3636</v>
      </c>
    </row>
    <row r="966" spans="1:8" x14ac:dyDescent="0.25">
      <c r="A966" s="1" t="s">
        <v>1065</v>
      </c>
      <c r="B966" s="1" t="s">
        <v>3637</v>
      </c>
      <c r="C966" s="1" t="s">
        <v>3016</v>
      </c>
      <c r="D966" s="1" t="s">
        <v>3638</v>
      </c>
      <c r="E966" s="1" t="s">
        <v>2444</v>
      </c>
      <c r="F966" s="1" t="s">
        <v>3018</v>
      </c>
      <c r="G966" s="1" t="s">
        <v>3574</v>
      </c>
      <c r="H966" s="1" t="s">
        <v>3639</v>
      </c>
    </row>
    <row r="967" spans="1:8" x14ac:dyDescent="0.25">
      <c r="A967" s="1" t="s">
        <v>1065</v>
      </c>
      <c r="B967" s="1" t="s">
        <v>3640</v>
      </c>
      <c r="C967" s="1" t="s">
        <v>3016</v>
      </c>
      <c r="D967" s="1" t="s">
        <v>3641</v>
      </c>
      <c r="E967" s="1" t="s">
        <v>2444</v>
      </c>
      <c r="F967" s="1" t="s">
        <v>3018</v>
      </c>
      <c r="G967" s="1" t="s">
        <v>3574</v>
      </c>
      <c r="H967" s="1" t="s">
        <v>3642</v>
      </c>
    </row>
    <row r="968" spans="1:8" x14ac:dyDescent="0.25">
      <c r="A968" s="1" t="s">
        <v>1065</v>
      </c>
      <c r="B968" s="1" t="s">
        <v>3643</v>
      </c>
      <c r="C968" s="1" t="s">
        <v>3016</v>
      </c>
      <c r="D968" s="1" t="s">
        <v>3644</v>
      </c>
      <c r="E968" s="1" t="s">
        <v>2444</v>
      </c>
      <c r="F968" s="1" t="s">
        <v>3018</v>
      </c>
      <c r="G968" s="1" t="s">
        <v>3574</v>
      </c>
      <c r="H968" s="1" t="s">
        <v>3645</v>
      </c>
    </row>
    <row r="969" spans="1:8" x14ac:dyDescent="0.25">
      <c r="A969" s="1" t="s">
        <v>1065</v>
      </c>
      <c r="B969" s="1" t="s">
        <v>3646</v>
      </c>
      <c r="C969" s="1" t="s">
        <v>3025</v>
      </c>
      <c r="D969" s="1" t="s">
        <v>3647</v>
      </c>
      <c r="E969" s="1" t="s">
        <v>2444</v>
      </c>
      <c r="F969" s="1" t="s">
        <v>3018</v>
      </c>
      <c r="G969" s="1" t="s">
        <v>3574</v>
      </c>
      <c r="H969" s="1" t="s">
        <v>3648</v>
      </c>
    </row>
    <row r="970" spans="1:8" x14ac:dyDescent="0.25">
      <c r="A970" s="1" t="s">
        <v>1065</v>
      </c>
      <c r="B970" s="1" t="s">
        <v>3649</v>
      </c>
      <c r="C970" s="1" t="s">
        <v>3016</v>
      </c>
      <c r="D970" s="1" t="s">
        <v>3650</v>
      </c>
      <c r="E970" s="1" t="s">
        <v>2444</v>
      </c>
      <c r="F970" s="1" t="s">
        <v>3018</v>
      </c>
      <c r="G970" s="1" t="s">
        <v>3574</v>
      </c>
      <c r="H970" s="1" t="s">
        <v>3651</v>
      </c>
    </row>
    <row r="971" spans="1:8" x14ac:dyDescent="0.25">
      <c r="A971" s="1" t="s">
        <v>1065</v>
      </c>
      <c r="B971" s="1" t="s">
        <v>3652</v>
      </c>
      <c r="C971" s="1" t="s">
        <v>3016</v>
      </c>
      <c r="D971" s="1" t="s">
        <v>3653</v>
      </c>
      <c r="E971" s="1" t="s">
        <v>2444</v>
      </c>
      <c r="F971" s="1" t="s">
        <v>3018</v>
      </c>
      <c r="G971" s="1" t="s">
        <v>3574</v>
      </c>
      <c r="H971" s="1" t="s">
        <v>3654</v>
      </c>
    </row>
    <row r="972" spans="1:8" x14ac:dyDescent="0.25">
      <c r="A972" s="1" t="s">
        <v>1065</v>
      </c>
      <c r="B972" s="1" t="s">
        <v>3655</v>
      </c>
      <c r="C972" s="1" t="s">
        <v>3016</v>
      </c>
      <c r="D972" s="1" t="s">
        <v>3656</v>
      </c>
      <c r="E972" s="1" t="s">
        <v>2444</v>
      </c>
      <c r="F972" s="1" t="s">
        <v>3018</v>
      </c>
      <c r="G972" s="1" t="s">
        <v>3574</v>
      </c>
      <c r="H972" s="1" t="s">
        <v>3657</v>
      </c>
    </row>
    <row r="973" spans="1:8" x14ac:dyDescent="0.25">
      <c r="A973" s="1" t="s">
        <v>1065</v>
      </c>
      <c r="B973" s="1" t="s">
        <v>3658</v>
      </c>
      <c r="C973" s="1" t="s">
        <v>3016</v>
      </c>
      <c r="D973" s="1" t="s">
        <v>3659</v>
      </c>
      <c r="E973" s="1" t="s">
        <v>2444</v>
      </c>
      <c r="F973" s="1" t="s">
        <v>3018</v>
      </c>
      <c r="G973" s="1" t="s">
        <v>3574</v>
      </c>
      <c r="H973" s="1" t="s">
        <v>3660</v>
      </c>
    </row>
    <row r="974" spans="1:8" x14ac:dyDescent="0.25">
      <c r="A974" s="1" t="s">
        <v>1065</v>
      </c>
      <c r="B974" s="1" t="s">
        <v>3661</v>
      </c>
      <c r="C974" s="1" t="s">
        <v>3016</v>
      </c>
      <c r="D974" s="1" t="s">
        <v>3662</v>
      </c>
      <c r="E974" s="1" t="s">
        <v>2444</v>
      </c>
      <c r="F974" s="1" t="s">
        <v>3018</v>
      </c>
      <c r="G974" s="1" t="s">
        <v>3574</v>
      </c>
      <c r="H974" s="1" t="s">
        <v>3663</v>
      </c>
    </row>
    <row r="975" spans="1:8" x14ac:dyDescent="0.25">
      <c r="A975" s="1" t="s">
        <v>1065</v>
      </c>
      <c r="B975" s="1" t="s">
        <v>3664</v>
      </c>
      <c r="C975" s="1" t="s">
        <v>3016</v>
      </c>
      <c r="D975" s="1" t="s">
        <v>3665</v>
      </c>
      <c r="E975" s="1" t="s">
        <v>2444</v>
      </c>
      <c r="F975" s="1" t="s">
        <v>3018</v>
      </c>
      <c r="G975" s="1" t="s">
        <v>3574</v>
      </c>
      <c r="H975" s="1" t="s">
        <v>3305</v>
      </c>
    </row>
    <row r="976" spans="1:8" x14ac:dyDescent="0.25">
      <c r="A976" s="1" t="s">
        <v>1065</v>
      </c>
      <c r="B976" s="1" t="s">
        <v>3666</v>
      </c>
      <c r="C976" s="1" t="s">
        <v>3016</v>
      </c>
      <c r="D976" s="1" t="s">
        <v>3667</v>
      </c>
      <c r="E976" s="1" t="s">
        <v>2444</v>
      </c>
      <c r="F976" s="1" t="s">
        <v>3018</v>
      </c>
      <c r="G976" s="1" t="s">
        <v>3574</v>
      </c>
      <c r="H976" s="1" t="s">
        <v>1611</v>
      </c>
    </row>
    <row r="977" spans="1:8" x14ac:dyDescent="0.25">
      <c r="A977" s="1" t="s">
        <v>1065</v>
      </c>
      <c r="B977" s="1" t="s">
        <v>3668</v>
      </c>
      <c r="C977" s="1" t="s">
        <v>3016</v>
      </c>
      <c r="D977" s="1" t="s">
        <v>3669</v>
      </c>
      <c r="E977" s="1" t="s">
        <v>2444</v>
      </c>
      <c r="F977" s="1" t="s">
        <v>3018</v>
      </c>
      <c r="G977" s="1" t="s">
        <v>3670</v>
      </c>
      <c r="H977" s="1" t="s">
        <v>3671</v>
      </c>
    </row>
    <row r="978" spans="1:8" x14ac:dyDescent="0.25">
      <c r="A978" s="1" t="s">
        <v>1065</v>
      </c>
      <c r="B978" s="1" t="s">
        <v>3672</v>
      </c>
      <c r="C978" s="1" t="s">
        <v>3016</v>
      </c>
      <c r="D978" s="1" t="s">
        <v>3673</v>
      </c>
      <c r="E978" s="1" t="s">
        <v>2444</v>
      </c>
      <c r="F978" s="1" t="s">
        <v>3018</v>
      </c>
      <c r="G978" s="1" t="s">
        <v>3670</v>
      </c>
      <c r="H978" s="1" t="s">
        <v>3674</v>
      </c>
    </row>
    <row r="979" spans="1:8" x14ac:dyDescent="0.25">
      <c r="A979" s="1" t="s">
        <v>1065</v>
      </c>
      <c r="B979" s="1" t="s">
        <v>3675</v>
      </c>
      <c r="C979" s="1" t="s">
        <v>3016</v>
      </c>
      <c r="D979" s="1" t="s">
        <v>3676</v>
      </c>
      <c r="E979" s="1" t="s">
        <v>2444</v>
      </c>
      <c r="F979" s="1" t="s">
        <v>3018</v>
      </c>
      <c r="G979" s="1" t="s">
        <v>3670</v>
      </c>
      <c r="H979" s="1" t="s">
        <v>1611</v>
      </c>
    </row>
    <row r="980" spans="1:8" x14ac:dyDescent="0.25">
      <c r="A980" s="1" t="s">
        <v>1065</v>
      </c>
      <c r="B980" s="1" t="s">
        <v>3677</v>
      </c>
      <c r="C980" s="1" t="s">
        <v>3016</v>
      </c>
      <c r="D980" s="1" t="s">
        <v>3678</v>
      </c>
      <c r="E980" s="1" t="s">
        <v>2444</v>
      </c>
      <c r="F980" s="1" t="s">
        <v>3018</v>
      </c>
      <c r="G980" s="1" t="s">
        <v>3679</v>
      </c>
      <c r="H980" s="1" t="s">
        <v>3680</v>
      </c>
    </row>
    <row r="981" spans="1:8" x14ac:dyDescent="0.25">
      <c r="A981" s="1" t="s">
        <v>1065</v>
      </c>
      <c r="B981" s="1" t="s">
        <v>3681</v>
      </c>
      <c r="C981" s="1" t="s">
        <v>3016</v>
      </c>
      <c r="D981" s="1" t="s">
        <v>3682</v>
      </c>
      <c r="E981" s="1" t="s">
        <v>2444</v>
      </c>
      <c r="F981" s="1" t="s">
        <v>3018</v>
      </c>
      <c r="G981" s="1" t="s">
        <v>3679</v>
      </c>
      <c r="H981" s="1" t="s">
        <v>3683</v>
      </c>
    </row>
    <row r="982" spans="1:8" x14ac:dyDescent="0.25">
      <c r="A982" s="1" t="s">
        <v>1065</v>
      </c>
      <c r="B982" s="1" t="s">
        <v>3684</v>
      </c>
      <c r="C982" s="1" t="s">
        <v>3016</v>
      </c>
      <c r="D982" s="1" t="s">
        <v>3685</v>
      </c>
      <c r="E982" s="1" t="s">
        <v>2444</v>
      </c>
      <c r="F982" s="1" t="s">
        <v>3018</v>
      </c>
      <c r="G982" s="1" t="s">
        <v>3679</v>
      </c>
      <c r="H982" s="1" t="s">
        <v>1611</v>
      </c>
    </row>
    <row r="983" spans="1:8" x14ac:dyDescent="0.25">
      <c r="A983" s="1" t="s">
        <v>1065</v>
      </c>
      <c r="B983" s="1" t="s">
        <v>3686</v>
      </c>
      <c r="C983" s="1" t="s">
        <v>3016</v>
      </c>
      <c r="D983" s="1" t="s">
        <v>3687</v>
      </c>
      <c r="E983" s="1" t="s">
        <v>2444</v>
      </c>
      <c r="F983" s="1" t="s">
        <v>3018</v>
      </c>
      <c r="G983" s="1" t="s">
        <v>3688</v>
      </c>
      <c r="H983" s="1" t="s">
        <v>3689</v>
      </c>
    </row>
    <row r="984" spans="1:8" x14ac:dyDescent="0.25">
      <c r="A984" s="1" t="s">
        <v>1065</v>
      </c>
      <c r="B984" s="1" t="s">
        <v>3690</v>
      </c>
      <c r="C984" s="1" t="s">
        <v>3016</v>
      </c>
      <c r="D984" s="1" t="s">
        <v>3691</v>
      </c>
      <c r="E984" s="1" t="s">
        <v>2444</v>
      </c>
      <c r="F984" s="1" t="s">
        <v>3018</v>
      </c>
      <c r="G984" s="1" t="s">
        <v>3688</v>
      </c>
      <c r="H984" s="1" t="s">
        <v>3692</v>
      </c>
    </row>
    <row r="985" spans="1:8" x14ac:dyDescent="0.25">
      <c r="A985" s="1" t="s">
        <v>1065</v>
      </c>
      <c r="B985" s="1" t="s">
        <v>3693</v>
      </c>
      <c r="C985" s="1" t="s">
        <v>3016</v>
      </c>
      <c r="D985" s="1" t="s">
        <v>3694</v>
      </c>
      <c r="E985" s="1" t="s">
        <v>2444</v>
      </c>
      <c r="F985" s="1" t="s">
        <v>3018</v>
      </c>
      <c r="G985" s="1" t="s">
        <v>3688</v>
      </c>
      <c r="H985" s="1" t="s">
        <v>3695</v>
      </c>
    </row>
    <row r="986" spans="1:8" x14ac:dyDescent="0.25">
      <c r="A986" s="1" t="s">
        <v>1065</v>
      </c>
      <c r="B986" s="1" t="s">
        <v>3696</v>
      </c>
      <c r="C986" s="1" t="s">
        <v>3016</v>
      </c>
      <c r="D986" s="1" t="s">
        <v>3697</v>
      </c>
      <c r="E986" s="1" t="s">
        <v>2444</v>
      </c>
      <c r="F986" s="1" t="s">
        <v>3018</v>
      </c>
      <c r="G986" s="1" t="s">
        <v>3688</v>
      </c>
      <c r="H986" s="1" t="s">
        <v>3698</v>
      </c>
    </row>
    <row r="987" spans="1:8" x14ac:dyDescent="0.25">
      <c r="A987" s="1" t="s">
        <v>1065</v>
      </c>
      <c r="B987" s="1" t="s">
        <v>3699</v>
      </c>
      <c r="C987" s="1" t="s">
        <v>3016</v>
      </c>
      <c r="D987" s="1" t="s">
        <v>3700</v>
      </c>
      <c r="E987" s="1" t="s">
        <v>2444</v>
      </c>
      <c r="F987" s="1" t="s">
        <v>3018</v>
      </c>
      <c r="G987" s="1" t="s">
        <v>3688</v>
      </c>
      <c r="H987" s="1" t="s">
        <v>3701</v>
      </c>
    </row>
    <row r="988" spans="1:8" x14ac:dyDescent="0.25">
      <c r="A988" s="1" t="s">
        <v>1065</v>
      </c>
      <c r="B988" s="1" t="s">
        <v>3702</v>
      </c>
      <c r="C988" s="1" t="s">
        <v>3016</v>
      </c>
      <c r="D988" s="1" t="s">
        <v>3703</v>
      </c>
      <c r="E988" s="1" t="s">
        <v>2444</v>
      </c>
      <c r="F988" s="1" t="s">
        <v>3018</v>
      </c>
      <c r="G988" s="1" t="s">
        <v>3688</v>
      </c>
      <c r="H988" s="1" t="s">
        <v>3704</v>
      </c>
    </row>
    <row r="989" spans="1:8" x14ac:dyDescent="0.25">
      <c r="A989" s="1" t="s">
        <v>1065</v>
      </c>
      <c r="B989" s="1" t="s">
        <v>3705</v>
      </c>
      <c r="C989" s="1" t="s">
        <v>3016</v>
      </c>
      <c r="D989" s="1" t="s">
        <v>3706</v>
      </c>
      <c r="E989" s="1" t="s">
        <v>2444</v>
      </c>
      <c r="F989" s="1" t="s">
        <v>3018</v>
      </c>
      <c r="G989" s="1" t="s">
        <v>3688</v>
      </c>
      <c r="H989" s="1" t="s">
        <v>3707</v>
      </c>
    </row>
    <row r="990" spans="1:8" x14ac:dyDescent="0.25">
      <c r="A990" s="1" t="s">
        <v>1065</v>
      </c>
      <c r="B990" s="1" t="s">
        <v>3708</v>
      </c>
      <c r="C990" s="1" t="s">
        <v>3016</v>
      </c>
      <c r="D990" s="1" t="s">
        <v>3709</v>
      </c>
      <c r="E990" s="1" t="s">
        <v>2444</v>
      </c>
      <c r="F990" s="1" t="s">
        <v>3018</v>
      </c>
      <c r="G990" s="1" t="s">
        <v>3688</v>
      </c>
      <c r="H990" s="1" t="s">
        <v>3710</v>
      </c>
    </row>
    <row r="991" spans="1:8" x14ac:dyDescent="0.25">
      <c r="A991" s="1" t="s">
        <v>1065</v>
      </c>
      <c r="B991" s="1" t="s">
        <v>3711</v>
      </c>
      <c r="C991" s="1" t="s">
        <v>3016</v>
      </c>
      <c r="D991" s="1" t="s">
        <v>3712</v>
      </c>
      <c r="E991" s="1" t="s">
        <v>2444</v>
      </c>
      <c r="F991" s="1" t="s">
        <v>3018</v>
      </c>
      <c r="G991" s="1" t="s">
        <v>3688</v>
      </c>
      <c r="H991" s="1" t="s">
        <v>3713</v>
      </c>
    </row>
    <row r="992" spans="1:8" x14ac:dyDescent="0.25">
      <c r="A992" s="1" t="s">
        <v>1065</v>
      </c>
      <c r="B992" s="1" t="s">
        <v>3714</v>
      </c>
      <c r="C992" s="1" t="s">
        <v>3016</v>
      </c>
      <c r="D992" s="1" t="s">
        <v>3715</v>
      </c>
      <c r="E992" s="1" t="s">
        <v>2444</v>
      </c>
      <c r="F992" s="1" t="s">
        <v>3018</v>
      </c>
      <c r="G992" s="1" t="s">
        <v>3688</v>
      </c>
      <c r="H992" s="1" t="s">
        <v>3716</v>
      </c>
    </row>
    <row r="993" spans="1:8" x14ac:dyDescent="0.25">
      <c r="A993" s="1" t="s">
        <v>1065</v>
      </c>
      <c r="B993" s="1" t="s">
        <v>3717</v>
      </c>
      <c r="C993" s="1" t="s">
        <v>3016</v>
      </c>
      <c r="D993" s="1" t="s">
        <v>3718</v>
      </c>
      <c r="E993" s="1" t="s">
        <v>2444</v>
      </c>
      <c r="F993" s="1" t="s">
        <v>3018</v>
      </c>
      <c r="G993" s="1" t="s">
        <v>3688</v>
      </c>
      <c r="H993" s="1" t="s">
        <v>3719</v>
      </c>
    </row>
    <row r="994" spans="1:8" x14ac:dyDescent="0.25">
      <c r="A994" s="1" t="s">
        <v>1065</v>
      </c>
      <c r="B994" s="1" t="s">
        <v>3720</v>
      </c>
      <c r="C994" s="1" t="s">
        <v>3016</v>
      </c>
      <c r="D994" s="1" t="s">
        <v>3721</v>
      </c>
      <c r="E994" s="1" t="s">
        <v>2444</v>
      </c>
      <c r="F994" s="1" t="s">
        <v>3018</v>
      </c>
      <c r="G994" s="1" t="s">
        <v>3688</v>
      </c>
      <c r="H994" s="1" t="s">
        <v>3722</v>
      </c>
    </row>
    <row r="995" spans="1:8" x14ac:dyDescent="0.25">
      <c r="A995" s="1" t="s">
        <v>1065</v>
      </c>
      <c r="B995" s="1" t="s">
        <v>3723</v>
      </c>
      <c r="C995" s="1" t="s">
        <v>3016</v>
      </c>
      <c r="D995" s="1" t="s">
        <v>3724</v>
      </c>
      <c r="E995" s="1" t="s">
        <v>2444</v>
      </c>
      <c r="F995" s="1" t="s">
        <v>3018</v>
      </c>
      <c r="G995" s="1" t="s">
        <v>3688</v>
      </c>
      <c r="H995" s="1" t="s">
        <v>3725</v>
      </c>
    </row>
    <row r="996" spans="1:8" x14ac:dyDescent="0.25">
      <c r="A996" s="1" t="s">
        <v>1065</v>
      </c>
      <c r="B996" s="1" t="s">
        <v>3726</v>
      </c>
      <c r="C996" s="1" t="s">
        <v>3016</v>
      </c>
      <c r="D996" s="1" t="s">
        <v>3727</v>
      </c>
      <c r="E996" s="1" t="s">
        <v>2444</v>
      </c>
      <c r="F996" s="1" t="s">
        <v>3018</v>
      </c>
      <c r="G996" s="1" t="s">
        <v>3688</v>
      </c>
      <c r="H996" s="1" t="s">
        <v>3728</v>
      </c>
    </row>
    <row r="997" spans="1:8" x14ac:dyDescent="0.25">
      <c r="A997" s="1" t="s">
        <v>1065</v>
      </c>
      <c r="B997" s="1" t="s">
        <v>3729</v>
      </c>
      <c r="C997" s="1" t="s">
        <v>3016</v>
      </c>
      <c r="D997" s="1" t="s">
        <v>3730</v>
      </c>
      <c r="E997" s="1" t="s">
        <v>2444</v>
      </c>
      <c r="F997" s="1" t="s">
        <v>3018</v>
      </c>
      <c r="G997" s="1" t="s">
        <v>3731</v>
      </c>
      <c r="H997" s="1" t="s">
        <v>3732</v>
      </c>
    </row>
    <row r="998" spans="1:8" x14ac:dyDescent="0.25">
      <c r="A998" s="1" t="s">
        <v>1065</v>
      </c>
      <c r="B998" s="1" t="s">
        <v>3733</v>
      </c>
      <c r="C998" s="1" t="s">
        <v>3016</v>
      </c>
      <c r="D998" s="1" t="s">
        <v>3734</v>
      </c>
      <c r="E998" s="1" t="s">
        <v>2444</v>
      </c>
      <c r="F998" s="1" t="s">
        <v>3018</v>
      </c>
      <c r="G998" s="1" t="s">
        <v>3731</v>
      </c>
      <c r="H998" s="1" t="s">
        <v>3735</v>
      </c>
    </row>
    <row r="999" spans="1:8" x14ac:dyDescent="0.25">
      <c r="A999" s="1" t="s">
        <v>1065</v>
      </c>
      <c r="B999" s="1" t="s">
        <v>3736</v>
      </c>
      <c r="C999" s="1" t="s">
        <v>3016</v>
      </c>
      <c r="D999" s="1" t="s">
        <v>3737</v>
      </c>
      <c r="E999" s="1" t="s">
        <v>2444</v>
      </c>
      <c r="F999" s="1" t="s">
        <v>3018</v>
      </c>
      <c r="G999" s="1" t="s">
        <v>3731</v>
      </c>
      <c r="H999" s="1" t="s">
        <v>3738</v>
      </c>
    </row>
    <row r="1000" spans="1:8" x14ac:dyDescent="0.25">
      <c r="A1000" s="1" t="s">
        <v>1065</v>
      </c>
      <c r="B1000" s="1" t="s">
        <v>3739</v>
      </c>
      <c r="C1000" s="1" t="s">
        <v>3016</v>
      </c>
      <c r="D1000" s="1" t="s">
        <v>3740</v>
      </c>
      <c r="E1000" s="1" t="s">
        <v>2444</v>
      </c>
      <c r="F1000" s="1" t="s">
        <v>3018</v>
      </c>
      <c r="G1000" s="1" t="s">
        <v>3731</v>
      </c>
      <c r="H1000" s="1" t="s">
        <v>1611</v>
      </c>
    </row>
    <row r="1001" spans="1:8" x14ac:dyDescent="0.25">
      <c r="A1001" s="1" t="s">
        <v>1065</v>
      </c>
      <c r="B1001" s="1" t="s">
        <v>3741</v>
      </c>
      <c r="C1001" s="1" t="s">
        <v>3275</v>
      </c>
      <c r="D1001" s="1" t="s">
        <v>3742</v>
      </c>
      <c r="E1001" s="1" t="s">
        <v>2444</v>
      </c>
      <c r="F1001" s="1" t="s">
        <v>3018</v>
      </c>
      <c r="G1001" s="1" t="s">
        <v>3743</v>
      </c>
      <c r="H1001" s="1" t="s">
        <v>3744</v>
      </c>
    </row>
    <row r="1002" spans="1:8" x14ac:dyDescent="0.25">
      <c r="A1002" s="1" t="s">
        <v>1065</v>
      </c>
      <c r="B1002" s="1" t="s">
        <v>3745</v>
      </c>
      <c r="C1002" s="1" t="s">
        <v>3275</v>
      </c>
      <c r="D1002" s="1" t="s">
        <v>3746</v>
      </c>
      <c r="E1002" s="1" t="s">
        <v>2444</v>
      </c>
      <c r="F1002" s="1" t="s">
        <v>3018</v>
      </c>
      <c r="G1002" s="1" t="s">
        <v>3743</v>
      </c>
      <c r="H1002" s="1" t="s">
        <v>3747</v>
      </c>
    </row>
    <row r="1003" spans="1:8" x14ac:dyDescent="0.25">
      <c r="A1003" s="1" t="s">
        <v>1065</v>
      </c>
      <c r="B1003" s="1" t="s">
        <v>3748</v>
      </c>
      <c r="C1003" s="1" t="s">
        <v>3275</v>
      </c>
      <c r="D1003" s="1" t="s">
        <v>3749</v>
      </c>
      <c r="E1003" s="1" t="s">
        <v>2444</v>
      </c>
      <c r="F1003" s="1" t="s">
        <v>3018</v>
      </c>
      <c r="G1003" s="1" t="s">
        <v>3743</v>
      </c>
      <c r="H1003" s="1" t="s">
        <v>3750</v>
      </c>
    </row>
    <row r="1004" spans="1:8" x14ac:dyDescent="0.25">
      <c r="A1004" s="1" t="s">
        <v>1065</v>
      </c>
      <c r="B1004" s="1" t="s">
        <v>3751</v>
      </c>
      <c r="C1004" s="1" t="s">
        <v>3275</v>
      </c>
      <c r="D1004" s="1" t="s">
        <v>3752</v>
      </c>
      <c r="E1004" s="1" t="s">
        <v>2444</v>
      </c>
      <c r="F1004" s="1" t="s">
        <v>3018</v>
      </c>
      <c r="G1004" s="1" t="s">
        <v>3743</v>
      </c>
      <c r="H1004" s="1" t="s">
        <v>3753</v>
      </c>
    </row>
    <row r="1005" spans="1:8" x14ac:dyDescent="0.25">
      <c r="A1005" s="1" t="s">
        <v>1065</v>
      </c>
      <c r="B1005" s="1" t="s">
        <v>3754</v>
      </c>
      <c r="C1005" s="1" t="s">
        <v>3275</v>
      </c>
      <c r="D1005" s="1" t="s">
        <v>3755</v>
      </c>
      <c r="E1005" s="1" t="s">
        <v>2444</v>
      </c>
      <c r="F1005" s="1" t="s">
        <v>3018</v>
      </c>
      <c r="G1005" s="1" t="s">
        <v>3743</v>
      </c>
      <c r="H1005" s="1" t="s">
        <v>3756</v>
      </c>
    </row>
    <row r="1006" spans="1:8" x14ac:dyDescent="0.25">
      <c r="A1006" s="1" t="s">
        <v>1065</v>
      </c>
      <c r="B1006" s="1" t="s">
        <v>3757</v>
      </c>
      <c r="C1006" s="1" t="s">
        <v>3275</v>
      </c>
      <c r="D1006" s="1" t="s">
        <v>3758</v>
      </c>
      <c r="E1006" s="1" t="s">
        <v>2444</v>
      </c>
      <c r="F1006" s="1" t="s">
        <v>3018</v>
      </c>
      <c r="G1006" s="1" t="s">
        <v>3743</v>
      </c>
      <c r="H1006" s="1" t="s">
        <v>3759</v>
      </c>
    </row>
    <row r="1007" spans="1:8" x14ac:dyDescent="0.25">
      <c r="A1007" s="1" t="s">
        <v>1065</v>
      </c>
      <c r="B1007" s="1" t="s">
        <v>3760</v>
      </c>
      <c r="C1007" s="1" t="s">
        <v>3275</v>
      </c>
      <c r="D1007" s="1" t="s">
        <v>3761</v>
      </c>
      <c r="E1007" s="1" t="s">
        <v>2444</v>
      </c>
      <c r="F1007" s="1" t="s">
        <v>3018</v>
      </c>
      <c r="G1007" s="1" t="s">
        <v>3743</v>
      </c>
      <c r="H1007" s="1" t="s">
        <v>3762</v>
      </c>
    </row>
    <row r="1008" spans="1:8" x14ac:dyDescent="0.25">
      <c r="A1008" s="1" t="s">
        <v>1065</v>
      </c>
      <c r="B1008" s="1" t="s">
        <v>3763</v>
      </c>
      <c r="C1008" s="1" t="s">
        <v>3275</v>
      </c>
      <c r="D1008" s="1" t="s">
        <v>3764</v>
      </c>
      <c r="E1008" s="1" t="s">
        <v>2444</v>
      </c>
      <c r="F1008" s="1" t="s">
        <v>3018</v>
      </c>
      <c r="G1008" s="1" t="s">
        <v>3743</v>
      </c>
      <c r="H1008" s="1" t="s">
        <v>3765</v>
      </c>
    </row>
    <row r="1009" spans="1:8" x14ac:dyDescent="0.25">
      <c r="A1009" s="1" t="s">
        <v>1065</v>
      </c>
      <c r="B1009" s="1" t="s">
        <v>3766</v>
      </c>
      <c r="C1009" s="1" t="s">
        <v>3275</v>
      </c>
      <c r="D1009" s="1" t="s">
        <v>3767</v>
      </c>
      <c r="E1009" s="1" t="s">
        <v>2444</v>
      </c>
      <c r="F1009" s="1" t="s">
        <v>3018</v>
      </c>
      <c r="G1009" s="1" t="s">
        <v>3743</v>
      </c>
      <c r="H1009" s="1" t="s">
        <v>3768</v>
      </c>
    </row>
    <row r="1010" spans="1:8" x14ac:dyDescent="0.25">
      <c r="A1010" s="1" t="s">
        <v>1065</v>
      </c>
      <c r="B1010" s="1" t="s">
        <v>3769</v>
      </c>
      <c r="C1010" s="1" t="s">
        <v>3275</v>
      </c>
      <c r="D1010" s="1" t="s">
        <v>3770</v>
      </c>
      <c r="E1010" s="1" t="s">
        <v>2444</v>
      </c>
      <c r="F1010" s="1" t="s">
        <v>3018</v>
      </c>
      <c r="G1010" s="1" t="s">
        <v>3743</v>
      </c>
      <c r="H1010" s="1" t="s">
        <v>3771</v>
      </c>
    </row>
    <row r="1011" spans="1:8" x14ac:dyDescent="0.25">
      <c r="A1011" s="1" t="s">
        <v>1065</v>
      </c>
      <c r="B1011" s="1" t="s">
        <v>3772</v>
      </c>
      <c r="C1011" s="1" t="s">
        <v>3275</v>
      </c>
      <c r="D1011" s="1" t="s">
        <v>3773</v>
      </c>
      <c r="E1011" s="1" t="s">
        <v>2444</v>
      </c>
      <c r="F1011" s="1" t="s">
        <v>3018</v>
      </c>
      <c r="G1011" s="1" t="s">
        <v>3743</v>
      </c>
      <c r="H1011" s="1" t="s">
        <v>3774</v>
      </c>
    </row>
    <row r="1012" spans="1:8" x14ac:dyDescent="0.25">
      <c r="A1012" s="1" t="s">
        <v>1065</v>
      </c>
      <c r="B1012" s="1" t="s">
        <v>3775</v>
      </c>
      <c r="C1012" s="1" t="s">
        <v>3275</v>
      </c>
      <c r="D1012" s="1" t="s">
        <v>3776</v>
      </c>
      <c r="E1012" s="1" t="s">
        <v>2444</v>
      </c>
      <c r="F1012" s="1" t="s">
        <v>3018</v>
      </c>
      <c r="G1012" s="1" t="s">
        <v>3743</v>
      </c>
      <c r="H1012" s="1" t="s">
        <v>3519</v>
      </c>
    </row>
    <row r="1013" spans="1:8" x14ac:dyDescent="0.25">
      <c r="A1013" s="1" t="s">
        <v>1065</v>
      </c>
      <c r="B1013" s="1" t="s">
        <v>3777</v>
      </c>
      <c r="C1013" s="1" t="s">
        <v>3275</v>
      </c>
      <c r="D1013" s="1" t="s">
        <v>3778</v>
      </c>
      <c r="E1013" s="1" t="s">
        <v>2444</v>
      </c>
      <c r="F1013" s="1" t="s">
        <v>3018</v>
      </c>
      <c r="G1013" s="1" t="s">
        <v>3743</v>
      </c>
      <c r="H1013" s="1" t="s">
        <v>3779</v>
      </c>
    </row>
    <row r="1014" spans="1:8" x14ac:dyDescent="0.25">
      <c r="A1014" s="1" t="s">
        <v>1065</v>
      </c>
      <c r="B1014" s="1" t="s">
        <v>3780</v>
      </c>
      <c r="C1014" s="1" t="s">
        <v>3275</v>
      </c>
      <c r="D1014" s="1" t="s">
        <v>3781</v>
      </c>
      <c r="E1014" s="1" t="s">
        <v>2444</v>
      </c>
      <c r="F1014" s="1" t="s">
        <v>3018</v>
      </c>
      <c r="G1014" s="1" t="s">
        <v>3743</v>
      </c>
      <c r="H1014" s="1" t="s">
        <v>3782</v>
      </c>
    </row>
    <row r="1015" spans="1:8" x14ac:dyDescent="0.25">
      <c r="A1015" s="1" t="s">
        <v>1065</v>
      </c>
      <c r="B1015" s="1" t="s">
        <v>3783</v>
      </c>
      <c r="C1015" s="1" t="s">
        <v>3275</v>
      </c>
      <c r="D1015" s="1" t="s">
        <v>3784</v>
      </c>
      <c r="E1015" s="1" t="s">
        <v>2444</v>
      </c>
      <c r="F1015" s="1" t="s">
        <v>3018</v>
      </c>
      <c r="G1015" s="1" t="s">
        <v>3743</v>
      </c>
      <c r="H1015" s="1" t="s">
        <v>3785</v>
      </c>
    </row>
    <row r="1016" spans="1:8" x14ac:dyDescent="0.25">
      <c r="A1016" s="1" t="s">
        <v>1065</v>
      </c>
      <c r="B1016" s="1" t="s">
        <v>3786</v>
      </c>
      <c r="C1016" s="1" t="s">
        <v>3275</v>
      </c>
      <c r="D1016" s="1" t="s">
        <v>3787</v>
      </c>
      <c r="E1016" s="1" t="s">
        <v>2444</v>
      </c>
      <c r="F1016" s="1" t="s">
        <v>3018</v>
      </c>
      <c r="G1016" s="1" t="s">
        <v>3743</v>
      </c>
      <c r="H1016" s="1" t="s">
        <v>3788</v>
      </c>
    </row>
    <row r="1017" spans="1:8" x14ac:dyDescent="0.25">
      <c r="A1017" s="1" t="s">
        <v>1065</v>
      </c>
      <c r="B1017" s="1" t="s">
        <v>3789</v>
      </c>
      <c r="C1017" s="1" t="s">
        <v>3025</v>
      </c>
      <c r="D1017" s="1" t="s">
        <v>3790</v>
      </c>
      <c r="E1017" s="1" t="s">
        <v>2444</v>
      </c>
      <c r="F1017" s="1" t="s">
        <v>3018</v>
      </c>
      <c r="G1017" s="1" t="s">
        <v>3743</v>
      </c>
      <c r="H1017" s="1" t="s">
        <v>3791</v>
      </c>
    </row>
    <row r="1018" spans="1:8" x14ac:dyDescent="0.25">
      <c r="A1018" s="1" t="s">
        <v>1065</v>
      </c>
      <c r="B1018" s="1" t="s">
        <v>3792</v>
      </c>
      <c r="C1018" s="1" t="s">
        <v>3275</v>
      </c>
      <c r="D1018" s="1" t="s">
        <v>3793</v>
      </c>
      <c r="E1018" s="1" t="s">
        <v>2444</v>
      </c>
      <c r="F1018" s="1" t="s">
        <v>3018</v>
      </c>
      <c r="G1018" s="1" t="s">
        <v>3743</v>
      </c>
      <c r="H1018" s="1" t="s">
        <v>3794</v>
      </c>
    </row>
    <row r="1019" spans="1:8" x14ac:dyDescent="0.25">
      <c r="A1019" s="1" t="s">
        <v>1065</v>
      </c>
      <c r="B1019" s="1" t="s">
        <v>3795</v>
      </c>
      <c r="C1019" s="1" t="s">
        <v>3275</v>
      </c>
      <c r="D1019" s="1" t="s">
        <v>3796</v>
      </c>
      <c r="E1019" s="1" t="s">
        <v>2444</v>
      </c>
      <c r="F1019" s="1" t="s">
        <v>3018</v>
      </c>
      <c r="G1019" s="1" t="s">
        <v>3743</v>
      </c>
      <c r="H1019" s="1" t="s">
        <v>3797</v>
      </c>
    </row>
    <row r="1020" spans="1:8" x14ac:dyDescent="0.25">
      <c r="A1020" s="1" t="s">
        <v>1065</v>
      </c>
      <c r="B1020" s="1" t="s">
        <v>3798</v>
      </c>
      <c r="C1020" s="1" t="s">
        <v>3275</v>
      </c>
      <c r="D1020" s="1" t="s">
        <v>3799</v>
      </c>
      <c r="E1020" s="1" t="s">
        <v>2444</v>
      </c>
      <c r="F1020" s="1" t="s">
        <v>3018</v>
      </c>
      <c r="G1020" s="1" t="s">
        <v>3743</v>
      </c>
      <c r="H1020" s="1" t="s">
        <v>3800</v>
      </c>
    </row>
    <row r="1021" spans="1:8" x14ac:dyDescent="0.25">
      <c r="A1021" s="1" t="s">
        <v>1065</v>
      </c>
      <c r="B1021" s="1" t="s">
        <v>3801</v>
      </c>
      <c r="C1021" s="1" t="s">
        <v>3275</v>
      </c>
      <c r="D1021" s="1" t="s">
        <v>3802</v>
      </c>
      <c r="E1021" s="1" t="s">
        <v>2444</v>
      </c>
      <c r="F1021" s="1" t="s">
        <v>3018</v>
      </c>
      <c r="G1021" s="1" t="s">
        <v>3743</v>
      </c>
      <c r="H1021" s="1" t="s">
        <v>3803</v>
      </c>
    </row>
    <row r="1022" spans="1:8" x14ac:dyDescent="0.25">
      <c r="A1022" s="1" t="s">
        <v>1065</v>
      </c>
      <c r="B1022" s="1" t="s">
        <v>3804</v>
      </c>
      <c r="C1022" s="1" t="s">
        <v>3275</v>
      </c>
      <c r="D1022" s="1" t="s">
        <v>3805</v>
      </c>
      <c r="E1022" s="1" t="s">
        <v>2444</v>
      </c>
      <c r="F1022" s="1" t="s">
        <v>3018</v>
      </c>
      <c r="G1022" s="1" t="s">
        <v>3743</v>
      </c>
      <c r="H1022" s="1" t="s">
        <v>3806</v>
      </c>
    </row>
    <row r="1023" spans="1:8" x14ac:dyDescent="0.25">
      <c r="A1023" s="1" t="s">
        <v>1065</v>
      </c>
      <c r="B1023" s="1" t="s">
        <v>3807</v>
      </c>
      <c r="C1023" s="1" t="s">
        <v>3275</v>
      </c>
      <c r="D1023" s="1" t="s">
        <v>3808</v>
      </c>
      <c r="E1023" s="1" t="s">
        <v>2444</v>
      </c>
      <c r="F1023" s="1" t="s">
        <v>3018</v>
      </c>
      <c r="G1023" s="1" t="s">
        <v>3743</v>
      </c>
      <c r="H1023" s="1" t="s">
        <v>3809</v>
      </c>
    </row>
    <row r="1024" spans="1:8" x14ac:dyDescent="0.25">
      <c r="A1024" s="1" t="s">
        <v>1065</v>
      </c>
      <c r="B1024" s="1" t="s">
        <v>3810</v>
      </c>
      <c r="C1024" s="1" t="s">
        <v>3275</v>
      </c>
      <c r="D1024" s="1" t="s">
        <v>3811</v>
      </c>
      <c r="E1024" s="1" t="s">
        <v>2444</v>
      </c>
      <c r="F1024" s="1" t="s">
        <v>3018</v>
      </c>
      <c r="G1024" s="1" t="s">
        <v>3743</v>
      </c>
      <c r="H1024" s="1" t="s">
        <v>3812</v>
      </c>
    </row>
    <row r="1025" spans="1:8" x14ac:dyDescent="0.25">
      <c r="A1025" s="1" t="s">
        <v>1065</v>
      </c>
      <c r="B1025" s="1" t="s">
        <v>3813</v>
      </c>
      <c r="C1025" s="1" t="s">
        <v>3275</v>
      </c>
      <c r="D1025" s="1" t="s">
        <v>3814</v>
      </c>
      <c r="E1025" s="1" t="s">
        <v>2444</v>
      </c>
      <c r="F1025" s="1" t="s">
        <v>3018</v>
      </c>
      <c r="G1025" s="1" t="s">
        <v>3743</v>
      </c>
      <c r="H1025" s="1" t="s">
        <v>3815</v>
      </c>
    </row>
    <row r="1026" spans="1:8" x14ac:dyDescent="0.25">
      <c r="A1026" s="1" t="s">
        <v>1065</v>
      </c>
      <c r="B1026" s="1" t="s">
        <v>3816</v>
      </c>
      <c r="C1026" s="1" t="s">
        <v>3025</v>
      </c>
      <c r="D1026" s="1" t="s">
        <v>3817</v>
      </c>
      <c r="E1026" s="1" t="s">
        <v>2444</v>
      </c>
      <c r="F1026" s="1" t="s">
        <v>3018</v>
      </c>
      <c r="G1026" s="1" t="s">
        <v>3743</v>
      </c>
      <c r="H1026" s="1" t="s">
        <v>3818</v>
      </c>
    </row>
    <row r="1027" spans="1:8" x14ac:dyDescent="0.25">
      <c r="A1027" s="1" t="s">
        <v>1065</v>
      </c>
      <c r="B1027" s="1" t="s">
        <v>3819</v>
      </c>
      <c r="C1027" s="1" t="s">
        <v>3275</v>
      </c>
      <c r="D1027" s="1" t="s">
        <v>3820</v>
      </c>
      <c r="E1027" s="1" t="s">
        <v>2444</v>
      </c>
      <c r="F1027" s="1" t="s">
        <v>3018</v>
      </c>
      <c r="G1027" s="1" t="s">
        <v>3743</v>
      </c>
      <c r="H1027" s="1" t="s">
        <v>3821</v>
      </c>
    </row>
    <row r="1028" spans="1:8" x14ac:dyDescent="0.25">
      <c r="A1028" s="1" t="s">
        <v>1065</v>
      </c>
      <c r="B1028" s="1" t="s">
        <v>3822</v>
      </c>
      <c r="C1028" s="1" t="s">
        <v>3275</v>
      </c>
      <c r="D1028" s="1" t="s">
        <v>3823</v>
      </c>
      <c r="E1028" s="1" t="s">
        <v>2444</v>
      </c>
      <c r="F1028" s="1" t="s">
        <v>3018</v>
      </c>
      <c r="G1028" s="1" t="s">
        <v>3743</v>
      </c>
      <c r="H1028" s="1" t="s">
        <v>3824</v>
      </c>
    </row>
    <row r="1029" spans="1:8" x14ac:dyDescent="0.25">
      <c r="A1029" s="1" t="s">
        <v>1065</v>
      </c>
      <c r="B1029" s="1" t="s">
        <v>3825</v>
      </c>
      <c r="C1029" s="1" t="s">
        <v>3275</v>
      </c>
      <c r="D1029" s="1" t="s">
        <v>3826</v>
      </c>
      <c r="E1029" s="1" t="s">
        <v>2444</v>
      </c>
      <c r="F1029" s="1" t="s">
        <v>3018</v>
      </c>
      <c r="G1029" s="1" t="s">
        <v>3743</v>
      </c>
      <c r="H1029" s="1" t="s">
        <v>3827</v>
      </c>
    </row>
    <row r="1030" spans="1:8" x14ac:dyDescent="0.25">
      <c r="A1030" s="1" t="s">
        <v>1065</v>
      </c>
      <c r="B1030" s="1" t="s">
        <v>3828</v>
      </c>
      <c r="C1030" s="1" t="s">
        <v>3275</v>
      </c>
      <c r="D1030" s="1" t="s">
        <v>3829</v>
      </c>
      <c r="E1030" s="1" t="s">
        <v>2444</v>
      </c>
      <c r="F1030" s="1" t="s">
        <v>3018</v>
      </c>
      <c r="G1030" s="1" t="s">
        <v>3743</v>
      </c>
      <c r="H1030" s="1" t="s">
        <v>3830</v>
      </c>
    </row>
    <row r="1031" spans="1:8" x14ac:dyDescent="0.25">
      <c r="A1031" s="1" t="s">
        <v>1065</v>
      </c>
      <c r="B1031" s="1" t="s">
        <v>3831</v>
      </c>
      <c r="C1031" s="1" t="s">
        <v>3275</v>
      </c>
      <c r="D1031" s="1" t="s">
        <v>3832</v>
      </c>
      <c r="E1031" s="1" t="s">
        <v>2444</v>
      </c>
      <c r="F1031" s="1" t="s">
        <v>3018</v>
      </c>
      <c r="G1031" s="1" t="s">
        <v>3743</v>
      </c>
      <c r="H1031" s="1" t="s">
        <v>3833</v>
      </c>
    </row>
    <row r="1032" spans="1:8" x14ac:dyDescent="0.25">
      <c r="A1032" s="1" t="s">
        <v>1065</v>
      </c>
      <c r="B1032" s="1" t="s">
        <v>3834</v>
      </c>
      <c r="C1032" s="1" t="s">
        <v>3275</v>
      </c>
      <c r="D1032" s="1" t="s">
        <v>3835</v>
      </c>
      <c r="E1032" s="1" t="s">
        <v>2444</v>
      </c>
      <c r="F1032" s="1" t="s">
        <v>3018</v>
      </c>
      <c r="G1032" s="1" t="s">
        <v>3743</v>
      </c>
      <c r="H1032" s="1" t="s">
        <v>3836</v>
      </c>
    </row>
    <row r="1033" spans="1:8" x14ac:dyDescent="0.25">
      <c r="A1033" s="1" t="s">
        <v>1065</v>
      </c>
      <c r="B1033" s="1" t="s">
        <v>3837</v>
      </c>
      <c r="C1033" s="1" t="s">
        <v>3275</v>
      </c>
      <c r="D1033" s="1" t="s">
        <v>3838</v>
      </c>
      <c r="E1033" s="1" t="s">
        <v>2444</v>
      </c>
      <c r="F1033" s="1" t="s">
        <v>3018</v>
      </c>
      <c r="G1033" s="1" t="s">
        <v>3743</v>
      </c>
      <c r="H1033" s="1" t="s">
        <v>3839</v>
      </c>
    </row>
    <row r="1034" spans="1:8" x14ac:dyDescent="0.25">
      <c r="A1034" s="1" t="s">
        <v>1065</v>
      </c>
      <c r="B1034" s="1" t="s">
        <v>3840</v>
      </c>
      <c r="C1034" s="1" t="s">
        <v>3275</v>
      </c>
      <c r="D1034" s="1" t="s">
        <v>3841</v>
      </c>
      <c r="E1034" s="1" t="s">
        <v>2444</v>
      </c>
      <c r="F1034" s="1" t="s">
        <v>3018</v>
      </c>
      <c r="G1034" s="1" t="s">
        <v>3743</v>
      </c>
      <c r="H1034" s="1" t="s">
        <v>3842</v>
      </c>
    </row>
    <row r="1035" spans="1:8" x14ac:dyDescent="0.25">
      <c r="A1035" s="1" t="s">
        <v>1065</v>
      </c>
      <c r="B1035" s="1" t="s">
        <v>3843</v>
      </c>
      <c r="C1035" s="1" t="s">
        <v>3275</v>
      </c>
      <c r="D1035" s="1" t="s">
        <v>3844</v>
      </c>
      <c r="E1035" s="1" t="s">
        <v>2444</v>
      </c>
      <c r="F1035" s="1" t="s">
        <v>3018</v>
      </c>
      <c r="G1035" s="1" t="s">
        <v>3743</v>
      </c>
      <c r="H1035" s="1" t="s">
        <v>3845</v>
      </c>
    </row>
    <row r="1036" spans="1:8" x14ac:dyDescent="0.25">
      <c r="A1036" s="1" t="s">
        <v>1065</v>
      </c>
      <c r="B1036" s="1" t="s">
        <v>3846</v>
      </c>
      <c r="C1036" s="1" t="s">
        <v>3275</v>
      </c>
      <c r="D1036" s="1" t="s">
        <v>3847</v>
      </c>
      <c r="E1036" s="1" t="s">
        <v>2444</v>
      </c>
      <c r="F1036" s="1" t="s">
        <v>3018</v>
      </c>
      <c r="G1036" s="1" t="s">
        <v>3743</v>
      </c>
      <c r="H1036" s="1" t="s">
        <v>3848</v>
      </c>
    </row>
    <row r="1037" spans="1:8" x14ac:dyDescent="0.25">
      <c r="A1037" s="1" t="s">
        <v>1065</v>
      </c>
      <c r="B1037" s="1" t="s">
        <v>3849</v>
      </c>
      <c r="C1037" s="1" t="s">
        <v>3275</v>
      </c>
      <c r="D1037" s="1" t="s">
        <v>3850</v>
      </c>
      <c r="E1037" s="1" t="s">
        <v>2444</v>
      </c>
      <c r="F1037" s="1" t="s">
        <v>3018</v>
      </c>
      <c r="G1037" s="1" t="s">
        <v>3743</v>
      </c>
      <c r="H1037" s="1" t="s">
        <v>3851</v>
      </c>
    </row>
    <row r="1038" spans="1:8" x14ac:dyDescent="0.25">
      <c r="A1038" s="1" t="s">
        <v>1065</v>
      </c>
      <c r="B1038" s="1" t="s">
        <v>3852</v>
      </c>
      <c r="C1038" s="1" t="s">
        <v>3025</v>
      </c>
      <c r="D1038" s="1" t="s">
        <v>3853</v>
      </c>
      <c r="E1038" s="1" t="s">
        <v>2444</v>
      </c>
      <c r="F1038" s="1" t="s">
        <v>3018</v>
      </c>
      <c r="G1038" s="1" t="s">
        <v>3743</v>
      </c>
      <c r="H1038" s="1" t="s">
        <v>3854</v>
      </c>
    </row>
    <row r="1039" spans="1:8" x14ac:dyDescent="0.25">
      <c r="A1039" s="1" t="s">
        <v>1065</v>
      </c>
      <c r="B1039" s="1" t="s">
        <v>3855</v>
      </c>
      <c r="C1039" s="1" t="s">
        <v>3025</v>
      </c>
      <c r="D1039" s="1" t="s">
        <v>3856</v>
      </c>
      <c r="E1039" s="1" t="s">
        <v>2444</v>
      </c>
      <c r="F1039" s="1" t="s">
        <v>3018</v>
      </c>
      <c r="G1039" s="1" t="s">
        <v>3743</v>
      </c>
      <c r="H1039" s="1" t="s">
        <v>3857</v>
      </c>
    </row>
    <row r="1040" spans="1:8" x14ac:dyDescent="0.25">
      <c r="A1040" s="1" t="s">
        <v>1065</v>
      </c>
      <c r="B1040" s="1" t="s">
        <v>3858</v>
      </c>
      <c r="C1040" s="1" t="s">
        <v>3025</v>
      </c>
      <c r="D1040" s="1" t="s">
        <v>3859</v>
      </c>
      <c r="E1040" s="1" t="s">
        <v>2444</v>
      </c>
      <c r="F1040" s="1" t="s">
        <v>3018</v>
      </c>
      <c r="G1040" s="1" t="s">
        <v>3743</v>
      </c>
      <c r="H1040" s="1" t="s">
        <v>3860</v>
      </c>
    </row>
    <row r="1041" spans="1:8" x14ac:dyDescent="0.25">
      <c r="A1041" s="1" t="s">
        <v>1065</v>
      </c>
      <c r="B1041" s="1" t="s">
        <v>3861</v>
      </c>
      <c r="C1041" s="1" t="s">
        <v>3025</v>
      </c>
      <c r="D1041" s="1" t="s">
        <v>3862</v>
      </c>
      <c r="E1041" s="1" t="s">
        <v>2444</v>
      </c>
      <c r="F1041" s="1" t="s">
        <v>3018</v>
      </c>
      <c r="G1041" s="1" t="s">
        <v>3743</v>
      </c>
      <c r="H1041" s="1" t="s">
        <v>3863</v>
      </c>
    </row>
    <row r="1042" spans="1:8" x14ac:dyDescent="0.25">
      <c r="A1042" s="1" t="s">
        <v>1065</v>
      </c>
      <c r="B1042" s="1" t="s">
        <v>3864</v>
      </c>
      <c r="C1042" s="1" t="s">
        <v>3025</v>
      </c>
      <c r="D1042" s="1" t="s">
        <v>3865</v>
      </c>
      <c r="E1042" s="1" t="s">
        <v>2444</v>
      </c>
      <c r="F1042" s="1" t="s">
        <v>3018</v>
      </c>
      <c r="G1042" s="1" t="s">
        <v>3743</v>
      </c>
      <c r="H1042" s="1" t="s">
        <v>3866</v>
      </c>
    </row>
    <row r="1043" spans="1:8" x14ac:dyDescent="0.25">
      <c r="A1043" s="1" t="s">
        <v>1065</v>
      </c>
      <c r="B1043" s="1" t="s">
        <v>3867</v>
      </c>
      <c r="C1043" s="1" t="s">
        <v>3025</v>
      </c>
      <c r="D1043" s="1" t="s">
        <v>3868</v>
      </c>
      <c r="E1043" s="1" t="s">
        <v>2444</v>
      </c>
      <c r="F1043" s="1" t="s">
        <v>3018</v>
      </c>
      <c r="G1043" s="1" t="s">
        <v>3743</v>
      </c>
      <c r="H1043" s="1" t="s">
        <v>3869</v>
      </c>
    </row>
    <row r="1044" spans="1:8" x14ac:dyDescent="0.25">
      <c r="A1044" s="1" t="s">
        <v>1065</v>
      </c>
      <c r="B1044" s="1" t="s">
        <v>3870</v>
      </c>
      <c r="C1044" s="1" t="s">
        <v>3275</v>
      </c>
      <c r="D1044" s="1" t="s">
        <v>3871</v>
      </c>
      <c r="E1044" s="1" t="s">
        <v>2444</v>
      </c>
      <c r="F1044" s="1" t="s">
        <v>3018</v>
      </c>
      <c r="G1044" s="1" t="s">
        <v>3872</v>
      </c>
      <c r="H1044" s="1" t="s">
        <v>3873</v>
      </c>
    </row>
    <row r="1045" spans="1:8" x14ac:dyDescent="0.25">
      <c r="A1045" s="1" t="s">
        <v>1065</v>
      </c>
      <c r="B1045" s="1" t="s">
        <v>3874</v>
      </c>
      <c r="C1045" s="1" t="s">
        <v>3275</v>
      </c>
      <c r="D1045" s="1" t="s">
        <v>3875</v>
      </c>
      <c r="E1045" s="1" t="s">
        <v>2444</v>
      </c>
      <c r="F1045" s="1" t="s">
        <v>3018</v>
      </c>
      <c r="G1045" s="1" t="s">
        <v>3872</v>
      </c>
      <c r="H1045" s="1" t="s">
        <v>3876</v>
      </c>
    </row>
    <row r="1046" spans="1:8" x14ac:dyDescent="0.25">
      <c r="A1046" s="1" t="s">
        <v>1065</v>
      </c>
      <c r="B1046" s="1" t="s">
        <v>3877</v>
      </c>
      <c r="C1046" s="1" t="s">
        <v>3275</v>
      </c>
      <c r="D1046" s="1" t="s">
        <v>3878</v>
      </c>
      <c r="E1046" s="1" t="s">
        <v>2444</v>
      </c>
      <c r="F1046" s="1" t="s">
        <v>3018</v>
      </c>
      <c r="G1046" s="1" t="s">
        <v>3872</v>
      </c>
      <c r="H1046" s="1" t="s">
        <v>3305</v>
      </c>
    </row>
    <row r="1047" spans="1:8" x14ac:dyDescent="0.25">
      <c r="A1047" s="1" t="s">
        <v>1065</v>
      </c>
      <c r="B1047" s="1" t="s">
        <v>3879</v>
      </c>
      <c r="C1047" s="1" t="s">
        <v>3025</v>
      </c>
      <c r="D1047" s="1" t="s">
        <v>3880</v>
      </c>
      <c r="E1047" s="1" t="s">
        <v>2444</v>
      </c>
      <c r="F1047" s="1" t="s">
        <v>3018</v>
      </c>
      <c r="G1047" s="1" t="s">
        <v>3872</v>
      </c>
      <c r="H1047" s="1" t="s">
        <v>3881</v>
      </c>
    </row>
    <row r="1048" spans="1:8" x14ac:dyDescent="0.25">
      <c r="A1048" s="1" t="s">
        <v>1065</v>
      </c>
      <c r="B1048" s="1" t="s">
        <v>3882</v>
      </c>
      <c r="C1048" s="1" t="s">
        <v>3025</v>
      </c>
      <c r="D1048" s="1" t="s">
        <v>3883</v>
      </c>
      <c r="E1048" s="1" t="s">
        <v>2444</v>
      </c>
      <c r="F1048" s="1" t="s">
        <v>3018</v>
      </c>
      <c r="G1048" s="1" t="s">
        <v>3872</v>
      </c>
      <c r="H1048" s="1" t="s">
        <v>3884</v>
      </c>
    </row>
    <row r="1049" spans="1:8" x14ac:dyDescent="0.25">
      <c r="A1049" s="1" t="s">
        <v>1065</v>
      </c>
      <c r="B1049" s="1" t="s">
        <v>3885</v>
      </c>
      <c r="C1049" s="1" t="s">
        <v>3275</v>
      </c>
      <c r="D1049" s="1" t="s">
        <v>3886</v>
      </c>
      <c r="E1049" s="1" t="s">
        <v>2444</v>
      </c>
      <c r="F1049" s="1" t="s">
        <v>3018</v>
      </c>
      <c r="G1049" s="1" t="s">
        <v>3872</v>
      </c>
      <c r="H1049" s="1" t="s">
        <v>3887</v>
      </c>
    </row>
    <row r="1050" spans="1:8" x14ac:dyDescent="0.25">
      <c r="A1050" s="1" t="s">
        <v>1065</v>
      </c>
      <c r="B1050" s="1" t="s">
        <v>3888</v>
      </c>
      <c r="C1050" s="1" t="s">
        <v>3025</v>
      </c>
      <c r="D1050" s="1" t="s">
        <v>3889</v>
      </c>
      <c r="E1050" s="1" t="s">
        <v>2444</v>
      </c>
      <c r="F1050" s="1" t="s">
        <v>3018</v>
      </c>
      <c r="G1050" s="1" t="s">
        <v>3872</v>
      </c>
      <c r="H1050" s="1" t="s">
        <v>3890</v>
      </c>
    </row>
    <row r="1051" spans="1:8" x14ac:dyDescent="0.25">
      <c r="A1051" s="1" t="s">
        <v>1065</v>
      </c>
      <c r="B1051" s="1" t="s">
        <v>3891</v>
      </c>
      <c r="C1051" s="1" t="s">
        <v>3275</v>
      </c>
      <c r="D1051" s="1" t="s">
        <v>3892</v>
      </c>
      <c r="E1051" s="1" t="s">
        <v>2444</v>
      </c>
      <c r="F1051" s="1" t="s">
        <v>3018</v>
      </c>
      <c r="G1051" s="1" t="s">
        <v>3872</v>
      </c>
      <c r="H1051" s="1" t="s">
        <v>3893</v>
      </c>
    </row>
    <row r="1052" spans="1:8" x14ac:dyDescent="0.25">
      <c r="A1052" s="1" t="s">
        <v>1065</v>
      </c>
      <c r="B1052" s="1" t="s">
        <v>3894</v>
      </c>
      <c r="C1052" s="1" t="s">
        <v>3025</v>
      </c>
      <c r="D1052" s="1" t="s">
        <v>3895</v>
      </c>
      <c r="E1052" s="1" t="s">
        <v>2444</v>
      </c>
      <c r="F1052" s="1" t="s">
        <v>3018</v>
      </c>
      <c r="G1052" s="1" t="s">
        <v>3872</v>
      </c>
      <c r="H1052" s="1" t="s">
        <v>3896</v>
      </c>
    </row>
    <row r="1053" spans="1:8" x14ac:dyDescent="0.25">
      <c r="A1053" s="1" t="s">
        <v>1065</v>
      </c>
      <c r="B1053" s="1" t="s">
        <v>3897</v>
      </c>
      <c r="C1053" s="1" t="s">
        <v>3025</v>
      </c>
      <c r="D1053" s="1" t="s">
        <v>3898</v>
      </c>
      <c r="E1053" s="1" t="s">
        <v>2444</v>
      </c>
      <c r="F1053" s="1" t="s">
        <v>3018</v>
      </c>
      <c r="G1053" s="1" t="s">
        <v>3872</v>
      </c>
      <c r="H1053" s="1" t="s">
        <v>3899</v>
      </c>
    </row>
    <row r="1054" spans="1:8" x14ac:dyDescent="0.25">
      <c r="A1054" s="1" t="s">
        <v>1065</v>
      </c>
      <c r="B1054" s="1" t="s">
        <v>3900</v>
      </c>
      <c r="C1054" s="1" t="s">
        <v>3275</v>
      </c>
      <c r="D1054" s="1" t="s">
        <v>3901</v>
      </c>
      <c r="E1054" s="1" t="s">
        <v>2444</v>
      </c>
      <c r="F1054" s="1" t="s">
        <v>3018</v>
      </c>
      <c r="G1054" s="1" t="s">
        <v>3872</v>
      </c>
      <c r="H1054" s="1" t="s">
        <v>3902</v>
      </c>
    </row>
    <row r="1055" spans="1:8" x14ac:dyDescent="0.25">
      <c r="A1055" s="1" t="s">
        <v>1065</v>
      </c>
      <c r="B1055" s="1" t="s">
        <v>3903</v>
      </c>
      <c r="C1055" s="1" t="s">
        <v>3275</v>
      </c>
      <c r="D1055" s="1" t="s">
        <v>3904</v>
      </c>
      <c r="E1055" s="1" t="s">
        <v>2444</v>
      </c>
      <c r="F1055" s="1" t="s">
        <v>3018</v>
      </c>
      <c r="G1055" s="1" t="s">
        <v>3872</v>
      </c>
      <c r="H1055" s="1" t="s">
        <v>3905</v>
      </c>
    </row>
    <row r="1056" spans="1:8" x14ac:dyDescent="0.25">
      <c r="A1056" s="1" t="s">
        <v>1065</v>
      </c>
      <c r="B1056" s="1" t="s">
        <v>3906</v>
      </c>
      <c r="C1056" s="1" t="s">
        <v>3275</v>
      </c>
      <c r="D1056" s="1" t="s">
        <v>3907</v>
      </c>
      <c r="E1056" s="1" t="s">
        <v>2444</v>
      </c>
      <c r="F1056" s="1" t="s">
        <v>3018</v>
      </c>
      <c r="G1056" s="1" t="s">
        <v>3872</v>
      </c>
      <c r="H1056" s="1" t="s">
        <v>3908</v>
      </c>
    </row>
    <row r="1057" spans="1:8" x14ac:dyDescent="0.25">
      <c r="A1057" s="1" t="s">
        <v>1065</v>
      </c>
      <c r="B1057" s="1" t="s">
        <v>3909</v>
      </c>
      <c r="C1057" s="1" t="s">
        <v>3275</v>
      </c>
      <c r="D1057" s="1" t="s">
        <v>3910</v>
      </c>
      <c r="E1057" s="1" t="s">
        <v>2444</v>
      </c>
      <c r="F1057" s="1" t="s">
        <v>3018</v>
      </c>
      <c r="G1057" s="1" t="s">
        <v>3872</v>
      </c>
      <c r="H1057" s="1" t="s">
        <v>3911</v>
      </c>
    </row>
    <row r="1058" spans="1:8" x14ac:dyDescent="0.25">
      <c r="A1058" s="1" t="s">
        <v>1065</v>
      </c>
      <c r="B1058" s="1" t="s">
        <v>3912</v>
      </c>
      <c r="C1058" s="1" t="s">
        <v>3275</v>
      </c>
      <c r="D1058" s="1" t="s">
        <v>3913</v>
      </c>
      <c r="E1058" s="1" t="s">
        <v>2444</v>
      </c>
      <c r="F1058" s="1" t="s">
        <v>3018</v>
      </c>
      <c r="G1058" s="1" t="s">
        <v>3872</v>
      </c>
      <c r="H1058" s="1" t="s">
        <v>3914</v>
      </c>
    </row>
    <row r="1059" spans="1:8" x14ac:dyDescent="0.25">
      <c r="A1059" s="1" t="s">
        <v>1065</v>
      </c>
      <c r="B1059" s="1" t="s">
        <v>3915</v>
      </c>
      <c r="C1059" s="1" t="s">
        <v>3025</v>
      </c>
      <c r="D1059" s="1" t="s">
        <v>3916</v>
      </c>
      <c r="E1059" s="1" t="s">
        <v>2444</v>
      </c>
      <c r="F1059" s="1" t="s">
        <v>3018</v>
      </c>
      <c r="G1059" s="1" t="s">
        <v>3872</v>
      </c>
      <c r="H1059" s="1" t="s">
        <v>3917</v>
      </c>
    </row>
    <row r="1060" spans="1:8" x14ac:dyDescent="0.25">
      <c r="A1060" s="1" t="s">
        <v>1065</v>
      </c>
      <c r="B1060" s="1" t="s">
        <v>3918</v>
      </c>
      <c r="C1060" s="1" t="s">
        <v>3275</v>
      </c>
      <c r="D1060" s="1" t="s">
        <v>3919</v>
      </c>
      <c r="E1060" s="1" t="s">
        <v>2444</v>
      </c>
      <c r="F1060" s="1" t="s">
        <v>3018</v>
      </c>
      <c r="G1060" s="1" t="s">
        <v>3872</v>
      </c>
      <c r="H1060" s="1" t="s">
        <v>3920</v>
      </c>
    </row>
    <row r="1061" spans="1:8" x14ac:dyDescent="0.25">
      <c r="A1061" s="1" t="s">
        <v>1065</v>
      </c>
      <c r="B1061" s="1" t="s">
        <v>3921</v>
      </c>
      <c r="C1061" s="1" t="s">
        <v>3275</v>
      </c>
      <c r="D1061" s="1" t="s">
        <v>3922</v>
      </c>
      <c r="E1061" s="1" t="s">
        <v>2444</v>
      </c>
      <c r="F1061" s="1" t="s">
        <v>3018</v>
      </c>
      <c r="G1061" s="1" t="s">
        <v>3872</v>
      </c>
      <c r="H1061" s="1" t="s">
        <v>3923</v>
      </c>
    </row>
    <row r="1062" spans="1:8" x14ac:dyDescent="0.25">
      <c r="A1062" s="1" t="s">
        <v>1065</v>
      </c>
      <c r="B1062" s="1" t="s">
        <v>3924</v>
      </c>
      <c r="C1062" s="1" t="s">
        <v>3275</v>
      </c>
      <c r="D1062" s="1" t="s">
        <v>3925</v>
      </c>
      <c r="E1062" s="1" t="s">
        <v>2444</v>
      </c>
      <c r="F1062" s="1" t="s">
        <v>3018</v>
      </c>
      <c r="G1062" s="1" t="s">
        <v>3872</v>
      </c>
      <c r="H1062" s="1" t="s">
        <v>3926</v>
      </c>
    </row>
    <row r="1063" spans="1:8" x14ac:dyDescent="0.25">
      <c r="A1063" s="1" t="s">
        <v>1065</v>
      </c>
      <c r="B1063" s="1" t="s">
        <v>3927</v>
      </c>
      <c r="C1063" s="1" t="s">
        <v>3025</v>
      </c>
      <c r="D1063" s="1" t="s">
        <v>3928</v>
      </c>
      <c r="E1063" s="1" t="s">
        <v>2444</v>
      </c>
      <c r="F1063" s="1" t="s">
        <v>3018</v>
      </c>
      <c r="G1063" s="1" t="s">
        <v>3872</v>
      </c>
      <c r="H1063" s="1" t="s">
        <v>3929</v>
      </c>
    </row>
    <row r="1064" spans="1:8" x14ac:dyDescent="0.25">
      <c r="A1064" s="1" t="s">
        <v>1065</v>
      </c>
      <c r="B1064" s="1" t="s">
        <v>3930</v>
      </c>
      <c r="C1064" s="1" t="s">
        <v>3275</v>
      </c>
      <c r="D1064" s="1" t="s">
        <v>3931</v>
      </c>
      <c r="E1064" s="1" t="s">
        <v>2444</v>
      </c>
      <c r="F1064" s="1" t="s">
        <v>3018</v>
      </c>
      <c r="G1064" s="1" t="s">
        <v>3872</v>
      </c>
      <c r="H1064" s="1" t="s">
        <v>3932</v>
      </c>
    </row>
    <row r="1065" spans="1:8" x14ac:dyDescent="0.25">
      <c r="A1065" s="1" t="s">
        <v>1065</v>
      </c>
      <c r="B1065" s="1" t="s">
        <v>3933</v>
      </c>
      <c r="C1065" s="1" t="s">
        <v>3275</v>
      </c>
      <c r="D1065" s="1" t="s">
        <v>3934</v>
      </c>
      <c r="E1065" s="1" t="s">
        <v>2444</v>
      </c>
      <c r="F1065" s="1" t="s">
        <v>3018</v>
      </c>
      <c r="G1065" s="1" t="s">
        <v>3872</v>
      </c>
      <c r="H1065" s="1" t="s">
        <v>3935</v>
      </c>
    </row>
    <row r="1066" spans="1:8" x14ac:dyDescent="0.25">
      <c r="A1066" s="1" t="s">
        <v>1065</v>
      </c>
      <c r="B1066" s="1" t="s">
        <v>3936</v>
      </c>
      <c r="C1066" s="1" t="s">
        <v>3025</v>
      </c>
      <c r="D1066" s="1" t="s">
        <v>3937</v>
      </c>
      <c r="E1066" s="1" t="s">
        <v>2444</v>
      </c>
      <c r="F1066" s="1" t="s">
        <v>3018</v>
      </c>
      <c r="G1066" s="1" t="s">
        <v>3872</v>
      </c>
      <c r="H1066" s="1" t="s">
        <v>3938</v>
      </c>
    </row>
    <row r="1067" spans="1:8" x14ac:dyDescent="0.25">
      <c r="A1067" s="1" t="s">
        <v>1065</v>
      </c>
      <c r="B1067" s="1" t="s">
        <v>3939</v>
      </c>
      <c r="C1067" s="1" t="s">
        <v>3275</v>
      </c>
      <c r="D1067" s="1" t="s">
        <v>3940</v>
      </c>
      <c r="E1067" s="1" t="s">
        <v>2444</v>
      </c>
      <c r="F1067" s="1" t="s">
        <v>3018</v>
      </c>
      <c r="G1067" s="1" t="s">
        <v>3872</v>
      </c>
      <c r="H1067" s="1" t="s">
        <v>3941</v>
      </c>
    </row>
    <row r="1068" spans="1:8" x14ac:dyDescent="0.25">
      <c r="A1068" s="1" t="s">
        <v>1065</v>
      </c>
      <c r="B1068" s="1" t="s">
        <v>3942</v>
      </c>
      <c r="C1068" s="1" t="s">
        <v>3025</v>
      </c>
      <c r="D1068" s="1" t="s">
        <v>3943</v>
      </c>
      <c r="E1068" s="1" t="s">
        <v>2444</v>
      </c>
      <c r="F1068" s="1" t="s">
        <v>3018</v>
      </c>
      <c r="G1068" s="1" t="s">
        <v>3872</v>
      </c>
      <c r="H1068" s="1" t="s">
        <v>3944</v>
      </c>
    </row>
    <row r="1069" spans="1:8" x14ac:dyDescent="0.25">
      <c r="A1069" s="1" t="s">
        <v>1065</v>
      </c>
      <c r="B1069" s="1" t="s">
        <v>3945</v>
      </c>
      <c r="C1069" s="1" t="s">
        <v>3275</v>
      </c>
      <c r="D1069" s="1" t="s">
        <v>3946</v>
      </c>
      <c r="E1069" s="1" t="s">
        <v>2444</v>
      </c>
      <c r="F1069" s="1" t="s">
        <v>3018</v>
      </c>
      <c r="G1069" s="1" t="s">
        <v>3872</v>
      </c>
      <c r="H1069" s="1" t="s">
        <v>3947</v>
      </c>
    </row>
    <row r="1070" spans="1:8" x14ac:dyDescent="0.25">
      <c r="A1070" s="1" t="s">
        <v>1065</v>
      </c>
      <c r="B1070" s="1" t="s">
        <v>3948</v>
      </c>
      <c r="C1070" s="1" t="s">
        <v>3025</v>
      </c>
      <c r="D1070" s="1" t="s">
        <v>3949</v>
      </c>
      <c r="E1070" s="1" t="s">
        <v>2444</v>
      </c>
      <c r="F1070" s="1" t="s">
        <v>3018</v>
      </c>
      <c r="G1070" s="1" t="s">
        <v>3872</v>
      </c>
      <c r="H1070" s="1" t="s">
        <v>3950</v>
      </c>
    </row>
    <row r="1071" spans="1:8" x14ac:dyDescent="0.25">
      <c r="A1071" s="1" t="s">
        <v>1065</v>
      </c>
      <c r="B1071" s="1" t="s">
        <v>3951</v>
      </c>
      <c r="C1071" s="1" t="s">
        <v>3275</v>
      </c>
      <c r="D1071" s="1" t="s">
        <v>3952</v>
      </c>
      <c r="E1071" s="1" t="s">
        <v>2444</v>
      </c>
      <c r="F1071" s="1" t="s">
        <v>3018</v>
      </c>
      <c r="G1071" s="1" t="s">
        <v>3872</v>
      </c>
      <c r="H1071" s="1" t="s">
        <v>3953</v>
      </c>
    </row>
    <row r="1072" spans="1:8" x14ac:dyDescent="0.25">
      <c r="A1072" s="1" t="s">
        <v>1065</v>
      </c>
      <c r="B1072" s="1" t="s">
        <v>3954</v>
      </c>
      <c r="C1072" s="1" t="s">
        <v>3275</v>
      </c>
      <c r="D1072" s="1" t="s">
        <v>3955</v>
      </c>
      <c r="E1072" s="1" t="s">
        <v>2444</v>
      </c>
      <c r="F1072" s="1" t="s">
        <v>3018</v>
      </c>
      <c r="G1072" s="1" t="s">
        <v>3872</v>
      </c>
      <c r="H1072" s="1" t="s">
        <v>3956</v>
      </c>
    </row>
    <row r="1073" spans="1:8" x14ac:dyDescent="0.25">
      <c r="A1073" s="1" t="s">
        <v>1065</v>
      </c>
      <c r="B1073" s="1" t="s">
        <v>3957</v>
      </c>
      <c r="C1073" s="1" t="s">
        <v>3275</v>
      </c>
      <c r="D1073" s="1" t="s">
        <v>3958</v>
      </c>
      <c r="E1073" s="1" t="s">
        <v>2444</v>
      </c>
      <c r="F1073" s="1" t="s">
        <v>3018</v>
      </c>
      <c r="G1073" s="1" t="s">
        <v>3872</v>
      </c>
      <c r="H1073" s="1" t="s">
        <v>3959</v>
      </c>
    </row>
    <row r="1074" spans="1:8" x14ac:dyDescent="0.25">
      <c r="A1074" s="1" t="s">
        <v>1065</v>
      </c>
      <c r="B1074" s="1" t="s">
        <v>3960</v>
      </c>
      <c r="C1074" s="1" t="s">
        <v>3275</v>
      </c>
      <c r="D1074" s="1" t="s">
        <v>3961</v>
      </c>
      <c r="E1074" s="1" t="s">
        <v>2444</v>
      </c>
      <c r="F1074" s="1" t="s">
        <v>3018</v>
      </c>
      <c r="G1074" s="1" t="s">
        <v>3872</v>
      </c>
      <c r="H1074" s="1" t="s">
        <v>3962</v>
      </c>
    </row>
    <row r="1075" spans="1:8" x14ac:dyDescent="0.25">
      <c r="A1075" s="1" t="s">
        <v>1065</v>
      </c>
      <c r="B1075" s="1" t="s">
        <v>3963</v>
      </c>
      <c r="C1075" s="1" t="s">
        <v>3025</v>
      </c>
      <c r="D1075" s="1" t="s">
        <v>3964</v>
      </c>
      <c r="E1075" s="1" t="s">
        <v>2444</v>
      </c>
      <c r="F1075" s="1" t="s">
        <v>3018</v>
      </c>
      <c r="G1075" s="1" t="s">
        <v>3872</v>
      </c>
      <c r="H1075" s="1" t="s">
        <v>3965</v>
      </c>
    </row>
    <row r="1076" spans="1:8" x14ac:dyDescent="0.25">
      <c r="A1076" s="1" t="s">
        <v>1065</v>
      </c>
      <c r="B1076" s="1" t="s">
        <v>3966</v>
      </c>
      <c r="C1076" s="1" t="s">
        <v>3025</v>
      </c>
      <c r="D1076" s="1" t="s">
        <v>3967</v>
      </c>
      <c r="E1076" s="1" t="s">
        <v>2444</v>
      </c>
      <c r="F1076" s="1" t="s">
        <v>3018</v>
      </c>
      <c r="G1076" s="1" t="s">
        <v>3872</v>
      </c>
      <c r="H1076" s="1" t="s">
        <v>3968</v>
      </c>
    </row>
    <row r="1077" spans="1:8" x14ac:dyDescent="0.25">
      <c r="A1077" s="1" t="s">
        <v>1065</v>
      </c>
      <c r="B1077" s="1" t="s">
        <v>3969</v>
      </c>
      <c r="C1077" s="1" t="s">
        <v>3025</v>
      </c>
      <c r="D1077" s="1" t="s">
        <v>3970</v>
      </c>
      <c r="E1077" s="1" t="s">
        <v>2444</v>
      </c>
      <c r="F1077" s="1" t="s">
        <v>3018</v>
      </c>
      <c r="G1077" s="1" t="s">
        <v>3872</v>
      </c>
      <c r="H1077" s="1" t="s">
        <v>3971</v>
      </c>
    </row>
    <row r="1078" spans="1:8" x14ac:dyDescent="0.25">
      <c r="A1078" s="1" t="s">
        <v>1065</v>
      </c>
      <c r="B1078" s="1" t="s">
        <v>3972</v>
      </c>
      <c r="C1078" s="1" t="s">
        <v>3275</v>
      </c>
      <c r="D1078" s="1" t="s">
        <v>3973</v>
      </c>
      <c r="E1078" s="1" t="s">
        <v>2444</v>
      </c>
      <c r="F1078" s="1" t="s">
        <v>3018</v>
      </c>
      <c r="G1078" s="1" t="s">
        <v>3872</v>
      </c>
      <c r="H1078" s="1" t="s">
        <v>3974</v>
      </c>
    </row>
    <row r="1079" spans="1:8" x14ac:dyDescent="0.25">
      <c r="A1079" s="1" t="s">
        <v>1065</v>
      </c>
      <c r="B1079" s="1" t="s">
        <v>3975</v>
      </c>
      <c r="C1079" s="1" t="s">
        <v>3275</v>
      </c>
      <c r="D1079" s="1" t="s">
        <v>3976</v>
      </c>
      <c r="E1079" s="1" t="s">
        <v>2444</v>
      </c>
      <c r="F1079" s="1" t="s">
        <v>3018</v>
      </c>
      <c r="G1079" s="1" t="s">
        <v>3872</v>
      </c>
      <c r="H1079" s="1" t="s">
        <v>3977</v>
      </c>
    </row>
    <row r="1080" spans="1:8" x14ac:dyDescent="0.25">
      <c r="A1080" s="1" t="s">
        <v>1065</v>
      </c>
      <c r="B1080" s="1" t="s">
        <v>3978</v>
      </c>
      <c r="C1080" s="1" t="s">
        <v>3275</v>
      </c>
      <c r="D1080" s="1" t="s">
        <v>3979</v>
      </c>
      <c r="E1080" s="1" t="s">
        <v>2444</v>
      </c>
      <c r="F1080" s="1" t="s">
        <v>3018</v>
      </c>
      <c r="G1080" s="1" t="s">
        <v>3872</v>
      </c>
      <c r="H1080" s="1" t="s">
        <v>3980</v>
      </c>
    </row>
    <row r="1081" spans="1:8" x14ac:dyDescent="0.25">
      <c r="A1081" s="1" t="s">
        <v>1065</v>
      </c>
      <c r="B1081" s="1" t="s">
        <v>3981</v>
      </c>
      <c r="C1081" s="1" t="s">
        <v>3275</v>
      </c>
      <c r="D1081" s="1" t="s">
        <v>3982</v>
      </c>
      <c r="E1081" s="1" t="s">
        <v>2444</v>
      </c>
      <c r="F1081" s="1" t="s">
        <v>3018</v>
      </c>
      <c r="G1081" s="1" t="s">
        <v>3872</v>
      </c>
      <c r="H1081" s="1" t="s">
        <v>3983</v>
      </c>
    </row>
    <row r="1082" spans="1:8" x14ac:dyDescent="0.25">
      <c r="A1082" s="1" t="s">
        <v>1065</v>
      </c>
      <c r="B1082" s="1" t="s">
        <v>3984</v>
      </c>
      <c r="C1082" s="1" t="s">
        <v>3275</v>
      </c>
      <c r="D1082" s="1" t="s">
        <v>3985</v>
      </c>
      <c r="E1082" s="1" t="s">
        <v>2444</v>
      </c>
      <c r="F1082" s="1" t="s">
        <v>3018</v>
      </c>
      <c r="G1082" s="1" t="s">
        <v>3872</v>
      </c>
      <c r="H1082" s="1" t="s">
        <v>3986</v>
      </c>
    </row>
    <row r="1083" spans="1:8" x14ac:dyDescent="0.25">
      <c r="A1083" s="1" t="s">
        <v>1065</v>
      </c>
      <c r="B1083" s="1" t="s">
        <v>3987</v>
      </c>
      <c r="C1083" s="1" t="s">
        <v>3275</v>
      </c>
      <c r="D1083" s="1" t="s">
        <v>3988</v>
      </c>
      <c r="E1083" s="1" t="s">
        <v>2444</v>
      </c>
      <c r="F1083" s="1" t="s">
        <v>3018</v>
      </c>
      <c r="G1083" s="1" t="s">
        <v>3872</v>
      </c>
      <c r="H1083" s="1" t="s">
        <v>3989</v>
      </c>
    </row>
    <row r="1084" spans="1:8" x14ac:dyDescent="0.25">
      <c r="A1084" s="1" t="s">
        <v>1065</v>
      </c>
      <c r="B1084" s="1" t="s">
        <v>3990</v>
      </c>
      <c r="C1084" s="1" t="s">
        <v>3275</v>
      </c>
      <c r="D1084" s="1" t="s">
        <v>3991</v>
      </c>
      <c r="E1084" s="1" t="s">
        <v>2444</v>
      </c>
      <c r="F1084" s="1" t="s">
        <v>3018</v>
      </c>
      <c r="G1084" s="1" t="s">
        <v>3872</v>
      </c>
      <c r="H1084" s="1" t="s">
        <v>3992</v>
      </c>
    </row>
    <row r="1085" spans="1:8" x14ac:dyDescent="0.25">
      <c r="A1085" s="1" t="s">
        <v>1065</v>
      </c>
      <c r="B1085" s="1" t="s">
        <v>3993</v>
      </c>
      <c r="C1085" s="1" t="s">
        <v>3275</v>
      </c>
      <c r="D1085" s="1" t="s">
        <v>3994</v>
      </c>
      <c r="E1085" s="1" t="s">
        <v>2444</v>
      </c>
      <c r="F1085" s="1" t="s">
        <v>3018</v>
      </c>
      <c r="G1085" s="1" t="s">
        <v>3872</v>
      </c>
      <c r="H1085" s="1" t="s">
        <v>3995</v>
      </c>
    </row>
    <row r="1086" spans="1:8" x14ac:dyDescent="0.25">
      <c r="A1086" s="1" t="s">
        <v>1065</v>
      </c>
      <c r="B1086" s="1" t="s">
        <v>3996</v>
      </c>
      <c r="C1086" s="1" t="s">
        <v>3275</v>
      </c>
      <c r="D1086" s="1" t="s">
        <v>3997</v>
      </c>
      <c r="E1086" s="1" t="s">
        <v>2444</v>
      </c>
      <c r="F1086" s="1" t="s">
        <v>3018</v>
      </c>
      <c r="G1086" s="1" t="s">
        <v>3872</v>
      </c>
      <c r="H1086" s="1" t="s">
        <v>3998</v>
      </c>
    </row>
    <row r="1087" spans="1:8" x14ac:dyDescent="0.25">
      <c r="A1087" s="1" t="s">
        <v>1065</v>
      </c>
      <c r="B1087" s="1" t="s">
        <v>3999</v>
      </c>
      <c r="C1087" s="1" t="s">
        <v>3275</v>
      </c>
      <c r="D1087" s="1" t="s">
        <v>4000</v>
      </c>
      <c r="E1087" s="1" t="s">
        <v>2444</v>
      </c>
      <c r="F1087" s="1" t="s">
        <v>3018</v>
      </c>
      <c r="G1087" s="1" t="s">
        <v>3872</v>
      </c>
      <c r="H1087" s="1" t="s">
        <v>4001</v>
      </c>
    </row>
    <row r="1088" spans="1:8" x14ac:dyDescent="0.25">
      <c r="A1088" s="1" t="s">
        <v>1065</v>
      </c>
      <c r="B1088" s="1" t="s">
        <v>4002</v>
      </c>
      <c r="C1088" s="1" t="s">
        <v>3275</v>
      </c>
      <c r="D1088" s="1" t="s">
        <v>4003</v>
      </c>
      <c r="E1088" s="1" t="s">
        <v>2444</v>
      </c>
      <c r="F1088" s="1" t="s">
        <v>3018</v>
      </c>
      <c r="G1088" s="1" t="s">
        <v>3872</v>
      </c>
      <c r="H1088" s="1" t="s">
        <v>4004</v>
      </c>
    </row>
    <row r="1089" spans="1:8" x14ac:dyDescent="0.25">
      <c r="A1089" s="1" t="s">
        <v>1065</v>
      </c>
      <c r="B1089" s="1" t="s">
        <v>4005</v>
      </c>
      <c r="C1089" s="1" t="s">
        <v>3275</v>
      </c>
      <c r="D1089" s="1" t="s">
        <v>4006</v>
      </c>
      <c r="E1089" s="1" t="s">
        <v>2444</v>
      </c>
      <c r="F1089" s="1" t="s">
        <v>3018</v>
      </c>
      <c r="G1089" s="1" t="s">
        <v>3872</v>
      </c>
      <c r="H1089" s="1" t="s">
        <v>4007</v>
      </c>
    </row>
    <row r="1090" spans="1:8" x14ac:dyDescent="0.25">
      <c r="A1090" s="1" t="s">
        <v>1065</v>
      </c>
      <c r="B1090" s="1" t="s">
        <v>4008</v>
      </c>
      <c r="C1090" s="1" t="s">
        <v>3275</v>
      </c>
      <c r="D1090" s="1" t="s">
        <v>4009</v>
      </c>
      <c r="E1090" s="1" t="s">
        <v>2444</v>
      </c>
      <c r="F1090" s="1" t="s">
        <v>3018</v>
      </c>
      <c r="G1090" s="1" t="s">
        <v>3872</v>
      </c>
      <c r="H1090" s="1" t="s">
        <v>4010</v>
      </c>
    </row>
    <row r="1091" spans="1:8" x14ac:dyDescent="0.25">
      <c r="A1091" s="1" t="s">
        <v>1065</v>
      </c>
      <c r="B1091" s="1" t="s">
        <v>4011</v>
      </c>
      <c r="C1091" s="1" t="s">
        <v>3275</v>
      </c>
      <c r="D1091" s="1" t="s">
        <v>4012</v>
      </c>
      <c r="E1091" s="1" t="s">
        <v>2444</v>
      </c>
      <c r="F1091" s="1" t="s">
        <v>3018</v>
      </c>
      <c r="G1091" s="1" t="s">
        <v>3872</v>
      </c>
      <c r="H1091" s="1" t="s">
        <v>4013</v>
      </c>
    </row>
    <row r="1092" spans="1:8" x14ac:dyDescent="0.25">
      <c r="A1092" s="1" t="s">
        <v>1065</v>
      </c>
      <c r="B1092" s="1" t="s">
        <v>4014</v>
      </c>
      <c r="C1092" s="1" t="s">
        <v>3275</v>
      </c>
      <c r="D1092" s="1" t="s">
        <v>4015</v>
      </c>
      <c r="E1092" s="1" t="s">
        <v>2444</v>
      </c>
      <c r="F1092" s="1" t="s">
        <v>3018</v>
      </c>
      <c r="G1092" s="1" t="s">
        <v>3872</v>
      </c>
      <c r="H1092" s="1" t="s">
        <v>4016</v>
      </c>
    </row>
    <row r="1093" spans="1:8" x14ac:dyDescent="0.25">
      <c r="A1093" s="1" t="s">
        <v>1065</v>
      </c>
      <c r="B1093" s="1" t="s">
        <v>4017</v>
      </c>
      <c r="C1093" s="1" t="s">
        <v>3275</v>
      </c>
      <c r="D1093" s="1" t="s">
        <v>4018</v>
      </c>
      <c r="E1093" s="1" t="s">
        <v>2444</v>
      </c>
      <c r="F1093" s="1" t="s">
        <v>3018</v>
      </c>
      <c r="G1093" s="1" t="s">
        <v>3872</v>
      </c>
      <c r="H1093" s="1" t="s">
        <v>4019</v>
      </c>
    </row>
    <row r="1094" spans="1:8" x14ac:dyDescent="0.25">
      <c r="A1094" s="1" t="s">
        <v>1065</v>
      </c>
      <c r="B1094" s="1" t="s">
        <v>4020</v>
      </c>
      <c r="C1094" s="1" t="s">
        <v>3275</v>
      </c>
      <c r="D1094" s="1" t="s">
        <v>4021</v>
      </c>
      <c r="E1094" s="1" t="s">
        <v>2444</v>
      </c>
      <c r="F1094" s="1" t="s">
        <v>3018</v>
      </c>
      <c r="G1094" s="1" t="s">
        <v>3872</v>
      </c>
      <c r="H1094" s="1" t="s">
        <v>4022</v>
      </c>
    </row>
    <row r="1095" spans="1:8" x14ac:dyDescent="0.25">
      <c r="A1095" s="1" t="s">
        <v>1065</v>
      </c>
      <c r="B1095" s="1" t="s">
        <v>4023</v>
      </c>
      <c r="C1095" s="1" t="s">
        <v>3275</v>
      </c>
      <c r="D1095" s="1" t="s">
        <v>4024</v>
      </c>
      <c r="E1095" s="1" t="s">
        <v>2444</v>
      </c>
      <c r="F1095" s="1" t="s">
        <v>3018</v>
      </c>
      <c r="G1095" s="1" t="s">
        <v>3872</v>
      </c>
      <c r="H1095" s="1" t="s">
        <v>4025</v>
      </c>
    </row>
    <row r="1096" spans="1:8" x14ac:dyDescent="0.25">
      <c r="A1096" s="1" t="s">
        <v>1065</v>
      </c>
      <c r="B1096" s="1" t="s">
        <v>4026</v>
      </c>
      <c r="C1096" s="1" t="s">
        <v>3275</v>
      </c>
      <c r="D1096" s="1" t="s">
        <v>4027</v>
      </c>
      <c r="E1096" s="1" t="s">
        <v>2444</v>
      </c>
      <c r="F1096" s="1" t="s">
        <v>3018</v>
      </c>
      <c r="G1096" s="1" t="s">
        <v>3872</v>
      </c>
      <c r="H1096" s="1" t="s">
        <v>4028</v>
      </c>
    </row>
    <row r="1097" spans="1:8" x14ac:dyDescent="0.25">
      <c r="A1097" s="1" t="s">
        <v>1065</v>
      </c>
      <c r="B1097" s="1" t="s">
        <v>4029</v>
      </c>
      <c r="C1097" s="1" t="s">
        <v>3275</v>
      </c>
      <c r="D1097" s="1" t="s">
        <v>4030</v>
      </c>
      <c r="E1097" s="1" t="s">
        <v>2444</v>
      </c>
      <c r="F1097" s="1" t="s">
        <v>3018</v>
      </c>
      <c r="G1097" s="1" t="s">
        <v>3872</v>
      </c>
      <c r="H1097" s="1" t="s">
        <v>4031</v>
      </c>
    </row>
    <row r="1098" spans="1:8" x14ac:dyDescent="0.25">
      <c r="A1098" s="1" t="s">
        <v>1065</v>
      </c>
      <c r="B1098" s="1" t="s">
        <v>4032</v>
      </c>
      <c r="C1098" s="1" t="s">
        <v>3275</v>
      </c>
      <c r="D1098" s="1" t="s">
        <v>4033</v>
      </c>
      <c r="E1098" s="1" t="s">
        <v>2444</v>
      </c>
      <c r="F1098" s="1" t="s">
        <v>3018</v>
      </c>
      <c r="G1098" s="1" t="s">
        <v>3872</v>
      </c>
      <c r="H1098" s="1" t="s">
        <v>4034</v>
      </c>
    </row>
    <row r="1099" spans="1:8" x14ac:dyDescent="0.25">
      <c r="A1099" s="1" t="s">
        <v>1065</v>
      </c>
      <c r="B1099" s="1" t="s">
        <v>4035</v>
      </c>
      <c r="C1099" s="1" t="s">
        <v>3275</v>
      </c>
      <c r="D1099" s="1" t="s">
        <v>4036</v>
      </c>
      <c r="E1099" s="1" t="s">
        <v>2444</v>
      </c>
      <c r="F1099" s="1" t="s">
        <v>3018</v>
      </c>
      <c r="G1099" s="1" t="s">
        <v>3872</v>
      </c>
      <c r="H1099" s="1" t="s">
        <v>4037</v>
      </c>
    </row>
    <row r="1100" spans="1:8" x14ac:dyDescent="0.25">
      <c r="A1100" s="1" t="s">
        <v>1065</v>
      </c>
      <c r="B1100" s="1" t="s">
        <v>4038</v>
      </c>
      <c r="C1100" s="1" t="s">
        <v>3275</v>
      </c>
      <c r="D1100" s="1" t="s">
        <v>4039</v>
      </c>
      <c r="E1100" s="1" t="s">
        <v>2444</v>
      </c>
      <c r="F1100" s="1" t="s">
        <v>3018</v>
      </c>
      <c r="G1100" s="1" t="s">
        <v>3872</v>
      </c>
      <c r="H1100" s="1" t="s">
        <v>4040</v>
      </c>
    </row>
    <row r="1101" spans="1:8" x14ac:dyDescent="0.25">
      <c r="A1101" s="1" t="s">
        <v>1065</v>
      </c>
      <c r="B1101" s="1" t="s">
        <v>4041</v>
      </c>
      <c r="C1101" s="1" t="s">
        <v>3275</v>
      </c>
      <c r="D1101" s="1" t="s">
        <v>4042</v>
      </c>
      <c r="E1101" s="1" t="s">
        <v>2444</v>
      </c>
      <c r="F1101" s="1" t="s">
        <v>3018</v>
      </c>
      <c r="G1101" s="1" t="s">
        <v>3872</v>
      </c>
      <c r="H1101" s="1" t="s">
        <v>4043</v>
      </c>
    </row>
    <row r="1102" spans="1:8" x14ac:dyDescent="0.25">
      <c r="A1102" s="1" t="s">
        <v>1065</v>
      </c>
      <c r="B1102" s="1" t="s">
        <v>4044</v>
      </c>
      <c r="C1102" s="1" t="s">
        <v>3275</v>
      </c>
      <c r="D1102" s="1" t="s">
        <v>4045</v>
      </c>
      <c r="E1102" s="1" t="s">
        <v>2444</v>
      </c>
      <c r="F1102" s="1" t="s">
        <v>3018</v>
      </c>
      <c r="G1102" s="1" t="s">
        <v>3872</v>
      </c>
      <c r="H1102" s="1" t="s">
        <v>4046</v>
      </c>
    </row>
    <row r="1103" spans="1:8" x14ac:dyDescent="0.25">
      <c r="A1103" s="1" t="s">
        <v>1065</v>
      </c>
      <c r="B1103" s="1" t="s">
        <v>4047</v>
      </c>
      <c r="C1103" s="1" t="s">
        <v>3275</v>
      </c>
      <c r="D1103" s="1" t="s">
        <v>4048</v>
      </c>
      <c r="E1103" s="1" t="s">
        <v>2444</v>
      </c>
      <c r="F1103" s="1" t="s">
        <v>3018</v>
      </c>
      <c r="G1103" s="1" t="s">
        <v>3872</v>
      </c>
      <c r="H1103" s="1" t="s">
        <v>4049</v>
      </c>
    </row>
    <row r="1104" spans="1:8" x14ac:dyDescent="0.25">
      <c r="A1104" s="1" t="s">
        <v>1065</v>
      </c>
      <c r="B1104" s="1" t="s">
        <v>4050</v>
      </c>
      <c r="C1104" s="1" t="s">
        <v>3275</v>
      </c>
      <c r="D1104" s="1" t="s">
        <v>4051</v>
      </c>
      <c r="E1104" s="1" t="s">
        <v>2444</v>
      </c>
      <c r="F1104" s="1" t="s">
        <v>3018</v>
      </c>
      <c r="G1104" s="1" t="s">
        <v>3872</v>
      </c>
      <c r="H1104" s="1" t="s">
        <v>4052</v>
      </c>
    </row>
    <row r="1105" spans="1:8" x14ac:dyDescent="0.25">
      <c r="A1105" s="1" t="s">
        <v>1065</v>
      </c>
      <c r="B1105" s="1" t="s">
        <v>4053</v>
      </c>
      <c r="C1105" s="1" t="s">
        <v>3275</v>
      </c>
      <c r="D1105" s="1" t="s">
        <v>4054</v>
      </c>
      <c r="E1105" s="1" t="s">
        <v>2444</v>
      </c>
      <c r="F1105" s="1" t="s">
        <v>3018</v>
      </c>
      <c r="G1105" s="1" t="s">
        <v>3872</v>
      </c>
      <c r="H1105" s="1" t="s">
        <v>4055</v>
      </c>
    </row>
    <row r="1106" spans="1:8" x14ac:dyDescent="0.25">
      <c r="A1106" s="1" t="s">
        <v>1065</v>
      </c>
      <c r="B1106" s="1" t="s">
        <v>4056</v>
      </c>
      <c r="C1106" s="1" t="s">
        <v>3275</v>
      </c>
      <c r="D1106" s="1" t="s">
        <v>4057</v>
      </c>
      <c r="E1106" s="1" t="s">
        <v>2444</v>
      </c>
      <c r="F1106" s="1" t="s">
        <v>3018</v>
      </c>
      <c r="G1106" s="1" t="s">
        <v>3872</v>
      </c>
      <c r="H1106" s="1" t="s">
        <v>4058</v>
      </c>
    </row>
    <row r="1107" spans="1:8" x14ac:dyDescent="0.25">
      <c r="A1107" s="1" t="s">
        <v>1065</v>
      </c>
      <c r="B1107" s="1" t="s">
        <v>4059</v>
      </c>
      <c r="C1107" s="1" t="s">
        <v>3275</v>
      </c>
      <c r="D1107" s="1" t="s">
        <v>4060</v>
      </c>
      <c r="E1107" s="1" t="s">
        <v>2444</v>
      </c>
      <c r="F1107" s="1" t="s">
        <v>3018</v>
      </c>
      <c r="G1107" s="1" t="s">
        <v>3872</v>
      </c>
      <c r="H1107" s="1" t="s">
        <v>4061</v>
      </c>
    </row>
    <row r="1108" spans="1:8" x14ac:dyDescent="0.25">
      <c r="A1108" s="1" t="s">
        <v>1065</v>
      </c>
      <c r="B1108" s="1" t="s">
        <v>4062</v>
      </c>
      <c r="C1108" s="1" t="s">
        <v>3275</v>
      </c>
      <c r="D1108" s="1" t="s">
        <v>4063</v>
      </c>
      <c r="E1108" s="1" t="s">
        <v>2444</v>
      </c>
      <c r="F1108" s="1" t="s">
        <v>3018</v>
      </c>
      <c r="G1108" s="1" t="s">
        <v>3872</v>
      </c>
      <c r="H1108" s="1" t="s">
        <v>4064</v>
      </c>
    </row>
    <row r="1109" spans="1:8" x14ac:dyDescent="0.25">
      <c r="A1109" s="1" t="s">
        <v>1065</v>
      </c>
      <c r="B1109" s="1" t="s">
        <v>4065</v>
      </c>
      <c r="C1109" s="1" t="s">
        <v>3275</v>
      </c>
      <c r="D1109" s="1" t="s">
        <v>4066</v>
      </c>
      <c r="E1109" s="1" t="s">
        <v>2444</v>
      </c>
      <c r="F1109" s="1" t="s">
        <v>3018</v>
      </c>
      <c r="G1109" s="1" t="s">
        <v>3872</v>
      </c>
      <c r="H1109" s="1" t="s">
        <v>4067</v>
      </c>
    </row>
    <row r="1110" spans="1:8" x14ac:dyDescent="0.25">
      <c r="A1110" s="1" t="s">
        <v>1065</v>
      </c>
      <c r="B1110" s="1" t="s">
        <v>4068</v>
      </c>
      <c r="C1110" s="1" t="s">
        <v>3275</v>
      </c>
      <c r="D1110" s="1" t="s">
        <v>4069</v>
      </c>
      <c r="E1110" s="1" t="s">
        <v>2444</v>
      </c>
      <c r="F1110" s="1" t="s">
        <v>3018</v>
      </c>
      <c r="G1110" s="1" t="s">
        <v>3872</v>
      </c>
      <c r="H1110" s="1" t="s">
        <v>4070</v>
      </c>
    </row>
    <row r="1111" spans="1:8" x14ac:dyDescent="0.25">
      <c r="A1111" s="1" t="s">
        <v>1065</v>
      </c>
      <c r="B1111" s="1" t="s">
        <v>4071</v>
      </c>
      <c r="C1111" s="1" t="s">
        <v>3275</v>
      </c>
      <c r="D1111" s="1" t="s">
        <v>4072</v>
      </c>
      <c r="E1111" s="1" t="s">
        <v>2444</v>
      </c>
      <c r="F1111" s="1" t="s">
        <v>3018</v>
      </c>
      <c r="G1111" s="1" t="s">
        <v>3872</v>
      </c>
      <c r="H1111" s="1" t="s">
        <v>4073</v>
      </c>
    </row>
    <row r="1112" spans="1:8" x14ac:dyDescent="0.25">
      <c r="A1112" s="1" t="s">
        <v>1065</v>
      </c>
      <c r="B1112" s="1" t="s">
        <v>4074</v>
      </c>
      <c r="C1112" s="1" t="s">
        <v>3025</v>
      </c>
      <c r="D1112" s="1" t="s">
        <v>4075</v>
      </c>
      <c r="E1112" s="1" t="s">
        <v>2444</v>
      </c>
      <c r="F1112" s="1" t="s">
        <v>3018</v>
      </c>
      <c r="G1112" s="1" t="s">
        <v>3872</v>
      </c>
      <c r="H1112" s="1" t="s">
        <v>4076</v>
      </c>
    </row>
    <row r="1113" spans="1:8" x14ac:dyDescent="0.25">
      <c r="A1113" s="1" t="s">
        <v>1065</v>
      </c>
      <c r="B1113" s="1" t="s">
        <v>4077</v>
      </c>
      <c r="C1113" s="1" t="s">
        <v>3025</v>
      </c>
      <c r="D1113" s="1" t="s">
        <v>4078</v>
      </c>
      <c r="E1113" s="1" t="s">
        <v>2444</v>
      </c>
      <c r="F1113" s="1" t="s">
        <v>3018</v>
      </c>
      <c r="G1113" s="1" t="s">
        <v>3872</v>
      </c>
      <c r="H1113" s="1" t="s">
        <v>4079</v>
      </c>
    </row>
    <row r="1114" spans="1:8" x14ac:dyDescent="0.25">
      <c r="A1114" s="1" t="s">
        <v>1065</v>
      </c>
      <c r="B1114" s="1" t="s">
        <v>4080</v>
      </c>
      <c r="C1114" s="1" t="s">
        <v>3025</v>
      </c>
      <c r="D1114" s="1" t="s">
        <v>4081</v>
      </c>
      <c r="E1114" s="1" t="s">
        <v>2444</v>
      </c>
      <c r="F1114" s="1" t="s">
        <v>3018</v>
      </c>
      <c r="G1114" s="1" t="s">
        <v>3872</v>
      </c>
      <c r="H1114" s="1" t="s">
        <v>4082</v>
      </c>
    </row>
    <row r="1115" spans="1:8" x14ac:dyDescent="0.25">
      <c r="A1115" s="1" t="s">
        <v>1065</v>
      </c>
      <c r="B1115" s="1" t="s">
        <v>4083</v>
      </c>
      <c r="C1115" s="1" t="s">
        <v>3025</v>
      </c>
      <c r="D1115" s="1" t="s">
        <v>4084</v>
      </c>
      <c r="E1115" s="1" t="s">
        <v>2444</v>
      </c>
      <c r="F1115" s="1" t="s">
        <v>3018</v>
      </c>
      <c r="G1115" s="1" t="s">
        <v>3872</v>
      </c>
      <c r="H1115" s="1" t="s">
        <v>1611</v>
      </c>
    </row>
    <row r="1116" spans="1:8" x14ac:dyDescent="0.25">
      <c r="A1116" s="1" t="s">
        <v>1065</v>
      </c>
      <c r="B1116" s="1" t="s">
        <v>4085</v>
      </c>
      <c r="C1116" s="1" t="s">
        <v>4086</v>
      </c>
      <c r="D1116" s="1" t="s">
        <v>4087</v>
      </c>
      <c r="E1116" s="1" t="s">
        <v>2444</v>
      </c>
      <c r="F1116" s="1" t="s">
        <v>3018</v>
      </c>
      <c r="G1116" s="1" t="s">
        <v>4088</v>
      </c>
      <c r="H1116" s="1" t="s">
        <v>4089</v>
      </c>
    </row>
    <row r="1117" spans="1:8" x14ac:dyDescent="0.25">
      <c r="A1117" s="1" t="s">
        <v>1065</v>
      </c>
      <c r="B1117" s="1" t="s">
        <v>4090</v>
      </c>
      <c r="C1117" s="1" t="s">
        <v>4086</v>
      </c>
      <c r="D1117" s="1" t="s">
        <v>4091</v>
      </c>
      <c r="E1117" s="1" t="s">
        <v>2444</v>
      </c>
      <c r="F1117" s="1" t="s">
        <v>3018</v>
      </c>
      <c r="G1117" s="1" t="s">
        <v>4088</v>
      </c>
      <c r="H1117" s="1" t="s">
        <v>4092</v>
      </c>
    </row>
    <row r="1118" spans="1:8" x14ac:dyDescent="0.25">
      <c r="A1118" s="1" t="s">
        <v>1065</v>
      </c>
      <c r="B1118" s="1" t="s">
        <v>4093</v>
      </c>
      <c r="C1118" s="1" t="s">
        <v>4086</v>
      </c>
      <c r="D1118" s="1" t="s">
        <v>4094</v>
      </c>
      <c r="E1118" s="1" t="s">
        <v>2444</v>
      </c>
      <c r="F1118" s="1" t="s">
        <v>3018</v>
      </c>
      <c r="G1118" s="1" t="s">
        <v>4088</v>
      </c>
      <c r="H1118" s="1" t="s">
        <v>4095</v>
      </c>
    </row>
    <row r="1119" spans="1:8" x14ac:dyDescent="0.25">
      <c r="A1119" s="1" t="s">
        <v>1065</v>
      </c>
      <c r="B1119" s="1" t="s">
        <v>4096</v>
      </c>
      <c r="C1119" s="1" t="s">
        <v>4086</v>
      </c>
      <c r="D1119" s="1" t="s">
        <v>4097</v>
      </c>
      <c r="E1119" s="1" t="s">
        <v>2444</v>
      </c>
      <c r="F1119" s="1" t="s">
        <v>3018</v>
      </c>
      <c r="G1119" s="1" t="s">
        <v>4088</v>
      </c>
      <c r="H1119" s="1" t="s">
        <v>4098</v>
      </c>
    </row>
    <row r="1120" spans="1:8" x14ac:dyDescent="0.25">
      <c r="A1120" s="1" t="s">
        <v>1065</v>
      </c>
      <c r="B1120" s="1" t="s">
        <v>4099</v>
      </c>
      <c r="C1120" s="1" t="s">
        <v>4086</v>
      </c>
      <c r="D1120" s="1" t="s">
        <v>4100</v>
      </c>
      <c r="E1120" s="1" t="s">
        <v>2444</v>
      </c>
      <c r="F1120" s="1" t="s">
        <v>3018</v>
      </c>
      <c r="G1120" s="1" t="s">
        <v>4088</v>
      </c>
      <c r="H1120" s="1" t="s">
        <v>4101</v>
      </c>
    </row>
    <row r="1121" spans="1:8" x14ac:dyDescent="0.25">
      <c r="A1121" s="1" t="s">
        <v>1065</v>
      </c>
      <c r="B1121" s="1" t="s">
        <v>4102</v>
      </c>
      <c r="C1121" s="1" t="s">
        <v>4086</v>
      </c>
      <c r="D1121" s="1" t="s">
        <v>4103</v>
      </c>
      <c r="E1121" s="1" t="s">
        <v>2444</v>
      </c>
      <c r="F1121" s="1" t="s">
        <v>3018</v>
      </c>
      <c r="G1121" s="1" t="s">
        <v>4088</v>
      </c>
      <c r="H1121" s="1" t="s">
        <v>4104</v>
      </c>
    </row>
    <row r="1122" spans="1:8" x14ac:dyDescent="0.25">
      <c r="A1122" s="1" t="s">
        <v>1065</v>
      </c>
      <c r="B1122" s="1" t="s">
        <v>4105</v>
      </c>
      <c r="C1122" s="1" t="s">
        <v>4086</v>
      </c>
      <c r="D1122" s="1" t="s">
        <v>4106</v>
      </c>
      <c r="E1122" s="1" t="s">
        <v>2444</v>
      </c>
      <c r="F1122" s="1" t="s">
        <v>3018</v>
      </c>
      <c r="G1122" s="1" t="s">
        <v>4088</v>
      </c>
      <c r="H1122" s="1" t="s">
        <v>4107</v>
      </c>
    </row>
    <row r="1123" spans="1:8" x14ac:dyDescent="0.25">
      <c r="A1123" s="1" t="s">
        <v>1065</v>
      </c>
      <c r="B1123" s="1" t="s">
        <v>4108</v>
      </c>
      <c r="C1123" s="1" t="s">
        <v>4086</v>
      </c>
      <c r="D1123" s="1" t="s">
        <v>4109</v>
      </c>
      <c r="E1123" s="1" t="s">
        <v>2444</v>
      </c>
      <c r="F1123" s="1" t="s">
        <v>3018</v>
      </c>
      <c r="G1123" s="1" t="s">
        <v>4088</v>
      </c>
      <c r="H1123" s="1" t="s">
        <v>4110</v>
      </c>
    </row>
    <row r="1124" spans="1:8" x14ac:dyDescent="0.25">
      <c r="A1124" s="1" t="s">
        <v>1065</v>
      </c>
      <c r="B1124" s="1" t="s">
        <v>4111</v>
      </c>
      <c r="C1124" s="1" t="s">
        <v>4086</v>
      </c>
      <c r="D1124" s="1" t="s">
        <v>4112</v>
      </c>
      <c r="E1124" s="1" t="s">
        <v>2444</v>
      </c>
      <c r="F1124" s="1" t="s">
        <v>3018</v>
      </c>
      <c r="G1124" s="1" t="s">
        <v>4088</v>
      </c>
      <c r="H1124" s="1" t="s">
        <v>4113</v>
      </c>
    </row>
    <row r="1125" spans="1:8" x14ac:dyDescent="0.25">
      <c r="A1125" s="1" t="s">
        <v>1065</v>
      </c>
      <c r="B1125" s="1" t="s">
        <v>4114</v>
      </c>
      <c r="C1125" s="1" t="s">
        <v>4086</v>
      </c>
      <c r="D1125" s="1" t="s">
        <v>4115</v>
      </c>
      <c r="E1125" s="1" t="s">
        <v>2444</v>
      </c>
      <c r="F1125" s="1" t="s">
        <v>3018</v>
      </c>
      <c r="G1125" s="1" t="s">
        <v>4088</v>
      </c>
      <c r="H1125" s="1" t="s">
        <v>4116</v>
      </c>
    </row>
    <row r="1126" spans="1:8" x14ac:dyDescent="0.25">
      <c r="A1126" s="1" t="s">
        <v>1065</v>
      </c>
      <c r="B1126" s="1" t="s">
        <v>4117</v>
      </c>
      <c r="C1126" s="1" t="s">
        <v>4086</v>
      </c>
      <c r="D1126" s="1" t="s">
        <v>4118</v>
      </c>
      <c r="E1126" s="1" t="s">
        <v>2444</v>
      </c>
      <c r="F1126" s="1" t="s">
        <v>3018</v>
      </c>
      <c r="G1126" s="1" t="s">
        <v>4088</v>
      </c>
      <c r="H1126" s="1" t="s">
        <v>4119</v>
      </c>
    </row>
    <row r="1127" spans="1:8" x14ac:dyDescent="0.25">
      <c r="A1127" s="1" t="s">
        <v>1065</v>
      </c>
      <c r="B1127" s="1" t="s">
        <v>4120</v>
      </c>
      <c r="C1127" s="1" t="s">
        <v>3016</v>
      </c>
      <c r="D1127" s="1" t="s">
        <v>4121</v>
      </c>
      <c r="E1127" s="1" t="s">
        <v>2444</v>
      </c>
      <c r="F1127" s="1" t="s">
        <v>3018</v>
      </c>
      <c r="G1127" s="1" t="s">
        <v>4122</v>
      </c>
      <c r="H1127" s="1" t="s">
        <v>3172</v>
      </c>
    </row>
    <row r="1128" spans="1:8" x14ac:dyDescent="0.25">
      <c r="A1128" s="1" t="s">
        <v>1065</v>
      </c>
      <c r="B1128" s="1" t="s">
        <v>4123</v>
      </c>
      <c r="C1128" s="1" t="s">
        <v>3016</v>
      </c>
      <c r="D1128" s="1" t="s">
        <v>4124</v>
      </c>
      <c r="E1128" s="1" t="s">
        <v>2444</v>
      </c>
      <c r="F1128" s="1" t="s">
        <v>3018</v>
      </c>
      <c r="G1128" s="1" t="s">
        <v>4122</v>
      </c>
      <c r="H1128" s="1" t="s">
        <v>4125</v>
      </c>
    </row>
    <row r="1129" spans="1:8" x14ac:dyDescent="0.25">
      <c r="A1129" s="1" t="s">
        <v>1065</v>
      </c>
      <c r="B1129" s="1" t="s">
        <v>4126</v>
      </c>
      <c r="C1129" s="1" t="s">
        <v>3016</v>
      </c>
      <c r="D1129" s="1" t="s">
        <v>4127</v>
      </c>
      <c r="E1129" s="1" t="s">
        <v>2444</v>
      </c>
      <c r="F1129" s="1" t="s">
        <v>3018</v>
      </c>
      <c r="G1129" s="1" t="s">
        <v>4122</v>
      </c>
      <c r="H1129" s="1" t="s">
        <v>4128</v>
      </c>
    </row>
    <row r="1130" spans="1:8" x14ac:dyDescent="0.25">
      <c r="A1130" s="1" t="s">
        <v>1065</v>
      </c>
      <c r="B1130" s="1" t="s">
        <v>4129</v>
      </c>
      <c r="C1130" s="1" t="s">
        <v>3016</v>
      </c>
      <c r="D1130" s="1" t="s">
        <v>4130</v>
      </c>
      <c r="E1130" s="1" t="s">
        <v>2444</v>
      </c>
      <c r="F1130" s="1" t="s">
        <v>3018</v>
      </c>
      <c r="G1130" s="1" t="s">
        <v>4122</v>
      </c>
      <c r="H1130" s="1" t="s">
        <v>4131</v>
      </c>
    </row>
    <row r="1131" spans="1:8" x14ac:dyDescent="0.25">
      <c r="A1131" s="1" t="s">
        <v>1065</v>
      </c>
      <c r="B1131" s="1" t="s">
        <v>4132</v>
      </c>
      <c r="C1131" s="1" t="s">
        <v>3016</v>
      </c>
      <c r="D1131" s="1" t="s">
        <v>4133</v>
      </c>
      <c r="E1131" s="1" t="s">
        <v>2444</v>
      </c>
      <c r="F1131" s="1" t="s">
        <v>3018</v>
      </c>
      <c r="G1131" s="1" t="s">
        <v>4122</v>
      </c>
      <c r="H1131" s="1" t="s">
        <v>4134</v>
      </c>
    </row>
    <row r="1132" spans="1:8" x14ac:dyDescent="0.25">
      <c r="A1132" s="1" t="s">
        <v>1065</v>
      </c>
      <c r="B1132" s="1" t="s">
        <v>4135</v>
      </c>
      <c r="C1132" s="1" t="s">
        <v>3016</v>
      </c>
      <c r="D1132" s="1" t="s">
        <v>4136</v>
      </c>
      <c r="E1132" s="1" t="s">
        <v>2444</v>
      </c>
      <c r="F1132" s="1" t="s">
        <v>3018</v>
      </c>
      <c r="G1132" s="1" t="s">
        <v>4122</v>
      </c>
      <c r="H1132" s="1" t="s">
        <v>4137</v>
      </c>
    </row>
    <row r="1133" spans="1:8" x14ac:dyDescent="0.25">
      <c r="A1133" s="1" t="s">
        <v>1065</v>
      </c>
      <c r="B1133" s="1" t="s">
        <v>4138</v>
      </c>
      <c r="C1133" s="1" t="s">
        <v>3025</v>
      </c>
      <c r="D1133" s="1" t="s">
        <v>4139</v>
      </c>
      <c r="E1133" s="1" t="s">
        <v>2444</v>
      </c>
      <c r="F1133" s="1" t="s">
        <v>3018</v>
      </c>
      <c r="G1133" s="1" t="s">
        <v>4122</v>
      </c>
      <c r="H1133" s="1" t="s">
        <v>4140</v>
      </c>
    </row>
    <row r="1134" spans="1:8" x14ac:dyDescent="0.25">
      <c r="A1134" s="1" t="s">
        <v>1065</v>
      </c>
      <c r="B1134" s="1" t="s">
        <v>4141</v>
      </c>
      <c r="C1134" s="1" t="s">
        <v>3016</v>
      </c>
      <c r="D1134" s="1" t="s">
        <v>4142</v>
      </c>
      <c r="E1134" s="1" t="s">
        <v>2444</v>
      </c>
      <c r="F1134" s="1" t="s">
        <v>3018</v>
      </c>
      <c r="G1134" s="1" t="s">
        <v>4122</v>
      </c>
      <c r="H1134" s="1" t="s">
        <v>4143</v>
      </c>
    </row>
    <row r="1135" spans="1:8" x14ac:dyDescent="0.25">
      <c r="A1135" s="1" t="s">
        <v>1065</v>
      </c>
      <c r="B1135" s="1" t="s">
        <v>4144</v>
      </c>
      <c r="C1135" s="1" t="s">
        <v>3016</v>
      </c>
      <c r="D1135" s="1" t="s">
        <v>4145</v>
      </c>
      <c r="E1135" s="1" t="s">
        <v>2444</v>
      </c>
      <c r="F1135" s="1" t="s">
        <v>3018</v>
      </c>
      <c r="G1135" s="1" t="s">
        <v>4122</v>
      </c>
      <c r="H1135" s="1" t="s">
        <v>4146</v>
      </c>
    </row>
    <row r="1136" spans="1:8" x14ac:dyDescent="0.25">
      <c r="A1136" s="1" t="s">
        <v>1065</v>
      </c>
      <c r="B1136" s="1" t="s">
        <v>4147</v>
      </c>
      <c r="C1136" s="1" t="s">
        <v>3025</v>
      </c>
      <c r="D1136" s="1" t="s">
        <v>4148</v>
      </c>
      <c r="E1136" s="1" t="s">
        <v>2444</v>
      </c>
      <c r="F1136" s="1" t="s">
        <v>3018</v>
      </c>
      <c r="G1136" s="1" t="s">
        <v>4122</v>
      </c>
      <c r="H1136" s="1" t="s">
        <v>3299</v>
      </c>
    </row>
    <row r="1137" spans="1:8" x14ac:dyDescent="0.25">
      <c r="A1137" s="1" t="s">
        <v>1065</v>
      </c>
      <c r="B1137" s="1" t="s">
        <v>4149</v>
      </c>
      <c r="C1137" s="1" t="s">
        <v>3016</v>
      </c>
      <c r="D1137" s="1" t="s">
        <v>4150</v>
      </c>
      <c r="E1137" s="1" t="s">
        <v>2444</v>
      </c>
      <c r="F1137" s="1" t="s">
        <v>3018</v>
      </c>
      <c r="G1137" s="1" t="s">
        <v>4122</v>
      </c>
      <c r="H1137" s="1" t="s">
        <v>4151</v>
      </c>
    </row>
    <row r="1138" spans="1:8" x14ac:dyDescent="0.25">
      <c r="A1138" s="1" t="s">
        <v>1065</v>
      </c>
      <c r="B1138" s="1" t="s">
        <v>4152</v>
      </c>
      <c r="C1138" s="1" t="s">
        <v>3016</v>
      </c>
      <c r="D1138" s="1" t="s">
        <v>4153</v>
      </c>
      <c r="E1138" s="1" t="s">
        <v>2444</v>
      </c>
      <c r="F1138" s="1" t="s">
        <v>3018</v>
      </c>
      <c r="G1138" s="1" t="s">
        <v>4122</v>
      </c>
      <c r="H1138" s="1" t="s">
        <v>4154</v>
      </c>
    </row>
    <row r="1139" spans="1:8" x14ac:dyDescent="0.25">
      <c r="A1139" s="1" t="s">
        <v>1065</v>
      </c>
      <c r="B1139" s="1" t="s">
        <v>4155</v>
      </c>
      <c r="C1139" s="1" t="s">
        <v>3016</v>
      </c>
      <c r="D1139" s="1" t="s">
        <v>4156</v>
      </c>
      <c r="E1139" s="1" t="s">
        <v>2444</v>
      </c>
      <c r="F1139" s="1" t="s">
        <v>3018</v>
      </c>
      <c r="G1139" s="1" t="s">
        <v>4122</v>
      </c>
      <c r="H1139" s="1" t="s">
        <v>4157</v>
      </c>
    </row>
    <row r="1140" spans="1:8" x14ac:dyDescent="0.25">
      <c r="A1140" s="1" t="s">
        <v>1065</v>
      </c>
      <c r="B1140" s="1" t="s">
        <v>4158</v>
      </c>
      <c r="C1140" s="1" t="s">
        <v>3016</v>
      </c>
      <c r="D1140" s="1" t="s">
        <v>4159</v>
      </c>
      <c r="E1140" s="1" t="s">
        <v>2444</v>
      </c>
      <c r="F1140" s="1" t="s">
        <v>3018</v>
      </c>
      <c r="G1140" s="1" t="s">
        <v>4122</v>
      </c>
      <c r="H1140" s="1" t="s">
        <v>4160</v>
      </c>
    </row>
    <row r="1141" spans="1:8" x14ac:dyDescent="0.25">
      <c r="A1141" s="1" t="s">
        <v>1065</v>
      </c>
      <c r="B1141" s="1" t="s">
        <v>4161</v>
      </c>
      <c r="C1141" s="1" t="s">
        <v>3016</v>
      </c>
      <c r="D1141" s="1" t="s">
        <v>4162</v>
      </c>
      <c r="E1141" s="1" t="s">
        <v>2444</v>
      </c>
      <c r="F1141" s="1" t="s">
        <v>3018</v>
      </c>
      <c r="G1141" s="1" t="s">
        <v>4122</v>
      </c>
      <c r="H1141" s="1" t="s">
        <v>4163</v>
      </c>
    </row>
    <row r="1142" spans="1:8" x14ac:dyDescent="0.25">
      <c r="A1142" s="1" t="s">
        <v>1065</v>
      </c>
      <c r="B1142" s="1" t="s">
        <v>4164</v>
      </c>
      <c r="C1142" s="1" t="s">
        <v>3016</v>
      </c>
      <c r="D1142" s="1" t="s">
        <v>4165</v>
      </c>
      <c r="E1142" s="1" t="s">
        <v>2444</v>
      </c>
      <c r="F1142" s="1" t="s">
        <v>3018</v>
      </c>
      <c r="G1142" s="1" t="s">
        <v>4122</v>
      </c>
      <c r="H1142" s="1" t="s">
        <v>4166</v>
      </c>
    </row>
    <row r="1143" spans="1:8" x14ac:dyDescent="0.25">
      <c r="A1143" s="1" t="s">
        <v>1065</v>
      </c>
      <c r="B1143" s="1" t="s">
        <v>4167</v>
      </c>
      <c r="C1143" s="1" t="s">
        <v>3016</v>
      </c>
      <c r="D1143" s="1" t="s">
        <v>4168</v>
      </c>
      <c r="E1143" s="1" t="s">
        <v>2444</v>
      </c>
      <c r="F1143" s="1" t="s">
        <v>3018</v>
      </c>
      <c r="G1143" s="1" t="s">
        <v>4122</v>
      </c>
      <c r="H1143" s="1" t="s">
        <v>4169</v>
      </c>
    </row>
    <row r="1144" spans="1:8" x14ac:dyDescent="0.25">
      <c r="A1144" s="1" t="s">
        <v>1065</v>
      </c>
      <c r="B1144" s="1" t="s">
        <v>4170</v>
      </c>
      <c r="C1144" s="1" t="s">
        <v>3016</v>
      </c>
      <c r="D1144" s="1" t="s">
        <v>4171</v>
      </c>
      <c r="E1144" s="1" t="s">
        <v>2444</v>
      </c>
      <c r="F1144" s="1" t="s">
        <v>3018</v>
      </c>
      <c r="G1144" s="1" t="s">
        <v>4122</v>
      </c>
      <c r="H1144" s="1" t="s">
        <v>4172</v>
      </c>
    </row>
    <row r="1145" spans="1:8" x14ac:dyDescent="0.25">
      <c r="A1145" s="1" t="s">
        <v>1065</v>
      </c>
      <c r="B1145" s="1" t="s">
        <v>4173</v>
      </c>
      <c r="C1145" s="1" t="s">
        <v>3016</v>
      </c>
      <c r="D1145" s="1" t="s">
        <v>4174</v>
      </c>
      <c r="E1145" s="1" t="s">
        <v>2444</v>
      </c>
      <c r="F1145" s="1" t="s">
        <v>3018</v>
      </c>
      <c r="G1145" s="1" t="s">
        <v>4122</v>
      </c>
      <c r="H1145" s="1" t="s">
        <v>4175</v>
      </c>
    </row>
    <row r="1146" spans="1:8" x14ac:dyDescent="0.25">
      <c r="A1146" s="1" t="s">
        <v>1065</v>
      </c>
      <c r="B1146" s="1" t="s">
        <v>4176</v>
      </c>
      <c r="C1146" s="1" t="s">
        <v>3016</v>
      </c>
      <c r="D1146" s="1" t="s">
        <v>4177</v>
      </c>
      <c r="E1146" s="1" t="s">
        <v>2444</v>
      </c>
      <c r="F1146" s="1" t="s">
        <v>3018</v>
      </c>
      <c r="G1146" s="1" t="s">
        <v>4122</v>
      </c>
      <c r="H1146" s="1" t="s">
        <v>4178</v>
      </c>
    </row>
    <row r="1147" spans="1:8" x14ac:dyDescent="0.25">
      <c r="A1147" s="1" t="s">
        <v>1065</v>
      </c>
      <c r="B1147" s="1" t="s">
        <v>4179</v>
      </c>
      <c r="C1147" s="1" t="s">
        <v>3016</v>
      </c>
      <c r="D1147" s="1" t="s">
        <v>4180</v>
      </c>
      <c r="E1147" s="1" t="s">
        <v>2444</v>
      </c>
      <c r="F1147" s="1" t="s">
        <v>3018</v>
      </c>
      <c r="G1147" s="1" t="s">
        <v>4122</v>
      </c>
      <c r="H1147" s="1" t="s">
        <v>4181</v>
      </c>
    </row>
    <row r="1148" spans="1:8" x14ac:dyDescent="0.25">
      <c r="A1148" s="1" t="s">
        <v>1065</v>
      </c>
      <c r="B1148" s="1" t="s">
        <v>4182</v>
      </c>
      <c r="C1148" s="1" t="s">
        <v>3016</v>
      </c>
      <c r="D1148" s="1" t="s">
        <v>4183</v>
      </c>
      <c r="E1148" s="1" t="s">
        <v>2444</v>
      </c>
      <c r="F1148" s="1" t="s">
        <v>3018</v>
      </c>
      <c r="G1148" s="1" t="s">
        <v>4122</v>
      </c>
      <c r="H1148" s="1" t="s">
        <v>3205</v>
      </c>
    </row>
    <row r="1149" spans="1:8" x14ac:dyDescent="0.25">
      <c r="A1149" s="1" t="s">
        <v>1065</v>
      </c>
      <c r="B1149" s="1" t="s">
        <v>4184</v>
      </c>
      <c r="C1149" s="1" t="s">
        <v>3016</v>
      </c>
      <c r="D1149" s="1" t="s">
        <v>4185</v>
      </c>
      <c r="E1149" s="1" t="s">
        <v>2444</v>
      </c>
      <c r="F1149" s="1" t="s">
        <v>3018</v>
      </c>
      <c r="G1149" s="1" t="s">
        <v>4122</v>
      </c>
      <c r="H1149" s="1" t="s">
        <v>4186</v>
      </c>
    </row>
    <row r="1150" spans="1:8" x14ac:dyDescent="0.25">
      <c r="A1150" s="1" t="s">
        <v>1065</v>
      </c>
      <c r="B1150" s="1" t="s">
        <v>4187</v>
      </c>
      <c r="C1150" s="1" t="s">
        <v>3016</v>
      </c>
      <c r="D1150" s="1" t="s">
        <v>4188</v>
      </c>
      <c r="E1150" s="1" t="s">
        <v>2444</v>
      </c>
      <c r="F1150" s="1" t="s">
        <v>3018</v>
      </c>
      <c r="G1150" s="1" t="s">
        <v>4122</v>
      </c>
      <c r="H1150" s="1" t="s">
        <v>4189</v>
      </c>
    </row>
    <row r="1151" spans="1:8" x14ac:dyDescent="0.25">
      <c r="A1151" s="1" t="s">
        <v>1065</v>
      </c>
      <c r="B1151" s="1" t="s">
        <v>4190</v>
      </c>
      <c r="C1151" s="1" t="s">
        <v>3016</v>
      </c>
      <c r="D1151" s="1" t="s">
        <v>4191</v>
      </c>
      <c r="E1151" s="1" t="s">
        <v>2444</v>
      </c>
      <c r="F1151" s="1" t="s">
        <v>3018</v>
      </c>
      <c r="G1151" s="1" t="s">
        <v>4122</v>
      </c>
      <c r="H1151" s="1" t="s">
        <v>4192</v>
      </c>
    </row>
    <row r="1152" spans="1:8" x14ac:dyDescent="0.25">
      <c r="A1152" s="1" t="s">
        <v>1065</v>
      </c>
      <c r="B1152" s="1" t="s">
        <v>4193</v>
      </c>
      <c r="C1152" s="1" t="s">
        <v>3016</v>
      </c>
      <c r="D1152" s="1" t="s">
        <v>4194</v>
      </c>
      <c r="E1152" s="1" t="s">
        <v>2444</v>
      </c>
      <c r="F1152" s="1" t="s">
        <v>3018</v>
      </c>
      <c r="G1152" s="1" t="s">
        <v>4122</v>
      </c>
      <c r="H1152" s="1" t="s">
        <v>4195</v>
      </c>
    </row>
    <row r="1153" spans="1:8" x14ac:dyDescent="0.25">
      <c r="A1153" s="1" t="s">
        <v>1065</v>
      </c>
      <c r="B1153" s="1" t="s">
        <v>4196</v>
      </c>
      <c r="C1153" s="1" t="s">
        <v>3016</v>
      </c>
      <c r="D1153" s="1" t="s">
        <v>4197</v>
      </c>
      <c r="E1153" s="1" t="s">
        <v>2444</v>
      </c>
      <c r="F1153" s="1" t="s">
        <v>3018</v>
      </c>
      <c r="G1153" s="1" t="s">
        <v>4122</v>
      </c>
      <c r="H1153" s="1" t="s">
        <v>4198</v>
      </c>
    </row>
    <row r="1154" spans="1:8" x14ac:dyDescent="0.25">
      <c r="A1154" s="1" t="s">
        <v>1065</v>
      </c>
      <c r="B1154" s="1" t="s">
        <v>4199</v>
      </c>
      <c r="C1154" s="1" t="s">
        <v>3016</v>
      </c>
      <c r="D1154" s="1" t="s">
        <v>4200</v>
      </c>
      <c r="E1154" s="1" t="s">
        <v>2444</v>
      </c>
      <c r="F1154" s="1" t="s">
        <v>3018</v>
      </c>
      <c r="G1154" s="1" t="s">
        <v>4122</v>
      </c>
      <c r="H1154" s="1" t="s">
        <v>1611</v>
      </c>
    </row>
    <row r="1155" spans="1:8" x14ac:dyDescent="0.25">
      <c r="A1155" s="1" t="s">
        <v>1065</v>
      </c>
      <c r="B1155" s="1" t="s">
        <v>4201</v>
      </c>
      <c r="C1155" s="1" t="s">
        <v>4086</v>
      </c>
      <c r="D1155" s="1" t="s">
        <v>4202</v>
      </c>
      <c r="E1155" s="1" t="s">
        <v>2444</v>
      </c>
      <c r="F1155" s="1" t="s">
        <v>3018</v>
      </c>
      <c r="G1155" s="1" t="s">
        <v>4203</v>
      </c>
      <c r="H1155" s="1" t="s">
        <v>4204</v>
      </c>
    </row>
    <row r="1156" spans="1:8" x14ac:dyDescent="0.25">
      <c r="A1156" s="1" t="s">
        <v>1065</v>
      </c>
      <c r="B1156" s="1" t="s">
        <v>4205</v>
      </c>
      <c r="C1156" s="1" t="s">
        <v>4086</v>
      </c>
      <c r="D1156" s="1" t="s">
        <v>4206</v>
      </c>
      <c r="E1156" s="1" t="s">
        <v>2444</v>
      </c>
      <c r="F1156" s="1" t="s">
        <v>3018</v>
      </c>
      <c r="G1156" s="1" t="s">
        <v>4203</v>
      </c>
      <c r="H1156" s="1" t="s">
        <v>4207</v>
      </c>
    </row>
    <row r="1157" spans="1:8" x14ac:dyDescent="0.25">
      <c r="A1157" s="1" t="s">
        <v>1065</v>
      </c>
      <c r="B1157" s="1" t="s">
        <v>4208</v>
      </c>
      <c r="C1157" s="1" t="s">
        <v>4086</v>
      </c>
      <c r="D1157" s="1" t="s">
        <v>4209</v>
      </c>
      <c r="E1157" s="1" t="s">
        <v>2444</v>
      </c>
      <c r="F1157" s="1" t="s">
        <v>3018</v>
      </c>
      <c r="G1157" s="1" t="s">
        <v>4203</v>
      </c>
      <c r="H1157" s="1" t="s">
        <v>4210</v>
      </c>
    </row>
    <row r="1158" spans="1:8" x14ac:dyDescent="0.25">
      <c r="A1158" s="1" t="s">
        <v>1065</v>
      </c>
      <c r="B1158" s="1" t="s">
        <v>4211</v>
      </c>
      <c r="C1158" s="1" t="s">
        <v>4086</v>
      </c>
      <c r="D1158" s="1" t="s">
        <v>4212</v>
      </c>
      <c r="E1158" s="1" t="s">
        <v>2444</v>
      </c>
      <c r="F1158" s="1" t="s">
        <v>3018</v>
      </c>
      <c r="G1158" s="1" t="s">
        <v>4203</v>
      </c>
      <c r="H1158" s="1" t="s">
        <v>4213</v>
      </c>
    </row>
    <row r="1159" spans="1:8" x14ac:dyDescent="0.25">
      <c r="A1159" s="1" t="s">
        <v>1065</v>
      </c>
      <c r="B1159" s="1" t="s">
        <v>4214</v>
      </c>
      <c r="C1159" s="1" t="s">
        <v>4086</v>
      </c>
      <c r="D1159" s="1" t="s">
        <v>4215</v>
      </c>
      <c r="E1159" s="1" t="s">
        <v>2444</v>
      </c>
      <c r="F1159" s="1" t="s">
        <v>3018</v>
      </c>
      <c r="G1159" s="1" t="s">
        <v>4203</v>
      </c>
      <c r="H1159" s="1" t="s">
        <v>4216</v>
      </c>
    </row>
    <row r="1160" spans="1:8" x14ac:dyDescent="0.25">
      <c r="A1160" s="1" t="s">
        <v>1065</v>
      </c>
      <c r="B1160" s="1" t="s">
        <v>4217</v>
      </c>
      <c r="C1160" s="1" t="s">
        <v>4086</v>
      </c>
      <c r="D1160" s="1" t="s">
        <v>4218</v>
      </c>
      <c r="E1160" s="1" t="s">
        <v>2444</v>
      </c>
      <c r="F1160" s="1" t="s">
        <v>3018</v>
      </c>
      <c r="G1160" s="1" t="s">
        <v>4203</v>
      </c>
      <c r="H1160" s="1" t="s">
        <v>4219</v>
      </c>
    </row>
    <row r="1161" spans="1:8" x14ac:dyDescent="0.25">
      <c r="A1161" s="1" t="s">
        <v>1065</v>
      </c>
      <c r="B1161" s="1" t="s">
        <v>4220</v>
      </c>
      <c r="C1161" s="1" t="s">
        <v>4086</v>
      </c>
      <c r="D1161" s="1" t="s">
        <v>4221</v>
      </c>
      <c r="E1161" s="1" t="s">
        <v>2444</v>
      </c>
      <c r="F1161" s="1" t="s">
        <v>3018</v>
      </c>
      <c r="G1161" s="1" t="s">
        <v>4203</v>
      </c>
      <c r="H1161" s="1" t="s">
        <v>4222</v>
      </c>
    </row>
    <row r="1162" spans="1:8" x14ac:dyDescent="0.25">
      <c r="A1162" s="1" t="s">
        <v>1065</v>
      </c>
      <c r="B1162" s="1" t="s">
        <v>4223</v>
      </c>
      <c r="C1162" s="1" t="s">
        <v>3016</v>
      </c>
      <c r="D1162" s="1" t="s">
        <v>4224</v>
      </c>
      <c r="E1162" s="1" t="s">
        <v>2444</v>
      </c>
      <c r="F1162" s="1" t="s">
        <v>3018</v>
      </c>
      <c r="G1162" s="1" t="s">
        <v>4225</v>
      </c>
      <c r="H1162" s="1" t="s">
        <v>4226</v>
      </c>
    </row>
    <row r="1163" spans="1:8" x14ac:dyDescent="0.25">
      <c r="A1163" s="1" t="s">
        <v>1065</v>
      </c>
      <c r="B1163" s="1" t="s">
        <v>4227</v>
      </c>
      <c r="C1163" s="1" t="s">
        <v>3016</v>
      </c>
      <c r="D1163" s="1" t="s">
        <v>4228</v>
      </c>
      <c r="E1163" s="1" t="s">
        <v>2444</v>
      </c>
      <c r="F1163" s="1" t="s">
        <v>3018</v>
      </c>
      <c r="G1163" s="1" t="s">
        <v>4225</v>
      </c>
      <c r="H1163" s="1" t="s">
        <v>4229</v>
      </c>
    </row>
    <row r="1164" spans="1:8" x14ac:dyDescent="0.25">
      <c r="A1164" s="1" t="s">
        <v>1065</v>
      </c>
      <c r="B1164" s="1" t="s">
        <v>4230</v>
      </c>
      <c r="C1164" s="1" t="s">
        <v>3016</v>
      </c>
      <c r="D1164" s="1" t="s">
        <v>4231</v>
      </c>
      <c r="E1164" s="1" t="s">
        <v>2444</v>
      </c>
      <c r="F1164" s="1" t="s">
        <v>3018</v>
      </c>
      <c r="G1164" s="1" t="s">
        <v>4225</v>
      </c>
      <c r="H1164" s="1" t="s">
        <v>4232</v>
      </c>
    </row>
    <row r="1165" spans="1:8" x14ac:dyDescent="0.25">
      <c r="A1165" s="1" t="s">
        <v>1065</v>
      </c>
      <c r="B1165" s="1" t="s">
        <v>4233</v>
      </c>
      <c r="C1165" s="1" t="s">
        <v>3016</v>
      </c>
      <c r="D1165" s="1" t="s">
        <v>4234</v>
      </c>
      <c r="E1165" s="1" t="s">
        <v>2444</v>
      </c>
      <c r="F1165" s="1" t="s">
        <v>3018</v>
      </c>
      <c r="G1165" s="1" t="s">
        <v>4225</v>
      </c>
      <c r="H1165" s="1" t="s">
        <v>4235</v>
      </c>
    </row>
    <row r="1166" spans="1:8" x14ac:dyDescent="0.25">
      <c r="A1166" s="1" t="s">
        <v>1065</v>
      </c>
      <c r="B1166" s="1" t="s">
        <v>4236</v>
      </c>
      <c r="C1166" s="1" t="s">
        <v>3016</v>
      </c>
      <c r="D1166" s="1" t="s">
        <v>4237</v>
      </c>
      <c r="E1166" s="1" t="s">
        <v>2444</v>
      </c>
      <c r="F1166" s="1" t="s">
        <v>3018</v>
      </c>
      <c r="G1166" s="1" t="s">
        <v>4225</v>
      </c>
      <c r="H1166" s="1" t="s">
        <v>4238</v>
      </c>
    </row>
    <row r="1167" spans="1:8" x14ac:dyDescent="0.25">
      <c r="A1167" s="1" t="s">
        <v>1065</v>
      </c>
      <c r="B1167" s="1" t="s">
        <v>4239</v>
      </c>
      <c r="C1167" s="1" t="s">
        <v>3016</v>
      </c>
      <c r="D1167" s="1" t="s">
        <v>4240</v>
      </c>
      <c r="E1167" s="1" t="s">
        <v>2444</v>
      </c>
      <c r="F1167" s="1" t="s">
        <v>3018</v>
      </c>
      <c r="G1167" s="1" t="s">
        <v>4225</v>
      </c>
      <c r="H1167" s="1" t="s">
        <v>4241</v>
      </c>
    </row>
    <row r="1168" spans="1:8" x14ac:dyDescent="0.25">
      <c r="A1168" s="1" t="s">
        <v>1065</v>
      </c>
      <c r="B1168" s="1" t="s">
        <v>4242</v>
      </c>
      <c r="C1168" s="1" t="s">
        <v>3016</v>
      </c>
      <c r="D1168" s="1" t="s">
        <v>4243</v>
      </c>
      <c r="E1168" s="1" t="s">
        <v>2444</v>
      </c>
      <c r="F1168" s="1" t="s">
        <v>3018</v>
      </c>
      <c r="G1168" s="1" t="s">
        <v>4225</v>
      </c>
      <c r="H1168" s="1" t="s">
        <v>4244</v>
      </c>
    </row>
    <row r="1169" spans="1:8" x14ac:dyDescent="0.25">
      <c r="A1169" s="1" t="s">
        <v>1065</v>
      </c>
      <c r="B1169" s="1" t="s">
        <v>4245</v>
      </c>
      <c r="C1169" s="1" t="s">
        <v>3016</v>
      </c>
      <c r="D1169" s="1" t="s">
        <v>4246</v>
      </c>
      <c r="E1169" s="1" t="s">
        <v>2444</v>
      </c>
      <c r="F1169" s="1" t="s">
        <v>3018</v>
      </c>
      <c r="G1169" s="1" t="s">
        <v>4225</v>
      </c>
      <c r="H1169" s="1" t="s">
        <v>4247</v>
      </c>
    </row>
    <row r="1170" spans="1:8" x14ac:dyDescent="0.25">
      <c r="A1170" s="1" t="s">
        <v>1065</v>
      </c>
      <c r="B1170" s="1" t="s">
        <v>4248</v>
      </c>
      <c r="C1170" s="1" t="s">
        <v>3016</v>
      </c>
      <c r="D1170" s="1" t="s">
        <v>4249</v>
      </c>
      <c r="E1170" s="1" t="s">
        <v>2444</v>
      </c>
      <c r="F1170" s="1" t="s">
        <v>3018</v>
      </c>
      <c r="G1170" s="1" t="s">
        <v>4225</v>
      </c>
      <c r="H1170" s="1" t="s">
        <v>4250</v>
      </c>
    </row>
    <row r="1171" spans="1:8" x14ac:dyDescent="0.25">
      <c r="A1171" s="1" t="s">
        <v>1065</v>
      </c>
      <c r="B1171" s="1" t="s">
        <v>4251</v>
      </c>
      <c r="C1171" s="1" t="s">
        <v>3016</v>
      </c>
      <c r="D1171" s="1" t="s">
        <v>4252</v>
      </c>
      <c r="E1171" s="1" t="s">
        <v>2444</v>
      </c>
      <c r="F1171" s="1" t="s">
        <v>3018</v>
      </c>
      <c r="G1171" s="1" t="s">
        <v>1785</v>
      </c>
      <c r="H1171" s="1" t="s">
        <v>1785</v>
      </c>
    </row>
    <row r="1172" spans="1:8" x14ac:dyDescent="0.25">
      <c r="A1172" s="1" t="s">
        <v>1065</v>
      </c>
      <c r="B1172" s="1" t="s">
        <v>4253</v>
      </c>
      <c r="C1172" s="1" t="s">
        <v>3016</v>
      </c>
      <c r="D1172" s="1" t="s">
        <v>4254</v>
      </c>
      <c r="E1172" s="1" t="s">
        <v>2444</v>
      </c>
      <c r="F1172" s="1" t="s">
        <v>3018</v>
      </c>
      <c r="G1172" s="1" t="s">
        <v>1788</v>
      </c>
      <c r="H1172" s="1" t="s">
        <v>1789</v>
      </c>
    </row>
    <row r="1173" spans="1:8" x14ac:dyDescent="0.25">
      <c r="A1173" s="1" t="s">
        <v>1065</v>
      </c>
      <c r="B1173" s="1" t="s">
        <v>4255</v>
      </c>
      <c r="C1173" s="1" t="s">
        <v>3016</v>
      </c>
      <c r="D1173" s="1" t="s">
        <v>4256</v>
      </c>
      <c r="E1173" s="1" t="s">
        <v>2444</v>
      </c>
      <c r="F1173" s="1" t="s">
        <v>3018</v>
      </c>
      <c r="G1173" s="1" t="s">
        <v>1788</v>
      </c>
      <c r="H1173" s="1" t="s">
        <v>1792</v>
      </c>
    </row>
    <row r="1174" spans="1:8" x14ac:dyDescent="0.25">
      <c r="A1174" s="1" t="s">
        <v>1065</v>
      </c>
      <c r="B1174" s="1" t="s">
        <v>4257</v>
      </c>
      <c r="C1174" s="1" t="s">
        <v>3016</v>
      </c>
      <c r="D1174" s="1" t="s">
        <v>4258</v>
      </c>
      <c r="E1174" s="1" t="s">
        <v>2444</v>
      </c>
      <c r="F1174" s="1" t="s">
        <v>3018</v>
      </c>
      <c r="G1174" s="1" t="s">
        <v>1795</v>
      </c>
      <c r="H1174" s="1" t="s">
        <v>1796</v>
      </c>
    </row>
    <row r="1175" spans="1:8" x14ac:dyDescent="0.25">
      <c r="A1175" s="1" t="s">
        <v>1065</v>
      </c>
      <c r="B1175" s="1" t="s">
        <v>4259</v>
      </c>
      <c r="C1175" s="1" t="s">
        <v>3016</v>
      </c>
      <c r="D1175" s="1" t="s">
        <v>4260</v>
      </c>
      <c r="E1175" s="1" t="s">
        <v>2444</v>
      </c>
      <c r="F1175" s="1" t="s">
        <v>3018</v>
      </c>
      <c r="G1175" s="1" t="s">
        <v>4261</v>
      </c>
      <c r="H1175" s="1" t="s">
        <v>4262</v>
      </c>
    </row>
    <row r="1176" spans="1:8" x14ac:dyDescent="0.25">
      <c r="A1176" s="1" t="s">
        <v>1065</v>
      </c>
      <c r="B1176" s="1" t="s">
        <v>4263</v>
      </c>
      <c r="C1176" s="1" t="s">
        <v>3016</v>
      </c>
      <c r="D1176" s="1" t="s">
        <v>4264</v>
      </c>
      <c r="E1176" s="1" t="s">
        <v>2444</v>
      </c>
      <c r="F1176" s="1" t="s">
        <v>3018</v>
      </c>
      <c r="G1176" s="1" t="s">
        <v>4261</v>
      </c>
      <c r="H1176" s="1" t="s">
        <v>4262</v>
      </c>
    </row>
    <row r="1177" spans="1:8" x14ac:dyDescent="0.25">
      <c r="A1177" s="1" t="s">
        <v>1065</v>
      </c>
      <c r="B1177" s="1" t="s">
        <v>4265</v>
      </c>
      <c r="C1177" s="1" t="s">
        <v>3016</v>
      </c>
      <c r="D1177" s="1" t="s">
        <v>4266</v>
      </c>
      <c r="E1177" s="1" t="s">
        <v>2444</v>
      </c>
      <c r="F1177" s="1" t="s">
        <v>3018</v>
      </c>
      <c r="G1177" s="1" t="s">
        <v>4261</v>
      </c>
      <c r="H1177" s="1" t="s">
        <v>4262</v>
      </c>
    </row>
    <row r="1178" spans="1:8" x14ac:dyDescent="0.25">
      <c r="A1178" s="1" t="s">
        <v>1065</v>
      </c>
      <c r="B1178" s="1" t="s">
        <v>4267</v>
      </c>
      <c r="C1178" s="1" t="s">
        <v>3016</v>
      </c>
      <c r="D1178" s="1" t="s">
        <v>4268</v>
      </c>
      <c r="E1178" s="1" t="s">
        <v>2444</v>
      </c>
      <c r="F1178" s="1" t="s">
        <v>3018</v>
      </c>
      <c r="G1178" s="1" t="s">
        <v>4261</v>
      </c>
      <c r="H1178" s="1" t="s">
        <v>4262</v>
      </c>
    </row>
    <row r="1179" spans="1:8" x14ac:dyDescent="0.25">
      <c r="A1179" s="1" t="s">
        <v>1065</v>
      </c>
      <c r="B1179" s="1" t="s">
        <v>4269</v>
      </c>
      <c r="C1179" s="1" t="s">
        <v>3016</v>
      </c>
      <c r="D1179" s="1" t="s">
        <v>4270</v>
      </c>
      <c r="E1179" s="1" t="s">
        <v>2444</v>
      </c>
      <c r="F1179" s="1" t="s">
        <v>3018</v>
      </c>
      <c r="G1179" s="1" t="s">
        <v>4261</v>
      </c>
      <c r="H1179" s="1" t="s">
        <v>4262</v>
      </c>
    </row>
    <row r="1180" spans="1:8" x14ac:dyDescent="0.25">
      <c r="A1180" s="1" t="s">
        <v>1065</v>
      </c>
      <c r="B1180" s="1" t="s">
        <v>4271</v>
      </c>
      <c r="C1180" s="1" t="s">
        <v>3016</v>
      </c>
      <c r="D1180" s="1" t="s">
        <v>4272</v>
      </c>
      <c r="E1180" s="1" t="s">
        <v>2444</v>
      </c>
      <c r="F1180" s="1" t="s">
        <v>3018</v>
      </c>
      <c r="G1180" s="1" t="s">
        <v>4273</v>
      </c>
      <c r="H1180" s="1" t="s">
        <v>4274</v>
      </c>
    </row>
    <row r="1181" spans="1:8" x14ac:dyDescent="0.25">
      <c r="A1181" s="1" t="s">
        <v>1065</v>
      </c>
      <c r="B1181" s="1" t="s">
        <v>4275</v>
      </c>
      <c r="C1181" s="1" t="s">
        <v>3016</v>
      </c>
      <c r="D1181" s="1" t="s">
        <v>4276</v>
      </c>
      <c r="E1181" s="1" t="s">
        <v>2444</v>
      </c>
      <c r="F1181" s="1" t="s">
        <v>3018</v>
      </c>
      <c r="G1181" s="1" t="s">
        <v>4273</v>
      </c>
      <c r="H1181" s="1" t="s">
        <v>4277</v>
      </c>
    </row>
    <row r="1182" spans="1:8" x14ac:dyDescent="0.25">
      <c r="A1182" s="1" t="s">
        <v>1065</v>
      </c>
      <c r="B1182" s="1" t="s">
        <v>4278</v>
      </c>
      <c r="C1182" s="1" t="s">
        <v>3016</v>
      </c>
      <c r="D1182" s="1" t="s">
        <v>4279</v>
      </c>
      <c r="E1182" s="1" t="s">
        <v>2444</v>
      </c>
      <c r="F1182" s="1" t="s">
        <v>3018</v>
      </c>
      <c r="G1182" s="1" t="s">
        <v>4273</v>
      </c>
      <c r="H1182" s="1" t="s">
        <v>4280</v>
      </c>
    </row>
    <row r="1183" spans="1:8" x14ac:dyDescent="0.25">
      <c r="A1183" s="1" t="s">
        <v>1065</v>
      </c>
      <c r="B1183" s="1" t="s">
        <v>4281</v>
      </c>
      <c r="C1183" s="1" t="s">
        <v>3016</v>
      </c>
      <c r="D1183" s="1" t="s">
        <v>4282</v>
      </c>
      <c r="E1183" s="1" t="s">
        <v>2444</v>
      </c>
      <c r="F1183" s="1" t="s">
        <v>3018</v>
      </c>
      <c r="G1183" s="1" t="s">
        <v>4273</v>
      </c>
      <c r="H1183" s="1" t="s">
        <v>4283</v>
      </c>
    </row>
    <row r="1184" spans="1:8" x14ac:dyDescent="0.25">
      <c r="A1184" s="1" t="s">
        <v>1065</v>
      </c>
      <c r="B1184" s="1" t="s">
        <v>4284</v>
      </c>
      <c r="C1184" s="1" t="s">
        <v>3016</v>
      </c>
      <c r="D1184" s="1" t="s">
        <v>4285</v>
      </c>
      <c r="E1184" s="1" t="s">
        <v>2444</v>
      </c>
      <c r="F1184" s="1" t="s">
        <v>3018</v>
      </c>
      <c r="G1184" s="1" t="s">
        <v>4273</v>
      </c>
      <c r="H1184" s="1" t="s">
        <v>4286</v>
      </c>
    </row>
    <row r="1185" spans="1:8" x14ac:dyDescent="0.25">
      <c r="A1185" s="1" t="s">
        <v>1065</v>
      </c>
      <c r="B1185" s="1" t="s">
        <v>4287</v>
      </c>
      <c r="C1185" s="1" t="s">
        <v>3016</v>
      </c>
      <c r="D1185" s="1" t="s">
        <v>4288</v>
      </c>
      <c r="E1185" s="1" t="s">
        <v>2444</v>
      </c>
      <c r="F1185" s="1" t="s">
        <v>3018</v>
      </c>
      <c r="G1185" s="1" t="s">
        <v>4273</v>
      </c>
      <c r="H1185" s="1" t="s">
        <v>4289</v>
      </c>
    </row>
    <row r="1186" spans="1:8" x14ac:dyDescent="0.25">
      <c r="A1186" s="1" t="s">
        <v>1065</v>
      </c>
      <c r="B1186" s="1" t="s">
        <v>4290</v>
      </c>
      <c r="C1186" s="1" t="s">
        <v>3016</v>
      </c>
      <c r="D1186" s="1" t="s">
        <v>4291</v>
      </c>
      <c r="E1186" s="1" t="s">
        <v>2444</v>
      </c>
      <c r="F1186" s="1" t="s">
        <v>3018</v>
      </c>
      <c r="G1186" s="1" t="s">
        <v>4273</v>
      </c>
      <c r="H1186" s="1" t="s">
        <v>4292</v>
      </c>
    </row>
    <row r="1187" spans="1:8" x14ac:dyDescent="0.25">
      <c r="A1187" s="1" t="s">
        <v>1065</v>
      </c>
      <c r="B1187" s="1" t="s">
        <v>4293</v>
      </c>
      <c r="C1187" s="1" t="s">
        <v>3016</v>
      </c>
      <c r="D1187" s="1" t="s">
        <v>4294</v>
      </c>
      <c r="E1187" s="1" t="s">
        <v>2444</v>
      </c>
      <c r="F1187" s="1" t="s">
        <v>3018</v>
      </c>
      <c r="G1187" s="1" t="s">
        <v>4273</v>
      </c>
      <c r="H1187" s="1" t="s">
        <v>4295</v>
      </c>
    </row>
    <row r="1188" spans="1:8" x14ac:dyDescent="0.25">
      <c r="A1188" s="1" t="s">
        <v>1065</v>
      </c>
      <c r="B1188" s="1" t="s">
        <v>4296</v>
      </c>
      <c r="C1188" s="1" t="s">
        <v>3016</v>
      </c>
      <c r="D1188" s="1" t="s">
        <v>4297</v>
      </c>
      <c r="E1188" s="1" t="s">
        <v>2444</v>
      </c>
      <c r="F1188" s="1" t="s">
        <v>3018</v>
      </c>
      <c r="G1188" s="1" t="s">
        <v>4273</v>
      </c>
      <c r="H1188" s="1" t="s">
        <v>4298</v>
      </c>
    </row>
    <row r="1189" spans="1:8" x14ac:dyDescent="0.25">
      <c r="A1189" s="1" t="s">
        <v>1065</v>
      </c>
      <c r="B1189" s="1" t="s">
        <v>4299</v>
      </c>
      <c r="C1189" s="1" t="s">
        <v>3016</v>
      </c>
      <c r="D1189" s="1" t="s">
        <v>4300</v>
      </c>
      <c r="E1189" s="1" t="s">
        <v>2444</v>
      </c>
      <c r="F1189" s="1" t="s">
        <v>3018</v>
      </c>
      <c r="G1189" s="1" t="s">
        <v>4273</v>
      </c>
      <c r="H1189" s="1" t="s">
        <v>4301</v>
      </c>
    </row>
    <row r="1190" spans="1:8" x14ac:dyDescent="0.25">
      <c r="A1190" s="1" t="s">
        <v>1065</v>
      </c>
      <c r="B1190" s="1" t="s">
        <v>4302</v>
      </c>
      <c r="C1190" s="1" t="s">
        <v>3016</v>
      </c>
      <c r="D1190" s="1" t="s">
        <v>4303</v>
      </c>
      <c r="E1190" s="1" t="s">
        <v>2444</v>
      </c>
      <c r="F1190" s="1" t="s">
        <v>3018</v>
      </c>
      <c r="G1190" s="1" t="s">
        <v>4273</v>
      </c>
      <c r="H1190" s="1" t="s">
        <v>4304</v>
      </c>
    </row>
    <row r="1191" spans="1:8" x14ac:dyDescent="0.25">
      <c r="A1191" s="1" t="s">
        <v>1065</v>
      </c>
      <c r="B1191" s="1" t="s">
        <v>4305</v>
      </c>
      <c r="C1191" s="1" t="s">
        <v>3016</v>
      </c>
      <c r="D1191" s="1" t="s">
        <v>4306</v>
      </c>
      <c r="E1191" s="1" t="s">
        <v>2444</v>
      </c>
      <c r="F1191" s="1" t="s">
        <v>3018</v>
      </c>
      <c r="G1191" s="1" t="s">
        <v>4273</v>
      </c>
      <c r="H1191" s="1" t="s">
        <v>4307</v>
      </c>
    </row>
    <row r="1192" spans="1:8" x14ac:dyDescent="0.25">
      <c r="A1192" s="1" t="s">
        <v>1065</v>
      </c>
      <c r="B1192" s="1" t="s">
        <v>4308</v>
      </c>
      <c r="C1192" s="1" t="s">
        <v>3016</v>
      </c>
      <c r="D1192" s="1" t="s">
        <v>4309</v>
      </c>
      <c r="E1192" s="1" t="s">
        <v>2444</v>
      </c>
      <c r="F1192" s="1" t="s">
        <v>3018</v>
      </c>
      <c r="G1192" s="1" t="s">
        <v>1611</v>
      </c>
      <c r="H1192" s="1" t="s">
        <v>1611</v>
      </c>
    </row>
    <row r="1193" spans="1:8" x14ac:dyDescent="0.25">
      <c r="A1193" s="1" t="s">
        <v>1065</v>
      </c>
      <c r="B1193" s="1" t="s">
        <v>4310</v>
      </c>
      <c r="C1193" s="1" t="s">
        <v>3016</v>
      </c>
      <c r="D1193" s="1" t="s">
        <v>4311</v>
      </c>
      <c r="E1193" s="1" t="s">
        <v>2444</v>
      </c>
      <c r="F1193" s="1" t="s">
        <v>4312</v>
      </c>
      <c r="G1193" s="1" t="s">
        <v>4313</v>
      </c>
      <c r="H1193" s="1" t="s">
        <v>4314</v>
      </c>
    </row>
    <row r="1194" spans="1:8" x14ac:dyDescent="0.25">
      <c r="A1194" s="1" t="s">
        <v>1065</v>
      </c>
      <c r="B1194" s="1" t="s">
        <v>4315</v>
      </c>
      <c r="C1194" s="1" t="s">
        <v>3016</v>
      </c>
      <c r="D1194" s="1" t="s">
        <v>4316</v>
      </c>
      <c r="E1194" s="1" t="s">
        <v>2444</v>
      </c>
      <c r="F1194" s="1" t="s">
        <v>4312</v>
      </c>
      <c r="G1194" s="1" t="s">
        <v>4313</v>
      </c>
      <c r="H1194" s="1" t="s">
        <v>4317</v>
      </c>
    </row>
    <row r="1195" spans="1:8" x14ac:dyDescent="0.25">
      <c r="A1195" s="1" t="s">
        <v>1065</v>
      </c>
      <c r="B1195" s="1" t="s">
        <v>4318</v>
      </c>
      <c r="C1195" s="1" t="s">
        <v>3016</v>
      </c>
      <c r="D1195" s="1" t="s">
        <v>4319</v>
      </c>
      <c r="E1195" s="1" t="s">
        <v>2444</v>
      </c>
      <c r="F1195" s="1" t="s">
        <v>4312</v>
      </c>
      <c r="G1195" s="1" t="s">
        <v>4313</v>
      </c>
      <c r="H1195" s="1" t="s">
        <v>4320</v>
      </c>
    </row>
    <row r="1196" spans="1:8" x14ac:dyDescent="0.25">
      <c r="A1196" s="1" t="s">
        <v>1065</v>
      </c>
      <c r="B1196" s="1" t="s">
        <v>4321</v>
      </c>
      <c r="C1196" s="1" t="s">
        <v>3016</v>
      </c>
      <c r="D1196" s="1" t="s">
        <v>4322</v>
      </c>
      <c r="E1196" s="1" t="s">
        <v>2444</v>
      </c>
      <c r="F1196" s="1" t="s">
        <v>4312</v>
      </c>
      <c r="G1196" s="1" t="s">
        <v>4313</v>
      </c>
      <c r="H1196" s="1" t="s">
        <v>4323</v>
      </c>
    </row>
    <row r="1197" spans="1:8" x14ac:dyDescent="0.25">
      <c r="A1197" s="1" t="s">
        <v>1065</v>
      </c>
      <c r="B1197" s="1" t="s">
        <v>4324</v>
      </c>
      <c r="C1197" s="1" t="s">
        <v>3016</v>
      </c>
      <c r="D1197" s="1" t="s">
        <v>4325</v>
      </c>
      <c r="E1197" s="1" t="s">
        <v>2444</v>
      </c>
      <c r="F1197" s="1" t="s">
        <v>4312</v>
      </c>
      <c r="G1197" s="1" t="s">
        <v>4313</v>
      </c>
      <c r="H1197" s="1" t="s">
        <v>4326</v>
      </c>
    </row>
    <row r="1198" spans="1:8" x14ac:dyDescent="0.25">
      <c r="A1198" s="1" t="s">
        <v>1065</v>
      </c>
      <c r="B1198" s="1" t="s">
        <v>4327</v>
      </c>
      <c r="C1198" s="1" t="s">
        <v>3016</v>
      </c>
      <c r="D1198" s="1" t="s">
        <v>4328</v>
      </c>
      <c r="E1198" s="1" t="s">
        <v>2444</v>
      </c>
      <c r="F1198" s="1" t="s">
        <v>4312</v>
      </c>
      <c r="G1198" s="1" t="s">
        <v>4313</v>
      </c>
      <c r="H1198" s="1" t="s">
        <v>3049</v>
      </c>
    </row>
    <row r="1199" spans="1:8" x14ac:dyDescent="0.25">
      <c r="A1199" s="1" t="s">
        <v>1065</v>
      </c>
      <c r="B1199" s="1" t="s">
        <v>4329</v>
      </c>
      <c r="C1199" s="1" t="s">
        <v>3016</v>
      </c>
      <c r="D1199" s="1" t="s">
        <v>4330</v>
      </c>
      <c r="E1199" s="1" t="s">
        <v>2444</v>
      </c>
      <c r="F1199" s="1" t="s">
        <v>4312</v>
      </c>
      <c r="G1199" s="1" t="s">
        <v>4313</v>
      </c>
      <c r="H1199" s="1" t="s">
        <v>4331</v>
      </c>
    </row>
    <row r="1200" spans="1:8" x14ac:dyDescent="0.25">
      <c r="A1200" s="1" t="s">
        <v>1065</v>
      </c>
      <c r="B1200" s="1" t="s">
        <v>4332</v>
      </c>
      <c r="C1200" s="1" t="s">
        <v>3016</v>
      </c>
      <c r="D1200" s="1" t="s">
        <v>4333</v>
      </c>
      <c r="E1200" s="1" t="s">
        <v>2444</v>
      </c>
      <c r="F1200" s="1" t="s">
        <v>4312</v>
      </c>
      <c r="G1200" s="1" t="s">
        <v>4313</v>
      </c>
      <c r="H1200" s="1" t="s">
        <v>4154</v>
      </c>
    </row>
    <row r="1201" spans="1:8" x14ac:dyDescent="0.25">
      <c r="A1201" s="1" t="s">
        <v>1065</v>
      </c>
      <c r="B1201" s="1" t="s">
        <v>4334</v>
      </c>
      <c r="C1201" s="1" t="s">
        <v>3016</v>
      </c>
      <c r="D1201" s="1" t="s">
        <v>4335</v>
      </c>
      <c r="E1201" s="1" t="s">
        <v>2444</v>
      </c>
      <c r="F1201" s="1" t="s">
        <v>4312</v>
      </c>
      <c r="G1201" s="1" t="s">
        <v>4313</v>
      </c>
      <c r="H1201" s="1" t="s">
        <v>4336</v>
      </c>
    </row>
    <row r="1202" spans="1:8" x14ac:dyDescent="0.25">
      <c r="A1202" s="1" t="s">
        <v>1065</v>
      </c>
      <c r="B1202" s="1" t="s">
        <v>4337</v>
      </c>
      <c r="C1202" s="1" t="s">
        <v>3016</v>
      </c>
      <c r="D1202" s="1" t="s">
        <v>4338</v>
      </c>
      <c r="E1202" s="1" t="s">
        <v>2444</v>
      </c>
      <c r="F1202" s="1" t="s">
        <v>4312</v>
      </c>
      <c r="G1202" s="1" t="s">
        <v>4313</v>
      </c>
      <c r="H1202" s="1" t="s">
        <v>4339</v>
      </c>
    </row>
    <row r="1203" spans="1:8" x14ac:dyDescent="0.25">
      <c r="A1203" s="1" t="s">
        <v>1065</v>
      </c>
      <c r="B1203" s="1" t="s">
        <v>4340</v>
      </c>
      <c r="C1203" s="1" t="s">
        <v>3016</v>
      </c>
      <c r="D1203" s="1" t="s">
        <v>4341</v>
      </c>
      <c r="E1203" s="1" t="s">
        <v>2444</v>
      </c>
      <c r="F1203" s="1" t="s">
        <v>4312</v>
      </c>
      <c r="G1203" s="1" t="s">
        <v>4313</v>
      </c>
      <c r="H1203" s="1" t="s">
        <v>4342</v>
      </c>
    </row>
    <row r="1204" spans="1:8" x14ac:dyDescent="0.25">
      <c r="A1204" s="1" t="s">
        <v>1065</v>
      </c>
      <c r="B1204" s="1" t="s">
        <v>4343</v>
      </c>
      <c r="C1204" s="1" t="s">
        <v>3016</v>
      </c>
      <c r="D1204" s="1" t="s">
        <v>4344</v>
      </c>
      <c r="E1204" s="1" t="s">
        <v>2444</v>
      </c>
      <c r="F1204" s="1" t="s">
        <v>4312</v>
      </c>
      <c r="G1204" s="1" t="s">
        <v>4313</v>
      </c>
      <c r="H1204" s="1" t="s">
        <v>4345</v>
      </c>
    </row>
    <row r="1205" spans="1:8" x14ac:dyDescent="0.25">
      <c r="A1205" s="1" t="s">
        <v>1065</v>
      </c>
      <c r="B1205" s="1" t="s">
        <v>4346</v>
      </c>
      <c r="C1205" s="1" t="s">
        <v>3016</v>
      </c>
      <c r="D1205" s="1" t="s">
        <v>4347</v>
      </c>
      <c r="E1205" s="1" t="s">
        <v>2444</v>
      </c>
      <c r="F1205" s="1" t="s">
        <v>4312</v>
      </c>
      <c r="G1205" s="1" t="s">
        <v>4313</v>
      </c>
      <c r="H1205" s="1" t="s">
        <v>4348</v>
      </c>
    </row>
    <row r="1206" spans="1:8" x14ac:dyDescent="0.25">
      <c r="A1206" s="1" t="s">
        <v>1065</v>
      </c>
      <c r="B1206" s="1" t="s">
        <v>4349</v>
      </c>
      <c r="C1206" s="1" t="s">
        <v>3016</v>
      </c>
      <c r="D1206" s="1" t="s">
        <v>4350</v>
      </c>
      <c r="E1206" s="1" t="s">
        <v>2444</v>
      </c>
      <c r="F1206" s="1" t="s">
        <v>4312</v>
      </c>
      <c r="G1206" s="1" t="s">
        <v>4313</v>
      </c>
      <c r="H1206" s="1" t="s">
        <v>4351</v>
      </c>
    </row>
    <row r="1207" spans="1:8" x14ac:dyDescent="0.25">
      <c r="A1207" s="1" t="s">
        <v>1065</v>
      </c>
      <c r="B1207" s="1" t="s">
        <v>4352</v>
      </c>
      <c r="C1207" s="1" t="s">
        <v>3016</v>
      </c>
      <c r="D1207" s="1" t="s">
        <v>4353</v>
      </c>
      <c r="E1207" s="1" t="s">
        <v>2444</v>
      </c>
      <c r="F1207" s="1" t="s">
        <v>4312</v>
      </c>
      <c r="G1207" s="1" t="s">
        <v>4313</v>
      </c>
      <c r="H1207" s="1" t="s">
        <v>4354</v>
      </c>
    </row>
    <row r="1208" spans="1:8" x14ac:dyDescent="0.25">
      <c r="A1208" s="1" t="s">
        <v>1065</v>
      </c>
      <c r="B1208" s="1" t="s">
        <v>4355</v>
      </c>
      <c r="C1208" s="1" t="s">
        <v>3016</v>
      </c>
      <c r="D1208" s="1" t="s">
        <v>4356</v>
      </c>
      <c r="E1208" s="1" t="s">
        <v>2444</v>
      </c>
      <c r="F1208" s="1" t="s">
        <v>4312</v>
      </c>
      <c r="G1208" s="1" t="s">
        <v>4313</v>
      </c>
      <c r="H1208" s="1" t="s">
        <v>4357</v>
      </c>
    </row>
    <row r="1209" spans="1:8" x14ac:dyDescent="0.25">
      <c r="A1209" s="1" t="s">
        <v>1065</v>
      </c>
      <c r="B1209" s="1" t="s">
        <v>4358</v>
      </c>
      <c r="C1209" s="1" t="s">
        <v>3016</v>
      </c>
      <c r="D1209" s="1" t="s">
        <v>4359</v>
      </c>
      <c r="E1209" s="1" t="s">
        <v>2444</v>
      </c>
      <c r="F1209" s="1" t="s">
        <v>4312</v>
      </c>
      <c r="G1209" s="1" t="s">
        <v>4313</v>
      </c>
      <c r="H1209" s="1" t="s">
        <v>4360</v>
      </c>
    </row>
    <row r="1210" spans="1:8" x14ac:dyDescent="0.25">
      <c r="A1210" s="1" t="s">
        <v>1065</v>
      </c>
      <c r="B1210" s="1" t="s">
        <v>4361</v>
      </c>
      <c r="C1210" s="1" t="s">
        <v>3016</v>
      </c>
      <c r="D1210" s="1" t="s">
        <v>4362</v>
      </c>
      <c r="E1210" s="1" t="s">
        <v>2444</v>
      </c>
      <c r="F1210" s="1" t="s">
        <v>4312</v>
      </c>
      <c r="G1210" s="1" t="s">
        <v>4313</v>
      </c>
      <c r="H1210" s="1" t="s">
        <v>4163</v>
      </c>
    </row>
    <row r="1211" spans="1:8" x14ac:dyDescent="0.25">
      <c r="A1211" s="1" t="s">
        <v>1065</v>
      </c>
      <c r="B1211" s="1" t="s">
        <v>4363</v>
      </c>
      <c r="C1211" s="1" t="s">
        <v>3016</v>
      </c>
      <c r="D1211" s="1" t="s">
        <v>4364</v>
      </c>
      <c r="E1211" s="1" t="s">
        <v>2444</v>
      </c>
      <c r="F1211" s="1" t="s">
        <v>4312</v>
      </c>
      <c r="G1211" s="1" t="s">
        <v>4313</v>
      </c>
      <c r="H1211" s="1" t="s">
        <v>4365</v>
      </c>
    </row>
    <row r="1212" spans="1:8" x14ac:dyDescent="0.25">
      <c r="A1212" s="1" t="s">
        <v>1065</v>
      </c>
      <c r="B1212" s="1" t="s">
        <v>4366</v>
      </c>
      <c r="C1212" s="1" t="s">
        <v>3016</v>
      </c>
      <c r="D1212" s="1" t="s">
        <v>4367</v>
      </c>
      <c r="E1212" s="1" t="s">
        <v>2444</v>
      </c>
      <c r="F1212" s="1" t="s">
        <v>4312</v>
      </c>
      <c r="G1212" s="1" t="s">
        <v>4313</v>
      </c>
      <c r="H1212" s="1" t="s">
        <v>4368</v>
      </c>
    </row>
    <row r="1213" spans="1:8" x14ac:dyDescent="0.25">
      <c r="A1213" s="1" t="s">
        <v>1065</v>
      </c>
      <c r="B1213" s="1" t="s">
        <v>4369</v>
      </c>
      <c r="C1213" s="1" t="s">
        <v>3016</v>
      </c>
      <c r="D1213" s="1" t="s">
        <v>4370</v>
      </c>
      <c r="E1213" s="1" t="s">
        <v>2444</v>
      </c>
      <c r="F1213" s="1" t="s">
        <v>4312</v>
      </c>
      <c r="G1213" s="1" t="s">
        <v>4313</v>
      </c>
      <c r="H1213" s="1" t="s">
        <v>4371</v>
      </c>
    </row>
    <row r="1214" spans="1:8" x14ac:dyDescent="0.25">
      <c r="A1214" s="1" t="s">
        <v>1065</v>
      </c>
      <c r="B1214" s="1" t="s">
        <v>4372</v>
      </c>
      <c r="C1214" s="1" t="s">
        <v>3016</v>
      </c>
      <c r="D1214" s="1" t="s">
        <v>4373</v>
      </c>
      <c r="E1214" s="1" t="s">
        <v>2444</v>
      </c>
      <c r="F1214" s="1" t="s">
        <v>4312</v>
      </c>
      <c r="G1214" s="1" t="s">
        <v>4313</v>
      </c>
      <c r="H1214" s="1" t="s">
        <v>3329</v>
      </c>
    </row>
    <row r="1215" spans="1:8" x14ac:dyDescent="0.25">
      <c r="A1215" s="1" t="s">
        <v>1065</v>
      </c>
      <c r="B1215" s="1" t="s">
        <v>4374</v>
      </c>
      <c r="C1215" s="1" t="s">
        <v>3025</v>
      </c>
      <c r="D1215" s="1" t="s">
        <v>4375</v>
      </c>
      <c r="E1215" s="1" t="s">
        <v>2444</v>
      </c>
      <c r="F1215" s="1" t="s">
        <v>4312</v>
      </c>
      <c r="G1215" s="1" t="s">
        <v>4313</v>
      </c>
      <c r="H1215" s="1" t="s">
        <v>3311</v>
      </c>
    </row>
    <row r="1216" spans="1:8" x14ac:dyDescent="0.25">
      <c r="A1216" s="1" t="s">
        <v>1065</v>
      </c>
      <c r="B1216" s="1" t="s">
        <v>4376</v>
      </c>
      <c r="C1216" s="1" t="s">
        <v>3016</v>
      </c>
      <c r="D1216" s="1" t="s">
        <v>4377</v>
      </c>
      <c r="E1216" s="1" t="s">
        <v>2444</v>
      </c>
      <c r="F1216" s="1" t="s">
        <v>4312</v>
      </c>
      <c r="G1216" s="1" t="s">
        <v>4313</v>
      </c>
      <c r="H1216" s="1" t="s">
        <v>3332</v>
      </c>
    </row>
    <row r="1217" spans="1:8" x14ac:dyDescent="0.25">
      <c r="A1217" s="1" t="s">
        <v>1065</v>
      </c>
      <c r="B1217" s="1" t="s">
        <v>4378</v>
      </c>
      <c r="C1217" s="1" t="s">
        <v>3016</v>
      </c>
      <c r="D1217" s="1" t="s">
        <v>4379</v>
      </c>
      <c r="E1217" s="1" t="s">
        <v>2444</v>
      </c>
      <c r="F1217" s="1" t="s">
        <v>4312</v>
      </c>
      <c r="G1217" s="1" t="s">
        <v>4313</v>
      </c>
      <c r="H1217" s="1" t="s">
        <v>4380</v>
      </c>
    </row>
    <row r="1218" spans="1:8" x14ac:dyDescent="0.25">
      <c r="A1218" s="1" t="s">
        <v>1065</v>
      </c>
      <c r="B1218" s="1" t="s">
        <v>4381</v>
      </c>
      <c r="C1218" s="1" t="s">
        <v>3016</v>
      </c>
      <c r="D1218" s="1" t="s">
        <v>4382</v>
      </c>
      <c r="E1218" s="1" t="s">
        <v>2444</v>
      </c>
      <c r="F1218" s="1" t="s">
        <v>4312</v>
      </c>
      <c r="G1218" s="1" t="s">
        <v>4313</v>
      </c>
      <c r="H1218" s="1" t="s">
        <v>4383</v>
      </c>
    </row>
    <row r="1219" spans="1:8" x14ac:dyDescent="0.25">
      <c r="A1219" s="1" t="s">
        <v>1065</v>
      </c>
      <c r="B1219" s="1" t="s">
        <v>4384</v>
      </c>
      <c r="C1219" s="1" t="s">
        <v>3016</v>
      </c>
      <c r="D1219" s="1" t="s">
        <v>4385</v>
      </c>
      <c r="E1219" s="1" t="s">
        <v>2444</v>
      </c>
      <c r="F1219" s="1" t="s">
        <v>4312</v>
      </c>
      <c r="G1219" s="1" t="s">
        <v>4313</v>
      </c>
      <c r="H1219" s="1" t="s">
        <v>1611</v>
      </c>
    </row>
    <row r="1220" spans="1:8" x14ac:dyDescent="0.25">
      <c r="A1220" s="1" t="s">
        <v>1065</v>
      </c>
      <c r="B1220" s="1" t="s">
        <v>4386</v>
      </c>
      <c r="C1220" s="1" t="s">
        <v>3016</v>
      </c>
      <c r="D1220" s="1" t="s">
        <v>4387</v>
      </c>
      <c r="E1220" s="1" t="s">
        <v>2444</v>
      </c>
      <c r="F1220" s="1" t="s">
        <v>4312</v>
      </c>
      <c r="G1220" s="1" t="s">
        <v>4388</v>
      </c>
      <c r="H1220" s="1" t="s">
        <v>3537</v>
      </c>
    </row>
    <row r="1221" spans="1:8" x14ac:dyDescent="0.25">
      <c r="A1221" s="1" t="s">
        <v>1065</v>
      </c>
      <c r="B1221" s="1" t="s">
        <v>4389</v>
      </c>
      <c r="C1221" s="1" t="s">
        <v>3016</v>
      </c>
      <c r="D1221" s="1" t="s">
        <v>4390</v>
      </c>
      <c r="E1221" s="1" t="s">
        <v>2444</v>
      </c>
      <c r="F1221" s="1" t="s">
        <v>4312</v>
      </c>
      <c r="G1221" s="1" t="s">
        <v>4388</v>
      </c>
      <c r="H1221" s="1" t="s">
        <v>4391</v>
      </c>
    </row>
    <row r="1222" spans="1:8" x14ac:dyDescent="0.25">
      <c r="A1222" s="1" t="s">
        <v>1065</v>
      </c>
      <c r="B1222" s="1" t="s">
        <v>4392</v>
      </c>
      <c r="C1222" s="1" t="s">
        <v>3016</v>
      </c>
      <c r="D1222" s="1" t="s">
        <v>4393</v>
      </c>
      <c r="E1222" s="1" t="s">
        <v>2444</v>
      </c>
      <c r="F1222" s="1" t="s">
        <v>4312</v>
      </c>
      <c r="G1222" s="1" t="s">
        <v>4388</v>
      </c>
      <c r="H1222" s="1" t="s">
        <v>4394</v>
      </c>
    </row>
    <row r="1223" spans="1:8" x14ac:dyDescent="0.25">
      <c r="A1223" s="1" t="s">
        <v>1065</v>
      </c>
      <c r="B1223" s="1" t="s">
        <v>4395</v>
      </c>
      <c r="C1223" s="1" t="s">
        <v>3016</v>
      </c>
      <c r="D1223" s="1" t="s">
        <v>4396</v>
      </c>
      <c r="E1223" s="1" t="s">
        <v>2444</v>
      </c>
      <c r="F1223" s="1" t="s">
        <v>4312</v>
      </c>
      <c r="G1223" s="1" t="s">
        <v>4388</v>
      </c>
      <c r="H1223" s="1" t="s">
        <v>4314</v>
      </c>
    </row>
    <row r="1224" spans="1:8" x14ac:dyDescent="0.25">
      <c r="A1224" s="1" t="s">
        <v>1065</v>
      </c>
      <c r="B1224" s="1" t="s">
        <v>4397</v>
      </c>
      <c r="C1224" s="1" t="s">
        <v>3016</v>
      </c>
      <c r="D1224" s="1" t="s">
        <v>4398</v>
      </c>
      <c r="E1224" s="1" t="s">
        <v>2444</v>
      </c>
      <c r="F1224" s="1" t="s">
        <v>4312</v>
      </c>
      <c r="G1224" s="1" t="s">
        <v>4388</v>
      </c>
      <c r="H1224" s="1" t="s">
        <v>4399</v>
      </c>
    </row>
    <row r="1225" spans="1:8" x14ac:dyDescent="0.25">
      <c r="A1225" s="1" t="s">
        <v>1065</v>
      </c>
      <c r="B1225" s="1" t="s">
        <v>4400</v>
      </c>
      <c r="C1225" s="1" t="s">
        <v>3016</v>
      </c>
      <c r="D1225" s="1" t="s">
        <v>4401</v>
      </c>
      <c r="E1225" s="1" t="s">
        <v>2444</v>
      </c>
      <c r="F1225" s="1" t="s">
        <v>4312</v>
      </c>
      <c r="G1225" s="1" t="s">
        <v>4388</v>
      </c>
      <c r="H1225" s="1" t="s">
        <v>4402</v>
      </c>
    </row>
    <row r="1226" spans="1:8" x14ac:dyDescent="0.25">
      <c r="A1226" s="1" t="s">
        <v>1065</v>
      </c>
      <c r="B1226" s="1" t="s">
        <v>4403</v>
      </c>
      <c r="C1226" s="1" t="s">
        <v>3016</v>
      </c>
      <c r="D1226" s="1" t="s">
        <v>4404</v>
      </c>
      <c r="E1226" s="1" t="s">
        <v>2444</v>
      </c>
      <c r="F1226" s="1" t="s">
        <v>4312</v>
      </c>
      <c r="G1226" s="1" t="s">
        <v>4388</v>
      </c>
      <c r="H1226" s="1" t="s">
        <v>4405</v>
      </c>
    </row>
    <row r="1227" spans="1:8" x14ac:dyDescent="0.25">
      <c r="A1227" s="1" t="s">
        <v>1065</v>
      </c>
      <c r="B1227" s="1" t="s">
        <v>4406</v>
      </c>
      <c r="C1227" s="1" t="s">
        <v>3016</v>
      </c>
      <c r="D1227" s="1" t="s">
        <v>4407</v>
      </c>
      <c r="E1227" s="1" t="s">
        <v>2444</v>
      </c>
      <c r="F1227" s="1" t="s">
        <v>4312</v>
      </c>
      <c r="G1227" s="1" t="s">
        <v>4388</v>
      </c>
      <c r="H1227" s="1" t="s">
        <v>4408</v>
      </c>
    </row>
    <row r="1228" spans="1:8" x14ac:dyDescent="0.25">
      <c r="A1228" s="1" t="s">
        <v>1065</v>
      </c>
      <c r="B1228" s="1" t="s">
        <v>4409</v>
      </c>
      <c r="C1228" s="1" t="s">
        <v>3016</v>
      </c>
      <c r="D1228" s="1" t="s">
        <v>4410</v>
      </c>
      <c r="E1228" s="1" t="s">
        <v>2444</v>
      </c>
      <c r="F1228" s="1" t="s">
        <v>4312</v>
      </c>
      <c r="G1228" s="1" t="s">
        <v>4388</v>
      </c>
      <c r="H1228" s="1" t="s">
        <v>4411</v>
      </c>
    </row>
    <row r="1229" spans="1:8" x14ac:dyDescent="0.25">
      <c r="A1229" s="1" t="s">
        <v>1065</v>
      </c>
      <c r="B1229" s="1" t="s">
        <v>4412</v>
      </c>
      <c r="C1229" s="1" t="s">
        <v>3016</v>
      </c>
      <c r="D1229" s="1" t="s">
        <v>4413</v>
      </c>
      <c r="E1229" s="1" t="s">
        <v>2444</v>
      </c>
      <c r="F1229" s="1" t="s">
        <v>4312</v>
      </c>
      <c r="G1229" s="1" t="s">
        <v>4388</v>
      </c>
      <c r="H1229" s="1" t="s">
        <v>4414</v>
      </c>
    </row>
    <row r="1230" spans="1:8" x14ac:dyDescent="0.25">
      <c r="A1230" s="1" t="s">
        <v>1065</v>
      </c>
      <c r="B1230" s="1" t="s">
        <v>4415</v>
      </c>
      <c r="C1230" s="1" t="s">
        <v>3016</v>
      </c>
      <c r="D1230" s="1" t="s">
        <v>4416</v>
      </c>
      <c r="E1230" s="1" t="s">
        <v>2444</v>
      </c>
      <c r="F1230" s="1" t="s">
        <v>4312</v>
      </c>
      <c r="G1230" s="1" t="s">
        <v>4388</v>
      </c>
      <c r="H1230" s="1" t="s">
        <v>4417</v>
      </c>
    </row>
    <row r="1231" spans="1:8" x14ac:dyDescent="0.25">
      <c r="A1231" s="1" t="s">
        <v>1065</v>
      </c>
      <c r="B1231" s="1" t="s">
        <v>4418</v>
      </c>
      <c r="C1231" s="1" t="s">
        <v>3016</v>
      </c>
      <c r="D1231" s="1" t="s">
        <v>4419</v>
      </c>
      <c r="E1231" s="1" t="s">
        <v>2444</v>
      </c>
      <c r="F1231" s="1" t="s">
        <v>4312</v>
      </c>
      <c r="G1231" s="1" t="s">
        <v>4388</v>
      </c>
      <c r="H1231" s="1" t="s">
        <v>4420</v>
      </c>
    </row>
    <row r="1232" spans="1:8" x14ac:dyDescent="0.25">
      <c r="A1232" s="1" t="s">
        <v>1065</v>
      </c>
      <c r="B1232" s="1" t="s">
        <v>4421</v>
      </c>
      <c r="C1232" s="1" t="s">
        <v>3016</v>
      </c>
      <c r="D1232" s="1" t="s">
        <v>4422</v>
      </c>
      <c r="E1232" s="1" t="s">
        <v>2444</v>
      </c>
      <c r="F1232" s="1" t="s">
        <v>4312</v>
      </c>
      <c r="G1232" s="1" t="s">
        <v>4388</v>
      </c>
      <c r="H1232" s="1" t="s">
        <v>4423</v>
      </c>
    </row>
    <row r="1233" spans="1:8" x14ac:dyDescent="0.25">
      <c r="A1233" s="1" t="s">
        <v>1065</v>
      </c>
      <c r="B1233" s="1" t="s">
        <v>4424</v>
      </c>
      <c r="C1233" s="1" t="s">
        <v>3016</v>
      </c>
      <c r="D1233" s="1" t="s">
        <v>4425</v>
      </c>
      <c r="E1233" s="1" t="s">
        <v>2444</v>
      </c>
      <c r="F1233" s="1" t="s">
        <v>4312</v>
      </c>
      <c r="G1233" s="1" t="s">
        <v>4388</v>
      </c>
      <c r="H1233" s="1" t="s">
        <v>4426</v>
      </c>
    </row>
    <row r="1234" spans="1:8" x14ac:dyDescent="0.25">
      <c r="A1234" s="1" t="s">
        <v>1065</v>
      </c>
      <c r="B1234" s="1" t="s">
        <v>4427</v>
      </c>
      <c r="C1234" s="1" t="s">
        <v>3016</v>
      </c>
      <c r="D1234" s="1" t="s">
        <v>4428</v>
      </c>
      <c r="E1234" s="1" t="s">
        <v>2444</v>
      </c>
      <c r="F1234" s="1" t="s">
        <v>4312</v>
      </c>
      <c r="G1234" s="1" t="s">
        <v>4388</v>
      </c>
      <c r="H1234" s="1" t="s">
        <v>4429</v>
      </c>
    </row>
    <row r="1235" spans="1:8" x14ac:dyDescent="0.25">
      <c r="A1235" s="1" t="s">
        <v>1065</v>
      </c>
      <c r="B1235" s="1" t="s">
        <v>4430</v>
      </c>
      <c r="C1235" s="1" t="s">
        <v>3016</v>
      </c>
      <c r="D1235" s="1" t="s">
        <v>4431</v>
      </c>
      <c r="E1235" s="1" t="s">
        <v>2444</v>
      </c>
      <c r="F1235" s="1" t="s">
        <v>4312</v>
      </c>
      <c r="G1235" s="1" t="s">
        <v>4388</v>
      </c>
      <c r="H1235" s="1" t="s">
        <v>4432</v>
      </c>
    </row>
    <row r="1236" spans="1:8" x14ac:dyDescent="0.25">
      <c r="A1236" s="1" t="s">
        <v>1065</v>
      </c>
      <c r="B1236" s="1" t="s">
        <v>4433</v>
      </c>
      <c r="C1236" s="1" t="s">
        <v>3016</v>
      </c>
      <c r="D1236" s="1" t="s">
        <v>4434</v>
      </c>
      <c r="E1236" s="1" t="s">
        <v>2444</v>
      </c>
      <c r="F1236" s="1" t="s">
        <v>4312</v>
      </c>
      <c r="G1236" s="1" t="s">
        <v>4388</v>
      </c>
      <c r="H1236" s="1" t="s">
        <v>4435</v>
      </c>
    </row>
    <row r="1237" spans="1:8" x14ac:dyDescent="0.25">
      <c r="A1237" s="1" t="s">
        <v>1065</v>
      </c>
      <c r="B1237" s="1" t="s">
        <v>4436</v>
      </c>
      <c r="C1237" s="1" t="s">
        <v>3016</v>
      </c>
      <c r="D1237" s="1" t="s">
        <v>4437</v>
      </c>
      <c r="E1237" s="1" t="s">
        <v>2444</v>
      </c>
      <c r="F1237" s="1" t="s">
        <v>4312</v>
      </c>
      <c r="G1237" s="1" t="s">
        <v>4388</v>
      </c>
      <c r="H1237" s="1" t="s">
        <v>4438</v>
      </c>
    </row>
    <row r="1238" spans="1:8" x14ac:dyDescent="0.25">
      <c r="A1238" s="1" t="s">
        <v>1065</v>
      </c>
      <c r="B1238" s="1" t="s">
        <v>4439</v>
      </c>
      <c r="C1238" s="1" t="s">
        <v>3016</v>
      </c>
      <c r="D1238" s="1" t="s">
        <v>4440</v>
      </c>
      <c r="E1238" s="1" t="s">
        <v>2444</v>
      </c>
      <c r="F1238" s="1" t="s">
        <v>4312</v>
      </c>
      <c r="G1238" s="1" t="s">
        <v>4388</v>
      </c>
      <c r="H1238" s="1" t="s">
        <v>4441</v>
      </c>
    </row>
    <row r="1239" spans="1:8" x14ac:dyDescent="0.25">
      <c r="A1239" s="1" t="s">
        <v>1065</v>
      </c>
      <c r="B1239" s="1" t="s">
        <v>4442</v>
      </c>
      <c r="C1239" s="1" t="s">
        <v>3016</v>
      </c>
      <c r="D1239" s="1" t="s">
        <v>4443</v>
      </c>
      <c r="E1239" s="1" t="s">
        <v>2444</v>
      </c>
      <c r="F1239" s="1" t="s">
        <v>4312</v>
      </c>
      <c r="G1239" s="1" t="s">
        <v>4388</v>
      </c>
      <c r="H1239" s="1" t="s">
        <v>4444</v>
      </c>
    </row>
    <row r="1240" spans="1:8" x14ac:dyDescent="0.25">
      <c r="A1240" s="1" t="s">
        <v>1065</v>
      </c>
      <c r="B1240" s="1" t="s">
        <v>4445</v>
      </c>
      <c r="C1240" s="1" t="s">
        <v>3016</v>
      </c>
      <c r="D1240" s="1" t="s">
        <v>4446</v>
      </c>
      <c r="E1240" s="1" t="s">
        <v>2444</v>
      </c>
      <c r="F1240" s="1" t="s">
        <v>4312</v>
      </c>
      <c r="G1240" s="1" t="s">
        <v>4388</v>
      </c>
      <c r="H1240" s="1" t="s">
        <v>4447</v>
      </c>
    </row>
    <row r="1241" spans="1:8" x14ac:dyDescent="0.25">
      <c r="A1241" s="1" t="s">
        <v>1065</v>
      </c>
      <c r="B1241" s="1" t="s">
        <v>4448</v>
      </c>
      <c r="C1241" s="1" t="s">
        <v>3016</v>
      </c>
      <c r="D1241" s="1" t="s">
        <v>4449</v>
      </c>
      <c r="E1241" s="1" t="s">
        <v>2444</v>
      </c>
      <c r="F1241" s="1" t="s">
        <v>4312</v>
      </c>
      <c r="G1241" s="1" t="s">
        <v>4388</v>
      </c>
      <c r="H1241" s="1" t="s">
        <v>4314</v>
      </c>
    </row>
    <row r="1242" spans="1:8" x14ac:dyDescent="0.25">
      <c r="A1242" s="1" t="s">
        <v>1065</v>
      </c>
      <c r="B1242" s="1" t="s">
        <v>4450</v>
      </c>
      <c r="C1242" s="1" t="s">
        <v>3016</v>
      </c>
      <c r="D1242" s="1" t="s">
        <v>4451</v>
      </c>
      <c r="E1242" s="1" t="s">
        <v>2444</v>
      </c>
      <c r="F1242" s="1" t="s">
        <v>4312</v>
      </c>
      <c r="G1242" s="1" t="s">
        <v>4388</v>
      </c>
      <c r="H1242" s="1" t="s">
        <v>4452</v>
      </c>
    </row>
    <row r="1243" spans="1:8" x14ac:dyDescent="0.25">
      <c r="A1243" s="1" t="s">
        <v>1065</v>
      </c>
      <c r="B1243" s="1" t="s">
        <v>4453</v>
      </c>
      <c r="C1243" s="1" t="s">
        <v>3016</v>
      </c>
      <c r="D1243" s="1" t="s">
        <v>4454</v>
      </c>
      <c r="E1243" s="1" t="s">
        <v>2444</v>
      </c>
      <c r="F1243" s="1" t="s">
        <v>4312</v>
      </c>
      <c r="G1243" s="1" t="s">
        <v>4388</v>
      </c>
      <c r="H1243" s="1" t="s">
        <v>4455</v>
      </c>
    </row>
    <row r="1244" spans="1:8" x14ac:dyDescent="0.25">
      <c r="A1244" s="1" t="s">
        <v>1065</v>
      </c>
      <c r="B1244" s="1" t="s">
        <v>4456</v>
      </c>
      <c r="C1244" s="1" t="s">
        <v>3016</v>
      </c>
      <c r="D1244" s="1" t="s">
        <v>4457</v>
      </c>
      <c r="E1244" s="1" t="s">
        <v>2444</v>
      </c>
      <c r="F1244" s="1" t="s">
        <v>4312</v>
      </c>
      <c r="G1244" s="1" t="s">
        <v>4388</v>
      </c>
      <c r="H1244" s="1" t="s">
        <v>4458</v>
      </c>
    </row>
    <row r="1245" spans="1:8" x14ac:dyDescent="0.25">
      <c r="A1245" s="1" t="s">
        <v>1065</v>
      </c>
      <c r="B1245" s="1" t="s">
        <v>4459</v>
      </c>
      <c r="C1245" s="1" t="s">
        <v>3016</v>
      </c>
      <c r="D1245" s="1" t="s">
        <v>4460</v>
      </c>
      <c r="E1245" s="1" t="s">
        <v>2444</v>
      </c>
      <c r="F1245" s="1" t="s">
        <v>4312</v>
      </c>
      <c r="G1245" s="1" t="s">
        <v>4388</v>
      </c>
      <c r="H1245" s="1" t="s">
        <v>4461</v>
      </c>
    </row>
    <row r="1246" spans="1:8" x14ac:dyDescent="0.25">
      <c r="A1246" s="1" t="s">
        <v>1065</v>
      </c>
      <c r="B1246" s="1" t="s">
        <v>4462</v>
      </c>
      <c r="C1246" s="1" t="s">
        <v>3016</v>
      </c>
      <c r="D1246" s="1" t="s">
        <v>4463</v>
      </c>
      <c r="E1246" s="1" t="s">
        <v>2444</v>
      </c>
      <c r="F1246" s="1" t="s">
        <v>4312</v>
      </c>
      <c r="G1246" s="1" t="s">
        <v>4388</v>
      </c>
      <c r="H1246" s="1" t="s">
        <v>3537</v>
      </c>
    </row>
    <row r="1247" spans="1:8" x14ac:dyDescent="0.25">
      <c r="A1247" s="1" t="s">
        <v>1065</v>
      </c>
      <c r="B1247" s="1" t="s">
        <v>4464</v>
      </c>
      <c r="C1247" s="1" t="s">
        <v>3016</v>
      </c>
      <c r="D1247" s="1" t="s">
        <v>4465</v>
      </c>
      <c r="E1247" s="1" t="s">
        <v>2444</v>
      </c>
      <c r="F1247" s="1" t="s">
        <v>4312</v>
      </c>
      <c r="G1247" s="1" t="s">
        <v>4388</v>
      </c>
      <c r="H1247" s="1" t="s">
        <v>4466</v>
      </c>
    </row>
    <row r="1248" spans="1:8" x14ac:dyDescent="0.25">
      <c r="A1248" s="1" t="s">
        <v>1065</v>
      </c>
      <c r="B1248" s="1" t="s">
        <v>4467</v>
      </c>
      <c r="C1248" s="1" t="s">
        <v>3016</v>
      </c>
      <c r="D1248" s="1" t="s">
        <v>4468</v>
      </c>
      <c r="E1248" s="1" t="s">
        <v>2444</v>
      </c>
      <c r="F1248" s="1" t="s">
        <v>4312</v>
      </c>
      <c r="G1248" s="1" t="s">
        <v>4388</v>
      </c>
      <c r="H1248" s="1" t="s">
        <v>4469</v>
      </c>
    </row>
    <row r="1249" spans="1:8" x14ac:dyDescent="0.25">
      <c r="A1249" s="1" t="s">
        <v>1065</v>
      </c>
      <c r="B1249" s="1" t="s">
        <v>4470</v>
      </c>
      <c r="C1249" s="1" t="s">
        <v>3016</v>
      </c>
      <c r="D1249" s="1" t="s">
        <v>4471</v>
      </c>
      <c r="E1249" s="1" t="s">
        <v>2444</v>
      </c>
      <c r="F1249" s="1" t="s">
        <v>4312</v>
      </c>
      <c r="G1249" s="1" t="s">
        <v>4388</v>
      </c>
      <c r="H1249" s="1" t="s">
        <v>4469</v>
      </c>
    </row>
    <row r="1250" spans="1:8" x14ac:dyDescent="0.25">
      <c r="A1250" s="1" t="s">
        <v>1065</v>
      </c>
      <c r="B1250" s="1" t="s">
        <v>4472</v>
      </c>
      <c r="C1250" s="1" t="s">
        <v>3016</v>
      </c>
      <c r="D1250" s="1" t="s">
        <v>4473</v>
      </c>
      <c r="E1250" s="1" t="s">
        <v>2444</v>
      </c>
      <c r="F1250" s="1" t="s">
        <v>4312</v>
      </c>
      <c r="G1250" s="1" t="s">
        <v>4388</v>
      </c>
      <c r="H1250" s="1" t="s">
        <v>4474</v>
      </c>
    </row>
    <row r="1251" spans="1:8" x14ac:dyDescent="0.25">
      <c r="A1251" s="1" t="s">
        <v>1065</v>
      </c>
      <c r="B1251" s="1" t="s">
        <v>4475</v>
      </c>
      <c r="C1251" s="1" t="s">
        <v>3016</v>
      </c>
      <c r="D1251" s="1" t="s">
        <v>4476</v>
      </c>
      <c r="E1251" s="1" t="s">
        <v>2444</v>
      </c>
      <c r="F1251" s="1" t="s">
        <v>4312</v>
      </c>
      <c r="G1251" s="1" t="s">
        <v>4388</v>
      </c>
      <c r="H1251" s="1" t="s">
        <v>4477</v>
      </c>
    </row>
    <row r="1252" spans="1:8" x14ac:dyDescent="0.25">
      <c r="A1252" s="1" t="s">
        <v>1065</v>
      </c>
      <c r="B1252" s="1" t="s">
        <v>4478</v>
      </c>
      <c r="C1252" s="1" t="s">
        <v>3016</v>
      </c>
      <c r="D1252" s="1" t="s">
        <v>4479</v>
      </c>
      <c r="E1252" s="1" t="s">
        <v>2444</v>
      </c>
      <c r="F1252" s="1" t="s">
        <v>4312</v>
      </c>
      <c r="G1252" s="1" t="s">
        <v>4388</v>
      </c>
      <c r="H1252" s="1" t="s">
        <v>4480</v>
      </c>
    </row>
    <row r="1253" spans="1:8" x14ac:dyDescent="0.25">
      <c r="A1253" s="1" t="s">
        <v>1065</v>
      </c>
      <c r="B1253" s="1" t="s">
        <v>4481</v>
      </c>
      <c r="C1253" s="1" t="s">
        <v>3016</v>
      </c>
      <c r="D1253" s="1" t="s">
        <v>4482</v>
      </c>
      <c r="E1253" s="1" t="s">
        <v>2444</v>
      </c>
      <c r="F1253" s="1" t="s">
        <v>4312</v>
      </c>
      <c r="G1253" s="1" t="s">
        <v>4388</v>
      </c>
      <c r="H1253" s="1" t="s">
        <v>4483</v>
      </c>
    </row>
    <row r="1254" spans="1:8" x14ac:dyDescent="0.25">
      <c r="A1254" s="1" t="s">
        <v>1065</v>
      </c>
      <c r="B1254" s="1" t="s">
        <v>4484</v>
      </c>
      <c r="C1254" s="1" t="s">
        <v>3016</v>
      </c>
      <c r="D1254" s="1" t="s">
        <v>4485</v>
      </c>
      <c r="E1254" s="1" t="s">
        <v>2444</v>
      </c>
      <c r="F1254" s="1" t="s">
        <v>4312</v>
      </c>
      <c r="G1254" s="1" t="s">
        <v>4388</v>
      </c>
      <c r="H1254" s="1" t="s">
        <v>4486</v>
      </c>
    </row>
    <row r="1255" spans="1:8" x14ac:dyDescent="0.25">
      <c r="A1255" s="1" t="s">
        <v>1065</v>
      </c>
      <c r="B1255" s="1" t="s">
        <v>4487</v>
      </c>
      <c r="C1255" s="1" t="s">
        <v>3016</v>
      </c>
      <c r="D1255" s="1" t="s">
        <v>4488</v>
      </c>
      <c r="E1255" s="1" t="s">
        <v>2444</v>
      </c>
      <c r="F1255" s="1" t="s">
        <v>4312</v>
      </c>
      <c r="G1255" s="1" t="s">
        <v>4388</v>
      </c>
      <c r="H1255" s="1" t="s">
        <v>1611</v>
      </c>
    </row>
    <row r="1256" spans="1:8" x14ac:dyDescent="0.25">
      <c r="A1256" s="1" t="s">
        <v>1065</v>
      </c>
      <c r="B1256" s="1" t="s">
        <v>4489</v>
      </c>
      <c r="C1256" s="1" t="s">
        <v>3275</v>
      </c>
      <c r="D1256" s="1" t="s">
        <v>4490</v>
      </c>
      <c r="E1256" s="1" t="s">
        <v>2444</v>
      </c>
      <c r="F1256" s="1" t="s">
        <v>4312</v>
      </c>
      <c r="G1256" s="1" t="s">
        <v>4491</v>
      </c>
      <c r="H1256" s="1" t="s">
        <v>4492</v>
      </c>
    </row>
    <row r="1257" spans="1:8" x14ac:dyDescent="0.25">
      <c r="A1257" s="1" t="s">
        <v>1065</v>
      </c>
      <c r="B1257" s="1" t="s">
        <v>4493</v>
      </c>
      <c r="C1257" s="1" t="s">
        <v>3275</v>
      </c>
      <c r="D1257" s="1" t="s">
        <v>4494</v>
      </c>
      <c r="E1257" s="1" t="s">
        <v>2444</v>
      </c>
      <c r="F1257" s="1" t="s">
        <v>4312</v>
      </c>
      <c r="G1257" s="1" t="s">
        <v>4491</v>
      </c>
      <c r="H1257" s="1" t="s">
        <v>4455</v>
      </c>
    </row>
    <row r="1258" spans="1:8" x14ac:dyDescent="0.25">
      <c r="A1258" s="1" t="s">
        <v>1065</v>
      </c>
      <c r="B1258" s="1" t="s">
        <v>4495</v>
      </c>
      <c r="C1258" s="1" t="s">
        <v>3275</v>
      </c>
      <c r="D1258" s="1" t="s">
        <v>4496</v>
      </c>
      <c r="E1258" s="1" t="s">
        <v>2444</v>
      </c>
      <c r="F1258" s="1" t="s">
        <v>4312</v>
      </c>
      <c r="G1258" s="1" t="s">
        <v>4491</v>
      </c>
      <c r="H1258" s="1" t="s">
        <v>3537</v>
      </c>
    </row>
    <row r="1259" spans="1:8" x14ac:dyDescent="0.25">
      <c r="A1259" s="1" t="s">
        <v>1065</v>
      </c>
      <c r="B1259" s="1" t="s">
        <v>4497</v>
      </c>
      <c r="C1259" s="1" t="s">
        <v>3275</v>
      </c>
      <c r="D1259" s="1" t="s">
        <v>4498</v>
      </c>
      <c r="E1259" s="1" t="s">
        <v>2444</v>
      </c>
      <c r="F1259" s="1" t="s">
        <v>4312</v>
      </c>
      <c r="G1259" s="1" t="s">
        <v>4491</v>
      </c>
      <c r="H1259" s="1" t="s">
        <v>4499</v>
      </c>
    </row>
    <row r="1260" spans="1:8" x14ac:dyDescent="0.25">
      <c r="A1260" s="1" t="s">
        <v>1065</v>
      </c>
      <c r="B1260" s="1" t="s">
        <v>4500</v>
      </c>
      <c r="C1260" s="1" t="s">
        <v>3275</v>
      </c>
      <c r="D1260" s="1" t="s">
        <v>4501</v>
      </c>
      <c r="E1260" s="1" t="s">
        <v>2444</v>
      </c>
      <c r="F1260" s="1" t="s">
        <v>4312</v>
      </c>
      <c r="G1260" s="1" t="s">
        <v>4491</v>
      </c>
      <c r="H1260" s="1" t="s">
        <v>4502</v>
      </c>
    </row>
    <row r="1261" spans="1:8" x14ac:dyDescent="0.25">
      <c r="A1261" s="1" t="s">
        <v>1065</v>
      </c>
      <c r="B1261" s="1" t="s">
        <v>4503</v>
      </c>
      <c r="C1261" s="1" t="s">
        <v>3275</v>
      </c>
      <c r="D1261" s="1" t="s">
        <v>4504</v>
      </c>
      <c r="E1261" s="1" t="s">
        <v>2444</v>
      </c>
      <c r="F1261" s="1" t="s">
        <v>4312</v>
      </c>
      <c r="G1261" s="1" t="s">
        <v>4491</v>
      </c>
      <c r="H1261" s="1" t="s">
        <v>4505</v>
      </c>
    </row>
    <row r="1262" spans="1:8" x14ac:dyDescent="0.25">
      <c r="A1262" s="1" t="s">
        <v>1065</v>
      </c>
      <c r="B1262" s="1" t="s">
        <v>4506</v>
      </c>
      <c r="C1262" s="1" t="s">
        <v>3275</v>
      </c>
      <c r="D1262" s="1" t="s">
        <v>4507</v>
      </c>
      <c r="E1262" s="1" t="s">
        <v>2444</v>
      </c>
      <c r="F1262" s="1" t="s">
        <v>4312</v>
      </c>
      <c r="G1262" s="1" t="s">
        <v>4491</v>
      </c>
      <c r="H1262" s="1" t="s">
        <v>4508</v>
      </c>
    </row>
    <row r="1263" spans="1:8" x14ac:dyDescent="0.25">
      <c r="A1263" s="1" t="s">
        <v>1065</v>
      </c>
      <c r="B1263" s="1" t="s">
        <v>4509</v>
      </c>
      <c r="C1263" s="1" t="s">
        <v>3275</v>
      </c>
      <c r="D1263" s="1" t="s">
        <v>4510</v>
      </c>
      <c r="E1263" s="1" t="s">
        <v>2444</v>
      </c>
      <c r="F1263" s="1" t="s">
        <v>4312</v>
      </c>
      <c r="G1263" s="1" t="s">
        <v>4491</v>
      </c>
      <c r="H1263" s="1" t="s">
        <v>4511</v>
      </c>
    </row>
    <row r="1264" spans="1:8" x14ac:dyDescent="0.25">
      <c r="A1264" s="1" t="s">
        <v>1065</v>
      </c>
      <c r="B1264" s="1" t="s">
        <v>4512</v>
      </c>
      <c r="C1264" s="1" t="s">
        <v>3275</v>
      </c>
      <c r="D1264" s="1" t="s">
        <v>4513</v>
      </c>
      <c r="E1264" s="1" t="s">
        <v>2444</v>
      </c>
      <c r="F1264" s="1" t="s">
        <v>4312</v>
      </c>
      <c r="G1264" s="1" t="s">
        <v>4491</v>
      </c>
      <c r="H1264" s="1" t="s">
        <v>3332</v>
      </c>
    </row>
    <row r="1265" spans="1:8" x14ac:dyDescent="0.25">
      <c r="A1265" s="1" t="s">
        <v>1065</v>
      </c>
      <c r="B1265" s="1" t="s">
        <v>4514</v>
      </c>
      <c r="C1265" s="1" t="s">
        <v>3275</v>
      </c>
      <c r="D1265" s="1" t="s">
        <v>4515</v>
      </c>
      <c r="E1265" s="1" t="s">
        <v>2444</v>
      </c>
      <c r="F1265" s="1" t="s">
        <v>4312</v>
      </c>
      <c r="G1265" s="1" t="s">
        <v>4491</v>
      </c>
      <c r="H1265" s="1" t="s">
        <v>4516</v>
      </c>
    </row>
    <row r="1266" spans="1:8" x14ac:dyDescent="0.25">
      <c r="A1266" s="1" t="s">
        <v>1065</v>
      </c>
      <c r="B1266" s="1" t="s">
        <v>4517</v>
      </c>
      <c r="C1266" s="1" t="s">
        <v>3275</v>
      </c>
      <c r="D1266" s="1" t="s">
        <v>4518</v>
      </c>
      <c r="E1266" s="1" t="s">
        <v>2444</v>
      </c>
      <c r="F1266" s="1" t="s">
        <v>4312</v>
      </c>
      <c r="G1266" s="1" t="s">
        <v>4491</v>
      </c>
      <c r="H1266" s="1" t="s">
        <v>4519</v>
      </c>
    </row>
    <row r="1267" spans="1:8" x14ac:dyDescent="0.25">
      <c r="A1267" s="1" t="s">
        <v>1065</v>
      </c>
      <c r="B1267" s="1" t="s">
        <v>4520</v>
      </c>
      <c r="C1267" s="1" t="s">
        <v>3275</v>
      </c>
      <c r="D1267" s="1" t="s">
        <v>4521</v>
      </c>
      <c r="E1267" s="1" t="s">
        <v>2444</v>
      </c>
      <c r="F1267" s="1" t="s">
        <v>4312</v>
      </c>
      <c r="G1267" s="1" t="s">
        <v>4491</v>
      </c>
      <c r="H1267" s="1" t="s">
        <v>4522</v>
      </c>
    </row>
    <row r="1268" spans="1:8" x14ac:dyDescent="0.25">
      <c r="A1268" s="1" t="s">
        <v>1065</v>
      </c>
      <c r="B1268" s="1" t="s">
        <v>4523</v>
      </c>
      <c r="C1268" s="1" t="s">
        <v>3275</v>
      </c>
      <c r="D1268" s="1" t="s">
        <v>4524</v>
      </c>
      <c r="E1268" s="1" t="s">
        <v>2444</v>
      </c>
      <c r="F1268" s="1" t="s">
        <v>4312</v>
      </c>
      <c r="G1268" s="1" t="s">
        <v>4491</v>
      </c>
      <c r="H1268" s="1" t="s">
        <v>4351</v>
      </c>
    </row>
    <row r="1269" spans="1:8" x14ac:dyDescent="0.25">
      <c r="A1269" s="1" t="s">
        <v>1065</v>
      </c>
      <c r="B1269" s="1" t="s">
        <v>4525</v>
      </c>
      <c r="C1269" s="1" t="s">
        <v>3275</v>
      </c>
      <c r="D1269" s="1" t="s">
        <v>4526</v>
      </c>
      <c r="E1269" s="1" t="s">
        <v>2444</v>
      </c>
      <c r="F1269" s="1" t="s">
        <v>4312</v>
      </c>
      <c r="G1269" s="1" t="s">
        <v>4491</v>
      </c>
      <c r="H1269" s="1" t="s">
        <v>4527</v>
      </c>
    </row>
    <row r="1270" spans="1:8" x14ac:dyDescent="0.25">
      <c r="A1270" s="1" t="s">
        <v>1065</v>
      </c>
      <c r="B1270" s="1" t="s">
        <v>4528</v>
      </c>
      <c r="C1270" s="1" t="s">
        <v>3275</v>
      </c>
      <c r="D1270" s="1" t="s">
        <v>4529</v>
      </c>
      <c r="E1270" s="1" t="s">
        <v>2444</v>
      </c>
      <c r="F1270" s="1" t="s">
        <v>4312</v>
      </c>
      <c r="G1270" s="1" t="s">
        <v>4491</v>
      </c>
      <c r="H1270" s="1" t="s">
        <v>4530</v>
      </c>
    </row>
    <row r="1271" spans="1:8" x14ac:dyDescent="0.25">
      <c r="A1271" s="1" t="s">
        <v>1065</v>
      </c>
      <c r="B1271" s="1" t="s">
        <v>4531</v>
      </c>
      <c r="C1271" s="1" t="s">
        <v>3275</v>
      </c>
      <c r="D1271" s="1" t="s">
        <v>4532</v>
      </c>
      <c r="E1271" s="1" t="s">
        <v>2444</v>
      </c>
      <c r="F1271" s="1" t="s">
        <v>4312</v>
      </c>
      <c r="G1271" s="1" t="s">
        <v>4491</v>
      </c>
      <c r="H1271" s="1" t="s">
        <v>4533</v>
      </c>
    </row>
    <row r="1272" spans="1:8" x14ac:dyDescent="0.25">
      <c r="A1272" s="1" t="s">
        <v>1065</v>
      </c>
      <c r="B1272" s="1" t="s">
        <v>4534</v>
      </c>
      <c r="C1272" s="1" t="s">
        <v>3275</v>
      </c>
      <c r="D1272" s="1" t="s">
        <v>4535</v>
      </c>
      <c r="E1272" s="1" t="s">
        <v>2444</v>
      </c>
      <c r="F1272" s="1" t="s">
        <v>4312</v>
      </c>
      <c r="G1272" s="1" t="s">
        <v>4491</v>
      </c>
      <c r="H1272" s="1" t="s">
        <v>4536</v>
      </c>
    </row>
    <row r="1273" spans="1:8" x14ac:dyDescent="0.25">
      <c r="A1273" s="1" t="s">
        <v>1065</v>
      </c>
      <c r="B1273" s="1" t="s">
        <v>4537</v>
      </c>
      <c r="C1273" s="1" t="s">
        <v>3275</v>
      </c>
      <c r="D1273" s="1" t="s">
        <v>4538</v>
      </c>
      <c r="E1273" s="1" t="s">
        <v>2444</v>
      </c>
      <c r="F1273" s="1" t="s">
        <v>4312</v>
      </c>
      <c r="G1273" s="1" t="s">
        <v>4491</v>
      </c>
      <c r="H1273" s="1" t="s">
        <v>4539</v>
      </c>
    </row>
    <row r="1274" spans="1:8" x14ac:dyDescent="0.25">
      <c r="A1274" s="1" t="s">
        <v>1065</v>
      </c>
      <c r="B1274" s="1" t="s">
        <v>4540</v>
      </c>
      <c r="C1274" s="1" t="s">
        <v>3275</v>
      </c>
      <c r="D1274" s="1" t="s">
        <v>4541</v>
      </c>
      <c r="E1274" s="1" t="s">
        <v>2444</v>
      </c>
      <c r="F1274" s="1" t="s">
        <v>4312</v>
      </c>
      <c r="G1274" s="1" t="s">
        <v>4491</v>
      </c>
      <c r="H1274" s="1" t="s">
        <v>4542</v>
      </c>
    </row>
    <row r="1275" spans="1:8" x14ac:dyDescent="0.25">
      <c r="A1275" s="1" t="s">
        <v>1065</v>
      </c>
      <c r="B1275" s="1" t="s">
        <v>4543</v>
      </c>
      <c r="C1275" s="1" t="s">
        <v>3275</v>
      </c>
      <c r="D1275" s="1" t="s">
        <v>4544</v>
      </c>
      <c r="E1275" s="1" t="s">
        <v>2444</v>
      </c>
      <c r="F1275" s="1" t="s">
        <v>4312</v>
      </c>
      <c r="G1275" s="1" t="s">
        <v>4491</v>
      </c>
      <c r="H1275" s="1" t="s">
        <v>4545</v>
      </c>
    </row>
    <row r="1276" spans="1:8" x14ac:dyDescent="0.25">
      <c r="A1276" s="1" t="s">
        <v>1065</v>
      </c>
      <c r="B1276" s="1" t="s">
        <v>4546</v>
      </c>
      <c r="C1276" s="1" t="s">
        <v>3275</v>
      </c>
      <c r="D1276" s="1" t="s">
        <v>4547</v>
      </c>
      <c r="E1276" s="1" t="s">
        <v>2444</v>
      </c>
      <c r="F1276" s="1" t="s">
        <v>4312</v>
      </c>
      <c r="G1276" s="1" t="s">
        <v>4491</v>
      </c>
      <c r="H1276" s="1" t="s">
        <v>4548</v>
      </c>
    </row>
    <row r="1277" spans="1:8" x14ac:dyDescent="0.25">
      <c r="A1277" s="1" t="s">
        <v>1065</v>
      </c>
      <c r="B1277" s="1" t="s">
        <v>4549</v>
      </c>
      <c r="C1277" s="1" t="s">
        <v>3275</v>
      </c>
      <c r="D1277" s="1" t="s">
        <v>4550</v>
      </c>
      <c r="E1277" s="1" t="s">
        <v>2444</v>
      </c>
      <c r="F1277" s="1" t="s">
        <v>4312</v>
      </c>
      <c r="G1277" s="1" t="s">
        <v>4491</v>
      </c>
      <c r="H1277" s="1" t="s">
        <v>4551</v>
      </c>
    </row>
    <row r="1278" spans="1:8" x14ac:dyDescent="0.25">
      <c r="A1278" s="1" t="s">
        <v>1065</v>
      </c>
      <c r="B1278" s="1" t="s">
        <v>4552</v>
      </c>
      <c r="C1278" s="1" t="s">
        <v>3275</v>
      </c>
      <c r="D1278" s="1" t="s">
        <v>4553</v>
      </c>
      <c r="E1278" s="1" t="s">
        <v>2444</v>
      </c>
      <c r="F1278" s="1" t="s">
        <v>4312</v>
      </c>
      <c r="G1278" s="1" t="s">
        <v>4491</v>
      </c>
      <c r="H1278" s="1" t="s">
        <v>4554</v>
      </c>
    </row>
    <row r="1279" spans="1:8" x14ac:dyDescent="0.25">
      <c r="A1279" s="1" t="s">
        <v>1065</v>
      </c>
      <c r="B1279" s="1" t="s">
        <v>4555</v>
      </c>
      <c r="C1279" s="1" t="s">
        <v>3275</v>
      </c>
      <c r="D1279" s="1" t="s">
        <v>4556</v>
      </c>
      <c r="E1279" s="1" t="s">
        <v>2444</v>
      </c>
      <c r="F1279" s="1" t="s">
        <v>4312</v>
      </c>
      <c r="G1279" s="1" t="s">
        <v>4491</v>
      </c>
      <c r="H1279" s="1" t="s">
        <v>4557</v>
      </c>
    </row>
    <row r="1280" spans="1:8" x14ac:dyDescent="0.25">
      <c r="A1280" s="1" t="s">
        <v>1065</v>
      </c>
      <c r="B1280" s="1" t="s">
        <v>4558</v>
      </c>
      <c r="C1280" s="1" t="s">
        <v>3275</v>
      </c>
      <c r="D1280" s="1" t="s">
        <v>4559</v>
      </c>
      <c r="E1280" s="1" t="s">
        <v>2444</v>
      </c>
      <c r="F1280" s="1" t="s">
        <v>4312</v>
      </c>
      <c r="G1280" s="1" t="s">
        <v>4491</v>
      </c>
      <c r="H1280" s="1" t="s">
        <v>4560</v>
      </c>
    </row>
    <row r="1281" spans="1:8" x14ac:dyDescent="0.25">
      <c r="A1281" s="1" t="s">
        <v>1065</v>
      </c>
      <c r="B1281" s="1" t="s">
        <v>4561</v>
      </c>
      <c r="C1281" s="1" t="s">
        <v>3275</v>
      </c>
      <c r="D1281" s="1" t="s">
        <v>4562</v>
      </c>
      <c r="E1281" s="1" t="s">
        <v>2444</v>
      </c>
      <c r="F1281" s="1" t="s">
        <v>4312</v>
      </c>
      <c r="G1281" s="1" t="s">
        <v>4491</v>
      </c>
      <c r="H1281" s="1" t="s">
        <v>4557</v>
      </c>
    </row>
    <row r="1282" spans="1:8" x14ac:dyDescent="0.25">
      <c r="A1282" s="1" t="s">
        <v>1065</v>
      </c>
      <c r="B1282" s="1" t="s">
        <v>4563</v>
      </c>
      <c r="C1282" s="1" t="s">
        <v>3275</v>
      </c>
      <c r="D1282" s="1" t="s">
        <v>4564</v>
      </c>
      <c r="E1282" s="1" t="s">
        <v>2444</v>
      </c>
      <c r="F1282" s="1" t="s">
        <v>4312</v>
      </c>
      <c r="G1282" s="1" t="s">
        <v>4491</v>
      </c>
      <c r="H1282" s="1" t="s">
        <v>4560</v>
      </c>
    </row>
    <row r="1283" spans="1:8" x14ac:dyDescent="0.25">
      <c r="A1283" s="1" t="s">
        <v>1065</v>
      </c>
      <c r="B1283" s="1" t="s">
        <v>4565</v>
      </c>
      <c r="C1283" s="1" t="s">
        <v>3275</v>
      </c>
      <c r="D1283" s="1" t="s">
        <v>4566</v>
      </c>
      <c r="E1283" s="1" t="s">
        <v>2444</v>
      </c>
      <c r="F1283" s="1" t="s">
        <v>4312</v>
      </c>
      <c r="G1283" s="1" t="s">
        <v>4491</v>
      </c>
      <c r="H1283" s="1" t="s">
        <v>4560</v>
      </c>
    </row>
    <row r="1284" spans="1:8" x14ac:dyDescent="0.25">
      <c r="A1284" s="1" t="s">
        <v>1065</v>
      </c>
      <c r="B1284" s="1" t="s">
        <v>4567</v>
      </c>
      <c r="C1284" s="1" t="s">
        <v>3275</v>
      </c>
      <c r="D1284" s="1" t="s">
        <v>4568</v>
      </c>
      <c r="E1284" s="1" t="s">
        <v>2444</v>
      </c>
      <c r="F1284" s="1" t="s">
        <v>4312</v>
      </c>
      <c r="G1284" s="1" t="s">
        <v>4491</v>
      </c>
      <c r="H1284" s="1" t="s">
        <v>4569</v>
      </c>
    </row>
    <row r="1285" spans="1:8" x14ac:dyDescent="0.25">
      <c r="A1285" s="1" t="s">
        <v>1065</v>
      </c>
      <c r="B1285" s="1" t="s">
        <v>4570</v>
      </c>
      <c r="C1285" s="1" t="s">
        <v>3025</v>
      </c>
      <c r="D1285" s="1" t="s">
        <v>4571</v>
      </c>
      <c r="E1285" s="1" t="s">
        <v>2444</v>
      </c>
      <c r="F1285" s="1" t="s">
        <v>4312</v>
      </c>
      <c r="G1285" s="1" t="s">
        <v>4491</v>
      </c>
      <c r="H1285" s="1" t="s">
        <v>4572</v>
      </c>
    </row>
    <row r="1286" spans="1:8" x14ac:dyDescent="0.25">
      <c r="A1286" s="1" t="s">
        <v>1065</v>
      </c>
      <c r="B1286" s="1" t="s">
        <v>4573</v>
      </c>
      <c r="C1286" s="1" t="s">
        <v>3025</v>
      </c>
      <c r="D1286" s="1" t="s">
        <v>4574</v>
      </c>
      <c r="E1286" s="1" t="s">
        <v>2444</v>
      </c>
      <c r="F1286" s="1" t="s">
        <v>4312</v>
      </c>
      <c r="G1286" s="1" t="s">
        <v>4491</v>
      </c>
      <c r="H1286" s="1" t="s">
        <v>4575</v>
      </c>
    </row>
    <row r="1287" spans="1:8" x14ac:dyDescent="0.25">
      <c r="A1287" s="1" t="s">
        <v>1065</v>
      </c>
      <c r="B1287" s="1" t="s">
        <v>4576</v>
      </c>
      <c r="C1287" s="1" t="s">
        <v>3275</v>
      </c>
      <c r="D1287" s="1" t="s">
        <v>4577</v>
      </c>
      <c r="E1287" s="1" t="s">
        <v>2444</v>
      </c>
      <c r="F1287" s="1" t="s">
        <v>4312</v>
      </c>
      <c r="G1287" s="1" t="s">
        <v>4491</v>
      </c>
      <c r="H1287" s="1" t="s">
        <v>4578</v>
      </c>
    </row>
    <row r="1288" spans="1:8" x14ac:dyDescent="0.25">
      <c r="A1288" s="1" t="s">
        <v>1065</v>
      </c>
      <c r="B1288" s="1" t="s">
        <v>4579</v>
      </c>
      <c r="C1288" s="1" t="s">
        <v>3275</v>
      </c>
      <c r="D1288" s="1" t="s">
        <v>4580</v>
      </c>
      <c r="E1288" s="1" t="s">
        <v>2444</v>
      </c>
      <c r="F1288" s="1" t="s">
        <v>4312</v>
      </c>
      <c r="G1288" s="1" t="s">
        <v>4491</v>
      </c>
      <c r="H1288" s="1" t="s">
        <v>4581</v>
      </c>
    </row>
    <row r="1289" spans="1:8" x14ac:dyDescent="0.25">
      <c r="A1289" s="1" t="s">
        <v>1065</v>
      </c>
      <c r="B1289" s="1" t="s">
        <v>4582</v>
      </c>
      <c r="C1289" s="1" t="s">
        <v>3275</v>
      </c>
      <c r="D1289" s="1" t="s">
        <v>4583</v>
      </c>
      <c r="E1289" s="1" t="s">
        <v>2444</v>
      </c>
      <c r="F1289" s="1" t="s">
        <v>4312</v>
      </c>
      <c r="G1289" s="1" t="s">
        <v>4491</v>
      </c>
      <c r="H1289" s="1" t="s">
        <v>4584</v>
      </c>
    </row>
    <row r="1290" spans="1:8" x14ac:dyDescent="0.25">
      <c r="A1290" s="1" t="s">
        <v>1065</v>
      </c>
      <c r="B1290" s="1" t="s">
        <v>4585</v>
      </c>
      <c r="C1290" s="1" t="s">
        <v>3275</v>
      </c>
      <c r="D1290" s="1" t="s">
        <v>4586</v>
      </c>
      <c r="E1290" s="1" t="s">
        <v>2444</v>
      </c>
      <c r="F1290" s="1" t="s">
        <v>4312</v>
      </c>
      <c r="G1290" s="1" t="s">
        <v>4491</v>
      </c>
      <c r="H1290" s="1" t="s">
        <v>4587</v>
      </c>
    </row>
    <row r="1291" spans="1:8" x14ac:dyDescent="0.25">
      <c r="A1291" s="1" t="s">
        <v>1065</v>
      </c>
      <c r="B1291" s="1" t="s">
        <v>4588</v>
      </c>
      <c r="C1291" s="1" t="s">
        <v>3275</v>
      </c>
      <c r="D1291" s="1" t="s">
        <v>4589</v>
      </c>
      <c r="E1291" s="1" t="s">
        <v>2444</v>
      </c>
      <c r="F1291" s="1" t="s">
        <v>4312</v>
      </c>
      <c r="G1291" s="1" t="s">
        <v>4491</v>
      </c>
      <c r="H1291" s="1" t="s">
        <v>1611</v>
      </c>
    </row>
    <row r="1292" spans="1:8" x14ac:dyDescent="0.25">
      <c r="A1292" s="1" t="s">
        <v>1065</v>
      </c>
      <c r="B1292" s="1" t="s">
        <v>4590</v>
      </c>
      <c r="C1292" s="1" t="s">
        <v>3275</v>
      </c>
      <c r="D1292" s="1" t="s">
        <v>4591</v>
      </c>
      <c r="E1292" s="1" t="s">
        <v>2444</v>
      </c>
      <c r="F1292" s="1" t="s">
        <v>4312</v>
      </c>
      <c r="G1292" s="1" t="s">
        <v>4491</v>
      </c>
      <c r="H1292" s="1" t="s">
        <v>1611</v>
      </c>
    </row>
    <row r="1293" spans="1:8" x14ac:dyDescent="0.25">
      <c r="A1293" s="1" t="s">
        <v>1065</v>
      </c>
      <c r="B1293" s="1" t="s">
        <v>4592</v>
      </c>
      <c r="C1293" s="1" t="s">
        <v>3016</v>
      </c>
      <c r="D1293" s="1" t="s">
        <v>4593</v>
      </c>
      <c r="E1293" s="1" t="s">
        <v>2444</v>
      </c>
      <c r="F1293" s="1" t="s">
        <v>4312</v>
      </c>
      <c r="G1293" s="1" t="s">
        <v>4594</v>
      </c>
      <c r="H1293" s="1" t="s">
        <v>4595</v>
      </c>
    </row>
    <row r="1294" spans="1:8" x14ac:dyDescent="0.25">
      <c r="A1294" s="1" t="s">
        <v>1065</v>
      </c>
      <c r="B1294" s="1" t="s">
        <v>4596</v>
      </c>
      <c r="C1294" s="1" t="s">
        <v>3016</v>
      </c>
      <c r="D1294" s="1" t="s">
        <v>4597</v>
      </c>
      <c r="E1294" s="1" t="s">
        <v>2444</v>
      </c>
      <c r="F1294" s="1" t="s">
        <v>4312</v>
      </c>
      <c r="G1294" s="1" t="s">
        <v>4594</v>
      </c>
      <c r="H1294" s="1" t="s">
        <v>4455</v>
      </c>
    </row>
    <row r="1295" spans="1:8" x14ac:dyDescent="0.25">
      <c r="A1295" s="1" t="s">
        <v>1065</v>
      </c>
      <c r="B1295" s="1" t="s">
        <v>4598</v>
      </c>
      <c r="C1295" s="1" t="s">
        <v>3016</v>
      </c>
      <c r="D1295" s="1" t="s">
        <v>4599</v>
      </c>
      <c r="E1295" s="1" t="s">
        <v>2444</v>
      </c>
      <c r="F1295" s="1" t="s">
        <v>4312</v>
      </c>
      <c r="G1295" s="1" t="s">
        <v>4594</v>
      </c>
      <c r="H1295" s="1" t="s">
        <v>4600</v>
      </c>
    </row>
    <row r="1296" spans="1:8" x14ac:dyDescent="0.25">
      <c r="A1296" s="1" t="s">
        <v>1065</v>
      </c>
      <c r="B1296" s="1" t="s">
        <v>4601</v>
      </c>
      <c r="C1296" s="1" t="s">
        <v>3016</v>
      </c>
      <c r="D1296" s="1" t="s">
        <v>4602</v>
      </c>
      <c r="E1296" s="1" t="s">
        <v>2444</v>
      </c>
      <c r="F1296" s="1" t="s">
        <v>4312</v>
      </c>
      <c r="G1296" s="1" t="s">
        <v>4594</v>
      </c>
      <c r="H1296" s="1" t="s">
        <v>4603</v>
      </c>
    </row>
    <row r="1297" spans="1:8" x14ac:dyDescent="0.25">
      <c r="A1297" s="1" t="s">
        <v>1065</v>
      </c>
      <c r="B1297" s="1" t="s">
        <v>4604</v>
      </c>
      <c r="C1297" s="1" t="s">
        <v>3016</v>
      </c>
      <c r="D1297" s="1" t="s">
        <v>4605</v>
      </c>
      <c r="E1297" s="1" t="s">
        <v>2444</v>
      </c>
      <c r="F1297" s="1" t="s">
        <v>4312</v>
      </c>
      <c r="G1297" s="1" t="s">
        <v>4594</v>
      </c>
      <c r="H1297" s="1" t="s">
        <v>4606</v>
      </c>
    </row>
    <row r="1298" spans="1:8" x14ac:dyDescent="0.25">
      <c r="A1298" s="1" t="s">
        <v>1065</v>
      </c>
      <c r="B1298" s="1" t="s">
        <v>4607</v>
      </c>
      <c r="C1298" s="1" t="s">
        <v>3016</v>
      </c>
      <c r="D1298" s="1" t="s">
        <v>4608</v>
      </c>
      <c r="E1298" s="1" t="s">
        <v>2444</v>
      </c>
      <c r="F1298" s="1" t="s">
        <v>4312</v>
      </c>
      <c r="G1298" s="1" t="s">
        <v>4594</v>
      </c>
      <c r="H1298" s="1" t="s">
        <v>4609</v>
      </c>
    </row>
    <row r="1299" spans="1:8" x14ac:dyDescent="0.25">
      <c r="A1299" s="1" t="s">
        <v>1065</v>
      </c>
      <c r="B1299" s="1" t="s">
        <v>4610</v>
      </c>
      <c r="C1299" s="1" t="s">
        <v>3016</v>
      </c>
      <c r="D1299" s="1" t="s">
        <v>4611</v>
      </c>
      <c r="E1299" s="1" t="s">
        <v>2444</v>
      </c>
      <c r="F1299" s="1" t="s">
        <v>4312</v>
      </c>
      <c r="G1299" s="1" t="s">
        <v>4594</v>
      </c>
      <c r="H1299" s="1" t="s">
        <v>4612</v>
      </c>
    </row>
    <row r="1300" spans="1:8" x14ac:dyDescent="0.25">
      <c r="A1300" s="1" t="s">
        <v>1065</v>
      </c>
      <c r="B1300" s="1" t="s">
        <v>4613</v>
      </c>
      <c r="C1300" s="1" t="s">
        <v>3016</v>
      </c>
      <c r="D1300" s="1" t="s">
        <v>4614</v>
      </c>
      <c r="E1300" s="1" t="s">
        <v>2444</v>
      </c>
      <c r="F1300" s="1" t="s">
        <v>4312</v>
      </c>
      <c r="G1300" s="1" t="s">
        <v>4594</v>
      </c>
      <c r="H1300" s="1" t="s">
        <v>4615</v>
      </c>
    </row>
    <row r="1301" spans="1:8" x14ac:dyDescent="0.25">
      <c r="A1301" s="1" t="s">
        <v>1065</v>
      </c>
      <c r="B1301" s="1" t="s">
        <v>4616</v>
      </c>
      <c r="C1301" s="1" t="s">
        <v>3016</v>
      </c>
      <c r="D1301" s="1" t="s">
        <v>4617</v>
      </c>
      <c r="E1301" s="1" t="s">
        <v>2444</v>
      </c>
      <c r="F1301" s="1" t="s">
        <v>4312</v>
      </c>
      <c r="G1301" s="1" t="s">
        <v>4594</v>
      </c>
      <c r="H1301" s="1" t="s">
        <v>3335</v>
      </c>
    </row>
    <row r="1302" spans="1:8" x14ac:dyDescent="0.25">
      <c r="A1302" s="1" t="s">
        <v>1065</v>
      </c>
      <c r="B1302" s="1" t="s">
        <v>4618</v>
      </c>
      <c r="C1302" s="1" t="s">
        <v>3016</v>
      </c>
      <c r="D1302" s="1" t="s">
        <v>4619</v>
      </c>
      <c r="E1302" s="1" t="s">
        <v>2444</v>
      </c>
      <c r="F1302" s="1" t="s">
        <v>4312</v>
      </c>
      <c r="G1302" s="1" t="s">
        <v>4594</v>
      </c>
      <c r="H1302" s="1" t="s">
        <v>4620</v>
      </c>
    </row>
    <row r="1303" spans="1:8" x14ac:dyDescent="0.25">
      <c r="A1303" s="1" t="s">
        <v>1065</v>
      </c>
      <c r="B1303" s="1" t="s">
        <v>4621</v>
      </c>
      <c r="C1303" s="1" t="s">
        <v>3016</v>
      </c>
      <c r="D1303" s="1" t="s">
        <v>4622</v>
      </c>
      <c r="E1303" s="1" t="s">
        <v>2444</v>
      </c>
      <c r="F1303" s="1" t="s">
        <v>4312</v>
      </c>
      <c r="G1303" s="1" t="s">
        <v>4594</v>
      </c>
      <c r="H1303" s="1" t="s">
        <v>4623</v>
      </c>
    </row>
    <row r="1304" spans="1:8" x14ac:dyDescent="0.25">
      <c r="A1304" s="1" t="s">
        <v>1065</v>
      </c>
      <c r="B1304" s="1" t="s">
        <v>4624</v>
      </c>
      <c r="C1304" s="1" t="s">
        <v>3016</v>
      </c>
      <c r="D1304" s="1" t="s">
        <v>4625</v>
      </c>
      <c r="E1304" s="1" t="s">
        <v>2444</v>
      </c>
      <c r="F1304" s="1" t="s">
        <v>4312</v>
      </c>
      <c r="G1304" s="1" t="s">
        <v>4594</v>
      </c>
      <c r="H1304" s="1" t="s">
        <v>4626</v>
      </c>
    </row>
    <row r="1305" spans="1:8" x14ac:dyDescent="0.25">
      <c r="A1305" s="1" t="s">
        <v>1065</v>
      </c>
      <c r="B1305" s="1" t="s">
        <v>4627</v>
      </c>
      <c r="C1305" s="1" t="s">
        <v>3016</v>
      </c>
      <c r="D1305" s="1" t="s">
        <v>4628</v>
      </c>
      <c r="E1305" s="1" t="s">
        <v>2444</v>
      </c>
      <c r="F1305" s="1" t="s">
        <v>4312</v>
      </c>
      <c r="G1305" s="1" t="s">
        <v>4594</v>
      </c>
      <c r="H1305" s="1" t="s">
        <v>4629</v>
      </c>
    </row>
    <row r="1306" spans="1:8" x14ac:dyDescent="0.25">
      <c r="A1306" s="1" t="s">
        <v>1065</v>
      </c>
      <c r="B1306" s="1" t="s">
        <v>4630</v>
      </c>
      <c r="C1306" s="1" t="s">
        <v>3016</v>
      </c>
      <c r="D1306" s="1" t="s">
        <v>4631</v>
      </c>
      <c r="E1306" s="1" t="s">
        <v>2444</v>
      </c>
      <c r="F1306" s="1" t="s">
        <v>4312</v>
      </c>
      <c r="G1306" s="1" t="s">
        <v>4594</v>
      </c>
      <c r="H1306" s="1" t="s">
        <v>4632</v>
      </c>
    </row>
    <row r="1307" spans="1:8" x14ac:dyDescent="0.25">
      <c r="A1307" s="1" t="s">
        <v>1065</v>
      </c>
      <c r="B1307" s="1" t="s">
        <v>4633</v>
      </c>
      <c r="C1307" s="1" t="s">
        <v>3016</v>
      </c>
      <c r="D1307" s="1" t="s">
        <v>4634</v>
      </c>
      <c r="E1307" s="1" t="s">
        <v>2444</v>
      </c>
      <c r="F1307" s="1" t="s">
        <v>4312</v>
      </c>
      <c r="G1307" s="1" t="s">
        <v>4594</v>
      </c>
      <c r="H1307" s="1" t="s">
        <v>4635</v>
      </c>
    </row>
    <row r="1308" spans="1:8" x14ac:dyDescent="0.25">
      <c r="A1308" s="1" t="s">
        <v>1065</v>
      </c>
      <c r="B1308" s="1" t="s">
        <v>4636</v>
      </c>
      <c r="C1308" s="1" t="s">
        <v>3016</v>
      </c>
      <c r="D1308" s="1" t="s">
        <v>4637</v>
      </c>
      <c r="E1308" s="1" t="s">
        <v>2444</v>
      </c>
      <c r="F1308" s="1" t="s">
        <v>4312</v>
      </c>
      <c r="G1308" s="1" t="s">
        <v>4594</v>
      </c>
      <c r="H1308" s="1" t="s">
        <v>4638</v>
      </c>
    </row>
    <row r="1309" spans="1:8" x14ac:dyDescent="0.25">
      <c r="A1309" s="1" t="s">
        <v>1065</v>
      </c>
      <c r="B1309" s="1" t="s">
        <v>4639</v>
      </c>
      <c r="C1309" s="1" t="s">
        <v>3016</v>
      </c>
      <c r="D1309" s="1" t="s">
        <v>4640</v>
      </c>
      <c r="E1309" s="1" t="s">
        <v>2444</v>
      </c>
      <c r="F1309" s="1" t="s">
        <v>4312</v>
      </c>
      <c r="G1309" s="1" t="s">
        <v>4594</v>
      </c>
      <c r="H1309" s="1" t="s">
        <v>4641</v>
      </c>
    </row>
    <row r="1310" spans="1:8" x14ac:dyDescent="0.25">
      <c r="A1310" s="1" t="s">
        <v>1065</v>
      </c>
      <c r="B1310" s="1" t="s">
        <v>4642</v>
      </c>
      <c r="C1310" s="1" t="s">
        <v>3016</v>
      </c>
      <c r="D1310" s="1" t="s">
        <v>4643</v>
      </c>
      <c r="E1310" s="1" t="s">
        <v>2444</v>
      </c>
      <c r="F1310" s="1" t="s">
        <v>4312</v>
      </c>
      <c r="G1310" s="1" t="s">
        <v>4594</v>
      </c>
      <c r="H1310" s="1" t="s">
        <v>4644</v>
      </c>
    </row>
    <row r="1311" spans="1:8" x14ac:dyDescent="0.25">
      <c r="A1311" s="1" t="s">
        <v>1065</v>
      </c>
      <c r="B1311" s="1" t="s">
        <v>4645</v>
      </c>
      <c r="C1311" s="1" t="s">
        <v>3016</v>
      </c>
      <c r="D1311" s="1" t="s">
        <v>4646</v>
      </c>
      <c r="E1311" s="1" t="s">
        <v>2444</v>
      </c>
      <c r="F1311" s="1" t="s">
        <v>4312</v>
      </c>
      <c r="G1311" s="1" t="s">
        <v>4594</v>
      </c>
      <c r="H1311" s="1" t="s">
        <v>4647</v>
      </c>
    </row>
    <row r="1312" spans="1:8" x14ac:dyDescent="0.25">
      <c r="A1312" s="1" t="s">
        <v>1065</v>
      </c>
      <c r="B1312" s="1" t="s">
        <v>4648</v>
      </c>
      <c r="C1312" s="1" t="s">
        <v>3025</v>
      </c>
      <c r="D1312" s="1" t="s">
        <v>4649</v>
      </c>
      <c r="E1312" s="1" t="s">
        <v>2444</v>
      </c>
      <c r="F1312" s="1" t="s">
        <v>4312</v>
      </c>
      <c r="G1312" s="1" t="s">
        <v>4594</v>
      </c>
      <c r="H1312" s="1" t="s">
        <v>3299</v>
      </c>
    </row>
    <row r="1313" spans="1:8" x14ac:dyDescent="0.25">
      <c r="A1313" s="1" t="s">
        <v>1065</v>
      </c>
      <c r="B1313" s="1" t="s">
        <v>4650</v>
      </c>
      <c r="C1313" s="1" t="s">
        <v>3025</v>
      </c>
      <c r="D1313" s="1" t="s">
        <v>4651</v>
      </c>
      <c r="E1313" s="1" t="s">
        <v>2444</v>
      </c>
      <c r="F1313" s="1" t="s">
        <v>4312</v>
      </c>
      <c r="G1313" s="1" t="s">
        <v>4594</v>
      </c>
      <c r="H1313" s="1" t="s">
        <v>4652</v>
      </c>
    </row>
    <row r="1314" spans="1:8" x14ac:dyDescent="0.25">
      <c r="A1314" s="1" t="s">
        <v>1065</v>
      </c>
      <c r="B1314" s="1" t="s">
        <v>4653</v>
      </c>
      <c r="C1314" s="1" t="s">
        <v>3025</v>
      </c>
      <c r="D1314" s="1" t="s">
        <v>4654</v>
      </c>
      <c r="E1314" s="1" t="s">
        <v>2444</v>
      </c>
      <c r="F1314" s="1" t="s">
        <v>4312</v>
      </c>
      <c r="G1314" s="1" t="s">
        <v>4594</v>
      </c>
      <c r="H1314" s="1" t="s">
        <v>4655</v>
      </c>
    </row>
    <row r="1315" spans="1:8" x14ac:dyDescent="0.25">
      <c r="A1315" s="1" t="s">
        <v>1065</v>
      </c>
      <c r="B1315" s="1" t="s">
        <v>4656</v>
      </c>
      <c r="C1315" s="1" t="s">
        <v>3016</v>
      </c>
      <c r="D1315" s="1" t="s">
        <v>4657</v>
      </c>
      <c r="E1315" s="1" t="s">
        <v>2444</v>
      </c>
      <c r="F1315" s="1" t="s">
        <v>4312</v>
      </c>
      <c r="G1315" s="1" t="s">
        <v>4594</v>
      </c>
      <c r="H1315" s="1" t="s">
        <v>4658</v>
      </c>
    </row>
    <row r="1316" spans="1:8" x14ac:dyDescent="0.25">
      <c r="A1316" s="1" t="s">
        <v>1065</v>
      </c>
      <c r="B1316" s="1" t="s">
        <v>4659</v>
      </c>
      <c r="C1316" s="1" t="s">
        <v>3016</v>
      </c>
      <c r="D1316" s="1" t="s">
        <v>4660</v>
      </c>
      <c r="E1316" s="1" t="s">
        <v>2444</v>
      </c>
      <c r="F1316" s="1" t="s">
        <v>4312</v>
      </c>
      <c r="G1316" s="1" t="s">
        <v>4594</v>
      </c>
      <c r="H1316" s="1" t="s">
        <v>4661</v>
      </c>
    </row>
    <row r="1317" spans="1:8" x14ac:dyDescent="0.25">
      <c r="A1317" s="1" t="s">
        <v>1065</v>
      </c>
      <c r="B1317" s="1" t="s">
        <v>4662</v>
      </c>
      <c r="C1317" s="1" t="s">
        <v>3016</v>
      </c>
      <c r="D1317" s="1" t="s">
        <v>4663</v>
      </c>
      <c r="E1317" s="1" t="s">
        <v>2444</v>
      </c>
      <c r="F1317" s="1" t="s">
        <v>4312</v>
      </c>
      <c r="G1317" s="1" t="s">
        <v>4594</v>
      </c>
      <c r="H1317" s="1" t="s">
        <v>4195</v>
      </c>
    </row>
    <row r="1318" spans="1:8" x14ac:dyDescent="0.25">
      <c r="A1318" s="1" t="s">
        <v>1065</v>
      </c>
      <c r="B1318" s="1" t="s">
        <v>4664</v>
      </c>
      <c r="C1318" s="1" t="s">
        <v>3016</v>
      </c>
      <c r="D1318" s="1" t="s">
        <v>4665</v>
      </c>
      <c r="E1318" s="1" t="s">
        <v>2444</v>
      </c>
      <c r="F1318" s="1" t="s">
        <v>4312</v>
      </c>
      <c r="G1318" s="1" t="s">
        <v>4594</v>
      </c>
      <c r="H1318" s="1" t="s">
        <v>4666</v>
      </c>
    </row>
    <row r="1319" spans="1:8" x14ac:dyDescent="0.25">
      <c r="A1319" s="1" t="s">
        <v>1065</v>
      </c>
      <c r="B1319" s="1" t="s">
        <v>4667</v>
      </c>
      <c r="C1319" s="1" t="s">
        <v>3016</v>
      </c>
      <c r="D1319" s="1" t="s">
        <v>4668</v>
      </c>
      <c r="E1319" s="1" t="s">
        <v>2444</v>
      </c>
      <c r="F1319" s="1" t="s">
        <v>4312</v>
      </c>
      <c r="G1319" s="1" t="s">
        <v>4594</v>
      </c>
      <c r="H1319" s="1" t="s">
        <v>1611</v>
      </c>
    </row>
    <row r="1320" spans="1:8" x14ac:dyDescent="0.25">
      <c r="A1320" s="1" t="s">
        <v>1065</v>
      </c>
      <c r="B1320" s="1" t="s">
        <v>4669</v>
      </c>
      <c r="C1320" s="1" t="s">
        <v>3016</v>
      </c>
      <c r="D1320" s="1" t="s">
        <v>4670</v>
      </c>
      <c r="E1320" s="1" t="s">
        <v>2444</v>
      </c>
      <c r="F1320" s="1" t="s">
        <v>4312</v>
      </c>
      <c r="G1320" s="1" t="s">
        <v>4671</v>
      </c>
      <c r="H1320" s="1" t="s">
        <v>4672</v>
      </c>
    </row>
    <row r="1321" spans="1:8" x14ac:dyDescent="0.25">
      <c r="A1321" s="1" t="s">
        <v>1065</v>
      </c>
      <c r="B1321" s="1" t="s">
        <v>4673</v>
      </c>
      <c r="C1321" s="1" t="s">
        <v>3016</v>
      </c>
      <c r="D1321" s="1" t="s">
        <v>4674</v>
      </c>
      <c r="E1321" s="1" t="s">
        <v>2444</v>
      </c>
      <c r="F1321" s="1" t="s">
        <v>4312</v>
      </c>
      <c r="G1321" s="1" t="s">
        <v>4671</v>
      </c>
      <c r="H1321" s="1" t="s">
        <v>4675</v>
      </c>
    </row>
    <row r="1322" spans="1:8" x14ac:dyDescent="0.25">
      <c r="A1322" s="1" t="s">
        <v>1065</v>
      </c>
      <c r="B1322" s="1" t="s">
        <v>4676</v>
      </c>
      <c r="C1322" s="1" t="s">
        <v>3016</v>
      </c>
      <c r="D1322" s="1" t="s">
        <v>4677</v>
      </c>
      <c r="E1322" s="1" t="s">
        <v>2444</v>
      </c>
      <c r="F1322" s="1" t="s">
        <v>4312</v>
      </c>
      <c r="G1322" s="1" t="s">
        <v>4671</v>
      </c>
      <c r="H1322" s="1" t="s">
        <v>4678</v>
      </c>
    </row>
    <row r="1323" spans="1:8" x14ac:dyDescent="0.25">
      <c r="A1323" s="1" t="s">
        <v>1065</v>
      </c>
      <c r="B1323" s="1" t="s">
        <v>4679</v>
      </c>
      <c r="C1323" s="1" t="s">
        <v>3016</v>
      </c>
      <c r="D1323" s="1" t="s">
        <v>4680</v>
      </c>
      <c r="E1323" s="1" t="s">
        <v>2444</v>
      </c>
      <c r="F1323" s="1" t="s">
        <v>4312</v>
      </c>
      <c r="G1323" s="1" t="s">
        <v>4671</v>
      </c>
      <c r="H1323" s="1" t="s">
        <v>4681</v>
      </c>
    </row>
    <row r="1324" spans="1:8" x14ac:dyDescent="0.25">
      <c r="A1324" s="1" t="s">
        <v>1065</v>
      </c>
      <c r="B1324" s="1" t="s">
        <v>4682</v>
      </c>
      <c r="C1324" s="1" t="s">
        <v>3016</v>
      </c>
      <c r="D1324" s="1" t="s">
        <v>4683</v>
      </c>
      <c r="E1324" s="1" t="s">
        <v>2444</v>
      </c>
      <c r="F1324" s="1" t="s">
        <v>4312</v>
      </c>
      <c r="G1324" s="1" t="s">
        <v>4671</v>
      </c>
      <c r="H1324" s="1" t="s">
        <v>3071</v>
      </c>
    </row>
    <row r="1325" spans="1:8" x14ac:dyDescent="0.25">
      <c r="A1325" s="1" t="s">
        <v>1065</v>
      </c>
      <c r="B1325" s="1" t="s">
        <v>4684</v>
      </c>
      <c r="C1325" s="1" t="s">
        <v>3016</v>
      </c>
      <c r="D1325" s="1" t="s">
        <v>4685</v>
      </c>
      <c r="E1325" s="1" t="s">
        <v>2444</v>
      </c>
      <c r="F1325" s="1" t="s">
        <v>4312</v>
      </c>
      <c r="G1325" s="1" t="s">
        <v>4671</v>
      </c>
      <c r="H1325" s="1" t="s">
        <v>4686</v>
      </c>
    </row>
    <row r="1326" spans="1:8" x14ac:dyDescent="0.25">
      <c r="A1326" s="1" t="s">
        <v>1065</v>
      </c>
      <c r="B1326" s="1" t="s">
        <v>4687</v>
      </c>
      <c r="C1326" s="1" t="s">
        <v>3016</v>
      </c>
      <c r="D1326" s="1" t="s">
        <v>4688</v>
      </c>
      <c r="E1326" s="1" t="s">
        <v>2444</v>
      </c>
      <c r="F1326" s="1" t="s">
        <v>4312</v>
      </c>
      <c r="G1326" s="1" t="s">
        <v>4671</v>
      </c>
      <c r="H1326" s="1" t="s">
        <v>4689</v>
      </c>
    </row>
    <row r="1327" spans="1:8" x14ac:dyDescent="0.25">
      <c r="A1327" s="1" t="s">
        <v>1065</v>
      </c>
      <c r="B1327" s="1" t="s">
        <v>4690</v>
      </c>
      <c r="C1327" s="1" t="s">
        <v>3016</v>
      </c>
      <c r="D1327" s="1" t="s">
        <v>4691</v>
      </c>
      <c r="E1327" s="1" t="s">
        <v>2444</v>
      </c>
      <c r="F1327" s="1" t="s">
        <v>4312</v>
      </c>
      <c r="G1327" s="1" t="s">
        <v>4671</v>
      </c>
      <c r="H1327" s="1" t="s">
        <v>4692</v>
      </c>
    </row>
    <row r="1328" spans="1:8" x14ac:dyDescent="0.25">
      <c r="A1328" s="1" t="s">
        <v>1065</v>
      </c>
      <c r="B1328" s="1" t="s">
        <v>4693</v>
      </c>
      <c r="C1328" s="1" t="s">
        <v>3016</v>
      </c>
      <c r="D1328" s="1" t="s">
        <v>4694</v>
      </c>
      <c r="E1328" s="1" t="s">
        <v>2444</v>
      </c>
      <c r="F1328" s="1" t="s">
        <v>4312</v>
      </c>
      <c r="G1328" s="1" t="s">
        <v>4671</v>
      </c>
      <c r="H1328" s="1" t="s">
        <v>4695</v>
      </c>
    </row>
    <row r="1329" spans="1:8" x14ac:dyDescent="0.25">
      <c r="A1329" s="1" t="s">
        <v>1065</v>
      </c>
      <c r="B1329" s="1" t="s">
        <v>4696</v>
      </c>
      <c r="C1329" s="1" t="s">
        <v>3016</v>
      </c>
      <c r="D1329" s="1" t="s">
        <v>4697</v>
      </c>
      <c r="E1329" s="1" t="s">
        <v>2444</v>
      </c>
      <c r="F1329" s="1" t="s">
        <v>4312</v>
      </c>
      <c r="G1329" s="1" t="s">
        <v>4671</v>
      </c>
      <c r="H1329" s="1" t="s">
        <v>4698</v>
      </c>
    </row>
    <row r="1330" spans="1:8" x14ac:dyDescent="0.25">
      <c r="A1330" s="1" t="s">
        <v>1065</v>
      </c>
      <c r="B1330" s="1" t="s">
        <v>4699</v>
      </c>
      <c r="C1330" s="1" t="s">
        <v>3016</v>
      </c>
      <c r="D1330" s="1" t="s">
        <v>4700</v>
      </c>
      <c r="E1330" s="1" t="s">
        <v>2444</v>
      </c>
      <c r="F1330" s="1" t="s">
        <v>4312</v>
      </c>
      <c r="G1330" s="1" t="s">
        <v>4671</v>
      </c>
      <c r="H1330" s="1" t="s">
        <v>4701</v>
      </c>
    </row>
    <row r="1331" spans="1:8" x14ac:dyDescent="0.25">
      <c r="A1331" s="1" t="s">
        <v>1065</v>
      </c>
      <c r="B1331" s="1" t="s">
        <v>4702</v>
      </c>
      <c r="C1331" s="1" t="s">
        <v>3016</v>
      </c>
      <c r="D1331" s="1" t="s">
        <v>4703</v>
      </c>
      <c r="E1331" s="1" t="s">
        <v>2444</v>
      </c>
      <c r="F1331" s="1" t="s">
        <v>4312</v>
      </c>
      <c r="G1331" s="1" t="s">
        <v>4671</v>
      </c>
      <c r="H1331" s="1" t="s">
        <v>4704</v>
      </c>
    </row>
    <row r="1332" spans="1:8" x14ac:dyDescent="0.25">
      <c r="A1332" s="1" t="s">
        <v>1065</v>
      </c>
      <c r="B1332" s="1" t="s">
        <v>4705</v>
      </c>
      <c r="C1332" s="1" t="s">
        <v>3016</v>
      </c>
      <c r="D1332" s="1" t="s">
        <v>4706</v>
      </c>
      <c r="E1332" s="1" t="s">
        <v>2444</v>
      </c>
      <c r="F1332" s="1" t="s">
        <v>4312</v>
      </c>
      <c r="G1332" s="1" t="s">
        <v>4671</v>
      </c>
      <c r="H1332" s="1" t="s">
        <v>4707</v>
      </c>
    </row>
    <row r="1333" spans="1:8" x14ac:dyDescent="0.25">
      <c r="A1333" s="1" t="s">
        <v>1065</v>
      </c>
      <c r="B1333" s="1" t="s">
        <v>4708</v>
      </c>
      <c r="C1333" s="1" t="s">
        <v>3016</v>
      </c>
      <c r="D1333" s="1" t="s">
        <v>4709</v>
      </c>
      <c r="E1333" s="1" t="s">
        <v>2444</v>
      </c>
      <c r="F1333" s="1" t="s">
        <v>4312</v>
      </c>
      <c r="G1333" s="1" t="s">
        <v>4671</v>
      </c>
      <c r="H1333" s="1" t="s">
        <v>3071</v>
      </c>
    </row>
    <row r="1334" spans="1:8" x14ac:dyDescent="0.25">
      <c r="A1334" s="1" t="s">
        <v>1065</v>
      </c>
      <c r="B1334" s="1" t="s">
        <v>4710</v>
      </c>
      <c r="C1334" s="1" t="s">
        <v>3016</v>
      </c>
      <c r="D1334" s="1" t="s">
        <v>4711</v>
      </c>
      <c r="E1334" s="1" t="s">
        <v>2444</v>
      </c>
      <c r="F1334" s="1" t="s">
        <v>4312</v>
      </c>
      <c r="G1334" s="1" t="s">
        <v>4671</v>
      </c>
      <c r="H1334" s="1" t="s">
        <v>4686</v>
      </c>
    </row>
    <row r="1335" spans="1:8" x14ac:dyDescent="0.25">
      <c r="A1335" s="1" t="s">
        <v>1065</v>
      </c>
      <c r="B1335" s="1" t="s">
        <v>4712</v>
      </c>
      <c r="C1335" s="1" t="s">
        <v>3016</v>
      </c>
      <c r="D1335" s="1" t="s">
        <v>4713</v>
      </c>
      <c r="E1335" s="1" t="s">
        <v>2444</v>
      </c>
      <c r="F1335" s="1" t="s">
        <v>4312</v>
      </c>
      <c r="G1335" s="1" t="s">
        <v>4671</v>
      </c>
      <c r="H1335" s="1" t="s">
        <v>4689</v>
      </c>
    </row>
    <row r="1336" spans="1:8" x14ac:dyDescent="0.25">
      <c r="A1336" s="1" t="s">
        <v>1065</v>
      </c>
      <c r="B1336" s="1" t="s">
        <v>4714</v>
      </c>
      <c r="C1336" s="1" t="s">
        <v>3016</v>
      </c>
      <c r="D1336" s="1" t="s">
        <v>4715</v>
      </c>
      <c r="E1336" s="1" t="s">
        <v>2444</v>
      </c>
      <c r="F1336" s="1" t="s">
        <v>4312</v>
      </c>
      <c r="G1336" s="1" t="s">
        <v>4671</v>
      </c>
      <c r="H1336" s="1" t="s">
        <v>4692</v>
      </c>
    </row>
    <row r="1337" spans="1:8" x14ac:dyDescent="0.25">
      <c r="A1337" s="1" t="s">
        <v>1065</v>
      </c>
      <c r="B1337" s="1" t="s">
        <v>4716</v>
      </c>
      <c r="C1337" s="1" t="s">
        <v>3016</v>
      </c>
      <c r="D1337" s="1" t="s">
        <v>4717</v>
      </c>
      <c r="E1337" s="1" t="s">
        <v>2444</v>
      </c>
      <c r="F1337" s="1" t="s">
        <v>4312</v>
      </c>
      <c r="G1337" s="1" t="s">
        <v>4671</v>
      </c>
      <c r="H1337" s="1" t="s">
        <v>4695</v>
      </c>
    </row>
    <row r="1338" spans="1:8" x14ac:dyDescent="0.25">
      <c r="A1338" s="1" t="s">
        <v>1065</v>
      </c>
      <c r="B1338" s="1" t="s">
        <v>4718</v>
      </c>
      <c r="C1338" s="1" t="s">
        <v>3016</v>
      </c>
      <c r="D1338" s="1" t="s">
        <v>4719</v>
      </c>
      <c r="E1338" s="1" t="s">
        <v>2444</v>
      </c>
      <c r="F1338" s="1" t="s">
        <v>4312</v>
      </c>
      <c r="G1338" s="1" t="s">
        <v>4671</v>
      </c>
      <c r="H1338" s="1" t="s">
        <v>4698</v>
      </c>
    </row>
    <row r="1339" spans="1:8" x14ac:dyDescent="0.25">
      <c r="A1339" s="1" t="s">
        <v>1065</v>
      </c>
      <c r="B1339" s="1" t="s">
        <v>4720</v>
      </c>
      <c r="C1339" s="1" t="s">
        <v>3016</v>
      </c>
      <c r="D1339" s="1" t="s">
        <v>4721</v>
      </c>
      <c r="E1339" s="1" t="s">
        <v>2444</v>
      </c>
      <c r="F1339" s="1" t="s">
        <v>4312</v>
      </c>
      <c r="G1339" s="1" t="s">
        <v>4671</v>
      </c>
      <c r="H1339" s="1" t="s">
        <v>4701</v>
      </c>
    </row>
    <row r="1340" spans="1:8" x14ac:dyDescent="0.25">
      <c r="A1340" s="1" t="s">
        <v>1065</v>
      </c>
      <c r="B1340" s="1" t="s">
        <v>4722</v>
      </c>
      <c r="C1340" s="1" t="s">
        <v>3016</v>
      </c>
      <c r="D1340" s="1" t="s">
        <v>4723</v>
      </c>
      <c r="E1340" s="1" t="s">
        <v>2444</v>
      </c>
      <c r="F1340" s="1" t="s">
        <v>4312</v>
      </c>
      <c r="G1340" s="1" t="s">
        <v>4671</v>
      </c>
      <c r="H1340" s="1" t="s">
        <v>4704</v>
      </c>
    </row>
    <row r="1341" spans="1:8" x14ac:dyDescent="0.25">
      <c r="A1341" s="1" t="s">
        <v>1065</v>
      </c>
      <c r="B1341" s="1" t="s">
        <v>4724</v>
      </c>
      <c r="C1341" s="1" t="s">
        <v>3016</v>
      </c>
      <c r="D1341" s="1" t="s">
        <v>4725</v>
      </c>
      <c r="E1341" s="1" t="s">
        <v>2444</v>
      </c>
      <c r="F1341" s="1" t="s">
        <v>4312</v>
      </c>
      <c r="G1341" s="1" t="s">
        <v>4671</v>
      </c>
      <c r="H1341" s="1" t="s">
        <v>4726</v>
      </c>
    </row>
    <row r="1342" spans="1:8" x14ac:dyDescent="0.25">
      <c r="A1342" s="1" t="s">
        <v>1065</v>
      </c>
      <c r="B1342" s="1" t="s">
        <v>4727</v>
      </c>
      <c r="C1342" s="1" t="s">
        <v>3016</v>
      </c>
      <c r="D1342" s="1" t="s">
        <v>4728</v>
      </c>
      <c r="E1342" s="1" t="s">
        <v>2444</v>
      </c>
      <c r="F1342" s="1" t="s">
        <v>4312</v>
      </c>
      <c r="G1342" s="1" t="s">
        <v>4671</v>
      </c>
      <c r="H1342" s="1" t="s">
        <v>4729</v>
      </c>
    </row>
    <row r="1343" spans="1:8" x14ac:dyDescent="0.25">
      <c r="A1343" s="1" t="s">
        <v>1065</v>
      </c>
      <c r="B1343" s="1" t="s">
        <v>4730</v>
      </c>
      <c r="C1343" s="1" t="s">
        <v>3016</v>
      </c>
      <c r="D1343" s="1" t="s">
        <v>4731</v>
      </c>
      <c r="E1343" s="1" t="s">
        <v>2444</v>
      </c>
      <c r="F1343" s="1" t="s">
        <v>4312</v>
      </c>
      <c r="G1343" s="1" t="s">
        <v>4671</v>
      </c>
      <c r="H1343" s="1" t="s">
        <v>4732</v>
      </c>
    </row>
    <row r="1344" spans="1:8" x14ac:dyDescent="0.25">
      <c r="A1344" s="1" t="s">
        <v>1065</v>
      </c>
      <c r="B1344" s="1" t="s">
        <v>4733</v>
      </c>
      <c r="C1344" s="1" t="s">
        <v>3016</v>
      </c>
      <c r="D1344" s="1" t="s">
        <v>4734</v>
      </c>
      <c r="E1344" s="1" t="s">
        <v>2444</v>
      </c>
      <c r="F1344" s="1" t="s">
        <v>4312</v>
      </c>
      <c r="G1344" s="1" t="s">
        <v>4671</v>
      </c>
      <c r="H1344" s="1" t="s">
        <v>1611</v>
      </c>
    </row>
    <row r="1345" spans="1:8" x14ac:dyDescent="0.25">
      <c r="A1345" s="1" t="s">
        <v>1065</v>
      </c>
      <c r="B1345" s="1" t="s">
        <v>4735</v>
      </c>
      <c r="C1345" s="1" t="s">
        <v>3016</v>
      </c>
      <c r="D1345" s="1" t="s">
        <v>4736</v>
      </c>
      <c r="E1345" s="1" t="s">
        <v>2444</v>
      </c>
      <c r="F1345" s="1" t="s">
        <v>4312</v>
      </c>
      <c r="G1345" s="1" t="s">
        <v>4737</v>
      </c>
      <c r="H1345" s="1" t="s">
        <v>4595</v>
      </c>
    </row>
    <row r="1346" spans="1:8" x14ac:dyDescent="0.25">
      <c r="A1346" s="1" t="s">
        <v>1065</v>
      </c>
      <c r="B1346" s="1" t="s">
        <v>4738</v>
      </c>
      <c r="C1346" s="1" t="s">
        <v>3016</v>
      </c>
      <c r="D1346" s="1" t="s">
        <v>4739</v>
      </c>
      <c r="E1346" s="1" t="s">
        <v>2444</v>
      </c>
      <c r="F1346" s="1" t="s">
        <v>4312</v>
      </c>
      <c r="G1346" s="1" t="s">
        <v>4737</v>
      </c>
      <c r="H1346" s="1" t="s">
        <v>4740</v>
      </c>
    </row>
    <row r="1347" spans="1:8" x14ac:dyDescent="0.25">
      <c r="A1347" s="1" t="s">
        <v>1065</v>
      </c>
      <c r="B1347" s="1" t="s">
        <v>4741</v>
      </c>
      <c r="C1347" s="1" t="s">
        <v>3016</v>
      </c>
      <c r="D1347" s="1" t="s">
        <v>4742</v>
      </c>
      <c r="E1347" s="1" t="s">
        <v>2444</v>
      </c>
      <c r="F1347" s="1" t="s">
        <v>4312</v>
      </c>
      <c r="G1347" s="1" t="s">
        <v>4737</v>
      </c>
      <c r="H1347" s="1" t="s">
        <v>4743</v>
      </c>
    </row>
    <row r="1348" spans="1:8" x14ac:dyDescent="0.25">
      <c r="A1348" s="1" t="s">
        <v>1065</v>
      </c>
      <c r="B1348" s="1" t="s">
        <v>4744</v>
      </c>
      <c r="C1348" s="1" t="s">
        <v>3016</v>
      </c>
      <c r="D1348" s="1" t="s">
        <v>4745</v>
      </c>
      <c r="E1348" s="1" t="s">
        <v>2444</v>
      </c>
      <c r="F1348" s="1" t="s">
        <v>4312</v>
      </c>
      <c r="G1348" s="1" t="s">
        <v>4737</v>
      </c>
      <c r="H1348" s="1" t="s">
        <v>4746</v>
      </c>
    </row>
    <row r="1349" spans="1:8" x14ac:dyDescent="0.25">
      <c r="A1349" s="1" t="s">
        <v>1065</v>
      </c>
      <c r="B1349" s="1" t="s">
        <v>4747</v>
      </c>
      <c r="C1349" s="1" t="s">
        <v>3016</v>
      </c>
      <c r="D1349" s="1" t="s">
        <v>4748</v>
      </c>
      <c r="E1349" s="1" t="s">
        <v>2444</v>
      </c>
      <c r="F1349" s="1" t="s">
        <v>4312</v>
      </c>
      <c r="G1349" s="1" t="s">
        <v>4737</v>
      </c>
      <c r="H1349" s="1" t="s">
        <v>4749</v>
      </c>
    </row>
    <row r="1350" spans="1:8" x14ac:dyDescent="0.25">
      <c r="A1350" s="1" t="s">
        <v>1065</v>
      </c>
      <c r="B1350" s="1" t="s">
        <v>4750</v>
      </c>
      <c r="C1350" s="1" t="s">
        <v>3016</v>
      </c>
      <c r="D1350" s="1" t="s">
        <v>4751</v>
      </c>
      <c r="E1350" s="1" t="s">
        <v>2444</v>
      </c>
      <c r="F1350" s="1" t="s">
        <v>4312</v>
      </c>
      <c r="G1350" s="1" t="s">
        <v>4737</v>
      </c>
      <c r="H1350" s="1" t="s">
        <v>4752</v>
      </c>
    </row>
    <row r="1351" spans="1:8" x14ac:dyDescent="0.25">
      <c r="A1351" s="1" t="s">
        <v>1065</v>
      </c>
      <c r="B1351" s="1" t="s">
        <v>4753</v>
      </c>
      <c r="C1351" s="1" t="s">
        <v>3016</v>
      </c>
      <c r="D1351" s="1" t="s">
        <v>4754</v>
      </c>
      <c r="E1351" s="1" t="s">
        <v>2444</v>
      </c>
      <c r="F1351" s="1" t="s">
        <v>4312</v>
      </c>
      <c r="G1351" s="1" t="s">
        <v>4737</v>
      </c>
      <c r="H1351" s="1" t="s">
        <v>4755</v>
      </c>
    </row>
    <row r="1352" spans="1:8" x14ac:dyDescent="0.25">
      <c r="A1352" s="1" t="s">
        <v>1065</v>
      </c>
      <c r="B1352" s="1" t="s">
        <v>4756</v>
      </c>
      <c r="C1352" s="1" t="s">
        <v>3016</v>
      </c>
      <c r="D1352" s="1" t="s">
        <v>4757</v>
      </c>
      <c r="E1352" s="1" t="s">
        <v>2444</v>
      </c>
      <c r="F1352" s="1" t="s">
        <v>4312</v>
      </c>
      <c r="G1352" s="1" t="s">
        <v>4737</v>
      </c>
      <c r="H1352" s="1" t="s">
        <v>4758</v>
      </c>
    </row>
    <row r="1353" spans="1:8" x14ac:dyDescent="0.25">
      <c r="A1353" s="1" t="s">
        <v>1065</v>
      </c>
      <c r="B1353" s="1" t="s">
        <v>4759</v>
      </c>
      <c r="C1353" s="1" t="s">
        <v>3016</v>
      </c>
      <c r="D1353" s="1" t="s">
        <v>4760</v>
      </c>
      <c r="E1353" s="1" t="s">
        <v>2444</v>
      </c>
      <c r="F1353" s="1" t="s">
        <v>4312</v>
      </c>
      <c r="G1353" s="1" t="s">
        <v>4737</v>
      </c>
      <c r="H1353" s="1" t="s">
        <v>4761</v>
      </c>
    </row>
    <row r="1354" spans="1:8" x14ac:dyDescent="0.25">
      <c r="A1354" s="1" t="s">
        <v>1065</v>
      </c>
      <c r="B1354" s="1" t="s">
        <v>4762</v>
      </c>
      <c r="C1354" s="1" t="s">
        <v>3025</v>
      </c>
      <c r="D1354" s="1" t="s">
        <v>4763</v>
      </c>
      <c r="E1354" s="1" t="s">
        <v>2444</v>
      </c>
      <c r="F1354" s="1" t="s">
        <v>4312</v>
      </c>
      <c r="G1354" s="1" t="s">
        <v>4737</v>
      </c>
      <c r="H1354" s="1" t="s">
        <v>4764</v>
      </c>
    </row>
    <row r="1355" spans="1:8" x14ac:dyDescent="0.25">
      <c r="A1355" s="1" t="s">
        <v>1065</v>
      </c>
      <c r="B1355" s="1" t="s">
        <v>4765</v>
      </c>
      <c r="C1355" s="1" t="s">
        <v>3016</v>
      </c>
      <c r="D1355" s="1" t="s">
        <v>4766</v>
      </c>
      <c r="E1355" s="1" t="s">
        <v>2444</v>
      </c>
      <c r="F1355" s="1" t="s">
        <v>4312</v>
      </c>
      <c r="G1355" s="1" t="s">
        <v>4737</v>
      </c>
      <c r="H1355" s="1" t="s">
        <v>4767</v>
      </c>
    </row>
    <row r="1356" spans="1:8" x14ac:dyDescent="0.25">
      <c r="A1356" s="1" t="s">
        <v>1065</v>
      </c>
      <c r="B1356" s="1" t="s">
        <v>4768</v>
      </c>
      <c r="C1356" s="1" t="s">
        <v>3016</v>
      </c>
      <c r="D1356" s="1" t="s">
        <v>4769</v>
      </c>
      <c r="E1356" s="1" t="s">
        <v>2444</v>
      </c>
      <c r="F1356" s="1" t="s">
        <v>4312</v>
      </c>
      <c r="G1356" s="1" t="s">
        <v>4737</v>
      </c>
      <c r="H1356" s="1" t="s">
        <v>4770</v>
      </c>
    </row>
    <row r="1357" spans="1:8" x14ac:dyDescent="0.25">
      <c r="A1357" s="1" t="s">
        <v>1065</v>
      </c>
      <c r="B1357" s="1" t="s">
        <v>4771</v>
      </c>
      <c r="C1357" s="1" t="s">
        <v>3016</v>
      </c>
      <c r="D1357" s="1" t="s">
        <v>4772</v>
      </c>
      <c r="E1357" s="1" t="s">
        <v>2444</v>
      </c>
      <c r="F1357" s="1" t="s">
        <v>4312</v>
      </c>
      <c r="G1357" s="1" t="s">
        <v>4737</v>
      </c>
      <c r="H1357" s="1" t="s">
        <v>4773</v>
      </c>
    </row>
    <row r="1358" spans="1:8" x14ac:dyDescent="0.25">
      <c r="A1358" s="1" t="s">
        <v>1065</v>
      </c>
      <c r="B1358" s="1" t="s">
        <v>4774</v>
      </c>
      <c r="C1358" s="1" t="s">
        <v>3016</v>
      </c>
      <c r="D1358" s="1" t="s">
        <v>4775</v>
      </c>
      <c r="E1358" s="1" t="s">
        <v>2444</v>
      </c>
      <c r="F1358" s="1" t="s">
        <v>4312</v>
      </c>
      <c r="G1358" s="1" t="s">
        <v>4737</v>
      </c>
      <c r="H1358" s="1" t="s">
        <v>4776</v>
      </c>
    </row>
    <row r="1359" spans="1:8" x14ac:dyDescent="0.25">
      <c r="A1359" s="1" t="s">
        <v>1065</v>
      </c>
      <c r="B1359" s="1" t="s">
        <v>4777</v>
      </c>
      <c r="C1359" s="1" t="s">
        <v>3016</v>
      </c>
      <c r="D1359" s="1" t="s">
        <v>4778</v>
      </c>
      <c r="E1359" s="1" t="s">
        <v>2444</v>
      </c>
      <c r="F1359" s="1" t="s">
        <v>4312</v>
      </c>
      <c r="G1359" s="1" t="s">
        <v>4737</v>
      </c>
      <c r="H1359" s="1" t="s">
        <v>4779</v>
      </c>
    </row>
    <row r="1360" spans="1:8" x14ac:dyDescent="0.25">
      <c r="A1360" s="1" t="s">
        <v>1065</v>
      </c>
      <c r="B1360" s="1" t="s">
        <v>4780</v>
      </c>
      <c r="C1360" s="1" t="s">
        <v>3016</v>
      </c>
      <c r="D1360" s="1" t="s">
        <v>4781</v>
      </c>
      <c r="E1360" s="1" t="s">
        <v>2444</v>
      </c>
      <c r="F1360" s="1" t="s">
        <v>4312</v>
      </c>
      <c r="G1360" s="1" t="s">
        <v>4737</v>
      </c>
      <c r="H1360" s="1" t="s">
        <v>4782</v>
      </c>
    </row>
    <row r="1361" spans="1:8" x14ac:dyDescent="0.25">
      <c r="A1361" s="1" t="s">
        <v>1065</v>
      </c>
      <c r="B1361" s="1" t="s">
        <v>4783</v>
      </c>
      <c r="C1361" s="1" t="s">
        <v>3016</v>
      </c>
      <c r="D1361" s="1" t="s">
        <v>4784</v>
      </c>
      <c r="E1361" s="1" t="s">
        <v>2444</v>
      </c>
      <c r="F1361" s="1" t="s">
        <v>4312</v>
      </c>
      <c r="G1361" s="1" t="s">
        <v>4737</v>
      </c>
      <c r="H1361" s="1" t="s">
        <v>4785</v>
      </c>
    </row>
    <row r="1362" spans="1:8" x14ac:dyDescent="0.25">
      <c r="A1362" s="1" t="s">
        <v>1065</v>
      </c>
      <c r="B1362" s="1" t="s">
        <v>4786</v>
      </c>
      <c r="C1362" s="1" t="s">
        <v>3016</v>
      </c>
      <c r="D1362" s="1" t="s">
        <v>4787</v>
      </c>
      <c r="E1362" s="1" t="s">
        <v>2444</v>
      </c>
      <c r="F1362" s="1" t="s">
        <v>4312</v>
      </c>
      <c r="G1362" s="1" t="s">
        <v>4737</v>
      </c>
      <c r="H1362" s="1" t="s">
        <v>4788</v>
      </c>
    </row>
    <row r="1363" spans="1:8" x14ac:dyDescent="0.25">
      <c r="A1363" s="1" t="s">
        <v>1065</v>
      </c>
      <c r="B1363" s="1" t="s">
        <v>4789</v>
      </c>
      <c r="C1363" s="1" t="s">
        <v>3016</v>
      </c>
      <c r="D1363" s="1" t="s">
        <v>4790</v>
      </c>
      <c r="E1363" s="1" t="s">
        <v>2444</v>
      </c>
      <c r="F1363" s="1" t="s">
        <v>4312</v>
      </c>
      <c r="G1363" s="1" t="s">
        <v>4737</v>
      </c>
      <c r="H1363" s="1" t="s">
        <v>4791</v>
      </c>
    </row>
    <row r="1364" spans="1:8" x14ac:dyDescent="0.25">
      <c r="A1364" s="1" t="s">
        <v>1065</v>
      </c>
      <c r="B1364" s="1" t="s">
        <v>4792</v>
      </c>
      <c r="C1364" s="1" t="s">
        <v>3016</v>
      </c>
      <c r="D1364" s="1" t="s">
        <v>4793</v>
      </c>
      <c r="E1364" s="1" t="s">
        <v>2444</v>
      </c>
      <c r="F1364" s="1" t="s">
        <v>4312</v>
      </c>
      <c r="G1364" s="1" t="s">
        <v>4737</v>
      </c>
      <c r="H1364" s="1" t="s">
        <v>4794</v>
      </c>
    </row>
    <row r="1365" spans="1:8" x14ac:dyDescent="0.25">
      <c r="A1365" s="1" t="s">
        <v>1065</v>
      </c>
      <c r="B1365" s="1" t="s">
        <v>4795</v>
      </c>
      <c r="C1365" s="1" t="s">
        <v>3016</v>
      </c>
      <c r="D1365" s="1" t="s">
        <v>4796</v>
      </c>
      <c r="E1365" s="1" t="s">
        <v>2444</v>
      </c>
      <c r="F1365" s="1" t="s">
        <v>4312</v>
      </c>
      <c r="G1365" s="1" t="s">
        <v>4737</v>
      </c>
      <c r="H1365" s="1" t="s">
        <v>1611</v>
      </c>
    </row>
    <row r="1366" spans="1:8" x14ac:dyDescent="0.25">
      <c r="A1366" s="1" t="s">
        <v>1065</v>
      </c>
      <c r="B1366" s="1" t="s">
        <v>4797</v>
      </c>
      <c r="C1366" s="1" t="s">
        <v>3275</v>
      </c>
      <c r="D1366" s="1" t="s">
        <v>4798</v>
      </c>
      <c r="E1366" s="1" t="s">
        <v>2444</v>
      </c>
      <c r="F1366" s="1" t="s">
        <v>4312</v>
      </c>
      <c r="G1366" s="1" t="s">
        <v>4799</v>
      </c>
      <c r="H1366" s="1" t="s">
        <v>4499</v>
      </c>
    </row>
    <row r="1367" spans="1:8" x14ac:dyDescent="0.25">
      <c r="A1367" s="1" t="s">
        <v>1065</v>
      </c>
      <c r="B1367" s="1" t="s">
        <v>4800</v>
      </c>
      <c r="C1367" s="1" t="s">
        <v>3275</v>
      </c>
      <c r="D1367" s="1" t="s">
        <v>4801</v>
      </c>
      <c r="E1367" s="1" t="s">
        <v>2444</v>
      </c>
      <c r="F1367" s="1" t="s">
        <v>4312</v>
      </c>
      <c r="G1367" s="1" t="s">
        <v>4799</v>
      </c>
      <c r="H1367" s="1" t="s">
        <v>4802</v>
      </c>
    </row>
    <row r="1368" spans="1:8" x14ac:dyDescent="0.25">
      <c r="A1368" s="1" t="s">
        <v>1065</v>
      </c>
      <c r="B1368" s="1" t="s">
        <v>4803</v>
      </c>
      <c r="C1368" s="1" t="s">
        <v>3275</v>
      </c>
      <c r="D1368" s="1" t="s">
        <v>4804</v>
      </c>
      <c r="E1368" s="1" t="s">
        <v>2444</v>
      </c>
      <c r="F1368" s="1" t="s">
        <v>4312</v>
      </c>
      <c r="G1368" s="1" t="s">
        <v>4799</v>
      </c>
      <c r="H1368" s="1" t="s">
        <v>4805</v>
      </c>
    </row>
    <row r="1369" spans="1:8" x14ac:dyDescent="0.25">
      <c r="A1369" s="1" t="s">
        <v>1065</v>
      </c>
      <c r="B1369" s="1" t="s">
        <v>4806</v>
      </c>
      <c r="C1369" s="1" t="s">
        <v>3275</v>
      </c>
      <c r="D1369" s="1" t="s">
        <v>4807</v>
      </c>
      <c r="E1369" s="1" t="s">
        <v>2444</v>
      </c>
      <c r="F1369" s="1" t="s">
        <v>4312</v>
      </c>
      <c r="G1369" s="1" t="s">
        <v>4799</v>
      </c>
      <c r="H1369" s="1" t="s">
        <v>4808</v>
      </c>
    </row>
    <row r="1370" spans="1:8" x14ac:dyDescent="0.25">
      <c r="A1370" s="1" t="s">
        <v>1065</v>
      </c>
      <c r="B1370" s="1" t="s">
        <v>4809</v>
      </c>
      <c r="C1370" s="1" t="s">
        <v>3275</v>
      </c>
      <c r="D1370" s="1" t="s">
        <v>4810</v>
      </c>
      <c r="E1370" s="1" t="s">
        <v>2444</v>
      </c>
      <c r="F1370" s="1" t="s">
        <v>4312</v>
      </c>
      <c r="G1370" s="1" t="s">
        <v>4799</v>
      </c>
      <c r="H1370" s="1" t="s">
        <v>3537</v>
      </c>
    </row>
    <row r="1371" spans="1:8" x14ac:dyDescent="0.25">
      <c r="A1371" s="1" t="s">
        <v>1065</v>
      </c>
      <c r="B1371" s="1" t="s">
        <v>4811</v>
      </c>
      <c r="C1371" s="1" t="s">
        <v>3275</v>
      </c>
      <c r="D1371" s="1" t="s">
        <v>4812</v>
      </c>
      <c r="E1371" s="1" t="s">
        <v>2444</v>
      </c>
      <c r="F1371" s="1" t="s">
        <v>4312</v>
      </c>
      <c r="G1371" s="1" t="s">
        <v>4799</v>
      </c>
      <c r="H1371" s="1" t="s">
        <v>4557</v>
      </c>
    </row>
    <row r="1372" spans="1:8" x14ac:dyDescent="0.25">
      <c r="A1372" s="1" t="s">
        <v>1065</v>
      </c>
      <c r="B1372" s="1" t="s">
        <v>4813</v>
      </c>
      <c r="C1372" s="1" t="s">
        <v>3275</v>
      </c>
      <c r="D1372" s="1" t="s">
        <v>4814</v>
      </c>
      <c r="E1372" s="1" t="s">
        <v>2444</v>
      </c>
      <c r="F1372" s="1" t="s">
        <v>4312</v>
      </c>
      <c r="G1372" s="1" t="s">
        <v>4799</v>
      </c>
      <c r="H1372" s="1" t="s">
        <v>4560</v>
      </c>
    </row>
    <row r="1373" spans="1:8" x14ac:dyDescent="0.25">
      <c r="A1373" s="1" t="s">
        <v>1065</v>
      </c>
      <c r="B1373" s="1" t="s">
        <v>4815</v>
      </c>
      <c r="C1373" s="1" t="s">
        <v>3275</v>
      </c>
      <c r="D1373" s="1" t="s">
        <v>4816</v>
      </c>
      <c r="E1373" s="1" t="s">
        <v>2444</v>
      </c>
      <c r="F1373" s="1" t="s">
        <v>4312</v>
      </c>
      <c r="G1373" s="1" t="s">
        <v>4799</v>
      </c>
      <c r="H1373" s="1" t="s">
        <v>4351</v>
      </c>
    </row>
    <row r="1374" spans="1:8" x14ac:dyDescent="0.25">
      <c r="A1374" s="1" t="s">
        <v>1065</v>
      </c>
      <c r="B1374" s="1" t="s">
        <v>4817</v>
      </c>
      <c r="C1374" s="1" t="s">
        <v>3275</v>
      </c>
      <c r="D1374" s="1" t="s">
        <v>4818</v>
      </c>
      <c r="E1374" s="1" t="s">
        <v>2444</v>
      </c>
      <c r="F1374" s="1" t="s">
        <v>4312</v>
      </c>
      <c r="G1374" s="1" t="s">
        <v>4799</v>
      </c>
      <c r="H1374" s="1" t="s">
        <v>4539</v>
      </c>
    </row>
    <row r="1375" spans="1:8" x14ac:dyDescent="0.25">
      <c r="A1375" s="1" t="s">
        <v>1065</v>
      </c>
      <c r="B1375" s="1" t="s">
        <v>4819</v>
      </c>
      <c r="C1375" s="1" t="s">
        <v>3275</v>
      </c>
      <c r="D1375" s="1" t="s">
        <v>4820</v>
      </c>
      <c r="E1375" s="1" t="s">
        <v>2444</v>
      </c>
      <c r="F1375" s="1" t="s">
        <v>4312</v>
      </c>
      <c r="G1375" s="1" t="s">
        <v>4799</v>
      </c>
      <c r="H1375" s="1" t="s">
        <v>4542</v>
      </c>
    </row>
    <row r="1376" spans="1:8" x14ac:dyDescent="0.25">
      <c r="A1376" s="1" t="s">
        <v>1065</v>
      </c>
      <c r="B1376" s="1" t="s">
        <v>4821</v>
      </c>
      <c r="C1376" s="1" t="s">
        <v>3275</v>
      </c>
      <c r="D1376" s="1" t="s">
        <v>4822</v>
      </c>
      <c r="E1376" s="1" t="s">
        <v>2444</v>
      </c>
      <c r="F1376" s="1" t="s">
        <v>4312</v>
      </c>
      <c r="G1376" s="1" t="s">
        <v>4799</v>
      </c>
      <c r="H1376" s="1" t="s">
        <v>4823</v>
      </c>
    </row>
    <row r="1377" spans="1:8" x14ac:dyDescent="0.25">
      <c r="A1377" s="1" t="s">
        <v>1065</v>
      </c>
      <c r="B1377" s="1" t="s">
        <v>4824</v>
      </c>
      <c r="C1377" s="1" t="s">
        <v>3275</v>
      </c>
      <c r="D1377" s="1" t="s">
        <v>4825</v>
      </c>
      <c r="E1377" s="1" t="s">
        <v>2444</v>
      </c>
      <c r="F1377" s="1" t="s">
        <v>4312</v>
      </c>
      <c r="G1377" s="1" t="s">
        <v>4799</v>
      </c>
      <c r="H1377" s="1" t="s">
        <v>4511</v>
      </c>
    </row>
    <row r="1378" spans="1:8" x14ac:dyDescent="0.25">
      <c r="A1378" s="1" t="s">
        <v>1065</v>
      </c>
      <c r="B1378" s="1" t="s">
        <v>4826</v>
      </c>
      <c r="C1378" s="1" t="s">
        <v>3275</v>
      </c>
      <c r="D1378" s="1" t="s">
        <v>4827</v>
      </c>
      <c r="E1378" s="1" t="s">
        <v>2444</v>
      </c>
      <c r="F1378" s="1" t="s">
        <v>4312</v>
      </c>
      <c r="G1378" s="1" t="s">
        <v>4799</v>
      </c>
      <c r="H1378" s="1" t="s">
        <v>4533</v>
      </c>
    </row>
    <row r="1379" spans="1:8" x14ac:dyDescent="0.25">
      <c r="A1379" s="1" t="s">
        <v>1065</v>
      </c>
      <c r="B1379" s="1" t="s">
        <v>4828</v>
      </c>
      <c r="C1379" s="1" t="s">
        <v>3275</v>
      </c>
      <c r="D1379" s="1" t="s">
        <v>4829</v>
      </c>
      <c r="E1379" s="1" t="s">
        <v>2444</v>
      </c>
      <c r="F1379" s="1" t="s">
        <v>4312</v>
      </c>
      <c r="G1379" s="1" t="s">
        <v>4799</v>
      </c>
      <c r="H1379" s="1" t="s">
        <v>4545</v>
      </c>
    </row>
    <row r="1380" spans="1:8" x14ac:dyDescent="0.25">
      <c r="A1380" s="1" t="s">
        <v>1065</v>
      </c>
      <c r="B1380" s="1" t="s">
        <v>4830</v>
      </c>
      <c r="C1380" s="1" t="s">
        <v>3275</v>
      </c>
      <c r="D1380" s="1" t="s">
        <v>4831</v>
      </c>
      <c r="E1380" s="1" t="s">
        <v>2444</v>
      </c>
      <c r="F1380" s="1" t="s">
        <v>4312</v>
      </c>
      <c r="G1380" s="1" t="s">
        <v>4799</v>
      </c>
      <c r="H1380" s="1" t="s">
        <v>4832</v>
      </c>
    </row>
    <row r="1381" spans="1:8" x14ac:dyDescent="0.25">
      <c r="A1381" s="1" t="s">
        <v>1065</v>
      </c>
      <c r="B1381" s="1" t="s">
        <v>4833</v>
      </c>
      <c r="C1381" s="1" t="s">
        <v>3275</v>
      </c>
      <c r="D1381" s="1" t="s">
        <v>4834</v>
      </c>
      <c r="E1381" s="1" t="s">
        <v>2444</v>
      </c>
      <c r="F1381" s="1" t="s">
        <v>4312</v>
      </c>
      <c r="G1381" s="1" t="s">
        <v>4799</v>
      </c>
      <c r="H1381" s="1" t="s">
        <v>4557</v>
      </c>
    </row>
    <row r="1382" spans="1:8" x14ac:dyDescent="0.25">
      <c r="A1382" s="1" t="s">
        <v>1065</v>
      </c>
      <c r="B1382" s="1" t="s">
        <v>4835</v>
      </c>
      <c r="C1382" s="1" t="s">
        <v>3275</v>
      </c>
      <c r="D1382" s="1" t="s">
        <v>4836</v>
      </c>
      <c r="E1382" s="1" t="s">
        <v>2444</v>
      </c>
      <c r="F1382" s="1" t="s">
        <v>4312</v>
      </c>
      <c r="G1382" s="1" t="s">
        <v>4799</v>
      </c>
      <c r="H1382" s="1" t="s">
        <v>4560</v>
      </c>
    </row>
    <row r="1383" spans="1:8" x14ac:dyDescent="0.25">
      <c r="A1383" s="1" t="s">
        <v>1065</v>
      </c>
      <c r="B1383" s="1" t="s">
        <v>4837</v>
      </c>
      <c r="C1383" s="1" t="s">
        <v>3275</v>
      </c>
      <c r="D1383" s="1" t="s">
        <v>4838</v>
      </c>
      <c r="E1383" s="1" t="s">
        <v>2444</v>
      </c>
      <c r="F1383" s="1" t="s">
        <v>4312</v>
      </c>
      <c r="G1383" s="1" t="s">
        <v>4799</v>
      </c>
      <c r="H1383" s="1" t="s">
        <v>4560</v>
      </c>
    </row>
    <row r="1384" spans="1:8" x14ac:dyDescent="0.25">
      <c r="A1384" s="1" t="s">
        <v>1065</v>
      </c>
      <c r="B1384" s="1" t="s">
        <v>4839</v>
      </c>
      <c r="C1384" s="1" t="s">
        <v>3275</v>
      </c>
      <c r="D1384" s="1" t="s">
        <v>4840</v>
      </c>
      <c r="E1384" s="1" t="s">
        <v>2444</v>
      </c>
      <c r="F1384" s="1" t="s">
        <v>4312</v>
      </c>
      <c r="G1384" s="1" t="s">
        <v>4799</v>
      </c>
      <c r="H1384" s="1" t="s">
        <v>4569</v>
      </c>
    </row>
    <row r="1385" spans="1:8" x14ac:dyDescent="0.25">
      <c r="A1385" s="1" t="s">
        <v>1065</v>
      </c>
      <c r="B1385" s="1" t="s">
        <v>4841</v>
      </c>
      <c r="C1385" s="1" t="s">
        <v>3025</v>
      </c>
      <c r="D1385" s="1" t="s">
        <v>4842</v>
      </c>
      <c r="E1385" s="1" t="s">
        <v>2444</v>
      </c>
      <c r="F1385" s="1" t="s">
        <v>4312</v>
      </c>
      <c r="G1385" s="1" t="s">
        <v>4799</v>
      </c>
      <c r="H1385" s="1" t="s">
        <v>4572</v>
      </c>
    </row>
    <row r="1386" spans="1:8" x14ac:dyDescent="0.25">
      <c r="A1386" s="1" t="s">
        <v>1065</v>
      </c>
      <c r="B1386" s="1" t="s">
        <v>4843</v>
      </c>
      <c r="C1386" s="1" t="s">
        <v>3275</v>
      </c>
      <c r="D1386" s="1" t="s">
        <v>4844</v>
      </c>
      <c r="E1386" s="1" t="s">
        <v>2444</v>
      </c>
      <c r="F1386" s="1" t="s">
        <v>4312</v>
      </c>
      <c r="G1386" s="1" t="s">
        <v>4799</v>
      </c>
      <c r="H1386" s="1" t="s">
        <v>4845</v>
      </c>
    </row>
    <row r="1387" spans="1:8" x14ac:dyDescent="0.25">
      <c r="A1387" s="1" t="s">
        <v>1065</v>
      </c>
      <c r="B1387" s="1" t="s">
        <v>4846</v>
      </c>
      <c r="C1387" s="1" t="s">
        <v>3025</v>
      </c>
      <c r="D1387" s="1" t="s">
        <v>4847</v>
      </c>
      <c r="E1387" s="1" t="s">
        <v>2444</v>
      </c>
      <c r="F1387" s="1" t="s">
        <v>4312</v>
      </c>
      <c r="G1387" s="1" t="s">
        <v>4799</v>
      </c>
      <c r="H1387" s="1" t="s">
        <v>4575</v>
      </c>
    </row>
    <row r="1388" spans="1:8" x14ac:dyDescent="0.25">
      <c r="A1388" s="1" t="s">
        <v>1065</v>
      </c>
      <c r="B1388" s="1" t="s">
        <v>4848</v>
      </c>
      <c r="C1388" s="1" t="s">
        <v>3275</v>
      </c>
      <c r="D1388" s="1" t="s">
        <v>4849</v>
      </c>
      <c r="E1388" s="1" t="s">
        <v>2444</v>
      </c>
      <c r="F1388" s="1" t="s">
        <v>4312</v>
      </c>
      <c r="G1388" s="1" t="s">
        <v>4799</v>
      </c>
      <c r="H1388" s="1" t="s">
        <v>4578</v>
      </c>
    </row>
    <row r="1389" spans="1:8" x14ac:dyDescent="0.25">
      <c r="A1389" s="1" t="s">
        <v>1065</v>
      </c>
      <c r="B1389" s="1" t="s">
        <v>4850</v>
      </c>
      <c r="C1389" s="1" t="s">
        <v>3275</v>
      </c>
      <c r="D1389" s="1" t="s">
        <v>4851</v>
      </c>
      <c r="E1389" s="1" t="s">
        <v>2444</v>
      </c>
      <c r="F1389" s="1" t="s">
        <v>4312</v>
      </c>
      <c r="G1389" s="1" t="s">
        <v>4799</v>
      </c>
      <c r="H1389" s="1" t="s">
        <v>4551</v>
      </c>
    </row>
    <row r="1390" spans="1:8" x14ac:dyDescent="0.25">
      <c r="A1390" s="1" t="s">
        <v>1065</v>
      </c>
      <c r="B1390" s="1" t="s">
        <v>4852</v>
      </c>
      <c r="C1390" s="1" t="s">
        <v>3275</v>
      </c>
      <c r="D1390" s="1" t="s">
        <v>4853</v>
      </c>
      <c r="E1390" s="1" t="s">
        <v>2444</v>
      </c>
      <c r="F1390" s="1" t="s">
        <v>4312</v>
      </c>
      <c r="G1390" s="1" t="s">
        <v>4799</v>
      </c>
      <c r="H1390" s="1" t="s">
        <v>4554</v>
      </c>
    </row>
    <row r="1391" spans="1:8" x14ac:dyDescent="0.25">
      <c r="A1391" s="1" t="s">
        <v>1065</v>
      </c>
      <c r="B1391" s="1" t="s">
        <v>4854</v>
      </c>
      <c r="C1391" s="1" t="s">
        <v>3275</v>
      </c>
      <c r="D1391" s="1" t="s">
        <v>4855</v>
      </c>
      <c r="E1391" s="1" t="s">
        <v>2444</v>
      </c>
      <c r="F1391" s="1" t="s">
        <v>4312</v>
      </c>
      <c r="G1391" s="1" t="s">
        <v>4799</v>
      </c>
      <c r="H1391" s="1" t="s">
        <v>4584</v>
      </c>
    </row>
    <row r="1392" spans="1:8" x14ac:dyDescent="0.25">
      <c r="A1392" s="1" t="s">
        <v>1065</v>
      </c>
      <c r="B1392" s="1" t="s">
        <v>4856</v>
      </c>
      <c r="C1392" s="1" t="s">
        <v>3275</v>
      </c>
      <c r="D1392" s="1" t="s">
        <v>4857</v>
      </c>
      <c r="E1392" s="1" t="s">
        <v>2444</v>
      </c>
      <c r="F1392" s="1" t="s">
        <v>4312</v>
      </c>
      <c r="G1392" s="1" t="s">
        <v>4799</v>
      </c>
      <c r="H1392" s="1" t="s">
        <v>4587</v>
      </c>
    </row>
    <row r="1393" spans="1:8" x14ac:dyDescent="0.25">
      <c r="A1393" s="1" t="s">
        <v>1065</v>
      </c>
      <c r="B1393" s="1" t="s">
        <v>4858</v>
      </c>
      <c r="C1393" s="1" t="s">
        <v>3275</v>
      </c>
      <c r="D1393" s="1" t="s">
        <v>4859</v>
      </c>
      <c r="E1393" s="1" t="s">
        <v>2444</v>
      </c>
      <c r="F1393" s="1" t="s">
        <v>4312</v>
      </c>
      <c r="G1393" s="1" t="s">
        <v>4799</v>
      </c>
      <c r="H1393" s="1" t="s">
        <v>4860</v>
      </c>
    </row>
    <row r="1394" spans="1:8" x14ac:dyDescent="0.25">
      <c r="A1394" s="1" t="s">
        <v>1065</v>
      </c>
      <c r="B1394" s="1" t="s">
        <v>4861</v>
      </c>
      <c r="C1394" s="1" t="s">
        <v>3275</v>
      </c>
      <c r="D1394" s="1" t="s">
        <v>4862</v>
      </c>
      <c r="E1394" s="1" t="s">
        <v>2444</v>
      </c>
      <c r="F1394" s="1" t="s">
        <v>4312</v>
      </c>
      <c r="G1394" s="1" t="s">
        <v>4799</v>
      </c>
      <c r="H1394" s="1" t="s">
        <v>4863</v>
      </c>
    </row>
    <row r="1395" spans="1:8" x14ac:dyDescent="0.25">
      <c r="A1395" s="1" t="s">
        <v>1065</v>
      </c>
      <c r="B1395" s="1" t="s">
        <v>4864</v>
      </c>
      <c r="C1395" s="1" t="s">
        <v>3025</v>
      </c>
      <c r="D1395" s="1" t="s">
        <v>4865</v>
      </c>
      <c r="E1395" s="1" t="s">
        <v>2444</v>
      </c>
      <c r="F1395" s="1" t="s">
        <v>4312</v>
      </c>
      <c r="G1395" s="1" t="s">
        <v>4799</v>
      </c>
      <c r="H1395" s="1" t="s">
        <v>3299</v>
      </c>
    </row>
    <row r="1396" spans="1:8" x14ac:dyDescent="0.25">
      <c r="A1396" s="1" t="s">
        <v>1065</v>
      </c>
      <c r="B1396" s="1" t="s">
        <v>4866</v>
      </c>
      <c r="C1396" s="1" t="s">
        <v>3025</v>
      </c>
      <c r="D1396" s="1" t="s">
        <v>4867</v>
      </c>
      <c r="E1396" s="1" t="s">
        <v>2444</v>
      </c>
      <c r="F1396" s="1" t="s">
        <v>4312</v>
      </c>
      <c r="G1396" s="1" t="s">
        <v>4799</v>
      </c>
      <c r="H1396" s="1" t="s">
        <v>4868</v>
      </c>
    </row>
    <row r="1397" spans="1:8" x14ac:dyDescent="0.25">
      <c r="A1397" s="1" t="s">
        <v>1065</v>
      </c>
      <c r="B1397" s="1" t="s">
        <v>4869</v>
      </c>
      <c r="C1397" s="1" t="s">
        <v>3025</v>
      </c>
      <c r="D1397" s="1" t="s">
        <v>4870</v>
      </c>
      <c r="E1397" s="1" t="s">
        <v>2444</v>
      </c>
      <c r="F1397" s="1" t="s">
        <v>4312</v>
      </c>
      <c r="G1397" s="1" t="s">
        <v>4799</v>
      </c>
      <c r="H1397" s="1" t="s">
        <v>4871</v>
      </c>
    </row>
    <row r="1398" spans="1:8" x14ac:dyDescent="0.25">
      <c r="A1398" s="1" t="s">
        <v>1065</v>
      </c>
      <c r="B1398" s="1" t="s">
        <v>4872</v>
      </c>
      <c r="C1398" s="1" t="s">
        <v>3275</v>
      </c>
      <c r="D1398" s="1" t="s">
        <v>4873</v>
      </c>
      <c r="E1398" s="1" t="s">
        <v>2444</v>
      </c>
      <c r="F1398" s="1" t="s">
        <v>4312</v>
      </c>
      <c r="G1398" s="1" t="s">
        <v>4799</v>
      </c>
      <c r="H1398" s="1" t="s">
        <v>4874</v>
      </c>
    </row>
    <row r="1399" spans="1:8" x14ac:dyDescent="0.25">
      <c r="A1399" s="1" t="s">
        <v>1065</v>
      </c>
      <c r="B1399" s="1" t="s">
        <v>4875</v>
      </c>
      <c r="C1399" s="1" t="s">
        <v>3275</v>
      </c>
      <c r="D1399" s="1" t="s">
        <v>4876</v>
      </c>
      <c r="E1399" s="1" t="s">
        <v>2444</v>
      </c>
      <c r="F1399" s="1" t="s">
        <v>4312</v>
      </c>
      <c r="G1399" s="1" t="s">
        <v>4799</v>
      </c>
      <c r="H1399" s="1" t="s">
        <v>4877</v>
      </c>
    </row>
    <row r="1400" spans="1:8" x14ac:dyDescent="0.25">
      <c r="A1400" s="1" t="s">
        <v>1065</v>
      </c>
      <c r="B1400" s="1" t="s">
        <v>4878</v>
      </c>
      <c r="C1400" s="1" t="s">
        <v>3275</v>
      </c>
      <c r="D1400" s="1" t="s">
        <v>4879</v>
      </c>
      <c r="E1400" s="1" t="s">
        <v>2444</v>
      </c>
      <c r="F1400" s="1" t="s">
        <v>4312</v>
      </c>
      <c r="G1400" s="1" t="s">
        <v>4799</v>
      </c>
      <c r="H1400" s="1" t="s">
        <v>4880</v>
      </c>
    </row>
    <row r="1401" spans="1:8" x14ac:dyDescent="0.25">
      <c r="A1401" s="1" t="s">
        <v>1065</v>
      </c>
      <c r="B1401" s="1" t="s">
        <v>4881</v>
      </c>
      <c r="C1401" s="1" t="s">
        <v>3275</v>
      </c>
      <c r="D1401" s="1" t="s">
        <v>4882</v>
      </c>
      <c r="E1401" s="1" t="s">
        <v>2444</v>
      </c>
      <c r="F1401" s="1" t="s">
        <v>4312</v>
      </c>
      <c r="G1401" s="1" t="s">
        <v>4799</v>
      </c>
      <c r="H1401" s="1" t="s">
        <v>4883</v>
      </c>
    </row>
    <row r="1402" spans="1:8" x14ac:dyDescent="0.25">
      <c r="A1402" s="1" t="s">
        <v>1065</v>
      </c>
      <c r="B1402" s="1" t="s">
        <v>4884</v>
      </c>
      <c r="C1402" s="1" t="s">
        <v>3275</v>
      </c>
      <c r="D1402" s="1" t="s">
        <v>4885</v>
      </c>
      <c r="E1402" s="1" t="s">
        <v>2444</v>
      </c>
      <c r="F1402" s="1" t="s">
        <v>4312</v>
      </c>
      <c r="G1402" s="1" t="s">
        <v>4799</v>
      </c>
      <c r="H1402" s="1" t="s">
        <v>4886</v>
      </c>
    </row>
    <row r="1403" spans="1:8" x14ac:dyDescent="0.25">
      <c r="A1403" s="1" t="s">
        <v>1065</v>
      </c>
      <c r="B1403" s="1" t="s">
        <v>4887</v>
      </c>
      <c r="C1403" s="1" t="s">
        <v>3275</v>
      </c>
      <c r="D1403" s="1" t="s">
        <v>4888</v>
      </c>
      <c r="E1403" s="1" t="s">
        <v>2444</v>
      </c>
      <c r="F1403" s="1" t="s">
        <v>4312</v>
      </c>
      <c r="G1403" s="1" t="s">
        <v>4799</v>
      </c>
      <c r="H1403" s="1" t="s">
        <v>4889</v>
      </c>
    </row>
    <row r="1404" spans="1:8" x14ac:dyDescent="0.25">
      <c r="A1404" s="1" t="s">
        <v>1065</v>
      </c>
      <c r="B1404" s="1" t="s">
        <v>4890</v>
      </c>
      <c r="C1404" s="1" t="s">
        <v>3275</v>
      </c>
      <c r="D1404" s="1" t="s">
        <v>4891</v>
      </c>
      <c r="E1404" s="1" t="s">
        <v>2444</v>
      </c>
      <c r="F1404" s="1" t="s">
        <v>4312</v>
      </c>
      <c r="G1404" s="1" t="s">
        <v>4799</v>
      </c>
      <c r="H1404" s="1" t="s">
        <v>4892</v>
      </c>
    </row>
    <row r="1405" spans="1:8" x14ac:dyDescent="0.25">
      <c r="A1405" s="1" t="s">
        <v>1065</v>
      </c>
      <c r="B1405" s="1" t="s">
        <v>4893</v>
      </c>
      <c r="C1405" s="1" t="s">
        <v>3275</v>
      </c>
      <c r="D1405" s="1" t="s">
        <v>4894</v>
      </c>
      <c r="E1405" s="1" t="s">
        <v>2444</v>
      </c>
      <c r="F1405" s="1" t="s">
        <v>4312</v>
      </c>
      <c r="G1405" s="1" t="s">
        <v>4799</v>
      </c>
      <c r="H1405" s="1" t="s">
        <v>4895</v>
      </c>
    </row>
    <row r="1406" spans="1:8" x14ac:dyDescent="0.25">
      <c r="A1406" s="1" t="s">
        <v>1065</v>
      </c>
      <c r="B1406" s="1" t="s">
        <v>4896</v>
      </c>
      <c r="C1406" s="1" t="s">
        <v>3275</v>
      </c>
      <c r="D1406" s="1" t="s">
        <v>4897</v>
      </c>
      <c r="E1406" s="1" t="s">
        <v>2444</v>
      </c>
      <c r="F1406" s="1" t="s">
        <v>4312</v>
      </c>
      <c r="G1406" s="1" t="s">
        <v>4799</v>
      </c>
      <c r="H1406" s="1" t="s">
        <v>4898</v>
      </c>
    </row>
    <row r="1407" spans="1:8" x14ac:dyDescent="0.25">
      <c r="A1407" s="1" t="s">
        <v>1065</v>
      </c>
      <c r="B1407" s="1" t="s">
        <v>4899</v>
      </c>
      <c r="C1407" s="1" t="s">
        <v>3275</v>
      </c>
      <c r="D1407" s="1" t="s">
        <v>4900</v>
      </c>
      <c r="E1407" s="1" t="s">
        <v>2444</v>
      </c>
      <c r="F1407" s="1" t="s">
        <v>4312</v>
      </c>
      <c r="G1407" s="1" t="s">
        <v>4799</v>
      </c>
      <c r="H1407" s="1" t="s">
        <v>4901</v>
      </c>
    </row>
    <row r="1408" spans="1:8" x14ac:dyDescent="0.25">
      <c r="A1408" s="1" t="s">
        <v>1065</v>
      </c>
      <c r="B1408" s="1" t="s">
        <v>4902</v>
      </c>
      <c r="C1408" s="1" t="s">
        <v>3025</v>
      </c>
      <c r="D1408" s="1" t="s">
        <v>4903</v>
      </c>
      <c r="E1408" s="1" t="s">
        <v>2444</v>
      </c>
      <c r="F1408" s="1" t="s">
        <v>4312</v>
      </c>
      <c r="G1408" s="1" t="s">
        <v>4799</v>
      </c>
      <c r="H1408" s="1" t="s">
        <v>4904</v>
      </c>
    </row>
    <row r="1409" spans="1:8" x14ac:dyDescent="0.25">
      <c r="A1409" s="1" t="s">
        <v>1065</v>
      </c>
      <c r="B1409" s="1" t="s">
        <v>4905</v>
      </c>
      <c r="C1409" s="1" t="s">
        <v>3275</v>
      </c>
      <c r="D1409" s="1" t="s">
        <v>4906</v>
      </c>
      <c r="E1409" s="1" t="s">
        <v>2444</v>
      </c>
      <c r="F1409" s="1" t="s">
        <v>4312</v>
      </c>
      <c r="G1409" s="1" t="s">
        <v>4799</v>
      </c>
      <c r="H1409" s="1" t="s">
        <v>4907</v>
      </c>
    </row>
    <row r="1410" spans="1:8" x14ac:dyDescent="0.25">
      <c r="A1410" s="1" t="s">
        <v>1065</v>
      </c>
      <c r="B1410" s="1" t="s">
        <v>4908</v>
      </c>
      <c r="C1410" s="1" t="s">
        <v>3275</v>
      </c>
      <c r="D1410" s="1" t="s">
        <v>4909</v>
      </c>
      <c r="E1410" s="1" t="s">
        <v>2444</v>
      </c>
      <c r="F1410" s="1" t="s">
        <v>4312</v>
      </c>
      <c r="G1410" s="1" t="s">
        <v>4799</v>
      </c>
      <c r="H1410" s="1" t="s">
        <v>4910</v>
      </c>
    </row>
    <row r="1411" spans="1:8" x14ac:dyDescent="0.25">
      <c r="A1411" s="1" t="s">
        <v>1065</v>
      </c>
      <c r="B1411" s="1" t="s">
        <v>4911</v>
      </c>
      <c r="C1411" s="1" t="s">
        <v>3275</v>
      </c>
      <c r="D1411" s="1" t="s">
        <v>4912</v>
      </c>
      <c r="E1411" s="1" t="s">
        <v>2444</v>
      </c>
      <c r="F1411" s="1" t="s">
        <v>4312</v>
      </c>
      <c r="G1411" s="1" t="s">
        <v>4799</v>
      </c>
      <c r="H1411" s="1" t="s">
        <v>4913</v>
      </c>
    </row>
    <row r="1412" spans="1:8" x14ac:dyDescent="0.25">
      <c r="A1412" s="1" t="s">
        <v>1065</v>
      </c>
      <c r="B1412" s="1" t="s">
        <v>4914</v>
      </c>
      <c r="C1412" s="1" t="s">
        <v>3275</v>
      </c>
      <c r="D1412" s="1" t="s">
        <v>4915</v>
      </c>
      <c r="E1412" s="1" t="s">
        <v>2444</v>
      </c>
      <c r="F1412" s="1" t="s">
        <v>4312</v>
      </c>
      <c r="G1412" s="1" t="s">
        <v>4799</v>
      </c>
      <c r="H1412" s="1" t="s">
        <v>1611</v>
      </c>
    </row>
    <row r="1413" spans="1:8" x14ac:dyDescent="0.25">
      <c r="A1413" s="1" t="s">
        <v>1065</v>
      </c>
      <c r="B1413" s="1" t="s">
        <v>4916</v>
      </c>
      <c r="C1413" s="1" t="s">
        <v>3016</v>
      </c>
      <c r="D1413" s="1" t="s">
        <v>4917</v>
      </c>
      <c r="E1413" s="1" t="s">
        <v>2444</v>
      </c>
      <c r="F1413" s="1" t="s">
        <v>4312</v>
      </c>
      <c r="G1413" s="1" t="s">
        <v>4918</v>
      </c>
      <c r="H1413" s="1" t="s">
        <v>4175</v>
      </c>
    </row>
    <row r="1414" spans="1:8" x14ac:dyDescent="0.25">
      <c r="A1414" s="1" t="s">
        <v>1065</v>
      </c>
      <c r="B1414" s="1" t="s">
        <v>4919</v>
      </c>
      <c r="C1414" s="1" t="s">
        <v>3016</v>
      </c>
      <c r="D1414" s="1" t="s">
        <v>4920</v>
      </c>
      <c r="E1414" s="1" t="s">
        <v>2444</v>
      </c>
      <c r="F1414" s="1" t="s">
        <v>4312</v>
      </c>
      <c r="G1414" s="1" t="s">
        <v>4918</v>
      </c>
      <c r="H1414" s="1" t="s">
        <v>4921</v>
      </c>
    </row>
    <row r="1415" spans="1:8" x14ac:dyDescent="0.25">
      <c r="A1415" s="1" t="s">
        <v>1065</v>
      </c>
      <c r="B1415" s="1" t="s">
        <v>4922</v>
      </c>
      <c r="C1415" s="1" t="s">
        <v>3016</v>
      </c>
      <c r="D1415" s="1" t="s">
        <v>4923</v>
      </c>
      <c r="E1415" s="1" t="s">
        <v>2444</v>
      </c>
      <c r="F1415" s="1" t="s">
        <v>4312</v>
      </c>
      <c r="G1415" s="1" t="s">
        <v>4918</v>
      </c>
      <c r="H1415" s="1" t="s">
        <v>4595</v>
      </c>
    </row>
    <row r="1416" spans="1:8" x14ac:dyDescent="0.25">
      <c r="A1416" s="1" t="s">
        <v>1065</v>
      </c>
      <c r="B1416" s="1" t="s">
        <v>4924</v>
      </c>
      <c r="C1416" s="1" t="s">
        <v>3016</v>
      </c>
      <c r="D1416" s="1" t="s">
        <v>4925</v>
      </c>
      <c r="E1416" s="1" t="s">
        <v>2444</v>
      </c>
      <c r="F1416" s="1" t="s">
        <v>4312</v>
      </c>
      <c r="G1416" s="1" t="s">
        <v>4918</v>
      </c>
      <c r="H1416" s="1" t="s">
        <v>4926</v>
      </c>
    </row>
    <row r="1417" spans="1:8" x14ac:dyDescent="0.25">
      <c r="A1417" s="1" t="s">
        <v>1065</v>
      </c>
      <c r="B1417" s="1" t="s">
        <v>4927</v>
      </c>
      <c r="C1417" s="1" t="s">
        <v>3016</v>
      </c>
      <c r="D1417" s="1" t="s">
        <v>4928</v>
      </c>
      <c r="E1417" s="1" t="s">
        <v>2444</v>
      </c>
      <c r="F1417" s="1" t="s">
        <v>4312</v>
      </c>
      <c r="G1417" s="1" t="s">
        <v>4918</v>
      </c>
      <c r="H1417" s="1" t="s">
        <v>4929</v>
      </c>
    </row>
    <row r="1418" spans="1:8" x14ac:dyDescent="0.25">
      <c r="A1418" s="1" t="s">
        <v>1065</v>
      </c>
      <c r="B1418" s="1" t="s">
        <v>4930</v>
      </c>
      <c r="C1418" s="1" t="s">
        <v>3016</v>
      </c>
      <c r="D1418" s="1" t="s">
        <v>4931</v>
      </c>
      <c r="E1418" s="1" t="s">
        <v>2444</v>
      </c>
      <c r="F1418" s="1" t="s">
        <v>4312</v>
      </c>
      <c r="G1418" s="1" t="s">
        <v>4918</v>
      </c>
      <c r="H1418" s="1" t="s">
        <v>4932</v>
      </c>
    </row>
    <row r="1419" spans="1:8" x14ac:dyDescent="0.25">
      <c r="A1419" s="1" t="s">
        <v>1065</v>
      </c>
      <c r="B1419" s="1" t="s">
        <v>4933</v>
      </c>
      <c r="C1419" s="1" t="s">
        <v>3016</v>
      </c>
      <c r="D1419" s="1" t="s">
        <v>4934</v>
      </c>
      <c r="E1419" s="1" t="s">
        <v>2444</v>
      </c>
      <c r="F1419" s="1" t="s">
        <v>4312</v>
      </c>
      <c r="G1419" s="1" t="s">
        <v>4918</v>
      </c>
      <c r="H1419" s="1" t="s">
        <v>4935</v>
      </c>
    </row>
    <row r="1420" spans="1:8" x14ac:dyDescent="0.25">
      <c r="A1420" s="1" t="s">
        <v>1065</v>
      </c>
      <c r="B1420" s="1" t="s">
        <v>4936</v>
      </c>
      <c r="C1420" s="1" t="s">
        <v>3016</v>
      </c>
      <c r="D1420" s="1" t="s">
        <v>4937</v>
      </c>
      <c r="E1420" s="1" t="s">
        <v>2444</v>
      </c>
      <c r="F1420" s="1" t="s">
        <v>4312</v>
      </c>
      <c r="G1420" s="1" t="s">
        <v>4918</v>
      </c>
      <c r="H1420" s="1" t="s">
        <v>4938</v>
      </c>
    </row>
    <row r="1421" spans="1:8" x14ac:dyDescent="0.25">
      <c r="A1421" s="1" t="s">
        <v>1065</v>
      </c>
      <c r="B1421" s="1" t="s">
        <v>4939</v>
      </c>
      <c r="C1421" s="1" t="s">
        <v>3016</v>
      </c>
      <c r="D1421" s="1" t="s">
        <v>4940</v>
      </c>
      <c r="E1421" s="1" t="s">
        <v>2444</v>
      </c>
      <c r="F1421" s="1" t="s">
        <v>4312</v>
      </c>
      <c r="G1421" s="1" t="s">
        <v>4918</v>
      </c>
      <c r="H1421" s="1" t="s">
        <v>4941</v>
      </c>
    </row>
    <row r="1422" spans="1:8" x14ac:dyDescent="0.25">
      <c r="A1422" s="1" t="s">
        <v>1065</v>
      </c>
      <c r="B1422" s="1" t="s">
        <v>4942</v>
      </c>
      <c r="C1422" s="1" t="s">
        <v>3016</v>
      </c>
      <c r="D1422" s="1" t="s">
        <v>4943</v>
      </c>
      <c r="E1422" s="1" t="s">
        <v>2444</v>
      </c>
      <c r="F1422" s="1" t="s">
        <v>4312</v>
      </c>
      <c r="G1422" s="1" t="s">
        <v>4918</v>
      </c>
      <c r="H1422" s="1" t="s">
        <v>4944</v>
      </c>
    </row>
    <row r="1423" spans="1:8" x14ac:dyDescent="0.25">
      <c r="A1423" s="1" t="s">
        <v>1065</v>
      </c>
      <c r="B1423" s="1" t="s">
        <v>4945</v>
      </c>
      <c r="C1423" s="1" t="s">
        <v>3016</v>
      </c>
      <c r="D1423" s="1" t="s">
        <v>4946</v>
      </c>
      <c r="E1423" s="1" t="s">
        <v>2444</v>
      </c>
      <c r="F1423" s="1" t="s">
        <v>4312</v>
      </c>
      <c r="G1423" s="1" t="s">
        <v>4918</v>
      </c>
      <c r="H1423" s="1" t="s">
        <v>4947</v>
      </c>
    </row>
    <row r="1424" spans="1:8" x14ac:dyDescent="0.25">
      <c r="A1424" s="1" t="s">
        <v>1065</v>
      </c>
      <c r="B1424" s="1" t="s">
        <v>4948</v>
      </c>
      <c r="C1424" s="1" t="s">
        <v>3016</v>
      </c>
      <c r="D1424" s="1" t="s">
        <v>4949</v>
      </c>
      <c r="E1424" s="1" t="s">
        <v>2444</v>
      </c>
      <c r="F1424" s="1" t="s">
        <v>4312</v>
      </c>
      <c r="G1424" s="1" t="s">
        <v>4918</v>
      </c>
      <c r="H1424" s="1" t="s">
        <v>4950</v>
      </c>
    </row>
    <row r="1425" spans="1:8" x14ac:dyDescent="0.25">
      <c r="A1425" s="1" t="s">
        <v>1065</v>
      </c>
      <c r="B1425" s="1" t="s">
        <v>4951</v>
      </c>
      <c r="C1425" s="1" t="s">
        <v>3016</v>
      </c>
      <c r="D1425" s="1" t="s">
        <v>4952</v>
      </c>
      <c r="E1425" s="1" t="s">
        <v>2444</v>
      </c>
      <c r="F1425" s="1" t="s">
        <v>4312</v>
      </c>
      <c r="G1425" s="1" t="s">
        <v>4918</v>
      </c>
      <c r="H1425" s="1" t="s">
        <v>4953</v>
      </c>
    </row>
    <row r="1426" spans="1:8" x14ac:dyDescent="0.25">
      <c r="A1426" s="1" t="s">
        <v>1065</v>
      </c>
      <c r="B1426" s="1" t="s">
        <v>4954</v>
      </c>
      <c r="C1426" s="1" t="s">
        <v>3016</v>
      </c>
      <c r="D1426" s="1" t="s">
        <v>4955</v>
      </c>
      <c r="E1426" s="1" t="s">
        <v>2444</v>
      </c>
      <c r="F1426" s="1" t="s">
        <v>4312</v>
      </c>
      <c r="G1426" s="1" t="s">
        <v>4918</v>
      </c>
      <c r="H1426" s="1" t="s">
        <v>4956</v>
      </c>
    </row>
    <row r="1427" spans="1:8" x14ac:dyDescent="0.25">
      <c r="A1427" s="1" t="s">
        <v>1065</v>
      </c>
      <c r="B1427" s="1" t="s">
        <v>4957</v>
      </c>
      <c r="C1427" s="1" t="s">
        <v>3016</v>
      </c>
      <c r="D1427" s="1" t="s">
        <v>4958</v>
      </c>
      <c r="E1427" s="1" t="s">
        <v>2444</v>
      </c>
      <c r="F1427" s="1" t="s">
        <v>4312</v>
      </c>
      <c r="G1427" s="1" t="s">
        <v>4918</v>
      </c>
      <c r="H1427" s="1" t="s">
        <v>4959</v>
      </c>
    </row>
    <row r="1428" spans="1:8" x14ac:dyDescent="0.25">
      <c r="A1428" s="1" t="s">
        <v>1065</v>
      </c>
      <c r="B1428" s="1" t="s">
        <v>4960</v>
      </c>
      <c r="C1428" s="1" t="s">
        <v>3016</v>
      </c>
      <c r="D1428" s="1" t="s">
        <v>4961</v>
      </c>
      <c r="E1428" s="1" t="s">
        <v>2444</v>
      </c>
      <c r="F1428" s="1" t="s">
        <v>4312</v>
      </c>
      <c r="G1428" s="1" t="s">
        <v>4918</v>
      </c>
      <c r="H1428" s="1" t="s">
        <v>4962</v>
      </c>
    </row>
    <row r="1429" spans="1:8" x14ac:dyDescent="0.25">
      <c r="A1429" s="1" t="s">
        <v>1065</v>
      </c>
      <c r="B1429" s="1" t="s">
        <v>4963</v>
      </c>
      <c r="C1429" s="1" t="s">
        <v>3016</v>
      </c>
      <c r="D1429" s="1" t="s">
        <v>4964</v>
      </c>
      <c r="E1429" s="1" t="s">
        <v>2444</v>
      </c>
      <c r="F1429" s="1" t="s">
        <v>4312</v>
      </c>
      <c r="G1429" s="1" t="s">
        <v>4918</v>
      </c>
      <c r="H1429" s="1" t="s">
        <v>4160</v>
      </c>
    </row>
    <row r="1430" spans="1:8" x14ac:dyDescent="0.25">
      <c r="A1430" s="1" t="s">
        <v>1065</v>
      </c>
      <c r="B1430" s="1" t="s">
        <v>4965</v>
      </c>
      <c r="C1430" s="1" t="s">
        <v>3016</v>
      </c>
      <c r="D1430" s="1" t="s">
        <v>4966</v>
      </c>
      <c r="E1430" s="1" t="s">
        <v>2444</v>
      </c>
      <c r="F1430" s="1" t="s">
        <v>4312</v>
      </c>
      <c r="G1430" s="1" t="s">
        <v>4918</v>
      </c>
      <c r="H1430" s="1" t="s">
        <v>4967</v>
      </c>
    </row>
    <row r="1431" spans="1:8" x14ac:dyDescent="0.25">
      <c r="A1431" s="1" t="s">
        <v>1065</v>
      </c>
      <c r="B1431" s="1" t="s">
        <v>4968</v>
      </c>
      <c r="C1431" s="1" t="s">
        <v>3016</v>
      </c>
      <c r="D1431" s="1" t="s">
        <v>4969</v>
      </c>
      <c r="E1431" s="1" t="s">
        <v>2444</v>
      </c>
      <c r="F1431" s="1" t="s">
        <v>4312</v>
      </c>
      <c r="G1431" s="1" t="s">
        <v>4918</v>
      </c>
      <c r="H1431" s="1" t="s">
        <v>4970</v>
      </c>
    </row>
    <row r="1432" spans="1:8" x14ac:dyDescent="0.25">
      <c r="A1432" s="1" t="s">
        <v>1065</v>
      </c>
      <c r="B1432" s="1" t="s">
        <v>4971</v>
      </c>
      <c r="C1432" s="1" t="s">
        <v>3016</v>
      </c>
      <c r="D1432" s="1" t="s">
        <v>4972</v>
      </c>
      <c r="E1432" s="1" t="s">
        <v>2444</v>
      </c>
      <c r="F1432" s="1" t="s">
        <v>4312</v>
      </c>
      <c r="G1432" s="1" t="s">
        <v>4918</v>
      </c>
      <c r="H1432" s="1" t="s">
        <v>4973</v>
      </c>
    </row>
    <row r="1433" spans="1:8" x14ac:dyDescent="0.25">
      <c r="A1433" s="1" t="s">
        <v>1065</v>
      </c>
      <c r="B1433" s="1" t="s">
        <v>4974</v>
      </c>
      <c r="C1433" s="1" t="s">
        <v>3016</v>
      </c>
      <c r="D1433" s="1" t="s">
        <v>4975</v>
      </c>
      <c r="E1433" s="1" t="s">
        <v>2444</v>
      </c>
      <c r="F1433" s="1" t="s">
        <v>4312</v>
      </c>
      <c r="G1433" s="1" t="s">
        <v>4918</v>
      </c>
      <c r="H1433" s="1" t="s">
        <v>4976</v>
      </c>
    </row>
    <row r="1434" spans="1:8" x14ac:dyDescent="0.25">
      <c r="A1434" s="1" t="s">
        <v>1065</v>
      </c>
      <c r="B1434" s="1" t="s">
        <v>4977</v>
      </c>
      <c r="C1434" s="1" t="s">
        <v>3016</v>
      </c>
      <c r="D1434" s="1" t="s">
        <v>4978</v>
      </c>
      <c r="E1434" s="1" t="s">
        <v>2444</v>
      </c>
      <c r="F1434" s="1" t="s">
        <v>4312</v>
      </c>
      <c r="G1434" s="1" t="s">
        <v>4918</v>
      </c>
      <c r="H1434" s="1" t="s">
        <v>4979</v>
      </c>
    </row>
    <row r="1435" spans="1:8" x14ac:dyDescent="0.25">
      <c r="A1435" s="1" t="s">
        <v>1065</v>
      </c>
      <c r="B1435" s="1" t="s">
        <v>4980</v>
      </c>
      <c r="C1435" s="1" t="s">
        <v>3016</v>
      </c>
      <c r="D1435" s="1" t="s">
        <v>4981</v>
      </c>
      <c r="E1435" s="1" t="s">
        <v>2444</v>
      </c>
      <c r="F1435" s="1" t="s">
        <v>4312</v>
      </c>
      <c r="G1435" s="1" t="s">
        <v>4918</v>
      </c>
      <c r="H1435" s="1" t="s">
        <v>4982</v>
      </c>
    </row>
    <row r="1436" spans="1:8" x14ac:dyDescent="0.25">
      <c r="A1436" s="1" t="s">
        <v>1065</v>
      </c>
      <c r="B1436" s="1" t="s">
        <v>4983</v>
      </c>
      <c r="C1436" s="1" t="s">
        <v>3016</v>
      </c>
      <c r="D1436" s="1" t="s">
        <v>4984</v>
      </c>
      <c r="E1436" s="1" t="s">
        <v>2444</v>
      </c>
      <c r="F1436" s="1" t="s">
        <v>4312</v>
      </c>
      <c r="G1436" s="1" t="s">
        <v>4918</v>
      </c>
      <c r="H1436" s="1" t="s">
        <v>4985</v>
      </c>
    </row>
    <row r="1437" spans="1:8" x14ac:dyDescent="0.25">
      <c r="A1437" s="1" t="s">
        <v>1065</v>
      </c>
      <c r="B1437" s="1" t="s">
        <v>4986</v>
      </c>
      <c r="C1437" s="1" t="s">
        <v>3016</v>
      </c>
      <c r="D1437" s="1" t="s">
        <v>4987</v>
      </c>
      <c r="E1437" s="1" t="s">
        <v>2444</v>
      </c>
      <c r="F1437" s="1" t="s">
        <v>4312</v>
      </c>
      <c r="G1437" s="1" t="s">
        <v>4918</v>
      </c>
      <c r="H1437" s="1" t="s">
        <v>4988</v>
      </c>
    </row>
    <row r="1438" spans="1:8" x14ac:dyDescent="0.25">
      <c r="A1438" s="1" t="s">
        <v>1065</v>
      </c>
      <c r="B1438" s="1" t="s">
        <v>4989</v>
      </c>
      <c r="C1438" s="1" t="s">
        <v>3016</v>
      </c>
      <c r="D1438" s="1" t="s">
        <v>4990</v>
      </c>
      <c r="E1438" s="1" t="s">
        <v>2444</v>
      </c>
      <c r="F1438" s="1" t="s">
        <v>4312</v>
      </c>
      <c r="G1438" s="1" t="s">
        <v>4918</v>
      </c>
      <c r="H1438" s="1" t="s">
        <v>4991</v>
      </c>
    </row>
    <row r="1439" spans="1:8" x14ac:dyDescent="0.25">
      <c r="A1439" s="1" t="s">
        <v>1065</v>
      </c>
      <c r="B1439" s="1" t="s">
        <v>4992</v>
      </c>
      <c r="C1439" s="1" t="s">
        <v>3016</v>
      </c>
      <c r="D1439" s="1" t="s">
        <v>4993</v>
      </c>
      <c r="E1439" s="1" t="s">
        <v>2444</v>
      </c>
      <c r="F1439" s="1" t="s">
        <v>4312</v>
      </c>
      <c r="G1439" s="1" t="s">
        <v>4918</v>
      </c>
      <c r="H1439" s="1" t="s">
        <v>4994</v>
      </c>
    </row>
    <row r="1440" spans="1:8" x14ac:dyDescent="0.25">
      <c r="A1440" s="1" t="s">
        <v>1065</v>
      </c>
      <c r="B1440" s="1" t="s">
        <v>4995</v>
      </c>
      <c r="C1440" s="1" t="s">
        <v>3016</v>
      </c>
      <c r="D1440" s="1" t="s">
        <v>4996</v>
      </c>
      <c r="E1440" s="1" t="s">
        <v>2444</v>
      </c>
      <c r="F1440" s="1" t="s">
        <v>4312</v>
      </c>
      <c r="G1440" s="1" t="s">
        <v>4918</v>
      </c>
      <c r="H1440" s="1" t="s">
        <v>4997</v>
      </c>
    </row>
    <row r="1441" spans="1:8" x14ac:dyDescent="0.25">
      <c r="A1441" s="1" t="s">
        <v>1065</v>
      </c>
      <c r="B1441" s="1" t="s">
        <v>4998</v>
      </c>
      <c r="C1441" s="1" t="s">
        <v>3016</v>
      </c>
      <c r="D1441" s="1" t="s">
        <v>4999</v>
      </c>
      <c r="E1441" s="1" t="s">
        <v>2444</v>
      </c>
      <c r="F1441" s="1" t="s">
        <v>4312</v>
      </c>
      <c r="G1441" s="1" t="s">
        <v>4918</v>
      </c>
      <c r="H1441" s="1" t="s">
        <v>5000</v>
      </c>
    </row>
    <row r="1442" spans="1:8" x14ac:dyDescent="0.25">
      <c r="A1442" s="1" t="s">
        <v>1065</v>
      </c>
      <c r="B1442" s="1" t="s">
        <v>5001</v>
      </c>
      <c r="C1442" s="1" t="s">
        <v>3016</v>
      </c>
      <c r="D1442" s="1" t="s">
        <v>5002</v>
      </c>
      <c r="E1442" s="1" t="s">
        <v>2444</v>
      </c>
      <c r="F1442" s="1" t="s">
        <v>4312</v>
      </c>
      <c r="G1442" s="1" t="s">
        <v>4918</v>
      </c>
      <c r="H1442" s="1" t="s">
        <v>5003</v>
      </c>
    </row>
    <row r="1443" spans="1:8" x14ac:dyDescent="0.25">
      <c r="A1443" s="1" t="s">
        <v>1065</v>
      </c>
      <c r="B1443" s="1" t="s">
        <v>5004</v>
      </c>
      <c r="C1443" s="1" t="s">
        <v>3016</v>
      </c>
      <c r="D1443" s="1" t="s">
        <v>5005</v>
      </c>
      <c r="E1443" s="1" t="s">
        <v>2444</v>
      </c>
      <c r="F1443" s="1" t="s">
        <v>4312</v>
      </c>
      <c r="G1443" s="1" t="s">
        <v>4918</v>
      </c>
      <c r="H1443" s="1" t="s">
        <v>5006</v>
      </c>
    </row>
    <row r="1444" spans="1:8" x14ac:dyDescent="0.25">
      <c r="A1444" s="1" t="s">
        <v>1065</v>
      </c>
      <c r="B1444" s="1" t="s">
        <v>5007</v>
      </c>
      <c r="C1444" s="1" t="s">
        <v>3016</v>
      </c>
      <c r="D1444" s="1" t="s">
        <v>5008</v>
      </c>
      <c r="E1444" s="1" t="s">
        <v>2444</v>
      </c>
      <c r="F1444" s="1" t="s">
        <v>4312</v>
      </c>
      <c r="G1444" s="1" t="s">
        <v>4918</v>
      </c>
      <c r="H1444" s="1" t="s">
        <v>5009</v>
      </c>
    </row>
    <row r="1445" spans="1:8" x14ac:dyDescent="0.25">
      <c r="A1445" s="1" t="s">
        <v>1065</v>
      </c>
      <c r="B1445" s="1" t="s">
        <v>5010</v>
      </c>
      <c r="C1445" s="1" t="s">
        <v>3016</v>
      </c>
      <c r="D1445" s="1" t="s">
        <v>5011</v>
      </c>
      <c r="E1445" s="1" t="s">
        <v>2444</v>
      </c>
      <c r="F1445" s="1" t="s">
        <v>4312</v>
      </c>
      <c r="G1445" s="1" t="s">
        <v>4918</v>
      </c>
      <c r="H1445" s="1" t="s">
        <v>5012</v>
      </c>
    </row>
    <row r="1446" spans="1:8" x14ac:dyDescent="0.25">
      <c r="A1446" s="1" t="s">
        <v>1065</v>
      </c>
      <c r="B1446" s="1" t="s">
        <v>5013</v>
      </c>
      <c r="C1446" s="1" t="s">
        <v>3016</v>
      </c>
      <c r="D1446" s="1" t="s">
        <v>5014</v>
      </c>
      <c r="E1446" s="1" t="s">
        <v>2444</v>
      </c>
      <c r="F1446" s="1" t="s">
        <v>4312</v>
      </c>
      <c r="G1446" s="1" t="s">
        <v>4918</v>
      </c>
      <c r="H1446" s="1" t="s">
        <v>5015</v>
      </c>
    </row>
    <row r="1447" spans="1:8" x14ac:dyDescent="0.25">
      <c r="A1447" s="1" t="s">
        <v>1065</v>
      </c>
      <c r="B1447" s="1" t="s">
        <v>5016</v>
      </c>
      <c r="C1447" s="1" t="s">
        <v>3016</v>
      </c>
      <c r="D1447" s="1" t="s">
        <v>5017</v>
      </c>
      <c r="E1447" s="1" t="s">
        <v>2444</v>
      </c>
      <c r="F1447" s="1" t="s">
        <v>4312</v>
      </c>
      <c r="G1447" s="1" t="s">
        <v>4918</v>
      </c>
      <c r="H1447" s="1" t="s">
        <v>5018</v>
      </c>
    </row>
    <row r="1448" spans="1:8" x14ac:dyDescent="0.25">
      <c r="A1448" s="1" t="s">
        <v>1065</v>
      </c>
      <c r="B1448" s="1" t="s">
        <v>5019</v>
      </c>
      <c r="C1448" s="1" t="s">
        <v>3016</v>
      </c>
      <c r="D1448" s="1" t="s">
        <v>5020</v>
      </c>
      <c r="E1448" s="1" t="s">
        <v>2444</v>
      </c>
      <c r="F1448" s="1" t="s">
        <v>4312</v>
      </c>
      <c r="G1448" s="1" t="s">
        <v>4918</v>
      </c>
      <c r="H1448" s="1" t="s">
        <v>5021</v>
      </c>
    </row>
    <row r="1449" spans="1:8" x14ac:dyDescent="0.25">
      <c r="A1449" s="1" t="s">
        <v>1065</v>
      </c>
      <c r="B1449" s="1" t="s">
        <v>5022</v>
      </c>
      <c r="C1449" s="1" t="s">
        <v>3016</v>
      </c>
      <c r="D1449" s="1" t="s">
        <v>5023</v>
      </c>
      <c r="E1449" s="1" t="s">
        <v>2444</v>
      </c>
      <c r="F1449" s="1" t="s">
        <v>4312</v>
      </c>
      <c r="G1449" s="1" t="s">
        <v>4918</v>
      </c>
      <c r="H1449" s="1" t="s">
        <v>5024</v>
      </c>
    </row>
    <row r="1450" spans="1:8" x14ac:dyDescent="0.25">
      <c r="A1450" s="1" t="s">
        <v>1065</v>
      </c>
      <c r="B1450" s="1" t="s">
        <v>5025</v>
      </c>
      <c r="C1450" s="1" t="s">
        <v>3016</v>
      </c>
      <c r="D1450" s="1" t="s">
        <v>5026</v>
      </c>
      <c r="E1450" s="1" t="s">
        <v>2444</v>
      </c>
      <c r="F1450" s="1" t="s">
        <v>4312</v>
      </c>
      <c r="G1450" s="1" t="s">
        <v>4918</v>
      </c>
      <c r="H1450" s="1" t="s">
        <v>3335</v>
      </c>
    </row>
    <row r="1451" spans="1:8" x14ac:dyDescent="0.25">
      <c r="A1451" s="1" t="s">
        <v>1065</v>
      </c>
      <c r="B1451" s="1" t="s">
        <v>5027</v>
      </c>
      <c r="C1451" s="1" t="s">
        <v>3016</v>
      </c>
      <c r="D1451" s="1" t="s">
        <v>5028</v>
      </c>
      <c r="E1451" s="1" t="s">
        <v>2444</v>
      </c>
      <c r="F1451" s="1" t="s">
        <v>4312</v>
      </c>
      <c r="G1451" s="1" t="s">
        <v>4918</v>
      </c>
      <c r="H1451" s="1" t="s">
        <v>4982</v>
      </c>
    </row>
    <row r="1452" spans="1:8" x14ac:dyDescent="0.25">
      <c r="A1452" s="1" t="s">
        <v>1065</v>
      </c>
      <c r="B1452" s="1" t="s">
        <v>5029</v>
      </c>
      <c r="C1452" s="1" t="s">
        <v>3016</v>
      </c>
      <c r="D1452" s="1" t="s">
        <v>5030</v>
      </c>
      <c r="E1452" s="1" t="s">
        <v>2444</v>
      </c>
      <c r="F1452" s="1" t="s">
        <v>4312</v>
      </c>
      <c r="G1452" s="1" t="s">
        <v>4918</v>
      </c>
      <c r="H1452" s="1" t="s">
        <v>4985</v>
      </c>
    </row>
    <row r="1453" spans="1:8" x14ac:dyDescent="0.25">
      <c r="A1453" s="1" t="s">
        <v>1065</v>
      </c>
      <c r="B1453" s="1" t="s">
        <v>5031</v>
      </c>
      <c r="C1453" s="1" t="s">
        <v>3016</v>
      </c>
      <c r="D1453" s="1" t="s">
        <v>5032</v>
      </c>
      <c r="E1453" s="1" t="s">
        <v>2444</v>
      </c>
      <c r="F1453" s="1" t="s">
        <v>4312</v>
      </c>
      <c r="G1453" s="1" t="s">
        <v>4918</v>
      </c>
      <c r="H1453" s="1" t="s">
        <v>4988</v>
      </c>
    </row>
    <row r="1454" spans="1:8" x14ac:dyDescent="0.25">
      <c r="A1454" s="1" t="s">
        <v>1065</v>
      </c>
      <c r="B1454" s="1" t="s">
        <v>5033</v>
      </c>
      <c r="C1454" s="1" t="s">
        <v>3016</v>
      </c>
      <c r="D1454" s="1" t="s">
        <v>5034</v>
      </c>
      <c r="E1454" s="1" t="s">
        <v>2444</v>
      </c>
      <c r="F1454" s="1" t="s">
        <v>4312</v>
      </c>
      <c r="G1454" s="1" t="s">
        <v>4918</v>
      </c>
      <c r="H1454" s="1" t="s">
        <v>5035</v>
      </c>
    </row>
    <row r="1455" spans="1:8" x14ac:dyDescent="0.25">
      <c r="A1455" s="1" t="s">
        <v>1065</v>
      </c>
      <c r="B1455" s="1" t="s">
        <v>5036</v>
      </c>
      <c r="C1455" s="1" t="s">
        <v>3016</v>
      </c>
      <c r="D1455" s="1" t="s">
        <v>5037</v>
      </c>
      <c r="E1455" s="1" t="s">
        <v>2444</v>
      </c>
      <c r="F1455" s="1" t="s">
        <v>4312</v>
      </c>
      <c r="G1455" s="1" t="s">
        <v>4918</v>
      </c>
      <c r="H1455" s="1" t="s">
        <v>1611</v>
      </c>
    </row>
    <row r="1456" spans="1:8" x14ac:dyDescent="0.25">
      <c r="A1456" s="1" t="s">
        <v>1065</v>
      </c>
      <c r="B1456" s="1" t="s">
        <v>5038</v>
      </c>
      <c r="C1456" s="1" t="s">
        <v>3275</v>
      </c>
      <c r="D1456" s="1" t="s">
        <v>5039</v>
      </c>
      <c r="E1456" s="1" t="s">
        <v>2444</v>
      </c>
      <c r="F1456" s="1" t="s">
        <v>4312</v>
      </c>
      <c r="G1456" s="1" t="s">
        <v>5040</v>
      </c>
      <c r="H1456" s="1" t="s">
        <v>5041</v>
      </c>
    </row>
    <row r="1457" spans="1:8" x14ac:dyDescent="0.25">
      <c r="A1457" s="1" t="s">
        <v>1065</v>
      </c>
      <c r="B1457" s="1" t="s">
        <v>5042</v>
      </c>
      <c r="C1457" s="1" t="s">
        <v>3275</v>
      </c>
      <c r="D1457" s="1" t="s">
        <v>5043</v>
      </c>
      <c r="E1457" s="1" t="s">
        <v>2444</v>
      </c>
      <c r="F1457" s="1" t="s">
        <v>4312</v>
      </c>
      <c r="G1457" s="1" t="s">
        <v>5040</v>
      </c>
      <c r="H1457" s="1" t="s">
        <v>1611</v>
      </c>
    </row>
    <row r="1458" spans="1:8" x14ac:dyDescent="0.25">
      <c r="A1458" s="1" t="s">
        <v>1065</v>
      </c>
      <c r="B1458" s="1" t="s">
        <v>5044</v>
      </c>
      <c r="C1458" s="1" t="s">
        <v>3016</v>
      </c>
      <c r="D1458" s="1" t="s">
        <v>5045</v>
      </c>
      <c r="E1458" s="1" t="s">
        <v>2444</v>
      </c>
      <c r="F1458" s="1" t="s">
        <v>4312</v>
      </c>
      <c r="G1458" s="1" t="s">
        <v>5046</v>
      </c>
      <c r="H1458" s="1" t="s">
        <v>5047</v>
      </c>
    </row>
    <row r="1459" spans="1:8" x14ac:dyDescent="0.25">
      <c r="A1459" s="1" t="s">
        <v>1065</v>
      </c>
      <c r="B1459" s="1" t="s">
        <v>5048</v>
      </c>
      <c r="C1459" s="1" t="s">
        <v>3016</v>
      </c>
      <c r="D1459" s="1" t="s">
        <v>5049</v>
      </c>
      <c r="E1459" s="1" t="s">
        <v>2444</v>
      </c>
      <c r="F1459" s="1" t="s">
        <v>4312</v>
      </c>
      <c r="G1459" s="1" t="s">
        <v>5046</v>
      </c>
      <c r="H1459" s="1" t="s">
        <v>5050</v>
      </c>
    </row>
    <row r="1460" spans="1:8" x14ac:dyDescent="0.25">
      <c r="A1460" s="1" t="s">
        <v>1065</v>
      </c>
      <c r="B1460" s="1" t="s">
        <v>5051</v>
      </c>
      <c r="C1460" s="1" t="s">
        <v>3016</v>
      </c>
      <c r="D1460" s="1" t="s">
        <v>5052</v>
      </c>
      <c r="E1460" s="1" t="s">
        <v>2444</v>
      </c>
      <c r="F1460" s="1" t="s">
        <v>4312</v>
      </c>
      <c r="G1460" s="1" t="s">
        <v>5046</v>
      </c>
      <c r="H1460" s="1" t="s">
        <v>5053</v>
      </c>
    </row>
    <row r="1461" spans="1:8" x14ac:dyDescent="0.25">
      <c r="A1461" s="1" t="s">
        <v>1065</v>
      </c>
      <c r="B1461" s="1" t="s">
        <v>5054</v>
      </c>
      <c r="C1461" s="1" t="s">
        <v>3016</v>
      </c>
      <c r="D1461" s="1" t="s">
        <v>5055</v>
      </c>
      <c r="E1461" s="1" t="s">
        <v>2444</v>
      </c>
      <c r="F1461" s="1" t="s">
        <v>4312</v>
      </c>
      <c r="G1461" s="1" t="s">
        <v>5046</v>
      </c>
      <c r="H1461" s="1" t="s">
        <v>5056</v>
      </c>
    </row>
    <row r="1462" spans="1:8" x14ac:dyDescent="0.25">
      <c r="A1462" s="1" t="s">
        <v>1065</v>
      </c>
      <c r="B1462" s="1" t="s">
        <v>5057</v>
      </c>
      <c r="C1462" s="1" t="s">
        <v>3016</v>
      </c>
      <c r="D1462" s="1" t="s">
        <v>5058</v>
      </c>
      <c r="E1462" s="1" t="s">
        <v>2444</v>
      </c>
      <c r="F1462" s="1" t="s">
        <v>4312</v>
      </c>
      <c r="G1462" s="1" t="s">
        <v>5046</v>
      </c>
      <c r="H1462" s="1" t="s">
        <v>5059</v>
      </c>
    </row>
    <row r="1463" spans="1:8" x14ac:dyDescent="0.25">
      <c r="A1463" s="1" t="s">
        <v>1065</v>
      </c>
      <c r="B1463" s="1" t="s">
        <v>5060</v>
      </c>
      <c r="C1463" s="1" t="s">
        <v>3016</v>
      </c>
      <c r="D1463" s="1" t="s">
        <v>5061</v>
      </c>
      <c r="E1463" s="1" t="s">
        <v>2444</v>
      </c>
      <c r="F1463" s="1" t="s">
        <v>4312</v>
      </c>
      <c r="G1463" s="1" t="s">
        <v>5046</v>
      </c>
      <c r="H1463" s="1" t="s">
        <v>5062</v>
      </c>
    </row>
    <row r="1464" spans="1:8" x14ac:dyDescent="0.25">
      <c r="A1464" s="1" t="s">
        <v>1065</v>
      </c>
      <c r="B1464" s="1" t="s">
        <v>5063</v>
      </c>
      <c r="C1464" s="1" t="s">
        <v>3016</v>
      </c>
      <c r="D1464" s="1" t="s">
        <v>5064</v>
      </c>
      <c r="E1464" s="1" t="s">
        <v>2444</v>
      </c>
      <c r="F1464" s="1" t="s">
        <v>4312</v>
      </c>
      <c r="G1464" s="1" t="s">
        <v>5046</v>
      </c>
      <c r="H1464" s="1" t="s">
        <v>4499</v>
      </c>
    </row>
    <row r="1465" spans="1:8" x14ac:dyDescent="0.25">
      <c r="A1465" s="1" t="s">
        <v>1065</v>
      </c>
      <c r="B1465" s="1" t="s">
        <v>5065</v>
      </c>
      <c r="C1465" s="1" t="s">
        <v>3016</v>
      </c>
      <c r="D1465" s="1" t="s">
        <v>5066</v>
      </c>
      <c r="E1465" s="1" t="s">
        <v>2444</v>
      </c>
      <c r="F1465" s="1" t="s">
        <v>4312</v>
      </c>
      <c r="G1465" s="1" t="s">
        <v>5046</v>
      </c>
      <c r="H1465" s="1" t="s">
        <v>5067</v>
      </c>
    </row>
    <row r="1466" spans="1:8" x14ac:dyDescent="0.25">
      <c r="A1466" s="1" t="s">
        <v>1065</v>
      </c>
      <c r="B1466" s="1" t="s">
        <v>5068</v>
      </c>
      <c r="C1466" s="1" t="s">
        <v>3016</v>
      </c>
      <c r="D1466" s="1" t="s">
        <v>5069</v>
      </c>
      <c r="E1466" s="1" t="s">
        <v>2444</v>
      </c>
      <c r="F1466" s="1" t="s">
        <v>4312</v>
      </c>
      <c r="G1466" s="1" t="s">
        <v>5046</v>
      </c>
      <c r="H1466" s="1" t="s">
        <v>5070</v>
      </c>
    </row>
    <row r="1467" spans="1:8" x14ac:dyDescent="0.25">
      <c r="A1467" s="1" t="s">
        <v>1065</v>
      </c>
      <c r="B1467" s="1" t="s">
        <v>5071</v>
      </c>
      <c r="C1467" s="1" t="s">
        <v>3016</v>
      </c>
      <c r="D1467" s="1" t="s">
        <v>5072</v>
      </c>
      <c r="E1467" s="1" t="s">
        <v>2444</v>
      </c>
      <c r="F1467" s="1" t="s">
        <v>4312</v>
      </c>
      <c r="G1467" s="1" t="s">
        <v>5046</v>
      </c>
      <c r="H1467" s="1" t="s">
        <v>3172</v>
      </c>
    </row>
    <row r="1468" spans="1:8" x14ac:dyDescent="0.25">
      <c r="A1468" s="1" t="s">
        <v>1065</v>
      </c>
      <c r="B1468" s="1" t="s">
        <v>5073</v>
      </c>
      <c r="C1468" s="1" t="s">
        <v>3016</v>
      </c>
      <c r="D1468" s="1" t="s">
        <v>5074</v>
      </c>
      <c r="E1468" s="1" t="s">
        <v>2444</v>
      </c>
      <c r="F1468" s="1" t="s">
        <v>4312</v>
      </c>
      <c r="G1468" s="1" t="s">
        <v>5046</v>
      </c>
      <c r="H1468" s="1" t="s">
        <v>5075</v>
      </c>
    </row>
    <row r="1469" spans="1:8" x14ac:dyDescent="0.25">
      <c r="A1469" s="1" t="s">
        <v>1065</v>
      </c>
      <c r="B1469" s="1" t="s">
        <v>5076</v>
      </c>
      <c r="C1469" s="1" t="s">
        <v>3016</v>
      </c>
      <c r="D1469" s="1" t="s">
        <v>5077</v>
      </c>
      <c r="E1469" s="1" t="s">
        <v>2444</v>
      </c>
      <c r="F1469" s="1" t="s">
        <v>4312</v>
      </c>
      <c r="G1469" s="1" t="s">
        <v>5046</v>
      </c>
      <c r="H1469" s="1" t="s">
        <v>4455</v>
      </c>
    </row>
    <row r="1470" spans="1:8" x14ac:dyDescent="0.25">
      <c r="A1470" s="1" t="s">
        <v>1065</v>
      </c>
      <c r="B1470" s="1" t="s">
        <v>5078</v>
      </c>
      <c r="C1470" s="1" t="s">
        <v>3016</v>
      </c>
      <c r="D1470" s="1" t="s">
        <v>5079</v>
      </c>
      <c r="E1470" s="1" t="s">
        <v>2444</v>
      </c>
      <c r="F1470" s="1" t="s">
        <v>4312</v>
      </c>
      <c r="G1470" s="1" t="s">
        <v>5046</v>
      </c>
      <c r="H1470" s="1" t="s">
        <v>4644</v>
      </c>
    </row>
    <row r="1471" spans="1:8" x14ac:dyDescent="0.25">
      <c r="A1471" s="1" t="s">
        <v>1065</v>
      </c>
      <c r="B1471" s="1" t="s">
        <v>5080</v>
      </c>
      <c r="C1471" s="1" t="s">
        <v>3016</v>
      </c>
      <c r="D1471" s="1" t="s">
        <v>5081</v>
      </c>
      <c r="E1471" s="1" t="s">
        <v>2444</v>
      </c>
      <c r="F1471" s="1" t="s">
        <v>4312</v>
      </c>
      <c r="G1471" s="1" t="s">
        <v>5046</v>
      </c>
      <c r="H1471" s="1" t="s">
        <v>5082</v>
      </c>
    </row>
    <row r="1472" spans="1:8" x14ac:dyDescent="0.25">
      <c r="A1472" s="1" t="s">
        <v>1065</v>
      </c>
      <c r="B1472" s="1" t="s">
        <v>5083</v>
      </c>
      <c r="C1472" s="1" t="s">
        <v>3016</v>
      </c>
      <c r="D1472" s="1" t="s">
        <v>5084</v>
      </c>
      <c r="E1472" s="1" t="s">
        <v>2444</v>
      </c>
      <c r="F1472" s="1" t="s">
        <v>4312</v>
      </c>
      <c r="G1472" s="1" t="s">
        <v>5046</v>
      </c>
      <c r="H1472" s="1" t="s">
        <v>3205</v>
      </c>
    </row>
    <row r="1473" spans="1:8" x14ac:dyDescent="0.25">
      <c r="A1473" s="1" t="s">
        <v>1065</v>
      </c>
      <c r="B1473" s="1" t="s">
        <v>5085</v>
      </c>
      <c r="C1473" s="1" t="s">
        <v>3016</v>
      </c>
      <c r="D1473" s="1" t="s">
        <v>5086</v>
      </c>
      <c r="E1473" s="1" t="s">
        <v>2444</v>
      </c>
      <c r="F1473" s="1" t="s">
        <v>4312</v>
      </c>
      <c r="G1473" s="1" t="s">
        <v>5046</v>
      </c>
      <c r="H1473" s="1" t="s">
        <v>3208</v>
      </c>
    </row>
    <row r="1474" spans="1:8" x14ac:dyDescent="0.25">
      <c r="A1474" s="1" t="s">
        <v>1065</v>
      </c>
      <c r="B1474" s="1" t="s">
        <v>5087</v>
      </c>
      <c r="C1474" s="1" t="s">
        <v>3016</v>
      </c>
      <c r="D1474" s="1" t="s">
        <v>5088</v>
      </c>
      <c r="E1474" s="1" t="s">
        <v>2444</v>
      </c>
      <c r="F1474" s="1" t="s">
        <v>4312</v>
      </c>
      <c r="G1474" s="1" t="s">
        <v>5046</v>
      </c>
      <c r="H1474" s="1" t="s">
        <v>3211</v>
      </c>
    </row>
    <row r="1475" spans="1:8" x14ac:dyDescent="0.25">
      <c r="A1475" s="1" t="s">
        <v>1065</v>
      </c>
      <c r="B1475" s="1" t="s">
        <v>5089</v>
      </c>
      <c r="C1475" s="1" t="s">
        <v>3016</v>
      </c>
      <c r="D1475" s="1" t="s">
        <v>5090</v>
      </c>
      <c r="E1475" s="1" t="s">
        <v>2444</v>
      </c>
      <c r="F1475" s="1" t="s">
        <v>4312</v>
      </c>
      <c r="G1475" s="1" t="s">
        <v>5046</v>
      </c>
      <c r="H1475" s="1" t="s">
        <v>1611</v>
      </c>
    </row>
    <row r="1476" spans="1:8" x14ac:dyDescent="0.25">
      <c r="A1476" s="1" t="s">
        <v>1065</v>
      </c>
      <c r="B1476" s="1" t="s">
        <v>5091</v>
      </c>
      <c r="C1476" s="1" t="s">
        <v>1783</v>
      </c>
      <c r="D1476" s="1" t="s">
        <v>5092</v>
      </c>
      <c r="E1476" s="1" t="s">
        <v>2444</v>
      </c>
      <c r="F1476" s="1" t="s">
        <v>4312</v>
      </c>
      <c r="G1476" s="1" t="s">
        <v>5093</v>
      </c>
      <c r="H1476" s="1" t="s">
        <v>5094</v>
      </c>
    </row>
    <row r="1477" spans="1:8" x14ac:dyDescent="0.25">
      <c r="A1477" s="1" t="s">
        <v>1065</v>
      </c>
      <c r="B1477" s="1" t="s">
        <v>5095</v>
      </c>
      <c r="C1477" s="1" t="s">
        <v>1783</v>
      </c>
      <c r="D1477" s="1" t="s">
        <v>5096</v>
      </c>
      <c r="E1477" s="1" t="s">
        <v>2444</v>
      </c>
      <c r="F1477" s="1" t="s">
        <v>4312</v>
      </c>
      <c r="G1477" s="1" t="s">
        <v>5093</v>
      </c>
      <c r="H1477" s="1" t="s">
        <v>5097</v>
      </c>
    </row>
    <row r="1478" spans="1:8" x14ac:dyDescent="0.25">
      <c r="A1478" s="1" t="s">
        <v>1065</v>
      </c>
      <c r="B1478" s="1" t="s">
        <v>5098</v>
      </c>
      <c r="C1478" s="1" t="s">
        <v>1783</v>
      </c>
      <c r="D1478" s="1" t="s">
        <v>5099</v>
      </c>
      <c r="E1478" s="1" t="s">
        <v>2444</v>
      </c>
      <c r="F1478" s="1" t="s">
        <v>4312</v>
      </c>
      <c r="G1478" s="1" t="s">
        <v>5093</v>
      </c>
      <c r="H1478" s="1" t="s">
        <v>5100</v>
      </c>
    </row>
    <row r="1479" spans="1:8" x14ac:dyDescent="0.25">
      <c r="A1479" s="1" t="s">
        <v>1065</v>
      </c>
      <c r="B1479" s="1" t="s">
        <v>5101</v>
      </c>
      <c r="C1479" s="1" t="s">
        <v>1783</v>
      </c>
      <c r="D1479" s="1" t="s">
        <v>5102</v>
      </c>
      <c r="E1479" s="1" t="s">
        <v>2444</v>
      </c>
      <c r="F1479" s="1" t="s">
        <v>4312</v>
      </c>
      <c r="G1479" s="1" t="s">
        <v>5093</v>
      </c>
      <c r="H1479" s="1" t="s">
        <v>5103</v>
      </c>
    </row>
    <row r="1480" spans="1:8" x14ac:dyDescent="0.25">
      <c r="A1480" s="1" t="s">
        <v>1065</v>
      </c>
      <c r="B1480" s="1" t="s">
        <v>5104</v>
      </c>
      <c r="C1480" s="1" t="s">
        <v>1783</v>
      </c>
      <c r="D1480" s="1" t="s">
        <v>5105</v>
      </c>
      <c r="E1480" s="1" t="s">
        <v>2444</v>
      </c>
      <c r="F1480" s="1" t="s">
        <v>4312</v>
      </c>
      <c r="G1480" s="1" t="s">
        <v>5093</v>
      </c>
      <c r="H1480" s="1" t="s">
        <v>5106</v>
      </c>
    </row>
    <row r="1481" spans="1:8" x14ac:dyDescent="0.25">
      <c r="A1481" s="1" t="s">
        <v>1065</v>
      </c>
      <c r="B1481" s="1" t="s">
        <v>5107</v>
      </c>
      <c r="C1481" s="1" t="s">
        <v>1783</v>
      </c>
      <c r="D1481" s="1" t="s">
        <v>5108</v>
      </c>
      <c r="E1481" s="1" t="s">
        <v>2444</v>
      </c>
      <c r="F1481" s="1" t="s">
        <v>4312</v>
      </c>
      <c r="G1481" s="1" t="s">
        <v>5093</v>
      </c>
      <c r="H1481" s="1" t="s">
        <v>1611</v>
      </c>
    </row>
    <row r="1482" spans="1:8" x14ac:dyDescent="0.25">
      <c r="A1482" s="1" t="s">
        <v>1065</v>
      </c>
      <c r="B1482" s="1" t="s">
        <v>5109</v>
      </c>
      <c r="C1482" s="1" t="s">
        <v>3016</v>
      </c>
      <c r="D1482" s="1" t="s">
        <v>5110</v>
      </c>
      <c r="E1482" s="1" t="s">
        <v>2444</v>
      </c>
      <c r="F1482" s="1" t="s">
        <v>4312</v>
      </c>
      <c r="G1482" s="1" t="s">
        <v>5111</v>
      </c>
      <c r="H1482" s="1" t="s">
        <v>5112</v>
      </c>
    </row>
    <row r="1483" spans="1:8" x14ac:dyDescent="0.25">
      <c r="A1483" s="1" t="s">
        <v>1065</v>
      </c>
      <c r="B1483" s="1" t="s">
        <v>5113</v>
      </c>
      <c r="C1483" s="1" t="s">
        <v>3016</v>
      </c>
      <c r="D1483" s="1" t="s">
        <v>5114</v>
      </c>
      <c r="E1483" s="1" t="s">
        <v>2444</v>
      </c>
      <c r="F1483" s="1" t="s">
        <v>4312</v>
      </c>
      <c r="G1483" s="1" t="s">
        <v>5111</v>
      </c>
      <c r="H1483" s="1" t="s">
        <v>5115</v>
      </c>
    </row>
    <row r="1484" spans="1:8" x14ac:dyDescent="0.25">
      <c r="A1484" s="1" t="s">
        <v>1065</v>
      </c>
      <c r="B1484" s="1" t="s">
        <v>5116</v>
      </c>
      <c r="C1484" s="1" t="s">
        <v>3016</v>
      </c>
      <c r="D1484" s="1" t="s">
        <v>5117</v>
      </c>
      <c r="E1484" s="1" t="s">
        <v>2444</v>
      </c>
      <c r="F1484" s="1" t="s">
        <v>4312</v>
      </c>
      <c r="G1484" s="1" t="s">
        <v>5111</v>
      </c>
      <c r="H1484" s="1" t="s">
        <v>3081</v>
      </c>
    </row>
    <row r="1485" spans="1:8" x14ac:dyDescent="0.25">
      <c r="A1485" s="1" t="s">
        <v>1065</v>
      </c>
      <c r="B1485" s="1" t="s">
        <v>5118</v>
      </c>
      <c r="C1485" s="1" t="s">
        <v>3016</v>
      </c>
      <c r="D1485" s="1" t="s">
        <v>5119</v>
      </c>
      <c r="E1485" s="1" t="s">
        <v>2444</v>
      </c>
      <c r="F1485" s="1" t="s">
        <v>4312</v>
      </c>
      <c r="G1485" s="1" t="s">
        <v>5120</v>
      </c>
      <c r="H1485" s="1" t="s">
        <v>3168</v>
      </c>
    </row>
    <row r="1486" spans="1:8" x14ac:dyDescent="0.25">
      <c r="A1486" s="1" t="s">
        <v>1065</v>
      </c>
      <c r="B1486" s="1" t="s">
        <v>5121</v>
      </c>
      <c r="C1486" s="1" t="s">
        <v>3016</v>
      </c>
      <c r="D1486" s="1" t="s">
        <v>5122</v>
      </c>
      <c r="E1486" s="1" t="s">
        <v>2444</v>
      </c>
      <c r="F1486" s="1" t="s">
        <v>4312</v>
      </c>
      <c r="G1486" s="1" t="s">
        <v>5123</v>
      </c>
      <c r="H1486" s="1" t="s">
        <v>5124</v>
      </c>
    </row>
    <row r="1487" spans="1:8" x14ac:dyDescent="0.25">
      <c r="A1487" s="1" t="s">
        <v>1065</v>
      </c>
      <c r="B1487" s="1" t="s">
        <v>5125</v>
      </c>
      <c r="C1487" s="1" t="s">
        <v>3016</v>
      </c>
      <c r="D1487" s="1" t="s">
        <v>5126</v>
      </c>
      <c r="E1487" s="1" t="s">
        <v>2444</v>
      </c>
      <c r="F1487" s="1" t="s">
        <v>4312</v>
      </c>
      <c r="G1487" s="1" t="s">
        <v>5123</v>
      </c>
      <c r="H1487" s="1" t="s">
        <v>5124</v>
      </c>
    </row>
    <row r="1488" spans="1:8" x14ac:dyDescent="0.25">
      <c r="A1488" s="1" t="s">
        <v>1065</v>
      </c>
      <c r="B1488" s="1" t="s">
        <v>5127</v>
      </c>
      <c r="C1488" s="1" t="s">
        <v>3016</v>
      </c>
      <c r="D1488" s="1" t="s">
        <v>5128</v>
      </c>
      <c r="E1488" s="1" t="s">
        <v>2444</v>
      </c>
      <c r="F1488" s="1" t="s">
        <v>4312</v>
      </c>
      <c r="G1488" s="1" t="s">
        <v>5123</v>
      </c>
      <c r="H1488" s="1" t="s">
        <v>5124</v>
      </c>
    </row>
    <row r="1489" spans="1:8" x14ac:dyDescent="0.25">
      <c r="A1489" s="1" t="s">
        <v>1065</v>
      </c>
      <c r="B1489" s="1" t="s">
        <v>5129</v>
      </c>
      <c r="C1489" s="1" t="s">
        <v>3016</v>
      </c>
      <c r="D1489" s="1" t="s">
        <v>5130</v>
      </c>
      <c r="E1489" s="1" t="s">
        <v>2444</v>
      </c>
      <c r="F1489" s="1" t="s">
        <v>4312</v>
      </c>
      <c r="G1489" s="1" t="s">
        <v>5131</v>
      </c>
      <c r="H1489" s="1" t="s">
        <v>1611</v>
      </c>
    </row>
    <row r="1490" spans="1:8" x14ac:dyDescent="0.25">
      <c r="A1490" s="1" t="s">
        <v>1065</v>
      </c>
      <c r="B1490" s="1" t="s">
        <v>5132</v>
      </c>
      <c r="C1490" s="1" t="s">
        <v>3016</v>
      </c>
      <c r="D1490" s="1" t="s">
        <v>5133</v>
      </c>
      <c r="E1490" s="1" t="s">
        <v>2444</v>
      </c>
      <c r="F1490" s="1" t="s">
        <v>4312</v>
      </c>
      <c r="G1490" s="1" t="s">
        <v>5131</v>
      </c>
      <c r="H1490" s="1" t="s">
        <v>1611</v>
      </c>
    </row>
    <row r="1491" spans="1:8" x14ac:dyDescent="0.25">
      <c r="A1491" s="1" t="s">
        <v>1065</v>
      </c>
      <c r="B1491" s="1" t="s">
        <v>5134</v>
      </c>
      <c r="C1491" s="1" t="s">
        <v>3016</v>
      </c>
      <c r="D1491" s="1" t="s">
        <v>5135</v>
      </c>
      <c r="E1491" s="1" t="s">
        <v>2444</v>
      </c>
      <c r="F1491" s="1" t="s">
        <v>4312</v>
      </c>
      <c r="G1491" s="1" t="s">
        <v>5136</v>
      </c>
      <c r="H1491" s="1" t="s">
        <v>5137</v>
      </c>
    </row>
    <row r="1492" spans="1:8" x14ac:dyDescent="0.25">
      <c r="A1492" s="1" t="s">
        <v>1065</v>
      </c>
      <c r="B1492" s="1" t="s">
        <v>5138</v>
      </c>
      <c r="C1492" s="1" t="s">
        <v>3016</v>
      </c>
      <c r="D1492" s="1" t="s">
        <v>5139</v>
      </c>
      <c r="E1492" s="1" t="s">
        <v>2444</v>
      </c>
      <c r="F1492" s="1" t="s">
        <v>4312</v>
      </c>
      <c r="G1492" s="1" t="s">
        <v>5136</v>
      </c>
      <c r="H1492" s="1" t="s">
        <v>5140</v>
      </c>
    </row>
    <row r="1493" spans="1:8" x14ac:dyDescent="0.25">
      <c r="A1493" s="1" t="s">
        <v>1065</v>
      </c>
      <c r="B1493" s="1" t="s">
        <v>5141</v>
      </c>
      <c r="C1493" s="1" t="s">
        <v>3016</v>
      </c>
      <c r="D1493" s="1" t="s">
        <v>5142</v>
      </c>
      <c r="E1493" s="1" t="s">
        <v>2444</v>
      </c>
      <c r="F1493" s="1" t="s">
        <v>4312</v>
      </c>
      <c r="G1493" s="1" t="s">
        <v>5136</v>
      </c>
      <c r="H1493" s="1" t="s">
        <v>5143</v>
      </c>
    </row>
    <row r="1494" spans="1:8" x14ac:dyDescent="0.25">
      <c r="A1494" s="1" t="s">
        <v>1065</v>
      </c>
      <c r="B1494" s="1" t="s">
        <v>5144</v>
      </c>
      <c r="C1494" s="1" t="s">
        <v>3016</v>
      </c>
      <c r="D1494" s="1" t="s">
        <v>5145</v>
      </c>
      <c r="E1494" s="1" t="s">
        <v>2444</v>
      </c>
      <c r="F1494" s="1" t="s">
        <v>4312</v>
      </c>
      <c r="G1494" s="1" t="s">
        <v>1785</v>
      </c>
      <c r="H1494" s="1" t="s">
        <v>1785</v>
      </c>
    </row>
    <row r="1495" spans="1:8" x14ac:dyDescent="0.25">
      <c r="A1495" s="1" t="s">
        <v>1065</v>
      </c>
      <c r="B1495" s="1" t="s">
        <v>5146</v>
      </c>
      <c r="C1495" s="1" t="s">
        <v>3016</v>
      </c>
      <c r="D1495" s="1" t="s">
        <v>5147</v>
      </c>
      <c r="E1495" s="1" t="s">
        <v>2444</v>
      </c>
      <c r="F1495" s="1" t="s">
        <v>4312</v>
      </c>
      <c r="G1495" s="1" t="s">
        <v>1788</v>
      </c>
      <c r="H1495" s="1" t="s">
        <v>1789</v>
      </c>
    </row>
    <row r="1496" spans="1:8" x14ac:dyDescent="0.25">
      <c r="A1496" s="1" t="s">
        <v>1065</v>
      </c>
      <c r="B1496" s="1" t="s">
        <v>5148</v>
      </c>
      <c r="C1496" s="1" t="s">
        <v>3016</v>
      </c>
      <c r="D1496" s="1" t="s">
        <v>5149</v>
      </c>
      <c r="E1496" s="1" t="s">
        <v>2444</v>
      </c>
      <c r="F1496" s="1" t="s">
        <v>4312</v>
      </c>
      <c r="G1496" s="1" t="s">
        <v>1788</v>
      </c>
      <c r="H1496" s="1" t="s">
        <v>1792</v>
      </c>
    </row>
    <row r="1497" spans="1:8" x14ac:dyDescent="0.25">
      <c r="A1497" s="1" t="s">
        <v>1065</v>
      </c>
      <c r="B1497" s="1" t="s">
        <v>5150</v>
      </c>
      <c r="C1497" s="1" t="s">
        <v>3016</v>
      </c>
      <c r="D1497" s="1" t="s">
        <v>5151</v>
      </c>
      <c r="E1497" s="1" t="s">
        <v>2444</v>
      </c>
      <c r="F1497" s="1" t="s">
        <v>4312</v>
      </c>
      <c r="G1497" s="1" t="s">
        <v>1795</v>
      </c>
      <c r="H1497" s="1" t="s">
        <v>1796</v>
      </c>
    </row>
    <row r="1498" spans="1:8" x14ac:dyDescent="0.25">
      <c r="A1498" s="1" t="s">
        <v>1065</v>
      </c>
      <c r="B1498" s="1" t="s">
        <v>5152</v>
      </c>
      <c r="C1498" s="1" t="s">
        <v>3016</v>
      </c>
      <c r="D1498" s="1" t="s">
        <v>5153</v>
      </c>
      <c r="E1498" s="1" t="s">
        <v>2444</v>
      </c>
      <c r="F1498" s="1" t="s">
        <v>4312</v>
      </c>
      <c r="G1498" s="1" t="s">
        <v>4261</v>
      </c>
      <c r="H1498" s="1" t="s">
        <v>4262</v>
      </c>
    </row>
    <row r="1499" spans="1:8" x14ac:dyDescent="0.25">
      <c r="A1499" s="1" t="s">
        <v>1065</v>
      </c>
      <c r="B1499" s="1" t="s">
        <v>5154</v>
      </c>
      <c r="C1499" s="1" t="s">
        <v>3016</v>
      </c>
      <c r="D1499" s="1" t="s">
        <v>5155</v>
      </c>
      <c r="E1499" s="1" t="s">
        <v>2444</v>
      </c>
      <c r="F1499" s="1" t="s">
        <v>4312</v>
      </c>
      <c r="G1499" s="1" t="s">
        <v>4261</v>
      </c>
      <c r="H1499" s="1" t="s">
        <v>4262</v>
      </c>
    </row>
    <row r="1500" spans="1:8" x14ac:dyDescent="0.25">
      <c r="A1500" s="1" t="s">
        <v>1065</v>
      </c>
      <c r="B1500" s="1" t="s">
        <v>5156</v>
      </c>
      <c r="C1500" s="1" t="s">
        <v>3016</v>
      </c>
      <c r="D1500" s="1" t="s">
        <v>5157</v>
      </c>
      <c r="E1500" s="1" t="s">
        <v>2444</v>
      </c>
      <c r="F1500" s="1" t="s">
        <v>4312</v>
      </c>
      <c r="G1500" s="1" t="s">
        <v>4261</v>
      </c>
      <c r="H1500" s="1" t="s">
        <v>4262</v>
      </c>
    </row>
    <row r="1501" spans="1:8" x14ac:dyDescent="0.25">
      <c r="A1501" s="1" t="s">
        <v>1065</v>
      </c>
      <c r="B1501" s="1" t="s">
        <v>5158</v>
      </c>
      <c r="C1501" s="1" t="s">
        <v>3016</v>
      </c>
      <c r="D1501" s="1" t="s">
        <v>5159</v>
      </c>
      <c r="E1501" s="1" t="s">
        <v>2444</v>
      </c>
      <c r="F1501" s="1" t="s">
        <v>4312</v>
      </c>
      <c r="G1501" s="1" t="s">
        <v>4261</v>
      </c>
      <c r="H1501" s="1" t="s">
        <v>4262</v>
      </c>
    </row>
    <row r="1502" spans="1:8" x14ac:dyDescent="0.25">
      <c r="A1502" s="1" t="s">
        <v>1065</v>
      </c>
      <c r="B1502" s="1" t="s">
        <v>5160</v>
      </c>
      <c r="C1502" s="1" t="s">
        <v>3016</v>
      </c>
      <c r="D1502" s="1" t="s">
        <v>5161</v>
      </c>
      <c r="E1502" s="1" t="s">
        <v>2444</v>
      </c>
      <c r="F1502" s="1" t="s">
        <v>4312</v>
      </c>
      <c r="G1502" s="1" t="s">
        <v>4261</v>
      </c>
      <c r="H1502" s="1" t="s">
        <v>4262</v>
      </c>
    </row>
    <row r="1503" spans="1:8" x14ac:dyDescent="0.25">
      <c r="A1503" s="1" t="s">
        <v>1065</v>
      </c>
      <c r="B1503" s="1" t="s">
        <v>5162</v>
      </c>
      <c r="C1503" s="1" t="s">
        <v>3016</v>
      </c>
      <c r="D1503" s="1" t="s">
        <v>5163</v>
      </c>
      <c r="E1503" s="1" t="s">
        <v>2444</v>
      </c>
      <c r="F1503" s="1" t="s">
        <v>4312</v>
      </c>
      <c r="G1503" s="1" t="s">
        <v>4273</v>
      </c>
      <c r="H1503" s="1" t="s">
        <v>4274</v>
      </c>
    </row>
    <row r="1504" spans="1:8" x14ac:dyDescent="0.25">
      <c r="A1504" s="1" t="s">
        <v>1065</v>
      </c>
      <c r="B1504" s="1" t="s">
        <v>5164</v>
      </c>
      <c r="C1504" s="1" t="s">
        <v>3016</v>
      </c>
      <c r="D1504" s="1" t="s">
        <v>5165</v>
      </c>
      <c r="E1504" s="1" t="s">
        <v>2444</v>
      </c>
      <c r="F1504" s="1" t="s">
        <v>4312</v>
      </c>
      <c r="G1504" s="1" t="s">
        <v>4273</v>
      </c>
      <c r="H1504" s="1" t="s">
        <v>4277</v>
      </c>
    </row>
    <row r="1505" spans="1:8" x14ac:dyDescent="0.25">
      <c r="A1505" s="1" t="s">
        <v>1065</v>
      </c>
      <c r="B1505" s="1" t="s">
        <v>5166</v>
      </c>
      <c r="C1505" s="1" t="s">
        <v>3016</v>
      </c>
      <c r="D1505" s="1" t="s">
        <v>5167</v>
      </c>
      <c r="E1505" s="1" t="s">
        <v>2444</v>
      </c>
      <c r="F1505" s="1" t="s">
        <v>4312</v>
      </c>
      <c r="G1505" s="1" t="s">
        <v>4273</v>
      </c>
      <c r="H1505" s="1" t="s">
        <v>4280</v>
      </c>
    </row>
    <row r="1506" spans="1:8" x14ac:dyDescent="0.25">
      <c r="A1506" s="1" t="s">
        <v>1065</v>
      </c>
      <c r="B1506" s="1" t="s">
        <v>5168</v>
      </c>
      <c r="C1506" s="1" t="s">
        <v>3016</v>
      </c>
      <c r="D1506" s="1" t="s">
        <v>5169</v>
      </c>
      <c r="E1506" s="1" t="s">
        <v>2444</v>
      </c>
      <c r="F1506" s="1" t="s">
        <v>4312</v>
      </c>
      <c r="G1506" s="1" t="s">
        <v>4273</v>
      </c>
      <c r="H1506" s="1" t="s">
        <v>4283</v>
      </c>
    </row>
    <row r="1507" spans="1:8" x14ac:dyDescent="0.25">
      <c r="A1507" s="1" t="s">
        <v>1065</v>
      </c>
      <c r="B1507" s="1" t="s">
        <v>5170</v>
      </c>
      <c r="C1507" s="1" t="s">
        <v>3016</v>
      </c>
      <c r="D1507" s="1" t="s">
        <v>5171</v>
      </c>
      <c r="E1507" s="1" t="s">
        <v>2444</v>
      </c>
      <c r="F1507" s="1" t="s">
        <v>4312</v>
      </c>
      <c r="G1507" s="1" t="s">
        <v>4273</v>
      </c>
      <c r="H1507" s="1" t="s">
        <v>4286</v>
      </c>
    </row>
    <row r="1508" spans="1:8" x14ac:dyDescent="0.25">
      <c r="A1508" s="1" t="s">
        <v>1065</v>
      </c>
      <c r="B1508" s="1" t="s">
        <v>5172</v>
      </c>
      <c r="C1508" s="1" t="s">
        <v>3016</v>
      </c>
      <c r="D1508" s="1" t="s">
        <v>5173</v>
      </c>
      <c r="E1508" s="1" t="s">
        <v>2444</v>
      </c>
      <c r="F1508" s="1" t="s">
        <v>4312</v>
      </c>
      <c r="G1508" s="1" t="s">
        <v>4273</v>
      </c>
      <c r="H1508" s="1" t="s">
        <v>4289</v>
      </c>
    </row>
    <row r="1509" spans="1:8" x14ac:dyDescent="0.25">
      <c r="A1509" s="1" t="s">
        <v>1065</v>
      </c>
      <c r="B1509" s="1" t="s">
        <v>5174</v>
      </c>
      <c r="C1509" s="1" t="s">
        <v>3016</v>
      </c>
      <c r="D1509" s="1" t="s">
        <v>5175</v>
      </c>
      <c r="E1509" s="1" t="s">
        <v>2444</v>
      </c>
      <c r="F1509" s="1" t="s">
        <v>4312</v>
      </c>
      <c r="G1509" s="1" t="s">
        <v>4273</v>
      </c>
      <c r="H1509" s="1" t="s">
        <v>4292</v>
      </c>
    </row>
    <row r="1510" spans="1:8" x14ac:dyDescent="0.25">
      <c r="A1510" s="1" t="s">
        <v>1065</v>
      </c>
      <c r="B1510" s="1" t="s">
        <v>5176</v>
      </c>
      <c r="C1510" s="1" t="s">
        <v>3016</v>
      </c>
      <c r="D1510" s="1" t="s">
        <v>5177</v>
      </c>
      <c r="E1510" s="1" t="s">
        <v>2444</v>
      </c>
      <c r="F1510" s="1" t="s">
        <v>4312</v>
      </c>
      <c r="G1510" s="1" t="s">
        <v>4273</v>
      </c>
      <c r="H1510" s="1" t="s">
        <v>4295</v>
      </c>
    </row>
    <row r="1511" spans="1:8" x14ac:dyDescent="0.25">
      <c r="A1511" s="1" t="s">
        <v>1065</v>
      </c>
      <c r="B1511" s="1" t="s">
        <v>5178</v>
      </c>
      <c r="C1511" s="1" t="s">
        <v>3016</v>
      </c>
      <c r="D1511" s="1" t="s">
        <v>5179</v>
      </c>
      <c r="E1511" s="1" t="s">
        <v>2444</v>
      </c>
      <c r="F1511" s="1" t="s">
        <v>4312</v>
      </c>
      <c r="G1511" s="1" t="s">
        <v>4273</v>
      </c>
      <c r="H1511" s="1" t="s">
        <v>4298</v>
      </c>
    </row>
    <row r="1512" spans="1:8" x14ac:dyDescent="0.25">
      <c r="A1512" s="1" t="s">
        <v>1065</v>
      </c>
      <c r="B1512" s="1" t="s">
        <v>5180</v>
      </c>
      <c r="C1512" s="1" t="s">
        <v>3016</v>
      </c>
      <c r="D1512" s="1" t="s">
        <v>5181</v>
      </c>
      <c r="E1512" s="1" t="s">
        <v>2444</v>
      </c>
      <c r="F1512" s="1" t="s">
        <v>4312</v>
      </c>
      <c r="G1512" s="1" t="s">
        <v>4273</v>
      </c>
      <c r="H1512" s="1" t="s">
        <v>4301</v>
      </c>
    </row>
    <row r="1513" spans="1:8" x14ac:dyDescent="0.25">
      <c r="A1513" s="1" t="s">
        <v>1065</v>
      </c>
      <c r="B1513" s="1" t="s">
        <v>5182</v>
      </c>
      <c r="C1513" s="1" t="s">
        <v>3016</v>
      </c>
      <c r="D1513" s="1" t="s">
        <v>5183</v>
      </c>
      <c r="E1513" s="1" t="s">
        <v>2444</v>
      </c>
      <c r="F1513" s="1" t="s">
        <v>4312</v>
      </c>
      <c r="G1513" s="1" t="s">
        <v>4273</v>
      </c>
      <c r="H1513" s="1" t="s">
        <v>4304</v>
      </c>
    </row>
    <row r="1514" spans="1:8" x14ac:dyDescent="0.25">
      <c r="A1514" s="1" t="s">
        <v>1065</v>
      </c>
      <c r="B1514" s="1" t="s">
        <v>5184</v>
      </c>
      <c r="C1514" s="1" t="s">
        <v>3016</v>
      </c>
      <c r="D1514" s="1" t="s">
        <v>5185</v>
      </c>
      <c r="E1514" s="1" t="s">
        <v>2444</v>
      </c>
      <c r="F1514" s="1" t="s">
        <v>4312</v>
      </c>
      <c r="G1514" s="1" t="s">
        <v>4273</v>
      </c>
      <c r="H1514" s="1" t="s">
        <v>4307</v>
      </c>
    </row>
    <row r="1515" spans="1:8" x14ac:dyDescent="0.25">
      <c r="A1515" s="1" t="s">
        <v>1065</v>
      </c>
      <c r="B1515" s="1" t="s">
        <v>5186</v>
      </c>
      <c r="C1515" s="1" t="s">
        <v>3016</v>
      </c>
      <c r="D1515" s="1" t="s">
        <v>5187</v>
      </c>
      <c r="E1515" s="1" t="s">
        <v>2444</v>
      </c>
      <c r="F1515" s="1" t="s">
        <v>4312</v>
      </c>
      <c r="G1515" s="1" t="s">
        <v>4273</v>
      </c>
      <c r="H1515" s="1" t="s">
        <v>5188</v>
      </c>
    </row>
    <row r="1516" spans="1:8" x14ac:dyDescent="0.25">
      <c r="A1516" s="1" t="s">
        <v>1065</v>
      </c>
      <c r="B1516" s="1" t="s">
        <v>5189</v>
      </c>
      <c r="C1516" s="1" t="s">
        <v>3016</v>
      </c>
      <c r="D1516" s="1" t="s">
        <v>5190</v>
      </c>
      <c r="E1516" s="1" t="s">
        <v>2444</v>
      </c>
      <c r="F1516" s="1" t="s">
        <v>4312</v>
      </c>
      <c r="G1516" s="1" t="s">
        <v>4273</v>
      </c>
      <c r="H1516" s="1" t="s">
        <v>5191</v>
      </c>
    </row>
    <row r="1517" spans="1:8" x14ac:dyDescent="0.25">
      <c r="A1517" s="1" t="s">
        <v>1065</v>
      </c>
      <c r="B1517" s="1" t="s">
        <v>5192</v>
      </c>
      <c r="C1517" s="1" t="s">
        <v>3016</v>
      </c>
      <c r="D1517" s="1" t="s">
        <v>5193</v>
      </c>
      <c r="E1517" s="1" t="s">
        <v>2444</v>
      </c>
      <c r="F1517" s="1" t="s">
        <v>4312</v>
      </c>
      <c r="G1517" s="1" t="s">
        <v>4273</v>
      </c>
      <c r="H1517" s="1" t="s">
        <v>5194</v>
      </c>
    </row>
    <row r="1518" spans="1:8" x14ac:dyDescent="0.25">
      <c r="A1518" s="1" t="s">
        <v>1065</v>
      </c>
      <c r="B1518" s="1" t="s">
        <v>5195</v>
      </c>
      <c r="C1518" s="1" t="s">
        <v>3016</v>
      </c>
      <c r="D1518" s="1" t="s">
        <v>5196</v>
      </c>
      <c r="E1518" s="1" t="s">
        <v>2444</v>
      </c>
      <c r="F1518" s="1" t="s">
        <v>4312</v>
      </c>
      <c r="G1518" s="1" t="s">
        <v>4273</v>
      </c>
      <c r="H1518" s="1" t="s">
        <v>5197</v>
      </c>
    </row>
    <row r="1519" spans="1:8" x14ac:dyDescent="0.25">
      <c r="A1519" s="1" t="s">
        <v>1065</v>
      </c>
      <c r="B1519" s="1" t="s">
        <v>5198</v>
      </c>
      <c r="C1519" s="1" t="s">
        <v>3016</v>
      </c>
      <c r="D1519" s="1" t="s">
        <v>5199</v>
      </c>
      <c r="E1519" s="1" t="s">
        <v>2444</v>
      </c>
      <c r="F1519" s="1" t="s">
        <v>4312</v>
      </c>
      <c r="G1519" s="1" t="s">
        <v>4273</v>
      </c>
      <c r="H1519" s="1" t="s">
        <v>5200</v>
      </c>
    </row>
    <row r="1520" spans="1:8" x14ac:dyDescent="0.25">
      <c r="A1520" s="1" t="s">
        <v>1065</v>
      </c>
      <c r="B1520" s="1" t="s">
        <v>5201</v>
      </c>
      <c r="C1520" s="1" t="s">
        <v>3016</v>
      </c>
      <c r="D1520" s="1" t="s">
        <v>5202</v>
      </c>
      <c r="E1520" s="1" t="s">
        <v>2444</v>
      </c>
      <c r="F1520" s="1" t="s">
        <v>4312</v>
      </c>
      <c r="G1520" s="1" t="s">
        <v>1611</v>
      </c>
      <c r="H1520" s="1" t="s">
        <v>4262</v>
      </c>
    </row>
    <row r="1521" spans="1:8" x14ac:dyDescent="0.25">
      <c r="A1521" s="1" t="s">
        <v>1065</v>
      </c>
      <c r="B1521" s="1" t="s">
        <v>5203</v>
      </c>
      <c r="C1521" s="1" t="s">
        <v>1783</v>
      </c>
      <c r="D1521" s="1" t="s">
        <v>5204</v>
      </c>
      <c r="E1521" s="1" t="s">
        <v>2444</v>
      </c>
      <c r="F1521" s="1" t="s">
        <v>5205</v>
      </c>
      <c r="G1521" s="1" t="s">
        <v>5206</v>
      </c>
      <c r="H1521" s="1" t="s">
        <v>5207</v>
      </c>
    </row>
    <row r="1522" spans="1:8" x14ac:dyDescent="0.25">
      <c r="A1522" s="1" t="s">
        <v>1065</v>
      </c>
      <c r="B1522" s="1" t="s">
        <v>5208</v>
      </c>
      <c r="C1522" s="1" t="s">
        <v>1783</v>
      </c>
      <c r="D1522" s="1" t="s">
        <v>5209</v>
      </c>
      <c r="E1522" s="1" t="s">
        <v>2444</v>
      </c>
      <c r="F1522" s="1" t="s">
        <v>5205</v>
      </c>
      <c r="G1522" s="1" t="s">
        <v>5206</v>
      </c>
      <c r="H1522" s="1" t="s">
        <v>5210</v>
      </c>
    </row>
    <row r="1523" spans="1:8" x14ac:dyDescent="0.25">
      <c r="A1523" s="1" t="s">
        <v>1065</v>
      </c>
      <c r="B1523" s="1" t="s">
        <v>5211</v>
      </c>
      <c r="C1523" s="1" t="s">
        <v>1783</v>
      </c>
      <c r="D1523" s="1" t="s">
        <v>5212</v>
      </c>
      <c r="E1523" s="1" t="s">
        <v>2444</v>
      </c>
      <c r="F1523" s="1" t="s">
        <v>5205</v>
      </c>
      <c r="G1523" s="1" t="s">
        <v>5206</v>
      </c>
      <c r="H1523" s="1" t="s">
        <v>5213</v>
      </c>
    </row>
    <row r="1524" spans="1:8" x14ac:dyDescent="0.25">
      <c r="A1524" s="1" t="s">
        <v>1065</v>
      </c>
      <c r="B1524" s="1" t="s">
        <v>5214</v>
      </c>
      <c r="C1524" s="1" t="s">
        <v>1783</v>
      </c>
      <c r="D1524" s="1" t="s">
        <v>5215</v>
      </c>
      <c r="E1524" s="1" t="s">
        <v>2444</v>
      </c>
      <c r="F1524" s="1" t="s">
        <v>5205</v>
      </c>
      <c r="G1524" s="1" t="s">
        <v>5206</v>
      </c>
      <c r="H1524" s="1" t="s">
        <v>5216</v>
      </c>
    </row>
    <row r="1525" spans="1:8" x14ac:dyDescent="0.25">
      <c r="A1525" s="1" t="s">
        <v>1065</v>
      </c>
      <c r="B1525" s="1" t="s">
        <v>5217</v>
      </c>
      <c r="C1525" s="1" t="s">
        <v>1783</v>
      </c>
      <c r="D1525" s="1" t="s">
        <v>5218</v>
      </c>
      <c r="E1525" s="1" t="s">
        <v>2444</v>
      </c>
      <c r="F1525" s="1" t="s">
        <v>5205</v>
      </c>
      <c r="G1525" s="1" t="s">
        <v>5206</v>
      </c>
      <c r="H1525" s="1" t="s">
        <v>5219</v>
      </c>
    </row>
    <row r="1526" spans="1:8" x14ac:dyDescent="0.25">
      <c r="A1526" s="1" t="s">
        <v>1065</v>
      </c>
      <c r="B1526" s="1" t="s">
        <v>5220</v>
      </c>
      <c r="C1526" s="1" t="s">
        <v>1783</v>
      </c>
      <c r="D1526" s="1" t="s">
        <v>5221</v>
      </c>
      <c r="E1526" s="1" t="s">
        <v>2444</v>
      </c>
      <c r="F1526" s="1" t="s">
        <v>5205</v>
      </c>
      <c r="G1526" s="1" t="s">
        <v>5206</v>
      </c>
      <c r="H1526" s="1" t="s">
        <v>5222</v>
      </c>
    </row>
    <row r="1527" spans="1:8" x14ac:dyDescent="0.25">
      <c r="A1527" s="1" t="s">
        <v>1065</v>
      </c>
      <c r="B1527" s="1" t="s">
        <v>5223</v>
      </c>
      <c r="C1527" s="1" t="s">
        <v>1783</v>
      </c>
      <c r="D1527" s="1" t="s">
        <v>5224</v>
      </c>
      <c r="E1527" s="1" t="s">
        <v>2444</v>
      </c>
      <c r="F1527" s="1" t="s">
        <v>5205</v>
      </c>
      <c r="G1527" s="1" t="s">
        <v>5206</v>
      </c>
      <c r="H1527" s="1" t="s">
        <v>5225</v>
      </c>
    </row>
    <row r="1528" spans="1:8" x14ac:dyDescent="0.25">
      <c r="A1528" s="1" t="s">
        <v>1065</v>
      </c>
      <c r="B1528" s="1" t="s">
        <v>5226</v>
      </c>
      <c r="C1528" s="1" t="s">
        <v>1783</v>
      </c>
      <c r="D1528" s="1" t="s">
        <v>5227</v>
      </c>
      <c r="E1528" s="1" t="s">
        <v>2444</v>
      </c>
      <c r="F1528" s="1" t="s">
        <v>5205</v>
      </c>
      <c r="G1528" s="1" t="s">
        <v>5206</v>
      </c>
      <c r="H1528" s="1" t="s">
        <v>5228</v>
      </c>
    </row>
    <row r="1529" spans="1:8" x14ac:dyDescent="0.25">
      <c r="A1529" s="1" t="s">
        <v>1065</v>
      </c>
      <c r="B1529" s="1" t="s">
        <v>5229</v>
      </c>
      <c r="C1529" s="1" t="s">
        <v>1783</v>
      </c>
      <c r="D1529" s="1" t="s">
        <v>5230</v>
      </c>
      <c r="E1529" s="1" t="s">
        <v>2444</v>
      </c>
      <c r="F1529" s="1" t="s">
        <v>5205</v>
      </c>
      <c r="G1529" s="1" t="s">
        <v>5206</v>
      </c>
      <c r="H1529" s="1" t="s">
        <v>5231</v>
      </c>
    </row>
    <row r="1530" spans="1:8" x14ac:dyDescent="0.25">
      <c r="A1530" s="1" t="s">
        <v>1065</v>
      </c>
      <c r="B1530" s="1" t="s">
        <v>5232</v>
      </c>
      <c r="C1530" s="1" t="s">
        <v>1783</v>
      </c>
      <c r="D1530" s="1" t="s">
        <v>5233</v>
      </c>
      <c r="E1530" s="1" t="s">
        <v>2444</v>
      </c>
      <c r="F1530" s="1" t="s">
        <v>5205</v>
      </c>
      <c r="G1530" s="1" t="s">
        <v>5206</v>
      </c>
      <c r="H1530" s="1" t="s">
        <v>5234</v>
      </c>
    </row>
    <row r="1531" spans="1:8" x14ac:dyDescent="0.25">
      <c r="A1531" s="1" t="s">
        <v>1065</v>
      </c>
      <c r="B1531" s="1" t="s">
        <v>5235</v>
      </c>
      <c r="C1531" s="1" t="s">
        <v>1783</v>
      </c>
      <c r="D1531" s="1" t="s">
        <v>5236</v>
      </c>
      <c r="E1531" s="1" t="s">
        <v>2444</v>
      </c>
      <c r="F1531" s="1" t="s">
        <v>5205</v>
      </c>
      <c r="G1531" s="1" t="s">
        <v>5206</v>
      </c>
      <c r="H1531" s="1" t="s">
        <v>5237</v>
      </c>
    </row>
    <row r="1532" spans="1:8" x14ac:dyDescent="0.25">
      <c r="A1532" s="1" t="s">
        <v>1065</v>
      </c>
      <c r="B1532" s="1" t="s">
        <v>5238</v>
      </c>
      <c r="C1532" s="1" t="s">
        <v>1783</v>
      </c>
      <c r="D1532" s="1" t="s">
        <v>5239</v>
      </c>
      <c r="E1532" s="1" t="s">
        <v>2444</v>
      </c>
      <c r="F1532" s="1" t="s">
        <v>5205</v>
      </c>
      <c r="G1532" s="1" t="s">
        <v>5206</v>
      </c>
      <c r="H1532" s="1" t="s">
        <v>5240</v>
      </c>
    </row>
    <row r="1533" spans="1:8" x14ac:dyDescent="0.25">
      <c r="A1533" s="1" t="s">
        <v>1065</v>
      </c>
      <c r="B1533" s="1" t="s">
        <v>5241</v>
      </c>
      <c r="C1533" s="1" t="s">
        <v>1783</v>
      </c>
      <c r="D1533" s="1" t="s">
        <v>5242</v>
      </c>
      <c r="E1533" s="1" t="s">
        <v>2444</v>
      </c>
      <c r="F1533" s="1" t="s">
        <v>5205</v>
      </c>
      <c r="G1533" s="1" t="s">
        <v>5206</v>
      </c>
      <c r="H1533" s="1" t="s">
        <v>5243</v>
      </c>
    </row>
    <row r="1534" spans="1:8" x14ac:dyDescent="0.25">
      <c r="A1534" s="1" t="s">
        <v>1065</v>
      </c>
      <c r="B1534" s="1" t="s">
        <v>5244</v>
      </c>
      <c r="C1534" s="1" t="s">
        <v>1783</v>
      </c>
      <c r="D1534" s="1" t="s">
        <v>5245</v>
      </c>
      <c r="E1534" s="1" t="s">
        <v>2444</v>
      </c>
      <c r="F1534" s="1" t="s">
        <v>5205</v>
      </c>
      <c r="G1534" s="1" t="s">
        <v>5206</v>
      </c>
      <c r="H1534" s="1" t="s">
        <v>5246</v>
      </c>
    </row>
    <row r="1535" spans="1:8" x14ac:dyDescent="0.25">
      <c r="A1535" s="1" t="s">
        <v>1065</v>
      </c>
      <c r="B1535" s="1" t="s">
        <v>5247</v>
      </c>
      <c r="C1535" s="1" t="s">
        <v>1783</v>
      </c>
      <c r="D1535" s="1" t="s">
        <v>5248</v>
      </c>
      <c r="E1535" s="1" t="s">
        <v>2444</v>
      </c>
      <c r="F1535" s="1" t="s">
        <v>5205</v>
      </c>
      <c r="G1535" s="1" t="s">
        <v>5206</v>
      </c>
      <c r="H1535" s="1" t="s">
        <v>5249</v>
      </c>
    </row>
    <row r="1536" spans="1:8" x14ac:dyDescent="0.25">
      <c r="A1536" s="1" t="s">
        <v>1065</v>
      </c>
      <c r="B1536" s="1" t="s">
        <v>5250</v>
      </c>
      <c r="C1536" s="1" t="s">
        <v>1783</v>
      </c>
      <c r="D1536" s="1" t="s">
        <v>5251</v>
      </c>
      <c r="E1536" s="1" t="s">
        <v>2444</v>
      </c>
      <c r="F1536" s="1" t="s">
        <v>5205</v>
      </c>
      <c r="G1536" s="1" t="s">
        <v>5206</v>
      </c>
      <c r="H1536" s="1" t="s">
        <v>5252</v>
      </c>
    </row>
    <row r="1537" spans="1:8" x14ac:dyDescent="0.25">
      <c r="A1537" s="1" t="s">
        <v>1065</v>
      </c>
      <c r="B1537" s="1" t="s">
        <v>5253</v>
      </c>
      <c r="C1537" s="1" t="s">
        <v>1783</v>
      </c>
      <c r="D1537" s="1" t="s">
        <v>5254</v>
      </c>
      <c r="E1537" s="1" t="s">
        <v>2444</v>
      </c>
      <c r="F1537" s="1" t="s">
        <v>5205</v>
      </c>
      <c r="G1537" s="1" t="s">
        <v>5206</v>
      </c>
      <c r="H1537" s="1" t="s">
        <v>5255</v>
      </c>
    </row>
    <row r="1538" spans="1:8" x14ac:dyDescent="0.25">
      <c r="A1538" s="1" t="s">
        <v>1065</v>
      </c>
      <c r="B1538" s="1" t="s">
        <v>5256</v>
      </c>
      <c r="C1538" s="1" t="s">
        <v>1783</v>
      </c>
      <c r="D1538" s="1" t="s">
        <v>5257</v>
      </c>
      <c r="E1538" s="1" t="s">
        <v>2444</v>
      </c>
      <c r="F1538" s="1" t="s">
        <v>5205</v>
      </c>
      <c r="G1538" s="1" t="s">
        <v>5206</v>
      </c>
      <c r="H1538" s="1" t="s">
        <v>5258</v>
      </c>
    </row>
    <row r="1539" spans="1:8" x14ac:dyDescent="0.25">
      <c r="A1539" s="1" t="s">
        <v>1065</v>
      </c>
      <c r="B1539" s="1" t="s">
        <v>5259</v>
      </c>
      <c r="C1539" s="1" t="s">
        <v>1783</v>
      </c>
      <c r="D1539" s="1" t="s">
        <v>5260</v>
      </c>
      <c r="E1539" s="1" t="s">
        <v>2444</v>
      </c>
      <c r="F1539" s="1" t="s">
        <v>5205</v>
      </c>
      <c r="G1539" s="1" t="s">
        <v>5206</v>
      </c>
      <c r="H1539" s="1" t="s">
        <v>5261</v>
      </c>
    </row>
    <row r="1540" spans="1:8" x14ac:dyDescent="0.25">
      <c r="A1540" s="1" t="s">
        <v>1065</v>
      </c>
      <c r="B1540" s="1" t="s">
        <v>5262</v>
      </c>
      <c r="C1540" s="1" t="s">
        <v>1783</v>
      </c>
      <c r="D1540" s="1" t="s">
        <v>5263</v>
      </c>
      <c r="E1540" s="1" t="s">
        <v>2444</v>
      </c>
      <c r="F1540" s="1" t="s">
        <v>5205</v>
      </c>
      <c r="G1540" s="1" t="s">
        <v>5206</v>
      </c>
      <c r="H1540" s="1" t="s">
        <v>5264</v>
      </c>
    </row>
    <row r="1541" spans="1:8" x14ac:dyDescent="0.25">
      <c r="A1541" s="1" t="s">
        <v>1065</v>
      </c>
      <c r="B1541" s="1" t="s">
        <v>5265</v>
      </c>
      <c r="C1541" s="1" t="s">
        <v>1783</v>
      </c>
      <c r="D1541" s="1" t="s">
        <v>5266</v>
      </c>
      <c r="E1541" s="1" t="s">
        <v>2444</v>
      </c>
      <c r="F1541" s="1" t="s">
        <v>5205</v>
      </c>
      <c r="G1541" s="1" t="s">
        <v>5206</v>
      </c>
      <c r="H1541" s="1" t="s">
        <v>5267</v>
      </c>
    </row>
    <row r="1542" spans="1:8" x14ac:dyDescent="0.25">
      <c r="A1542" s="1" t="s">
        <v>1065</v>
      </c>
      <c r="B1542" s="1" t="s">
        <v>5268</v>
      </c>
      <c r="C1542" s="1" t="s">
        <v>1783</v>
      </c>
      <c r="D1542" s="1" t="s">
        <v>5269</v>
      </c>
      <c r="E1542" s="1" t="s">
        <v>2444</v>
      </c>
      <c r="F1542" s="1" t="s">
        <v>5205</v>
      </c>
      <c r="G1542" s="1" t="s">
        <v>5206</v>
      </c>
      <c r="H1542" s="1" t="s">
        <v>5270</v>
      </c>
    </row>
    <row r="1543" spans="1:8" x14ac:dyDescent="0.25">
      <c r="A1543" s="1" t="s">
        <v>1065</v>
      </c>
      <c r="B1543" s="1" t="s">
        <v>5271</v>
      </c>
      <c r="C1543" s="1" t="s">
        <v>1783</v>
      </c>
      <c r="D1543" s="1" t="s">
        <v>5272</v>
      </c>
      <c r="E1543" s="1" t="s">
        <v>2444</v>
      </c>
      <c r="F1543" s="1" t="s">
        <v>5205</v>
      </c>
      <c r="G1543" s="1" t="s">
        <v>5206</v>
      </c>
      <c r="H1543" s="1" t="s">
        <v>5273</v>
      </c>
    </row>
    <row r="1544" spans="1:8" x14ac:dyDescent="0.25">
      <c r="A1544" s="1" t="s">
        <v>1065</v>
      </c>
      <c r="B1544" s="1" t="s">
        <v>5274</v>
      </c>
      <c r="C1544" s="1" t="s">
        <v>1783</v>
      </c>
      <c r="D1544" s="1" t="s">
        <v>5275</v>
      </c>
      <c r="E1544" s="1" t="s">
        <v>2444</v>
      </c>
      <c r="F1544" s="1" t="s">
        <v>5205</v>
      </c>
      <c r="G1544" s="1" t="s">
        <v>5206</v>
      </c>
      <c r="H1544" s="1" t="s">
        <v>5276</v>
      </c>
    </row>
    <row r="1545" spans="1:8" x14ac:dyDescent="0.25">
      <c r="A1545" s="1" t="s">
        <v>1065</v>
      </c>
      <c r="B1545" s="1" t="s">
        <v>5277</v>
      </c>
      <c r="C1545" s="1" t="s">
        <v>3025</v>
      </c>
      <c r="D1545" s="1" t="s">
        <v>5278</v>
      </c>
      <c r="E1545" s="1" t="s">
        <v>2444</v>
      </c>
      <c r="F1545" s="1" t="s">
        <v>5205</v>
      </c>
      <c r="G1545" s="1" t="s">
        <v>5206</v>
      </c>
      <c r="H1545" s="1" t="s">
        <v>5279</v>
      </c>
    </row>
    <row r="1546" spans="1:8" x14ac:dyDescent="0.25">
      <c r="A1546" s="1" t="s">
        <v>1065</v>
      </c>
      <c r="B1546" s="1" t="s">
        <v>5280</v>
      </c>
      <c r="C1546" s="1" t="s">
        <v>3025</v>
      </c>
      <c r="D1546" s="1" t="s">
        <v>5281</v>
      </c>
      <c r="E1546" s="1" t="s">
        <v>2444</v>
      </c>
      <c r="F1546" s="1" t="s">
        <v>5205</v>
      </c>
      <c r="G1546" s="1" t="s">
        <v>5206</v>
      </c>
      <c r="H1546" s="1" t="s">
        <v>5282</v>
      </c>
    </row>
    <row r="1547" spans="1:8" x14ac:dyDescent="0.25">
      <c r="A1547" s="1" t="s">
        <v>1065</v>
      </c>
      <c r="B1547" s="1" t="s">
        <v>5283</v>
      </c>
      <c r="C1547" s="1" t="s">
        <v>3025</v>
      </c>
      <c r="D1547" s="1" t="s">
        <v>5284</v>
      </c>
      <c r="E1547" s="1" t="s">
        <v>2444</v>
      </c>
      <c r="F1547" s="1" t="s">
        <v>5205</v>
      </c>
      <c r="G1547" s="1" t="s">
        <v>5206</v>
      </c>
      <c r="H1547" s="1" t="s">
        <v>5285</v>
      </c>
    </row>
    <row r="1548" spans="1:8" x14ac:dyDescent="0.25">
      <c r="A1548" s="1" t="s">
        <v>1065</v>
      </c>
      <c r="B1548" s="1" t="s">
        <v>5286</v>
      </c>
      <c r="C1548" s="1" t="s">
        <v>3025</v>
      </c>
      <c r="D1548" s="1" t="s">
        <v>5287</v>
      </c>
      <c r="E1548" s="1" t="s">
        <v>2444</v>
      </c>
      <c r="F1548" s="1" t="s">
        <v>5205</v>
      </c>
      <c r="G1548" s="1" t="s">
        <v>5206</v>
      </c>
      <c r="H1548" s="1" t="s">
        <v>5288</v>
      </c>
    </row>
    <row r="1549" spans="1:8" x14ac:dyDescent="0.25">
      <c r="A1549" s="1" t="s">
        <v>1065</v>
      </c>
      <c r="B1549" s="1" t="s">
        <v>5289</v>
      </c>
      <c r="C1549" s="1" t="s">
        <v>3025</v>
      </c>
      <c r="D1549" s="1" t="s">
        <v>5290</v>
      </c>
      <c r="E1549" s="1" t="s">
        <v>2444</v>
      </c>
      <c r="F1549" s="1" t="s">
        <v>5205</v>
      </c>
      <c r="G1549" s="1" t="s">
        <v>5206</v>
      </c>
      <c r="H1549" s="1" t="s">
        <v>5291</v>
      </c>
    </row>
    <row r="1550" spans="1:8" x14ac:dyDescent="0.25">
      <c r="A1550" s="1" t="s">
        <v>1065</v>
      </c>
      <c r="B1550" s="1" t="s">
        <v>5292</v>
      </c>
      <c r="C1550" s="1" t="s">
        <v>3025</v>
      </c>
      <c r="D1550" s="1" t="s">
        <v>5293</v>
      </c>
      <c r="E1550" s="1" t="s">
        <v>2444</v>
      </c>
      <c r="F1550" s="1" t="s">
        <v>5205</v>
      </c>
      <c r="G1550" s="1" t="s">
        <v>5206</v>
      </c>
      <c r="H1550" s="1" t="s">
        <v>5294</v>
      </c>
    </row>
    <row r="1551" spans="1:8" x14ac:dyDescent="0.25">
      <c r="A1551" s="1" t="s">
        <v>1065</v>
      </c>
      <c r="B1551" s="1" t="s">
        <v>5295</v>
      </c>
      <c r="C1551" s="1" t="s">
        <v>3025</v>
      </c>
      <c r="D1551" s="1" t="s">
        <v>5296</v>
      </c>
      <c r="E1551" s="1" t="s">
        <v>2444</v>
      </c>
      <c r="F1551" s="1" t="s">
        <v>5205</v>
      </c>
      <c r="G1551" s="1" t="s">
        <v>5206</v>
      </c>
      <c r="H1551" s="1" t="s">
        <v>5297</v>
      </c>
    </row>
    <row r="1552" spans="1:8" x14ac:dyDescent="0.25">
      <c r="A1552" s="1" t="s">
        <v>1065</v>
      </c>
      <c r="B1552" s="1" t="s">
        <v>5298</v>
      </c>
      <c r="C1552" s="1" t="s">
        <v>3025</v>
      </c>
      <c r="D1552" s="1" t="s">
        <v>5299</v>
      </c>
      <c r="E1552" s="1" t="s">
        <v>2444</v>
      </c>
      <c r="F1552" s="1" t="s">
        <v>5205</v>
      </c>
      <c r="G1552" s="1" t="s">
        <v>5206</v>
      </c>
      <c r="H1552" s="1" t="s">
        <v>5300</v>
      </c>
    </row>
    <row r="1553" spans="1:8" x14ac:dyDescent="0.25">
      <c r="A1553" s="1" t="s">
        <v>1065</v>
      </c>
      <c r="B1553" s="1" t="s">
        <v>5301</v>
      </c>
      <c r="C1553" s="1" t="s">
        <v>1783</v>
      </c>
      <c r="D1553" s="1" t="s">
        <v>5302</v>
      </c>
      <c r="E1553" s="1" t="s">
        <v>2444</v>
      </c>
      <c r="F1553" s="1" t="s">
        <v>5205</v>
      </c>
      <c r="G1553" s="1" t="s">
        <v>5206</v>
      </c>
      <c r="H1553" s="1" t="s">
        <v>5303</v>
      </c>
    </row>
    <row r="1554" spans="1:8" x14ac:dyDescent="0.25">
      <c r="A1554" s="1" t="s">
        <v>1065</v>
      </c>
      <c r="B1554" s="1" t="s">
        <v>5304</v>
      </c>
      <c r="C1554" s="1" t="s">
        <v>1783</v>
      </c>
      <c r="D1554" s="1" t="s">
        <v>5305</v>
      </c>
      <c r="E1554" s="1" t="s">
        <v>2444</v>
      </c>
      <c r="F1554" s="1" t="s">
        <v>5205</v>
      </c>
      <c r="G1554" s="1" t="s">
        <v>5206</v>
      </c>
      <c r="H1554" s="1" t="s">
        <v>5306</v>
      </c>
    </row>
    <row r="1555" spans="1:8" x14ac:dyDescent="0.25">
      <c r="A1555" s="1" t="s">
        <v>1065</v>
      </c>
      <c r="B1555" s="1" t="s">
        <v>5307</v>
      </c>
      <c r="C1555" s="1" t="s">
        <v>1783</v>
      </c>
      <c r="D1555" s="1" t="s">
        <v>5308</v>
      </c>
      <c r="E1555" s="1" t="s">
        <v>2444</v>
      </c>
      <c r="F1555" s="1" t="s">
        <v>5205</v>
      </c>
      <c r="G1555" s="1" t="s">
        <v>5206</v>
      </c>
      <c r="H1555" s="1" t="s">
        <v>5309</v>
      </c>
    </row>
    <row r="1556" spans="1:8" x14ac:dyDescent="0.25">
      <c r="A1556" s="1" t="s">
        <v>1065</v>
      </c>
      <c r="B1556" s="1" t="s">
        <v>5310</v>
      </c>
      <c r="C1556" s="1" t="s">
        <v>1783</v>
      </c>
      <c r="D1556" s="1" t="s">
        <v>5311</v>
      </c>
      <c r="E1556" s="1" t="s">
        <v>2444</v>
      </c>
      <c r="F1556" s="1" t="s">
        <v>5205</v>
      </c>
      <c r="G1556" s="1" t="s">
        <v>5206</v>
      </c>
      <c r="H1556" s="1" t="s">
        <v>5312</v>
      </c>
    </row>
    <row r="1557" spans="1:8" x14ac:dyDescent="0.25">
      <c r="A1557" s="1" t="s">
        <v>1065</v>
      </c>
      <c r="B1557" s="1" t="s">
        <v>5313</v>
      </c>
      <c r="C1557" s="1" t="s">
        <v>1783</v>
      </c>
      <c r="D1557" s="1" t="s">
        <v>5314</v>
      </c>
      <c r="E1557" s="1" t="s">
        <v>2444</v>
      </c>
      <c r="F1557" s="1" t="s">
        <v>5205</v>
      </c>
      <c r="G1557" s="1" t="s">
        <v>5206</v>
      </c>
      <c r="H1557" s="1" t="s">
        <v>5315</v>
      </c>
    </row>
    <row r="1558" spans="1:8" x14ac:dyDescent="0.25">
      <c r="A1558" s="1" t="s">
        <v>1065</v>
      </c>
      <c r="B1558" s="1" t="s">
        <v>5316</v>
      </c>
      <c r="C1558" s="1" t="s">
        <v>1783</v>
      </c>
      <c r="D1558" s="1" t="s">
        <v>5317</v>
      </c>
      <c r="E1558" s="1" t="s">
        <v>2444</v>
      </c>
      <c r="F1558" s="1" t="s">
        <v>5205</v>
      </c>
      <c r="G1558" s="1" t="s">
        <v>5206</v>
      </c>
      <c r="H1558" s="1" t="s">
        <v>5318</v>
      </c>
    </row>
    <row r="1559" spans="1:8" x14ac:dyDescent="0.25">
      <c r="A1559" s="1" t="s">
        <v>1065</v>
      </c>
      <c r="B1559" s="1" t="s">
        <v>5319</v>
      </c>
      <c r="C1559" s="1" t="s">
        <v>1783</v>
      </c>
      <c r="D1559" s="1" t="s">
        <v>5320</v>
      </c>
      <c r="E1559" s="1" t="s">
        <v>2444</v>
      </c>
      <c r="F1559" s="1" t="s">
        <v>5205</v>
      </c>
      <c r="G1559" s="1" t="s">
        <v>5206</v>
      </c>
      <c r="H1559" s="1" t="s">
        <v>5321</v>
      </c>
    </row>
    <row r="1560" spans="1:8" x14ac:dyDescent="0.25">
      <c r="A1560" s="1" t="s">
        <v>1065</v>
      </c>
      <c r="B1560" s="1" t="s">
        <v>5322</v>
      </c>
      <c r="C1560" s="1" t="s">
        <v>1783</v>
      </c>
      <c r="D1560" s="1" t="s">
        <v>5323</v>
      </c>
      <c r="E1560" s="1" t="s">
        <v>2444</v>
      </c>
      <c r="F1560" s="1" t="s">
        <v>5205</v>
      </c>
      <c r="G1560" s="1" t="s">
        <v>5206</v>
      </c>
      <c r="H1560" s="1" t="s">
        <v>1611</v>
      </c>
    </row>
    <row r="1561" spans="1:8" x14ac:dyDescent="0.25">
      <c r="A1561" s="1" t="s">
        <v>1065</v>
      </c>
      <c r="B1561" s="1" t="s">
        <v>5324</v>
      </c>
      <c r="C1561" s="1" t="s">
        <v>1783</v>
      </c>
      <c r="D1561" s="1" t="s">
        <v>5325</v>
      </c>
      <c r="E1561" s="1" t="s">
        <v>2444</v>
      </c>
      <c r="F1561" s="1" t="s">
        <v>5205</v>
      </c>
      <c r="G1561" s="1" t="s">
        <v>5206</v>
      </c>
      <c r="H1561" s="1" t="s">
        <v>3470</v>
      </c>
    </row>
    <row r="1562" spans="1:8" x14ac:dyDescent="0.25">
      <c r="A1562" s="1" t="s">
        <v>1065</v>
      </c>
      <c r="B1562" s="1" t="s">
        <v>5326</v>
      </c>
      <c r="C1562" s="1" t="s">
        <v>1783</v>
      </c>
      <c r="D1562" s="1" t="s">
        <v>5327</v>
      </c>
      <c r="E1562" s="1" t="s">
        <v>2444</v>
      </c>
      <c r="F1562" s="1" t="s">
        <v>5205</v>
      </c>
      <c r="G1562" s="1" t="s">
        <v>5328</v>
      </c>
      <c r="H1562" s="1" t="s">
        <v>5329</v>
      </c>
    </row>
    <row r="1563" spans="1:8" x14ac:dyDescent="0.25">
      <c r="A1563" s="1" t="s">
        <v>1065</v>
      </c>
      <c r="B1563" s="1" t="s">
        <v>5330</v>
      </c>
      <c r="C1563" s="1" t="s">
        <v>1783</v>
      </c>
      <c r="D1563" s="1" t="s">
        <v>5331</v>
      </c>
      <c r="E1563" s="1" t="s">
        <v>2444</v>
      </c>
      <c r="F1563" s="1" t="s">
        <v>5205</v>
      </c>
      <c r="G1563" s="1" t="s">
        <v>5328</v>
      </c>
      <c r="H1563" s="1" t="s">
        <v>5332</v>
      </c>
    </row>
    <row r="1564" spans="1:8" x14ac:dyDescent="0.25">
      <c r="A1564" s="1" t="s">
        <v>1065</v>
      </c>
      <c r="B1564" s="1" t="s">
        <v>5333</v>
      </c>
      <c r="C1564" s="1" t="s">
        <v>3025</v>
      </c>
      <c r="D1564" s="1" t="s">
        <v>5334</v>
      </c>
      <c r="E1564" s="1" t="s">
        <v>2444</v>
      </c>
      <c r="F1564" s="1" t="s">
        <v>5205</v>
      </c>
      <c r="G1564" s="1" t="s">
        <v>5328</v>
      </c>
      <c r="H1564" s="1" t="s">
        <v>5335</v>
      </c>
    </row>
    <row r="1565" spans="1:8" x14ac:dyDescent="0.25">
      <c r="A1565" s="1" t="s">
        <v>1065</v>
      </c>
      <c r="B1565" s="1" t="s">
        <v>5336</v>
      </c>
      <c r="C1565" s="1" t="s">
        <v>1783</v>
      </c>
      <c r="D1565" s="1" t="s">
        <v>5337</v>
      </c>
      <c r="E1565" s="1" t="s">
        <v>2444</v>
      </c>
      <c r="F1565" s="1" t="s">
        <v>5205</v>
      </c>
      <c r="G1565" s="1" t="s">
        <v>5328</v>
      </c>
      <c r="H1565" s="1" t="s">
        <v>5338</v>
      </c>
    </row>
    <row r="1566" spans="1:8" x14ac:dyDescent="0.25">
      <c r="A1566" s="1" t="s">
        <v>1065</v>
      </c>
      <c r="B1566" s="1" t="s">
        <v>5339</v>
      </c>
      <c r="C1566" s="1" t="s">
        <v>1783</v>
      </c>
      <c r="D1566" s="1" t="s">
        <v>5340</v>
      </c>
      <c r="E1566" s="1" t="s">
        <v>2444</v>
      </c>
      <c r="F1566" s="1" t="s">
        <v>5205</v>
      </c>
      <c r="G1566" s="1" t="s">
        <v>5328</v>
      </c>
      <c r="H1566" s="1" t="s">
        <v>5341</v>
      </c>
    </row>
    <row r="1567" spans="1:8" x14ac:dyDescent="0.25">
      <c r="A1567" s="1" t="s">
        <v>1065</v>
      </c>
      <c r="B1567" s="1" t="s">
        <v>5342</v>
      </c>
      <c r="C1567" s="1" t="s">
        <v>1783</v>
      </c>
      <c r="D1567" s="1" t="s">
        <v>5343</v>
      </c>
      <c r="E1567" s="1" t="s">
        <v>2444</v>
      </c>
      <c r="F1567" s="1" t="s">
        <v>5205</v>
      </c>
      <c r="G1567" s="1" t="s">
        <v>5328</v>
      </c>
      <c r="H1567" s="1" t="s">
        <v>5344</v>
      </c>
    </row>
    <row r="1568" spans="1:8" x14ac:dyDescent="0.25">
      <c r="A1568" s="1" t="s">
        <v>1065</v>
      </c>
      <c r="B1568" s="1" t="s">
        <v>5345</v>
      </c>
      <c r="C1568" s="1" t="s">
        <v>1783</v>
      </c>
      <c r="D1568" s="1" t="s">
        <v>5346</v>
      </c>
      <c r="E1568" s="1" t="s">
        <v>2444</v>
      </c>
      <c r="F1568" s="1" t="s">
        <v>5205</v>
      </c>
      <c r="G1568" s="1" t="s">
        <v>5328</v>
      </c>
      <c r="H1568" s="1" t="s">
        <v>5347</v>
      </c>
    </row>
    <row r="1569" spans="1:8" x14ac:dyDescent="0.25">
      <c r="A1569" s="1" t="s">
        <v>1065</v>
      </c>
      <c r="B1569" s="1" t="s">
        <v>5348</v>
      </c>
      <c r="C1569" s="1" t="s">
        <v>1783</v>
      </c>
      <c r="D1569" s="1" t="s">
        <v>5349</v>
      </c>
      <c r="E1569" s="1" t="s">
        <v>2444</v>
      </c>
      <c r="F1569" s="1" t="s">
        <v>5205</v>
      </c>
      <c r="G1569" s="1" t="s">
        <v>5328</v>
      </c>
      <c r="H1569" s="1" t="s">
        <v>5350</v>
      </c>
    </row>
    <row r="1570" spans="1:8" x14ac:dyDescent="0.25">
      <c r="A1570" s="1" t="s">
        <v>1065</v>
      </c>
      <c r="B1570" s="1" t="s">
        <v>5351</v>
      </c>
      <c r="C1570" s="1" t="s">
        <v>1783</v>
      </c>
      <c r="D1570" s="1" t="s">
        <v>5352</v>
      </c>
      <c r="E1570" s="1" t="s">
        <v>2444</v>
      </c>
      <c r="F1570" s="1" t="s">
        <v>5205</v>
      </c>
      <c r="G1570" s="1" t="s">
        <v>5328</v>
      </c>
      <c r="H1570" s="1" t="s">
        <v>5353</v>
      </c>
    </row>
    <row r="1571" spans="1:8" x14ac:dyDescent="0.25">
      <c r="A1571" s="1" t="s">
        <v>1065</v>
      </c>
      <c r="B1571" s="1" t="s">
        <v>5354</v>
      </c>
      <c r="C1571" s="1" t="s">
        <v>1783</v>
      </c>
      <c r="D1571" s="1" t="s">
        <v>5355</v>
      </c>
      <c r="E1571" s="1" t="s">
        <v>2444</v>
      </c>
      <c r="F1571" s="1" t="s">
        <v>5205</v>
      </c>
      <c r="G1571" s="1" t="s">
        <v>5328</v>
      </c>
      <c r="H1571" s="1" t="s">
        <v>5356</v>
      </c>
    </row>
    <row r="1572" spans="1:8" x14ac:dyDescent="0.25">
      <c r="A1572" s="1" t="s">
        <v>1065</v>
      </c>
      <c r="B1572" s="1" t="s">
        <v>5357</v>
      </c>
      <c r="C1572" s="1" t="s">
        <v>1783</v>
      </c>
      <c r="D1572" s="1" t="s">
        <v>5358</v>
      </c>
      <c r="E1572" s="1" t="s">
        <v>2444</v>
      </c>
      <c r="F1572" s="1" t="s">
        <v>5205</v>
      </c>
      <c r="G1572" s="1" t="s">
        <v>5328</v>
      </c>
      <c r="H1572" s="1" t="s">
        <v>5359</v>
      </c>
    </row>
    <row r="1573" spans="1:8" x14ac:dyDescent="0.25">
      <c r="A1573" s="1" t="s">
        <v>1065</v>
      </c>
      <c r="B1573" s="1" t="s">
        <v>5360</v>
      </c>
      <c r="C1573" s="1" t="s">
        <v>3025</v>
      </c>
      <c r="D1573" s="1" t="s">
        <v>5361</v>
      </c>
      <c r="E1573" s="1" t="s">
        <v>2444</v>
      </c>
      <c r="F1573" s="1" t="s">
        <v>5205</v>
      </c>
      <c r="G1573" s="1" t="s">
        <v>5328</v>
      </c>
      <c r="H1573" s="1" t="s">
        <v>5362</v>
      </c>
    </row>
    <row r="1574" spans="1:8" x14ac:dyDescent="0.25">
      <c r="A1574" s="1" t="s">
        <v>1065</v>
      </c>
      <c r="B1574" s="1" t="s">
        <v>5363</v>
      </c>
      <c r="C1574" s="1" t="s">
        <v>3025</v>
      </c>
      <c r="D1574" s="1" t="s">
        <v>5364</v>
      </c>
      <c r="E1574" s="1" t="s">
        <v>2444</v>
      </c>
      <c r="F1574" s="1" t="s">
        <v>5205</v>
      </c>
      <c r="G1574" s="1" t="s">
        <v>5328</v>
      </c>
      <c r="H1574" s="1" t="s">
        <v>5365</v>
      </c>
    </row>
    <row r="1575" spans="1:8" x14ac:dyDescent="0.25">
      <c r="A1575" s="1" t="s">
        <v>1065</v>
      </c>
      <c r="B1575" s="1" t="s">
        <v>5366</v>
      </c>
      <c r="C1575" s="1" t="s">
        <v>3025</v>
      </c>
      <c r="D1575" s="1" t="s">
        <v>5367</v>
      </c>
      <c r="E1575" s="1" t="s">
        <v>2444</v>
      </c>
      <c r="F1575" s="1" t="s">
        <v>5205</v>
      </c>
      <c r="G1575" s="1" t="s">
        <v>5328</v>
      </c>
      <c r="H1575" s="1" t="s">
        <v>5368</v>
      </c>
    </row>
    <row r="1576" spans="1:8" x14ac:dyDescent="0.25">
      <c r="A1576" s="1" t="s">
        <v>1065</v>
      </c>
      <c r="B1576" s="1" t="s">
        <v>5369</v>
      </c>
      <c r="C1576" s="1" t="s">
        <v>1783</v>
      </c>
      <c r="D1576" s="1" t="s">
        <v>5370</v>
      </c>
      <c r="E1576" s="1" t="s">
        <v>2444</v>
      </c>
      <c r="F1576" s="1" t="s">
        <v>5205</v>
      </c>
      <c r="G1576" s="1" t="s">
        <v>5328</v>
      </c>
      <c r="H1576" s="1" t="s">
        <v>5371</v>
      </c>
    </row>
    <row r="1577" spans="1:8" x14ac:dyDescent="0.25">
      <c r="A1577" s="1" t="s">
        <v>1065</v>
      </c>
      <c r="B1577" s="1" t="s">
        <v>5372</v>
      </c>
      <c r="C1577" s="1" t="s">
        <v>1783</v>
      </c>
      <c r="D1577" s="1" t="s">
        <v>5373</v>
      </c>
      <c r="E1577" s="1" t="s">
        <v>2444</v>
      </c>
      <c r="F1577" s="1" t="s">
        <v>5205</v>
      </c>
      <c r="G1577" s="1" t="s">
        <v>5328</v>
      </c>
      <c r="H1577" s="1" t="s">
        <v>5374</v>
      </c>
    </row>
    <row r="1578" spans="1:8" x14ac:dyDescent="0.25">
      <c r="A1578" s="1" t="s">
        <v>1065</v>
      </c>
      <c r="B1578" s="1" t="s">
        <v>5375</v>
      </c>
      <c r="C1578" s="1" t="s">
        <v>3025</v>
      </c>
      <c r="D1578" s="1" t="s">
        <v>5376</v>
      </c>
      <c r="E1578" s="1" t="s">
        <v>2444</v>
      </c>
      <c r="F1578" s="1" t="s">
        <v>5205</v>
      </c>
      <c r="G1578" s="1" t="s">
        <v>5328</v>
      </c>
      <c r="H1578" s="1" t="s">
        <v>5377</v>
      </c>
    </row>
    <row r="1579" spans="1:8" x14ac:dyDescent="0.25">
      <c r="A1579" s="1" t="s">
        <v>1065</v>
      </c>
      <c r="B1579" s="1" t="s">
        <v>5378</v>
      </c>
      <c r="C1579" s="1" t="s">
        <v>3025</v>
      </c>
      <c r="D1579" s="1" t="s">
        <v>5379</v>
      </c>
      <c r="E1579" s="1" t="s">
        <v>2444</v>
      </c>
      <c r="F1579" s="1" t="s">
        <v>5205</v>
      </c>
      <c r="G1579" s="1" t="s">
        <v>5328</v>
      </c>
      <c r="H1579" s="1" t="s">
        <v>5380</v>
      </c>
    </row>
    <row r="1580" spans="1:8" x14ac:dyDescent="0.25">
      <c r="A1580" s="1" t="s">
        <v>1065</v>
      </c>
      <c r="B1580" s="1" t="s">
        <v>5381</v>
      </c>
      <c r="C1580" s="1" t="s">
        <v>3025</v>
      </c>
      <c r="D1580" s="1" t="s">
        <v>5382</v>
      </c>
      <c r="E1580" s="1" t="s">
        <v>2444</v>
      </c>
      <c r="F1580" s="1" t="s">
        <v>5205</v>
      </c>
      <c r="G1580" s="1" t="s">
        <v>5328</v>
      </c>
      <c r="H1580" s="1" t="s">
        <v>5383</v>
      </c>
    </row>
    <row r="1581" spans="1:8" x14ac:dyDescent="0.25">
      <c r="A1581" s="1" t="s">
        <v>1065</v>
      </c>
      <c r="B1581" s="1" t="s">
        <v>5384</v>
      </c>
      <c r="C1581" s="1" t="s">
        <v>1783</v>
      </c>
      <c r="D1581" s="1" t="s">
        <v>5385</v>
      </c>
      <c r="E1581" s="1" t="s">
        <v>2444</v>
      </c>
      <c r="F1581" s="1" t="s">
        <v>5205</v>
      </c>
      <c r="G1581" s="1" t="s">
        <v>5328</v>
      </c>
      <c r="H1581" s="1" t="s">
        <v>5386</v>
      </c>
    </row>
    <row r="1582" spans="1:8" x14ac:dyDescent="0.25">
      <c r="A1582" s="1" t="s">
        <v>1065</v>
      </c>
      <c r="B1582" s="1" t="s">
        <v>5387</v>
      </c>
      <c r="C1582" s="1" t="s">
        <v>1783</v>
      </c>
      <c r="D1582" s="1" t="s">
        <v>5388</v>
      </c>
      <c r="E1582" s="1" t="s">
        <v>2444</v>
      </c>
      <c r="F1582" s="1" t="s">
        <v>5205</v>
      </c>
      <c r="G1582" s="1" t="s">
        <v>5328</v>
      </c>
      <c r="H1582" s="1" t="s">
        <v>5389</v>
      </c>
    </row>
    <row r="1583" spans="1:8" x14ac:dyDescent="0.25">
      <c r="A1583" s="1" t="s">
        <v>1065</v>
      </c>
      <c r="B1583" s="1" t="s">
        <v>5390</v>
      </c>
      <c r="C1583" s="1" t="s">
        <v>1783</v>
      </c>
      <c r="D1583" s="1" t="s">
        <v>5391</v>
      </c>
      <c r="E1583" s="1" t="s">
        <v>2444</v>
      </c>
      <c r="F1583" s="1" t="s">
        <v>5205</v>
      </c>
      <c r="G1583" s="1" t="s">
        <v>5328</v>
      </c>
      <c r="H1583" s="1" t="s">
        <v>5392</v>
      </c>
    </row>
    <row r="1584" spans="1:8" x14ac:dyDescent="0.25">
      <c r="A1584" s="1" t="s">
        <v>1065</v>
      </c>
      <c r="B1584" s="1" t="s">
        <v>5393</v>
      </c>
      <c r="C1584" s="1" t="s">
        <v>1783</v>
      </c>
      <c r="D1584" s="1" t="s">
        <v>5394</v>
      </c>
      <c r="E1584" s="1" t="s">
        <v>2444</v>
      </c>
      <c r="F1584" s="1" t="s">
        <v>5205</v>
      </c>
      <c r="G1584" s="1" t="s">
        <v>5328</v>
      </c>
      <c r="H1584" s="1" t="s">
        <v>5395</v>
      </c>
    </row>
    <row r="1585" spans="1:8" x14ac:dyDescent="0.25">
      <c r="A1585" s="1" t="s">
        <v>1065</v>
      </c>
      <c r="B1585" s="1" t="s">
        <v>5396</v>
      </c>
      <c r="C1585" s="1" t="s">
        <v>1783</v>
      </c>
      <c r="D1585" s="1" t="s">
        <v>5397</v>
      </c>
      <c r="E1585" s="1" t="s">
        <v>2444</v>
      </c>
      <c r="F1585" s="1" t="s">
        <v>5205</v>
      </c>
      <c r="G1585" s="1" t="s">
        <v>5328</v>
      </c>
      <c r="H1585" s="1" t="s">
        <v>5398</v>
      </c>
    </row>
    <row r="1586" spans="1:8" x14ac:dyDescent="0.25">
      <c r="A1586" s="1" t="s">
        <v>1065</v>
      </c>
      <c r="B1586" s="1" t="s">
        <v>5399</v>
      </c>
      <c r="C1586" s="1" t="s">
        <v>1783</v>
      </c>
      <c r="D1586" s="1" t="s">
        <v>5400</v>
      </c>
      <c r="E1586" s="1" t="s">
        <v>2444</v>
      </c>
      <c r="F1586" s="1" t="s">
        <v>5205</v>
      </c>
      <c r="G1586" s="1" t="s">
        <v>5328</v>
      </c>
      <c r="H1586" s="1" t="s">
        <v>5401</v>
      </c>
    </row>
    <row r="1587" spans="1:8" x14ac:dyDescent="0.25">
      <c r="A1587" s="1" t="s">
        <v>1065</v>
      </c>
      <c r="B1587" s="1" t="s">
        <v>5402</v>
      </c>
      <c r="C1587" s="1" t="s">
        <v>1783</v>
      </c>
      <c r="D1587" s="1" t="s">
        <v>5403</v>
      </c>
      <c r="E1587" s="1" t="s">
        <v>2444</v>
      </c>
      <c r="F1587" s="1" t="s">
        <v>5205</v>
      </c>
      <c r="G1587" s="1" t="s">
        <v>5328</v>
      </c>
      <c r="H1587" s="1" t="s">
        <v>5404</v>
      </c>
    </row>
    <row r="1588" spans="1:8" x14ac:dyDescent="0.25">
      <c r="A1588" s="1" t="s">
        <v>1065</v>
      </c>
      <c r="B1588" s="1" t="s">
        <v>5405</v>
      </c>
      <c r="C1588" s="1" t="s">
        <v>1783</v>
      </c>
      <c r="D1588" s="1" t="s">
        <v>5406</v>
      </c>
      <c r="E1588" s="1" t="s">
        <v>2444</v>
      </c>
      <c r="F1588" s="1" t="s">
        <v>5205</v>
      </c>
      <c r="G1588" s="1" t="s">
        <v>5328</v>
      </c>
      <c r="H1588" s="1" t="s">
        <v>5407</v>
      </c>
    </row>
    <row r="1589" spans="1:8" x14ac:dyDescent="0.25">
      <c r="A1589" s="1" t="s">
        <v>1065</v>
      </c>
      <c r="B1589" s="1" t="s">
        <v>5408</v>
      </c>
      <c r="C1589" s="1" t="s">
        <v>1783</v>
      </c>
      <c r="D1589" s="1" t="s">
        <v>5409</v>
      </c>
      <c r="E1589" s="1" t="s">
        <v>2444</v>
      </c>
      <c r="F1589" s="1" t="s">
        <v>5205</v>
      </c>
      <c r="G1589" s="1" t="s">
        <v>5328</v>
      </c>
      <c r="H1589" s="1" t="s">
        <v>5410</v>
      </c>
    </row>
    <row r="1590" spans="1:8" x14ac:dyDescent="0.25">
      <c r="A1590" s="1" t="s">
        <v>1065</v>
      </c>
      <c r="B1590" s="1" t="s">
        <v>5411</v>
      </c>
      <c r="C1590" s="1" t="s">
        <v>1783</v>
      </c>
      <c r="D1590" s="1" t="s">
        <v>5412</v>
      </c>
      <c r="E1590" s="1" t="s">
        <v>2444</v>
      </c>
      <c r="F1590" s="1" t="s">
        <v>5205</v>
      </c>
      <c r="G1590" s="1" t="s">
        <v>5328</v>
      </c>
      <c r="H1590" s="1" t="s">
        <v>5413</v>
      </c>
    </row>
    <row r="1591" spans="1:8" x14ac:dyDescent="0.25">
      <c r="A1591" s="1" t="s">
        <v>1065</v>
      </c>
      <c r="B1591" s="1" t="s">
        <v>5414</v>
      </c>
      <c r="C1591" s="1" t="s">
        <v>1783</v>
      </c>
      <c r="D1591" s="1" t="s">
        <v>5415</v>
      </c>
      <c r="E1591" s="1" t="s">
        <v>2444</v>
      </c>
      <c r="F1591" s="1" t="s">
        <v>5205</v>
      </c>
      <c r="G1591" s="1" t="s">
        <v>5328</v>
      </c>
      <c r="H1591" s="1" t="s">
        <v>5416</v>
      </c>
    </row>
    <row r="1592" spans="1:8" x14ac:dyDescent="0.25">
      <c r="A1592" s="1" t="s">
        <v>1065</v>
      </c>
      <c r="B1592" s="1" t="s">
        <v>5417</v>
      </c>
      <c r="C1592" s="1" t="s">
        <v>1783</v>
      </c>
      <c r="D1592" s="1" t="s">
        <v>5418</v>
      </c>
      <c r="E1592" s="1" t="s">
        <v>2444</v>
      </c>
      <c r="F1592" s="1" t="s">
        <v>5205</v>
      </c>
      <c r="G1592" s="1" t="s">
        <v>5328</v>
      </c>
      <c r="H1592" s="1" t="s">
        <v>5419</v>
      </c>
    </row>
    <row r="1593" spans="1:8" x14ac:dyDescent="0.25">
      <c r="A1593" s="1" t="s">
        <v>1065</v>
      </c>
      <c r="B1593" s="1" t="s">
        <v>5420</v>
      </c>
      <c r="C1593" s="1" t="s">
        <v>1783</v>
      </c>
      <c r="D1593" s="1" t="s">
        <v>5421</v>
      </c>
      <c r="E1593" s="1" t="s">
        <v>2444</v>
      </c>
      <c r="F1593" s="1" t="s">
        <v>5205</v>
      </c>
      <c r="G1593" s="1" t="s">
        <v>5328</v>
      </c>
      <c r="H1593" s="1" t="s">
        <v>5422</v>
      </c>
    </row>
    <row r="1594" spans="1:8" x14ac:dyDescent="0.25">
      <c r="A1594" s="1" t="s">
        <v>1065</v>
      </c>
      <c r="B1594" s="1" t="s">
        <v>5423</v>
      </c>
      <c r="C1594" s="1" t="s">
        <v>1783</v>
      </c>
      <c r="D1594" s="1" t="s">
        <v>5424</v>
      </c>
      <c r="E1594" s="1" t="s">
        <v>2444</v>
      </c>
      <c r="F1594" s="1" t="s">
        <v>5205</v>
      </c>
      <c r="G1594" s="1" t="s">
        <v>5328</v>
      </c>
      <c r="H1594" s="1" t="s">
        <v>5425</v>
      </c>
    </row>
    <row r="1595" spans="1:8" x14ac:dyDescent="0.25">
      <c r="A1595" s="1" t="s">
        <v>1065</v>
      </c>
      <c r="B1595" s="1" t="s">
        <v>5426</v>
      </c>
      <c r="C1595" s="1" t="s">
        <v>1783</v>
      </c>
      <c r="D1595" s="1" t="s">
        <v>5427</v>
      </c>
      <c r="E1595" s="1" t="s">
        <v>2444</v>
      </c>
      <c r="F1595" s="1" t="s">
        <v>5205</v>
      </c>
      <c r="G1595" s="1" t="s">
        <v>5328</v>
      </c>
      <c r="H1595" s="1" t="s">
        <v>5428</v>
      </c>
    </row>
    <row r="1596" spans="1:8" x14ac:dyDescent="0.25">
      <c r="A1596" s="1" t="s">
        <v>1065</v>
      </c>
      <c r="B1596" s="1" t="s">
        <v>5429</v>
      </c>
      <c r="C1596" s="1" t="s">
        <v>1783</v>
      </c>
      <c r="D1596" s="1" t="s">
        <v>5430</v>
      </c>
      <c r="E1596" s="1" t="s">
        <v>2444</v>
      </c>
      <c r="F1596" s="1" t="s">
        <v>5205</v>
      </c>
      <c r="G1596" s="1" t="s">
        <v>5328</v>
      </c>
      <c r="H1596" s="1" t="s">
        <v>5431</v>
      </c>
    </row>
    <row r="1597" spans="1:8" x14ac:dyDescent="0.25">
      <c r="A1597" s="1" t="s">
        <v>1065</v>
      </c>
      <c r="B1597" s="1" t="s">
        <v>5432</v>
      </c>
      <c r="C1597" s="1" t="s">
        <v>1783</v>
      </c>
      <c r="D1597" s="1" t="s">
        <v>5433</v>
      </c>
      <c r="E1597" s="1" t="s">
        <v>2444</v>
      </c>
      <c r="F1597" s="1" t="s">
        <v>5205</v>
      </c>
      <c r="G1597" s="1" t="s">
        <v>5328</v>
      </c>
      <c r="H1597" s="1" t="s">
        <v>5434</v>
      </c>
    </row>
    <row r="1598" spans="1:8" x14ac:dyDescent="0.25">
      <c r="A1598" s="1" t="s">
        <v>1065</v>
      </c>
      <c r="B1598" s="1" t="s">
        <v>5435</v>
      </c>
      <c r="C1598" s="1" t="s">
        <v>1783</v>
      </c>
      <c r="D1598" s="1" t="s">
        <v>5436</v>
      </c>
      <c r="E1598" s="1" t="s">
        <v>2444</v>
      </c>
      <c r="F1598" s="1" t="s">
        <v>5205</v>
      </c>
      <c r="G1598" s="1" t="s">
        <v>5328</v>
      </c>
      <c r="H1598" s="1" t="s">
        <v>5437</v>
      </c>
    </row>
    <row r="1599" spans="1:8" x14ac:dyDescent="0.25">
      <c r="A1599" s="1" t="s">
        <v>1065</v>
      </c>
      <c r="B1599" s="1" t="s">
        <v>5438</v>
      </c>
      <c r="C1599" s="1" t="s">
        <v>1783</v>
      </c>
      <c r="D1599" s="1" t="s">
        <v>5439</v>
      </c>
      <c r="E1599" s="1" t="s">
        <v>2444</v>
      </c>
      <c r="F1599" s="1" t="s">
        <v>5205</v>
      </c>
      <c r="G1599" s="1" t="s">
        <v>5328</v>
      </c>
      <c r="H1599" s="1" t="s">
        <v>5440</v>
      </c>
    </row>
    <row r="1600" spans="1:8" x14ac:dyDescent="0.25">
      <c r="A1600" s="1" t="s">
        <v>1065</v>
      </c>
      <c r="B1600" s="1" t="s">
        <v>5441</v>
      </c>
      <c r="C1600" s="1" t="s">
        <v>1783</v>
      </c>
      <c r="D1600" s="1" t="s">
        <v>5442</v>
      </c>
      <c r="E1600" s="1" t="s">
        <v>2444</v>
      </c>
      <c r="F1600" s="1" t="s">
        <v>5205</v>
      </c>
      <c r="G1600" s="1" t="s">
        <v>5328</v>
      </c>
      <c r="H1600" s="1" t="s">
        <v>5443</v>
      </c>
    </row>
    <row r="1601" spans="1:8" x14ac:dyDescent="0.25">
      <c r="A1601" s="1" t="s">
        <v>1065</v>
      </c>
      <c r="B1601" s="1" t="s">
        <v>5444</v>
      </c>
      <c r="C1601" s="1" t="s">
        <v>1783</v>
      </c>
      <c r="D1601" s="1" t="s">
        <v>5445</v>
      </c>
      <c r="E1601" s="1" t="s">
        <v>2444</v>
      </c>
      <c r="F1601" s="1" t="s">
        <v>5205</v>
      </c>
      <c r="G1601" s="1" t="s">
        <v>5328</v>
      </c>
      <c r="H1601" s="1" t="s">
        <v>5446</v>
      </c>
    </row>
    <row r="1602" spans="1:8" x14ac:dyDescent="0.25">
      <c r="A1602" s="1" t="s">
        <v>1065</v>
      </c>
      <c r="B1602" s="1" t="s">
        <v>5447</v>
      </c>
      <c r="C1602" s="1" t="s">
        <v>1783</v>
      </c>
      <c r="D1602" s="1" t="s">
        <v>5448</v>
      </c>
      <c r="E1602" s="1" t="s">
        <v>2444</v>
      </c>
      <c r="F1602" s="1" t="s">
        <v>5205</v>
      </c>
      <c r="G1602" s="1" t="s">
        <v>5328</v>
      </c>
      <c r="H1602" s="1" t="s">
        <v>5449</v>
      </c>
    </row>
    <row r="1603" spans="1:8" x14ac:dyDescent="0.25">
      <c r="A1603" s="1" t="s">
        <v>1065</v>
      </c>
      <c r="B1603" s="1" t="s">
        <v>5450</v>
      </c>
      <c r="C1603" s="1" t="s">
        <v>1783</v>
      </c>
      <c r="D1603" s="1" t="s">
        <v>5451</v>
      </c>
      <c r="E1603" s="1" t="s">
        <v>2444</v>
      </c>
      <c r="F1603" s="1" t="s">
        <v>5205</v>
      </c>
      <c r="G1603" s="1" t="s">
        <v>5328</v>
      </c>
      <c r="H1603" s="1" t="s">
        <v>5452</v>
      </c>
    </row>
    <row r="1604" spans="1:8" x14ac:dyDescent="0.25">
      <c r="A1604" s="1" t="s">
        <v>1065</v>
      </c>
      <c r="B1604" s="1" t="s">
        <v>5453</v>
      </c>
      <c r="C1604" s="1" t="s">
        <v>1783</v>
      </c>
      <c r="D1604" s="1" t="s">
        <v>5454</v>
      </c>
      <c r="E1604" s="1" t="s">
        <v>2444</v>
      </c>
      <c r="F1604" s="1" t="s">
        <v>5205</v>
      </c>
      <c r="G1604" s="1" t="s">
        <v>5328</v>
      </c>
      <c r="H1604" s="1" t="s">
        <v>1611</v>
      </c>
    </row>
    <row r="1605" spans="1:8" x14ac:dyDescent="0.25">
      <c r="A1605" s="1" t="s">
        <v>1065</v>
      </c>
      <c r="B1605" s="1" t="s">
        <v>5455</v>
      </c>
      <c r="C1605" s="1" t="s">
        <v>1783</v>
      </c>
      <c r="D1605" s="1" t="s">
        <v>5456</v>
      </c>
      <c r="E1605" s="1" t="s">
        <v>2444</v>
      </c>
      <c r="F1605" s="1" t="s">
        <v>5205</v>
      </c>
      <c r="G1605" s="1" t="s">
        <v>5328</v>
      </c>
      <c r="H1605" s="1" t="s">
        <v>3470</v>
      </c>
    </row>
    <row r="1606" spans="1:8" x14ac:dyDescent="0.25">
      <c r="A1606" s="1" t="s">
        <v>1065</v>
      </c>
      <c r="B1606" s="1" t="s">
        <v>5457</v>
      </c>
      <c r="C1606" s="1" t="s">
        <v>1783</v>
      </c>
      <c r="D1606" s="1" t="s">
        <v>5458</v>
      </c>
      <c r="E1606" s="1" t="s">
        <v>2444</v>
      </c>
      <c r="F1606" s="1" t="s">
        <v>5205</v>
      </c>
      <c r="G1606" s="1" t="s">
        <v>5459</v>
      </c>
      <c r="H1606" s="1" t="s">
        <v>5460</v>
      </c>
    </row>
    <row r="1607" spans="1:8" x14ac:dyDescent="0.25">
      <c r="A1607" s="1" t="s">
        <v>1065</v>
      </c>
      <c r="B1607" s="1" t="s">
        <v>5461</v>
      </c>
      <c r="C1607" s="1" t="s">
        <v>1783</v>
      </c>
      <c r="D1607" s="1" t="s">
        <v>5462</v>
      </c>
      <c r="E1607" s="1" t="s">
        <v>2444</v>
      </c>
      <c r="F1607" s="1" t="s">
        <v>5205</v>
      </c>
      <c r="G1607" s="1" t="s">
        <v>5459</v>
      </c>
      <c r="H1607" s="1" t="s">
        <v>5463</v>
      </c>
    </row>
    <row r="1608" spans="1:8" x14ac:dyDescent="0.25">
      <c r="A1608" s="1" t="s">
        <v>1065</v>
      </c>
      <c r="B1608" s="1" t="s">
        <v>5464</v>
      </c>
      <c r="C1608" s="1" t="s">
        <v>3025</v>
      </c>
      <c r="D1608" s="1" t="s">
        <v>5465</v>
      </c>
      <c r="E1608" s="1" t="s">
        <v>2444</v>
      </c>
      <c r="F1608" s="1" t="s">
        <v>5205</v>
      </c>
      <c r="G1608" s="1" t="s">
        <v>5459</v>
      </c>
      <c r="H1608" s="1" t="s">
        <v>5466</v>
      </c>
    </row>
    <row r="1609" spans="1:8" x14ac:dyDescent="0.25">
      <c r="A1609" s="1" t="s">
        <v>1065</v>
      </c>
      <c r="B1609" s="1" t="s">
        <v>5467</v>
      </c>
      <c r="C1609" s="1" t="s">
        <v>1783</v>
      </c>
      <c r="D1609" s="1" t="s">
        <v>5468</v>
      </c>
      <c r="E1609" s="1" t="s">
        <v>2444</v>
      </c>
      <c r="F1609" s="1" t="s">
        <v>5205</v>
      </c>
      <c r="G1609" s="1" t="s">
        <v>5459</v>
      </c>
      <c r="H1609" s="1" t="s">
        <v>5469</v>
      </c>
    </row>
    <row r="1610" spans="1:8" x14ac:dyDescent="0.25">
      <c r="A1610" s="1" t="s">
        <v>1065</v>
      </c>
      <c r="B1610" s="1" t="s">
        <v>5470</v>
      </c>
      <c r="C1610" s="1" t="s">
        <v>3025</v>
      </c>
      <c r="D1610" s="1" t="s">
        <v>5471</v>
      </c>
      <c r="E1610" s="1" t="s">
        <v>2444</v>
      </c>
      <c r="F1610" s="1" t="s">
        <v>5205</v>
      </c>
      <c r="G1610" s="1" t="s">
        <v>5459</v>
      </c>
      <c r="H1610" s="1" t="s">
        <v>5472</v>
      </c>
    </row>
    <row r="1611" spans="1:8" x14ac:dyDescent="0.25">
      <c r="A1611" s="1" t="s">
        <v>1065</v>
      </c>
      <c r="B1611" s="1" t="s">
        <v>5473</v>
      </c>
      <c r="C1611" s="1" t="s">
        <v>1783</v>
      </c>
      <c r="D1611" s="1" t="s">
        <v>5474</v>
      </c>
      <c r="E1611" s="1" t="s">
        <v>2444</v>
      </c>
      <c r="F1611" s="1" t="s">
        <v>5205</v>
      </c>
      <c r="G1611" s="1" t="s">
        <v>5459</v>
      </c>
      <c r="H1611" s="1" t="s">
        <v>5475</v>
      </c>
    </row>
    <row r="1612" spans="1:8" x14ac:dyDescent="0.25">
      <c r="A1612" s="1" t="s">
        <v>1065</v>
      </c>
      <c r="B1612" s="1" t="s">
        <v>5476</v>
      </c>
      <c r="C1612" s="1" t="s">
        <v>1783</v>
      </c>
      <c r="D1612" s="1" t="s">
        <v>5477</v>
      </c>
      <c r="E1612" s="1" t="s">
        <v>2444</v>
      </c>
      <c r="F1612" s="1" t="s">
        <v>5205</v>
      </c>
      <c r="G1612" s="1" t="s">
        <v>5459</v>
      </c>
      <c r="H1612" s="1" t="s">
        <v>5478</v>
      </c>
    </row>
    <row r="1613" spans="1:8" x14ac:dyDescent="0.25">
      <c r="A1613" s="1" t="s">
        <v>1065</v>
      </c>
      <c r="B1613" s="1" t="s">
        <v>5479</v>
      </c>
      <c r="C1613" s="1" t="s">
        <v>1783</v>
      </c>
      <c r="D1613" s="1" t="s">
        <v>5480</v>
      </c>
      <c r="E1613" s="1" t="s">
        <v>2444</v>
      </c>
      <c r="F1613" s="1" t="s">
        <v>5205</v>
      </c>
      <c r="G1613" s="1" t="s">
        <v>5459</v>
      </c>
      <c r="H1613" s="1" t="s">
        <v>5481</v>
      </c>
    </row>
    <row r="1614" spans="1:8" x14ac:dyDescent="0.25">
      <c r="A1614" s="1" t="s">
        <v>1065</v>
      </c>
      <c r="B1614" s="1" t="s">
        <v>5482</v>
      </c>
      <c r="C1614" s="1" t="s">
        <v>1783</v>
      </c>
      <c r="D1614" s="1" t="s">
        <v>5483</v>
      </c>
      <c r="E1614" s="1" t="s">
        <v>2444</v>
      </c>
      <c r="F1614" s="1" t="s">
        <v>5205</v>
      </c>
      <c r="G1614" s="1" t="s">
        <v>5459</v>
      </c>
      <c r="H1614" s="1" t="s">
        <v>5484</v>
      </c>
    </row>
    <row r="1615" spans="1:8" x14ac:dyDescent="0.25">
      <c r="A1615" s="1" t="s">
        <v>1065</v>
      </c>
      <c r="B1615" s="1" t="s">
        <v>5485</v>
      </c>
      <c r="C1615" s="1" t="s">
        <v>1783</v>
      </c>
      <c r="D1615" s="1" t="s">
        <v>5486</v>
      </c>
      <c r="E1615" s="1" t="s">
        <v>2444</v>
      </c>
      <c r="F1615" s="1" t="s">
        <v>5205</v>
      </c>
      <c r="G1615" s="1" t="s">
        <v>5459</v>
      </c>
      <c r="H1615" s="1" t="s">
        <v>5487</v>
      </c>
    </row>
    <row r="1616" spans="1:8" x14ac:dyDescent="0.25">
      <c r="A1616" s="1" t="s">
        <v>1065</v>
      </c>
      <c r="B1616" s="1" t="s">
        <v>5488</v>
      </c>
      <c r="C1616" s="1" t="s">
        <v>1783</v>
      </c>
      <c r="D1616" s="1" t="s">
        <v>5489</v>
      </c>
      <c r="E1616" s="1" t="s">
        <v>2444</v>
      </c>
      <c r="F1616" s="1" t="s">
        <v>5205</v>
      </c>
      <c r="G1616" s="1" t="s">
        <v>5459</v>
      </c>
      <c r="H1616" s="1" t="s">
        <v>5490</v>
      </c>
    </row>
    <row r="1617" spans="1:8" x14ac:dyDescent="0.25">
      <c r="A1617" s="1" t="s">
        <v>1065</v>
      </c>
      <c r="B1617" s="1" t="s">
        <v>5491</v>
      </c>
      <c r="C1617" s="1" t="s">
        <v>1783</v>
      </c>
      <c r="D1617" s="1" t="s">
        <v>5492</v>
      </c>
      <c r="E1617" s="1" t="s">
        <v>2444</v>
      </c>
      <c r="F1617" s="1" t="s">
        <v>5205</v>
      </c>
      <c r="G1617" s="1" t="s">
        <v>5459</v>
      </c>
      <c r="H1617" s="1" t="s">
        <v>5493</v>
      </c>
    </row>
    <row r="1618" spans="1:8" x14ac:dyDescent="0.25">
      <c r="A1618" s="1" t="s">
        <v>1065</v>
      </c>
      <c r="B1618" s="1" t="s">
        <v>5494</v>
      </c>
      <c r="C1618" s="1" t="s">
        <v>1783</v>
      </c>
      <c r="D1618" s="1" t="s">
        <v>5495</v>
      </c>
      <c r="E1618" s="1" t="s">
        <v>2444</v>
      </c>
      <c r="F1618" s="1" t="s">
        <v>5205</v>
      </c>
      <c r="G1618" s="1" t="s">
        <v>5459</v>
      </c>
      <c r="H1618" s="1" t="s">
        <v>5496</v>
      </c>
    </row>
    <row r="1619" spans="1:8" x14ac:dyDescent="0.25">
      <c r="A1619" s="1" t="s">
        <v>1065</v>
      </c>
      <c r="B1619" s="1" t="s">
        <v>5497</v>
      </c>
      <c r="C1619" s="1" t="s">
        <v>1783</v>
      </c>
      <c r="D1619" s="1" t="s">
        <v>5498</v>
      </c>
      <c r="E1619" s="1" t="s">
        <v>2444</v>
      </c>
      <c r="F1619" s="1" t="s">
        <v>5205</v>
      </c>
      <c r="G1619" s="1" t="s">
        <v>5459</v>
      </c>
      <c r="H1619" s="1" t="s">
        <v>5499</v>
      </c>
    </row>
    <row r="1620" spans="1:8" x14ac:dyDescent="0.25">
      <c r="A1620" s="1" t="s">
        <v>1065</v>
      </c>
      <c r="B1620" s="1" t="s">
        <v>5500</v>
      </c>
      <c r="C1620" s="1" t="s">
        <v>1783</v>
      </c>
      <c r="D1620" s="1" t="s">
        <v>5501</v>
      </c>
      <c r="E1620" s="1" t="s">
        <v>2444</v>
      </c>
      <c r="F1620" s="1" t="s">
        <v>5205</v>
      </c>
      <c r="G1620" s="1" t="s">
        <v>5459</v>
      </c>
      <c r="H1620" s="1" t="s">
        <v>5502</v>
      </c>
    </row>
    <row r="1621" spans="1:8" x14ac:dyDescent="0.25">
      <c r="A1621" s="1" t="s">
        <v>1065</v>
      </c>
      <c r="B1621" s="1" t="s">
        <v>5503</v>
      </c>
      <c r="C1621" s="1" t="s">
        <v>1783</v>
      </c>
      <c r="D1621" s="1" t="s">
        <v>5504</v>
      </c>
      <c r="E1621" s="1" t="s">
        <v>2444</v>
      </c>
      <c r="F1621" s="1" t="s">
        <v>5205</v>
      </c>
      <c r="G1621" s="1" t="s">
        <v>5459</v>
      </c>
      <c r="H1621" s="1" t="s">
        <v>5505</v>
      </c>
    </row>
    <row r="1622" spans="1:8" x14ac:dyDescent="0.25">
      <c r="A1622" s="1" t="s">
        <v>1065</v>
      </c>
      <c r="B1622" s="1" t="s">
        <v>5506</v>
      </c>
      <c r="C1622" s="1" t="s">
        <v>3025</v>
      </c>
      <c r="D1622" s="1" t="s">
        <v>5507</v>
      </c>
      <c r="E1622" s="1" t="s">
        <v>2444</v>
      </c>
      <c r="F1622" s="1" t="s">
        <v>5205</v>
      </c>
      <c r="G1622" s="1" t="s">
        <v>5459</v>
      </c>
      <c r="H1622" s="1" t="s">
        <v>3299</v>
      </c>
    </row>
    <row r="1623" spans="1:8" x14ac:dyDescent="0.25">
      <c r="A1623" s="1" t="s">
        <v>1065</v>
      </c>
      <c r="B1623" s="1" t="s">
        <v>5508</v>
      </c>
      <c r="C1623" s="1" t="s">
        <v>1783</v>
      </c>
      <c r="D1623" s="1" t="s">
        <v>5509</v>
      </c>
      <c r="E1623" s="1" t="s">
        <v>2444</v>
      </c>
      <c r="F1623" s="1" t="s">
        <v>5205</v>
      </c>
      <c r="G1623" s="1" t="s">
        <v>5459</v>
      </c>
      <c r="H1623" s="1" t="s">
        <v>5510</v>
      </c>
    </row>
    <row r="1624" spans="1:8" x14ac:dyDescent="0.25">
      <c r="A1624" s="1" t="s">
        <v>1065</v>
      </c>
      <c r="B1624" s="1" t="s">
        <v>5511</v>
      </c>
      <c r="C1624" s="1" t="s">
        <v>3025</v>
      </c>
      <c r="D1624" s="1" t="s">
        <v>5512</v>
      </c>
      <c r="E1624" s="1" t="s">
        <v>2444</v>
      </c>
      <c r="F1624" s="1" t="s">
        <v>5205</v>
      </c>
      <c r="G1624" s="1" t="s">
        <v>5459</v>
      </c>
      <c r="H1624" s="1" t="s">
        <v>5513</v>
      </c>
    </row>
    <row r="1625" spans="1:8" x14ac:dyDescent="0.25">
      <c r="A1625" s="1" t="s">
        <v>1065</v>
      </c>
      <c r="B1625" s="1" t="s">
        <v>5514</v>
      </c>
      <c r="C1625" s="1" t="s">
        <v>1783</v>
      </c>
      <c r="D1625" s="1" t="s">
        <v>5515</v>
      </c>
      <c r="E1625" s="1" t="s">
        <v>2444</v>
      </c>
      <c r="F1625" s="1" t="s">
        <v>5205</v>
      </c>
      <c r="G1625" s="1" t="s">
        <v>5459</v>
      </c>
      <c r="H1625" s="1" t="s">
        <v>3168</v>
      </c>
    </row>
    <row r="1626" spans="1:8" x14ac:dyDescent="0.25">
      <c r="A1626" s="1" t="s">
        <v>1065</v>
      </c>
      <c r="B1626" s="1" t="s">
        <v>5516</v>
      </c>
      <c r="C1626" s="1" t="s">
        <v>1783</v>
      </c>
      <c r="D1626" s="1" t="s">
        <v>5517</v>
      </c>
      <c r="E1626" s="1" t="s">
        <v>2444</v>
      </c>
      <c r="F1626" s="1" t="s">
        <v>5205</v>
      </c>
      <c r="G1626" s="1" t="s">
        <v>5459</v>
      </c>
      <c r="H1626" s="1" t="s">
        <v>5518</v>
      </c>
    </row>
    <row r="1627" spans="1:8" x14ac:dyDescent="0.25">
      <c r="A1627" s="1" t="s">
        <v>1065</v>
      </c>
      <c r="B1627" s="1" t="s">
        <v>5519</v>
      </c>
      <c r="C1627" s="1" t="s">
        <v>1783</v>
      </c>
      <c r="D1627" s="1" t="s">
        <v>5520</v>
      </c>
      <c r="E1627" s="1" t="s">
        <v>2444</v>
      </c>
      <c r="F1627" s="1" t="s">
        <v>5205</v>
      </c>
      <c r="G1627" s="1" t="s">
        <v>5459</v>
      </c>
      <c r="H1627" s="1" t="s">
        <v>5521</v>
      </c>
    </row>
    <row r="1628" spans="1:8" x14ac:dyDescent="0.25">
      <c r="A1628" s="1" t="s">
        <v>1065</v>
      </c>
      <c r="B1628" s="1" t="s">
        <v>5522</v>
      </c>
      <c r="C1628" s="1" t="s">
        <v>1783</v>
      </c>
      <c r="D1628" s="1" t="s">
        <v>5523</v>
      </c>
      <c r="E1628" s="1" t="s">
        <v>2444</v>
      </c>
      <c r="F1628" s="1" t="s">
        <v>5205</v>
      </c>
      <c r="G1628" s="1" t="s">
        <v>5459</v>
      </c>
      <c r="H1628" s="1" t="s">
        <v>5524</v>
      </c>
    </row>
    <row r="1629" spans="1:8" x14ac:dyDescent="0.25">
      <c r="A1629" s="1" t="s">
        <v>1065</v>
      </c>
      <c r="B1629" s="1" t="s">
        <v>5525</v>
      </c>
      <c r="C1629" s="1" t="s">
        <v>1783</v>
      </c>
      <c r="D1629" s="1" t="s">
        <v>5526</v>
      </c>
      <c r="E1629" s="1" t="s">
        <v>2444</v>
      </c>
      <c r="F1629" s="1" t="s">
        <v>5205</v>
      </c>
      <c r="G1629" s="1" t="s">
        <v>5459</v>
      </c>
      <c r="H1629" s="1" t="s">
        <v>5527</v>
      </c>
    </row>
    <row r="1630" spans="1:8" x14ac:dyDescent="0.25">
      <c r="A1630" s="1" t="s">
        <v>1065</v>
      </c>
      <c r="B1630" s="1" t="s">
        <v>5528</v>
      </c>
      <c r="C1630" s="1" t="s">
        <v>1783</v>
      </c>
      <c r="D1630" s="1" t="s">
        <v>5529</v>
      </c>
      <c r="E1630" s="1" t="s">
        <v>2444</v>
      </c>
      <c r="F1630" s="1" t="s">
        <v>5205</v>
      </c>
      <c r="G1630" s="1" t="s">
        <v>5459</v>
      </c>
      <c r="H1630" s="1" t="s">
        <v>5530</v>
      </c>
    </row>
    <row r="1631" spans="1:8" x14ac:dyDescent="0.25">
      <c r="A1631" s="1" t="s">
        <v>1065</v>
      </c>
      <c r="B1631" s="1" t="s">
        <v>5531</v>
      </c>
      <c r="C1631" s="1" t="s">
        <v>1783</v>
      </c>
      <c r="D1631" s="1" t="s">
        <v>5532</v>
      </c>
      <c r="E1631" s="1" t="s">
        <v>2444</v>
      </c>
      <c r="F1631" s="1" t="s">
        <v>5205</v>
      </c>
      <c r="G1631" s="1" t="s">
        <v>5459</v>
      </c>
      <c r="H1631" s="1" t="s">
        <v>5533</v>
      </c>
    </row>
    <row r="1632" spans="1:8" x14ac:dyDescent="0.25">
      <c r="A1632" s="1" t="s">
        <v>1065</v>
      </c>
      <c r="B1632" s="1" t="s">
        <v>5534</v>
      </c>
      <c r="C1632" s="1" t="s">
        <v>1783</v>
      </c>
      <c r="D1632" s="1" t="s">
        <v>5535</v>
      </c>
      <c r="E1632" s="1" t="s">
        <v>2444</v>
      </c>
      <c r="F1632" s="1" t="s">
        <v>5205</v>
      </c>
      <c r="G1632" s="1" t="s">
        <v>5459</v>
      </c>
      <c r="H1632" s="1" t="s">
        <v>5536</v>
      </c>
    </row>
    <row r="1633" spans="1:8" x14ac:dyDescent="0.25">
      <c r="A1633" s="1" t="s">
        <v>1065</v>
      </c>
      <c r="B1633" s="1" t="s">
        <v>5537</v>
      </c>
      <c r="C1633" s="1" t="s">
        <v>1783</v>
      </c>
      <c r="D1633" s="1" t="s">
        <v>5538</v>
      </c>
      <c r="E1633" s="1" t="s">
        <v>2444</v>
      </c>
      <c r="F1633" s="1" t="s">
        <v>5205</v>
      </c>
      <c r="G1633" s="1" t="s">
        <v>5459</v>
      </c>
      <c r="H1633" s="1" t="s">
        <v>5539</v>
      </c>
    </row>
    <row r="1634" spans="1:8" x14ac:dyDescent="0.25">
      <c r="A1634" s="1" t="s">
        <v>1065</v>
      </c>
      <c r="B1634" s="1" t="s">
        <v>5540</v>
      </c>
      <c r="C1634" s="1" t="s">
        <v>1783</v>
      </c>
      <c r="D1634" s="1" t="s">
        <v>5541</v>
      </c>
      <c r="E1634" s="1" t="s">
        <v>2444</v>
      </c>
      <c r="F1634" s="1" t="s">
        <v>5205</v>
      </c>
      <c r="G1634" s="1" t="s">
        <v>5459</v>
      </c>
      <c r="H1634" s="1" t="s">
        <v>5542</v>
      </c>
    </row>
    <row r="1635" spans="1:8" x14ac:dyDescent="0.25">
      <c r="A1635" s="1" t="s">
        <v>1065</v>
      </c>
      <c r="B1635" s="1" t="s">
        <v>5543</v>
      </c>
      <c r="C1635" s="1" t="s">
        <v>1783</v>
      </c>
      <c r="D1635" s="1" t="s">
        <v>5544</v>
      </c>
      <c r="E1635" s="1" t="s">
        <v>2444</v>
      </c>
      <c r="F1635" s="1" t="s">
        <v>5205</v>
      </c>
      <c r="G1635" s="1" t="s">
        <v>5459</v>
      </c>
      <c r="H1635" s="1" t="s">
        <v>5545</v>
      </c>
    </row>
    <row r="1636" spans="1:8" x14ac:dyDescent="0.25">
      <c r="A1636" s="1" t="s">
        <v>1065</v>
      </c>
      <c r="B1636" s="1" t="s">
        <v>5546</v>
      </c>
      <c r="C1636" s="1" t="s">
        <v>1783</v>
      </c>
      <c r="D1636" s="1" t="s">
        <v>5547</v>
      </c>
      <c r="E1636" s="1" t="s">
        <v>2444</v>
      </c>
      <c r="F1636" s="1" t="s">
        <v>5205</v>
      </c>
      <c r="G1636" s="1" t="s">
        <v>5459</v>
      </c>
      <c r="H1636" s="1" t="s">
        <v>5548</v>
      </c>
    </row>
    <row r="1637" spans="1:8" x14ac:dyDescent="0.25">
      <c r="A1637" s="1" t="s">
        <v>1065</v>
      </c>
      <c r="B1637" s="1" t="s">
        <v>5549</v>
      </c>
      <c r="C1637" s="1" t="s">
        <v>3025</v>
      </c>
      <c r="D1637" s="1" t="s">
        <v>5550</v>
      </c>
      <c r="E1637" s="1" t="s">
        <v>2444</v>
      </c>
      <c r="F1637" s="1" t="s">
        <v>5205</v>
      </c>
      <c r="G1637" s="1" t="s">
        <v>5459</v>
      </c>
      <c r="H1637" s="1" t="s">
        <v>5551</v>
      </c>
    </row>
    <row r="1638" spans="1:8" x14ac:dyDescent="0.25">
      <c r="A1638" s="1" t="s">
        <v>1065</v>
      </c>
      <c r="B1638" s="1" t="s">
        <v>5552</v>
      </c>
      <c r="C1638" s="1" t="s">
        <v>1783</v>
      </c>
      <c r="D1638" s="1" t="s">
        <v>5553</v>
      </c>
      <c r="E1638" s="1" t="s">
        <v>2444</v>
      </c>
      <c r="F1638" s="1" t="s">
        <v>5205</v>
      </c>
      <c r="G1638" s="1" t="s">
        <v>5459</v>
      </c>
      <c r="H1638" s="1" t="s">
        <v>5554</v>
      </c>
    </row>
    <row r="1639" spans="1:8" x14ac:dyDescent="0.25">
      <c r="A1639" s="1" t="s">
        <v>1065</v>
      </c>
      <c r="B1639" s="1" t="s">
        <v>5555</v>
      </c>
      <c r="C1639" s="1" t="s">
        <v>1783</v>
      </c>
      <c r="D1639" s="1" t="s">
        <v>5556</v>
      </c>
      <c r="E1639" s="1" t="s">
        <v>2444</v>
      </c>
      <c r="F1639" s="1" t="s">
        <v>5205</v>
      </c>
      <c r="G1639" s="1" t="s">
        <v>5459</v>
      </c>
      <c r="H1639" s="1" t="s">
        <v>5557</v>
      </c>
    </row>
    <row r="1640" spans="1:8" x14ac:dyDescent="0.25">
      <c r="A1640" s="1" t="s">
        <v>1065</v>
      </c>
      <c r="B1640" s="1" t="s">
        <v>5558</v>
      </c>
      <c r="C1640" s="1" t="s">
        <v>1783</v>
      </c>
      <c r="D1640" s="1" t="s">
        <v>5559</v>
      </c>
      <c r="E1640" s="1" t="s">
        <v>2444</v>
      </c>
      <c r="F1640" s="1" t="s">
        <v>5205</v>
      </c>
      <c r="G1640" s="1" t="s">
        <v>5459</v>
      </c>
      <c r="H1640" s="1" t="s">
        <v>5560</v>
      </c>
    </row>
    <row r="1641" spans="1:8" x14ac:dyDescent="0.25">
      <c r="A1641" s="1" t="s">
        <v>1065</v>
      </c>
      <c r="B1641" s="1" t="s">
        <v>5561</v>
      </c>
      <c r="C1641" s="1" t="s">
        <v>1783</v>
      </c>
      <c r="D1641" s="1" t="s">
        <v>5562</v>
      </c>
      <c r="E1641" s="1" t="s">
        <v>2444</v>
      </c>
      <c r="F1641" s="1" t="s">
        <v>5205</v>
      </c>
      <c r="G1641" s="1" t="s">
        <v>5459</v>
      </c>
      <c r="H1641" s="1" t="s">
        <v>1611</v>
      </c>
    </row>
    <row r="1642" spans="1:8" x14ac:dyDescent="0.25">
      <c r="A1642" s="1" t="s">
        <v>1065</v>
      </c>
      <c r="B1642" s="1" t="s">
        <v>5563</v>
      </c>
      <c r="C1642" s="1" t="s">
        <v>1783</v>
      </c>
      <c r="D1642" s="1" t="s">
        <v>5564</v>
      </c>
      <c r="E1642" s="1" t="s">
        <v>2444</v>
      </c>
      <c r="F1642" s="1" t="s">
        <v>5205</v>
      </c>
      <c r="G1642" s="1" t="s">
        <v>5459</v>
      </c>
      <c r="H1642" s="1" t="s">
        <v>1611</v>
      </c>
    </row>
    <row r="1643" spans="1:8" x14ac:dyDescent="0.25">
      <c r="A1643" s="1" t="s">
        <v>1065</v>
      </c>
      <c r="B1643" s="1" t="s">
        <v>5565</v>
      </c>
      <c r="C1643" s="1" t="s">
        <v>1783</v>
      </c>
      <c r="D1643" s="1" t="s">
        <v>5566</v>
      </c>
      <c r="E1643" s="1" t="s">
        <v>2444</v>
      </c>
      <c r="F1643" s="1" t="s">
        <v>5205</v>
      </c>
      <c r="G1643" s="1" t="s">
        <v>5459</v>
      </c>
      <c r="H1643" s="1" t="s">
        <v>1611</v>
      </c>
    </row>
    <row r="1644" spans="1:8" x14ac:dyDescent="0.25">
      <c r="A1644" s="1" t="s">
        <v>1065</v>
      </c>
      <c r="B1644" s="1" t="s">
        <v>5567</v>
      </c>
      <c r="C1644" s="1" t="s">
        <v>1783</v>
      </c>
      <c r="D1644" s="1" t="s">
        <v>5568</v>
      </c>
      <c r="E1644" s="1" t="s">
        <v>2444</v>
      </c>
      <c r="F1644" s="1" t="s">
        <v>5205</v>
      </c>
      <c r="G1644" s="1" t="s">
        <v>5569</v>
      </c>
      <c r="H1644" s="1" t="s">
        <v>5570</v>
      </c>
    </row>
    <row r="1645" spans="1:8" x14ac:dyDescent="0.25">
      <c r="A1645" s="1" t="s">
        <v>1065</v>
      </c>
      <c r="B1645" s="1" t="s">
        <v>5571</v>
      </c>
      <c r="C1645" s="1" t="s">
        <v>1783</v>
      </c>
      <c r="D1645" s="1" t="s">
        <v>5572</v>
      </c>
      <c r="E1645" s="1" t="s">
        <v>2444</v>
      </c>
      <c r="F1645" s="1" t="s">
        <v>5205</v>
      </c>
      <c r="G1645" s="1" t="s">
        <v>5569</v>
      </c>
      <c r="H1645" s="1" t="s">
        <v>5573</v>
      </c>
    </row>
    <row r="1646" spans="1:8" x14ac:dyDescent="0.25">
      <c r="A1646" s="1" t="s">
        <v>1065</v>
      </c>
      <c r="B1646" s="1" t="s">
        <v>5574</v>
      </c>
      <c r="C1646" s="1" t="s">
        <v>1783</v>
      </c>
      <c r="D1646" s="1" t="s">
        <v>5575</v>
      </c>
      <c r="E1646" s="1" t="s">
        <v>2444</v>
      </c>
      <c r="F1646" s="1" t="s">
        <v>5205</v>
      </c>
      <c r="G1646" s="1" t="s">
        <v>5569</v>
      </c>
      <c r="H1646" s="1" t="s">
        <v>5576</v>
      </c>
    </row>
    <row r="1647" spans="1:8" x14ac:dyDescent="0.25">
      <c r="A1647" s="1" t="s">
        <v>1065</v>
      </c>
      <c r="B1647" s="1" t="s">
        <v>5577</v>
      </c>
      <c r="C1647" s="1" t="s">
        <v>1783</v>
      </c>
      <c r="D1647" s="1" t="s">
        <v>5578</v>
      </c>
      <c r="E1647" s="1" t="s">
        <v>2444</v>
      </c>
      <c r="F1647" s="1" t="s">
        <v>5205</v>
      </c>
      <c r="G1647" s="1" t="s">
        <v>5569</v>
      </c>
      <c r="H1647" s="1" t="s">
        <v>5579</v>
      </c>
    </row>
    <row r="1648" spans="1:8" x14ac:dyDescent="0.25">
      <c r="A1648" s="1" t="s">
        <v>1065</v>
      </c>
      <c r="B1648" s="1" t="s">
        <v>5580</v>
      </c>
      <c r="C1648" s="1" t="s">
        <v>1783</v>
      </c>
      <c r="D1648" s="1" t="s">
        <v>5581</v>
      </c>
      <c r="E1648" s="1" t="s">
        <v>2444</v>
      </c>
      <c r="F1648" s="1" t="s">
        <v>5205</v>
      </c>
      <c r="G1648" s="1" t="s">
        <v>5569</v>
      </c>
      <c r="H1648" s="1" t="s">
        <v>5582</v>
      </c>
    </row>
    <row r="1649" spans="1:8" x14ac:dyDescent="0.25">
      <c r="A1649" s="1" t="s">
        <v>1065</v>
      </c>
      <c r="B1649" s="1" t="s">
        <v>5583</v>
      </c>
      <c r="C1649" s="1" t="s">
        <v>3025</v>
      </c>
      <c r="D1649" s="1" t="s">
        <v>5584</v>
      </c>
      <c r="E1649" s="1" t="s">
        <v>2444</v>
      </c>
      <c r="F1649" s="1" t="s">
        <v>5205</v>
      </c>
      <c r="G1649" s="1" t="s">
        <v>5569</v>
      </c>
      <c r="H1649" s="1" t="s">
        <v>5585</v>
      </c>
    </row>
    <row r="1650" spans="1:8" x14ac:dyDescent="0.25">
      <c r="A1650" s="1" t="s">
        <v>1065</v>
      </c>
      <c r="B1650" s="1" t="s">
        <v>5586</v>
      </c>
      <c r="C1650" s="1" t="s">
        <v>1783</v>
      </c>
      <c r="D1650" s="1" t="s">
        <v>5587</v>
      </c>
      <c r="E1650" s="1" t="s">
        <v>2444</v>
      </c>
      <c r="F1650" s="1" t="s">
        <v>5205</v>
      </c>
      <c r="G1650" s="1" t="s">
        <v>5569</v>
      </c>
      <c r="H1650" s="1" t="s">
        <v>1611</v>
      </c>
    </row>
    <row r="1651" spans="1:8" x14ac:dyDescent="0.25">
      <c r="A1651" s="1" t="s">
        <v>1065</v>
      </c>
      <c r="B1651" s="1" t="s">
        <v>5588</v>
      </c>
      <c r="C1651" s="1" t="s">
        <v>1783</v>
      </c>
      <c r="D1651" s="1" t="s">
        <v>5589</v>
      </c>
      <c r="E1651" s="1" t="s">
        <v>2444</v>
      </c>
      <c r="F1651" s="1" t="s">
        <v>5205</v>
      </c>
      <c r="G1651" s="1" t="s">
        <v>5590</v>
      </c>
      <c r="H1651" s="1" t="s">
        <v>5591</v>
      </c>
    </row>
    <row r="1652" spans="1:8" x14ac:dyDescent="0.25">
      <c r="A1652" s="1" t="s">
        <v>1065</v>
      </c>
      <c r="B1652" s="1" t="s">
        <v>5592</v>
      </c>
      <c r="C1652" s="1" t="s">
        <v>1783</v>
      </c>
      <c r="D1652" s="1" t="s">
        <v>5593</v>
      </c>
      <c r="E1652" s="1" t="s">
        <v>2444</v>
      </c>
      <c r="F1652" s="1" t="s">
        <v>5205</v>
      </c>
      <c r="G1652" s="1" t="s">
        <v>5590</v>
      </c>
      <c r="H1652" s="1" t="s">
        <v>5594</v>
      </c>
    </row>
    <row r="1653" spans="1:8" x14ac:dyDescent="0.25">
      <c r="A1653" s="1" t="s">
        <v>1065</v>
      </c>
      <c r="B1653" s="1" t="s">
        <v>5595</v>
      </c>
      <c r="C1653" s="1" t="s">
        <v>1783</v>
      </c>
      <c r="D1653" s="1" t="s">
        <v>5596</v>
      </c>
      <c r="E1653" s="1" t="s">
        <v>2444</v>
      </c>
      <c r="F1653" s="1" t="s">
        <v>5205</v>
      </c>
      <c r="G1653" s="1" t="s">
        <v>5590</v>
      </c>
      <c r="H1653" s="1" t="s">
        <v>5597</v>
      </c>
    </row>
    <row r="1654" spans="1:8" x14ac:dyDescent="0.25">
      <c r="A1654" s="1" t="s">
        <v>1065</v>
      </c>
      <c r="B1654" s="1" t="s">
        <v>5598</v>
      </c>
      <c r="C1654" s="1" t="s">
        <v>1783</v>
      </c>
      <c r="D1654" s="1" t="s">
        <v>5599</v>
      </c>
      <c r="E1654" s="1" t="s">
        <v>2444</v>
      </c>
      <c r="F1654" s="1" t="s">
        <v>5205</v>
      </c>
      <c r="G1654" s="1" t="s">
        <v>5590</v>
      </c>
      <c r="H1654" s="1" t="s">
        <v>5600</v>
      </c>
    </row>
    <row r="1655" spans="1:8" x14ac:dyDescent="0.25">
      <c r="A1655" s="1" t="s">
        <v>1065</v>
      </c>
      <c r="B1655" s="1" t="s">
        <v>5601</v>
      </c>
      <c r="C1655" s="1" t="s">
        <v>1783</v>
      </c>
      <c r="D1655" s="1" t="s">
        <v>5602</v>
      </c>
      <c r="E1655" s="1" t="s">
        <v>2444</v>
      </c>
      <c r="F1655" s="1" t="s">
        <v>5205</v>
      </c>
      <c r="G1655" s="1" t="s">
        <v>5590</v>
      </c>
      <c r="H1655" s="1" t="s">
        <v>5603</v>
      </c>
    </row>
    <row r="1656" spans="1:8" x14ac:dyDescent="0.25">
      <c r="A1656" s="1" t="s">
        <v>1065</v>
      </c>
      <c r="B1656" s="1" t="s">
        <v>5604</v>
      </c>
      <c r="C1656" s="1" t="s">
        <v>1783</v>
      </c>
      <c r="D1656" s="1" t="s">
        <v>5605</v>
      </c>
      <c r="E1656" s="1" t="s">
        <v>2444</v>
      </c>
      <c r="F1656" s="1" t="s">
        <v>5205</v>
      </c>
      <c r="G1656" s="1" t="s">
        <v>5590</v>
      </c>
      <c r="H1656" s="1" t="s">
        <v>5606</v>
      </c>
    </row>
    <row r="1657" spans="1:8" x14ac:dyDescent="0.25">
      <c r="A1657" s="1" t="s">
        <v>1065</v>
      </c>
      <c r="B1657" s="1" t="s">
        <v>5607</v>
      </c>
      <c r="C1657" s="1" t="s">
        <v>1783</v>
      </c>
      <c r="D1657" s="1" t="s">
        <v>5608</v>
      </c>
      <c r="E1657" s="1" t="s">
        <v>2444</v>
      </c>
      <c r="F1657" s="1" t="s">
        <v>5205</v>
      </c>
      <c r="G1657" s="1" t="s">
        <v>5590</v>
      </c>
      <c r="H1657" s="1" t="s">
        <v>5609</v>
      </c>
    </row>
    <row r="1658" spans="1:8" x14ac:dyDescent="0.25">
      <c r="A1658" s="1" t="s">
        <v>1065</v>
      </c>
      <c r="B1658" s="1" t="s">
        <v>5610</v>
      </c>
      <c r="C1658" s="1" t="s">
        <v>1783</v>
      </c>
      <c r="D1658" s="1" t="s">
        <v>5611</v>
      </c>
      <c r="E1658" s="1" t="s">
        <v>2444</v>
      </c>
      <c r="F1658" s="1" t="s">
        <v>5205</v>
      </c>
      <c r="G1658" s="1" t="s">
        <v>5590</v>
      </c>
      <c r="H1658" s="1" t="s">
        <v>5612</v>
      </c>
    </row>
    <row r="1659" spans="1:8" x14ac:dyDescent="0.25">
      <c r="A1659" s="1" t="s">
        <v>1065</v>
      </c>
      <c r="B1659" s="1" t="s">
        <v>5613</v>
      </c>
      <c r="C1659" s="1" t="s">
        <v>1783</v>
      </c>
      <c r="D1659" s="1" t="s">
        <v>5614</v>
      </c>
      <c r="E1659" s="1" t="s">
        <v>2444</v>
      </c>
      <c r="F1659" s="1" t="s">
        <v>5205</v>
      </c>
      <c r="G1659" s="1" t="s">
        <v>5590</v>
      </c>
      <c r="H1659" s="1" t="s">
        <v>5615</v>
      </c>
    </row>
    <row r="1660" spans="1:8" x14ac:dyDescent="0.25">
      <c r="A1660" s="1" t="s">
        <v>1065</v>
      </c>
      <c r="B1660" s="1" t="s">
        <v>5616</v>
      </c>
      <c r="C1660" s="1" t="s">
        <v>1783</v>
      </c>
      <c r="D1660" s="1" t="s">
        <v>5617</v>
      </c>
      <c r="E1660" s="1" t="s">
        <v>2444</v>
      </c>
      <c r="F1660" s="1" t="s">
        <v>5205</v>
      </c>
      <c r="G1660" s="1" t="s">
        <v>5590</v>
      </c>
      <c r="H1660" s="1" t="s">
        <v>1611</v>
      </c>
    </row>
    <row r="1661" spans="1:8" x14ac:dyDescent="0.25">
      <c r="A1661" s="1" t="s">
        <v>1065</v>
      </c>
      <c r="B1661" s="1" t="s">
        <v>5618</v>
      </c>
      <c r="C1661" s="1" t="s">
        <v>1783</v>
      </c>
      <c r="D1661" s="1" t="s">
        <v>5619</v>
      </c>
      <c r="E1661" s="1" t="s">
        <v>2444</v>
      </c>
      <c r="F1661" s="1" t="s">
        <v>5205</v>
      </c>
      <c r="G1661" s="1" t="s">
        <v>5590</v>
      </c>
      <c r="H1661" s="1" t="s">
        <v>1611</v>
      </c>
    </row>
    <row r="1662" spans="1:8" x14ac:dyDescent="0.25">
      <c r="A1662" s="1" t="s">
        <v>1065</v>
      </c>
      <c r="B1662" s="1" t="s">
        <v>5620</v>
      </c>
      <c r="C1662" s="1" t="s">
        <v>5621</v>
      </c>
      <c r="D1662" s="1" t="s">
        <v>5622</v>
      </c>
      <c r="E1662" s="1" t="s">
        <v>2444</v>
      </c>
      <c r="F1662" s="1" t="s">
        <v>5205</v>
      </c>
      <c r="G1662" s="1" t="s">
        <v>5623</v>
      </c>
      <c r="H1662" s="1" t="s">
        <v>5624</v>
      </c>
    </row>
    <row r="1663" spans="1:8" x14ac:dyDescent="0.25">
      <c r="A1663" s="1" t="s">
        <v>1065</v>
      </c>
      <c r="B1663" s="1" t="s">
        <v>5625</v>
      </c>
      <c r="C1663" s="1" t="s">
        <v>3025</v>
      </c>
      <c r="D1663" s="1" t="s">
        <v>5626</v>
      </c>
      <c r="E1663" s="1" t="s">
        <v>2444</v>
      </c>
      <c r="F1663" s="1" t="s">
        <v>5205</v>
      </c>
      <c r="G1663" s="1" t="s">
        <v>5623</v>
      </c>
      <c r="H1663" s="1" t="s">
        <v>3299</v>
      </c>
    </row>
    <row r="1664" spans="1:8" x14ac:dyDescent="0.25">
      <c r="A1664" s="1" t="s">
        <v>1065</v>
      </c>
      <c r="B1664" s="1" t="s">
        <v>5627</v>
      </c>
      <c r="C1664" s="1" t="s">
        <v>3025</v>
      </c>
      <c r="D1664" s="1" t="s">
        <v>5628</v>
      </c>
      <c r="E1664" s="1" t="s">
        <v>2444</v>
      </c>
      <c r="F1664" s="1" t="s">
        <v>5205</v>
      </c>
      <c r="G1664" s="1" t="s">
        <v>5623</v>
      </c>
      <c r="H1664" s="1" t="s">
        <v>5629</v>
      </c>
    </row>
    <row r="1665" spans="1:8" x14ac:dyDescent="0.25">
      <c r="A1665" s="1" t="s">
        <v>1065</v>
      </c>
      <c r="B1665" s="1" t="s">
        <v>5630</v>
      </c>
      <c r="C1665" s="1" t="s">
        <v>5621</v>
      </c>
      <c r="D1665" s="1" t="s">
        <v>5631</v>
      </c>
      <c r="E1665" s="1" t="s">
        <v>2444</v>
      </c>
      <c r="F1665" s="1" t="s">
        <v>5205</v>
      </c>
      <c r="G1665" s="1" t="s">
        <v>5623</v>
      </c>
      <c r="H1665" s="1" t="s">
        <v>3873</v>
      </c>
    </row>
    <row r="1666" spans="1:8" x14ac:dyDescent="0.25">
      <c r="A1666" s="1" t="s">
        <v>1065</v>
      </c>
      <c r="B1666" s="1" t="s">
        <v>5632</v>
      </c>
      <c r="C1666" s="1" t="s">
        <v>5621</v>
      </c>
      <c r="D1666" s="1" t="s">
        <v>5633</v>
      </c>
      <c r="E1666" s="1" t="s">
        <v>2444</v>
      </c>
      <c r="F1666" s="1" t="s">
        <v>5205</v>
      </c>
      <c r="G1666" s="1" t="s">
        <v>5623</v>
      </c>
      <c r="H1666" s="1" t="s">
        <v>5634</v>
      </c>
    </row>
    <row r="1667" spans="1:8" x14ac:dyDescent="0.25">
      <c r="A1667" s="1" t="s">
        <v>1065</v>
      </c>
      <c r="B1667" s="1" t="s">
        <v>5635</v>
      </c>
      <c r="C1667" s="1" t="s">
        <v>5621</v>
      </c>
      <c r="D1667" s="1" t="s">
        <v>5636</v>
      </c>
      <c r="E1667" s="1" t="s">
        <v>2444</v>
      </c>
      <c r="F1667" s="1" t="s">
        <v>5205</v>
      </c>
      <c r="G1667" s="1" t="s">
        <v>5623</v>
      </c>
      <c r="H1667" s="1" t="s">
        <v>5481</v>
      </c>
    </row>
    <row r="1668" spans="1:8" x14ac:dyDescent="0.25">
      <c r="A1668" s="1" t="s">
        <v>1065</v>
      </c>
      <c r="B1668" s="1" t="s">
        <v>5637</v>
      </c>
      <c r="C1668" s="1" t="s">
        <v>3025</v>
      </c>
      <c r="D1668" s="1" t="s">
        <v>5638</v>
      </c>
      <c r="E1668" s="1" t="s">
        <v>2444</v>
      </c>
      <c r="F1668" s="1" t="s">
        <v>5205</v>
      </c>
      <c r="G1668" s="1" t="s">
        <v>5623</v>
      </c>
      <c r="H1668" s="1" t="s">
        <v>3314</v>
      </c>
    </row>
    <row r="1669" spans="1:8" x14ac:dyDescent="0.25">
      <c r="A1669" s="1" t="s">
        <v>1065</v>
      </c>
      <c r="B1669" s="1" t="s">
        <v>5639</v>
      </c>
      <c r="C1669" s="1" t="s">
        <v>5621</v>
      </c>
      <c r="D1669" s="1" t="s">
        <v>5640</v>
      </c>
      <c r="E1669" s="1" t="s">
        <v>2444</v>
      </c>
      <c r="F1669" s="1" t="s">
        <v>5205</v>
      </c>
      <c r="G1669" s="1" t="s">
        <v>5623</v>
      </c>
      <c r="H1669" s="1" t="s">
        <v>5641</v>
      </c>
    </row>
    <row r="1670" spans="1:8" x14ac:dyDescent="0.25">
      <c r="A1670" s="1" t="s">
        <v>1065</v>
      </c>
      <c r="B1670" s="1" t="s">
        <v>5642</v>
      </c>
      <c r="C1670" s="1" t="s">
        <v>5621</v>
      </c>
      <c r="D1670" s="1" t="s">
        <v>5643</v>
      </c>
      <c r="E1670" s="1" t="s">
        <v>2444</v>
      </c>
      <c r="F1670" s="1" t="s">
        <v>5205</v>
      </c>
      <c r="G1670" s="1" t="s">
        <v>5623</v>
      </c>
      <c r="H1670" s="1" t="s">
        <v>5644</v>
      </c>
    </row>
    <row r="1671" spans="1:8" x14ac:dyDescent="0.25">
      <c r="A1671" s="1" t="s">
        <v>1065</v>
      </c>
      <c r="B1671" s="1" t="s">
        <v>5645</v>
      </c>
      <c r="C1671" s="1" t="s">
        <v>3025</v>
      </c>
      <c r="D1671" s="1" t="s">
        <v>5646</v>
      </c>
      <c r="E1671" s="1" t="s">
        <v>2444</v>
      </c>
      <c r="F1671" s="1" t="s">
        <v>5205</v>
      </c>
      <c r="G1671" s="1" t="s">
        <v>5623</v>
      </c>
      <c r="H1671" s="1" t="s">
        <v>5647</v>
      </c>
    </row>
    <row r="1672" spans="1:8" x14ac:dyDescent="0.25">
      <c r="A1672" s="1" t="s">
        <v>1065</v>
      </c>
      <c r="B1672" s="1" t="s">
        <v>5648</v>
      </c>
      <c r="C1672" s="1" t="s">
        <v>3025</v>
      </c>
      <c r="D1672" s="1" t="s">
        <v>5649</v>
      </c>
      <c r="E1672" s="1" t="s">
        <v>2444</v>
      </c>
      <c r="F1672" s="1" t="s">
        <v>5205</v>
      </c>
      <c r="G1672" s="1" t="s">
        <v>5623</v>
      </c>
      <c r="H1672" s="1" t="s">
        <v>5650</v>
      </c>
    </row>
    <row r="1673" spans="1:8" x14ac:dyDescent="0.25">
      <c r="A1673" s="1" t="s">
        <v>1065</v>
      </c>
      <c r="B1673" s="1" t="s">
        <v>5651</v>
      </c>
      <c r="C1673" s="1" t="s">
        <v>5621</v>
      </c>
      <c r="D1673" s="1" t="s">
        <v>5652</v>
      </c>
      <c r="E1673" s="1" t="s">
        <v>2444</v>
      </c>
      <c r="F1673" s="1" t="s">
        <v>5205</v>
      </c>
      <c r="G1673" s="1" t="s">
        <v>5623</v>
      </c>
      <c r="H1673" s="1" t="s">
        <v>5653</v>
      </c>
    </row>
    <row r="1674" spans="1:8" x14ac:dyDescent="0.25">
      <c r="A1674" s="1" t="s">
        <v>1065</v>
      </c>
      <c r="B1674" s="1" t="s">
        <v>5654</v>
      </c>
      <c r="C1674" s="1" t="s">
        <v>3025</v>
      </c>
      <c r="D1674" s="1" t="s">
        <v>5655</v>
      </c>
      <c r="E1674" s="1" t="s">
        <v>2444</v>
      </c>
      <c r="F1674" s="1" t="s">
        <v>5205</v>
      </c>
      <c r="G1674" s="1" t="s">
        <v>5623</v>
      </c>
      <c r="H1674" s="1" t="s">
        <v>5656</v>
      </c>
    </row>
    <row r="1675" spans="1:8" x14ac:dyDescent="0.25">
      <c r="A1675" s="1" t="s">
        <v>1065</v>
      </c>
      <c r="B1675" s="1" t="s">
        <v>5657</v>
      </c>
      <c r="C1675" s="1" t="s">
        <v>5621</v>
      </c>
      <c r="D1675" s="1" t="s">
        <v>5658</v>
      </c>
      <c r="E1675" s="1" t="s">
        <v>2444</v>
      </c>
      <c r="F1675" s="1" t="s">
        <v>5205</v>
      </c>
      <c r="G1675" s="1" t="s">
        <v>5623</v>
      </c>
      <c r="H1675" s="1" t="s">
        <v>5659</v>
      </c>
    </row>
    <row r="1676" spans="1:8" x14ac:dyDescent="0.25">
      <c r="A1676" s="1" t="s">
        <v>1065</v>
      </c>
      <c r="B1676" s="1" t="s">
        <v>5660</v>
      </c>
      <c r="C1676" s="1" t="s">
        <v>5621</v>
      </c>
      <c r="D1676" s="1" t="s">
        <v>5661</v>
      </c>
      <c r="E1676" s="1" t="s">
        <v>2444</v>
      </c>
      <c r="F1676" s="1" t="s">
        <v>5205</v>
      </c>
      <c r="G1676" s="1" t="s">
        <v>5623</v>
      </c>
      <c r="H1676" s="1" t="s">
        <v>5662</v>
      </c>
    </row>
    <row r="1677" spans="1:8" x14ac:dyDescent="0.25">
      <c r="A1677" s="1" t="s">
        <v>1065</v>
      </c>
      <c r="B1677" s="1" t="s">
        <v>5663</v>
      </c>
      <c r="C1677" s="1" t="s">
        <v>5621</v>
      </c>
      <c r="D1677" s="1" t="s">
        <v>5664</v>
      </c>
      <c r="E1677" s="1" t="s">
        <v>2444</v>
      </c>
      <c r="F1677" s="1" t="s">
        <v>5205</v>
      </c>
      <c r="G1677" s="1" t="s">
        <v>5665</v>
      </c>
      <c r="H1677" s="1" t="s">
        <v>5666</v>
      </c>
    </row>
    <row r="1678" spans="1:8" x14ac:dyDescent="0.25">
      <c r="A1678" s="1" t="s">
        <v>1065</v>
      </c>
      <c r="B1678" s="1" t="s">
        <v>5667</v>
      </c>
      <c r="C1678" s="1" t="s">
        <v>5621</v>
      </c>
      <c r="D1678" s="1" t="s">
        <v>5668</v>
      </c>
      <c r="E1678" s="1" t="s">
        <v>2444</v>
      </c>
      <c r="F1678" s="1" t="s">
        <v>5205</v>
      </c>
      <c r="G1678" s="1" t="s">
        <v>5623</v>
      </c>
      <c r="H1678" s="1" t="s">
        <v>5669</v>
      </c>
    </row>
    <row r="1679" spans="1:8" x14ac:dyDescent="0.25">
      <c r="A1679" s="1" t="s">
        <v>1065</v>
      </c>
      <c r="B1679" s="1" t="s">
        <v>5670</v>
      </c>
      <c r="C1679" s="1" t="s">
        <v>5621</v>
      </c>
      <c r="D1679" s="1" t="s">
        <v>5671</v>
      </c>
      <c r="E1679" s="1" t="s">
        <v>2444</v>
      </c>
      <c r="F1679" s="1" t="s">
        <v>5205</v>
      </c>
      <c r="G1679" s="1" t="s">
        <v>5623</v>
      </c>
      <c r="H1679" s="1" t="s">
        <v>5672</v>
      </c>
    </row>
    <row r="1680" spans="1:8" x14ac:dyDescent="0.25">
      <c r="A1680" s="1" t="s">
        <v>1065</v>
      </c>
      <c r="B1680" s="1" t="s">
        <v>5673</v>
      </c>
      <c r="C1680" s="1" t="s">
        <v>5621</v>
      </c>
      <c r="D1680" s="1" t="s">
        <v>5674</v>
      </c>
      <c r="E1680" s="1" t="s">
        <v>2444</v>
      </c>
      <c r="F1680" s="1" t="s">
        <v>5205</v>
      </c>
      <c r="G1680" s="1" t="s">
        <v>5623</v>
      </c>
      <c r="H1680" s="1" t="s">
        <v>5675</v>
      </c>
    </row>
    <row r="1681" spans="1:8" x14ac:dyDescent="0.25">
      <c r="A1681" s="1" t="s">
        <v>1065</v>
      </c>
      <c r="B1681" s="1" t="s">
        <v>5676</v>
      </c>
      <c r="C1681" s="1" t="s">
        <v>5621</v>
      </c>
      <c r="D1681" s="1" t="s">
        <v>5677</v>
      </c>
      <c r="E1681" s="1" t="s">
        <v>2444</v>
      </c>
      <c r="F1681" s="1" t="s">
        <v>5205</v>
      </c>
      <c r="G1681" s="1" t="s">
        <v>5623</v>
      </c>
      <c r="H1681" s="1" t="s">
        <v>5678</v>
      </c>
    </row>
    <row r="1682" spans="1:8" x14ac:dyDescent="0.25">
      <c r="A1682" s="1" t="s">
        <v>1065</v>
      </c>
      <c r="B1682" s="1" t="s">
        <v>5679</v>
      </c>
      <c r="C1682" s="1" t="s">
        <v>5621</v>
      </c>
      <c r="D1682" s="1" t="s">
        <v>5680</v>
      </c>
      <c r="E1682" s="1" t="s">
        <v>2444</v>
      </c>
      <c r="F1682" s="1" t="s">
        <v>5205</v>
      </c>
      <c r="G1682" s="1" t="s">
        <v>5623</v>
      </c>
      <c r="H1682" s="1" t="s">
        <v>5681</v>
      </c>
    </row>
    <row r="1683" spans="1:8" x14ac:dyDescent="0.25">
      <c r="A1683" s="1" t="s">
        <v>1065</v>
      </c>
      <c r="B1683" s="1" t="s">
        <v>5682</v>
      </c>
      <c r="C1683" s="1" t="s">
        <v>5621</v>
      </c>
      <c r="D1683" s="1" t="s">
        <v>5683</v>
      </c>
      <c r="E1683" s="1" t="s">
        <v>2444</v>
      </c>
      <c r="F1683" s="1" t="s">
        <v>5205</v>
      </c>
      <c r="G1683" s="1" t="s">
        <v>5623</v>
      </c>
      <c r="H1683" s="1" t="s">
        <v>5684</v>
      </c>
    </row>
    <row r="1684" spans="1:8" x14ac:dyDescent="0.25">
      <c r="A1684" s="1" t="s">
        <v>1065</v>
      </c>
      <c r="B1684" s="1" t="s">
        <v>5685</v>
      </c>
      <c r="C1684" s="1" t="s">
        <v>5621</v>
      </c>
      <c r="D1684" s="1" t="s">
        <v>5686</v>
      </c>
      <c r="E1684" s="1" t="s">
        <v>2444</v>
      </c>
      <c r="F1684" s="1" t="s">
        <v>5205</v>
      </c>
      <c r="G1684" s="1" t="s">
        <v>5623</v>
      </c>
      <c r="H1684" s="1" t="s">
        <v>5687</v>
      </c>
    </row>
    <row r="1685" spans="1:8" x14ac:dyDescent="0.25">
      <c r="A1685" s="1" t="s">
        <v>1065</v>
      </c>
      <c r="B1685" s="1" t="s">
        <v>5688</v>
      </c>
      <c r="C1685" s="1" t="s">
        <v>5621</v>
      </c>
      <c r="D1685" s="1" t="s">
        <v>5689</v>
      </c>
      <c r="E1685" s="1" t="s">
        <v>2444</v>
      </c>
      <c r="F1685" s="1" t="s">
        <v>5205</v>
      </c>
      <c r="G1685" s="1" t="s">
        <v>5623</v>
      </c>
      <c r="H1685" s="1" t="s">
        <v>5690</v>
      </c>
    </row>
    <row r="1686" spans="1:8" x14ac:dyDescent="0.25">
      <c r="A1686" s="1" t="s">
        <v>1065</v>
      </c>
      <c r="B1686" s="1" t="s">
        <v>5691</v>
      </c>
      <c r="C1686" s="1" t="s">
        <v>5621</v>
      </c>
      <c r="D1686" s="1" t="s">
        <v>5692</v>
      </c>
      <c r="E1686" s="1" t="s">
        <v>2444</v>
      </c>
      <c r="F1686" s="1" t="s">
        <v>5205</v>
      </c>
      <c r="G1686" s="1" t="s">
        <v>5623</v>
      </c>
      <c r="H1686" s="1" t="s">
        <v>1611</v>
      </c>
    </row>
    <row r="1687" spans="1:8" x14ac:dyDescent="0.25">
      <c r="A1687" s="1" t="s">
        <v>1065</v>
      </c>
      <c r="B1687" s="1" t="s">
        <v>5693</v>
      </c>
      <c r="C1687" s="1" t="s">
        <v>5621</v>
      </c>
      <c r="D1687" s="1" t="s">
        <v>5694</v>
      </c>
      <c r="E1687" s="1" t="s">
        <v>2444</v>
      </c>
      <c r="F1687" s="1" t="s">
        <v>5205</v>
      </c>
      <c r="G1687" s="1" t="s">
        <v>5695</v>
      </c>
      <c r="H1687" s="1" t="s">
        <v>5696</v>
      </c>
    </row>
    <row r="1688" spans="1:8" x14ac:dyDescent="0.25">
      <c r="A1688" s="1" t="s">
        <v>1065</v>
      </c>
      <c r="B1688" s="1" t="s">
        <v>5697</v>
      </c>
      <c r="C1688" s="1" t="s">
        <v>3025</v>
      </c>
      <c r="D1688" s="1" t="s">
        <v>5698</v>
      </c>
      <c r="E1688" s="1" t="s">
        <v>2444</v>
      </c>
      <c r="F1688" s="1" t="s">
        <v>5205</v>
      </c>
      <c r="G1688" s="1" t="s">
        <v>5695</v>
      </c>
      <c r="H1688" s="1" t="s">
        <v>3299</v>
      </c>
    </row>
    <row r="1689" spans="1:8" x14ac:dyDescent="0.25">
      <c r="A1689" s="1" t="s">
        <v>1065</v>
      </c>
      <c r="B1689" s="1" t="s">
        <v>5699</v>
      </c>
      <c r="C1689" s="1" t="s">
        <v>3025</v>
      </c>
      <c r="D1689" s="1" t="s">
        <v>5700</v>
      </c>
      <c r="E1689" s="1" t="s">
        <v>2444</v>
      </c>
      <c r="F1689" s="1" t="s">
        <v>5205</v>
      </c>
      <c r="G1689" s="1" t="s">
        <v>5695</v>
      </c>
      <c r="H1689" s="1" t="s">
        <v>5629</v>
      </c>
    </row>
    <row r="1690" spans="1:8" x14ac:dyDescent="0.25">
      <c r="A1690" s="1" t="s">
        <v>1065</v>
      </c>
      <c r="B1690" s="1" t="s">
        <v>5701</v>
      </c>
      <c r="C1690" s="1" t="s">
        <v>5621</v>
      </c>
      <c r="D1690" s="1" t="s">
        <v>5702</v>
      </c>
      <c r="E1690" s="1" t="s">
        <v>2444</v>
      </c>
      <c r="F1690" s="1" t="s">
        <v>5205</v>
      </c>
      <c r="G1690" s="1" t="s">
        <v>5695</v>
      </c>
      <c r="H1690" s="1" t="s">
        <v>3873</v>
      </c>
    </row>
    <row r="1691" spans="1:8" x14ac:dyDescent="0.25">
      <c r="A1691" s="1" t="s">
        <v>1065</v>
      </c>
      <c r="B1691" s="1" t="s">
        <v>5703</v>
      </c>
      <c r="C1691" s="1" t="s">
        <v>5621</v>
      </c>
      <c r="D1691" s="1" t="s">
        <v>5704</v>
      </c>
      <c r="E1691" s="1" t="s">
        <v>2444</v>
      </c>
      <c r="F1691" s="1" t="s">
        <v>5205</v>
      </c>
      <c r="G1691" s="1" t="s">
        <v>5695</v>
      </c>
      <c r="H1691" s="1" t="s">
        <v>5634</v>
      </c>
    </row>
    <row r="1692" spans="1:8" x14ac:dyDescent="0.25">
      <c r="A1692" s="1" t="s">
        <v>1065</v>
      </c>
      <c r="B1692" s="1" t="s">
        <v>5705</v>
      </c>
      <c r="C1692" s="1" t="s">
        <v>5621</v>
      </c>
      <c r="D1692" s="1" t="s">
        <v>5706</v>
      </c>
      <c r="E1692" s="1" t="s">
        <v>2444</v>
      </c>
      <c r="F1692" s="1" t="s">
        <v>5205</v>
      </c>
      <c r="G1692" s="1" t="s">
        <v>5695</v>
      </c>
      <c r="H1692" s="1" t="s">
        <v>5481</v>
      </c>
    </row>
    <row r="1693" spans="1:8" x14ac:dyDescent="0.25">
      <c r="A1693" s="1" t="s">
        <v>1065</v>
      </c>
      <c r="B1693" s="1" t="s">
        <v>5707</v>
      </c>
      <c r="C1693" s="1" t="s">
        <v>3025</v>
      </c>
      <c r="D1693" s="1" t="s">
        <v>5708</v>
      </c>
      <c r="E1693" s="1" t="s">
        <v>2444</v>
      </c>
      <c r="F1693" s="1" t="s">
        <v>5205</v>
      </c>
      <c r="G1693" s="1" t="s">
        <v>5695</v>
      </c>
      <c r="H1693" s="1" t="s">
        <v>3314</v>
      </c>
    </row>
    <row r="1694" spans="1:8" x14ac:dyDescent="0.25">
      <c r="A1694" s="1" t="s">
        <v>1065</v>
      </c>
      <c r="B1694" s="1" t="s">
        <v>5709</v>
      </c>
      <c r="C1694" s="1" t="s">
        <v>5621</v>
      </c>
      <c r="D1694" s="1" t="s">
        <v>5710</v>
      </c>
      <c r="E1694" s="1" t="s">
        <v>2444</v>
      </c>
      <c r="F1694" s="1" t="s">
        <v>5205</v>
      </c>
      <c r="G1694" s="1" t="s">
        <v>5695</v>
      </c>
      <c r="H1694" s="1" t="s">
        <v>5644</v>
      </c>
    </row>
    <row r="1695" spans="1:8" x14ac:dyDescent="0.25">
      <c r="A1695" s="1" t="s">
        <v>1065</v>
      </c>
      <c r="B1695" s="1" t="s">
        <v>5711</v>
      </c>
      <c r="C1695" s="1" t="s">
        <v>3025</v>
      </c>
      <c r="D1695" s="1" t="s">
        <v>5712</v>
      </c>
      <c r="E1695" s="1" t="s">
        <v>2444</v>
      </c>
      <c r="F1695" s="1" t="s">
        <v>5205</v>
      </c>
      <c r="G1695" s="1" t="s">
        <v>5695</v>
      </c>
      <c r="H1695" s="1" t="s">
        <v>5647</v>
      </c>
    </row>
    <row r="1696" spans="1:8" x14ac:dyDescent="0.25">
      <c r="A1696" s="1" t="s">
        <v>1065</v>
      </c>
      <c r="B1696" s="1" t="s">
        <v>5713</v>
      </c>
      <c r="C1696" s="1" t="s">
        <v>3025</v>
      </c>
      <c r="D1696" s="1" t="s">
        <v>5714</v>
      </c>
      <c r="E1696" s="1" t="s">
        <v>2444</v>
      </c>
      <c r="F1696" s="1" t="s">
        <v>5205</v>
      </c>
      <c r="G1696" s="1" t="s">
        <v>5695</v>
      </c>
      <c r="H1696" s="1" t="s">
        <v>5650</v>
      </c>
    </row>
    <row r="1697" spans="1:8" x14ac:dyDescent="0.25">
      <c r="A1697" s="1" t="s">
        <v>1065</v>
      </c>
      <c r="B1697" s="1" t="s">
        <v>5715</v>
      </c>
      <c r="C1697" s="1" t="s">
        <v>5621</v>
      </c>
      <c r="D1697" s="1" t="s">
        <v>5716</v>
      </c>
      <c r="E1697" s="1" t="s">
        <v>2444</v>
      </c>
      <c r="F1697" s="1" t="s">
        <v>5205</v>
      </c>
      <c r="G1697" s="1" t="s">
        <v>5695</v>
      </c>
      <c r="H1697" s="1" t="s">
        <v>5653</v>
      </c>
    </row>
    <row r="1698" spans="1:8" x14ac:dyDescent="0.25">
      <c r="A1698" s="1" t="s">
        <v>1065</v>
      </c>
      <c r="B1698" s="1" t="s">
        <v>5717</v>
      </c>
      <c r="C1698" s="1" t="s">
        <v>3025</v>
      </c>
      <c r="D1698" s="1" t="s">
        <v>5718</v>
      </c>
      <c r="E1698" s="1" t="s">
        <v>2444</v>
      </c>
      <c r="F1698" s="1" t="s">
        <v>5205</v>
      </c>
      <c r="G1698" s="1" t="s">
        <v>5695</v>
      </c>
      <c r="H1698" s="1" t="s">
        <v>5656</v>
      </c>
    </row>
    <row r="1699" spans="1:8" x14ac:dyDescent="0.25">
      <c r="A1699" s="1" t="s">
        <v>1065</v>
      </c>
      <c r="B1699" s="1" t="s">
        <v>5719</v>
      </c>
      <c r="C1699" s="1" t="s">
        <v>5621</v>
      </c>
      <c r="D1699" s="1" t="s">
        <v>5720</v>
      </c>
      <c r="E1699" s="1" t="s">
        <v>2444</v>
      </c>
      <c r="F1699" s="1" t="s">
        <v>5205</v>
      </c>
      <c r="G1699" s="1" t="s">
        <v>5695</v>
      </c>
      <c r="H1699" s="1" t="s">
        <v>5659</v>
      </c>
    </row>
    <row r="1700" spans="1:8" x14ac:dyDescent="0.25">
      <c r="A1700" s="1" t="s">
        <v>1065</v>
      </c>
      <c r="B1700" s="1" t="s">
        <v>5721</v>
      </c>
      <c r="C1700" s="1" t="s">
        <v>5621</v>
      </c>
      <c r="D1700" s="1" t="s">
        <v>5722</v>
      </c>
      <c r="E1700" s="1" t="s">
        <v>2444</v>
      </c>
      <c r="F1700" s="1" t="s">
        <v>5205</v>
      </c>
      <c r="G1700" s="1" t="s">
        <v>5695</v>
      </c>
      <c r="H1700" s="1" t="s">
        <v>5684</v>
      </c>
    </row>
    <row r="1701" spans="1:8" x14ac:dyDescent="0.25">
      <c r="A1701" s="1" t="s">
        <v>1065</v>
      </c>
      <c r="B1701" s="1" t="s">
        <v>5723</v>
      </c>
      <c r="C1701" s="1" t="s">
        <v>5621</v>
      </c>
      <c r="D1701" s="1" t="s">
        <v>5724</v>
      </c>
      <c r="E1701" s="1" t="s">
        <v>2444</v>
      </c>
      <c r="F1701" s="1" t="s">
        <v>5205</v>
      </c>
      <c r="G1701" s="1" t="s">
        <v>5695</v>
      </c>
      <c r="H1701" s="1" t="s">
        <v>5687</v>
      </c>
    </row>
    <row r="1702" spans="1:8" x14ac:dyDescent="0.25">
      <c r="A1702" s="1" t="s">
        <v>1065</v>
      </c>
      <c r="B1702" s="1" t="s">
        <v>5725</v>
      </c>
      <c r="C1702" s="1" t="s">
        <v>5621</v>
      </c>
      <c r="D1702" s="1" t="s">
        <v>5726</v>
      </c>
      <c r="E1702" s="1" t="s">
        <v>2444</v>
      </c>
      <c r="F1702" s="1" t="s">
        <v>5205</v>
      </c>
      <c r="G1702" s="1" t="s">
        <v>5695</v>
      </c>
      <c r="H1702" s="1" t="s">
        <v>5690</v>
      </c>
    </row>
    <row r="1703" spans="1:8" x14ac:dyDescent="0.25">
      <c r="A1703" s="1" t="s">
        <v>1065</v>
      </c>
      <c r="B1703" s="1" t="s">
        <v>5727</v>
      </c>
      <c r="C1703" s="1" t="s">
        <v>5621</v>
      </c>
      <c r="D1703" s="1" t="s">
        <v>5728</v>
      </c>
      <c r="E1703" s="1" t="s">
        <v>2444</v>
      </c>
      <c r="F1703" s="1" t="s">
        <v>5205</v>
      </c>
      <c r="G1703" s="1" t="s">
        <v>5695</v>
      </c>
      <c r="H1703" s="1" t="s">
        <v>1611</v>
      </c>
    </row>
    <row r="1704" spans="1:8" x14ac:dyDescent="0.25">
      <c r="A1704" s="1" t="s">
        <v>1065</v>
      </c>
      <c r="B1704" s="1" t="s">
        <v>5729</v>
      </c>
      <c r="C1704" s="1" t="s">
        <v>1783</v>
      </c>
      <c r="D1704" s="1" t="s">
        <v>5730</v>
      </c>
      <c r="E1704" s="1" t="s">
        <v>2444</v>
      </c>
      <c r="F1704" s="1" t="s">
        <v>5205</v>
      </c>
      <c r="G1704" s="1" t="s">
        <v>5731</v>
      </c>
      <c r="H1704" s="1" t="s">
        <v>5732</v>
      </c>
    </row>
    <row r="1705" spans="1:8" x14ac:dyDescent="0.25">
      <c r="A1705" s="1" t="s">
        <v>1065</v>
      </c>
      <c r="B1705" s="1" t="s">
        <v>5733</v>
      </c>
      <c r="C1705" s="1" t="s">
        <v>1783</v>
      </c>
      <c r="D1705" s="1" t="s">
        <v>5734</v>
      </c>
      <c r="E1705" s="1" t="s">
        <v>2444</v>
      </c>
      <c r="F1705" s="1" t="s">
        <v>5205</v>
      </c>
      <c r="G1705" s="1" t="s">
        <v>5731</v>
      </c>
      <c r="H1705" s="1" t="s">
        <v>5735</v>
      </c>
    </row>
    <row r="1706" spans="1:8" x14ac:dyDescent="0.25">
      <c r="A1706" s="1" t="s">
        <v>1065</v>
      </c>
      <c r="B1706" s="1" t="s">
        <v>5736</v>
      </c>
      <c r="C1706" s="1" t="s">
        <v>3025</v>
      </c>
      <c r="D1706" s="1" t="s">
        <v>5737</v>
      </c>
      <c r="E1706" s="1" t="s">
        <v>2444</v>
      </c>
      <c r="F1706" s="1" t="s">
        <v>5205</v>
      </c>
      <c r="G1706" s="1" t="s">
        <v>5731</v>
      </c>
      <c r="H1706" s="1" t="s">
        <v>3311</v>
      </c>
    </row>
    <row r="1707" spans="1:8" x14ac:dyDescent="0.25">
      <c r="A1707" s="1" t="s">
        <v>1065</v>
      </c>
      <c r="B1707" s="1" t="s">
        <v>5738</v>
      </c>
      <c r="C1707" s="1" t="s">
        <v>1783</v>
      </c>
      <c r="D1707" s="1" t="s">
        <v>5739</v>
      </c>
      <c r="E1707" s="1" t="s">
        <v>2444</v>
      </c>
      <c r="F1707" s="1" t="s">
        <v>5205</v>
      </c>
      <c r="G1707" s="1" t="s">
        <v>5731</v>
      </c>
      <c r="H1707" s="1" t="s">
        <v>5740</v>
      </c>
    </row>
    <row r="1708" spans="1:8" x14ac:dyDescent="0.25">
      <c r="A1708" s="1" t="s">
        <v>1065</v>
      </c>
      <c r="B1708" s="1" t="s">
        <v>5741</v>
      </c>
      <c r="C1708" s="1" t="s">
        <v>1783</v>
      </c>
      <c r="D1708" s="1" t="s">
        <v>5742</v>
      </c>
      <c r="E1708" s="1" t="s">
        <v>2444</v>
      </c>
      <c r="F1708" s="1" t="s">
        <v>5205</v>
      </c>
      <c r="G1708" s="1" t="s">
        <v>5731</v>
      </c>
      <c r="H1708" s="1" t="s">
        <v>5743</v>
      </c>
    </row>
    <row r="1709" spans="1:8" x14ac:dyDescent="0.25">
      <c r="A1709" s="1" t="s">
        <v>1065</v>
      </c>
      <c r="B1709" s="1" t="s">
        <v>5744</v>
      </c>
      <c r="C1709" s="1" t="s">
        <v>3025</v>
      </c>
      <c r="D1709" s="1" t="s">
        <v>5745</v>
      </c>
      <c r="E1709" s="1" t="s">
        <v>2444</v>
      </c>
      <c r="F1709" s="1" t="s">
        <v>5205</v>
      </c>
      <c r="G1709" s="1" t="s">
        <v>5731</v>
      </c>
      <c r="H1709" s="1" t="s">
        <v>4140</v>
      </c>
    </row>
    <row r="1710" spans="1:8" x14ac:dyDescent="0.25">
      <c r="A1710" s="1" t="s">
        <v>1065</v>
      </c>
      <c r="B1710" s="1" t="s">
        <v>5746</v>
      </c>
      <c r="C1710" s="1" t="s">
        <v>1783</v>
      </c>
      <c r="D1710" s="1" t="s">
        <v>5747</v>
      </c>
      <c r="E1710" s="1" t="s">
        <v>2444</v>
      </c>
      <c r="F1710" s="1" t="s">
        <v>5205</v>
      </c>
      <c r="G1710" s="1" t="s">
        <v>5731</v>
      </c>
      <c r="H1710" s="1" t="s">
        <v>5748</v>
      </c>
    </row>
    <row r="1711" spans="1:8" x14ac:dyDescent="0.25">
      <c r="A1711" s="1" t="s">
        <v>1065</v>
      </c>
      <c r="B1711" s="1" t="s">
        <v>5749</v>
      </c>
      <c r="C1711" s="1" t="s">
        <v>1783</v>
      </c>
      <c r="D1711" s="1" t="s">
        <v>5750</v>
      </c>
      <c r="E1711" s="1" t="s">
        <v>2444</v>
      </c>
      <c r="F1711" s="1" t="s">
        <v>5205</v>
      </c>
      <c r="G1711" s="1" t="s">
        <v>5731</v>
      </c>
      <c r="H1711" s="1" t="s">
        <v>5751</v>
      </c>
    </row>
    <row r="1712" spans="1:8" x14ac:dyDescent="0.25">
      <c r="A1712" s="1" t="s">
        <v>1065</v>
      </c>
      <c r="B1712" s="1" t="s">
        <v>5752</v>
      </c>
      <c r="C1712" s="1" t="s">
        <v>1783</v>
      </c>
      <c r="D1712" s="1" t="s">
        <v>5753</v>
      </c>
      <c r="E1712" s="1" t="s">
        <v>2444</v>
      </c>
      <c r="F1712" s="1" t="s">
        <v>5205</v>
      </c>
      <c r="G1712" s="1" t="s">
        <v>5731</v>
      </c>
      <c r="H1712" s="1" t="s">
        <v>5754</v>
      </c>
    </row>
    <row r="1713" spans="1:8" x14ac:dyDescent="0.25">
      <c r="A1713" s="1" t="s">
        <v>1065</v>
      </c>
      <c r="B1713" s="1" t="s">
        <v>5755</v>
      </c>
      <c r="C1713" s="1" t="s">
        <v>1783</v>
      </c>
      <c r="D1713" s="1" t="s">
        <v>5756</v>
      </c>
      <c r="E1713" s="1" t="s">
        <v>2444</v>
      </c>
      <c r="F1713" s="1" t="s">
        <v>5205</v>
      </c>
      <c r="G1713" s="1" t="s">
        <v>5731</v>
      </c>
      <c r="H1713" s="1" t="s">
        <v>5757</v>
      </c>
    </row>
    <row r="1714" spans="1:8" x14ac:dyDescent="0.25">
      <c r="A1714" s="1" t="s">
        <v>1065</v>
      </c>
      <c r="B1714" s="1" t="s">
        <v>5758</v>
      </c>
      <c r="C1714" s="1" t="s">
        <v>1783</v>
      </c>
      <c r="D1714" s="1" t="s">
        <v>5759</v>
      </c>
      <c r="E1714" s="1" t="s">
        <v>2444</v>
      </c>
      <c r="F1714" s="1" t="s">
        <v>5205</v>
      </c>
      <c r="G1714" s="1" t="s">
        <v>5731</v>
      </c>
      <c r="H1714" s="1" t="s">
        <v>5760</v>
      </c>
    </row>
    <row r="1715" spans="1:8" x14ac:dyDescent="0.25">
      <c r="A1715" s="1" t="s">
        <v>1065</v>
      </c>
      <c r="B1715" s="1" t="s">
        <v>5761</v>
      </c>
      <c r="C1715" s="1" t="s">
        <v>1783</v>
      </c>
      <c r="D1715" s="1" t="s">
        <v>5762</v>
      </c>
      <c r="E1715" s="1" t="s">
        <v>2444</v>
      </c>
      <c r="F1715" s="1" t="s">
        <v>5205</v>
      </c>
      <c r="G1715" s="1" t="s">
        <v>5731</v>
      </c>
      <c r="H1715" s="1" t="s">
        <v>5763</v>
      </c>
    </row>
    <row r="1716" spans="1:8" x14ac:dyDescent="0.25">
      <c r="A1716" s="1" t="s">
        <v>1065</v>
      </c>
      <c r="B1716" s="1" t="s">
        <v>5764</v>
      </c>
      <c r="C1716" s="1" t="s">
        <v>1783</v>
      </c>
      <c r="D1716" s="1" t="s">
        <v>5765</v>
      </c>
      <c r="E1716" s="1" t="s">
        <v>2444</v>
      </c>
      <c r="F1716" s="1" t="s">
        <v>5205</v>
      </c>
      <c r="G1716" s="1" t="s">
        <v>5731</v>
      </c>
      <c r="H1716" s="1" t="s">
        <v>5766</v>
      </c>
    </row>
    <row r="1717" spans="1:8" x14ac:dyDescent="0.25">
      <c r="A1717" s="1" t="s">
        <v>1065</v>
      </c>
      <c r="B1717" s="1" t="s">
        <v>5767</v>
      </c>
      <c r="C1717" s="1" t="s">
        <v>1783</v>
      </c>
      <c r="D1717" s="1" t="s">
        <v>5768</v>
      </c>
      <c r="E1717" s="1" t="s">
        <v>2444</v>
      </c>
      <c r="F1717" s="1" t="s">
        <v>5205</v>
      </c>
      <c r="G1717" s="1" t="s">
        <v>5731</v>
      </c>
      <c r="H1717" s="1" t="s">
        <v>5769</v>
      </c>
    </row>
    <row r="1718" spans="1:8" x14ac:dyDescent="0.25">
      <c r="A1718" s="1" t="s">
        <v>1065</v>
      </c>
      <c r="B1718" s="1" t="s">
        <v>5770</v>
      </c>
      <c r="C1718" s="1" t="s">
        <v>1783</v>
      </c>
      <c r="D1718" s="1" t="s">
        <v>5771</v>
      </c>
      <c r="E1718" s="1" t="s">
        <v>2444</v>
      </c>
      <c r="F1718" s="1" t="s">
        <v>5205</v>
      </c>
      <c r="G1718" s="1" t="s">
        <v>5731</v>
      </c>
      <c r="H1718" s="1" t="s">
        <v>5772</v>
      </c>
    </row>
    <row r="1719" spans="1:8" x14ac:dyDescent="0.25">
      <c r="A1719" s="1" t="s">
        <v>1065</v>
      </c>
      <c r="B1719" s="1" t="s">
        <v>5773</v>
      </c>
      <c r="C1719" s="1" t="s">
        <v>1783</v>
      </c>
      <c r="D1719" s="1" t="s">
        <v>5774</v>
      </c>
      <c r="E1719" s="1" t="s">
        <v>2444</v>
      </c>
      <c r="F1719" s="1" t="s">
        <v>5205</v>
      </c>
      <c r="G1719" s="1" t="s">
        <v>5731</v>
      </c>
      <c r="H1719" s="1" t="s">
        <v>5775</v>
      </c>
    </row>
    <row r="1720" spans="1:8" x14ac:dyDescent="0.25">
      <c r="A1720" s="1" t="s">
        <v>1065</v>
      </c>
      <c r="B1720" s="1" t="s">
        <v>5776</v>
      </c>
      <c r="C1720" s="1" t="s">
        <v>1783</v>
      </c>
      <c r="D1720" s="1" t="s">
        <v>5777</v>
      </c>
      <c r="E1720" s="1" t="s">
        <v>2444</v>
      </c>
      <c r="F1720" s="1" t="s">
        <v>5205</v>
      </c>
      <c r="G1720" s="1" t="s">
        <v>5731</v>
      </c>
      <c r="H1720" s="1" t="s">
        <v>5778</v>
      </c>
    </row>
    <row r="1721" spans="1:8" x14ac:dyDescent="0.25">
      <c r="A1721" s="1" t="s">
        <v>1065</v>
      </c>
      <c r="B1721" s="1" t="s">
        <v>5779</v>
      </c>
      <c r="C1721" s="1" t="s">
        <v>1783</v>
      </c>
      <c r="D1721" s="1" t="s">
        <v>5780</v>
      </c>
      <c r="E1721" s="1" t="s">
        <v>2444</v>
      </c>
      <c r="F1721" s="1" t="s">
        <v>5205</v>
      </c>
      <c r="G1721" s="1" t="s">
        <v>5731</v>
      </c>
      <c r="H1721" s="1" t="s">
        <v>5781</v>
      </c>
    </row>
    <row r="1722" spans="1:8" x14ac:dyDescent="0.25">
      <c r="A1722" s="1" t="s">
        <v>1065</v>
      </c>
      <c r="B1722" s="1" t="s">
        <v>5782</v>
      </c>
      <c r="C1722" s="1" t="s">
        <v>1783</v>
      </c>
      <c r="D1722" s="1" t="s">
        <v>5783</v>
      </c>
      <c r="E1722" s="1" t="s">
        <v>2444</v>
      </c>
      <c r="F1722" s="1" t="s">
        <v>5205</v>
      </c>
      <c r="G1722" s="1" t="s">
        <v>5731</v>
      </c>
      <c r="H1722" s="1" t="s">
        <v>5784</v>
      </c>
    </row>
    <row r="1723" spans="1:8" x14ac:dyDescent="0.25">
      <c r="A1723" s="1" t="s">
        <v>1065</v>
      </c>
      <c r="B1723" s="1" t="s">
        <v>5785</v>
      </c>
      <c r="C1723" s="1" t="s">
        <v>1783</v>
      </c>
      <c r="D1723" s="1" t="s">
        <v>5786</v>
      </c>
      <c r="E1723" s="1" t="s">
        <v>2444</v>
      </c>
      <c r="F1723" s="1" t="s">
        <v>5205</v>
      </c>
      <c r="G1723" s="1" t="s">
        <v>5731</v>
      </c>
      <c r="H1723" s="1" t="s">
        <v>5787</v>
      </c>
    </row>
    <row r="1724" spans="1:8" x14ac:dyDescent="0.25">
      <c r="A1724" s="1" t="s">
        <v>1065</v>
      </c>
      <c r="B1724" s="1" t="s">
        <v>5788</v>
      </c>
      <c r="C1724" s="1" t="s">
        <v>1783</v>
      </c>
      <c r="D1724" s="1" t="s">
        <v>5789</v>
      </c>
      <c r="E1724" s="1" t="s">
        <v>2444</v>
      </c>
      <c r="F1724" s="1" t="s">
        <v>5205</v>
      </c>
      <c r="G1724" s="1" t="s">
        <v>5731</v>
      </c>
      <c r="H1724" s="1" t="s">
        <v>5790</v>
      </c>
    </row>
    <row r="1725" spans="1:8" x14ac:dyDescent="0.25">
      <c r="A1725" s="1" t="s">
        <v>1065</v>
      </c>
      <c r="B1725" s="1" t="s">
        <v>5791</v>
      </c>
      <c r="C1725" s="1" t="s">
        <v>1783</v>
      </c>
      <c r="D1725" s="1" t="s">
        <v>5792</v>
      </c>
      <c r="E1725" s="1" t="s">
        <v>2444</v>
      </c>
      <c r="F1725" s="1" t="s">
        <v>5205</v>
      </c>
      <c r="G1725" s="1" t="s">
        <v>5731</v>
      </c>
      <c r="H1725" s="1" t="s">
        <v>5793</v>
      </c>
    </row>
    <row r="1726" spans="1:8" x14ac:dyDescent="0.25">
      <c r="A1726" s="1" t="s">
        <v>1065</v>
      </c>
      <c r="B1726" s="1" t="s">
        <v>5794</v>
      </c>
      <c r="C1726" s="1" t="s">
        <v>1783</v>
      </c>
      <c r="D1726" s="1" t="s">
        <v>5795</v>
      </c>
      <c r="E1726" s="1" t="s">
        <v>2444</v>
      </c>
      <c r="F1726" s="1" t="s">
        <v>5205</v>
      </c>
      <c r="G1726" s="1" t="s">
        <v>5731</v>
      </c>
      <c r="H1726" s="1" t="s">
        <v>5796</v>
      </c>
    </row>
    <row r="1727" spans="1:8" x14ac:dyDescent="0.25">
      <c r="A1727" s="1" t="s">
        <v>1065</v>
      </c>
      <c r="B1727" s="1" t="s">
        <v>5797</v>
      </c>
      <c r="C1727" s="1" t="s">
        <v>1783</v>
      </c>
      <c r="D1727" s="1" t="s">
        <v>5798</v>
      </c>
      <c r="E1727" s="1" t="s">
        <v>2444</v>
      </c>
      <c r="F1727" s="1" t="s">
        <v>5205</v>
      </c>
      <c r="G1727" s="1" t="s">
        <v>5731</v>
      </c>
      <c r="H1727" s="1" t="s">
        <v>5799</v>
      </c>
    </row>
    <row r="1728" spans="1:8" x14ac:dyDescent="0.25">
      <c r="A1728" s="1" t="s">
        <v>1065</v>
      </c>
      <c r="B1728" s="1" t="s">
        <v>5800</v>
      </c>
      <c r="C1728" s="1" t="s">
        <v>1783</v>
      </c>
      <c r="D1728" s="1" t="s">
        <v>5801</v>
      </c>
      <c r="E1728" s="1" t="s">
        <v>2444</v>
      </c>
      <c r="F1728" s="1" t="s">
        <v>5205</v>
      </c>
      <c r="G1728" s="1" t="s">
        <v>5731</v>
      </c>
      <c r="H1728" s="1" t="s">
        <v>5802</v>
      </c>
    </row>
    <row r="1729" spans="1:8" x14ac:dyDescent="0.25">
      <c r="A1729" s="1" t="s">
        <v>1065</v>
      </c>
      <c r="B1729" s="1" t="s">
        <v>5803</v>
      </c>
      <c r="C1729" s="1" t="s">
        <v>1783</v>
      </c>
      <c r="D1729" s="1" t="s">
        <v>5804</v>
      </c>
      <c r="E1729" s="1" t="s">
        <v>2444</v>
      </c>
      <c r="F1729" s="1" t="s">
        <v>5205</v>
      </c>
      <c r="G1729" s="1" t="s">
        <v>5731</v>
      </c>
      <c r="H1729" s="1" t="s">
        <v>5805</v>
      </c>
    </row>
    <row r="1730" spans="1:8" x14ac:dyDescent="0.25">
      <c r="A1730" s="1" t="s">
        <v>1065</v>
      </c>
      <c r="B1730" s="1" t="s">
        <v>5806</v>
      </c>
      <c r="C1730" s="1" t="s">
        <v>1783</v>
      </c>
      <c r="D1730" s="1" t="s">
        <v>5807</v>
      </c>
      <c r="E1730" s="1" t="s">
        <v>2444</v>
      </c>
      <c r="F1730" s="1" t="s">
        <v>5205</v>
      </c>
      <c r="G1730" s="1" t="s">
        <v>5731</v>
      </c>
      <c r="H1730" s="1" t="s">
        <v>5808</v>
      </c>
    </row>
    <row r="1731" spans="1:8" x14ac:dyDescent="0.25">
      <c r="A1731" s="1" t="s">
        <v>1065</v>
      </c>
      <c r="B1731" s="1" t="s">
        <v>5809</v>
      </c>
      <c r="C1731" s="1" t="s">
        <v>1783</v>
      </c>
      <c r="D1731" s="1" t="s">
        <v>5810</v>
      </c>
      <c r="E1731" s="1" t="s">
        <v>2444</v>
      </c>
      <c r="F1731" s="1" t="s">
        <v>5205</v>
      </c>
      <c r="G1731" s="1" t="s">
        <v>5731</v>
      </c>
      <c r="H1731" s="1" t="s">
        <v>5811</v>
      </c>
    </row>
    <row r="1732" spans="1:8" x14ac:dyDescent="0.25">
      <c r="A1732" s="1" t="s">
        <v>1065</v>
      </c>
      <c r="B1732" s="1" t="s">
        <v>5812</v>
      </c>
      <c r="C1732" s="1" t="s">
        <v>1783</v>
      </c>
      <c r="D1732" s="1" t="s">
        <v>5813</v>
      </c>
      <c r="E1732" s="1" t="s">
        <v>2444</v>
      </c>
      <c r="F1732" s="1" t="s">
        <v>5205</v>
      </c>
      <c r="G1732" s="1" t="s">
        <v>5731</v>
      </c>
      <c r="H1732" s="1" t="s">
        <v>5814</v>
      </c>
    </row>
    <row r="1733" spans="1:8" x14ac:dyDescent="0.25">
      <c r="A1733" s="1" t="s">
        <v>1065</v>
      </c>
      <c r="B1733" s="1" t="s">
        <v>5815</v>
      </c>
      <c r="C1733" s="1" t="s">
        <v>1783</v>
      </c>
      <c r="D1733" s="1" t="s">
        <v>5816</v>
      </c>
      <c r="E1733" s="1" t="s">
        <v>2444</v>
      </c>
      <c r="F1733" s="1" t="s">
        <v>5205</v>
      </c>
      <c r="G1733" s="1" t="s">
        <v>5731</v>
      </c>
      <c r="H1733" s="1" t="s">
        <v>5817</v>
      </c>
    </row>
    <row r="1734" spans="1:8" x14ac:dyDescent="0.25">
      <c r="A1734" s="1" t="s">
        <v>1065</v>
      </c>
      <c r="B1734" s="1" t="s">
        <v>5818</v>
      </c>
      <c r="C1734" s="1" t="s">
        <v>1783</v>
      </c>
      <c r="D1734" s="1" t="s">
        <v>5819</v>
      </c>
      <c r="E1734" s="1" t="s">
        <v>2444</v>
      </c>
      <c r="F1734" s="1" t="s">
        <v>5205</v>
      </c>
      <c r="G1734" s="1" t="s">
        <v>5731</v>
      </c>
      <c r="H1734" s="1" t="s">
        <v>5820</v>
      </c>
    </row>
    <row r="1735" spans="1:8" x14ac:dyDescent="0.25">
      <c r="A1735" s="1" t="s">
        <v>1065</v>
      </c>
      <c r="B1735" s="1" t="s">
        <v>5821</v>
      </c>
      <c r="C1735" s="1" t="s">
        <v>1783</v>
      </c>
      <c r="D1735" s="1" t="s">
        <v>5822</v>
      </c>
      <c r="E1735" s="1" t="s">
        <v>2444</v>
      </c>
      <c r="F1735" s="1" t="s">
        <v>5205</v>
      </c>
      <c r="G1735" s="1" t="s">
        <v>5731</v>
      </c>
      <c r="H1735" s="1" t="s">
        <v>5823</v>
      </c>
    </row>
    <row r="1736" spans="1:8" x14ac:dyDescent="0.25">
      <c r="A1736" s="1" t="s">
        <v>1065</v>
      </c>
      <c r="B1736" s="1" t="s">
        <v>5824</v>
      </c>
      <c r="C1736" s="1" t="s">
        <v>1783</v>
      </c>
      <c r="D1736" s="1" t="s">
        <v>5825</v>
      </c>
      <c r="E1736" s="1" t="s">
        <v>2444</v>
      </c>
      <c r="F1736" s="1" t="s">
        <v>5205</v>
      </c>
      <c r="G1736" s="1" t="s">
        <v>5731</v>
      </c>
      <c r="H1736" s="1" t="s">
        <v>1611</v>
      </c>
    </row>
    <row r="1737" spans="1:8" x14ac:dyDescent="0.25">
      <c r="A1737" s="1" t="s">
        <v>1065</v>
      </c>
      <c r="B1737" s="1" t="s">
        <v>5826</v>
      </c>
      <c r="C1737" s="1" t="s">
        <v>1783</v>
      </c>
      <c r="D1737" s="1" t="s">
        <v>5827</v>
      </c>
      <c r="E1737" s="1" t="s">
        <v>2444</v>
      </c>
      <c r="F1737" s="1" t="s">
        <v>5205</v>
      </c>
      <c r="G1737" s="1" t="s">
        <v>5828</v>
      </c>
      <c r="H1737" s="1" t="s">
        <v>5829</v>
      </c>
    </row>
    <row r="1738" spans="1:8" x14ac:dyDescent="0.25">
      <c r="A1738" s="1" t="s">
        <v>1065</v>
      </c>
      <c r="B1738" s="1" t="s">
        <v>5830</v>
      </c>
      <c r="C1738" s="1" t="s">
        <v>1783</v>
      </c>
      <c r="D1738" s="1" t="s">
        <v>5831</v>
      </c>
      <c r="E1738" s="1" t="s">
        <v>2444</v>
      </c>
      <c r="F1738" s="1" t="s">
        <v>5205</v>
      </c>
      <c r="G1738" s="1" t="s">
        <v>5828</v>
      </c>
      <c r="H1738" s="1" t="s">
        <v>5832</v>
      </c>
    </row>
    <row r="1739" spans="1:8" x14ac:dyDescent="0.25">
      <c r="A1739" s="1" t="s">
        <v>1065</v>
      </c>
      <c r="B1739" s="1" t="s">
        <v>5833</v>
      </c>
      <c r="C1739" s="1" t="s">
        <v>1783</v>
      </c>
      <c r="D1739" s="1" t="s">
        <v>5834</v>
      </c>
      <c r="E1739" s="1" t="s">
        <v>2444</v>
      </c>
      <c r="F1739" s="1" t="s">
        <v>5205</v>
      </c>
      <c r="G1739" s="1" t="s">
        <v>5828</v>
      </c>
      <c r="H1739" s="1" t="s">
        <v>5835</v>
      </c>
    </row>
    <row r="1740" spans="1:8" x14ac:dyDescent="0.25">
      <c r="A1740" s="1" t="s">
        <v>1065</v>
      </c>
      <c r="B1740" s="1" t="s">
        <v>5836</v>
      </c>
      <c r="C1740" s="1" t="s">
        <v>1783</v>
      </c>
      <c r="D1740" s="1" t="s">
        <v>5837</v>
      </c>
      <c r="E1740" s="1" t="s">
        <v>2444</v>
      </c>
      <c r="F1740" s="1" t="s">
        <v>5205</v>
      </c>
      <c r="G1740" s="1" t="s">
        <v>5828</v>
      </c>
      <c r="H1740" s="1" t="s">
        <v>5838</v>
      </c>
    </row>
    <row r="1741" spans="1:8" x14ac:dyDescent="0.25">
      <c r="A1741" s="1" t="s">
        <v>1065</v>
      </c>
      <c r="B1741" s="1" t="s">
        <v>5839</v>
      </c>
      <c r="C1741" s="1" t="s">
        <v>3025</v>
      </c>
      <c r="D1741" s="1" t="s">
        <v>5840</v>
      </c>
      <c r="E1741" s="1" t="s">
        <v>2444</v>
      </c>
      <c r="F1741" s="1" t="s">
        <v>5205</v>
      </c>
      <c r="G1741" s="1" t="s">
        <v>5828</v>
      </c>
      <c r="H1741" s="1" t="s">
        <v>5841</v>
      </c>
    </row>
    <row r="1742" spans="1:8" x14ac:dyDescent="0.25">
      <c r="A1742" s="1" t="s">
        <v>1065</v>
      </c>
      <c r="B1742" s="1" t="s">
        <v>5842</v>
      </c>
      <c r="C1742" s="1" t="s">
        <v>3025</v>
      </c>
      <c r="D1742" s="1" t="s">
        <v>5843</v>
      </c>
      <c r="E1742" s="1" t="s">
        <v>2444</v>
      </c>
      <c r="F1742" s="1" t="s">
        <v>5205</v>
      </c>
      <c r="G1742" s="1" t="s">
        <v>5828</v>
      </c>
      <c r="H1742" s="1" t="s">
        <v>5844</v>
      </c>
    </row>
    <row r="1743" spans="1:8" x14ac:dyDescent="0.25">
      <c r="A1743" s="1" t="s">
        <v>1065</v>
      </c>
      <c r="B1743" s="1" t="s">
        <v>5845</v>
      </c>
      <c r="C1743" s="1" t="s">
        <v>1783</v>
      </c>
      <c r="D1743" s="1" t="s">
        <v>5846</v>
      </c>
      <c r="E1743" s="1" t="s">
        <v>2444</v>
      </c>
      <c r="F1743" s="1" t="s">
        <v>5205</v>
      </c>
      <c r="G1743" s="1" t="s">
        <v>5828</v>
      </c>
      <c r="H1743" s="1" t="s">
        <v>5847</v>
      </c>
    </row>
    <row r="1744" spans="1:8" x14ac:dyDescent="0.25">
      <c r="A1744" s="1" t="s">
        <v>1065</v>
      </c>
      <c r="B1744" s="1" t="s">
        <v>5848</v>
      </c>
      <c r="C1744" s="1" t="s">
        <v>1783</v>
      </c>
      <c r="D1744" s="1" t="s">
        <v>5849</v>
      </c>
      <c r="E1744" s="1" t="s">
        <v>2444</v>
      </c>
      <c r="F1744" s="1" t="s">
        <v>5205</v>
      </c>
      <c r="G1744" s="1" t="s">
        <v>5828</v>
      </c>
      <c r="H1744" s="1" t="s">
        <v>5850</v>
      </c>
    </row>
    <row r="1745" spans="1:8" x14ac:dyDescent="0.25">
      <c r="A1745" s="1" t="s">
        <v>1065</v>
      </c>
      <c r="B1745" s="1" t="s">
        <v>5851</v>
      </c>
      <c r="C1745" s="1" t="s">
        <v>1783</v>
      </c>
      <c r="D1745" s="1" t="s">
        <v>5852</v>
      </c>
      <c r="E1745" s="1" t="s">
        <v>2444</v>
      </c>
      <c r="F1745" s="1" t="s">
        <v>5205</v>
      </c>
      <c r="G1745" s="1" t="s">
        <v>5828</v>
      </c>
      <c r="H1745" s="1" t="s">
        <v>5853</v>
      </c>
    </row>
    <row r="1746" spans="1:8" x14ac:dyDescent="0.25">
      <c r="A1746" s="1" t="s">
        <v>1065</v>
      </c>
      <c r="B1746" s="1" t="s">
        <v>5854</v>
      </c>
      <c r="C1746" s="1" t="s">
        <v>3025</v>
      </c>
      <c r="D1746" s="1" t="s">
        <v>5855</v>
      </c>
      <c r="E1746" s="1" t="s">
        <v>2444</v>
      </c>
      <c r="F1746" s="1" t="s">
        <v>5205</v>
      </c>
      <c r="G1746" s="1" t="s">
        <v>5828</v>
      </c>
      <c r="H1746" s="1" t="s">
        <v>5856</v>
      </c>
    </row>
    <row r="1747" spans="1:8" x14ac:dyDescent="0.25">
      <c r="A1747" s="1" t="s">
        <v>1065</v>
      </c>
      <c r="B1747" s="1" t="s">
        <v>5857</v>
      </c>
      <c r="C1747" s="1" t="s">
        <v>1783</v>
      </c>
      <c r="D1747" s="1" t="s">
        <v>5858</v>
      </c>
      <c r="E1747" s="1" t="s">
        <v>2444</v>
      </c>
      <c r="F1747" s="1" t="s">
        <v>5205</v>
      </c>
      <c r="G1747" s="1" t="s">
        <v>5828</v>
      </c>
      <c r="H1747" s="1" t="s">
        <v>5859</v>
      </c>
    </row>
    <row r="1748" spans="1:8" x14ac:dyDescent="0.25">
      <c r="A1748" s="1" t="s">
        <v>1065</v>
      </c>
      <c r="B1748" s="1" t="s">
        <v>5860</v>
      </c>
      <c r="C1748" s="1" t="s">
        <v>1783</v>
      </c>
      <c r="D1748" s="1" t="s">
        <v>5861</v>
      </c>
      <c r="E1748" s="1" t="s">
        <v>2444</v>
      </c>
      <c r="F1748" s="1" t="s">
        <v>5205</v>
      </c>
      <c r="G1748" s="1" t="s">
        <v>5828</v>
      </c>
      <c r="H1748" s="1" t="s">
        <v>5862</v>
      </c>
    </row>
    <row r="1749" spans="1:8" x14ac:dyDescent="0.25">
      <c r="A1749" s="1" t="s">
        <v>1065</v>
      </c>
      <c r="B1749" s="1" t="s">
        <v>5863</v>
      </c>
      <c r="C1749" s="1" t="s">
        <v>1783</v>
      </c>
      <c r="D1749" s="1" t="s">
        <v>5864</v>
      </c>
      <c r="E1749" s="1" t="s">
        <v>2444</v>
      </c>
      <c r="F1749" s="1" t="s">
        <v>5205</v>
      </c>
      <c r="G1749" s="1" t="s">
        <v>5828</v>
      </c>
      <c r="H1749" s="1" t="s">
        <v>5865</v>
      </c>
    </row>
    <row r="1750" spans="1:8" x14ac:dyDescent="0.25">
      <c r="A1750" s="1" t="s">
        <v>1065</v>
      </c>
      <c r="B1750" s="1" t="s">
        <v>5866</v>
      </c>
      <c r="C1750" s="1" t="s">
        <v>1783</v>
      </c>
      <c r="D1750" s="1" t="s">
        <v>5867</v>
      </c>
      <c r="E1750" s="1" t="s">
        <v>2444</v>
      </c>
      <c r="F1750" s="1" t="s">
        <v>5205</v>
      </c>
      <c r="G1750" s="1" t="s">
        <v>5828</v>
      </c>
      <c r="H1750" s="1" t="s">
        <v>1611</v>
      </c>
    </row>
    <row r="1751" spans="1:8" x14ac:dyDescent="0.25">
      <c r="A1751" s="1" t="s">
        <v>1065</v>
      </c>
      <c r="B1751" s="1" t="s">
        <v>5868</v>
      </c>
      <c r="C1751" s="1" t="s">
        <v>4086</v>
      </c>
      <c r="D1751" s="1" t="s">
        <v>5869</v>
      </c>
      <c r="E1751" s="1" t="s">
        <v>2444</v>
      </c>
      <c r="F1751" s="1" t="s">
        <v>5205</v>
      </c>
      <c r="G1751" s="1" t="s">
        <v>5870</v>
      </c>
      <c r="H1751" s="1" t="s">
        <v>5871</v>
      </c>
    </row>
    <row r="1752" spans="1:8" x14ac:dyDescent="0.25">
      <c r="A1752" s="1" t="s">
        <v>1065</v>
      </c>
      <c r="B1752" s="1" t="s">
        <v>5872</v>
      </c>
      <c r="C1752" s="1" t="s">
        <v>4086</v>
      </c>
      <c r="D1752" s="1" t="s">
        <v>5873</v>
      </c>
      <c r="E1752" s="1" t="s">
        <v>2444</v>
      </c>
      <c r="F1752" s="1" t="s">
        <v>5205</v>
      </c>
      <c r="G1752" s="1" t="s">
        <v>5870</v>
      </c>
      <c r="H1752" s="1" t="s">
        <v>5874</v>
      </c>
    </row>
    <row r="1753" spans="1:8" x14ac:dyDescent="0.25">
      <c r="A1753" s="1" t="s">
        <v>1065</v>
      </c>
      <c r="B1753" s="1" t="s">
        <v>5875</v>
      </c>
      <c r="C1753" s="1" t="s">
        <v>4086</v>
      </c>
      <c r="D1753" s="1" t="s">
        <v>5876</v>
      </c>
      <c r="E1753" s="1" t="s">
        <v>2444</v>
      </c>
      <c r="F1753" s="1" t="s">
        <v>5205</v>
      </c>
      <c r="G1753" s="1" t="s">
        <v>5870</v>
      </c>
      <c r="H1753" s="1" t="s">
        <v>5877</v>
      </c>
    </row>
    <row r="1754" spans="1:8" x14ac:dyDescent="0.25">
      <c r="A1754" s="1" t="s">
        <v>1065</v>
      </c>
      <c r="B1754" s="1" t="s">
        <v>5878</v>
      </c>
      <c r="C1754" s="1" t="s">
        <v>4086</v>
      </c>
      <c r="D1754" s="1" t="s">
        <v>5879</v>
      </c>
      <c r="E1754" s="1" t="s">
        <v>2444</v>
      </c>
      <c r="F1754" s="1" t="s">
        <v>5205</v>
      </c>
      <c r="G1754" s="1" t="s">
        <v>5870</v>
      </c>
      <c r="H1754" s="1" t="s">
        <v>5880</v>
      </c>
    </row>
    <row r="1755" spans="1:8" x14ac:dyDescent="0.25">
      <c r="A1755" s="1" t="s">
        <v>1065</v>
      </c>
      <c r="B1755" s="1" t="s">
        <v>5881</v>
      </c>
      <c r="C1755" s="1" t="s">
        <v>4086</v>
      </c>
      <c r="D1755" s="1" t="s">
        <v>5882</v>
      </c>
      <c r="E1755" s="1" t="s">
        <v>2444</v>
      </c>
      <c r="F1755" s="1" t="s">
        <v>5205</v>
      </c>
      <c r="G1755" s="1" t="s">
        <v>5870</v>
      </c>
      <c r="H1755" s="1" t="s">
        <v>5883</v>
      </c>
    </row>
    <row r="1756" spans="1:8" x14ac:dyDescent="0.25">
      <c r="A1756" s="1" t="s">
        <v>1065</v>
      </c>
      <c r="B1756" s="1" t="s">
        <v>5884</v>
      </c>
      <c r="C1756" s="1" t="s">
        <v>4086</v>
      </c>
      <c r="D1756" s="1" t="s">
        <v>5885</v>
      </c>
      <c r="E1756" s="1" t="s">
        <v>2444</v>
      </c>
      <c r="F1756" s="1" t="s">
        <v>5205</v>
      </c>
      <c r="G1756" s="1" t="s">
        <v>5870</v>
      </c>
      <c r="H1756" s="1" t="s">
        <v>5886</v>
      </c>
    </row>
    <row r="1757" spans="1:8" x14ac:dyDescent="0.25">
      <c r="A1757" s="1" t="s">
        <v>1065</v>
      </c>
      <c r="B1757" s="1" t="s">
        <v>5887</v>
      </c>
      <c r="C1757" s="1" t="s">
        <v>4086</v>
      </c>
      <c r="D1757" s="1" t="s">
        <v>5888</v>
      </c>
      <c r="E1757" s="1" t="s">
        <v>2444</v>
      </c>
      <c r="F1757" s="1" t="s">
        <v>5205</v>
      </c>
      <c r="G1757" s="1" t="s">
        <v>5870</v>
      </c>
      <c r="H1757" s="1" t="s">
        <v>5889</v>
      </c>
    </row>
    <row r="1758" spans="1:8" x14ac:dyDescent="0.25">
      <c r="A1758" s="1" t="s">
        <v>1065</v>
      </c>
      <c r="B1758" s="1" t="s">
        <v>5890</v>
      </c>
      <c r="C1758" s="1" t="s">
        <v>4086</v>
      </c>
      <c r="D1758" s="1" t="s">
        <v>5891</v>
      </c>
      <c r="E1758" s="1" t="s">
        <v>2444</v>
      </c>
      <c r="F1758" s="1" t="s">
        <v>5205</v>
      </c>
      <c r="G1758" s="1" t="s">
        <v>5870</v>
      </c>
      <c r="H1758" s="1" t="s">
        <v>5892</v>
      </c>
    </row>
    <row r="1759" spans="1:8" x14ac:dyDescent="0.25">
      <c r="A1759" s="1" t="s">
        <v>1065</v>
      </c>
      <c r="B1759" s="1" t="s">
        <v>5893</v>
      </c>
      <c r="C1759" s="1" t="s">
        <v>4086</v>
      </c>
      <c r="D1759" s="1" t="s">
        <v>5894</v>
      </c>
      <c r="E1759" s="1" t="s">
        <v>2444</v>
      </c>
      <c r="F1759" s="1" t="s">
        <v>5205</v>
      </c>
      <c r="G1759" s="1" t="s">
        <v>5870</v>
      </c>
      <c r="H1759" s="1" t="s">
        <v>5895</v>
      </c>
    </row>
    <row r="1760" spans="1:8" x14ac:dyDescent="0.25">
      <c r="A1760" s="1" t="s">
        <v>1065</v>
      </c>
      <c r="B1760" s="1" t="s">
        <v>5896</v>
      </c>
      <c r="C1760" s="1" t="s">
        <v>4086</v>
      </c>
      <c r="D1760" s="1" t="s">
        <v>5897</v>
      </c>
      <c r="E1760" s="1" t="s">
        <v>2444</v>
      </c>
      <c r="F1760" s="1" t="s">
        <v>5205</v>
      </c>
      <c r="G1760" s="1" t="s">
        <v>5870</v>
      </c>
      <c r="H1760" s="1" t="s">
        <v>5898</v>
      </c>
    </row>
    <row r="1761" spans="1:8" x14ac:dyDescent="0.25">
      <c r="A1761" s="1" t="s">
        <v>1065</v>
      </c>
      <c r="B1761" s="1" t="s">
        <v>5899</v>
      </c>
      <c r="C1761" s="1" t="s">
        <v>4086</v>
      </c>
      <c r="D1761" s="1" t="s">
        <v>5900</v>
      </c>
      <c r="E1761" s="1" t="s">
        <v>2444</v>
      </c>
      <c r="F1761" s="1" t="s">
        <v>5205</v>
      </c>
      <c r="G1761" s="1" t="s">
        <v>5870</v>
      </c>
      <c r="H1761" s="1" t="s">
        <v>5901</v>
      </c>
    </row>
    <row r="1762" spans="1:8" x14ac:dyDescent="0.25">
      <c r="A1762" s="1" t="s">
        <v>1065</v>
      </c>
      <c r="B1762" s="1" t="s">
        <v>5902</v>
      </c>
      <c r="C1762" s="1" t="s">
        <v>4086</v>
      </c>
      <c r="D1762" s="1" t="s">
        <v>5903</v>
      </c>
      <c r="E1762" s="1" t="s">
        <v>2444</v>
      </c>
      <c r="F1762" s="1" t="s">
        <v>5205</v>
      </c>
      <c r="G1762" s="1" t="s">
        <v>5870</v>
      </c>
      <c r="H1762" s="1" t="s">
        <v>5481</v>
      </c>
    </row>
    <row r="1763" spans="1:8" x14ac:dyDescent="0.25">
      <c r="A1763" s="1" t="s">
        <v>1065</v>
      </c>
      <c r="B1763" s="1" t="s">
        <v>5904</v>
      </c>
      <c r="C1763" s="1" t="s">
        <v>4086</v>
      </c>
      <c r="D1763" s="1" t="s">
        <v>5905</v>
      </c>
      <c r="E1763" s="1" t="s">
        <v>2444</v>
      </c>
      <c r="F1763" s="1" t="s">
        <v>5205</v>
      </c>
      <c r="G1763" s="1" t="s">
        <v>5870</v>
      </c>
      <c r="H1763" s="1" t="s">
        <v>5906</v>
      </c>
    </row>
    <row r="1764" spans="1:8" x14ac:dyDescent="0.25">
      <c r="A1764" s="1" t="s">
        <v>1065</v>
      </c>
      <c r="B1764" s="1" t="s">
        <v>5907</v>
      </c>
      <c r="C1764" s="1" t="s">
        <v>4086</v>
      </c>
      <c r="D1764" s="1" t="s">
        <v>5908</v>
      </c>
      <c r="E1764" s="1" t="s">
        <v>2444</v>
      </c>
      <c r="F1764" s="1" t="s">
        <v>5205</v>
      </c>
      <c r="G1764" s="1" t="s">
        <v>5870</v>
      </c>
      <c r="H1764" s="1" t="s">
        <v>5909</v>
      </c>
    </row>
    <row r="1765" spans="1:8" x14ac:dyDescent="0.25">
      <c r="A1765" s="1" t="s">
        <v>1065</v>
      </c>
      <c r="B1765" s="1" t="s">
        <v>5910</v>
      </c>
      <c r="C1765" s="1" t="s">
        <v>4086</v>
      </c>
      <c r="D1765" s="1" t="s">
        <v>5911</v>
      </c>
      <c r="E1765" s="1" t="s">
        <v>2444</v>
      </c>
      <c r="F1765" s="1" t="s">
        <v>5205</v>
      </c>
      <c r="G1765" s="1" t="s">
        <v>5870</v>
      </c>
      <c r="H1765" s="1" t="s">
        <v>5912</v>
      </c>
    </row>
    <row r="1766" spans="1:8" x14ac:dyDescent="0.25">
      <c r="A1766" s="1" t="s">
        <v>1065</v>
      </c>
      <c r="B1766" s="1" t="s">
        <v>5913</v>
      </c>
      <c r="C1766" s="1" t="s">
        <v>4086</v>
      </c>
      <c r="D1766" s="1" t="s">
        <v>5914</v>
      </c>
      <c r="E1766" s="1" t="s">
        <v>2444</v>
      </c>
      <c r="F1766" s="1" t="s">
        <v>5205</v>
      </c>
      <c r="G1766" s="1" t="s">
        <v>5870</v>
      </c>
      <c r="H1766" s="1" t="s">
        <v>5915</v>
      </c>
    </row>
    <row r="1767" spans="1:8" x14ac:dyDescent="0.25">
      <c r="A1767" s="1" t="s">
        <v>1065</v>
      </c>
      <c r="B1767" s="1" t="s">
        <v>5916</v>
      </c>
      <c r="C1767" s="1" t="s">
        <v>4086</v>
      </c>
      <c r="D1767" s="1" t="s">
        <v>5917</v>
      </c>
      <c r="E1767" s="1" t="s">
        <v>2444</v>
      </c>
      <c r="F1767" s="1" t="s">
        <v>5205</v>
      </c>
      <c r="G1767" s="1" t="s">
        <v>5870</v>
      </c>
      <c r="H1767" s="1" t="s">
        <v>5634</v>
      </c>
    </row>
    <row r="1768" spans="1:8" x14ac:dyDescent="0.25">
      <c r="A1768" s="1" t="s">
        <v>1065</v>
      </c>
      <c r="B1768" s="1" t="s">
        <v>5918</v>
      </c>
      <c r="C1768" s="1" t="s">
        <v>4086</v>
      </c>
      <c r="D1768" s="1" t="s">
        <v>5919</v>
      </c>
      <c r="E1768" s="1" t="s">
        <v>2444</v>
      </c>
      <c r="F1768" s="1" t="s">
        <v>5205</v>
      </c>
      <c r="G1768" s="1" t="s">
        <v>5870</v>
      </c>
      <c r="H1768" s="1" t="s">
        <v>5920</v>
      </c>
    </row>
    <row r="1769" spans="1:8" x14ac:dyDescent="0.25">
      <c r="A1769" s="1" t="s">
        <v>1065</v>
      </c>
      <c r="B1769" s="1" t="s">
        <v>5921</v>
      </c>
      <c r="C1769" s="1" t="s">
        <v>4086</v>
      </c>
      <c r="D1769" s="1" t="s">
        <v>5922</v>
      </c>
      <c r="E1769" s="1" t="s">
        <v>2444</v>
      </c>
      <c r="F1769" s="1" t="s">
        <v>5205</v>
      </c>
      <c r="G1769" s="1" t="s">
        <v>5870</v>
      </c>
      <c r="H1769" s="1" t="s">
        <v>5923</v>
      </c>
    </row>
    <row r="1770" spans="1:8" x14ac:dyDescent="0.25">
      <c r="A1770" s="1" t="s">
        <v>1065</v>
      </c>
      <c r="B1770" s="1" t="s">
        <v>5924</v>
      </c>
      <c r="C1770" s="1" t="s">
        <v>4086</v>
      </c>
      <c r="D1770" s="1" t="s">
        <v>5925</v>
      </c>
      <c r="E1770" s="1" t="s">
        <v>2444</v>
      </c>
      <c r="F1770" s="1" t="s">
        <v>5205</v>
      </c>
      <c r="G1770" s="1" t="s">
        <v>5870</v>
      </c>
      <c r="H1770" s="1" t="s">
        <v>5926</v>
      </c>
    </row>
    <row r="1771" spans="1:8" x14ac:dyDescent="0.25">
      <c r="A1771" s="1" t="s">
        <v>1065</v>
      </c>
      <c r="B1771" s="1" t="s">
        <v>5927</v>
      </c>
      <c r="C1771" s="1" t="s">
        <v>4086</v>
      </c>
      <c r="D1771" s="1" t="s">
        <v>5928</v>
      </c>
      <c r="E1771" s="1" t="s">
        <v>2444</v>
      </c>
      <c r="F1771" s="1" t="s">
        <v>5205</v>
      </c>
      <c r="G1771" s="1" t="s">
        <v>5870</v>
      </c>
      <c r="H1771" s="1" t="s">
        <v>5929</v>
      </c>
    </row>
    <row r="1772" spans="1:8" x14ac:dyDescent="0.25">
      <c r="A1772" s="1" t="s">
        <v>1065</v>
      </c>
      <c r="B1772" s="1" t="s">
        <v>5930</v>
      </c>
      <c r="C1772" s="1" t="s">
        <v>4086</v>
      </c>
      <c r="D1772" s="1" t="s">
        <v>5931</v>
      </c>
      <c r="E1772" s="1" t="s">
        <v>2444</v>
      </c>
      <c r="F1772" s="1" t="s">
        <v>5205</v>
      </c>
      <c r="G1772" s="1" t="s">
        <v>5870</v>
      </c>
      <c r="H1772" s="1" t="s">
        <v>5932</v>
      </c>
    </row>
    <row r="1773" spans="1:8" x14ac:dyDescent="0.25">
      <c r="A1773" s="1" t="s">
        <v>1065</v>
      </c>
      <c r="B1773" s="1" t="s">
        <v>5933</v>
      </c>
      <c r="C1773" s="1" t="s">
        <v>4086</v>
      </c>
      <c r="D1773" s="1" t="s">
        <v>5934</v>
      </c>
      <c r="E1773" s="1" t="s">
        <v>2444</v>
      </c>
      <c r="F1773" s="1" t="s">
        <v>5205</v>
      </c>
      <c r="G1773" s="1" t="s">
        <v>5870</v>
      </c>
      <c r="H1773" s="1" t="s">
        <v>5935</v>
      </c>
    </row>
    <row r="1774" spans="1:8" x14ac:dyDescent="0.25">
      <c r="A1774" s="1" t="s">
        <v>1065</v>
      </c>
      <c r="B1774" s="1" t="s">
        <v>5936</v>
      </c>
      <c r="C1774" s="1" t="s">
        <v>4086</v>
      </c>
      <c r="D1774" s="1" t="s">
        <v>5937</v>
      </c>
      <c r="E1774" s="1" t="s">
        <v>2444</v>
      </c>
      <c r="F1774" s="1" t="s">
        <v>5205</v>
      </c>
      <c r="G1774" s="1" t="s">
        <v>5870</v>
      </c>
      <c r="H1774" s="1" t="s">
        <v>5938</v>
      </c>
    </row>
    <row r="1775" spans="1:8" x14ac:dyDescent="0.25">
      <c r="A1775" s="1" t="s">
        <v>1065</v>
      </c>
      <c r="B1775" s="1" t="s">
        <v>5939</v>
      </c>
      <c r="C1775" s="1" t="s">
        <v>4086</v>
      </c>
      <c r="D1775" s="1" t="s">
        <v>5940</v>
      </c>
      <c r="E1775" s="1" t="s">
        <v>2444</v>
      </c>
      <c r="F1775" s="1" t="s">
        <v>5205</v>
      </c>
      <c r="G1775" s="1" t="s">
        <v>5870</v>
      </c>
      <c r="H1775" s="1" t="s">
        <v>5941</v>
      </c>
    </row>
    <row r="1776" spans="1:8" x14ac:dyDescent="0.25">
      <c r="A1776" s="1" t="s">
        <v>1065</v>
      </c>
      <c r="B1776" s="1" t="s">
        <v>5942</v>
      </c>
      <c r="C1776" s="1" t="s">
        <v>4086</v>
      </c>
      <c r="D1776" s="1" t="s">
        <v>5943</v>
      </c>
      <c r="E1776" s="1" t="s">
        <v>2444</v>
      </c>
      <c r="F1776" s="1" t="s">
        <v>5205</v>
      </c>
      <c r="G1776" s="1" t="s">
        <v>5870</v>
      </c>
      <c r="H1776" s="1" t="s">
        <v>5944</v>
      </c>
    </row>
    <row r="1777" spans="1:8" x14ac:dyDescent="0.25">
      <c r="A1777" s="1" t="s">
        <v>1065</v>
      </c>
      <c r="B1777" s="1" t="s">
        <v>5945</v>
      </c>
      <c r="C1777" s="1" t="s">
        <v>4086</v>
      </c>
      <c r="D1777" s="1" t="s">
        <v>5946</v>
      </c>
      <c r="E1777" s="1" t="s">
        <v>2444</v>
      </c>
      <c r="F1777" s="1" t="s">
        <v>5205</v>
      </c>
      <c r="G1777" s="1" t="s">
        <v>5870</v>
      </c>
      <c r="H1777" s="1" t="s">
        <v>5947</v>
      </c>
    </row>
    <row r="1778" spans="1:8" x14ac:dyDescent="0.25">
      <c r="A1778" s="1" t="s">
        <v>1065</v>
      </c>
      <c r="B1778" s="1" t="s">
        <v>5948</v>
      </c>
      <c r="C1778" s="1" t="s">
        <v>4086</v>
      </c>
      <c r="D1778" s="1" t="s">
        <v>5949</v>
      </c>
      <c r="E1778" s="1" t="s">
        <v>2444</v>
      </c>
      <c r="F1778" s="1" t="s">
        <v>5205</v>
      </c>
      <c r="G1778" s="1" t="s">
        <v>5870</v>
      </c>
      <c r="H1778" s="1" t="s">
        <v>5950</v>
      </c>
    </row>
    <row r="1779" spans="1:8" x14ac:dyDescent="0.25">
      <c r="A1779" s="1" t="s">
        <v>1065</v>
      </c>
      <c r="B1779" s="1" t="s">
        <v>5951</v>
      </c>
      <c r="C1779" s="1" t="s">
        <v>4086</v>
      </c>
      <c r="D1779" s="1" t="s">
        <v>5952</v>
      </c>
      <c r="E1779" s="1" t="s">
        <v>2444</v>
      </c>
      <c r="F1779" s="1" t="s">
        <v>5205</v>
      </c>
      <c r="G1779" s="1" t="s">
        <v>5870</v>
      </c>
      <c r="H1779" s="1" t="s">
        <v>5953</v>
      </c>
    </row>
    <row r="1780" spans="1:8" x14ac:dyDescent="0.25">
      <c r="A1780" s="1" t="s">
        <v>1065</v>
      </c>
      <c r="B1780" s="1" t="s">
        <v>5954</v>
      </c>
      <c r="C1780" s="1" t="s">
        <v>4086</v>
      </c>
      <c r="D1780" s="1" t="s">
        <v>5955</v>
      </c>
      <c r="E1780" s="1" t="s">
        <v>2444</v>
      </c>
      <c r="F1780" s="1" t="s">
        <v>5205</v>
      </c>
      <c r="G1780" s="1" t="s">
        <v>5870</v>
      </c>
      <c r="H1780" s="1" t="s">
        <v>5956</v>
      </c>
    </row>
    <row r="1781" spans="1:8" x14ac:dyDescent="0.25">
      <c r="A1781" s="1" t="s">
        <v>1065</v>
      </c>
      <c r="B1781" s="1" t="s">
        <v>5957</v>
      </c>
      <c r="C1781" s="1" t="s">
        <v>4086</v>
      </c>
      <c r="D1781" s="1" t="s">
        <v>5958</v>
      </c>
      <c r="E1781" s="1" t="s">
        <v>2444</v>
      </c>
      <c r="F1781" s="1" t="s">
        <v>5205</v>
      </c>
      <c r="G1781" s="1" t="s">
        <v>5870</v>
      </c>
      <c r="H1781" s="1" t="s">
        <v>5959</v>
      </c>
    </row>
    <row r="1782" spans="1:8" x14ac:dyDescent="0.25">
      <c r="A1782" s="1" t="s">
        <v>1065</v>
      </c>
      <c r="B1782" s="1" t="s">
        <v>5960</v>
      </c>
      <c r="C1782" s="1" t="s">
        <v>4086</v>
      </c>
      <c r="D1782" s="1" t="s">
        <v>5961</v>
      </c>
      <c r="E1782" s="1" t="s">
        <v>2444</v>
      </c>
      <c r="F1782" s="1" t="s">
        <v>5205</v>
      </c>
      <c r="G1782" s="1" t="s">
        <v>5870</v>
      </c>
      <c r="H1782" s="1" t="s">
        <v>5962</v>
      </c>
    </row>
    <row r="1783" spans="1:8" x14ac:dyDescent="0.25">
      <c r="A1783" s="1" t="s">
        <v>1065</v>
      </c>
      <c r="B1783" s="1" t="s">
        <v>5963</v>
      </c>
      <c r="C1783" s="1" t="s">
        <v>4086</v>
      </c>
      <c r="D1783" s="1" t="s">
        <v>5964</v>
      </c>
      <c r="E1783" s="1" t="s">
        <v>2444</v>
      </c>
      <c r="F1783" s="1" t="s">
        <v>5205</v>
      </c>
      <c r="G1783" s="1" t="s">
        <v>5870</v>
      </c>
      <c r="H1783" s="1" t="s">
        <v>5965</v>
      </c>
    </row>
    <row r="1784" spans="1:8" x14ac:dyDescent="0.25">
      <c r="A1784" s="1" t="s">
        <v>1065</v>
      </c>
      <c r="B1784" s="1" t="s">
        <v>5966</v>
      </c>
      <c r="C1784" s="1" t="s">
        <v>4086</v>
      </c>
      <c r="D1784" s="1" t="s">
        <v>5967</v>
      </c>
      <c r="E1784" s="1" t="s">
        <v>2444</v>
      </c>
      <c r="F1784" s="1" t="s">
        <v>5205</v>
      </c>
      <c r="G1784" s="1" t="s">
        <v>5870</v>
      </c>
      <c r="H1784" s="1" t="s">
        <v>5968</v>
      </c>
    </row>
    <row r="1785" spans="1:8" x14ac:dyDescent="0.25">
      <c r="A1785" s="1" t="s">
        <v>1065</v>
      </c>
      <c r="B1785" s="1" t="s">
        <v>5969</v>
      </c>
      <c r="C1785" s="1" t="s">
        <v>4086</v>
      </c>
      <c r="D1785" s="1" t="s">
        <v>5970</v>
      </c>
      <c r="E1785" s="1" t="s">
        <v>2444</v>
      </c>
      <c r="F1785" s="1" t="s">
        <v>5205</v>
      </c>
      <c r="G1785" s="1" t="s">
        <v>5870</v>
      </c>
      <c r="H1785" s="1" t="s">
        <v>5971</v>
      </c>
    </row>
    <row r="1786" spans="1:8" x14ac:dyDescent="0.25">
      <c r="A1786" s="1" t="s">
        <v>1065</v>
      </c>
      <c r="B1786" s="1" t="s">
        <v>5972</v>
      </c>
      <c r="C1786" s="1" t="s">
        <v>4086</v>
      </c>
      <c r="D1786" s="1" t="s">
        <v>5973</v>
      </c>
      <c r="E1786" s="1" t="s">
        <v>2444</v>
      </c>
      <c r="F1786" s="1" t="s">
        <v>5205</v>
      </c>
      <c r="G1786" s="1" t="s">
        <v>5870</v>
      </c>
      <c r="H1786" s="1" t="s">
        <v>5974</v>
      </c>
    </row>
    <row r="1787" spans="1:8" x14ac:dyDescent="0.25">
      <c r="A1787" s="1" t="s">
        <v>1065</v>
      </c>
      <c r="B1787" s="1" t="s">
        <v>5975</v>
      </c>
      <c r="C1787" s="1" t="s">
        <v>4086</v>
      </c>
      <c r="D1787" s="1" t="s">
        <v>5976</v>
      </c>
      <c r="E1787" s="1" t="s">
        <v>2444</v>
      </c>
      <c r="F1787" s="1" t="s">
        <v>5205</v>
      </c>
      <c r="G1787" s="1" t="s">
        <v>5870</v>
      </c>
      <c r="H1787" s="1" t="s">
        <v>5977</v>
      </c>
    </row>
    <row r="1788" spans="1:8" x14ac:dyDescent="0.25">
      <c r="A1788" s="1" t="s">
        <v>1065</v>
      </c>
      <c r="B1788" s="1" t="s">
        <v>5978</v>
      </c>
      <c r="C1788" s="1" t="s">
        <v>4086</v>
      </c>
      <c r="D1788" s="1" t="s">
        <v>5979</v>
      </c>
      <c r="E1788" s="1" t="s">
        <v>2444</v>
      </c>
      <c r="F1788" s="1" t="s">
        <v>5205</v>
      </c>
      <c r="G1788" s="1" t="s">
        <v>5870</v>
      </c>
      <c r="H1788" s="1" t="s">
        <v>5980</v>
      </c>
    </row>
    <row r="1789" spans="1:8" x14ac:dyDescent="0.25">
      <c r="A1789" s="1" t="s">
        <v>1065</v>
      </c>
      <c r="B1789" s="1" t="s">
        <v>5981</v>
      </c>
      <c r="C1789" s="1" t="s">
        <v>4086</v>
      </c>
      <c r="D1789" s="1" t="s">
        <v>5982</v>
      </c>
      <c r="E1789" s="1" t="s">
        <v>2444</v>
      </c>
      <c r="F1789" s="1" t="s">
        <v>5205</v>
      </c>
      <c r="G1789" s="1" t="s">
        <v>5870</v>
      </c>
      <c r="H1789" s="1" t="s">
        <v>5983</v>
      </c>
    </row>
    <row r="1790" spans="1:8" x14ac:dyDescent="0.25">
      <c r="A1790" s="1" t="s">
        <v>1065</v>
      </c>
      <c r="B1790" s="1" t="s">
        <v>5984</v>
      </c>
      <c r="C1790" s="1" t="s">
        <v>4086</v>
      </c>
      <c r="D1790" s="1" t="s">
        <v>5985</v>
      </c>
      <c r="E1790" s="1" t="s">
        <v>2444</v>
      </c>
      <c r="F1790" s="1" t="s">
        <v>5205</v>
      </c>
      <c r="G1790" s="1" t="s">
        <v>5870</v>
      </c>
      <c r="H1790" s="1" t="s">
        <v>5986</v>
      </c>
    </row>
    <row r="1791" spans="1:8" x14ac:dyDescent="0.25">
      <c r="A1791" s="1" t="s">
        <v>1065</v>
      </c>
      <c r="B1791" s="1" t="s">
        <v>5987</v>
      </c>
      <c r="C1791" s="1" t="s">
        <v>4086</v>
      </c>
      <c r="D1791" s="1" t="s">
        <v>5988</v>
      </c>
      <c r="E1791" s="1" t="s">
        <v>2444</v>
      </c>
      <c r="F1791" s="1" t="s">
        <v>5205</v>
      </c>
      <c r="G1791" s="1" t="s">
        <v>5870</v>
      </c>
      <c r="H1791" s="1" t="s">
        <v>5989</v>
      </c>
    </row>
    <row r="1792" spans="1:8" x14ac:dyDescent="0.25">
      <c r="A1792" s="1" t="s">
        <v>1065</v>
      </c>
      <c r="B1792" s="1" t="s">
        <v>5990</v>
      </c>
      <c r="C1792" s="1" t="s">
        <v>4086</v>
      </c>
      <c r="D1792" s="1" t="s">
        <v>5991</v>
      </c>
      <c r="E1792" s="1" t="s">
        <v>2444</v>
      </c>
      <c r="F1792" s="1" t="s">
        <v>5205</v>
      </c>
      <c r="G1792" s="1" t="s">
        <v>5870</v>
      </c>
      <c r="H1792" s="1" t="s">
        <v>5992</v>
      </c>
    </row>
    <row r="1793" spans="1:8" x14ac:dyDescent="0.25">
      <c r="A1793" s="1" t="s">
        <v>1065</v>
      </c>
      <c r="B1793" s="1" t="s">
        <v>5993</v>
      </c>
      <c r="C1793" s="1" t="s">
        <v>4086</v>
      </c>
      <c r="D1793" s="1" t="s">
        <v>5994</v>
      </c>
      <c r="E1793" s="1" t="s">
        <v>2444</v>
      </c>
      <c r="F1793" s="1" t="s">
        <v>5205</v>
      </c>
      <c r="G1793" s="1" t="s">
        <v>5870</v>
      </c>
      <c r="H1793" s="1" t="s">
        <v>5995</v>
      </c>
    </row>
    <row r="1794" spans="1:8" x14ac:dyDescent="0.25">
      <c r="A1794" s="1" t="s">
        <v>1065</v>
      </c>
      <c r="B1794" s="1" t="s">
        <v>5996</v>
      </c>
      <c r="C1794" s="1" t="s">
        <v>4086</v>
      </c>
      <c r="D1794" s="1" t="s">
        <v>5997</v>
      </c>
      <c r="E1794" s="1" t="s">
        <v>2444</v>
      </c>
      <c r="F1794" s="1" t="s">
        <v>5205</v>
      </c>
      <c r="G1794" s="1" t="s">
        <v>5870</v>
      </c>
      <c r="H1794" s="1" t="s">
        <v>5998</v>
      </c>
    </row>
    <row r="1795" spans="1:8" x14ac:dyDescent="0.25">
      <c r="A1795" s="1" t="s">
        <v>1065</v>
      </c>
      <c r="B1795" s="1" t="s">
        <v>5999</v>
      </c>
      <c r="C1795" s="1" t="s">
        <v>4086</v>
      </c>
      <c r="D1795" s="1" t="s">
        <v>6000</v>
      </c>
      <c r="E1795" s="1" t="s">
        <v>2444</v>
      </c>
      <c r="F1795" s="1" t="s">
        <v>5205</v>
      </c>
      <c r="G1795" s="1" t="s">
        <v>5870</v>
      </c>
      <c r="H1795" s="1" t="s">
        <v>6001</v>
      </c>
    </row>
    <row r="1796" spans="1:8" x14ac:dyDescent="0.25">
      <c r="A1796" s="1" t="s">
        <v>1065</v>
      </c>
      <c r="B1796" s="1" t="s">
        <v>6002</v>
      </c>
      <c r="C1796" s="1" t="s">
        <v>4086</v>
      </c>
      <c r="D1796" s="1" t="s">
        <v>6003</v>
      </c>
      <c r="E1796" s="1" t="s">
        <v>2444</v>
      </c>
      <c r="F1796" s="1" t="s">
        <v>5205</v>
      </c>
      <c r="G1796" s="1" t="s">
        <v>5870</v>
      </c>
      <c r="H1796" s="1" t="s">
        <v>6004</v>
      </c>
    </row>
    <row r="1797" spans="1:8" x14ac:dyDescent="0.25">
      <c r="A1797" s="1" t="s">
        <v>1065</v>
      </c>
      <c r="B1797" s="1" t="s">
        <v>6005</v>
      </c>
      <c r="C1797" s="1" t="s">
        <v>4086</v>
      </c>
      <c r="D1797" s="1" t="s">
        <v>6006</v>
      </c>
      <c r="E1797" s="1" t="s">
        <v>2444</v>
      </c>
      <c r="F1797" s="1" t="s">
        <v>5205</v>
      </c>
      <c r="G1797" s="1" t="s">
        <v>5870</v>
      </c>
      <c r="H1797" s="1" t="s">
        <v>6007</v>
      </c>
    </row>
    <row r="1798" spans="1:8" x14ac:dyDescent="0.25">
      <c r="A1798" s="1" t="s">
        <v>1065</v>
      </c>
      <c r="B1798" s="1" t="s">
        <v>6008</v>
      </c>
      <c r="C1798" s="1" t="s">
        <v>4086</v>
      </c>
      <c r="D1798" s="1" t="s">
        <v>6009</v>
      </c>
      <c r="E1798" s="1" t="s">
        <v>2444</v>
      </c>
      <c r="F1798" s="1" t="s">
        <v>5205</v>
      </c>
      <c r="G1798" s="1" t="s">
        <v>5870</v>
      </c>
      <c r="H1798" s="1" t="s">
        <v>6010</v>
      </c>
    </row>
    <row r="1799" spans="1:8" x14ac:dyDescent="0.25">
      <c r="A1799" s="1" t="s">
        <v>1065</v>
      </c>
      <c r="B1799" s="1" t="s">
        <v>6011</v>
      </c>
      <c r="C1799" s="1" t="s">
        <v>4086</v>
      </c>
      <c r="D1799" s="1" t="s">
        <v>6012</v>
      </c>
      <c r="E1799" s="1" t="s">
        <v>2444</v>
      </c>
      <c r="F1799" s="1" t="s">
        <v>5205</v>
      </c>
      <c r="G1799" s="1" t="s">
        <v>5870</v>
      </c>
      <c r="H1799" s="1" t="s">
        <v>6013</v>
      </c>
    </row>
    <row r="1800" spans="1:8" x14ac:dyDescent="0.25">
      <c r="A1800" s="1" t="s">
        <v>1065</v>
      </c>
      <c r="B1800" s="1" t="s">
        <v>6014</v>
      </c>
      <c r="C1800" s="1" t="s">
        <v>4086</v>
      </c>
      <c r="D1800" s="1" t="s">
        <v>6015</v>
      </c>
      <c r="E1800" s="1" t="s">
        <v>2444</v>
      </c>
      <c r="F1800" s="1" t="s">
        <v>5205</v>
      </c>
      <c r="G1800" s="1" t="s">
        <v>5870</v>
      </c>
      <c r="H1800" s="1" t="s">
        <v>6016</v>
      </c>
    </row>
    <row r="1801" spans="1:8" x14ac:dyDescent="0.25">
      <c r="A1801" s="1" t="s">
        <v>1065</v>
      </c>
      <c r="B1801" s="1" t="s">
        <v>6017</v>
      </c>
      <c r="C1801" s="1" t="s">
        <v>4086</v>
      </c>
      <c r="D1801" s="1" t="s">
        <v>6018</v>
      </c>
      <c r="E1801" s="1" t="s">
        <v>2444</v>
      </c>
      <c r="F1801" s="1" t="s">
        <v>5205</v>
      </c>
      <c r="G1801" s="1" t="s">
        <v>5870</v>
      </c>
      <c r="H1801" s="1" t="s">
        <v>6019</v>
      </c>
    </row>
    <row r="1802" spans="1:8" x14ac:dyDescent="0.25">
      <c r="A1802" s="1" t="s">
        <v>1065</v>
      </c>
      <c r="B1802" s="1" t="s">
        <v>6020</v>
      </c>
      <c r="C1802" s="1" t="s">
        <v>4086</v>
      </c>
      <c r="D1802" s="1" t="s">
        <v>6021</v>
      </c>
      <c r="E1802" s="1" t="s">
        <v>2444</v>
      </c>
      <c r="F1802" s="1" t="s">
        <v>5205</v>
      </c>
      <c r="G1802" s="1" t="s">
        <v>5870</v>
      </c>
      <c r="H1802" s="1" t="s">
        <v>6022</v>
      </c>
    </row>
    <row r="1803" spans="1:8" x14ac:dyDescent="0.25">
      <c r="A1803" s="1" t="s">
        <v>1065</v>
      </c>
      <c r="B1803" s="1" t="s">
        <v>6023</v>
      </c>
      <c r="C1803" s="1" t="s">
        <v>4086</v>
      </c>
      <c r="D1803" s="1" t="s">
        <v>6024</v>
      </c>
      <c r="E1803" s="1" t="s">
        <v>2444</v>
      </c>
      <c r="F1803" s="1" t="s">
        <v>5205</v>
      </c>
      <c r="G1803" s="1" t="s">
        <v>5870</v>
      </c>
      <c r="H1803" s="1" t="s">
        <v>6025</v>
      </c>
    </row>
    <row r="1804" spans="1:8" x14ac:dyDescent="0.25">
      <c r="A1804" s="1" t="s">
        <v>1065</v>
      </c>
      <c r="B1804" s="1" t="s">
        <v>6026</v>
      </c>
      <c r="C1804" s="1" t="s">
        <v>4086</v>
      </c>
      <c r="D1804" s="1" t="s">
        <v>6027</v>
      </c>
      <c r="E1804" s="1" t="s">
        <v>2444</v>
      </c>
      <c r="F1804" s="1" t="s">
        <v>5205</v>
      </c>
      <c r="G1804" s="1" t="s">
        <v>5870</v>
      </c>
      <c r="H1804" s="1" t="s">
        <v>5452</v>
      </c>
    </row>
    <row r="1805" spans="1:8" x14ac:dyDescent="0.25">
      <c r="A1805" s="1" t="s">
        <v>1065</v>
      </c>
      <c r="B1805" s="1" t="s">
        <v>6028</v>
      </c>
      <c r="C1805" s="1" t="s">
        <v>4086</v>
      </c>
      <c r="D1805" s="1" t="s">
        <v>6029</v>
      </c>
      <c r="E1805" s="1" t="s">
        <v>2444</v>
      </c>
      <c r="F1805" s="1" t="s">
        <v>5205</v>
      </c>
      <c r="G1805" s="1" t="s">
        <v>5870</v>
      </c>
      <c r="H1805" s="1" t="s">
        <v>1611</v>
      </c>
    </row>
    <row r="1806" spans="1:8" x14ac:dyDescent="0.25">
      <c r="A1806" s="1" t="s">
        <v>1065</v>
      </c>
      <c r="B1806" s="1" t="s">
        <v>6030</v>
      </c>
      <c r="C1806" s="1" t="s">
        <v>1783</v>
      </c>
      <c r="D1806" s="1" t="s">
        <v>6031</v>
      </c>
      <c r="E1806" s="1" t="s">
        <v>2444</v>
      </c>
      <c r="F1806" s="1" t="s">
        <v>5205</v>
      </c>
      <c r="G1806" s="1" t="s">
        <v>6032</v>
      </c>
      <c r="H1806" s="1" t="s">
        <v>6033</v>
      </c>
    </row>
    <row r="1807" spans="1:8" x14ac:dyDescent="0.25">
      <c r="A1807" s="1" t="s">
        <v>1065</v>
      </c>
      <c r="B1807" s="1" t="s">
        <v>6034</v>
      </c>
      <c r="C1807" s="1" t="s">
        <v>3025</v>
      </c>
      <c r="D1807" s="1" t="s">
        <v>6035</v>
      </c>
      <c r="E1807" s="1" t="s">
        <v>2444</v>
      </c>
      <c r="F1807" s="1" t="s">
        <v>5205</v>
      </c>
      <c r="G1807" s="1" t="s">
        <v>6032</v>
      </c>
      <c r="H1807" s="1" t="s">
        <v>6036</v>
      </c>
    </row>
    <row r="1808" spans="1:8" x14ac:dyDescent="0.25">
      <c r="A1808" s="1" t="s">
        <v>1065</v>
      </c>
      <c r="B1808" s="1" t="s">
        <v>6037</v>
      </c>
      <c r="C1808" s="1" t="s">
        <v>3025</v>
      </c>
      <c r="D1808" s="1" t="s">
        <v>6038</v>
      </c>
      <c r="E1808" s="1" t="s">
        <v>2444</v>
      </c>
      <c r="F1808" s="1" t="s">
        <v>5205</v>
      </c>
      <c r="G1808" s="1" t="s">
        <v>6032</v>
      </c>
      <c r="H1808" s="1" t="s">
        <v>6039</v>
      </c>
    </row>
    <row r="1809" spans="1:8" x14ac:dyDescent="0.25">
      <c r="A1809" s="1" t="s">
        <v>1065</v>
      </c>
      <c r="B1809" s="1" t="s">
        <v>6040</v>
      </c>
      <c r="C1809" s="1" t="s">
        <v>3025</v>
      </c>
      <c r="D1809" s="1" t="s">
        <v>6041</v>
      </c>
      <c r="E1809" s="1" t="s">
        <v>2444</v>
      </c>
      <c r="F1809" s="1" t="s">
        <v>5205</v>
      </c>
      <c r="G1809" s="1" t="s">
        <v>6032</v>
      </c>
      <c r="H1809" s="1" t="s">
        <v>6042</v>
      </c>
    </row>
    <row r="1810" spans="1:8" x14ac:dyDescent="0.25">
      <c r="A1810" s="1" t="s">
        <v>1065</v>
      </c>
      <c r="B1810" s="1" t="s">
        <v>6043</v>
      </c>
      <c r="C1810" s="1" t="s">
        <v>3025</v>
      </c>
      <c r="D1810" s="1" t="s">
        <v>6044</v>
      </c>
      <c r="E1810" s="1" t="s">
        <v>2444</v>
      </c>
      <c r="F1810" s="1" t="s">
        <v>5205</v>
      </c>
      <c r="G1810" s="1" t="s">
        <v>6032</v>
      </c>
      <c r="H1810" s="1" t="s">
        <v>6045</v>
      </c>
    </row>
    <row r="1811" spans="1:8" x14ac:dyDescent="0.25">
      <c r="A1811" s="1" t="s">
        <v>1065</v>
      </c>
      <c r="B1811" s="1" t="s">
        <v>6046</v>
      </c>
      <c r="C1811" s="1" t="s">
        <v>3025</v>
      </c>
      <c r="D1811" s="1" t="s">
        <v>6047</v>
      </c>
      <c r="E1811" s="1" t="s">
        <v>2444</v>
      </c>
      <c r="F1811" s="1" t="s">
        <v>5205</v>
      </c>
      <c r="G1811" s="1" t="s">
        <v>6032</v>
      </c>
      <c r="H1811" s="1" t="s">
        <v>6048</v>
      </c>
    </row>
    <row r="1812" spans="1:8" x14ac:dyDescent="0.25">
      <c r="A1812" s="1" t="s">
        <v>1065</v>
      </c>
      <c r="B1812" s="1" t="s">
        <v>6049</v>
      </c>
      <c r="C1812" s="1" t="s">
        <v>3025</v>
      </c>
      <c r="D1812" s="1" t="s">
        <v>6050</v>
      </c>
      <c r="E1812" s="1" t="s">
        <v>2444</v>
      </c>
      <c r="F1812" s="1" t="s">
        <v>5205</v>
      </c>
      <c r="G1812" s="1" t="s">
        <v>6032</v>
      </c>
      <c r="H1812" s="1" t="s">
        <v>6051</v>
      </c>
    </row>
    <row r="1813" spans="1:8" x14ac:dyDescent="0.25">
      <c r="A1813" s="1" t="s">
        <v>1065</v>
      </c>
      <c r="B1813" s="1" t="s">
        <v>6052</v>
      </c>
      <c r="C1813" s="1" t="s">
        <v>3025</v>
      </c>
      <c r="D1813" s="1" t="s">
        <v>6053</v>
      </c>
      <c r="E1813" s="1" t="s">
        <v>2444</v>
      </c>
      <c r="F1813" s="1" t="s">
        <v>5205</v>
      </c>
      <c r="G1813" s="1" t="s">
        <v>6032</v>
      </c>
      <c r="H1813" s="1" t="s">
        <v>6054</v>
      </c>
    </row>
    <row r="1814" spans="1:8" x14ac:dyDescent="0.25">
      <c r="A1814" s="1" t="s">
        <v>1065</v>
      </c>
      <c r="B1814" s="1" t="s">
        <v>6055</v>
      </c>
      <c r="C1814" s="1" t="s">
        <v>3025</v>
      </c>
      <c r="D1814" s="1" t="s">
        <v>6056</v>
      </c>
      <c r="E1814" s="1" t="s">
        <v>2444</v>
      </c>
      <c r="F1814" s="1" t="s">
        <v>5205</v>
      </c>
      <c r="G1814" s="1" t="s">
        <v>6032</v>
      </c>
      <c r="H1814" s="1" t="s">
        <v>6057</v>
      </c>
    </row>
    <row r="1815" spans="1:8" x14ac:dyDescent="0.25">
      <c r="A1815" s="1" t="s">
        <v>1065</v>
      </c>
      <c r="B1815" s="1" t="s">
        <v>6058</v>
      </c>
      <c r="C1815" s="1" t="s">
        <v>1783</v>
      </c>
      <c r="D1815" s="1" t="s">
        <v>6059</v>
      </c>
      <c r="E1815" s="1" t="s">
        <v>2444</v>
      </c>
      <c r="F1815" s="1" t="s">
        <v>5205</v>
      </c>
      <c r="G1815" s="1" t="s">
        <v>6032</v>
      </c>
      <c r="H1815" s="1" t="s">
        <v>6060</v>
      </c>
    </row>
    <row r="1816" spans="1:8" x14ac:dyDescent="0.25">
      <c r="A1816" s="1" t="s">
        <v>1065</v>
      </c>
      <c r="B1816" s="1" t="s">
        <v>6061</v>
      </c>
      <c r="C1816" s="1" t="s">
        <v>1783</v>
      </c>
      <c r="D1816" s="1" t="s">
        <v>6062</v>
      </c>
      <c r="E1816" s="1" t="s">
        <v>2444</v>
      </c>
      <c r="F1816" s="1" t="s">
        <v>5205</v>
      </c>
      <c r="G1816" s="1" t="s">
        <v>6032</v>
      </c>
      <c r="H1816" s="1" t="s">
        <v>6063</v>
      </c>
    </row>
    <row r="1817" spans="1:8" x14ac:dyDescent="0.25">
      <c r="A1817" s="1" t="s">
        <v>1065</v>
      </c>
      <c r="B1817" s="1" t="s">
        <v>6064</v>
      </c>
      <c r="C1817" s="1" t="s">
        <v>3025</v>
      </c>
      <c r="D1817" s="1" t="s">
        <v>6065</v>
      </c>
      <c r="E1817" s="1" t="s">
        <v>2444</v>
      </c>
      <c r="F1817" s="1" t="s">
        <v>5205</v>
      </c>
      <c r="G1817" s="1" t="s">
        <v>6032</v>
      </c>
      <c r="H1817" s="1" t="s">
        <v>6066</v>
      </c>
    </row>
    <row r="1818" spans="1:8" x14ac:dyDescent="0.25">
      <c r="A1818" s="1" t="s">
        <v>1065</v>
      </c>
      <c r="B1818" s="1" t="s">
        <v>6067</v>
      </c>
      <c r="C1818" s="1" t="s">
        <v>3025</v>
      </c>
      <c r="D1818" s="1" t="s">
        <v>6068</v>
      </c>
      <c r="E1818" s="1" t="s">
        <v>2444</v>
      </c>
      <c r="F1818" s="1" t="s">
        <v>5205</v>
      </c>
      <c r="G1818" s="1" t="s">
        <v>6032</v>
      </c>
      <c r="H1818" s="1" t="s">
        <v>6069</v>
      </c>
    </row>
    <row r="1819" spans="1:8" x14ac:dyDescent="0.25">
      <c r="A1819" s="1" t="s">
        <v>1065</v>
      </c>
      <c r="B1819" s="1" t="s">
        <v>6070</v>
      </c>
      <c r="C1819" s="1" t="s">
        <v>3025</v>
      </c>
      <c r="D1819" s="1" t="s">
        <v>6071</v>
      </c>
      <c r="E1819" s="1" t="s">
        <v>2444</v>
      </c>
      <c r="F1819" s="1" t="s">
        <v>5205</v>
      </c>
      <c r="G1819" s="1" t="s">
        <v>6032</v>
      </c>
      <c r="H1819" s="1" t="s">
        <v>6072</v>
      </c>
    </row>
    <row r="1820" spans="1:8" x14ac:dyDescent="0.25">
      <c r="A1820" s="1" t="s">
        <v>1065</v>
      </c>
      <c r="B1820" s="1" t="s">
        <v>6073</v>
      </c>
      <c r="C1820" s="1" t="s">
        <v>1783</v>
      </c>
      <c r="D1820" s="1" t="s">
        <v>6074</v>
      </c>
      <c r="E1820" s="1" t="s">
        <v>2444</v>
      </c>
      <c r="F1820" s="1" t="s">
        <v>5205</v>
      </c>
      <c r="G1820" s="1" t="s">
        <v>6032</v>
      </c>
      <c r="H1820" s="1" t="s">
        <v>6075</v>
      </c>
    </row>
    <row r="1821" spans="1:8" x14ac:dyDescent="0.25">
      <c r="A1821" s="1" t="s">
        <v>1065</v>
      </c>
      <c r="B1821" s="1" t="s">
        <v>6076</v>
      </c>
      <c r="C1821" s="1" t="s">
        <v>3025</v>
      </c>
      <c r="D1821" s="1" t="s">
        <v>6077</v>
      </c>
      <c r="E1821" s="1" t="s">
        <v>2444</v>
      </c>
      <c r="F1821" s="1" t="s">
        <v>5205</v>
      </c>
      <c r="G1821" s="1" t="s">
        <v>6032</v>
      </c>
      <c r="H1821" s="1" t="s">
        <v>6078</v>
      </c>
    </row>
    <row r="1822" spans="1:8" x14ac:dyDescent="0.25">
      <c r="A1822" s="1" t="s">
        <v>1065</v>
      </c>
      <c r="B1822" s="1" t="s">
        <v>6079</v>
      </c>
      <c r="C1822" s="1" t="s">
        <v>3025</v>
      </c>
      <c r="D1822" s="1" t="s">
        <v>6080</v>
      </c>
      <c r="E1822" s="1" t="s">
        <v>2444</v>
      </c>
      <c r="F1822" s="1" t="s">
        <v>5205</v>
      </c>
      <c r="G1822" s="1" t="s">
        <v>6032</v>
      </c>
      <c r="H1822" s="1" t="s">
        <v>6081</v>
      </c>
    </row>
    <row r="1823" spans="1:8" x14ac:dyDescent="0.25">
      <c r="A1823" s="1" t="s">
        <v>1065</v>
      </c>
      <c r="B1823" s="1" t="s">
        <v>6082</v>
      </c>
      <c r="C1823" s="1" t="s">
        <v>3025</v>
      </c>
      <c r="D1823" s="1" t="s">
        <v>6083</v>
      </c>
      <c r="E1823" s="1" t="s">
        <v>2444</v>
      </c>
      <c r="F1823" s="1" t="s">
        <v>5205</v>
      </c>
      <c r="G1823" s="1" t="s">
        <v>6032</v>
      </c>
      <c r="H1823" s="1" t="s">
        <v>6084</v>
      </c>
    </row>
    <row r="1824" spans="1:8" x14ac:dyDescent="0.25">
      <c r="A1824" s="1" t="s">
        <v>1065</v>
      </c>
      <c r="B1824" s="1" t="s">
        <v>6085</v>
      </c>
      <c r="C1824" s="1" t="s">
        <v>3025</v>
      </c>
      <c r="D1824" s="1" t="s">
        <v>6086</v>
      </c>
      <c r="E1824" s="1" t="s">
        <v>2444</v>
      </c>
      <c r="F1824" s="1" t="s">
        <v>5205</v>
      </c>
      <c r="G1824" s="1" t="s">
        <v>6032</v>
      </c>
      <c r="H1824" s="1" t="s">
        <v>6087</v>
      </c>
    </row>
    <row r="1825" spans="1:8" x14ac:dyDescent="0.25">
      <c r="A1825" s="1" t="s">
        <v>1065</v>
      </c>
      <c r="B1825" s="1" t="s">
        <v>6088</v>
      </c>
      <c r="C1825" s="1" t="s">
        <v>1783</v>
      </c>
      <c r="D1825" s="1" t="s">
        <v>6089</v>
      </c>
      <c r="E1825" s="1" t="s">
        <v>2444</v>
      </c>
      <c r="F1825" s="1" t="s">
        <v>5205</v>
      </c>
      <c r="G1825" s="1" t="s">
        <v>6032</v>
      </c>
      <c r="H1825" s="1" t="s">
        <v>1611</v>
      </c>
    </row>
    <row r="1826" spans="1:8" x14ac:dyDescent="0.25">
      <c r="A1826" s="1" t="s">
        <v>1065</v>
      </c>
      <c r="B1826" s="1" t="s">
        <v>6090</v>
      </c>
      <c r="C1826" s="1" t="s">
        <v>1783</v>
      </c>
      <c r="D1826" s="1" t="s">
        <v>6091</v>
      </c>
      <c r="E1826" s="1" t="s">
        <v>2444</v>
      </c>
      <c r="F1826" s="1" t="s">
        <v>5205</v>
      </c>
      <c r="G1826" s="1" t="s">
        <v>6092</v>
      </c>
      <c r="H1826" s="1" t="s">
        <v>6093</v>
      </c>
    </row>
    <row r="1827" spans="1:8" x14ac:dyDescent="0.25">
      <c r="A1827" s="1" t="s">
        <v>1065</v>
      </c>
      <c r="B1827" s="1" t="s">
        <v>6094</v>
      </c>
      <c r="C1827" s="1" t="s">
        <v>1783</v>
      </c>
      <c r="D1827" s="1" t="s">
        <v>6095</v>
      </c>
      <c r="E1827" s="1" t="s">
        <v>2444</v>
      </c>
      <c r="F1827" s="1" t="s">
        <v>5205</v>
      </c>
      <c r="G1827" s="1" t="s">
        <v>6092</v>
      </c>
      <c r="H1827" s="1" t="s">
        <v>6096</v>
      </c>
    </row>
    <row r="1828" spans="1:8" x14ac:dyDescent="0.25">
      <c r="A1828" s="1" t="s">
        <v>1065</v>
      </c>
      <c r="B1828" s="1" t="s">
        <v>6097</v>
      </c>
      <c r="C1828" s="1" t="s">
        <v>1783</v>
      </c>
      <c r="D1828" s="1" t="s">
        <v>6098</v>
      </c>
      <c r="E1828" s="1" t="s">
        <v>2444</v>
      </c>
      <c r="F1828" s="1" t="s">
        <v>5205</v>
      </c>
      <c r="G1828" s="1" t="s">
        <v>6092</v>
      </c>
      <c r="H1828" s="1" t="s">
        <v>6099</v>
      </c>
    </row>
    <row r="1829" spans="1:8" x14ac:dyDescent="0.25">
      <c r="A1829" s="1" t="s">
        <v>1065</v>
      </c>
      <c r="B1829" s="1" t="s">
        <v>6100</v>
      </c>
      <c r="C1829" s="1" t="s">
        <v>1783</v>
      </c>
      <c r="D1829" s="1" t="s">
        <v>6101</v>
      </c>
      <c r="E1829" s="1" t="s">
        <v>2444</v>
      </c>
      <c r="F1829" s="1" t="s">
        <v>5205</v>
      </c>
      <c r="G1829" s="1" t="s">
        <v>6092</v>
      </c>
      <c r="H1829" s="1" t="s">
        <v>6102</v>
      </c>
    </row>
    <row r="1830" spans="1:8" x14ac:dyDescent="0.25">
      <c r="A1830" s="1" t="s">
        <v>1065</v>
      </c>
      <c r="B1830" s="1" t="s">
        <v>6103</v>
      </c>
      <c r="C1830" s="1" t="s">
        <v>1783</v>
      </c>
      <c r="D1830" s="1" t="s">
        <v>6104</v>
      </c>
      <c r="E1830" s="1" t="s">
        <v>2444</v>
      </c>
      <c r="F1830" s="1" t="s">
        <v>5205</v>
      </c>
      <c r="G1830" s="1" t="s">
        <v>6092</v>
      </c>
      <c r="H1830" s="1" t="s">
        <v>6105</v>
      </c>
    </row>
    <row r="1831" spans="1:8" x14ac:dyDescent="0.25">
      <c r="A1831" s="1" t="s">
        <v>1065</v>
      </c>
      <c r="B1831" s="1" t="s">
        <v>6106</v>
      </c>
      <c r="C1831" s="1" t="s">
        <v>1783</v>
      </c>
      <c r="D1831" s="1" t="s">
        <v>6107</v>
      </c>
      <c r="E1831" s="1" t="s">
        <v>2444</v>
      </c>
      <c r="F1831" s="1" t="s">
        <v>5205</v>
      </c>
      <c r="G1831" s="1" t="s">
        <v>6092</v>
      </c>
      <c r="H1831" s="1" t="s">
        <v>6108</v>
      </c>
    </row>
    <row r="1832" spans="1:8" x14ac:dyDescent="0.25">
      <c r="A1832" s="1" t="s">
        <v>1065</v>
      </c>
      <c r="B1832" s="1" t="s">
        <v>6109</v>
      </c>
      <c r="C1832" s="1" t="s">
        <v>1783</v>
      </c>
      <c r="D1832" s="1" t="s">
        <v>6110</v>
      </c>
      <c r="E1832" s="1" t="s">
        <v>2444</v>
      </c>
      <c r="F1832" s="1" t="s">
        <v>5205</v>
      </c>
      <c r="G1832" s="1" t="s">
        <v>6092</v>
      </c>
      <c r="H1832" s="1" t="s">
        <v>6111</v>
      </c>
    </row>
    <row r="1833" spans="1:8" x14ac:dyDescent="0.25">
      <c r="A1833" s="1" t="s">
        <v>1065</v>
      </c>
      <c r="B1833" s="1" t="s">
        <v>6112</v>
      </c>
      <c r="C1833" s="1" t="s">
        <v>1783</v>
      </c>
      <c r="D1833" s="1" t="s">
        <v>6113</v>
      </c>
      <c r="E1833" s="1" t="s">
        <v>2444</v>
      </c>
      <c r="F1833" s="1" t="s">
        <v>5205</v>
      </c>
      <c r="G1833" s="1" t="s">
        <v>6092</v>
      </c>
      <c r="H1833" s="1" t="s">
        <v>6114</v>
      </c>
    </row>
    <row r="1834" spans="1:8" x14ac:dyDescent="0.25">
      <c r="A1834" s="1" t="s">
        <v>1065</v>
      </c>
      <c r="B1834" s="1" t="s">
        <v>6115</v>
      </c>
      <c r="C1834" s="1" t="s">
        <v>1783</v>
      </c>
      <c r="D1834" s="1" t="s">
        <v>6116</v>
      </c>
      <c r="E1834" s="1" t="s">
        <v>2444</v>
      </c>
      <c r="F1834" s="1" t="s">
        <v>5205</v>
      </c>
      <c r="G1834" s="1" t="s">
        <v>6092</v>
      </c>
      <c r="H1834" s="1" t="s">
        <v>6117</v>
      </c>
    </row>
    <row r="1835" spans="1:8" x14ac:dyDescent="0.25">
      <c r="A1835" s="1" t="s">
        <v>1065</v>
      </c>
      <c r="B1835" s="1" t="s">
        <v>6118</v>
      </c>
      <c r="C1835" s="1" t="s">
        <v>1783</v>
      </c>
      <c r="D1835" s="1" t="s">
        <v>6119</v>
      </c>
      <c r="E1835" s="1" t="s">
        <v>2444</v>
      </c>
      <c r="F1835" s="1" t="s">
        <v>5205</v>
      </c>
      <c r="G1835" s="1" t="s">
        <v>6092</v>
      </c>
      <c r="H1835" s="1" t="s">
        <v>6120</v>
      </c>
    </row>
    <row r="1836" spans="1:8" x14ac:dyDescent="0.25">
      <c r="A1836" s="1" t="s">
        <v>1065</v>
      </c>
      <c r="B1836" s="1" t="s">
        <v>6121</v>
      </c>
      <c r="C1836" s="1" t="s">
        <v>1783</v>
      </c>
      <c r="D1836" s="1" t="s">
        <v>6122</v>
      </c>
      <c r="E1836" s="1" t="s">
        <v>2444</v>
      </c>
      <c r="F1836" s="1" t="s">
        <v>5205</v>
      </c>
      <c r="G1836" s="1" t="s">
        <v>6092</v>
      </c>
      <c r="H1836" s="1" t="s">
        <v>6123</v>
      </c>
    </row>
    <row r="1837" spans="1:8" x14ac:dyDescent="0.25">
      <c r="A1837" s="1" t="s">
        <v>1065</v>
      </c>
      <c r="B1837" s="1" t="s">
        <v>6124</v>
      </c>
      <c r="C1837" s="1" t="s">
        <v>1783</v>
      </c>
      <c r="D1837" s="1" t="s">
        <v>6125</v>
      </c>
      <c r="E1837" s="1" t="s">
        <v>2444</v>
      </c>
      <c r="F1837" s="1" t="s">
        <v>5205</v>
      </c>
      <c r="G1837" s="1" t="s">
        <v>6092</v>
      </c>
      <c r="H1837" s="1" t="s">
        <v>6126</v>
      </c>
    </row>
    <row r="1838" spans="1:8" x14ac:dyDescent="0.25">
      <c r="A1838" s="1" t="s">
        <v>1065</v>
      </c>
      <c r="B1838" s="1" t="s">
        <v>6127</v>
      </c>
      <c r="C1838" s="1" t="s">
        <v>1783</v>
      </c>
      <c r="D1838" s="1" t="s">
        <v>6128</v>
      </c>
      <c r="E1838" s="1" t="s">
        <v>2444</v>
      </c>
      <c r="F1838" s="1" t="s">
        <v>5205</v>
      </c>
      <c r="G1838" s="1" t="s">
        <v>6092</v>
      </c>
      <c r="H1838" s="1" t="s">
        <v>6129</v>
      </c>
    </row>
    <row r="1839" spans="1:8" x14ac:dyDescent="0.25">
      <c r="A1839" s="1" t="s">
        <v>1065</v>
      </c>
      <c r="B1839" s="1" t="s">
        <v>6130</v>
      </c>
      <c r="C1839" s="1" t="s">
        <v>1783</v>
      </c>
      <c r="D1839" s="1" t="s">
        <v>6131</v>
      </c>
      <c r="E1839" s="1" t="s">
        <v>2444</v>
      </c>
      <c r="F1839" s="1" t="s">
        <v>5205</v>
      </c>
      <c r="G1839" s="1" t="s">
        <v>6092</v>
      </c>
      <c r="H1839" s="1" t="s">
        <v>6132</v>
      </c>
    </row>
    <row r="1840" spans="1:8" x14ac:dyDescent="0.25">
      <c r="A1840" s="1" t="s">
        <v>1065</v>
      </c>
      <c r="B1840" s="1" t="s">
        <v>6133</v>
      </c>
      <c r="C1840" s="1" t="s">
        <v>3025</v>
      </c>
      <c r="D1840" s="1" t="s">
        <v>6134</v>
      </c>
      <c r="E1840" s="1" t="s">
        <v>2444</v>
      </c>
      <c r="F1840" s="1" t="s">
        <v>5205</v>
      </c>
      <c r="G1840" s="1" t="s">
        <v>6092</v>
      </c>
      <c r="H1840" s="1" t="s">
        <v>6135</v>
      </c>
    </row>
    <row r="1841" spans="1:8" x14ac:dyDescent="0.25">
      <c r="A1841" s="1" t="s">
        <v>1065</v>
      </c>
      <c r="B1841" s="1" t="s">
        <v>6136</v>
      </c>
      <c r="C1841" s="1" t="s">
        <v>3025</v>
      </c>
      <c r="D1841" s="1" t="s">
        <v>6137</v>
      </c>
      <c r="E1841" s="1" t="s">
        <v>2444</v>
      </c>
      <c r="F1841" s="1" t="s">
        <v>5205</v>
      </c>
      <c r="G1841" s="1" t="s">
        <v>6092</v>
      </c>
      <c r="H1841" s="1" t="s">
        <v>6138</v>
      </c>
    </row>
    <row r="1842" spans="1:8" x14ac:dyDescent="0.25">
      <c r="A1842" s="1" t="s">
        <v>1065</v>
      </c>
      <c r="B1842" s="1" t="s">
        <v>6139</v>
      </c>
      <c r="C1842" s="1" t="s">
        <v>1783</v>
      </c>
      <c r="D1842" s="1" t="s">
        <v>6140</v>
      </c>
      <c r="E1842" s="1" t="s">
        <v>2444</v>
      </c>
      <c r="F1842" s="1" t="s">
        <v>5205</v>
      </c>
      <c r="G1842" s="1" t="s">
        <v>6092</v>
      </c>
      <c r="H1842" s="1" t="s">
        <v>6141</v>
      </c>
    </row>
    <row r="1843" spans="1:8" x14ac:dyDescent="0.25">
      <c r="A1843" s="1" t="s">
        <v>1065</v>
      </c>
      <c r="B1843" s="1" t="s">
        <v>6142</v>
      </c>
      <c r="C1843" s="1" t="s">
        <v>1783</v>
      </c>
      <c r="D1843" s="1" t="s">
        <v>6143</v>
      </c>
      <c r="E1843" s="1" t="s">
        <v>2444</v>
      </c>
      <c r="F1843" s="1" t="s">
        <v>5205</v>
      </c>
      <c r="G1843" s="1" t="s">
        <v>6092</v>
      </c>
      <c r="H1843" s="1" t="s">
        <v>6144</v>
      </c>
    </row>
    <row r="1844" spans="1:8" x14ac:dyDescent="0.25">
      <c r="A1844" s="1" t="s">
        <v>1065</v>
      </c>
      <c r="B1844" s="1" t="s">
        <v>6145</v>
      </c>
      <c r="C1844" s="1" t="s">
        <v>1783</v>
      </c>
      <c r="D1844" s="1" t="s">
        <v>6146</v>
      </c>
      <c r="E1844" s="1" t="s">
        <v>2444</v>
      </c>
      <c r="F1844" s="1" t="s">
        <v>5205</v>
      </c>
      <c r="G1844" s="1" t="s">
        <v>6092</v>
      </c>
      <c r="H1844" s="1" t="s">
        <v>1611</v>
      </c>
    </row>
    <row r="1845" spans="1:8" x14ac:dyDescent="0.25">
      <c r="A1845" s="1" t="s">
        <v>1065</v>
      </c>
      <c r="B1845" s="1" t="s">
        <v>6147</v>
      </c>
      <c r="C1845" s="1" t="s">
        <v>1783</v>
      </c>
      <c r="D1845" s="1" t="s">
        <v>6148</v>
      </c>
      <c r="E1845" s="1" t="s">
        <v>2444</v>
      </c>
      <c r="F1845" s="1" t="s">
        <v>5205</v>
      </c>
      <c r="G1845" s="1" t="s">
        <v>6149</v>
      </c>
      <c r="H1845" s="1" t="s">
        <v>6150</v>
      </c>
    </row>
    <row r="1846" spans="1:8" x14ac:dyDescent="0.25">
      <c r="A1846" s="1" t="s">
        <v>1065</v>
      </c>
      <c r="B1846" s="1" t="s">
        <v>6151</v>
      </c>
      <c r="C1846" s="1" t="s">
        <v>1783</v>
      </c>
      <c r="D1846" s="1" t="s">
        <v>6152</v>
      </c>
      <c r="E1846" s="1" t="s">
        <v>2444</v>
      </c>
      <c r="F1846" s="1" t="s">
        <v>5205</v>
      </c>
      <c r="G1846" s="1" t="s">
        <v>6149</v>
      </c>
      <c r="H1846" s="1" t="s">
        <v>6153</v>
      </c>
    </row>
    <row r="1847" spans="1:8" x14ac:dyDescent="0.25">
      <c r="A1847" s="1" t="s">
        <v>1065</v>
      </c>
      <c r="B1847" s="1" t="s">
        <v>6154</v>
      </c>
      <c r="C1847" s="1" t="s">
        <v>1783</v>
      </c>
      <c r="D1847" s="1" t="s">
        <v>6155</v>
      </c>
      <c r="E1847" s="1" t="s">
        <v>2444</v>
      </c>
      <c r="F1847" s="1" t="s">
        <v>5205</v>
      </c>
      <c r="G1847" s="1" t="s">
        <v>6149</v>
      </c>
      <c r="H1847" s="1" t="s">
        <v>6156</v>
      </c>
    </row>
    <row r="1848" spans="1:8" x14ac:dyDescent="0.25">
      <c r="A1848" s="1" t="s">
        <v>1065</v>
      </c>
      <c r="B1848" s="1" t="s">
        <v>6157</v>
      </c>
      <c r="C1848" s="1" t="s">
        <v>1783</v>
      </c>
      <c r="D1848" s="1" t="s">
        <v>6158</v>
      </c>
      <c r="E1848" s="1" t="s">
        <v>2444</v>
      </c>
      <c r="F1848" s="1" t="s">
        <v>5205</v>
      </c>
      <c r="G1848" s="1" t="s">
        <v>6149</v>
      </c>
      <c r="H1848" s="1" t="s">
        <v>6159</v>
      </c>
    </row>
    <row r="1849" spans="1:8" x14ac:dyDescent="0.25">
      <c r="A1849" s="1" t="s">
        <v>1065</v>
      </c>
      <c r="B1849" s="1" t="s">
        <v>6160</v>
      </c>
      <c r="C1849" s="1" t="s">
        <v>1783</v>
      </c>
      <c r="D1849" s="1" t="s">
        <v>6161</v>
      </c>
      <c r="E1849" s="1" t="s">
        <v>2444</v>
      </c>
      <c r="F1849" s="1" t="s">
        <v>5205</v>
      </c>
      <c r="G1849" s="1" t="s">
        <v>6149</v>
      </c>
      <c r="H1849" s="1" t="s">
        <v>6162</v>
      </c>
    </row>
    <row r="1850" spans="1:8" x14ac:dyDescent="0.25">
      <c r="A1850" s="1" t="s">
        <v>1065</v>
      </c>
      <c r="B1850" s="1" t="s">
        <v>6163</v>
      </c>
      <c r="C1850" s="1" t="s">
        <v>1783</v>
      </c>
      <c r="D1850" s="1" t="s">
        <v>6164</v>
      </c>
      <c r="E1850" s="1" t="s">
        <v>2444</v>
      </c>
      <c r="F1850" s="1" t="s">
        <v>5205</v>
      </c>
      <c r="G1850" s="1" t="s">
        <v>6149</v>
      </c>
      <c r="H1850" s="1" t="s">
        <v>6165</v>
      </c>
    </row>
    <row r="1851" spans="1:8" x14ac:dyDescent="0.25">
      <c r="A1851" s="1" t="s">
        <v>1065</v>
      </c>
      <c r="B1851" s="1" t="s">
        <v>6166</v>
      </c>
      <c r="C1851" s="1" t="s">
        <v>1783</v>
      </c>
      <c r="D1851" s="1" t="s">
        <v>6167</v>
      </c>
      <c r="E1851" s="1" t="s">
        <v>2444</v>
      </c>
      <c r="F1851" s="1" t="s">
        <v>5205</v>
      </c>
      <c r="G1851" s="1" t="s">
        <v>6149</v>
      </c>
      <c r="H1851" s="1" t="s">
        <v>6168</v>
      </c>
    </row>
    <row r="1852" spans="1:8" x14ac:dyDescent="0.25">
      <c r="A1852" s="1" t="s">
        <v>1065</v>
      </c>
      <c r="B1852" s="1" t="s">
        <v>6169</v>
      </c>
      <c r="C1852" s="1" t="s">
        <v>1783</v>
      </c>
      <c r="D1852" s="1" t="s">
        <v>6170</v>
      </c>
      <c r="E1852" s="1" t="s">
        <v>2444</v>
      </c>
      <c r="F1852" s="1" t="s">
        <v>5205</v>
      </c>
      <c r="G1852" s="1" t="s">
        <v>6149</v>
      </c>
      <c r="H1852" s="1" t="s">
        <v>6171</v>
      </c>
    </row>
    <row r="1853" spans="1:8" x14ac:dyDescent="0.25">
      <c r="A1853" s="1" t="s">
        <v>1065</v>
      </c>
      <c r="B1853" s="1" t="s">
        <v>6172</v>
      </c>
      <c r="C1853" s="1" t="s">
        <v>1783</v>
      </c>
      <c r="D1853" s="1" t="s">
        <v>6173</v>
      </c>
      <c r="E1853" s="1" t="s">
        <v>2444</v>
      </c>
      <c r="F1853" s="1" t="s">
        <v>5205</v>
      </c>
      <c r="G1853" s="1" t="s">
        <v>6149</v>
      </c>
      <c r="H1853" s="1" t="s">
        <v>6174</v>
      </c>
    </row>
    <row r="1854" spans="1:8" x14ac:dyDescent="0.25">
      <c r="A1854" s="1" t="s">
        <v>1065</v>
      </c>
      <c r="B1854" s="1" t="s">
        <v>6175</v>
      </c>
      <c r="C1854" s="1" t="s">
        <v>1783</v>
      </c>
      <c r="D1854" s="1" t="s">
        <v>6176</v>
      </c>
      <c r="E1854" s="1" t="s">
        <v>2444</v>
      </c>
      <c r="F1854" s="1" t="s">
        <v>5205</v>
      </c>
      <c r="G1854" s="1" t="s">
        <v>6149</v>
      </c>
      <c r="H1854" s="1" t="s">
        <v>6177</v>
      </c>
    </row>
    <row r="1855" spans="1:8" x14ac:dyDescent="0.25">
      <c r="A1855" s="1" t="s">
        <v>1065</v>
      </c>
      <c r="B1855" s="1" t="s">
        <v>6178</v>
      </c>
      <c r="C1855" s="1" t="s">
        <v>1783</v>
      </c>
      <c r="D1855" s="1" t="s">
        <v>6179</v>
      </c>
      <c r="E1855" s="1" t="s">
        <v>2444</v>
      </c>
      <c r="F1855" s="1" t="s">
        <v>5205</v>
      </c>
      <c r="G1855" s="1" t="s">
        <v>6149</v>
      </c>
      <c r="H1855" s="1" t="s">
        <v>1611</v>
      </c>
    </row>
    <row r="1856" spans="1:8" x14ac:dyDescent="0.25">
      <c r="A1856" s="1" t="s">
        <v>1065</v>
      </c>
      <c r="B1856" s="1" t="s">
        <v>6180</v>
      </c>
      <c r="C1856" s="1" t="s">
        <v>1783</v>
      </c>
      <c r="D1856" s="1" t="s">
        <v>6181</v>
      </c>
      <c r="E1856" s="1" t="s">
        <v>2444</v>
      </c>
      <c r="F1856" s="1" t="s">
        <v>5205</v>
      </c>
      <c r="G1856" s="1" t="s">
        <v>6182</v>
      </c>
      <c r="H1856" s="1" t="s">
        <v>6183</v>
      </c>
    </row>
    <row r="1857" spans="1:8" x14ac:dyDescent="0.25">
      <c r="A1857" s="1" t="s">
        <v>1065</v>
      </c>
      <c r="B1857" s="1" t="s">
        <v>6184</v>
      </c>
      <c r="C1857" s="1" t="s">
        <v>1783</v>
      </c>
      <c r="D1857" s="1" t="s">
        <v>6185</v>
      </c>
      <c r="E1857" s="1" t="s">
        <v>2444</v>
      </c>
      <c r="F1857" s="1" t="s">
        <v>5205</v>
      </c>
      <c r="G1857" s="1" t="s">
        <v>6182</v>
      </c>
      <c r="H1857" s="1" t="s">
        <v>6186</v>
      </c>
    </row>
    <row r="1858" spans="1:8" x14ac:dyDescent="0.25">
      <c r="A1858" s="1" t="s">
        <v>1065</v>
      </c>
      <c r="B1858" s="1" t="s">
        <v>6187</v>
      </c>
      <c r="C1858" s="1" t="s">
        <v>1783</v>
      </c>
      <c r="D1858" s="1" t="s">
        <v>6188</v>
      </c>
      <c r="E1858" s="1" t="s">
        <v>2444</v>
      </c>
      <c r="F1858" s="1" t="s">
        <v>5205</v>
      </c>
      <c r="G1858" s="1" t="s">
        <v>6182</v>
      </c>
      <c r="H1858" s="1" t="s">
        <v>6189</v>
      </c>
    </row>
    <row r="1859" spans="1:8" x14ac:dyDescent="0.25">
      <c r="A1859" s="1" t="s">
        <v>1065</v>
      </c>
      <c r="B1859" s="1" t="s">
        <v>6190</v>
      </c>
      <c r="C1859" s="1" t="s">
        <v>1783</v>
      </c>
      <c r="D1859" s="1" t="s">
        <v>6191</v>
      </c>
      <c r="E1859" s="1" t="s">
        <v>2444</v>
      </c>
      <c r="F1859" s="1" t="s">
        <v>5205</v>
      </c>
      <c r="G1859" s="1" t="s">
        <v>6182</v>
      </c>
      <c r="H1859" s="1" t="s">
        <v>6192</v>
      </c>
    </row>
    <row r="1860" spans="1:8" x14ac:dyDescent="0.25">
      <c r="A1860" s="1" t="s">
        <v>1065</v>
      </c>
      <c r="B1860" s="1" t="s">
        <v>6193</v>
      </c>
      <c r="C1860" s="1" t="s">
        <v>1783</v>
      </c>
      <c r="D1860" s="1" t="s">
        <v>6194</v>
      </c>
      <c r="E1860" s="1" t="s">
        <v>2444</v>
      </c>
      <c r="F1860" s="1" t="s">
        <v>5205</v>
      </c>
      <c r="G1860" s="1" t="s">
        <v>6182</v>
      </c>
      <c r="H1860" s="1" t="s">
        <v>6195</v>
      </c>
    </row>
    <row r="1861" spans="1:8" x14ac:dyDescent="0.25">
      <c r="A1861" s="1" t="s">
        <v>1065</v>
      </c>
      <c r="B1861" s="1" t="s">
        <v>6196</v>
      </c>
      <c r="C1861" s="1" t="s">
        <v>1783</v>
      </c>
      <c r="D1861" s="1" t="s">
        <v>6197</v>
      </c>
      <c r="E1861" s="1" t="s">
        <v>2444</v>
      </c>
      <c r="F1861" s="1" t="s">
        <v>5205</v>
      </c>
      <c r="G1861" s="1" t="s">
        <v>6182</v>
      </c>
      <c r="H1861" s="1" t="s">
        <v>6198</v>
      </c>
    </row>
    <row r="1862" spans="1:8" x14ac:dyDescent="0.25">
      <c r="A1862" s="1" t="s">
        <v>1065</v>
      </c>
      <c r="B1862" s="1" t="s">
        <v>6199</v>
      </c>
      <c r="C1862" s="1" t="s">
        <v>1783</v>
      </c>
      <c r="D1862" s="1" t="s">
        <v>6200</v>
      </c>
      <c r="E1862" s="1" t="s">
        <v>2444</v>
      </c>
      <c r="F1862" s="1" t="s">
        <v>5205</v>
      </c>
      <c r="G1862" s="1" t="s">
        <v>6182</v>
      </c>
      <c r="H1862" s="1" t="s">
        <v>6201</v>
      </c>
    </row>
    <row r="1863" spans="1:8" x14ac:dyDescent="0.25">
      <c r="A1863" s="1" t="s">
        <v>1065</v>
      </c>
      <c r="B1863" s="1" t="s">
        <v>6202</v>
      </c>
      <c r="C1863" s="1" t="s">
        <v>1783</v>
      </c>
      <c r="D1863" s="1" t="s">
        <v>6203</v>
      </c>
      <c r="E1863" s="1" t="s">
        <v>2444</v>
      </c>
      <c r="F1863" s="1" t="s">
        <v>5205</v>
      </c>
      <c r="G1863" s="1" t="s">
        <v>6182</v>
      </c>
      <c r="H1863" s="1" t="s">
        <v>6204</v>
      </c>
    </row>
    <row r="1864" spans="1:8" x14ac:dyDescent="0.25">
      <c r="A1864" s="1" t="s">
        <v>1065</v>
      </c>
      <c r="B1864" s="1" t="s">
        <v>6205</v>
      </c>
      <c r="C1864" s="1" t="s">
        <v>1783</v>
      </c>
      <c r="D1864" s="1" t="s">
        <v>6206</v>
      </c>
      <c r="E1864" s="1" t="s">
        <v>2444</v>
      </c>
      <c r="F1864" s="1" t="s">
        <v>5205</v>
      </c>
      <c r="G1864" s="1" t="s">
        <v>6182</v>
      </c>
      <c r="H1864" s="1" t="s">
        <v>6207</v>
      </c>
    </row>
    <row r="1865" spans="1:8" x14ac:dyDescent="0.25">
      <c r="A1865" s="1" t="s">
        <v>1065</v>
      </c>
      <c r="B1865" s="1" t="s">
        <v>6208</v>
      </c>
      <c r="C1865" s="1" t="s">
        <v>1783</v>
      </c>
      <c r="D1865" s="1" t="s">
        <v>6209</v>
      </c>
      <c r="E1865" s="1" t="s">
        <v>2444</v>
      </c>
      <c r="F1865" s="1" t="s">
        <v>5205</v>
      </c>
      <c r="G1865" s="1" t="s">
        <v>6182</v>
      </c>
      <c r="H1865" s="1" t="s">
        <v>5219</v>
      </c>
    </row>
    <row r="1866" spans="1:8" x14ac:dyDescent="0.25">
      <c r="A1866" s="1" t="s">
        <v>1065</v>
      </c>
      <c r="B1866" s="1" t="s">
        <v>6210</v>
      </c>
      <c r="C1866" s="1" t="s">
        <v>3025</v>
      </c>
      <c r="D1866" s="1" t="s">
        <v>6211</v>
      </c>
      <c r="E1866" s="1" t="s">
        <v>2444</v>
      </c>
      <c r="F1866" s="1" t="s">
        <v>5205</v>
      </c>
      <c r="G1866" s="1" t="s">
        <v>6182</v>
      </c>
      <c r="H1866" s="1" t="s">
        <v>6212</v>
      </c>
    </row>
    <row r="1867" spans="1:8" x14ac:dyDescent="0.25">
      <c r="A1867" s="1" t="s">
        <v>1065</v>
      </c>
      <c r="B1867" s="1" t="s">
        <v>6213</v>
      </c>
      <c r="C1867" s="1" t="s">
        <v>1783</v>
      </c>
      <c r="D1867" s="1" t="s">
        <v>6214</v>
      </c>
      <c r="E1867" s="1" t="s">
        <v>2444</v>
      </c>
      <c r="F1867" s="1" t="s">
        <v>5205</v>
      </c>
      <c r="G1867" s="1" t="s">
        <v>6182</v>
      </c>
      <c r="H1867" s="1" t="s">
        <v>6215</v>
      </c>
    </row>
    <row r="1868" spans="1:8" x14ac:dyDescent="0.25">
      <c r="A1868" s="1" t="s">
        <v>1065</v>
      </c>
      <c r="B1868" s="1" t="s">
        <v>6216</v>
      </c>
      <c r="C1868" s="1" t="s">
        <v>1783</v>
      </c>
      <c r="D1868" s="1" t="s">
        <v>6217</v>
      </c>
      <c r="E1868" s="1" t="s">
        <v>2444</v>
      </c>
      <c r="F1868" s="1" t="s">
        <v>5205</v>
      </c>
      <c r="G1868" s="1" t="s">
        <v>6182</v>
      </c>
      <c r="H1868" s="1" t="s">
        <v>6218</v>
      </c>
    </row>
    <row r="1869" spans="1:8" x14ac:dyDescent="0.25">
      <c r="A1869" s="1" t="s">
        <v>1065</v>
      </c>
      <c r="B1869" s="1" t="s">
        <v>6219</v>
      </c>
      <c r="C1869" s="1" t="s">
        <v>1783</v>
      </c>
      <c r="D1869" s="1" t="s">
        <v>6220</v>
      </c>
      <c r="E1869" s="1" t="s">
        <v>2444</v>
      </c>
      <c r="F1869" s="1" t="s">
        <v>5205</v>
      </c>
      <c r="G1869" s="1" t="s">
        <v>6182</v>
      </c>
      <c r="H1869" s="1" t="s">
        <v>6221</v>
      </c>
    </row>
    <row r="1870" spans="1:8" x14ac:dyDescent="0.25">
      <c r="A1870" s="1" t="s">
        <v>1065</v>
      </c>
      <c r="B1870" s="1" t="s">
        <v>6222</v>
      </c>
      <c r="C1870" s="1" t="s">
        <v>1783</v>
      </c>
      <c r="D1870" s="1" t="s">
        <v>6223</v>
      </c>
      <c r="E1870" s="1" t="s">
        <v>2444</v>
      </c>
      <c r="F1870" s="1" t="s">
        <v>5205</v>
      </c>
      <c r="G1870" s="1" t="s">
        <v>6182</v>
      </c>
      <c r="H1870" s="1" t="s">
        <v>6224</v>
      </c>
    </row>
    <row r="1871" spans="1:8" x14ac:dyDescent="0.25">
      <c r="A1871" s="1" t="s">
        <v>1065</v>
      </c>
      <c r="B1871" s="1" t="s">
        <v>6225</v>
      </c>
      <c r="C1871" s="1" t="s">
        <v>1783</v>
      </c>
      <c r="D1871" s="1" t="s">
        <v>6226</v>
      </c>
      <c r="E1871" s="1" t="s">
        <v>2444</v>
      </c>
      <c r="F1871" s="1" t="s">
        <v>5205</v>
      </c>
      <c r="G1871" s="1" t="s">
        <v>6182</v>
      </c>
      <c r="H1871" s="1" t="s">
        <v>6227</v>
      </c>
    </row>
    <row r="1872" spans="1:8" x14ac:dyDescent="0.25">
      <c r="A1872" s="1" t="s">
        <v>1065</v>
      </c>
      <c r="B1872" s="1" t="s">
        <v>6228</v>
      </c>
      <c r="C1872" s="1" t="s">
        <v>1783</v>
      </c>
      <c r="D1872" s="1" t="s">
        <v>6229</v>
      </c>
      <c r="E1872" s="1" t="s">
        <v>2444</v>
      </c>
      <c r="F1872" s="1" t="s">
        <v>5205</v>
      </c>
      <c r="G1872" s="1" t="s">
        <v>6182</v>
      </c>
      <c r="H1872" s="1" t="s">
        <v>6230</v>
      </c>
    </row>
    <row r="1873" spans="1:8" x14ac:dyDescent="0.25">
      <c r="A1873" s="1" t="s">
        <v>1065</v>
      </c>
      <c r="B1873" s="1" t="s">
        <v>6231</v>
      </c>
      <c r="C1873" s="1" t="s">
        <v>1783</v>
      </c>
      <c r="D1873" s="1" t="s">
        <v>6232</v>
      </c>
      <c r="E1873" s="1" t="s">
        <v>2444</v>
      </c>
      <c r="F1873" s="1" t="s">
        <v>5205</v>
      </c>
      <c r="G1873" s="1" t="s">
        <v>6182</v>
      </c>
      <c r="H1873" s="1" t="s">
        <v>6233</v>
      </c>
    </row>
    <row r="1874" spans="1:8" x14ac:dyDescent="0.25">
      <c r="A1874" s="1" t="s">
        <v>1065</v>
      </c>
      <c r="B1874" s="1" t="s">
        <v>6234</v>
      </c>
      <c r="C1874" s="1" t="s">
        <v>1783</v>
      </c>
      <c r="D1874" s="1" t="s">
        <v>6235</v>
      </c>
      <c r="E1874" s="1" t="s">
        <v>2444</v>
      </c>
      <c r="F1874" s="1" t="s">
        <v>5205</v>
      </c>
      <c r="G1874" s="1" t="s">
        <v>6182</v>
      </c>
      <c r="H1874" s="1" t="s">
        <v>6236</v>
      </c>
    </row>
    <row r="1875" spans="1:8" x14ac:dyDescent="0.25">
      <c r="A1875" s="1" t="s">
        <v>1065</v>
      </c>
      <c r="B1875" s="1" t="s">
        <v>6237</v>
      </c>
      <c r="C1875" s="1" t="s">
        <v>1783</v>
      </c>
      <c r="D1875" s="1" t="s">
        <v>6238</v>
      </c>
      <c r="E1875" s="1" t="s">
        <v>2444</v>
      </c>
      <c r="F1875" s="1" t="s">
        <v>5205</v>
      </c>
      <c r="G1875" s="1" t="s">
        <v>6182</v>
      </c>
      <c r="H1875" s="1" t="s">
        <v>3470</v>
      </c>
    </row>
    <row r="1876" spans="1:8" x14ac:dyDescent="0.25">
      <c r="A1876" s="1" t="s">
        <v>1065</v>
      </c>
      <c r="B1876" s="1" t="s">
        <v>6239</v>
      </c>
      <c r="C1876" s="1" t="s">
        <v>1783</v>
      </c>
      <c r="D1876" s="1" t="s">
        <v>6240</v>
      </c>
      <c r="E1876" s="1" t="s">
        <v>2444</v>
      </c>
      <c r="F1876" s="1" t="s">
        <v>5205</v>
      </c>
      <c r="G1876" s="1" t="s">
        <v>6241</v>
      </c>
      <c r="H1876" s="1" t="s">
        <v>6242</v>
      </c>
    </row>
    <row r="1877" spans="1:8" x14ac:dyDescent="0.25">
      <c r="A1877" s="1" t="s">
        <v>1065</v>
      </c>
      <c r="B1877" s="1" t="s">
        <v>6243</v>
      </c>
      <c r="C1877" s="1" t="s">
        <v>1783</v>
      </c>
      <c r="D1877" s="1" t="s">
        <v>6244</v>
      </c>
      <c r="E1877" s="1" t="s">
        <v>2444</v>
      </c>
      <c r="F1877" s="1" t="s">
        <v>5205</v>
      </c>
      <c r="G1877" s="1" t="s">
        <v>6241</v>
      </c>
      <c r="H1877" s="1" t="s">
        <v>6245</v>
      </c>
    </row>
    <row r="1878" spans="1:8" x14ac:dyDescent="0.25">
      <c r="A1878" s="1" t="s">
        <v>1065</v>
      </c>
      <c r="B1878" s="1" t="s">
        <v>6246</v>
      </c>
      <c r="C1878" s="1" t="s">
        <v>1783</v>
      </c>
      <c r="D1878" s="1" t="s">
        <v>6247</v>
      </c>
      <c r="E1878" s="1" t="s">
        <v>2444</v>
      </c>
      <c r="F1878" s="1" t="s">
        <v>5205</v>
      </c>
      <c r="G1878" s="1" t="s">
        <v>6241</v>
      </c>
      <c r="H1878" s="1" t="s">
        <v>3067</v>
      </c>
    </row>
    <row r="1879" spans="1:8" x14ac:dyDescent="0.25">
      <c r="A1879" s="1" t="s">
        <v>1065</v>
      </c>
      <c r="B1879" s="1" t="s">
        <v>6248</v>
      </c>
      <c r="C1879" s="1" t="s">
        <v>3025</v>
      </c>
      <c r="D1879" s="1" t="s">
        <v>6249</v>
      </c>
      <c r="E1879" s="1" t="s">
        <v>2444</v>
      </c>
      <c r="F1879" s="1" t="s">
        <v>5205</v>
      </c>
      <c r="G1879" s="1" t="s">
        <v>6241</v>
      </c>
      <c r="H1879" s="1" t="s">
        <v>6250</v>
      </c>
    </row>
    <row r="1880" spans="1:8" x14ac:dyDescent="0.25">
      <c r="A1880" s="1" t="s">
        <v>1065</v>
      </c>
      <c r="B1880" s="1" t="s">
        <v>6251</v>
      </c>
      <c r="C1880" s="1" t="s">
        <v>1783</v>
      </c>
      <c r="D1880" s="1" t="s">
        <v>6252</v>
      </c>
      <c r="E1880" s="1" t="s">
        <v>2444</v>
      </c>
      <c r="F1880" s="1" t="s">
        <v>5205</v>
      </c>
      <c r="G1880" s="1" t="s">
        <v>6241</v>
      </c>
      <c r="H1880" s="1" t="s">
        <v>6253</v>
      </c>
    </row>
    <row r="1881" spans="1:8" x14ac:dyDescent="0.25">
      <c r="A1881" s="1" t="s">
        <v>1065</v>
      </c>
      <c r="B1881" s="1" t="s">
        <v>6254</v>
      </c>
      <c r="C1881" s="1" t="s">
        <v>1783</v>
      </c>
      <c r="D1881" s="1" t="s">
        <v>6255</v>
      </c>
      <c r="E1881" s="1" t="s">
        <v>2444</v>
      </c>
      <c r="F1881" s="1" t="s">
        <v>5205</v>
      </c>
      <c r="G1881" s="1" t="s">
        <v>6241</v>
      </c>
      <c r="H1881" s="1" t="s">
        <v>6256</v>
      </c>
    </row>
    <row r="1882" spans="1:8" x14ac:dyDescent="0.25">
      <c r="A1882" s="1" t="s">
        <v>1065</v>
      </c>
      <c r="B1882" s="1" t="s">
        <v>6257</v>
      </c>
      <c r="C1882" s="1" t="s">
        <v>1783</v>
      </c>
      <c r="D1882" s="1" t="s">
        <v>6258</v>
      </c>
      <c r="E1882" s="1" t="s">
        <v>2444</v>
      </c>
      <c r="F1882" s="1" t="s">
        <v>5205</v>
      </c>
      <c r="G1882" s="1" t="s">
        <v>6241</v>
      </c>
      <c r="H1882" s="1" t="s">
        <v>6259</v>
      </c>
    </row>
    <row r="1883" spans="1:8" x14ac:dyDescent="0.25">
      <c r="A1883" s="1" t="s">
        <v>1065</v>
      </c>
      <c r="B1883" s="1" t="s">
        <v>6260</v>
      </c>
      <c r="C1883" s="1" t="s">
        <v>3025</v>
      </c>
      <c r="D1883" s="1" t="s">
        <v>6261</v>
      </c>
      <c r="E1883" s="1" t="s">
        <v>2444</v>
      </c>
      <c r="F1883" s="1" t="s">
        <v>5205</v>
      </c>
      <c r="G1883" s="1" t="s">
        <v>6241</v>
      </c>
      <c r="H1883" s="1" t="s">
        <v>6262</v>
      </c>
    </row>
    <row r="1884" spans="1:8" x14ac:dyDescent="0.25">
      <c r="A1884" s="1" t="s">
        <v>1065</v>
      </c>
      <c r="B1884" s="1" t="s">
        <v>6263</v>
      </c>
      <c r="C1884" s="1" t="s">
        <v>3025</v>
      </c>
      <c r="D1884" s="1" t="s">
        <v>6264</v>
      </c>
      <c r="E1884" s="1" t="s">
        <v>2444</v>
      </c>
      <c r="F1884" s="1" t="s">
        <v>5205</v>
      </c>
      <c r="G1884" s="1" t="s">
        <v>6241</v>
      </c>
      <c r="H1884" s="1" t="s">
        <v>6265</v>
      </c>
    </row>
    <row r="1885" spans="1:8" x14ac:dyDescent="0.25">
      <c r="A1885" s="1" t="s">
        <v>1065</v>
      </c>
      <c r="B1885" s="1" t="s">
        <v>6266</v>
      </c>
      <c r="C1885" s="1" t="s">
        <v>3025</v>
      </c>
      <c r="D1885" s="1" t="s">
        <v>6267</v>
      </c>
      <c r="E1885" s="1" t="s">
        <v>2444</v>
      </c>
      <c r="F1885" s="1" t="s">
        <v>5205</v>
      </c>
      <c r="G1885" s="1" t="s">
        <v>6241</v>
      </c>
      <c r="H1885" s="1" t="s">
        <v>6268</v>
      </c>
    </row>
    <row r="1886" spans="1:8" x14ac:dyDescent="0.25">
      <c r="A1886" s="1" t="s">
        <v>1065</v>
      </c>
      <c r="B1886" s="1" t="s">
        <v>6269</v>
      </c>
      <c r="C1886" s="1" t="s">
        <v>1783</v>
      </c>
      <c r="D1886" s="1" t="s">
        <v>6270</v>
      </c>
      <c r="E1886" s="1" t="s">
        <v>2444</v>
      </c>
      <c r="F1886" s="1" t="s">
        <v>5205</v>
      </c>
      <c r="G1886" s="1" t="s">
        <v>6241</v>
      </c>
      <c r="H1886" s="1" t="s">
        <v>6271</v>
      </c>
    </row>
    <row r="1887" spans="1:8" x14ac:dyDescent="0.25">
      <c r="A1887" s="1" t="s">
        <v>1065</v>
      </c>
      <c r="B1887" s="1" t="s">
        <v>6272</v>
      </c>
      <c r="C1887" s="1" t="s">
        <v>1783</v>
      </c>
      <c r="D1887" s="1" t="s">
        <v>6273</v>
      </c>
      <c r="E1887" s="1" t="s">
        <v>2444</v>
      </c>
      <c r="F1887" s="1" t="s">
        <v>5205</v>
      </c>
      <c r="G1887" s="1" t="s">
        <v>6241</v>
      </c>
      <c r="H1887" s="1" t="s">
        <v>6274</v>
      </c>
    </row>
    <row r="1888" spans="1:8" x14ac:dyDescent="0.25">
      <c r="A1888" s="1" t="s">
        <v>1065</v>
      </c>
      <c r="B1888" s="1" t="s">
        <v>6275</v>
      </c>
      <c r="C1888" s="1" t="s">
        <v>1783</v>
      </c>
      <c r="D1888" s="1" t="s">
        <v>6276</v>
      </c>
      <c r="E1888" s="1" t="s">
        <v>2444</v>
      </c>
      <c r="F1888" s="1" t="s">
        <v>5205</v>
      </c>
      <c r="G1888" s="1" t="s">
        <v>6241</v>
      </c>
      <c r="H1888" s="1" t="s">
        <v>6277</v>
      </c>
    </row>
    <row r="1889" spans="1:8" x14ac:dyDescent="0.25">
      <c r="A1889" s="1" t="s">
        <v>1065</v>
      </c>
      <c r="B1889" s="1" t="s">
        <v>6278</v>
      </c>
      <c r="C1889" s="1" t="s">
        <v>3025</v>
      </c>
      <c r="D1889" s="1" t="s">
        <v>6279</v>
      </c>
      <c r="E1889" s="1" t="s">
        <v>2444</v>
      </c>
      <c r="F1889" s="1" t="s">
        <v>5205</v>
      </c>
      <c r="G1889" s="1" t="s">
        <v>6241</v>
      </c>
      <c r="H1889" s="1" t="s">
        <v>6280</v>
      </c>
    </row>
    <row r="1890" spans="1:8" x14ac:dyDescent="0.25">
      <c r="A1890" s="1" t="s">
        <v>1065</v>
      </c>
      <c r="B1890" s="1" t="s">
        <v>6281</v>
      </c>
      <c r="C1890" s="1" t="s">
        <v>1783</v>
      </c>
      <c r="D1890" s="1" t="s">
        <v>6282</v>
      </c>
      <c r="E1890" s="1" t="s">
        <v>2444</v>
      </c>
      <c r="F1890" s="1" t="s">
        <v>5205</v>
      </c>
      <c r="G1890" s="1" t="s">
        <v>6241</v>
      </c>
      <c r="H1890" s="1" t="s">
        <v>6283</v>
      </c>
    </row>
    <row r="1891" spans="1:8" x14ac:dyDescent="0.25">
      <c r="A1891" s="1" t="s">
        <v>1065</v>
      </c>
      <c r="B1891" s="1" t="s">
        <v>6284</v>
      </c>
      <c r="C1891" s="1" t="s">
        <v>1783</v>
      </c>
      <c r="D1891" s="1" t="s">
        <v>6285</v>
      </c>
      <c r="E1891" s="1" t="s">
        <v>2444</v>
      </c>
      <c r="F1891" s="1" t="s">
        <v>5205</v>
      </c>
      <c r="G1891" s="1" t="s">
        <v>6241</v>
      </c>
      <c r="H1891" s="1" t="s">
        <v>6286</v>
      </c>
    </row>
    <row r="1892" spans="1:8" x14ac:dyDescent="0.25">
      <c r="A1892" s="1" t="s">
        <v>1065</v>
      </c>
      <c r="B1892" s="1" t="s">
        <v>6287</v>
      </c>
      <c r="C1892" s="1" t="s">
        <v>1783</v>
      </c>
      <c r="D1892" s="1" t="s">
        <v>6288</v>
      </c>
      <c r="E1892" s="1" t="s">
        <v>2444</v>
      </c>
      <c r="F1892" s="1" t="s">
        <v>5205</v>
      </c>
      <c r="G1892" s="1" t="s">
        <v>6241</v>
      </c>
      <c r="H1892" s="1" t="s">
        <v>6289</v>
      </c>
    </row>
    <row r="1893" spans="1:8" x14ac:dyDescent="0.25">
      <c r="A1893" s="1" t="s">
        <v>1065</v>
      </c>
      <c r="B1893" s="1" t="s">
        <v>6290</v>
      </c>
      <c r="C1893" s="1" t="s">
        <v>3025</v>
      </c>
      <c r="D1893" s="1" t="s">
        <v>6291</v>
      </c>
      <c r="E1893" s="1" t="s">
        <v>2444</v>
      </c>
      <c r="F1893" s="1" t="s">
        <v>5205</v>
      </c>
      <c r="G1893" s="1" t="s">
        <v>6241</v>
      </c>
      <c r="H1893" s="1" t="s">
        <v>6292</v>
      </c>
    </row>
    <row r="1894" spans="1:8" x14ac:dyDescent="0.25">
      <c r="A1894" s="1" t="s">
        <v>1065</v>
      </c>
      <c r="B1894" s="1" t="s">
        <v>6293</v>
      </c>
      <c r="C1894" s="1" t="s">
        <v>1783</v>
      </c>
      <c r="D1894" s="1" t="s">
        <v>6294</v>
      </c>
      <c r="E1894" s="1" t="s">
        <v>2444</v>
      </c>
      <c r="F1894" s="1" t="s">
        <v>5205</v>
      </c>
      <c r="G1894" s="1" t="s">
        <v>6241</v>
      </c>
      <c r="H1894" s="1" t="s">
        <v>6295</v>
      </c>
    </row>
    <row r="1895" spans="1:8" x14ac:dyDescent="0.25">
      <c r="A1895" s="1" t="s">
        <v>1065</v>
      </c>
      <c r="B1895" s="1" t="s">
        <v>6296</v>
      </c>
      <c r="C1895" s="1" t="s">
        <v>1783</v>
      </c>
      <c r="D1895" s="1" t="s">
        <v>6297</v>
      </c>
      <c r="E1895" s="1" t="s">
        <v>2444</v>
      </c>
      <c r="F1895" s="1" t="s">
        <v>5205</v>
      </c>
      <c r="G1895" s="1" t="s">
        <v>6241</v>
      </c>
      <c r="H1895" s="1" t="s">
        <v>6298</v>
      </c>
    </row>
    <row r="1896" spans="1:8" x14ac:dyDescent="0.25">
      <c r="A1896" s="1" t="s">
        <v>1065</v>
      </c>
      <c r="B1896" s="1" t="s">
        <v>6299</v>
      </c>
      <c r="C1896" s="1" t="s">
        <v>1783</v>
      </c>
      <c r="D1896" s="1" t="s">
        <v>6300</v>
      </c>
      <c r="E1896" s="1" t="s">
        <v>2444</v>
      </c>
      <c r="F1896" s="1" t="s">
        <v>5205</v>
      </c>
      <c r="G1896" s="1" t="s">
        <v>6241</v>
      </c>
      <c r="H1896" s="1" t="s">
        <v>6301</v>
      </c>
    </row>
    <row r="1897" spans="1:8" x14ac:dyDescent="0.25">
      <c r="A1897" s="1" t="s">
        <v>1065</v>
      </c>
      <c r="B1897" s="1" t="s">
        <v>6302</v>
      </c>
      <c r="C1897" s="1" t="s">
        <v>1783</v>
      </c>
      <c r="D1897" s="1" t="s">
        <v>6303</v>
      </c>
      <c r="E1897" s="1" t="s">
        <v>2444</v>
      </c>
      <c r="F1897" s="1" t="s">
        <v>5205</v>
      </c>
      <c r="G1897" s="1" t="s">
        <v>6241</v>
      </c>
      <c r="H1897" s="1" t="s">
        <v>6304</v>
      </c>
    </row>
    <row r="1898" spans="1:8" x14ac:dyDescent="0.25">
      <c r="A1898" s="1" t="s">
        <v>1065</v>
      </c>
      <c r="B1898" s="1" t="s">
        <v>6305</v>
      </c>
      <c r="C1898" s="1" t="s">
        <v>1783</v>
      </c>
      <c r="D1898" s="1" t="s">
        <v>6306</v>
      </c>
      <c r="E1898" s="1" t="s">
        <v>2444</v>
      </c>
      <c r="F1898" s="1" t="s">
        <v>5205</v>
      </c>
      <c r="G1898" s="1" t="s">
        <v>6241</v>
      </c>
      <c r="H1898" s="1" t="s">
        <v>3470</v>
      </c>
    </row>
    <row r="1899" spans="1:8" x14ac:dyDescent="0.25">
      <c r="A1899" s="1" t="s">
        <v>1065</v>
      </c>
      <c r="B1899" s="1" t="s">
        <v>6307</v>
      </c>
      <c r="C1899" s="1" t="s">
        <v>1783</v>
      </c>
      <c r="D1899" s="1" t="s">
        <v>6308</v>
      </c>
      <c r="E1899" s="1" t="s">
        <v>2444</v>
      </c>
      <c r="F1899" s="1" t="s">
        <v>5205</v>
      </c>
      <c r="G1899" s="1" t="s">
        <v>6309</v>
      </c>
      <c r="H1899" s="1" t="s">
        <v>3873</v>
      </c>
    </row>
    <row r="1900" spans="1:8" x14ac:dyDescent="0.25">
      <c r="A1900" s="1" t="s">
        <v>1065</v>
      </c>
      <c r="B1900" s="1" t="s">
        <v>6310</v>
      </c>
      <c r="C1900" s="1" t="s">
        <v>1783</v>
      </c>
      <c r="D1900" s="1" t="s">
        <v>6311</v>
      </c>
      <c r="E1900" s="1" t="s">
        <v>2444</v>
      </c>
      <c r="F1900" s="1" t="s">
        <v>5205</v>
      </c>
      <c r="G1900" s="1" t="s">
        <v>6309</v>
      </c>
      <c r="H1900" s="1" t="s">
        <v>6312</v>
      </c>
    </row>
    <row r="1901" spans="1:8" x14ac:dyDescent="0.25">
      <c r="A1901" s="1" t="s">
        <v>1065</v>
      </c>
      <c r="B1901" s="1" t="s">
        <v>6313</v>
      </c>
      <c r="C1901" s="1" t="s">
        <v>1783</v>
      </c>
      <c r="D1901" s="1" t="s">
        <v>6314</v>
      </c>
      <c r="E1901" s="1" t="s">
        <v>2444</v>
      </c>
      <c r="F1901" s="1" t="s">
        <v>5205</v>
      </c>
      <c r="G1901" s="1" t="s">
        <v>6309</v>
      </c>
      <c r="H1901" s="1" t="s">
        <v>6315</v>
      </c>
    </row>
    <row r="1902" spans="1:8" x14ac:dyDescent="0.25">
      <c r="A1902" s="1" t="s">
        <v>1065</v>
      </c>
      <c r="B1902" s="1" t="s">
        <v>6316</v>
      </c>
      <c r="C1902" s="1" t="s">
        <v>1783</v>
      </c>
      <c r="D1902" s="1" t="s">
        <v>6317</v>
      </c>
      <c r="E1902" s="1" t="s">
        <v>2444</v>
      </c>
      <c r="F1902" s="1" t="s">
        <v>5205</v>
      </c>
      <c r="G1902" s="1" t="s">
        <v>6309</v>
      </c>
      <c r="H1902" s="1" t="s">
        <v>6318</v>
      </c>
    </row>
    <row r="1903" spans="1:8" x14ac:dyDescent="0.25">
      <c r="A1903" s="1" t="s">
        <v>1065</v>
      </c>
      <c r="B1903" s="1" t="s">
        <v>6319</v>
      </c>
      <c r="C1903" s="1" t="s">
        <v>1783</v>
      </c>
      <c r="D1903" s="1" t="s">
        <v>6320</v>
      </c>
      <c r="E1903" s="1" t="s">
        <v>2444</v>
      </c>
      <c r="F1903" s="1" t="s">
        <v>5205</v>
      </c>
      <c r="G1903" s="1" t="s">
        <v>6309</v>
      </c>
      <c r="H1903" s="1" t="s">
        <v>6321</v>
      </c>
    </row>
    <row r="1904" spans="1:8" x14ac:dyDescent="0.25">
      <c r="A1904" s="1" t="s">
        <v>1065</v>
      </c>
      <c r="B1904" s="1" t="s">
        <v>6322</v>
      </c>
      <c r="C1904" s="1" t="s">
        <v>1783</v>
      </c>
      <c r="D1904" s="1" t="s">
        <v>6323</v>
      </c>
      <c r="E1904" s="1" t="s">
        <v>2444</v>
      </c>
      <c r="F1904" s="1" t="s">
        <v>5205</v>
      </c>
      <c r="G1904" s="1" t="s">
        <v>6309</v>
      </c>
      <c r="H1904" s="1" t="s">
        <v>6324</v>
      </c>
    </row>
    <row r="1905" spans="1:8" x14ac:dyDescent="0.25">
      <c r="A1905" s="1" t="s">
        <v>1065</v>
      </c>
      <c r="B1905" s="1" t="s">
        <v>6325</v>
      </c>
      <c r="C1905" s="1" t="s">
        <v>3025</v>
      </c>
      <c r="D1905" s="1" t="s">
        <v>6326</v>
      </c>
      <c r="E1905" s="1" t="s">
        <v>2444</v>
      </c>
      <c r="F1905" s="1" t="s">
        <v>5205</v>
      </c>
      <c r="G1905" s="1" t="s">
        <v>6309</v>
      </c>
      <c r="H1905" s="1" t="s">
        <v>6327</v>
      </c>
    </row>
    <row r="1906" spans="1:8" x14ac:dyDescent="0.25">
      <c r="A1906" s="1" t="s">
        <v>1065</v>
      </c>
      <c r="B1906" s="1" t="s">
        <v>6328</v>
      </c>
      <c r="C1906" s="1" t="s">
        <v>3025</v>
      </c>
      <c r="D1906" s="1" t="s">
        <v>6329</v>
      </c>
      <c r="E1906" s="1" t="s">
        <v>2444</v>
      </c>
      <c r="F1906" s="1" t="s">
        <v>5205</v>
      </c>
      <c r="G1906" s="1" t="s">
        <v>6309</v>
      </c>
      <c r="H1906" s="1" t="s">
        <v>3299</v>
      </c>
    </row>
    <row r="1907" spans="1:8" x14ac:dyDescent="0.25">
      <c r="A1907" s="1" t="s">
        <v>1065</v>
      </c>
      <c r="B1907" s="1" t="s">
        <v>6330</v>
      </c>
      <c r="C1907" s="1" t="s">
        <v>1783</v>
      </c>
      <c r="D1907" s="1" t="s">
        <v>6331</v>
      </c>
      <c r="E1907" s="1" t="s">
        <v>2444</v>
      </c>
      <c r="F1907" s="1" t="s">
        <v>5205</v>
      </c>
      <c r="G1907" s="1" t="s">
        <v>6309</v>
      </c>
      <c r="H1907" s="1" t="s">
        <v>6332</v>
      </c>
    </row>
    <row r="1908" spans="1:8" x14ac:dyDescent="0.25">
      <c r="A1908" s="1" t="s">
        <v>1065</v>
      </c>
      <c r="B1908" s="1" t="s">
        <v>6333</v>
      </c>
      <c r="C1908" s="1" t="s">
        <v>3025</v>
      </c>
      <c r="D1908" s="1" t="s">
        <v>6334</v>
      </c>
      <c r="E1908" s="1" t="s">
        <v>2444</v>
      </c>
      <c r="F1908" s="1" t="s">
        <v>5205</v>
      </c>
      <c r="G1908" s="1" t="s">
        <v>6309</v>
      </c>
      <c r="H1908" s="1" t="s">
        <v>3607</v>
      </c>
    </row>
    <row r="1909" spans="1:8" x14ac:dyDescent="0.25">
      <c r="A1909" s="1" t="s">
        <v>1065</v>
      </c>
      <c r="B1909" s="1" t="s">
        <v>6335</v>
      </c>
      <c r="C1909" s="1" t="s">
        <v>1783</v>
      </c>
      <c r="D1909" s="1" t="s">
        <v>6336</v>
      </c>
      <c r="E1909" s="1" t="s">
        <v>2444</v>
      </c>
      <c r="F1909" s="1" t="s">
        <v>5205</v>
      </c>
      <c r="G1909" s="1" t="s">
        <v>6309</v>
      </c>
      <c r="H1909" s="1" t="s">
        <v>6337</v>
      </c>
    </row>
    <row r="1910" spans="1:8" x14ac:dyDescent="0.25">
      <c r="A1910" s="1" t="s">
        <v>1065</v>
      </c>
      <c r="B1910" s="1" t="s">
        <v>6338</v>
      </c>
      <c r="C1910" s="1" t="s">
        <v>1783</v>
      </c>
      <c r="D1910" s="1" t="s">
        <v>6339</v>
      </c>
      <c r="E1910" s="1" t="s">
        <v>2444</v>
      </c>
      <c r="F1910" s="1" t="s">
        <v>5205</v>
      </c>
      <c r="G1910" s="1" t="s">
        <v>6309</v>
      </c>
      <c r="H1910" s="1" t="s">
        <v>6340</v>
      </c>
    </row>
    <row r="1911" spans="1:8" x14ac:dyDescent="0.25">
      <c r="A1911" s="1" t="s">
        <v>1065</v>
      </c>
      <c r="B1911" s="1" t="s">
        <v>6341</v>
      </c>
      <c r="C1911" s="1" t="s">
        <v>3025</v>
      </c>
      <c r="D1911" s="1" t="s">
        <v>6342</v>
      </c>
      <c r="E1911" s="1" t="s">
        <v>2444</v>
      </c>
      <c r="F1911" s="1" t="s">
        <v>5205</v>
      </c>
      <c r="G1911" s="1" t="s">
        <v>6309</v>
      </c>
      <c r="H1911" s="1" t="s">
        <v>6343</v>
      </c>
    </row>
    <row r="1912" spans="1:8" x14ac:dyDescent="0.25">
      <c r="A1912" s="1" t="s">
        <v>1065</v>
      </c>
      <c r="B1912" s="1" t="s">
        <v>6344</v>
      </c>
      <c r="C1912" s="1" t="s">
        <v>3025</v>
      </c>
      <c r="D1912" s="1" t="s">
        <v>6345</v>
      </c>
      <c r="E1912" s="1" t="s">
        <v>2444</v>
      </c>
      <c r="F1912" s="1" t="s">
        <v>5205</v>
      </c>
      <c r="G1912" s="1" t="s">
        <v>6309</v>
      </c>
      <c r="H1912" s="1" t="s">
        <v>6346</v>
      </c>
    </row>
    <row r="1913" spans="1:8" x14ac:dyDescent="0.25">
      <c r="A1913" s="1" t="s">
        <v>1065</v>
      </c>
      <c r="B1913" s="1" t="s">
        <v>6347</v>
      </c>
      <c r="C1913" s="1" t="s">
        <v>3025</v>
      </c>
      <c r="D1913" s="1" t="s">
        <v>6348</v>
      </c>
      <c r="E1913" s="1" t="s">
        <v>2444</v>
      </c>
      <c r="F1913" s="1" t="s">
        <v>5205</v>
      </c>
      <c r="G1913" s="1" t="s">
        <v>6309</v>
      </c>
      <c r="H1913" s="1" t="s">
        <v>6349</v>
      </c>
    </row>
    <row r="1914" spans="1:8" x14ac:dyDescent="0.25">
      <c r="A1914" s="1" t="s">
        <v>1065</v>
      </c>
      <c r="B1914" s="1" t="s">
        <v>6350</v>
      </c>
      <c r="C1914" s="1" t="s">
        <v>1783</v>
      </c>
      <c r="D1914" s="1" t="s">
        <v>6351</v>
      </c>
      <c r="E1914" s="1" t="s">
        <v>2444</v>
      </c>
      <c r="F1914" s="1" t="s">
        <v>5205</v>
      </c>
      <c r="G1914" s="1" t="s">
        <v>6309</v>
      </c>
      <c r="H1914" s="1" t="s">
        <v>6352</v>
      </c>
    </row>
    <row r="1915" spans="1:8" x14ac:dyDescent="0.25">
      <c r="A1915" s="1" t="s">
        <v>1065</v>
      </c>
      <c r="B1915" s="1" t="s">
        <v>6353</v>
      </c>
      <c r="C1915" s="1" t="s">
        <v>1783</v>
      </c>
      <c r="D1915" s="1" t="s">
        <v>6354</v>
      </c>
      <c r="E1915" s="1" t="s">
        <v>2444</v>
      </c>
      <c r="F1915" s="1" t="s">
        <v>5205</v>
      </c>
      <c r="G1915" s="1" t="s">
        <v>6309</v>
      </c>
      <c r="H1915" s="1" t="s">
        <v>6355</v>
      </c>
    </row>
    <row r="1916" spans="1:8" x14ac:dyDescent="0.25">
      <c r="A1916" s="1" t="s">
        <v>1065</v>
      </c>
      <c r="B1916" s="1" t="s">
        <v>6356</v>
      </c>
      <c r="C1916" s="1" t="s">
        <v>1783</v>
      </c>
      <c r="D1916" s="1" t="s">
        <v>6357</v>
      </c>
      <c r="E1916" s="1" t="s">
        <v>2444</v>
      </c>
      <c r="F1916" s="1" t="s">
        <v>5205</v>
      </c>
      <c r="G1916" s="1" t="s">
        <v>6309</v>
      </c>
      <c r="H1916" s="1" t="s">
        <v>6358</v>
      </c>
    </row>
    <row r="1917" spans="1:8" x14ac:dyDescent="0.25">
      <c r="A1917" s="1" t="s">
        <v>1065</v>
      </c>
      <c r="B1917" s="1" t="s">
        <v>6359</v>
      </c>
      <c r="C1917" s="1" t="s">
        <v>1783</v>
      </c>
      <c r="D1917" s="1" t="s">
        <v>6360</v>
      </c>
      <c r="E1917" s="1" t="s">
        <v>2444</v>
      </c>
      <c r="F1917" s="1" t="s">
        <v>5205</v>
      </c>
      <c r="G1917" s="1" t="s">
        <v>6309</v>
      </c>
      <c r="H1917" s="1" t="s">
        <v>6361</v>
      </c>
    </row>
    <row r="1918" spans="1:8" x14ac:dyDescent="0.25">
      <c r="A1918" s="1" t="s">
        <v>1065</v>
      </c>
      <c r="B1918" s="1" t="s">
        <v>6362</v>
      </c>
      <c r="C1918" s="1" t="s">
        <v>1783</v>
      </c>
      <c r="D1918" s="1" t="s">
        <v>6363</v>
      </c>
      <c r="E1918" s="1" t="s">
        <v>2444</v>
      </c>
      <c r="F1918" s="1" t="s">
        <v>5205</v>
      </c>
      <c r="G1918" s="1" t="s">
        <v>6309</v>
      </c>
      <c r="H1918" s="1" t="s">
        <v>6364</v>
      </c>
    </row>
    <row r="1919" spans="1:8" x14ac:dyDescent="0.25">
      <c r="A1919" s="1" t="s">
        <v>1065</v>
      </c>
      <c r="B1919" s="1" t="s">
        <v>6365</v>
      </c>
      <c r="C1919" s="1" t="s">
        <v>1783</v>
      </c>
      <c r="D1919" s="1" t="s">
        <v>6366</v>
      </c>
      <c r="E1919" s="1" t="s">
        <v>2444</v>
      </c>
      <c r="F1919" s="1" t="s">
        <v>5205</v>
      </c>
      <c r="G1919" s="1" t="s">
        <v>6309</v>
      </c>
      <c r="H1919" s="1" t="s">
        <v>6367</v>
      </c>
    </row>
    <row r="1920" spans="1:8" x14ac:dyDescent="0.25">
      <c r="A1920" s="1" t="s">
        <v>1065</v>
      </c>
      <c r="B1920" s="1" t="s">
        <v>6368</v>
      </c>
      <c r="C1920" s="1" t="s">
        <v>1783</v>
      </c>
      <c r="D1920" s="1" t="s">
        <v>6369</v>
      </c>
      <c r="E1920" s="1" t="s">
        <v>2444</v>
      </c>
      <c r="F1920" s="1" t="s">
        <v>5205</v>
      </c>
      <c r="G1920" s="1" t="s">
        <v>6309</v>
      </c>
      <c r="H1920" s="1" t="s">
        <v>6370</v>
      </c>
    </row>
    <row r="1921" spans="1:8" x14ac:dyDescent="0.25">
      <c r="A1921" s="1" t="s">
        <v>1065</v>
      </c>
      <c r="B1921" s="1" t="s">
        <v>6371</v>
      </c>
      <c r="C1921" s="1" t="s">
        <v>1783</v>
      </c>
      <c r="D1921" s="1" t="s">
        <v>6372</v>
      </c>
      <c r="E1921" s="1" t="s">
        <v>2444</v>
      </c>
      <c r="F1921" s="1" t="s">
        <v>5205</v>
      </c>
      <c r="G1921" s="1" t="s">
        <v>6309</v>
      </c>
      <c r="H1921" s="1" t="s">
        <v>6373</v>
      </c>
    </row>
    <row r="1922" spans="1:8" x14ac:dyDescent="0.25">
      <c r="A1922" s="1" t="s">
        <v>1065</v>
      </c>
      <c r="B1922" s="1" t="s">
        <v>6374</v>
      </c>
      <c r="C1922" s="1" t="s">
        <v>3025</v>
      </c>
      <c r="D1922" s="1" t="s">
        <v>6375</v>
      </c>
      <c r="E1922" s="1" t="s">
        <v>2444</v>
      </c>
      <c r="F1922" s="1" t="s">
        <v>5205</v>
      </c>
      <c r="G1922" s="1" t="s">
        <v>6309</v>
      </c>
      <c r="H1922" s="1" t="s">
        <v>6376</v>
      </c>
    </row>
    <row r="1923" spans="1:8" x14ac:dyDescent="0.25">
      <c r="A1923" s="1" t="s">
        <v>1065</v>
      </c>
      <c r="B1923" s="1" t="s">
        <v>6377</v>
      </c>
      <c r="C1923" s="1" t="s">
        <v>1783</v>
      </c>
      <c r="D1923" s="1" t="s">
        <v>6378</v>
      </c>
      <c r="E1923" s="1" t="s">
        <v>2444</v>
      </c>
      <c r="F1923" s="1" t="s">
        <v>5205</v>
      </c>
      <c r="G1923" s="1" t="s">
        <v>6309</v>
      </c>
      <c r="H1923" s="1" t="s">
        <v>6379</v>
      </c>
    </row>
    <row r="1924" spans="1:8" x14ac:dyDescent="0.25">
      <c r="A1924" s="1" t="s">
        <v>1065</v>
      </c>
      <c r="B1924" s="1" t="s">
        <v>6380</v>
      </c>
      <c r="C1924" s="1" t="s">
        <v>3025</v>
      </c>
      <c r="D1924" s="1" t="s">
        <v>6381</v>
      </c>
      <c r="E1924" s="1" t="s">
        <v>2444</v>
      </c>
      <c r="F1924" s="1" t="s">
        <v>5205</v>
      </c>
      <c r="G1924" s="1" t="s">
        <v>6309</v>
      </c>
      <c r="H1924" s="1" t="s">
        <v>6382</v>
      </c>
    </row>
    <row r="1925" spans="1:8" x14ac:dyDescent="0.25">
      <c r="A1925" s="1" t="s">
        <v>1065</v>
      </c>
      <c r="B1925" s="1" t="s">
        <v>6383</v>
      </c>
      <c r="C1925" s="1" t="s">
        <v>3025</v>
      </c>
      <c r="D1925" s="1" t="s">
        <v>6384</v>
      </c>
      <c r="E1925" s="1" t="s">
        <v>2444</v>
      </c>
      <c r="F1925" s="1" t="s">
        <v>5205</v>
      </c>
      <c r="G1925" s="1" t="s">
        <v>6309</v>
      </c>
      <c r="H1925" s="1" t="s">
        <v>6385</v>
      </c>
    </row>
    <row r="1926" spans="1:8" x14ac:dyDescent="0.25">
      <c r="A1926" s="1" t="s">
        <v>1065</v>
      </c>
      <c r="B1926" s="1" t="s">
        <v>6386</v>
      </c>
      <c r="C1926" s="1" t="s">
        <v>1783</v>
      </c>
      <c r="D1926" s="1" t="s">
        <v>6387</v>
      </c>
      <c r="E1926" s="1" t="s">
        <v>2444</v>
      </c>
      <c r="F1926" s="1" t="s">
        <v>5205</v>
      </c>
      <c r="G1926" s="1" t="s">
        <v>6309</v>
      </c>
      <c r="H1926" s="1" t="s">
        <v>5475</v>
      </c>
    </row>
    <row r="1927" spans="1:8" x14ac:dyDescent="0.25">
      <c r="A1927" s="1" t="s">
        <v>1065</v>
      </c>
      <c r="B1927" s="1" t="s">
        <v>6388</v>
      </c>
      <c r="C1927" s="1" t="s">
        <v>1783</v>
      </c>
      <c r="D1927" s="1" t="s">
        <v>6389</v>
      </c>
      <c r="E1927" s="1" t="s">
        <v>2444</v>
      </c>
      <c r="F1927" s="1" t="s">
        <v>5205</v>
      </c>
      <c r="G1927" s="1" t="s">
        <v>6309</v>
      </c>
      <c r="H1927" s="1" t="s">
        <v>6390</v>
      </c>
    </row>
    <row r="1928" spans="1:8" x14ac:dyDescent="0.25">
      <c r="A1928" s="1" t="s">
        <v>1065</v>
      </c>
      <c r="B1928" s="1" t="s">
        <v>6391</v>
      </c>
      <c r="C1928" s="1" t="s">
        <v>1783</v>
      </c>
      <c r="D1928" s="1" t="s">
        <v>6392</v>
      </c>
      <c r="E1928" s="1" t="s">
        <v>2444</v>
      </c>
      <c r="F1928" s="1" t="s">
        <v>5205</v>
      </c>
      <c r="G1928" s="1" t="s">
        <v>6309</v>
      </c>
      <c r="H1928" s="1" t="s">
        <v>6393</v>
      </c>
    </row>
    <row r="1929" spans="1:8" x14ac:dyDescent="0.25">
      <c r="A1929" s="1" t="s">
        <v>1065</v>
      </c>
      <c r="B1929" s="1" t="s">
        <v>6394</v>
      </c>
      <c r="C1929" s="1" t="s">
        <v>1783</v>
      </c>
      <c r="D1929" s="1" t="s">
        <v>6395</v>
      </c>
      <c r="E1929" s="1" t="s">
        <v>2444</v>
      </c>
      <c r="F1929" s="1" t="s">
        <v>5205</v>
      </c>
      <c r="G1929" s="1" t="s">
        <v>6309</v>
      </c>
      <c r="H1929" s="1" t="s">
        <v>6396</v>
      </c>
    </row>
    <row r="1930" spans="1:8" x14ac:dyDescent="0.25">
      <c r="A1930" s="1" t="s">
        <v>1065</v>
      </c>
      <c r="B1930" s="1" t="s">
        <v>6397</v>
      </c>
      <c r="C1930" s="1" t="s">
        <v>1783</v>
      </c>
      <c r="D1930" s="1" t="s">
        <v>6398</v>
      </c>
      <c r="E1930" s="1" t="s">
        <v>2444</v>
      </c>
      <c r="F1930" s="1" t="s">
        <v>5205</v>
      </c>
      <c r="G1930" s="1" t="s">
        <v>6309</v>
      </c>
      <c r="H1930" s="1" t="s">
        <v>6399</v>
      </c>
    </row>
    <row r="1931" spans="1:8" x14ac:dyDescent="0.25">
      <c r="A1931" s="1" t="s">
        <v>1065</v>
      </c>
      <c r="B1931" s="1" t="s">
        <v>6400</v>
      </c>
      <c r="C1931" s="1" t="s">
        <v>1783</v>
      </c>
      <c r="D1931" s="1" t="s">
        <v>6401</v>
      </c>
      <c r="E1931" s="1" t="s">
        <v>2444</v>
      </c>
      <c r="F1931" s="1" t="s">
        <v>5205</v>
      </c>
      <c r="G1931" s="1" t="s">
        <v>6309</v>
      </c>
      <c r="H1931" s="1" t="s">
        <v>6402</v>
      </c>
    </row>
    <row r="1932" spans="1:8" x14ac:dyDescent="0.25">
      <c r="A1932" s="1" t="s">
        <v>1065</v>
      </c>
      <c r="B1932" s="1" t="s">
        <v>6403</v>
      </c>
      <c r="C1932" s="1" t="s">
        <v>4086</v>
      </c>
      <c r="D1932" s="1" t="s">
        <v>6404</v>
      </c>
      <c r="E1932" s="1" t="s">
        <v>2444</v>
      </c>
      <c r="F1932" s="1" t="s">
        <v>5205</v>
      </c>
      <c r="G1932" s="1" t="s">
        <v>6309</v>
      </c>
      <c r="H1932" s="1" t="s">
        <v>6405</v>
      </c>
    </row>
    <row r="1933" spans="1:8" x14ac:dyDescent="0.25">
      <c r="A1933" s="1" t="s">
        <v>1065</v>
      </c>
      <c r="B1933" s="1" t="s">
        <v>6406</v>
      </c>
      <c r="C1933" s="1" t="s">
        <v>4086</v>
      </c>
      <c r="D1933" s="1" t="s">
        <v>6407</v>
      </c>
      <c r="E1933" s="1" t="s">
        <v>2444</v>
      </c>
      <c r="F1933" s="1" t="s">
        <v>5205</v>
      </c>
      <c r="G1933" s="1" t="s">
        <v>6309</v>
      </c>
      <c r="H1933" s="1" t="s">
        <v>6408</v>
      </c>
    </row>
    <row r="1934" spans="1:8" x14ac:dyDescent="0.25">
      <c r="A1934" s="1" t="s">
        <v>1065</v>
      </c>
      <c r="B1934" s="1" t="s">
        <v>6409</v>
      </c>
      <c r="C1934" s="1" t="s">
        <v>1783</v>
      </c>
      <c r="D1934" s="1" t="s">
        <v>6410</v>
      </c>
      <c r="E1934" s="1" t="s">
        <v>2444</v>
      </c>
      <c r="F1934" s="1" t="s">
        <v>5205</v>
      </c>
      <c r="G1934" s="1" t="s">
        <v>6309</v>
      </c>
      <c r="H1934" s="1" t="s">
        <v>6411</v>
      </c>
    </row>
    <row r="1935" spans="1:8" x14ac:dyDescent="0.25">
      <c r="A1935" s="1" t="s">
        <v>1065</v>
      </c>
      <c r="B1935" s="1" t="s">
        <v>6412</v>
      </c>
      <c r="C1935" s="1" t="s">
        <v>1783</v>
      </c>
      <c r="D1935" s="1" t="s">
        <v>6413</v>
      </c>
      <c r="E1935" s="1" t="s">
        <v>2444</v>
      </c>
      <c r="F1935" s="1" t="s">
        <v>5205</v>
      </c>
      <c r="G1935" s="1" t="s">
        <v>6309</v>
      </c>
      <c r="H1935" s="1" t="s">
        <v>3470</v>
      </c>
    </row>
    <row r="1936" spans="1:8" x14ac:dyDescent="0.25">
      <c r="A1936" s="1" t="s">
        <v>1065</v>
      </c>
      <c r="B1936" s="1" t="s">
        <v>6414</v>
      </c>
      <c r="C1936" s="1" t="s">
        <v>1783</v>
      </c>
      <c r="D1936" s="1" t="s">
        <v>6415</v>
      </c>
      <c r="E1936" s="1" t="s">
        <v>2444</v>
      </c>
      <c r="F1936" s="1" t="s">
        <v>5205</v>
      </c>
      <c r="G1936" s="1" t="s">
        <v>6416</v>
      </c>
      <c r="H1936" s="1" t="s">
        <v>4492</v>
      </c>
    </row>
    <row r="1937" spans="1:8" x14ac:dyDescent="0.25">
      <c r="A1937" s="1" t="s">
        <v>1065</v>
      </c>
      <c r="B1937" s="1" t="s">
        <v>6417</v>
      </c>
      <c r="C1937" s="1" t="s">
        <v>1783</v>
      </c>
      <c r="D1937" s="1" t="s">
        <v>6418</v>
      </c>
      <c r="E1937" s="1" t="s">
        <v>2444</v>
      </c>
      <c r="F1937" s="1" t="s">
        <v>5205</v>
      </c>
      <c r="G1937" s="1" t="s">
        <v>6416</v>
      </c>
      <c r="H1937" s="1" t="s">
        <v>4455</v>
      </c>
    </row>
    <row r="1938" spans="1:8" x14ac:dyDescent="0.25">
      <c r="A1938" s="1" t="s">
        <v>1065</v>
      </c>
      <c r="B1938" s="1" t="s">
        <v>6419</v>
      </c>
      <c r="C1938" s="1" t="s">
        <v>1783</v>
      </c>
      <c r="D1938" s="1" t="s">
        <v>6420</v>
      </c>
      <c r="E1938" s="1" t="s">
        <v>2444</v>
      </c>
      <c r="F1938" s="1" t="s">
        <v>5205</v>
      </c>
      <c r="G1938" s="1" t="s">
        <v>6416</v>
      </c>
      <c r="H1938" s="1" t="s">
        <v>6421</v>
      </c>
    </row>
    <row r="1939" spans="1:8" x14ac:dyDescent="0.25">
      <c r="A1939" s="1" t="s">
        <v>1065</v>
      </c>
      <c r="B1939" s="1" t="s">
        <v>6422</v>
      </c>
      <c r="C1939" s="1" t="s">
        <v>1783</v>
      </c>
      <c r="D1939" s="1" t="s">
        <v>6423</v>
      </c>
      <c r="E1939" s="1" t="s">
        <v>2444</v>
      </c>
      <c r="F1939" s="1" t="s">
        <v>5205</v>
      </c>
      <c r="G1939" s="1" t="s">
        <v>6416</v>
      </c>
      <c r="H1939" s="1" t="s">
        <v>5600</v>
      </c>
    </row>
    <row r="1940" spans="1:8" x14ac:dyDescent="0.25">
      <c r="A1940" s="1" t="s">
        <v>1065</v>
      </c>
      <c r="B1940" s="1" t="s">
        <v>6424</v>
      </c>
      <c r="C1940" s="1" t="s">
        <v>1783</v>
      </c>
      <c r="D1940" s="1" t="s">
        <v>6425</v>
      </c>
      <c r="E1940" s="1" t="s">
        <v>2444</v>
      </c>
      <c r="F1940" s="1" t="s">
        <v>5205</v>
      </c>
      <c r="G1940" s="1" t="s">
        <v>6416</v>
      </c>
      <c r="H1940" s="1" t="s">
        <v>3414</v>
      </c>
    </row>
    <row r="1941" spans="1:8" x14ac:dyDescent="0.25">
      <c r="A1941" s="1" t="s">
        <v>1065</v>
      </c>
      <c r="B1941" s="1" t="s">
        <v>6426</v>
      </c>
      <c r="C1941" s="1" t="s">
        <v>1783</v>
      </c>
      <c r="D1941" s="1" t="s">
        <v>6427</v>
      </c>
      <c r="E1941" s="1" t="s">
        <v>2444</v>
      </c>
      <c r="F1941" s="1" t="s">
        <v>5205</v>
      </c>
      <c r="G1941" s="1" t="s">
        <v>6416</v>
      </c>
      <c r="H1941" s="1" t="s">
        <v>6428</v>
      </c>
    </row>
    <row r="1942" spans="1:8" x14ac:dyDescent="0.25">
      <c r="A1942" s="1" t="s">
        <v>1065</v>
      </c>
      <c r="B1942" s="1" t="s">
        <v>6429</v>
      </c>
      <c r="C1942" s="1" t="s">
        <v>1783</v>
      </c>
      <c r="D1942" s="1" t="s">
        <v>6430</v>
      </c>
      <c r="E1942" s="1" t="s">
        <v>2444</v>
      </c>
      <c r="F1942" s="1" t="s">
        <v>5205</v>
      </c>
      <c r="G1942" s="1" t="s">
        <v>6416</v>
      </c>
      <c r="H1942" s="1" t="s">
        <v>6431</v>
      </c>
    </row>
    <row r="1943" spans="1:8" x14ac:dyDescent="0.25">
      <c r="A1943" s="1" t="s">
        <v>1065</v>
      </c>
      <c r="B1943" s="1" t="s">
        <v>6432</v>
      </c>
      <c r="C1943" s="1" t="s">
        <v>1783</v>
      </c>
      <c r="D1943" s="1" t="s">
        <v>6433</v>
      </c>
      <c r="E1943" s="1" t="s">
        <v>2444</v>
      </c>
      <c r="F1943" s="1" t="s">
        <v>5205</v>
      </c>
      <c r="G1943" s="1" t="s">
        <v>6416</v>
      </c>
      <c r="H1943" s="1" t="s">
        <v>6434</v>
      </c>
    </row>
    <row r="1944" spans="1:8" x14ac:dyDescent="0.25">
      <c r="A1944" s="1" t="s">
        <v>1065</v>
      </c>
      <c r="B1944" s="1" t="s">
        <v>6435</v>
      </c>
      <c r="C1944" s="1" t="s">
        <v>1783</v>
      </c>
      <c r="D1944" s="1" t="s">
        <v>6436</v>
      </c>
      <c r="E1944" s="1" t="s">
        <v>2444</v>
      </c>
      <c r="F1944" s="1" t="s">
        <v>5205</v>
      </c>
      <c r="G1944" s="1" t="s">
        <v>6416</v>
      </c>
      <c r="H1944" s="1" t="s">
        <v>6437</v>
      </c>
    </row>
    <row r="1945" spans="1:8" x14ac:dyDescent="0.25">
      <c r="A1945" s="1" t="s">
        <v>1065</v>
      </c>
      <c r="B1945" s="1" t="s">
        <v>6438</v>
      </c>
      <c r="C1945" s="1" t="s">
        <v>3025</v>
      </c>
      <c r="D1945" s="1" t="s">
        <v>6439</v>
      </c>
      <c r="E1945" s="1" t="s">
        <v>2444</v>
      </c>
      <c r="F1945" s="1" t="s">
        <v>5205</v>
      </c>
      <c r="G1945" s="1" t="s">
        <v>6416</v>
      </c>
      <c r="H1945" s="1" t="s">
        <v>6440</v>
      </c>
    </row>
    <row r="1946" spans="1:8" x14ac:dyDescent="0.25">
      <c r="A1946" s="1" t="s">
        <v>1065</v>
      </c>
      <c r="B1946" s="1" t="s">
        <v>6441</v>
      </c>
      <c r="C1946" s="1" t="s">
        <v>1783</v>
      </c>
      <c r="D1946" s="1" t="s">
        <v>6442</v>
      </c>
      <c r="E1946" s="1" t="s">
        <v>2444</v>
      </c>
      <c r="F1946" s="1" t="s">
        <v>5205</v>
      </c>
      <c r="G1946" s="1" t="s">
        <v>6416</v>
      </c>
      <c r="H1946" s="1" t="s">
        <v>6443</v>
      </c>
    </row>
    <row r="1947" spans="1:8" x14ac:dyDescent="0.25">
      <c r="A1947" s="1" t="s">
        <v>1065</v>
      </c>
      <c r="B1947" s="1" t="s">
        <v>6444</v>
      </c>
      <c r="C1947" s="1" t="s">
        <v>1783</v>
      </c>
      <c r="D1947" s="1" t="s">
        <v>6445</v>
      </c>
      <c r="E1947" s="1" t="s">
        <v>2444</v>
      </c>
      <c r="F1947" s="1" t="s">
        <v>5205</v>
      </c>
      <c r="G1947" s="1" t="s">
        <v>6416</v>
      </c>
      <c r="H1947" s="1" t="s">
        <v>1611</v>
      </c>
    </row>
    <row r="1948" spans="1:8" x14ac:dyDescent="0.25">
      <c r="A1948" s="1" t="s">
        <v>1065</v>
      </c>
      <c r="B1948" s="1" t="s">
        <v>6446</v>
      </c>
      <c r="C1948" s="1" t="s">
        <v>1783</v>
      </c>
      <c r="D1948" s="1" t="s">
        <v>6447</v>
      </c>
      <c r="E1948" s="1" t="s">
        <v>2444</v>
      </c>
      <c r="F1948" s="1" t="s">
        <v>5205</v>
      </c>
      <c r="G1948" s="1" t="s">
        <v>6448</v>
      </c>
      <c r="H1948" s="1" t="s">
        <v>6449</v>
      </c>
    </row>
    <row r="1949" spans="1:8" x14ac:dyDescent="0.25">
      <c r="A1949" s="1" t="s">
        <v>1065</v>
      </c>
      <c r="B1949" s="1" t="s">
        <v>6450</v>
      </c>
      <c r="C1949" s="1" t="s">
        <v>1783</v>
      </c>
      <c r="D1949" s="1" t="s">
        <v>6451</v>
      </c>
      <c r="E1949" s="1" t="s">
        <v>2444</v>
      </c>
      <c r="F1949" s="1" t="s">
        <v>5205</v>
      </c>
      <c r="G1949" s="1" t="s">
        <v>6448</v>
      </c>
      <c r="H1949" s="1" t="s">
        <v>1611</v>
      </c>
    </row>
    <row r="1950" spans="1:8" x14ac:dyDescent="0.25">
      <c r="A1950" s="1" t="s">
        <v>1065</v>
      </c>
      <c r="B1950" s="1" t="s">
        <v>6452</v>
      </c>
      <c r="C1950" s="1" t="s">
        <v>1783</v>
      </c>
      <c r="D1950" s="1" t="s">
        <v>6453</v>
      </c>
      <c r="E1950" s="1" t="s">
        <v>2444</v>
      </c>
      <c r="F1950" s="1" t="s">
        <v>5205</v>
      </c>
      <c r="G1950" s="1" t="s">
        <v>6454</v>
      </c>
      <c r="H1950" s="1" t="s">
        <v>6455</v>
      </c>
    </row>
    <row r="1951" spans="1:8" x14ac:dyDescent="0.25">
      <c r="A1951" s="1" t="s">
        <v>1065</v>
      </c>
      <c r="B1951" s="1" t="s">
        <v>6456</v>
      </c>
      <c r="C1951" s="1" t="s">
        <v>1783</v>
      </c>
      <c r="D1951" s="1" t="s">
        <v>6457</v>
      </c>
      <c r="E1951" s="1" t="s">
        <v>2444</v>
      </c>
      <c r="F1951" s="1" t="s">
        <v>5205</v>
      </c>
      <c r="G1951" s="1" t="s">
        <v>6454</v>
      </c>
      <c r="H1951" s="1" t="s">
        <v>3495</v>
      </c>
    </row>
    <row r="1952" spans="1:8" x14ac:dyDescent="0.25">
      <c r="A1952" s="1" t="s">
        <v>1065</v>
      </c>
      <c r="B1952" s="1" t="s">
        <v>6458</v>
      </c>
      <c r="C1952" s="1" t="s">
        <v>3025</v>
      </c>
      <c r="D1952" s="1" t="s">
        <v>6459</v>
      </c>
      <c r="E1952" s="1" t="s">
        <v>2444</v>
      </c>
      <c r="F1952" s="1" t="s">
        <v>5205</v>
      </c>
      <c r="G1952" s="1" t="s">
        <v>6454</v>
      </c>
      <c r="H1952" s="1" t="s">
        <v>6460</v>
      </c>
    </row>
    <row r="1953" spans="1:8" x14ac:dyDescent="0.25">
      <c r="A1953" s="1" t="s">
        <v>1065</v>
      </c>
      <c r="B1953" s="1" t="s">
        <v>6461</v>
      </c>
      <c r="C1953" s="1" t="s">
        <v>3025</v>
      </c>
      <c r="D1953" s="1" t="s">
        <v>6462</v>
      </c>
      <c r="E1953" s="1" t="s">
        <v>2444</v>
      </c>
      <c r="F1953" s="1" t="s">
        <v>5205</v>
      </c>
      <c r="G1953" s="1" t="s">
        <v>6454</v>
      </c>
      <c r="H1953" s="1" t="s">
        <v>6463</v>
      </c>
    </row>
    <row r="1954" spans="1:8" x14ac:dyDescent="0.25">
      <c r="A1954" s="1" t="s">
        <v>1065</v>
      </c>
      <c r="B1954" s="1" t="s">
        <v>6464</v>
      </c>
      <c r="C1954" s="1" t="s">
        <v>1783</v>
      </c>
      <c r="D1954" s="1" t="s">
        <v>6465</v>
      </c>
      <c r="E1954" s="1" t="s">
        <v>2444</v>
      </c>
      <c r="F1954" s="1" t="s">
        <v>5205</v>
      </c>
      <c r="G1954" s="1" t="s">
        <v>6454</v>
      </c>
      <c r="H1954" s="1" t="s">
        <v>5478</v>
      </c>
    </row>
    <row r="1955" spans="1:8" x14ac:dyDescent="0.25">
      <c r="A1955" s="1" t="s">
        <v>1065</v>
      </c>
      <c r="B1955" s="1" t="s">
        <v>6466</v>
      </c>
      <c r="C1955" s="1" t="s">
        <v>1783</v>
      </c>
      <c r="D1955" s="1" t="s">
        <v>6467</v>
      </c>
      <c r="E1955" s="1" t="s">
        <v>2444</v>
      </c>
      <c r="F1955" s="1" t="s">
        <v>5205</v>
      </c>
      <c r="G1955" s="1" t="s">
        <v>6454</v>
      </c>
      <c r="H1955" s="1" t="s">
        <v>5880</v>
      </c>
    </row>
    <row r="1956" spans="1:8" x14ac:dyDescent="0.25">
      <c r="A1956" s="1" t="s">
        <v>1065</v>
      </c>
      <c r="B1956" s="1" t="s">
        <v>6468</v>
      </c>
      <c r="C1956" s="1" t="s">
        <v>1783</v>
      </c>
      <c r="D1956" s="1" t="s">
        <v>6469</v>
      </c>
      <c r="E1956" s="1" t="s">
        <v>2444</v>
      </c>
      <c r="F1956" s="1" t="s">
        <v>5205</v>
      </c>
      <c r="G1956" s="1" t="s">
        <v>6454</v>
      </c>
      <c r="H1956" s="1" t="s">
        <v>6470</v>
      </c>
    </row>
    <row r="1957" spans="1:8" x14ac:dyDescent="0.25">
      <c r="A1957" s="1" t="s">
        <v>1065</v>
      </c>
      <c r="B1957" s="1" t="s">
        <v>6471</v>
      </c>
      <c r="C1957" s="1" t="s">
        <v>1783</v>
      </c>
      <c r="D1957" s="1" t="s">
        <v>6472</v>
      </c>
      <c r="E1957" s="1" t="s">
        <v>2444</v>
      </c>
      <c r="F1957" s="1" t="s">
        <v>5205</v>
      </c>
      <c r="G1957" s="1" t="s">
        <v>6454</v>
      </c>
      <c r="H1957" s="1" t="s">
        <v>6473</v>
      </c>
    </row>
    <row r="1958" spans="1:8" x14ac:dyDescent="0.25">
      <c r="A1958" s="1" t="s">
        <v>1065</v>
      </c>
      <c r="B1958" s="1" t="s">
        <v>6474</v>
      </c>
      <c r="C1958" s="1" t="s">
        <v>1783</v>
      </c>
      <c r="D1958" s="1" t="s">
        <v>6475</v>
      </c>
      <c r="E1958" s="1" t="s">
        <v>2444</v>
      </c>
      <c r="F1958" s="1" t="s">
        <v>5205</v>
      </c>
      <c r="G1958" s="1" t="s">
        <v>6454</v>
      </c>
      <c r="H1958" s="1" t="s">
        <v>1611</v>
      </c>
    </row>
    <row r="1959" spans="1:8" x14ac:dyDescent="0.25">
      <c r="A1959" s="1" t="s">
        <v>1065</v>
      </c>
      <c r="B1959" s="1" t="s">
        <v>6476</v>
      </c>
      <c r="C1959" s="1" t="s">
        <v>1783</v>
      </c>
      <c r="D1959" s="1" t="s">
        <v>6477</v>
      </c>
      <c r="E1959" s="1" t="s">
        <v>2444</v>
      </c>
      <c r="F1959" s="1" t="s">
        <v>5205</v>
      </c>
      <c r="G1959" s="1" t="s">
        <v>6478</v>
      </c>
      <c r="H1959" s="1" t="s">
        <v>3873</v>
      </c>
    </row>
    <row r="1960" spans="1:8" x14ac:dyDescent="0.25">
      <c r="A1960" s="1" t="s">
        <v>1065</v>
      </c>
      <c r="B1960" s="1" t="s">
        <v>6479</v>
      </c>
      <c r="C1960" s="1" t="s">
        <v>1783</v>
      </c>
      <c r="D1960" s="1" t="s">
        <v>6480</v>
      </c>
      <c r="E1960" s="1" t="s">
        <v>2444</v>
      </c>
      <c r="F1960" s="1" t="s">
        <v>5205</v>
      </c>
      <c r="G1960" s="1" t="s">
        <v>6478</v>
      </c>
      <c r="H1960" s="1" t="s">
        <v>6312</v>
      </c>
    </row>
    <row r="1961" spans="1:8" x14ac:dyDescent="0.25">
      <c r="A1961" s="1" t="s">
        <v>1065</v>
      </c>
      <c r="B1961" s="1" t="s">
        <v>6481</v>
      </c>
      <c r="C1961" s="1" t="s">
        <v>1783</v>
      </c>
      <c r="D1961" s="1" t="s">
        <v>6482</v>
      </c>
      <c r="E1961" s="1" t="s">
        <v>2444</v>
      </c>
      <c r="F1961" s="1" t="s">
        <v>5205</v>
      </c>
      <c r="G1961" s="1" t="s">
        <v>6478</v>
      </c>
      <c r="H1961" s="1" t="s">
        <v>6483</v>
      </c>
    </row>
    <row r="1962" spans="1:8" x14ac:dyDescent="0.25">
      <c r="A1962" s="1" t="s">
        <v>1065</v>
      </c>
      <c r="B1962" s="1" t="s">
        <v>6484</v>
      </c>
      <c r="C1962" s="1" t="s">
        <v>1783</v>
      </c>
      <c r="D1962" s="1" t="s">
        <v>6485</v>
      </c>
      <c r="E1962" s="1" t="s">
        <v>2444</v>
      </c>
      <c r="F1962" s="1" t="s">
        <v>5205</v>
      </c>
      <c r="G1962" s="1" t="s">
        <v>6478</v>
      </c>
      <c r="H1962" s="1" t="s">
        <v>6486</v>
      </c>
    </row>
    <row r="1963" spans="1:8" x14ac:dyDescent="0.25">
      <c r="A1963" s="1" t="s">
        <v>1065</v>
      </c>
      <c r="B1963" s="1" t="s">
        <v>6487</v>
      </c>
      <c r="C1963" s="1" t="s">
        <v>1783</v>
      </c>
      <c r="D1963" s="1" t="s">
        <v>6488</v>
      </c>
      <c r="E1963" s="1" t="s">
        <v>2444</v>
      </c>
      <c r="F1963" s="1" t="s">
        <v>5205</v>
      </c>
      <c r="G1963" s="1" t="s">
        <v>6478</v>
      </c>
      <c r="H1963" s="1" t="s">
        <v>6489</v>
      </c>
    </row>
    <row r="1964" spans="1:8" x14ac:dyDescent="0.25">
      <c r="A1964" s="1" t="s">
        <v>1065</v>
      </c>
      <c r="B1964" s="1" t="s">
        <v>6490</v>
      </c>
      <c r="C1964" s="1" t="s">
        <v>1783</v>
      </c>
      <c r="D1964" s="1" t="s">
        <v>6491</v>
      </c>
      <c r="E1964" s="1" t="s">
        <v>2444</v>
      </c>
      <c r="F1964" s="1" t="s">
        <v>5205</v>
      </c>
      <c r="G1964" s="1" t="s">
        <v>6478</v>
      </c>
      <c r="H1964" s="1" t="s">
        <v>6492</v>
      </c>
    </row>
    <row r="1965" spans="1:8" x14ac:dyDescent="0.25">
      <c r="A1965" s="1" t="s">
        <v>1065</v>
      </c>
      <c r="B1965" s="1" t="s">
        <v>6493</v>
      </c>
      <c r="C1965" s="1" t="s">
        <v>3025</v>
      </c>
      <c r="D1965" s="1" t="s">
        <v>6494</v>
      </c>
      <c r="E1965" s="1" t="s">
        <v>2444</v>
      </c>
      <c r="F1965" s="1" t="s">
        <v>5205</v>
      </c>
      <c r="G1965" s="1" t="s">
        <v>6478</v>
      </c>
      <c r="H1965" s="1" t="s">
        <v>6463</v>
      </c>
    </row>
    <row r="1966" spans="1:8" x14ac:dyDescent="0.25">
      <c r="A1966" s="1" t="s">
        <v>1065</v>
      </c>
      <c r="B1966" s="1" t="s">
        <v>6495</v>
      </c>
      <c r="C1966" s="1" t="s">
        <v>1783</v>
      </c>
      <c r="D1966" s="1" t="s">
        <v>6496</v>
      </c>
      <c r="E1966" s="1" t="s">
        <v>2444</v>
      </c>
      <c r="F1966" s="1" t="s">
        <v>5205</v>
      </c>
      <c r="G1966" s="1" t="s">
        <v>6478</v>
      </c>
      <c r="H1966" s="1" t="s">
        <v>6497</v>
      </c>
    </row>
    <row r="1967" spans="1:8" x14ac:dyDescent="0.25">
      <c r="A1967" s="1" t="s">
        <v>1065</v>
      </c>
      <c r="B1967" s="1" t="s">
        <v>6498</v>
      </c>
      <c r="C1967" s="1" t="s">
        <v>4086</v>
      </c>
      <c r="D1967" s="1" t="s">
        <v>6499</v>
      </c>
      <c r="E1967" s="1" t="s">
        <v>2444</v>
      </c>
      <c r="F1967" s="1" t="s">
        <v>5205</v>
      </c>
      <c r="G1967" s="1" t="s">
        <v>6478</v>
      </c>
      <c r="H1967" s="1" t="s">
        <v>6500</v>
      </c>
    </row>
    <row r="1968" spans="1:8" x14ac:dyDescent="0.25">
      <c r="A1968" s="1" t="s">
        <v>1065</v>
      </c>
      <c r="B1968" s="1" t="s">
        <v>6501</v>
      </c>
      <c r="C1968" s="1" t="s">
        <v>4086</v>
      </c>
      <c r="D1968" s="1" t="s">
        <v>6502</v>
      </c>
      <c r="E1968" s="1" t="s">
        <v>2444</v>
      </c>
      <c r="F1968" s="1" t="s">
        <v>5205</v>
      </c>
      <c r="G1968" s="1" t="s">
        <v>6478</v>
      </c>
      <c r="H1968" s="1" t="s">
        <v>6503</v>
      </c>
    </row>
    <row r="1969" spans="1:8" x14ac:dyDescent="0.25">
      <c r="A1969" s="1" t="s">
        <v>1065</v>
      </c>
      <c r="B1969" s="1" t="s">
        <v>6504</v>
      </c>
      <c r="C1969" s="1" t="s">
        <v>3025</v>
      </c>
      <c r="D1969" s="1" t="s">
        <v>6505</v>
      </c>
      <c r="E1969" s="1" t="s">
        <v>2444</v>
      </c>
      <c r="F1969" s="1" t="s">
        <v>5205</v>
      </c>
      <c r="G1969" s="1" t="s">
        <v>6478</v>
      </c>
      <c r="H1969" s="1" t="s">
        <v>5935</v>
      </c>
    </row>
    <row r="1970" spans="1:8" x14ac:dyDescent="0.25">
      <c r="A1970" s="1" t="s">
        <v>1065</v>
      </c>
      <c r="B1970" s="1" t="s">
        <v>6506</v>
      </c>
      <c r="C1970" s="1" t="s">
        <v>1783</v>
      </c>
      <c r="D1970" s="1" t="s">
        <v>6507</v>
      </c>
      <c r="E1970" s="1" t="s">
        <v>2444</v>
      </c>
      <c r="F1970" s="1" t="s">
        <v>5205</v>
      </c>
      <c r="G1970" s="1" t="s">
        <v>6478</v>
      </c>
      <c r="H1970" s="1" t="s">
        <v>6455</v>
      </c>
    </row>
    <row r="1971" spans="1:8" x14ac:dyDescent="0.25">
      <c r="A1971" s="1" t="s">
        <v>1065</v>
      </c>
      <c r="B1971" s="1" t="s">
        <v>6508</v>
      </c>
      <c r="C1971" s="1" t="s">
        <v>1783</v>
      </c>
      <c r="D1971" s="1" t="s">
        <v>6509</v>
      </c>
      <c r="E1971" s="1" t="s">
        <v>2444</v>
      </c>
      <c r="F1971" s="1" t="s">
        <v>5205</v>
      </c>
      <c r="G1971" s="1" t="s">
        <v>6478</v>
      </c>
      <c r="H1971" s="1" t="s">
        <v>6510</v>
      </c>
    </row>
    <row r="1972" spans="1:8" x14ac:dyDescent="0.25">
      <c r="A1972" s="1" t="s">
        <v>1065</v>
      </c>
      <c r="B1972" s="1" t="s">
        <v>6511</v>
      </c>
      <c r="C1972" s="1" t="s">
        <v>1783</v>
      </c>
      <c r="D1972" s="1" t="s">
        <v>6512</v>
      </c>
      <c r="E1972" s="1" t="s">
        <v>2444</v>
      </c>
      <c r="F1972" s="1" t="s">
        <v>5205</v>
      </c>
      <c r="G1972" s="1" t="s">
        <v>6478</v>
      </c>
      <c r="H1972" s="1" t="s">
        <v>6513</v>
      </c>
    </row>
    <row r="1973" spans="1:8" x14ac:dyDescent="0.25">
      <c r="A1973" s="1" t="s">
        <v>1065</v>
      </c>
      <c r="B1973" s="1" t="s">
        <v>6514</v>
      </c>
      <c r="C1973" s="1" t="s">
        <v>1783</v>
      </c>
      <c r="D1973" s="1" t="s">
        <v>6515</v>
      </c>
      <c r="E1973" s="1" t="s">
        <v>2444</v>
      </c>
      <c r="F1973" s="1" t="s">
        <v>5205</v>
      </c>
      <c r="G1973" s="1" t="s">
        <v>6478</v>
      </c>
      <c r="H1973" s="1" t="s">
        <v>6516</v>
      </c>
    </row>
    <row r="1974" spans="1:8" x14ac:dyDescent="0.25">
      <c r="A1974" s="1" t="s">
        <v>1065</v>
      </c>
      <c r="B1974" s="1" t="s">
        <v>6517</v>
      </c>
      <c r="C1974" s="1" t="s">
        <v>1783</v>
      </c>
      <c r="D1974" s="1" t="s">
        <v>6518</v>
      </c>
      <c r="E1974" s="1" t="s">
        <v>2444</v>
      </c>
      <c r="F1974" s="1" t="s">
        <v>5205</v>
      </c>
      <c r="G1974" s="1" t="s">
        <v>6478</v>
      </c>
      <c r="H1974" s="1" t="s">
        <v>6519</v>
      </c>
    </row>
    <row r="1975" spans="1:8" x14ac:dyDescent="0.25">
      <c r="A1975" s="1" t="s">
        <v>1065</v>
      </c>
      <c r="B1975" s="1" t="s">
        <v>6520</v>
      </c>
      <c r="C1975" s="1" t="s">
        <v>1783</v>
      </c>
      <c r="D1975" s="1" t="s">
        <v>6521</v>
      </c>
      <c r="E1975" s="1" t="s">
        <v>2444</v>
      </c>
      <c r="F1975" s="1" t="s">
        <v>5205</v>
      </c>
      <c r="G1975" s="1" t="s">
        <v>6478</v>
      </c>
      <c r="H1975" s="1" t="s">
        <v>6522</v>
      </c>
    </row>
    <row r="1976" spans="1:8" x14ac:dyDescent="0.25">
      <c r="A1976" s="1" t="s">
        <v>1065</v>
      </c>
      <c r="B1976" s="1" t="s">
        <v>6523</v>
      </c>
      <c r="C1976" s="1" t="s">
        <v>4086</v>
      </c>
      <c r="D1976" s="1" t="s">
        <v>6524</v>
      </c>
      <c r="E1976" s="1" t="s">
        <v>2444</v>
      </c>
      <c r="F1976" s="1" t="s">
        <v>5205</v>
      </c>
      <c r="G1976" s="1" t="s">
        <v>6478</v>
      </c>
      <c r="H1976" s="1" t="s">
        <v>6525</v>
      </c>
    </row>
    <row r="1977" spans="1:8" x14ac:dyDescent="0.25">
      <c r="A1977" s="1" t="s">
        <v>1065</v>
      </c>
      <c r="B1977" s="1" t="s">
        <v>6526</v>
      </c>
      <c r="C1977" s="1" t="s">
        <v>4086</v>
      </c>
      <c r="D1977" s="1" t="s">
        <v>6527</v>
      </c>
      <c r="E1977" s="1" t="s">
        <v>2444</v>
      </c>
      <c r="F1977" s="1" t="s">
        <v>5205</v>
      </c>
      <c r="G1977" s="1" t="s">
        <v>6478</v>
      </c>
      <c r="H1977" s="1" t="s">
        <v>6503</v>
      </c>
    </row>
    <row r="1978" spans="1:8" x14ac:dyDescent="0.25">
      <c r="A1978" s="1" t="s">
        <v>1065</v>
      </c>
      <c r="B1978" s="1" t="s">
        <v>6528</v>
      </c>
      <c r="C1978" s="1" t="s">
        <v>1783</v>
      </c>
      <c r="D1978" s="1" t="s">
        <v>6529</v>
      </c>
      <c r="E1978" s="1" t="s">
        <v>2444</v>
      </c>
      <c r="F1978" s="1" t="s">
        <v>5205</v>
      </c>
      <c r="G1978" s="1" t="s">
        <v>6478</v>
      </c>
      <c r="H1978" s="1" t="s">
        <v>6530</v>
      </c>
    </row>
    <row r="1979" spans="1:8" x14ac:dyDescent="0.25">
      <c r="A1979" s="1" t="s">
        <v>1065</v>
      </c>
      <c r="B1979" s="1" t="s">
        <v>6531</v>
      </c>
      <c r="C1979" s="1" t="s">
        <v>3025</v>
      </c>
      <c r="D1979" s="1" t="s">
        <v>6532</v>
      </c>
      <c r="E1979" s="1" t="s">
        <v>2444</v>
      </c>
      <c r="F1979" s="1" t="s">
        <v>5205</v>
      </c>
      <c r="G1979" s="1" t="s">
        <v>6478</v>
      </c>
      <c r="H1979" s="1" t="s">
        <v>6533</v>
      </c>
    </row>
    <row r="1980" spans="1:8" x14ac:dyDescent="0.25">
      <c r="A1980" s="1" t="s">
        <v>1065</v>
      </c>
      <c r="B1980" s="1" t="s">
        <v>6534</v>
      </c>
      <c r="C1980" s="1" t="s">
        <v>3025</v>
      </c>
      <c r="D1980" s="1" t="s">
        <v>6535</v>
      </c>
      <c r="E1980" s="1" t="s">
        <v>2444</v>
      </c>
      <c r="F1980" s="1" t="s">
        <v>5205</v>
      </c>
      <c r="G1980" s="1" t="s">
        <v>6478</v>
      </c>
      <c r="H1980" s="1" t="s">
        <v>6536</v>
      </c>
    </row>
    <row r="1981" spans="1:8" x14ac:dyDescent="0.25">
      <c r="A1981" s="1" t="s">
        <v>1065</v>
      </c>
      <c r="B1981" s="1" t="s">
        <v>6537</v>
      </c>
      <c r="C1981" s="1" t="s">
        <v>3025</v>
      </c>
      <c r="D1981" s="1" t="s">
        <v>6538</v>
      </c>
      <c r="E1981" s="1" t="s">
        <v>2444</v>
      </c>
      <c r="F1981" s="1" t="s">
        <v>5205</v>
      </c>
      <c r="G1981" s="1" t="s">
        <v>6478</v>
      </c>
      <c r="H1981" s="1" t="s">
        <v>6539</v>
      </c>
    </row>
    <row r="1982" spans="1:8" x14ac:dyDescent="0.25">
      <c r="A1982" s="1" t="s">
        <v>1065</v>
      </c>
      <c r="B1982" s="1" t="s">
        <v>6540</v>
      </c>
      <c r="C1982" s="1" t="s">
        <v>1783</v>
      </c>
      <c r="D1982" s="1" t="s">
        <v>6541</v>
      </c>
      <c r="E1982" s="1" t="s">
        <v>2444</v>
      </c>
      <c r="F1982" s="1" t="s">
        <v>5205</v>
      </c>
      <c r="G1982" s="1" t="s">
        <v>6542</v>
      </c>
      <c r="H1982" s="1" t="s">
        <v>6543</v>
      </c>
    </row>
    <row r="1983" spans="1:8" x14ac:dyDescent="0.25">
      <c r="A1983" s="1" t="s">
        <v>1065</v>
      </c>
      <c r="B1983" s="1" t="s">
        <v>6544</v>
      </c>
      <c r="C1983" s="1" t="s">
        <v>1783</v>
      </c>
      <c r="D1983" s="1" t="s">
        <v>6545</v>
      </c>
      <c r="E1983" s="1" t="s">
        <v>2444</v>
      </c>
      <c r="F1983" s="1" t="s">
        <v>5205</v>
      </c>
      <c r="G1983" s="1" t="s">
        <v>6478</v>
      </c>
      <c r="H1983" s="1" t="s">
        <v>3067</v>
      </c>
    </row>
    <row r="1984" spans="1:8" x14ac:dyDescent="0.25">
      <c r="A1984" s="1" t="s">
        <v>1065</v>
      </c>
      <c r="B1984" s="1" t="s">
        <v>6546</v>
      </c>
      <c r="C1984" s="1" t="s">
        <v>1783</v>
      </c>
      <c r="D1984" s="1" t="s">
        <v>6547</v>
      </c>
      <c r="E1984" s="1" t="s">
        <v>2444</v>
      </c>
      <c r="F1984" s="1" t="s">
        <v>5205</v>
      </c>
      <c r="G1984" s="1" t="s">
        <v>6548</v>
      </c>
      <c r="H1984" s="1" t="s">
        <v>3168</v>
      </c>
    </row>
    <row r="1985" spans="1:8" x14ac:dyDescent="0.25">
      <c r="A1985" s="1" t="s">
        <v>1065</v>
      </c>
      <c r="B1985" s="1" t="s">
        <v>6549</v>
      </c>
      <c r="C1985" s="1" t="s">
        <v>1783</v>
      </c>
      <c r="D1985" s="1" t="s">
        <v>6550</v>
      </c>
      <c r="E1985" s="1" t="s">
        <v>2444</v>
      </c>
      <c r="F1985" s="1" t="s">
        <v>5205</v>
      </c>
      <c r="G1985" s="1" t="s">
        <v>6548</v>
      </c>
      <c r="H1985" s="1" t="s">
        <v>6551</v>
      </c>
    </row>
    <row r="1986" spans="1:8" x14ac:dyDescent="0.25">
      <c r="A1986" s="1" t="s">
        <v>1065</v>
      </c>
      <c r="B1986" s="1" t="s">
        <v>6552</v>
      </c>
      <c r="C1986" s="1" t="s">
        <v>1783</v>
      </c>
      <c r="D1986" s="1" t="s">
        <v>6553</v>
      </c>
      <c r="E1986" s="1" t="s">
        <v>2444</v>
      </c>
      <c r="F1986" s="1" t="s">
        <v>5205</v>
      </c>
      <c r="G1986" s="1" t="s">
        <v>6548</v>
      </c>
      <c r="H1986" s="1" t="s">
        <v>6554</v>
      </c>
    </row>
    <row r="1987" spans="1:8" x14ac:dyDescent="0.25">
      <c r="A1987" s="1" t="s">
        <v>1065</v>
      </c>
      <c r="B1987" s="1" t="s">
        <v>6555</v>
      </c>
      <c r="C1987" s="1" t="s">
        <v>1783</v>
      </c>
      <c r="D1987" s="1" t="s">
        <v>6556</v>
      </c>
      <c r="E1987" s="1" t="s">
        <v>2444</v>
      </c>
      <c r="F1987" s="1" t="s">
        <v>5205</v>
      </c>
      <c r="G1987" s="1" t="s">
        <v>6548</v>
      </c>
      <c r="H1987" s="1" t="s">
        <v>5898</v>
      </c>
    </row>
    <row r="1988" spans="1:8" x14ac:dyDescent="0.25">
      <c r="A1988" s="1" t="s">
        <v>1065</v>
      </c>
      <c r="B1988" s="1" t="s">
        <v>6557</v>
      </c>
      <c r="C1988" s="1" t="s">
        <v>1783</v>
      </c>
      <c r="D1988" s="1" t="s">
        <v>6558</v>
      </c>
      <c r="E1988" s="1" t="s">
        <v>2444</v>
      </c>
      <c r="F1988" s="1" t="s">
        <v>5205</v>
      </c>
      <c r="G1988" s="1" t="s">
        <v>6548</v>
      </c>
      <c r="H1988" s="1" t="s">
        <v>5481</v>
      </c>
    </row>
    <row r="1989" spans="1:8" x14ac:dyDescent="0.25">
      <c r="A1989" s="1" t="s">
        <v>1065</v>
      </c>
      <c r="B1989" s="1" t="s">
        <v>6559</v>
      </c>
      <c r="C1989" s="1" t="s">
        <v>3025</v>
      </c>
      <c r="D1989" s="1" t="s">
        <v>6560</v>
      </c>
      <c r="E1989" s="1" t="s">
        <v>2444</v>
      </c>
      <c r="F1989" s="1" t="s">
        <v>5205</v>
      </c>
      <c r="G1989" s="1" t="s">
        <v>6548</v>
      </c>
      <c r="H1989" s="1" t="s">
        <v>6250</v>
      </c>
    </row>
    <row r="1990" spans="1:8" x14ac:dyDescent="0.25">
      <c r="A1990" s="1" t="s">
        <v>1065</v>
      </c>
      <c r="B1990" s="1" t="s">
        <v>6561</v>
      </c>
      <c r="C1990" s="1" t="s">
        <v>1783</v>
      </c>
      <c r="D1990" s="1" t="s">
        <v>6562</v>
      </c>
      <c r="E1990" s="1" t="s">
        <v>2444</v>
      </c>
      <c r="F1990" s="1" t="s">
        <v>5205</v>
      </c>
      <c r="G1990" s="1" t="s">
        <v>6563</v>
      </c>
      <c r="H1990" s="1" t="s">
        <v>6564</v>
      </c>
    </row>
    <row r="1991" spans="1:8" x14ac:dyDescent="0.25">
      <c r="A1991" s="1" t="s">
        <v>1065</v>
      </c>
      <c r="B1991" s="1" t="s">
        <v>6565</v>
      </c>
      <c r="C1991" s="1" t="s">
        <v>1783</v>
      </c>
      <c r="D1991" s="1" t="s">
        <v>6566</v>
      </c>
      <c r="E1991" s="1" t="s">
        <v>2444</v>
      </c>
      <c r="F1991" s="1" t="s">
        <v>5205</v>
      </c>
      <c r="G1991" s="1" t="s">
        <v>6563</v>
      </c>
      <c r="H1991" s="1" t="s">
        <v>1611</v>
      </c>
    </row>
    <row r="1992" spans="1:8" x14ac:dyDescent="0.25">
      <c r="A1992" s="1" t="s">
        <v>1065</v>
      </c>
      <c r="B1992" s="1" t="s">
        <v>6567</v>
      </c>
      <c r="C1992" s="1" t="s">
        <v>1783</v>
      </c>
      <c r="D1992" s="1" t="s">
        <v>6568</v>
      </c>
      <c r="E1992" s="1" t="s">
        <v>2444</v>
      </c>
      <c r="F1992" s="1" t="s">
        <v>5205</v>
      </c>
      <c r="G1992" s="1" t="s">
        <v>6569</v>
      </c>
      <c r="H1992" s="1" t="s">
        <v>6570</v>
      </c>
    </row>
    <row r="1993" spans="1:8" x14ac:dyDescent="0.25">
      <c r="A1993" s="1" t="s">
        <v>1065</v>
      </c>
      <c r="B1993" s="1" t="s">
        <v>6571</v>
      </c>
      <c r="C1993" s="1" t="s">
        <v>1783</v>
      </c>
      <c r="D1993" s="1" t="s">
        <v>6572</v>
      </c>
      <c r="E1993" s="1" t="s">
        <v>2444</v>
      </c>
      <c r="F1993" s="1" t="s">
        <v>5205</v>
      </c>
      <c r="G1993" s="1" t="s">
        <v>6569</v>
      </c>
      <c r="H1993" s="1" t="s">
        <v>1611</v>
      </c>
    </row>
    <row r="1994" spans="1:8" x14ac:dyDescent="0.25">
      <c r="A1994" s="1" t="s">
        <v>1065</v>
      </c>
      <c r="B1994" s="1" t="s">
        <v>6573</v>
      </c>
      <c r="C1994" s="1" t="s">
        <v>1783</v>
      </c>
      <c r="D1994" s="1" t="s">
        <v>6574</v>
      </c>
      <c r="E1994" s="1" t="s">
        <v>2444</v>
      </c>
      <c r="F1994" s="1" t="s">
        <v>5205</v>
      </c>
      <c r="G1994" s="1" t="s">
        <v>6575</v>
      </c>
      <c r="H1994" s="1" t="s">
        <v>6576</v>
      </c>
    </row>
    <row r="1995" spans="1:8" x14ac:dyDescent="0.25">
      <c r="A1995" s="1" t="s">
        <v>1065</v>
      </c>
      <c r="B1995" s="1" t="s">
        <v>6577</v>
      </c>
      <c r="C1995" s="1" t="s">
        <v>3025</v>
      </c>
      <c r="D1995" s="1" t="s">
        <v>6578</v>
      </c>
      <c r="E1995" s="1" t="s">
        <v>2444</v>
      </c>
      <c r="F1995" s="1" t="s">
        <v>5205</v>
      </c>
      <c r="G1995" s="1" t="s">
        <v>6575</v>
      </c>
      <c r="H1995" s="1" t="s">
        <v>6579</v>
      </c>
    </row>
    <row r="1996" spans="1:8" x14ac:dyDescent="0.25">
      <c r="A1996" s="1" t="s">
        <v>1065</v>
      </c>
      <c r="B1996" s="1" t="s">
        <v>6580</v>
      </c>
      <c r="C1996" s="1" t="s">
        <v>3025</v>
      </c>
      <c r="D1996" s="1" t="s">
        <v>6581</v>
      </c>
      <c r="E1996" s="1" t="s">
        <v>2444</v>
      </c>
      <c r="F1996" s="1" t="s">
        <v>5205</v>
      </c>
      <c r="G1996" s="1" t="s">
        <v>6575</v>
      </c>
      <c r="H1996" s="1" t="s">
        <v>6582</v>
      </c>
    </row>
    <row r="1997" spans="1:8" x14ac:dyDescent="0.25">
      <c r="A1997" s="1" t="s">
        <v>1065</v>
      </c>
      <c r="B1997" s="1" t="s">
        <v>6583</v>
      </c>
      <c r="C1997" s="1" t="s">
        <v>3025</v>
      </c>
      <c r="D1997" s="1" t="s">
        <v>6584</v>
      </c>
      <c r="E1997" s="1" t="s">
        <v>2444</v>
      </c>
      <c r="F1997" s="1" t="s">
        <v>5205</v>
      </c>
      <c r="G1997" s="1" t="s">
        <v>6575</v>
      </c>
      <c r="H1997" s="1" t="s">
        <v>5935</v>
      </c>
    </row>
    <row r="1998" spans="1:8" x14ac:dyDescent="0.25">
      <c r="A1998" s="1" t="s">
        <v>1065</v>
      </c>
      <c r="B1998" s="1" t="s">
        <v>6585</v>
      </c>
      <c r="C1998" s="1" t="s">
        <v>3025</v>
      </c>
      <c r="D1998" s="1" t="s">
        <v>6586</v>
      </c>
      <c r="E1998" s="1" t="s">
        <v>2444</v>
      </c>
      <c r="F1998" s="1" t="s">
        <v>5205</v>
      </c>
      <c r="G1998" s="1" t="s">
        <v>6575</v>
      </c>
      <c r="H1998" s="1" t="s">
        <v>6587</v>
      </c>
    </row>
    <row r="1999" spans="1:8" x14ac:dyDescent="0.25">
      <c r="A1999" s="1" t="s">
        <v>1065</v>
      </c>
      <c r="B1999" s="1" t="s">
        <v>6588</v>
      </c>
      <c r="C1999" s="1" t="s">
        <v>3025</v>
      </c>
      <c r="D1999" s="1" t="s">
        <v>6589</v>
      </c>
      <c r="E1999" s="1" t="s">
        <v>2444</v>
      </c>
      <c r="F1999" s="1" t="s">
        <v>5205</v>
      </c>
      <c r="G1999" s="1" t="s">
        <v>6575</v>
      </c>
      <c r="H1999" s="1" t="s">
        <v>6590</v>
      </c>
    </row>
    <row r="2000" spans="1:8" x14ac:dyDescent="0.25">
      <c r="A2000" s="1" t="s">
        <v>1065</v>
      </c>
      <c r="B2000" s="1" t="s">
        <v>6591</v>
      </c>
      <c r="C2000" s="1" t="s">
        <v>3025</v>
      </c>
      <c r="D2000" s="1" t="s">
        <v>6592</v>
      </c>
      <c r="E2000" s="1" t="s">
        <v>2444</v>
      </c>
      <c r="F2000" s="1" t="s">
        <v>5205</v>
      </c>
      <c r="G2000" s="1" t="s">
        <v>6575</v>
      </c>
      <c r="H2000" s="1" t="s">
        <v>5335</v>
      </c>
    </row>
    <row r="2001" spans="1:8" x14ac:dyDescent="0.25">
      <c r="A2001" s="1" t="s">
        <v>1065</v>
      </c>
      <c r="B2001" s="1" t="s">
        <v>6593</v>
      </c>
      <c r="C2001" s="1" t="s">
        <v>1783</v>
      </c>
      <c r="D2001" s="1" t="s">
        <v>6594</v>
      </c>
      <c r="E2001" s="1" t="s">
        <v>2444</v>
      </c>
      <c r="F2001" s="1" t="s">
        <v>5205</v>
      </c>
      <c r="G2001" s="1" t="s">
        <v>6575</v>
      </c>
      <c r="H2001" s="1" t="s">
        <v>6595</v>
      </c>
    </row>
    <row r="2002" spans="1:8" x14ac:dyDescent="0.25">
      <c r="A2002" s="1" t="s">
        <v>1065</v>
      </c>
      <c r="B2002" s="1" t="s">
        <v>6596</v>
      </c>
      <c r="C2002" s="1" t="s">
        <v>1783</v>
      </c>
      <c r="D2002" s="1" t="s">
        <v>6597</v>
      </c>
      <c r="E2002" s="1" t="s">
        <v>2444</v>
      </c>
      <c r="F2002" s="1" t="s">
        <v>5205</v>
      </c>
      <c r="G2002" s="1" t="s">
        <v>6575</v>
      </c>
      <c r="H2002" s="1" t="s">
        <v>6598</v>
      </c>
    </row>
    <row r="2003" spans="1:8" x14ac:dyDescent="0.25">
      <c r="A2003" s="1" t="s">
        <v>1065</v>
      </c>
      <c r="B2003" s="1" t="s">
        <v>6599</v>
      </c>
      <c r="C2003" s="1" t="s">
        <v>1783</v>
      </c>
      <c r="D2003" s="1" t="s">
        <v>6600</v>
      </c>
      <c r="E2003" s="1" t="s">
        <v>2444</v>
      </c>
      <c r="F2003" s="1" t="s">
        <v>5205</v>
      </c>
      <c r="G2003" s="1" t="s">
        <v>6575</v>
      </c>
      <c r="H2003" s="1" t="s">
        <v>5898</v>
      </c>
    </row>
    <row r="2004" spans="1:8" x14ac:dyDescent="0.25">
      <c r="A2004" s="1" t="s">
        <v>1065</v>
      </c>
      <c r="B2004" s="1" t="s">
        <v>6601</v>
      </c>
      <c r="C2004" s="1" t="s">
        <v>1783</v>
      </c>
      <c r="D2004" s="1" t="s">
        <v>6602</v>
      </c>
      <c r="E2004" s="1" t="s">
        <v>2444</v>
      </c>
      <c r="F2004" s="1" t="s">
        <v>5205</v>
      </c>
      <c r="G2004" s="1" t="s">
        <v>6575</v>
      </c>
      <c r="H2004" s="1" t="s">
        <v>5481</v>
      </c>
    </row>
    <row r="2005" spans="1:8" x14ac:dyDescent="0.25">
      <c r="A2005" s="1" t="s">
        <v>1065</v>
      </c>
      <c r="B2005" s="1" t="s">
        <v>6603</v>
      </c>
      <c r="C2005" s="1" t="s">
        <v>3025</v>
      </c>
      <c r="D2005" s="1" t="s">
        <v>6604</v>
      </c>
      <c r="E2005" s="1" t="s">
        <v>2444</v>
      </c>
      <c r="F2005" s="1" t="s">
        <v>5205</v>
      </c>
      <c r="G2005" s="1" t="s">
        <v>6575</v>
      </c>
      <c r="H2005" s="1" t="s">
        <v>5926</v>
      </c>
    </row>
    <row r="2006" spans="1:8" x14ac:dyDescent="0.25">
      <c r="A2006" s="1" t="s">
        <v>1065</v>
      </c>
      <c r="B2006" s="1" t="s">
        <v>6605</v>
      </c>
      <c r="C2006" s="1" t="s">
        <v>4086</v>
      </c>
      <c r="D2006" s="1" t="s">
        <v>6606</v>
      </c>
      <c r="E2006" s="1" t="s">
        <v>2444</v>
      </c>
      <c r="F2006" s="1" t="s">
        <v>5205</v>
      </c>
      <c r="G2006" s="1" t="s">
        <v>6575</v>
      </c>
      <c r="H2006" s="1" t="s">
        <v>6607</v>
      </c>
    </row>
    <row r="2007" spans="1:8" x14ac:dyDescent="0.25">
      <c r="A2007" s="1" t="s">
        <v>1065</v>
      </c>
      <c r="B2007" s="1" t="s">
        <v>6608</v>
      </c>
      <c r="C2007" s="1" t="s">
        <v>4086</v>
      </c>
      <c r="D2007" s="1" t="s">
        <v>6609</v>
      </c>
      <c r="E2007" s="1" t="s">
        <v>2444</v>
      </c>
      <c r="F2007" s="1" t="s">
        <v>5205</v>
      </c>
      <c r="G2007" s="1" t="s">
        <v>6575</v>
      </c>
      <c r="H2007" s="1" t="s">
        <v>6610</v>
      </c>
    </row>
    <row r="2008" spans="1:8" x14ac:dyDescent="0.25">
      <c r="A2008" s="1" t="s">
        <v>1065</v>
      </c>
      <c r="B2008" s="1" t="s">
        <v>6611</v>
      </c>
      <c r="C2008" s="1" t="s">
        <v>1783</v>
      </c>
      <c r="D2008" s="1" t="s">
        <v>6612</v>
      </c>
      <c r="E2008" s="1" t="s">
        <v>2444</v>
      </c>
      <c r="F2008" s="1" t="s">
        <v>5205</v>
      </c>
      <c r="G2008" s="1" t="s">
        <v>6575</v>
      </c>
      <c r="H2008" s="1" t="s">
        <v>6613</v>
      </c>
    </row>
    <row r="2009" spans="1:8" x14ac:dyDescent="0.25">
      <c r="A2009" s="1" t="s">
        <v>1065</v>
      </c>
      <c r="B2009" s="1" t="s">
        <v>6614</v>
      </c>
      <c r="C2009" s="1" t="s">
        <v>1783</v>
      </c>
      <c r="D2009" s="1" t="s">
        <v>6615</v>
      </c>
      <c r="E2009" s="1" t="s">
        <v>2444</v>
      </c>
      <c r="F2009" s="1" t="s">
        <v>5205</v>
      </c>
      <c r="G2009" s="1" t="s">
        <v>6575</v>
      </c>
      <c r="H2009" s="1" t="s">
        <v>6616</v>
      </c>
    </row>
    <row r="2010" spans="1:8" x14ac:dyDescent="0.25">
      <c r="A2010" s="1" t="s">
        <v>1065</v>
      </c>
      <c r="B2010" s="1" t="s">
        <v>6617</v>
      </c>
      <c r="C2010" s="1" t="s">
        <v>1783</v>
      </c>
      <c r="D2010" s="1" t="s">
        <v>6618</v>
      </c>
      <c r="E2010" s="1" t="s">
        <v>2444</v>
      </c>
      <c r="F2010" s="1" t="s">
        <v>5205</v>
      </c>
      <c r="G2010" s="1" t="s">
        <v>6575</v>
      </c>
      <c r="H2010" s="1" t="s">
        <v>3067</v>
      </c>
    </row>
    <row r="2011" spans="1:8" x14ac:dyDescent="0.25">
      <c r="A2011" s="1" t="s">
        <v>1065</v>
      </c>
      <c r="B2011" s="1" t="s">
        <v>6619</v>
      </c>
      <c r="C2011" s="1" t="s">
        <v>1783</v>
      </c>
      <c r="D2011" s="1" t="s">
        <v>6620</v>
      </c>
      <c r="E2011" s="1" t="s">
        <v>2444</v>
      </c>
      <c r="F2011" s="1" t="s">
        <v>5205</v>
      </c>
      <c r="G2011" s="1" t="s">
        <v>6621</v>
      </c>
      <c r="H2011" s="1" t="s">
        <v>6622</v>
      </c>
    </row>
    <row r="2012" spans="1:8" x14ac:dyDescent="0.25">
      <c r="A2012" s="1" t="s">
        <v>1065</v>
      </c>
      <c r="B2012" s="1" t="s">
        <v>6623</v>
      </c>
      <c r="C2012" s="1" t="s">
        <v>1783</v>
      </c>
      <c r="D2012" s="1" t="s">
        <v>6624</v>
      </c>
      <c r="E2012" s="1" t="s">
        <v>2444</v>
      </c>
      <c r="F2012" s="1" t="s">
        <v>5205</v>
      </c>
      <c r="G2012" s="1" t="s">
        <v>6621</v>
      </c>
      <c r="H2012" s="1" t="s">
        <v>1611</v>
      </c>
    </row>
    <row r="2013" spans="1:8" x14ac:dyDescent="0.25">
      <c r="A2013" s="1" t="s">
        <v>1065</v>
      </c>
      <c r="B2013" s="1" t="s">
        <v>6625</v>
      </c>
      <c r="C2013" s="1" t="s">
        <v>1783</v>
      </c>
      <c r="D2013" s="1" t="s">
        <v>6626</v>
      </c>
      <c r="E2013" s="1" t="s">
        <v>2444</v>
      </c>
      <c r="F2013" s="1" t="s">
        <v>5205</v>
      </c>
      <c r="G2013" s="1" t="s">
        <v>6627</v>
      </c>
      <c r="H2013" s="1" t="s">
        <v>6628</v>
      </c>
    </row>
    <row r="2014" spans="1:8" x14ac:dyDescent="0.25">
      <c r="A2014" s="1" t="s">
        <v>1065</v>
      </c>
      <c r="B2014" s="1" t="s">
        <v>6629</v>
      </c>
      <c r="C2014" s="1" t="s">
        <v>1783</v>
      </c>
      <c r="D2014" s="1" t="s">
        <v>6630</v>
      </c>
      <c r="E2014" s="1" t="s">
        <v>2444</v>
      </c>
      <c r="F2014" s="1" t="s">
        <v>5205</v>
      </c>
      <c r="G2014" s="1" t="s">
        <v>6627</v>
      </c>
      <c r="H2014" s="1" t="s">
        <v>5634</v>
      </c>
    </row>
    <row r="2015" spans="1:8" x14ac:dyDescent="0.25">
      <c r="A2015" s="1" t="s">
        <v>1065</v>
      </c>
      <c r="B2015" s="1" t="s">
        <v>6631</v>
      </c>
      <c r="C2015" s="1" t="s">
        <v>1783</v>
      </c>
      <c r="D2015" s="1" t="s">
        <v>6632</v>
      </c>
      <c r="E2015" s="1" t="s">
        <v>2444</v>
      </c>
      <c r="F2015" s="1" t="s">
        <v>5205</v>
      </c>
      <c r="G2015" s="1" t="s">
        <v>6627</v>
      </c>
      <c r="H2015" s="1" t="s">
        <v>6633</v>
      </c>
    </row>
    <row r="2016" spans="1:8" x14ac:dyDescent="0.25">
      <c r="A2016" s="1" t="s">
        <v>1065</v>
      </c>
      <c r="B2016" s="1" t="s">
        <v>6634</v>
      </c>
      <c r="C2016" s="1" t="s">
        <v>1783</v>
      </c>
      <c r="D2016" s="1" t="s">
        <v>6635</v>
      </c>
      <c r="E2016" s="1" t="s">
        <v>2444</v>
      </c>
      <c r="F2016" s="1" t="s">
        <v>5205</v>
      </c>
      <c r="G2016" s="1" t="s">
        <v>6627</v>
      </c>
      <c r="H2016" s="1" t="s">
        <v>6636</v>
      </c>
    </row>
    <row r="2017" spans="1:8" x14ac:dyDescent="0.25">
      <c r="A2017" s="1" t="s">
        <v>1065</v>
      </c>
      <c r="B2017" s="1" t="s">
        <v>6637</v>
      </c>
      <c r="C2017" s="1" t="s">
        <v>1783</v>
      </c>
      <c r="D2017" s="1" t="s">
        <v>6638</v>
      </c>
      <c r="E2017" s="1" t="s">
        <v>2444</v>
      </c>
      <c r="F2017" s="1" t="s">
        <v>5205</v>
      </c>
      <c r="G2017" s="1" t="s">
        <v>6627</v>
      </c>
      <c r="H2017" s="1" t="s">
        <v>6639</v>
      </c>
    </row>
    <row r="2018" spans="1:8" x14ac:dyDescent="0.25">
      <c r="A2018" s="1" t="s">
        <v>1065</v>
      </c>
      <c r="B2018" s="1" t="s">
        <v>6640</v>
      </c>
      <c r="C2018" s="1" t="s">
        <v>1783</v>
      </c>
      <c r="D2018" s="1" t="s">
        <v>6641</v>
      </c>
      <c r="E2018" s="1" t="s">
        <v>2444</v>
      </c>
      <c r="F2018" s="1" t="s">
        <v>5205</v>
      </c>
      <c r="G2018" s="1" t="s">
        <v>6627</v>
      </c>
      <c r="H2018" s="1" t="s">
        <v>6642</v>
      </c>
    </row>
    <row r="2019" spans="1:8" x14ac:dyDescent="0.25">
      <c r="A2019" s="1" t="s">
        <v>1065</v>
      </c>
      <c r="B2019" s="1" t="s">
        <v>6643</v>
      </c>
      <c r="C2019" s="1" t="s">
        <v>1783</v>
      </c>
      <c r="D2019" s="1" t="s">
        <v>6644</v>
      </c>
      <c r="E2019" s="1" t="s">
        <v>2444</v>
      </c>
      <c r="F2019" s="1" t="s">
        <v>5205</v>
      </c>
      <c r="G2019" s="1" t="s">
        <v>6627</v>
      </c>
      <c r="H2019" s="1" t="s">
        <v>6645</v>
      </c>
    </row>
    <row r="2020" spans="1:8" x14ac:dyDescent="0.25">
      <c r="A2020" s="1" t="s">
        <v>1065</v>
      </c>
      <c r="B2020" s="1" t="s">
        <v>6646</v>
      </c>
      <c r="C2020" s="1" t="s">
        <v>1783</v>
      </c>
      <c r="D2020" s="1" t="s">
        <v>6647</v>
      </c>
      <c r="E2020" s="1" t="s">
        <v>2444</v>
      </c>
      <c r="F2020" s="1" t="s">
        <v>5205</v>
      </c>
      <c r="G2020" s="1" t="s">
        <v>6627</v>
      </c>
      <c r="H2020" s="1" t="s">
        <v>6648</v>
      </c>
    </row>
    <row r="2021" spans="1:8" x14ac:dyDescent="0.25">
      <c r="A2021" s="1" t="s">
        <v>1065</v>
      </c>
      <c r="B2021" s="1" t="s">
        <v>6649</v>
      </c>
      <c r="C2021" s="1" t="s">
        <v>1783</v>
      </c>
      <c r="D2021" s="1" t="s">
        <v>6650</v>
      </c>
      <c r="E2021" s="1" t="s">
        <v>2444</v>
      </c>
      <c r="F2021" s="1" t="s">
        <v>5205</v>
      </c>
      <c r="G2021" s="1" t="s">
        <v>6627</v>
      </c>
      <c r="H2021" s="1" t="s">
        <v>6651</v>
      </c>
    </row>
    <row r="2022" spans="1:8" x14ac:dyDescent="0.25">
      <c r="A2022" s="1" t="s">
        <v>1065</v>
      </c>
      <c r="B2022" s="1" t="s">
        <v>6652</v>
      </c>
      <c r="C2022" s="1" t="s">
        <v>1783</v>
      </c>
      <c r="D2022" s="1" t="s">
        <v>6653</v>
      </c>
      <c r="E2022" s="1" t="s">
        <v>2444</v>
      </c>
      <c r="F2022" s="1" t="s">
        <v>5205</v>
      </c>
      <c r="G2022" s="1" t="s">
        <v>6627</v>
      </c>
      <c r="H2022" s="1" t="s">
        <v>6654</v>
      </c>
    </row>
    <row r="2023" spans="1:8" x14ac:dyDescent="0.25">
      <c r="A2023" s="1" t="s">
        <v>1065</v>
      </c>
      <c r="B2023" s="1" t="s">
        <v>6655</v>
      </c>
      <c r="C2023" s="1" t="s">
        <v>1783</v>
      </c>
      <c r="D2023" s="1" t="s">
        <v>6656</v>
      </c>
      <c r="E2023" s="1" t="s">
        <v>2444</v>
      </c>
      <c r="F2023" s="1" t="s">
        <v>5205</v>
      </c>
      <c r="G2023" s="1" t="s">
        <v>6627</v>
      </c>
      <c r="H2023" s="1" t="s">
        <v>6657</v>
      </c>
    </row>
    <row r="2024" spans="1:8" x14ac:dyDescent="0.25">
      <c r="A2024" s="1" t="s">
        <v>1065</v>
      </c>
      <c r="B2024" s="1" t="s">
        <v>6658</v>
      </c>
      <c r="C2024" s="1" t="s">
        <v>1783</v>
      </c>
      <c r="D2024" s="1" t="s">
        <v>6659</v>
      </c>
      <c r="E2024" s="1" t="s">
        <v>2444</v>
      </c>
      <c r="F2024" s="1" t="s">
        <v>5205</v>
      </c>
      <c r="G2024" s="1" t="s">
        <v>6627</v>
      </c>
      <c r="H2024" s="1" t="s">
        <v>6660</v>
      </c>
    </row>
    <row r="2025" spans="1:8" x14ac:dyDescent="0.25">
      <c r="A2025" s="1" t="s">
        <v>1065</v>
      </c>
      <c r="B2025" s="1" t="s">
        <v>6661</v>
      </c>
      <c r="C2025" s="1" t="s">
        <v>3025</v>
      </c>
      <c r="D2025" s="1" t="s">
        <v>6662</v>
      </c>
      <c r="E2025" s="1" t="s">
        <v>2444</v>
      </c>
      <c r="F2025" s="1" t="s">
        <v>5205</v>
      </c>
      <c r="G2025" s="1" t="s">
        <v>6627</v>
      </c>
      <c r="H2025" s="1" t="s">
        <v>6663</v>
      </c>
    </row>
    <row r="2026" spans="1:8" x14ac:dyDescent="0.25">
      <c r="A2026" s="1" t="s">
        <v>1065</v>
      </c>
      <c r="B2026" s="1" t="s">
        <v>6664</v>
      </c>
      <c r="C2026" s="1" t="s">
        <v>1783</v>
      </c>
      <c r="D2026" s="1" t="s">
        <v>6665</v>
      </c>
      <c r="E2026" s="1" t="s">
        <v>2444</v>
      </c>
      <c r="F2026" s="1" t="s">
        <v>5205</v>
      </c>
      <c r="G2026" s="1" t="s">
        <v>6666</v>
      </c>
      <c r="H2026" s="1" t="s">
        <v>5859</v>
      </c>
    </row>
    <row r="2027" spans="1:8" x14ac:dyDescent="0.25">
      <c r="A2027" s="1" t="s">
        <v>1065</v>
      </c>
      <c r="B2027" s="1" t="s">
        <v>6667</v>
      </c>
      <c r="C2027" s="1" t="s">
        <v>1783</v>
      </c>
      <c r="D2027" s="1" t="s">
        <v>6668</v>
      </c>
      <c r="E2027" s="1" t="s">
        <v>2444</v>
      </c>
      <c r="F2027" s="1" t="s">
        <v>5205</v>
      </c>
      <c r="G2027" s="1" t="s">
        <v>6666</v>
      </c>
      <c r="H2027" s="1" t="s">
        <v>5644</v>
      </c>
    </row>
    <row r="2028" spans="1:8" x14ac:dyDescent="0.25">
      <c r="A2028" s="1" t="s">
        <v>1065</v>
      </c>
      <c r="B2028" s="1" t="s">
        <v>6669</v>
      </c>
      <c r="C2028" s="1" t="s">
        <v>1783</v>
      </c>
      <c r="D2028" s="1" t="s">
        <v>6670</v>
      </c>
      <c r="E2028" s="1" t="s">
        <v>2444</v>
      </c>
      <c r="F2028" s="1" t="s">
        <v>5205</v>
      </c>
      <c r="G2028" s="1" t="s">
        <v>6671</v>
      </c>
      <c r="H2028" s="1" t="s">
        <v>1611</v>
      </c>
    </row>
    <row r="2029" spans="1:8" x14ac:dyDescent="0.25">
      <c r="A2029" s="1" t="s">
        <v>1065</v>
      </c>
      <c r="B2029" s="1" t="s">
        <v>6672</v>
      </c>
      <c r="C2029" s="1" t="s">
        <v>4086</v>
      </c>
      <c r="D2029" s="1" t="s">
        <v>6673</v>
      </c>
      <c r="E2029" s="1" t="s">
        <v>2444</v>
      </c>
      <c r="F2029" s="1" t="s">
        <v>5205</v>
      </c>
      <c r="G2029" s="1" t="s">
        <v>6674</v>
      </c>
      <c r="H2029" s="1" t="s">
        <v>6675</v>
      </c>
    </row>
    <row r="2030" spans="1:8" x14ac:dyDescent="0.25">
      <c r="A2030" s="1" t="s">
        <v>1065</v>
      </c>
      <c r="B2030" s="1" t="s">
        <v>6676</v>
      </c>
      <c r="C2030" s="1" t="s">
        <v>4086</v>
      </c>
      <c r="D2030" s="1" t="s">
        <v>6677</v>
      </c>
      <c r="E2030" s="1" t="s">
        <v>2444</v>
      </c>
      <c r="F2030" s="1" t="s">
        <v>5205</v>
      </c>
      <c r="G2030" s="1" t="s">
        <v>6674</v>
      </c>
      <c r="H2030" s="1" t="s">
        <v>6678</v>
      </c>
    </row>
    <row r="2031" spans="1:8" x14ac:dyDescent="0.25">
      <c r="A2031" s="1" t="s">
        <v>1065</v>
      </c>
      <c r="B2031" s="1" t="s">
        <v>6679</v>
      </c>
      <c r="C2031" s="1" t="s">
        <v>4086</v>
      </c>
      <c r="D2031" s="1" t="s">
        <v>6680</v>
      </c>
      <c r="E2031" s="1" t="s">
        <v>2444</v>
      </c>
      <c r="F2031" s="1" t="s">
        <v>5205</v>
      </c>
      <c r="G2031" s="1" t="s">
        <v>6674</v>
      </c>
      <c r="H2031" s="1" t="s">
        <v>6681</v>
      </c>
    </row>
    <row r="2032" spans="1:8" x14ac:dyDescent="0.25">
      <c r="A2032" s="1" t="s">
        <v>1065</v>
      </c>
      <c r="B2032" s="1" t="s">
        <v>6682</v>
      </c>
      <c r="C2032" s="1" t="s">
        <v>3025</v>
      </c>
      <c r="D2032" s="1" t="s">
        <v>6683</v>
      </c>
      <c r="E2032" s="1" t="s">
        <v>2444</v>
      </c>
      <c r="F2032" s="1" t="s">
        <v>5205</v>
      </c>
      <c r="G2032" s="1" t="s">
        <v>6674</v>
      </c>
      <c r="H2032" s="1" t="s">
        <v>5932</v>
      </c>
    </row>
    <row r="2033" spans="1:8" x14ac:dyDescent="0.25">
      <c r="A2033" s="1" t="s">
        <v>1065</v>
      </c>
      <c r="B2033" s="1" t="s">
        <v>6684</v>
      </c>
      <c r="C2033" s="1" t="s">
        <v>3025</v>
      </c>
      <c r="D2033" s="1" t="s">
        <v>6685</v>
      </c>
      <c r="E2033" s="1" t="s">
        <v>2444</v>
      </c>
      <c r="F2033" s="1" t="s">
        <v>5205</v>
      </c>
      <c r="G2033" s="1" t="s">
        <v>6674</v>
      </c>
      <c r="H2033" s="1" t="s">
        <v>6686</v>
      </c>
    </row>
    <row r="2034" spans="1:8" x14ac:dyDescent="0.25">
      <c r="A2034" s="1" t="s">
        <v>1065</v>
      </c>
      <c r="B2034" s="1" t="s">
        <v>6687</v>
      </c>
      <c r="C2034" s="1" t="s">
        <v>3025</v>
      </c>
      <c r="D2034" s="1" t="s">
        <v>6688</v>
      </c>
      <c r="E2034" s="1" t="s">
        <v>2444</v>
      </c>
      <c r="F2034" s="1" t="s">
        <v>5205</v>
      </c>
      <c r="G2034" s="1" t="s">
        <v>6674</v>
      </c>
      <c r="H2034" s="1" t="s">
        <v>6689</v>
      </c>
    </row>
    <row r="2035" spans="1:8" x14ac:dyDescent="0.25">
      <c r="A2035" s="1" t="s">
        <v>1065</v>
      </c>
      <c r="B2035" s="1" t="s">
        <v>6690</v>
      </c>
      <c r="C2035" s="1" t="s">
        <v>3025</v>
      </c>
      <c r="D2035" s="1" t="s">
        <v>6691</v>
      </c>
      <c r="E2035" s="1" t="s">
        <v>2444</v>
      </c>
      <c r="F2035" s="1" t="s">
        <v>5205</v>
      </c>
      <c r="G2035" s="1" t="s">
        <v>6674</v>
      </c>
      <c r="H2035" s="1" t="s">
        <v>5892</v>
      </c>
    </row>
    <row r="2036" spans="1:8" x14ac:dyDescent="0.25">
      <c r="A2036" s="1" t="s">
        <v>1065</v>
      </c>
      <c r="B2036" s="1" t="s">
        <v>6692</v>
      </c>
      <c r="C2036" s="1" t="s">
        <v>4086</v>
      </c>
      <c r="D2036" s="1" t="s">
        <v>6693</v>
      </c>
      <c r="E2036" s="1" t="s">
        <v>2444</v>
      </c>
      <c r="F2036" s="1" t="s">
        <v>5205</v>
      </c>
      <c r="G2036" s="1" t="s">
        <v>6674</v>
      </c>
      <c r="H2036" s="1" t="s">
        <v>6694</v>
      </c>
    </row>
    <row r="2037" spans="1:8" x14ac:dyDescent="0.25">
      <c r="A2037" s="1" t="s">
        <v>1065</v>
      </c>
      <c r="B2037" s="1" t="s">
        <v>6695</v>
      </c>
      <c r="C2037" s="1" t="s">
        <v>4086</v>
      </c>
      <c r="D2037" s="1" t="s">
        <v>6696</v>
      </c>
      <c r="E2037" s="1" t="s">
        <v>2444</v>
      </c>
      <c r="F2037" s="1" t="s">
        <v>5205</v>
      </c>
      <c r="G2037" s="1" t="s">
        <v>6674</v>
      </c>
      <c r="H2037" s="1" t="s">
        <v>6697</v>
      </c>
    </row>
    <row r="2038" spans="1:8" x14ac:dyDescent="0.25">
      <c r="A2038" s="1" t="s">
        <v>1065</v>
      </c>
      <c r="B2038" s="1" t="s">
        <v>6698</v>
      </c>
      <c r="C2038" s="1" t="s">
        <v>3025</v>
      </c>
      <c r="D2038" s="1" t="s">
        <v>6699</v>
      </c>
      <c r="E2038" s="1" t="s">
        <v>2444</v>
      </c>
      <c r="F2038" s="1" t="s">
        <v>5205</v>
      </c>
      <c r="G2038" s="1" t="s">
        <v>6674</v>
      </c>
      <c r="H2038" s="1" t="s">
        <v>6700</v>
      </c>
    </row>
    <row r="2039" spans="1:8" x14ac:dyDescent="0.25">
      <c r="A2039" s="1" t="s">
        <v>1065</v>
      </c>
      <c r="B2039" s="1" t="s">
        <v>6701</v>
      </c>
      <c r="C2039" s="1" t="s">
        <v>3025</v>
      </c>
      <c r="D2039" s="1" t="s">
        <v>6702</v>
      </c>
      <c r="E2039" s="1" t="s">
        <v>2444</v>
      </c>
      <c r="F2039" s="1" t="s">
        <v>5205</v>
      </c>
      <c r="G2039" s="1" t="s">
        <v>6674</v>
      </c>
      <c r="H2039" s="1" t="s">
        <v>6703</v>
      </c>
    </row>
    <row r="2040" spans="1:8" x14ac:dyDescent="0.25">
      <c r="A2040" s="1" t="s">
        <v>1065</v>
      </c>
      <c r="B2040" s="1" t="s">
        <v>6704</v>
      </c>
      <c r="C2040" s="1" t="s">
        <v>4086</v>
      </c>
      <c r="D2040" s="1" t="s">
        <v>6705</v>
      </c>
      <c r="E2040" s="1" t="s">
        <v>2444</v>
      </c>
      <c r="F2040" s="1" t="s">
        <v>5205</v>
      </c>
      <c r="G2040" s="1" t="s">
        <v>6674</v>
      </c>
      <c r="H2040" s="1" t="s">
        <v>1611</v>
      </c>
    </row>
    <row r="2041" spans="1:8" x14ac:dyDescent="0.25">
      <c r="A2041" s="1" t="s">
        <v>1065</v>
      </c>
      <c r="B2041" s="1" t="s">
        <v>6706</v>
      </c>
      <c r="C2041" s="1" t="s">
        <v>1783</v>
      </c>
      <c r="D2041" s="1" t="s">
        <v>6707</v>
      </c>
      <c r="E2041" s="1" t="s">
        <v>2444</v>
      </c>
      <c r="F2041" s="1" t="s">
        <v>5205</v>
      </c>
      <c r="G2041" s="1" t="s">
        <v>6708</v>
      </c>
      <c r="H2041" s="1" t="s">
        <v>5898</v>
      </c>
    </row>
    <row r="2042" spans="1:8" x14ac:dyDescent="0.25">
      <c r="A2042" s="1" t="s">
        <v>1065</v>
      </c>
      <c r="B2042" s="1" t="s">
        <v>6709</v>
      </c>
      <c r="C2042" s="1" t="s">
        <v>1783</v>
      </c>
      <c r="D2042" s="1" t="s">
        <v>6710</v>
      </c>
      <c r="E2042" s="1" t="s">
        <v>2444</v>
      </c>
      <c r="F2042" s="1" t="s">
        <v>5205</v>
      </c>
      <c r="G2042" s="1" t="s">
        <v>6708</v>
      </c>
      <c r="H2042" s="1" t="s">
        <v>6455</v>
      </c>
    </row>
    <row r="2043" spans="1:8" x14ac:dyDescent="0.25">
      <c r="A2043" s="1" t="s">
        <v>1065</v>
      </c>
      <c r="B2043" s="1" t="s">
        <v>6711</v>
      </c>
      <c r="C2043" s="1" t="s">
        <v>1783</v>
      </c>
      <c r="D2043" s="1" t="s">
        <v>6712</v>
      </c>
      <c r="E2043" s="1" t="s">
        <v>2444</v>
      </c>
      <c r="F2043" s="1" t="s">
        <v>5205</v>
      </c>
      <c r="G2043" s="1" t="s">
        <v>6708</v>
      </c>
      <c r="H2043" s="1" t="s">
        <v>6713</v>
      </c>
    </row>
    <row r="2044" spans="1:8" x14ac:dyDescent="0.25">
      <c r="A2044" s="1" t="s">
        <v>1065</v>
      </c>
      <c r="B2044" s="1" t="s">
        <v>6714</v>
      </c>
      <c r="C2044" s="1" t="s">
        <v>1783</v>
      </c>
      <c r="D2044" s="1" t="s">
        <v>6715</v>
      </c>
      <c r="E2044" s="1" t="s">
        <v>2444</v>
      </c>
      <c r="F2044" s="1" t="s">
        <v>5205</v>
      </c>
      <c r="G2044" s="1" t="s">
        <v>6708</v>
      </c>
      <c r="H2044" s="1" t="s">
        <v>5481</v>
      </c>
    </row>
    <row r="2045" spans="1:8" x14ac:dyDescent="0.25">
      <c r="A2045" s="1" t="s">
        <v>1065</v>
      </c>
      <c r="B2045" s="1" t="s">
        <v>6716</v>
      </c>
      <c r="C2045" s="1" t="s">
        <v>1783</v>
      </c>
      <c r="D2045" s="1" t="s">
        <v>6717</v>
      </c>
      <c r="E2045" s="1" t="s">
        <v>2444</v>
      </c>
      <c r="F2045" s="1" t="s">
        <v>5205</v>
      </c>
      <c r="G2045" s="1" t="s">
        <v>6708</v>
      </c>
      <c r="H2045" s="1" t="s">
        <v>6718</v>
      </c>
    </row>
    <row r="2046" spans="1:8" x14ac:dyDescent="0.25">
      <c r="A2046" s="1" t="s">
        <v>1065</v>
      </c>
      <c r="B2046" s="1" t="s">
        <v>6719</v>
      </c>
      <c r="C2046" s="1" t="s">
        <v>1783</v>
      </c>
      <c r="D2046" s="1" t="s">
        <v>6720</v>
      </c>
      <c r="E2046" s="1" t="s">
        <v>2444</v>
      </c>
      <c r="F2046" s="1" t="s">
        <v>5205</v>
      </c>
      <c r="G2046" s="1" t="s">
        <v>6708</v>
      </c>
      <c r="H2046" s="1" t="s">
        <v>6289</v>
      </c>
    </row>
    <row r="2047" spans="1:8" x14ac:dyDescent="0.25">
      <c r="A2047" s="1" t="s">
        <v>1065</v>
      </c>
      <c r="B2047" s="1" t="s">
        <v>6721</v>
      </c>
      <c r="C2047" s="1" t="s">
        <v>1783</v>
      </c>
      <c r="D2047" s="1" t="s">
        <v>6722</v>
      </c>
      <c r="E2047" s="1" t="s">
        <v>2444</v>
      </c>
      <c r="F2047" s="1" t="s">
        <v>5205</v>
      </c>
      <c r="G2047" s="1" t="s">
        <v>6708</v>
      </c>
      <c r="H2047" s="1" t="s">
        <v>1611</v>
      </c>
    </row>
    <row r="2048" spans="1:8" x14ac:dyDescent="0.25">
      <c r="A2048" s="1" t="s">
        <v>1065</v>
      </c>
      <c r="B2048" s="1" t="s">
        <v>6723</v>
      </c>
      <c r="C2048" s="1" t="s">
        <v>1783</v>
      </c>
      <c r="D2048" s="1" t="s">
        <v>6724</v>
      </c>
      <c r="E2048" s="1" t="s">
        <v>2444</v>
      </c>
      <c r="F2048" s="1" t="s">
        <v>5205</v>
      </c>
      <c r="G2048" s="1" t="s">
        <v>6725</v>
      </c>
      <c r="H2048" s="1" t="s">
        <v>3168</v>
      </c>
    </row>
    <row r="2049" spans="1:8" x14ac:dyDescent="0.25">
      <c r="A2049" s="1" t="s">
        <v>1065</v>
      </c>
      <c r="B2049" s="1" t="s">
        <v>6726</v>
      </c>
      <c r="C2049" s="1" t="s">
        <v>1783</v>
      </c>
      <c r="D2049" s="1" t="s">
        <v>6727</v>
      </c>
      <c r="E2049" s="1" t="s">
        <v>2444</v>
      </c>
      <c r="F2049" s="1" t="s">
        <v>5205</v>
      </c>
      <c r="G2049" s="1" t="s">
        <v>6725</v>
      </c>
      <c r="H2049" s="1" t="s">
        <v>6728</v>
      </c>
    </row>
    <row r="2050" spans="1:8" x14ac:dyDescent="0.25">
      <c r="A2050" s="1" t="s">
        <v>1065</v>
      </c>
      <c r="B2050" s="1" t="s">
        <v>6729</v>
      </c>
      <c r="C2050" s="1" t="s">
        <v>1783</v>
      </c>
      <c r="D2050" s="1" t="s">
        <v>6730</v>
      </c>
      <c r="E2050" s="1" t="s">
        <v>2444</v>
      </c>
      <c r="F2050" s="1" t="s">
        <v>5205</v>
      </c>
      <c r="G2050" s="1" t="s">
        <v>6725</v>
      </c>
      <c r="H2050" s="1" t="s">
        <v>6731</v>
      </c>
    </row>
    <row r="2051" spans="1:8" x14ac:dyDescent="0.25">
      <c r="A2051" s="1" t="s">
        <v>1065</v>
      </c>
      <c r="B2051" s="1" t="s">
        <v>6732</v>
      </c>
      <c r="C2051" s="1" t="s">
        <v>1783</v>
      </c>
      <c r="D2051" s="1" t="s">
        <v>6733</v>
      </c>
      <c r="E2051" s="1" t="s">
        <v>2444</v>
      </c>
      <c r="F2051" s="1" t="s">
        <v>5205</v>
      </c>
      <c r="G2051" s="1" t="s">
        <v>6725</v>
      </c>
      <c r="H2051" s="1" t="s">
        <v>6734</v>
      </c>
    </row>
    <row r="2052" spans="1:8" x14ac:dyDescent="0.25">
      <c r="A2052" s="1" t="s">
        <v>1065</v>
      </c>
      <c r="B2052" s="1" t="s">
        <v>6735</v>
      </c>
      <c r="C2052" s="1" t="s">
        <v>1783</v>
      </c>
      <c r="D2052" s="1" t="s">
        <v>6736</v>
      </c>
      <c r="E2052" s="1" t="s">
        <v>2444</v>
      </c>
      <c r="F2052" s="1" t="s">
        <v>5205</v>
      </c>
      <c r="G2052" s="1" t="s">
        <v>6725</v>
      </c>
      <c r="H2052" s="1" t="s">
        <v>6737</v>
      </c>
    </row>
    <row r="2053" spans="1:8" x14ac:dyDescent="0.25">
      <c r="A2053" s="1" t="s">
        <v>1065</v>
      </c>
      <c r="B2053" s="1" t="s">
        <v>6738</v>
      </c>
      <c r="C2053" s="1" t="s">
        <v>1783</v>
      </c>
      <c r="D2053" s="1" t="s">
        <v>6739</v>
      </c>
      <c r="E2053" s="1" t="s">
        <v>2444</v>
      </c>
      <c r="F2053" s="1" t="s">
        <v>5205</v>
      </c>
      <c r="G2053" s="1" t="s">
        <v>6725</v>
      </c>
      <c r="H2053" s="1" t="s">
        <v>6740</v>
      </c>
    </row>
    <row r="2054" spans="1:8" x14ac:dyDescent="0.25">
      <c r="A2054" s="1" t="s">
        <v>1065</v>
      </c>
      <c r="B2054" s="1" t="s">
        <v>6741</v>
      </c>
      <c r="C2054" s="1" t="s">
        <v>1783</v>
      </c>
      <c r="D2054" s="1" t="s">
        <v>6742</v>
      </c>
      <c r="E2054" s="1" t="s">
        <v>2444</v>
      </c>
      <c r="F2054" s="1" t="s">
        <v>5205</v>
      </c>
      <c r="G2054" s="1" t="s">
        <v>6725</v>
      </c>
      <c r="H2054" s="1" t="s">
        <v>6743</v>
      </c>
    </row>
    <row r="2055" spans="1:8" x14ac:dyDescent="0.25">
      <c r="A2055" s="1" t="s">
        <v>1065</v>
      </c>
      <c r="B2055" s="1" t="s">
        <v>6744</v>
      </c>
      <c r="C2055" s="1" t="s">
        <v>1783</v>
      </c>
      <c r="D2055" s="1" t="s">
        <v>6745</v>
      </c>
      <c r="E2055" s="1" t="s">
        <v>2444</v>
      </c>
      <c r="F2055" s="1" t="s">
        <v>5205</v>
      </c>
      <c r="G2055" s="1" t="s">
        <v>6725</v>
      </c>
      <c r="H2055" s="1" t="s">
        <v>6746</v>
      </c>
    </row>
    <row r="2056" spans="1:8" x14ac:dyDescent="0.25">
      <c r="A2056" s="1" t="s">
        <v>1065</v>
      </c>
      <c r="B2056" s="1" t="s">
        <v>6747</v>
      </c>
      <c r="C2056" s="1" t="s">
        <v>1783</v>
      </c>
      <c r="D2056" s="1" t="s">
        <v>6748</v>
      </c>
      <c r="E2056" s="1" t="s">
        <v>2444</v>
      </c>
      <c r="F2056" s="1" t="s">
        <v>5205</v>
      </c>
      <c r="G2056" s="1" t="s">
        <v>6725</v>
      </c>
      <c r="H2056" s="1" t="s">
        <v>6749</v>
      </c>
    </row>
    <row r="2057" spans="1:8" x14ac:dyDescent="0.25">
      <c r="A2057" s="1" t="s">
        <v>1065</v>
      </c>
      <c r="B2057" s="1" t="s">
        <v>6750</v>
      </c>
      <c r="C2057" s="1" t="s">
        <v>3025</v>
      </c>
      <c r="D2057" s="1" t="s">
        <v>6751</v>
      </c>
      <c r="E2057" s="1" t="s">
        <v>2444</v>
      </c>
      <c r="F2057" s="1" t="s">
        <v>5205</v>
      </c>
      <c r="G2057" s="1" t="s">
        <v>6725</v>
      </c>
      <c r="H2057" s="1" t="s">
        <v>6752</v>
      </c>
    </row>
    <row r="2058" spans="1:8" x14ac:dyDescent="0.25">
      <c r="A2058" s="1" t="s">
        <v>1065</v>
      </c>
      <c r="B2058" s="1" t="s">
        <v>6753</v>
      </c>
      <c r="C2058" s="1" t="s">
        <v>1783</v>
      </c>
      <c r="D2058" s="1" t="s">
        <v>6754</v>
      </c>
      <c r="E2058" s="1" t="s">
        <v>2444</v>
      </c>
      <c r="F2058" s="1" t="s">
        <v>5205</v>
      </c>
      <c r="G2058" s="1" t="s">
        <v>6725</v>
      </c>
      <c r="H2058" s="1" t="s">
        <v>6755</v>
      </c>
    </row>
    <row r="2059" spans="1:8" x14ac:dyDescent="0.25">
      <c r="A2059" s="1" t="s">
        <v>1065</v>
      </c>
      <c r="B2059" s="1" t="s">
        <v>6756</v>
      </c>
      <c r="C2059" s="1" t="s">
        <v>1783</v>
      </c>
      <c r="D2059" s="1" t="s">
        <v>6757</v>
      </c>
      <c r="E2059" s="1" t="s">
        <v>2444</v>
      </c>
      <c r="F2059" s="1" t="s">
        <v>5205</v>
      </c>
      <c r="G2059" s="1" t="s">
        <v>6725</v>
      </c>
      <c r="H2059" s="1" t="s">
        <v>6758</v>
      </c>
    </row>
    <row r="2060" spans="1:8" x14ac:dyDescent="0.25">
      <c r="A2060" s="1" t="s">
        <v>1065</v>
      </c>
      <c r="B2060" s="1" t="s">
        <v>6759</v>
      </c>
      <c r="C2060" s="1" t="s">
        <v>1783</v>
      </c>
      <c r="D2060" s="1" t="s">
        <v>6760</v>
      </c>
      <c r="E2060" s="1" t="s">
        <v>2444</v>
      </c>
      <c r="F2060" s="1" t="s">
        <v>5205</v>
      </c>
      <c r="G2060" s="1" t="s">
        <v>6725</v>
      </c>
      <c r="H2060" s="1" t="s">
        <v>6761</v>
      </c>
    </row>
    <row r="2061" spans="1:8" x14ac:dyDescent="0.25">
      <c r="A2061" s="1" t="s">
        <v>1065</v>
      </c>
      <c r="B2061" s="1" t="s">
        <v>6762</v>
      </c>
      <c r="C2061" s="1" t="s">
        <v>1783</v>
      </c>
      <c r="D2061" s="1" t="s">
        <v>6763</v>
      </c>
      <c r="E2061" s="1" t="s">
        <v>2444</v>
      </c>
      <c r="F2061" s="1" t="s">
        <v>5205</v>
      </c>
      <c r="G2061" s="1" t="s">
        <v>6725</v>
      </c>
      <c r="H2061" s="1" t="s">
        <v>6764</v>
      </c>
    </row>
    <row r="2062" spans="1:8" x14ac:dyDescent="0.25">
      <c r="A2062" s="1" t="s">
        <v>1065</v>
      </c>
      <c r="B2062" s="1" t="s">
        <v>6765</v>
      </c>
      <c r="C2062" s="1" t="s">
        <v>1783</v>
      </c>
      <c r="D2062" s="1" t="s">
        <v>6766</v>
      </c>
      <c r="E2062" s="1" t="s">
        <v>2444</v>
      </c>
      <c r="F2062" s="1" t="s">
        <v>5205</v>
      </c>
      <c r="G2062" s="1" t="s">
        <v>6767</v>
      </c>
      <c r="H2062" s="1" t="s">
        <v>6470</v>
      </c>
    </row>
    <row r="2063" spans="1:8" x14ac:dyDescent="0.25">
      <c r="A2063" s="1" t="s">
        <v>1065</v>
      </c>
      <c r="B2063" s="1" t="s">
        <v>6768</v>
      </c>
      <c r="C2063" s="1" t="s">
        <v>1783</v>
      </c>
      <c r="D2063" s="1" t="s">
        <v>6769</v>
      </c>
      <c r="E2063" s="1" t="s">
        <v>2444</v>
      </c>
      <c r="F2063" s="1" t="s">
        <v>5205</v>
      </c>
      <c r="G2063" s="1" t="s">
        <v>6767</v>
      </c>
      <c r="H2063" s="1" t="s">
        <v>5862</v>
      </c>
    </row>
    <row r="2064" spans="1:8" x14ac:dyDescent="0.25">
      <c r="A2064" s="1" t="s">
        <v>1065</v>
      </c>
      <c r="B2064" s="1" t="s">
        <v>6770</v>
      </c>
      <c r="C2064" s="1" t="s">
        <v>1783</v>
      </c>
      <c r="D2064" s="1" t="s">
        <v>6771</v>
      </c>
      <c r="E2064" s="1" t="s">
        <v>2444</v>
      </c>
      <c r="F2064" s="1" t="s">
        <v>5205</v>
      </c>
      <c r="G2064" s="1" t="s">
        <v>6772</v>
      </c>
      <c r="H2064" s="1" t="s">
        <v>3873</v>
      </c>
    </row>
    <row r="2065" spans="1:8" x14ac:dyDescent="0.25">
      <c r="A2065" s="1" t="s">
        <v>1065</v>
      </c>
      <c r="B2065" s="1" t="s">
        <v>6773</v>
      </c>
      <c r="C2065" s="1" t="s">
        <v>1783</v>
      </c>
      <c r="D2065" s="1" t="s">
        <v>6774</v>
      </c>
      <c r="E2065" s="1" t="s">
        <v>2444</v>
      </c>
      <c r="F2065" s="1" t="s">
        <v>5205</v>
      </c>
      <c r="G2065" s="1" t="s">
        <v>6772</v>
      </c>
      <c r="H2065" s="1" t="s">
        <v>5634</v>
      </c>
    </row>
    <row r="2066" spans="1:8" x14ac:dyDescent="0.25">
      <c r="A2066" s="1" t="s">
        <v>1065</v>
      </c>
      <c r="B2066" s="1" t="s">
        <v>6775</v>
      </c>
      <c r="C2066" s="1" t="s">
        <v>1783</v>
      </c>
      <c r="D2066" s="1" t="s">
        <v>6776</v>
      </c>
      <c r="E2066" s="1" t="s">
        <v>2444</v>
      </c>
      <c r="F2066" s="1" t="s">
        <v>5205</v>
      </c>
      <c r="G2066" s="1" t="s">
        <v>6772</v>
      </c>
      <c r="H2066" s="1" t="s">
        <v>6777</v>
      </c>
    </row>
    <row r="2067" spans="1:8" x14ac:dyDescent="0.25">
      <c r="A2067" s="1" t="s">
        <v>1065</v>
      </c>
      <c r="B2067" s="1" t="s">
        <v>6778</v>
      </c>
      <c r="C2067" s="1" t="s">
        <v>1783</v>
      </c>
      <c r="D2067" s="1" t="s">
        <v>6779</v>
      </c>
      <c r="E2067" s="1" t="s">
        <v>2444</v>
      </c>
      <c r="F2067" s="1" t="s">
        <v>5205</v>
      </c>
      <c r="G2067" s="1" t="s">
        <v>6772</v>
      </c>
      <c r="H2067" s="1" t="s">
        <v>6780</v>
      </c>
    </row>
    <row r="2068" spans="1:8" x14ac:dyDescent="0.25">
      <c r="A2068" s="1" t="s">
        <v>1065</v>
      </c>
      <c r="B2068" s="1" t="s">
        <v>6781</v>
      </c>
      <c r="C2068" s="1" t="s">
        <v>1783</v>
      </c>
      <c r="D2068" s="1" t="s">
        <v>6782</v>
      </c>
      <c r="E2068" s="1" t="s">
        <v>2444</v>
      </c>
      <c r="F2068" s="1" t="s">
        <v>5205</v>
      </c>
      <c r="G2068" s="1" t="s">
        <v>6772</v>
      </c>
      <c r="H2068" s="1" t="s">
        <v>6783</v>
      </c>
    </row>
    <row r="2069" spans="1:8" x14ac:dyDescent="0.25">
      <c r="A2069" s="1" t="s">
        <v>1065</v>
      </c>
      <c r="B2069" s="1" t="s">
        <v>6784</v>
      </c>
      <c r="C2069" s="1" t="s">
        <v>1783</v>
      </c>
      <c r="D2069" s="1" t="s">
        <v>6785</v>
      </c>
      <c r="E2069" s="1" t="s">
        <v>2444</v>
      </c>
      <c r="F2069" s="1" t="s">
        <v>5205</v>
      </c>
      <c r="G2069" s="1" t="s">
        <v>6772</v>
      </c>
      <c r="H2069" s="1" t="s">
        <v>6786</v>
      </c>
    </row>
    <row r="2070" spans="1:8" x14ac:dyDescent="0.25">
      <c r="A2070" s="1" t="s">
        <v>1065</v>
      </c>
      <c r="B2070" s="1" t="s">
        <v>6787</v>
      </c>
      <c r="C2070" s="1" t="s">
        <v>1783</v>
      </c>
      <c r="D2070" s="1" t="s">
        <v>6788</v>
      </c>
      <c r="E2070" s="1" t="s">
        <v>2444</v>
      </c>
      <c r="F2070" s="1" t="s">
        <v>5205</v>
      </c>
      <c r="G2070" s="1" t="s">
        <v>6772</v>
      </c>
      <c r="H2070" s="1" t="s">
        <v>6789</v>
      </c>
    </row>
    <row r="2071" spans="1:8" x14ac:dyDescent="0.25">
      <c r="A2071" s="1" t="s">
        <v>1065</v>
      </c>
      <c r="B2071" s="1" t="s">
        <v>6790</v>
      </c>
      <c r="C2071" s="1" t="s">
        <v>1783</v>
      </c>
      <c r="D2071" s="1" t="s">
        <v>6791</v>
      </c>
      <c r="E2071" s="1" t="s">
        <v>2444</v>
      </c>
      <c r="F2071" s="1" t="s">
        <v>5205</v>
      </c>
      <c r="G2071" s="1" t="s">
        <v>6792</v>
      </c>
      <c r="H2071" s="1" t="s">
        <v>5097</v>
      </c>
    </row>
    <row r="2072" spans="1:8" x14ac:dyDescent="0.25">
      <c r="A2072" s="1" t="s">
        <v>1065</v>
      </c>
      <c r="B2072" s="1" t="s">
        <v>6793</v>
      </c>
      <c r="C2072" s="1" t="s">
        <v>1783</v>
      </c>
      <c r="D2072" s="1" t="s">
        <v>6794</v>
      </c>
      <c r="E2072" s="1" t="s">
        <v>2444</v>
      </c>
      <c r="F2072" s="1" t="s">
        <v>5205</v>
      </c>
      <c r="G2072" s="1" t="s">
        <v>6792</v>
      </c>
      <c r="H2072" s="1" t="s">
        <v>6795</v>
      </c>
    </row>
    <row r="2073" spans="1:8" x14ac:dyDescent="0.25">
      <c r="A2073" s="1" t="s">
        <v>1065</v>
      </c>
      <c r="B2073" s="1" t="s">
        <v>6796</v>
      </c>
      <c r="C2073" s="1" t="s">
        <v>1783</v>
      </c>
      <c r="D2073" s="1" t="s">
        <v>6797</v>
      </c>
      <c r="E2073" s="1" t="s">
        <v>2444</v>
      </c>
      <c r="F2073" s="1" t="s">
        <v>5205</v>
      </c>
      <c r="G2073" s="1" t="s">
        <v>6792</v>
      </c>
      <c r="H2073" s="1" t="s">
        <v>6798</v>
      </c>
    </row>
    <row r="2074" spans="1:8" x14ac:dyDescent="0.25">
      <c r="A2074" s="1" t="s">
        <v>1065</v>
      </c>
      <c r="B2074" s="1" t="s">
        <v>6799</v>
      </c>
      <c r="C2074" s="1" t="s">
        <v>1783</v>
      </c>
      <c r="D2074" s="1" t="s">
        <v>6800</v>
      </c>
      <c r="E2074" s="1" t="s">
        <v>2444</v>
      </c>
      <c r="F2074" s="1" t="s">
        <v>5205</v>
      </c>
      <c r="G2074" s="1" t="s">
        <v>6792</v>
      </c>
      <c r="H2074" s="1" t="s">
        <v>6455</v>
      </c>
    </row>
    <row r="2075" spans="1:8" x14ac:dyDescent="0.25">
      <c r="A2075" s="1" t="s">
        <v>1065</v>
      </c>
      <c r="B2075" s="1" t="s">
        <v>6801</v>
      </c>
      <c r="C2075" s="1" t="s">
        <v>1783</v>
      </c>
      <c r="D2075" s="1" t="s">
        <v>6802</v>
      </c>
      <c r="E2075" s="1" t="s">
        <v>2444</v>
      </c>
      <c r="F2075" s="1" t="s">
        <v>5205</v>
      </c>
      <c r="G2075" s="1" t="s">
        <v>6792</v>
      </c>
      <c r="H2075" s="1" t="s">
        <v>6803</v>
      </c>
    </row>
    <row r="2076" spans="1:8" x14ac:dyDescent="0.25">
      <c r="A2076" s="1" t="s">
        <v>1065</v>
      </c>
      <c r="B2076" s="1" t="s">
        <v>6804</v>
      </c>
      <c r="C2076" s="1" t="s">
        <v>1783</v>
      </c>
      <c r="D2076" s="1" t="s">
        <v>6805</v>
      </c>
      <c r="E2076" s="1" t="s">
        <v>2444</v>
      </c>
      <c r="F2076" s="1" t="s">
        <v>5205</v>
      </c>
      <c r="G2076" s="1" t="s">
        <v>6792</v>
      </c>
      <c r="H2076" s="1" t="s">
        <v>3338</v>
      </c>
    </row>
    <row r="2077" spans="1:8" x14ac:dyDescent="0.25">
      <c r="A2077" s="1" t="s">
        <v>1065</v>
      </c>
      <c r="B2077" s="1" t="s">
        <v>6806</v>
      </c>
      <c r="C2077" s="1" t="s">
        <v>1783</v>
      </c>
      <c r="D2077" s="1" t="s">
        <v>6807</v>
      </c>
      <c r="E2077" s="1" t="s">
        <v>2444</v>
      </c>
      <c r="F2077" s="1" t="s">
        <v>5205</v>
      </c>
      <c r="G2077" s="1" t="s">
        <v>6792</v>
      </c>
      <c r="H2077" s="1" t="s">
        <v>6808</v>
      </c>
    </row>
    <row r="2078" spans="1:8" x14ac:dyDescent="0.25">
      <c r="A2078" s="1" t="s">
        <v>1065</v>
      </c>
      <c r="B2078" s="1" t="s">
        <v>6809</v>
      </c>
      <c r="C2078" s="1" t="s">
        <v>1783</v>
      </c>
      <c r="D2078" s="1" t="s">
        <v>6810</v>
      </c>
      <c r="E2078" s="1" t="s">
        <v>2444</v>
      </c>
      <c r="F2078" s="1" t="s">
        <v>5205</v>
      </c>
      <c r="G2078" s="1" t="s">
        <v>6811</v>
      </c>
      <c r="H2078" s="1" t="s">
        <v>6812</v>
      </c>
    </row>
    <row r="2079" spans="1:8" x14ac:dyDescent="0.25">
      <c r="A2079" s="1" t="s">
        <v>1065</v>
      </c>
      <c r="B2079" s="1" t="s">
        <v>6813</v>
      </c>
      <c r="C2079" s="1" t="s">
        <v>1783</v>
      </c>
      <c r="D2079" s="1" t="s">
        <v>6814</v>
      </c>
      <c r="E2079" s="1" t="s">
        <v>2444</v>
      </c>
      <c r="F2079" s="1" t="s">
        <v>5205</v>
      </c>
      <c r="G2079" s="1" t="s">
        <v>6811</v>
      </c>
      <c r="H2079" s="1" t="s">
        <v>6815</v>
      </c>
    </row>
    <row r="2080" spans="1:8" x14ac:dyDescent="0.25">
      <c r="A2080" s="1" t="s">
        <v>1065</v>
      </c>
      <c r="B2080" s="1" t="s">
        <v>6816</v>
      </c>
      <c r="C2080" s="1" t="s">
        <v>1783</v>
      </c>
      <c r="D2080" s="1" t="s">
        <v>6817</v>
      </c>
      <c r="E2080" s="1" t="s">
        <v>2444</v>
      </c>
      <c r="F2080" s="1" t="s">
        <v>5205</v>
      </c>
      <c r="G2080" s="1" t="s">
        <v>6811</v>
      </c>
      <c r="H2080" s="1" t="s">
        <v>6818</v>
      </c>
    </row>
    <row r="2081" spans="1:8" x14ac:dyDescent="0.25">
      <c r="A2081" s="1" t="s">
        <v>1065</v>
      </c>
      <c r="B2081" s="1" t="s">
        <v>6819</v>
      </c>
      <c r="C2081" s="1" t="s">
        <v>1783</v>
      </c>
      <c r="D2081" s="1" t="s">
        <v>6820</v>
      </c>
      <c r="E2081" s="1" t="s">
        <v>2444</v>
      </c>
      <c r="F2081" s="1" t="s">
        <v>5205</v>
      </c>
      <c r="G2081" s="1" t="s">
        <v>6811</v>
      </c>
      <c r="H2081" s="1" t="s">
        <v>6455</v>
      </c>
    </row>
    <row r="2082" spans="1:8" x14ac:dyDescent="0.25">
      <c r="A2082" s="1" t="s">
        <v>1065</v>
      </c>
      <c r="B2082" s="1" t="s">
        <v>6821</v>
      </c>
      <c r="C2082" s="1" t="s">
        <v>1783</v>
      </c>
      <c r="D2082" s="1" t="s">
        <v>6822</v>
      </c>
      <c r="E2082" s="1" t="s">
        <v>2444</v>
      </c>
      <c r="F2082" s="1" t="s">
        <v>5205</v>
      </c>
      <c r="G2082" s="1" t="s">
        <v>6811</v>
      </c>
      <c r="H2082" s="1" t="s">
        <v>6823</v>
      </c>
    </row>
    <row r="2083" spans="1:8" x14ac:dyDescent="0.25">
      <c r="A2083" s="1" t="s">
        <v>1065</v>
      </c>
      <c r="B2083" s="1" t="s">
        <v>6824</v>
      </c>
      <c r="C2083" s="1" t="s">
        <v>1783</v>
      </c>
      <c r="D2083" s="1" t="s">
        <v>6825</v>
      </c>
      <c r="E2083" s="1" t="s">
        <v>2444</v>
      </c>
      <c r="F2083" s="1" t="s">
        <v>5205</v>
      </c>
      <c r="G2083" s="1" t="s">
        <v>6811</v>
      </c>
      <c r="H2083" s="1" t="s">
        <v>6826</v>
      </c>
    </row>
    <row r="2084" spans="1:8" x14ac:dyDescent="0.25">
      <c r="A2084" s="1" t="s">
        <v>1065</v>
      </c>
      <c r="B2084" s="1" t="s">
        <v>6827</v>
      </c>
      <c r="C2084" s="1" t="s">
        <v>1783</v>
      </c>
      <c r="D2084" s="1" t="s">
        <v>6828</v>
      </c>
      <c r="E2084" s="1" t="s">
        <v>2444</v>
      </c>
      <c r="F2084" s="1" t="s">
        <v>5205</v>
      </c>
      <c r="G2084" s="1" t="s">
        <v>6811</v>
      </c>
      <c r="H2084" s="1" t="s">
        <v>6829</v>
      </c>
    </row>
    <row r="2085" spans="1:8" x14ac:dyDescent="0.25">
      <c r="A2085" s="1" t="s">
        <v>1065</v>
      </c>
      <c r="B2085" s="1" t="s">
        <v>6830</v>
      </c>
      <c r="C2085" s="1" t="s">
        <v>1783</v>
      </c>
      <c r="D2085" s="1" t="s">
        <v>6831</v>
      </c>
      <c r="E2085" s="1" t="s">
        <v>2444</v>
      </c>
      <c r="F2085" s="1" t="s">
        <v>5205</v>
      </c>
      <c r="G2085" s="1" t="s">
        <v>6811</v>
      </c>
      <c r="H2085" s="1" t="s">
        <v>6832</v>
      </c>
    </row>
    <row r="2086" spans="1:8" x14ac:dyDescent="0.25">
      <c r="A2086" s="1" t="s">
        <v>1065</v>
      </c>
      <c r="B2086" s="1" t="s">
        <v>6833</v>
      </c>
      <c r="C2086" s="1" t="s">
        <v>1783</v>
      </c>
      <c r="D2086" s="1" t="s">
        <v>6834</v>
      </c>
      <c r="E2086" s="1" t="s">
        <v>2444</v>
      </c>
      <c r="F2086" s="1" t="s">
        <v>5205</v>
      </c>
      <c r="G2086" s="1" t="s">
        <v>6835</v>
      </c>
      <c r="H2086" s="1" t="s">
        <v>6836</v>
      </c>
    </row>
    <row r="2087" spans="1:8" x14ac:dyDescent="0.25">
      <c r="A2087" s="1" t="s">
        <v>1065</v>
      </c>
      <c r="B2087" s="1" t="s">
        <v>6837</v>
      </c>
      <c r="C2087" s="1" t="s">
        <v>1783</v>
      </c>
      <c r="D2087" s="1" t="s">
        <v>6838</v>
      </c>
      <c r="E2087" s="1" t="s">
        <v>2444</v>
      </c>
      <c r="F2087" s="1" t="s">
        <v>5205</v>
      </c>
      <c r="G2087" s="1" t="s">
        <v>6835</v>
      </c>
      <c r="H2087" s="1" t="s">
        <v>6839</v>
      </c>
    </row>
    <row r="2088" spans="1:8" x14ac:dyDescent="0.25">
      <c r="A2088" s="1" t="s">
        <v>1065</v>
      </c>
      <c r="B2088" s="1" t="s">
        <v>6840</v>
      </c>
      <c r="C2088" s="1" t="s">
        <v>3025</v>
      </c>
      <c r="D2088" s="1" t="s">
        <v>6841</v>
      </c>
      <c r="E2088" s="1" t="s">
        <v>2444</v>
      </c>
      <c r="F2088" s="1" t="s">
        <v>5205</v>
      </c>
      <c r="G2088" s="1" t="s">
        <v>6835</v>
      </c>
      <c r="H2088" s="1" t="s">
        <v>3344</v>
      </c>
    </row>
    <row r="2089" spans="1:8" x14ac:dyDescent="0.25">
      <c r="A2089" s="1" t="s">
        <v>1065</v>
      </c>
      <c r="B2089" s="1" t="s">
        <v>6842</v>
      </c>
      <c r="C2089" s="1" t="s">
        <v>3025</v>
      </c>
      <c r="D2089" s="1" t="s">
        <v>6843</v>
      </c>
      <c r="E2089" s="1" t="s">
        <v>2444</v>
      </c>
      <c r="F2089" s="1" t="s">
        <v>5205</v>
      </c>
      <c r="G2089" s="1" t="s">
        <v>6835</v>
      </c>
      <c r="H2089" s="1" t="s">
        <v>6844</v>
      </c>
    </row>
    <row r="2090" spans="1:8" x14ac:dyDescent="0.25">
      <c r="A2090" s="1" t="s">
        <v>1065</v>
      </c>
      <c r="B2090" s="1" t="s">
        <v>6845</v>
      </c>
      <c r="C2090" s="1" t="s">
        <v>1783</v>
      </c>
      <c r="D2090" s="1" t="s">
        <v>6846</v>
      </c>
      <c r="E2090" s="1" t="s">
        <v>2444</v>
      </c>
      <c r="F2090" s="1" t="s">
        <v>5205</v>
      </c>
      <c r="G2090" s="1" t="s">
        <v>6835</v>
      </c>
      <c r="H2090" s="1" t="s">
        <v>6847</v>
      </c>
    </row>
    <row r="2091" spans="1:8" x14ac:dyDescent="0.25">
      <c r="A2091" s="1" t="s">
        <v>1065</v>
      </c>
      <c r="B2091" s="1" t="s">
        <v>6848</v>
      </c>
      <c r="C2091" s="1" t="s">
        <v>1783</v>
      </c>
      <c r="D2091" s="1" t="s">
        <v>6849</v>
      </c>
      <c r="E2091" s="1" t="s">
        <v>2444</v>
      </c>
      <c r="F2091" s="1" t="s">
        <v>5205</v>
      </c>
      <c r="G2091" s="1" t="s">
        <v>6835</v>
      </c>
      <c r="H2091" s="1" t="s">
        <v>6850</v>
      </c>
    </row>
    <row r="2092" spans="1:8" x14ac:dyDescent="0.25">
      <c r="A2092" s="1" t="s">
        <v>1065</v>
      </c>
      <c r="B2092" s="1" t="s">
        <v>6851</v>
      </c>
      <c r="C2092" s="1" t="s">
        <v>1783</v>
      </c>
      <c r="D2092" s="1" t="s">
        <v>6852</v>
      </c>
      <c r="E2092" s="1" t="s">
        <v>2444</v>
      </c>
      <c r="F2092" s="1" t="s">
        <v>5205</v>
      </c>
      <c r="G2092" s="1" t="s">
        <v>6835</v>
      </c>
      <c r="H2092" s="1" t="s">
        <v>6853</v>
      </c>
    </row>
    <row r="2093" spans="1:8" x14ac:dyDescent="0.25">
      <c r="A2093" s="1" t="s">
        <v>1065</v>
      </c>
      <c r="B2093" s="1" t="s">
        <v>6854</v>
      </c>
      <c r="C2093" s="1" t="s">
        <v>1783</v>
      </c>
      <c r="D2093" s="1" t="s">
        <v>6855</v>
      </c>
      <c r="E2093" s="1" t="s">
        <v>2444</v>
      </c>
      <c r="F2093" s="1" t="s">
        <v>5205</v>
      </c>
      <c r="G2093" s="1" t="s">
        <v>6835</v>
      </c>
      <c r="H2093" s="1" t="s">
        <v>6856</v>
      </c>
    </row>
    <row r="2094" spans="1:8" x14ac:dyDescent="0.25">
      <c r="A2094" s="1" t="s">
        <v>1065</v>
      </c>
      <c r="B2094" s="1" t="s">
        <v>6857</v>
      </c>
      <c r="C2094" s="1" t="s">
        <v>1783</v>
      </c>
      <c r="D2094" s="1" t="s">
        <v>6858</v>
      </c>
      <c r="E2094" s="1" t="s">
        <v>2444</v>
      </c>
      <c r="F2094" s="1" t="s">
        <v>5205</v>
      </c>
      <c r="G2094" s="1" t="s">
        <v>6835</v>
      </c>
      <c r="H2094" s="1" t="s">
        <v>6859</v>
      </c>
    </row>
    <row r="2095" spans="1:8" x14ac:dyDescent="0.25">
      <c r="A2095" s="1" t="s">
        <v>1065</v>
      </c>
      <c r="B2095" s="1" t="s">
        <v>6860</v>
      </c>
      <c r="C2095" s="1" t="s">
        <v>1783</v>
      </c>
      <c r="D2095" s="1" t="s">
        <v>6861</v>
      </c>
      <c r="E2095" s="1" t="s">
        <v>2444</v>
      </c>
      <c r="F2095" s="1" t="s">
        <v>5205</v>
      </c>
      <c r="G2095" s="1" t="s">
        <v>6862</v>
      </c>
      <c r="H2095" s="1" t="s">
        <v>4137</v>
      </c>
    </row>
    <row r="2096" spans="1:8" x14ac:dyDescent="0.25">
      <c r="A2096" s="1" t="s">
        <v>1065</v>
      </c>
      <c r="B2096" s="1" t="s">
        <v>6863</v>
      </c>
      <c r="C2096" s="1" t="s">
        <v>1783</v>
      </c>
      <c r="D2096" s="1" t="s">
        <v>6864</v>
      </c>
      <c r="E2096" s="1" t="s">
        <v>2444</v>
      </c>
      <c r="F2096" s="1" t="s">
        <v>5205</v>
      </c>
      <c r="G2096" s="1" t="s">
        <v>6862</v>
      </c>
      <c r="H2096" s="1" t="s">
        <v>3735</v>
      </c>
    </row>
    <row r="2097" spans="1:8" x14ac:dyDescent="0.25">
      <c r="A2097" s="1" t="s">
        <v>1065</v>
      </c>
      <c r="B2097" s="1" t="s">
        <v>6865</v>
      </c>
      <c r="C2097" s="1" t="s">
        <v>4086</v>
      </c>
      <c r="D2097" s="1" t="s">
        <v>6866</v>
      </c>
      <c r="E2097" s="1" t="s">
        <v>2444</v>
      </c>
      <c r="F2097" s="1" t="s">
        <v>5205</v>
      </c>
      <c r="G2097" s="1" t="s">
        <v>6867</v>
      </c>
      <c r="H2097" s="1" t="s">
        <v>6868</v>
      </c>
    </row>
    <row r="2098" spans="1:8" x14ac:dyDescent="0.25">
      <c r="A2098" s="1" t="s">
        <v>1065</v>
      </c>
      <c r="B2098" s="1" t="s">
        <v>6869</v>
      </c>
      <c r="C2098" s="1" t="s">
        <v>4086</v>
      </c>
      <c r="D2098" s="1" t="s">
        <v>6870</v>
      </c>
      <c r="E2098" s="1" t="s">
        <v>2444</v>
      </c>
      <c r="F2098" s="1" t="s">
        <v>5205</v>
      </c>
      <c r="G2098" s="1" t="s">
        <v>6867</v>
      </c>
      <c r="H2098" s="1" t="s">
        <v>6871</v>
      </c>
    </row>
    <row r="2099" spans="1:8" x14ac:dyDescent="0.25">
      <c r="A2099" s="1" t="s">
        <v>1065</v>
      </c>
      <c r="B2099" s="1" t="s">
        <v>6872</v>
      </c>
      <c r="C2099" s="1" t="s">
        <v>4086</v>
      </c>
      <c r="D2099" s="1" t="s">
        <v>6873</v>
      </c>
      <c r="E2099" s="1" t="s">
        <v>2444</v>
      </c>
      <c r="F2099" s="1" t="s">
        <v>5205</v>
      </c>
      <c r="G2099" s="1" t="s">
        <v>6867</v>
      </c>
      <c r="H2099" s="1" t="s">
        <v>6874</v>
      </c>
    </row>
    <row r="2100" spans="1:8" x14ac:dyDescent="0.25">
      <c r="A2100" s="1" t="s">
        <v>1065</v>
      </c>
      <c r="B2100" s="1" t="s">
        <v>6875</v>
      </c>
      <c r="C2100" s="1" t="s">
        <v>4086</v>
      </c>
      <c r="D2100" s="1" t="s">
        <v>6876</v>
      </c>
      <c r="E2100" s="1" t="s">
        <v>2444</v>
      </c>
      <c r="F2100" s="1" t="s">
        <v>5205</v>
      </c>
      <c r="G2100" s="1" t="s">
        <v>6867</v>
      </c>
      <c r="H2100" s="1" t="s">
        <v>6877</v>
      </c>
    </row>
    <row r="2101" spans="1:8" x14ac:dyDescent="0.25">
      <c r="A2101" s="1" t="s">
        <v>1065</v>
      </c>
      <c r="B2101" s="1" t="s">
        <v>6878</v>
      </c>
      <c r="C2101" s="1" t="s">
        <v>3025</v>
      </c>
      <c r="D2101" s="1" t="s">
        <v>6879</v>
      </c>
      <c r="E2101" s="1" t="s">
        <v>2444</v>
      </c>
      <c r="F2101" s="1" t="s">
        <v>5205</v>
      </c>
      <c r="G2101" s="1" t="s">
        <v>6867</v>
      </c>
      <c r="H2101" s="1" t="s">
        <v>5932</v>
      </c>
    </row>
    <row r="2102" spans="1:8" x14ac:dyDescent="0.25">
      <c r="A2102" s="1" t="s">
        <v>1065</v>
      </c>
      <c r="B2102" s="1" t="s">
        <v>6880</v>
      </c>
      <c r="C2102" s="1" t="s">
        <v>3025</v>
      </c>
      <c r="D2102" s="1" t="s">
        <v>6881</v>
      </c>
      <c r="E2102" s="1" t="s">
        <v>2444</v>
      </c>
      <c r="F2102" s="1" t="s">
        <v>5205</v>
      </c>
      <c r="G2102" s="1" t="s">
        <v>6867</v>
      </c>
      <c r="H2102" s="1" t="s">
        <v>6882</v>
      </c>
    </row>
    <row r="2103" spans="1:8" x14ac:dyDescent="0.25">
      <c r="A2103" s="1" t="s">
        <v>1065</v>
      </c>
      <c r="B2103" s="1" t="s">
        <v>6883</v>
      </c>
      <c r="C2103" s="1" t="s">
        <v>3025</v>
      </c>
      <c r="D2103" s="1" t="s">
        <v>6884</v>
      </c>
      <c r="E2103" s="1" t="s">
        <v>2444</v>
      </c>
      <c r="F2103" s="1" t="s">
        <v>5205</v>
      </c>
      <c r="G2103" s="1" t="s">
        <v>6867</v>
      </c>
      <c r="H2103" s="1" t="s">
        <v>6689</v>
      </c>
    </row>
    <row r="2104" spans="1:8" x14ac:dyDescent="0.25">
      <c r="A2104" s="1" t="s">
        <v>1065</v>
      </c>
      <c r="B2104" s="1" t="s">
        <v>6885</v>
      </c>
      <c r="C2104" s="1" t="s">
        <v>3025</v>
      </c>
      <c r="D2104" s="1" t="s">
        <v>6886</v>
      </c>
      <c r="E2104" s="1" t="s">
        <v>2444</v>
      </c>
      <c r="F2104" s="1" t="s">
        <v>5205</v>
      </c>
      <c r="G2104" s="1" t="s">
        <v>6867</v>
      </c>
      <c r="H2104" s="1" t="s">
        <v>5892</v>
      </c>
    </row>
    <row r="2105" spans="1:8" x14ac:dyDescent="0.25">
      <c r="A2105" s="1" t="s">
        <v>1065</v>
      </c>
      <c r="B2105" s="1" t="s">
        <v>6887</v>
      </c>
      <c r="C2105" s="1" t="s">
        <v>4086</v>
      </c>
      <c r="D2105" s="1" t="s">
        <v>6888</v>
      </c>
      <c r="E2105" s="1" t="s">
        <v>2444</v>
      </c>
      <c r="F2105" s="1" t="s">
        <v>5205</v>
      </c>
      <c r="G2105" s="1" t="s">
        <v>6867</v>
      </c>
      <c r="H2105" s="1" t="s">
        <v>6694</v>
      </c>
    </row>
    <row r="2106" spans="1:8" x14ac:dyDescent="0.25">
      <c r="A2106" s="1" t="s">
        <v>1065</v>
      </c>
      <c r="B2106" s="1" t="s">
        <v>6889</v>
      </c>
      <c r="C2106" s="1" t="s">
        <v>3025</v>
      </c>
      <c r="D2106" s="1" t="s">
        <v>6890</v>
      </c>
      <c r="E2106" s="1" t="s">
        <v>2444</v>
      </c>
      <c r="F2106" s="1" t="s">
        <v>5205</v>
      </c>
      <c r="G2106" s="1" t="s">
        <v>6867</v>
      </c>
      <c r="H2106" s="1" t="s">
        <v>6700</v>
      </c>
    </row>
    <row r="2107" spans="1:8" x14ac:dyDescent="0.25">
      <c r="A2107" s="1" t="s">
        <v>1065</v>
      </c>
      <c r="B2107" s="1" t="s">
        <v>6891</v>
      </c>
      <c r="C2107" s="1" t="s">
        <v>1783</v>
      </c>
      <c r="D2107" s="1" t="s">
        <v>6892</v>
      </c>
      <c r="E2107" s="1" t="s">
        <v>2444</v>
      </c>
      <c r="F2107" s="1" t="s">
        <v>5205</v>
      </c>
      <c r="G2107" s="1" t="s">
        <v>6867</v>
      </c>
      <c r="H2107" s="1" t="s">
        <v>5539</v>
      </c>
    </row>
    <row r="2108" spans="1:8" x14ac:dyDescent="0.25">
      <c r="A2108" s="1" t="s">
        <v>1065</v>
      </c>
      <c r="B2108" s="1" t="s">
        <v>6893</v>
      </c>
      <c r="C2108" s="1" t="s">
        <v>1783</v>
      </c>
      <c r="D2108" s="1" t="s">
        <v>6894</v>
      </c>
      <c r="E2108" s="1" t="s">
        <v>2444</v>
      </c>
      <c r="F2108" s="1" t="s">
        <v>5205</v>
      </c>
      <c r="G2108" s="1" t="s">
        <v>6867</v>
      </c>
      <c r="H2108" s="1" t="s">
        <v>6895</v>
      </c>
    </row>
    <row r="2109" spans="1:8" x14ac:dyDescent="0.25">
      <c r="A2109" s="1" t="s">
        <v>1065</v>
      </c>
      <c r="B2109" s="1" t="s">
        <v>6896</v>
      </c>
      <c r="C2109" s="1" t="s">
        <v>1783</v>
      </c>
      <c r="D2109" s="1" t="s">
        <v>6897</v>
      </c>
      <c r="E2109" s="1" t="s">
        <v>2444</v>
      </c>
      <c r="F2109" s="1" t="s">
        <v>5205</v>
      </c>
      <c r="G2109" s="1" t="s">
        <v>6867</v>
      </c>
      <c r="H2109" s="1" t="s">
        <v>6898</v>
      </c>
    </row>
    <row r="2110" spans="1:8" x14ac:dyDescent="0.25">
      <c r="A2110" s="1" t="s">
        <v>1065</v>
      </c>
      <c r="B2110" s="1" t="s">
        <v>6899</v>
      </c>
      <c r="C2110" s="1" t="s">
        <v>1783</v>
      </c>
      <c r="D2110" s="1" t="s">
        <v>6900</v>
      </c>
      <c r="E2110" s="1" t="s">
        <v>2444</v>
      </c>
      <c r="F2110" s="1" t="s">
        <v>5205</v>
      </c>
      <c r="G2110" s="1" t="s">
        <v>6867</v>
      </c>
      <c r="H2110" s="1" t="s">
        <v>3308</v>
      </c>
    </row>
    <row r="2111" spans="1:8" x14ac:dyDescent="0.25">
      <c r="A2111" s="1" t="s">
        <v>1065</v>
      </c>
      <c r="B2111" s="1" t="s">
        <v>6901</v>
      </c>
      <c r="C2111" s="1" t="s">
        <v>1783</v>
      </c>
      <c r="D2111" s="1" t="s">
        <v>6902</v>
      </c>
      <c r="E2111" s="1" t="s">
        <v>2444</v>
      </c>
      <c r="F2111" s="1" t="s">
        <v>5205</v>
      </c>
      <c r="G2111" s="1" t="s">
        <v>6867</v>
      </c>
      <c r="H2111" s="1" t="s">
        <v>5481</v>
      </c>
    </row>
    <row r="2112" spans="1:8" x14ac:dyDescent="0.25">
      <c r="A2112" s="1" t="s">
        <v>1065</v>
      </c>
      <c r="B2112" s="1" t="s">
        <v>6903</v>
      </c>
      <c r="C2112" s="1" t="s">
        <v>3025</v>
      </c>
      <c r="D2112" s="1" t="s">
        <v>6904</v>
      </c>
      <c r="E2112" s="1" t="s">
        <v>2444</v>
      </c>
      <c r="F2112" s="1" t="s">
        <v>5205</v>
      </c>
      <c r="G2112" s="1" t="s">
        <v>6867</v>
      </c>
      <c r="H2112" s="1" t="s">
        <v>6703</v>
      </c>
    </row>
    <row r="2113" spans="1:8" x14ac:dyDescent="0.25">
      <c r="A2113" s="1" t="s">
        <v>1065</v>
      </c>
      <c r="B2113" s="1" t="s">
        <v>6905</v>
      </c>
      <c r="C2113" s="1" t="s">
        <v>1783</v>
      </c>
      <c r="D2113" s="1" t="s">
        <v>6906</v>
      </c>
      <c r="E2113" s="1" t="s">
        <v>2444</v>
      </c>
      <c r="F2113" s="1" t="s">
        <v>5205</v>
      </c>
      <c r="G2113" s="1" t="s">
        <v>6867</v>
      </c>
      <c r="H2113" s="1" t="s">
        <v>1611</v>
      </c>
    </row>
    <row r="2114" spans="1:8" x14ac:dyDescent="0.25">
      <c r="A2114" s="1" t="s">
        <v>1065</v>
      </c>
      <c r="B2114" s="1" t="s">
        <v>6907</v>
      </c>
      <c r="C2114" s="1" t="s">
        <v>4086</v>
      </c>
      <c r="D2114" s="1" t="s">
        <v>6908</v>
      </c>
      <c r="E2114" s="1" t="s">
        <v>2444</v>
      </c>
      <c r="F2114" s="1" t="s">
        <v>5205</v>
      </c>
      <c r="G2114" s="1" t="s">
        <v>6909</v>
      </c>
      <c r="H2114" s="1" t="s">
        <v>6910</v>
      </c>
    </row>
    <row r="2115" spans="1:8" x14ac:dyDescent="0.25">
      <c r="A2115" s="1" t="s">
        <v>1065</v>
      </c>
      <c r="B2115" s="1" t="s">
        <v>6911</v>
      </c>
      <c r="C2115" s="1" t="s">
        <v>3025</v>
      </c>
      <c r="D2115" s="1" t="s">
        <v>6912</v>
      </c>
      <c r="E2115" s="1" t="s">
        <v>2444</v>
      </c>
      <c r="F2115" s="1" t="s">
        <v>5205</v>
      </c>
      <c r="G2115" s="1" t="s">
        <v>6909</v>
      </c>
      <c r="H2115" s="1" t="s">
        <v>6913</v>
      </c>
    </row>
    <row r="2116" spans="1:8" x14ac:dyDescent="0.25">
      <c r="A2116" s="1" t="s">
        <v>1065</v>
      </c>
      <c r="B2116" s="1" t="s">
        <v>6914</v>
      </c>
      <c r="C2116" s="1" t="s">
        <v>3025</v>
      </c>
      <c r="D2116" s="1" t="s">
        <v>6915</v>
      </c>
      <c r="E2116" s="1" t="s">
        <v>2444</v>
      </c>
      <c r="F2116" s="1" t="s">
        <v>5205</v>
      </c>
      <c r="G2116" s="1" t="s">
        <v>6909</v>
      </c>
      <c r="H2116" s="1" t="s">
        <v>6916</v>
      </c>
    </row>
    <row r="2117" spans="1:8" x14ac:dyDescent="0.25">
      <c r="A2117" s="1" t="s">
        <v>1065</v>
      </c>
      <c r="B2117" s="1" t="s">
        <v>6917</v>
      </c>
      <c r="C2117" s="1" t="s">
        <v>1783</v>
      </c>
      <c r="D2117" s="1" t="s">
        <v>6918</v>
      </c>
      <c r="E2117" s="1" t="s">
        <v>2444</v>
      </c>
      <c r="F2117" s="1" t="s">
        <v>5205</v>
      </c>
      <c r="G2117" s="1" t="s">
        <v>6909</v>
      </c>
      <c r="H2117" s="1" t="s">
        <v>6919</v>
      </c>
    </row>
    <row r="2118" spans="1:8" x14ac:dyDescent="0.25">
      <c r="A2118" s="1" t="s">
        <v>1065</v>
      </c>
      <c r="B2118" s="1" t="s">
        <v>6920</v>
      </c>
      <c r="C2118" s="1" t="s">
        <v>1783</v>
      </c>
      <c r="D2118" s="1" t="s">
        <v>6921</v>
      </c>
      <c r="E2118" s="1" t="s">
        <v>2444</v>
      </c>
      <c r="F2118" s="1" t="s">
        <v>5205</v>
      </c>
      <c r="G2118" s="1" t="s">
        <v>6909</v>
      </c>
      <c r="H2118" s="1" t="s">
        <v>6922</v>
      </c>
    </row>
    <row r="2119" spans="1:8" x14ac:dyDescent="0.25">
      <c r="A2119" s="1" t="s">
        <v>1065</v>
      </c>
      <c r="B2119" s="1" t="s">
        <v>6923</v>
      </c>
      <c r="C2119" s="1" t="s">
        <v>1783</v>
      </c>
      <c r="D2119" s="1" t="s">
        <v>6924</v>
      </c>
      <c r="E2119" s="1" t="s">
        <v>2444</v>
      </c>
      <c r="F2119" s="1" t="s">
        <v>5205</v>
      </c>
      <c r="G2119" s="1" t="s">
        <v>6909</v>
      </c>
      <c r="H2119" s="1" t="s">
        <v>6925</v>
      </c>
    </row>
    <row r="2120" spans="1:8" x14ac:dyDescent="0.25">
      <c r="A2120" s="1" t="s">
        <v>1065</v>
      </c>
      <c r="B2120" s="1" t="s">
        <v>6926</v>
      </c>
      <c r="C2120" s="1" t="s">
        <v>1783</v>
      </c>
      <c r="D2120" s="1" t="s">
        <v>6927</v>
      </c>
      <c r="E2120" s="1" t="s">
        <v>2444</v>
      </c>
      <c r="F2120" s="1" t="s">
        <v>5205</v>
      </c>
      <c r="G2120" s="1" t="s">
        <v>6909</v>
      </c>
      <c r="H2120" s="1" t="s">
        <v>6928</v>
      </c>
    </row>
    <row r="2121" spans="1:8" x14ac:dyDescent="0.25">
      <c r="A2121" s="1" t="s">
        <v>1065</v>
      </c>
      <c r="B2121" s="1" t="s">
        <v>6929</v>
      </c>
      <c r="C2121" s="1" t="s">
        <v>1783</v>
      </c>
      <c r="D2121" s="1" t="s">
        <v>6930</v>
      </c>
      <c r="E2121" s="1" t="s">
        <v>2444</v>
      </c>
      <c r="F2121" s="1" t="s">
        <v>5205</v>
      </c>
      <c r="G2121" s="1" t="s">
        <v>6909</v>
      </c>
      <c r="H2121" s="1" t="s">
        <v>6931</v>
      </c>
    </row>
    <row r="2122" spans="1:8" x14ac:dyDescent="0.25">
      <c r="A2122" s="1" t="s">
        <v>1065</v>
      </c>
      <c r="B2122" s="1" t="s">
        <v>6932</v>
      </c>
      <c r="C2122" s="1" t="s">
        <v>1783</v>
      </c>
      <c r="D2122" s="1" t="s">
        <v>6933</v>
      </c>
      <c r="E2122" s="1" t="s">
        <v>2444</v>
      </c>
      <c r="F2122" s="1" t="s">
        <v>5205</v>
      </c>
      <c r="G2122" s="1" t="s">
        <v>6909</v>
      </c>
      <c r="H2122" s="1" t="s">
        <v>6934</v>
      </c>
    </row>
    <row r="2123" spans="1:8" x14ac:dyDescent="0.25">
      <c r="A2123" s="1" t="s">
        <v>1065</v>
      </c>
      <c r="B2123" s="1" t="s">
        <v>6935</v>
      </c>
      <c r="C2123" s="1" t="s">
        <v>1783</v>
      </c>
      <c r="D2123" s="1" t="s">
        <v>6936</v>
      </c>
      <c r="E2123" s="1" t="s">
        <v>2444</v>
      </c>
      <c r="F2123" s="1" t="s">
        <v>5205</v>
      </c>
      <c r="G2123" s="1" t="s">
        <v>6909</v>
      </c>
      <c r="H2123" s="1" t="s">
        <v>6937</v>
      </c>
    </row>
    <row r="2124" spans="1:8" x14ac:dyDescent="0.25">
      <c r="A2124" s="1" t="s">
        <v>1065</v>
      </c>
      <c r="B2124" s="1" t="s">
        <v>6938</v>
      </c>
      <c r="C2124" s="1" t="s">
        <v>1783</v>
      </c>
      <c r="D2124" s="1" t="s">
        <v>6939</v>
      </c>
      <c r="E2124" s="1" t="s">
        <v>2444</v>
      </c>
      <c r="F2124" s="1" t="s">
        <v>5205</v>
      </c>
      <c r="G2124" s="1" t="s">
        <v>6909</v>
      </c>
      <c r="H2124" s="1" t="s">
        <v>6940</v>
      </c>
    </row>
    <row r="2125" spans="1:8" x14ac:dyDescent="0.25">
      <c r="A2125" s="1" t="s">
        <v>1065</v>
      </c>
      <c r="B2125" s="1" t="s">
        <v>6941</v>
      </c>
      <c r="C2125" s="1" t="s">
        <v>1783</v>
      </c>
      <c r="D2125" s="1" t="s">
        <v>6942</v>
      </c>
      <c r="E2125" s="1" t="s">
        <v>2444</v>
      </c>
      <c r="F2125" s="1" t="s">
        <v>5205</v>
      </c>
      <c r="G2125" s="1" t="s">
        <v>6909</v>
      </c>
      <c r="H2125" s="1" t="s">
        <v>6943</v>
      </c>
    </row>
    <row r="2126" spans="1:8" x14ac:dyDescent="0.25">
      <c r="A2126" s="1" t="s">
        <v>1065</v>
      </c>
      <c r="B2126" s="1" t="s">
        <v>6944</v>
      </c>
      <c r="C2126" s="1" t="s">
        <v>1783</v>
      </c>
      <c r="D2126" s="1" t="s">
        <v>6945</v>
      </c>
      <c r="E2126" s="1" t="s">
        <v>2444</v>
      </c>
      <c r="F2126" s="1" t="s">
        <v>5205</v>
      </c>
      <c r="G2126" s="1" t="s">
        <v>6909</v>
      </c>
      <c r="H2126" s="1" t="s">
        <v>6946</v>
      </c>
    </row>
    <row r="2127" spans="1:8" x14ac:dyDescent="0.25">
      <c r="A2127" s="1" t="s">
        <v>1065</v>
      </c>
      <c r="B2127" s="1" t="s">
        <v>6947</v>
      </c>
      <c r="C2127" s="1" t="s">
        <v>1783</v>
      </c>
      <c r="D2127" s="1" t="s">
        <v>6948</v>
      </c>
      <c r="E2127" s="1" t="s">
        <v>2444</v>
      </c>
      <c r="F2127" s="1" t="s">
        <v>5205</v>
      </c>
      <c r="G2127" s="1" t="s">
        <v>6909</v>
      </c>
      <c r="H2127" s="1" t="s">
        <v>6949</v>
      </c>
    </row>
    <row r="2128" spans="1:8" x14ac:dyDescent="0.25">
      <c r="A2128" s="1" t="s">
        <v>1065</v>
      </c>
      <c r="B2128" s="1" t="s">
        <v>6950</v>
      </c>
      <c r="C2128" s="1" t="s">
        <v>1783</v>
      </c>
      <c r="D2128" s="1" t="s">
        <v>6951</v>
      </c>
      <c r="E2128" s="1" t="s">
        <v>2444</v>
      </c>
      <c r="F2128" s="1" t="s">
        <v>5205</v>
      </c>
      <c r="G2128" s="1" t="s">
        <v>6909</v>
      </c>
      <c r="H2128" s="1" t="s">
        <v>6952</v>
      </c>
    </row>
    <row r="2129" spans="1:8" x14ac:dyDescent="0.25">
      <c r="A2129" s="1" t="s">
        <v>1065</v>
      </c>
      <c r="B2129" s="1" t="s">
        <v>6953</v>
      </c>
      <c r="C2129" s="1" t="s">
        <v>1783</v>
      </c>
      <c r="D2129" s="1" t="s">
        <v>6954</v>
      </c>
      <c r="E2129" s="1" t="s">
        <v>2444</v>
      </c>
      <c r="F2129" s="1" t="s">
        <v>5205</v>
      </c>
      <c r="G2129" s="1" t="s">
        <v>6909</v>
      </c>
      <c r="H2129" s="1" t="s">
        <v>6955</v>
      </c>
    </row>
    <row r="2130" spans="1:8" x14ac:dyDescent="0.25">
      <c r="A2130" s="1" t="s">
        <v>1065</v>
      </c>
      <c r="B2130" s="1" t="s">
        <v>6956</v>
      </c>
      <c r="C2130" s="1" t="s">
        <v>1783</v>
      </c>
      <c r="D2130" s="1" t="s">
        <v>6957</v>
      </c>
      <c r="E2130" s="1" t="s">
        <v>2444</v>
      </c>
      <c r="F2130" s="1" t="s">
        <v>5205</v>
      </c>
      <c r="G2130" s="1" t="s">
        <v>6909</v>
      </c>
      <c r="H2130" s="1" t="s">
        <v>6958</v>
      </c>
    </row>
    <row r="2131" spans="1:8" x14ac:dyDescent="0.25">
      <c r="A2131" s="1" t="s">
        <v>1065</v>
      </c>
      <c r="B2131" s="1" t="s">
        <v>6959</v>
      </c>
      <c r="C2131" s="1" t="s">
        <v>1783</v>
      </c>
      <c r="D2131" s="1" t="s">
        <v>6960</v>
      </c>
      <c r="E2131" s="1" t="s">
        <v>2444</v>
      </c>
      <c r="F2131" s="1" t="s">
        <v>5205</v>
      </c>
      <c r="G2131" s="1" t="s">
        <v>6909</v>
      </c>
      <c r="H2131" s="1" t="s">
        <v>6961</v>
      </c>
    </row>
    <row r="2132" spans="1:8" x14ac:dyDescent="0.25">
      <c r="A2132" s="1" t="s">
        <v>1065</v>
      </c>
      <c r="B2132" s="1" t="s">
        <v>6962</v>
      </c>
      <c r="C2132" s="1" t="s">
        <v>3025</v>
      </c>
      <c r="D2132" s="1" t="s">
        <v>6963</v>
      </c>
      <c r="E2132" s="1" t="s">
        <v>2444</v>
      </c>
      <c r="F2132" s="1" t="s">
        <v>5205</v>
      </c>
      <c r="G2132" s="1" t="s">
        <v>6909</v>
      </c>
      <c r="H2132" s="1" t="s">
        <v>6964</v>
      </c>
    </row>
    <row r="2133" spans="1:8" x14ac:dyDescent="0.25">
      <c r="A2133" s="1" t="s">
        <v>1065</v>
      </c>
      <c r="B2133" s="1" t="s">
        <v>6965</v>
      </c>
      <c r="C2133" s="1" t="s">
        <v>3025</v>
      </c>
      <c r="D2133" s="1" t="s">
        <v>6966</v>
      </c>
      <c r="E2133" s="1" t="s">
        <v>2444</v>
      </c>
      <c r="F2133" s="1" t="s">
        <v>5205</v>
      </c>
      <c r="G2133" s="1" t="s">
        <v>6909</v>
      </c>
      <c r="H2133" s="1" t="s">
        <v>6967</v>
      </c>
    </row>
    <row r="2134" spans="1:8" x14ac:dyDescent="0.25">
      <c r="A2134" s="1" t="s">
        <v>1065</v>
      </c>
      <c r="B2134" s="1" t="s">
        <v>6968</v>
      </c>
      <c r="C2134" s="1" t="s">
        <v>1783</v>
      </c>
      <c r="D2134" s="1" t="s">
        <v>6969</v>
      </c>
      <c r="E2134" s="1" t="s">
        <v>2444</v>
      </c>
      <c r="F2134" s="1" t="s">
        <v>5205</v>
      </c>
      <c r="G2134" s="1" t="s">
        <v>6909</v>
      </c>
      <c r="H2134" s="1" t="s">
        <v>6970</v>
      </c>
    </row>
    <row r="2135" spans="1:8" x14ac:dyDescent="0.25">
      <c r="A2135" s="1" t="s">
        <v>1065</v>
      </c>
      <c r="B2135" s="1" t="s">
        <v>6971</v>
      </c>
      <c r="C2135" s="1" t="s">
        <v>4086</v>
      </c>
      <c r="D2135" s="1" t="s">
        <v>6972</v>
      </c>
      <c r="E2135" s="1" t="s">
        <v>2444</v>
      </c>
      <c r="F2135" s="1" t="s">
        <v>5205</v>
      </c>
      <c r="G2135" s="1" t="s">
        <v>6973</v>
      </c>
      <c r="H2135" s="1" t="s">
        <v>6910</v>
      </c>
    </row>
    <row r="2136" spans="1:8" x14ac:dyDescent="0.25">
      <c r="A2136" s="1" t="s">
        <v>1065</v>
      </c>
      <c r="B2136" s="1" t="s">
        <v>6974</v>
      </c>
      <c r="C2136" s="1" t="s">
        <v>3025</v>
      </c>
      <c r="D2136" s="1" t="s">
        <v>6975</v>
      </c>
      <c r="E2136" s="1" t="s">
        <v>2444</v>
      </c>
      <c r="F2136" s="1" t="s">
        <v>5205</v>
      </c>
      <c r="G2136" s="1" t="s">
        <v>6973</v>
      </c>
      <c r="H2136" s="1" t="s">
        <v>6913</v>
      </c>
    </row>
    <row r="2137" spans="1:8" x14ac:dyDescent="0.25">
      <c r="A2137" s="1" t="s">
        <v>1065</v>
      </c>
      <c r="B2137" s="1" t="s">
        <v>6976</v>
      </c>
      <c r="C2137" s="1" t="s">
        <v>3025</v>
      </c>
      <c r="D2137" s="1" t="s">
        <v>6977</v>
      </c>
      <c r="E2137" s="1" t="s">
        <v>2444</v>
      </c>
      <c r="F2137" s="1" t="s">
        <v>5205</v>
      </c>
      <c r="G2137" s="1" t="s">
        <v>6973</v>
      </c>
      <c r="H2137" s="1" t="s">
        <v>6916</v>
      </c>
    </row>
    <row r="2138" spans="1:8" x14ac:dyDescent="0.25">
      <c r="A2138" s="1" t="s">
        <v>1065</v>
      </c>
      <c r="B2138" s="1" t="s">
        <v>6978</v>
      </c>
      <c r="C2138" s="1" t="s">
        <v>1783</v>
      </c>
      <c r="D2138" s="1" t="s">
        <v>6979</v>
      </c>
      <c r="E2138" s="1" t="s">
        <v>2444</v>
      </c>
      <c r="F2138" s="1" t="s">
        <v>5205</v>
      </c>
      <c r="G2138" s="1" t="s">
        <v>6973</v>
      </c>
      <c r="H2138" s="1" t="s">
        <v>6919</v>
      </c>
    </row>
    <row r="2139" spans="1:8" x14ac:dyDescent="0.25">
      <c r="A2139" s="1" t="s">
        <v>1065</v>
      </c>
      <c r="B2139" s="1" t="s">
        <v>6980</v>
      </c>
      <c r="C2139" s="1" t="s">
        <v>1783</v>
      </c>
      <c r="D2139" s="1" t="s">
        <v>6981</v>
      </c>
      <c r="E2139" s="1" t="s">
        <v>2444</v>
      </c>
      <c r="F2139" s="1" t="s">
        <v>5205</v>
      </c>
      <c r="G2139" s="1" t="s">
        <v>6973</v>
      </c>
      <c r="H2139" s="1" t="s">
        <v>6922</v>
      </c>
    </row>
    <row r="2140" spans="1:8" x14ac:dyDescent="0.25">
      <c r="A2140" s="1" t="s">
        <v>1065</v>
      </c>
      <c r="B2140" s="1" t="s">
        <v>6982</v>
      </c>
      <c r="C2140" s="1" t="s">
        <v>1783</v>
      </c>
      <c r="D2140" s="1" t="s">
        <v>6983</v>
      </c>
      <c r="E2140" s="1" t="s">
        <v>2444</v>
      </c>
      <c r="F2140" s="1" t="s">
        <v>5205</v>
      </c>
      <c r="G2140" s="1" t="s">
        <v>6973</v>
      </c>
      <c r="H2140" s="1" t="s">
        <v>6928</v>
      </c>
    </row>
    <row r="2141" spans="1:8" x14ac:dyDescent="0.25">
      <c r="A2141" s="1" t="s">
        <v>1065</v>
      </c>
      <c r="B2141" s="1" t="s">
        <v>6984</v>
      </c>
      <c r="C2141" s="1" t="s">
        <v>1783</v>
      </c>
      <c r="D2141" s="1" t="s">
        <v>6985</v>
      </c>
      <c r="E2141" s="1" t="s">
        <v>2444</v>
      </c>
      <c r="F2141" s="1" t="s">
        <v>5205</v>
      </c>
      <c r="G2141" s="1" t="s">
        <v>6973</v>
      </c>
      <c r="H2141" s="1" t="s">
        <v>6931</v>
      </c>
    </row>
    <row r="2142" spans="1:8" x14ac:dyDescent="0.25">
      <c r="A2142" s="1" t="s">
        <v>1065</v>
      </c>
      <c r="B2142" s="1" t="s">
        <v>6986</v>
      </c>
      <c r="C2142" s="1" t="s">
        <v>1783</v>
      </c>
      <c r="D2142" s="1" t="s">
        <v>6987</v>
      </c>
      <c r="E2142" s="1" t="s">
        <v>2444</v>
      </c>
      <c r="F2142" s="1" t="s">
        <v>5205</v>
      </c>
      <c r="G2142" s="1" t="s">
        <v>6973</v>
      </c>
      <c r="H2142" s="1" t="s">
        <v>6934</v>
      </c>
    </row>
    <row r="2143" spans="1:8" x14ac:dyDescent="0.25">
      <c r="A2143" s="1" t="s">
        <v>1065</v>
      </c>
      <c r="B2143" s="1" t="s">
        <v>6988</v>
      </c>
      <c r="C2143" s="1" t="s">
        <v>1783</v>
      </c>
      <c r="D2143" s="1" t="s">
        <v>6989</v>
      </c>
      <c r="E2143" s="1" t="s">
        <v>2444</v>
      </c>
      <c r="F2143" s="1" t="s">
        <v>5205</v>
      </c>
      <c r="G2143" s="1" t="s">
        <v>6973</v>
      </c>
      <c r="H2143" s="1" t="s">
        <v>6937</v>
      </c>
    </row>
    <row r="2144" spans="1:8" x14ac:dyDescent="0.25">
      <c r="A2144" s="1" t="s">
        <v>1065</v>
      </c>
      <c r="B2144" s="1" t="s">
        <v>6990</v>
      </c>
      <c r="C2144" s="1" t="s">
        <v>1783</v>
      </c>
      <c r="D2144" s="1" t="s">
        <v>6991</v>
      </c>
      <c r="E2144" s="1" t="s">
        <v>2444</v>
      </c>
      <c r="F2144" s="1" t="s">
        <v>5205</v>
      </c>
      <c r="G2144" s="1" t="s">
        <v>6973</v>
      </c>
      <c r="H2144" s="1" t="s">
        <v>6940</v>
      </c>
    </row>
    <row r="2145" spans="1:8" x14ac:dyDescent="0.25">
      <c r="A2145" s="1" t="s">
        <v>1065</v>
      </c>
      <c r="B2145" s="1" t="s">
        <v>6992</v>
      </c>
      <c r="C2145" s="1" t="s">
        <v>1783</v>
      </c>
      <c r="D2145" s="1" t="s">
        <v>6993</v>
      </c>
      <c r="E2145" s="1" t="s">
        <v>2444</v>
      </c>
      <c r="F2145" s="1" t="s">
        <v>5205</v>
      </c>
      <c r="G2145" s="1" t="s">
        <v>6973</v>
      </c>
      <c r="H2145" s="1" t="s">
        <v>6955</v>
      </c>
    </row>
    <row r="2146" spans="1:8" x14ac:dyDescent="0.25">
      <c r="A2146" s="1" t="s">
        <v>1065</v>
      </c>
      <c r="B2146" s="1" t="s">
        <v>6994</v>
      </c>
      <c r="C2146" s="1" t="s">
        <v>3025</v>
      </c>
      <c r="D2146" s="1" t="s">
        <v>6995</v>
      </c>
      <c r="E2146" s="1" t="s">
        <v>2444</v>
      </c>
      <c r="F2146" s="1" t="s">
        <v>5205</v>
      </c>
      <c r="G2146" s="1" t="s">
        <v>6973</v>
      </c>
      <c r="H2146" s="1" t="s">
        <v>6964</v>
      </c>
    </row>
    <row r="2147" spans="1:8" x14ac:dyDescent="0.25">
      <c r="A2147" s="1" t="s">
        <v>1065</v>
      </c>
      <c r="B2147" s="1" t="s">
        <v>6996</v>
      </c>
      <c r="C2147" s="1" t="s">
        <v>3025</v>
      </c>
      <c r="D2147" s="1" t="s">
        <v>6997</v>
      </c>
      <c r="E2147" s="1" t="s">
        <v>2444</v>
      </c>
      <c r="F2147" s="1" t="s">
        <v>5205</v>
      </c>
      <c r="G2147" s="1" t="s">
        <v>6973</v>
      </c>
      <c r="H2147" s="1" t="s">
        <v>6967</v>
      </c>
    </row>
    <row r="2148" spans="1:8" x14ac:dyDescent="0.25">
      <c r="A2148" s="1" t="s">
        <v>1065</v>
      </c>
      <c r="B2148" s="1" t="s">
        <v>6998</v>
      </c>
      <c r="C2148" s="1" t="s">
        <v>1783</v>
      </c>
      <c r="D2148" s="1" t="s">
        <v>6999</v>
      </c>
      <c r="E2148" s="1" t="s">
        <v>2444</v>
      </c>
      <c r="F2148" s="1" t="s">
        <v>5205</v>
      </c>
      <c r="G2148" s="1" t="s">
        <v>6973</v>
      </c>
      <c r="H2148" s="1" t="s">
        <v>6970</v>
      </c>
    </row>
    <row r="2149" spans="1:8" x14ac:dyDescent="0.25">
      <c r="A2149" s="1" t="s">
        <v>1065</v>
      </c>
      <c r="B2149" s="1" t="s">
        <v>7000</v>
      </c>
      <c r="C2149" s="1" t="s">
        <v>4086</v>
      </c>
      <c r="D2149" s="1" t="s">
        <v>7001</v>
      </c>
      <c r="E2149" s="1" t="s">
        <v>2444</v>
      </c>
      <c r="F2149" s="1" t="s">
        <v>5205</v>
      </c>
      <c r="G2149" s="1" t="s">
        <v>7002</v>
      </c>
      <c r="H2149" s="1" t="s">
        <v>6910</v>
      </c>
    </row>
    <row r="2150" spans="1:8" x14ac:dyDescent="0.25">
      <c r="A2150" s="1" t="s">
        <v>1065</v>
      </c>
      <c r="B2150" s="1" t="s">
        <v>7003</v>
      </c>
      <c r="C2150" s="1" t="s">
        <v>3025</v>
      </c>
      <c r="D2150" s="1" t="s">
        <v>7004</v>
      </c>
      <c r="E2150" s="1" t="s">
        <v>2444</v>
      </c>
      <c r="F2150" s="1" t="s">
        <v>5205</v>
      </c>
      <c r="G2150" s="1" t="s">
        <v>7002</v>
      </c>
      <c r="H2150" s="1" t="s">
        <v>6913</v>
      </c>
    </row>
    <row r="2151" spans="1:8" x14ac:dyDescent="0.25">
      <c r="A2151" s="1" t="s">
        <v>1065</v>
      </c>
      <c r="B2151" s="1" t="s">
        <v>7005</v>
      </c>
      <c r="C2151" s="1" t="s">
        <v>3025</v>
      </c>
      <c r="D2151" s="1" t="s">
        <v>7006</v>
      </c>
      <c r="E2151" s="1" t="s">
        <v>2444</v>
      </c>
      <c r="F2151" s="1" t="s">
        <v>5205</v>
      </c>
      <c r="G2151" s="1" t="s">
        <v>7002</v>
      </c>
      <c r="H2151" s="1" t="s">
        <v>6916</v>
      </c>
    </row>
    <row r="2152" spans="1:8" x14ac:dyDescent="0.25">
      <c r="A2152" s="1" t="s">
        <v>1065</v>
      </c>
      <c r="B2152" s="1" t="s">
        <v>7007</v>
      </c>
      <c r="C2152" s="1" t="s">
        <v>1783</v>
      </c>
      <c r="D2152" s="1" t="s">
        <v>7008</v>
      </c>
      <c r="E2152" s="1" t="s">
        <v>2444</v>
      </c>
      <c r="F2152" s="1" t="s">
        <v>5205</v>
      </c>
      <c r="G2152" s="1" t="s">
        <v>7002</v>
      </c>
      <c r="H2152" s="1" t="s">
        <v>6919</v>
      </c>
    </row>
    <row r="2153" spans="1:8" x14ac:dyDescent="0.25">
      <c r="A2153" s="1" t="s">
        <v>1065</v>
      </c>
      <c r="B2153" s="1" t="s">
        <v>7009</v>
      </c>
      <c r="C2153" s="1" t="s">
        <v>1783</v>
      </c>
      <c r="D2153" s="1" t="s">
        <v>7010</v>
      </c>
      <c r="E2153" s="1" t="s">
        <v>2444</v>
      </c>
      <c r="F2153" s="1" t="s">
        <v>5205</v>
      </c>
      <c r="G2153" s="1" t="s">
        <v>7002</v>
      </c>
      <c r="H2153" s="1" t="s">
        <v>6922</v>
      </c>
    </row>
    <row r="2154" spans="1:8" x14ac:dyDescent="0.25">
      <c r="A2154" s="1" t="s">
        <v>1065</v>
      </c>
      <c r="B2154" s="1" t="s">
        <v>7011</v>
      </c>
      <c r="C2154" s="1" t="s">
        <v>1783</v>
      </c>
      <c r="D2154" s="1" t="s">
        <v>7012</v>
      </c>
      <c r="E2154" s="1" t="s">
        <v>2444</v>
      </c>
      <c r="F2154" s="1" t="s">
        <v>5205</v>
      </c>
      <c r="G2154" s="1" t="s">
        <v>7002</v>
      </c>
      <c r="H2154" s="1" t="s">
        <v>6925</v>
      </c>
    </row>
    <row r="2155" spans="1:8" x14ac:dyDescent="0.25">
      <c r="A2155" s="1" t="s">
        <v>1065</v>
      </c>
      <c r="B2155" s="1" t="s">
        <v>7013</v>
      </c>
      <c r="C2155" s="1" t="s">
        <v>1783</v>
      </c>
      <c r="D2155" s="1" t="s">
        <v>7014</v>
      </c>
      <c r="E2155" s="1" t="s">
        <v>2444</v>
      </c>
      <c r="F2155" s="1" t="s">
        <v>5205</v>
      </c>
      <c r="G2155" s="1" t="s">
        <v>7002</v>
      </c>
      <c r="H2155" s="1" t="s">
        <v>6928</v>
      </c>
    </row>
    <row r="2156" spans="1:8" x14ac:dyDescent="0.25">
      <c r="A2156" s="1" t="s">
        <v>1065</v>
      </c>
      <c r="B2156" s="1" t="s">
        <v>7015</v>
      </c>
      <c r="C2156" s="1" t="s">
        <v>1783</v>
      </c>
      <c r="D2156" s="1" t="s">
        <v>7016</v>
      </c>
      <c r="E2156" s="1" t="s">
        <v>2444</v>
      </c>
      <c r="F2156" s="1" t="s">
        <v>5205</v>
      </c>
      <c r="G2156" s="1" t="s">
        <v>7002</v>
      </c>
      <c r="H2156" s="1" t="s">
        <v>6931</v>
      </c>
    </row>
    <row r="2157" spans="1:8" x14ac:dyDescent="0.25">
      <c r="A2157" s="1" t="s">
        <v>1065</v>
      </c>
      <c r="B2157" s="1" t="s">
        <v>7017</v>
      </c>
      <c r="C2157" s="1" t="s">
        <v>1783</v>
      </c>
      <c r="D2157" s="1" t="s">
        <v>7018</v>
      </c>
      <c r="E2157" s="1" t="s">
        <v>2444</v>
      </c>
      <c r="F2157" s="1" t="s">
        <v>5205</v>
      </c>
      <c r="G2157" s="1" t="s">
        <v>7002</v>
      </c>
      <c r="H2157" s="1" t="s">
        <v>6934</v>
      </c>
    </row>
    <row r="2158" spans="1:8" x14ac:dyDescent="0.25">
      <c r="A2158" s="1" t="s">
        <v>1065</v>
      </c>
      <c r="B2158" s="1" t="s">
        <v>7019</v>
      </c>
      <c r="C2158" s="1" t="s">
        <v>1783</v>
      </c>
      <c r="D2158" s="1" t="s">
        <v>7020</v>
      </c>
      <c r="E2158" s="1" t="s">
        <v>2444</v>
      </c>
      <c r="F2158" s="1" t="s">
        <v>5205</v>
      </c>
      <c r="G2158" s="1" t="s">
        <v>7002</v>
      </c>
      <c r="H2158" s="1" t="s">
        <v>6937</v>
      </c>
    </row>
    <row r="2159" spans="1:8" x14ac:dyDescent="0.25">
      <c r="A2159" s="1" t="s">
        <v>1065</v>
      </c>
      <c r="B2159" s="1" t="s">
        <v>7021</v>
      </c>
      <c r="C2159" s="1" t="s">
        <v>1783</v>
      </c>
      <c r="D2159" s="1" t="s">
        <v>7022</v>
      </c>
      <c r="E2159" s="1" t="s">
        <v>2444</v>
      </c>
      <c r="F2159" s="1" t="s">
        <v>5205</v>
      </c>
      <c r="G2159" s="1" t="s">
        <v>7002</v>
      </c>
      <c r="H2159" s="1" t="s">
        <v>6940</v>
      </c>
    </row>
    <row r="2160" spans="1:8" x14ac:dyDescent="0.25">
      <c r="A2160" s="1" t="s">
        <v>1065</v>
      </c>
      <c r="B2160" s="1" t="s">
        <v>7023</v>
      </c>
      <c r="C2160" s="1" t="s">
        <v>1783</v>
      </c>
      <c r="D2160" s="1" t="s">
        <v>7024</v>
      </c>
      <c r="E2160" s="1" t="s">
        <v>2444</v>
      </c>
      <c r="F2160" s="1" t="s">
        <v>5205</v>
      </c>
      <c r="G2160" s="1" t="s">
        <v>7002</v>
      </c>
      <c r="H2160" s="1" t="s">
        <v>6943</v>
      </c>
    </row>
    <row r="2161" spans="1:8" x14ac:dyDescent="0.25">
      <c r="A2161" s="1" t="s">
        <v>1065</v>
      </c>
      <c r="B2161" s="1" t="s">
        <v>7025</v>
      </c>
      <c r="C2161" s="1" t="s">
        <v>1783</v>
      </c>
      <c r="D2161" s="1" t="s">
        <v>7026</v>
      </c>
      <c r="E2161" s="1" t="s">
        <v>2444</v>
      </c>
      <c r="F2161" s="1" t="s">
        <v>5205</v>
      </c>
      <c r="G2161" s="1" t="s">
        <v>7002</v>
      </c>
      <c r="H2161" s="1" t="s">
        <v>6946</v>
      </c>
    </row>
    <row r="2162" spans="1:8" x14ac:dyDescent="0.25">
      <c r="A2162" s="1" t="s">
        <v>1065</v>
      </c>
      <c r="B2162" s="1" t="s">
        <v>7027</v>
      </c>
      <c r="C2162" s="1" t="s">
        <v>1783</v>
      </c>
      <c r="D2162" s="1" t="s">
        <v>7028</v>
      </c>
      <c r="E2162" s="1" t="s">
        <v>2444</v>
      </c>
      <c r="F2162" s="1" t="s">
        <v>5205</v>
      </c>
      <c r="G2162" s="1" t="s">
        <v>7002</v>
      </c>
      <c r="H2162" s="1" t="s">
        <v>6949</v>
      </c>
    </row>
    <row r="2163" spans="1:8" x14ac:dyDescent="0.25">
      <c r="A2163" s="1" t="s">
        <v>1065</v>
      </c>
      <c r="B2163" s="1" t="s">
        <v>7029</v>
      </c>
      <c r="C2163" s="1" t="s">
        <v>1783</v>
      </c>
      <c r="D2163" s="1" t="s">
        <v>7030</v>
      </c>
      <c r="E2163" s="1" t="s">
        <v>2444</v>
      </c>
      <c r="F2163" s="1" t="s">
        <v>5205</v>
      </c>
      <c r="G2163" s="1" t="s">
        <v>7002</v>
      </c>
      <c r="H2163" s="1" t="s">
        <v>6952</v>
      </c>
    </row>
    <row r="2164" spans="1:8" x14ac:dyDescent="0.25">
      <c r="A2164" s="1" t="s">
        <v>1065</v>
      </c>
      <c r="B2164" s="1" t="s">
        <v>7031</v>
      </c>
      <c r="C2164" s="1" t="s">
        <v>1783</v>
      </c>
      <c r="D2164" s="1" t="s">
        <v>7032</v>
      </c>
      <c r="E2164" s="1" t="s">
        <v>2444</v>
      </c>
      <c r="F2164" s="1" t="s">
        <v>5205</v>
      </c>
      <c r="G2164" s="1" t="s">
        <v>7002</v>
      </c>
      <c r="H2164" s="1" t="s">
        <v>6955</v>
      </c>
    </row>
    <row r="2165" spans="1:8" x14ac:dyDescent="0.25">
      <c r="A2165" s="1" t="s">
        <v>1065</v>
      </c>
      <c r="B2165" s="1" t="s">
        <v>7033</v>
      </c>
      <c r="C2165" s="1" t="s">
        <v>1783</v>
      </c>
      <c r="D2165" s="1" t="s">
        <v>7034</v>
      </c>
      <c r="E2165" s="1" t="s">
        <v>2444</v>
      </c>
      <c r="F2165" s="1" t="s">
        <v>5205</v>
      </c>
      <c r="G2165" s="1" t="s">
        <v>7002</v>
      </c>
      <c r="H2165" s="1" t="s">
        <v>6958</v>
      </c>
    </row>
    <row r="2166" spans="1:8" x14ac:dyDescent="0.25">
      <c r="A2166" s="1" t="s">
        <v>1065</v>
      </c>
      <c r="B2166" s="1" t="s">
        <v>7035</v>
      </c>
      <c r="C2166" s="1" t="s">
        <v>3025</v>
      </c>
      <c r="D2166" s="1" t="s">
        <v>7036</v>
      </c>
      <c r="E2166" s="1" t="s">
        <v>2444</v>
      </c>
      <c r="F2166" s="1" t="s">
        <v>5205</v>
      </c>
      <c r="G2166" s="1" t="s">
        <v>7002</v>
      </c>
      <c r="H2166" s="1" t="s">
        <v>6964</v>
      </c>
    </row>
    <row r="2167" spans="1:8" x14ac:dyDescent="0.25">
      <c r="A2167" s="1" t="s">
        <v>1065</v>
      </c>
      <c r="B2167" s="1" t="s">
        <v>7037</v>
      </c>
      <c r="C2167" s="1" t="s">
        <v>3025</v>
      </c>
      <c r="D2167" s="1" t="s">
        <v>7038</v>
      </c>
      <c r="E2167" s="1" t="s">
        <v>2444</v>
      </c>
      <c r="F2167" s="1" t="s">
        <v>5205</v>
      </c>
      <c r="G2167" s="1" t="s">
        <v>7002</v>
      </c>
      <c r="H2167" s="1" t="s">
        <v>6967</v>
      </c>
    </row>
    <row r="2168" spans="1:8" x14ac:dyDescent="0.25">
      <c r="A2168" s="1" t="s">
        <v>1065</v>
      </c>
      <c r="B2168" s="1" t="s">
        <v>7039</v>
      </c>
      <c r="C2168" s="1" t="s">
        <v>1783</v>
      </c>
      <c r="D2168" s="1" t="s">
        <v>7040</v>
      </c>
      <c r="E2168" s="1" t="s">
        <v>2444</v>
      </c>
      <c r="F2168" s="1" t="s">
        <v>5205</v>
      </c>
      <c r="G2168" s="1" t="s">
        <v>7002</v>
      </c>
      <c r="H2168" s="1" t="s">
        <v>6970</v>
      </c>
    </row>
    <row r="2169" spans="1:8" x14ac:dyDescent="0.25">
      <c r="A2169" s="1" t="s">
        <v>1065</v>
      </c>
      <c r="B2169" s="1" t="s">
        <v>7041</v>
      </c>
      <c r="C2169" s="1" t="s">
        <v>4086</v>
      </c>
      <c r="D2169" s="1" t="s">
        <v>7042</v>
      </c>
      <c r="E2169" s="1" t="s">
        <v>2444</v>
      </c>
      <c r="F2169" s="1" t="s">
        <v>5205</v>
      </c>
      <c r="G2169" s="1" t="s">
        <v>7043</v>
      </c>
      <c r="H2169" s="1" t="s">
        <v>6910</v>
      </c>
    </row>
    <row r="2170" spans="1:8" x14ac:dyDescent="0.25">
      <c r="A2170" s="1" t="s">
        <v>1065</v>
      </c>
      <c r="B2170" s="1" t="s">
        <v>7044</v>
      </c>
      <c r="C2170" s="1" t="s">
        <v>3025</v>
      </c>
      <c r="D2170" s="1" t="s">
        <v>7045</v>
      </c>
      <c r="E2170" s="1" t="s">
        <v>2444</v>
      </c>
      <c r="F2170" s="1" t="s">
        <v>5205</v>
      </c>
      <c r="G2170" s="1" t="s">
        <v>7043</v>
      </c>
      <c r="H2170" s="1" t="s">
        <v>6913</v>
      </c>
    </row>
    <row r="2171" spans="1:8" x14ac:dyDescent="0.25">
      <c r="A2171" s="1" t="s">
        <v>1065</v>
      </c>
      <c r="B2171" s="1" t="s">
        <v>7046</v>
      </c>
      <c r="C2171" s="1" t="s">
        <v>3025</v>
      </c>
      <c r="D2171" s="1" t="s">
        <v>7047</v>
      </c>
      <c r="E2171" s="1" t="s">
        <v>2444</v>
      </c>
      <c r="F2171" s="1" t="s">
        <v>5205</v>
      </c>
      <c r="G2171" s="1" t="s">
        <v>7043</v>
      </c>
      <c r="H2171" s="1" t="s">
        <v>6916</v>
      </c>
    </row>
    <row r="2172" spans="1:8" x14ac:dyDescent="0.25">
      <c r="A2172" s="1" t="s">
        <v>1065</v>
      </c>
      <c r="B2172" s="1" t="s">
        <v>7048</v>
      </c>
      <c r="C2172" s="1" t="s">
        <v>1783</v>
      </c>
      <c r="D2172" s="1" t="s">
        <v>7049</v>
      </c>
      <c r="E2172" s="1" t="s">
        <v>2444</v>
      </c>
      <c r="F2172" s="1" t="s">
        <v>5205</v>
      </c>
      <c r="G2172" s="1" t="s">
        <v>7043</v>
      </c>
      <c r="H2172" s="1" t="s">
        <v>6919</v>
      </c>
    </row>
    <row r="2173" spans="1:8" x14ac:dyDescent="0.25">
      <c r="A2173" s="1" t="s">
        <v>1065</v>
      </c>
      <c r="B2173" s="1" t="s">
        <v>7050</v>
      </c>
      <c r="C2173" s="1" t="s">
        <v>1783</v>
      </c>
      <c r="D2173" s="1" t="s">
        <v>7051</v>
      </c>
      <c r="E2173" s="1" t="s">
        <v>2444</v>
      </c>
      <c r="F2173" s="1" t="s">
        <v>5205</v>
      </c>
      <c r="G2173" s="1" t="s">
        <v>7043</v>
      </c>
      <c r="H2173" s="1" t="s">
        <v>6922</v>
      </c>
    </row>
    <row r="2174" spans="1:8" x14ac:dyDescent="0.25">
      <c r="A2174" s="1" t="s">
        <v>1065</v>
      </c>
      <c r="B2174" s="1" t="s">
        <v>7052</v>
      </c>
      <c r="C2174" s="1" t="s">
        <v>1783</v>
      </c>
      <c r="D2174" s="1" t="s">
        <v>7053</v>
      </c>
      <c r="E2174" s="1" t="s">
        <v>2444</v>
      </c>
      <c r="F2174" s="1" t="s">
        <v>5205</v>
      </c>
      <c r="G2174" s="1" t="s">
        <v>7043</v>
      </c>
      <c r="H2174" s="1" t="s">
        <v>6928</v>
      </c>
    </row>
    <row r="2175" spans="1:8" x14ac:dyDescent="0.25">
      <c r="A2175" s="1" t="s">
        <v>1065</v>
      </c>
      <c r="B2175" s="1" t="s">
        <v>7054</v>
      </c>
      <c r="C2175" s="1" t="s">
        <v>1783</v>
      </c>
      <c r="D2175" s="1" t="s">
        <v>7055</v>
      </c>
      <c r="E2175" s="1" t="s">
        <v>2444</v>
      </c>
      <c r="F2175" s="1" t="s">
        <v>5205</v>
      </c>
      <c r="G2175" s="1" t="s">
        <v>7043</v>
      </c>
      <c r="H2175" s="1" t="s">
        <v>6931</v>
      </c>
    </row>
    <row r="2176" spans="1:8" x14ac:dyDescent="0.25">
      <c r="A2176" s="1" t="s">
        <v>1065</v>
      </c>
      <c r="B2176" s="1" t="s">
        <v>7056</v>
      </c>
      <c r="C2176" s="1" t="s">
        <v>1783</v>
      </c>
      <c r="D2176" s="1" t="s">
        <v>7057</v>
      </c>
      <c r="E2176" s="1" t="s">
        <v>2444</v>
      </c>
      <c r="F2176" s="1" t="s">
        <v>5205</v>
      </c>
      <c r="G2176" s="1" t="s">
        <v>7043</v>
      </c>
      <c r="H2176" s="1" t="s">
        <v>6934</v>
      </c>
    </row>
    <row r="2177" spans="1:8" x14ac:dyDescent="0.25">
      <c r="A2177" s="1" t="s">
        <v>1065</v>
      </c>
      <c r="B2177" s="1" t="s">
        <v>7058</v>
      </c>
      <c r="C2177" s="1" t="s">
        <v>1783</v>
      </c>
      <c r="D2177" s="1" t="s">
        <v>7059</v>
      </c>
      <c r="E2177" s="1" t="s">
        <v>2444</v>
      </c>
      <c r="F2177" s="1" t="s">
        <v>5205</v>
      </c>
      <c r="G2177" s="1" t="s">
        <v>7043</v>
      </c>
      <c r="H2177" s="1" t="s">
        <v>6937</v>
      </c>
    </row>
    <row r="2178" spans="1:8" x14ac:dyDescent="0.25">
      <c r="A2178" s="1" t="s">
        <v>1065</v>
      </c>
      <c r="B2178" s="1" t="s">
        <v>7060</v>
      </c>
      <c r="C2178" s="1" t="s">
        <v>1783</v>
      </c>
      <c r="D2178" s="1" t="s">
        <v>7061</v>
      </c>
      <c r="E2178" s="1" t="s">
        <v>2444</v>
      </c>
      <c r="F2178" s="1" t="s">
        <v>5205</v>
      </c>
      <c r="G2178" s="1" t="s">
        <v>7043</v>
      </c>
      <c r="H2178" s="1" t="s">
        <v>6940</v>
      </c>
    </row>
    <row r="2179" spans="1:8" x14ac:dyDescent="0.25">
      <c r="A2179" s="1" t="s">
        <v>1065</v>
      </c>
      <c r="B2179" s="1" t="s">
        <v>7062</v>
      </c>
      <c r="C2179" s="1" t="s">
        <v>1783</v>
      </c>
      <c r="D2179" s="1" t="s">
        <v>7063</v>
      </c>
      <c r="E2179" s="1" t="s">
        <v>2444</v>
      </c>
      <c r="F2179" s="1" t="s">
        <v>5205</v>
      </c>
      <c r="G2179" s="1" t="s">
        <v>7043</v>
      </c>
      <c r="H2179" s="1" t="s">
        <v>6955</v>
      </c>
    </row>
    <row r="2180" spans="1:8" x14ac:dyDescent="0.25">
      <c r="A2180" s="1" t="s">
        <v>1065</v>
      </c>
      <c r="B2180" s="1" t="s">
        <v>7064</v>
      </c>
      <c r="C2180" s="1" t="s">
        <v>1783</v>
      </c>
      <c r="D2180" s="1" t="s">
        <v>7065</v>
      </c>
      <c r="E2180" s="1" t="s">
        <v>2444</v>
      </c>
      <c r="F2180" s="1" t="s">
        <v>5205</v>
      </c>
      <c r="G2180" s="1" t="s">
        <v>7043</v>
      </c>
      <c r="H2180" s="1" t="s">
        <v>6958</v>
      </c>
    </row>
    <row r="2181" spans="1:8" x14ac:dyDescent="0.25">
      <c r="A2181" s="1" t="s">
        <v>1065</v>
      </c>
      <c r="B2181" s="1" t="s">
        <v>7066</v>
      </c>
      <c r="C2181" s="1" t="s">
        <v>3025</v>
      </c>
      <c r="D2181" s="1" t="s">
        <v>7067</v>
      </c>
      <c r="E2181" s="1" t="s">
        <v>2444</v>
      </c>
      <c r="F2181" s="1" t="s">
        <v>5205</v>
      </c>
      <c r="G2181" s="1" t="s">
        <v>7043</v>
      </c>
      <c r="H2181" s="1" t="s">
        <v>6964</v>
      </c>
    </row>
    <row r="2182" spans="1:8" x14ac:dyDescent="0.25">
      <c r="A2182" s="1" t="s">
        <v>1065</v>
      </c>
      <c r="B2182" s="1" t="s">
        <v>7068</v>
      </c>
      <c r="C2182" s="1" t="s">
        <v>3025</v>
      </c>
      <c r="D2182" s="1" t="s">
        <v>7069</v>
      </c>
      <c r="E2182" s="1" t="s">
        <v>2444</v>
      </c>
      <c r="F2182" s="1" t="s">
        <v>5205</v>
      </c>
      <c r="G2182" s="1" t="s">
        <v>7043</v>
      </c>
      <c r="H2182" s="1" t="s">
        <v>6967</v>
      </c>
    </row>
    <row r="2183" spans="1:8" x14ac:dyDescent="0.25">
      <c r="A2183" s="1" t="s">
        <v>1065</v>
      </c>
      <c r="B2183" s="1" t="s">
        <v>7070</v>
      </c>
      <c r="C2183" s="1" t="s">
        <v>1783</v>
      </c>
      <c r="D2183" s="1" t="s">
        <v>7071</v>
      </c>
      <c r="E2183" s="1" t="s">
        <v>2444</v>
      </c>
      <c r="F2183" s="1" t="s">
        <v>5205</v>
      </c>
      <c r="G2183" s="1" t="s">
        <v>7043</v>
      </c>
      <c r="H2183" s="1" t="s">
        <v>6970</v>
      </c>
    </row>
    <row r="2184" spans="1:8" x14ac:dyDescent="0.25">
      <c r="A2184" s="1" t="s">
        <v>1065</v>
      </c>
      <c r="B2184" s="1" t="s">
        <v>7072</v>
      </c>
      <c r="C2184" s="1" t="s">
        <v>4086</v>
      </c>
      <c r="D2184" s="1" t="s">
        <v>7073</v>
      </c>
      <c r="E2184" s="1" t="s">
        <v>2444</v>
      </c>
      <c r="F2184" s="1" t="s">
        <v>5205</v>
      </c>
      <c r="G2184" s="1" t="s">
        <v>7074</v>
      </c>
      <c r="H2184" s="1" t="s">
        <v>6910</v>
      </c>
    </row>
    <row r="2185" spans="1:8" x14ac:dyDescent="0.25">
      <c r="A2185" s="1" t="s">
        <v>1065</v>
      </c>
      <c r="B2185" s="1" t="s">
        <v>7075</v>
      </c>
      <c r="C2185" s="1" t="s">
        <v>3025</v>
      </c>
      <c r="D2185" s="1" t="s">
        <v>7076</v>
      </c>
      <c r="E2185" s="1" t="s">
        <v>2444</v>
      </c>
      <c r="F2185" s="1" t="s">
        <v>5205</v>
      </c>
      <c r="G2185" s="1" t="s">
        <v>7074</v>
      </c>
      <c r="H2185" s="1" t="s">
        <v>6913</v>
      </c>
    </row>
    <row r="2186" spans="1:8" x14ac:dyDescent="0.25">
      <c r="A2186" s="1" t="s">
        <v>1065</v>
      </c>
      <c r="B2186" s="1" t="s">
        <v>7077</v>
      </c>
      <c r="C2186" s="1" t="s">
        <v>3025</v>
      </c>
      <c r="D2186" s="1" t="s">
        <v>7078</v>
      </c>
      <c r="E2186" s="1" t="s">
        <v>2444</v>
      </c>
      <c r="F2186" s="1" t="s">
        <v>5205</v>
      </c>
      <c r="G2186" s="1" t="s">
        <v>7074</v>
      </c>
      <c r="H2186" s="1" t="s">
        <v>6916</v>
      </c>
    </row>
    <row r="2187" spans="1:8" x14ac:dyDescent="0.25">
      <c r="A2187" s="1" t="s">
        <v>1065</v>
      </c>
      <c r="B2187" s="1" t="s">
        <v>7079</v>
      </c>
      <c r="C2187" s="1" t="s">
        <v>1783</v>
      </c>
      <c r="D2187" s="1" t="s">
        <v>7080</v>
      </c>
      <c r="E2187" s="1" t="s">
        <v>2444</v>
      </c>
      <c r="F2187" s="1" t="s">
        <v>5205</v>
      </c>
      <c r="G2187" s="1" t="s">
        <v>7074</v>
      </c>
      <c r="H2187" s="1" t="s">
        <v>6919</v>
      </c>
    </row>
    <row r="2188" spans="1:8" x14ac:dyDescent="0.25">
      <c r="A2188" s="1" t="s">
        <v>1065</v>
      </c>
      <c r="B2188" s="1" t="s">
        <v>7081</v>
      </c>
      <c r="C2188" s="1" t="s">
        <v>1783</v>
      </c>
      <c r="D2188" s="1" t="s">
        <v>7082</v>
      </c>
      <c r="E2188" s="1" t="s">
        <v>2444</v>
      </c>
      <c r="F2188" s="1" t="s">
        <v>5205</v>
      </c>
      <c r="G2188" s="1" t="s">
        <v>7074</v>
      </c>
      <c r="H2188" s="1" t="s">
        <v>6922</v>
      </c>
    </row>
    <row r="2189" spans="1:8" x14ac:dyDescent="0.25">
      <c r="A2189" s="1" t="s">
        <v>1065</v>
      </c>
      <c r="B2189" s="1" t="s">
        <v>7083</v>
      </c>
      <c r="C2189" s="1" t="s">
        <v>1783</v>
      </c>
      <c r="D2189" s="1" t="s">
        <v>7084</v>
      </c>
      <c r="E2189" s="1" t="s">
        <v>2444</v>
      </c>
      <c r="F2189" s="1" t="s">
        <v>5205</v>
      </c>
      <c r="G2189" s="1" t="s">
        <v>7074</v>
      </c>
      <c r="H2189" s="1" t="s">
        <v>6928</v>
      </c>
    </row>
    <row r="2190" spans="1:8" x14ac:dyDescent="0.25">
      <c r="A2190" s="1" t="s">
        <v>1065</v>
      </c>
      <c r="B2190" s="1" t="s">
        <v>7085</v>
      </c>
      <c r="C2190" s="1" t="s">
        <v>1783</v>
      </c>
      <c r="D2190" s="1" t="s">
        <v>7086</v>
      </c>
      <c r="E2190" s="1" t="s">
        <v>2444</v>
      </c>
      <c r="F2190" s="1" t="s">
        <v>5205</v>
      </c>
      <c r="G2190" s="1" t="s">
        <v>7074</v>
      </c>
      <c r="H2190" s="1" t="s">
        <v>6931</v>
      </c>
    </row>
    <row r="2191" spans="1:8" x14ac:dyDescent="0.25">
      <c r="A2191" s="1" t="s">
        <v>1065</v>
      </c>
      <c r="B2191" s="1" t="s">
        <v>7087</v>
      </c>
      <c r="C2191" s="1" t="s">
        <v>1783</v>
      </c>
      <c r="D2191" s="1" t="s">
        <v>7088</v>
      </c>
      <c r="E2191" s="1" t="s">
        <v>2444</v>
      </c>
      <c r="F2191" s="1" t="s">
        <v>5205</v>
      </c>
      <c r="G2191" s="1" t="s">
        <v>7074</v>
      </c>
      <c r="H2191" s="1" t="s">
        <v>6934</v>
      </c>
    </row>
    <row r="2192" spans="1:8" x14ac:dyDescent="0.25">
      <c r="A2192" s="1" t="s">
        <v>1065</v>
      </c>
      <c r="B2192" s="1" t="s">
        <v>7089</v>
      </c>
      <c r="C2192" s="1" t="s">
        <v>1783</v>
      </c>
      <c r="D2192" s="1" t="s">
        <v>7090</v>
      </c>
      <c r="E2192" s="1" t="s">
        <v>2444</v>
      </c>
      <c r="F2192" s="1" t="s">
        <v>5205</v>
      </c>
      <c r="G2192" s="1" t="s">
        <v>7074</v>
      </c>
      <c r="H2192" s="1" t="s">
        <v>6937</v>
      </c>
    </row>
    <row r="2193" spans="1:8" x14ac:dyDescent="0.25">
      <c r="A2193" s="1" t="s">
        <v>1065</v>
      </c>
      <c r="B2193" s="1" t="s">
        <v>7091</v>
      </c>
      <c r="C2193" s="1" t="s">
        <v>1783</v>
      </c>
      <c r="D2193" s="1" t="s">
        <v>7092</v>
      </c>
      <c r="E2193" s="1" t="s">
        <v>2444</v>
      </c>
      <c r="F2193" s="1" t="s">
        <v>5205</v>
      </c>
      <c r="G2193" s="1" t="s">
        <v>7074</v>
      </c>
      <c r="H2193" s="1" t="s">
        <v>6940</v>
      </c>
    </row>
    <row r="2194" spans="1:8" x14ac:dyDescent="0.25">
      <c r="A2194" s="1" t="s">
        <v>1065</v>
      </c>
      <c r="B2194" s="1" t="s">
        <v>7093</v>
      </c>
      <c r="C2194" s="1" t="s">
        <v>1783</v>
      </c>
      <c r="D2194" s="1" t="s">
        <v>7094</v>
      </c>
      <c r="E2194" s="1" t="s">
        <v>2444</v>
      </c>
      <c r="F2194" s="1" t="s">
        <v>5205</v>
      </c>
      <c r="G2194" s="1" t="s">
        <v>7074</v>
      </c>
      <c r="H2194" s="1" t="s">
        <v>6955</v>
      </c>
    </row>
    <row r="2195" spans="1:8" x14ac:dyDescent="0.25">
      <c r="A2195" s="1" t="s">
        <v>1065</v>
      </c>
      <c r="B2195" s="1" t="s">
        <v>7095</v>
      </c>
      <c r="C2195" s="1" t="s">
        <v>1783</v>
      </c>
      <c r="D2195" s="1" t="s">
        <v>7096</v>
      </c>
      <c r="E2195" s="1" t="s">
        <v>2444</v>
      </c>
      <c r="F2195" s="1" t="s">
        <v>5205</v>
      </c>
      <c r="G2195" s="1" t="s">
        <v>7074</v>
      </c>
      <c r="H2195" s="1" t="s">
        <v>6958</v>
      </c>
    </row>
    <row r="2196" spans="1:8" x14ac:dyDescent="0.25">
      <c r="A2196" s="1" t="s">
        <v>1065</v>
      </c>
      <c r="B2196" s="1" t="s">
        <v>7097</v>
      </c>
      <c r="C2196" s="1" t="s">
        <v>3025</v>
      </c>
      <c r="D2196" s="1" t="s">
        <v>7098</v>
      </c>
      <c r="E2196" s="1" t="s">
        <v>2444</v>
      </c>
      <c r="F2196" s="1" t="s">
        <v>5205</v>
      </c>
      <c r="G2196" s="1" t="s">
        <v>7074</v>
      </c>
      <c r="H2196" s="1" t="s">
        <v>6964</v>
      </c>
    </row>
    <row r="2197" spans="1:8" x14ac:dyDescent="0.25">
      <c r="A2197" s="1" t="s">
        <v>1065</v>
      </c>
      <c r="B2197" s="1" t="s">
        <v>7099</v>
      </c>
      <c r="C2197" s="1" t="s">
        <v>3025</v>
      </c>
      <c r="D2197" s="1" t="s">
        <v>7100</v>
      </c>
      <c r="E2197" s="1" t="s">
        <v>2444</v>
      </c>
      <c r="F2197" s="1" t="s">
        <v>5205</v>
      </c>
      <c r="G2197" s="1" t="s">
        <v>7074</v>
      </c>
      <c r="H2197" s="1" t="s">
        <v>6967</v>
      </c>
    </row>
    <row r="2198" spans="1:8" x14ac:dyDescent="0.25">
      <c r="A2198" s="1" t="s">
        <v>1065</v>
      </c>
      <c r="B2198" s="1" t="s">
        <v>7101</v>
      </c>
      <c r="C2198" s="1" t="s">
        <v>1783</v>
      </c>
      <c r="D2198" s="1" t="s">
        <v>7102</v>
      </c>
      <c r="E2198" s="1" t="s">
        <v>2444</v>
      </c>
      <c r="F2198" s="1" t="s">
        <v>5205</v>
      </c>
      <c r="G2198" s="1" t="s">
        <v>7074</v>
      </c>
      <c r="H2198" s="1" t="s">
        <v>6970</v>
      </c>
    </row>
    <row r="2199" spans="1:8" x14ac:dyDescent="0.25">
      <c r="A2199" s="1" t="s">
        <v>1065</v>
      </c>
      <c r="B2199" s="1" t="s">
        <v>7103</v>
      </c>
      <c r="C2199" s="1" t="s">
        <v>4086</v>
      </c>
      <c r="D2199" s="1" t="s">
        <v>7104</v>
      </c>
      <c r="E2199" s="1" t="s">
        <v>2444</v>
      </c>
      <c r="F2199" s="1" t="s">
        <v>5205</v>
      </c>
      <c r="G2199" s="1" t="s">
        <v>7105</v>
      </c>
      <c r="H2199" s="1" t="s">
        <v>6910</v>
      </c>
    </row>
    <row r="2200" spans="1:8" x14ac:dyDescent="0.25">
      <c r="A2200" s="1" t="s">
        <v>1065</v>
      </c>
      <c r="B2200" s="1" t="s">
        <v>7106</v>
      </c>
      <c r="C2200" s="1" t="s">
        <v>3025</v>
      </c>
      <c r="D2200" s="1" t="s">
        <v>7107</v>
      </c>
      <c r="E2200" s="1" t="s">
        <v>2444</v>
      </c>
      <c r="F2200" s="1" t="s">
        <v>5205</v>
      </c>
      <c r="G2200" s="1" t="s">
        <v>7105</v>
      </c>
      <c r="H2200" s="1" t="s">
        <v>6913</v>
      </c>
    </row>
    <row r="2201" spans="1:8" x14ac:dyDescent="0.25">
      <c r="A2201" s="1" t="s">
        <v>1065</v>
      </c>
      <c r="B2201" s="1" t="s">
        <v>7108</v>
      </c>
      <c r="C2201" s="1" t="s">
        <v>3025</v>
      </c>
      <c r="D2201" s="1" t="s">
        <v>7109</v>
      </c>
      <c r="E2201" s="1" t="s">
        <v>2444</v>
      </c>
      <c r="F2201" s="1" t="s">
        <v>5205</v>
      </c>
      <c r="G2201" s="1" t="s">
        <v>7105</v>
      </c>
      <c r="H2201" s="1" t="s">
        <v>6916</v>
      </c>
    </row>
    <row r="2202" spans="1:8" x14ac:dyDescent="0.25">
      <c r="A2202" s="1" t="s">
        <v>1065</v>
      </c>
      <c r="B2202" s="1" t="s">
        <v>7110</v>
      </c>
      <c r="C2202" s="1" t="s">
        <v>1783</v>
      </c>
      <c r="D2202" s="1" t="s">
        <v>7111</v>
      </c>
      <c r="E2202" s="1" t="s">
        <v>2444</v>
      </c>
      <c r="F2202" s="1" t="s">
        <v>5205</v>
      </c>
      <c r="G2202" s="1" t="s">
        <v>7105</v>
      </c>
      <c r="H2202" s="1" t="s">
        <v>6919</v>
      </c>
    </row>
    <row r="2203" spans="1:8" x14ac:dyDescent="0.25">
      <c r="A2203" s="1" t="s">
        <v>1065</v>
      </c>
      <c r="B2203" s="1" t="s">
        <v>7112</v>
      </c>
      <c r="C2203" s="1" t="s">
        <v>1783</v>
      </c>
      <c r="D2203" s="1" t="s">
        <v>7113</v>
      </c>
      <c r="E2203" s="1" t="s">
        <v>2444</v>
      </c>
      <c r="F2203" s="1" t="s">
        <v>5205</v>
      </c>
      <c r="G2203" s="1" t="s">
        <v>7105</v>
      </c>
      <c r="H2203" s="1" t="s">
        <v>6922</v>
      </c>
    </row>
    <row r="2204" spans="1:8" x14ac:dyDescent="0.25">
      <c r="A2204" s="1" t="s">
        <v>1065</v>
      </c>
      <c r="B2204" s="1" t="s">
        <v>7114</v>
      </c>
      <c r="C2204" s="1" t="s">
        <v>1783</v>
      </c>
      <c r="D2204" s="1" t="s">
        <v>7115</v>
      </c>
      <c r="E2204" s="1" t="s">
        <v>2444</v>
      </c>
      <c r="F2204" s="1" t="s">
        <v>5205</v>
      </c>
      <c r="G2204" s="1" t="s">
        <v>7105</v>
      </c>
      <c r="H2204" s="1" t="s">
        <v>6925</v>
      </c>
    </row>
    <row r="2205" spans="1:8" x14ac:dyDescent="0.25">
      <c r="A2205" s="1" t="s">
        <v>1065</v>
      </c>
      <c r="B2205" s="1" t="s">
        <v>7116</v>
      </c>
      <c r="C2205" s="1" t="s">
        <v>1783</v>
      </c>
      <c r="D2205" s="1" t="s">
        <v>7117</v>
      </c>
      <c r="E2205" s="1" t="s">
        <v>2444</v>
      </c>
      <c r="F2205" s="1" t="s">
        <v>5205</v>
      </c>
      <c r="G2205" s="1" t="s">
        <v>7105</v>
      </c>
      <c r="H2205" s="1" t="s">
        <v>6928</v>
      </c>
    </row>
    <row r="2206" spans="1:8" x14ac:dyDescent="0.25">
      <c r="A2206" s="1" t="s">
        <v>1065</v>
      </c>
      <c r="B2206" s="1" t="s">
        <v>7118</v>
      </c>
      <c r="C2206" s="1" t="s">
        <v>1783</v>
      </c>
      <c r="D2206" s="1" t="s">
        <v>7119</v>
      </c>
      <c r="E2206" s="1" t="s">
        <v>2444</v>
      </c>
      <c r="F2206" s="1" t="s">
        <v>5205</v>
      </c>
      <c r="G2206" s="1" t="s">
        <v>7105</v>
      </c>
      <c r="H2206" s="1" t="s">
        <v>6931</v>
      </c>
    </row>
    <row r="2207" spans="1:8" x14ac:dyDescent="0.25">
      <c r="A2207" s="1" t="s">
        <v>1065</v>
      </c>
      <c r="B2207" s="1" t="s">
        <v>7120</v>
      </c>
      <c r="C2207" s="1" t="s">
        <v>1783</v>
      </c>
      <c r="D2207" s="1" t="s">
        <v>7121</v>
      </c>
      <c r="E2207" s="1" t="s">
        <v>2444</v>
      </c>
      <c r="F2207" s="1" t="s">
        <v>5205</v>
      </c>
      <c r="G2207" s="1" t="s">
        <v>7105</v>
      </c>
      <c r="H2207" s="1" t="s">
        <v>6934</v>
      </c>
    </row>
    <row r="2208" spans="1:8" x14ac:dyDescent="0.25">
      <c r="A2208" s="1" t="s">
        <v>1065</v>
      </c>
      <c r="B2208" s="1" t="s">
        <v>7122</v>
      </c>
      <c r="C2208" s="1" t="s">
        <v>1783</v>
      </c>
      <c r="D2208" s="1" t="s">
        <v>7123</v>
      </c>
      <c r="E2208" s="1" t="s">
        <v>2444</v>
      </c>
      <c r="F2208" s="1" t="s">
        <v>5205</v>
      </c>
      <c r="G2208" s="1" t="s">
        <v>7105</v>
      </c>
      <c r="H2208" s="1" t="s">
        <v>6937</v>
      </c>
    </row>
    <row r="2209" spans="1:8" x14ac:dyDescent="0.25">
      <c r="A2209" s="1" t="s">
        <v>1065</v>
      </c>
      <c r="B2209" s="1" t="s">
        <v>7124</v>
      </c>
      <c r="C2209" s="1" t="s">
        <v>1783</v>
      </c>
      <c r="D2209" s="1" t="s">
        <v>7125</v>
      </c>
      <c r="E2209" s="1" t="s">
        <v>2444</v>
      </c>
      <c r="F2209" s="1" t="s">
        <v>5205</v>
      </c>
      <c r="G2209" s="1" t="s">
        <v>7105</v>
      </c>
      <c r="H2209" s="1" t="s">
        <v>6940</v>
      </c>
    </row>
    <row r="2210" spans="1:8" x14ac:dyDescent="0.25">
      <c r="A2210" s="1" t="s">
        <v>1065</v>
      </c>
      <c r="B2210" s="1" t="s">
        <v>7126</v>
      </c>
      <c r="C2210" s="1" t="s">
        <v>3025</v>
      </c>
      <c r="D2210" s="1" t="s">
        <v>7127</v>
      </c>
      <c r="E2210" s="1" t="s">
        <v>2444</v>
      </c>
      <c r="F2210" s="1" t="s">
        <v>5205</v>
      </c>
      <c r="G2210" s="1" t="s">
        <v>7105</v>
      </c>
      <c r="H2210" s="1" t="s">
        <v>6964</v>
      </c>
    </row>
    <row r="2211" spans="1:8" x14ac:dyDescent="0.25">
      <c r="A2211" s="1" t="s">
        <v>1065</v>
      </c>
      <c r="B2211" s="1" t="s">
        <v>7128</v>
      </c>
      <c r="C2211" s="1" t="s">
        <v>3025</v>
      </c>
      <c r="D2211" s="1" t="s">
        <v>7129</v>
      </c>
      <c r="E2211" s="1" t="s">
        <v>2444</v>
      </c>
      <c r="F2211" s="1" t="s">
        <v>5205</v>
      </c>
      <c r="G2211" s="1" t="s">
        <v>7105</v>
      </c>
      <c r="H2211" s="1" t="s">
        <v>6967</v>
      </c>
    </row>
    <row r="2212" spans="1:8" x14ac:dyDescent="0.25">
      <c r="A2212" s="1" t="s">
        <v>1065</v>
      </c>
      <c r="B2212" s="1" t="s">
        <v>7130</v>
      </c>
      <c r="C2212" s="1" t="s">
        <v>1783</v>
      </c>
      <c r="D2212" s="1" t="s">
        <v>7131</v>
      </c>
      <c r="E2212" s="1" t="s">
        <v>2444</v>
      </c>
      <c r="F2212" s="1" t="s">
        <v>5205</v>
      </c>
      <c r="G2212" s="1" t="s">
        <v>7105</v>
      </c>
      <c r="H2212" s="1" t="s">
        <v>6970</v>
      </c>
    </row>
    <row r="2213" spans="1:8" x14ac:dyDescent="0.25">
      <c r="A2213" s="1" t="s">
        <v>1065</v>
      </c>
      <c r="B2213" s="1" t="s">
        <v>7132</v>
      </c>
      <c r="C2213" s="1" t="s">
        <v>1783</v>
      </c>
      <c r="D2213" s="1" t="s">
        <v>7133</v>
      </c>
      <c r="E2213" s="1" t="s">
        <v>2444</v>
      </c>
      <c r="F2213" s="1" t="s">
        <v>5205</v>
      </c>
      <c r="G2213" s="1" t="s">
        <v>7134</v>
      </c>
      <c r="H2213" s="1" t="s">
        <v>7134</v>
      </c>
    </row>
    <row r="2214" spans="1:8" x14ac:dyDescent="0.25">
      <c r="A2214" s="1" t="s">
        <v>1065</v>
      </c>
      <c r="B2214" s="1" t="s">
        <v>7135</v>
      </c>
      <c r="C2214" s="1" t="s">
        <v>3025</v>
      </c>
      <c r="D2214" s="1" t="s">
        <v>7136</v>
      </c>
      <c r="E2214" s="1" t="s">
        <v>2444</v>
      </c>
      <c r="F2214" s="1" t="s">
        <v>5205</v>
      </c>
      <c r="G2214" s="1" t="s">
        <v>7134</v>
      </c>
      <c r="H2214" s="1" t="s">
        <v>7137</v>
      </c>
    </row>
    <row r="2215" spans="1:8" x14ac:dyDescent="0.25">
      <c r="A2215" s="1" t="s">
        <v>1065</v>
      </c>
      <c r="B2215" s="1" t="s">
        <v>7138</v>
      </c>
      <c r="C2215" s="1" t="s">
        <v>1783</v>
      </c>
      <c r="D2215" s="1" t="s">
        <v>7139</v>
      </c>
      <c r="E2215" s="1" t="s">
        <v>2444</v>
      </c>
      <c r="F2215" s="1" t="s">
        <v>5205</v>
      </c>
      <c r="G2215" s="1" t="s">
        <v>7134</v>
      </c>
      <c r="H2215" s="1" t="s">
        <v>7140</v>
      </c>
    </row>
    <row r="2216" spans="1:8" x14ac:dyDescent="0.25">
      <c r="A2216" s="1" t="s">
        <v>1065</v>
      </c>
      <c r="B2216" s="1" t="s">
        <v>7141</v>
      </c>
      <c r="C2216" s="1" t="s">
        <v>1783</v>
      </c>
      <c r="D2216" s="1" t="s">
        <v>7142</v>
      </c>
      <c r="E2216" s="1" t="s">
        <v>2444</v>
      </c>
      <c r="F2216" s="1" t="s">
        <v>5205</v>
      </c>
      <c r="G2216" s="1" t="s">
        <v>7134</v>
      </c>
      <c r="H2216" s="1" t="s">
        <v>5344</v>
      </c>
    </row>
    <row r="2217" spans="1:8" x14ac:dyDescent="0.25">
      <c r="A2217" s="1" t="s">
        <v>1065</v>
      </c>
      <c r="B2217" s="1" t="s">
        <v>7143</v>
      </c>
      <c r="C2217" s="1" t="s">
        <v>1783</v>
      </c>
      <c r="D2217" s="1" t="s">
        <v>7144</v>
      </c>
      <c r="E2217" s="1" t="s">
        <v>2444</v>
      </c>
      <c r="F2217" s="1" t="s">
        <v>5205</v>
      </c>
      <c r="G2217" s="1" t="s">
        <v>7134</v>
      </c>
      <c r="H2217" s="1" t="s">
        <v>5347</v>
      </c>
    </row>
    <row r="2218" spans="1:8" x14ac:dyDescent="0.25">
      <c r="A2218" s="1" t="s">
        <v>1065</v>
      </c>
      <c r="B2218" s="1" t="s">
        <v>7145</v>
      </c>
      <c r="C2218" s="1" t="s">
        <v>1783</v>
      </c>
      <c r="D2218" s="1" t="s">
        <v>7146</v>
      </c>
      <c r="E2218" s="1" t="s">
        <v>2444</v>
      </c>
      <c r="F2218" s="1" t="s">
        <v>5205</v>
      </c>
      <c r="G2218" s="1" t="s">
        <v>7134</v>
      </c>
      <c r="H2218" s="1" t="s">
        <v>5350</v>
      </c>
    </row>
    <row r="2219" spans="1:8" x14ac:dyDescent="0.25">
      <c r="A2219" s="1" t="s">
        <v>1065</v>
      </c>
      <c r="B2219" s="1" t="s">
        <v>7147</v>
      </c>
      <c r="C2219" s="1" t="s">
        <v>1783</v>
      </c>
      <c r="D2219" s="1" t="s">
        <v>7148</v>
      </c>
      <c r="E2219" s="1" t="s">
        <v>2444</v>
      </c>
      <c r="F2219" s="1" t="s">
        <v>5205</v>
      </c>
      <c r="G2219" s="1" t="s">
        <v>7134</v>
      </c>
      <c r="H2219" s="1" t="s">
        <v>7149</v>
      </c>
    </row>
    <row r="2220" spans="1:8" x14ac:dyDescent="0.25">
      <c r="A2220" s="1" t="s">
        <v>1065</v>
      </c>
      <c r="B2220" s="1" t="s">
        <v>7150</v>
      </c>
      <c r="C2220" s="1" t="s">
        <v>3025</v>
      </c>
      <c r="D2220" s="1" t="s">
        <v>7151</v>
      </c>
      <c r="E2220" s="1" t="s">
        <v>2444</v>
      </c>
      <c r="F2220" s="1" t="s">
        <v>5205</v>
      </c>
      <c r="G2220" s="1" t="s">
        <v>7152</v>
      </c>
      <c r="H2220" s="1" t="s">
        <v>7153</v>
      </c>
    </row>
    <row r="2221" spans="1:8" x14ac:dyDescent="0.25">
      <c r="A2221" s="1" t="s">
        <v>1065</v>
      </c>
      <c r="B2221" s="1" t="s">
        <v>7154</v>
      </c>
      <c r="C2221" s="1" t="s">
        <v>3025</v>
      </c>
      <c r="D2221" s="1" t="s">
        <v>7155</v>
      </c>
      <c r="E2221" s="1" t="s">
        <v>2444</v>
      </c>
      <c r="F2221" s="1" t="s">
        <v>5205</v>
      </c>
      <c r="G2221" s="1" t="s">
        <v>7152</v>
      </c>
      <c r="H2221" s="1" t="s">
        <v>7156</v>
      </c>
    </row>
    <row r="2222" spans="1:8" x14ac:dyDescent="0.25">
      <c r="A2222" s="1" t="s">
        <v>1065</v>
      </c>
      <c r="B2222" s="1" t="s">
        <v>7157</v>
      </c>
      <c r="C2222" s="1" t="s">
        <v>1783</v>
      </c>
      <c r="D2222" s="1" t="s">
        <v>7158</v>
      </c>
      <c r="E2222" s="1" t="s">
        <v>2444</v>
      </c>
      <c r="F2222" s="1" t="s">
        <v>5205</v>
      </c>
      <c r="G2222" s="1" t="s">
        <v>7152</v>
      </c>
      <c r="H2222" s="1" t="s">
        <v>7159</v>
      </c>
    </row>
    <row r="2223" spans="1:8" x14ac:dyDescent="0.25">
      <c r="A2223" s="1" t="s">
        <v>1065</v>
      </c>
      <c r="B2223" s="1" t="s">
        <v>7160</v>
      </c>
      <c r="C2223" s="1" t="s">
        <v>1783</v>
      </c>
      <c r="D2223" s="1" t="s">
        <v>7161</v>
      </c>
      <c r="E2223" s="1" t="s">
        <v>2444</v>
      </c>
      <c r="F2223" s="1" t="s">
        <v>5205</v>
      </c>
      <c r="G2223" s="1" t="s">
        <v>7152</v>
      </c>
      <c r="H2223" s="1" t="s">
        <v>7162</v>
      </c>
    </row>
    <row r="2224" spans="1:8" x14ac:dyDescent="0.25">
      <c r="A2224" s="1" t="s">
        <v>1065</v>
      </c>
      <c r="B2224" s="1" t="s">
        <v>7163</v>
      </c>
      <c r="C2224" s="1" t="s">
        <v>1783</v>
      </c>
      <c r="D2224" s="1" t="s">
        <v>7164</v>
      </c>
      <c r="E2224" s="1" t="s">
        <v>2444</v>
      </c>
      <c r="F2224" s="1" t="s">
        <v>5205</v>
      </c>
      <c r="G2224" s="1" t="s">
        <v>7152</v>
      </c>
      <c r="H2224" s="1" t="s">
        <v>7165</v>
      </c>
    </row>
    <row r="2225" spans="1:8" x14ac:dyDescent="0.25">
      <c r="A2225" s="1" t="s">
        <v>1065</v>
      </c>
      <c r="B2225" s="1" t="s">
        <v>7166</v>
      </c>
      <c r="C2225" s="1" t="s">
        <v>3025</v>
      </c>
      <c r="D2225" s="1" t="s">
        <v>7167</v>
      </c>
      <c r="E2225" s="1" t="s">
        <v>2444</v>
      </c>
      <c r="F2225" s="1" t="s">
        <v>5205</v>
      </c>
      <c r="G2225" s="1" t="s">
        <v>7152</v>
      </c>
      <c r="H2225" s="1" t="s">
        <v>7168</v>
      </c>
    </row>
    <row r="2226" spans="1:8" x14ac:dyDescent="0.25">
      <c r="A2226" s="1" t="s">
        <v>1065</v>
      </c>
      <c r="B2226" s="1" t="s">
        <v>7169</v>
      </c>
      <c r="C2226" s="1" t="s">
        <v>3025</v>
      </c>
      <c r="D2226" s="1" t="s">
        <v>7170</v>
      </c>
      <c r="E2226" s="1" t="s">
        <v>2444</v>
      </c>
      <c r="F2226" s="1" t="s">
        <v>5205</v>
      </c>
      <c r="G2226" s="1" t="s">
        <v>7152</v>
      </c>
      <c r="H2226" s="1" t="s">
        <v>7171</v>
      </c>
    </row>
    <row r="2227" spans="1:8" x14ac:dyDescent="0.25">
      <c r="A2227" s="1" t="s">
        <v>1065</v>
      </c>
      <c r="B2227" s="1" t="s">
        <v>7172</v>
      </c>
      <c r="C2227" s="1" t="s">
        <v>1783</v>
      </c>
      <c r="D2227" s="1" t="s">
        <v>7173</v>
      </c>
      <c r="E2227" s="1" t="s">
        <v>2444</v>
      </c>
      <c r="F2227" s="1" t="s">
        <v>5205</v>
      </c>
      <c r="G2227" s="1" t="s">
        <v>7152</v>
      </c>
      <c r="H2227" s="1" t="s">
        <v>7174</v>
      </c>
    </row>
    <row r="2228" spans="1:8" x14ac:dyDescent="0.25">
      <c r="A2228" s="1" t="s">
        <v>1065</v>
      </c>
      <c r="B2228" s="1" t="s">
        <v>7175</v>
      </c>
      <c r="C2228" s="1" t="s">
        <v>1783</v>
      </c>
      <c r="D2228" s="1" t="s">
        <v>7176</v>
      </c>
      <c r="E2228" s="1" t="s">
        <v>2444</v>
      </c>
      <c r="F2228" s="1" t="s">
        <v>5205</v>
      </c>
      <c r="G2228" s="1" t="s">
        <v>7152</v>
      </c>
      <c r="H2228" s="1" t="s">
        <v>7177</v>
      </c>
    </row>
    <row r="2229" spans="1:8" x14ac:dyDescent="0.25">
      <c r="A2229" s="1" t="s">
        <v>1065</v>
      </c>
      <c r="B2229" s="1" t="s">
        <v>7178</v>
      </c>
      <c r="C2229" s="1" t="s">
        <v>1783</v>
      </c>
      <c r="D2229" s="1" t="s">
        <v>7179</v>
      </c>
      <c r="E2229" s="1" t="s">
        <v>2444</v>
      </c>
      <c r="F2229" s="1" t="s">
        <v>5205</v>
      </c>
      <c r="G2229" s="1" t="s">
        <v>7152</v>
      </c>
      <c r="H2229" s="1" t="s">
        <v>7180</v>
      </c>
    </row>
    <row r="2230" spans="1:8" x14ac:dyDescent="0.25">
      <c r="A2230" s="1" t="s">
        <v>1065</v>
      </c>
      <c r="B2230" s="1" t="s">
        <v>7181</v>
      </c>
      <c r="C2230" s="1" t="s">
        <v>1783</v>
      </c>
      <c r="D2230" s="1" t="s">
        <v>7182</v>
      </c>
      <c r="E2230" s="1" t="s">
        <v>2444</v>
      </c>
      <c r="F2230" s="1" t="s">
        <v>5205</v>
      </c>
      <c r="G2230" s="1" t="s">
        <v>7152</v>
      </c>
      <c r="H2230" s="1" t="s">
        <v>7183</v>
      </c>
    </row>
    <row r="2231" spans="1:8" x14ac:dyDescent="0.25">
      <c r="A2231" s="1" t="s">
        <v>1065</v>
      </c>
      <c r="B2231" s="1" t="s">
        <v>7184</v>
      </c>
      <c r="C2231" s="1" t="s">
        <v>1783</v>
      </c>
      <c r="D2231" s="1" t="s">
        <v>7185</v>
      </c>
      <c r="E2231" s="1" t="s">
        <v>2444</v>
      </c>
      <c r="F2231" s="1" t="s">
        <v>5205</v>
      </c>
      <c r="G2231" s="1" t="s">
        <v>7152</v>
      </c>
      <c r="H2231" s="1" t="s">
        <v>7186</v>
      </c>
    </row>
    <row r="2232" spans="1:8" x14ac:dyDescent="0.25">
      <c r="A2232" s="1" t="s">
        <v>1065</v>
      </c>
      <c r="B2232" s="1" t="s">
        <v>7187</v>
      </c>
      <c r="C2232" s="1" t="s">
        <v>1783</v>
      </c>
      <c r="D2232" s="1" t="s">
        <v>7188</v>
      </c>
      <c r="E2232" s="1" t="s">
        <v>2444</v>
      </c>
      <c r="F2232" s="1" t="s">
        <v>5205</v>
      </c>
      <c r="G2232" s="1" t="s">
        <v>7152</v>
      </c>
      <c r="H2232" s="1" t="s">
        <v>7189</v>
      </c>
    </row>
    <row r="2233" spans="1:8" x14ac:dyDescent="0.25">
      <c r="A2233" s="1" t="s">
        <v>1065</v>
      </c>
      <c r="B2233" s="1" t="s">
        <v>7190</v>
      </c>
      <c r="C2233" s="1" t="s">
        <v>1783</v>
      </c>
      <c r="D2233" s="1" t="s">
        <v>7191</v>
      </c>
      <c r="E2233" s="1" t="s">
        <v>2444</v>
      </c>
      <c r="F2233" s="1" t="s">
        <v>5205</v>
      </c>
      <c r="G2233" s="1" t="s">
        <v>7152</v>
      </c>
      <c r="H2233" s="1" t="s">
        <v>7192</v>
      </c>
    </row>
    <row r="2234" spans="1:8" x14ac:dyDescent="0.25">
      <c r="A2234" s="1" t="s">
        <v>1065</v>
      </c>
      <c r="B2234" s="1" t="s">
        <v>7193</v>
      </c>
      <c r="C2234" s="1" t="s">
        <v>1783</v>
      </c>
      <c r="D2234" s="1" t="s">
        <v>7194</v>
      </c>
      <c r="E2234" s="1" t="s">
        <v>2444</v>
      </c>
      <c r="F2234" s="1" t="s">
        <v>5205</v>
      </c>
      <c r="G2234" s="1" t="s">
        <v>7152</v>
      </c>
      <c r="H2234" s="1" t="s">
        <v>7195</v>
      </c>
    </row>
    <row r="2235" spans="1:8" x14ac:dyDescent="0.25">
      <c r="A2235" s="1" t="s">
        <v>1065</v>
      </c>
      <c r="B2235" s="1" t="s">
        <v>7196</v>
      </c>
      <c r="C2235" s="1" t="s">
        <v>3025</v>
      </c>
      <c r="D2235" s="1" t="s">
        <v>7197</v>
      </c>
      <c r="E2235" s="1" t="s">
        <v>2444</v>
      </c>
      <c r="F2235" s="1" t="s">
        <v>5205</v>
      </c>
      <c r="G2235" s="1" t="s">
        <v>7152</v>
      </c>
      <c r="H2235" s="1" t="s">
        <v>7198</v>
      </c>
    </row>
    <row r="2236" spans="1:8" x14ac:dyDescent="0.25">
      <c r="A2236" s="1" t="s">
        <v>1065</v>
      </c>
      <c r="B2236" s="1" t="s">
        <v>7199</v>
      </c>
      <c r="C2236" s="1" t="s">
        <v>1783</v>
      </c>
      <c r="D2236" s="1" t="s">
        <v>7200</v>
      </c>
      <c r="E2236" s="1" t="s">
        <v>2444</v>
      </c>
      <c r="F2236" s="1" t="s">
        <v>5205</v>
      </c>
      <c r="G2236" s="1" t="s">
        <v>7152</v>
      </c>
      <c r="H2236" s="1" t="s">
        <v>7201</v>
      </c>
    </row>
    <row r="2237" spans="1:8" x14ac:dyDescent="0.25">
      <c r="A2237" s="1" t="s">
        <v>1065</v>
      </c>
      <c r="B2237" s="1" t="s">
        <v>7202</v>
      </c>
      <c r="C2237" s="1" t="s">
        <v>1783</v>
      </c>
      <c r="D2237" s="1" t="s">
        <v>7203</v>
      </c>
      <c r="E2237" s="1" t="s">
        <v>2444</v>
      </c>
      <c r="F2237" s="1" t="s">
        <v>5205</v>
      </c>
      <c r="G2237" s="1" t="s">
        <v>7152</v>
      </c>
      <c r="H2237" s="1" t="s">
        <v>7204</v>
      </c>
    </row>
    <row r="2238" spans="1:8" x14ac:dyDescent="0.25">
      <c r="A2238" s="1" t="s">
        <v>1065</v>
      </c>
      <c r="B2238" s="1" t="s">
        <v>7205</v>
      </c>
      <c r="C2238" s="1" t="s">
        <v>1783</v>
      </c>
      <c r="D2238" s="1" t="s">
        <v>7206</v>
      </c>
      <c r="E2238" s="1" t="s">
        <v>2444</v>
      </c>
      <c r="F2238" s="1" t="s">
        <v>5205</v>
      </c>
      <c r="G2238" s="1" t="s">
        <v>7152</v>
      </c>
      <c r="H2238" s="1" t="s">
        <v>7207</v>
      </c>
    </row>
    <row r="2239" spans="1:8" x14ac:dyDescent="0.25">
      <c r="A2239" s="1" t="s">
        <v>1065</v>
      </c>
      <c r="B2239" s="1" t="s">
        <v>7208</v>
      </c>
      <c r="C2239" s="1" t="s">
        <v>1783</v>
      </c>
      <c r="D2239" s="1" t="s">
        <v>7209</v>
      </c>
      <c r="E2239" s="1" t="s">
        <v>2444</v>
      </c>
      <c r="F2239" s="1" t="s">
        <v>5205</v>
      </c>
      <c r="G2239" s="1" t="s">
        <v>7152</v>
      </c>
      <c r="H2239" s="1" t="s">
        <v>7210</v>
      </c>
    </row>
    <row r="2240" spans="1:8" x14ac:dyDescent="0.25">
      <c r="A2240" s="1" t="s">
        <v>1065</v>
      </c>
      <c r="B2240" s="1" t="s">
        <v>7211</v>
      </c>
      <c r="C2240" s="1" t="s">
        <v>1783</v>
      </c>
      <c r="D2240" s="1" t="s">
        <v>7212</v>
      </c>
      <c r="E2240" s="1" t="s">
        <v>2444</v>
      </c>
      <c r="F2240" s="1" t="s">
        <v>5205</v>
      </c>
      <c r="G2240" s="1" t="s">
        <v>7152</v>
      </c>
      <c r="H2240" s="1" t="s">
        <v>7213</v>
      </c>
    </row>
    <row r="2241" spans="1:8" x14ac:dyDescent="0.25">
      <c r="A2241" s="1" t="s">
        <v>1065</v>
      </c>
      <c r="B2241" s="1" t="s">
        <v>7214</v>
      </c>
      <c r="C2241" s="1" t="s">
        <v>1783</v>
      </c>
      <c r="D2241" s="1" t="s">
        <v>7215</v>
      </c>
      <c r="E2241" s="1" t="s">
        <v>2444</v>
      </c>
      <c r="F2241" s="1" t="s">
        <v>5205</v>
      </c>
      <c r="G2241" s="1" t="s">
        <v>7152</v>
      </c>
      <c r="H2241" s="1" t="s">
        <v>7216</v>
      </c>
    </row>
    <row r="2242" spans="1:8" x14ac:dyDescent="0.25">
      <c r="A2242" s="1" t="s">
        <v>1065</v>
      </c>
      <c r="B2242" s="1" t="s">
        <v>7217</v>
      </c>
      <c r="C2242" s="1" t="s">
        <v>1783</v>
      </c>
      <c r="D2242" s="1" t="s">
        <v>7218</v>
      </c>
      <c r="E2242" s="1" t="s">
        <v>2444</v>
      </c>
      <c r="F2242" s="1" t="s">
        <v>5205</v>
      </c>
      <c r="G2242" s="1" t="s">
        <v>7152</v>
      </c>
      <c r="H2242" s="1" t="s">
        <v>7219</v>
      </c>
    </row>
    <row r="2243" spans="1:8" x14ac:dyDescent="0.25">
      <c r="A2243" s="1" t="s">
        <v>1065</v>
      </c>
      <c r="B2243" s="1" t="s">
        <v>7220</v>
      </c>
      <c r="C2243" s="1" t="s">
        <v>1783</v>
      </c>
      <c r="D2243" s="1" t="s">
        <v>7221</v>
      </c>
      <c r="E2243" s="1" t="s">
        <v>2444</v>
      </c>
      <c r="F2243" s="1" t="s">
        <v>5205</v>
      </c>
      <c r="G2243" s="1" t="s">
        <v>7152</v>
      </c>
      <c r="H2243" s="1" t="s">
        <v>7222</v>
      </c>
    </row>
    <row r="2244" spans="1:8" x14ac:dyDescent="0.25">
      <c r="A2244" s="1" t="s">
        <v>1065</v>
      </c>
      <c r="B2244" s="1" t="s">
        <v>7223</v>
      </c>
      <c r="C2244" s="1" t="s">
        <v>3025</v>
      </c>
      <c r="D2244" s="1" t="s">
        <v>7224</v>
      </c>
      <c r="E2244" s="1" t="s">
        <v>2444</v>
      </c>
      <c r="F2244" s="1" t="s">
        <v>5205</v>
      </c>
      <c r="G2244" s="1" t="s">
        <v>7152</v>
      </c>
      <c r="H2244" s="1" t="s">
        <v>7225</v>
      </c>
    </row>
    <row r="2245" spans="1:8" x14ac:dyDescent="0.25">
      <c r="A2245" s="1" t="s">
        <v>1065</v>
      </c>
      <c r="B2245" s="1" t="s">
        <v>7226</v>
      </c>
      <c r="C2245" s="1" t="s">
        <v>1783</v>
      </c>
      <c r="D2245" s="1" t="s">
        <v>7227</v>
      </c>
      <c r="E2245" s="1" t="s">
        <v>2444</v>
      </c>
      <c r="F2245" s="1" t="s">
        <v>5205</v>
      </c>
      <c r="G2245" s="1" t="s">
        <v>7152</v>
      </c>
      <c r="H2245" s="1" t="s">
        <v>7228</v>
      </c>
    </row>
    <row r="2246" spans="1:8" x14ac:dyDescent="0.25">
      <c r="A2246" s="1" t="s">
        <v>1065</v>
      </c>
      <c r="B2246" s="1" t="s">
        <v>7229</v>
      </c>
      <c r="C2246" s="1" t="s">
        <v>1783</v>
      </c>
      <c r="D2246" s="1" t="s">
        <v>7230</v>
      </c>
      <c r="E2246" s="1" t="s">
        <v>2444</v>
      </c>
      <c r="F2246" s="1" t="s">
        <v>5205</v>
      </c>
      <c r="G2246" s="1" t="s">
        <v>7231</v>
      </c>
      <c r="H2246" s="1" t="s">
        <v>5880</v>
      </c>
    </row>
    <row r="2247" spans="1:8" x14ac:dyDescent="0.25">
      <c r="A2247" s="1" t="s">
        <v>1065</v>
      </c>
      <c r="B2247" s="1" t="s">
        <v>7232</v>
      </c>
      <c r="C2247" s="1" t="s">
        <v>1783</v>
      </c>
      <c r="D2247" s="1" t="s">
        <v>7233</v>
      </c>
      <c r="E2247" s="1" t="s">
        <v>2444</v>
      </c>
      <c r="F2247" s="1" t="s">
        <v>5205</v>
      </c>
      <c r="G2247" s="1" t="s">
        <v>7231</v>
      </c>
      <c r="H2247" s="1" t="s">
        <v>7234</v>
      </c>
    </row>
    <row r="2248" spans="1:8" x14ac:dyDescent="0.25">
      <c r="A2248" s="1" t="s">
        <v>1065</v>
      </c>
      <c r="B2248" s="1" t="s">
        <v>7235</v>
      </c>
      <c r="C2248" s="1" t="s">
        <v>1783</v>
      </c>
      <c r="D2248" s="1" t="s">
        <v>7236</v>
      </c>
      <c r="E2248" s="1" t="s">
        <v>2444</v>
      </c>
      <c r="F2248" s="1" t="s">
        <v>5205</v>
      </c>
      <c r="G2248" s="1" t="s">
        <v>7237</v>
      </c>
      <c r="H2248" s="1" t="s">
        <v>5880</v>
      </c>
    </row>
    <row r="2249" spans="1:8" x14ac:dyDescent="0.25">
      <c r="A2249" s="1" t="s">
        <v>1065</v>
      </c>
      <c r="B2249" s="1" t="s">
        <v>7238</v>
      </c>
      <c r="C2249" s="1" t="s">
        <v>3025</v>
      </c>
      <c r="D2249" s="1" t="s">
        <v>7239</v>
      </c>
      <c r="E2249" s="1" t="s">
        <v>2444</v>
      </c>
      <c r="F2249" s="1" t="s">
        <v>5205</v>
      </c>
      <c r="G2249" s="1" t="s">
        <v>7240</v>
      </c>
      <c r="H2249" s="1" t="s">
        <v>7241</v>
      </c>
    </row>
    <row r="2250" spans="1:8" x14ac:dyDescent="0.25">
      <c r="A2250" s="1" t="s">
        <v>1065</v>
      </c>
      <c r="B2250" s="1" t="s">
        <v>7242</v>
      </c>
      <c r="C2250" s="1" t="s">
        <v>1783</v>
      </c>
      <c r="D2250" s="1" t="s">
        <v>7243</v>
      </c>
      <c r="E2250" s="1" t="s">
        <v>2444</v>
      </c>
      <c r="F2250" s="1" t="s">
        <v>5205</v>
      </c>
      <c r="G2250" s="1" t="s">
        <v>7240</v>
      </c>
      <c r="H2250" s="1" t="s">
        <v>7244</v>
      </c>
    </row>
    <row r="2251" spans="1:8" x14ac:dyDescent="0.25">
      <c r="A2251" s="1" t="s">
        <v>1065</v>
      </c>
      <c r="B2251" s="1" t="s">
        <v>7245</v>
      </c>
      <c r="C2251" s="1" t="s">
        <v>1783</v>
      </c>
      <c r="D2251" s="1" t="s">
        <v>7246</v>
      </c>
      <c r="E2251" s="1" t="s">
        <v>2444</v>
      </c>
      <c r="F2251" s="1" t="s">
        <v>5205</v>
      </c>
      <c r="G2251" s="1" t="s">
        <v>7240</v>
      </c>
      <c r="H2251" s="1" t="s">
        <v>7247</v>
      </c>
    </row>
    <row r="2252" spans="1:8" x14ac:dyDescent="0.25">
      <c r="A2252" s="1" t="s">
        <v>1065</v>
      </c>
      <c r="B2252" s="1" t="s">
        <v>7248</v>
      </c>
      <c r="C2252" s="1" t="s">
        <v>1783</v>
      </c>
      <c r="D2252" s="1" t="s">
        <v>7249</v>
      </c>
      <c r="E2252" s="1" t="s">
        <v>2444</v>
      </c>
      <c r="F2252" s="1" t="s">
        <v>5205</v>
      </c>
      <c r="G2252" s="1" t="s">
        <v>7240</v>
      </c>
      <c r="H2252" s="1" t="s">
        <v>6455</v>
      </c>
    </row>
    <row r="2253" spans="1:8" x14ac:dyDescent="0.25">
      <c r="A2253" s="1" t="s">
        <v>1065</v>
      </c>
      <c r="B2253" s="1" t="s">
        <v>7250</v>
      </c>
      <c r="C2253" s="1" t="s">
        <v>3025</v>
      </c>
      <c r="D2253" s="1" t="s">
        <v>7251</v>
      </c>
      <c r="E2253" s="1" t="s">
        <v>2444</v>
      </c>
      <c r="F2253" s="1" t="s">
        <v>5205</v>
      </c>
      <c r="G2253" s="1" t="s">
        <v>7240</v>
      </c>
      <c r="H2253" s="1" t="s">
        <v>7252</v>
      </c>
    </row>
    <row r="2254" spans="1:8" x14ac:dyDescent="0.25">
      <c r="A2254" s="1" t="s">
        <v>1065</v>
      </c>
      <c r="B2254" s="1" t="s">
        <v>7253</v>
      </c>
      <c r="C2254" s="1" t="s">
        <v>3025</v>
      </c>
      <c r="D2254" s="1" t="s">
        <v>7254</v>
      </c>
      <c r="E2254" s="1" t="s">
        <v>2444</v>
      </c>
      <c r="F2254" s="1" t="s">
        <v>5205</v>
      </c>
      <c r="G2254" s="1" t="s">
        <v>7255</v>
      </c>
      <c r="H2254" s="1" t="s">
        <v>5892</v>
      </c>
    </row>
    <row r="2255" spans="1:8" x14ac:dyDescent="0.25">
      <c r="A2255" s="1" t="s">
        <v>1065</v>
      </c>
      <c r="B2255" s="1" t="s">
        <v>7256</v>
      </c>
      <c r="C2255" s="1" t="s">
        <v>3025</v>
      </c>
      <c r="D2255" s="1" t="s">
        <v>7257</v>
      </c>
      <c r="E2255" s="1" t="s">
        <v>2444</v>
      </c>
      <c r="F2255" s="1" t="s">
        <v>5205</v>
      </c>
      <c r="G2255" s="1" t="s">
        <v>7255</v>
      </c>
      <c r="H2255" s="1" t="s">
        <v>5932</v>
      </c>
    </row>
    <row r="2256" spans="1:8" x14ac:dyDescent="0.25">
      <c r="A2256" s="1" t="s">
        <v>1065</v>
      </c>
      <c r="B2256" s="1" t="s">
        <v>7258</v>
      </c>
      <c r="C2256" s="1" t="s">
        <v>3025</v>
      </c>
      <c r="D2256" s="1" t="s">
        <v>7259</v>
      </c>
      <c r="E2256" s="1" t="s">
        <v>2444</v>
      </c>
      <c r="F2256" s="1" t="s">
        <v>5205</v>
      </c>
      <c r="G2256" s="1" t="s">
        <v>7255</v>
      </c>
      <c r="H2256" s="1" t="s">
        <v>7260</v>
      </c>
    </row>
    <row r="2257" spans="1:8" x14ac:dyDescent="0.25">
      <c r="A2257" s="1" t="s">
        <v>1065</v>
      </c>
      <c r="B2257" s="1" t="s">
        <v>7261</v>
      </c>
      <c r="C2257" s="1" t="s">
        <v>3025</v>
      </c>
      <c r="D2257" s="1" t="s">
        <v>7262</v>
      </c>
      <c r="E2257" s="1" t="s">
        <v>2444</v>
      </c>
      <c r="F2257" s="1" t="s">
        <v>5205</v>
      </c>
      <c r="G2257" s="1" t="s">
        <v>7255</v>
      </c>
      <c r="H2257" s="1" t="s">
        <v>6455</v>
      </c>
    </row>
    <row r="2258" spans="1:8" x14ac:dyDescent="0.25">
      <c r="A2258" s="1" t="s">
        <v>1065</v>
      </c>
      <c r="B2258" s="1" t="s">
        <v>7263</v>
      </c>
      <c r="C2258" s="1" t="s">
        <v>3025</v>
      </c>
      <c r="D2258" s="1" t="s">
        <v>7264</v>
      </c>
      <c r="E2258" s="1" t="s">
        <v>2444</v>
      </c>
      <c r="F2258" s="1" t="s">
        <v>5205</v>
      </c>
      <c r="G2258" s="1" t="s">
        <v>7255</v>
      </c>
      <c r="H2258" s="1" t="s">
        <v>4823</v>
      </c>
    </row>
    <row r="2259" spans="1:8" x14ac:dyDescent="0.25">
      <c r="A2259" s="1" t="s">
        <v>1065</v>
      </c>
      <c r="B2259" s="1" t="s">
        <v>7265</v>
      </c>
      <c r="C2259" s="1" t="s">
        <v>3025</v>
      </c>
      <c r="D2259" s="1" t="s">
        <v>7266</v>
      </c>
      <c r="E2259" s="1" t="s">
        <v>2444</v>
      </c>
      <c r="F2259" s="1" t="s">
        <v>5205</v>
      </c>
      <c r="G2259" s="1" t="s">
        <v>7255</v>
      </c>
      <c r="H2259" s="1" t="s">
        <v>7267</v>
      </c>
    </row>
    <row r="2260" spans="1:8" x14ac:dyDescent="0.25">
      <c r="A2260" s="1" t="s">
        <v>1065</v>
      </c>
      <c r="B2260" s="1" t="s">
        <v>7268</v>
      </c>
      <c r="C2260" s="1" t="s">
        <v>3025</v>
      </c>
      <c r="D2260" s="1" t="s">
        <v>7269</v>
      </c>
      <c r="E2260" s="1" t="s">
        <v>2444</v>
      </c>
      <c r="F2260" s="1" t="s">
        <v>5205</v>
      </c>
      <c r="G2260" s="1" t="s">
        <v>7255</v>
      </c>
      <c r="H2260" s="1" t="s">
        <v>7270</v>
      </c>
    </row>
    <row r="2261" spans="1:8" x14ac:dyDescent="0.25">
      <c r="A2261" s="1" t="s">
        <v>1065</v>
      </c>
      <c r="B2261" s="1" t="s">
        <v>7271</v>
      </c>
      <c r="C2261" s="1" t="s">
        <v>3025</v>
      </c>
      <c r="D2261" s="1" t="s">
        <v>7272</v>
      </c>
      <c r="E2261" s="1" t="s">
        <v>2444</v>
      </c>
      <c r="F2261" s="1" t="s">
        <v>5205</v>
      </c>
      <c r="G2261" s="1" t="s">
        <v>7273</v>
      </c>
      <c r="H2261" s="1" t="s">
        <v>7274</v>
      </c>
    </row>
    <row r="2262" spans="1:8" x14ac:dyDescent="0.25">
      <c r="A2262" s="1" t="s">
        <v>1065</v>
      </c>
      <c r="B2262" s="1" t="s">
        <v>7275</v>
      </c>
      <c r="C2262" s="1" t="s">
        <v>3025</v>
      </c>
      <c r="D2262" s="1" t="s">
        <v>7276</v>
      </c>
      <c r="E2262" s="1" t="s">
        <v>2444</v>
      </c>
      <c r="F2262" s="1" t="s">
        <v>5205</v>
      </c>
      <c r="G2262" s="1" t="s">
        <v>7273</v>
      </c>
      <c r="H2262" s="1" t="s">
        <v>7277</v>
      </c>
    </row>
    <row r="2263" spans="1:8" x14ac:dyDescent="0.25">
      <c r="A2263" s="1" t="s">
        <v>1065</v>
      </c>
      <c r="B2263" s="1" t="s">
        <v>7278</v>
      </c>
      <c r="C2263" s="1" t="s">
        <v>3025</v>
      </c>
      <c r="D2263" s="1" t="s">
        <v>7279</v>
      </c>
      <c r="E2263" s="1" t="s">
        <v>2444</v>
      </c>
      <c r="F2263" s="1" t="s">
        <v>5205</v>
      </c>
      <c r="G2263" s="1" t="s">
        <v>7273</v>
      </c>
      <c r="H2263" s="1" t="s">
        <v>7280</v>
      </c>
    </row>
    <row r="2264" spans="1:8" x14ac:dyDescent="0.25">
      <c r="A2264" s="1" t="s">
        <v>1065</v>
      </c>
      <c r="B2264" s="1" t="s">
        <v>7281</v>
      </c>
      <c r="C2264" s="1" t="s">
        <v>3025</v>
      </c>
      <c r="D2264" s="1" t="s">
        <v>7282</v>
      </c>
      <c r="E2264" s="1" t="s">
        <v>2444</v>
      </c>
      <c r="F2264" s="1" t="s">
        <v>5205</v>
      </c>
      <c r="G2264" s="1" t="s">
        <v>7273</v>
      </c>
      <c r="H2264" s="1" t="s">
        <v>2902</v>
      </c>
    </row>
    <row r="2265" spans="1:8" x14ac:dyDescent="0.25">
      <c r="A2265" s="1" t="s">
        <v>1065</v>
      </c>
      <c r="B2265" s="1" t="s">
        <v>7283</v>
      </c>
      <c r="C2265" s="1" t="s">
        <v>3025</v>
      </c>
      <c r="D2265" s="1" t="s">
        <v>7284</v>
      </c>
      <c r="E2265" s="1" t="s">
        <v>2444</v>
      </c>
      <c r="F2265" s="1" t="s">
        <v>5205</v>
      </c>
      <c r="G2265" s="1" t="s">
        <v>7273</v>
      </c>
      <c r="H2265" s="1" t="s">
        <v>7285</v>
      </c>
    </row>
    <row r="2266" spans="1:8" x14ac:dyDescent="0.25">
      <c r="A2266" s="1" t="s">
        <v>1065</v>
      </c>
      <c r="B2266" s="1" t="s">
        <v>7286</v>
      </c>
      <c r="C2266" s="1" t="s">
        <v>3025</v>
      </c>
      <c r="D2266" s="1" t="s">
        <v>7287</v>
      </c>
      <c r="E2266" s="1" t="s">
        <v>2444</v>
      </c>
      <c r="F2266" s="1" t="s">
        <v>5205</v>
      </c>
      <c r="G2266" s="1" t="s">
        <v>7273</v>
      </c>
      <c r="H2266" s="1" t="s">
        <v>6454</v>
      </c>
    </row>
    <row r="2267" spans="1:8" x14ac:dyDescent="0.25">
      <c r="A2267" s="1" t="s">
        <v>1065</v>
      </c>
      <c r="B2267" s="1" t="s">
        <v>7288</v>
      </c>
      <c r="C2267" s="1" t="s">
        <v>3025</v>
      </c>
      <c r="D2267" s="1" t="s">
        <v>7289</v>
      </c>
      <c r="E2267" s="1" t="s">
        <v>2444</v>
      </c>
      <c r="F2267" s="1" t="s">
        <v>5205</v>
      </c>
      <c r="G2267" s="1" t="s">
        <v>7273</v>
      </c>
      <c r="H2267" s="1" t="s">
        <v>7290</v>
      </c>
    </row>
    <row r="2268" spans="1:8" x14ac:dyDescent="0.25">
      <c r="A2268" s="1" t="s">
        <v>1065</v>
      </c>
      <c r="B2268" s="1" t="s">
        <v>7291</v>
      </c>
      <c r="C2268" s="1" t="s">
        <v>3025</v>
      </c>
      <c r="D2268" s="1" t="s">
        <v>7292</v>
      </c>
      <c r="E2268" s="1" t="s">
        <v>2444</v>
      </c>
      <c r="F2268" s="1" t="s">
        <v>5205</v>
      </c>
      <c r="G2268" s="1" t="s">
        <v>7273</v>
      </c>
      <c r="H2268" s="1" t="s">
        <v>7293</v>
      </c>
    </row>
    <row r="2269" spans="1:8" x14ac:dyDescent="0.25">
      <c r="A2269" s="1" t="s">
        <v>1065</v>
      </c>
      <c r="B2269" s="1" t="s">
        <v>7294</v>
      </c>
      <c r="C2269" s="1" t="s">
        <v>3025</v>
      </c>
      <c r="D2269" s="1" t="s">
        <v>7295</v>
      </c>
      <c r="E2269" s="1" t="s">
        <v>2444</v>
      </c>
      <c r="F2269" s="1" t="s">
        <v>5205</v>
      </c>
      <c r="G2269" s="1" t="s">
        <v>7273</v>
      </c>
      <c r="H2269" s="1" t="s">
        <v>7296</v>
      </c>
    </row>
    <row r="2270" spans="1:8" x14ac:dyDescent="0.25">
      <c r="A2270" s="1" t="s">
        <v>1065</v>
      </c>
      <c r="B2270" s="1" t="s">
        <v>7297</v>
      </c>
      <c r="C2270" s="1" t="s">
        <v>3025</v>
      </c>
      <c r="D2270" s="1" t="s">
        <v>7298</v>
      </c>
      <c r="E2270" s="1" t="s">
        <v>2444</v>
      </c>
      <c r="F2270" s="1" t="s">
        <v>5205</v>
      </c>
      <c r="G2270" s="1" t="s">
        <v>7273</v>
      </c>
      <c r="H2270" s="1" t="s">
        <v>7299</v>
      </c>
    </row>
    <row r="2271" spans="1:8" x14ac:dyDescent="0.25">
      <c r="A2271" s="1" t="s">
        <v>1065</v>
      </c>
      <c r="B2271" s="1" t="s">
        <v>7300</v>
      </c>
      <c r="C2271" s="1" t="s">
        <v>3025</v>
      </c>
      <c r="D2271" s="1" t="s">
        <v>7301</v>
      </c>
      <c r="E2271" s="1" t="s">
        <v>2444</v>
      </c>
      <c r="F2271" s="1" t="s">
        <v>5205</v>
      </c>
      <c r="G2271" s="1" t="s">
        <v>7273</v>
      </c>
      <c r="H2271" s="1" t="s">
        <v>7302</v>
      </c>
    </row>
    <row r="2272" spans="1:8" x14ac:dyDescent="0.25">
      <c r="A2272" s="1" t="s">
        <v>1065</v>
      </c>
      <c r="B2272" s="1" t="s">
        <v>7303</v>
      </c>
      <c r="C2272" s="1" t="s">
        <v>3025</v>
      </c>
      <c r="D2272" s="1" t="s">
        <v>7304</v>
      </c>
      <c r="E2272" s="1" t="s">
        <v>2444</v>
      </c>
      <c r="F2272" s="1" t="s">
        <v>5205</v>
      </c>
      <c r="G2272" s="1" t="s">
        <v>7273</v>
      </c>
      <c r="H2272" s="1" t="s">
        <v>1611</v>
      </c>
    </row>
    <row r="2273" spans="1:8" x14ac:dyDescent="0.25">
      <c r="A2273" s="1" t="s">
        <v>1065</v>
      </c>
      <c r="B2273" s="1" t="s">
        <v>7305</v>
      </c>
      <c r="C2273" s="1" t="s">
        <v>3025</v>
      </c>
      <c r="D2273" s="1" t="s">
        <v>7306</v>
      </c>
      <c r="E2273" s="1" t="s">
        <v>2444</v>
      </c>
      <c r="F2273" s="1" t="s">
        <v>5205</v>
      </c>
      <c r="G2273" s="1" t="s">
        <v>7307</v>
      </c>
      <c r="H2273" s="1" t="s">
        <v>7274</v>
      </c>
    </row>
    <row r="2274" spans="1:8" x14ac:dyDescent="0.25">
      <c r="A2274" s="1" t="s">
        <v>1065</v>
      </c>
      <c r="B2274" s="1" t="s">
        <v>7308</v>
      </c>
      <c r="C2274" s="1" t="s">
        <v>3025</v>
      </c>
      <c r="D2274" s="1" t="s">
        <v>7309</v>
      </c>
      <c r="E2274" s="1" t="s">
        <v>2444</v>
      </c>
      <c r="F2274" s="1" t="s">
        <v>5205</v>
      </c>
      <c r="G2274" s="1" t="s">
        <v>7307</v>
      </c>
      <c r="H2274" s="1" t="s">
        <v>7277</v>
      </c>
    </row>
    <row r="2275" spans="1:8" x14ac:dyDescent="0.25">
      <c r="A2275" s="1" t="s">
        <v>1065</v>
      </c>
      <c r="B2275" s="1" t="s">
        <v>7310</v>
      </c>
      <c r="C2275" s="1" t="s">
        <v>3025</v>
      </c>
      <c r="D2275" s="1" t="s">
        <v>7311</v>
      </c>
      <c r="E2275" s="1" t="s">
        <v>2444</v>
      </c>
      <c r="F2275" s="1" t="s">
        <v>5205</v>
      </c>
      <c r="G2275" s="1" t="s">
        <v>7307</v>
      </c>
      <c r="H2275" s="1" t="s">
        <v>7280</v>
      </c>
    </row>
    <row r="2276" spans="1:8" x14ac:dyDescent="0.25">
      <c r="A2276" s="1" t="s">
        <v>1065</v>
      </c>
      <c r="B2276" s="1" t="s">
        <v>7312</v>
      </c>
      <c r="C2276" s="1" t="s">
        <v>3025</v>
      </c>
      <c r="D2276" s="1" t="s">
        <v>7313</v>
      </c>
      <c r="E2276" s="1" t="s">
        <v>2444</v>
      </c>
      <c r="F2276" s="1" t="s">
        <v>5205</v>
      </c>
      <c r="G2276" s="1" t="s">
        <v>7307</v>
      </c>
      <c r="H2276" s="1" t="s">
        <v>2902</v>
      </c>
    </row>
    <row r="2277" spans="1:8" x14ac:dyDescent="0.25">
      <c r="A2277" s="1" t="s">
        <v>1065</v>
      </c>
      <c r="B2277" s="1" t="s">
        <v>7314</v>
      </c>
      <c r="C2277" s="1" t="s">
        <v>3025</v>
      </c>
      <c r="D2277" s="1" t="s">
        <v>7315</v>
      </c>
      <c r="E2277" s="1" t="s">
        <v>2444</v>
      </c>
      <c r="F2277" s="1" t="s">
        <v>5205</v>
      </c>
      <c r="G2277" s="1" t="s">
        <v>7307</v>
      </c>
      <c r="H2277" s="1" t="s">
        <v>7285</v>
      </c>
    </row>
    <row r="2278" spans="1:8" x14ac:dyDescent="0.25">
      <c r="A2278" s="1" t="s">
        <v>1065</v>
      </c>
      <c r="B2278" s="1" t="s">
        <v>7316</v>
      </c>
      <c r="C2278" s="1" t="s">
        <v>3025</v>
      </c>
      <c r="D2278" s="1" t="s">
        <v>7317</v>
      </c>
      <c r="E2278" s="1" t="s">
        <v>2444</v>
      </c>
      <c r="F2278" s="1" t="s">
        <v>5205</v>
      </c>
      <c r="G2278" s="1" t="s">
        <v>7307</v>
      </c>
      <c r="H2278" s="1" t="s">
        <v>6454</v>
      </c>
    </row>
    <row r="2279" spans="1:8" x14ac:dyDescent="0.25">
      <c r="A2279" s="1" t="s">
        <v>1065</v>
      </c>
      <c r="B2279" s="1" t="s">
        <v>7318</v>
      </c>
      <c r="C2279" s="1" t="s">
        <v>3025</v>
      </c>
      <c r="D2279" s="1" t="s">
        <v>7319</v>
      </c>
      <c r="E2279" s="1" t="s">
        <v>2444</v>
      </c>
      <c r="F2279" s="1" t="s">
        <v>5205</v>
      </c>
      <c r="G2279" s="1" t="s">
        <v>7307</v>
      </c>
      <c r="H2279" s="1" t="s">
        <v>7290</v>
      </c>
    </row>
    <row r="2280" spans="1:8" x14ac:dyDescent="0.25">
      <c r="A2280" s="1" t="s">
        <v>1065</v>
      </c>
      <c r="B2280" s="1" t="s">
        <v>7320</v>
      </c>
      <c r="C2280" s="1" t="s">
        <v>3025</v>
      </c>
      <c r="D2280" s="1" t="s">
        <v>7321</v>
      </c>
      <c r="E2280" s="1" t="s">
        <v>2444</v>
      </c>
      <c r="F2280" s="1" t="s">
        <v>5205</v>
      </c>
      <c r="G2280" s="1" t="s">
        <v>7307</v>
      </c>
      <c r="H2280" s="1" t="s">
        <v>7293</v>
      </c>
    </row>
    <row r="2281" spans="1:8" x14ac:dyDescent="0.25">
      <c r="A2281" s="1" t="s">
        <v>1065</v>
      </c>
      <c r="B2281" s="1" t="s">
        <v>7322</v>
      </c>
      <c r="C2281" s="1" t="s">
        <v>3025</v>
      </c>
      <c r="D2281" s="1" t="s">
        <v>7323</v>
      </c>
      <c r="E2281" s="1" t="s">
        <v>2444</v>
      </c>
      <c r="F2281" s="1" t="s">
        <v>5205</v>
      </c>
      <c r="G2281" s="1" t="s">
        <v>7307</v>
      </c>
      <c r="H2281" s="1" t="s">
        <v>7324</v>
      </c>
    </row>
    <row r="2282" spans="1:8" x14ac:dyDescent="0.25">
      <c r="A2282" s="1" t="s">
        <v>1065</v>
      </c>
      <c r="B2282" s="1" t="s">
        <v>7325</v>
      </c>
      <c r="C2282" s="1" t="s">
        <v>3025</v>
      </c>
      <c r="D2282" s="1" t="s">
        <v>7326</v>
      </c>
      <c r="E2282" s="1" t="s">
        <v>2444</v>
      </c>
      <c r="F2282" s="1" t="s">
        <v>5205</v>
      </c>
      <c r="G2282" s="1" t="s">
        <v>7307</v>
      </c>
      <c r="H2282" s="1" t="s">
        <v>7296</v>
      </c>
    </row>
    <row r="2283" spans="1:8" x14ac:dyDescent="0.25">
      <c r="A2283" s="1" t="s">
        <v>1065</v>
      </c>
      <c r="B2283" s="1" t="s">
        <v>7327</v>
      </c>
      <c r="C2283" s="1" t="s">
        <v>3025</v>
      </c>
      <c r="D2283" s="1" t="s">
        <v>7328</v>
      </c>
      <c r="E2283" s="1" t="s">
        <v>2444</v>
      </c>
      <c r="F2283" s="1" t="s">
        <v>5205</v>
      </c>
      <c r="G2283" s="1" t="s">
        <v>7307</v>
      </c>
      <c r="H2283" s="1" t="s">
        <v>7299</v>
      </c>
    </row>
    <row r="2284" spans="1:8" x14ac:dyDescent="0.25">
      <c r="A2284" s="1" t="s">
        <v>1065</v>
      </c>
      <c r="B2284" s="1" t="s">
        <v>7329</v>
      </c>
      <c r="C2284" s="1" t="s">
        <v>3025</v>
      </c>
      <c r="D2284" s="1" t="s">
        <v>7330</v>
      </c>
      <c r="E2284" s="1" t="s">
        <v>2444</v>
      </c>
      <c r="F2284" s="1" t="s">
        <v>5205</v>
      </c>
      <c r="G2284" s="1" t="s">
        <v>7307</v>
      </c>
      <c r="H2284" s="1" t="s">
        <v>7302</v>
      </c>
    </row>
    <row r="2285" spans="1:8" x14ac:dyDescent="0.25">
      <c r="A2285" s="1" t="s">
        <v>1065</v>
      </c>
      <c r="B2285" s="1" t="s">
        <v>7331</v>
      </c>
      <c r="C2285" s="1" t="s">
        <v>3025</v>
      </c>
      <c r="D2285" s="1" t="s">
        <v>7332</v>
      </c>
      <c r="E2285" s="1" t="s">
        <v>2444</v>
      </c>
      <c r="F2285" s="1" t="s">
        <v>5205</v>
      </c>
      <c r="G2285" s="1" t="s">
        <v>7307</v>
      </c>
      <c r="H2285" s="1" t="s">
        <v>1611</v>
      </c>
    </row>
    <row r="2286" spans="1:8" x14ac:dyDescent="0.25">
      <c r="A2286" s="1" t="s">
        <v>1065</v>
      </c>
      <c r="B2286" s="1" t="s">
        <v>7333</v>
      </c>
      <c r="C2286" s="1" t="s">
        <v>3025</v>
      </c>
      <c r="D2286" s="1" t="s">
        <v>7334</v>
      </c>
      <c r="E2286" s="1" t="s">
        <v>2444</v>
      </c>
      <c r="F2286" s="1" t="s">
        <v>5205</v>
      </c>
      <c r="G2286" s="1" t="s">
        <v>7335</v>
      </c>
      <c r="H2286" s="1" t="s">
        <v>7274</v>
      </c>
    </row>
    <row r="2287" spans="1:8" x14ac:dyDescent="0.25">
      <c r="A2287" s="1" t="s">
        <v>1065</v>
      </c>
      <c r="B2287" s="1" t="s">
        <v>7336</v>
      </c>
      <c r="C2287" s="1" t="s">
        <v>3025</v>
      </c>
      <c r="D2287" s="1" t="s">
        <v>7337</v>
      </c>
      <c r="E2287" s="1" t="s">
        <v>2444</v>
      </c>
      <c r="F2287" s="1" t="s">
        <v>5205</v>
      </c>
      <c r="G2287" s="1" t="s">
        <v>7335</v>
      </c>
      <c r="H2287" s="1" t="s">
        <v>7277</v>
      </c>
    </row>
    <row r="2288" spans="1:8" x14ac:dyDescent="0.25">
      <c r="A2288" s="1" t="s">
        <v>1065</v>
      </c>
      <c r="B2288" s="1" t="s">
        <v>7338</v>
      </c>
      <c r="C2288" s="1" t="s">
        <v>3025</v>
      </c>
      <c r="D2288" s="1" t="s">
        <v>7339</v>
      </c>
      <c r="E2288" s="1" t="s">
        <v>2444</v>
      </c>
      <c r="F2288" s="1" t="s">
        <v>5205</v>
      </c>
      <c r="G2288" s="1" t="s">
        <v>7335</v>
      </c>
      <c r="H2288" s="1" t="s">
        <v>7280</v>
      </c>
    </row>
    <row r="2289" spans="1:8" x14ac:dyDescent="0.25">
      <c r="A2289" s="1" t="s">
        <v>1065</v>
      </c>
      <c r="B2289" s="1" t="s">
        <v>7340</v>
      </c>
      <c r="C2289" s="1" t="s">
        <v>3025</v>
      </c>
      <c r="D2289" s="1" t="s">
        <v>7341</v>
      </c>
      <c r="E2289" s="1" t="s">
        <v>2444</v>
      </c>
      <c r="F2289" s="1" t="s">
        <v>5205</v>
      </c>
      <c r="G2289" s="1" t="s">
        <v>7335</v>
      </c>
      <c r="H2289" s="1" t="s">
        <v>2902</v>
      </c>
    </row>
    <row r="2290" spans="1:8" x14ac:dyDescent="0.25">
      <c r="A2290" s="1" t="s">
        <v>1065</v>
      </c>
      <c r="B2290" s="1" t="s">
        <v>7342</v>
      </c>
      <c r="C2290" s="1" t="s">
        <v>3025</v>
      </c>
      <c r="D2290" s="1" t="s">
        <v>7343</v>
      </c>
      <c r="E2290" s="1" t="s">
        <v>2444</v>
      </c>
      <c r="F2290" s="1" t="s">
        <v>5205</v>
      </c>
      <c r="G2290" s="1" t="s">
        <v>7335</v>
      </c>
      <c r="H2290" s="1" t="s">
        <v>7285</v>
      </c>
    </row>
    <row r="2291" spans="1:8" x14ac:dyDescent="0.25">
      <c r="A2291" s="1" t="s">
        <v>1065</v>
      </c>
      <c r="B2291" s="1" t="s">
        <v>7344</v>
      </c>
      <c r="C2291" s="1" t="s">
        <v>3025</v>
      </c>
      <c r="D2291" s="1" t="s">
        <v>7345</v>
      </c>
      <c r="E2291" s="1" t="s">
        <v>2444</v>
      </c>
      <c r="F2291" s="1" t="s">
        <v>5205</v>
      </c>
      <c r="G2291" s="1" t="s">
        <v>7335</v>
      </c>
      <c r="H2291" s="1" t="s">
        <v>6454</v>
      </c>
    </row>
    <row r="2292" spans="1:8" x14ac:dyDescent="0.25">
      <c r="A2292" s="1" t="s">
        <v>1065</v>
      </c>
      <c r="B2292" s="1" t="s">
        <v>7346</v>
      </c>
      <c r="C2292" s="1" t="s">
        <v>3025</v>
      </c>
      <c r="D2292" s="1" t="s">
        <v>7347</v>
      </c>
      <c r="E2292" s="1" t="s">
        <v>2444</v>
      </c>
      <c r="F2292" s="1" t="s">
        <v>5205</v>
      </c>
      <c r="G2292" s="1" t="s">
        <v>7335</v>
      </c>
      <c r="H2292" s="1" t="s">
        <v>7290</v>
      </c>
    </row>
    <row r="2293" spans="1:8" x14ac:dyDescent="0.25">
      <c r="A2293" s="1" t="s">
        <v>1065</v>
      </c>
      <c r="B2293" s="1" t="s">
        <v>7348</v>
      </c>
      <c r="C2293" s="1" t="s">
        <v>3025</v>
      </c>
      <c r="D2293" s="1" t="s">
        <v>7349</v>
      </c>
      <c r="E2293" s="1" t="s">
        <v>2444</v>
      </c>
      <c r="F2293" s="1" t="s">
        <v>5205</v>
      </c>
      <c r="G2293" s="1" t="s">
        <v>7335</v>
      </c>
      <c r="H2293" s="1" t="s">
        <v>7293</v>
      </c>
    </row>
    <row r="2294" spans="1:8" x14ac:dyDescent="0.25">
      <c r="A2294" s="1" t="s">
        <v>1065</v>
      </c>
      <c r="B2294" s="1" t="s">
        <v>7350</v>
      </c>
      <c r="C2294" s="1" t="s">
        <v>3025</v>
      </c>
      <c r="D2294" s="1" t="s">
        <v>7351</v>
      </c>
      <c r="E2294" s="1" t="s">
        <v>2444</v>
      </c>
      <c r="F2294" s="1" t="s">
        <v>5205</v>
      </c>
      <c r="G2294" s="1" t="s">
        <v>7335</v>
      </c>
      <c r="H2294" s="1" t="s">
        <v>7324</v>
      </c>
    </row>
    <row r="2295" spans="1:8" x14ac:dyDescent="0.25">
      <c r="A2295" s="1" t="s">
        <v>1065</v>
      </c>
      <c r="B2295" s="1" t="s">
        <v>7352</v>
      </c>
      <c r="C2295" s="1" t="s">
        <v>3025</v>
      </c>
      <c r="D2295" s="1" t="s">
        <v>7353</v>
      </c>
      <c r="E2295" s="1" t="s">
        <v>2444</v>
      </c>
      <c r="F2295" s="1" t="s">
        <v>5205</v>
      </c>
      <c r="G2295" s="1" t="s">
        <v>7335</v>
      </c>
      <c r="H2295" s="1" t="s">
        <v>7354</v>
      </c>
    </row>
    <row r="2296" spans="1:8" x14ac:dyDescent="0.25">
      <c r="A2296" s="1" t="s">
        <v>1065</v>
      </c>
      <c r="B2296" s="1" t="s">
        <v>7355</v>
      </c>
      <c r="C2296" s="1" t="s">
        <v>3025</v>
      </c>
      <c r="D2296" s="1" t="s">
        <v>7356</v>
      </c>
      <c r="E2296" s="1" t="s">
        <v>2444</v>
      </c>
      <c r="F2296" s="1" t="s">
        <v>5205</v>
      </c>
      <c r="G2296" s="1" t="s">
        <v>7335</v>
      </c>
      <c r="H2296" s="1" t="s">
        <v>7296</v>
      </c>
    </row>
    <row r="2297" spans="1:8" x14ac:dyDescent="0.25">
      <c r="A2297" s="1" t="s">
        <v>1065</v>
      </c>
      <c r="B2297" s="1" t="s">
        <v>7357</v>
      </c>
      <c r="C2297" s="1" t="s">
        <v>3025</v>
      </c>
      <c r="D2297" s="1" t="s">
        <v>7358</v>
      </c>
      <c r="E2297" s="1" t="s">
        <v>2444</v>
      </c>
      <c r="F2297" s="1" t="s">
        <v>5205</v>
      </c>
      <c r="G2297" s="1" t="s">
        <v>7335</v>
      </c>
      <c r="H2297" s="1" t="s">
        <v>7299</v>
      </c>
    </row>
    <row r="2298" spans="1:8" x14ac:dyDescent="0.25">
      <c r="A2298" s="1" t="s">
        <v>1065</v>
      </c>
      <c r="B2298" s="1" t="s">
        <v>7359</v>
      </c>
      <c r="C2298" s="1" t="s">
        <v>3025</v>
      </c>
      <c r="D2298" s="1" t="s">
        <v>7360</v>
      </c>
      <c r="E2298" s="1" t="s">
        <v>2444</v>
      </c>
      <c r="F2298" s="1" t="s">
        <v>5205</v>
      </c>
      <c r="G2298" s="1" t="s">
        <v>7335</v>
      </c>
      <c r="H2298" s="1" t="s">
        <v>7302</v>
      </c>
    </row>
    <row r="2299" spans="1:8" x14ac:dyDescent="0.25">
      <c r="A2299" s="1" t="s">
        <v>1065</v>
      </c>
      <c r="B2299" s="1" t="s">
        <v>7361</v>
      </c>
      <c r="C2299" s="1" t="s">
        <v>3025</v>
      </c>
      <c r="D2299" s="1" t="s">
        <v>7362</v>
      </c>
      <c r="E2299" s="1" t="s">
        <v>2444</v>
      </c>
      <c r="F2299" s="1" t="s">
        <v>5205</v>
      </c>
      <c r="G2299" s="1" t="s">
        <v>7335</v>
      </c>
      <c r="H2299" s="1" t="s">
        <v>1611</v>
      </c>
    </row>
    <row r="2300" spans="1:8" x14ac:dyDescent="0.25">
      <c r="A2300" s="1" t="s">
        <v>1065</v>
      </c>
      <c r="B2300" s="1" t="s">
        <v>7363</v>
      </c>
      <c r="C2300" s="1" t="s">
        <v>3025</v>
      </c>
      <c r="D2300" s="1" t="s">
        <v>7364</v>
      </c>
      <c r="E2300" s="1" t="s">
        <v>2444</v>
      </c>
      <c r="F2300" s="1" t="s">
        <v>5205</v>
      </c>
      <c r="G2300" s="1" t="s">
        <v>7365</v>
      </c>
      <c r="H2300" s="1" t="s">
        <v>7274</v>
      </c>
    </row>
    <row r="2301" spans="1:8" x14ac:dyDescent="0.25">
      <c r="A2301" s="1" t="s">
        <v>1065</v>
      </c>
      <c r="B2301" s="1" t="s">
        <v>7366</v>
      </c>
      <c r="C2301" s="1" t="s">
        <v>3025</v>
      </c>
      <c r="D2301" s="1" t="s">
        <v>7367</v>
      </c>
      <c r="E2301" s="1" t="s">
        <v>2444</v>
      </c>
      <c r="F2301" s="1" t="s">
        <v>5205</v>
      </c>
      <c r="G2301" s="1" t="s">
        <v>7365</v>
      </c>
      <c r="H2301" s="1" t="s">
        <v>7277</v>
      </c>
    </row>
    <row r="2302" spans="1:8" x14ac:dyDescent="0.25">
      <c r="A2302" s="1" t="s">
        <v>1065</v>
      </c>
      <c r="B2302" s="1" t="s">
        <v>7368</v>
      </c>
      <c r="C2302" s="1" t="s">
        <v>3025</v>
      </c>
      <c r="D2302" s="1" t="s">
        <v>7369</v>
      </c>
      <c r="E2302" s="1" t="s">
        <v>2444</v>
      </c>
      <c r="F2302" s="1" t="s">
        <v>5205</v>
      </c>
      <c r="G2302" s="1" t="s">
        <v>7365</v>
      </c>
      <c r="H2302" s="1" t="s">
        <v>7280</v>
      </c>
    </row>
    <row r="2303" spans="1:8" x14ac:dyDescent="0.25">
      <c r="A2303" s="1" t="s">
        <v>1065</v>
      </c>
      <c r="B2303" s="1" t="s">
        <v>7370</v>
      </c>
      <c r="C2303" s="1" t="s">
        <v>3025</v>
      </c>
      <c r="D2303" s="1" t="s">
        <v>7371</v>
      </c>
      <c r="E2303" s="1" t="s">
        <v>2444</v>
      </c>
      <c r="F2303" s="1" t="s">
        <v>5205</v>
      </c>
      <c r="G2303" s="1" t="s">
        <v>7365</v>
      </c>
      <c r="H2303" s="1" t="s">
        <v>2902</v>
      </c>
    </row>
    <row r="2304" spans="1:8" x14ac:dyDescent="0.25">
      <c r="A2304" s="1" t="s">
        <v>1065</v>
      </c>
      <c r="B2304" s="1" t="s">
        <v>7372</v>
      </c>
      <c r="C2304" s="1" t="s">
        <v>3025</v>
      </c>
      <c r="D2304" s="1" t="s">
        <v>7373</v>
      </c>
      <c r="E2304" s="1" t="s">
        <v>2444</v>
      </c>
      <c r="F2304" s="1" t="s">
        <v>5205</v>
      </c>
      <c r="G2304" s="1" t="s">
        <v>7365</v>
      </c>
      <c r="H2304" s="1" t="s">
        <v>7285</v>
      </c>
    </row>
    <row r="2305" spans="1:8" x14ac:dyDescent="0.25">
      <c r="A2305" s="1" t="s">
        <v>1065</v>
      </c>
      <c r="B2305" s="1" t="s">
        <v>7374</v>
      </c>
      <c r="C2305" s="1" t="s">
        <v>3025</v>
      </c>
      <c r="D2305" s="1" t="s">
        <v>7375</v>
      </c>
      <c r="E2305" s="1" t="s">
        <v>2444</v>
      </c>
      <c r="F2305" s="1" t="s">
        <v>5205</v>
      </c>
      <c r="G2305" s="1" t="s">
        <v>7365</v>
      </c>
      <c r="H2305" s="1" t="s">
        <v>6454</v>
      </c>
    </row>
    <row r="2306" spans="1:8" x14ac:dyDescent="0.25">
      <c r="A2306" s="1" t="s">
        <v>1065</v>
      </c>
      <c r="B2306" s="1" t="s">
        <v>7376</v>
      </c>
      <c r="C2306" s="1" t="s">
        <v>3025</v>
      </c>
      <c r="D2306" s="1" t="s">
        <v>7377</v>
      </c>
      <c r="E2306" s="1" t="s">
        <v>2444</v>
      </c>
      <c r="F2306" s="1" t="s">
        <v>5205</v>
      </c>
      <c r="G2306" s="1" t="s">
        <v>7365</v>
      </c>
      <c r="H2306" s="1" t="s">
        <v>7290</v>
      </c>
    </row>
    <row r="2307" spans="1:8" x14ac:dyDescent="0.25">
      <c r="A2307" s="1" t="s">
        <v>1065</v>
      </c>
      <c r="B2307" s="1" t="s">
        <v>7378</v>
      </c>
      <c r="C2307" s="1" t="s">
        <v>3025</v>
      </c>
      <c r="D2307" s="1" t="s">
        <v>7379</v>
      </c>
      <c r="E2307" s="1" t="s">
        <v>2444</v>
      </c>
      <c r="F2307" s="1" t="s">
        <v>5205</v>
      </c>
      <c r="G2307" s="1" t="s">
        <v>7365</v>
      </c>
      <c r="H2307" s="1" t="s">
        <v>7293</v>
      </c>
    </row>
    <row r="2308" spans="1:8" x14ac:dyDescent="0.25">
      <c r="A2308" s="1" t="s">
        <v>1065</v>
      </c>
      <c r="B2308" s="1" t="s">
        <v>7380</v>
      </c>
      <c r="C2308" s="1" t="s">
        <v>3025</v>
      </c>
      <c r="D2308" s="1" t="s">
        <v>7381</v>
      </c>
      <c r="E2308" s="1" t="s">
        <v>2444</v>
      </c>
      <c r="F2308" s="1" t="s">
        <v>5205</v>
      </c>
      <c r="G2308" s="1" t="s">
        <v>7365</v>
      </c>
      <c r="H2308" s="1" t="s">
        <v>7296</v>
      </c>
    </row>
    <row r="2309" spans="1:8" x14ac:dyDescent="0.25">
      <c r="A2309" s="1" t="s">
        <v>1065</v>
      </c>
      <c r="B2309" s="1" t="s">
        <v>7382</v>
      </c>
      <c r="C2309" s="1" t="s">
        <v>3025</v>
      </c>
      <c r="D2309" s="1" t="s">
        <v>7383</v>
      </c>
      <c r="E2309" s="1" t="s">
        <v>2444</v>
      </c>
      <c r="F2309" s="1" t="s">
        <v>5205</v>
      </c>
      <c r="G2309" s="1" t="s">
        <v>7365</v>
      </c>
      <c r="H2309" s="1" t="s">
        <v>7299</v>
      </c>
    </row>
    <row r="2310" spans="1:8" x14ac:dyDescent="0.25">
      <c r="A2310" s="1" t="s">
        <v>1065</v>
      </c>
      <c r="B2310" s="1" t="s">
        <v>7384</v>
      </c>
      <c r="C2310" s="1" t="s">
        <v>3025</v>
      </c>
      <c r="D2310" s="1" t="s">
        <v>7385</v>
      </c>
      <c r="E2310" s="1" t="s">
        <v>2444</v>
      </c>
      <c r="F2310" s="1" t="s">
        <v>5205</v>
      </c>
      <c r="G2310" s="1" t="s">
        <v>7365</v>
      </c>
      <c r="H2310" s="1" t="s">
        <v>7302</v>
      </c>
    </row>
    <row r="2311" spans="1:8" x14ac:dyDescent="0.25">
      <c r="A2311" s="1" t="s">
        <v>1065</v>
      </c>
      <c r="B2311" s="1" t="s">
        <v>7386</v>
      </c>
      <c r="C2311" s="1" t="s">
        <v>3025</v>
      </c>
      <c r="D2311" s="1" t="s">
        <v>7387</v>
      </c>
      <c r="E2311" s="1" t="s">
        <v>2444</v>
      </c>
      <c r="F2311" s="1" t="s">
        <v>5205</v>
      </c>
      <c r="G2311" s="1" t="s">
        <v>7365</v>
      </c>
      <c r="H2311" s="1" t="s">
        <v>1611</v>
      </c>
    </row>
    <row r="2312" spans="1:8" x14ac:dyDescent="0.25">
      <c r="A2312" s="1" t="s">
        <v>1065</v>
      </c>
      <c r="B2312" s="1" t="s">
        <v>7388</v>
      </c>
      <c r="C2312" s="1" t="s">
        <v>3025</v>
      </c>
      <c r="D2312" s="1" t="s">
        <v>7389</v>
      </c>
      <c r="E2312" s="1" t="s">
        <v>2444</v>
      </c>
      <c r="F2312" s="1" t="s">
        <v>5205</v>
      </c>
      <c r="G2312" s="1" t="s">
        <v>7390</v>
      </c>
      <c r="H2312" s="1" t="s">
        <v>7274</v>
      </c>
    </row>
    <row r="2313" spans="1:8" x14ac:dyDescent="0.25">
      <c r="A2313" s="1" t="s">
        <v>1065</v>
      </c>
      <c r="B2313" s="1" t="s">
        <v>7391</v>
      </c>
      <c r="C2313" s="1" t="s">
        <v>3025</v>
      </c>
      <c r="D2313" s="1" t="s">
        <v>7392</v>
      </c>
      <c r="E2313" s="1" t="s">
        <v>2444</v>
      </c>
      <c r="F2313" s="1" t="s">
        <v>5205</v>
      </c>
      <c r="G2313" s="1" t="s">
        <v>7390</v>
      </c>
      <c r="H2313" s="1" t="s">
        <v>7277</v>
      </c>
    </row>
    <row r="2314" spans="1:8" x14ac:dyDescent="0.25">
      <c r="A2314" s="1" t="s">
        <v>1065</v>
      </c>
      <c r="B2314" s="1" t="s">
        <v>7393</v>
      </c>
      <c r="C2314" s="1" t="s">
        <v>3025</v>
      </c>
      <c r="D2314" s="1" t="s">
        <v>7394</v>
      </c>
      <c r="E2314" s="1" t="s">
        <v>2444</v>
      </c>
      <c r="F2314" s="1" t="s">
        <v>5205</v>
      </c>
      <c r="G2314" s="1" t="s">
        <v>7390</v>
      </c>
      <c r="H2314" s="1" t="s">
        <v>7280</v>
      </c>
    </row>
    <row r="2315" spans="1:8" x14ac:dyDescent="0.25">
      <c r="A2315" s="1" t="s">
        <v>1065</v>
      </c>
      <c r="B2315" s="1" t="s">
        <v>7395</v>
      </c>
      <c r="C2315" s="1" t="s">
        <v>3025</v>
      </c>
      <c r="D2315" s="1" t="s">
        <v>7396</v>
      </c>
      <c r="E2315" s="1" t="s">
        <v>2444</v>
      </c>
      <c r="F2315" s="1" t="s">
        <v>5205</v>
      </c>
      <c r="G2315" s="1" t="s">
        <v>7390</v>
      </c>
      <c r="H2315" s="1" t="s">
        <v>2902</v>
      </c>
    </row>
    <row r="2316" spans="1:8" x14ac:dyDescent="0.25">
      <c r="A2316" s="1" t="s">
        <v>1065</v>
      </c>
      <c r="B2316" s="1" t="s">
        <v>7397</v>
      </c>
      <c r="C2316" s="1" t="s">
        <v>3025</v>
      </c>
      <c r="D2316" s="1" t="s">
        <v>7398</v>
      </c>
      <c r="E2316" s="1" t="s">
        <v>2444</v>
      </c>
      <c r="F2316" s="1" t="s">
        <v>5205</v>
      </c>
      <c r="G2316" s="1" t="s">
        <v>7390</v>
      </c>
      <c r="H2316" s="1" t="s">
        <v>7285</v>
      </c>
    </row>
    <row r="2317" spans="1:8" x14ac:dyDescent="0.25">
      <c r="A2317" s="1" t="s">
        <v>1065</v>
      </c>
      <c r="B2317" s="1" t="s">
        <v>7399</v>
      </c>
      <c r="C2317" s="1" t="s">
        <v>3025</v>
      </c>
      <c r="D2317" s="1" t="s">
        <v>7400</v>
      </c>
      <c r="E2317" s="1" t="s">
        <v>2444</v>
      </c>
      <c r="F2317" s="1" t="s">
        <v>5205</v>
      </c>
      <c r="G2317" s="1" t="s">
        <v>7390</v>
      </c>
      <c r="H2317" s="1" t="s">
        <v>6454</v>
      </c>
    </row>
    <row r="2318" spans="1:8" x14ac:dyDescent="0.25">
      <c r="A2318" s="1" t="s">
        <v>1065</v>
      </c>
      <c r="B2318" s="1" t="s">
        <v>7401</v>
      </c>
      <c r="C2318" s="1" t="s">
        <v>3025</v>
      </c>
      <c r="D2318" s="1" t="s">
        <v>7402</v>
      </c>
      <c r="E2318" s="1" t="s">
        <v>2444</v>
      </c>
      <c r="F2318" s="1" t="s">
        <v>5205</v>
      </c>
      <c r="G2318" s="1" t="s">
        <v>7390</v>
      </c>
      <c r="H2318" s="1" t="s">
        <v>7290</v>
      </c>
    </row>
    <row r="2319" spans="1:8" x14ac:dyDescent="0.25">
      <c r="A2319" s="1" t="s">
        <v>1065</v>
      </c>
      <c r="B2319" s="1" t="s">
        <v>7403</v>
      </c>
      <c r="C2319" s="1" t="s">
        <v>3025</v>
      </c>
      <c r="D2319" s="1" t="s">
        <v>7404</v>
      </c>
      <c r="E2319" s="1" t="s">
        <v>2444</v>
      </c>
      <c r="F2319" s="1" t="s">
        <v>5205</v>
      </c>
      <c r="G2319" s="1" t="s">
        <v>7390</v>
      </c>
      <c r="H2319" s="1" t="s">
        <v>7293</v>
      </c>
    </row>
    <row r="2320" spans="1:8" x14ac:dyDescent="0.25">
      <c r="A2320" s="1" t="s">
        <v>1065</v>
      </c>
      <c r="B2320" s="1" t="s">
        <v>7405</v>
      </c>
      <c r="C2320" s="1" t="s">
        <v>3025</v>
      </c>
      <c r="D2320" s="1" t="s">
        <v>7406</v>
      </c>
      <c r="E2320" s="1" t="s">
        <v>2444</v>
      </c>
      <c r="F2320" s="1" t="s">
        <v>5205</v>
      </c>
      <c r="G2320" s="1" t="s">
        <v>7390</v>
      </c>
      <c r="H2320" s="1" t="s">
        <v>7296</v>
      </c>
    </row>
    <row r="2321" spans="1:8" x14ac:dyDescent="0.25">
      <c r="A2321" s="1" t="s">
        <v>1065</v>
      </c>
      <c r="B2321" s="1" t="s">
        <v>7407</v>
      </c>
      <c r="C2321" s="1" t="s">
        <v>3025</v>
      </c>
      <c r="D2321" s="1" t="s">
        <v>7408</v>
      </c>
      <c r="E2321" s="1" t="s">
        <v>2444</v>
      </c>
      <c r="F2321" s="1" t="s">
        <v>5205</v>
      </c>
      <c r="G2321" s="1" t="s">
        <v>7390</v>
      </c>
      <c r="H2321" s="1" t="s">
        <v>7299</v>
      </c>
    </row>
    <row r="2322" spans="1:8" x14ac:dyDescent="0.25">
      <c r="A2322" s="1" t="s">
        <v>1065</v>
      </c>
      <c r="B2322" s="1" t="s">
        <v>7409</v>
      </c>
      <c r="C2322" s="1" t="s">
        <v>3025</v>
      </c>
      <c r="D2322" s="1" t="s">
        <v>7410</v>
      </c>
      <c r="E2322" s="1" t="s">
        <v>2444</v>
      </c>
      <c r="F2322" s="1" t="s">
        <v>5205</v>
      </c>
      <c r="G2322" s="1" t="s">
        <v>7390</v>
      </c>
      <c r="H2322" s="1" t="s">
        <v>7302</v>
      </c>
    </row>
    <row r="2323" spans="1:8" x14ac:dyDescent="0.25">
      <c r="A2323" s="1" t="s">
        <v>1065</v>
      </c>
      <c r="B2323" s="1" t="s">
        <v>7411</v>
      </c>
      <c r="C2323" s="1" t="s">
        <v>3025</v>
      </c>
      <c r="D2323" s="1" t="s">
        <v>7412</v>
      </c>
      <c r="E2323" s="1" t="s">
        <v>2444</v>
      </c>
      <c r="F2323" s="1" t="s">
        <v>5205</v>
      </c>
      <c r="G2323" s="1" t="s">
        <v>7390</v>
      </c>
      <c r="H2323" s="1" t="s">
        <v>1611</v>
      </c>
    </row>
    <row r="2324" spans="1:8" x14ac:dyDescent="0.25">
      <c r="A2324" s="1" t="s">
        <v>1065</v>
      </c>
      <c r="B2324" s="1" t="s">
        <v>7413</v>
      </c>
      <c r="C2324" s="1" t="s">
        <v>3025</v>
      </c>
      <c r="D2324" s="1" t="s">
        <v>7414</v>
      </c>
      <c r="E2324" s="1" t="s">
        <v>2444</v>
      </c>
      <c r="F2324" s="1" t="s">
        <v>5205</v>
      </c>
      <c r="G2324" s="1" t="s">
        <v>7415</v>
      </c>
      <c r="H2324" s="1" t="s">
        <v>2902</v>
      </c>
    </row>
    <row r="2325" spans="1:8" x14ac:dyDescent="0.25">
      <c r="A2325" s="1" t="s">
        <v>1065</v>
      </c>
      <c r="B2325" s="1" t="s">
        <v>7416</v>
      </c>
      <c r="C2325" s="1" t="s">
        <v>1783</v>
      </c>
      <c r="D2325" s="1" t="s">
        <v>7417</v>
      </c>
      <c r="E2325" s="1" t="s">
        <v>2444</v>
      </c>
      <c r="F2325" s="1" t="s">
        <v>5205</v>
      </c>
      <c r="G2325" s="1" t="s">
        <v>7418</v>
      </c>
      <c r="H2325" s="1" t="s">
        <v>7293</v>
      </c>
    </row>
    <row r="2326" spans="1:8" x14ac:dyDescent="0.25">
      <c r="A2326" s="1" t="s">
        <v>1065</v>
      </c>
      <c r="B2326" s="1" t="s">
        <v>7419</v>
      </c>
      <c r="C2326" s="1" t="s">
        <v>1783</v>
      </c>
      <c r="D2326" s="1" t="s">
        <v>7420</v>
      </c>
      <c r="E2326" s="1" t="s">
        <v>2444</v>
      </c>
      <c r="F2326" s="1" t="s">
        <v>5205</v>
      </c>
      <c r="G2326" s="1" t="s">
        <v>7418</v>
      </c>
      <c r="H2326" s="1" t="s">
        <v>7421</v>
      </c>
    </row>
    <row r="2327" spans="1:8" x14ac:dyDescent="0.25">
      <c r="A2327" s="1" t="s">
        <v>1065</v>
      </c>
      <c r="B2327" s="1" t="s">
        <v>7422</v>
      </c>
      <c r="C2327" s="1" t="s">
        <v>1783</v>
      </c>
      <c r="D2327" s="1" t="s">
        <v>7423</v>
      </c>
      <c r="E2327" s="1" t="s">
        <v>2444</v>
      </c>
      <c r="F2327" s="1" t="s">
        <v>5205</v>
      </c>
      <c r="G2327" s="1" t="s">
        <v>7424</v>
      </c>
      <c r="H2327" s="1" t="s">
        <v>7293</v>
      </c>
    </row>
    <row r="2328" spans="1:8" x14ac:dyDescent="0.25">
      <c r="A2328" s="1" t="s">
        <v>1065</v>
      </c>
      <c r="B2328" s="1" t="s">
        <v>7425</v>
      </c>
      <c r="C2328" s="1" t="s">
        <v>1783</v>
      </c>
      <c r="D2328" s="1" t="s">
        <v>7426</v>
      </c>
      <c r="E2328" s="1" t="s">
        <v>2444</v>
      </c>
      <c r="F2328" s="1" t="s">
        <v>5205</v>
      </c>
      <c r="G2328" s="1" t="s">
        <v>7424</v>
      </c>
      <c r="H2328" s="1" t="s">
        <v>7421</v>
      </c>
    </row>
    <row r="2329" spans="1:8" x14ac:dyDescent="0.25">
      <c r="A2329" s="1" t="s">
        <v>1065</v>
      </c>
      <c r="B2329" s="1" t="s">
        <v>7427</v>
      </c>
      <c r="C2329" s="1" t="s">
        <v>1783</v>
      </c>
      <c r="D2329" s="1" t="s">
        <v>7428</v>
      </c>
      <c r="E2329" s="1" t="s">
        <v>2444</v>
      </c>
      <c r="F2329" s="1" t="s">
        <v>5205</v>
      </c>
      <c r="G2329" s="1" t="s">
        <v>5478</v>
      </c>
      <c r="H2329" s="1" t="s">
        <v>7429</v>
      </c>
    </row>
    <row r="2330" spans="1:8" x14ac:dyDescent="0.25">
      <c r="A2330" s="1" t="s">
        <v>1065</v>
      </c>
      <c r="B2330" s="1" t="s">
        <v>7430</v>
      </c>
      <c r="C2330" s="1" t="s">
        <v>1783</v>
      </c>
      <c r="D2330" s="1" t="s">
        <v>7431</v>
      </c>
      <c r="E2330" s="1" t="s">
        <v>2444</v>
      </c>
      <c r="F2330" s="1" t="s">
        <v>5205</v>
      </c>
      <c r="G2330" s="1" t="s">
        <v>5478</v>
      </c>
      <c r="H2330" s="1" t="s">
        <v>3168</v>
      </c>
    </row>
    <row r="2331" spans="1:8" x14ac:dyDescent="0.25">
      <c r="A2331" s="1" t="s">
        <v>1065</v>
      </c>
      <c r="B2331" s="1" t="s">
        <v>7432</v>
      </c>
      <c r="C2331" s="1" t="s">
        <v>1783</v>
      </c>
      <c r="D2331" s="1" t="s">
        <v>7433</v>
      </c>
      <c r="E2331" s="1" t="s">
        <v>2444</v>
      </c>
      <c r="F2331" s="1" t="s">
        <v>5205</v>
      </c>
      <c r="G2331" s="1" t="s">
        <v>5478</v>
      </c>
      <c r="H2331" s="1" t="s">
        <v>7434</v>
      </c>
    </row>
    <row r="2332" spans="1:8" x14ac:dyDescent="0.25">
      <c r="A2332" s="1" t="s">
        <v>1065</v>
      </c>
      <c r="B2332" s="1" t="s">
        <v>7435</v>
      </c>
      <c r="C2332" s="1" t="s">
        <v>1783</v>
      </c>
      <c r="D2332" s="1" t="s">
        <v>7436</v>
      </c>
      <c r="E2332" s="1" t="s">
        <v>2444</v>
      </c>
      <c r="F2332" s="1" t="s">
        <v>5205</v>
      </c>
      <c r="G2332" s="1" t="s">
        <v>5478</v>
      </c>
      <c r="H2332" s="1" t="s">
        <v>7437</v>
      </c>
    </row>
    <row r="2333" spans="1:8" x14ac:dyDescent="0.25">
      <c r="A2333" s="1" t="s">
        <v>1065</v>
      </c>
      <c r="B2333" s="1" t="s">
        <v>7438</v>
      </c>
      <c r="C2333" s="1" t="s">
        <v>1783</v>
      </c>
      <c r="D2333" s="1" t="s">
        <v>7439</v>
      </c>
      <c r="E2333" s="1" t="s">
        <v>2444</v>
      </c>
      <c r="F2333" s="1" t="s">
        <v>5205</v>
      </c>
      <c r="G2333" s="1" t="s">
        <v>5478</v>
      </c>
      <c r="H2333" s="1" t="s">
        <v>5097</v>
      </c>
    </row>
    <row r="2334" spans="1:8" x14ac:dyDescent="0.25">
      <c r="A2334" s="1" t="s">
        <v>1065</v>
      </c>
      <c r="B2334" s="1" t="s">
        <v>7440</v>
      </c>
      <c r="C2334" s="1" t="s">
        <v>4086</v>
      </c>
      <c r="D2334" s="1" t="s">
        <v>7441</v>
      </c>
      <c r="E2334" s="1" t="s">
        <v>2444</v>
      </c>
      <c r="F2334" s="1" t="s">
        <v>5205</v>
      </c>
      <c r="G2334" s="1" t="s">
        <v>7442</v>
      </c>
      <c r="H2334" s="1" t="s">
        <v>7443</v>
      </c>
    </row>
    <row r="2335" spans="1:8" x14ac:dyDescent="0.25">
      <c r="A2335" s="1" t="s">
        <v>1065</v>
      </c>
      <c r="B2335" s="1" t="s">
        <v>7444</v>
      </c>
      <c r="C2335" s="1" t="s">
        <v>4086</v>
      </c>
      <c r="D2335" s="1" t="s">
        <v>7445</v>
      </c>
      <c r="E2335" s="1" t="s">
        <v>2444</v>
      </c>
      <c r="F2335" s="1" t="s">
        <v>5205</v>
      </c>
      <c r="G2335" s="1" t="s">
        <v>7442</v>
      </c>
      <c r="H2335" s="1" t="s">
        <v>7446</v>
      </c>
    </row>
    <row r="2336" spans="1:8" x14ac:dyDescent="0.25">
      <c r="A2336" s="1" t="s">
        <v>1065</v>
      </c>
      <c r="B2336" s="1" t="s">
        <v>7447</v>
      </c>
      <c r="C2336" s="1" t="s">
        <v>4086</v>
      </c>
      <c r="D2336" s="1" t="s">
        <v>7448</v>
      </c>
      <c r="E2336" s="1" t="s">
        <v>2444</v>
      </c>
      <c r="F2336" s="1" t="s">
        <v>5205</v>
      </c>
      <c r="G2336" s="1" t="s">
        <v>7442</v>
      </c>
      <c r="H2336" s="1" t="s">
        <v>7449</v>
      </c>
    </row>
    <row r="2337" spans="1:8" x14ac:dyDescent="0.25">
      <c r="A2337" s="1" t="s">
        <v>1065</v>
      </c>
      <c r="B2337" s="1" t="s">
        <v>7450</v>
      </c>
      <c r="C2337" s="1" t="s">
        <v>4086</v>
      </c>
      <c r="D2337" s="1" t="s">
        <v>7451</v>
      </c>
      <c r="E2337" s="1" t="s">
        <v>2444</v>
      </c>
      <c r="F2337" s="1" t="s">
        <v>5205</v>
      </c>
      <c r="G2337" s="1" t="s">
        <v>7442</v>
      </c>
      <c r="H2337" s="1" t="s">
        <v>7452</v>
      </c>
    </row>
    <row r="2338" spans="1:8" x14ac:dyDescent="0.25">
      <c r="A2338" s="1" t="s">
        <v>1065</v>
      </c>
      <c r="B2338" s="1" t="s">
        <v>7453</v>
      </c>
      <c r="C2338" s="1" t="s">
        <v>4086</v>
      </c>
      <c r="D2338" s="1" t="s">
        <v>7454</v>
      </c>
      <c r="E2338" s="1" t="s">
        <v>2444</v>
      </c>
      <c r="F2338" s="1" t="s">
        <v>5205</v>
      </c>
      <c r="G2338" s="1" t="s">
        <v>7442</v>
      </c>
      <c r="H2338" s="1" t="s">
        <v>7455</v>
      </c>
    </row>
    <row r="2339" spans="1:8" x14ac:dyDescent="0.25">
      <c r="A2339" s="1" t="s">
        <v>1065</v>
      </c>
      <c r="B2339" s="1" t="s">
        <v>7456</v>
      </c>
      <c r="C2339" s="1" t="s">
        <v>4086</v>
      </c>
      <c r="D2339" s="1" t="s">
        <v>7457</v>
      </c>
      <c r="E2339" s="1" t="s">
        <v>2444</v>
      </c>
      <c r="F2339" s="1" t="s">
        <v>5205</v>
      </c>
      <c r="G2339" s="1" t="s">
        <v>7442</v>
      </c>
      <c r="H2339" s="1" t="s">
        <v>7458</v>
      </c>
    </row>
    <row r="2340" spans="1:8" x14ac:dyDescent="0.25">
      <c r="A2340" s="1" t="s">
        <v>1065</v>
      </c>
      <c r="B2340" s="1" t="s">
        <v>7459</v>
      </c>
      <c r="C2340" s="1" t="s">
        <v>4086</v>
      </c>
      <c r="D2340" s="1" t="s">
        <v>7460</v>
      </c>
      <c r="E2340" s="1" t="s">
        <v>2444</v>
      </c>
      <c r="F2340" s="1" t="s">
        <v>5205</v>
      </c>
      <c r="G2340" s="1" t="s">
        <v>7442</v>
      </c>
      <c r="H2340" s="1" t="s">
        <v>5889</v>
      </c>
    </row>
    <row r="2341" spans="1:8" x14ac:dyDescent="0.25">
      <c r="A2341" s="1" t="s">
        <v>1065</v>
      </c>
      <c r="B2341" s="1" t="s">
        <v>7461</v>
      </c>
      <c r="C2341" s="1" t="s">
        <v>4086</v>
      </c>
      <c r="D2341" s="1" t="s">
        <v>7462</v>
      </c>
      <c r="E2341" s="1" t="s">
        <v>2444</v>
      </c>
      <c r="F2341" s="1" t="s">
        <v>5205</v>
      </c>
      <c r="G2341" s="1" t="s">
        <v>7442</v>
      </c>
      <c r="H2341" s="1" t="s">
        <v>5892</v>
      </c>
    </row>
    <row r="2342" spans="1:8" x14ac:dyDescent="0.25">
      <c r="A2342" s="1" t="s">
        <v>1065</v>
      </c>
      <c r="B2342" s="1" t="s">
        <v>7463</v>
      </c>
      <c r="C2342" s="1" t="s">
        <v>4086</v>
      </c>
      <c r="D2342" s="1" t="s">
        <v>7464</v>
      </c>
      <c r="E2342" s="1" t="s">
        <v>2444</v>
      </c>
      <c r="F2342" s="1" t="s">
        <v>5205</v>
      </c>
      <c r="G2342" s="1" t="s">
        <v>7442</v>
      </c>
      <c r="H2342" s="1" t="s">
        <v>5895</v>
      </c>
    </row>
    <row r="2343" spans="1:8" x14ac:dyDescent="0.25">
      <c r="A2343" s="1" t="s">
        <v>1065</v>
      </c>
      <c r="B2343" s="1" t="s">
        <v>7465</v>
      </c>
      <c r="C2343" s="1" t="s">
        <v>4086</v>
      </c>
      <c r="D2343" s="1" t="s">
        <v>7466</v>
      </c>
      <c r="E2343" s="1" t="s">
        <v>2444</v>
      </c>
      <c r="F2343" s="1" t="s">
        <v>5205</v>
      </c>
      <c r="G2343" s="1" t="s">
        <v>7442</v>
      </c>
      <c r="H2343" s="1" t="s">
        <v>5898</v>
      </c>
    </row>
    <row r="2344" spans="1:8" x14ac:dyDescent="0.25">
      <c r="A2344" s="1" t="s">
        <v>1065</v>
      </c>
      <c r="B2344" s="1" t="s">
        <v>7467</v>
      </c>
      <c r="C2344" s="1" t="s">
        <v>4086</v>
      </c>
      <c r="D2344" s="1" t="s">
        <v>7468</v>
      </c>
      <c r="E2344" s="1" t="s">
        <v>2444</v>
      </c>
      <c r="F2344" s="1" t="s">
        <v>5205</v>
      </c>
      <c r="G2344" s="1" t="s">
        <v>7442</v>
      </c>
      <c r="H2344" s="1" t="s">
        <v>5901</v>
      </c>
    </row>
    <row r="2345" spans="1:8" x14ac:dyDescent="0.25">
      <c r="A2345" s="1" t="s">
        <v>1065</v>
      </c>
      <c r="B2345" s="1" t="s">
        <v>7469</v>
      </c>
      <c r="C2345" s="1" t="s">
        <v>4086</v>
      </c>
      <c r="D2345" s="1" t="s">
        <v>7470</v>
      </c>
      <c r="E2345" s="1" t="s">
        <v>2444</v>
      </c>
      <c r="F2345" s="1" t="s">
        <v>5205</v>
      </c>
      <c r="G2345" s="1" t="s">
        <v>7442</v>
      </c>
      <c r="H2345" s="1" t="s">
        <v>5481</v>
      </c>
    </row>
    <row r="2346" spans="1:8" x14ac:dyDescent="0.25">
      <c r="A2346" s="1" t="s">
        <v>1065</v>
      </c>
      <c r="B2346" s="1" t="s">
        <v>7471</v>
      </c>
      <c r="C2346" s="1" t="s">
        <v>4086</v>
      </c>
      <c r="D2346" s="1" t="s">
        <v>7472</v>
      </c>
      <c r="E2346" s="1" t="s">
        <v>2444</v>
      </c>
      <c r="F2346" s="1" t="s">
        <v>5205</v>
      </c>
      <c r="G2346" s="1" t="s">
        <v>7442</v>
      </c>
      <c r="H2346" s="1" t="s">
        <v>7473</v>
      </c>
    </row>
    <row r="2347" spans="1:8" x14ac:dyDescent="0.25">
      <c r="A2347" s="1" t="s">
        <v>1065</v>
      </c>
      <c r="B2347" s="1" t="s">
        <v>7474</v>
      </c>
      <c r="C2347" s="1" t="s">
        <v>4086</v>
      </c>
      <c r="D2347" s="1" t="s">
        <v>7475</v>
      </c>
      <c r="E2347" s="1" t="s">
        <v>2444</v>
      </c>
      <c r="F2347" s="1" t="s">
        <v>5205</v>
      </c>
      <c r="G2347" s="1" t="s">
        <v>7442</v>
      </c>
      <c r="H2347" s="1" t="s">
        <v>5909</v>
      </c>
    </row>
    <row r="2348" spans="1:8" x14ac:dyDescent="0.25">
      <c r="A2348" s="1" t="s">
        <v>1065</v>
      </c>
      <c r="B2348" s="1" t="s">
        <v>7476</v>
      </c>
      <c r="C2348" s="1" t="s">
        <v>4086</v>
      </c>
      <c r="D2348" s="1" t="s">
        <v>7477</v>
      </c>
      <c r="E2348" s="1" t="s">
        <v>2444</v>
      </c>
      <c r="F2348" s="1" t="s">
        <v>5205</v>
      </c>
      <c r="G2348" s="1" t="s">
        <v>7442</v>
      </c>
      <c r="H2348" s="1" t="s">
        <v>5932</v>
      </c>
    </row>
    <row r="2349" spans="1:8" x14ac:dyDescent="0.25">
      <c r="A2349" s="1" t="s">
        <v>1065</v>
      </c>
      <c r="B2349" s="1" t="s">
        <v>7478</v>
      </c>
      <c r="C2349" s="1" t="s">
        <v>4086</v>
      </c>
      <c r="D2349" s="1" t="s">
        <v>7479</v>
      </c>
      <c r="E2349" s="1" t="s">
        <v>2444</v>
      </c>
      <c r="F2349" s="1" t="s">
        <v>5205</v>
      </c>
      <c r="G2349" s="1" t="s">
        <v>7442</v>
      </c>
      <c r="H2349" s="1" t="s">
        <v>7480</v>
      </c>
    </row>
    <row r="2350" spans="1:8" x14ac:dyDescent="0.25">
      <c r="A2350" s="1" t="s">
        <v>1065</v>
      </c>
      <c r="B2350" s="1" t="s">
        <v>7481</v>
      </c>
      <c r="C2350" s="1" t="s">
        <v>4086</v>
      </c>
      <c r="D2350" s="1" t="s">
        <v>7482</v>
      </c>
      <c r="E2350" s="1" t="s">
        <v>2444</v>
      </c>
      <c r="F2350" s="1" t="s">
        <v>5205</v>
      </c>
      <c r="G2350" s="1" t="s">
        <v>7442</v>
      </c>
      <c r="H2350" s="1" t="s">
        <v>5634</v>
      </c>
    </row>
    <row r="2351" spans="1:8" x14ac:dyDescent="0.25">
      <c r="A2351" s="1" t="s">
        <v>1065</v>
      </c>
      <c r="B2351" s="1" t="s">
        <v>7483</v>
      </c>
      <c r="C2351" s="1" t="s">
        <v>4086</v>
      </c>
      <c r="D2351" s="1" t="s">
        <v>7484</v>
      </c>
      <c r="E2351" s="1" t="s">
        <v>2444</v>
      </c>
      <c r="F2351" s="1" t="s">
        <v>5205</v>
      </c>
      <c r="G2351" s="1" t="s">
        <v>7442</v>
      </c>
      <c r="H2351" s="1" t="s">
        <v>5452</v>
      </c>
    </row>
    <row r="2352" spans="1:8" x14ac:dyDescent="0.25">
      <c r="A2352" s="1" t="s">
        <v>1065</v>
      </c>
      <c r="B2352" s="1" t="s">
        <v>7485</v>
      </c>
      <c r="C2352" s="1" t="s">
        <v>4086</v>
      </c>
      <c r="D2352" s="1" t="s">
        <v>7486</v>
      </c>
      <c r="E2352" s="1" t="s">
        <v>2444</v>
      </c>
      <c r="F2352" s="1" t="s">
        <v>5205</v>
      </c>
      <c r="G2352" s="1" t="s">
        <v>7442</v>
      </c>
      <c r="H2352" s="1" t="s">
        <v>1611</v>
      </c>
    </row>
    <row r="2353" spans="1:8" x14ac:dyDescent="0.25">
      <c r="A2353" s="1" t="s">
        <v>1065</v>
      </c>
      <c r="B2353" s="1" t="s">
        <v>7487</v>
      </c>
      <c r="C2353" s="1" t="s">
        <v>1783</v>
      </c>
      <c r="D2353" s="1" t="s">
        <v>7488</v>
      </c>
      <c r="E2353" s="1" t="s">
        <v>2444</v>
      </c>
      <c r="F2353" s="1" t="s">
        <v>5205</v>
      </c>
      <c r="G2353" s="1" t="s">
        <v>6542</v>
      </c>
      <c r="H2353" s="1" t="s">
        <v>3873</v>
      </c>
    </row>
    <row r="2354" spans="1:8" x14ac:dyDescent="0.25">
      <c r="A2354" s="1" t="s">
        <v>1065</v>
      </c>
      <c r="B2354" s="1" t="s">
        <v>7489</v>
      </c>
      <c r="C2354" s="1" t="s">
        <v>1783</v>
      </c>
      <c r="D2354" s="1" t="s">
        <v>7490</v>
      </c>
      <c r="E2354" s="1" t="s">
        <v>2444</v>
      </c>
      <c r="F2354" s="1" t="s">
        <v>5205</v>
      </c>
      <c r="G2354" s="1" t="s">
        <v>6542</v>
      </c>
      <c r="H2354" s="1" t="s">
        <v>6312</v>
      </c>
    </row>
    <row r="2355" spans="1:8" x14ac:dyDescent="0.25">
      <c r="A2355" s="1" t="s">
        <v>1065</v>
      </c>
      <c r="B2355" s="1" t="s">
        <v>7491</v>
      </c>
      <c r="C2355" s="1" t="s">
        <v>1783</v>
      </c>
      <c r="D2355" s="1" t="s">
        <v>7492</v>
      </c>
      <c r="E2355" s="1" t="s">
        <v>2444</v>
      </c>
      <c r="F2355" s="1" t="s">
        <v>5205</v>
      </c>
      <c r="G2355" s="1" t="s">
        <v>6542</v>
      </c>
      <c r="H2355" s="1" t="s">
        <v>6483</v>
      </c>
    </row>
    <row r="2356" spans="1:8" x14ac:dyDescent="0.25">
      <c r="A2356" s="1" t="s">
        <v>1065</v>
      </c>
      <c r="B2356" s="1" t="s">
        <v>7493</v>
      </c>
      <c r="C2356" s="1" t="s">
        <v>1783</v>
      </c>
      <c r="D2356" s="1" t="s">
        <v>7494</v>
      </c>
      <c r="E2356" s="1" t="s">
        <v>2444</v>
      </c>
      <c r="F2356" s="1" t="s">
        <v>5205</v>
      </c>
      <c r="G2356" s="1" t="s">
        <v>6542</v>
      </c>
      <c r="H2356" s="1" t="s">
        <v>6486</v>
      </c>
    </row>
    <row r="2357" spans="1:8" x14ac:dyDescent="0.25">
      <c r="A2357" s="1" t="s">
        <v>1065</v>
      </c>
      <c r="B2357" s="1" t="s">
        <v>7495</v>
      </c>
      <c r="C2357" s="1" t="s">
        <v>1783</v>
      </c>
      <c r="D2357" s="1" t="s">
        <v>7496</v>
      </c>
      <c r="E2357" s="1" t="s">
        <v>2444</v>
      </c>
      <c r="F2357" s="1" t="s">
        <v>5205</v>
      </c>
      <c r="G2357" s="1" t="s">
        <v>6542</v>
      </c>
      <c r="H2357" s="1" t="s">
        <v>6489</v>
      </c>
    </row>
    <row r="2358" spans="1:8" x14ac:dyDescent="0.25">
      <c r="A2358" s="1" t="s">
        <v>1065</v>
      </c>
      <c r="B2358" s="1" t="s">
        <v>7497</v>
      </c>
      <c r="C2358" s="1" t="s">
        <v>1783</v>
      </c>
      <c r="D2358" s="1" t="s">
        <v>7498</v>
      </c>
      <c r="E2358" s="1" t="s">
        <v>2444</v>
      </c>
      <c r="F2358" s="1" t="s">
        <v>5205</v>
      </c>
      <c r="G2358" s="1" t="s">
        <v>6542</v>
      </c>
      <c r="H2358" s="1" t="s">
        <v>6492</v>
      </c>
    </row>
    <row r="2359" spans="1:8" x14ac:dyDescent="0.25">
      <c r="A2359" s="1" t="s">
        <v>1065</v>
      </c>
      <c r="B2359" s="1" t="s">
        <v>7499</v>
      </c>
      <c r="C2359" s="1" t="s">
        <v>3025</v>
      </c>
      <c r="D2359" s="1" t="s">
        <v>7500</v>
      </c>
      <c r="E2359" s="1" t="s">
        <v>2444</v>
      </c>
      <c r="F2359" s="1" t="s">
        <v>5205</v>
      </c>
      <c r="G2359" s="1" t="s">
        <v>6542</v>
      </c>
      <c r="H2359" s="1" t="s">
        <v>6463</v>
      </c>
    </row>
    <row r="2360" spans="1:8" x14ac:dyDescent="0.25">
      <c r="A2360" s="1" t="s">
        <v>1065</v>
      </c>
      <c r="B2360" s="1" t="s">
        <v>7501</v>
      </c>
      <c r="C2360" s="1" t="s">
        <v>1783</v>
      </c>
      <c r="D2360" s="1" t="s">
        <v>7502</v>
      </c>
      <c r="E2360" s="1" t="s">
        <v>2444</v>
      </c>
      <c r="F2360" s="1" t="s">
        <v>5205</v>
      </c>
      <c r="G2360" s="1" t="s">
        <v>6542</v>
      </c>
      <c r="H2360" s="1" t="s">
        <v>6497</v>
      </c>
    </row>
    <row r="2361" spans="1:8" x14ac:dyDescent="0.25">
      <c r="A2361" s="1" t="s">
        <v>1065</v>
      </c>
      <c r="B2361" s="1" t="s">
        <v>7503</v>
      </c>
      <c r="C2361" s="1" t="s">
        <v>4086</v>
      </c>
      <c r="D2361" s="1" t="s">
        <v>7504</v>
      </c>
      <c r="E2361" s="1" t="s">
        <v>2444</v>
      </c>
      <c r="F2361" s="1" t="s">
        <v>5205</v>
      </c>
      <c r="G2361" s="1" t="s">
        <v>6542</v>
      </c>
      <c r="H2361" s="1" t="s">
        <v>6500</v>
      </c>
    </row>
    <row r="2362" spans="1:8" x14ac:dyDescent="0.25">
      <c r="A2362" s="1" t="s">
        <v>1065</v>
      </c>
      <c r="B2362" s="1" t="s">
        <v>7505</v>
      </c>
      <c r="C2362" s="1" t="s">
        <v>4086</v>
      </c>
      <c r="D2362" s="1" t="s">
        <v>7506</v>
      </c>
      <c r="E2362" s="1" t="s">
        <v>2444</v>
      </c>
      <c r="F2362" s="1" t="s">
        <v>5205</v>
      </c>
      <c r="G2362" s="1" t="s">
        <v>6542</v>
      </c>
      <c r="H2362" s="1" t="s">
        <v>6503</v>
      </c>
    </row>
    <row r="2363" spans="1:8" x14ac:dyDescent="0.25">
      <c r="A2363" s="1" t="s">
        <v>1065</v>
      </c>
      <c r="B2363" s="1" t="s">
        <v>7507</v>
      </c>
      <c r="C2363" s="1" t="s">
        <v>4086</v>
      </c>
      <c r="D2363" s="1" t="s">
        <v>7508</v>
      </c>
      <c r="E2363" s="1" t="s">
        <v>2444</v>
      </c>
      <c r="F2363" s="1" t="s">
        <v>5205</v>
      </c>
      <c r="G2363" s="1" t="s">
        <v>6542</v>
      </c>
      <c r="H2363" s="1" t="s">
        <v>5935</v>
      </c>
    </row>
    <row r="2364" spans="1:8" x14ac:dyDescent="0.25">
      <c r="A2364" s="1" t="s">
        <v>1065</v>
      </c>
      <c r="B2364" s="1" t="s">
        <v>7509</v>
      </c>
      <c r="C2364" s="1" t="s">
        <v>1783</v>
      </c>
      <c r="D2364" s="1" t="s">
        <v>7510</v>
      </c>
      <c r="E2364" s="1" t="s">
        <v>2444</v>
      </c>
      <c r="F2364" s="1" t="s">
        <v>5205</v>
      </c>
      <c r="G2364" s="1" t="s">
        <v>6542</v>
      </c>
      <c r="H2364" s="1" t="s">
        <v>6455</v>
      </c>
    </row>
    <row r="2365" spans="1:8" x14ac:dyDescent="0.25">
      <c r="A2365" s="1" t="s">
        <v>1065</v>
      </c>
      <c r="B2365" s="1" t="s">
        <v>7511</v>
      </c>
      <c r="C2365" s="1" t="s">
        <v>1783</v>
      </c>
      <c r="D2365" s="1" t="s">
        <v>7512</v>
      </c>
      <c r="E2365" s="1" t="s">
        <v>2444</v>
      </c>
      <c r="F2365" s="1" t="s">
        <v>5205</v>
      </c>
      <c r="G2365" s="1" t="s">
        <v>6542</v>
      </c>
      <c r="H2365" s="1" t="s">
        <v>6510</v>
      </c>
    </row>
    <row r="2366" spans="1:8" x14ac:dyDescent="0.25">
      <c r="A2366" s="1" t="s">
        <v>1065</v>
      </c>
      <c r="B2366" s="1" t="s">
        <v>7513</v>
      </c>
      <c r="C2366" s="1" t="s">
        <v>1783</v>
      </c>
      <c r="D2366" s="1" t="s">
        <v>7514</v>
      </c>
      <c r="E2366" s="1" t="s">
        <v>2444</v>
      </c>
      <c r="F2366" s="1" t="s">
        <v>5205</v>
      </c>
      <c r="G2366" s="1" t="s">
        <v>6542</v>
      </c>
      <c r="H2366" s="1" t="s">
        <v>6513</v>
      </c>
    </row>
    <row r="2367" spans="1:8" x14ac:dyDescent="0.25">
      <c r="A2367" s="1" t="s">
        <v>1065</v>
      </c>
      <c r="B2367" s="1" t="s">
        <v>7515</v>
      </c>
      <c r="C2367" s="1" t="s">
        <v>1783</v>
      </c>
      <c r="D2367" s="1" t="s">
        <v>7516</v>
      </c>
      <c r="E2367" s="1" t="s">
        <v>2444</v>
      </c>
      <c r="F2367" s="1" t="s">
        <v>5205</v>
      </c>
      <c r="G2367" s="1" t="s">
        <v>6542</v>
      </c>
      <c r="H2367" s="1" t="s">
        <v>6516</v>
      </c>
    </row>
    <row r="2368" spans="1:8" x14ac:dyDescent="0.25">
      <c r="A2368" s="1" t="s">
        <v>1065</v>
      </c>
      <c r="B2368" s="1" t="s">
        <v>7517</v>
      </c>
      <c r="C2368" s="1" t="s">
        <v>1783</v>
      </c>
      <c r="D2368" s="1" t="s">
        <v>7518</v>
      </c>
      <c r="E2368" s="1" t="s">
        <v>2444</v>
      </c>
      <c r="F2368" s="1" t="s">
        <v>5205</v>
      </c>
      <c r="G2368" s="1" t="s">
        <v>6542</v>
      </c>
      <c r="H2368" s="1" t="s">
        <v>6519</v>
      </c>
    </row>
    <row r="2369" spans="1:8" x14ac:dyDescent="0.25">
      <c r="A2369" s="1" t="s">
        <v>1065</v>
      </c>
      <c r="B2369" s="1" t="s">
        <v>7519</v>
      </c>
      <c r="C2369" s="1" t="s">
        <v>1783</v>
      </c>
      <c r="D2369" s="1" t="s">
        <v>7520</v>
      </c>
      <c r="E2369" s="1" t="s">
        <v>2444</v>
      </c>
      <c r="F2369" s="1" t="s">
        <v>5205</v>
      </c>
      <c r="G2369" s="1" t="s">
        <v>6542</v>
      </c>
      <c r="H2369" s="1" t="s">
        <v>6522</v>
      </c>
    </row>
    <row r="2370" spans="1:8" x14ac:dyDescent="0.25">
      <c r="A2370" s="1" t="s">
        <v>1065</v>
      </c>
      <c r="B2370" s="1" t="s">
        <v>7521</v>
      </c>
      <c r="C2370" s="1" t="s">
        <v>1783</v>
      </c>
      <c r="D2370" s="1" t="s">
        <v>7522</v>
      </c>
      <c r="E2370" s="1" t="s">
        <v>2444</v>
      </c>
      <c r="F2370" s="1" t="s">
        <v>5205</v>
      </c>
      <c r="G2370" s="1" t="s">
        <v>6542</v>
      </c>
      <c r="H2370" s="1" t="s">
        <v>6525</v>
      </c>
    </row>
    <row r="2371" spans="1:8" x14ac:dyDescent="0.25">
      <c r="A2371" s="1" t="s">
        <v>1065</v>
      </c>
      <c r="B2371" s="1" t="s">
        <v>7523</v>
      </c>
      <c r="C2371" s="1" t="s">
        <v>4086</v>
      </c>
      <c r="D2371" s="1" t="s">
        <v>7524</v>
      </c>
      <c r="E2371" s="1" t="s">
        <v>2444</v>
      </c>
      <c r="F2371" s="1" t="s">
        <v>5205</v>
      </c>
      <c r="G2371" s="1" t="s">
        <v>6542</v>
      </c>
      <c r="H2371" s="1" t="s">
        <v>6503</v>
      </c>
    </row>
    <row r="2372" spans="1:8" x14ac:dyDescent="0.25">
      <c r="A2372" s="1" t="s">
        <v>1065</v>
      </c>
      <c r="B2372" s="1" t="s">
        <v>7525</v>
      </c>
      <c r="C2372" s="1" t="s">
        <v>3025</v>
      </c>
      <c r="D2372" s="1" t="s">
        <v>7526</v>
      </c>
      <c r="E2372" s="1" t="s">
        <v>2444</v>
      </c>
      <c r="F2372" s="1" t="s">
        <v>5205</v>
      </c>
      <c r="G2372" s="1" t="s">
        <v>6542</v>
      </c>
      <c r="H2372" s="1" t="s">
        <v>6533</v>
      </c>
    </row>
    <row r="2373" spans="1:8" x14ac:dyDescent="0.25">
      <c r="A2373" s="1" t="s">
        <v>1065</v>
      </c>
      <c r="B2373" s="1" t="s">
        <v>7527</v>
      </c>
      <c r="C2373" s="1" t="s">
        <v>3025</v>
      </c>
      <c r="D2373" s="1" t="s">
        <v>7528</v>
      </c>
      <c r="E2373" s="1" t="s">
        <v>2444</v>
      </c>
      <c r="F2373" s="1" t="s">
        <v>5205</v>
      </c>
      <c r="G2373" s="1" t="s">
        <v>6542</v>
      </c>
      <c r="H2373" s="1" t="s">
        <v>6536</v>
      </c>
    </row>
    <row r="2374" spans="1:8" x14ac:dyDescent="0.25">
      <c r="A2374" s="1" t="s">
        <v>1065</v>
      </c>
      <c r="B2374" s="1" t="s">
        <v>7529</v>
      </c>
      <c r="C2374" s="1" t="s">
        <v>3025</v>
      </c>
      <c r="D2374" s="1" t="s">
        <v>7530</v>
      </c>
      <c r="E2374" s="1" t="s">
        <v>2444</v>
      </c>
      <c r="F2374" s="1" t="s">
        <v>5205</v>
      </c>
      <c r="G2374" s="1" t="s">
        <v>6542</v>
      </c>
      <c r="H2374" s="1" t="s">
        <v>6539</v>
      </c>
    </row>
    <row r="2375" spans="1:8" x14ac:dyDescent="0.25">
      <c r="A2375" s="1" t="s">
        <v>1065</v>
      </c>
      <c r="B2375" s="1" t="s">
        <v>7531</v>
      </c>
      <c r="C2375" s="1" t="s">
        <v>4086</v>
      </c>
      <c r="D2375" s="1" t="s">
        <v>7532</v>
      </c>
      <c r="E2375" s="1" t="s">
        <v>2444</v>
      </c>
      <c r="F2375" s="1" t="s">
        <v>5205</v>
      </c>
      <c r="G2375" s="1" t="s">
        <v>6542</v>
      </c>
      <c r="H2375" s="1" t="s">
        <v>6543</v>
      </c>
    </row>
    <row r="2376" spans="1:8" x14ac:dyDescent="0.25">
      <c r="A2376" s="1" t="s">
        <v>1065</v>
      </c>
      <c r="B2376" s="1" t="s">
        <v>7533</v>
      </c>
      <c r="C2376" s="1" t="s">
        <v>1783</v>
      </c>
      <c r="D2376" s="1" t="s">
        <v>7534</v>
      </c>
      <c r="E2376" s="1" t="s">
        <v>2444</v>
      </c>
      <c r="F2376" s="1" t="s">
        <v>5205</v>
      </c>
      <c r="G2376" s="1" t="s">
        <v>1785</v>
      </c>
      <c r="H2376" s="1" t="s">
        <v>1785</v>
      </c>
    </row>
    <row r="2377" spans="1:8" x14ac:dyDescent="0.25">
      <c r="A2377" s="1" t="s">
        <v>1065</v>
      </c>
      <c r="B2377" s="1" t="s">
        <v>7535</v>
      </c>
      <c r="C2377" s="1" t="s">
        <v>1783</v>
      </c>
      <c r="D2377" s="1" t="s">
        <v>7536</v>
      </c>
      <c r="E2377" s="1" t="s">
        <v>2444</v>
      </c>
      <c r="F2377" s="1" t="s">
        <v>5205</v>
      </c>
      <c r="G2377" s="1" t="s">
        <v>1788</v>
      </c>
      <c r="H2377" s="1" t="s">
        <v>1789</v>
      </c>
    </row>
    <row r="2378" spans="1:8" x14ac:dyDescent="0.25">
      <c r="A2378" s="1" t="s">
        <v>1065</v>
      </c>
      <c r="B2378" s="1" t="s">
        <v>7537</v>
      </c>
      <c r="C2378" s="1" t="s">
        <v>1783</v>
      </c>
      <c r="D2378" s="1" t="s">
        <v>7538</v>
      </c>
      <c r="E2378" s="1" t="s">
        <v>2444</v>
      </c>
      <c r="F2378" s="1" t="s">
        <v>5205</v>
      </c>
      <c r="G2378" s="1" t="s">
        <v>1788</v>
      </c>
      <c r="H2378" s="1" t="s">
        <v>1792</v>
      </c>
    </row>
    <row r="2379" spans="1:8" x14ac:dyDescent="0.25">
      <c r="A2379" s="1" t="s">
        <v>1065</v>
      </c>
      <c r="B2379" s="1" t="s">
        <v>7539</v>
      </c>
      <c r="C2379" s="1" t="s">
        <v>1783</v>
      </c>
      <c r="D2379" s="1" t="s">
        <v>7540</v>
      </c>
      <c r="E2379" s="1" t="s">
        <v>2444</v>
      </c>
      <c r="F2379" s="1" t="s">
        <v>5205</v>
      </c>
      <c r="G2379" s="1" t="s">
        <v>1795</v>
      </c>
      <c r="H2379" s="1" t="s">
        <v>1796</v>
      </c>
    </row>
    <row r="2380" spans="1:8" x14ac:dyDescent="0.25">
      <c r="A2380" s="1" t="s">
        <v>1065</v>
      </c>
      <c r="B2380" s="1" t="s">
        <v>7541</v>
      </c>
      <c r="C2380" s="1" t="s">
        <v>1783</v>
      </c>
      <c r="D2380" s="1" t="s">
        <v>7542</v>
      </c>
      <c r="E2380" s="1" t="s">
        <v>2444</v>
      </c>
      <c r="F2380" s="1" t="s">
        <v>5205</v>
      </c>
      <c r="G2380" s="1" t="s">
        <v>4261</v>
      </c>
      <c r="H2380" s="1" t="s">
        <v>4262</v>
      </c>
    </row>
    <row r="2381" spans="1:8" x14ac:dyDescent="0.25">
      <c r="A2381" s="1" t="s">
        <v>1065</v>
      </c>
      <c r="B2381" s="1" t="s">
        <v>7543</v>
      </c>
      <c r="C2381" s="1" t="s">
        <v>1783</v>
      </c>
      <c r="D2381" s="1" t="s">
        <v>7544</v>
      </c>
      <c r="E2381" s="1" t="s">
        <v>2444</v>
      </c>
      <c r="F2381" s="1" t="s">
        <v>5205</v>
      </c>
      <c r="G2381" s="1" t="s">
        <v>4261</v>
      </c>
      <c r="H2381" s="1" t="s">
        <v>4262</v>
      </c>
    </row>
    <row r="2382" spans="1:8" x14ac:dyDescent="0.25">
      <c r="A2382" s="1" t="s">
        <v>1065</v>
      </c>
      <c r="B2382" s="1" t="s">
        <v>7545</v>
      </c>
      <c r="C2382" s="1" t="s">
        <v>1783</v>
      </c>
      <c r="D2382" s="1" t="s">
        <v>7546</v>
      </c>
      <c r="E2382" s="1" t="s">
        <v>2444</v>
      </c>
      <c r="F2382" s="1" t="s">
        <v>5205</v>
      </c>
      <c r="G2382" s="1" t="s">
        <v>4261</v>
      </c>
      <c r="H2382" s="1" t="s">
        <v>4262</v>
      </c>
    </row>
    <row r="2383" spans="1:8" x14ac:dyDescent="0.25">
      <c r="A2383" s="1" t="s">
        <v>1065</v>
      </c>
      <c r="B2383" s="1" t="s">
        <v>7547</v>
      </c>
      <c r="C2383" s="1" t="s">
        <v>1783</v>
      </c>
      <c r="D2383" s="1" t="s">
        <v>7548</v>
      </c>
      <c r="E2383" s="1" t="s">
        <v>2444</v>
      </c>
      <c r="F2383" s="1" t="s">
        <v>5205</v>
      </c>
      <c r="G2383" s="1" t="s">
        <v>4261</v>
      </c>
      <c r="H2383" s="1" t="s">
        <v>4262</v>
      </c>
    </row>
    <row r="2384" spans="1:8" x14ac:dyDescent="0.25">
      <c r="A2384" s="1" t="s">
        <v>1065</v>
      </c>
      <c r="B2384" s="1" t="s">
        <v>7549</v>
      </c>
      <c r="C2384" s="1" t="s">
        <v>1783</v>
      </c>
      <c r="D2384" s="1" t="s">
        <v>7550</v>
      </c>
      <c r="E2384" s="1" t="s">
        <v>2444</v>
      </c>
      <c r="F2384" s="1" t="s">
        <v>5205</v>
      </c>
      <c r="G2384" s="1" t="s">
        <v>4261</v>
      </c>
      <c r="H2384" s="1" t="s">
        <v>4262</v>
      </c>
    </row>
    <row r="2385" spans="1:8" x14ac:dyDescent="0.25">
      <c r="A2385" s="1" t="s">
        <v>1065</v>
      </c>
      <c r="B2385" s="1" t="s">
        <v>7551</v>
      </c>
      <c r="C2385" s="1" t="s">
        <v>1783</v>
      </c>
      <c r="D2385" s="1" t="s">
        <v>7552</v>
      </c>
      <c r="E2385" s="1" t="s">
        <v>2444</v>
      </c>
      <c r="F2385" s="1" t="s">
        <v>5205</v>
      </c>
      <c r="G2385" s="1" t="s">
        <v>4273</v>
      </c>
      <c r="H2385" s="1" t="s">
        <v>4274</v>
      </c>
    </row>
    <row r="2386" spans="1:8" x14ac:dyDescent="0.25">
      <c r="A2386" s="1" t="s">
        <v>1065</v>
      </c>
      <c r="B2386" s="1" t="s">
        <v>7553</v>
      </c>
      <c r="C2386" s="1" t="s">
        <v>1783</v>
      </c>
      <c r="D2386" s="1" t="s">
        <v>7554</v>
      </c>
      <c r="E2386" s="1" t="s">
        <v>2444</v>
      </c>
      <c r="F2386" s="1" t="s">
        <v>5205</v>
      </c>
      <c r="G2386" s="1" t="s">
        <v>4273</v>
      </c>
      <c r="H2386" s="1" t="s">
        <v>4277</v>
      </c>
    </row>
    <row r="2387" spans="1:8" x14ac:dyDescent="0.25">
      <c r="A2387" s="1" t="s">
        <v>1065</v>
      </c>
      <c r="B2387" s="1" t="s">
        <v>7555</v>
      </c>
      <c r="C2387" s="1" t="s">
        <v>1783</v>
      </c>
      <c r="D2387" s="1" t="s">
        <v>7556</v>
      </c>
      <c r="E2387" s="1" t="s">
        <v>2444</v>
      </c>
      <c r="F2387" s="1" t="s">
        <v>5205</v>
      </c>
      <c r="G2387" s="1" t="s">
        <v>4273</v>
      </c>
      <c r="H2387" s="1" t="s">
        <v>4280</v>
      </c>
    </row>
    <row r="2388" spans="1:8" x14ac:dyDescent="0.25">
      <c r="A2388" s="1" t="s">
        <v>1065</v>
      </c>
      <c r="B2388" s="1" t="s">
        <v>7557</v>
      </c>
      <c r="C2388" s="1" t="s">
        <v>1783</v>
      </c>
      <c r="D2388" s="1" t="s">
        <v>7558</v>
      </c>
      <c r="E2388" s="1" t="s">
        <v>2444</v>
      </c>
      <c r="F2388" s="1" t="s">
        <v>5205</v>
      </c>
      <c r="G2388" s="1" t="s">
        <v>4273</v>
      </c>
      <c r="H2388" s="1" t="s">
        <v>7559</v>
      </c>
    </row>
    <row r="2389" spans="1:8" x14ac:dyDescent="0.25">
      <c r="A2389" s="1" t="s">
        <v>1065</v>
      </c>
      <c r="B2389" s="1" t="s">
        <v>7560</v>
      </c>
      <c r="C2389" s="1" t="s">
        <v>1783</v>
      </c>
      <c r="D2389" s="1" t="s">
        <v>7561</v>
      </c>
      <c r="E2389" s="1" t="s">
        <v>2444</v>
      </c>
      <c r="F2389" s="1" t="s">
        <v>5205</v>
      </c>
      <c r="G2389" s="1" t="s">
        <v>4273</v>
      </c>
      <c r="H2389" s="1" t="s">
        <v>4286</v>
      </c>
    </row>
    <row r="2390" spans="1:8" x14ac:dyDescent="0.25">
      <c r="A2390" s="1" t="s">
        <v>1065</v>
      </c>
      <c r="B2390" s="1" t="s">
        <v>7562</v>
      </c>
      <c r="C2390" s="1" t="s">
        <v>1783</v>
      </c>
      <c r="D2390" s="1" t="s">
        <v>7563</v>
      </c>
      <c r="E2390" s="1" t="s">
        <v>2444</v>
      </c>
      <c r="F2390" s="1" t="s">
        <v>5205</v>
      </c>
      <c r="G2390" s="1" t="s">
        <v>4273</v>
      </c>
      <c r="H2390" s="1" t="s">
        <v>4289</v>
      </c>
    </row>
    <row r="2391" spans="1:8" x14ac:dyDescent="0.25">
      <c r="A2391" s="1" t="s">
        <v>1065</v>
      </c>
      <c r="B2391" s="1" t="s">
        <v>7564</v>
      </c>
      <c r="C2391" s="1" t="s">
        <v>1783</v>
      </c>
      <c r="D2391" s="1" t="s">
        <v>7565</v>
      </c>
      <c r="E2391" s="1" t="s">
        <v>2444</v>
      </c>
      <c r="F2391" s="1" t="s">
        <v>5205</v>
      </c>
      <c r="G2391" s="1" t="s">
        <v>4273</v>
      </c>
      <c r="H2391" s="1" t="s">
        <v>4292</v>
      </c>
    </row>
    <row r="2392" spans="1:8" x14ac:dyDescent="0.25">
      <c r="A2392" s="1" t="s">
        <v>1065</v>
      </c>
      <c r="B2392" s="1" t="s">
        <v>7566</v>
      </c>
      <c r="C2392" s="1" t="s">
        <v>1783</v>
      </c>
      <c r="D2392" s="1" t="s">
        <v>7567</v>
      </c>
      <c r="E2392" s="1" t="s">
        <v>2444</v>
      </c>
      <c r="F2392" s="1" t="s">
        <v>5205</v>
      </c>
      <c r="G2392" s="1" t="s">
        <v>4273</v>
      </c>
      <c r="H2392" s="1" t="s">
        <v>4298</v>
      </c>
    </row>
    <row r="2393" spans="1:8" x14ac:dyDescent="0.25">
      <c r="A2393" s="1" t="s">
        <v>1065</v>
      </c>
      <c r="B2393" s="1" t="s">
        <v>7568</v>
      </c>
      <c r="C2393" s="1" t="s">
        <v>1783</v>
      </c>
      <c r="D2393" s="1" t="s">
        <v>7569</v>
      </c>
      <c r="E2393" s="1" t="s">
        <v>2444</v>
      </c>
      <c r="F2393" s="1" t="s">
        <v>5205</v>
      </c>
      <c r="G2393" s="1" t="s">
        <v>4273</v>
      </c>
      <c r="H2393" s="1" t="s">
        <v>4304</v>
      </c>
    </row>
    <row r="2394" spans="1:8" x14ac:dyDescent="0.25">
      <c r="A2394" s="1" t="s">
        <v>1065</v>
      </c>
      <c r="B2394" s="1" t="s">
        <v>7570</v>
      </c>
      <c r="C2394" s="1" t="s">
        <v>1783</v>
      </c>
      <c r="D2394" s="1" t="s">
        <v>7571</v>
      </c>
      <c r="E2394" s="1" t="s">
        <v>2444</v>
      </c>
      <c r="F2394" s="1" t="s">
        <v>5205</v>
      </c>
      <c r="G2394" s="1" t="s">
        <v>7572</v>
      </c>
      <c r="H2394" s="1" t="s">
        <v>4262</v>
      </c>
    </row>
    <row r="2395" spans="1:8" x14ac:dyDescent="0.25">
      <c r="A2395" s="1" t="s">
        <v>1065</v>
      </c>
      <c r="B2395" s="1" t="s">
        <v>7573</v>
      </c>
      <c r="C2395" s="1" t="s">
        <v>7574</v>
      </c>
      <c r="D2395" s="1" t="s">
        <v>7575</v>
      </c>
      <c r="E2395" s="1" t="s">
        <v>2444</v>
      </c>
      <c r="F2395" s="1" t="s">
        <v>7576</v>
      </c>
      <c r="G2395" s="1" t="s">
        <v>7577</v>
      </c>
      <c r="H2395" s="1" t="s">
        <v>7578</v>
      </c>
    </row>
    <row r="2396" spans="1:8" x14ac:dyDescent="0.25">
      <c r="A2396" s="1" t="s">
        <v>1065</v>
      </c>
      <c r="B2396" s="1" t="s">
        <v>7579</v>
      </c>
      <c r="C2396" s="1" t="s">
        <v>7574</v>
      </c>
      <c r="D2396" s="1" t="s">
        <v>7580</v>
      </c>
      <c r="E2396" s="1" t="s">
        <v>2444</v>
      </c>
      <c r="F2396" s="1" t="s">
        <v>7576</v>
      </c>
      <c r="G2396" s="1" t="s">
        <v>7577</v>
      </c>
      <c r="H2396" s="1" t="s">
        <v>7581</v>
      </c>
    </row>
    <row r="2397" spans="1:8" x14ac:dyDescent="0.25">
      <c r="A2397" s="1" t="s">
        <v>1065</v>
      </c>
      <c r="B2397" s="1" t="s">
        <v>7582</v>
      </c>
      <c r="C2397" s="1" t="s">
        <v>7574</v>
      </c>
      <c r="D2397" s="1" t="s">
        <v>7583</v>
      </c>
      <c r="E2397" s="1" t="s">
        <v>2444</v>
      </c>
      <c r="F2397" s="1" t="s">
        <v>7576</v>
      </c>
      <c r="G2397" s="1" t="s">
        <v>7577</v>
      </c>
      <c r="H2397" s="1" t="s">
        <v>7584</v>
      </c>
    </row>
    <row r="2398" spans="1:8" x14ac:dyDescent="0.25">
      <c r="A2398" s="1" t="s">
        <v>1065</v>
      </c>
      <c r="B2398" s="1" t="s">
        <v>7585</v>
      </c>
      <c r="C2398" s="1" t="s">
        <v>7574</v>
      </c>
      <c r="D2398" s="1" t="s">
        <v>7586</v>
      </c>
      <c r="E2398" s="1" t="s">
        <v>2444</v>
      </c>
      <c r="F2398" s="1" t="s">
        <v>7576</v>
      </c>
      <c r="G2398" s="1" t="s">
        <v>7577</v>
      </c>
      <c r="H2398" s="1" t="s">
        <v>7587</v>
      </c>
    </row>
    <row r="2399" spans="1:8" x14ac:dyDescent="0.25">
      <c r="A2399" s="1" t="s">
        <v>1065</v>
      </c>
      <c r="B2399" s="1" t="s">
        <v>7588</v>
      </c>
      <c r="C2399" s="1" t="s">
        <v>7574</v>
      </c>
      <c r="D2399" s="1" t="s">
        <v>7589</v>
      </c>
      <c r="E2399" s="1" t="s">
        <v>2444</v>
      </c>
      <c r="F2399" s="1" t="s">
        <v>7576</v>
      </c>
      <c r="G2399" s="1" t="s">
        <v>7577</v>
      </c>
      <c r="H2399" s="1" t="s">
        <v>7590</v>
      </c>
    </row>
    <row r="2400" spans="1:8" x14ac:dyDescent="0.25">
      <c r="A2400" s="1" t="s">
        <v>1065</v>
      </c>
      <c r="B2400" s="1" t="s">
        <v>7591</v>
      </c>
      <c r="C2400" s="1" t="s">
        <v>7574</v>
      </c>
      <c r="D2400" s="1" t="s">
        <v>7592</v>
      </c>
      <c r="E2400" s="1" t="s">
        <v>2444</v>
      </c>
      <c r="F2400" s="1" t="s">
        <v>7576</v>
      </c>
      <c r="G2400" s="1" t="s">
        <v>7577</v>
      </c>
      <c r="H2400" s="1" t="s">
        <v>7593</v>
      </c>
    </row>
    <row r="2401" spans="1:8" x14ac:dyDescent="0.25">
      <c r="A2401" s="1" t="s">
        <v>1065</v>
      </c>
      <c r="B2401" s="1" t="s">
        <v>7594</v>
      </c>
      <c r="C2401" s="1" t="s">
        <v>7574</v>
      </c>
      <c r="D2401" s="1" t="s">
        <v>7595</v>
      </c>
      <c r="E2401" s="1" t="s">
        <v>2444</v>
      </c>
      <c r="F2401" s="1" t="s">
        <v>7576</v>
      </c>
      <c r="G2401" s="1" t="s">
        <v>7577</v>
      </c>
      <c r="H2401" s="1" t="s">
        <v>7596</v>
      </c>
    </row>
    <row r="2402" spans="1:8" x14ac:dyDescent="0.25">
      <c r="A2402" s="1" t="s">
        <v>1065</v>
      </c>
      <c r="B2402" s="1" t="s">
        <v>7597</v>
      </c>
      <c r="C2402" s="1" t="s">
        <v>7574</v>
      </c>
      <c r="D2402" s="1" t="s">
        <v>7598</v>
      </c>
      <c r="E2402" s="1" t="s">
        <v>2444</v>
      </c>
      <c r="F2402" s="1" t="s">
        <v>7576</v>
      </c>
      <c r="G2402" s="1" t="s">
        <v>7577</v>
      </c>
      <c r="H2402" s="1" t="s">
        <v>7599</v>
      </c>
    </row>
    <row r="2403" spans="1:8" x14ac:dyDescent="0.25">
      <c r="A2403" s="1" t="s">
        <v>1065</v>
      </c>
      <c r="B2403" s="1" t="s">
        <v>7600</v>
      </c>
      <c r="C2403" s="1" t="s">
        <v>7574</v>
      </c>
      <c r="D2403" s="1" t="s">
        <v>7601</v>
      </c>
      <c r="E2403" s="1" t="s">
        <v>2444</v>
      </c>
      <c r="F2403" s="1" t="s">
        <v>7576</v>
      </c>
      <c r="G2403" s="1" t="s">
        <v>7577</v>
      </c>
      <c r="H2403" s="1" t="s">
        <v>7602</v>
      </c>
    </row>
    <row r="2404" spans="1:8" x14ac:dyDescent="0.25">
      <c r="A2404" s="1" t="s">
        <v>1065</v>
      </c>
      <c r="B2404" s="1" t="s">
        <v>7603</v>
      </c>
      <c r="C2404" s="1" t="s">
        <v>7574</v>
      </c>
      <c r="D2404" s="1" t="s">
        <v>7604</v>
      </c>
      <c r="E2404" s="1" t="s">
        <v>2444</v>
      </c>
      <c r="F2404" s="1" t="s">
        <v>7576</v>
      </c>
      <c r="G2404" s="1" t="s">
        <v>7577</v>
      </c>
      <c r="H2404" s="1" t="s">
        <v>1611</v>
      </c>
    </row>
    <row r="2405" spans="1:8" x14ac:dyDescent="0.25">
      <c r="A2405" s="1" t="s">
        <v>1065</v>
      </c>
      <c r="B2405" s="1" t="s">
        <v>7605</v>
      </c>
      <c r="C2405" s="1" t="s">
        <v>7574</v>
      </c>
      <c r="D2405" s="1" t="s">
        <v>7606</v>
      </c>
      <c r="E2405" s="1" t="s">
        <v>2444</v>
      </c>
      <c r="F2405" s="1" t="s">
        <v>7576</v>
      </c>
      <c r="G2405" s="1" t="s">
        <v>7607</v>
      </c>
      <c r="H2405" s="1" t="s">
        <v>7608</v>
      </c>
    </row>
    <row r="2406" spans="1:8" x14ac:dyDescent="0.25">
      <c r="A2406" s="1" t="s">
        <v>1065</v>
      </c>
      <c r="B2406" s="1" t="s">
        <v>7609</v>
      </c>
      <c r="C2406" s="1" t="s">
        <v>7574</v>
      </c>
      <c r="D2406" s="1" t="s">
        <v>7610</v>
      </c>
      <c r="E2406" s="1" t="s">
        <v>2444</v>
      </c>
      <c r="F2406" s="1" t="s">
        <v>7576</v>
      </c>
      <c r="G2406" s="1" t="s">
        <v>7607</v>
      </c>
      <c r="H2406" s="1" t="s">
        <v>7611</v>
      </c>
    </row>
    <row r="2407" spans="1:8" x14ac:dyDescent="0.25">
      <c r="A2407" s="1" t="s">
        <v>1065</v>
      </c>
      <c r="B2407" s="1" t="s">
        <v>7612</v>
      </c>
      <c r="C2407" s="1" t="s">
        <v>7574</v>
      </c>
      <c r="D2407" s="1" t="s">
        <v>7613</v>
      </c>
      <c r="E2407" s="1" t="s">
        <v>2444</v>
      </c>
      <c r="F2407" s="1" t="s">
        <v>7576</v>
      </c>
      <c r="G2407" s="1" t="s">
        <v>7607</v>
      </c>
      <c r="H2407" s="1" t="s">
        <v>7614</v>
      </c>
    </row>
    <row r="2408" spans="1:8" x14ac:dyDescent="0.25">
      <c r="A2408" s="1" t="s">
        <v>1065</v>
      </c>
      <c r="B2408" s="1" t="s">
        <v>7615</v>
      </c>
      <c r="C2408" s="1" t="s">
        <v>7574</v>
      </c>
      <c r="D2408" s="1" t="s">
        <v>7616</v>
      </c>
      <c r="E2408" s="1" t="s">
        <v>2444</v>
      </c>
      <c r="F2408" s="1" t="s">
        <v>7576</v>
      </c>
      <c r="G2408" s="1" t="s">
        <v>7617</v>
      </c>
      <c r="H2408" s="1" t="s">
        <v>7618</v>
      </c>
    </row>
    <row r="2409" spans="1:8" x14ac:dyDescent="0.25">
      <c r="A2409" s="1" t="s">
        <v>1065</v>
      </c>
      <c r="B2409" s="1" t="s">
        <v>7619</v>
      </c>
      <c r="C2409" s="1" t="s">
        <v>7574</v>
      </c>
      <c r="D2409" s="1" t="s">
        <v>7620</v>
      </c>
      <c r="E2409" s="1" t="s">
        <v>2444</v>
      </c>
      <c r="F2409" s="1" t="s">
        <v>7576</v>
      </c>
      <c r="G2409" s="1" t="s">
        <v>7617</v>
      </c>
      <c r="H2409" s="1" t="s">
        <v>7621</v>
      </c>
    </row>
    <row r="2410" spans="1:8" x14ac:dyDescent="0.25">
      <c r="A2410" s="1" t="s">
        <v>1065</v>
      </c>
      <c r="B2410" s="1" t="s">
        <v>7622</v>
      </c>
      <c r="C2410" s="1" t="s">
        <v>7574</v>
      </c>
      <c r="D2410" s="1" t="s">
        <v>7623</v>
      </c>
      <c r="E2410" s="1" t="s">
        <v>2444</v>
      </c>
      <c r="F2410" s="1" t="s">
        <v>7576</v>
      </c>
      <c r="G2410" s="1" t="s">
        <v>2927</v>
      </c>
      <c r="H2410" s="1" t="s">
        <v>7624</v>
      </c>
    </row>
    <row r="2411" spans="1:8" x14ac:dyDescent="0.25">
      <c r="A2411" s="1" t="s">
        <v>1065</v>
      </c>
      <c r="B2411" s="1" t="s">
        <v>7625</v>
      </c>
      <c r="C2411" s="1" t="s">
        <v>7574</v>
      </c>
      <c r="D2411" s="1" t="s">
        <v>7626</v>
      </c>
      <c r="E2411" s="1" t="s">
        <v>2444</v>
      </c>
      <c r="F2411" s="1" t="s">
        <v>7576</v>
      </c>
      <c r="G2411" s="1" t="s">
        <v>2927</v>
      </c>
      <c r="H2411" s="1" t="s">
        <v>7624</v>
      </c>
    </row>
    <row r="2412" spans="1:8" x14ac:dyDescent="0.25">
      <c r="A2412" s="1" t="s">
        <v>1065</v>
      </c>
      <c r="B2412" s="1" t="s">
        <v>7627</v>
      </c>
      <c r="C2412" s="1" t="s">
        <v>7574</v>
      </c>
      <c r="D2412" s="1" t="s">
        <v>7628</v>
      </c>
      <c r="E2412" s="1" t="s">
        <v>2444</v>
      </c>
      <c r="F2412" s="1" t="s">
        <v>7576</v>
      </c>
      <c r="G2412" s="1" t="s">
        <v>2927</v>
      </c>
      <c r="H2412" s="1" t="s">
        <v>7629</v>
      </c>
    </row>
    <row r="2413" spans="1:8" x14ac:dyDescent="0.25">
      <c r="A2413" s="1" t="s">
        <v>1065</v>
      </c>
      <c r="B2413" s="1" t="s">
        <v>7630</v>
      </c>
      <c r="C2413" s="1" t="s">
        <v>7574</v>
      </c>
      <c r="D2413" s="1" t="s">
        <v>7631</v>
      </c>
      <c r="E2413" s="1" t="s">
        <v>2444</v>
      </c>
      <c r="F2413" s="1" t="s">
        <v>7576</v>
      </c>
      <c r="G2413" s="1" t="s">
        <v>2927</v>
      </c>
      <c r="H2413" s="1" t="s">
        <v>7629</v>
      </c>
    </row>
    <row r="2414" spans="1:8" x14ac:dyDescent="0.25">
      <c r="A2414" s="1" t="s">
        <v>1065</v>
      </c>
      <c r="B2414" s="1" t="s">
        <v>7632</v>
      </c>
      <c r="C2414" s="1" t="s">
        <v>7574</v>
      </c>
      <c r="D2414" s="1" t="s">
        <v>7633</v>
      </c>
      <c r="E2414" s="1" t="s">
        <v>2444</v>
      </c>
      <c r="F2414" s="1" t="s">
        <v>7576</v>
      </c>
      <c r="G2414" s="1" t="s">
        <v>2927</v>
      </c>
      <c r="H2414" s="1" t="s">
        <v>7634</v>
      </c>
    </row>
    <row r="2415" spans="1:8" x14ac:dyDescent="0.25">
      <c r="A2415" s="1" t="s">
        <v>1065</v>
      </c>
      <c r="B2415" s="1" t="s">
        <v>7635</v>
      </c>
      <c r="C2415" s="1" t="s">
        <v>7574</v>
      </c>
      <c r="D2415" s="1" t="s">
        <v>7636</v>
      </c>
      <c r="E2415" s="1" t="s">
        <v>2444</v>
      </c>
      <c r="F2415" s="1" t="s">
        <v>7576</v>
      </c>
      <c r="G2415" s="1" t="s">
        <v>2927</v>
      </c>
      <c r="H2415" s="1" t="s">
        <v>7637</v>
      </c>
    </row>
    <row r="2416" spans="1:8" x14ac:dyDescent="0.25">
      <c r="A2416" s="1" t="s">
        <v>1065</v>
      </c>
      <c r="B2416" s="1" t="s">
        <v>7638</v>
      </c>
      <c r="C2416" s="1" t="s">
        <v>7574</v>
      </c>
      <c r="D2416" s="1" t="s">
        <v>7639</v>
      </c>
      <c r="E2416" s="1" t="s">
        <v>2444</v>
      </c>
      <c r="F2416" s="1" t="s">
        <v>7576</v>
      </c>
      <c r="G2416" s="1" t="s">
        <v>2927</v>
      </c>
      <c r="H2416" s="1" t="s">
        <v>7640</v>
      </c>
    </row>
    <row r="2417" spans="1:8" x14ac:dyDescent="0.25">
      <c r="A2417" s="1" t="s">
        <v>1065</v>
      </c>
      <c r="B2417" s="1" t="s">
        <v>7641</v>
      </c>
      <c r="C2417" s="1" t="s">
        <v>7574</v>
      </c>
      <c r="D2417" s="1" t="s">
        <v>7642</v>
      </c>
      <c r="E2417" s="1" t="s">
        <v>2444</v>
      </c>
      <c r="F2417" s="1" t="s">
        <v>7576</v>
      </c>
      <c r="G2417" s="1" t="s">
        <v>2927</v>
      </c>
      <c r="H2417" s="1" t="s">
        <v>7643</v>
      </c>
    </row>
    <row r="2418" spans="1:8" x14ac:dyDescent="0.25">
      <c r="A2418" s="1" t="s">
        <v>1065</v>
      </c>
      <c r="B2418" s="1" t="s">
        <v>7644</v>
      </c>
      <c r="C2418" s="1" t="s">
        <v>7574</v>
      </c>
      <c r="D2418" s="1" t="s">
        <v>7645</v>
      </c>
      <c r="E2418" s="1" t="s">
        <v>2444</v>
      </c>
      <c r="F2418" s="1" t="s">
        <v>7576</v>
      </c>
      <c r="G2418" s="1" t="s">
        <v>2927</v>
      </c>
      <c r="H2418" s="1" t="s">
        <v>7646</v>
      </c>
    </row>
    <row r="2419" spans="1:8" x14ac:dyDescent="0.25">
      <c r="A2419" s="1" t="s">
        <v>1065</v>
      </c>
      <c r="B2419" s="1" t="s">
        <v>7647</v>
      </c>
      <c r="C2419" s="1" t="s">
        <v>7574</v>
      </c>
      <c r="D2419" s="1" t="s">
        <v>7648</v>
      </c>
      <c r="E2419" s="1" t="s">
        <v>2444</v>
      </c>
      <c r="F2419" s="1" t="s">
        <v>7576</v>
      </c>
      <c r="G2419" s="1" t="s">
        <v>2927</v>
      </c>
      <c r="H2419" s="1" t="s">
        <v>7649</v>
      </c>
    </row>
    <row r="2420" spans="1:8" x14ac:dyDescent="0.25">
      <c r="A2420" s="1" t="s">
        <v>1065</v>
      </c>
      <c r="B2420" s="1" t="s">
        <v>7650</v>
      </c>
      <c r="C2420" s="1" t="s">
        <v>7574</v>
      </c>
      <c r="D2420" s="1" t="s">
        <v>7651</v>
      </c>
      <c r="E2420" s="1" t="s">
        <v>2444</v>
      </c>
      <c r="F2420" s="1" t="s">
        <v>7576</v>
      </c>
      <c r="G2420" s="1" t="s">
        <v>2927</v>
      </c>
      <c r="H2420" s="1" t="s">
        <v>7652</v>
      </c>
    </row>
    <row r="2421" spans="1:8" x14ac:dyDescent="0.25">
      <c r="A2421" s="1" t="s">
        <v>1065</v>
      </c>
      <c r="B2421" s="1" t="s">
        <v>7653</v>
      </c>
      <c r="C2421" s="1" t="s">
        <v>7574</v>
      </c>
      <c r="D2421" s="1" t="s">
        <v>7654</v>
      </c>
      <c r="E2421" s="1" t="s">
        <v>2444</v>
      </c>
      <c r="F2421" s="1" t="s">
        <v>7576</v>
      </c>
      <c r="G2421" s="1" t="s">
        <v>2927</v>
      </c>
      <c r="H2421" s="1" t="s">
        <v>7655</v>
      </c>
    </row>
    <row r="2422" spans="1:8" x14ac:dyDescent="0.25">
      <c r="A2422" s="1" t="s">
        <v>1065</v>
      </c>
      <c r="B2422" s="1" t="s">
        <v>7656</v>
      </c>
      <c r="C2422" s="1" t="s">
        <v>7574</v>
      </c>
      <c r="D2422" s="1" t="s">
        <v>7657</v>
      </c>
      <c r="E2422" s="1" t="s">
        <v>2444</v>
      </c>
      <c r="F2422" s="1" t="s">
        <v>7576</v>
      </c>
      <c r="G2422" s="1" t="s">
        <v>2927</v>
      </c>
      <c r="H2422" s="1" t="s">
        <v>7658</v>
      </c>
    </row>
    <row r="2423" spans="1:8" x14ac:dyDescent="0.25">
      <c r="A2423" s="1" t="s">
        <v>1065</v>
      </c>
      <c r="B2423" s="1" t="s">
        <v>7659</v>
      </c>
      <c r="C2423" s="1" t="s">
        <v>7574</v>
      </c>
      <c r="D2423" s="1" t="s">
        <v>7660</v>
      </c>
      <c r="E2423" s="1" t="s">
        <v>2444</v>
      </c>
      <c r="F2423" s="1" t="s">
        <v>7576</v>
      </c>
      <c r="G2423" s="1" t="s">
        <v>2927</v>
      </c>
      <c r="H2423" s="1" t="s">
        <v>7661</v>
      </c>
    </row>
    <row r="2424" spans="1:8" x14ac:dyDescent="0.25">
      <c r="A2424" s="1" t="s">
        <v>1065</v>
      </c>
      <c r="B2424" s="1" t="s">
        <v>7662</v>
      </c>
      <c r="C2424" s="1" t="s">
        <v>7574</v>
      </c>
      <c r="D2424" s="1" t="s">
        <v>7663</v>
      </c>
      <c r="E2424" s="1" t="s">
        <v>2444</v>
      </c>
      <c r="F2424" s="1" t="s">
        <v>7576</v>
      </c>
      <c r="G2424" s="1" t="s">
        <v>2927</v>
      </c>
      <c r="H2424" s="1" t="s">
        <v>7664</v>
      </c>
    </row>
    <row r="2425" spans="1:8" x14ac:dyDescent="0.25">
      <c r="A2425" s="1" t="s">
        <v>1065</v>
      </c>
      <c r="B2425" s="1" t="s">
        <v>7665</v>
      </c>
      <c r="C2425" s="1" t="s">
        <v>7574</v>
      </c>
      <c r="D2425" s="1" t="s">
        <v>7666</v>
      </c>
      <c r="E2425" s="1" t="s">
        <v>2444</v>
      </c>
      <c r="F2425" s="1" t="s">
        <v>7576</v>
      </c>
      <c r="G2425" s="1" t="s">
        <v>2927</v>
      </c>
      <c r="H2425" s="1" t="s">
        <v>7667</v>
      </c>
    </row>
    <row r="2426" spans="1:8" x14ac:dyDescent="0.25">
      <c r="A2426" s="1" t="s">
        <v>1065</v>
      </c>
      <c r="B2426" s="1" t="s">
        <v>7668</v>
      </c>
      <c r="C2426" s="1" t="s">
        <v>7574</v>
      </c>
      <c r="D2426" s="1" t="s">
        <v>7669</v>
      </c>
      <c r="E2426" s="1" t="s">
        <v>2444</v>
      </c>
      <c r="F2426" s="1" t="s">
        <v>7576</v>
      </c>
      <c r="G2426" s="1" t="s">
        <v>7670</v>
      </c>
      <c r="H2426" s="1" t="s">
        <v>7671</v>
      </c>
    </row>
    <row r="2427" spans="1:8" x14ac:dyDescent="0.25">
      <c r="A2427" s="1" t="s">
        <v>1065</v>
      </c>
      <c r="B2427" s="1" t="s">
        <v>7672</v>
      </c>
      <c r="C2427" s="1" t="s">
        <v>7574</v>
      </c>
      <c r="D2427" s="1" t="s">
        <v>7673</v>
      </c>
      <c r="E2427" s="1" t="s">
        <v>2444</v>
      </c>
      <c r="F2427" s="1" t="s">
        <v>7576</v>
      </c>
      <c r="G2427" s="1" t="s">
        <v>7670</v>
      </c>
      <c r="H2427" s="1" t="s">
        <v>7671</v>
      </c>
    </row>
    <row r="2428" spans="1:8" x14ac:dyDescent="0.25">
      <c r="A2428" s="1" t="s">
        <v>1065</v>
      </c>
      <c r="B2428" s="1" t="s">
        <v>7674</v>
      </c>
      <c r="C2428" s="1" t="s">
        <v>7574</v>
      </c>
      <c r="D2428" s="1" t="s">
        <v>7675</v>
      </c>
      <c r="E2428" s="1" t="s">
        <v>2444</v>
      </c>
      <c r="F2428" s="1" t="s">
        <v>7576</v>
      </c>
      <c r="G2428" s="1" t="s">
        <v>3007</v>
      </c>
      <c r="H2428" s="1" t="s">
        <v>3007</v>
      </c>
    </row>
    <row r="2429" spans="1:8" x14ac:dyDescent="0.25">
      <c r="A2429" s="1" t="s">
        <v>1065</v>
      </c>
      <c r="B2429" s="1" t="s">
        <v>7676</v>
      </c>
      <c r="C2429" s="1" t="s">
        <v>7574</v>
      </c>
      <c r="D2429" s="1" t="s">
        <v>7677</v>
      </c>
      <c r="E2429" s="1" t="s">
        <v>2444</v>
      </c>
      <c r="F2429" s="1" t="s">
        <v>7576</v>
      </c>
      <c r="G2429" s="1" t="s">
        <v>3007</v>
      </c>
      <c r="H2429" s="1" t="s">
        <v>3007</v>
      </c>
    </row>
    <row r="2430" spans="1:8" x14ac:dyDescent="0.25">
      <c r="A2430" s="1" t="s">
        <v>1065</v>
      </c>
      <c r="B2430" s="1" t="s">
        <v>7678</v>
      </c>
      <c r="C2430" s="1" t="s">
        <v>7574</v>
      </c>
      <c r="D2430" s="1" t="s">
        <v>7679</v>
      </c>
      <c r="E2430" s="1" t="s">
        <v>2444</v>
      </c>
      <c r="F2430" s="1" t="s">
        <v>7576</v>
      </c>
      <c r="G2430" s="1" t="s">
        <v>4261</v>
      </c>
      <c r="H2430" s="1" t="s">
        <v>7680</v>
      </c>
    </row>
    <row r="2431" spans="1:8" x14ac:dyDescent="0.25">
      <c r="A2431" s="1" t="s">
        <v>1065</v>
      </c>
      <c r="B2431" s="1" t="s">
        <v>7681</v>
      </c>
      <c r="C2431" s="1" t="s">
        <v>7574</v>
      </c>
      <c r="D2431" s="1" t="s">
        <v>7682</v>
      </c>
      <c r="E2431" s="1" t="s">
        <v>2444</v>
      </c>
      <c r="F2431" s="1" t="s">
        <v>7576</v>
      </c>
      <c r="G2431" s="1" t="s">
        <v>4261</v>
      </c>
      <c r="H2431" s="1" t="s">
        <v>7683</v>
      </c>
    </row>
    <row r="2432" spans="1:8" x14ac:dyDescent="0.25">
      <c r="A2432" s="1" t="s">
        <v>1065</v>
      </c>
      <c r="B2432" s="1" t="s">
        <v>7684</v>
      </c>
      <c r="C2432" s="1" t="s">
        <v>7574</v>
      </c>
      <c r="D2432" s="1" t="s">
        <v>7685</v>
      </c>
      <c r="E2432" s="1" t="s">
        <v>2444</v>
      </c>
      <c r="F2432" s="1" t="s">
        <v>7576</v>
      </c>
      <c r="G2432" s="1" t="s">
        <v>4261</v>
      </c>
      <c r="H2432" s="1" t="s">
        <v>7686</v>
      </c>
    </row>
    <row r="2433" spans="1:8" x14ac:dyDescent="0.25">
      <c r="A2433" s="1" t="s">
        <v>1065</v>
      </c>
      <c r="B2433" s="1" t="s">
        <v>7687</v>
      </c>
      <c r="C2433" s="1" t="s">
        <v>7574</v>
      </c>
      <c r="D2433" s="1" t="s">
        <v>7688</v>
      </c>
      <c r="E2433" s="1" t="s">
        <v>2444</v>
      </c>
      <c r="F2433" s="1" t="s">
        <v>7576</v>
      </c>
      <c r="G2433" s="1" t="s">
        <v>4261</v>
      </c>
      <c r="H2433" s="1" t="s">
        <v>7689</v>
      </c>
    </row>
    <row r="2434" spans="1:8" x14ac:dyDescent="0.25">
      <c r="A2434" s="1" t="s">
        <v>1065</v>
      </c>
      <c r="B2434" s="1" t="s">
        <v>7690</v>
      </c>
      <c r="C2434" s="1" t="s">
        <v>7574</v>
      </c>
      <c r="D2434" s="1" t="s">
        <v>7691</v>
      </c>
      <c r="E2434" s="1" t="s">
        <v>2444</v>
      </c>
      <c r="F2434" s="1" t="s">
        <v>7576</v>
      </c>
      <c r="G2434" s="1" t="s">
        <v>4261</v>
      </c>
      <c r="H2434" s="1" t="s">
        <v>7692</v>
      </c>
    </row>
    <row r="2435" spans="1:8" x14ac:dyDescent="0.25">
      <c r="A2435" s="1" t="s">
        <v>1065</v>
      </c>
      <c r="B2435" s="1" t="s">
        <v>7693</v>
      </c>
      <c r="C2435" s="1" t="s">
        <v>7574</v>
      </c>
      <c r="D2435" s="1" t="s">
        <v>7694</v>
      </c>
      <c r="E2435" s="1" t="s">
        <v>2444</v>
      </c>
      <c r="F2435" s="1" t="s">
        <v>7576</v>
      </c>
      <c r="G2435" s="1" t="s">
        <v>4261</v>
      </c>
      <c r="H2435" s="1" t="s">
        <v>7695</v>
      </c>
    </row>
    <row r="2436" spans="1:8" x14ac:dyDescent="0.25">
      <c r="A2436" s="1" t="s">
        <v>1065</v>
      </c>
      <c r="B2436" s="1" t="s">
        <v>7696</v>
      </c>
      <c r="C2436" s="1" t="s">
        <v>7574</v>
      </c>
      <c r="D2436" s="1" t="s">
        <v>7697</v>
      </c>
      <c r="E2436" s="1" t="s">
        <v>2444</v>
      </c>
      <c r="F2436" s="1" t="s">
        <v>7576</v>
      </c>
      <c r="G2436" s="1" t="s">
        <v>4261</v>
      </c>
      <c r="H2436" s="1" t="s">
        <v>7698</v>
      </c>
    </row>
    <row r="2437" spans="1:8" x14ac:dyDescent="0.25">
      <c r="A2437" s="1" t="s">
        <v>1065</v>
      </c>
      <c r="B2437" s="1" t="s">
        <v>7699</v>
      </c>
      <c r="C2437" s="1" t="s">
        <v>7574</v>
      </c>
      <c r="D2437" s="1" t="s">
        <v>7700</v>
      </c>
      <c r="E2437" s="1" t="s">
        <v>2444</v>
      </c>
      <c r="F2437" s="1" t="s">
        <v>7576</v>
      </c>
      <c r="G2437" s="1" t="s">
        <v>4261</v>
      </c>
      <c r="H2437" s="1" t="s">
        <v>7701</v>
      </c>
    </row>
    <row r="2438" spans="1:8" x14ac:dyDescent="0.25">
      <c r="A2438" s="1" t="s">
        <v>1065</v>
      </c>
      <c r="B2438" s="1" t="s">
        <v>7702</v>
      </c>
      <c r="C2438" s="1" t="s">
        <v>7574</v>
      </c>
      <c r="D2438" s="1" t="s">
        <v>7703</v>
      </c>
      <c r="E2438" s="1" t="s">
        <v>2444</v>
      </c>
      <c r="F2438" s="1" t="s">
        <v>7576</v>
      </c>
      <c r="G2438" s="1" t="s">
        <v>4261</v>
      </c>
      <c r="H2438" s="1" t="s">
        <v>7704</v>
      </c>
    </row>
    <row r="2439" spans="1:8" x14ac:dyDescent="0.25">
      <c r="A2439" s="1" t="s">
        <v>1065</v>
      </c>
      <c r="B2439" s="1" t="s">
        <v>7705</v>
      </c>
      <c r="C2439" s="1" t="s">
        <v>7574</v>
      </c>
      <c r="D2439" s="1" t="s">
        <v>7706</v>
      </c>
      <c r="E2439" s="1" t="s">
        <v>2444</v>
      </c>
      <c r="F2439" s="1" t="s">
        <v>7576</v>
      </c>
      <c r="G2439" s="1" t="s">
        <v>4261</v>
      </c>
      <c r="H2439" s="1" t="s">
        <v>7707</v>
      </c>
    </row>
    <row r="2440" spans="1:8" x14ac:dyDescent="0.25">
      <c r="A2440" s="1" t="s">
        <v>1065</v>
      </c>
      <c r="B2440" s="1" t="s">
        <v>7708</v>
      </c>
      <c r="C2440" s="1" t="s">
        <v>7574</v>
      </c>
      <c r="D2440" s="1" t="s">
        <v>7709</v>
      </c>
      <c r="E2440" s="1" t="s">
        <v>2444</v>
      </c>
      <c r="F2440" s="1" t="s">
        <v>7576</v>
      </c>
      <c r="G2440" s="1" t="s">
        <v>4261</v>
      </c>
      <c r="H2440" s="1" t="s">
        <v>7710</v>
      </c>
    </row>
    <row r="2441" spans="1:8" x14ac:dyDescent="0.25">
      <c r="A2441" s="1" t="s">
        <v>1065</v>
      </c>
      <c r="B2441" s="1" t="s">
        <v>7711</v>
      </c>
      <c r="C2441" s="1" t="s">
        <v>7574</v>
      </c>
      <c r="D2441" s="1" t="s">
        <v>7712</v>
      </c>
      <c r="E2441" s="1" t="s">
        <v>2444</v>
      </c>
      <c r="F2441" s="1" t="s">
        <v>7576</v>
      </c>
      <c r="G2441" s="1" t="s">
        <v>4261</v>
      </c>
      <c r="H2441" s="1" t="s">
        <v>7713</v>
      </c>
    </row>
    <row r="2442" spans="1:8" x14ac:dyDescent="0.25">
      <c r="A2442" s="1" t="s">
        <v>1065</v>
      </c>
      <c r="B2442" s="1" t="s">
        <v>7714</v>
      </c>
      <c r="C2442" s="1" t="s">
        <v>7574</v>
      </c>
      <c r="D2442" s="1" t="s">
        <v>7715</v>
      </c>
      <c r="E2442" s="1" t="s">
        <v>2444</v>
      </c>
      <c r="F2442" s="1" t="s">
        <v>7576</v>
      </c>
      <c r="G2442" s="1" t="s">
        <v>4261</v>
      </c>
      <c r="H2442" s="1" t="s">
        <v>7716</v>
      </c>
    </row>
    <row r="2443" spans="1:8" x14ac:dyDescent="0.25">
      <c r="A2443" s="1" t="s">
        <v>1065</v>
      </c>
      <c r="B2443" s="1" t="s">
        <v>7717</v>
      </c>
      <c r="C2443" s="1" t="s">
        <v>7574</v>
      </c>
      <c r="D2443" s="1" t="s">
        <v>7718</v>
      </c>
      <c r="E2443" s="1" t="s">
        <v>2444</v>
      </c>
      <c r="F2443" s="1" t="s">
        <v>7576</v>
      </c>
      <c r="G2443" s="1" t="s">
        <v>4261</v>
      </c>
      <c r="H2443" s="1" t="s">
        <v>7719</v>
      </c>
    </row>
    <row r="2444" spans="1:8" x14ac:dyDescent="0.25">
      <c r="A2444" s="1" t="s">
        <v>1065</v>
      </c>
      <c r="B2444" s="1" t="s">
        <v>7720</v>
      </c>
      <c r="C2444" s="1" t="s">
        <v>7574</v>
      </c>
      <c r="D2444" s="1" t="s">
        <v>7721</v>
      </c>
      <c r="E2444" s="1" t="s">
        <v>2444</v>
      </c>
      <c r="F2444" s="1" t="s">
        <v>7576</v>
      </c>
      <c r="G2444" s="1" t="s">
        <v>4261</v>
      </c>
      <c r="H2444" s="1" t="s">
        <v>7722</v>
      </c>
    </row>
    <row r="2445" spans="1:8" x14ac:dyDescent="0.25">
      <c r="A2445" s="1" t="s">
        <v>1065</v>
      </c>
      <c r="B2445" s="1" t="s">
        <v>7723</v>
      </c>
      <c r="C2445" s="1" t="s">
        <v>7574</v>
      </c>
      <c r="D2445" s="1" t="s">
        <v>7724</v>
      </c>
      <c r="E2445" s="1" t="s">
        <v>2444</v>
      </c>
      <c r="F2445" s="1" t="s">
        <v>7576</v>
      </c>
      <c r="G2445" s="1" t="s">
        <v>4261</v>
      </c>
      <c r="H2445" s="1" t="s">
        <v>7725</v>
      </c>
    </row>
    <row r="2446" spans="1:8" x14ac:dyDescent="0.25">
      <c r="A2446" s="1" t="s">
        <v>1065</v>
      </c>
      <c r="B2446" s="1" t="s">
        <v>7726</v>
      </c>
      <c r="C2446" s="1" t="s">
        <v>7574</v>
      </c>
      <c r="D2446" s="1" t="s">
        <v>7727</v>
      </c>
      <c r="E2446" s="1" t="s">
        <v>2444</v>
      </c>
      <c r="F2446" s="1" t="s">
        <v>7576</v>
      </c>
      <c r="G2446" s="1" t="s">
        <v>4261</v>
      </c>
      <c r="H2446" s="1" t="s">
        <v>7728</v>
      </c>
    </row>
    <row r="2447" spans="1:8" x14ac:dyDescent="0.25">
      <c r="A2447" s="1" t="s">
        <v>1065</v>
      </c>
      <c r="B2447" s="1" t="s">
        <v>7729</v>
      </c>
      <c r="C2447" s="1" t="s">
        <v>7574</v>
      </c>
      <c r="D2447" s="1" t="s">
        <v>7730</v>
      </c>
      <c r="E2447" s="1" t="s">
        <v>2444</v>
      </c>
      <c r="F2447" s="1" t="s">
        <v>7576</v>
      </c>
      <c r="G2447" s="1" t="s">
        <v>4261</v>
      </c>
      <c r="H2447" s="1" t="s">
        <v>7731</v>
      </c>
    </row>
    <row r="2448" spans="1:8" x14ac:dyDescent="0.25">
      <c r="A2448" s="1" t="s">
        <v>1065</v>
      </c>
      <c r="B2448" s="1" t="s">
        <v>7732</v>
      </c>
      <c r="C2448" s="1" t="s">
        <v>7574</v>
      </c>
      <c r="D2448" s="1" t="s">
        <v>7733</v>
      </c>
      <c r="E2448" s="1" t="s">
        <v>2444</v>
      </c>
      <c r="F2448" s="1" t="s">
        <v>7576</v>
      </c>
      <c r="G2448" s="1" t="s">
        <v>4261</v>
      </c>
      <c r="H2448" s="1" t="s">
        <v>7734</v>
      </c>
    </row>
    <row r="2449" spans="1:8" x14ac:dyDescent="0.25">
      <c r="A2449" s="1" t="s">
        <v>1065</v>
      </c>
      <c r="B2449" s="1" t="s">
        <v>7735</v>
      </c>
      <c r="C2449" s="1" t="s">
        <v>7574</v>
      </c>
      <c r="D2449" s="1" t="s">
        <v>7736</v>
      </c>
      <c r="E2449" s="1" t="s">
        <v>2444</v>
      </c>
      <c r="F2449" s="1" t="s">
        <v>7576</v>
      </c>
      <c r="G2449" s="1" t="s">
        <v>1799</v>
      </c>
      <c r="H2449" s="1" t="s">
        <v>1166</v>
      </c>
    </row>
    <row r="2450" spans="1:8" x14ac:dyDescent="0.25">
      <c r="A2450" s="1" t="s">
        <v>1065</v>
      </c>
      <c r="B2450" s="1" t="s">
        <v>7737</v>
      </c>
      <c r="C2450" s="1" t="s">
        <v>7574</v>
      </c>
      <c r="D2450" s="1" t="s">
        <v>7738</v>
      </c>
      <c r="E2450" s="1" t="s">
        <v>2444</v>
      </c>
      <c r="F2450" s="1" t="s">
        <v>7576</v>
      </c>
      <c r="G2450" s="1" t="s">
        <v>1799</v>
      </c>
      <c r="H2450" s="1" t="s">
        <v>1153</v>
      </c>
    </row>
    <row r="2451" spans="1:8" x14ac:dyDescent="0.25">
      <c r="A2451" s="1" t="s">
        <v>1065</v>
      </c>
      <c r="B2451" s="1" t="s">
        <v>7739</v>
      </c>
      <c r="C2451" s="1" t="s">
        <v>7574</v>
      </c>
      <c r="D2451" s="1" t="s">
        <v>7740</v>
      </c>
      <c r="E2451" s="1" t="s">
        <v>2444</v>
      </c>
      <c r="F2451" s="1" t="s">
        <v>7576</v>
      </c>
      <c r="G2451" s="1" t="s">
        <v>1799</v>
      </c>
      <c r="H2451" s="1" t="s">
        <v>57</v>
      </c>
    </row>
    <row r="2452" spans="1:8" x14ac:dyDescent="0.25">
      <c r="A2452" s="1" t="s">
        <v>1065</v>
      </c>
      <c r="B2452" s="1" t="s">
        <v>7741</v>
      </c>
      <c r="C2452" s="1" t="s">
        <v>7574</v>
      </c>
      <c r="D2452" s="1" t="s">
        <v>7742</v>
      </c>
      <c r="E2452" s="1" t="s">
        <v>2444</v>
      </c>
      <c r="F2452" s="1" t="s">
        <v>7576</v>
      </c>
      <c r="G2452" s="1" t="s">
        <v>1799</v>
      </c>
      <c r="H2452" s="1" t="s">
        <v>201</v>
      </c>
    </row>
    <row r="2453" spans="1:8" x14ac:dyDescent="0.25">
      <c r="A2453" s="1" t="s">
        <v>1065</v>
      </c>
      <c r="B2453" s="1" t="s">
        <v>7743</v>
      </c>
      <c r="C2453" s="1" t="s">
        <v>7574</v>
      </c>
      <c r="D2453" s="1" t="s">
        <v>7744</v>
      </c>
      <c r="E2453" s="1" t="s">
        <v>2444</v>
      </c>
      <c r="F2453" s="1" t="s">
        <v>7576</v>
      </c>
      <c r="G2453" s="1" t="s">
        <v>1799</v>
      </c>
      <c r="H2453" s="1" t="s">
        <v>7745</v>
      </c>
    </row>
    <row r="2454" spans="1:8" x14ac:dyDescent="0.25">
      <c r="A2454" s="1" t="s">
        <v>1065</v>
      </c>
      <c r="B2454" s="1" t="s">
        <v>7746</v>
      </c>
      <c r="C2454" s="1" t="s">
        <v>7574</v>
      </c>
      <c r="D2454" s="1" t="s">
        <v>7747</v>
      </c>
      <c r="E2454" s="1" t="s">
        <v>2444</v>
      </c>
      <c r="F2454" s="1" t="s">
        <v>7576</v>
      </c>
      <c r="G2454" s="1" t="s">
        <v>1799</v>
      </c>
      <c r="H2454" s="1" t="s">
        <v>7748</v>
      </c>
    </row>
    <row r="2455" spans="1:8" x14ac:dyDescent="0.25">
      <c r="A2455" s="1" t="s">
        <v>1065</v>
      </c>
      <c r="B2455" s="1" t="s">
        <v>7749</v>
      </c>
      <c r="C2455" s="1" t="s">
        <v>7574</v>
      </c>
      <c r="D2455" s="1" t="s">
        <v>7750</v>
      </c>
      <c r="E2455" s="1" t="s">
        <v>2444</v>
      </c>
      <c r="F2455" s="1" t="s">
        <v>7576</v>
      </c>
      <c r="G2455" s="1" t="s">
        <v>1799</v>
      </c>
      <c r="H2455" s="1" t="s">
        <v>3067</v>
      </c>
    </row>
    <row r="2456" spans="1:8" x14ac:dyDescent="0.25">
      <c r="A2456" s="1" t="s">
        <v>1065</v>
      </c>
      <c r="B2456" s="1" t="s">
        <v>7751</v>
      </c>
      <c r="C2456" s="1" t="s">
        <v>7574</v>
      </c>
      <c r="D2456" s="1" t="s">
        <v>7752</v>
      </c>
      <c r="E2456" s="1" t="s">
        <v>2444</v>
      </c>
      <c r="F2456" s="1" t="s">
        <v>7576</v>
      </c>
      <c r="G2456" s="1" t="s">
        <v>7753</v>
      </c>
      <c r="H2456" s="1" t="s">
        <v>3168</v>
      </c>
    </row>
    <row r="2457" spans="1:8" x14ac:dyDescent="0.25">
      <c r="A2457" s="1" t="s">
        <v>1065</v>
      </c>
      <c r="B2457" s="1" t="s">
        <v>7754</v>
      </c>
      <c r="C2457" s="1" t="s">
        <v>7574</v>
      </c>
      <c r="D2457" s="1" t="s">
        <v>7755</v>
      </c>
      <c r="E2457" s="1" t="s">
        <v>2444</v>
      </c>
      <c r="F2457" s="1" t="s">
        <v>7576</v>
      </c>
      <c r="G2457" s="1" t="s">
        <v>7753</v>
      </c>
      <c r="H2457" s="1" t="s">
        <v>7756</v>
      </c>
    </row>
    <row r="2458" spans="1:8" x14ac:dyDescent="0.25">
      <c r="A2458" s="1" t="s">
        <v>1065</v>
      </c>
      <c r="B2458" s="1" t="s">
        <v>7757</v>
      </c>
      <c r="C2458" s="1" t="s">
        <v>7574</v>
      </c>
      <c r="D2458" s="1" t="s">
        <v>7758</v>
      </c>
      <c r="E2458" s="1" t="s">
        <v>2444</v>
      </c>
      <c r="F2458" s="1" t="s">
        <v>7576</v>
      </c>
      <c r="G2458" s="1" t="s">
        <v>7759</v>
      </c>
      <c r="H2458" s="1" t="s">
        <v>3168</v>
      </c>
    </row>
    <row r="2459" spans="1:8" x14ac:dyDescent="0.25">
      <c r="A2459" s="1" t="s">
        <v>1065</v>
      </c>
      <c r="B2459" s="1" t="s">
        <v>7760</v>
      </c>
      <c r="C2459" s="1" t="s">
        <v>7574</v>
      </c>
      <c r="D2459" s="1" t="s">
        <v>7761</v>
      </c>
      <c r="E2459" s="1" t="s">
        <v>2444</v>
      </c>
      <c r="F2459" s="1" t="s">
        <v>7576</v>
      </c>
      <c r="G2459" s="1" t="s">
        <v>7762</v>
      </c>
      <c r="H2459" s="1" t="s">
        <v>3168</v>
      </c>
    </row>
    <row r="2460" spans="1:8" x14ac:dyDescent="0.25">
      <c r="A2460" s="1" t="s">
        <v>1065</v>
      </c>
      <c r="B2460" s="1" t="s">
        <v>7763</v>
      </c>
      <c r="C2460" s="1" t="s">
        <v>3025</v>
      </c>
      <c r="D2460" s="1" t="s">
        <v>7764</v>
      </c>
      <c r="E2460" s="1" t="s">
        <v>2444</v>
      </c>
      <c r="F2460" s="1" t="s">
        <v>7576</v>
      </c>
      <c r="G2460" s="1" t="s">
        <v>7765</v>
      </c>
      <c r="H2460" s="1" t="s">
        <v>7766</v>
      </c>
    </row>
    <row r="2461" spans="1:8" x14ac:dyDescent="0.25">
      <c r="A2461" s="1" t="s">
        <v>1065</v>
      </c>
      <c r="B2461" s="1" t="s">
        <v>7767</v>
      </c>
      <c r="C2461" s="1" t="s">
        <v>7574</v>
      </c>
      <c r="D2461" s="1" t="s">
        <v>7768</v>
      </c>
      <c r="E2461" s="1" t="s">
        <v>2444</v>
      </c>
      <c r="F2461" s="1" t="s">
        <v>7576</v>
      </c>
      <c r="G2461" s="1" t="s">
        <v>7769</v>
      </c>
      <c r="H2461" s="1" t="s">
        <v>7770</v>
      </c>
    </row>
    <row r="2462" spans="1:8" x14ac:dyDescent="0.25">
      <c r="A2462" s="1" t="s">
        <v>1065</v>
      </c>
      <c r="B2462" s="1" t="s">
        <v>7771</v>
      </c>
      <c r="C2462" s="1" t="s">
        <v>7574</v>
      </c>
      <c r="D2462" s="1" t="s">
        <v>7772</v>
      </c>
      <c r="E2462" s="1" t="s">
        <v>2444</v>
      </c>
      <c r="F2462" s="1" t="s">
        <v>7576</v>
      </c>
      <c r="G2462" s="1" t="s">
        <v>7769</v>
      </c>
      <c r="H2462" s="1" t="s">
        <v>7773</v>
      </c>
    </row>
    <row r="2463" spans="1:8" x14ac:dyDescent="0.25">
      <c r="A2463" s="1" t="s">
        <v>1065</v>
      </c>
      <c r="B2463" s="1" t="s">
        <v>7774</v>
      </c>
      <c r="C2463" s="1" t="s">
        <v>7574</v>
      </c>
      <c r="D2463" s="1" t="s">
        <v>7775</v>
      </c>
      <c r="E2463" s="1" t="s">
        <v>2444</v>
      </c>
      <c r="F2463" s="1" t="s">
        <v>7576</v>
      </c>
      <c r="G2463" s="1" t="s">
        <v>7776</v>
      </c>
      <c r="H2463" s="1" t="s">
        <v>1611</v>
      </c>
    </row>
    <row r="2464" spans="1:8" x14ac:dyDescent="0.25">
      <c r="A2464" s="1" t="s">
        <v>1065</v>
      </c>
      <c r="B2464" s="1" t="s">
        <v>7777</v>
      </c>
      <c r="C2464" s="1" t="s">
        <v>7574</v>
      </c>
      <c r="D2464" s="1" t="s">
        <v>7778</v>
      </c>
      <c r="E2464" s="1" t="s">
        <v>2444</v>
      </c>
      <c r="F2464" s="1" t="s">
        <v>7576</v>
      </c>
      <c r="G2464" s="1" t="s">
        <v>7779</v>
      </c>
      <c r="H2464" s="1" t="s">
        <v>3168</v>
      </c>
    </row>
    <row r="2465" spans="1:8" x14ac:dyDescent="0.25">
      <c r="A2465" s="1" t="s">
        <v>1065</v>
      </c>
      <c r="B2465" s="1" t="s">
        <v>7780</v>
      </c>
      <c r="C2465" s="1" t="s">
        <v>7574</v>
      </c>
      <c r="D2465" s="1" t="s">
        <v>7781</v>
      </c>
      <c r="E2465" s="1" t="s">
        <v>2444</v>
      </c>
      <c r="F2465" s="1" t="s">
        <v>7576</v>
      </c>
      <c r="G2465" s="1" t="s">
        <v>7779</v>
      </c>
      <c r="H2465" s="1" t="s">
        <v>7782</v>
      </c>
    </row>
    <row r="2466" spans="1:8" x14ac:dyDescent="0.25">
      <c r="A2466" s="1" t="s">
        <v>1065</v>
      </c>
      <c r="B2466" s="1" t="s">
        <v>7783</v>
      </c>
      <c r="C2466" s="1" t="s">
        <v>7574</v>
      </c>
      <c r="D2466" s="1" t="s">
        <v>7784</v>
      </c>
      <c r="E2466" s="1" t="s">
        <v>2444</v>
      </c>
      <c r="F2466" s="1" t="s">
        <v>7576</v>
      </c>
      <c r="G2466" s="1" t="s">
        <v>7779</v>
      </c>
      <c r="H2466" s="1" t="s">
        <v>7785</v>
      </c>
    </row>
    <row r="2467" spans="1:8" x14ac:dyDescent="0.25">
      <c r="A2467" s="1" t="s">
        <v>1065</v>
      </c>
      <c r="B2467" s="1" t="s">
        <v>7786</v>
      </c>
      <c r="C2467" s="1" t="s">
        <v>7574</v>
      </c>
      <c r="D2467" s="1" t="s">
        <v>7787</v>
      </c>
      <c r="E2467" s="1" t="s">
        <v>2444</v>
      </c>
      <c r="F2467" s="1" t="s">
        <v>7576</v>
      </c>
      <c r="G2467" s="1" t="s">
        <v>7779</v>
      </c>
      <c r="H2467" s="1" t="s">
        <v>7788</v>
      </c>
    </row>
    <row r="2468" spans="1:8" x14ac:dyDescent="0.25">
      <c r="A2468" s="1" t="s">
        <v>1065</v>
      </c>
      <c r="B2468" s="1" t="s">
        <v>7789</v>
      </c>
      <c r="C2468" s="1" t="s">
        <v>7574</v>
      </c>
      <c r="D2468" s="1" t="s">
        <v>7790</v>
      </c>
      <c r="E2468" s="1" t="s">
        <v>2444</v>
      </c>
      <c r="F2468" s="1" t="s">
        <v>7576</v>
      </c>
      <c r="G2468" s="1" t="s">
        <v>7791</v>
      </c>
      <c r="H2468" s="1" t="s">
        <v>3168</v>
      </c>
    </row>
    <row r="2469" spans="1:8" x14ac:dyDescent="0.25">
      <c r="A2469" s="1" t="s">
        <v>1065</v>
      </c>
      <c r="B2469" s="1" t="s">
        <v>7792</v>
      </c>
      <c r="C2469" s="1" t="s">
        <v>7574</v>
      </c>
      <c r="D2469" s="1" t="s">
        <v>7793</v>
      </c>
      <c r="E2469" s="1" t="s">
        <v>2444</v>
      </c>
      <c r="F2469" s="1" t="s">
        <v>7576</v>
      </c>
      <c r="G2469" s="1" t="s">
        <v>7794</v>
      </c>
      <c r="H2469" s="1" t="s">
        <v>3168</v>
      </c>
    </row>
    <row r="2470" spans="1:8" x14ac:dyDescent="0.25">
      <c r="A2470" s="1" t="s">
        <v>1065</v>
      </c>
      <c r="B2470" s="1" t="s">
        <v>7795</v>
      </c>
      <c r="C2470" s="1" t="s">
        <v>7574</v>
      </c>
      <c r="D2470" s="1" t="s">
        <v>7796</v>
      </c>
      <c r="E2470" s="1" t="s">
        <v>2444</v>
      </c>
      <c r="F2470" s="1" t="s">
        <v>7576</v>
      </c>
      <c r="G2470" s="1" t="s">
        <v>7797</v>
      </c>
      <c r="H2470" s="1" t="s">
        <v>3168</v>
      </c>
    </row>
    <row r="2471" spans="1:8" x14ac:dyDescent="0.25">
      <c r="A2471" s="1" t="s">
        <v>1065</v>
      </c>
      <c r="B2471" s="1" t="s">
        <v>7798</v>
      </c>
      <c r="C2471" s="1" t="s">
        <v>7574</v>
      </c>
      <c r="D2471" s="1" t="s">
        <v>7799</v>
      </c>
      <c r="E2471" s="1" t="s">
        <v>2444</v>
      </c>
      <c r="F2471" s="1" t="s">
        <v>7576</v>
      </c>
      <c r="G2471" s="1" t="s">
        <v>7800</v>
      </c>
      <c r="H2471" s="1" t="s">
        <v>3168</v>
      </c>
    </row>
    <row r="2472" spans="1:8" x14ac:dyDescent="0.25">
      <c r="A2472" s="1" t="s">
        <v>1065</v>
      </c>
      <c r="B2472" s="1" t="s">
        <v>7801</v>
      </c>
      <c r="C2472" s="1" t="s">
        <v>7574</v>
      </c>
      <c r="D2472" s="1" t="s">
        <v>7802</v>
      </c>
      <c r="E2472" s="1" t="s">
        <v>2444</v>
      </c>
      <c r="F2472" s="1" t="s">
        <v>7576</v>
      </c>
      <c r="G2472" s="1" t="s">
        <v>7803</v>
      </c>
      <c r="H2472" s="1" t="s">
        <v>3168</v>
      </c>
    </row>
    <row r="2473" spans="1:8" x14ac:dyDescent="0.25">
      <c r="A2473" s="1" t="s">
        <v>1065</v>
      </c>
      <c r="B2473" s="1" t="s">
        <v>7804</v>
      </c>
      <c r="C2473" s="1" t="s">
        <v>7574</v>
      </c>
      <c r="D2473" s="1" t="s">
        <v>7805</v>
      </c>
      <c r="E2473" s="1" t="s">
        <v>2444</v>
      </c>
      <c r="F2473" s="1" t="s">
        <v>7576</v>
      </c>
      <c r="G2473" s="1" t="s">
        <v>7806</v>
      </c>
      <c r="H2473" s="1" t="s">
        <v>3168</v>
      </c>
    </row>
    <row r="2474" spans="1:8" x14ac:dyDescent="0.25">
      <c r="A2474" s="1" t="s">
        <v>1065</v>
      </c>
      <c r="B2474" s="1" t="s">
        <v>7807</v>
      </c>
      <c r="C2474" s="1" t="s">
        <v>7574</v>
      </c>
      <c r="D2474" s="1" t="s">
        <v>7808</v>
      </c>
      <c r="E2474" s="1" t="s">
        <v>2444</v>
      </c>
      <c r="F2474" s="1" t="s">
        <v>7576</v>
      </c>
      <c r="G2474" s="1" t="s">
        <v>7809</v>
      </c>
      <c r="H2474" s="1" t="s">
        <v>3168</v>
      </c>
    </row>
    <row r="2475" spans="1:8" x14ac:dyDescent="0.25">
      <c r="A2475" s="1" t="s">
        <v>1065</v>
      </c>
      <c r="B2475" s="1" t="s">
        <v>7810</v>
      </c>
      <c r="C2475" s="1" t="s">
        <v>7574</v>
      </c>
      <c r="D2475" s="1" t="s">
        <v>7811</v>
      </c>
      <c r="E2475" s="1" t="s">
        <v>2444</v>
      </c>
      <c r="F2475" s="1" t="s">
        <v>7576</v>
      </c>
      <c r="G2475" s="1" t="s">
        <v>7812</v>
      </c>
      <c r="H2475" s="1" t="s">
        <v>7813</v>
      </c>
    </row>
    <row r="2476" spans="1:8" x14ac:dyDescent="0.25">
      <c r="A2476" s="1" t="s">
        <v>1065</v>
      </c>
      <c r="B2476" s="1" t="s">
        <v>7814</v>
      </c>
      <c r="C2476" s="1" t="s">
        <v>7574</v>
      </c>
      <c r="D2476" s="1" t="s">
        <v>7815</v>
      </c>
      <c r="E2476" s="1" t="s">
        <v>2444</v>
      </c>
      <c r="F2476" s="1" t="s">
        <v>7576</v>
      </c>
      <c r="G2476" s="1" t="s">
        <v>7816</v>
      </c>
      <c r="H2476" s="1" t="s">
        <v>3168</v>
      </c>
    </row>
    <row r="2477" spans="1:8" x14ac:dyDescent="0.25">
      <c r="A2477" s="1" t="s">
        <v>1065</v>
      </c>
      <c r="B2477" s="1" t="s">
        <v>7817</v>
      </c>
      <c r="C2477" s="1" t="s">
        <v>7574</v>
      </c>
      <c r="D2477" s="1" t="s">
        <v>7818</v>
      </c>
      <c r="E2477" s="1" t="s">
        <v>2444</v>
      </c>
      <c r="F2477" s="1" t="s">
        <v>7576</v>
      </c>
      <c r="G2477" s="1" t="s">
        <v>7819</v>
      </c>
      <c r="H2477" s="1" t="s">
        <v>7820</v>
      </c>
    </row>
    <row r="2478" spans="1:8" x14ac:dyDescent="0.25">
      <c r="A2478" s="1" t="s">
        <v>1065</v>
      </c>
      <c r="B2478" s="1" t="s">
        <v>7821</v>
      </c>
      <c r="C2478" s="1" t="s">
        <v>7574</v>
      </c>
      <c r="D2478" s="1" t="s">
        <v>7822</v>
      </c>
      <c r="E2478" s="1" t="s">
        <v>2444</v>
      </c>
      <c r="F2478" s="1" t="s">
        <v>7576</v>
      </c>
      <c r="G2478" s="1" t="s">
        <v>7823</v>
      </c>
      <c r="H2478" s="1" t="s">
        <v>7824</v>
      </c>
    </row>
    <row r="2479" spans="1:8" x14ac:dyDescent="0.25">
      <c r="A2479" s="1" t="s">
        <v>1065</v>
      </c>
      <c r="B2479" s="1" t="s">
        <v>7825</v>
      </c>
      <c r="C2479" s="1" t="s">
        <v>7574</v>
      </c>
      <c r="D2479" s="1" t="s">
        <v>7826</v>
      </c>
      <c r="E2479" s="1" t="s">
        <v>2444</v>
      </c>
      <c r="F2479" s="1" t="s">
        <v>7576</v>
      </c>
      <c r="G2479" s="1" t="s">
        <v>7823</v>
      </c>
      <c r="H2479" s="1" t="s">
        <v>1153</v>
      </c>
    </row>
    <row r="2480" spans="1:8" x14ac:dyDescent="0.25">
      <c r="A2480" s="1" t="s">
        <v>1065</v>
      </c>
      <c r="B2480" s="1" t="s">
        <v>7827</v>
      </c>
      <c r="C2480" s="1" t="s">
        <v>7574</v>
      </c>
      <c r="D2480" s="1" t="s">
        <v>7828</v>
      </c>
      <c r="E2480" s="1" t="s">
        <v>2444</v>
      </c>
      <c r="F2480" s="1" t="s">
        <v>7576</v>
      </c>
      <c r="G2480" s="1" t="s">
        <v>7823</v>
      </c>
      <c r="H2480" s="1" t="s">
        <v>57</v>
      </c>
    </row>
    <row r="2481" spans="1:8" x14ac:dyDescent="0.25">
      <c r="A2481" s="1" t="s">
        <v>1065</v>
      </c>
      <c r="B2481" s="1" t="s">
        <v>7829</v>
      </c>
      <c r="C2481" s="1" t="s">
        <v>7574</v>
      </c>
      <c r="D2481" s="1" t="s">
        <v>7830</v>
      </c>
      <c r="E2481" s="1" t="s">
        <v>2444</v>
      </c>
      <c r="F2481" s="1" t="s">
        <v>7576</v>
      </c>
      <c r="G2481" s="1" t="s">
        <v>7823</v>
      </c>
      <c r="H2481" s="1" t="s">
        <v>201</v>
      </c>
    </row>
    <row r="2482" spans="1:8" x14ac:dyDescent="0.25">
      <c r="A2482" s="1" t="s">
        <v>1065</v>
      </c>
      <c r="B2482" s="1" t="s">
        <v>7831</v>
      </c>
      <c r="C2482" s="1" t="s">
        <v>7574</v>
      </c>
      <c r="D2482" s="1" t="s">
        <v>7832</v>
      </c>
      <c r="E2482" s="1" t="s">
        <v>2444</v>
      </c>
      <c r="F2482" s="1" t="s">
        <v>7576</v>
      </c>
      <c r="G2482" s="1" t="s">
        <v>7823</v>
      </c>
      <c r="H2482" s="1" t="s">
        <v>7745</v>
      </c>
    </row>
    <row r="2483" spans="1:8" x14ac:dyDescent="0.25">
      <c r="A2483" s="1" t="s">
        <v>1065</v>
      </c>
      <c r="B2483" s="1" t="s">
        <v>7833</v>
      </c>
      <c r="C2483" s="1" t="s">
        <v>7574</v>
      </c>
      <c r="D2483" s="1" t="s">
        <v>7834</v>
      </c>
      <c r="E2483" s="1" t="s">
        <v>2444</v>
      </c>
      <c r="F2483" s="1" t="s">
        <v>7576</v>
      </c>
      <c r="G2483" s="1" t="s">
        <v>7835</v>
      </c>
      <c r="H2483" s="1" t="s">
        <v>3168</v>
      </c>
    </row>
    <row r="2484" spans="1:8" x14ac:dyDescent="0.25">
      <c r="A2484" s="1" t="s">
        <v>1065</v>
      </c>
      <c r="B2484" s="1" t="s">
        <v>7836</v>
      </c>
      <c r="C2484" s="1" t="s">
        <v>3025</v>
      </c>
      <c r="D2484" s="1" t="s">
        <v>7837</v>
      </c>
      <c r="E2484" s="1" t="s">
        <v>2444</v>
      </c>
      <c r="F2484" s="1" t="s">
        <v>7576</v>
      </c>
      <c r="G2484" s="1" t="s">
        <v>7838</v>
      </c>
      <c r="H2484" s="1" t="s">
        <v>7839</v>
      </c>
    </row>
    <row r="2485" spans="1:8" x14ac:dyDescent="0.25">
      <c r="A2485" s="1" t="s">
        <v>1065</v>
      </c>
      <c r="B2485" s="1" t="s">
        <v>7840</v>
      </c>
      <c r="C2485" s="1" t="s">
        <v>3025</v>
      </c>
      <c r="D2485" s="1" t="s">
        <v>7841</v>
      </c>
      <c r="E2485" s="1" t="s">
        <v>2444</v>
      </c>
      <c r="F2485" s="1" t="s">
        <v>7576</v>
      </c>
      <c r="G2485" s="1" t="s">
        <v>7838</v>
      </c>
      <c r="H2485" s="1" t="s">
        <v>7842</v>
      </c>
    </row>
    <row r="2486" spans="1:8" x14ac:dyDescent="0.25">
      <c r="A2486" s="1" t="s">
        <v>1065</v>
      </c>
      <c r="B2486" s="1" t="s">
        <v>7843</v>
      </c>
      <c r="C2486" s="1" t="s">
        <v>3025</v>
      </c>
      <c r="D2486" s="1" t="s">
        <v>7844</v>
      </c>
      <c r="E2486" s="1" t="s">
        <v>2444</v>
      </c>
      <c r="F2486" s="1" t="s">
        <v>7576</v>
      </c>
      <c r="G2486" s="1" t="s">
        <v>7838</v>
      </c>
      <c r="H2486" s="1" t="s">
        <v>7845</v>
      </c>
    </row>
    <row r="2487" spans="1:8" x14ac:dyDescent="0.25">
      <c r="A2487" s="1" t="s">
        <v>1065</v>
      </c>
      <c r="B2487" s="1" t="s">
        <v>7846</v>
      </c>
      <c r="C2487" s="1" t="s">
        <v>3025</v>
      </c>
      <c r="D2487" s="1" t="s">
        <v>7847</v>
      </c>
      <c r="E2487" s="1" t="s">
        <v>2444</v>
      </c>
      <c r="F2487" s="1" t="s">
        <v>7576</v>
      </c>
      <c r="G2487" s="1" t="s">
        <v>7838</v>
      </c>
      <c r="H2487" s="1" t="s">
        <v>7848</v>
      </c>
    </row>
    <row r="2488" spans="1:8" x14ac:dyDescent="0.25">
      <c r="A2488" s="1" t="s">
        <v>1065</v>
      </c>
      <c r="B2488" s="1" t="s">
        <v>7849</v>
      </c>
      <c r="C2488" s="1" t="s">
        <v>3025</v>
      </c>
      <c r="D2488" s="1" t="s">
        <v>7850</v>
      </c>
      <c r="E2488" s="1" t="s">
        <v>2444</v>
      </c>
      <c r="F2488" s="1" t="s">
        <v>7576</v>
      </c>
      <c r="G2488" s="1" t="s">
        <v>7838</v>
      </c>
      <c r="H2488" s="1" t="s">
        <v>7851</v>
      </c>
    </row>
    <row r="2489" spans="1:8" x14ac:dyDescent="0.25">
      <c r="A2489" s="1" t="s">
        <v>1065</v>
      </c>
      <c r="B2489" s="1" t="s">
        <v>7852</v>
      </c>
      <c r="C2489" s="1" t="s">
        <v>3025</v>
      </c>
      <c r="D2489" s="1" t="s">
        <v>7853</v>
      </c>
      <c r="E2489" s="1" t="s">
        <v>2444</v>
      </c>
      <c r="F2489" s="1" t="s">
        <v>7576</v>
      </c>
      <c r="G2489" s="1" t="s">
        <v>7838</v>
      </c>
      <c r="H2489" s="1" t="s">
        <v>7854</v>
      </c>
    </row>
    <row r="2490" spans="1:8" x14ac:dyDescent="0.25">
      <c r="A2490" s="1" t="s">
        <v>1065</v>
      </c>
      <c r="B2490" s="1" t="s">
        <v>7855</v>
      </c>
      <c r="C2490" s="1" t="s">
        <v>3025</v>
      </c>
      <c r="D2490" s="1" t="s">
        <v>7856</v>
      </c>
      <c r="E2490" s="1" t="s">
        <v>2444</v>
      </c>
      <c r="F2490" s="1" t="s">
        <v>7576</v>
      </c>
      <c r="G2490" s="1" t="s">
        <v>7838</v>
      </c>
      <c r="H2490" s="1" t="s">
        <v>7857</v>
      </c>
    </row>
    <row r="2491" spans="1:8" x14ac:dyDescent="0.25">
      <c r="A2491" s="1" t="s">
        <v>1065</v>
      </c>
      <c r="B2491" s="1" t="s">
        <v>7858</v>
      </c>
      <c r="C2491" s="1" t="s">
        <v>3025</v>
      </c>
      <c r="D2491" s="1" t="s">
        <v>7859</v>
      </c>
      <c r="E2491" s="1" t="s">
        <v>2444</v>
      </c>
      <c r="F2491" s="1" t="s">
        <v>7576</v>
      </c>
      <c r="G2491" s="1" t="s">
        <v>7838</v>
      </c>
      <c r="H2491" s="1" t="s">
        <v>7860</v>
      </c>
    </row>
    <row r="2492" spans="1:8" x14ac:dyDescent="0.25">
      <c r="A2492" s="1" t="s">
        <v>1065</v>
      </c>
      <c r="B2492" s="1" t="s">
        <v>7861</v>
      </c>
      <c r="C2492" s="1" t="s">
        <v>3025</v>
      </c>
      <c r="D2492" s="1" t="s">
        <v>7862</v>
      </c>
      <c r="E2492" s="1" t="s">
        <v>2444</v>
      </c>
      <c r="F2492" s="1" t="s">
        <v>7576</v>
      </c>
      <c r="G2492" s="1" t="s">
        <v>7838</v>
      </c>
      <c r="H2492" s="1" t="s">
        <v>7863</v>
      </c>
    </row>
    <row r="2493" spans="1:8" x14ac:dyDescent="0.25">
      <c r="A2493" s="1" t="s">
        <v>1065</v>
      </c>
      <c r="B2493" s="1" t="s">
        <v>7864</v>
      </c>
      <c r="C2493" s="1" t="s">
        <v>3025</v>
      </c>
      <c r="D2493" s="1" t="s">
        <v>7865</v>
      </c>
      <c r="E2493" s="1" t="s">
        <v>2444</v>
      </c>
      <c r="F2493" s="1" t="s">
        <v>7576</v>
      </c>
      <c r="G2493" s="1" t="s">
        <v>7838</v>
      </c>
      <c r="H2493" s="1" t="s">
        <v>7866</v>
      </c>
    </row>
    <row r="2494" spans="1:8" x14ac:dyDescent="0.25">
      <c r="A2494" s="1" t="s">
        <v>1065</v>
      </c>
      <c r="B2494" s="1" t="s">
        <v>7867</v>
      </c>
      <c r="C2494" s="1" t="s">
        <v>3025</v>
      </c>
      <c r="D2494" s="1" t="s">
        <v>7868</v>
      </c>
      <c r="E2494" s="1" t="s">
        <v>2444</v>
      </c>
      <c r="F2494" s="1" t="s">
        <v>7576</v>
      </c>
      <c r="G2494" s="1" t="s">
        <v>7838</v>
      </c>
      <c r="H2494" s="1" t="s">
        <v>7869</v>
      </c>
    </row>
    <row r="2495" spans="1:8" x14ac:dyDescent="0.25">
      <c r="A2495" s="1" t="s">
        <v>1065</v>
      </c>
      <c r="B2495" s="1" t="s">
        <v>7870</v>
      </c>
      <c r="C2495" s="1" t="s">
        <v>3025</v>
      </c>
      <c r="D2495" s="1" t="s">
        <v>7871</v>
      </c>
      <c r="E2495" s="1" t="s">
        <v>2444</v>
      </c>
      <c r="F2495" s="1" t="s">
        <v>7576</v>
      </c>
      <c r="G2495" s="1" t="s">
        <v>7838</v>
      </c>
      <c r="H2495" s="1" t="s">
        <v>7872</v>
      </c>
    </row>
    <row r="2496" spans="1:8" x14ac:dyDescent="0.25">
      <c r="A2496" s="1" t="s">
        <v>1065</v>
      </c>
      <c r="B2496" s="1" t="s">
        <v>7873</v>
      </c>
      <c r="C2496" s="1" t="s">
        <v>3025</v>
      </c>
      <c r="D2496" s="1" t="s">
        <v>7874</v>
      </c>
      <c r="E2496" s="1" t="s">
        <v>2444</v>
      </c>
      <c r="F2496" s="1" t="s">
        <v>7576</v>
      </c>
      <c r="G2496" s="1" t="s">
        <v>7838</v>
      </c>
      <c r="H2496" s="1" t="s">
        <v>7875</v>
      </c>
    </row>
    <row r="2497" spans="1:8" x14ac:dyDescent="0.25">
      <c r="A2497" s="1" t="s">
        <v>1065</v>
      </c>
      <c r="B2497" s="1" t="s">
        <v>7876</v>
      </c>
      <c r="C2497" s="1" t="s">
        <v>3025</v>
      </c>
      <c r="D2497" s="1" t="s">
        <v>7877</v>
      </c>
      <c r="E2497" s="1" t="s">
        <v>2444</v>
      </c>
      <c r="F2497" s="1" t="s">
        <v>7576</v>
      </c>
      <c r="G2497" s="1" t="s">
        <v>7838</v>
      </c>
      <c r="H2497" s="1" t="s">
        <v>7878</v>
      </c>
    </row>
    <row r="2498" spans="1:8" x14ac:dyDescent="0.25">
      <c r="A2498" s="1" t="s">
        <v>1065</v>
      </c>
      <c r="B2498" s="1" t="s">
        <v>7879</v>
      </c>
      <c r="C2498" s="1" t="s">
        <v>3025</v>
      </c>
      <c r="D2498" s="1" t="s">
        <v>7880</v>
      </c>
      <c r="E2498" s="1" t="s">
        <v>2444</v>
      </c>
      <c r="F2498" s="1" t="s">
        <v>7576</v>
      </c>
      <c r="G2498" s="1" t="s">
        <v>7838</v>
      </c>
      <c r="H2498" s="1" t="s">
        <v>7881</v>
      </c>
    </row>
    <row r="2499" spans="1:8" x14ac:dyDescent="0.25">
      <c r="A2499" s="1" t="s">
        <v>1065</v>
      </c>
      <c r="B2499" s="1" t="s">
        <v>7882</v>
      </c>
      <c r="C2499" s="1" t="s">
        <v>3025</v>
      </c>
      <c r="D2499" s="1" t="s">
        <v>7883</v>
      </c>
      <c r="E2499" s="1" t="s">
        <v>2444</v>
      </c>
      <c r="F2499" s="1" t="s">
        <v>7576</v>
      </c>
      <c r="G2499" s="1" t="s">
        <v>7838</v>
      </c>
      <c r="H2499" s="1" t="s">
        <v>7884</v>
      </c>
    </row>
    <row r="2500" spans="1:8" x14ac:dyDescent="0.25">
      <c r="A2500" s="1" t="s">
        <v>1065</v>
      </c>
      <c r="B2500" s="1" t="s">
        <v>7885</v>
      </c>
      <c r="C2500" s="1" t="s">
        <v>3025</v>
      </c>
      <c r="D2500" s="1" t="s">
        <v>7886</v>
      </c>
      <c r="E2500" s="1" t="s">
        <v>2444</v>
      </c>
      <c r="F2500" s="1" t="s">
        <v>7576</v>
      </c>
      <c r="G2500" s="1" t="s">
        <v>7838</v>
      </c>
      <c r="H2500" s="1" t="s">
        <v>7887</v>
      </c>
    </row>
    <row r="2501" spans="1:8" x14ac:dyDescent="0.25">
      <c r="A2501" s="1" t="s">
        <v>1065</v>
      </c>
      <c r="B2501" s="1" t="s">
        <v>7888</v>
      </c>
      <c r="C2501" s="1" t="s">
        <v>3025</v>
      </c>
      <c r="D2501" s="1" t="s">
        <v>7889</v>
      </c>
      <c r="E2501" s="1" t="s">
        <v>2444</v>
      </c>
      <c r="F2501" s="1" t="s">
        <v>7576</v>
      </c>
      <c r="G2501" s="1" t="s">
        <v>7838</v>
      </c>
      <c r="H2501" s="1" t="s">
        <v>7890</v>
      </c>
    </row>
    <row r="2502" spans="1:8" x14ac:dyDescent="0.25">
      <c r="A2502" s="1" t="s">
        <v>1065</v>
      </c>
      <c r="B2502" s="1" t="s">
        <v>7891</v>
      </c>
      <c r="C2502" s="1" t="s">
        <v>7574</v>
      </c>
      <c r="D2502" s="1" t="s">
        <v>7892</v>
      </c>
      <c r="E2502" s="1" t="s">
        <v>2444</v>
      </c>
      <c r="F2502" s="1" t="s">
        <v>7576</v>
      </c>
      <c r="G2502" s="1" t="s">
        <v>7893</v>
      </c>
      <c r="H2502" s="1" t="s">
        <v>7894</v>
      </c>
    </row>
    <row r="2503" spans="1:8" x14ac:dyDescent="0.25">
      <c r="A2503" s="1" t="s">
        <v>1065</v>
      </c>
      <c r="B2503" s="1" t="s">
        <v>7895</v>
      </c>
      <c r="C2503" s="1" t="s">
        <v>3025</v>
      </c>
      <c r="D2503" s="1" t="s">
        <v>7896</v>
      </c>
      <c r="E2503" s="1" t="s">
        <v>2444</v>
      </c>
      <c r="F2503" s="1" t="s">
        <v>7576</v>
      </c>
      <c r="G2503" s="1" t="s">
        <v>7893</v>
      </c>
      <c r="H2503" s="1" t="s">
        <v>7897</v>
      </c>
    </row>
    <row r="2504" spans="1:8" x14ac:dyDescent="0.25">
      <c r="A2504" s="1" t="s">
        <v>1065</v>
      </c>
      <c r="B2504" s="1" t="s">
        <v>7898</v>
      </c>
      <c r="C2504" s="1" t="s">
        <v>3025</v>
      </c>
      <c r="D2504" s="1" t="s">
        <v>7899</v>
      </c>
      <c r="E2504" s="1" t="s">
        <v>2444</v>
      </c>
      <c r="F2504" s="1" t="s">
        <v>7576</v>
      </c>
      <c r="G2504" s="1" t="s">
        <v>7893</v>
      </c>
      <c r="H2504" s="1" t="s">
        <v>7900</v>
      </c>
    </row>
    <row r="2505" spans="1:8" x14ac:dyDescent="0.25">
      <c r="A2505" s="1" t="s">
        <v>1065</v>
      </c>
      <c r="B2505" s="1" t="s">
        <v>7901</v>
      </c>
      <c r="C2505" s="1" t="s">
        <v>7574</v>
      </c>
      <c r="D2505" s="1" t="s">
        <v>7902</v>
      </c>
      <c r="E2505" s="1" t="s">
        <v>2444</v>
      </c>
      <c r="F2505" s="1" t="s">
        <v>7576</v>
      </c>
      <c r="G2505" s="1" t="s">
        <v>4261</v>
      </c>
      <c r="H2505" s="1" t="s">
        <v>4262</v>
      </c>
    </row>
    <row r="2506" spans="1:8" x14ac:dyDescent="0.25">
      <c r="A2506" s="1" t="s">
        <v>1065</v>
      </c>
      <c r="B2506" s="1" t="s">
        <v>7903</v>
      </c>
      <c r="C2506" s="1" t="s">
        <v>7574</v>
      </c>
      <c r="D2506" s="1" t="s">
        <v>7904</v>
      </c>
      <c r="E2506" s="1" t="s">
        <v>2444</v>
      </c>
      <c r="F2506" s="1" t="s">
        <v>7576</v>
      </c>
      <c r="G2506" s="1" t="s">
        <v>4261</v>
      </c>
      <c r="H2506" s="1" t="s">
        <v>4262</v>
      </c>
    </row>
    <row r="2507" spans="1:8" x14ac:dyDescent="0.25">
      <c r="A2507" s="1" t="s">
        <v>1065</v>
      </c>
      <c r="B2507" s="1" t="s">
        <v>7905</v>
      </c>
      <c r="C2507" s="1" t="s">
        <v>7574</v>
      </c>
      <c r="D2507" s="1" t="s">
        <v>7906</v>
      </c>
      <c r="E2507" s="1" t="s">
        <v>2444</v>
      </c>
      <c r="F2507" s="1" t="s">
        <v>7576</v>
      </c>
      <c r="G2507" s="1" t="s">
        <v>4261</v>
      </c>
      <c r="H2507" s="1" t="s">
        <v>4262</v>
      </c>
    </row>
    <row r="2508" spans="1:8" x14ac:dyDescent="0.25">
      <c r="A2508" s="1" t="s">
        <v>1065</v>
      </c>
      <c r="B2508" s="1" t="s">
        <v>7907</v>
      </c>
      <c r="C2508" s="1" t="s">
        <v>7574</v>
      </c>
      <c r="D2508" s="1" t="s">
        <v>7908</v>
      </c>
      <c r="E2508" s="1" t="s">
        <v>2444</v>
      </c>
      <c r="F2508" s="1" t="s">
        <v>7576</v>
      </c>
      <c r="G2508" s="1" t="s">
        <v>4261</v>
      </c>
      <c r="H2508" s="1" t="s">
        <v>4262</v>
      </c>
    </row>
    <row r="2509" spans="1:8" x14ac:dyDescent="0.25">
      <c r="A2509" s="1" t="s">
        <v>1065</v>
      </c>
      <c r="B2509" s="1" t="s">
        <v>7909</v>
      </c>
      <c r="C2509" s="1" t="s">
        <v>7574</v>
      </c>
      <c r="D2509" s="1" t="s">
        <v>7910</v>
      </c>
      <c r="E2509" s="1" t="s">
        <v>2444</v>
      </c>
      <c r="F2509" s="1" t="s">
        <v>7576</v>
      </c>
      <c r="G2509" s="1" t="s">
        <v>4261</v>
      </c>
      <c r="H2509" s="1" t="s">
        <v>4262</v>
      </c>
    </row>
    <row r="2510" spans="1:8" x14ac:dyDescent="0.25">
      <c r="A2510" s="1" t="s">
        <v>1065</v>
      </c>
      <c r="B2510" s="1" t="s">
        <v>7911</v>
      </c>
      <c r="C2510" s="1" t="s">
        <v>7574</v>
      </c>
      <c r="D2510" s="1" t="s">
        <v>7912</v>
      </c>
      <c r="E2510" s="1" t="s">
        <v>2444</v>
      </c>
      <c r="F2510" s="1" t="s">
        <v>7576</v>
      </c>
      <c r="G2510" s="1" t="s">
        <v>7913</v>
      </c>
      <c r="H2510" s="1" t="s">
        <v>3067</v>
      </c>
    </row>
    <row r="2511" spans="1:8" x14ac:dyDescent="0.25">
      <c r="A2511" s="1" t="s">
        <v>1065</v>
      </c>
      <c r="B2511" s="1" t="s">
        <v>7914</v>
      </c>
      <c r="C2511" s="1" t="s">
        <v>7574</v>
      </c>
      <c r="D2511" s="1" t="s">
        <v>7915</v>
      </c>
      <c r="E2511" s="1" t="s">
        <v>2444</v>
      </c>
      <c r="F2511" s="1" t="s">
        <v>7576</v>
      </c>
      <c r="G2511" s="1" t="s">
        <v>7913</v>
      </c>
      <c r="H2511" s="1" t="s">
        <v>3067</v>
      </c>
    </row>
    <row r="2512" spans="1:8" x14ac:dyDescent="0.25">
      <c r="A2512" s="1" t="s">
        <v>1065</v>
      </c>
      <c r="B2512" s="1" t="s">
        <v>7916</v>
      </c>
      <c r="C2512" s="1" t="s">
        <v>7917</v>
      </c>
      <c r="D2512" s="1" t="s">
        <v>7918</v>
      </c>
      <c r="E2512" s="1" t="s">
        <v>2444</v>
      </c>
      <c r="F2512" s="1" t="s">
        <v>7919</v>
      </c>
      <c r="G2512" s="1" t="s">
        <v>7920</v>
      </c>
      <c r="H2512" s="1" t="s">
        <v>7921</v>
      </c>
    </row>
    <row r="2513" spans="1:8" x14ac:dyDescent="0.25">
      <c r="A2513" s="1" t="s">
        <v>1065</v>
      </c>
      <c r="B2513" s="1" t="s">
        <v>7922</v>
      </c>
      <c r="C2513" s="1" t="s">
        <v>7917</v>
      </c>
      <c r="D2513" s="1" t="s">
        <v>7923</v>
      </c>
      <c r="E2513" s="1" t="s">
        <v>2444</v>
      </c>
      <c r="F2513" s="1" t="s">
        <v>7919</v>
      </c>
      <c r="G2513" s="1" t="s">
        <v>7920</v>
      </c>
      <c r="H2513" s="1" t="s">
        <v>7924</v>
      </c>
    </row>
    <row r="2514" spans="1:8" x14ac:dyDescent="0.25">
      <c r="A2514" s="1" t="s">
        <v>1065</v>
      </c>
      <c r="B2514" s="1" t="s">
        <v>7925</v>
      </c>
      <c r="C2514" s="1" t="s">
        <v>7917</v>
      </c>
      <c r="D2514" s="1" t="s">
        <v>7926</v>
      </c>
      <c r="E2514" s="1" t="s">
        <v>2444</v>
      </c>
      <c r="F2514" s="1" t="s">
        <v>7919</v>
      </c>
      <c r="G2514" s="1" t="s">
        <v>7920</v>
      </c>
      <c r="H2514" s="1" t="s">
        <v>7927</v>
      </c>
    </row>
    <row r="2515" spans="1:8" x14ac:dyDescent="0.25">
      <c r="A2515" s="1" t="s">
        <v>1065</v>
      </c>
      <c r="B2515" s="1" t="s">
        <v>7928</v>
      </c>
      <c r="C2515" s="1" t="s">
        <v>7917</v>
      </c>
      <c r="D2515" s="1" t="s">
        <v>7929</v>
      </c>
      <c r="E2515" s="1" t="s">
        <v>2444</v>
      </c>
      <c r="F2515" s="1" t="s">
        <v>7919</v>
      </c>
      <c r="G2515" s="1" t="s">
        <v>7920</v>
      </c>
      <c r="H2515" s="1" t="s">
        <v>7930</v>
      </c>
    </row>
    <row r="2516" spans="1:8" x14ac:dyDescent="0.25">
      <c r="A2516" s="1" t="s">
        <v>1065</v>
      </c>
      <c r="B2516" s="1" t="s">
        <v>7931</v>
      </c>
      <c r="C2516" s="1" t="s">
        <v>7917</v>
      </c>
      <c r="D2516" s="1" t="s">
        <v>7932</v>
      </c>
      <c r="E2516" s="1" t="s">
        <v>2444</v>
      </c>
      <c r="F2516" s="1" t="s">
        <v>7919</v>
      </c>
      <c r="G2516" s="1" t="s">
        <v>7920</v>
      </c>
      <c r="H2516" s="1" t="s">
        <v>7933</v>
      </c>
    </row>
    <row r="2517" spans="1:8" x14ac:dyDescent="0.25">
      <c r="A2517" s="1" t="s">
        <v>1065</v>
      </c>
      <c r="B2517" s="1" t="s">
        <v>7934</v>
      </c>
      <c r="C2517" s="1" t="s">
        <v>7917</v>
      </c>
      <c r="D2517" s="1" t="s">
        <v>7935</v>
      </c>
      <c r="E2517" s="1" t="s">
        <v>2444</v>
      </c>
      <c r="F2517" s="1" t="s">
        <v>7919</v>
      </c>
      <c r="G2517" s="1" t="s">
        <v>7920</v>
      </c>
      <c r="H2517" s="1" t="s">
        <v>7936</v>
      </c>
    </row>
    <row r="2518" spans="1:8" x14ac:dyDescent="0.25">
      <c r="A2518" s="1" t="s">
        <v>1065</v>
      </c>
      <c r="B2518" s="1" t="s">
        <v>7937</v>
      </c>
      <c r="C2518" s="1" t="s">
        <v>7917</v>
      </c>
      <c r="D2518" s="1" t="s">
        <v>7938</v>
      </c>
      <c r="E2518" s="1" t="s">
        <v>2444</v>
      </c>
      <c r="F2518" s="1" t="s">
        <v>7919</v>
      </c>
      <c r="G2518" s="1" t="s">
        <v>7920</v>
      </c>
      <c r="H2518" s="1" t="s">
        <v>7939</v>
      </c>
    </row>
    <row r="2519" spans="1:8" x14ac:dyDescent="0.25">
      <c r="A2519" s="1" t="s">
        <v>1065</v>
      </c>
      <c r="B2519" s="1" t="s">
        <v>7940</v>
      </c>
      <c r="C2519" s="1" t="s">
        <v>7917</v>
      </c>
      <c r="D2519" s="1" t="s">
        <v>7941</v>
      </c>
      <c r="E2519" s="1" t="s">
        <v>2444</v>
      </c>
      <c r="F2519" s="1" t="s">
        <v>7919</v>
      </c>
      <c r="G2519" s="1" t="s">
        <v>7920</v>
      </c>
      <c r="H2519" s="1" t="s">
        <v>7942</v>
      </c>
    </row>
    <row r="2520" spans="1:8" x14ac:dyDescent="0.25">
      <c r="A2520" s="1" t="s">
        <v>1065</v>
      </c>
      <c r="B2520" s="1" t="s">
        <v>7943</v>
      </c>
      <c r="C2520" s="1" t="s">
        <v>7917</v>
      </c>
      <c r="D2520" s="1" t="s">
        <v>7944</v>
      </c>
      <c r="E2520" s="1" t="s">
        <v>2444</v>
      </c>
      <c r="F2520" s="1" t="s">
        <v>7919</v>
      </c>
      <c r="G2520" s="1" t="s">
        <v>7920</v>
      </c>
      <c r="H2520" s="1" t="s">
        <v>7945</v>
      </c>
    </row>
    <row r="2521" spans="1:8" x14ac:dyDescent="0.25">
      <c r="A2521" s="1" t="s">
        <v>1065</v>
      </c>
      <c r="B2521" s="1" t="s">
        <v>7946</v>
      </c>
      <c r="C2521" s="1" t="s">
        <v>7917</v>
      </c>
      <c r="D2521" s="1" t="s">
        <v>7947</v>
      </c>
      <c r="E2521" s="1" t="s">
        <v>2444</v>
      </c>
      <c r="F2521" s="1" t="s">
        <v>7919</v>
      </c>
      <c r="G2521" s="1" t="s">
        <v>7920</v>
      </c>
      <c r="H2521" s="1" t="s">
        <v>7948</v>
      </c>
    </row>
    <row r="2522" spans="1:8" x14ac:dyDescent="0.25">
      <c r="A2522" s="1" t="s">
        <v>1065</v>
      </c>
      <c r="B2522" s="1" t="s">
        <v>7949</v>
      </c>
      <c r="C2522" s="1" t="s">
        <v>7917</v>
      </c>
      <c r="D2522" s="1" t="s">
        <v>7950</v>
      </c>
      <c r="E2522" s="1" t="s">
        <v>2444</v>
      </c>
      <c r="F2522" s="1" t="s">
        <v>7919</v>
      </c>
      <c r="G2522" s="1" t="s">
        <v>7920</v>
      </c>
      <c r="H2522" s="1" t="s">
        <v>7951</v>
      </c>
    </row>
    <row r="2523" spans="1:8" x14ac:dyDescent="0.25">
      <c r="A2523" s="1" t="s">
        <v>1065</v>
      </c>
      <c r="B2523" s="1" t="s">
        <v>7952</v>
      </c>
      <c r="C2523" s="1" t="s">
        <v>7917</v>
      </c>
      <c r="D2523" s="1" t="s">
        <v>7953</v>
      </c>
      <c r="E2523" s="1" t="s">
        <v>2444</v>
      </c>
      <c r="F2523" s="1" t="s">
        <v>7919</v>
      </c>
      <c r="G2523" s="1" t="s">
        <v>7920</v>
      </c>
      <c r="H2523" s="1" t="s">
        <v>7954</v>
      </c>
    </row>
    <row r="2524" spans="1:8" x14ac:dyDescent="0.25">
      <c r="A2524" s="1" t="s">
        <v>1065</v>
      </c>
      <c r="B2524" s="1" t="s">
        <v>7955</v>
      </c>
      <c r="C2524" s="1" t="s">
        <v>7917</v>
      </c>
      <c r="D2524" s="1" t="s">
        <v>7956</v>
      </c>
      <c r="E2524" s="1" t="s">
        <v>2444</v>
      </c>
      <c r="F2524" s="1" t="s">
        <v>7919</v>
      </c>
      <c r="G2524" s="1" t="s">
        <v>7920</v>
      </c>
      <c r="H2524" s="1" t="s">
        <v>7957</v>
      </c>
    </row>
    <row r="2525" spans="1:8" x14ac:dyDescent="0.25">
      <c r="A2525" s="1" t="s">
        <v>1065</v>
      </c>
      <c r="B2525" s="1" t="s">
        <v>7958</v>
      </c>
      <c r="C2525" s="1" t="s">
        <v>7917</v>
      </c>
      <c r="D2525" s="1" t="s">
        <v>7959</v>
      </c>
      <c r="E2525" s="1" t="s">
        <v>2444</v>
      </c>
      <c r="F2525" s="1" t="s">
        <v>7919</v>
      </c>
      <c r="G2525" s="1" t="s">
        <v>7920</v>
      </c>
      <c r="H2525" s="1" t="s">
        <v>7960</v>
      </c>
    </row>
    <row r="2526" spans="1:8" x14ac:dyDescent="0.25">
      <c r="A2526" s="1" t="s">
        <v>1065</v>
      </c>
      <c r="B2526" s="1" t="s">
        <v>7961</v>
      </c>
      <c r="C2526" s="1" t="s">
        <v>7917</v>
      </c>
      <c r="D2526" s="1" t="s">
        <v>7962</v>
      </c>
      <c r="E2526" s="1" t="s">
        <v>2444</v>
      </c>
      <c r="F2526" s="1" t="s">
        <v>7919</v>
      </c>
      <c r="G2526" s="1" t="s">
        <v>7920</v>
      </c>
      <c r="H2526" s="1" t="s">
        <v>7963</v>
      </c>
    </row>
    <row r="2527" spans="1:8" x14ac:dyDescent="0.25">
      <c r="A2527" s="1" t="s">
        <v>1065</v>
      </c>
      <c r="B2527" s="1" t="s">
        <v>7964</v>
      </c>
      <c r="C2527" s="1" t="s">
        <v>7917</v>
      </c>
      <c r="D2527" s="1" t="s">
        <v>7965</v>
      </c>
      <c r="E2527" s="1" t="s">
        <v>2444</v>
      </c>
      <c r="F2527" s="1" t="s">
        <v>7919</v>
      </c>
      <c r="G2527" s="1" t="s">
        <v>7920</v>
      </c>
      <c r="H2527" s="1" t="s">
        <v>7966</v>
      </c>
    </row>
    <row r="2528" spans="1:8" x14ac:dyDescent="0.25">
      <c r="A2528" s="1" t="s">
        <v>1065</v>
      </c>
      <c r="B2528" s="1" t="s">
        <v>7967</v>
      </c>
      <c r="C2528" s="1" t="s">
        <v>7917</v>
      </c>
      <c r="D2528" s="1" t="s">
        <v>7968</v>
      </c>
      <c r="E2528" s="1" t="s">
        <v>2444</v>
      </c>
      <c r="F2528" s="1" t="s">
        <v>7919</v>
      </c>
      <c r="G2528" s="1" t="s">
        <v>7920</v>
      </c>
      <c r="H2528" s="1" t="s">
        <v>7969</v>
      </c>
    </row>
    <row r="2529" spans="1:8" x14ac:dyDescent="0.25">
      <c r="A2529" s="1" t="s">
        <v>1065</v>
      </c>
      <c r="B2529" s="1" t="s">
        <v>7970</v>
      </c>
      <c r="C2529" s="1" t="s">
        <v>7917</v>
      </c>
      <c r="D2529" s="1" t="s">
        <v>7971</v>
      </c>
      <c r="E2529" s="1" t="s">
        <v>2444</v>
      </c>
      <c r="F2529" s="1" t="s">
        <v>7919</v>
      </c>
      <c r="G2529" s="1" t="s">
        <v>7920</v>
      </c>
      <c r="H2529" s="1" t="s">
        <v>7972</v>
      </c>
    </row>
    <row r="2530" spans="1:8" x14ac:dyDescent="0.25">
      <c r="A2530" s="1" t="s">
        <v>1065</v>
      </c>
      <c r="B2530" s="1" t="s">
        <v>7973</v>
      </c>
      <c r="C2530" s="1" t="s">
        <v>7917</v>
      </c>
      <c r="D2530" s="1" t="s">
        <v>7974</v>
      </c>
      <c r="E2530" s="1" t="s">
        <v>2444</v>
      </c>
      <c r="F2530" s="1" t="s">
        <v>7919</v>
      </c>
      <c r="G2530" s="1" t="s">
        <v>7920</v>
      </c>
      <c r="H2530" s="1" t="s">
        <v>7975</v>
      </c>
    </row>
    <row r="2531" spans="1:8" x14ac:dyDescent="0.25">
      <c r="A2531" s="1" t="s">
        <v>1065</v>
      </c>
      <c r="B2531" s="1" t="s">
        <v>7976</v>
      </c>
      <c r="C2531" s="1" t="s">
        <v>7917</v>
      </c>
      <c r="D2531" s="1" t="s">
        <v>7977</v>
      </c>
      <c r="E2531" s="1" t="s">
        <v>2444</v>
      </c>
      <c r="F2531" s="1" t="s">
        <v>7919</v>
      </c>
      <c r="G2531" s="1" t="s">
        <v>7920</v>
      </c>
      <c r="H2531" s="1" t="s">
        <v>7978</v>
      </c>
    </row>
    <row r="2532" spans="1:8" x14ac:dyDescent="0.25">
      <c r="A2532" s="1" t="s">
        <v>1065</v>
      </c>
      <c r="B2532" s="1" t="s">
        <v>7979</v>
      </c>
      <c r="C2532" s="1" t="s">
        <v>7917</v>
      </c>
      <c r="D2532" s="1" t="s">
        <v>7980</v>
      </c>
      <c r="E2532" s="1" t="s">
        <v>2444</v>
      </c>
      <c r="F2532" s="1" t="s">
        <v>7919</v>
      </c>
      <c r="G2532" s="1" t="s">
        <v>7920</v>
      </c>
      <c r="H2532" s="1" t="s">
        <v>7981</v>
      </c>
    </row>
    <row r="2533" spans="1:8" x14ac:dyDescent="0.25">
      <c r="A2533" s="1" t="s">
        <v>1065</v>
      </c>
      <c r="B2533" s="1" t="s">
        <v>7982</v>
      </c>
      <c r="C2533" s="1" t="s">
        <v>7917</v>
      </c>
      <c r="D2533" s="1" t="s">
        <v>7983</v>
      </c>
      <c r="E2533" s="1" t="s">
        <v>2444</v>
      </c>
      <c r="F2533" s="1" t="s">
        <v>7919</v>
      </c>
      <c r="G2533" s="1" t="s">
        <v>7920</v>
      </c>
      <c r="H2533" s="1" t="s">
        <v>7984</v>
      </c>
    </row>
    <row r="2534" spans="1:8" x14ac:dyDescent="0.25">
      <c r="A2534" s="1" t="s">
        <v>1065</v>
      </c>
      <c r="B2534" s="1" t="s">
        <v>7985</v>
      </c>
      <c r="C2534" s="1" t="s">
        <v>7917</v>
      </c>
      <c r="D2534" s="1" t="s">
        <v>7986</v>
      </c>
      <c r="E2534" s="1" t="s">
        <v>2444</v>
      </c>
      <c r="F2534" s="1" t="s">
        <v>7919</v>
      </c>
      <c r="G2534" s="1" t="s">
        <v>7920</v>
      </c>
      <c r="H2534" s="1" t="s">
        <v>7987</v>
      </c>
    </row>
    <row r="2535" spans="1:8" x14ac:dyDescent="0.25">
      <c r="A2535" s="1" t="s">
        <v>1065</v>
      </c>
      <c r="B2535" s="1" t="s">
        <v>7988</v>
      </c>
      <c r="C2535" s="1" t="s">
        <v>7917</v>
      </c>
      <c r="D2535" s="1" t="s">
        <v>7989</v>
      </c>
      <c r="E2535" s="1" t="s">
        <v>2444</v>
      </c>
      <c r="F2535" s="1" t="s">
        <v>7919</v>
      </c>
      <c r="G2535" s="1" t="s">
        <v>7920</v>
      </c>
      <c r="H2535" s="1" t="s">
        <v>7990</v>
      </c>
    </row>
    <row r="2536" spans="1:8" x14ac:dyDescent="0.25">
      <c r="A2536" s="1" t="s">
        <v>1065</v>
      </c>
      <c r="B2536" s="1" t="s">
        <v>7991</v>
      </c>
      <c r="C2536" s="1" t="s">
        <v>7917</v>
      </c>
      <c r="D2536" s="1" t="s">
        <v>7992</v>
      </c>
      <c r="E2536" s="1" t="s">
        <v>2444</v>
      </c>
      <c r="F2536" s="1" t="s">
        <v>7919</v>
      </c>
      <c r="G2536" s="1" t="s">
        <v>7920</v>
      </c>
      <c r="H2536" s="1" t="s">
        <v>7993</v>
      </c>
    </row>
    <row r="2537" spans="1:8" x14ac:dyDescent="0.25">
      <c r="A2537" s="1" t="s">
        <v>1065</v>
      </c>
      <c r="B2537" s="1" t="s">
        <v>7994</v>
      </c>
      <c r="C2537" s="1" t="s">
        <v>7917</v>
      </c>
      <c r="D2537" s="1" t="s">
        <v>7995</v>
      </c>
      <c r="E2537" s="1" t="s">
        <v>2444</v>
      </c>
      <c r="F2537" s="1" t="s">
        <v>7919</v>
      </c>
      <c r="G2537" s="1" t="s">
        <v>7920</v>
      </c>
      <c r="H2537" s="1" t="s">
        <v>7996</v>
      </c>
    </row>
    <row r="2538" spans="1:8" x14ac:dyDescent="0.25">
      <c r="A2538" s="1" t="s">
        <v>1065</v>
      </c>
      <c r="B2538" s="1" t="s">
        <v>7997</v>
      </c>
      <c r="C2538" s="1" t="s">
        <v>7917</v>
      </c>
      <c r="D2538" s="1" t="s">
        <v>7998</v>
      </c>
      <c r="E2538" s="1" t="s">
        <v>2444</v>
      </c>
      <c r="F2538" s="1" t="s">
        <v>7919</v>
      </c>
      <c r="G2538" s="1" t="s">
        <v>7920</v>
      </c>
      <c r="H2538" s="1" t="s">
        <v>7999</v>
      </c>
    </row>
    <row r="2539" spans="1:8" x14ac:dyDescent="0.25">
      <c r="A2539" s="1" t="s">
        <v>1065</v>
      </c>
      <c r="B2539" s="1" t="s">
        <v>8000</v>
      </c>
      <c r="C2539" s="1" t="s">
        <v>7917</v>
      </c>
      <c r="D2539" s="1" t="s">
        <v>8001</v>
      </c>
      <c r="E2539" s="1" t="s">
        <v>2444</v>
      </c>
      <c r="F2539" s="1" t="s">
        <v>7919</v>
      </c>
      <c r="G2539" s="1" t="s">
        <v>7920</v>
      </c>
      <c r="H2539" s="1" t="s">
        <v>8002</v>
      </c>
    </row>
    <row r="2540" spans="1:8" x14ac:dyDescent="0.25">
      <c r="A2540" s="1" t="s">
        <v>1065</v>
      </c>
      <c r="B2540" s="1" t="s">
        <v>8003</v>
      </c>
      <c r="C2540" s="1" t="s">
        <v>7917</v>
      </c>
      <c r="D2540" s="1" t="s">
        <v>8004</v>
      </c>
      <c r="E2540" s="1" t="s">
        <v>2444</v>
      </c>
      <c r="F2540" s="1" t="s">
        <v>7919</v>
      </c>
      <c r="G2540" s="1" t="s">
        <v>7920</v>
      </c>
      <c r="H2540" s="1" t="s">
        <v>8005</v>
      </c>
    </row>
    <row r="2541" spans="1:8" x14ac:dyDescent="0.25">
      <c r="A2541" s="1" t="s">
        <v>1065</v>
      </c>
      <c r="B2541" s="1" t="s">
        <v>8006</v>
      </c>
      <c r="C2541" s="1" t="s">
        <v>7917</v>
      </c>
      <c r="D2541" s="1" t="s">
        <v>8007</v>
      </c>
      <c r="E2541" s="1" t="s">
        <v>2444</v>
      </c>
      <c r="F2541" s="1" t="s">
        <v>7919</v>
      </c>
      <c r="G2541" s="1" t="s">
        <v>7920</v>
      </c>
      <c r="H2541" s="1" t="s">
        <v>8008</v>
      </c>
    </row>
    <row r="2542" spans="1:8" x14ac:dyDescent="0.25">
      <c r="A2542" s="1" t="s">
        <v>1065</v>
      </c>
      <c r="B2542" s="1" t="s">
        <v>8009</v>
      </c>
      <c r="C2542" s="1" t="s">
        <v>7917</v>
      </c>
      <c r="D2542" s="1" t="s">
        <v>8010</v>
      </c>
      <c r="E2542" s="1" t="s">
        <v>2444</v>
      </c>
      <c r="F2542" s="1" t="s">
        <v>7919</v>
      </c>
      <c r="G2542" s="1" t="s">
        <v>7920</v>
      </c>
      <c r="H2542" s="1" t="s">
        <v>8011</v>
      </c>
    </row>
    <row r="2543" spans="1:8" x14ac:dyDescent="0.25">
      <c r="A2543" s="1" t="s">
        <v>1065</v>
      </c>
      <c r="B2543" s="1" t="s">
        <v>8012</v>
      </c>
      <c r="C2543" s="1" t="s">
        <v>7917</v>
      </c>
      <c r="D2543" s="1" t="s">
        <v>8013</v>
      </c>
      <c r="E2543" s="1" t="s">
        <v>2444</v>
      </c>
      <c r="F2543" s="1" t="s">
        <v>7919</v>
      </c>
      <c r="G2543" s="1" t="s">
        <v>7920</v>
      </c>
      <c r="H2543" s="1" t="s">
        <v>8014</v>
      </c>
    </row>
    <row r="2544" spans="1:8" x14ac:dyDescent="0.25">
      <c r="A2544" s="1" t="s">
        <v>1065</v>
      </c>
      <c r="B2544" s="1" t="s">
        <v>8015</v>
      </c>
      <c r="C2544" s="1" t="s">
        <v>7917</v>
      </c>
      <c r="D2544" s="1" t="s">
        <v>8016</v>
      </c>
      <c r="E2544" s="1" t="s">
        <v>2444</v>
      </c>
      <c r="F2544" s="1" t="s">
        <v>7919</v>
      </c>
      <c r="G2544" s="1" t="s">
        <v>7920</v>
      </c>
      <c r="H2544" s="1" t="s">
        <v>8017</v>
      </c>
    </row>
    <row r="2545" spans="1:8" x14ac:dyDescent="0.25">
      <c r="A2545" s="1" t="s">
        <v>1065</v>
      </c>
      <c r="B2545" s="1" t="s">
        <v>8018</v>
      </c>
      <c r="C2545" s="1" t="s">
        <v>7917</v>
      </c>
      <c r="D2545" s="1" t="s">
        <v>8019</v>
      </c>
      <c r="E2545" s="1" t="s">
        <v>2444</v>
      </c>
      <c r="F2545" s="1" t="s">
        <v>7919</v>
      </c>
      <c r="G2545" s="1" t="s">
        <v>7920</v>
      </c>
      <c r="H2545" s="1" t="s">
        <v>8020</v>
      </c>
    </row>
    <row r="2546" spans="1:8" x14ac:dyDescent="0.25">
      <c r="A2546" s="1" t="s">
        <v>1065</v>
      </c>
      <c r="B2546" s="1" t="s">
        <v>8021</v>
      </c>
      <c r="C2546" s="1" t="s">
        <v>7917</v>
      </c>
      <c r="D2546" s="1" t="s">
        <v>8022</v>
      </c>
      <c r="E2546" s="1" t="s">
        <v>2444</v>
      </c>
      <c r="F2546" s="1" t="s">
        <v>7919</v>
      </c>
      <c r="G2546" s="1" t="s">
        <v>7920</v>
      </c>
      <c r="H2546" s="1" t="s">
        <v>8023</v>
      </c>
    </row>
    <row r="2547" spans="1:8" x14ac:dyDescent="0.25">
      <c r="A2547" s="1" t="s">
        <v>1065</v>
      </c>
      <c r="B2547" s="1" t="s">
        <v>8024</v>
      </c>
      <c r="C2547" s="1" t="s">
        <v>7917</v>
      </c>
      <c r="D2547" s="1" t="s">
        <v>8025</v>
      </c>
      <c r="E2547" s="1" t="s">
        <v>2444</v>
      </c>
      <c r="F2547" s="1" t="s">
        <v>7919</v>
      </c>
      <c r="G2547" s="1" t="s">
        <v>7920</v>
      </c>
      <c r="H2547" s="1" t="s">
        <v>8026</v>
      </c>
    </row>
    <row r="2548" spans="1:8" x14ac:dyDescent="0.25">
      <c r="A2548" s="1" t="s">
        <v>1065</v>
      </c>
      <c r="B2548" s="1" t="s">
        <v>8027</v>
      </c>
      <c r="C2548" s="1" t="s">
        <v>7917</v>
      </c>
      <c r="D2548" s="1" t="s">
        <v>8028</v>
      </c>
      <c r="E2548" s="1" t="s">
        <v>2444</v>
      </c>
      <c r="F2548" s="1" t="s">
        <v>7919</v>
      </c>
      <c r="G2548" s="1" t="s">
        <v>7920</v>
      </c>
      <c r="H2548" s="1" t="s">
        <v>1611</v>
      </c>
    </row>
    <row r="2549" spans="1:8" x14ac:dyDescent="0.25">
      <c r="A2549" s="1" t="s">
        <v>1065</v>
      </c>
      <c r="B2549" s="1" t="s">
        <v>8029</v>
      </c>
      <c r="C2549" s="1" t="s">
        <v>7917</v>
      </c>
      <c r="D2549" s="1" t="s">
        <v>8030</v>
      </c>
      <c r="E2549" s="1" t="s">
        <v>2444</v>
      </c>
      <c r="F2549" s="1" t="s">
        <v>7919</v>
      </c>
      <c r="G2549" s="1" t="s">
        <v>8031</v>
      </c>
      <c r="H2549" s="1" t="s">
        <v>8032</v>
      </c>
    </row>
    <row r="2550" spans="1:8" x14ac:dyDescent="0.25">
      <c r="A2550" s="1" t="s">
        <v>1065</v>
      </c>
      <c r="B2550" s="1" t="s">
        <v>8033</v>
      </c>
      <c r="C2550" s="1" t="s">
        <v>7917</v>
      </c>
      <c r="D2550" s="1" t="s">
        <v>8034</v>
      </c>
      <c r="E2550" s="1" t="s">
        <v>2444</v>
      </c>
      <c r="F2550" s="1" t="s">
        <v>7919</v>
      </c>
      <c r="G2550" s="1" t="s">
        <v>8031</v>
      </c>
      <c r="H2550" s="1" t="s">
        <v>8035</v>
      </c>
    </row>
    <row r="2551" spans="1:8" x14ac:dyDescent="0.25">
      <c r="A2551" s="1" t="s">
        <v>1065</v>
      </c>
      <c r="B2551" s="1" t="s">
        <v>8036</v>
      </c>
      <c r="C2551" s="1" t="s">
        <v>7917</v>
      </c>
      <c r="D2551" s="1" t="s">
        <v>8037</v>
      </c>
      <c r="E2551" s="1" t="s">
        <v>2444</v>
      </c>
      <c r="F2551" s="1" t="s">
        <v>7919</v>
      </c>
      <c r="G2551" s="1" t="s">
        <v>8031</v>
      </c>
      <c r="H2551" s="1" t="s">
        <v>8038</v>
      </c>
    </row>
    <row r="2552" spans="1:8" x14ac:dyDescent="0.25">
      <c r="A2552" s="1" t="s">
        <v>1065</v>
      </c>
      <c r="B2552" s="1" t="s">
        <v>8039</v>
      </c>
      <c r="C2552" s="1" t="s">
        <v>7917</v>
      </c>
      <c r="D2552" s="1" t="s">
        <v>8040</v>
      </c>
      <c r="E2552" s="1" t="s">
        <v>2444</v>
      </c>
      <c r="F2552" s="1" t="s">
        <v>7919</v>
      </c>
      <c r="G2552" s="1" t="s">
        <v>8031</v>
      </c>
      <c r="H2552" s="1" t="s">
        <v>8041</v>
      </c>
    </row>
    <row r="2553" spans="1:8" x14ac:dyDescent="0.25">
      <c r="A2553" s="1" t="s">
        <v>1065</v>
      </c>
      <c r="B2553" s="1" t="s">
        <v>8042</v>
      </c>
      <c r="C2553" s="1" t="s">
        <v>7917</v>
      </c>
      <c r="D2553" s="1" t="s">
        <v>8043</v>
      </c>
      <c r="E2553" s="1" t="s">
        <v>2444</v>
      </c>
      <c r="F2553" s="1" t="s">
        <v>7919</v>
      </c>
      <c r="G2553" s="1" t="s">
        <v>8031</v>
      </c>
      <c r="H2553" s="1" t="s">
        <v>8044</v>
      </c>
    </row>
    <row r="2554" spans="1:8" x14ac:dyDescent="0.25">
      <c r="A2554" s="1" t="s">
        <v>1065</v>
      </c>
      <c r="B2554" s="1" t="s">
        <v>8045</v>
      </c>
      <c r="C2554" s="1" t="s">
        <v>7917</v>
      </c>
      <c r="D2554" s="1" t="s">
        <v>8046</v>
      </c>
      <c r="E2554" s="1" t="s">
        <v>2444</v>
      </c>
      <c r="F2554" s="1" t="s">
        <v>7919</v>
      </c>
      <c r="G2554" s="1" t="s">
        <v>8031</v>
      </c>
      <c r="H2554" s="1" t="s">
        <v>8047</v>
      </c>
    </row>
    <row r="2555" spans="1:8" x14ac:dyDescent="0.25">
      <c r="A2555" s="1" t="s">
        <v>1065</v>
      </c>
      <c r="B2555" s="1" t="s">
        <v>8048</v>
      </c>
      <c r="C2555" s="1" t="s">
        <v>7917</v>
      </c>
      <c r="D2555" s="1" t="s">
        <v>8049</v>
      </c>
      <c r="E2555" s="1" t="s">
        <v>2444</v>
      </c>
      <c r="F2555" s="1" t="s">
        <v>7919</v>
      </c>
      <c r="G2555" s="1" t="s">
        <v>8031</v>
      </c>
      <c r="H2555" s="1" t="s">
        <v>8050</v>
      </c>
    </row>
    <row r="2556" spans="1:8" x14ac:dyDescent="0.25">
      <c r="A2556" s="1" t="s">
        <v>1065</v>
      </c>
      <c r="B2556" s="1" t="s">
        <v>8051</v>
      </c>
      <c r="C2556" s="1" t="s">
        <v>7917</v>
      </c>
      <c r="D2556" s="1" t="s">
        <v>8052</v>
      </c>
      <c r="E2556" s="1" t="s">
        <v>2444</v>
      </c>
      <c r="F2556" s="1" t="s">
        <v>7919</v>
      </c>
      <c r="G2556" s="1" t="s">
        <v>8031</v>
      </c>
      <c r="H2556" s="1" t="s">
        <v>8053</v>
      </c>
    </row>
    <row r="2557" spans="1:8" x14ac:dyDescent="0.25">
      <c r="A2557" s="1" t="s">
        <v>1065</v>
      </c>
      <c r="B2557" s="1" t="s">
        <v>8054</v>
      </c>
      <c r="C2557" s="1" t="s">
        <v>7917</v>
      </c>
      <c r="D2557" s="1" t="s">
        <v>8055</v>
      </c>
      <c r="E2557" s="1" t="s">
        <v>2444</v>
      </c>
      <c r="F2557" s="1" t="s">
        <v>7919</v>
      </c>
      <c r="G2557" s="1" t="s">
        <v>8031</v>
      </c>
      <c r="H2557" s="1" t="s">
        <v>8056</v>
      </c>
    </row>
    <row r="2558" spans="1:8" x14ac:dyDescent="0.25">
      <c r="A2558" s="1" t="s">
        <v>1065</v>
      </c>
      <c r="B2558" s="1" t="s">
        <v>8057</v>
      </c>
      <c r="C2558" s="1" t="s">
        <v>7917</v>
      </c>
      <c r="D2558" s="1" t="s">
        <v>8058</v>
      </c>
      <c r="E2558" s="1" t="s">
        <v>2444</v>
      </c>
      <c r="F2558" s="1" t="s">
        <v>7919</v>
      </c>
      <c r="G2558" s="1" t="s">
        <v>8031</v>
      </c>
      <c r="H2558" s="1" t="s">
        <v>8059</v>
      </c>
    </row>
    <row r="2559" spans="1:8" x14ac:dyDescent="0.25">
      <c r="A2559" s="1" t="s">
        <v>1065</v>
      </c>
      <c r="B2559" s="1" t="s">
        <v>8060</v>
      </c>
      <c r="C2559" s="1" t="s">
        <v>7917</v>
      </c>
      <c r="D2559" s="1" t="s">
        <v>8061</v>
      </c>
      <c r="E2559" s="1" t="s">
        <v>2444</v>
      </c>
      <c r="F2559" s="1" t="s">
        <v>7919</v>
      </c>
      <c r="G2559" s="1" t="s">
        <v>8031</v>
      </c>
      <c r="H2559" s="1" t="s">
        <v>7981</v>
      </c>
    </row>
    <row r="2560" spans="1:8" x14ac:dyDescent="0.25">
      <c r="A2560" s="1" t="s">
        <v>1065</v>
      </c>
      <c r="B2560" s="1" t="s">
        <v>8062</v>
      </c>
      <c r="C2560" s="1" t="s">
        <v>7917</v>
      </c>
      <c r="D2560" s="1" t="s">
        <v>8063</v>
      </c>
      <c r="E2560" s="1" t="s">
        <v>2444</v>
      </c>
      <c r="F2560" s="1" t="s">
        <v>7919</v>
      </c>
      <c r="G2560" s="1" t="s">
        <v>8031</v>
      </c>
      <c r="H2560" s="1" t="s">
        <v>8064</v>
      </c>
    </row>
    <row r="2561" spans="1:8" x14ac:dyDescent="0.25">
      <c r="A2561" s="1" t="s">
        <v>1065</v>
      </c>
      <c r="B2561" s="1" t="s">
        <v>8065</v>
      </c>
      <c r="C2561" s="1" t="s">
        <v>7917</v>
      </c>
      <c r="D2561" s="1" t="s">
        <v>8066</v>
      </c>
      <c r="E2561" s="1" t="s">
        <v>2444</v>
      </c>
      <c r="F2561" s="1" t="s">
        <v>7919</v>
      </c>
      <c r="G2561" s="1" t="s">
        <v>8031</v>
      </c>
      <c r="H2561" s="1" t="s">
        <v>8067</v>
      </c>
    </row>
    <row r="2562" spans="1:8" x14ac:dyDescent="0.25">
      <c r="A2562" s="1" t="s">
        <v>1065</v>
      </c>
      <c r="B2562" s="1" t="s">
        <v>8068</v>
      </c>
      <c r="C2562" s="1" t="s">
        <v>7917</v>
      </c>
      <c r="D2562" s="1" t="s">
        <v>8069</v>
      </c>
      <c r="E2562" s="1" t="s">
        <v>2444</v>
      </c>
      <c r="F2562" s="1" t="s">
        <v>7919</v>
      </c>
      <c r="G2562" s="1" t="s">
        <v>8031</v>
      </c>
      <c r="H2562" s="1" t="s">
        <v>8070</v>
      </c>
    </row>
    <row r="2563" spans="1:8" x14ac:dyDescent="0.25">
      <c r="A2563" s="1" t="s">
        <v>1065</v>
      </c>
      <c r="B2563" s="1" t="s">
        <v>8071</v>
      </c>
      <c r="C2563" s="1" t="s">
        <v>7917</v>
      </c>
      <c r="D2563" s="1" t="s">
        <v>8072</v>
      </c>
      <c r="E2563" s="1" t="s">
        <v>2444</v>
      </c>
      <c r="F2563" s="1" t="s">
        <v>7919</v>
      </c>
      <c r="G2563" s="1" t="s">
        <v>8031</v>
      </c>
      <c r="H2563" s="1" t="s">
        <v>8073</v>
      </c>
    </row>
    <row r="2564" spans="1:8" x14ac:dyDescent="0.25">
      <c r="A2564" s="1" t="s">
        <v>1065</v>
      </c>
      <c r="B2564" s="1" t="s">
        <v>8074</v>
      </c>
      <c r="C2564" s="1" t="s">
        <v>7917</v>
      </c>
      <c r="D2564" s="1" t="s">
        <v>8075</v>
      </c>
      <c r="E2564" s="1" t="s">
        <v>2444</v>
      </c>
      <c r="F2564" s="1" t="s">
        <v>7919</v>
      </c>
      <c r="G2564" s="1" t="s">
        <v>8031</v>
      </c>
      <c r="H2564" s="1" t="s">
        <v>3470</v>
      </c>
    </row>
    <row r="2565" spans="1:8" x14ac:dyDescent="0.25">
      <c r="A2565" s="1" t="s">
        <v>1065</v>
      </c>
      <c r="B2565" s="1" t="s">
        <v>8076</v>
      </c>
      <c r="C2565" s="1" t="s">
        <v>7917</v>
      </c>
      <c r="D2565" s="1" t="s">
        <v>8077</v>
      </c>
      <c r="E2565" s="1" t="s">
        <v>2444</v>
      </c>
      <c r="F2565" s="1" t="s">
        <v>7919</v>
      </c>
      <c r="G2565" s="1" t="s">
        <v>8078</v>
      </c>
      <c r="H2565" s="1" t="s">
        <v>8079</v>
      </c>
    </row>
    <row r="2566" spans="1:8" x14ac:dyDescent="0.25">
      <c r="A2566" s="1" t="s">
        <v>1065</v>
      </c>
      <c r="B2566" s="1" t="s">
        <v>8080</v>
      </c>
      <c r="C2566" s="1" t="s">
        <v>7917</v>
      </c>
      <c r="D2566" s="1" t="s">
        <v>8081</v>
      </c>
      <c r="E2566" s="1" t="s">
        <v>2444</v>
      </c>
      <c r="F2566" s="1" t="s">
        <v>7919</v>
      </c>
      <c r="G2566" s="1" t="s">
        <v>8078</v>
      </c>
      <c r="H2566" s="1" t="s">
        <v>8082</v>
      </c>
    </row>
    <row r="2567" spans="1:8" x14ac:dyDescent="0.25">
      <c r="A2567" s="1" t="s">
        <v>1065</v>
      </c>
      <c r="B2567" s="1" t="s">
        <v>8083</v>
      </c>
      <c r="C2567" s="1" t="s">
        <v>7917</v>
      </c>
      <c r="D2567" s="1" t="s">
        <v>8084</v>
      </c>
      <c r="E2567" s="1" t="s">
        <v>2444</v>
      </c>
      <c r="F2567" s="1" t="s">
        <v>7919</v>
      </c>
      <c r="G2567" s="1" t="s">
        <v>8078</v>
      </c>
      <c r="H2567" s="1" t="s">
        <v>8085</v>
      </c>
    </row>
    <row r="2568" spans="1:8" x14ac:dyDescent="0.25">
      <c r="A2568" s="1" t="s">
        <v>1065</v>
      </c>
      <c r="B2568" s="1" t="s">
        <v>8086</v>
      </c>
      <c r="C2568" s="1" t="s">
        <v>7917</v>
      </c>
      <c r="D2568" s="1" t="s">
        <v>8087</v>
      </c>
      <c r="E2568" s="1" t="s">
        <v>2444</v>
      </c>
      <c r="F2568" s="1" t="s">
        <v>7919</v>
      </c>
      <c r="G2568" s="1" t="s">
        <v>8078</v>
      </c>
      <c r="H2568" s="1" t="s">
        <v>8088</v>
      </c>
    </row>
    <row r="2569" spans="1:8" x14ac:dyDescent="0.25">
      <c r="A2569" s="1" t="s">
        <v>1065</v>
      </c>
      <c r="B2569" s="1" t="s">
        <v>8089</v>
      </c>
      <c r="C2569" s="1" t="s">
        <v>7917</v>
      </c>
      <c r="D2569" s="1" t="s">
        <v>8090</v>
      </c>
      <c r="E2569" s="1" t="s">
        <v>2444</v>
      </c>
      <c r="F2569" s="1" t="s">
        <v>7919</v>
      </c>
      <c r="G2569" s="1" t="s">
        <v>8078</v>
      </c>
      <c r="H2569" s="1" t="s">
        <v>8091</v>
      </c>
    </row>
    <row r="2570" spans="1:8" x14ac:dyDescent="0.25">
      <c r="A2570" s="1" t="s">
        <v>1065</v>
      </c>
      <c r="B2570" s="1" t="s">
        <v>8092</v>
      </c>
      <c r="C2570" s="1" t="s">
        <v>7917</v>
      </c>
      <c r="D2570" s="1" t="s">
        <v>8093</v>
      </c>
      <c r="E2570" s="1" t="s">
        <v>2444</v>
      </c>
      <c r="F2570" s="1" t="s">
        <v>7919</v>
      </c>
      <c r="G2570" s="1" t="s">
        <v>8078</v>
      </c>
      <c r="H2570" s="1" t="s">
        <v>7981</v>
      </c>
    </row>
    <row r="2571" spans="1:8" x14ac:dyDescent="0.25">
      <c r="A2571" s="1" t="s">
        <v>1065</v>
      </c>
      <c r="B2571" s="1" t="s">
        <v>8094</v>
      </c>
      <c r="C2571" s="1" t="s">
        <v>7917</v>
      </c>
      <c r="D2571" s="1" t="s">
        <v>8095</v>
      </c>
      <c r="E2571" s="1" t="s">
        <v>2444</v>
      </c>
      <c r="F2571" s="1" t="s">
        <v>7919</v>
      </c>
      <c r="G2571" s="1" t="s">
        <v>8078</v>
      </c>
      <c r="H2571" s="1" t="s">
        <v>8096</v>
      </c>
    </row>
    <row r="2572" spans="1:8" x14ac:dyDescent="0.25">
      <c r="A2572" s="1" t="s">
        <v>1065</v>
      </c>
      <c r="B2572" s="1" t="s">
        <v>8097</v>
      </c>
      <c r="C2572" s="1" t="s">
        <v>7917</v>
      </c>
      <c r="D2572" s="1" t="s">
        <v>8098</v>
      </c>
      <c r="E2572" s="1" t="s">
        <v>2444</v>
      </c>
      <c r="F2572" s="1" t="s">
        <v>7919</v>
      </c>
      <c r="G2572" s="1" t="s">
        <v>8078</v>
      </c>
      <c r="H2572" s="1" t="s">
        <v>8099</v>
      </c>
    </row>
    <row r="2573" spans="1:8" x14ac:dyDescent="0.25">
      <c r="A2573" s="1" t="s">
        <v>1065</v>
      </c>
      <c r="B2573" s="1" t="s">
        <v>8100</v>
      </c>
      <c r="C2573" s="1" t="s">
        <v>7917</v>
      </c>
      <c r="D2573" s="1" t="s">
        <v>8101</v>
      </c>
      <c r="E2573" s="1" t="s">
        <v>2444</v>
      </c>
      <c r="F2573" s="1" t="s">
        <v>7919</v>
      </c>
      <c r="G2573" s="1" t="s">
        <v>8078</v>
      </c>
      <c r="H2573" s="1" t="s">
        <v>8102</v>
      </c>
    </row>
    <row r="2574" spans="1:8" x14ac:dyDescent="0.25">
      <c r="A2574" s="1" t="s">
        <v>1065</v>
      </c>
      <c r="B2574" s="1" t="s">
        <v>8103</v>
      </c>
      <c r="C2574" s="1" t="s">
        <v>7917</v>
      </c>
      <c r="D2574" s="1" t="s">
        <v>8104</v>
      </c>
      <c r="E2574" s="1" t="s">
        <v>2444</v>
      </c>
      <c r="F2574" s="1" t="s">
        <v>7919</v>
      </c>
      <c r="G2574" s="1" t="s">
        <v>8105</v>
      </c>
      <c r="H2574" s="1" t="s">
        <v>8096</v>
      </c>
    </row>
    <row r="2575" spans="1:8" x14ac:dyDescent="0.25">
      <c r="A2575" s="1" t="s">
        <v>1065</v>
      </c>
      <c r="B2575" s="1" t="s">
        <v>8106</v>
      </c>
      <c r="C2575" s="1" t="s">
        <v>7917</v>
      </c>
      <c r="D2575" s="1" t="s">
        <v>8107</v>
      </c>
      <c r="E2575" s="1" t="s">
        <v>2444</v>
      </c>
      <c r="F2575" s="1" t="s">
        <v>7919</v>
      </c>
      <c r="G2575" s="1" t="s">
        <v>8105</v>
      </c>
      <c r="H2575" s="1" t="s">
        <v>8099</v>
      </c>
    </row>
    <row r="2576" spans="1:8" x14ac:dyDescent="0.25">
      <c r="A2576" s="1" t="s">
        <v>1065</v>
      </c>
      <c r="B2576" s="1" t="s">
        <v>8108</v>
      </c>
      <c r="C2576" s="1" t="s">
        <v>7917</v>
      </c>
      <c r="D2576" s="1" t="s">
        <v>8109</v>
      </c>
      <c r="E2576" s="1" t="s">
        <v>2444</v>
      </c>
      <c r="F2576" s="1" t="s">
        <v>7919</v>
      </c>
      <c r="G2576" s="1" t="s">
        <v>8105</v>
      </c>
      <c r="H2576" s="1" t="s">
        <v>8110</v>
      </c>
    </row>
    <row r="2577" spans="1:8" x14ac:dyDescent="0.25">
      <c r="A2577" s="1" t="s">
        <v>1065</v>
      </c>
      <c r="B2577" s="1" t="s">
        <v>8111</v>
      </c>
      <c r="C2577" s="1" t="s">
        <v>7917</v>
      </c>
      <c r="D2577" s="1" t="s">
        <v>8112</v>
      </c>
      <c r="E2577" s="1" t="s">
        <v>2444</v>
      </c>
      <c r="F2577" s="1" t="s">
        <v>7919</v>
      </c>
      <c r="G2577" s="1" t="s">
        <v>8105</v>
      </c>
      <c r="H2577" s="1" t="s">
        <v>8113</v>
      </c>
    </row>
    <row r="2578" spans="1:8" x14ac:dyDescent="0.25">
      <c r="A2578" s="1" t="s">
        <v>1065</v>
      </c>
      <c r="B2578" s="1" t="s">
        <v>8114</v>
      </c>
      <c r="C2578" s="1" t="s">
        <v>7917</v>
      </c>
      <c r="D2578" s="1" t="s">
        <v>8115</v>
      </c>
      <c r="E2578" s="1" t="s">
        <v>2444</v>
      </c>
      <c r="F2578" s="1" t="s">
        <v>7919</v>
      </c>
      <c r="G2578" s="1" t="s">
        <v>8105</v>
      </c>
      <c r="H2578" s="1" t="s">
        <v>8116</v>
      </c>
    </row>
    <row r="2579" spans="1:8" x14ac:dyDescent="0.25">
      <c r="A2579" s="1" t="s">
        <v>1065</v>
      </c>
      <c r="B2579" s="1" t="s">
        <v>8117</v>
      </c>
      <c r="C2579" s="1" t="s">
        <v>7917</v>
      </c>
      <c r="D2579" s="1" t="s">
        <v>8118</v>
      </c>
      <c r="E2579" s="1" t="s">
        <v>2444</v>
      </c>
      <c r="F2579" s="1" t="s">
        <v>7919</v>
      </c>
      <c r="G2579" s="1" t="s">
        <v>8105</v>
      </c>
      <c r="H2579" s="1" t="s">
        <v>8102</v>
      </c>
    </row>
    <row r="2580" spans="1:8" x14ac:dyDescent="0.25">
      <c r="A2580" s="1" t="s">
        <v>1065</v>
      </c>
      <c r="B2580" s="1" t="s">
        <v>8119</v>
      </c>
      <c r="C2580" s="1" t="s">
        <v>7917</v>
      </c>
      <c r="D2580" s="1" t="s">
        <v>8120</v>
      </c>
      <c r="E2580" s="1" t="s">
        <v>2444</v>
      </c>
      <c r="F2580" s="1" t="s">
        <v>7919</v>
      </c>
      <c r="G2580" s="1" t="s">
        <v>8105</v>
      </c>
      <c r="H2580" s="1" t="s">
        <v>8121</v>
      </c>
    </row>
    <row r="2581" spans="1:8" x14ac:dyDescent="0.25">
      <c r="A2581" s="1" t="s">
        <v>1065</v>
      </c>
      <c r="B2581" s="1" t="s">
        <v>8122</v>
      </c>
      <c r="C2581" s="1" t="s">
        <v>7917</v>
      </c>
      <c r="D2581" s="1" t="s">
        <v>8123</v>
      </c>
      <c r="E2581" s="1" t="s">
        <v>2444</v>
      </c>
      <c r="F2581" s="1" t="s">
        <v>7919</v>
      </c>
      <c r="G2581" s="1" t="s">
        <v>8105</v>
      </c>
      <c r="H2581" s="1" t="s">
        <v>8124</v>
      </c>
    </row>
    <row r="2582" spans="1:8" x14ac:dyDescent="0.25">
      <c r="A2582" s="1" t="s">
        <v>1065</v>
      </c>
      <c r="B2582" s="1" t="s">
        <v>8125</v>
      </c>
      <c r="C2582" s="1" t="s">
        <v>7917</v>
      </c>
      <c r="D2582" s="1" t="s">
        <v>8126</v>
      </c>
      <c r="E2582" s="1" t="s">
        <v>2444</v>
      </c>
      <c r="F2582" s="1" t="s">
        <v>7919</v>
      </c>
      <c r="G2582" s="1" t="s">
        <v>8105</v>
      </c>
      <c r="H2582" s="1" t="s">
        <v>7981</v>
      </c>
    </row>
    <row r="2583" spans="1:8" x14ac:dyDescent="0.25">
      <c r="A2583" s="1" t="s">
        <v>1065</v>
      </c>
      <c r="B2583" s="1" t="s">
        <v>8127</v>
      </c>
      <c r="C2583" s="1" t="s">
        <v>7917</v>
      </c>
      <c r="D2583" s="1" t="s">
        <v>8128</v>
      </c>
      <c r="E2583" s="1" t="s">
        <v>2444</v>
      </c>
      <c r="F2583" s="1" t="s">
        <v>7919</v>
      </c>
      <c r="G2583" s="1" t="s">
        <v>8105</v>
      </c>
      <c r="H2583" s="1" t="s">
        <v>1611</v>
      </c>
    </row>
    <row r="2584" spans="1:8" x14ac:dyDescent="0.25">
      <c r="A2584" s="1" t="s">
        <v>1065</v>
      </c>
      <c r="B2584" s="1" t="s">
        <v>8129</v>
      </c>
      <c r="C2584" s="1" t="s">
        <v>7917</v>
      </c>
      <c r="D2584" s="1" t="s">
        <v>8130</v>
      </c>
      <c r="E2584" s="1" t="s">
        <v>2444</v>
      </c>
      <c r="F2584" s="1" t="s">
        <v>7919</v>
      </c>
      <c r="G2584" s="1" t="s">
        <v>8131</v>
      </c>
      <c r="H2584" s="1" t="s">
        <v>8132</v>
      </c>
    </row>
    <row r="2585" spans="1:8" x14ac:dyDescent="0.25">
      <c r="A2585" s="1" t="s">
        <v>1065</v>
      </c>
      <c r="B2585" s="1" t="s">
        <v>8133</v>
      </c>
      <c r="C2585" s="1" t="s">
        <v>7917</v>
      </c>
      <c r="D2585" s="1" t="s">
        <v>8134</v>
      </c>
      <c r="E2585" s="1" t="s">
        <v>2444</v>
      </c>
      <c r="F2585" s="1" t="s">
        <v>7919</v>
      </c>
      <c r="G2585" s="1" t="s">
        <v>8131</v>
      </c>
      <c r="H2585" s="1" t="s">
        <v>8135</v>
      </c>
    </row>
    <row r="2586" spans="1:8" x14ac:dyDescent="0.25">
      <c r="A2586" s="1" t="s">
        <v>1065</v>
      </c>
      <c r="B2586" s="1" t="s">
        <v>8136</v>
      </c>
      <c r="C2586" s="1" t="s">
        <v>7917</v>
      </c>
      <c r="D2586" s="1" t="s">
        <v>8137</v>
      </c>
      <c r="E2586" s="1" t="s">
        <v>2444</v>
      </c>
      <c r="F2586" s="1" t="s">
        <v>7919</v>
      </c>
      <c r="G2586" s="1" t="s">
        <v>8131</v>
      </c>
      <c r="H2586" s="1" t="s">
        <v>8138</v>
      </c>
    </row>
    <row r="2587" spans="1:8" x14ac:dyDescent="0.25">
      <c r="A2587" s="1" t="s">
        <v>1065</v>
      </c>
      <c r="B2587" s="1" t="s">
        <v>8139</v>
      </c>
      <c r="C2587" s="1" t="s">
        <v>7917</v>
      </c>
      <c r="D2587" s="1" t="s">
        <v>8140</v>
      </c>
      <c r="E2587" s="1" t="s">
        <v>2444</v>
      </c>
      <c r="F2587" s="1" t="s">
        <v>7919</v>
      </c>
      <c r="G2587" s="1" t="s">
        <v>8131</v>
      </c>
      <c r="H2587" s="1" t="s">
        <v>1611</v>
      </c>
    </row>
    <row r="2588" spans="1:8" x14ac:dyDescent="0.25">
      <c r="A2588" s="1" t="s">
        <v>1065</v>
      </c>
      <c r="B2588" s="1" t="s">
        <v>8141</v>
      </c>
      <c r="C2588" s="1" t="s">
        <v>7917</v>
      </c>
      <c r="D2588" s="1" t="s">
        <v>8142</v>
      </c>
      <c r="E2588" s="1" t="s">
        <v>2444</v>
      </c>
      <c r="F2588" s="1" t="s">
        <v>7919</v>
      </c>
      <c r="G2588" s="1" t="s">
        <v>8078</v>
      </c>
      <c r="H2588" s="1" t="s">
        <v>1611</v>
      </c>
    </row>
    <row r="2589" spans="1:8" x14ac:dyDescent="0.25">
      <c r="A2589" s="1" t="s">
        <v>1065</v>
      </c>
      <c r="B2589" s="1" t="s">
        <v>8143</v>
      </c>
      <c r="C2589" s="1" t="s">
        <v>7917</v>
      </c>
      <c r="D2589" s="1" t="s">
        <v>8144</v>
      </c>
      <c r="E2589" s="1" t="s">
        <v>2444</v>
      </c>
      <c r="F2589" s="1" t="s">
        <v>7919</v>
      </c>
      <c r="G2589" s="1" t="s">
        <v>8145</v>
      </c>
      <c r="H2589" s="1" t="s">
        <v>8146</v>
      </c>
    </row>
    <row r="2590" spans="1:8" x14ac:dyDescent="0.25">
      <c r="A2590" s="1" t="s">
        <v>1065</v>
      </c>
      <c r="B2590" s="1" t="s">
        <v>8147</v>
      </c>
      <c r="C2590" s="1" t="s">
        <v>7917</v>
      </c>
      <c r="D2590" s="1" t="s">
        <v>8148</v>
      </c>
      <c r="E2590" s="1" t="s">
        <v>2444</v>
      </c>
      <c r="F2590" s="1" t="s">
        <v>7919</v>
      </c>
      <c r="G2590" s="1" t="s">
        <v>8149</v>
      </c>
      <c r="H2590" s="1" t="s">
        <v>8150</v>
      </c>
    </row>
    <row r="2591" spans="1:8" x14ac:dyDescent="0.25">
      <c r="A2591" s="1" t="s">
        <v>1065</v>
      </c>
      <c r="B2591" s="1" t="s">
        <v>8151</v>
      </c>
      <c r="C2591" s="1" t="s">
        <v>3025</v>
      </c>
      <c r="D2591" s="1" t="s">
        <v>8152</v>
      </c>
      <c r="E2591" s="1" t="s">
        <v>2444</v>
      </c>
      <c r="F2591" s="1" t="s">
        <v>7919</v>
      </c>
      <c r="G2591" s="1" t="s">
        <v>8149</v>
      </c>
      <c r="H2591" s="1" t="s">
        <v>8153</v>
      </c>
    </row>
    <row r="2592" spans="1:8" x14ac:dyDescent="0.25">
      <c r="A2592" s="1" t="s">
        <v>1065</v>
      </c>
      <c r="B2592" s="1" t="s">
        <v>8154</v>
      </c>
      <c r="C2592" s="1" t="s">
        <v>7917</v>
      </c>
      <c r="D2592" s="1" t="s">
        <v>8155</v>
      </c>
      <c r="E2592" s="1" t="s">
        <v>2444</v>
      </c>
      <c r="F2592" s="1" t="s">
        <v>7919</v>
      </c>
      <c r="G2592" s="1" t="s">
        <v>8156</v>
      </c>
      <c r="H2592" s="1" t="s">
        <v>8157</v>
      </c>
    </row>
    <row r="2593" spans="1:8" x14ac:dyDescent="0.25">
      <c r="A2593" s="1" t="s">
        <v>1065</v>
      </c>
      <c r="B2593" s="1" t="s">
        <v>8158</v>
      </c>
      <c r="C2593" s="1" t="s">
        <v>7917</v>
      </c>
      <c r="D2593" s="1" t="s">
        <v>8159</v>
      </c>
      <c r="E2593" s="1" t="s">
        <v>2444</v>
      </c>
      <c r="F2593" s="1" t="s">
        <v>7919</v>
      </c>
      <c r="G2593" s="1" t="s">
        <v>8149</v>
      </c>
      <c r="H2593" s="1" t="s">
        <v>8160</v>
      </c>
    </row>
    <row r="2594" spans="1:8" x14ac:dyDescent="0.25">
      <c r="A2594" s="1" t="s">
        <v>1065</v>
      </c>
      <c r="B2594" s="1" t="s">
        <v>8161</v>
      </c>
      <c r="C2594" s="1" t="s">
        <v>7917</v>
      </c>
      <c r="D2594" s="1" t="s">
        <v>8162</v>
      </c>
      <c r="E2594" s="1" t="s">
        <v>2444</v>
      </c>
      <c r="F2594" s="1" t="s">
        <v>7919</v>
      </c>
      <c r="G2594" s="1" t="s">
        <v>8149</v>
      </c>
      <c r="H2594" s="1" t="s">
        <v>8163</v>
      </c>
    </row>
    <row r="2595" spans="1:8" x14ac:dyDescent="0.25">
      <c r="A2595" s="1" t="s">
        <v>1065</v>
      </c>
      <c r="B2595" s="1" t="s">
        <v>8164</v>
      </c>
      <c r="C2595" s="1" t="s">
        <v>7917</v>
      </c>
      <c r="D2595" s="1" t="s">
        <v>8165</v>
      </c>
      <c r="E2595" s="1" t="s">
        <v>2444</v>
      </c>
      <c r="F2595" s="1" t="s">
        <v>7919</v>
      </c>
      <c r="G2595" s="1" t="s">
        <v>8145</v>
      </c>
      <c r="H2595" s="1" t="s">
        <v>8166</v>
      </c>
    </row>
    <row r="2596" spans="1:8" x14ac:dyDescent="0.25">
      <c r="A2596" s="1" t="s">
        <v>1065</v>
      </c>
      <c r="B2596" s="1" t="s">
        <v>8167</v>
      </c>
      <c r="C2596" s="1" t="s">
        <v>7917</v>
      </c>
      <c r="D2596" s="1" t="s">
        <v>8168</v>
      </c>
      <c r="E2596" s="1" t="s">
        <v>2444</v>
      </c>
      <c r="F2596" s="1" t="s">
        <v>7919</v>
      </c>
      <c r="G2596" s="1" t="s">
        <v>8156</v>
      </c>
      <c r="H2596" s="1" t="s">
        <v>8169</v>
      </c>
    </row>
    <row r="2597" spans="1:8" x14ac:dyDescent="0.25">
      <c r="A2597" s="1" t="s">
        <v>1065</v>
      </c>
      <c r="B2597" s="1" t="s">
        <v>8170</v>
      </c>
      <c r="C2597" s="1" t="s">
        <v>7917</v>
      </c>
      <c r="D2597" s="1" t="s">
        <v>8171</v>
      </c>
      <c r="E2597" s="1" t="s">
        <v>2444</v>
      </c>
      <c r="F2597" s="1" t="s">
        <v>7919</v>
      </c>
      <c r="G2597" s="1" t="s">
        <v>8145</v>
      </c>
      <c r="H2597" s="1" t="s">
        <v>8172</v>
      </c>
    </row>
    <row r="2598" spans="1:8" x14ac:dyDescent="0.25">
      <c r="A2598" s="1" t="s">
        <v>1065</v>
      </c>
      <c r="B2598" s="1" t="s">
        <v>8173</v>
      </c>
      <c r="C2598" s="1" t="s">
        <v>7917</v>
      </c>
      <c r="D2598" s="1" t="s">
        <v>8174</v>
      </c>
      <c r="E2598" s="1" t="s">
        <v>2444</v>
      </c>
      <c r="F2598" s="1" t="s">
        <v>7919</v>
      </c>
      <c r="G2598" s="1" t="s">
        <v>8156</v>
      </c>
      <c r="H2598" s="1" t="s">
        <v>8175</v>
      </c>
    </row>
    <row r="2599" spans="1:8" x14ac:dyDescent="0.25">
      <c r="A2599" s="1" t="s">
        <v>1065</v>
      </c>
      <c r="B2599" s="1" t="s">
        <v>8176</v>
      </c>
      <c r="C2599" s="1" t="s">
        <v>7917</v>
      </c>
      <c r="D2599" s="1" t="s">
        <v>8177</v>
      </c>
      <c r="E2599" s="1" t="s">
        <v>2444</v>
      </c>
      <c r="F2599" s="1" t="s">
        <v>7919</v>
      </c>
      <c r="G2599" s="1" t="s">
        <v>8145</v>
      </c>
      <c r="H2599" s="1" t="s">
        <v>3470</v>
      </c>
    </row>
    <row r="2600" spans="1:8" x14ac:dyDescent="0.25">
      <c r="A2600" s="1" t="s">
        <v>1065</v>
      </c>
      <c r="B2600" s="1" t="s">
        <v>8178</v>
      </c>
      <c r="C2600" s="1" t="s">
        <v>7917</v>
      </c>
      <c r="D2600" s="1" t="s">
        <v>8179</v>
      </c>
      <c r="E2600" s="1" t="s">
        <v>2444</v>
      </c>
      <c r="F2600" s="1" t="s">
        <v>7919</v>
      </c>
      <c r="G2600" s="1" t="s">
        <v>8180</v>
      </c>
      <c r="H2600" s="1" t="s">
        <v>8181</v>
      </c>
    </row>
    <row r="2601" spans="1:8" x14ac:dyDescent="0.25">
      <c r="A2601" s="1" t="s">
        <v>1065</v>
      </c>
      <c r="B2601" s="1" t="s">
        <v>8182</v>
      </c>
      <c r="C2601" s="1" t="s">
        <v>3025</v>
      </c>
      <c r="D2601" s="1" t="s">
        <v>8183</v>
      </c>
      <c r="E2601" s="1" t="s">
        <v>2444</v>
      </c>
      <c r="F2601" s="1" t="s">
        <v>7919</v>
      </c>
      <c r="G2601" s="1" t="s">
        <v>8180</v>
      </c>
      <c r="H2601" s="1" t="s">
        <v>8184</v>
      </c>
    </row>
    <row r="2602" spans="1:8" x14ac:dyDescent="0.25">
      <c r="A2602" s="1" t="s">
        <v>1065</v>
      </c>
      <c r="B2602" s="1" t="s">
        <v>8185</v>
      </c>
      <c r="C2602" s="1" t="s">
        <v>7917</v>
      </c>
      <c r="D2602" s="1" t="s">
        <v>8186</v>
      </c>
      <c r="E2602" s="1" t="s">
        <v>2444</v>
      </c>
      <c r="F2602" s="1" t="s">
        <v>7919</v>
      </c>
      <c r="G2602" s="1" t="s">
        <v>8180</v>
      </c>
      <c r="H2602" s="1" t="s">
        <v>8187</v>
      </c>
    </row>
    <row r="2603" spans="1:8" x14ac:dyDescent="0.25">
      <c r="A2603" s="1" t="s">
        <v>1065</v>
      </c>
      <c r="B2603" s="1" t="s">
        <v>8188</v>
      </c>
      <c r="C2603" s="1" t="s">
        <v>7917</v>
      </c>
      <c r="D2603" s="1" t="s">
        <v>8189</v>
      </c>
      <c r="E2603" s="1" t="s">
        <v>2444</v>
      </c>
      <c r="F2603" s="1" t="s">
        <v>7919</v>
      </c>
      <c r="G2603" s="1" t="s">
        <v>8180</v>
      </c>
      <c r="H2603" s="1" t="s">
        <v>8190</v>
      </c>
    </row>
    <row r="2604" spans="1:8" x14ac:dyDescent="0.25">
      <c r="A2604" s="1" t="s">
        <v>1065</v>
      </c>
      <c r="B2604" s="1" t="s">
        <v>8191</v>
      </c>
      <c r="C2604" s="1" t="s">
        <v>7917</v>
      </c>
      <c r="D2604" s="1" t="s">
        <v>8192</v>
      </c>
      <c r="E2604" s="1" t="s">
        <v>2444</v>
      </c>
      <c r="F2604" s="1" t="s">
        <v>7919</v>
      </c>
      <c r="G2604" s="1" t="s">
        <v>8180</v>
      </c>
      <c r="H2604" s="1" t="s">
        <v>8193</v>
      </c>
    </row>
    <row r="2605" spans="1:8" x14ac:dyDescent="0.25">
      <c r="A2605" s="1" t="s">
        <v>1065</v>
      </c>
      <c r="B2605" s="1" t="s">
        <v>8194</v>
      </c>
      <c r="C2605" s="1" t="s">
        <v>7917</v>
      </c>
      <c r="D2605" s="1" t="s">
        <v>8195</v>
      </c>
      <c r="E2605" s="1" t="s">
        <v>2444</v>
      </c>
      <c r="F2605" s="1" t="s">
        <v>7919</v>
      </c>
      <c r="G2605" s="1" t="s">
        <v>8180</v>
      </c>
      <c r="H2605" s="1" t="s">
        <v>8196</v>
      </c>
    </row>
    <row r="2606" spans="1:8" x14ac:dyDescent="0.25">
      <c r="A2606" s="1" t="s">
        <v>1065</v>
      </c>
      <c r="B2606" s="1" t="s">
        <v>8197</v>
      </c>
      <c r="C2606" s="1" t="s">
        <v>7917</v>
      </c>
      <c r="D2606" s="1" t="s">
        <v>8198</v>
      </c>
      <c r="E2606" s="1" t="s">
        <v>2444</v>
      </c>
      <c r="F2606" s="1" t="s">
        <v>7919</v>
      </c>
      <c r="G2606" s="1" t="s">
        <v>8180</v>
      </c>
      <c r="H2606" s="1" t="s">
        <v>8199</v>
      </c>
    </row>
    <row r="2607" spans="1:8" x14ac:dyDescent="0.25">
      <c r="A2607" s="1" t="s">
        <v>1065</v>
      </c>
      <c r="B2607" s="1" t="s">
        <v>8200</v>
      </c>
      <c r="C2607" s="1" t="s">
        <v>7917</v>
      </c>
      <c r="D2607" s="1" t="s">
        <v>8201</v>
      </c>
      <c r="E2607" s="1" t="s">
        <v>2444</v>
      </c>
      <c r="F2607" s="1" t="s">
        <v>7919</v>
      </c>
      <c r="G2607" s="1" t="s">
        <v>8180</v>
      </c>
      <c r="H2607" s="1" t="s">
        <v>8202</v>
      </c>
    </row>
    <row r="2608" spans="1:8" x14ac:dyDescent="0.25">
      <c r="A2608" s="1" t="s">
        <v>1065</v>
      </c>
      <c r="B2608" s="1" t="s">
        <v>8203</v>
      </c>
      <c r="C2608" s="1" t="s">
        <v>7917</v>
      </c>
      <c r="D2608" s="1" t="s">
        <v>8204</v>
      </c>
      <c r="E2608" s="1" t="s">
        <v>2444</v>
      </c>
      <c r="F2608" s="1" t="s">
        <v>7919</v>
      </c>
      <c r="G2608" s="1" t="s">
        <v>8180</v>
      </c>
      <c r="H2608" s="1" t="s">
        <v>8205</v>
      </c>
    </row>
    <row r="2609" spans="1:8" x14ac:dyDescent="0.25">
      <c r="A2609" s="1" t="s">
        <v>1065</v>
      </c>
      <c r="B2609" s="1" t="s">
        <v>8206</v>
      </c>
      <c r="C2609" s="1" t="s">
        <v>7917</v>
      </c>
      <c r="D2609" s="1" t="s">
        <v>8207</v>
      </c>
      <c r="E2609" s="1" t="s">
        <v>2444</v>
      </c>
      <c r="F2609" s="1" t="s">
        <v>7919</v>
      </c>
      <c r="G2609" s="1" t="s">
        <v>8180</v>
      </c>
      <c r="H2609" s="1" t="s">
        <v>8208</v>
      </c>
    </row>
    <row r="2610" spans="1:8" x14ac:dyDescent="0.25">
      <c r="A2610" s="1" t="s">
        <v>1065</v>
      </c>
      <c r="B2610" s="1" t="s">
        <v>8209</v>
      </c>
      <c r="C2610" s="1" t="s">
        <v>7917</v>
      </c>
      <c r="D2610" s="1" t="s">
        <v>8210</v>
      </c>
      <c r="E2610" s="1" t="s">
        <v>2444</v>
      </c>
      <c r="F2610" s="1" t="s">
        <v>7919</v>
      </c>
      <c r="G2610" s="1" t="s">
        <v>8180</v>
      </c>
      <c r="H2610" s="1" t="s">
        <v>8211</v>
      </c>
    </row>
    <row r="2611" spans="1:8" x14ac:dyDescent="0.25">
      <c r="A2611" s="1" t="s">
        <v>1065</v>
      </c>
      <c r="B2611" s="1" t="s">
        <v>8212</v>
      </c>
      <c r="C2611" s="1" t="s">
        <v>7917</v>
      </c>
      <c r="D2611" s="1" t="s">
        <v>8213</v>
      </c>
      <c r="E2611" s="1" t="s">
        <v>2444</v>
      </c>
      <c r="F2611" s="1" t="s">
        <v>7919</v>
      </c>
      <c r="G2611" s="1" t="s">
        <v>8180</v>
      </c>
      <c r="H2611" s="1" t="s">
        <v>8214</v>
      </c>
    </row>
    <row r="2612" spans="1:8" x14ac:dyDescent="0.25">
      <c r="A2612" s="1" t="s">
        <v>1065</v>
      </c>
      <c r="B2612" s="1" t="s">
        <v>8215</v>
      </c>
      <c r="C2612" s="1" t="s">
        <v>7917</v>
      </c>
      <c r="D2612" s="1" t="s">
        <v>8216</v>
      </c>
      <c r="E2612" s="1" t="s">
        <v>2444</v>
      </c>
      <c r="F2612" s="1" t="s">
        <v>7919</v>
      </c>
      <c r="G2612" s="1" t="s">
        <v>8180</v>
      </c>
      <c r="H2612" s="1" t="s">
        <v>8217</v>
      </c>
    </row>
    <row r="2613" spans="1:8" x14ac:dyDescent="0.25">
      <c r="A2613" s="1" t="s">
        <v>1065</v>
      </c>
      <c r="B2613" s="1" t="s">
        <v>8218</v>
      </c>
      <c r="C2613" s="1" t="s">
        <v>7917</v>
      </c>
      <c r="D2613" s="1" t="s">
        <v>8219</v>
      </c>
      <c r="E2613" s="1" t="s">
        <v>2444</v>
      </c>
      <c r="F2613" s="1" t="s">
        <v>7919</v>
      </c>
      <c r="G2613" s="1" t="s">
        <v>8180</v>
      </c>
      <c r="H2613" s="1" t="s">
        <v>8220</v>
      </c>
    </row>
    <row r="2614" spans="1:8" x14ac:dyDescent="0.25">
      <c r="A2614" s="1" t="s">
        <v>1065</v>
      </c>
      <c r="B2614" s="1" t="s">
        <v>8221</v>
      </c>
      <c r="C2614" s="1" t="s">
        <v>7917</v>
      </c>
      <c r="D2614" s="1" t="s">
        <v>8222</v>
      </c>
      <c r="E2614" s="1" t="s">
        <v>2444</v>
      </c>
      <c r="F2614" s="1" t="s">
        <v>7919</v>
      </c>
      <c r="G2614" s="1" t="s">
        <v>8180</v>
      </c>
      <c r="H2614" s="1" t="s">
        <v>8223</v>
      </c>
    </row>
    <row r="2615" spans="1:8" x14ac:dyDescent="0.25">
      <c r="A2615" s="1" t="s">
        <v>1065</v>
      </c>
      <c r="B2615" s="1" t="s">
        <v>8224</v>
      </c>
      <c r="C2615" s="1" t="s">
        <v>7917</v>
      </c>
      <c r="D2615" s="1" t="s">
        <v>8225</v>
      </c>
      <c r="E2615" s="1" t="s">
        <v>2444</v>
      </c>
      <c r="F2615" s="1" t="s">
        <v>7919</v>
      </c>
      <c r="G2615" s="1" t="s">
        <v>8180</v>
      </c>
      <c r="H2615" s="1" t="s">
        <v>8226</v>
      </c>
    </row>
    <row r="2616" spans="1:8" x14ac:dyDescent="0.25">
      <c r="A2616" s="1" t="s">
        <v>1065</v>
      </c>
      <c r="B2616" s="1" t="s">
        <v>8227</v>
      </c>
      <c r="C2616" s="1" t="s">
        <v>7917</v>
      </c>
      <c r="D2616" s="1" t="s">
        <v>8228</v>
      </c>
      <c r="E2616" s="1" t="s">
        <v>2444</v>
      </c>
      <c r="F2616" s="1" t="s">
        <v>7919</v>
      </c>
      <c r="G2616" s="1" t="s">
        <v>8180</v>
      </c>
      <c r="H2616" s="1" t="s">
        <v>8229</v>
      </c>
    </row>
    <row r="2617" spans="1:8" x14ac:dyDescent="0.25">
      <c r="A2617" s="1" t="s">
        <v>1065</v>
      </c>
      <c r="B2617" s="1" t="s">
        <v>8230</v>
      </c>
      <c r="C2617" s="1" t="s">
        <v>7917</v>
      </c>
      <c r="D2617" s="1" t="s">
        <v>8231</v>
      </c>
      <c r="E2617" s="1" t="s">
        <v>2444</v>
      </c>
      <c r="F2617" s="1" t="s">
        <v>7919</v>
      </c>
      <c r="G2617" s="1" t="s">
        <v>8180</v>
      </c>
      <c r="H2617" s="1" t="s">
        <v>8232</v>
      </c>
    </row>
    <row r="2618" spans="1:8" x14ac:dyDescent="0.25">
      <c r="A2618" s="1" t="s">
        <v>1065</v>
      </c>
      <c r="B2618" s="1" t="s">
        <v>8233</v>
      </c>
      <c r="C2618" s="1" t="s">
        <v>7917</v>
      </c>
      <c r="D2618" s="1" t="s">
        <v>8234</v>
      </c>
      <c r="E2618" s="1" t="s">
        <v>2444</v>
      </c>
      <c r="F2618" s="1" t="s">
        <v>7919</v>
      </c>
      <c r="G2618" s="1" t="s">
        <v>8180</v>
      </c>
      <c r="H2618" s="1" t="s">
        <v>8235</v>
      </c>
    </row>
    <row r="2619" spans="1:8" x14ac:dyDescent="0.25">
      <c r="A2619" s="1" t="s">
        <v>1065</v>
      </c>
      <c r="B2619" s="1" t="s">
        <v>8236</v>
      </c>
      <c r="C2619" s="1" t="s">
        <v>7917</v>
      </c>
      <c r="D2619" s="1" t="s">
        <v>8237</v>
      </c>
      <c r="E2619" s="1" t="s">
        <v>2444</v>
      </c>
      <c r="F2619" s="1" t="s">
        <v>7919</v>
      </c>
      <c r="G2619" s="1" t="s">
        <v>8180</v>
      </c>
      <c r="H2619" s="1" t="s">
        <v>8238</v>
      </c>
    </row>
    <row r="2620" spans="1:8" x14ac:dyDescent="0.25">
      <c r="A2620" s="1" t="s">
        <v>1065</v>
      </c>
      <c r="B2620" s="1" t="s">
        <v>8239</v>
      </c>
      <c r="C2620" s="1" t="s">
        <v>7917</v>
      </c>
      <c r="D2620" s="1" t="s">
        <v>8240</v>
      </c>
      <c r="E2620" s="1" t="s">
        <v>2444</v>
      </c>
      <c r="F2620" s="1" t="s">
        <v>7919</v>
      </c>
      <c r="G2620" s="1" t="s">
        <v>8180</v>
      </c>
      <c r="H2620" s="1" t="s">
        <v>8241</v>
      </c>
    </row>
    <row r="2621" spans="1:8" x14ac:dyDescent="0.25">
      <c r="A2621" s="1" t="s">
        <v>1065</v>
      </c>
      <c r="B2621" s="1" t="s">
        <v>8242</v>
      </c>
      <c r="C2621" s="1" t="s">
        <v>7917</v>
      </c>
      <c r="D2621" s="1" t="s">
        <v>8243</v>
      </c>
      <c r="E2621" s="1" t="s">
        <v>2444</v>
      </c>
      <c r="F2621" s="1" t="s">
        <v>7919</v>
      </c>
      <c r="G2621" s="1" t="s">
        <v>8180</v>
      </c>
      <c r="H2621" s="1" t="s">
        <v>8244</v>
      </c>
    </row>
    <row r="2622" spans="1:8" x14ac:dyDescent="0.25">
      <c r="A2622" s="1" t="s">
        <v>1065</v>
      </c>
      <c r="B2622" s="1" t="s">
        <v>8245</v>
      </c>
      <c r="C2622" s="1" t="s">
        <v>7917</v>
      </c>
      <c r="D2622" s="1" t="s">
        <v>8246</v>
      </c>
      <c r="E2622" s="1" t="s">
        <v>2444</v>
      </c>
      <c r="F2622" s="1" t="s">
        <v>7919</v>
      </c>
      <c r="G2622" s="1" t="s">
        <v>8180</v>
      </c>
      <c r="H2622" s="1" t="s">
        <v>8247</v>
      </c>
    </row>
    <row r="2623" spans="1:8" x14ac:dyDescent="0.25">
      <c r="A2623" s="1" t="s">
        <v>1065</v>
      </c>
      <c r="B2623" s="1" t="s">
        <v>8248</v>
      </c>
      <c r="C2623" s="1" t="s">
        <v>7917</v>
      </c>
      <c r="D2623" s="1" t="s">
        <v>8249</v>
      </c>
      <c r="E2623" s="1" t="s">
        <v>2444</v>
      </c>
      <c r="F2623" s="1" t="s">
        <v>7919</v>
      </c>
      <c r="G2623" s="1" t="s">
        <v>8180</v>
      </c>
      <c r="H2623" s="1" t="s">
        <v>8250</v>
      </c>
    </row>
    <row r="2624" spans="1:8" x14ac:dyDescent="0.25">
      <c r="A2624" s="1" t="s">
        <v>1065</v>
      </c>
      <c r="B2624" s="1" t="s">
        <v>8251</v>
      </c>
      <c r="C2624" s="1" t="s">
        <v>7917</v>
      </c>
      <c r="D2624" s="1" t="s">
        <v>8252</v>
      </c>
      <c r="E2624" s="1" t="s">
        <v>2444</v>
      </c>
      <c r="F2624" s="1" t="s">
        <v>7919</v>
      </c>
      <c r="G2624" s="1" t="s">
        <v>8180</v>
      </c>
      <c r="H2624" s="1" t="s">
        <v>8253</v>
      </c>
    </row>
    <row r="2625" spans="1:8" x14ac:dyDescent="0.25">
      <c r="A2625" s="1" t="s">
        <v>1065</v>
      </c>
      <c r="B2625" s="1" t="s">
        <v>8254</v>
      </c>
      <c r="C2625" s="1" t="s">
        <v>7917</v>
      </c>
      <c r="D2625" s="1" t="s">
        <v>8255</v>
      </c>
      <c r="E2625" s="1" t="s">
        <v>2444</v>
      </c>
      <c r="F2625" s="1" t="s">
        <v>7919</v>
      </c>
      <c r="G2625" s="1" t="s">
        <v>8180</v>
      </c>
      <c r="H2625" s="1" t="s">
        <v>8256</v>
      </c>
    </row>
    <row r="2626" spans="1:8" x14ac:dyDescent="0.25">
      <c r="A2626" s="1" t="s">
        <v>1065</v>
      </c>
      <c r="B2626" s="1" t="s">
        <v>8257</v>
      </c>
      <c r="C2626" s="1" t="s">
        <v>7917</v>
      </c>
      <c r="D2626" s="1" t="s">
        <v>8258</v>
      </c>
      <c r="E2626" s="1" t="s">
        <v>2444</v>
      </c>
      <c r="F2626" s="1" t="s">
        <v>7919</v>
      </c>
      <c r="G2626" s="1" t="s">
        <v>8180</v>
      </c>
      <c r="H2626" s="1" t="s">
        <v>8259</v>
      </c>
    </row>
    <row r="2627" spans="1:8" x14ac:dyDescent="0.25">
      <c r="A2627" s="1" t="s">
        <v>1065</v>
      </c>
      <c r="B2627" s="1" t="s">
        <v>8260</v>
      </c>
      <c r="C2627" s="1" t="s">
        <v>7917</v>
      </c>
      <c r="D2627" s="1" t="s">
        <v>8261</v>
      </c>
      <c r="E2627" s="1" t="s">
        <v>2444</v>
      </c>
      <c r="F2627" s="1" t="s">
        <v>7919</v>
      </c>
      <c r="G2627" s="1" t="s">
        <v>8180</v>
      </c>
      <c r="H2627" s="1" t="s">
        <v>8262</v>
      </c>
    </row>
    <row r="2628" spans="1:8" x14ac:dyDescent="0.25">
      <c r="A2628" s="1" t="s">
        <v>1065</v>
      </c>
      <c r="B2628" s="1" t="s">
        <v>8263</v>
      </c>
      <c r="C2628" s="1" t="s">
        <v>7917</v>
      </c>
      <c r="D2628" s="1" t="s">
        <v>8264</v>
      </c>
      <c r="E2628" s="1" t="s">
        <v>2444</v>
      </c>
      <c r="F2628" s="1" t="s">
        <v>7919</v>
      </c>
      <c r="G2628" s="1" t="s">
        <v>8180</v>
      </c>
      <c r="H2628" s="1" t="s">
        <v>8265</v>
      </c>
    </row>
    <row r="2629" spans="1:8" x14ac:dyDescent="0.25">
      <c r="A2629" s="1" t="s">
        <v>1065</v>
      </c>
      <c r="B2629" s="1" t="s">
        <v>8266</v>
      </c>
      <c r="C2629" s="1" t="s">
        <v>7917</v>
      </c>
      <c r="D2629" s="1" t="s">
        <v>8267</v>
      </c>
      <c r="E2629" s="1" t="s">
        <v>2444</v>
      </c>
      <c r="F2629" s="1" t="s">
        <v>7919</v>
      </c>
      <c r="G2629" s="1" t="s">
        <v>8180</v>
      </c>
      <c r="H2629" s="1" t="s">
        <v>8268</v>
      </c>
    </row>
    <row r="2630" spans="1:8" x14ac:dyDescent="0.25">
      <c r="A2630" s="1" t="s">
        <v>1065</v>
      </c>
      <c r="B2630" s="1" t="s">
        <v>8269</v>
      </c>
      <c r="C2630" s="1" t="s">
        <v>7917</v>
      </c>
      <c r="D2630" s="1" t="s">
        <v>8270</v>
      </c>
      <c r="E2630" s="1" t="s">
        <v>2444</v>
      </c>
      <c r="F2630" s="1" t="s">
        <v>7919</v>
      </c>
      <c r="G2630" s="1" t="s">
        <v>8180</v>
      </c>
      <c r="H2630" s="1" t="s">
        <v>8271</v>
      </c>
    </row>
    <row r="2631" spans="1:8" x14ac:dyDescent="0.25">
      <c r="A2631" s="1" t="s">
        <v>1065</v>
      </c>
      <c r="B2631" s="1" t="s">
        <v>8272</v>
      </c>
      <c r="C2631" s="1" t="s">
        <v>7917</v>
      </c>
      <c r="D2631" s="1" t="s">
        <v>8273</v>
      </c>
      <c r="E2631" s="1" t="s">
        <v>2444</v>
      </c>
      <c r="F2631" s="1" t="s">
        <v>7919</v>
      </c>
      <c r="G2631" s="1" t="s">
        <v>8180</v>
      </c>
      <c r="H2631" s="1" t="s">
        <v>8274</v>
      </c>
    </row>
    <row r="2632" spans="1:8" x14ac:dyDescent="0.25">
      <c r="A2632" s="1" t="s">
        <v>1065</v>
      </c>
      <c r="B2632" s="1" t="s">
        <v>8275</v>
      </c>
      <c r="C2632" s="1" t="s">
        <v>7917</v>
      </c>
      <c r="D2632" s="1" t="s">
        <v>8276</v>
      </c>
      <c r="E2632" s="1" t="s">
        <v>2444</v>
      </c>
      <c r="F2632" s="1" t="s">
        <v>7919</v>
      </c>
      <c r="G2632" s="1" t="s">
        <v>8180</v>
      </c>
      <c r="H2632" s="1" t="s">
        <v>8277</v>
      </c>
    </row>
    <row r="2633" spans="1:8" x14ac:dyDescent="0.25">
      <c r="A2633" s="1" t="s">
        <v>1065</v>
      </c>
      <c r="B2633" s="1" t="s">
        <v>8278</v>
      </c>
      <c r="C2633" s="1" t="s">
        <v>7917</v>
      </c>
      <c r="D2633" s="1" t="s">
        <v>8279</v>
      </c>
      <c r="E2633" s="1" t="s">
        <v>2444</v>
      </c>
      <c r="F2633" s="1" t="s">
        <v>7919</v>
      </c>
      <c r="G2633" s="1" t="s">
        <v>8180</v>
      </c>
      <c r="H2633" s="1" t="s">
        <v>8280</v>
      </c>
    </row>
    <row r="2634" spans="1:8" x14ac:dyDescent="0.25">
      <c r="A2634" s="1" t="s">
        <v>1065</v>
      </c>
      <c r="B2634" s="1" t="s">
        <v>8281</v>
      </c>
      <c r="C2634" s="1" t="s">
        <v>7917</v>
      </c>
      <c r="D2634" s="1" t="s">
        <v>8282</v>
      </c>
      <c r="E2634" s="1" t="s">
        <v>2444</v>
      </c>
      <c r="F2634" s="1" t="s">
        <v>7919</v>
      </c>
      <c r="G2634" s="1" t="s">
        <v>8180</v>
      </c>
      <c r="H2634" s="1" t="s">
        <v>8283</v>
      </c>
    </row>
    <row r="2635" spans="1:8" x14ac:dyDescent="0.25">
      <c r="A2635" s="1" t="s">
        <v>1065</v>
      </c>
      <c r="B2635" s="1" t="s">
        <v>8284</v>
      </c>
      <c r="C2635" s="1" t="s">
        <v>7917</v>
      </c>
      <c r="D2635" s="1" t="s">
        <v>8285</v>
      </c>
      <c r="E2635" s="1" t="s">
        <v>2444</v>
      </c>
      <c r="F2635" s="1" t="s">
        <v>7919</v>
      </c>
      <c r="G2635" s="1" t="s">
        <v>8180</v>
      </c>
      <c r="H2635" s="1" t="s">
        <v>8286</v>
      </c>
    </row>
    <row r="2636" spans="1:8" x14ac:dyDescent="0.25">
      <c r="A2636" s="1" t="s">
        <v>1065</v>
      </c>
      <c r="B2636" s="1" t="s">
        <v>8287</v>
      </c>
      <c r="C2636" s="1" t="s">
        <v>7917</v>
      </c>
      <c r="D2636" s="1" t="s">
        <v>8288</v>
      </c>
      <c r="E2636" s="1" t="s">
        <v>2444</v>
      </c>
      <c r="F2636" s="1" t="s">
        <v>7919</v>
      </c>
      <c r="G2636" s="1" t="s">
        <v>8180</v>
      </c>
      <c r="H2636" s="1" t="s">
        <v>8289</v>
      </c>
    </row>
    <row r="2637" spans="1:8" x14ac:dyDescent="0.25">
      <c r="A2637" s="1" t="s">
        <v>1065</v>
      </c>
      <c r="B2637" s="1" t="s">
        <v>8290</v>
      </c>
      <c r="C2637" s="1" t="s">
        <v>3025</v>
      </c>
      <c r="D2637" s="1" t="s">
        <v>8291</v>
      </c>
      <c r="E2637" s="1" t="s">
        <v>2444</v>
      </c>
      <c r="F2637" s="1" t="s">
        <v>7919</v>
      </c>
      <c r="G2637" s="1" t="s">
        <v>8180</v>
      </c>
      <c r="H2637" s="1" t="s">
        <v>8292</v>
      </c>
    </row>
    <row r="2638" spans="1:8" x14ac:dyDescent="0.25">
      <c r="A2638" s="1" t="s">
        <v>1065</v>
      </c>
      <c r="B2638" s="1" t="s">
        <v>8293</v>
      </c>
      <c r="C2638" s="1" t="s">
        <v>3025</v>
      </c>
      <c r="D2638" s="1" t="s">
        <v>8294</v>
      </c>
      <c r="E2638" s="1" t="s">
        <v>2444</v>
      </c>
      <c r="F2638" s="1" t="s">
        <v>7919</v>
      </c>
      <c r="G2638" s="1" t="s">
        <v>8180</v>
      </c>
      <c r="H2638" s="1" t="s">
        <v>8295</v>
      </c>
    </row>
    <row r="2639" spans="1:8" x14ac:dyDescent="0.25">
      <c r="A2639" s="1" t="s">
        <v>1065</v>
      </c>
      <c r="B2639" s="1" t="s">
        <v>8296</v>
      </c>
      <c r="C2639" s="1" t="s">
        <v>3025</v>
      </c>
      <c r="D2639" s="1" t="s">
        <v>8297</v>
      </c>
      <c r="E2639" s="1" t="s">
        <v>2444</v>
      </c>
      <c r="F2639" s="1" t="s">
        <v>7919</v>
      </c>
      <c r="G2639" s="1" t="s">
        <v>8180</v>
      </c>
      <c r="H2639" s="1" t="s">
        <v>8298</v>
      </c>
    </row>
    <row r="2640" spans="1:8" x14ac:dyDescent="0.25">
      <c r="A2640" s="1" t="s">
        <v>1065</v>
      </c>
      <c r="B2640" s="1" t="s">
        <v>8299</v>
      </c>
      <c r="C2640" s="1" t="s">
        <v>3025</v>
      </c>
      <c r="D2640" s="1" t="s">
        <v>8300</v>
      </c>
      <c r="E2640" s="1" t="s">
        <v>2444</v>
      </c>
      <c r="F2640" s="1" t="s">
        <v>7919</v>
      </c>
      <c r="G2640" s="1" t="s">
        <v>8180</v>
      </c>
      <c r="H2640" s="1" t="s">
        <v>8301</v>
      </c>
    </row>
    <row r="2641" spans="1:8" x14ac:dyDescent="0.25">
      <c r="A2641" s="1" t="s">
        <v>1065</v>
      </c>
      <c r="B2641" s="1" t="s">
        <v>8302</v>
      </c>
      <c r="C2641" s="1" t="s">
        <v>3025</v>
      </c>
      <c r="D2641" s="1" t="s">
        <v>8303</v>
      </c>
      <c r="E2641" s="1" t="s">
        <v>2444</v>
      </c>
      <c r="F2641" s="1" t="s">
        <v>7919</v>
      </c>
      <c r="G2641" s="1" t="s">
        <v>8180</v>
      </c>
      <c r="H2641" s="1" t="s">
        <v>8304</v>
      </c>
    </row>
    <row r="2642" spans="1:8" x14ac:dyDescent="0.25">
      <c r="A2642" s="1" t="s">
        <v>1065</v>
      </c>
      <c r="B2642" s="1" t="s">
        <v>8305</v>
      </c>
      <c r="C2642" s="1" t="s">
        <v>3025</v>
      </c>
      <c r="D2642" s="1" t="s">
        <v>8306</v>
      </c>
      <c r="E2642" s="1" t="s">
        <v>2444</v>
      </c>
      <c r="F2642" s="1" t="s">
        <v>7919</v>
      </c>
      <c r="G2642" s="1" t="s">
        <v>8180</v>
      </c>
      <c r="H2642" s="1" t="s">
        <v>8307</v>
      </c>
    </row>
    <row r="2643" spans="1:8" x14ac:dyDescent="0.25">
      <c r="A2643" s="1" t="s">
        <v>1065</v>
      </c>
      <c r="B2643" s="1" t="s">
        <v>8308</v>
      </c>
      <c r="C2643" s="1" t="s">
        <v>3025</v>
      </c>
      <c r="D2643" s="1" t="s">
        <v>8309</v>
      </c>
      <c r="E2643" s="1" t="s">
        <v>2444</v>
      </c>
      <c r="F2643" s="1" t="s">
        <v>7919</v>
      </c>
      <c r="G2643" s="1" t="s">
        <v>8180</v>
      </c>
      <c r="H2643" s="1" t="s">
        <v>8310</v>
      </c>
    </row>
    <row r="2644" spans="1:8" x14ac:dyDescent="0.25">
      <c r="A2644" s="1" t="s">
        <v>1065</v>
      </c>
      <c r="B2644" s="1" t="s">
        <v>8311</v>
      </c>
      <c r="C2644" s="1" t="s">
        <v>3025</v>
      </c>
      <c r="D2644" s="1" t="s">
        <v>8312</v>
      </c>
      <c r="E2644" s="1" t="s">
        <v>2444</v>
      </c>
      <c r="F2644" s="1" t="s">
        <v>7919</v>
      </c>
      <c r="G2644" s="1" t="s">
        <v>8180</v>
      </c>
      <c r="H2644" s="1" t="s">
        <v>8313</v>
      </c>
    </row>
    <row r="2645" spans="1:8" x14ac:dyDescent="0.25">
      <c r="A2645" s="1" t="s">
        <v>1065</v>
      </c>
      <c r="B2645" s="1" t="s">
        <v>8314</v>
      </c>
      <c r="C2645" s="1" t="s">
        <v>3025</v>
      </c>
      <c r="D2645" s="1" t="s">
        <v>8315</v>
      </c>
      <c r="E2645" s="1" t="s">
        <v>2444</v>
      </c>
      <c r="F2645" s="1" t="s">
        <v>7919</v>
      </c>
      <c r="G2645" s="1" t="s">
        <v>8180</v>
      </c>
      <c r="H2645" s="1" t="s">
        <v>8316</v>
      </c>
    </row>
    <row r="2646" spans="1:8" x14ac:dyDescent="0.25">
      <c r="A2646" s="1" t="s">
        <v>1065</v>
      </c>
      <c r="B2646" s="1" t="s">
        <v>8317</v>
      </c>
      <c r="C2646" s="1" t="s">
        <v>3025</v>
      </c>
      <c r="D2646" s="1" t="s">
        <v>8318</v>
      </c>
      <c r="E2646" s="1" t="s">
        <v>2444</v>
      </c>
      <c r="F2646" s="1" t="s">
        <v>7919</v>
      </c>
      <c r="G2646" s="1" t="s">
        <v>8180</v>
      </c>
      <c r="H2646" s="1" t="s">
        <v>8319</v>
      </c>
    </row>
    <row r="2647" spans="1:8" x14ac:dyDescent="0.25">
      <c r="A2647" s="1" t="s">
        <v>1065</v>
      </c>
      <c r="B2647" s="1" t="s">
        <v>8320</v>
      </c>
      <c r="C2647" s="1" t="s">
        <v>7917</v>
      </c>
      <c r="D2647" s="1" t="s">
        <v>8321</v>
      </c>
      <c r="E2647" s="1" t="s">
        <v>2444</v>
      </c>
      <c r="F2647" s="1" t="s">
        <v>7919</v>
      </c>
      <c r="G2647" s="1" t="s">
        <v>8180</v>
      </c>
      <c r="H2647" s="1" t="s">
        <v>1611</v>
      </c>
    </row>
    <row r="2648" spans="1:8" x14ac:dyDescent="0.25">
      <c r="A2648" s="1" t="s">
        <v>1065</v>
      </c>
      <c r="B2648" s="1" t="s">
        <v>8322</v>
      </c>
      <c r="C2648" s="1" t="s">
        <v>7917</v>
      </c>
      <c r="D2648" s="1" t="s">
        <v>8323</v>
      </c>
      <c r="E2648" s="1" t="s">
        <v>2444</v>
      </c>
      <c r="F2648" s="1" t="s">
        <v>7919</v>
      </c>
      <c r="G2648" s="1" t="s">
        <v>8180</v>
      </c>
      <c r="H2648" s="1" t="s">
        <v>1611</v>
      </c>
    </row>
    <row r="2649" spans="1:8" x14ac:dyDescent="0.25">
      <c r="A2649" s="1" t="s">
        <v>1065</v>
      </c>
      <c r="B2649" s="1" t="s">
        <v>8324</v>
      </c>
      <c r="C2649" s="1" t="s">
        <v>7917</v>
      </c>
      <c r="D2649" s="1" t="s">
        <v>8325</v>
      </c>
      <c r="E2649" s="1" t="s">
        <v>2444</v>
      </c>
      <c r="F2649" s="1" t="s">
        <v>7919</v>
      </c>
      <c r="G2649" s="1" t="s">
        <v>8180</v>
      </c>
      <c r="H2649" s="1" t="s">
        <v>1611</v>
      </c>
    </row>
    <row r="2650" spans="1:8" x14ac:dyDescent="0.25">
      <c r="A2650" s="1" t="s">
        <v>1065</v>
      </c>
      <c r="B2650" s="1" t="s">
        <v>8326</v>
      </c>
      <c r="C2650" s="1" t="s">
        <v>7917</v>
      </c>
      <c r="D2650" s="1" t="s">
        <v>8327</v>
      </c>
      <c r="E2650" s="1" t="s">
        <v>2444</v>
      </c>
      <c r="F2650" s="1" t="s">
        <v>7919</v>
      </c>
      <c r="G2650" s="1" t="s">
        <v>8328</v>
      </c>
      <c r="H2650" s="1" t="s">
        <v>8329</v>
      </c>
    </row>
    <row r="2651" spans="1:8" x14ac:dyDescent="0.25">
      <c r="A2651" s="1" t="s">
        <v>1065</v>
      </c>
      <c r="B2651" s="1" t="s">
        <v>8330</v>
      </c>
      <c r="C2651" s="1" t="s">
        <v>7917</v>
      </c>
      <c r="D2651" s="1" t="s">
        <v>8331</v>
      </c>
      <c r="E2651" s="1" t="s">
        <v>2444</v>
      </c>
      <c r="F2651" s="1" t="s">
        <v>7919</v>
      </c>
      <c r="G2651" s="1" t="s">
        <v>8328</v>
      </c>
      <c r="H2651" s="1" t="s">
        <v>8332</v>
      </c>
    </row>
    <row r="2652" spans="1:8" x14ac:dyDescent="0.25">
      <c r="A2652" s="1" t="s">
        <v>1065</v>
      </c>
      <c r="B2652" s="1" t="s">
        <v>8333</v>
      </c>
      <c r="C2652" s="1" t="s">
        <v>7917</v>
      </c>
      <c r="D2652" s="1" t="s">
        <v>8334</v>
      </c>
      <c r="E2652" s="1" t="s">
        <v>2444</v>
      </c>
      <c r="F2652" s="1" t="s">
        <v>7919</v>
      </c>
      <c r="G2652" s="1" t="s">
        <v>8328</v>
      </c>
      <c r="H2652" s="1" t="s">
        <v>8335</v>
      </c>
    </row>
    <row r="2653" spans="1:8" x14ac:dyDescent="0.25">
      <c r="A2653" s="1" t="s">
        <v>1065</v>
      </c>
      <c r="B2653" s="1" t="s">
        <v>8336</v>
      </c>
      <c r="C2653" s="1" t="s">
        <v>7917</v>
      </c>
      <c r="D2653" s="1" t="s">
        <v>8337</v>
      </c>
      <c r="E2653" s="1" t="s">
        <v>2444</v>
      </c>
      <c r="F2653" s="1" t="s">
        <v>7919</v>
      </c>
      <c r="G2653" s="1" t="s">
        <v>8328</v>
      </c>
      <c r="H2653" s="1" t="s">
        <v>8338</v>
      </c>
    </row>
    <row r="2654" spans="1:8" x14ac:dyDescent="0.25">
      <c r="A2654" s="1" t="s">
        <v>1065</v>
      </c>
      <c r="B2654" s="1" t="s">
        <v>8339</v>
      </c>
      <c r="C2654" s="1" t="s">
        <v>7917</v>
      </c>
      <c r="D2654" s="1" t="s">
        <v>8340</v>
      </c>
      <c r="E2654" s="1" t="s">
        <v>2444</v>
      </c>
      <c r="F2654" s="1" t="s">
        <v>7919</v>
      </c>
      <c r="G2654" s="1" t="s">
        <v>8328</v>
      </c>
      <c r="H2654" s="1" t="s">
        <v>8341</v>
      </c>
    </row>
    <row r="2655" spans="1:8" x14ac:dyDescent="0.25">
      <c r="A2655" s="1" t="s">
        <v>1065</v>
      </c>
      <c r="B2655" s="1" t="s">
        <v>8342</v>
      </c>
      <c r="C2655" s="1" t="s">
        <v>7917</v>
      </c>
      <c r="D2655" s="1" t="s">
        <v>8343</v>
      </c>
      <c r="E2655" s="1" t="s">
        <v>2444</v>
      </c>
      <c r="F2655" s="1" t="s">
        <v>7919</v>
      </c>
      <c r="G2655" s="1" t="s">
        <v>8328</v>
      </c>
      <c r="H2655" s="1" t="s">
        <v>8344</v>
      </c>
    </row>
    <row r="2656" spans="1:8" x14ac:dyDescent="0.25">
      <c r="A2656" s="1" t="s">
        <v>1065</v>
      </c>
      <c r="B2656" s="1" t="s">
        <v>8345</v>
      </c>
      <c r="C2656" s="1" t="s">
        <v>7917</v>
      </c>
      <c r="D2656" s="1" t="s">
        <v>8346</v>
      </c>
      <c r="E2656" s="1" t="s">
        <v>2444</v>
      </c>
      <c r="F2656" s="1" t="s">
        <v>7919</v>
      </c>
      <c r="G2656" s="1" t="s">
        <v>8328</v>
      </c>
      <c r="H2656" s="1" t="s">
        <v>8347</v>
      </c>
    </row>
    <row r="2657" spans="1:8" x14ac:dyDescent="0.25">
      <c r="A2657" s="1" t="s">
        <v>1065</v>
      </c>
      <c r="B2657" s="1" t="s">
        <v>8348</v>
      </c>
      <c r="C2657" s="1" t="s">
        <v>7917</v>
      </c>
      <c r="D2657" s="1" t="s">
        <v>8349</v>
      </c>
      <c r="E2657" s="1" t="s">
        <v>2444</v>
      </c>
      <c r="F2657" s="1" t="s">
        <v>7919</v>
      </c>
      <c r="G2657" s="1" t="s">
        <v>8328</v>
      </c>
      <c r="H2657" s="1" t="s">
        <v>8350</v>
      </c>
    </row>
    <row r="2658" spans="1:8" x14ac:dyDescent="0.25">
      <c r="A2658" s="1" t="s">
        <v>1065</v>
      </c>
      <c r="B2658" s="1" t="s">
        <v>8351</v>
      </c>
      <c r="C2658" s="1" t="s">
        <v>7917</v>
      </c>
      <c r="D2658" s="1" t="s">
        <v>8352</v>
      </c>
      <c r="E2658" s="1" t="s">
        <v>2444</v>
      </c>
      <c r="F2658" s="1" t="s">
        <v>7919</v>
      </c>
      <c r="G2658" s="1" t="s">
        <v>8328</v>
      </c>
      <c r="H2658" s="1" t="s">
        <v>8353</v>
      </c>
    </row>
    <row r="2659" spans="1:8" x14ac:dyDescent="0.25">
      <c r="A2659" s="1" t="s">
        <v>1065</v>
      </c>
      <c r="B2659" s="1" t="s">
        <v>8354</v>
      </c>
      <c r="C2659" s="1" t="s">
        <v>7917</v>
      </c>
      <c r="D2659" s="1" t="s">
        <v>8355</v>
      </c>
      <c r="E2659" s="1" t="s">
        <v>2444</v>
      </c>
      <c r="F2659" s="1" t="s">
        <v>7919</v>
      </c>
      <c r="G2659" s="1" t="s">
        <v>8328</v>
      </c>
      <c r="H2659" s="1" t="s">
        <v>8356</v>
      </c>
    </row>
    <row r="2660" spans="1:8" x14ac:dyDescent="0.25">
      <c r="A2660" s="1" t="s">
        <v>1065</v>
      </c>
      <c r="B2660" s="1" t="s">
        <v>8357</v>
      </c>
      <c r="C2660" s="1" t="s">
        <v>7917</v>
      </c>
      <c r="D2660" s="1" t="s">
        <v>8358</v>
      </c>
      <c r="E2660" s="1" t="s">
        <v>2444</v>
      </c>
      <c r="F2660" s="1" t="s">
        <v>7919</v>
      </c>
      <c r="G2660" s="1" t="s">
        <v>8328</v>
      </c>
      <c r="H2660" s="1" t="s">
        <v>8359</v>
      </c>
    </row>
    <row r="2661" spans="1:8" x14ac:dyDescent="0.25">
      <c r="A2661" s="1" t="s">
        <v>1065</v>
      </c>
      <c r="B2661" s="1" t="s">
        <v>8360</v>
      </c>
      <c r="C2661" s="1" t="s">
        <v>7917</v>
      </c>
      <c r="D2661" s="1" t="s">
        <v>8361</v>
      </c>
      <c r="E2661" s="1" t="s">
        <v>2444</v>
      </c>
      <c r="F2661" s="1" t="s">
        <v>7919</v>
      </c>
      <c r="G2661" s="1" t="s">
        <v>8328</v>
      </c>
      <c r="H2661" s="1" t="s">
        <v>8362</v>
      </c>
    </row>
    <row r="2662" spans="1:8" x14ac:dyDescent="0.25">
      <c r="A2662" s="1" t="s">
        <v>1065</v>
      </c>
      <c r="B2662" s="1" t="s">
        <v>8363</v>
      </c>
      <c r="C2662" s="1" t="s">
        <v>7917</v>
      </c>
      <c r="D2662" s="1" t="s">
        <v>8364</v>
      </c>
      <c r="E2662" s="1" t="s">
        <v>2444</v>
      </c>
      <c r="F2662" s="1" t="s">
        <v>7919</v>
      </c>
      <c r="G2662" s="1" t="s">
        <v>8328</v>
      </c>
      <c r="H2662" s="1" t="s">
        <v>8365</v>
      </c>
    </row>
    <row r="2663" spans="1:8" x14ac:dyDescent="0.25">
      <c r="A2663" s="1" t="s">
        <v>1065</v>
      </c>
      <c r="B2663" s="1" t="s">
        <v>8366</v>
      </c>
      <c r="C2663" s="1" t="s">
        <v>7917</v>
      </c>
      <c r="D2663" s="1" t="s">
        <v>8367</v>
      </c>
      <c r="E2663" s="1" t="s">
        <v>2444</v>
      </c>
      <c r="F2663" s="1" t="s">
        <v>7919</v>
      </c>
      <c r="G2663" s="1" t="s">
        <v>8328</v>
      </c>
      <c r="H2663" s="1" t="s">
        <v>8368</v>
      </c>
    </row>
    <row r="2664" spans="1:8" x14ac:dyDescent="0.25">
      <c r="A2664" s="1" t="s">
        <v>1065</v>
      </c>
      <c r="B2664" s="1" t="s">
        <v>8369</v>
      </c>
      <c r="C2664" s="1" t="s">
        <v>7917</v>
      </c>
      <c r="D2664" s="1" t="s">
        <v>8370</v>
      </c>
      <c r="E2664" s="1" t="s">
        <v>2444</v>
      </c>
      <c r="F2664" s="1" t="s">
        <v>7919</v>
      </c>
      <c r="G2664" s="1" t="s">
        <v>8328</v>
      </c>
      <c r="H2664" s="1" t="s">
        <v>8371</v>
      </c>
    </row>
    <row r="2665" spans="1:8" x14ac:dyDescent="0.25">
      <c r="A2665" s="1" t="s">
        <v>1065</v>
      </c>
      <c r="B2665" s="1" t="s">
        <v>8372</v>
      </c>
      <c r="C2665" s="1" t="s">
        <v>7917</v>
      </c>
      <c r="D2665" s="1" t="s">
        <v>8373</v>
      </c>
      <c r="E2665" s="1" t="s">
        <v>2444</v>
      </c>
      <c r="F2665" s="1" t="s">
        <v>7919</v>
      </c>
      <c r="G2665" s="1" t="s">
        <v>8328</v>
      </c>
      <c r="H2665" s="1" t="s">
        <v>8374</v>
      </c>
    </row>
    <row r="2666" spans="1:8" x14ac:dyDescent="0.25">
      <c r="A2666" s="1" t="s">
        <v>1065</v>
      </c>
      <c r="B2666" s="1" t="s">
        <v>8375</v>
      </c>
      <c r="C2666" s="1" t="s">
        <v>7917</v>
      </c>
      <c r="D2666" s="1" t="s">
        <v>8376</v>
      </c>
      <c r="E2666" s="1" t="s">
        <v>2444</v>
      </c>
      <c r="F2666" s="1" t="s">
        <v>7919</v>
      </c>
      <c r="G2666" s="1" t="s">
        <v>8328</v>
      </c>
      <c r="H2666" s="1" t="s">
        <v>8377</v>
      </c>
    </row>
    <row r="2667" spans="1:8" x14ac:dyDescent="0.25">
      <c r="A2667" s="1" t="s">
        <v>1065</v>
      </c>
      <c r="B2667" s="1" t="s">
        <v>8378</v>
      </c>
      <c r="C2667" s="1" t="s">
        <v>7917</v>
      </c>
      <c r="D2667" s="1" t="s">
        <v>8379</v>
      </c>
      <c r="E2667" s="1" t="s">
        <v>2444</v>
      </c>
      <c r="F2667" s="1" t="s">
        <v>7919</v>
      </c>
      <c r="G2667" s="1" t="s">
        <v>8328</v>
      </c>
      <c r="H2667" s="1" t="s">
        <v>8380</v>
      </c>
    </row>
    <row r="2668" spans="1:8" x14ac:dyDescent="0.25">
      <c r="A2668" s="1" t="s">
        <v>1065</v>
      </c>
      <c r="B2668" s="1" t="s">
        <v>8381</v>
      </c>
      <c r="C2668" s="1" t="s">
        <v>7917</v>
      </c>
      <c r="D2668" s="1" t="s">
        <v>8382</v>
      </c>
      <c r="E2668" s="1" t="s">
        <v>2444</v>
      </c>
      <c r="F2668" s="1" t="s">
        <v>7919</v>
      </c>
      <c r="G2668" s="1" t="s">
        <v>8328</v>
      </c>
      <c r="H2668" s="1" t="s">
        <v>8383</v>
      </c>
    </row>
    <row r="2669" spans="1:8" x14ac:dyDescent="0.25">
      <c r="A2669" s="1" t="s">
        <v>1065</v>
      </c>
      <c r="B2669" s="1" t="s">
        <v>8384</v>
      </c>
      <c r="C2669" s="1" t="s">
        <v>7917</v>
      </c>
      <c r="D2669" s="1" t="s">
        <v>8385</v>
      </c>
      <c r="E2669" s="1" t="s">
        <v>2444</v>
      </c>
      <c r="F2669" s="1" t="s">
        <v>7919</v>
      </c>
      <c r="G2669" s="1" t="s">
        <v>8328</v>
      </c>
      <c r="H2669" s="1" t="s">
        <v>8386</v>
      </c>
    </row>
    <row r="2670" spans="1:8" x14ac:dyDescent="0.25">
      <c r="A2670" s="1" t="s">
        <v>1065</v>
      </c>
      <c r="B2670" s="1" t="s">
        <v>8387</v>
      </c>
      <c r="C2670" s="1" t="s">
        <v>7917</v>
      </c>
      <c r="D2670" s="1" t="s">
        <v>8388</v>
      </c>
      <c r="E2670" s="1" t="s">
        <v>2444</v>
      </c>
      <c r="F2670" s="1" t="s">
        <v>7919</v>
      </c>
      <c r="G2670" s="1" t="s">
        <v>8328</v>
      </c>
      <c r="H2670" s="1" t="s">
        <v>8389</v>
      </c>
    </row>
    <row r="2671" spans="1:8" x14ac:dyDescent="0.25">
      <c r="A2671" s="1" t="s">
        <v>1065</v>
      </c>
      <c r="B2671" s="1" t="s">
        <v>8390</v>
      </c>
      <c r="C2671" s="1" t="s">
        <v>7917</v>
      </c>
      <c r="D2671" s="1" t="s">
        <v>8391</v>
      </c>
      <c r="E2671" s="1" t="s">
        <v>2444</v>
      </c>
      <c r="F2671" s="1" t="s">
        <v>7919</v>
      </c>
      <c r="G2671" s="1" t="s">
        <v>8328</v>
      </c>
      <c r="H2671" s="1" t="s">
        <v>8392</v>
      </c>
    </row>
    <row r="2672" spans="1:8" x14ac:dyDescent="0.25">
      <c r="A2672" s="1" t="s">
        <v>1065</v>
      </c>
      <c r="B2672" s="1" t="s">
        <v>8393</v>
      </c>
      <c r="C2672" s="1" t="s">
        <v>7917</v>
      </c>
      <c r="D2672" s="1" t="s">
        <v>8394</v>
      </c>
      <c r="E2672" s="1" t="s">
        <v>2444</v>
      </c>
      <c r="F2672" s="1" t="s">
        <v>7919</v>
      </c>
      <c r="G2672" s="1" t="s">
        <v>8328</v>
      </c>
      <c r="H2672" s="1" t="s">
        <v>1611</v>
      </c>
    </row>
    <row r="2673" spans="1:8" x14ac:dyDescent="0.25">
      <c r="A2673" s="1" t="s">
        <v>1065</v>
      </c>
      <c r="B2673" s="1" t="s">
        <v>8395</v>
      </c>
      <c r="C2673" s="1" t="s">
        <v>7917</v>
      </c>
      <c r="D2673" s="1" t="s">
        <v>8396</v>
      </c>
      <c r="E2673" s="1" t="s">
        <v>2444</v>
      </c>
      <c r="F2673" s="1" t="s">
        <v>7919</v>
      </c>
      <c r="G2673" s="1" t="s">
        <v>8397</v>
      </c>
      <c r="H2673" s="1" t="s">
        <v>8398</v>
      </c>
    </row>
    <row r="2674" spans="1:8" x14ac:dyDescent="0.25">
      <c r="A2674" s="1" t="s">
        <v>1065</v>
      </c>
      <c r="B2674" s="1" t="s">
        <v>8399</v>
      </c>
      <c r="C2674" s="1" t="s">
        <v>7917</v>
      </c>
      <c r="D2674" s="1" t="s">
        <v>8400</v>
      </c>
      <c r="E2674" s="1" t="s">
        <v>2444</v>
      </c>
      <c r="F2674" s="1" t="s">
        <v>7919</v>
      </c>
      <c r="G2674" s="1" t="s">
        <v>8397</v>
      </c>
      <c r="H2674" s="1" t="s">
        <v>8401</v>
      </c>
    </row>
    <row r="2675" spans="1:8" x14ac:dyDescent="0.25">
      <c r="A2675" s="1" t="s">
        <v>1065</v>
      </c>
      <c r="B2675" s="1" t="s">
        <v>8402</v>
      </c>
      <c r="C2675" s="1" t="s">
        <v>7917</v>
      </c>
      <c r="D2675" s="1" t="s">
        <v>8403</v>
      </c>
      <c r="E2675" s="1" t="s">
        <v>2444</v>
      </c>
      <c r="F2675" s="1" t="s">
        <v>7919</v>
      </c>
      <c r="G2675" s="1" t="s">
        <v>8397</v>
      </c>
      <c r="H2675" s="1" t="s">
        <v>8404</v>
      </c>
    </row>
    <row r="2676" spans="1:8" x14ac:dyDescent="0.25">
      <c r="A2676" s="1" t="s">
        <v>1065</v>
      </c>
      <c r="B2676" s="1" t="s">
        <v>8405</v>
      </c>
      <c r="C2676" s="1" t="s">
        <v>7917</v>
      </c>
      <c r="D2676" s="1" t="s">
        <v>8406</v>
      </c>
      <c r="E2676" s="1" t="s">
        <v>2444</v>
      </c>
      <c r="F2676" s="1" t="s">
        <v>7919</v>
      </c>
      <c r="G2676" s="1" t="s">
        <v>8397</v>
      </c>
      <c r="H2676" s="1" t="s">
        <v>8407</v>
      </c>
    </row>
    <row r="2677" spans="1:8" x14ac:dyDescent="0.25">
      <c r="A2677" s="1" t="s">
        <v>1065</v>
      </c>
      <c r="B2677" s="1" t="s">
        <v>8408</v>
      </c>
      <c r="C2677" s="1" t="s">
        <v>7917</v>
      </c>
      <c r="D2677" s="1" t="s">
        <v>8409</v>
      </c>
      <c r="E2677" s="1" t="s">
        <v>2444</v>
      </c>
      <c r="F2677" s="1" t="s">
        <v>7919</v>
      </c>
      <c r="G2677" s="1" t="s">
        <v>8397</v>
      </c>
      <c r="H2677" s="1" t="s">
        <v>8410</v>
      </c>
    </row>
    <row r="2678" spans="1:8" x14ac:dyDescent="0.25">
      <c r="A2678" s="1" t="s">
        <v>1065</v>
      </c>
      <c r="B2678" s="1" t="s">
        <v>8411</v>
      </c>
      <c r="C2678" s="1" t="s">
        <v>7917</v>
      </c>
      <c r="D2678" s="1" t="s">
        <v>8412</v>
      </c>
      <c r="E2678" s="1" t="s">
        <v>2444</v>
      </c>
      <c r="F2678" s="1" t="s">
        <v>7919</v>
      </c>
      <c r="G2678" s="1" t="s">
        <v>8397</v>
      </c>
      <c r="H2678" s="1" t="s">
        <v>8413</v>
      </c>
    </row>
    <row r="2679" spans="1:8" x14ac:dyDescent="0.25">
      <c r="A2679" s="1" t="s">
        <v>1065</v>
      </c>
      <c r="B2679" s="1" t="s">
        <v>8414</v>
      </c>
      <c r="C2679" s="1" t="s">
        <v>7917</v>
      </c>
      <c r="D2679" s="1" t="s">
        <v>8415</v>
      </c>
      <c r="E2679" s="1" t="s">
        <v>2444</v>
      </c>
      <c r="F2679" s="1" t="s">
        <v>7919</v>
      </c>
      <c r="G2679" s="1" t="s">
        <v>8397</v>
      </c>
      <c r="H2679" s="1" t="s">
        <v>8416</v>
      </c>
    </row>
    <row r="2680" spans="1:8" x14ac:dyDescent="0.25">
      <c r="A2680" s="1" t="s">
        <v>1065</v>
      </c>
      <c r="B2680" s="1" t="s">
        <v>8417</v>
      </c>
      <c r="C2680" s="1" t="s">
        <v>7917</v>
      </c>
      <c r="D2680" s="1" t="s">
        <v>8418</v>
      </c>
      <c r="E2680" s="1" t="s">
        <v>2444</v>
      </c>
      <c r="F2680" s="1" t="s">
        <v>7919</v>
      </c>
      <c r="G2680" s="1" t="s">
        <v>8397</v>
      </c>
      <c r="H2680" s="1" t="s">
        <v>8419</v>
      </c>
    </row>
    <row r="2681" spans="1:8" x14ac:dyDescent="0.25">
      <c r="A2681" s="1" t="s">
        <v>1065</v>
      </c>
      <c r="B2681" s="1" t="s">
        <v>8420</v>
      </c>
      <c r="C2681" s="1" t="s">
        <v>7917</v>
      </c>
      <c r="D2681" s="1" t="s">
        <v>8421</v>
      </c>
      <c r="E2681" s="1" t="s">
        <v>2444</v>
      </c>
      <c r="F2681" s="1" t="s">
        <v>7919</v>
      </c>
      <c r="G2681" s="1" t="s">
        <v>8397</v>
      </c>
      <c r="H2681" s="1" t="s">
        <v>8422</v>
      </c>
    </row>
    <row r="2682" spans="1:8" x14ac:dyDescent="0.25">
      <c r="A2682" s="1" t="s">
        <v>1065</v>
      </c>
      <c r="B2682" s="1" t="s">
        <v>8423</v>
      </c>
      <c r="C2682" s="1" t="s">
        <v>7917</v>
      </c>
      <c r="D2682" s="1" t="s">
        <v>8424</v>
      </c>
      <c r="E2682" s="1" t="s">
        <v>2444</v>
      </c>
      <c r="F2682" s="1" t="s">
        <v>7919</v>
      </c>
      <c r="G2682" s="1" t="s">
        <v>8397</v>
      </c>
      <c r="H2682" s="1" t="s">
        <v>8425</v>
      </c>
    </row>
    <row r="2683" spans="1:8" x14ac:dyDescent="0.25">
      <c r="A2683" s="1" t="s">
        <v>1065</v>
      </c>
      <c r="B2683" s="1" t="s">
        <v>8426</v>
      </c>
      <c r="C2683" s="1" t="s">
        <v>7917</v>
      </c>
      <c r="D2683" s="1" t="s">
        <v>8427</v>
      </c>
      <c r="E2683" s="1" t="s">
        <v>2444</v>
      </c>
      <c r="F2683" s="1" t="s">
        <v>7919</v>
      </c>
      <c r="G2683" s="1" t="s">
        <v>8397</v>
      </c>
      <c r="H2683" s="1" t="s">
        <v>8428</v>
      </c>
    </row>
    <row r="2684" spans="1:8" x14ac:dyDescent="0.25">
      <c r="A2684" s="1" t="s">
        <v>1065</v>
      </c>
      <c r="B2684" s="1" t="s">
        <v>8429</v>
      </c>
      <c r="C2684" s="1" t="s">
        <v>7917</v>
      </c>
      <c r="D2684" s="1" t="s">
        <v>8430</v>
      </c>
      <c r="E2684" s="1" t="s">
        <v>2444</v>
      </c>
      <c r="F2684" s="1" t="s">
        <v>7919</v>
      </c>
      <c r="G2684" s="1" t="s">
        <v>8397</v>
      </c>
      <c r="H2684" s="1" t="s">
        <v>8431</v>
      </c>
    </row>
    <row r="2685" spans="1:8" x14ac:dyDescent="0.25">
      <c r="A2685" s="1" t="s">
        <v>1065</v>
      </c>
      <c r="B2685" s="1" t="s">
        <v>8432</v>
      </c>
      <c r="C2685" s="1" t="s">
        <v>7917</v>
      </c>
      <c r="D2685" s="1" t="s">
        <v>8433</v>
      </c>
      <c r="E2685" s="1" t="s">
        <v>2444</v>
      </c>
      <c r="F2685" s="1" t="s">
        <v>7919</v>
      </c>
      <c r="G2685" s="1" t="s">
        <v>8397</v>
      </c>
      <c r="H2685" s="1" t="s">
        <v>8434</v>
      </c>
    </row>
    <row r="2686" spans="1:8" x14ac:dyDescent="0.25">
      <c r="A2686" s="1" t="s">
        <v>1065</v>
      </c>
      <c r="B2686" s="1" t="s">
        <v>8435</v>
      </c>
      <c r="C2686" s="1" t="s">
        <v>7917</v>
      </c>
      <c r="D2686" s="1" t="s">
        <v>8436</v>
      </c>
      <c r="E2686" s="1" t="s">
        <v>2444</v>
      </c>
      <c r="F2686" s="1" t="s">
        <v>7919</v>
      </c>
      <c r="G2686" s="1" t="s">
        <v>8397</v>
      </c>
      <c r="H2686" s="1" t="s">
        <v>8437</v>
      </c>
    </row>
    <row r="2687" spans="1:8" x14ac:dyDescent="0.25">
      <c r="A2687" s="1" t="s">
        <v>1065</v>
      </c>
      <c r="B2687" s="1" t="s">
        <v>8438</v>
      </c>
      <c r="C2687" s="1" t="s">
        <v>7917</v>
      </c>
      <c r="D2687" s="1" t="s">
        <v>8439</v>
      </c>
      <c r="E2687" s="1" t="s">
        <v>2444</v>
      </c>
      <c r="F2687" s="1" t="s">
        <v>7919</v>
      </c>
      <c r="G2687" s="1" t="s">
        <v>8397</v>
      </c>
      <c r="H2687" s="1" t="s">
        <v>8440</v>
      </c>
    </row>
    <row r="2688" spans="1:8" x14ac:dyDescent="0.25">
      <c r="A2688" s="1" t="s">
        <v>1065</v>
      </c>
      <c r="B2688" s="1" t="s">
        <v>8441</v>
      </c>
      <c r="C2688" s="1" t="s">
        <v>7917</v>
      </c>
      <c r="D2688" s="1" t="s">
        <v>8442</v>
      </c>
      <c r="E2688" s="1" t="s">
        <v>2444</v>
      </c>
      <c r="F2688" s="1" t="s">
        <v>7919</v>
      </c>
      <c r="G2688" s="1" t="s">
        <v>8397</v>
      </c>
      <c r="H2688" s="1" t="s">
        <v>8443</v>
      </c>
    </row>
    <row r="2689" spans="1:8" x14ac:dyDescent="0.25">
      <c r="A2689" s="1" t="s">
        <v>1065</v>
      </c>
      <c r="B2689" s="1" t="s">
        <v>8444</v>
      </c>
      <c r="C2689" s="1" t="s">
        <v>7917</v>
      </c>
      <c r="D2689" s="1" t="s">
        <v>8445</v>
      </c>
      <c r="E2689" s="1" t="s">
        <v>2444</v>
      </c>
      <c r="F2689" s="1" t="s">
        <v>7919</v>
      </c>
      <c r="G2689" s="1" t="s">
        <v>8397</v>
      </c>
      <c r="H2689" s="1" t="s">
        <v>8446</v>
      </c>
    </row>
    <row r="2690" spans="1:8" x14ac:dyDescent="0.25">
      <c r="A2690" s="1" t="s">
        <v>1065</v>
      </c>
      <c r="B2690" s="1" t="s">
        <v>8447</v>
      </c>
      <c r="C2690" s="1" t="s">
        <v>7917</v>
      </c>
      <c r="D2690" s="1" t="s">
        <v>8448</v>
      </c>
      <c r="E2690" s="1" t="s">
        <v>2444</v>
      </c>
      <c r="F2690" s="1" t="s">
        <v>7919</v>
      </c>
      <c r="G2690" s="1" t="s">
        <v>8397</v>
      </c>
      <c r="H2690" s="1" t="s">
        <v>8449</v>
      </c>
    </row>
    <row r="2691" spans="1:8" x14ac:dyDescent="0.25">
      <c r="A2691" s="1" t="s">
        <v>1065</v>
      </c>
      <c r="B2691" s="1" t="s">
        <v>8450</v>
      </c>
      <c r="C2691" s="1" t="s">
        <v>7917</v>
      </c>
      <c r="D2691" s="1" t="s">
        <v>8451</v>
      </c>
      <c r="E2691" s="1" t="s">
        <v>2444</v>
      </c>
      <c r="F2691" s="1" t="s">
        <v>7919</v>
      </c>
      <c r="G2691" s="1" t="s">
        <v>8397</v>
      </c>
      <c r="H2691" s="1" t="s">
        <v>8452</v>
      </c>
    </row>
    <row r="2692" spans="1:8" x14ac:dyDescent="0.25">
      <c r="A2692" s="1" t="s">
        <v>1065</v>
      </c>
      <c r="B2692" s="1" t="s">
        <v>8453</v>
      </c>
      <c r="C2692" s="1" t="s">
        <v>7917</v>
      </c>
      <c r="D2692" s="1" t="s">
        <v>8454</v>
      </c>
      <c r="E2692" s="1" t="s">
        <v>2444</v>
      </c>
      <c r="F2692" s="1" t="s">
        <v>7919</v>
      </c>
      <c r="G2692" s="1" t="s">
        <v>8397</v>
      </c>
      <c r="H2692" s="1" t="s">
        <v>8455</v>
      </c>
    </row>
    <row r="2693" spans="1:8" x14ac:dyDescent="0.25">
      <c r="A2693" s="1" t="s">
        <v>1065</v>
      </c>
      <c r="B2693" s="1" t="s">
        <v>8456</v>
      </c>
      <c r="C2693" s="1" t="s">
        <v>7917</v>
      </c>
      <c r="D2693" s="1" t="s">
        <v>8457</v>
      </c>
      <c r="E2693" s="1" t="s">
        <v>2444</v>
      </c>
      <c r="F2693" s="1" t="s">
        <v>7919</v>
      </c>
      <c r="G2693" s="1" t="s">
        <v>8397</v>
      </c>
      <c r="H2693" s="1" t="s">
        <v>8458</v>
      </c>
    </row>
    <row r="2694" spans="1:8" x14ac:dyDescent="0.25">
      <c r="A2694" s="1" t="s">
        <v>1065</v>
      </c>
      <c r="B2694" s="1" t="s">
        <v>8459</v>
      </c>
      <c r="C2694" s="1" t="s">
        <v>7917</v>
      </c>
      <c r="D2694" s="1" t="s">
        <v>8460</v>
      </c>
      <c r="E2694" s="1" t="s">
        <v>2444</v>
      </c>
      <c r="F2694" s="1" t="s">
        <v>7919</v>
      </c>
      <c r="G2694" s="1" t="s">
        <v>8397</v>
      </c>
      <c r="H2694" s="1" t="s">
        <v>8461</v>
      </c>
    </row>
    <row r="2695" spans="1:8" x14ac:dyDescent="0.25">
      <c r="A2695" s="1" t="s">
        <v>1065</v>
      </c>
      <c r="B2695" s="1" t="s">
        <v>8462</v>
      </c>
      <c r="C2695" s="1" t="s">
        <v>7917</v>
      </c>
      <c r="D2695" s="1" t="s">
        <v>8463</v>
      </c>
      <c r="E2695" s="1" t="s">
        <v>2444</v>
      </c>
      <c r="F2695" s="1" t="s">
        <v>7919</v>
      </c>
      <c r="G2695" s="1" t="s">
        <v>8397</v>
      </c>
      <c r="H2695" s="1" t="s">
        <v>8464</v>
      </c>
    </row>
    <row r="2696" spans="1:8" x14ac:dyDescent="0.25">
      <c r="A2696" s="1" t="s">
        <v>1065</v>
      </c>
      <c r="B2696" s="1" t="s">
        <v>8465</v>
      </c>
      <c r="C2696" s="1" t="s">
        <v>7917</v>
      </c>
      <c r="D2696" s="1" t="s">
        <v>8466</v>
      </c>
      <c r="E2696" s="1" t="s">
        <v>2444</v>
      </c>
      <c r="F2696" s="1" t="s">
        <v>7919</v>
      </c>
      <c r="G2696" s="1" t="s">
        <v>8397</v>
      </c>
      <c r="H2696" s="1" t="s">
        <v>8467</v>
      </c>
    </row>
    <row r="2697" spans="1:8" x14ac:dyDescent="0.25">
      <c r="A2697" s="1" t="s">
        <v>1065</v>
      </c>
      <c r="B2697" s="1" t="s">
        <v>8468</v>
      </c>
      <c r="C2697" s="1" t="s">
        <v>7917</v>
      </c>
      <c r="D2697" s="1" t="s">
        <v>8469</v>
      </c>
      <c r="E2697" s="1" t="s">
        <v>2444</v>
      </c>
      <c r="F2697" s="1" t="s">
        <v>7919</v>
      </c>
      <c r="G2697" s="1" t="s">
        <v>8397</v>
      </c>
      <c r="H2697" s="1" t="s">
        <v>8470</v>
      </c>
    </row>
    <row r="2698" spans="1:8" x14ac:dyDescent="0.25">
      <c r="A2698" s="1" t="s">
        <v>1065</v>
      </c>
      <c r="B2698" s="1" t="s">
        <v>8471</v>
      </c>
      <c r="C2698" s="1" t="s">
        <v>7917</v>
      </c>
      <c r="D2698" s="1" t="s">
        <v>8472</v>
      </c>
      <c r="E2698" s="1" t="s">
        <v>2444</v>
      </c>
      <c r="F2698" s="1" t="s">
        <v>7919</v>
      </c>
      <c r="G2698" s="1" t="s">
        <v>8397</v>
      </c>
      <c r="H2698" s="1" t="s">
        <v>8473</v>
      </c>
    </row>
    <row r="2699" spans="1:8" x14ac:dyDescent="0.25">
      <c r="A2699" s="1" t="s">
        <v>1065</v>
      </c>
      <c r="B2699" s="1" t="s">
        <v>8474</v>
      </c>
      <c r="C2699" s="1" t="s">
        <v>7917</v>
      </c>
      <c r="D2699" s="1" t="s">
        <v>8475</v>
      </c>
      <c r="E2699" s="1" t="s">
        <v>2444</v>
      </c>
      <c r="F2699" s="1" t="s">
        <v>7919</v>
      </c>
      <c r="G2699" s="1" t="s">
        <v>8397</v>
      </c>
      <c r="H2699" s="1" t="s">
        <v>8476</v>
      </c>
    </row>
    <row r="2700" spans="1:8" x14ac:dyDescent="0.25">
      <c r="A2700" s="1" t="s">
        <v>1065</v>
      </c>
      <c r="B2700" s="1" t="s">
        <v>8477</v>
      </c>
      <c r="C2700" s="1" t="s">
        <v>7917</v>
      </c>
      <c r="D2700" s="1" t="s">
        <v>8478</v>
      </c>
      <c r="E2700" s="1" t="s">
        <v>2444</v>
      </c>
      <c r="F2700" s="1" t="s">
        <v>7919</v>
      </c>
      <c r="G2700" s="1" t="s">
        <v>8397</v>
      </c>
      <c r="H2700" s="1" t="s">
        <v>8479</v>
      </c>
    </row>
    <row r="2701" spans="1:8" x14ac:dyDescent="0.25">
      <c r="A2701" s="1" t="s">
        <v>1065</v>
      </c>
      <c r="B2701" s="1" t="s">
        <v>8480</v>
      </c>
      <c r="C2701" s="1" t="s">
        <v>7917</v>
      </c>
      <c r="D2701" s="1" t="s">
        <v>8481</v>
      </c>
      <c r="E2701" s="1" t="s">
        <v>2444</v>
      </c>
      <c r="F2701" s="1" t="s">
        <v>7919</v>
      </c>
      <c r="G2701" s="1" t="s">
        <v>8397</v>
      </c>
      <c r="H2701" s="1" t="s">
        <v>8482</v>
      </c>
    </row>
    <row r="2702" spans="1:8" x14ac:dyDescent="0.25">
      <c r="A2702" s="1" t="s">
        <v>1065</v>
      </c>
      <c r="B2702" s="1" t="s">
        <v>8483</v>
      </c>
      <c r="C2702" s="1" t="s">
        <v>7917</v>
      </c>
      <c r="D2702" s="1" t="s">
        <v>8484</v>
      </c>
      <c r="E2702" s="1" t="s">
        <v>2444</v>
      </c>
      <c r="F2702" s="1" t="s">
        <v>7919</v>
      </c>
      <c r="G2702" s="1" t="s">
        <v>8397</v>
      </c>
      <c r="H2702" s="1" t="s">
        <v>8485</v>
      </c>
    </row>
    <row r="2703" spans="1:8" x14ac:dyDescent="0.25">
      <c r="A2703" s="1" t="s">
        <v>1065</v>
      </c>
      <c r="B2703" s="1" t="s">
        <v>8486</v>
      </c>
      <c r="C2703" s="1" t="s">
        <v>7917</v>
      </c>
      <c r="D2703" s="1" t="s">
        <v>8487</v>
      </c>
      <c r="E2703" s="1" t="s">
        <v>2444</v>
      </c>
      <c r="F2703" s="1" t="s">
        <v>7919</v>
      </c>
      <c r="G2703" s="1" t="s">
        <v>8397</v>
      </c>
      <c r="H2703" s="1" t="s">
        <v>8488</v>
      </c>
    </row>
    <row r="2704" spans="1:8" x14ac:dyDescent="0.25">
      <c r="A2704" s="1" t="s">
        <v>1065</v>
      </c>
      <c r="B2704" s="1" t="s">
        <v>8489</v>
      </c>
      <c r="C2704" s="1" t="s">
        <v>7917</v>
      </c>
      <c r="D2704" s="1" t="s">
        <v>8490</v>
      </c>
      <c r="E2704" s="1" t="s">
        <v>2444</v>
      </c>
      <c r="F2704" s="1" t="s">
        <v>7919</v>
      </c>
      <c r="G2704" s="1" t="s">
        <v>8397</v>
      </c>
      <c r="H2704" s="1" t="s">
        <v>8491</v>
      </c>
    </row>
    <row r="2705" spans="1:8" x14ac:dyDescent="0.25">
      <c r="A2705" s="1" t="s">
        <v>1065</v>
      </c>
      <c r="B2705" s="1" t="s">
        <v>8492</v>
      </c>
      <c r="C2705" s="1" t="s">
        <v>7917</v>
      </c>
      <c r="D2705" s="1" t="s">
        <v>8493</v>
      </c>
      <c r="E2705" s="1" t="s">
        <v>2444</v>
      </c>
      <c r="F2705" s="1" t="s">
        <v>7919</v>
      </c>
      <c r="G2705" s="1" t="s">
        <v>8397</v>
      </c>
      <c r="H2705" s="1" t="s">
        <v>8494</v>
      </c>
    </row>
    <row r="2706" spans="1:8" x14ac:dyDescent="0.25">
      <c r="A2706" s="1" t="s">
        <v>1065</v>
      </c>
      <c r="B2706" s="1" t="s">
        <v>8495</v>
      </c>
      <c r="C2706" s="1" t="s">
        <v>7917</v>
      </c>
      <c r="D2706" s="1" t="s">
        <v>8496</v>
      </c>
      <c r="E2706" s="1" t="s">
        <v>2444</v>
      </c>
      <c r="F2706" s="1" t="s">
        <v>7919</v>
      </c>
      <c r="G2706" s="1" t="s">
        <v>8397</v>
      </c>
      <c r="H2706" s="1" t="s">
        <v>8497</v>
      </c>
    </row>
    <row r="2707" spans="1:8" x14ac:dyDescent="0.25">
      <c r="A2707" s="1" t="s">
        <v>1065</v>
      </c>
      <c r="B2707" s="1" t="s">
        <v>8498</v>
      </c>
      <c r="C2707" s="1" t="s">
        <v>7917</v>
      </c>
      <c r="D2707" s="1" t="s">
        <v>8499</v>
      </c>
      <c r="E2707" s="1" t="s">
        <v>2444</v>
      </c>
      <c r="F2707" s="1" t="s">
        <v>7919</v>
      </c>
      <c r="G2707" s="1" t="s">
        <v>8397</v>
      </c>
      <c r="H2707" s="1" t="s">
        <v>8500</v>
      </c>
    </row>
    <row r="2708" spans="1:8" x14ac:dyDescent="0.25">
      <c r="A2708" s="1" t="s">
        <v>1065</v>
      </c>
      <c r="B2708" s="1" t="s">
        <v>8501</v>
      </c>
      <c r="C2708" s="1" t="s">
        <v>7917</v>
      </c>
      <c r="D2708" s="1" t="s">
        <v>8502</v>
      </c>
      <c r="E2708" s="1" t="s">
        <v>2444</v>
      </c>
      <c r="F2708" s="1" t="s">
        <v>7919</v>
      </c>
      <c r="G2708" s="1" t="s">
        <v>8397</v>
      </c>
      <c r="H2708" s="1" t="s">
        <v>8503</v>
      </c>
    </row>
    <row r="2709" spans="1:8" x14ac:dyDescent="0.25">
      <c r="A2709" s="1" t="s">
        <v>1065</v>
      </c>
      <c r="B2709" s="1" t="s">
        <v>8504</v>
      </c>
      <c r="C2709" s="1" t="s">
        <v>7917</v>
      </c>
      <c r="D2709" s="1" t="s">
        <v>8505</v>
      </c>
      <c r="E2709" s="1" t="s">
        <v>2444</v>
      </c>
      <c r="F2709" s="1" t="s">
        <v>7919</v>
      </c>
      <c r="G2709" s="1" t="s">
        <v>8397</v>
      </c>
      <c r="H2709" s="1" t="s">
        <v>8506</v>
      </c>
    </row>
    <row r="2710" spans="1:8" x14ac:dyDescent="0.25">
      <c r="A2710" s="1" t="s">
        <v>1065</v>
      </c>
      <c r="B2710" s="1" t="s">
        <v>8507</v>
      </c>
      <c r="C2710" s="1" t="s">
        <v>7917</v>
      </c>
      <c r="D2710" s="1" t="s">
        <v>8508</v>
      </c>
      <c r="E2710" s="1" t="s">
        <v>2444</v>
      </c>
      <c r="F2710" s="1" t="s">
        <v>7919</v>
      </c>
      <c r="G2710" s="1" t="s">
        <v>8397</v>
      </c>
      <c r="H2710" s="1" t="s">
        <v>8509</v>
      </c>
    </row>
    <row r="2711" spans="1:8" x14ac:dyDescent="0.25">
      <c r="A2711" s="1" t="s">
        <v>1065</v>
      </c>
      <c r="B2711" s="1" t="s">
        <v>8510</v>
      </c>
      <c r="C2711" s="1" t="s">
        <v>7917</v>
      </c>
      <c r="D2711" s="1" t="s">
        <v>8511</v>
      </c>
      <c r="E2711" s="1" t="s">
        <v>2444</v>
      </c>
      <c r="F2711" s="1" t="s">
        <v>7919</v>
      </c>
      <c r="G2711" s="1" t="s">
        <v>8397</v>
      </c>
      <c r="H2711" s="1" t="s">
        <v>8512</v>
      </c>
    </row>
    <row r="2712" spans="1:8" x14ac:dyDescent="0.25">
      <c r="A2712" s="1" t="s">
        <v>1065</v>
      </c>
      <c r="B2712" s="1" t="s">
        <v>8513</v>
      </c>
      <c r="C2712" s="1" t="s">
        <v>7917</v>
      </c>
      <c r="D2712" s="1" t="s">
        <v>8514</v>
      </c>
      <c r="E2712" s="1" t="s">
        <v>2444</v>
      </c>
      <c r="F2712" s="1" t="s">
        <v>7919</v>
      </c>
      <c r="G2712" s="1" t="s">
        <v>8397</v>
      </c>
      <c r="H2712" s="1" t="s">
        <v>8515</v>
      </c>
    </row>
    <row r="2713" spans="1:8" x14ac:dyDescent="0.25">
      <c r="A2713" s="1" t="s">
        <v>1065</v>
      </c>
      <c r="B2713" s="1" t="s">
        <v>8516</v>
      </c>
      <c r="C2713" s="1" t="s">
        <v>7917</v>
      </c>
      <c r="D2713" s="1" t="s">
        <v>8517</v>
      </c>
      <c r="E2713" s="1" t="s">
        <v>2444</v>
      </c>
      <c r="F2713" s="1" t="s">
        <v>7919</v>
      </c>
      <c r="G2713" s="1" t="s">
        <v>8397</v>
      </c>
      <c r="H2713" s="1" t="s">
        <v>8518</v>
      </c>
    </row>
    <row r="2714" spans="1:8" x14ac:dyDescent="0.25">
      <c r="A2714" s="1" t="s">
        <v>1065</v>
      </c>
      <c r="B2714" s="1" t="s">
        <v>8519</v>
      </c>
      <c r="C2714" s="1" t="s">
        <v>7917</v>
      </c>
      <c r="D2714" s="1" t="s">
        <v>8520</v>
      </c>
      <c r="E2714" s="1" t="s">
        <v>2444</v>
      </c>
      <c r="F2714" s="1" t="s">
        <v>7919</v>
      </c>
      <c r="G2714" s="1" t="s">
        <v>8397</v>
      </c>
      <c r="H2714" s="1" t="s">
        <v>8521</v>
      </c>
    </row>
    <row r="2715" spans="1:8" x14ac:dyDescent="0.25">
      <c r="A2715" s="1" t="s">
        <v>1065</v>
      </c>
      <c r="B2715" s="1" t="s">
        <v>8522</v>
      </c>
      <c r="C2715" s="1" t="s">
        <v>7917</v>
      </c>
      <c r="D2715" s="1" t="s">
        <v>8523</v>
      </c>
      <c r="E2715" s="1" t="s">
        <v>2444</v>
      </c>
      <c r="F2715" s="1" t="s">
        <v>7919</v>
      </c>
      <c r="G2715" s="1" t="s">
        <v>8397</v>
      </c>
      <c r="H2715" s="1" t="s">
        <v>8524</v>
      </c>
    </row>
    <row r="2716" spans="1:8" x14ac:dyDescent="0.25">
      <c r="A2716" s="1" t="s">
        <v>1065</v>
      </c>
      <c r="B2716" s="1" t="s">
        <v>8525</v>
      </c>
      <c r="C2716" s="1" t="s">
        <v>7917</v>
      </c>
      <c r="D2716" s="1" t="s">
        <v>8526</v>
      </c>
      <c r="E2716" s="1" t="s">
        <v>2444</v>
      </c>
      <c r="F2716" s="1" t="s">
        <v>7919</v>
      </c>
      <c r="G2716" s="1" t="s">
        <v>8397</v>
      </c>
      <c r="H2716" s="1" t="s">
        <v>8527</v>
      </c>
    </row>
    <row r="2717" spans="1:8" x14ac:dyDescent="0.25">
      <c r="A2717" s="1" t="s">
        <v>1065</v>
      </c>
      <c r="B2717" s="1" t="s">
        <v>8528</v>
      </c>
      <c r="C2717" s="1" t="s">
        <v>7917</v>
      </c>
      <c r="D2717" s="1" t="s">
        <v>8529</v>
      </c>
      <c r="E2717" s="1" t="s">
        <v>2444</v>
      </c>
      <c r="F2717" s="1" t="s">
        <v>7919</v>
      </c>
      <c r="G2717" s="1" t="s">
        <v>8397</v>
      </c>
      <c r="H2717" s="1" t="s">
        <v>8530</v>
      </c>
    </row>
    <row r="2718" spans="1:8" x14ac:dyDescent="0.25">
      <c r="A2718" s="1" t="s">
        <v>1065</v>
      </c>
      <c r="B2718" s="1" t="s">
        <v>8531</v>
      </c>
      <c r="C2718" s="1" t="s">
        <v>7917</v>
      </c>
      <c r="D2718" s="1" t="s">
        <v>8532</v>
      </c>
      <c r="E2718" s="1" t="s">
        <v>2444</v>
      </c>
      <c r="F2718" s="1" t="s">
        <v>7919</v>
      </c>
      <c r="G2718" s="1" t="s">
        <v>8397</v>
      </c>
      <c r="H2718" s="1" t="s">
        <v>8533</v>
      </c>
    </row>
    <row r="2719" spans="1:8" x14ac:dyDescent="0.25">
      <c r="A2719" s="1" t="s">
        <v>1065</v>
      </c>
      <c r="B2719" s="1" t="s">
        <v>8534</v>
      </c>
      <c r="C2719" s="1" t="s">
        <v>7917</v>
      </c>
      <c r="D2719" s="1" t="s">
        <v>8535</v>
      </c>
      <c r="E2719" s="1" t="s">
        <v>2444</v>
      </c>
      <c r="F2719" s="1" t="s">
        <v>7919</v>
      </c>
      <c r="G2719" s="1" t="s">
        <v>8397</v>
      </c>
      <c r="H2719" s="1" t="s">
        <v>8536</v>
      </c>
    </row>
    <row r="2720" spans="1:8" x14ac:dyDescent="0.25">
      <c r="A2720" s="1" t="s">
        <v>1065</v>
      </c>
      <c r="B2720" s="1" t="s">
        <v>8537</v>
      </c>
      <c r="C2720" s="1" t="s">
        <v>7917</v>
      </c>
      <c r="D2720" s="1" t="s">
        <v>8538</v>
      </c>
      <c r="E2720" s="1" t="s">
        <v>2444</v>
      </c>
      <c r="F2720" s="1" t="s">
        <v>7919</v>
      </c>
      <c r="G2720" s="1" t="s">
        <v>8397</v>
      </c>
      <c r="H2720" s="1" t="s">
        <v>8539</v>
      </c>
    </row>
    <row r="2721" spans="1:8" x14ac:dyDescent="0.25">
      <c r="A2721" s="1" t="s">
        <v>1065</v>
      </c>
      <c r="B2721" s="1" t="s">
        <v>8540</v>
      </c>
      <c r="C2721" s="1" t="s">
        <v>7917</v>
      </c>
      <c r="D2721" s="1" t="s">
        <v>8541</v>
      </c>
      <c r="E2721" s="1" t="s">
        <v>2444</v>
      </c>
      <c r="F2721" s="1" t="s">
        <v>7919</v>
      </c>
      <c r="G2721" s="1" t="s">
        <v>8397</v>
      </c>
      <c r="H2721" s="1" t="s">
        <v>8542</v>
      </c>
    </row>
    <row r="2722" spans="1:8" x14ac:dyDescent="0.25">
      <c r="A2722" s="1" t="s">
        <v>1065</v>
      </c>
      <c r="B2722" s="1" t="s">
        <v>8543</v>
      </c>
      <c r="C2722" s="1" t="s">
        <v>7917</v>
      </c>
      <c r="D2722" s="1" t="s">
        <v>8544</v>
      </c>
      <c r="E2722" s="1" t="s">
        <v>2444</v>
      </c>
      <c r="F2722" s="1" t="s">
        <v>7919</v>
      </c>
      <c r="G2722" s="1" t="s">
        <v>8397</v>
      </c>
      <c r="H2722" s="1" t="s">
        <v>8545</v>
      </c>
    </row>
    <row r="2723" spans="1:8" x14ac:dyDescent="0.25">
      <c r="A2723" s="1" t="s">
        <v>1065</v>
      </c>
      <c r="B2723" s="1" t="s">
        <v>8546</v>
      </c>
      <c r="C2723" s="1" t="s">
        <v>7917</v>
      </c>
      <c r="D2723" s="1" t="s">
        <v>8547</v>
      </c>
      <c r="E2723" s="1" t="s">
        <v>2444</v>
      </c>
      <c r="F2723" s="1" t="s">
        <v>7919</v>
      </c>
      <c r="G2723" s="1" t="s">
        <v>8397</v>
      </c>
      <c r="H2723" s="1" t="s">
        <v>8548</v>
      </c>
    </row>
    <row r="2724" spans="1:8" x14ac:dyDescent="0.25">
      <c r="A2724" s="1" t="s">
        <v>1065</v>
      </c>
      <c r="B2724" s="1" t="s">
        <v>8549</v>
      </c>
      <c r="C2724" s="1" t="s">
        <v>7917</v>
      </c>
      <c r="D2724" s="1" t="s">
        <v>8550</v>
      </c>
      <c r="E2724" s="1" t="s">
        <v>2444</v>
      </c>
      <c r="F2724" s="1" t="s">
        <v>7919</v>
      </c>
      <c r="G2724" s="1" t="s">
        <v>8397</v>
      </c>
      <c r="H2724" s="1" t="s">
        <v>8551</v>
      </c>
    </row>
    <row r="2725" spans="1:8" x14ac:dyDescent="0.25">
      <c r="A2725" s="1" t="s">
        <v>1065</v>
      </c>
      <c r="B2725" s="1" t="s">
        <v>8552</v>
      </c>
      <c r="C2725" s="1" t="s">
        <v>7917</v>
      </c>
      <c r="D2725" s="1" t="s">
        <v>8553</v>
      </c>
      <c r="E2725" s="1" t="s">
        <v>2444</v>
      </c>
      <c r="F2725" s="1" t="s">
        <v>7919</v>
      </c>
      <c r="G2725" s="1" t="s">
        <v>8397</v>
      </c>
      <c r="H2725" s="1" t="s">
        <v>8554</v>
      </c>
    </row>
    <row r="2726" spans="1:8" x14ac:dyDescent="0.25">
      <c r="A2726" s="1" t="s">
        <v>1065</v>
      </c>
      <c r="B2726" s="1" t="s">
        <v>8555</v>
      </c>
      <c r="C2726" s="1" t="s">
        <v>7917</v>
      </c>
      <c r="D2726" s="1" t="s">
        <v>8556</v>
      </c>
      <c r="E2726" s="1" t="s">
        <v>2444</v>
      </c>
      <c r="F2726" s="1" t="s">
        <v>7919</v>
      </c>
      <c r="G2726" s="1" t="s">
        <v>8397</v>
      </c>
      <c r="H2726" s="1" t="s">
        <v>1611</v>
      </c>
    </row>
    <row r="2727" spans="1:8" x14ac:dyDescent="0.25">
      <c r="A2727" s="1" t="s">
        <v>1065</v>
      </c>
      <c r="B2727" s="1" t="s">
        <v>8557</v>
      </c>
      <c r="C2727" s="1" t="s">
        <v>7917</v>
      </c>
      <c r="D2727" s="1" t="s">
        <v>8558</v>
      </c>
      <c r="E2727" s="1" t="s">
        <v>2444</v>
      </c>
      <c r="F2727" s="1" t="s">
        <v>7919</v>
      </c>
      <c r="G2727" s="1" t="s">
        <v>8397</v>
      </c>
      <c r="H2727" s="1" t="s">
        <v>1611</v>
      </c>
    </row>
    <row r="2728" spans="1:8" x14ac:dyDescent="0.25">
      <c r="A2728" s="1" t="s">
        <v>1065</v>
      </c>
      <c r="B2728" s="1" t="s">
        <v>8559</v>
      </c>
      <c r="C2728" s="1" t="s">
        <v>7917</v>
      </c>
      <c r="D2728" s="1" t="s">
        <v>8560</v>
      </c>
      <c r="E2728" s="1" t="s">
        <v>2444</v>
      </c>
      <c r="F2728" s="1" t="s">
        <v>7919</v>
      </c>
      <c r="G2728" s="1" t="s">
        <v>8561</v>
      </c>
      <c r="H2728" s="1" t="s">
        <v>8562</v>
      </c>
    </row>
    <row r="2729" spans="1:8" x14ac:dyDescent="0.25">
      <c r="A2729" s="1" t="s">
        <v>1065</v>
      </c>
      <c r="B2729" s="1" t="s">
        <v>8563</v>
      </c>
      <c r="C2729" s="1" t="s">
        <v>7917</v>
      </c>
      <c r="D2729" s="1" t="s">
        <v>8564</v>
      </c>
      <c r="E2729" s="1" t="s">
        <v>2444</v>
      </c>
      <c r="F2729" s="1" t="s">
        <v>7919</v>
      </c>
      <c r="G2729" s="1" t="s">
        <v>8561</v>
      </c>
      <c r="H2729" s="1" t="s">
        <v>8565</v>
      </c>
    </row>
    <row r="2730" spans="1:8" x14ac:dyDescent="0.25">
      <c r="A2730" s="1" t="s">
        <v>1065</v>
      </c>
      <c r="B2730" s="1" t="s">
        <v>8566</v>
      </c>
      <c r="C2730" s="1" t="s">
        <v>7917</v>
      </c>
      <c r="D2730" s="1" t="s">
        <v>8567</v>
      </c>
      <c r="E2730" s="1" t="s">
        <v>2444</v>
      </c>
      <c r="F2730" s="1" t="s">
        <v>7919</v>
      </c>
      <c r="G2730" s="1" t="s">
        <v>8561</v>
      </c>
      <c r="H2730" s="1" t="s">
        <v>8568</v>
      </c>
    </row>
    <row r="2731" spans="1:8" x14ac:dyDescent="0.25">
      <c r="A2731" s="1" t="s">
        <v>1065</v>
      </c>
      <c r="B2731" s="1" t="s">
        <v>8569</v>
      </c>
      <c r="C2731" s="1" t="s">
        <v>7917</v>
      </c>
      <c r="D2731" s="1" t="s">
        <v>8570</v>
      </c>
      <c r="E2731" s="1" t="s">
        <v>2444</v>
      </c>
      <c r="F2731" s="1" t="s">
        <v>7919</v>
      </c>
      <c r="G2731" s="1" t="s">
        <v>8561</v>
      </c>
      <c r="H2731" s="1" t="s">
        <v>8571</v>
      </c>
    </row>
    <row r="2732" spans="1:8" x14ac:dyDescent="0.25">
      <c r="A2732" s="1" t="s">
        <v>1065</v>
      </c>
      <c r="B2732" s="1" t="s">
        <v>8572</v>
      </c>
      <c r="C2732" s="1" t="s">
        <v>7917</v>
      </c>
      <c r="D2732" s="1" t="s">
        <v>8573</v>
      </c>
      <c r="E2732" s="1" t="s">
        <v>2444</v>
      </c>
      <c r="F2732" s="1" t="s">
        <v>7919</v>
      </c>
      <c r="G2732" s="1" t="s">
        <v>8561</v>
      </c>
      <c r="H2732" s="1" t="s">
        <v>8574</v>
      </c>
    </row>
    <row r="2733" spans="1:8" x14ac:dyDescent="0.25">
      <c r="A2733" s="1" t="s">
        <v>1065</v>
      </c>
      <c r="B2733" s="1" t="s">
        <v>8575</v>
      </c>
      <c r="C2733" s="1" t="s">
        <v>7917</v>
      </c>
      <c r="D2733" s="1" t="s">
        <v>8576</v>
      </c>
      <c r="E2733" s="1" t="s">
        <v>2444</v>
      </c>
      <c r="F2733" s="1" t="s">
        <v>7919</v>
      </c>
      <c r="G2733" s="1" t="s">
        <v>8561</v>
      </c>
      <c r="H2733" s="1" t="s">
        <v>8577</v>
      </c>
    </row>
    <row r="2734" spans="1:8" x14ac:dyDescent="0.25">
      <c r="A2734" s="1" t="s">
        <v>1065</v>
      </c>
      <c r="B2734" s="1" t="s">
        <v>8578</v>
      </c>
      <c r="C2734" s="1" t="s">
        <v>7917</v>
      </c>
      <c r="D2734" s="1" t="s">
        <v>8579</v>
      </c>
      <c r="E2734" s="1" t="s">
        <v>2444</v>
      </c>
      <c r="F2734" s="1" t="s">
        <v>7919</v>
      </c>
      <c r="G2734" s="1" t="s">
        <v>8561</v>
      </c>
      <c r="H2734" s="1" t="s">
        <v>8580</v>
      </c>
    </row>
    <row r="2735" spans="1:8" x14ac:dyDescent="0.25">
      <c r="A2735" s="1" t="s">
        <v>1065</v>
      </c>
      <c r="B2735" s="1" t="s">
        <v>8581</v>
      </c>
      <c r="C2735" s="1" t="s">
        <v>7917</v>
      </c>
      <c r="D2735" s="1" t="s">
        <v>8582</v>
      </c>
      <c r="E2735" s="1" t="s">
        <v>2444</v>
      </c>
      <c r="F2735" s="1" t="s">
        <v>7919</v>
      </c>
      <c r="G2735" s="1" t="s">
        <v>8561</v>
      </c>
      <c r="H2735" s="1" t="s">
        <v>8583</v>
      </c>
    </row>
    <row r="2736" spans="1:8" x14ac:dyDescent="0.25">
      <c r="A2736" s="1" t="s">
        <v>1065</v>
      </c>
      <c r="B2736" s="1" t="s">
        <v>8584</v>
      </c>
      <c r="C2736" s="1" t="s">
        <v>7917</v>
      </c>
      <c r="D2736" s="1" t="s">
        <v>8585</v>
      </c>
      <c r="E2736" s="1" t="s">
        <v>2444</v>
      </c>
      <c r="F2736" s="1" t="s">
        <v>7919</v>
      </c>
      <c r="G2736" s="1" t="s">
        <v>8561</v>
      </c>
      <c r="H2736" s="1" t="s">
        <v>8586</v>
      </c>
    </row>
    <row r="2737" spans="1:8" x14ac:dyDescent="0.25">
      <c r="A2737" s="1" t="s">
        <v>1065</v>
      </c>
      <c r="B2737" s="1" t="s">
        <v>8587</v>
      </c>
      <c r="C2737" s="1" t="s">
        <v>3025</v>
      </c>
      <c r="D2737" s="1" t="s">
        <v>8588</v>
      </c>
      <c r="E2737" s="1" t="s">
        <v>2444</v>
      </c>
      <c r="F2737" s="1" t="s">
        <v>7919</v>
      </c>
      <c r="G2737" s="1" t="s">
        <v>8561</v>
      </c>
      <c r="H2737" s="1" t="s">
        <v>8589</v>
      </c>
    </row>
    <row r="2738" spans="1:8" x14ac:dyDescent="0.25">
      <c r="A2738" s="1" t="s">
        <v>1065</v>
      </c>
      <c r="B2738" s="1" t="s">
        <v>8590</v>
      </c>
      <c r="C2738" s="1" t="s">
        <v>3025</v>
      </c>
      <c r="D2738" s="1" t="s">
        <v>8591</v>
      </c>
      <c r="E2738" s="1" t="s">
        <v>2444</v>
      </c>
      <c r="F2738" s="1" t="s">
        <v>7919</v>
      </c>
      <c r="G2738" s="1" t="s">
        <v>8561</v>
      </c>
      <c r="H2738" s="1" t="s">
        <v>8592</v>
      </c>
    </row>
    <row r="2739" spans="1:8" x14ac:dyDescent="0.25">
      <c r="A2739" s="1" t="s">
        <v>1065</v>
      </c>
      <c r="B2739" s="1" t="s">
        <v>8593</v>
      </c>
      <c r="C2739" s="1" t="s">
        <v>3025</v>
      </c>
      <c r="D2739" s="1" t="s">
        <v>8594</v>
      </c>
      <c r="E2739" s="1" t="s">
        <v>2444</v>
      </c>
      <c r="F2739" s="1" t="s">
        <v>7919</v>
      </c>
      <c r="G2739" s="1" t="s">
        <v>8561</v>
      </c>
      <c r="H2739" s="1" t="s">
        <v>8595</v>
      </c>
    </row>
    <row r="2740" spans="1:8" x14ac:dyDescent="0.25">
      <c r="A2740" s="1" t="s">
        <v>1065</v>
      </c>
      <c r="B2740" s="1" t="s">
        <v>8596</v>
      </c>
      <c r="C2740" s="1" t="s">
        <v>7917</v>
      </c>
      <c r="D2740" s="1" t="s">
        <v>8597</v>
      </c>
      <c r="E2740" s="1" t="s">
        <v>2444</v>
      </c>
      <c r="F2740" s="1" t="s">
        <v>7919</v>
      </c>
      <c r="G2740" s="1" t="s">
        <v>8561</v>
      </c>
      <c r="H2740" s="1" t="s">
        <v>1611</v>
      </c>
    </row>
    <row r="2741" spans="1:8" x14ac:dyDescent="0.25">
      <c r="A2741" s="1" t="s">
        <v>1065</v>
      </c>
      <c r="B2741" s="1" t="s">
        <v>8598</v>
      </c>
      <c r="C2741" s="1" t="s">
        <v>7917</v>
      </c>
      <c r="D2741" s="1" t="s">
        <v>8599</v>
      </c>
      <c r="E2741" s="1" t="s">
        <v>2444</v>
      </c>
      <c r="F2741" s="1" t="s">
        <v>7919</v>
      </c>
      <c r="G2741" s="1" t="s">
        <v>8561</v>
      </c>
      <c r="H2741" s="1" t="s">
        <v>1611</v>
      </c>
    </row>
    <row r="2742" spans="1:8" x14ac:dyDescent="0.25">
      <c r="A2742" s="1" t="s">
        <v>1065</v>
      </c>
      <c r="B2742" s="1" t="s">
        <v>8600</v>
      </c>
      <c r="C2742" s="1" t="s">
        <v>7917</v>
      </c>
      <c r="D2742" s="1" t="s">
        <v>8601</v>
      </c>
      <c r="E2742" s="1" t="s">
        <v>2444</v>
      </c>
      <c r="F2742" s="1" t="s">
        <v>7919</v>
      </c>
      <c r="G2742" s="1" t="s">
        <v>8561</v>
      </c>
      <c r="H2742" s="1" t="s">
        <v>1611</v>
      </c>
    </row>
    <row r="2743" spans="1:8" x14ac:dyDescent="0.25">
      <c r="A2743" s="1" t="s">
        <v>1065</v>
      </c>
      <c r="B2743" s="1" t="s">
        <v>8602</v>
      </c>
      <c r="C2743" s="1" t="s">
        <v>7917</v>
      </c>
      <c r="D2743" s="1" t="s">
        <v>8603</v>
      </c>
      <c r="E2743" s="1" t="s">
        <v>2444</v>
      </c>
      <c r="F2743" s="1" t="s">
        <v>7919</v>
      </c>
      <c r="G2743" s="1" t="s">
        <v>8561</v>
      </c>
      <c r="H2743" s="1" t="s">
        <v>1611</v>
      </c>
    </row>
    <row r="2744" spans="1:8" x14ac:dyDescent="0.25">
      <c r="A2744" s="1" t="s">
        <v>1065</v>
      </c>
      <c r="B2744" s="1" t="s">
        <v>8604</v>
      </c>
      <c r="C2744" s="1" t="s">
        <v>7917</v>
      </c>
      <c r="D2744" s="1" t="s">
        <v>8605</v>
      </c>
      <c r="E2744" s="1" t="s">
        <v>2444</v>
      </c>
      <c r="F2744" s="1" t="s">
        <v>7919</v>
      </c>
      <c r="G2744" s="1" t="s">
        <v>8606</v>
      </c>
      <c r="H2744" s="1" t="s">
        <v>8607</v>
      </c>
    </row>
    <row r="2745" spans="1:8" x14ac:dyDescent="0.25">
      <c r="A2745" s="1" t="s">
        <v>1065</v>
      </c>
      <c r="B2745" s="1" t="s">
        <v>8608</v>
      </c>
      <c r="C2745" s="1" t="s">
        <v>7917</v>
      </c>
      <c r="D2745" s="1" t="s">
        <v>8609</v>
      </c>
      <c r="E2745" s="1" t="s">
        <v>2444</v>
      </c>
      <c r="F2745" s="1" t="s">
        <v>7919</v>
      </c>
      <c r="G2745" s="1" t="s">
        <v>8606</v>
      </c>
      <c r="H2745" s="1" t="s">
        <v>8610</v>
      </c>
    </row>
    <row r="2746" spans="1:8" x14ac:dyDescent="0.25">
      <c r="A2746" s="1" t="s">
        <v>1065</v>
      </c>
      <c r="B2746" s="1" t="s">
        <v>8611</v>
      </c>
      <c r="C2746" s="1" t="s">
        <v>7917</v>
      </c>
      <c r="D2746" s="1" t="s">
        <v>8612</v>
      </c>
      <c r="E2746" s="1" t="s">
        <v>2444</v>
      </c>
      <c r="F2746" s="1" t="s">
        <v>7919</v>
      </c>
      <c r="G2746" s="1" t="s">
        <v>8606</v>
      </c>
      <c r="H2746" s="1" t="s">
        <v>8613</v>
      </c>
    </row>
    <row r="2747" spans="1:8" x14ac:dyDescent="0.25">
      <c r="A2747" s="1" t="s">
        <v>1065</v>
      </c>
      <c r="B2747" s="1" t="s">
        <v>8614</v>
      </c>
      <c r="C2747" s="1" t="s">
        <v>7917</v>
      </c>
      <c r="D2747" s="1" t="s">
        <v>8615</v>
      </c>
      <c r="E2747" s="1" t="s">
        <v>2444</v>
      </c>
      <c r="F2747" s="1" t="s">
        <v>7919</v>
      </c>
      <c r="G2747" s="1" t="s">
        <v>8606</v>
      </c>
      <c r="H2747" s="1" t="s">
        <v>8616</v>
      </c>
    </row>
    <row r="2748" spans="1:8" x14ac:dyDescent="0.25">
      <c r="A2748" s="1" t="s">
        <v>1065</v>
      </c>
      <c r="B2748" s="1" t="s">
        <v>8617</v>
      </c>
      <c r="C2748" s="1" t="s">
        <v>7917</v>
      </c>
      <c r="D2748" s="1" t="s">
        <v>8618</v>
      </c>
      <c r="E2748" s="1" t="s">
        <v>2444</v>
      </c>
      <c r="F2748" s="1" t="s">
        <v>7919</v>
      </c>
      <c r="G2748" s="1" t="s">
        <v>8606</v>
      </c>
      <c r="H2748" s="1" t="s">
        <v>8619</v>
      </c>
    </row>
    <row r="2749" spans="1:8" x14ac:dyDescent="0.25">
      <c r="A2749" s="1" t="s">
        <v>1065</v>
      </c>
      <c r="B2749" s="1" t="s">
        <v>8620</v>
      </c>
      <c r="C2749" s="1" t="s">
        <v>7917</v>
      </c>
      <c r="D2749" s="1" t="s">
        <v>8621</v>
      </c>
      <c r="E2749" s="1" t="s">
        <v>2444</v>
      </c>
      <c r="F2749" s="1" t="s">
        <v>7919</v>
      </c>
      <c r="G2749" s="1" t="s">
        <v>8606</v>
      </c>
      <c r="H2749" s="1" t="s">
        <v>8622</v>
      </c>
    </row>
    <row r="2750" spans="1:8" x14ac:dyDescent="0.25">
      <c r="A2750" s="1" t="s">
        <v>1065</v>
      </c>
      <c r="B2750" s="1" t="s">
        <v>8623</v>
      </c>
      <c r="C2750" s="1" t="s">
        <v>7917</v>
      </c>
      <c r="D2750" s="1" t="s">
        <v>8624</v>
      </c>
      <c r="E2750" s="1" t="s">
        <v>2444</v>
      </c>
      <c r="F2750" s="1" t="s">
        <v>7919</v>
      </c>
      <c r="G2750" s="1" t="s">
        <v>8606</v>
      </c>
      <c r="H2750" s="1" t="s">
        <v>8625</v>
      </c>
    </row>
    <row r="2751" spans="1:8" x14ac:dyDescent="0.25">
      <c r="A2751" s="1" t="s">
        <v>1065</v>
      </c>
      <c r="B2751" s="1" t="s">
        <v>8626</v>
      </c>
      <c r="C2751" s="1" t="s">
        <v>7917</v>
      </c>
      <c r="D2751" s="1" t="s">
        <v>8627</v>
      </c>
      <c r="E2751" s="1" t="s">
        <v>2444</v>
      </c>
      <c r="F2751" s="1" t="s">
        <v>7919</v>
      </c>
      <c r="G2751" s="1" t="s">
        <v>8606</v>
      </c>
      <c r="H2751" s="1" t="s">
        <v>8628</v>
      </c>
    </row>
    <row r="2752" spans="1:8" x14ac:dyDescent="0.25">
      <c r="A2752" s="1" t="s">
        <v>1065</v>
      </c>
      <c r="B2752" s="1" t="s">
        <v>8629</v>
      </c>
      <c r="C2752" s="1" t="s">
        <v>7917</v>
      </c>
      <c r="D2752" s="1" t="s">
        <v>8630</v>
      </c>
      <c r="E2752" s="1" t="s">
        <v>2444</v>
      </c>
      <c r="F2752" s="1" t="s">
        <v>7919</v>
      </c>
      <c r="G2752" s="1" t="s">
        <v>8606</v>
      </c>
      <c r="H2752" s="1" t="s">
        <v>8631</v>
      </c>
    </row>
    <row r="2753" spans="1:8" x14ac:dyDescent="0.25">
      <c r="A2753" s="1" t="s">
        <v>1065</v>
      </c>
      <c r="B2753" s="1" t="s">
        <v>8632</v>
      </c>
      <c r="C2753" s="1" t="s">
        <v>7917</v>
      </c>
      <c r="D2753" s="1" t="s">
        <v>8633</v>
      </c>
      <c r="E2753" s="1" t="s">
        <v>2444</v>
      </c>
      <c r="F2753" s="1" t="s">
        <v>7919</v>
      </c>
      <c r="G2753" s="1" t="s">
        <v>8606</v>
      </c>
      <c r="H2753" s="1" t="s">
        <v>8634</v>
      </c>
    </row>
    <row r="2754" spans="1:8" x14ac:dyDescent="0.25">
      <c r="A2754" s="1" t="s">
        <v>1065</v>
      </c>
      <c r="B2754" s="1" t="s">
        <v>8635</v>
      </c>
      <c r="C2754" s="1" t="s">
        <v>7917</v>
      </c>
      <c r="D2754" s="1" t="s">
        <v>8636</v>
      </c>
      <c r="E2754" s="1" t="s">
        <v>2444</v>
      </c>
      <c r="F2754" s="1" t="s">
        <v>7919</v>
      </c>
      <c r="G2754" s="1" t="s">
        <v>8606</v>
      </c>
      <c r="H2754" s="1" t="s">
        <v>8637</v>
      </c>
    </row>
    <row r="2755" spans="1:8" x14ac:dyDescent="0.25">
      <c r="A2755" s="1" t="s">
        <v>1065</v>
      </c>
      <c r="B2755" s="1" t="s">
        <v>8638</v>
      </c>
      <c r="C2755" s="1" t="s">
        <v>7917</v>
      </c>
      <c r="D2755" s="1" t="s">
        <v>8639</v>
      </c>
      <c r="E2755" s="1" t="s">
        <v>2444</v>
      </c>
      <c r="F2755" s="1" t="s">
        <v>7919</v>
      </c>
      <c r="G2755" s="1" t="s">
        <v>8606</v>
      </c>
      <c r="H2755" s="1" t="s">
        <v>8640</v>
      </c>
    </row>
    <row r="2756" spans="1:8" x14ac:dyDescent="0.25">
      <c r="A2756" s="1" t="s">
        <v>1065</v>
      </c>
      <c r="B2756" s="1" t="s">
        <v>8641</v>
      </c>
      <c r="C2756" s="1" t="s">
        <v>7917</v>
      </c>
      <c r="D2756" s="1" t="s">
        <v>8642</v>
      </c>
      <c r="E2756" s="1" t="s">
        <v>2444</v>
      </c>
      <c r="F2756" s="1" t="s">
        <v>7919</v>
      </c>
      <c r="G2756" s="1" t="s">
        <v>8606</v>
      </c>
      <c r="H2756" s="1" t="s">
        <v>8643</v>
      </c>
    </row>
    <row r="2757" spans="1:8" x14ac:dyDescent="0.25">
      <c r="A2757" s="1" t="s">
        <v>1065</v>
      </c>
      <c r="B2757" s="1" t="s">
        <v>8644</v>
      </c>
      <c r="C2757" s="1" t="s">
        <v>7917</v>
      </c>
      <c r="D2757" s="1" t="s">
        <v>8645</v>
      </c>
      <c r="E2757" s="1" t="s">
        <v>2444</v>
      </c>
      <c r="F2757" s="1" t="s">
        <v>7919</v>
      </c>
      <c r="G2757" s="1" t="s">
        <v>8606</v>
      </c>
      <c r="H2757" s="1" t="s">
        <v>8646</v>
      </c>
    </row>
    <row r="2758" spans="1:8" x14ac:dyDescent="0.25">
      <c r="A2758" s="1" t="s">
        <v>1065</v>
      </c>
      <c r="B2758" s="1" t="s">
        <v>8647</v>
      </c>
      <c r="C2758" s="1" t="s">
        <v>7917</v>
      </c>
      <c r="D2758" s="1" t="s">
        <v>8648</v>
      </c>
      <c r="E2758" s="1" t="s">
        <v>2444</v>
      </c>
      <c r="F2758" s="1" t="s">
        <v>7919</v>
      </c>
      <c r="G2758" s="1" t="s">
        <v>8606</v>
      </c>
      <c r="H2758" s="1" t="s">
        <v>8649</v>
      </c>
    </row>
    <row r="2759" spans="1:8" x14ac:dyDescent="0.25">
      <c r="A2759" s="1" t="s">
        <v>1065</v>
      </c>
      <c r="B2759" s="1" t="s">
        <v>8650</v>
      </c>
      <c r="C2759" s="1" t="s">
        <v>7917</v>
      </c>
      <c r="D2759" s="1" t="s">
        <v>8651</v>
      </c>
      <c r="E2759" s="1" t="s">
        <v>2444</v>
      </c>
      <c r="F2759" s="1" t="s">
        <v>7919</v>
      </c>
      <c r="G2759" s="1" t="s">
        <v>8606</v>
      </c>
      <c r="H2759" s="1" t="s">
        <v>8652</v>
      </c>
    </row>
    <row r="2760" spans="1:8" x14ac:dyDescent="0.25">
      <c r="A2760" s="1" t="s">
        <v>1065</v>
      </c>
      <c r="B2760" s="1" t="s">
        <v>8653</v>
      </c>
      <c r="C2760" s="1" t="s">
        <v>7917</v>
      </c>
      <c r="D2760" s="1" t="s">
        <v>8654</v>
      </c>
      <c r="E2760" s="1" t="s">
        <v>2444</v>
      </c>
      <c r="F2760" s="1" t="s">
        <v>7919</v>
      </c>
      <c r="G2760" s="1" t="s">
        <v>8606</v>
      </c>
      <c r="H2760" s="1" t="s">
        <v>8655</v>
      </c>
    </row>
    <row r="2761" spans="1:8" x14ac:dyDescent="0.25">
      <c r="A2761" s="1" t="s">
        <v>1065</v>
      </c>
      <c r="B2761" s="1" t="s">
        <v>8656</v>
      </c>
      <c r="C2761" s="1" t="s">
        <v>7917</v>
      </c>
      <c r="D2761" s="1" t="s">
        <v>8657</v>
      </c>
      <c r="E2761" s="1" t="s">
        <v>2444</v>
      </c>
      <c r="F2761" s="1" t="s">
        <v>7919</v>
      </c>
      <c r="G2761" s="1" t="s">
        <v>8606</v>
      </c>
      <c r="H2761" s="1" t="s">
        <v>8658</v>
      </c>
    </row>
    <row r="2762" spans="1:8" x14ac:dyDescent="0.25">
      <c r="A2762" s="1" t="s">
        <v>1065</v>
      </c>
      <c r="B2762" s="1" t="s">
        <v>8659</v>
      </c>
      <c r="C2762" s="1" t="s">
        <v>7917</v>
      </c>
      <c r="D2762" s="1" t="s">
        <v>8660</v>
      </c>
      <c r="E2762" s="1" t="s">
        <v>2444</v>
      </c>
      <c r="F2762" s="1" t="s">
        <v>7919</v>
      </c>
      <c r="G2762" s="1" t="s">
        <v>8606</v>
      </c>
      <c r="H2762" s="1" t="s">
        <v>8392</v>
      </c>
    </row>
    <row r="2763" spans="1:8" x14ac:dyDescent="0.25">
      <c r="A2763" s="1" t="s">
        <v>1065</v>
      </c>
      <c r="B2763" s="1" t="s">
        <v>8661</v>
      </c>
      <c r="C2763" s="1" t="s">
        <v>7917</v>
      </c>
      <c r="D2763" s="1" t="s">
        <v>8662</v>
      </c>
      <c r="E2763" s="1" t="s">
        <v>2444</v>
      </c>
      <c r="F2763" s="1" t="s">
        <v>7919</v>
      </c>
      <c r="G2763" s="1" t="s">
        <v>8606</v>
      </c>
      <c r="H2763" s="1" t="s">
        <v>8663</v>
      </c>
    </row>
    <row r="2764" spans="1:8" x14ac:dyDescent="0.25">
      <c r="A2764" s="1" t="s">
        <v>1065</v>
      </c>
      <c r="B2764" s="1" t="s">
        <v>8664</v>
      </c>
      <c r="C2764" s="1" t="s">
        <v>7917</v>
      </c>
      <c r="D2764" s="1" t="s">
        <v>8665</v>
      </c>
      <c r="E2764" s="1" t="s">
        <v>2444</v>
      </c>
      <c r="F2764" s="1" t="s">
        <v>7919</v>
      </c>
      <c r="G2764" s="1" t="s">
        <v>8666</v>
      </c>
      <c r="H2764" s="1" t="s">
        <v>8667</v>
      </c>
    </row>
    <row r="2765" spans="1:8" x14ac:dyDescent="0.25">
      <c r="A2765" s="1" t="s">
        <v>1065</v>
      </c>
      <c r="B2765" s="1" t="s">
        <v>8668</v>
      </c>
      <c r="C2765" s="1" t="s">
        <v>7917</v>
      </c>
      <c r="D2765" s="1" t="s">
        <v>8669</v>
      </c>
      <c r="E2765" s="1" t="s">
        <v>2444</v>
      </c>
      <c r="F2765" s="1" t="s">
        <v>7919</v>
      </c>
      <c r="G2765" s="1" t="s">
        <v>8666</v>
      </c>
      <c r="H2765" s="1" t="s">
        <v>8670</v>
      </c>
    </row>
    <row r="2766" spans="1:8" x14ac:dyDescent="0.25">
      <c r="A2766" s="1" t="s">
        <v>1065</v>
      </c>
      <c r="B2766" s="1" t="s">
        <v>8671</v>
      </c>
      <c r="C2766" s="1" t="s">
        <v>7917</v>
      </c>
      <c r="D2766" s="1" t="s">
        <v>8672</v>
      </c>
      <c r="E2766" s="1" t="s">
        <v>2444</v>
      </c>
      <c r="F2766" s="1" t="s">
        <v>7919</v>
      </c>
      <c r="G2766" s="1" t="s">
        <v>8666</v>
      </c>
      <c r="H2766" s="1" t="s">
        <v>8673</v>
      </c>
    </row>
    <row r="2767" spans="1:8" x14ac:dyDescent="0.25">
      <c r="A2767" s="1" t="s">
        <v>1065</v>
      </c>
      <c r="B2767" s="1" t="s">
        <v>8674</v>
      </c>
      <c r="C2767" s="1" t="s">
        <v>7917</v>
      </c>
      <c r="D2767" s="1" t="s">
        <v>8675</v>
      </c>
      <c r="E2767" s="1" t="s">
        <v>2444</v>
      </c>
      <c r="F2767" s="1" t="s">
        <v>7919</v>
      </c>
      <c r="G2767" s="1" t="s">
        <v>8666</v>
      </c>
      <c r="H2767" s="1" t="s">
        <v>8344</v>
      </c>
    </row>
    <row r="2768" spans="1:8" x14ac:dyDescent="0.25">
      <c r="A2768" s="1" t="s">
        <v>1065</v>
      </c>
      <c r="B2768" s="1" t="s">
        <v>8676</v>
      </c>
      <c r="C2768" s="1" t="s">
        <v>7917</v>
      </c>
      <c r="D2768" s="1" t="s">
        <v>8677</v>
      </c>
      <c r="E2768" s="1" t="s">
        <v>2444</v>
      </c>
      <c r="F2768" s="1" t="s">
        <v>7919</v>
      </c>
      <c r="G2768" s="1" t="s">
        <v>8666</v>
      </c>
      <c r="H2768" s="1" t="s">
        <v>8678</v>
      </c>
    </row>
    <row r="2769" spans="1:8" x14ac:dyDescent="0.25">
      <c r="A2769" s="1" t="s">
        <v>1065</v>
      </c>
      <c r="B2769" s="1" t="s">
        <v>8679</v>
      </c>
      <c r="C2769" s="1" t="s">
        <v>7917</v>
      </c>
      <c r="D2769" s="1" t="s">
        <v>8680</v>
      </c>
      <c r="E2769" s="1" t="s">
        <v>2444</v>
      </c>
      <c r="F2769" s="1" t="s">
        <v>7919</v>
      </c>
      <c r="G2769" s="1" t="s">
        <v>8666</v>
      </c>
      <c r="H2769" s="1" t="s">
        <v>8681</v>
      </c>
    </row>
    <row r="2770" spans="1:8" x14ac:dyDescent="0.25">
      <c r="A2770" s="1" t="s">
        <v>1065</v>
      </c>
      <c r="B2770" s="1" t="s">
        <v>8682</v>
      </c>
      <c r="C2770" s="1" t="s">
        <v>7917</v>
      </c>
      <c r="D2770" s="1" t="s">
        <v>8683</v>
      </c>
      <c r="E2770" s="1" t="s">
        <v>2444</v>
      </c>
      <c r="F2770" s="1" t="s">
        <v>7919</v>
      </c>
      <c r="G2770" s="1" t="s">
        <v>8666</v>
      </c>
      <c r="H2770" s="1" t="s">
        <v>8684</v>
      </c>
    </row>
    <row r="2771" spans="1:8" x14ac:dyDescent="0.25">
      <c r="A2771" s="1" t="s">
        <v>1065</v>
      </c>
      <c r="B2771" s="1" t="s">
        <v>8685</v>
      </c>
      <c r="C2771" s="1" t="s">
        <v>7917</v>
      </c>
      <c r="D2771" s="1" t="s">
        <v>8686</v>
      </c>
      <c r="E2771" s="1" t="s">
        <v>2444</v>
      </c>
      <c r="F2771" s="1" t="s">
        <v>7919</v>
      </c>
      <c r="G2771" s="1" t="s">
        <v>8666</v>
      </c>
      <c r="H2771" s="1" t="s">
        <v>8687</v>
      </c>
    </row>
    <row r="2772" spans="1:8" x14ac:dyDescent="0.25">
      <c r="A2772" s="1" t="s">
        <v>1065</v>
      </c>
      <c r="B2772" s="1" t="s">
        <v>8688</v>
      </c>
      <c r="C2772" s="1" t="s">
        <v>7917</v>
      </c>
      <c r="D2772" s="1" t="s">
        <v>8689</v>
      </c>
      <c r="E2772" s="1" t="s">
        <v>2444</v>
      </c>
      <c r="F2772" s="1" t="s">
        <v>7919</v>
      </c>
      <c r="G2772" s="1" t="s">
        <v>8666</v>
      </c>
      <c r="H2772" s="1" t="s">
        <v>8690</v>
      </c>
    </row>
    <row r="2773" spans="1:8" x14ac:dyDescent="0.25">
      <c r="A2773" s="1" t="s">
        <v>1065</v>
      </c>
      <c r="B2773" s="1" t="s">
        <v>8691</v>
      </c>
      <c r="C2773" s="1" t="s">
        <v>7917</v>
      </c>
      <c r="D2773" s="1" t="s">
        <v>8692</v>
      </c>
      <c r="E2773" s="1" t="s">
        <v>2444</v>
      </c>
      <c r="F2773" s="1" t="s">
        <v>7919</v>
      </c>
      <c r="G2773" s="1" t="s">
        <v>8666</v>
      </c>
      <c r="H2773" s="1" t="s">
        <v>8693</v>
      </c>
    </row>
    <row r="2774" spans="1:8" x14ac:dyDescent="0.25">
      <c r="A2774" s="1" t="s">
        <v>1065</v>
      </c>
      <c r="B2774" s="1" t="s">
        <v>8694</v>
      </c>
      <c r="C2774" s="1" t="s">
        <v>7917</v>
      </c>
      <c r="D2774" s="1" t="s">
        <v>8695</v>
      </c>
      <c r="E2774" s="1" t="s">
        <v>2444</v>
      </c>
      <c r="F2774" s="1" t="s">
        <v>7919</v>
      </c>
      <c r="G2774" s="1" t="s">
        <v>8666</v>
      </c>
      <c r="H2774" s="1" t="s">
        <v>8696</v>
      </c>
    </row>
    <row r="2775" spans="1:8" x14ac:dyDescent="0.25">
      <c r="A2775" s="1" t="s">
        <v>1065</v>
      </c>
      <c r="B2775" s="1" t="s">
        <v>8697</v>
      </c>
      <c r="C2775" s="1" t="s">
        <v>7917</v>
      </c>
      <c r="D2775" s="1" t="s">
        <v>8698</v>
      </c>
      <c r="E2775" s="1" t="s">
        <v>2444</v>
      </c>
      <c r="F2775" s="1" t="s">
        <v>7919</v>
      </c>
      <c r="G2775" s="1" t="s">
        <v>8666</v>
      </c>
      <c r="H2775" s="1" t="s">
        <v>8699</v>
      </c>
    </row>
    <row r="2776" spans="1:8" x14ac:dyDescent="0.25">
      <c r="A2776" s="1" t="s">
        <v>1065</v>
      </c>
      <c r="B2776" s="1" t="s">
        <v>8700</v>
      </c>
      <c r="C2776" s="1" t="s">
        <v>7917</v>
      </c>
      <c r="D2776" s="1" t="s">
        <v>8701</v>
      </c>
      <c r="E2776" s="1" t="s">
        <v>2444</v>
      </c>
      <c r="F2776" s="1" t="s">
        <v>7919</v>
      </c>
      <c r="G2776" s="1" t="s">
        <v>8666</v>
      </c>
      <c r="H2776" s="1" t="s">
        <v>8702</v>
      </c>
    </row>
    <row r="2777" spans="1:8" x14ac:dyDescent="0.25">
      <c r="A2777" s="1" t="s">
        <v>1065</v>
      </c>
      <c r="B2777" s="1" t="s">
        <v>8703</v>
      </c>
      <c r="C2777" s="1" t="s">
        <v>7917</v>
      </c>
      <c r="D2777" s="1" t="s">
        <v>8704</v>
      </c>
      <c r="E2777" s="1" t="s">
        <v>2444</v>
      </c>
      <c r="F2777" s="1" t="s">
        <v>7919</v>
      </c>
      <c r="G2777" s="1" t="s">
        <v>8666</v>
      </c>
      <c r="H2777" s="1" t="s">
        <v>8705</v>
      </c>
    </row>
    <row r="2778" spans="1:8" x14ac:dyDescent="0.25">
      <c r="A2778" s="1" t="s">
        <v>1065</v>
      </c>
      <c r="B2778" s="1" t="s">
        <v>8706</v>
      </c>
      <c r="C2778" s="1" t="s">
        <v>7917</v>
      </c>
      <c r="D2778" s="1" t="s">
        <v>8707</v>
      </c>
      <c r="E2778" s="1" t="s">
        <v>2444</v>
      </c>
      <c r="F2778" s="1" t="s">
        <v>7919</v>
      </c>
      <c r="G2778" s="1" t="s">
        <v>8666</v>
      </c>
      <c r="H2778" s="1" t="s">
        <v>8708</v>
      </c>
    </row>
    <row r="2779" spans="1:8" x14ac:dyDescent="0.25">
      <c r="A2779" s="1" t="s">
        <v>1065</v>
      </c>
      <c r="B2779" s="1" t="s">
        <v>8709</v>
      </c>
      <c r="C2779" s="1" t="s">
        <v>7917</v>
      </c>
      <c r="D2779" s="1" t="s">
        <v>8710</v>
      </c>
      <c r="E2779" s="1" t="s">
        <v>2444</v>
      </c>
      <c r="F2779" s="1" t="s">
        <v>7919</v>
      </c>
      <c r="G2779" s="1" t="s">
        <v>8711</v>
      </c>
      <c r="H2779" s="1" t="s">
        <v>8712</v>
      </c>
    </row>
    <row r="2780" spans="1:8" x14ac:dyDescent="0.25">
      <c r="A2780" s="1" t="s">
        <v>1065</v>
      </c>
      <c r="B2780" s="1" t="s">
        <v>8713</v>
      </c>
      <c r="C2780" s="1" t="s">
        <v>7917</v>
      </c>
      <c r="D2780" s="1" t="s">
        <v>8714</v>
      </c>
      <c r="E2780" s="1" t="s">
        <v>2444</v>
      </c>
      <c r="F2780" s="1" t="s">
        <v>7919</v>
      </c>
      <c r="G2780" s="1" t="s">
        <v>8715</v>
      </c>
      <c r="H2780" s="1" t="s">
        <v>8716</v>
      </c>
    </row>
    <row r="2781" spans="1:8" x14ac:dyDescent="0.25">
      <c r="A2781" s="1" t="s">
        <v>1065</v>
      </c>
      <c r="B2781" s="1" t="s">
        <v>8717</v>
      </c>
      <c r="C2781" s="1" t="s">
        <v>7917</v>
      </c>
      <c r="D2781" s="1" t="s">
        <v>8718</v>
      </c>
      <c r="E2781" s="1" t="s">
        <v>2444</v>
      </c>
      <c r="F2781" s="1" t="s">
        <v>7919</v>
      </c>
      <c r="G2781" s="1" t="s">
        <v>8715</v>
      </c>
      <c r="H2781" s="1" t="s">
        <v>7981</v>
      </c>
    </row>
    <row r="2782" spans="1:8" x14ac:dyDescent="0.25">
      <c r="A2782" s="1" t="s">
        <v>1065</v>
      </c>
      <c r="B2782" s="1" t="s">
        <v>8719</v>
      </c>
      <c r="C2782" s="1" t="s">
        <v>7917</v>
      </c>
      <c r="D2782" s="1" t="s">
        <v>8720</v>
      </c>
      <c r="E2782" s="1" t="s">
        <v>2444</v>
      </c>
      <c r="F2782" s="1" t="s">
        <v>7919</v>
      </c>
      <c r="G2782" s="1" t="s">
        <v>8721</v>
      </c>
      <c r="H2782" s="1" t="s">
        <v>8722</v>
      </c>
    </row>
    <row r="2783" spans="1:8" x14ac:dyDescent="0.25">
      <c r="A2783" s="1" t="s">
        <v>1065</v>
      </c>
      <c r="B2783" s="1" t="s">
        <v>8723</v>
      </c>
      <c r="C2783" s="1" t="s">
        <v>7917</v>
      </c>
      <c r="D2783" s="1" t="s">
        <v>8724</v>
      </c>
      <c r="E2783" s="1" t="s">
        <v>2444</v>
      </c>
      <c r="F2783" s="1" t="s">
        <v>7919</v>
      </c>
      <c r="G2783" s="1" t="s">
        <v>8721</v>
      </c>
      <c r="H2783" s="1" t="s">
        <v>8725</v>
      </c>
    </row>
    <row r="2784" spans="1:8" x14ac:dyDescent="0.25">
      <c r="A2784" s="1" t="s">
        <v>1065</v>
      </c>
      <c r="B2784" s="1" t="s">
        <v>8726</v>
      </c>
      <c r="C2784" s="1" t="s">
        <v>7917</v>
      </c>
      <c r="D2784" s="1" t="s">
        <v>8727</v>
      </c>
      <c r="E2784" s="1" t="s">
        <v>2444</v>
      </c>
      <c r="F2784" s="1" t="s">
        <v>7919</v>
      </c>
      <c r="G2784" s="1" t="s">
        <v>8721</v>
      </c>
      <c r="H2784" s="1" t="s">
        <v>8728</v>
      </c>
    </row>
    <row r="2785" spans="1:8" x14ac:dyDescent="0.25">
      <c r="A2785" s="1" t="s">
        <v>1065</v>
      </c>
      <c r="B2785" s="1" t="s">
        <v>8729</v>
      </c>
      <c r="C2785" s="1" t="s">
        <v>7917</v>
      </c>
      <c r="D2785" s="1" t="s">
        <v>8730</v>
      </c>
      <c r="E2785" s="1" t="s">
        <v>2444</v>
      </c>
      <c r="F2785" s="1" t="s">
        <v>7919</v>
      </c>
      <c r="G2785" s="1" t="s">
        <v>8721</v>
      </c>
      <c r="H2785" s="1" t="s">
        <v>7981</v>
      </c>
    </row>
    <row r="2786" spans="1:8" x14ac:dyDescent="0.25">
      <c r="A2786" s="1" t="s">
        <v>1065</v>
      </c>
      <c r="B2786" s="1" t="s">
        <v>8731</v>
      </c>
      <c r="C2786" s="1" t="s">
        <v>7917</v>
      </c>
      <c r="D2786" s="1" t="s">
        <v>8732</v>
      </c>
      <c r="E2786" s="1" t="s">
        <v>2444</v>
      </c>
      <c r="F2786" s="1" t="s">
        <v>7919</v>
      </c>
      <c r="G2786" s="1" t="s">
        <v>8721</v>
      </c>
      <c r="H2786" s="1" t="s">
        <v>8733</v>
      </c>
    </row>
    <row r="2787" spans="1:8" x14ac:dyDescent="0.25">
      <c r="A2787" s="1" t="s">
        <v>1065</v>
      </c>
      <c r="B2787" s="1" t="s">
        <v>8734</v>
      </c>
      <c r="C2787" s="1" t="s">
        <v>7917</v>
      </c>
      <c r="D2787" s="1" t="s">
        <v>8735</v>
      </c>
      <c r="E2787" s="1" t="s">
        <v>2444</v>
      </c>
      <c r="F2787" s="1" t="s">
        <v>7919</v>
      </c>
      <c r="G2787" s="1" t="s">
        <v>8736</v>
      </c>
      <c r="H2787" s="1" t="s">
        <v>8737</v>
      </c>
    </row>
    <row r="2788" spans="1:8" x14ac:dyDescent="0.25">
      <c r="A2788" s="1" t="s">
        <v>1065</v>
      </c>
      <c r="B2788" s="1" t="s">
        <v>8738</v>
      </c>
      <c r="C2788" s="1" t="s">
        <v>7917</v>
      </c>
      <c r="D2788" s="1" t="s">
        <v>8739</v>
      </c>
      <c r="E2788" s="1" t="s">
        <v>2444</v>
      </c>
      <c r="F2788" s="1" t="s">
        <v>7919</v>
      </c>
      <c r="G2788" s="1" t="s">
        <v>8736</v>
      </c>
      <c r="H2788" s="1" t="s">
        <v>1611</v>
      </c>
    </row>
    <row r="2789" spans="1:8" x14ac:dyDescent="0.25">
      <c r="A2789" s="1" t="s">
        <v>1065</v>
      </c>
      <c r="B2789" s="1" t="s">
        <v>8740</v>
      </c>
      <c r="C2789" s="1" t="s">
        <v>7917</v>
      </c>
      <c r="D2789" s="1" t="s">
        <v>8741</v>
      </c>
      <c r="E2789" s="1" t="s">
        <v>2444</v>
      </c>
      <c r="F2789" s="1" t="s">
        <v>7919</v>
      </c>
      <c r="G2789" s="1" t="s">
        <v>8742</v>
      </c>
      <c r="H2789" s="1" t="s">
        <v>8743</v>
      </c>
    </row>
    <row r="2790" spans="1:8" x14ac:dyDescent="0.25">
      <c r="A2790" s="1" t="s">
        <v>1065</v>
      </c>
      <c r="B2790" s="1" t="s">
        <v>8744</v>
      </c>
      <c r="C2790" s="1" t="s">
        <v>7917</v>
      </c>
      <c r="D2790" s="1" t="s">
        <v>8745</v>
      </c>
      <c r="E2790" s="1" t="s">
        <v>2444</v>
      </c>
      <c r="F2790" s="1" t="s">
        <v>7919</v>
      </c>
      <c r="G2790" s="1" t="s">
        <v>8742</v>
      </c>
      <c r="H2790" s="1" t="s">
        <v>8746</v>
      </c>
    </row>
    <row r="2791" spans="1:8" x14ac:dyDescent="0.25">
      <c r="A2791" s="1" t="s">
        <v>1065</v>
      </c>
      <c r="B2791" s="1" t="s">
        <v>8747</v>
      </c>
      <c r="C2791" s="1" t="s">
        <v>7917</v>
      </c>
      <c r="D2791" s="1" t="s">
        <v>8748</v>
      </c>
      <c r="E2791" s="1" t="s">
        <v>2444</v>
      </c>
      <c r="F2791" s="1" t="s">
        <v>7919</v>
      </c>
      <c r="G2791" s="1" t="s">
        <v>8742</v>
      </c>
      <c r="H2791" s="1" t="s">
        <v>8749</v>
      </c>
    </row>
    <row r="2792" spans="1:8" x14ac:dyDescent="0.25">
      <c r="A2792" s="1" t="s">
        <v>1065</v>
      </c>
      <c r="B2792" s="1" t="s">
        <v>8750</v>
      </c>
      <c r="C2792" s="1" t="s">
        <v>7917</v>
      </c>
      <c r="D2792" s="1" t="s">
        <v>8751</v>
      </c>
      <c r="E2792" s="1" t="s">
        <v>2444</v>
      </c>
      <c r="F2792" s="1" t="s">
        <v>7919</v>
      </c>
      <c r="G2792" s="1" t="s">
        <v>8742</v>
      </c>
      <c r="H2792" s="1" t="s">
        <v>8752</v>
      </c>
    </row>
    <row r="2793" spans="1:8" x14ac:dyDescent="0.25">
      <c r="A2793" s="1" t="s">
        <v>1065</v>
      </c>
      <c r="B2793" s="1" t="s">
        <v>8753</v>
      </c>
      <c r="C2793" s="1" t="s">
        <v>7917</v>
      </c>
      <c r="D2793" s="1" t="s">
        <v>8754</v>
      </c>
      <c r="E2793" s="1" t="s">
        <v>2444</v>
      </c>
      <c r="F2793" s="1" t="s">
        <v>7919</v>
      </c>
      <c r="G2793" s="1" t="s">
        <v>8742</v>
      </c>
      <c r="H2793" s="1" t="s">
        <v>8755</v>
      </c>
    </row>
    <row r="2794" spans="1:8" x14ac:dyDescent="0.25">
      <c r="A2794" s="1" t="s">
        <v>1065</v>
      </c>
      <c r="B2794" s="1" t="s">
        <v>8756</v>
      </c>
      <c r="C2794" s="1" t="s">
        <v>7917</v>
      </c>
      <c r="D2794" s="1" t="s">
        <v>8757</v>
      </c>
      <c r="E2794" s="1" t="s">
        <v>2444</v>
      </c>
      <c r="F2794" s="1" t="s">
        <v>7919</v>
      </c>
      <c r="G2794" s="1" t="s">
        <v>8742</v>
      </c>
      <c r="H2794" s="1" t="s">
        <v>8758</v>
      </c>
    </row>
    <row r="2795" spans="1:8" x14ac:dyDescent="0.25">
      <c r="A2795" s="1" t="s">
        <v>1065</v>
      </c>
      <c r="B2795" s="1" t="s">
        <v>8759</v>
      </c>
      <c r="C2795" s="1" t="s">
        <v>7917</v>
      </c>
      <c r="D2795" s="1" t="s">
        <v>8760</v>
      </c>
      <c r="E2795" s="1" t="s">
        <v>2444</v>
      </c>
      <c r="F2795" s="1" t="s">
        <v>7919</v>
      </c>
      <c r="G2795" s="1" t="s">
        <v>8742</v>
      </c>
      <c r="H2795" s="1" t="s">
        <v>8761</v>
      </c>
    </row>
    <row r="2796" spans="1:8" x14ac:dyDescent="0.25">
      <c r="A2796" s="1" t="s">
        <v>1065</v>
      </c>
      <c r="B2796" s="1" t="s">
        <v>8762</v>
      </c>
      <c r="C2796" s="1" t="s">
        <v>7917</v>
      </c>
      <c r="D2796" s="1" t="s">
        <v>8763</v>
      </c>
      <c r="E2796" s="1" t="s">
        <v>2444</v>
      </c>
      <c r="F2796" s="1" t="s">
        <v>7919</v>
      </c>
      <c r="G2796" s="1" t="s">
        <v>8742</v>
      </c>
      <c r="H2796" s="1" t="s">
        <v>8764</v>
      </c>
    </row>
    <row r="2797" spans="1:8" x14ac:dyDescent="0.25">
      <c r="A2797" s="1" t="s">
        <v>1065</v>
      </c>
      <c r="B2797" s="1" t="s">
        <v>8765</v>
      </c>
      <c r="C2797" s="1" t="s">
        <v>7917</v>
      </c>
      <c r="D2797" s="1" t="s">
        <v>8766</v>
      </c>
      <c r="E2797" s="1" t="s">
        <v>2444</v>
      </c>
      <c r="F2797" s="1" t="s">
        <v>7919</v>
      </c>
      <c r="G2797" s="1" t="s">
        <v>8742</v>
      </c>
      <c r="H2797" s="1" t="s">
        <v>8392</v>
      </c>
    </row>
    <row r="2798" spans="1:8" x14ac:dyDescent="0.25">
      <c r="A2798" s="1" t="s">
        <v>1065</v>
      </c>
      <c r="B2798" s="1" t="s">
        <v>8767</v>
      </c>
      <c r="C2798" s="1" t="s">
        <v>7917</v>
      </c>
      <c r="D2798" s="1" t="s">
        <v>8768</v>
      </c>
      <c r="E2798" s="1" t="s">
        <v>2444</v>
      </c>
      <c r="F2798" s="1" t="s">
        <v>7919</v>
      </c>
      <c r="G2798" s="1" t="s">
        <v>8742</v>
      </c>
      <c r="H2798" s="1" t="s">
        <v>8769</v>
      </c>
    </row>
    <row r="2799" spans="1:8" x14ac:dyDescent="0.25">
      <c r="A2799" s="1" t="s">
        <v>1065</v>
      </c>
      <c r="B2799" s="1" t="s">
        <v>8770</v>
      </c>
      <c r="C2799" s="1" t="s">
        <v>7917</v>
      </c>
      <c r="D2799" s="1" t="s">
        <v>8771</v>
      </c>
      <c r="E2799" s="1" t="s">
        <v>2444</v>
      </c>
      <c r="F2799" s="1" t="s">
        <v>7919</v>
      </c>
      <c r="G2799" s="1" t="s">
        <v>8742</v>
      </c>
      <c r="H2799" s="1" t="s">
        <v>8772</v>
      </c>
    </row>
    <row r="2800" spans="1:8" x14ac:dyDescent="0.25">
      <c r="A2800" s="1" t="s">
        <v>1065</v>
      </c>
      <c r="B2800" s="1" t="s">
        <v>8773</v>
      </c>
      <c r="C2800" s="1" t="s">
        <v>7917</v>
      </c>
      <c r="D2800" s="1" t="s">
        <v>8774</v>
      </c>
      <c r="E2800" s="1" t="s">
        <v>2444</v>
      </c>
      <c r="F2800" s="1" t="s">
        <v>7919</v>
      </c>
      <c r="G2800" s="1" t="s">
        <v>8742</v>
      </c>
      <c r="H2800" s="1" t="s">
        <v>8775</v>
      </c>
    </row>
    <row r="2801" spans="1:8" x14ac:dyDescent="0.25">
      <c r="A2801" s="1" t="s">
        <v>1065</v>
      </c>
      <c r="B2801" s="1" t="s">
        <v>8776</v>
      </c>
      <c r="C2801" s="1" t="s">
        <v>7917</v>
      </c>
      <c r="D2801" s="1" t="s">
        <v>8777</v>
      </c>
      <c r="E2801" s="1" t="s">
        <v>2444</v>
      </c>
      <c r="F2801" s="1" t="s">
        <v>7919</v>
      </c>
      <c r="G2801" s="1" t="s">
        <v>8778</v>
      </c>
      <c r="H2801" s="1" t="s">
        <v>8779</v>
      </c>
    </row>
    <row r="2802" spans="1:8" x14ac:dyDescent="0.25">
      <c r="A2802" s="1" t="s">
        <v>1065</v>
      </c>
      <c r="B2802" s="1" t="s">
        <v>8780</v>
      </c>
      <c r="C2802" s="1" t="s">
        <v>7917</v>
      </c>
      <c r="D2802" s="1" t="s">
        <v>8781</v>
      </c>
      <c r="E2802" s="1" t="s">
        <v>2444</v>
      </c>
      <c r="F2802" s="1" t="s">
        <v>7919</v>
      </c>
      <c r="G2802" s="1" t="s">
        <v>8778</v>
      </c>
      <c r="H2802" s="1" t="s">
        <v>8782</v>
      </c>
    </row>
    <row r="2803" spans="1:8" x14ac:dyDescent="0.25">
      <c r="A2803" s="1" t="s">
        <v>1065</v>
      </c>
      <c r="B2803" s="1" t="s">
        <v>8783</v>
      </c>
      <c r="C2803" s="1" t="s">
        <v>7917</v>
      </c>
      <c r="D2803" s="1" t="s">
        <v>8784</v>
      </c>
      <c r="E2803" s="1" t="s">
        <v>2444</v>
      </c>
      <c r="F2803" s="1" t="s">
        <v>7919</v>
      </c>
      <c r="G2803" s="1" t="s">
        <v>8778</v>
      </c>
      <c r="H2803" s="1" t="s">
        <v>8785</v>
      </c>
    </row>
    <row r="2804" spans="1:8" x14ac:dyDescent="0.25">
      <c r="A2804" s="1" t="s">
        <v>1065</v>
      </c>
      <c r="B2804" s="1" t="s">
        <v>8786</v>
      </c>
      <c r="C2804" s="1" t="s">
        <v>7917</v>
      </c>
      <c r="D2804" s="1" t="s">
        <v>8787</v>
      </c>
      <c r="E2804" s="1" t="s">
        <v>2444</v>
      </c>
      <c r="F2804" s="1" t="s">
        <v>7919</v>
      </c>
      <c r="G2804" s="1" t="s">
        <v>8778</v>
      </c>
      <c r="H2804" s="1" t="s">
        <v>8788</v>
      </c>
    </row>
    <row r="2805" spans="1:8" x14ac:dyDescent="0.25">
      <c r="A2805" s="1" t="s">
        <v>1065</v>
      </c>
      <c r="B2805" s="1" t="s">
        <v>8789</v>
      </c>
      <c r="C2805" s="1" t="s">
        <v>7917</v>
      </c>
      <c r="D2805" s="1" t="s">
        <v>8790</v>
      </c>
      <c r="E2805" s="1" t="s">
        <v>2444</v>
      </c>
      <c r="F2805" s="1" t="s">
        <v>7919</v>
      </c>
      <c r="G2805" s="1" t="s">
        <v>8778</v>
      </c>
      <c r="H2805" s="1" t="s">
        <v>8791</v>
      </c>
    </row>
    <row r="2806" spans="1:8" x14ac:dyDescent="0.25">
      <c r="A2806" s="1" t="s">
        <v>1065</v>
      </c>
      <c r="B2806" s="1" t="s">
        <v>8792</v>
      </c>
      <c r="C2806" s="1" t="s">
        <v>7917</v>
      </c>
      <c r="D2806" s="1" t="s">
        <v>8793</v>
      </c>
      <c r="E2806" s="1" t="s">
        <v>2444</v>
      </c>
      <c r="F2806" s="1" t="s">
        <v>7919</v>
      </c>
      <c r="G2806" s="1" t="s">
        <v>8794</v>
      </c>
      <c r="H2806" s="1" t="s">
        <v>8795</v>
      </c>
    </row>
    <row r="2807" spans="1:8" x14ac:dyDescent="0.25">
      <c r="A2807" s="1" t="s">
        <v>1065</v>
      </c>
      <c r="B2807" s="1" t="s">
        <v>8796</v>
      </c>
      <c r="C2807" s="1" t="s">
        <v>7917</v>
      </c>
      <c r="D2807" s="1" t="s">
        <v>8797</v>
      </c>
      <c r="E2807" s="1" t="s">
        <v>2444</v>
      </c>
      <c r="F2807" s="1" t="s">
        <v>7919</v>
      </c>
      <c r="G2807" s="1" t="s">
        <v>8794</v>
      </c>
      <c r="H2807" s="1" t="s">
        <v>8798</v>
      </c>
    </row>
    <row r="2808" spans="1:8" x14ac:dyDescent="0.25">
      <c r="A2808" s="1" t="s">
        <v>1065</v>
      </c>
      <c r="B2808" s="1" t="s">
        <v>8799</v>
      </c>
      <c r="C2808" s="1" t="s">
        <v>7917</v>
      </c>
      <c r="D2808" s="1" t="s">
        <v>8800</v>
      </c>
      <c r="E2808" s="1" t="s">
        <v>2444</v>
      </c>
      <c r="F2808" s="1" t="s">
        <v>7919</v>
      </c>
      <c r="G2808" s="1" t="s">
        <v>8794</v>
      </c>
      <c r="H2808" s="1" t="s">
        <v>8801</v>
      </c>
    </row>
    <row r="2809" spans="1:8" x14ac:dyDescent="0.25">
      <c r="A2809" s="1" t="s">
        <v>1065</v>
      </c>
      <c r="B2809" s="1" t="s">
        <v>8802</v>
      </c>
      <c r="C2809" s="1" t="s">
        <v>7917</v>
      </c>
      <c r="D2809" s="1" t="s">
        <v>8803</v>
      </c>
      <c r="E2809" s="1" t="s">
        <v>2444</v>
      </c>
      <c r="F2809" s="1" t="s">
        <v>7919</v>
      </c>
      <c r="G2809" s="1" t="s">
        <v>8794</v>
      </c>
      <c r="H2809" s="1" t="s">
        <v>8804</v>
      </c>
    </row>
    <row r="2810" spans="1:8" x14ac:dyDescent="0.25">
      <c r="A2810" s="1" t="s">
        <v>1065</v>
      </c>
      <c r="B2810" s="1" t="s">
        <v>8805</v>
      </c>
      <c r="C2810" s="1" t="s">
        <v>7917</v>
      </c>
      <c r="D2810" s="1" t="s">
        <v>8806</v>
      </c>
      <c r="E2810" s="1" t="s">
        <v>2444</v>
      </c>
      <c r="F2810" s="1" t="s">
        <v>7919</v>
      </c>
      <c r="G2810" s="1" t="s">
        <v>8794</v>
      </c>
      <c r="H2810" s="1" t="s">
        <v>8807</v>
      </c>
    </row>
    <row r="2811" spans="1:8" x14ac:dyDescent="0.25">
      <c r="A2811" s="1" t="s">
        <v>1065</v>
      </c>
      <c r="B2811" s="1" t="s">
        <v>8808</v>
      </c>
      <c r="C2811" s="1" t="s">
        <v>7917</v>
      </c>
      <c r="D2811" s="1" t="s">
        <v>8809</v>
      </c>
      <c r="E2811" s="1" t="s">
        <v>2444</v>
      </c>
      <c r="F2811" s="1" t="s">
        <v>7919</v>
      </c>
      <c r="G2811" s="1" t="s">
        <v>8810</v>
      </c>
      <c r="H2811" s="1" t="s">
        <v>8811</v>
      </c>
    </row>
    <row r="2812" spans="1:8" x14ac:dyDescent="0.25">
      <c r="A2812" s="1" t="s">
        <v>1065</v>
      </c>
      <c r="B2812" s="1" t="s">
        <v>8812</v>
      </c>
      <c r="C2812" s="1" t="s">
        <v>7917</v>
      </c>
      <c r="D2812" s="1" t="s">
        <v>8813</v>
      </c>
      <c r="E2812" s="1" t="s">
        <v>2444</v>
      </c>
      <c r="F2812" s="1" t="s">
        <v>7919</v>
      </c>
      <c r="G2812" s="1" t="s">
        <v>8810</v>
      </c>
      <c r="H2812" s="1" t="s">
        <v>8814</v>
      </c>
    </row>
    <row r="2813" spans="1:8" x14ac:dyDescent="0.25">
      <c r="A2813" s="1" t="s">
        <v>1065</v>
      </c>
      <c r="B2813" s="1" t="s">
        <v>8815</v>
      </c>
      <c r="C2813" s="1" t="s">
        <v>7917</v>
      </c>
      <c r="D2813" s="1" t="s">
        <v>8816</v>
      </c>
      <c r="E2813" s="1" t="s">
        <v>2444</v>
      </c>
      <c r="F2813" s="1" t="s">
        <v>7919</v>
      </c>
      <c r="G2813" s="1" t="s">
        <v>8810</v>
      </c>
      <c r="H2813" s="1" t="s">
        <v>8817</v>
      </c>
    </row>
    <row r="2814" spans="1:8" x14ac:dyDescent="0.25">
      <c r="A2814" s="1" t="s">
        <v>1065</v>
      </c>
      <c r="B2814" s="1" t="s">
        <v>8818</v>
      </c>
      <c r="C2814" s="1" t="s">
        <v>7917</v>
      </c>
      <c r="D2814" s="1" t="s">
        <v>8819</v>
      </c>
      <c r="E2814" s="1" t="s">
        <v>2444</v>
      </c>
      <c r="F2814" s="1" t="s">
        <v>7919</v>
      </c>
      <c r="G2814" s="1" t="s">
        <v>8810</v>
      </c>
      <c r="H2814" s="1" t="s">
        <v>8820</v>
      </c>
    </row>
    <row r="2815" spans="1:8" x14ac:dyDescent="0.25">
      <c r="A2815" s="1" t="s">
        <v>1065</v>
      </c>
      <c r="B2815" s="1" t="s">
        <v>8821</v>
      </c>
      <c r="C2815" s="1" t="s">
        <v>7917</v>
      </c>
      <c r="D2815" s="1" t="s">
        <v>8822</v>
      </c>
      <c r="E2815" s="1" t="s">
        <v>2444</v>
      </c>
      <c r="F2815" s="1" t="s">
        <v>7919</v>
      </c>
      <c r="G2815" s="1" t="s">
        <v>8810</v>
      </c>
      <c r="H2815" s="1" t="s">
        <v>8823</v>
      </c>
    </row>
    <row r="2816" spans="1:8" x14ac:dyDescent="0.25">
      <c r="A2816" s="1" t="s">
        <v>1065</v>
      </c>
      <c r="B2816" s="1" t="s">
        <v>8824</v>
      </c>
      <c r="C2816" s="1" t="s">
        <v>7917</v>
      </c>
      <c r="D2816" s="1" t="s">
        <v>8825</v>
      </c>
      <c r="E2816" s="1" t="s">
        <v>2444</v>
      </c>
      <c r="F2816" s="1" t="s">
        <v>7919</v>
      </c>
      <c r="G2816" s="1" t="s">
        <v>8826</v>
      </c>
      <c r="H2816" s="1" t="s">
        <v>8827</v>
      </c>
    </row>
    <row r="2817" spans="1:8" x14ac:dyDescent="0.25">
      <c r="A2817" s="1" t="s">
        <v>1065</v>
      </c>
      <c r="B2817" s="1" t="s">
        <v>8828</v>
      </c>
      <c r="C2817" s="1" t="s">
        <v>7917</v>
      </c>
      <c r="D2817" s="1" t="s">
        <v>8829</v>
      </c>
      <c r="E2817" s="1" t="s">
        <v>2444</v>
      </c>
      <c r="F2817" s="1" t="s">
        <v>7919</v>
      </c>
      <c r="G2817" s="1" t="s">
        <v>8826</v>
      </c>
      <c r="H2817" s="1" t="s">
        <v>8830</v>
      </c>
    </row>
    <row r="2818" spans="1:8" x14ac:dyDescent="0.25">
      <c r="A2818" s="1" t="s">
        <v>1065</v>
      </c>
      <c r="B2818" s="1" t="s">
        <v>8831</v>
      </c>
      <c r="C2818" s="1" t="s">
        <v>7917</v>
      </c>
      <c r="D2818" s="1" t="s">
        <v>8832</v>
      </c>
      <c r="E2818" s="1" t="s">
        <v>2444</v>
      </c>
      <c r="F2818" s="1" t="s">
        <v>7919</v>
      </c>
      <c r="G2818" s="1" t="s">
        <v>8826</v>
      </c>
      <c r="H2818" s="1" t="s">
        <v>8833</v>
      </c>
    </row>
    <row r="2819" spans="1:8" x14ac:dyDescent="0.25">
      <c r="A2819" s="1" t="s">
        <v>1065</v>
      </c>
      <c r="B2819" s="1" t="s">
        <v>8834</v>
      </c>
      <c r="C2819" s="1" t="s">
        <v>7917</v>
      </c>
      <c r="D2819" s="1" t="s">
        <v>8835</v>
      </c>
      <c r="E2819" s="1" t="s">
        <v>2444</v>
      </c>
      <c r="F2819" s="1" t="s">
        <v>7919</v>
      </c>
      <c r="G2819" s="1" t="s">
        <v>8826</v>
      </c>
      <c r="H2819" s="1" t="s">
        <v>8836</v>
      </c>
    </row>
    <row r="2820" spans="1:8" x14ac:dyDescent="0.25">
      <c r="A2820" s="1" t="s">
        <v>1065</v>
      </c>
      <c r="B2820" s="1" t="s">
        <v>8837</v>
      </c>
      <c r="C2820" s="1" t="s">
        <v>7917</v>
      </c>
      <c r="D2820" s="1" t="s">
        <v>8838</v>
      </c>
      <c r="E2820" s="1" t="s">
        <v>2444</v>
      </c>
      <c r="F2820" s="1" t="s">
        <v>7919</v>
      </c>
      <c r="G2820" s="1" t="s">
        <v>8826</v>
      </c>
      <c r="H2820" s="1" t="s">
        <v>8839</v>
      </c>
    </row>
    <row r="2821" spans="1:8" x14ac:dyDescent="0.25">
      <c r="A2821" s="1" t="s">
        <v>1065</v>
      </c>
      <c r="B2821" s="1" t="s">
        <v>8840</v>
      </c>
      <c r="C2821" s="1" t="s">
        <v>7917</v>
      </c>
      <c r="D2821" s="1" t="s">
        <v>8841</v>
      </c>
      <c r="E2821" s="1" t="s">
        <v>2444</v>
      </c>
      <c r="F2821" s="1" t="s">
        <v>7919</v>
      </c>
      <c r="G2821" s="1" t="s">
        <v>8826</v>
      </c>
      <c r="H2821" s="1" t="s">
        <v>1611</v>
      </c>
    </row>
    <row r="2822" spans="1:8" x14ac:dyDescent="0.25">
      <c r="A2822" s="1" t="s">
        <v>1065</v>
      </c>
      <c r="B2822" s="1" t="s">
        <v>8842</v>
      </c>
      <c r="C2822" s="1" t="s">
        <v>7917</v>
      </c>
      <c r="D2822" s="1" t="s">
        <v>8843</v>
      </c>
      <c r="E2822" s="1" t="s">
        <v>2444</v>
      </c>
      <c r="F2822" s="1" t="s">
        <v>7919</v>
      </c>
      <c r="G2822" s="1" t="s">
        <v>8826</v>
      </c>
      <c r="H2822" s="1" t="s">
        <v>1611</v>
      </c>
    </row>
    <row r="2823" spans="1:8" x14ac:dyDescent="0.25">
      <c r="A2823" s="1" t="s">
        <v>1065</v>
      </c>
      <c r="B2823" s="1" t="s">
        <v>8844</v>
      </c>
      <c r="C2823" s="1" t="s">
        <v>3025</v>
      </c>
      <c r="D2823" s="1" t="s">
        <v>8845</v>
      </c>
      <c r="E2823" s="1" t="s">
        <v>2444</v>
      </c>
      <c r="F2823" s="1" t="s">
        <v>7919</v>
      </c>
      <c r="G2823" s="1" t="s">
        <v>8846</v>
      </c>
      <c r="H2823" s="1" t="s">
        <v>8847</v>
      </c>
    </row>
    <row r="2824" spans="1:8" x14ac:dyDescent="0.25">
      <c r="A2824" s="1" t="s">
        <v>1065</v>
      </c>
      <c r="B2824" s="1" t="s">
        <v>8848</v>
      </c>
      <c r="C2824" s="1" t="s">
        <v>3025</v>
      </c>
      <c r="D2824" s="1" t="s">
        <v>8849</v>
      </c>
      <c r="E2824" s="1" t="s">
        <v>2444</v>
      </c>
      <c r="F2824" s="1" t="s">
        <v>7919</v>
      </c>
      <c r="G2824" s="1" t="s">
        <v>8846</v>
      </c>
      <c r="H2824" s="1" t="s">
        <v>8850</v>
      </c>
    </row>
    <row r="2825" spans="1:8" x14ac:dyDescent="0.25">
      <c r="A2825" s="1" t="s">
        <v>1065</v>
      </c>
      <c r="B2825" s="1" t="s">
        <v>8851</v>
      </c>
      <c r="C2825" s="1" t="s">
        <v>7917</v>
      </c>
      <c r="D2825" s="1" t="s">
        <v>8852</v>
      </c>
      <c r="E2825" s="1" t="s">
        <v>2444</v>
      </c>
      <c r="F2825" s="1" t="s">
        <v>7919</v>
      </c>
      <c r="G2825" s="1" t="s">
        <v>8846</v>
      </c>
      <c r="H2825" s="1" t="s">
        <v>8853</v>
      </c>
    </row>
    <row r="2826" spans="1:8" x14ac:dyDescent="0.25">
      <c r="A2826" s="1" t="s">
        <v>1065</v>
      </c>
      <c r="B2826" s="1" t="s">
        <v>8854</v>
      </c>
      <c r="C2826" s="1" t="s">
        <v>7917</v>
      </c>
      <c r="D2826" s="1" t="s">
        <v>8855</v>
      </c>
      <c r="E2826" s="1" t="s">
        <v>2444</v>
      </c>
      <c r="F2826" s="1" t="s">
        <v>7919</v>
      </c>
      <c r="G2826" s="1" t="s">
        <v>8846</v>
      </c>
      <c r="H2826" s="1" t="s">
        <v>8853</v>
      </c>
    </row>
    <row r="2827" spans="1:8" x14ac:dyDescent="0.25">
      <c r="A2827" s="1" t="s">
        <v>1065</v>
      </c>
      <c r="B2827" s="1" t="s">
        <v>8856</v>
      </c>
      <c r="C2827" s="1" t="s">
        <v>7917</v>
      </c>
      <c r="D2827" s="1" t="s">
        <v>8857</v>
      </c>
      <c r="E2827" s="1" t="s">
        <v>2444</v>
      </c>
      <c r="F2827" s="1" t="s">
        <v>7919</v>
      </c>
      <c r="G2827" s="1" t="s">
        <v>8846</v>
      </c>
      <c r="H2827" s="1" t="s">
        <v>8853</v>
      </c>
    </row>
    <row r="2828" spans="1:8" x14ac:dyDescent="0.25">
      <c r="A2828" s="1" t="s">
        <v>1065</v>
      </c>
      <c r="B2828" s="1" t="s">
        <v>8858</v>
      </c>
      <c r="C2828" s="1" t="s">
        <v>7917</v>
      </c>
      <c r="D2828" s="1" t="s">
        <v>8859</v>
      </c>
      <c r="E2828" s="1" t="s">
        <v>2444</v>
      </c>
      <c r="F2828" s="1" t="s">
        <v>7919</v>
      </c>
      <c r="G2828" s="1" t="s">
        <v>8846</v>
      </c>
      <c r="H2828" s="1" t="s">
        <v>8853</v>
      </c>
    </row>
    <row r="2829" spans="1:8" x14ac:dyDescent="0.25">
      <c r="A2829" s="1" t="s">
        <v>1065</v>
      </c>
      <c r="B2829" s="1" t="s">
        <v>8860</v>
      </c>
      <c r="C2829" s="1" t="s">
        <v>3025</v>
      </c>
      <c r="D2829" s="1" t="s">
        <v>8861</v>
      </c>
      <c r="E2829" s="1" t="s">
        <v>2444</v>
      </c>
      <c r="F2829" s="1" t="s">
        <v>7919</v>
      </c>
      <c r="G2829" s="1" t="s">
        <v>8862</v>
      </c>
      <c r="H2829" s="1" t="s">
        <v>8863</v>
      </c>
    </row>
    <row r="2830" spans="1:8" x14ac:dyDescent="0.25">
      <c r="A2830" s="1" t="s">
        <v>1065</v>
      </c>
      <c r="B2830" s="1" t="s">
        <v>8864</v>
      </c>
      <c r="C2830" s="1" t="s">
        <v>3025</v>
      </c>
      <c r="D2830" s="1" t="s">
        <v>8865</v>
      </c>
      <c r="E2830" s="1" t="s">
        <v>2444</v>
      </c>
      <c r="F2830" s="1" t="s">
        <v>7919</v>
      </c>
      <c r="G2830" s="1" t="s">
        <v>8862</v>
      </c>
      <c r="H2830" s="1" t="s">
        <v>8866</v>
      </c>
    </row>
    <row r="2831" spans="1:8" x14ac:dyDescent="0.25">
      <c r="A2831" s="1" t="s">
        <v>1065</v>
      </c>
      <c r="B2831" s="1" t="s">
        <v>8867</v>
      </c>
      <c r="C2831" s="1" t="s">
        <v>3025</v>
      </c>
      <c r="D2831" s="1" t="s">
        <v>8868</v>
      </c>
      <c r="E2831" s="1" t="s">
        <v>2444</v>
      </c>
      <c r="F2831" s="1" t="s">
        <v>7919</v>
      </c>
      <c r="G2831" s="1" t="s">
        <v>8862</v>
      </c>
      <c r="H2831" s="1" t="s">
        <v>5892</v>
      </c>
    </row>
    <row r="2832" spans="1:8" x14ac:dyDescent="0.25">
      <c r="A2832" s="1" t="s">
        <v>1065</v>
      </c>
      <c r="B2832" s="1" t="s">
        <v>8869</v>
      </c>
      <c r="C2832" s="1" t="s">
        <v>3025</v>
      </c>
      <c r="D2832" s="1" t="s">
        <v>8870</v>
      </c>
      <c r="E2832" s="1" t="s">
        <v>2444</v>
      </c>
      <c r="F2832" s="1" t="s">
        <v>7919</v>
      </c>
      <c r="G2832" s="1" t="s">
        <v>8862</v>
      </c>
      <c r="H2832" s="1" t="s">
        <v>5932</v>
      </c>
    </row>
    <row r="2833" spans="1:8" x14ac:dyDescent="0.25">
      <c r="A2833" s="1" t="s">
        <v>1065</v>
      </c>
      <c r="B2833" s="1" t="s">
        <v>8871</v>
      </c>
      <c r="C2833" s="1" t="s">
        <v>3025</v>
      </c>
      <c r="D2833" s="1" t="s">
        <v>8872</v>
      </c>
      <c r="E2833" s="1" t="s">
        <v>2444</v>
      </c>
      <c r="F2833" s="1" t="s">
        <v>7919</v>
      </c>
      <c r="G2833" s="1" t="s">
        <v>8862</v>
      </c>
      <c r="H2833" s="1" t="s">
        <v>8873</v>
      </c>
    </row>
    <row r="2834" spans="1:8" x14ac:dyDescent="0.25">
      <c r="A2834" s="1" t="s">
        <v>1065</v>
      </c>
      <c r="B2834" s="1" t="s">
        <v>8874</v>
      </c>
      <c r="C2834" s="1" t="s">
        <v>7917</v>
      </c>
      <c r="D2834" s="1" t="s">
        <v>8875</v>
      </c>
      <c r="E2834" s="1" t="s">
        <v>2444</v>
      </c>
      <c r="F2834" s="1" t="s">
        <v>7919</v>
      </c>
      <c r="G2834" s="1" t="s">
        <v>4261</v>
      </c>
      <c r="H2834" s="1" t="s">
        <v>4262</v>
      </c>
    </row>
    <row r="2835" spans="1:8" x14ac:dyDescent="0.25">
      <c r="A2835" s="1" t="s">
        <v>1065</v>
      </c>
      <c r="B2835" s="1" t="s">
        <v>8876</v>
      </c>
      <c r="C2835" s="1" t="s">
        <v>7917</v>
      </c>
      <c r="D2835" s="1" t="s">
        <v>8877</v>
      </c>
      <c r="E2835" s="1" t="s">
        <v>2444</v>
      </c>
      <c r="F2835" s="1" t="s">
        <v>7919</v>
      </c>
      <c r="G2835" s="1" t="s">
        <v>4261</v>
      </c>
      <c r="H2835" s="1" t="s">
        <v>4262</v>
      </c>
    </row>
    <row r="2836" spans="1:8" x14ac:dyDescent="0.25">
      <c r="A2836" s="1" t="s">
        <v>1065</v>
      </c>
      <c r="B2836" s="1" t="s">
        <v>8878</v>
      </c>
      <c r="C2836" s="1" t="s">
        <v>7917</v>
      </c>
      <c r="D2836" s="1" t="s">
        <v>8879</v>
      </c>
      <c r="E2836" s="1" t="s">
        <v>2444</v>
      </c>
      <c r="F2836" s="1" t="s">
        <v>7919</v>
      </c>
      <c r="G2836" s="1" t="s">
        <v>4261</v>
      </c>
      <c r="H2836" s="1" t="s">
        <v>4262</v>
      </c>
    </row>
    <row r="2837" spans="1:8" x14ac:dyDescent="0.25">
      <c r="A2837" s="1" t="s">
        <v>1065</v>
      </c>
      <c r="B2837" s="1" t="s">
        <v>8880</v>
      </c>
      <c r="C2837" s="1" t="s">
        <v>7917</v>
      </c>
      <c r="D2837" s="1" t="s">
        <v>8881</v>
      </c>
      <c r="E2837" s="1" t="s">
        <v>2444</v>
      </c>
      <c r="F2837" s="1" t="s">
        <v>7919</v>
      </c>
      <c r="G2837" s="1" t="s">
        <v>4261</v>
      </c>
      <c r="H2837" s="1" t="s">
        <v>4262</v>
      </c>
    </row>
    <row r="2838" spans="1:8" x14ac:dyDescent="0.25">
      <c r="A2838" s="1" t="s">
        <v>1065</v>
      </c>
      <c r="B2838" s="1" t="s">
        <v>8882</v>
      </c>
      <c r="C2838" s="1" t="s">
        <v>7917</v>
      </c>
      <c r="D2838" s="1" t="s">
        <v>8883</v>
      </c>
      <c r="E2838" s="1" t="s">
        <v>2444</v>
      </c>
      <c r="F2838" s="1" t="s">
        <v>7919</v>
      </c>
      <c r="G2838" s="1" t="s">
        <v>4261</v>
      </c>
      <c r="H2838" s="1" t="s">
        <v>4262</v>
      </c>
    </row>
    <row r="2839" spans="1:8" x14ac:dyDescent="0.25">
      <c r="A2839" s="1" t="s">
        <v>1065</v>
      </c>
      <c r="B2839" s="1" t="s">
        <v>8884</v>
      </c>
      <c r="C2839" s="1" t="s">
        <v>7917</v>
      </c>
      <c r="D2839" s="1" t="s">
        <v>8885</v>
      </c>
      <c r="E2839" s="1" t="s">
        <v>2444</v>
      </c>
      <c r="F2839" s="1" t="s">
        <v>7919</v>
      </c>
      <c r="G2839" s="1" t="s">
        <v>4261</v>
      </c>
      <c r="H2839" s="1" t="s">
        <v>4262</v>
      </c>
    </row>
    <row r="2840" spans="1:8" x14ac:dyDescent="0.25">
      <c r="A2840" s="1" t="s">
        <v>1065</v>
      </c>
      <c r="B2840" s="1" t="s">
        <v>8886</v>
      </c>
      <c r="C2840" s="1" t="s">
        <v>7917</v>
      </c>
      <c r="D2840" s="1" t="s">
        <v>8887</v>
      </c>
      <c r="E2840" s="1" t="s">
        <v>2444</v>
      </c>
      <c r="F2840" s="1" t="s">
        <v>7919</v>
      </c>
      <c r="G2840" s="1" t="s">
        <v>4273</v>
      </c>
      <c r="H2840" s="1" t="s">
        <v>4274</v>
      </c>
    </row>
    <row r="2841" spans="1:8" x14ac:dyDescent="0.25">
      <c r="A2841" s="1" t="s">
        <v>1065</v>
      </c>
      <c r="B2841" s="1" t="s">
        <v>8888</v>
      </c>
      <c r="C2841" s="1" t="s">
        <v>7917</v>
      </c>
      <c r="D2841" s="1" t="s">
        <v>8889</v>
      </c>
      <c r="E2841" s="1" t="s">
        <v>2444</v>
      </c>
      <c r="F2841" s="1" t="s">
        <v>7919</v>
      </c>
      <c r="G2841" s="1" t="s">
        <v>4273</v>
      </c>
      <c r="H2841" s="1" t="s">
        <v>4277</v>
      </c>
    </row>
    <row r="2842" spans="1:8" x14ac:dyDescent="0.25">
      <c r="A2842" s="1" t="s">
        <v>1065</v>
      </c>
      <c r="B2842" s="1" t="s">
        <v>8890</v>
      </c>
      <c r="C2842" s="1" t="s">
        <v>7917</v>
      </c>
      <c r="D2842" s="1" t="s">
        <v>8891</v>
      </c>
      <c r="E2842" s="1" t="s">
        <v>2444</v>
      </c>
      <c r="F2842" s="1" t="s">
        <v>7919</v>
      </c>
      <c r="G2842" s="1" t="s">
        <v>4273</v>
      </c>
      <c r="H2842" s="1" t="s">
        <v>4280</v>
      </c>
    </row>
    <row r="2843" spans="1:8" x14ac:dyDescent="0.25">
      <c r="A2843" s="1" t="s">
        <v>1065</v>
      </c>
      <c r="B2843" s="1" t="s">
        <v>8892</v>
      </c>
      <c r="C2843" s="1" t="s">
        <v>7917</v>
      </c>
      <c r="D2843" s="1" t="s">
        <v>8893</v>
      </c>
      <c r="E2843" s="1" t="s">
        <v>2444</v>
      </c>
      <c r="F2843" s="1" t="s">
        <v>7919</v>
      </c>
      <c r="G2843" s="1" t="s">
        <v>4273</v>
      </c>
      <c r="H2843" s="1" t="s">
        <v>4286</v>
      </c>
    </row>
    <row r="2844" spans="1:8" x14ac:dyDescent="0.25">
      <c r="A2844" s="1" t="s">
        <v>1065</v>
      </c>
      <c r="B2844" s="1" t="s">
        <v>8894</v>
      </c>
      <c r="C2844" s="1" t="s">
        <v>7917</v>
      </c>
      <c r="D2844" s="1" t="s">
        <v>8895</v>
      </c>
      <c r="E2844" s="1" t="s">
        <v>2444</v>
      </c>
      <c r="F2844" s="1" t="s">
        <v>7919</v>
      </c>
      <c r="G2844" s="1" t="s">
        <v>4273</v>
      </c>
      <c r="H2844" s="1" t="s">
        <v>4289</v>
      </c>
    </row>
    <row r="2845" spans="1:8" x14ac:dyDescent="0.25">
      <c r="A2845" s="1" t="s">
        <v>1065</v>
      </c>
      <c r="B2845" s="1" t="s">
        <v>8896</v>
      </c>
      <c r="C2845" s="1" t="s">
        <v>7917</v>
      </c>
      <c r="D2845" s="1" t="s">
        <v>8897</v>
      </c>
      <c r="E2845" s="1" t="s">
        <v>2444</v>
      </c>
      <c r="F2845" s="1" t="s">
        <v>7919</v>
      </c>
      <c r="G2845" s="1" t="s">
        <v>4273</v>
      </c>
      <c r="H2845" s="1" t="s">
        <v>4292</v>
      </c>
    </row>
    <row r="2846" spans="1:8" x14ac:dyDescent="0.25">
      <c r="A2846" s="1" t="s">
        <v>1065</v>
      </c>
      <c r="B2846" s="1" t="s">
        <v>8898</v>
      </c>
      <c r="C2846" s="1" t="s">
        <v>7917</v>
      </c>
      <c r="D2846" s="1" t="s">
        <v>8899</v>
      </c>
      <c r="E2846" s="1" t="s">
        <v>2444</v>
      </c>
      <c r="F2846" s="1" t="s">
        <v>7919</v>
      </c>
      <c r="G2846" s="1" t="s">
        <v>4273</v>
      </c>
      <c r="H2846" s="1" t="s">
        <v>4295</v>
      </c>
    </row>
    <row r="2847" spans="1:8" x14ac:dyDescent="0.25">
      <c r="A2847" s="1" t="s">
        <v>1065</v>
      </c>
      <c r="B2847" s="1" t="s">
        <v>8900</v>
      </c>
      <c r="C2847" s="1" t="s">
        <v>7917</v>
      </c>
      <c r="D2847" s="1" t="s">
        <v>8901</v>
      </c>
      <c r="E2847" s="1" t="s">
        <v>2444</v>
      </c>
      <c r="F2847" s="1" t="s">
        <v>7919</v>
      </c>
      <c r="G2847" s="1" t="s">
        <v>4273</v>
      </c>
      <c r="H2847" s="1" t="s">
        <v>4298</v>
      </c>
    </row>
    <row r="2848" spans="1:8" x14ac:dyDescent="0.25">
      <c r="A2848" s="1" t="s">
        <v>1065</v>
      </c>
      <c r="B2848" s="1" t="s">
        <v>8902</v>
      </c>
      <c r="C2848" s="1" t="s">
        <v>7917</v>
      </c>
      <c r="D2848" s="1" t="s">
        <v>8903</v>
      </c>
      <c r="E2848" s="1" t="s">
        <v>2444</v>
      </c>
      <c r="F2848" s="1" t="s">
        <v>7919</v>
      </c>
      <c r="G2848" s="1" t="s">
        <v>4273</v>
      </c>
      <c r="H2848" s="1" t="s">
        <v>4301</v>
      </c>
    </row>
    <row r="2849" spans="1:8" x14ac:dyDescent="0.25">
      <c r="A2849" s="1" t="s">
        <v>1065</v>
      </c>
      <c r="B2849" s="1" t="s">
        <v>8904</v>
      </c>
      <c r="C2849" s="1" t="s">
        <v>7917</v>
      </c>
      <c r="D2849" s="1" t="s">
        <v>8905</v>
      </c>
      <c r="E2849" s="1" t="s">
        <v>2444</v>
      </c>
      <c r="F2849" s="1" t="s">
        <v>7919</v>
      </c>
      <c r="G2849" s="1" t="s">
        <v>4273</v>
      </c>
      <c r="H2849" s="1" t="s">
        <v>4304</v>
      </c>
    </row>
    <row r="2850" spans="1:8" x14ac:dyDescent="0.25">
      <c r="A2850" s="1" t="s">
        <v>1065</v>
      </c>
      <c r="B2850" s="1" t="s">
        <v>8906</v>
      </c>
      <c r="C2850" s="1" t="s">
        <v>7917</v>
      </c>
      <c r="D2850" s="1" t="s">
        <v>8907</v>
      </c>
      <c r="E2850" s="1" t="s">
        <v>2444</v>
      </c>
      <c r="F2850" s="1" t="s">
        <v>7919</v>
      </c>
      <c r="G2850" s="1" t="s">
        <v>4273</v>
      </c>
      <c r="H2850" s="1" t="s">
        <v>4307</v>
      </c>
    </row>
    <row r="2851" spans="1:8" x14ac:dyDescent="0.25">
      <c r="A2851" s="1" t="s">
        <v>1065</v>
      </c>
      <c r="B2851" s="1" t="s">
        <v>8908</v>
      </c>
      <c r="C2851" s="1" t="s">
        <v>7917</v>
      </c>
      <c r="D2851" s="1" t="s">
        <v>8909</v>
      </c>
      <c r="E2851" s="1" t="s">
        <v>2444</v>
      </c>
      <c r="F2851" s="1" t="s">
        <v>7919</v>
      </c>
      <c r="G2851" s="1" t="s">
        <v>1611</v>
      </c>
      <c r="H2851" s="1" t="s">
        <v>8910</v>
      </c>
    </row>
    <row r="2852" spans="1:8" x14ac:dyDescent="0.25">
      <c r="A2852" s="1" t="s">
        <v>1065</v>
      </c>
      <c r="B2852" s="1" t="s">
        <v>8911</v>
      </c>
      <c r="C2852" s="1" t="s">
        <v>7917</v>
      </c>
      <c r="D2852" s="1" t="s">
        <v>8912</v>
      </c>
      <c r="E2852" s="1" t="s">
        <v>2444</v>
      </c>
      <c r="F2852" s="1" t="s">
        <v>7919</v>
      </c>
      <c r="G2852" s="1" t="s">
        <v>1611</v>
      </c>
      <c r="H2852" s="1" t="s">
        <v>1611</v>
      </c>
    </row>
    <row r="2853" spans="1:8" x14ac:dyDescent="0.25">
      <c r="A2853" s="1" t="s">
        <v>1065</v>
      </c>
      <c r="B2853" s="1" t="s">
        <v>8913</v>
      </c>
      <c r="C2853" s="1" t="s">
        <v>7917</v>
      </c>
      <c r="D2853" s="1" t="s">
        <v>8914</v>
      </c>
      <c r="E2853" s="1" t="s">
        <v>2444</v>
      </c>
      <c r="F2853" s="1" t="s">
        <v>7919</v>
      </c>
      <c r="G2853" s="1" t="s">
        <v>1611</v>
      </c>
      <c r="H2853" s="1" t="s">
        <v>3470</v>
      </c>
    </row>
    <row r="2854" spans="1:8" x14ac:dyDescent="0.25">
      <c r="A2854" s="1" t="s">
        <v>1065</v>
      </c>
      <c r="B2854" s="1" t="s">
        <v>8915</v>
      </c>
      <c r="C2854" s="1" t="s">
        <v>1783</v>
      </c>
      <c r="D2854" s="1" t="s">
        <v>8916</v>
      </c>
      <c r="E2854" s="1" t="s">
        <v>2444</v>
      </c>
      <c r="F2854" s="1" t="s">
        <v>8917</v>
      </c>
      <c r="G2854" s="1" t="s">
        <v>8918</v>
      </c>
      <c r="H2854" s="1" t="s">
        <v>8919</v>
      </c>
    </row>
    <row r="2855" spans="1:8" x14ac:dyDescent="0.25">
      <c r="A2855" s="1" t="s">
        <v>1065</v>
      </c>
      <c r="B2855" s="1" t="s">
        <v>8920</v>
      </c>
      <c r="C2855" s="1" t="s">
        <v>1783</v>
      </c>
      <c r="D2855" s="1" t="s">
        <v>8921</v>
      </c>
      <c r="E2855" s="1" t="s">
        <v>2444</v>
      </c>
      <c r="F2855" s="1" t="s">
        <v>8917</v>
      </c>
      <c r="G2855" s="1" t="s">
        <v>8918</v>
      </c>
      <c r="H2855" s="1" t="s">
        <v>8922</v>
      </c>
    </row>
    <row r="2856" spans="1:8" x14ac:dyDescent="0.25">
      <c r="A2856" s="1" t="s">
        <v>1065</v>
      </c>
      <c r="B2856" s="1" t="s">
        <v>8923</v>
      </c>
      <c r="C2856" s="1" t="s">
        <v>1783</v>
      </c>
      <c r="D2856" s="1" t="s">
        <v>8924</v>
      </c>
      <c r="E2856" s="1" t="s">
        <v>2444</v>
      </c>
      <c r="F2856" s="1" t="s">
        <v>8917</v>
      </c>
      <c r="G2856" s="1" t="s">
        <v>8918</v>
      </c>
      <c r="H2856" s="1" t="s">
        <v>8925</v>
      </c>
    </row>
    <row r="2857" spans="1:8" x14ac:dyDescent="0.25">
      <c r="A2857" s="1" t="s">
        <v>1065</v>
      </c>
      <c r="B2857" s="1" t="s">
        <v>8926</v>
      </c>
      <c r="C2857" s="1" t="s">
        <v>1783</v>
      </c>
      <c r="D2857" s="1" t="s">
        <v>8927</v>
      </c>
      <c r="E2857" s="1" t="s">
        <v>2444</v>
      </c>
      <c r="F2857" s="1" t="s">
        <v>8917</v>
      </c>
      <c r="G2857" s="1" t="s">
        <v>8918</v>
      </c>
      <c r="H2857" s="1" t="s">
        <v>8928</v>
      </c>
    </row>
    <row r="2858" spans="1:8" x14ac:dyDescent="0.25">
      <c r="A2858" s="1" t="s">
        <v>1065</v>
      </c>
      <c r="B2858" s="1" t="s">
        <v>8929</v>
      </c>
      <c r="C2858" s="1" t="s">
        <v>1783</v>
      </c>
      <c r="D2858" s="1" t="s">
        <v>8930</v>
      </c>
      <c r="E2858" s="1" t="s">
        <v>2444</v>
      </c>
      <c r="F2858" s="1" t="s">
        <v>8917</v>
      </c>
      <c r="G2858" s="1" t="s">
        <v>8918</v>
      </c>
      <c r="H2858" s="1" t="s">
        <v>8931</v>
      </c>
    </row>
    <row r="2859" spans="1:8" x14ac:dyDescent="0.25">
      <c r="A2859" s="1" t="s">
        <v>1065</v>
      </c>
      <c r="B2859" s="1" t="s">
        <v>8932</v>
      </c>
      <c r="C2859" s="1" t="s">
        <v>1783</v>
      </c>
      <c r="D2859" s="1" t="s">
        <v>8933</v>
      </c>
      <c r="E2859" s="1" t="s">
        <v>2444</v>
      </c>
      <c r="F2859" s="1" t="s">
        <v>8917</v>
      </c>
      <c r="G2859" s="1" t="s">
        <v>8918</v>
      </c>
      <c r="H2859" s="1" t="s">
        <v>8934</v>
      </c>
    </row>
    <row r="2860" spans="1:8" x14ac:dyDescent="0.25">
      <c r="A2860" s="1" t="s">
        <v>1065</v>
      </c>
      <c r="B2860" s="1" t="s">
        <v>8935</v>
      </c>
      <c r="C2860" s="1" t="s">
        <v>1783</v>
      </c>
      <c r="D2860" s="1" t="s">
        <v>8936</v>
      </c>
      <c r="E2860" s="1" t="s">
        <v>2444</v>
      </c>
      <c r="F2860" s="1" t="s">
        <v>8917</v>
      </c>
      <c r="G2860" s="1" t="s">
        <v>8918</v>
      </c>
      <c r="H2860" s="1" t="s">
        <v>8937</v>
      </c>
    </row>
    <row r="2861" spans="1:8" x14ac:dyDescent="0.25">
      <c r="A2861" s="1" t="s">
        <v>1065</v>
      </c>
      <c r="B2861" s="1" t="s">
        <v>8938</v>
      </c>
      <c r="C2861" s="1" t="s">
        <v>1783</v>
      </c>
      <c r="D2861" s="1" t="s">
        <v>8939</v>
      </c>
      <c r="E2861" s="1" t="s">
        <v>2444</v>
      </c>
      <c r="F2861" s="1" t="s">
        <v>8917</v>
      </c>
      <c r="G2861" s="1" t="s">
        <v>8918</v>
      </c>
      <c r="H2861" s="1" t="s">
        <v>8940</v>
      </c>
    </row>
    <row r="2862" spans="1:8" x14ac:dyDescent="0.25">
      <c r="A2862" s="1" t="s">
        <v>1065</v>
      </c>
      <c r="B2862" s="1" t="s">
        <v>8941</v>
      </c>
      <c r="C2862" s="1" t="s">
        <v>3025</v>
      </c>
      <c r="D2862" s="1" t="s">
        <v>8942</v>
      </c>
      <c r="E2862" s="1" t="s">
        <v>2444</v>
      </c>
      <c r="F2862" s="1" t="s">
        <v>8917</v>
      </c>
      <c r="G2862" s="1" t="s">
        <v>8918</v>
      </c>
      <c r="H2862" s="1" t="s">
        <v>8943</v>
      </c>
    </row>
    <row r="2863" spans="1:8" x14ac:dyDescent="0.25">
      <c r="A2863" s="1" t="s">
        <v>1065</v>
      </c>
      <c r="B2863" s="1" t="s">
        <v>8944</v>
      </c>
      <c r="C2863" s="1" t="s">
        <v>3025</v>
      </c>
      <c r="D2863" s="1" t="s">
        <v>8945</v>
      </c>
      <c r="E2863" s="1" t="s">
        <v>2444</v>
      </c>
      <c r="F2863" s="1" t="s">
        <v>8917</v>
      </c>
      <c r="G2863" s="1" t="s">
        <v>8918</v>
      </c>
      <c r="H2863" s="1" t="s">
        <v>8946</v>
      </c>
    </row>
    <row r="2864" spans="1:8" x14ac:dyDescent="0.25">
      <c r="A2864" s="1" t="s">
        <v>1065</v>
      </c>
      <c r="B2864" s="1" t="s">
        <v>8947</v>
      </c>
      <c r="C2864" s="1" t="s">
        <v>1783</v>
      </c>
      <c r="D2864" s="1" t="s">
        <v>8948</v>
      </c>
      <c r="E2864" s="1" t="s">
        <v>2444</v>
      </c>
      <c r="F2864" s="1" t="s">
        <v>8917</v>
      </c>
      <c r="G2864" s="1" t="s">
        <v>8918</v>
      </c>
      <c r="H2864" s="1" t="s">
        <v>8949</v>
      </c>
    </row>
    <row r="2865" spans="1:8" x14ac:dyDescent="0.25">
      <c r="A2865" s="1" t="s">
        <v>1065</v>
      </c>
      <c r="B2865" s="1" t="s">
        <v>8950</v>
      </c>
      <c r="C2865" s="1" t="s">
        <v>1783</v>
      </c>
      <c r="D2865" s="1" t="s">
        <v>8951</v>
      </c>
      <c r="E2865" s="1" t="s">
        <v>2444</v>
      </c>
      <c r="F2865" s="1" t="s">
        <v>8917</v>
      </c>
      <c r="G2865" s="1" t="s">
        <v>8918</v>
      </c>
      <c r="H2865" s="1" t="s">
        <v>6399</v>
      </c>
    </row>
    <row r="2866" spans="1:8" x14ac:dyDescent="0.25">
      <c r="A2866" s="1" t="s">
        <v>1065</v>
      </c>
      <c r="B2866" s="1" t="s">
        <v>8952</v>
      </c>
      <c r="C2866" s="1" t="s">
        <v>1783</v>
      </c>
      <c r="D2866" s="1" t="s">
        <v>8953</v>
      </c>
      <c r="E2866" s="1" t="s">
        <v>2444</v>
      </c>
      <c r="F2866" s="1" t="s">
        <v>8917</v>
      </c>
      <c r="G2866" s="1" t="s">
        <v>8918</v>
      </c>
      <c r="H2866" s="1" t="s">
        <v>8954</v>
      </c>
    </row>
    <row r="2867" spans="1:8" x14ac:dyDescent="0.25">
      <c r="A2867" s="1" t="s">
        <v>1065</v>
      </c>
      <c r="B2867" s="1" t="s">
        <v>8955</v>
      </c>
      <c r="C2867" s="1" t="s">
        <v>1783</v>
      </c>
      <c r="D2867" s="1" t="s">
        <v>8956</v>
      </c>
      <c r="E2867" s="1" t="s">
        <v>2444</v>
      </c>
      <c r="F2867" s="1" t="s">
        <v>8917</v>
      </c>
      <c r="G2867" s="1" t="s">
        <v>8918</v>
      </c>
      <c r="H2867" s="1" t="s">
        <v>8957</v>
      </c>
    </row>
    <row r="2868" spans="1:8" x14ac:dyDescent="0.25">
      <c r="A2868" s="1" t="s">
        <v>1065</v>
      </c>
      <c r="B2868" s="1" t="s">
        <v>8958</v>
      </c>
      <c r="C2868" s="1" t="s">
        <v>1783</v>
      </c>
      <c r="D2868" s="1" t="s">
        <v>8959</v>
      </c>
      <c r="E2868" s="1" t="s">
        <v>2444</v>
      </c>
      <c r="F2868" s="1" t="s">
        <v>8917</v>
      </c>
      <c r="G2868" s="1" t="s">
        <v>8918</v>
      </c>
      <c r="H2868" s="1" t="s">
        <v>8960</v>
      </c>
    </row>
    <row r="2869" spans="1:8" x14ac:dyDescent="0.25">
      <c r="A2869" s="1" t="s">
        <v>1065</v>
      </c>
      <c r="B2869" s="1" t="s">
        <v>8961</v>
      </c>
      <c r="C2869" s="1" t="s">
        <v>1783</v>
      </c>
      <c r="D2869" s="1" t="s">
        <v>8962</v>
      </c>
      <c r="E2869" s="1" t="s">
        <v>2444</v>
      </c>
      <c r="F2869" s="1" t="s">
        <v>8917</v>
      </c>
      <c r="G2869" s="1" t="s">
        <v>8918</v>
      </c>
      <c r="H2869" s="1" t="s">
        <v>8963</v>
      </c>
    </row>
    <row r="2870" spans="1:8" x14ac:dyDescent="0.25">
      <c r="A2870" s="1" t="s">
        <v>1065</v>
      </c>
      <c r="B2870" s="1" t="s">
        <v>8964</v>
      </c>
      <c r="C2870" s="1" t="s">
        <v>1783</v>
      </c>
      <c r="D2870" s="1" t="s">
        <v>8965</v>
      </c>
      <c r="E2870" s="1" t="s">
        <v>2444</v>
      </c>
      <c r="F2870" s="1" t="s">
        <v>8917</v>
      </c>
      <c r="G2870" s="1" t="s">
        <v>8918</v>
      </c>
      <c r="H2870" s="1" t="s">
        <v>4832</v>
      </c>
    </row>
    <row r="2871" spans="1:8" x14ac:dyDescent="0.25">
      <c r="A2871" s="1" t="s">
        <v>1065</v>
      </c>
      <c r="B2871" s="1" t="s">
        <v>8966</v>
      </c>
      <c r="C2871" s="1" t="s">
        <v>1783</v>
      </c>
      <c r="D2871" s="1" t="s">
        <v>8967</v>
      </c>
      <c r="E2871" s="1" t="s">
        <v>2444</v>
      </c>
      <c r="F2871" s="1" t="s">
        <v>8917</v>
      </c>
      <c r="G2871" s="1" t="s">
        <v>8918</v>
      </c>
      <c r="H2871" s="1" t="s">
        <v>8919</v>
      </c>
    </row>
    <row r="2872" spans="1:8" x14ac:dyDescent="0.25">
      <c r="A2872" s="1" t="s">
        <v>1065</v>
      </c>
      <c r="B2872" s="1" t="s">
        <v>8968</v>
      </c>
      <c r="C2872" s="1" t="s">
        <v>1783</v>
      </c>
      <c r="D2872" s="1" t="s">
        <v>8969</v>
      </c>
      <c r="E2872" s="1" t="s">
        <v>2444</v>
      </c>
      <c r="F2872" s="1" t="s">
        <v>8917</v>
      </c>
      <c r="G2872" s="1" t="s">
        <v>8918</v>
      </c>
      <c r="H2872" s="1" t="s">
        <v>8931</v>
      </c>
    </row>
    <row r="2873" spans="1:8" x14ac:dyDescent="0.25">
      <c r="A2873" s="1" t="s">
        <v>1065</v>
      </c>
      <c r="B2873" s="1" t="s">
        <v>8970</v>
      </c>
      <c r="C2873" s="1" t="s">
        <v>1783</v>
      </c>
      <c r="D2873" s="1" t="s">
        <v>8971</v>
      </c>
      <c r="E2873" s="1" t="s">
        <v>2444</v>
      </c>
      <c r="F2873" s="1" t="s">
        <v>8917</v>
      </c>
      <c r="G2873" s="1" t="s">
        <v>8918</v>
      </c>
      <c r="H2873" s="1" t="s">
        <v>8922</v>
      </c>
    </row>
    <row r="2874" spans="1:8" x14ac:dyDescent="0.25">
      <c r="A2874" s="1" t="s">
        <v>1065</v>
      </c>
      <c r="B2874" s="1" t="s">
        <v>8972</v>
      </c>
      <c r="C2874" s="1" t="s">
        <v>1783</v>
      </c>
      <c r="D2874" s="1" t="s">
        <v>8973</v>
      </c>
      <c r="E2874" s="1" t="s">
        <v>2444</v>
      </c>
      <c r="F2874" s="1" t="s">
        <v>8917</v>
      </c>
      <c r="G2874" s="1" t="s">
        <v>8918</v>
      </c>
      <c r="H2874" s="1" t="s">
        <v>8934</v>
      </c>
    </row>
    <row r="2875" spans="1:8" x14ac:dyDescent="0.25">
      <c r="A2875" s="1" t="s">
        <v>1065</v>
      </c>
      <c r="B2875" s="1" t="s">
        <v>8974</v>
      </c>
      <c r="C2875" s="1" t="s">
        <v>1783</v>
      </c>
      <c r="D2875" s="1" t="s">
        <v>8975</v>
      </c>
      <c r="E2875" s="1" t="s">
        <v>2444</v>
      </c>
      <c r="F2875" s="1" t="s">
        <v>8917</v>
      </c>
      <c r="G2875" s="1" t="s">
        <v>8918</v>
      </c>
      <c r="H2875" s="1" t="s">
        <v>8925</v>
      </c>
    </row>
    <row r="2876" spans="1:8" x14ac:dyDescent="0.25">
      <c r="A2876" s="1" t="s">
        <v>1065</v>
      </c>
      <c r="B2876" s="1" t="s">
        <v>8976</v>
      </c>
      <c r="C2876" s="1" t="s">
        <v>1783</v>
      </c>
      <c r="D2876" s="1" t="s">
        <v>8977</v>
      </c>
      <c r="E2876" s="1" t="s">
        <v>2444</v>
      </c>
      <c r="F2876" s="1" t="s">
        <v>8917</v>
      </c>
      <c r="G2876" s="1" t="s">
        <v>8918</v>
      </c>
      <c r="H2876" s="1" t="s">
        <v>8928</v>
      </c>
    </row>
    <row r="2877" spans="1:8" x14ac:dyDescent="0.25">
      <c r="A2877" s="1" t="s">
        <v>1065</v>
      </c>
      <c r="B2877" s="1" t="s">
        <v>8978</v>
      </c>
      <c r="C2877" s="1" t="s">
        <v>1783</v>
      </c>
      <c r="D2877" s="1" t="s">
        <v>8979</v>
      </c>
      <c r="E2877" s="1" t="s">
        <v>2444</v>
      </c>
      <c r="F2877" s="1" t="s">
        <v>8917</v>
      </c>
      <c r="G2877" s="1" t="s">
        <v>8918</v>
      </c>
      <c r="H2877" s="1" t="s">
        <v>8937</v>
      </c>
    </row>
    <row r="2878" spans="1:8" x14ac:dyDescent="0.25">
      <c r="A2878" s="1" t="s">
        <v>1065</v>
      </c>
      <c r="B2878" s="1" t="s">
        <v>8980</v>
      </c>
      <c r="C2878" s="1" t="s">
        <v>1783</v>
      </c>
      <c r="D2878" s="1" t="s">
        <v>8981</v>
      </c>
      <c r="E2878" s="1" t="s">
        <v>2444</v>
      </c>
      <c r="F2878" s="1" t="s">
        <v>8917</v>
      </c>
      <c r="G2878" s="1" t="s">
        <v>8918</v>
      </c>
      <c r="H2878" s="1" t="s">
        <v>8949</v>
      </c>
    </row>
    <row r="2879" spans="1:8" x14ac:dyDescent="0.25">
      <c r="A2879" s="1" t="s">
        <v>1065</v>
      </c>
      <c r="B2879" s="1" t="s">
        <v>8982</v>
      </c>
      <c r="C2879" s="1" t="s">
        <v>1783</v>
      </c>
      <c r="D2879" s="1" t="s">
        <v>8983</v>
      </c>
      <c r="E2879" s="1" t="s">
        <v>2444</v>
      </c>
      <c r="F2879" s="1" t="s">
        <v>8917</v>
      </c>
      <c r="G2879" s="1" t="s">
        <v>8918</v>
      </c>
      <c r="H2879" s="1" t="s">
        <v>6399</v>
      </c>
    </row>
    <row r="2880" spans="1:8" x14ac:dyDescent="0.25">
      <c r="A2880" s="1" t="s">
        <v>1065</v>
      </c>
      <c r="B2880" s="1" t="s">
        <v>8984</v>
      </c>
      <c r="C2880" s="1" t="s">
        <v>1783</v>
      </c>
      <c r="D2880" s="1" t="s">
        <v>8985</v>
      </c>
      <c r="E2880" s="1" t="s">
        <v>2444</v>
      </c>
      <c r="F2880" s="1" t="s">
        <v>8917</v>
      </c>
      <c r="G2880" s="1" t="s">
        <v>8918</v>
      </c>
      <c r="H2880" s="1" t="s">
        <v>8954</v>
      </c>
    </row>
    <row r="2881" spans="1:8" x14ac:dyDescent="0.25">
      <c r="A2881" s="1" t="s">
        <v>1065</v>
      </c>
      <c r="B2881" s="1" t="s">
        <v>8986</v>
      </c>
      <c r="C2881" s="1" t="s">
        <v>1783</v>
      </c>
      <c r="D2881" s="1" t="s">
        <v>8987</v>
      </c>
      <c r="E2881" s="1" t="s">
        <v>2444</v>
      </c>
      <c r="F2881" s="1" t="s">
        <v>8917</v>
      </c>
      <c r="G2881" s="1" t="s">
        <v>8918</v>
      </c>
      <c r="H2881" s="1" t="s">
        <v>8957</v>
      </c>
    </row>
    <row r="2882" spans="1:8" x14ac:dyDescent="0.25">
      <c r="A2882" s="1" t="s">
        <v>1065</v>
      </c>
      <c r="B2882" s="1" t="s">
        <v>8988</v>
      </c>
      <c r="C2882" s="1" t="s">
        <v>1783</v>
      </c>
      <c r="D2882" s="1" t="s">
        <v>8989</v>
      </c>
      <c r="E2882" s="1" t="s">
        <v>2444</v>
      </c>
      <c r="F2882" s="1" t="s">
        <v>8917</v>
      </c>
      <c r="G2882" s="1" t="s">
        <v>8918</v>
      </c>
      <c r="H2882" s="1" t="s">
        <v>8960</v>
      </c>
    </row>
    <row r="2883" spans="1:8" x14ac:dyDescent="0.25">
      <c r="A2883" s="1" t="s">
        <v>1065</v>
      </c>
      <c r="B2883" s="1" t="s">
        <v>8990</v>
      </c>
      <c r="C2883" s="1" t="s">
        <v>1783</v>
      </c>
      <c r="D2883" s="1" t="s">
        <v>8991</v>
      </c>
      <c r="E2883" s="1" t="s">
        <v>2444</v>
      </c>
      <c r="F2883" s="1" t="s">
        <v>8917</v>
      </c>
      <c r="G2883" s="1" t="s">
        <v>8918</v>
      </c>
      <c r="H2883" s="1" t="s">
        <v>8963</v>
      </c>
    </row>
    <row r="2884" spans="1:8" x14ac:dyDescent="0.25">
      <c r="A2884" s="1" t="s">
        <v>1065</v>
      </c>
      <c r="B2884" s="1" t="s">
        <v>8992</v>
      </c>
      <c r="C2884" s="1" t="s">
        <v>1783</v>
      </c>
      <c r="D2884" s="1" t="s">
        <v>8993</v>
      </c>
      <c r="E2884" s="1" t="s">
        <v>2444</v>
      </c>
      <c r="F2884" s="1" t="s">
        <v>8917</v>
      </c>
      <c r="G2884" s="1" t="s">
        <v>8918</v>
      </c>
      <c r="H2884" s="1" t="s">
        <v>4832</v>
      </c>
    </row>
    <row r="2885" spans="1:8" x14ac:dyDescent="0.25">
      <c r="A2885" s="1" t="s">
        <v>1065</v>
      </c>
      <c r="B2885" s="1" t="s">
        <v>8994</v>
      </c>
      <c r="C2885" s="1" t="s">
        <v>1783</v>
      </c>
      <c r="D2885" s="1" t="s">
        <v>8995</v>
      </c>
      <c r="E2885" s="1" t="s">
        <v>2444</v>
      </c>
      <c r="F2885" s="1" t="s">
        <v>8917</v>
      </c>
      <c r="G2885" s="1" t="s">
        <v>8918</v>
      </c>
      <c r="H2885" s="1" t="s">
        <v>1611</v>
      </c>
    </row>
    <row r="2886" spans="1:8" x14ac:dyDescent="0.25">
      <c r="A2886" s="1" t="s">
        <v>1065</v>
      </c>
      <c r="B2886" s="1" t="s">
        <v>8996</v>
      </c>
      <c r="C2886" s="1" t="s">
        <v>1783</v>
      </c>
      <c r="D2886" s="1" t="s">
        <v>8997</v>
      </c>
      <c r="E2886" s="1" t="s">
        <v>2444</v>
      </c>
      <c r="F2886" s="1" t="s">
        <v>8917</v>
      </c>
      <c r="G2886" s="1" t="s">
        <v>8918</v>
      </c>
      <c r="H2886" s="1" t="s">
        <v>1611</v>
      </c>
    </row>
    <row r="2887" spans="1:8" x14ac:dyDescent="0.25">
      <c r="A2887" s="1" t="s">
        <v>1065</v>
      </c>
      <c r="B2887" s="1" t="s">
        <v>8998</v>
      </c>
      <c r="C2887" s="1" t="s">
        <v>1783</v>
      </c>
      <c r="D2887" s="1" t="s">
        <v>8999</v>
      </c>
      <c r="E2887" s="1" t="s">
        <v>2444</v>
      </c>
      <c r="F2887" s="1" t="s">
        <v>8917</v>
      </c>
      <c r="G2887" s="1" t="s">
        <v>8918</v>
      </c>
      <c r="H2887" s="1" t="s">
        <v>1611</v>
      </c>
    </row>
    <row r="2888" spans="1:8" x14ac:dyDescent="0.25">
      <c r="A2888" s="1" t="s">
        <v>1065</v>
      </c>
      <c r="B2888" s="1" t="s">
        <v>9000</v>
      </c>
      <c r="C2888" s="1" t="s">
        <v>1783</v>
      </c>
      <c r="D2888" s="1" t="s">
        <v>9001</v>
      </c>
      <c r="E2888" s="1" t="s">
        <v>2444</v>
      </c>
      <c r="F2888" s="1" t="s">
        <v>8917</v>
      </c>
      <c r="G2888" s="1" t="s">
        <v>9002</v>
      </c>
      <c r="H2888" s="1" t="s">
        <v>9003</v>
      </c>
    </row>
    <row r="2889" spans="1:8" x14ac:dyDescent="0.25">
      <c r="A2889" s="1" t="s">
        <v>1065</v>
      </c>
      <c r="B2889" s="1" t="s">
        <v>9004</v>
      </c>
      <c r="C2889" s="1" t="s">
        <v>1783</v>
      </c>
      <c r="D2889" s="1" t="s">
        <v>9005</v>
      </c>
      <c r="E2889" s="1" t="s">
        <v>2444</v>
      </c>
      <c r="F2889" s="1" t="s">
        <v>8917</v>
      </c>
      <c r="G2889" s="1" t="s">
        <v>9006</v>
      </c>
      <c r="H2889" s="1" t="s">
        <v>1611</v>
      </c>
    </row>
    <row r="2890" spans="1:8" x14ac:dyDescent="0.25">
      <c r="A2890" s="1" t="s">
        <v>1065</v>
      </c>
      <c r="B2890" s="1" t="s">
        <v>9007</v>
      </c>
      <c r="C2890" s="1" t="s">
        <v>1783</v>
      </c>
      <c r="D2890" s="1" t="s">
        <v>9008</v>
      </c>
      <c r="E2890" s="1" t="s">
        <v>2444</v>
      </c>
      <c r="F2890" s="1" t="s">
        <v>8917</v>
      </c>
      <c r="G2890" s="1" t="s">
        <v>9009</v>
      </c>
      <c r="H2890" s="1" t="s">
        <v>9010</v>
      </c>
    </row>
    <row r="2891" spans="1:8" x14ac:dyDescent="0.25">
      <c r="A2891" s="1" t="s">
        <v>1065</v>
      </c>
      <c r="B2891" s="1" t="s">
        <v>9011</v>
      </c>
      <c r="C2891" s="1" t="s">
        <v>1783</v>
      </c>
      <c r="D2891" s="1" t="s">
        <v>9012</v>
      </c>
      <c r="E2891" s="1" t="s">
        <v>2444</v>
      </c>
      <c r="F2891" s="1" t="s">
        <v>8917</v>
      </c>
      <c r="G2891" s="1" t="s">
        <v>9009</v>
      </c>
      <c r="H2891" s="1" t="s">
        <v>9013</v>
      </c>
    </row>
    <row r="2892" spans="1:8" x14ac:dyDescent="0.25">
      <c r="A2892" s="1" t="s">
        <v>1065</v>
      </c>
      <c r="B2892" s="1" t="s">
        <v>9014</v>
      </c>
      <c r="C2892" s="1" t="s">
        <v>1783</v>
      </c>
      <c r="D2892" s="1" t="s">
        <v>9015</v>
      </c>
      <c r="E2892" s="1" t="s">
        <v>2444</v>
      </c>
      <c r="F2892" s="1" t="s">
        <v>8917</v>
      </c>
      <c r="G2892" s="1" t="s">
        <v>9009</v>
      </c>
      <c r="H2892" s="1" t="s">
        <v>9016</v>
      </c>
    </row>
    <row r="2893" spans="1:8" x14ac:dyDescent="0.25">
      <c r="A2893" s="1" t="s">
        <v>1065</v>
      </c>
      <c r="B2893" s="1" t="s">
        <v>9017</v>
      </c>
      <c r="C2893" s="1" t="s">
        <v>1783</v>
      </c>
      <c r="D2893" s="1" t="s">
        <v>9018</v>
      </c>
      <c r="E2893" s="1" t="s">
        <v>2444</v>
      </c>
      <c r="F2893" s="1" t="s">
        <v>8917</v>
      </c>
      <c r="G2893" s="1" t="s">
        <v>9009</v>
      </c>
      <c r="H2893" s="1" t="s">
        <v>9019</v>
      </c>
    </row>
    <row r="2894" spans="1:8" x14ac:dyDescent="0.25">
      <c r="A2894" s="1" t="s">
        <v>1065</v>
      </c>
      <c r="B2894" s="1" t="s">
        <v>9020</v>
      </c>
      <c r="C2894" s="1" t="s">
        <v>1783</v>
      </c>
      <c r="D2894" s="1" t="s">
        <v>9021</v>
      </c>
      <c r="E2894" s="1" t="s">
        <v>2444</v>
      </c>
      <c r="F2894" s="1" t="s">
        <v>8917</v>
      </c>
      <c r="G2894" s="1" t="s">
        <v>9009</v>
      </c>
      <c r="H2894" s="1" t="s">
        <v>5124</v>
      </c>
    </row>
    <row r="2895" spans="1:8" x14ac:dyDescent="0.25">
      <c r="A2895" s="1" t="s">
        <v>1065</v>
      </c>
      <c r="B2895" s="1" t="s">
        <v>9022</v>
      </c>
      <c r="C2895" s="1" t="s">
        <v>1783</v>
      </c>
      <c r="D2895" s="1" t="s">
        <v>9023</v>
      </c>
      <c r="E2895" s="1" t="s">
        <v>2444</v>
      </c>
      <c r="F2895" s="1" t="s">
        <v>8917</v>
      </c>
      <c r="G2895" s="1" t="s">
        <v>9009</v>
      </c>
      <c r="H2895" s="1" t="s">
        <v>9024</v>
      </c>
    </row>
    <row r="2896" spans="1:8" x14ac:dyDescent="0.25">
      <c r="A2896" s="1" t="s">
        <v>1065</v>
      </c>
      <c r="B2896" s="1" t="s">
        <v>9025</v>
      </c>
      <c r="C2896" s="1" t="s">
        <v>1783</v>
      </c>
      <c r="D2896" s="1" t="s">
        <v>9026</v>
      </c>
      <c r="E2896" s="1" t="s">
        <v>2444</v>
      </c>
      <c r="F2896" s="1" t="s">
        <v>8917</v>
      </c>
      <c r="G2896" s="1" t="s">
        <v>9009</v>
      </c>
      <c r="H2896" s="1" t="s">
        <v>9027</v>
      </c>
    </row>
    <row r="2897" spans="1:8" x14ac:dyDescent="0.25">
      <c r="A2897" s="1" t="s">
        <v>1065</v>
      </c>
      <c r="B2897" s="1" t="s">
        <v>9028</v>
      </c>
      <c r="C2897" s="1" t="s">
        <v>1783</v>
      </c>
      <c r="D2897" s="1" t="s">
        <v>9029</v>
      </c>
      <c r="E2897" s="1" t="s">
        <v>2444</v>
      </c>
      <c r="F2897" s="1" t="s">
        <v>8917</v>
      </c>
      <c r="G2897" s="1" t="s">
        <v>9009</v>
      </c>
      <c r="H2897" s="1" t="s">
        <v>3168</v>
      </c>
    </row>
    <row r="2898" spans="1:8" x14ac:dyDescent="0.25">
      <c r="A2898" s="1" t="s">
        <v>1065</v>
      </c>
      <c r="B2898" s="1" t="s">
        <v>9030</v>
      </c>
      <c r="C2898" s="1" t="s">
        <v>1783</v>
      </c>
      <c r="D2898" s="1" t="s">
        <v>9031</v>
      </c>
      <c r="E2898" s="1" t="s">
        <v>2444</v>
      </c>
      <c r="F2898" s="1" t="s">
        <v>8917</v>
      </c>
      <c r="G2898" s="1" t="s">
        <v>9009</v>
      </c>
      <c r="H2898" s="1" t="s">
        <v>9032</v>
      </c>
    </row>
    <row r="2899" spans="1:8" x14ac:dyDescent="0.25">
      <c r="A2899" s="1" t="s">
        <v>1065</v>
      </c>
      <c r="B2899" s="1" t="s">
        <v>9033</v>
      </c>
      <c r="C2899" s="1" t="s">
        <v>1783</v>
      </c>
      <c r="D2899" s="1" t="s">
        <v>9034</v>
      </c>
      <c r="E2899" s="1" t="s">
        <v>2444</v>
      </c>
      <c r="F2899" s="1" t="s">
        <v>8917</v>
      </c>
      <c r="G2899" s="1" t="s">
        <v>9009</v>
      </c>
      <c r="H2899" s="1" t="s">
        <v>9035</v>
      </c>
    </row>
    <row r="2900" spans="1:8" x14ac:dyDescent="0.25">
      <c r="A2900" s="1" t="s">
        <v>1065</v>
      </c>
      <c r="B2900" s="1" t="s">
        <v>9036</v>
      </c>
      <c r="C2900" s="1" t="s">
        <v>1783</v>
      </c>
      <c r="D2900" s="1" t="s">
        <v>9037</v>
      </c>
      <c r="E2900" s="1" t="s">
        <v>2444</v>
      </c>
      <c r="F2900" s="1" t="s">
        <v>8917</v>
      </c>
      <c r="G2900" s="1" t="s">
        <v>9009</v>
      </c>
      <c r="H2900" s="1" t="s">
        <v>9038</v>
      </c>
    </row>
    <row r="2901" spans="1:8" x14ac:dyDescent="0.25">
      <c r="A2901" s="1" t="s">
        <v>1065</v>
      </c>
      <c r="B2901" s="1" t="s">
        <v>9039</v>
      </c>
      <c r="C2901" s="1" t="s">
        <v>1783</v>
      </c>
      <c r="D2901" s="1" t="s">
        <v>9040</v>
      </c>
      <c r="E2901" s="1" t="s">
        <v>2444</v>
      </c>
      <c r="F2901" s="1" t="s">
        <v>8917</v>
      </c>
      <c r="G2901" s="1" t="s">
        <v>9009</v>
      </c>
      <c r="H2901" s="1" t="s">
        <v>9041</v>
      </c>
    </row>
    <row r="2902" spans="1:8" x14ac:dyDescent="0.25">
      <c r="A2902" s="1" t="s">
        <v>1065</v>
      </c>
      <c r="B2902" s="1" t="s">
        <v>9042</v>
      </c>
      <c r="C2902" s="1" t="s">
        <v>1783</v>
      </c>
      <c r="D2902" s="1" t="s">
        <v>9043</v>
      </c>
      <c r="E2902" s="1" t="s">
        <v>2444</v>
      </c>
      <c r="F2902" s="1" t="s">
        <v>8917</v>
      </c>
      <c r="G2902" s="1" t="s">
        <v>9009</v>
      </c>
      <c r="H2902" s="1" t="s">
        <v>9044</v>
      </c>
    </row>
    <row r="2903" spans="1:8" x14ac:dyDescent="0.25">
      <c r="A2903" s="1" t="s">
        <v>1065</v>
      </c>
      <c r="B2903" s="1" t="s">
        <v>9045</v>
      </c>
      <c r="C2903" s="1" t="s">
        <v>1783</v>
      </c>
      <c r="D2903" s="1" t="s">
        <v>9046</v>
      </c>
      <c r="E2903" s="1" t="s">
        <v>2444</v>
      </c>
      <c r="F2903" s="1" t="s">
        <v>8917</v>
      </c>
      <c r="G2903" s="1" t="s">
        <v>9009</v>
      </c>
      <c r="H2903" s="1" t="s">
        <v>9047</v>
      </c>
    </row>
    <row r="2904" spans="1:8" x14ac:dyDescent="0.25">
      <c r="A2904" s="1" t="s">
        <v>1065</v>
      </c>
      <c r="B2904" s="1" t="s">
        <v>9048</v>
      </c>
      <c r="C2904" s="1" t="s">
        <v>1783</v>
      </c>
      <c r="D2904" s="1" t="s">
        <v>9049</v>
      </c>
      <c r="E2904" s="1" t="s">
        <v>2444</v>
      </c>
      <c r="F2904" s="1" t="s">
        <v>8917</v>
      </c>
      <c r="G2904" s="1" t="s">
        <v>9009</v>
      </c>
      <c r="H2904" s="1" t="s">
        <v>9050</v>
      </c>
    </row>
    <row r="2905" spans="1:8" x14ac:dyDescent="0.25">
      <c r="A2905" s="1" t="s">
        <v>1065</v>
      </c>
      <c r="B2905" s="1" t="s">
        <v>9051</v>
      </c>
      <c r="C2905" s="1" t="s">
        <v>1783</v>
      </c>
      <c r="D2905" s="1" t="s">
        <v>9052</v>
      </c>
      <c r="E2905" s="1" t="s">
        <v>2444</v>
      </c>
      <c r="F2905" s="1" t="s">
        <v>8917</v>
      </c>
      <c r="G2905" s="1" t="s">
        <v>9009</v>
      </c>
      <c r="H2905" s="1" t="s">
        <v>9053</v>
      </c>
    </row>
    <row r="2906" spans="1:8" x14ac:dyDescent="0.25">
      <c r="A2906" s="1" t="s">
        <v>1065</v>
      </c>
      <c r="B2906" s="1" t="s">
        <v>9054</v>
      </c>
      <c r="C2906" s="1" t="s">
        <v>1783</v>
      </c>
      <c r="D2906" s="1" t="s">
        <v>9055</v>
      </c>
      <c r="E2906" s="1" t="s">
        <v>2444</v>
      </c>
      <c r="F2906" s="1" t="s">
        <v>8917</v>
      </c>
      <c r="G2906" s="1" t="s">
        <v>9009</v>
      </c>
      <c r="H2906" s="1" t="s">
        <v>9056</v>
      </c>
    </row>
    <row r="2907" spans="1:8" x14ac:dyDescent="0.25">
      <c r="A2907" s="1" t="s">
        <v>1065</v>
      </c>
      <c r="B2907" s="1" t="s">
        <v>9057</v>
      </c>
      <c r="C2907" s="1" t="s">
        <v>1783</v>
      </c>
      <c r="D2907" s="1" t="s">
        <v>9058</v>
      </c>
      <c r="E2907" s="1" t="s">
        <v>2444</v>
      </c>
      <c r="F2907" s="1" t="s">
        <v>8917</v>
      </c>
      <c r="G2907" s="1" t="s">
        <v>9009</v>
      </c>
      <c r="H2907" s="1" t="s">
        <v>9059</v>
      </c>
    </row>
    <row r="2908" spans="1:8" x14ac:dyDescent="0.25">
      <c r="A2908" s="1" t="s">
        <v>1065</v>
      </c>
      <c r="B2908" s="1" t="s">
        <v>9060</v>
      </c>
      <c r="C2908" s="1" t="s">
        <v>1783</v>
      </c>
      <c r="D2908" s="1" t="s">
        <v>9061</v>
      </c>
      <c r="E2908" s="1" t="s">
        <v>2444</v>
      </c>
      <c r="F2908" s="1" t="s">
        <v>8917</v>
      </c>
      <c r="G2908" s="1" t="s">
        <v>9009</v>
      </c>
      <c r="H2908" s="1" t="s">
        <v>9062</v>
      </c>
    </row>
    <row r="2909" spans="1:8" x14ac:dyDescent="0.25">
      <c r="A2909" s="1" t="s">
        <v>1065</v>
      </c>
      <c r="B2909" s="1" t="s">
        <v>9063</v>
      </c>
      <c r="C2909" s="1" t="s">
        <v>1783</v>
      </c>
      <c r="D2909" s="1" t="s">
        <v>9064</v>
      </c>
      <c r="E2909" s="1" t="s">
        <v>2444</v>
      </c>
      <c r="F2909" s="1" t="s">
        <v>8917</v>
      </c>
      <c r="G2909" s="1" t="s">
        <v>9009</v>
      </c>
      <c r="H2909" s="1" t="s">
        <v>9065</v>
      </c>
    </row>
    <row r="2910" spans="1:8" x14ac:dyDescent="0.25">
      <c r="A2910" s="1" t="s">
        <v>1065</v>
      </c>
      <c r="B2910" s="1" t="s">
        <v>9066</v>
      </c>
      <c r="C2910" s="1" t="s">
        <v>1783</v>
      </c>
      <c r="D2910" s="1" t="s">
        <v>9067</v>
      </c>
      <c r="E2910" s="1" t="s">
        <v>2444</v>
      </c>
      <c r="F2910" s="1" t="s">
        <v>8917</v>
      </c>
      <c r="G2910" s="1" t="s">
        <v>9009</v>
      </c>
      <c r="H2910" s="1" t="s">
        <v>3525</v>
      </c>
    </row>
    <row r="2911" spans="1:8" x14ac:dyDescent="0.25">
      <c r="A2911" s="1" t="s">
        <v>1065</v>
      </c>
      <c r="B2911" s="1" t="s">
        <v>9068</v>
      </c>
      <c r="C2911" s="1" t="s">
        <v>1783</v>
      </c>
      <c r="D2911" s="1" t="s">
        <v>9069</v>
      </c>
      <c r="E2911" s="1" t="s">
        <v>2444</v>
      </c>
      <c r="F2911" s="1" t="s">
        <v>8917</v>
      </c>
      <c r="G2911" s="1" t="s">
        <v>9009</v>
      </c>
      <c r="H2911" s="1" t="s">
        <v>9070</v>
      </c>
    </row>
    <row r="2912" spans="1:8" x14ac:dyDescent="0.25">
      <c r="A2912" s="1" t="s">
        <v>1065</v>
      </c>
      <c r="B2912" s="1" t="s">
        <v>9071</v>
      </c>
      <c r="C2912" s="1" t="s">
        <v>1783</v>
      </c>
      <c r="D2912" s="1" t="s">
        <v>9072</v>
      </c>
      <c r="E2912" s="1" t="s">
        <v>2444</v>
      </c>
      <c r="F2912" s="1" t="s">
        <v>8917</v>
      </c>
      <c r="G2912" s="1" t="s">
        <v>9009</v>
      </c>
      <c r="H2912" s="1" t="s">
        <v>9073</v>
      </c>
    </row>
    <row r="2913" spans="1:8" x14ac:dyDescent="0.25">
      <c r="A2913" s="1" t="s">
        <v>1065</v>
      </c>
      <c r="B2913" s="1" t="s">
        <v>9074</v>
      </c>
      <c r="C2913" s="1" t="s">
        <v>1783</v>
      </c>
      <c r="D2913" s="1" t="s">
        <v>9075</v>
      </c>
      <c r="E2913" s="1" t="s">
        <v>2444</v>
      </c>
      <c r="F2913" s="1" t="s">
        <v>8917</v>
      </c>
      <c r="G2913" s="1" t="s">
        <v>9009</v>
      </c>
      <c r="H2913" s="1" t="s">
        <v>9076</v>
      </c>
    </row>
    <row r="2914" spans="1:8" x14ac:dyDescent="0.25">
      <c r="A2914" s="1" t="s">
        <v>1065</v>
      </c>
      <c r="B2914" s="1" t="s">
        <v>9077</v>
      </c>
      <c r="C2914" s="1" t="s">
        <v>1783</v>
      </c>
      <c r="D2914" s="1" t="s">
        <v>9078</v>
      </c>
      <c r="E2914" s="1" t="s">
        <v>2444</v>
      </c>
      <c r="F2914" s="1" t="s">
        <v>8917</v>
      </c>
      <c r="G2914" s="1" t="s">
        <v>9009</v>
      </c>
      <c r="H2914" s="1" t="s">
        <v>5097</v>
      </c>
    </row>
    <row r="2915" spans="1:8" x14ac:dyDescent="0.25">
      <c r="A2915" s="1" t="s">
        <v>1065</v>
      </c>
      <c r="B2915" s="1" t="s">
        <v>9079</v>
      </c>
      <c r="C2915" s="1" t="s">
        <v>3025</v>
      </c>
      <c r="D2915" s="1" t="s">
        <v>9080</v>
      </c>
      <c r="E2915" s="1" t="s">
        <v>2444</v>
      </c>
      <c r="F2915" s="1" t="s">
        <v>8917</v>
      </c>
      <c r="G2915" s="1" t="s">
        <v>9009</v>
      </c>
      <c r="H2915" s="1" t="s">
        <v>7252</v>
      </c>
    </row>
    <row r="2916" spans="1:8" x14ac:dyDescent="0.25">
      <c r="A2916" s="1" t="s">
        <v>1065</v>
      </c>
      <c r="B2916" s="1" t="s">
        <v>9081</v>
      </c>
      <c r="C2916" s="1" t="s">
        <v>1783</v>
      </c>
      <c r="D2916" s="1" t="s">
        <v>9082</v>
      </c>
      <c r="E2916" s="1" t="s">
        <v>2444</v>
      </c>
      <c r="F2916" s="1" t="s">
        <v>8917</v>
      </c>
      <c r="G2916" s="1" t="s">
        <v>9009</v>
      </c>
      <c r="H2916" s="1" t="s">
        <v>1611</v>
      </c>
    </row>
    <row r="2917" spans="1:8" x14ac:dyDescent="0.25">
      <c r="A2917" s="1" t="s">
        <v>1065</v>
      </c>
      <c r="B2917" s="1" t="s">
        <v>9083</v>
      </c>
      <c r="C2917" s="1" t="s">
        <v>1783</v>
      </c>
      <c r="D2917" s="1" t="s">
        <v>9084</v>
      </c>
      <c r="E2917" s="1" t="s">
        <v>2444</v>
      </c>
      <c r="F2917" s="1" t="s">
        <v>8917</v>
      </c>
      <c r="G2917" s="1" t="s">
        <v>9085</v>
      </c>
      <c r="H2917" s="1" t="s">
        <v>9086</v>
      </c>
    </row>
    <row r="2918" spans="1:8" x14ac:dyDescent="0.25">
      <c r="A2918" s="1" t="s">
        <v>1065</v>
      </c>
      <c r="B2918" s="1" t="s">
        <v>9087</v>
      </c>
      <c r="C2918" s="1" t="s">
        <v>1783</v>
      </c>
      <c r="D2918" s="1" t="s">
        <v>9088</v>
      </c>
      <c r="E2918" s="1" t="s">
        <v>2444</v>
      </c>
      <c r="F2918" s="1" t="s">
        <v>8917</v>
      </c>
      <c r="G2918" s="1" t="s">
        <v>9085</v>
      </c>
      <c r="H2918" s="1" t="s">
        <v>6795</v>
      </c>
    </row>
    <row r="2919" spans="1:8" x14ac:dyDescent="0.25">
      <c r="A2919" s="1" t="s">
        <v>1065</v>
      </c>
      <c r="B2919" s="1" t="s">
        <v>9089</v>
      </c>
      <c r="C2919" s="1" t="s">
        <v>3025</v>
      </c>
      <c r="D2919" s="1" t="s">
        <v>9090</v>
      </c>
      <c r="E2919" s="1" t="s">
        <v>2444</v>
      </c>
      <c r="F2919" s="1" t="s">
        <v>8917</v>
      </c>
      <c r="G2919" s="1" t="s">
        <v>9085</v>
      </c>
      <c r="H2919" s="1" t="s">
        <v>9091</v>
      </c>
    </row>
    <row r="2920" spans="1:8" x14ac:dyDescent="0.25">
      <c r="A2920" s="1" t="s">
        <v>1065</v>
      </c>
      <c r="B2920" s="1" t="s">
        <v>9092</v>
      </c>
      <c r="C2920" s="1" t="s">
        <v>1783</v>
      </c>
      <c r="D2920" s="1" t="s">
        <v>9093</v>
      </c>
      <c r="E2920" s="1" t="s">
        <v>2444</v>
      </c>
      <c r="F2920" s="1" t="s">
        <v>8917</v>
      </c>
      <c r="G2920" s="1" t="s">
        <v>9094</v>
      </c>
      <c r="H2920" s="1" t="s">
        <v>9095</v>
      </c>
    </row>
    <row r="2921" spans="1:8" x14ac:dyDescent="0.25">
      <c r="A2921" s="1" t="s">
        <v>1065</v>
      </c>
      <c r="B2921" s="1" t="s">
        <v>9096</v>
      </c>
      <c r="C2921" s="1" t="s">
        <v>1783</v>
      </c>
      <c r="D2921" s="1" t="s">
        <v>9097</v>
      </c>
      <c r="E2921" s="1" t="s">
        <v>2444</v>
      </c>
      <c r="F2921" s="1" t="s">
        <v>8917</v>
      </c>
      <c r="G2921" s="1" t="s">
        <v>9098</v>
      </c>
      <c r="H2921" s="1" t="s">
        <v>9099</v>
      </c>
    </row>
    <row r="2922" spans="1:8" x14ac:dyDescent="0.25">
      <c r="A2922" s="1" t="s">
        <v>1065</v>
      </c>
      <c r="B2922" s="1" t="s">
        <v>9100</v>
      </c>
      <c r="C2922" s="1" t="s">
        <v>1783</v>
      </c>
      <c r="D2922" s="1" t="s">
        <v>9101</v>
      </c>
      <c r="E2922" s="1" t="s">
        <v>2444</v>
      </c>
      <c r="F2922" s="1" t="s">
        <v>8917</v>
      </c>
      <c r="G2922" s="1" t="s">
        <v>9098</v>
      </c>
      <c r="H2922" s="1" t="s">
        <v>9102</v>
      </c>
    </row>
    <row r="2923" spans="1:8" x14ac:dyDescent="0.25">
      <c r="A2923" s="1" t="s">
        <v>1065</v>
      </c>
      <c r="B2923" s="1" t="s">
        <v>9103</v>
      </c>
      <c r="C2923" s="1" t="s">
        <v>1783</v>
      </c>
      <c r="D2923" s="1" t="s">
        <v>9104</v>
      </c>
      <c r="E2923" s="1" t="s">
        <v>2444</v>
      </c>
      <c r="F2923" s="1" t="s">
        <v>8917</v>
      </c>
      <c r="G2923" s="1" t="s">
        <v>9098</v>
      </c>
      <c r="H2923" s="1" t="s">
        <v>9105</v>
      </c>
    </row>
    <row r="2924" spans="1:8" x14ac:dyDescent="0.25">
      <c r="A2924" s="1" t="s">
        <v>1065</v>
      </c>
      <c r="B2924" s="1" t="s">
        <v>9106</v>
      </c>
      <c r="C2924" s="1" t="s">
        <v>1783</v>
      </c>
      <c r="D2924" s="1" t="s">
        <v>9107</v>
      </c>
      <c r="E2924" s="1" t="s">
        <v>2444</v>
      </c>
      <c r="F2924" s="1" t="s">
        <v>8917</v>
      </c>
      <c r="G2924" s="1" t="s">
        <v>9098</v>
      </c>
      <c r="H2924" s="1" t="s">
        <v>9108</v>
      </c>
    </row>
    <row r="2925" spans="1:8" x14ac:dyDescent="0.25">
      <c r="A2925" s="1" t="s">
        <v>1065</v>
      </c>
      <c r="B2925" s="1" t="s">
        <v>9109</v>
      </c>
      <c r="C2925" s="1" t="s">
        <v>1783</v>
      </c>
      <c r="D2925" s="1" t="s">
        <v>9110</v>
      </c>
      <c r="E2925" s="1" t="s">
        <v>2444</v>
      </c>
      <c r="F2925" s="1" t="s">
        <v>8917</v>
      </c>
      <c r="G2925" s="1" t="s">
        <v>9098</v>
      </c>
      <c r="H2925" s="1" t="s">
        <v>9111</v>
      </c>
    </row>
    <row r="2926" spans="1:8" x14ac:dyDescent="0.25">
      <c r="A2926" s="1" t="s">
        <v>1065</v>
      </c>
      <c r="B2926" s="1" t="s">
        <v>9112</v>
      </c>
      <c r="C2926" s="1" t="s">
        <v>1783</v>
      </c>
      <c r="D2926" s="1" t="s">
        <v>9113</v>
      </c>
      <c r="E2926" s="1" t="s">
        <v>2444</v>
      </c>
      <c r="F2926" s="1" t="s">
        <v>8917</v>
      </c>
      <c r="G2926" s="1" t="s">
        <v>9098</v>
      </c>
      <c r="H2926" s="1" t="s">
        <v>9114</v>
      </c>
    </row>
    <row r="2927" spans="1:8" x14ac:dyDescent="0.25">
      <c r="A2927" s="1" t="s">
        <v>1065</v>
      </c>
      <c r="B2927" s="1" t="s">
        <v>9115</v>
      </c>
      <c r="C2927" s="1" t="s">
        <v>1783</v>
      </c>
      <c r="D2927" s="1" t="s">
        <v>9116</v>
      </c>
      <c r="E2927" s="1" t="s">
        <v>2444</v>
      </c>
      <c r="F2927" s="1" t="s">
        <v>8917</v>
      </c>
      <c r="G2927" s="1" t="s">
        <v>9098</v>
      </c>
      <c r="H2927" s="1" t="s">
        <v>9117</v>
      </c>
    </row>
    <row r="2928" spans="1:8" x14ac:dyDescent="0.25">
      <c r="A2928" s="1" t="s">
        <v>1065</v>
      </c>
      <c r="B2928" s="1" t="s">
        <v>9118</v>
      </c>
      <c r="C2928" s="1" t="s">
        <v>1783</v>
      </c>
      <c r="D2928" s="1" t="s">
        <v>9119</v>
      </c>
      <c r="E2928" s="1" t="s">
        <v>2444</v>
      </c>
      <c r="F2928" s="1" t="s">
        <v>8917</v>
      </c>
      <c r="G2928" s="1" t="s">
        <v>9098</v>
      </c>
      <c r="H2928" s="1" t="s">
        <v>9120</v>
      </c>
    </row>
    <row r="2929" spans="1:8" x14ac:dyDescent="0.25">
      <c r="A2929" s="1" t="s">
        <v>1065</v>
      </c>
      <c r="B2929" s="1" t="s">
        <v>9121</v>
      </c>
      <c r="C2929" s="1" t="s">
        <v>1783</v>
      </c>
      <c r="D2929" s="1" t="s">
        <v>9122</v>
      </c>
      <c r="E2929" s="1" t="s">
        <v>2444</v>
      </c>
      <c r="F2929" s="1" t="s">
        <v>8917</v>
      </c>
      <c r="G2929" s="1" t="s">
        <v>9123</v>
      </c>
      <c r="H2929" s="1" t="s">
        <v>9124</v>
      </c>
    </row>
    <row r="2930" spans="1:8" x14ac:dyDescent="0.25">
      <c r="A2930" s="1" t="s">
        <v>1065</v>
      </c>
      <c r="B2930" s="1" t="s">
        <v>9125</v>
      </c>
      <c r="C2930" s="1" t="s">
        <v>1783</v>
      </c>
      <c r="D2930" s="1" t="s">
        <v>9126</v>
      </c>
      <c r="E2930" s="1" t="s">
        <v>2444</v>
      </c>
      <c r="F2930" s="1" t="s">
        <v>8917</v>
      </c>
      <c r="G2930" s="1" t="s">
        <v>9123</v>
      </c>
      <c r="H2930" s="1" t="s">
        <v>9127</v>
      </c>
    </row>
    <row r="2931" spans="1:8" x14ac:dyDescent="0.25">
      <c r="A2931" s="1" t="s">
        <v>1065</v>
      </c>
      <c r="B2931" s="1" t="s">
        <v>9128</v>
      </c>
      <c r="C2931" s="1" t="s">
        <v>3025</v>
      </c>
      <c r="D2931" s="1" t="s">
        <v>9129</v>
      </c>
      <c r="E2931" s="1" t="s">
        <v>2444</v>
      </c>
      <c r="F2931" s="1" t="s">
        <v>8917</v>
      </c>
      <c r="G2931" s="1" t="s">
        <v>9123</v>
      </c>
      <c r="H2931" s="1" t="s">
        <v>9130</v>
      </c>
    </row>
    <row r="2932" spans="1:8" x14ac:dyDescent="0.25">
      <c r="A2932" s="1" t="s">
        <v>1065</v>
      </c>
      <c r="B2932" s="1" t="s">
        <v>9131</v>
      </c>
      <c r="C2932" s="1" t="s">
        <v>1783</v>
      </c>
      <c r="D2932" s="1" t="s">
        <v>9132</v>
      </c>
      <c r="E2932" s="1" t="s">
        <v>2444</v>
      </c>
      <c r="F2932" s="1" t="s">
        <v>8917</v>
      </c>
      <c r="G2932" s="1" t="s">
        <v>9123</v>
      </c>
      <c r="H2932" s="1" t="s">
        <v>9133</v>
      </c>
    </row>
    <row r="2933" spans="1:8" x14ac:dyDescent="0.25">
      <c r="A2933" s="1" t="s">
        <v>1065</v>
      </c>
      <c r="B2933" s="1" t="s">
        <v>9134</v>
      </c>
      <c r="C2933" s="1" t="s">
        <v>1783</v>
      </c>
      <c r="D2933" s="1" t="s">
        <v>9135</v>
      </c>
      <c r="E2933" s="1" t="s">
        <v>2444</v>
      </c>
      <c r="F2933" s="1" t="s">
        <v>8917</v>
      </c>
      <c r="G2933" s="1" t="s">
        <v>9123</v>
      </c>
      <c r="H2933" s="1" t="s">
        <v>9136</v>
      </c>
    </row>
    <row r="2934" spans="1:8" x14ac:dyDescent="0.25">
      <c r="A2934" s="1" t="s">
        <v>1065</v>
      </c>
      <c r="B2934" s="1" t="s">
        <v>9137</v>
      </c>
      <c r="C2934" s="1" t="s">
        <v>1783</v>
      </c>
      <c r="D2934" s="1" t="s">
        <v>9138</v>
      </c>
      <c r="E2934" s="1" t="s">
        <v>2444</v>
      </c>
      <c r="F2934" s="1" t="s">
        <v>8917</v>
      </c>
      <c r="G2934" s="1" t="s">
        <v>9123</v>
      </c>
      <c r="H2934" s="1" t="s">
        <v>4232</v>
      </c>
    </row>
    <row r="2935" spans="1:8" x14ac:dyDescent="0.25">
      <c r="A2935" s="1" t="s">
        <v>1065</v>
      </c>
      <c r="B2935" s="1" t="s">
        <v>9139</v>
      </c>
      <c r="C2935" s="1" t="s">
        <v>1783</v>
      </c>
      <c r="D2935" s="1" t="s">
        <v>9140</v>
      </c>
      <c r="E2935" s="1" t="s">
        <v>2444</v>
      </c>
      <c r="F2935" s="1" t="s">
        <v>8917</v>
      </c>
      <c r="G2935" s="1" t="s">
        <v>9123</v>
      </c>
      <c r="H2935" s="1" t="s">
        <v>9141</v>
      </c>
    </row>
    <row r="2936" spans="1:8" x14ac:dyDescent="0.25">
      <c r="A2936" s="1" t="s">
        <v>1065</v>
      </c>
      <c r="B2936" s="1" t="s">
        <v>9142</v>
      </c>
      <c r="C2936" s="1" t="s">
        <v>1783</v>
      </c>
      <c r="D2936" s="1" t="s">
        <v>9143</v>
      </c>
      <c r="E2936" s="1" t="s">
        <v>2444</v>
      </c>
      <c r="F2936" s="1" t="s">
        <v>8917</v>
      </c>
      <c r="G2936" s="1" t="s">
        <v>9123</v>
      </c>
      <c r="H2936" s="1" t="s">
        <v>9144</v>
      </c>
    </row>
    <row r="2937" spans="1:8" x14ac:dyDescent="0.25">
      <c r="A2937" s="1" t="s">
        <v>1065</v>
      </c>
      <c r="B2937" s="1" t="s">
        <v>9145</v>
      </c>
      <c r="C2937" s="1" t="s">
        <v>3025</v>
      </c>
      <c r="D2937" s="1" t="s">
        <v>9146</v>
      </c>
      <c r="E2937" s="1" t="s">
        <v>2444</v>
      </c>
      <c r="F2937" s="1" t="s">
        <v>8917</v>
      </c>
      <c r="G2937" s="1" t="s">
        <v>9123</v>
      </c>
      <c r="H2937" s="1" t="s">
        <v>8873</v>
      </c>
    </row>
    <row r="2938" spans="1:8" x14ac:dyDescent="0.25">
      <c r="A2938" s="1" t="s">
        <v>1065</v>
      </c>
      <c r="B2938" s="1" t="s">
        <v>9147</v>
      </c>
      <c r="C2938" s="1" t="s">
        <v>1783</v>
      </c>
      <c r="D2938" s="1" t="s">
        <v>9148</v>
      </c>
      <c r="E2938" s="1" t="s">
        <v>2444</v>
      </c>
      <c r="F2938" s="1" t="s">
        <v>8917</v>
      </c>
      <c r="G2938" s="1" t="s">
        <v>9123</v>
      </c>
      <c r="H2938" s="1" t="s">
        <v>9149</v>
      </c>
    </row>
    <row r="2939" spans="1:8" x14ac:dyDescent="0.25">
      <c r="A2939" s="1" t="s">
        <v>1065</v>
      </c>
      <c r="B2939" s="1" t="s">
        <v>9150</v>
      </c>
      <c r="C2939" s="1" t="s">
        <v>1783</v>
      </c>
      <c r="D2939" s="1" t="s">
        <v>9151</v>
      </c>
      <c r="E2939" s="1" t="s">
        <v>2444</v>
      </c>
      <c r="F2939" s="1" t="s">
        <v>8917</v>
      </c>
      <c r="G2939" s="1" t="s">
        <v>9123</v>
      </c>
      <c r="H2939" s="1" t="s">
        <v>9152</v>
      </c>
    </row>
    <row r="2940" spans="1:8" x14ac:dyDescent="0.25">
      <c r="A2940" s="1" t="s">
        <v>1065</v>
      </c>
      <c r="B2940" s="1" t="s">
        <v>9153</v>
      </c>
      <c r="C2940" s="1" t="s">
        <v>1783</v>
      </c>
      <c r="D2940" s="1" t="s">
        <v>9154</v>
      </c>
      <c r="E2940" s="1" t="s">
        <v>2444</v>
      </c>
      <c r="F2940" s="1" t="s">
        <v>8917</v>
      </c>
      <c r="G2940" s="1" t="s">
        <v>9123</v>
      </c>
      <c r="H2940" s="1" t="s">
        <v>9155</v>
      </c>
    </row>
    <row r="2941" spans="1:8" x14ac:dyDescent="0.25">
      <c r="A2941" s="1" t="s">
        <v>1065</v>
      </c>
      <c r="B2941" s="1" t="s">
        <v>9156</v>
      </c>
      <c r="C2941" s="1" t="s">
        <v>1783</v>
      </c>
      <c r="D2941" s="1" t="s">
        <v>9157</v>
      </c>
      <c r="E2941" s="1" t="s">
        <v>2444</v>
      </c>
      <c r="F2941" s="1" t="s">
        <v>8917</v>
      </c>
      <c r="G2941" s="1" t="s">
        <v>9123</v>
      </c>
      <c r="H2941" s="1" t="s">
        <v>9158</v>
      </c>
    </row>
    <row r="2942" spans="1:8" x14ac:dyDescent="0.25">
      <c r="A2942" s="1" t="s">
        <v>1065</v>
      </c>
      <c r="B2942" s="1" t="s">
        <v>9159</v>
      </c>
      <c r="C2942" s="1" t="s">
        <v>3025</v>
      </c>
      <c r="D2942" s="1" t="s">
        <v>9160</v>
      </c>
      <c r="E2942" s="1" t="s">
        <v>2444</v>
      </c>
      <c r="F2942" s="1" t="s">
        <v>8917</v>
      </c>
      <c r="G2942" s="1" t="s">
        <v>9123</v>
      </c>
      <c r="H2942" s="1" t="s">
        <v>9161</v>
      </c>
    </row>
    <row r="2943" spans="1:8" x14ac:dyDescent="0.25">
      <c r="A2943" s="1" t="s">
        <v>1065</v>
      </c>
      <c r="B2943" s="1" t="s">
        <v>9162</v>
      </c>
      <c r="C2943" s="1" t="s">
        <v>3025</v>
      </c>
      <c r="D2943" s="1" t="s">
        <v>9163</v>
      </c>
      <c r="E2943" s="1" t="s">
        <v>2444</v>
      </c>
      <c r="F2943" s="1" t="s">
        <v>8917</v>
      </c>
      <c r="G2943" s="1" t="s">
        <v>9123</v>
      </c>
      <c r="H2943" s="1" t="s">
        <v>9164</v>
      </c>
    </row>
    <row r="2944" spans="1:8" x14ac:dyDescent="0.25">
      <c r="A2944" s="1" t="s">
        <v>1065</v>
      </c>
      <c r="B2944" s="1" t="s">
        <v>9165</v>
      </c>
      <c r="C2944" s="1" t="s">
        <v>1783</v>
      </c>
      <c r="D2944" s="1" t="s">
        <v>9166</v>
      </c>
      <c r="E2944" s="1" t="s">
        <v>2444</v>
      </c>
      <c r="F2944" s="1" t="s">
        <v>8917</v>
      </c>
      <c r="G2944" s="1" t="s">
        <v>9123</v>
      </c>
      <c r="H2944" s="1" t="s">
        <v>9167</v>
      </c>
    </row>
    <row r="2945" spans="1:8" x14ac:dyDescent="0.25">
      <c r="A2945" s="1" t="s">
        <v>1065</v>
      </c>
      <c r="B2945" s="1" t="s">
        <v>9168</v>
      </c>
      <c r="C2945" s="1" t="s">
        <v>3025</v>
      </c>
      <c r="D2945" s="1" t="s">
        <v>9169</v>
      </c>
      <c r="E2945" s="1" t="s">
        <v>2444</v>
      </c>
      <c r="F2945" s="1" t="s">
        <v>8917</v>
      </c>
      <c r="G2945" s="1" t="s">
        <v>9123</v>
      </c>
      <c r="H2945" s="1" t="s">
        <v>9170</v>
      </c>
    </row>
    <row r="2946" spans="1:8" x14ac:dyDescent="0.25">
      <c r="A2946" s="1" t="s">
        <v>1065</v>
      </c>
      <c r="B2946" s="1" t="s">
        <v>9171</v>
      </c>
      <c r="C2946" s="1" t="s">
        <v>3025</v>
      </c>
      <c r="D2946" s="1" t="s">
        <v>9172</v>
      </c>
      <c r="E2946" s="1" t="s">
        <v>2444</v>
      </c>
      <c r="F2946" s="1" t="s">
        <v>8917</v>
      </c>
      <c r="G2946" s="1" t="s">
        <v>9123</v>
      </c>
      <c r="H2946" s="1" t="s">
        <v>9173</v>
      </c>
    </row>
    <row r="2947" spans="1:8" x14ac:dyDescent="0.25">
      <c r="A2947" s="1" t="s">
        <v>1065</v>
      </c>
      <c r="B2947" s="1" t="s">
        <v>9174</v>
      </c>
      <c r="C2947" s="1" t="s">
        <v>3025</v>
      </c>
      <c r="D2947" s="1" t="s">
        <v>9175</v>
      </c>
      <c r="E2947" s="1" t="s">
        <v>2444</v>
      </c>
      <c r="F2947" s="1" t="s">
        <v>8917</v>
      </c>
      <c r="G2947" s="1" t="s">
        <v>9123</v>
      </c>
      <c r="H2947" s="1" t="s">
        <v>9176</v>
      </c>
    </row>
    <row r="2948" spans="1:8" x14ac:dyDescent="0.25">
      <c r="A2948" s="1" t="s">
        <v>1065</v>
      </c>
      <c r="B2948" s="1" t="s">
        <v>9177</v>
      </c>
      <c r="C2948" s="1" t="s">
        <v>1783</v>
      </c>
      <c r="D2948" s="1" t="s">
        <v>9178</v>
      </c>
      <c r="E2948" s="1" t="s">
        <v>2444</v>
      </c>
      <c r="F2948" s="1" t="s">
        <v>8917</v>
      </c>
      <c r="G2948" s="1" t="s">
        <v>9123</v>
      </c>
      <c r="H2948" s="1" t="s">
        <v>9179</v>
      </c>
    </row>
    <row r="2949" spans="1:8" x14ac:dyDescent="0.25">
      <c r="A2949" s="1" t="s">
        <v>1065</v>
      </c>
      <c r="B2949" s="1" t="s">
        <v>9180</v>
      </c>
      <c r="C2949" s="1" t="s">
        <v>1783</v>
      </c>
      <c r="D2949" s="1" t="s">
        <v>9181</v>
      </c>
      <c r="E2949" s="1" t="s">
        <v>2444</v>
      </c>
      <c r="F2949" s="1" t="s">
        <v>8917</v>
      </c>
      <c r="G2949" s="1" t="s">
        <v>1785</v>
      </c>
      <c r="H2949" s="1" t="s">
        <v>1785</v>
      </c>
    </row>
    <row r="2950" spans="1:8" x14ac:dyDescent="0.25">
      <c r="A2950" s="1" t="s">
        <v>1065</v>
      </c>
      <c r="B2950" s="1" t="s">
        <v>9182</v>
      </c>
      <c r="C2950" s="1" t="s">
        <v>1783</v>
      </c>
      <c r="D2950" s="1" t="s">
        <v>9183</v>
      </c>
      <c r="E2950" s="1" t="s">
        <v>2444</v>
      </c>
      <c r="F2950" s="1" t="s">
        <v>8917</v>
      </c>
      <c r="G2950" s="1" t="s">
        <v>1788</v>
      </c>
      <c r="H2950" s="1" t="s">
        <v>1789</v>
      </c>
    </row>
    <row r="2951" spans="1:8" x14ac:dyDescent="0.25">
      <c r="A2951" s="1" t="s">
        <v>1065</v>
      </c>
      <c r="B2951" s="1" t="s">
        <v>9184</v>
      </c>
      <c r="C2951" s="1" t="s">
        <v>1783</v>
      </c>
      <c r="D2951" s="1" t="s">
        <v>9185</v>
      </c>
      <c r="E2951" s="1" t="s">
        <v>2444</v>
      </c>
      <c r="F2951" s="1" t="s">
        <v>8917</v>
      </c>
      <c r="G2951" s="1" t="s">
        <v>1788</v>
      </c>
      <c r="H2951" s="1" t="s">
        <v>1792</v>
      </c>
    </row>
    <row r="2952" spans="1:8" x14ac:dyDescent="0.25">
      <c r="A2952" s="1" t="s">
        <v>1065</v>
      </c>
      <c r="B2952" s="1" t="s">
        <v>9186</v>
      </c>
      <c r="C2952" s="1" t="s">
        <v>1783</v>
      </c>
      <c r="D2952" s="1" t="s">
        <v>9187</v>
      </c>
      <c r="E2952" s="1" t="s">
        <v>2444</v>
      </c>
      <c r="F2952" s="1" t="s">
        <v>8917</v>
      </c>
      <c r="G2952" s="1" t="s">
        <v>1795</v>
      </c>
      <c r="H2952" s="1" t="s">
        <v>1796</v>
      </c>
    </row>
    <row r="2953" spans="1:8" x14ac:dyDescent="0.25">
      <c r="A2953" s="1" t="s">
        <v>1065</v>
      </c>
      <c r="B2953" s="1" t="s">
        <v>9188</v>
      </c>
      <c r="C2953" s="1" t="s">
        <v>1783</v>
      </c>
      <c r="D2953" s="1" t="s">
        <v>9189</v>
      </c>
      <c r="E2953" s="1" t="s">
        <v>2444</v>
      </c>
      <c r="F2953" s="1" t="s">
        <v>8917</v>
      </c>
      <c r="G2953" s="1" t="s">
        <v>4273</v>
      </c>
      <c r="H2953" s="1" t="s">
        <v>4274</v>
      </c>
    </row>
    <row r="2954" spans="1:8" x14ac:dyDescent="0.25">
      <c r="A2954" s="1" t="s">
        <v>1065</v>
      </c>
      <c r="B2954" s="1" t="s">
        <v>9190</v>
      </c>
      <c r="C2954" s="1" t="s">
        <v>1783</v>
      </c>
      <c r="D2954" s="1" t="s">
        <v>9191</v>
      </c>
      <c r="E2954" s="1" t="s">
        <v>2444</v>
      </c>
      <c r="F2954" s="1" t="s">
        <v>8917</v>
      </c>
      <c r="G2954" s="1" t="s">
        <v>4273</v>
      </c>
      <c r="H2954" s="1" t="s">
        <v>4277</v>
      </c>
    </row>
    <row r="2955" spans="1:8" x14ac:dyDescent="0.25">
      <c r="A2955" s="1" t="s">
        <v>1065</v>
      </c>
      <c r="B2955" s="1" t="s">
        <v>9192</v>
      </c>
      <c r="C2955" s="1" t="s">
        <v>1783</v>
      </c>
      <c r="D2955" s="1" t="s">
        <v>9193</v>
      </c>
      <c r="E2955" s="1" t="s">
        <v>2444</v>
      </c>
      <c r="F2955" s="1" t="s">
        <v>8917</v>
      </c>
      <c r="G2955" s="1" t="s">
        <v>4273</v>
      </c>
      <c r="H2955" s="1" t="s">
        <v>4280</v>
      </c>
    </row>
    <row r="2956" spans="1:8" x14ac:dyDescent="0.25">
      <c r="A2956" s="1" t="s">
        <v>1065</v>
      </c>
      <c r="B2956" s="1" t="s">
        <v>9194</v>
      </c>
      <c r="C2956" s="1" t="s">
        <v>1783</v>
      </c>
      <c r="D2956" s="1" t="s">
        <v>9195</v>
      </c>
      <c r="E2956" s="1" t="s">
        <v>2444</v>
      </c>
      <c r="F2956" s="1" t="s">
        <v>8917</v>
      </c>
      <c r="G2956" s="1" t="s">
        <v>4273</v>
      </c>
      <c r="H2956" s="1" t="s">
        <v>7559</v>
      </c>
    </row>
    <row r="2957" spans="1:8" x14ac:dyDescent="0.25">
      <c r="A2957" s="1" t="s">
        <v>1065</v>
      </c>
      <c r="B2957" s="1" t="s">
        <v>9196</v>
      </c>
      <c r="C2957" s="1" t="s">
        <v>1783</v>
      </c>
      <c r="D2957" s="1" t="s">
        <v>9197</v>
      </c>
      <c r="E2957" s="1" t="s">
        <v>2444</v>
      </c>
      <c r="F2957" s="1" t="s">
        <v>8917</v>
      </c>
      <c r="G2957" s="1" t="s">
        <v>4273</v>
      </c>
      <c r="H2957" s="1" t="s">
        <v>4286</v>
      </c>
    </row>
    <row r="2958" spans="1:8" x14ac:dyDescent="0.25">
      <c r="A2958" s="1" t="s">
        <v>1065</v>
      </c>
      <c r="B2958" s="1" t="s">
        <v>9198</v>
      </c>
      <c r="C2958" s="1" t="s">
        <v>1783</v>
      </c>
      <c r="D2958" s="1" t="s">
        <v>9199</v>
      </c>
      <c r="E2958" s="1" t="s">
        <v>2444</v>
      </c>
      <c r="F2958" s="1" t="s">
        <v>8917</v>
      </c>
      <c r="G2958" s="1" t="s">
        <v>4273</v>
      </c>
      <c r="H2958" s="1" t="s">
        <v>4289</v>
      </c>
    </row>
    <row r="2959" spans="1:8" x14ac:dyDescent="0.25">
      <c r="A2959" s="1" t="s">
        <v>1065</v>
      </c>
      <c r="B2959" s="1" t="s">
        <v>9200</v>
      </c>
      <c r="C2959" s="1" t="s">
        <v>1783</v>
      </c>
      <c r="D2959" s="1" t="s">
        <v>9201</v>
      </c>
      <c r="E2959" s="1" t="s">
        <v>2444</v>
      </c>
      <c r="F2959" s="1" t="s">
        <v>8917</v>
      </c>
      <c r="G2959" s="1" t="s">
        <v>4273</v>
      </c>
      <c r="H2959" s="1" t="s">
        <v>4292</v>
      </c>
    </row>
    <row r="2960" spans="1:8" x14ac:dyDescent="0.25">
      <c r="A2960" s="1" t="s">
        <v>1065</v>
      </c>
      <c r="B2960" s="1" t="s">
        <v>9202</v>
      </c>
      <c r="C2960" s="1" t="s">
        <v>1783</v>
      </c>
      <c r="D2960" s="1" t="s">
        <v>9203</v>
      </c>
      <c r="E2960" s="1" t="s">
        <v>2444</v>
      </c>
      <c r="F2960" s="1" t="s">
        <v>8917</v>
      </c>
      <c r="G2960" s="1" t="s">
        <v>4273</v>
      </c>
      <c r="H2960" s="1" t="s">
        <v>4298</v>
      </c>
    </row>
    <row r="2961" spans="1:8" x14ac:dyDescent="0.25">
      <c r="A2961" s="1" t="s">
        <v>1065</v>
      </c>
      <c r="B2961" s="1" t="s">
        <v>9204</v>
      </c>
      <c r="C2961" s="1" t="s">
        <v>1783</v>
      </c>
      <c r="D2961" s="1" t="s">
        <v>9205</v>
      </c>
      <c r="E2961" s="1" t="s">
        <v>2444</v>
      </c>
      <c r="F2961" s="1" t="s">
        <v>8917</v>
      </c>
      <c r="G2961" s="1" t="s">
        <v>4273</v>
      </c>
      <c r="H2961" s="1" t="s">
        <v>4301</v>
      </c>
    </row>
    <row r="2962" spans="1:8" x14ac:dyDescent="0.25">
      <c r="A2962" s="1" t="s">
        <v>1065</v>
      </c>
      <c r="B2962" s="1" t="s">
        <v>9206</v>
      </c>
      <c r="C2962" s="1" t="s">
        <v>1783</v>
      </c>
      <c r="D2962" s="1" t="s">
        <v>9207</v>
      </c>
      <c r="E2962" s="1" t="s">
        <v>2444</v>
      </c>
      <c r="F2962" s="1" t="s">
        <v>8917</v>
      </c>
      <c r="G2962" s="1" t="s">
        <v>4273</v>
      </c>
      <c r="H2962" s="1" t="s">
        <v>4304</v>
      </c>
    </row>
    <row r="2963" spans="1:8" x14ac:dyDescent="0.25">
      <c r="A2963" s="1" t="s">
        <v>1065</v>
      </c>
      <c r="B2963" s="1" t="s">
        <v>9208</v>
      </c>
      <c r="C2963" s="1" t="s">
        <v>1783</v>
      </c>
      <c r="D2963" s="1" t="s">
        <v>9209</v>
      </c>
      <c r="E2963" s="1" t="s">
        <v>2444</v>
      </c>
      <c r="F2963" s="1" t="s">
        <v>8917</v>
      </c>
      <c r="G2963" s="1" t="s">
        <v>9210</v>
      </c>
      <c r="H2963" s="1" t="s">
        <v>1611</v>
      </c>
    </row>
    <row r="2964" spans="1:8" x14ac:dyDescent="0.25">
      <c r="A2964" s="1" t="s">
        <v>1065</v>
      </c>
      <c r="B2964" s="1" t="s">
        <v>9211</v>
      </c>
      <c r="C2964" s="1" t="s">
        <v>1783</v>
      </c>
      <c r="D2964" s="1" t="s">
        <v>9212</v>
      </c>
      <c r="E2964" s="1" t="s">
        <v>2444</v>
      </c>
      <c r="F2964" s="1" t="s">
        <v>9213</v>
      </c>
      <c r="G2964" s="1" t="s">
        <v>3689</v>
      </c>
      <c r="H2964" s="1" t="s">
        <v>1611</v>
      </c>
    </row>
    <row r="2965" spans="1:8" x14ac:dyDescent="0.25">
      <c r="A2965" s="1" t="s">
        <v>1065</v>
      </c>
      <c r="B2965" s="1" t="s">
        <v>9214</v>
      </c>
      <c r="C2965" s="1" t="s">
        <v>1783</v>
      </c>
      <c r="D2965" s="1" t="s">
        <v>9215</v>
      </c>
      <c r="E2965" s="1" t="s">
        <v>2444</v>
      </c>
      <c r="F2965" s="1" t="s">
        <v>9213</v>
      </c>
      <c r="G2965" s="1" t="s">
        <v>3689</v>
      </c>
      <c r="H2965" s="1" t="s">
        <v>1611</v>
      </c>
    </row>
    <row r="2966" spans="1:8" x14ac:dyDescent="0.25">
      <c r="A2966" s="1" t="s">
        <v>1065</v>
      </c>
      <c r="B2966" s="1" t="s">
        <v>9216</v>
      </c>
      <c r="C2966" s="1" t="s">
        <v>1783</v>
      </c>
      <c r="D2966" s="1" t="s">
        <v>9217</v>
      </c>
      <c r="E2966" s="1" t="s">
        <v>2444</v>
      </c>
      <c r="F2966" s="1" t="s">
        <v>9213</v>
      </c>
      <c r="G2966" s="1" t="s">
        <v>9218</v>
      </c>
      <c r="H2966" s="1" t="s">
        <v>3168</v>
      </c>
    </row>
    <row r="2967" spans="1:8" x14ac:dyDescent="0.25">
      <c r="A2967" s="1" t="s">
        <v>1065</v>
      </c>
      <c r="B2967" s="1" t="s">
        <v>9219</v>
      </c>
      <c r="C2967" s="1" t="s">
        <v>1783</v>
      </c>
      <c r="D2967" s="1" t="s">
        <v>9220</v>
      </c>
      <c r="E2967" s="1" t="s">
        <v>2444</v>
      </c>
      <c r="F2967" s="1" t="s">
        <v>9213</v>
      </c>
      <c r="G2967" s="1" t="s">
        <v>9218</v>
      </c>
      <c r="H2967" s="1" t="s">
        <v>9221</v>
      </c>
    </row>
    <row r="2968" spans="1:8" x14ac:dyDescent="0.25">
      <c r="A2968" s="1" t="s">
        <v>1065</v>
      </c>
      <c r="B2968" s="1" t="s">
        <v>9222</v>
      </c>
      <c r="C2968" s="1" t="s">
        <v>1783</v>
      </c>
      <c r="D2968" s="1" t="s">
        <v>9223</v>
      </c>
      <c r="E2968" s="1" t="s">
        <v>2444</v>
      </c>
      <c r="F2968" s="1" t="s">
        <v>9213</v>
      </c>
      <c r="G2968" s="1" t="s">
        <v>9218</v>
      </c>
      <c r="H2968" s="1" t="s">
        <v>9224</v>
      </c>
    </row>
    <row r="2969" spans="1:8" x14ac:dyDescent="0.25">
      <c r="A2969" s="1" t="s">
        <v>1065</v>
      </c>
      <c r="B2969" s="1" t="s">
        <v>9225</v>
      </c>
      <c r="C2969" s="1" t="s">
        <v>1783</v>
      </c>
      <c r="D2969" s="1" t="s">
        <v>9226</v>
      </c>
      <c r="E2969" s="1" t="s">
        <v>2444</v>
      </c>
      <c r="F2969" s="1" t="s">
        <v>9213</v>
      </c>
      <c r="G2969" s="1" t="s">
        <v>9218</v>
      </c>
      <c r="H2969" s="1" t="s">
        <v>9227</v>
      </c>
    </row>
    <row r="2970" spans="1:8" x14ac:dyDescent="0.25">
      <c r="A2970" s="1" t="s">
        <v>1065</v>
      </c>
      <c r="B2970" s="1" t="s">
        <v>9228</v>
      </c>
      <c r="C2970" s="1" t="s">
        <v>1783</v>
      </c>
      <c r="D2970" s="1" t="s">
        <v>9229</v>
      </c>
      <c r="E2970" s="1" t="s">
        <v>2444</v>
      </c>
      <c r="F2970" s="1" t="s">
        <v>9213</v>
      </c>
      <c r="G2970" s="1" t="s">
        <v>9218</v>
      </c>
      <c r="H2970" s="1" t="s">
        <v>9230</v>
      </c>
    </row>
    <row r="2971" spans="1:8" x14ac:dyDescent="0.25">
      <c r="A2971" s="1" t="s">
        <v>1065</v>
      </c>
      <c r="B2971" s="1" t="s">
        <v>9231</v>
      </c>
      <c r="C2971" s="1" t="s">
        <v>1783</v>
      </c>
      <c r="D2971" s="1" t="s">
        <v>9232</v>
      </c>
      <c r="E2971" s="1" t="s">
        <v>2444</v>
      </c>
      <c r="F2971" s="1" t="s">
        <v>9213</v>
      </c>
      <c r="G2971" s="1" t="s">
        <v>9218</v>
      </c>
      <c r="H2971" s="1" t="s">
        <v>9233</v>
      </c>
    </row>
    <row r="2972" spans="1:8" x14ac:dyDescent="0.25">
      <c r="A2972" s="1" t="s">
        <v>1065</v>
      </c>
      <c r="B2972" s="1" t="s">
        <v>9234</v>
      </c>
      <c r="C2972" s="1" t="s">
        <v>1783</v>
      </c>
      <c r="D2972" s="1" t="s">
        <v>9235</v>
      </c>
      <c r="E2972" s="1" t="s">
        <v>2444</v>
      </c>
      <c r="F2972" s="1" t="s">
        <v>9213</v>
      </c>
      <c r="G2972" s="1" t="s">
        <v>9218</v>
      </c>
      <c r="H2972" s="1" t="s">
        <v>9236</v>
      </c>
    </row>
    <row r="2973" spans="1:8" x14ac:dyDescent="0.25">
      <c r="A2973" s="1" t="s">
        <v>1065</v>
      </c>
      <c r="B2973" s="1" t="s">
        <v>9237</v>
      </c>
      <c r="C2973" s="1" t="s">
        <v>1783</v>
      </c>
      <c r="D2973" s="1" t="s">
        <v>9238</v>
      </c>
      <c r="E2973" s="1" t="s">
        <v>2444</v>
      </c>
      <c r="F2973" s="1" t="s">
        <v>9213</v>
      </c>
      <c r="G2973" s="1" t="s">
        <v>9218</v>
      </c>
      <c r="H2973" s="1" t="s">
        <v>9239</v>
      </c>
    </row>
    <row r="2974" spans="1:8" x14ac:dyDescent="0.25">
      <c r="A2974" s="1" t="s">
        <v>1065</v>
      </c>
      <c r="B2974" s="1" t="s">
        <v>9240</v>
      </c>
      <c r="C2974" s="1" t="s">
        <v>1783</v>
      </c>
      <c r="D2974" s="1" t="s">
        <v>9241</v>
      </c>
      <c r="E2974" s="1" t="s">
        <v>2444</v>
      </c>
      <c r="F2974" s="1" t="s">
        <v>9213</v>
      </c>
      <c r="G2974" s="1" t="s">
        <v>9218</v>
      </c>
      <c r="H2974" s="1" t="s">
        <v>3168</v>
      </c>
    </row>
    <row r="2975" spans="1:8" x14ac:dyDescent="0.25">
      <c r="A2975" s="1" t="s">
        <v>1065</v>
      </c>
      <c r="B2975" s="1" t="s">
        <v>9242</v>
      </c>
      <c r="C2975" s="1" t="s">
        <v>1783</v>
      </c>
      <c r="D2975" s="1" t="s">
        <v>9243</v>
      </c>
      <c r="E2975" s="1" t="s">
        <v>2444</v>
      </c>
      <c r="F2975" s="1" t="s">
        <v>9213</v>
      </c>
      <c r="G2975" s="1" t="s">
        <v>9218</v>
      </c>
      <c r="H2975" s="1" t="s">
        <v>3168</v>
      </c>
    </row>
    <row r="2976" spans="1:8" x14ac:dyDescent="0.25">
      <c r="A2976" s="1" t="s">
        <v>1065</v>
      </c>
      <c r="B2976" s="1" t="s">
        <v>9244</v>
      </c>
      <c r="C2976" s="1" t="s">
        <v>1783</v>
      </c>
      <c r="D2976" s="1" t="s">
        <v>9245</v>
      </c>
      <c r="E2976" s="1" t="s">
        <v>2444</v>
      </c>
      <c r="F2976" s="1" t="s">
        <v>9213</v>
      </c>
      <c r="G2976" s="1" t="s">
        <v>9246</v>
      </c>
      <c r="H2976" s="1" t="s">
        <v>9247</v>
      </c>
    </row>
    <row r="2977" spans="1:8" x14ac:dyDescent="0.25">
      <c r="A2977" s="1" t="s">
        <v>1065</v>
      </c>
      <c r="B2977" s="1" t="s">
        <v>9248</v>
      </c>
      <c r="C2977" s="1" t="s">
        <v>1783</v>
      </c>
      <c r="D2977" s="1" t="s">
        <v>9249</v>
      </c>
      <c r="E2977" s="1" t="s">
        <v>2444</v>
      </c>
      <c r="F2977" s="1" t="s">
        <v>9213</v>
      </c>
      <c r="G2977" s="1" t="s">
        <v>9246</v>
      </c>
      <c r="H2977" s="1" t="s">
        <v>9250</v>
      </c>
    </row>
    <row r="2978" spans="1:8" x14ac:dyDescent="0.25">
      <c r="A2978" s="1" t="s">
        <v>1065</v>
      </c>
      <c r="B2978" s="1" t="s">
        <v>9251</v>
      </c>
      <c r="C2978" s="1" t="s">
        <v>1783</v>
      </c>
      <c r="D2978" s="1" t="s">
        <v>9252</v>
      </c>
      <c r="E2978" s="1" t="s">
        <v>2444</v>
      </c>
      <c r="F2978" s="1" t="s">
        <v>9213</v>
      </c>
      <c r="G2978" s="1" t="s">
        <v>9246</v>
      </c>
      <c r="H2978" s="1" t="s">
        <v>9253</v>
      </c>
    </row>
    <row r="2979" spans="1:8" x14ac:dyDescent="0.25">
      <c r="A2979" s="1" t="s">
        <v>1065</v>
      </c>
      <c r="B2979" s="1" t="s">
        <v>9254</v>
      </c>
      <c r="C2979" s="1" t="s">
        <v>1783</v>
      </c>
      <c r="D2979" s="1" t="s">
        <v>9255</v>
      </c>
      <c r="E2979" s="1" t="s">
        <v>2444</v>
      </c>
      <c r="F2979" s="1" t="s">
        <v>9213</v>
      </c>
      <c r="G2979" s="1" t="s">
        <v>9246</v>
      </c>
      <c r="H2979" s="1" t="s">
        <v>9256</v>
      </c>
    </row>
    <row r="2980" spans="1:8" x14ac:dyDescent="0.25">
      <c r="A2980" s="1" t="s">
        <v>1065</v>
      </c>
      <c r="B2980" s="1" t="s">
        <v>9257</v>
      </c>
      <c r="C2980" s="1" t="s">
        <v>1783</v>
      </c>
      <c r="D2980" s="1" t="s">
        <v>9258</v>
      </c>
      <c r="E2980" s="1" t="s">
        <v>2444</v>
      </c>
      <c r="F2980" s="1" t="s">
        <v>9213</v>
      </c>
      <c r="G2980" s="1" t="s">
        <v>9259</v>
      </c>
      <c r="H2980" s="1" t="s">
        <v>3168</v>
      </c>
    </row>
    <row r="2981" spans="1:8" x14ac:dyDescent="0.25">
      <c r="A2981" s="1" t="s">
        <v>1065</v>
      </c>
      <c r="B2981" s="1" t="s">
        <v>9260</v>
      </c>
      <c r="C2981" s="1" t="s">
        <v>1783</v>
      </c>
      <c r="D2981" s="1" t="s">
        <v>9261</v>
      </c>
      <c r="E2981" s="1" t="s">
        <v>2444</v>
      </c>
      <c r="F2981" s="1" t="s">
        <v>9213</v>
      </c>
      <c r="G2981" s="1" t="s">
        <v>9259</v>
      </c>
      <c r="H2981" s="1" t="s">
        <v>9262</v>
      </c>
    </row>
    <row r="2982" spans="1:8" x14ac:dyDescent="0.25">
      <c r="A2982" s="1" t="s">
        <v>1065</v>
      </c>
      <c r="B2982" s="1" t="s">
        <v>9263</v>
      </c>
      <c r="C2982" s="1" t="s">
        <v>1783</v>
      </c>
      <c r="D2982" s="1" t="s">
        <v>9264</v>
      </c>
      <c r="E2982" s="1" t="s">
        <v>2444</v>
      </c>
      <c r="F2982" s="1" t="s">
        <v>9213</v>
      </c>
      <c r="G2982" s="1" t="s">
        <v>9259</v>
      </c>
      <c r="H2982" s="1" t="s">
        <v>9265</v>
      </c>
    </row>
    <row r="2983" spans="1:8" x14ac:dyDescent="0.25">
      <c r="A2983" s="1" t="s">
        <v>1065</v>
      </c>
      <c r="B2983" s="1" t="s">
        <v>9266</v>
      </c>
      <c r="C2983" s="1" t="s">
        <v>1783</v>
      </c>
      <c r="D2983" s="1" t="s">
        <v>9267</v>
      </c>
      <c r="E2983" s="1" t="s">
        <v>2444</v>
      </c>
      <c r="F2983" s="1" t="s">
        <v>9213</v>
      </c>
      <c r="G2983" s="1" t="s">
        <v>9268</v>
      </c>
      <c r="H2983" s="1" t="s">
        <v>9269</v>
      </c>
    </row>
    <row r="2984" spans="1:8" x14ac:dyDescent="0.25">
      <c r="A2984" s="1" t="s">
        <v>1065</v>
      </c>
      <c r="B2984" s="1" t="s">
        <v>9270</v>
      </c>
      <c r="C2984" s="1" t="s">
        <v>1783</v>
      </c>
      <c r="D2984" s="1" t="s">
        <v>9271</v>
      </c>
      <c r="E2984" s="1" t="s">
        <v>2444</v>
      </c>
      <c r="F2984" s="1" t="s">
        <v>9213</v>
      </c>
      <c r="G2984" s="1" t="s">
        <v>9268</v>
      </c>
      <c r="H2984" s="1" t="s">
        <v>9269</v>
      </c>
    </row>
    <row r="2985" spans="1:8" x14ac:dyDescent="0.25">
      <c r="A2985" s="1" t="s">
        <v>1065</v>
      </c>
      <c r="B2985" s="1" t="s">
        <v>9272</v>
      </c>
      <c r="C2985" s="1" t="s">
        <v>1783</v>
      </c>
      <c r="D2985" s="1" t="s">
        <v>9273</v>
      </c>
      <c r="E2985" s="1" t="s">
        <v>2444</v>
      </c>
      <c r="F2985" s="1" t="s">
        <v>9213</v>
      </c>
      <c r="G2985" s="1" t="s">
        <v>9268</v>
      </c>
      <c r="H2985" s="1" t="s">
        <v>9274</v>
      </c>
    </row>
    <row r="2986" spans="1:8" x14ac:dyDescent="0.25">
      <c r="A2986" s="1" t="s">
        <v>1065</v>
      </c>
      <c r="B2986" s="1" t="s">
        <v>9275</v>
      </c>
      <c r="C2986" s="1" t="s">
        <v>1783</v>
      </c>
      <c r="D2986" s="1" t="s">
        <v>9276</v>
      </c>
      <c r="E2986" s="1" t="s">
        <v>2444</v>
      </c>
      <c r="F2986" s="1" t="s">
        <v>9213</v>
      </c>
      <c r="G2986" s="1" t="s">
        <v>9268</v>
      </c>
      <c r="H2986" s="1" t="s">
        <v>9277</v>
      </c>
    </row>
    <row r="2987" spans="1:8" x14ac:dyDescent="0.25">
      <c r="A2987" s="1" t="s">
        <v>1065</v>
      </c>
      <c r="B2987" s="1" t="s">
        <v>9278</v>
      </c>
      <c r="C2987" s="1" t="s">
        <v>1783</v>
      </c>
      <c r="D2987" s="1" t="s">
        <v>9279</v>
      </c>
      <c r="E2987" s="1" t="s">
        <v>2444</v>
      </c>
      <c r="F2987" s="1" t="s">
        <v>9213</v>
      </c>
      <c r="G2987" s="1" t="s">
        <v>9268</v>
      </c>
      <c r="H2987" s="1" t="s">
        <v>9280</v>
      </c>
    </row>
    <row r="2988" spans="1:8" x14ac:dyDescent="0.25">
      <c r="A2988" s="1" t="s">
        <v>1065</v>
      </c>
      <c r="B2988" s="1" t="s">
        <v>9281</v>
      </c>
      <c r="C2988" s="1" t="s">
        <v>1783</v>
      </c>
      <c r="D2988" s="1" t="s">
        <v>9282</v>
      </c>
      <c r="E2988" s="1" t="s">
        <v>2444</v>
      </c>
      <c r="F2988" s="1" t="s">
        <v>9213</v>
      </c>
      <c r="G2988" s="1" t="s">
        <v>9268</v>
      </c>
      <c r="H2988" s="1" t="s">
        <v>9283</v>
      </c>
    </row>
    <row r="2989" spans="1:8" x14ac:dyDescent="0.25">
      <c r="A2989" s="1" t="s">
        <v>1065</v>
      </c>
      <c r="B2989" s="1" t="s">
        <v>9284</v>
      </c>
      <c r="C2989" s="1" t="s">
        <v>1783</v>
      </c>
      <c r="D2989" s="1" t="s">
        <v>9285</v>
      </c>
      <c r="E2989" s="1" t="s">
        <v>2444</v>
      </c>
      <c r="F2989" s="1" t="s">
        <v>9213</v>
      </c>
      <c r="G2989" s="1" t="s">
        <v>9268</v>
      </c>
      <c r="H2989" s="1" t="s">
        <v>9286</v>
      </c>
    </row>
    <row r="2990" spans="1:8" x14ac:dyDescent="0.25">
      <c r="A2990" s="1" t="s">
        <v>1065</v>
      </c>
      <c r="B2990" s="1" t="s">
        <v>9287</v>
      </c>
      <c r="C2990" s="1" t="s">
        <v>1783</v>
      </c>
      <c r="D2990" s="1" t="s">
        <v>9288</v>
      </c>
      <c r="E2990" s="1" t="s">
        <v>2444</v>
      </c>
      <c r="F2990" s="1" t="s">
        <v>9213</v>
      </c>
      <c r="G2990" s="1" t="s">
        <v>9268</v>
      </c>
      <c r="H2990" s="1" t="s">
        <v>9289</v>
      </c>
    </row>
    <row r="2991" spans="1:8" x14ac:dyDescent="0.25">
      <c r="A2991" s="1" t="s">
        <v>1065</v>
      </c>
      <c r="B2991" s="1" t="s">
        <v>9290</v>
      </c>
      <c r="C2991" s="1" t="s">
        <v>1783</v>
      </c>
      <c r="D2991" s="1" t="s">
        <v>9291</v>
      </c>
      <c r="E2991" s="1" t="s">
        <v>2444</v>
      </c>
      <c r="F2991" s="1" t="s">
        <v>9213</v>
      </c>
      <c r="G2991" s="1" t="s">
        <v>9268</v>
      </c>
      <c r="H2991" s="1" t="s">
        <v>9292</v>
      </c>
    </row>
    <row r="2992" spans="1:8" x14ac:dyDescent="0.25">
      <c r="A2992" s="1" t="s">
        <v>1065</v>
      </c>
      <c r="B2992" s="1" t="s">
        <v>9293</v>
      </c>
      <c r="C2992" s="1" t="s">
        <v>1783</v>
      </c>
      <c r="D2992" s="1" t="s">
        <v>9294</v>
      </c>
      <c r="E2992" s="1" t="s">
        <v>2444</v>
      </c>
      <c r="F2992" s="1" t="s">
        <v>9213</v>
      </c>
      <c r="G2992" s="1" t="s">
        <v>9268</v>
      </c>
      <c r="H2992" s="1" t="s">
        <v>9295</v>
      </c>
    </row>
    <row r="2993" spans="1:8" x14ac:dyDescent="0.25">
      <c r="A2993" s="1" t="s">
        <v>1065</v>
      </c>
      <c r="B2993" s="1" t="s">
        <v>9296</v>
      </c>
      <c r="C2993" s="1" t="s">
        <v>1783</v>
      </c>
      <c r="D2993" s="1" t="s">
        <v>9297</v>
      </c>
      <c r="E2993" s="1" t="s">
        <v>2444</v>
      </c>
      <c r="F2993" s="1" t="s">
        <v>9213</v>
      </c>
      <c r="G2993" s="1" t="s">
        <v>9268</v>
      </c>
      <c r="H2993" s="1" t="s">
        <v>9298</v>
      </c>
    </row>
    <row r="2994" spans="1:8" x14ac:dyDescent="0.25">
      <c r="A2994" s="1" t="s">
        <v>1065</v>
      </c>
      <c r="B2994" s="1" t="s">
        <v>9299</v>
      </c>
      <c r="C2994" s="1" t="s">
        <v>1783</v>
      </c>
      <c r="D2994" s="1" t="s">
        <v>9300</v>
      </c>
      <c r="E2994" s="1" t="s">
        <v>2444</v>
      </c>
      <c r="F2994" s="1" t="s">
        <v>9213</v>
      </c>
      <c r="G2994" s="1" t="s">
        <v>9268</v>
      </c>
      <c r="H2994" s="1" t="s">
        <v>9301</v>
      </c>
    </row>
    <row r="2995" spans="1:8" x14ac:dyDescent="0.25">
      <c r="A2995" s="1" t="s">
        <v>1065</v>
      </c>
      <c r="B2995" s="1" t="s">
        <v>9302</v>
      </c>
      <c r="C2995" s="1" t="s">
        <v>1783</v>
      </c>
      <c r="D2995" s="1" t="s">
        <v>9303</v>
      </c>
      <c r="E2995" s="1" t="s">
        <v>2444</v>
      </c>
      <c r="F2995" s="1" t="s">
        <v>9213</v>
      </c>
      <c r="G2995" s="1" t="s">
        <v>9268</v>
      </c>
      <c r="H2995" s="1" t="s">
        <v>9304</v>
      </c>
    </row>
    <row r="2996" spans="1:8" x14ac:dyDescent="0.25">
      <c r="A2996" s="1" t="s">
        <v>1065</v>
      </c>
      <c r="B2996" s="1" t="s">
        <v>9305</v>
      </c>
      <c r="C2996" s="1" t="s">
        <v>1783</v>
      </c>
      <c r="D2996" s="1" t="s">
        <v>9306</v>
      </c>
      <c r="E2996" s="1" t="s">
        <v>2444</v>
      </c>
      <c r="F2996" s="1" t="s">
        <v>9213</v>
      </c>
      <c r="G2996" s="1" t="s">
        <v>9268</v>
      </c>
      <c r="H2996" s="1" t="s">
        <v>9307</v>
      </c>
    </row>
    <row r="2997" spans="1:8" x14ac:dyDescent="0.25">
      <c r="A2997" s="1" t="s">
        <v>1065</v>
      </c>
      <c r="B2997" s="1" t="s">
        <v>9308</v>
      </c>
      <c r="C2997" s="1" t="s">
        <v>1783</v>
      </c>
      <c r="D2997" s="1" t="s">
        <v>9309</v>
      </c>
      <c r="E2997" s="1" t="s">
        <v>2444</v>
      </c>
      <c r="F2997" s="1" t="s">
        <v>9213</v>
      </c>
      <c r="G2997" s="1" t="s">
        <v>9268</v>
      </c>
      <c r="H2997" s="1" t="s">
        <v>9310</v>
      </c>
    </row>
    <row r="2998" spans="1:8" x14ac:dyDescent="0.25">
      <c r="A2998" s="1" t="s">
        <v>1065</v>
      </c>
      <c r="B2998" s="1" t="s">
        <v>9311</v>
      </c>
      <c r="C2998" s="1" t="s">
        <v>1783</v>
      </c>
      <c r="D2998" s="1" t="s">
        <v>9312</v>
      </c>
      <c r="E2998" s="1" t="s">
        <v>2444</v>
      </c>
      <c r="F2998" s="1" t="s">
        <v>9213</v>
      </c>
      <c r="G2998" s="1" t="s">
        <v>9268</v>
      </c>
      <c r="H2998" s="1" t="s">
        <v>9313</v>
      </c>
    </row>
    <row r="2999" spans="1:8" x14ac:dyDescent="0.25">
      <c r="A2999" s="1" t="s">
        <v>1065</v>
      </c>
      <c r="B2999" s="1" t="s">
        <v>9314</v>
      </c>
      <c r="C2999" s="1" t="s">
        <v>1783</v>
      </c>
      <c r="D2999" s="1" t="s">
        <v>9315</v>
      </c>
      <c r="E2999" s="1" t="s">
        <v>2444</v>
      </c>
      <c r="F2999" s="1" t="s">
        <v>9213</v>
      </c>
      <c r="G2999" s="1" t="s">
        <v>9268</v>
      </c>
      <c r="H2999" s="1" t="s">
        <v>9316</v>
      </c>
    </row>
    <row r="3000" spans="1:8" x14ac:dyDescent="0.25">
      <c r="A3000" s="1" t="s">
        <v>1065</v>
      </c>
      <c r="B3000" s="1" t="s">
        <v>9317</v>
      </c>
      <c r="C3000" s="1" t="s">
        <v>1783</v>
      </c>
      <c r="D3000" s="1" t="s">
        <v>9318</v>
      </c>
      <c r="E3000" s="1" t="s">
        <v>2444</v>
      </c>
      <c r="F3000" s="1" t="s">
        <v>9213</v>
      </c>
      <c r="G3000" s="1" t="s">
        <v>9268</v>
      </c>
      <c r="H3000" s="1" t="s">
        <v>9319</v>
      </c>
    </row>
    <row r="3001" spans="1:8" x14ac:dyDescent="0.25">
      <c r="A3001" s="1" t="s">
        <v>1065</v>
      </c>
      <c r="B3001" s="1" t="s">
        <v>9320</v>
      </c>
      <c r="C3001" s="1" t="s">
        <v>1783</v>
      </c>
      <c r="D3001" s="1" t="s">
        <v>9321</v>
      </c>
      <c r="E3001" s="1" t="s">
        <v>2444</v>
      </c>
      <c r="F3001" s="1" t="s">
        <v>9213</v>
      </c>
      <c r="G3001" s="1" t="s">
        <v>9268</v>
      </c>
      <c r="H3001" s="1" t="s">
        <v>9322</v>
      </c>
    </row>
    <row r="3002" spans="1:8" x14ac:dyDescent="0.25">
      <c r="A3002" s="1" t="s">
        <v>1065</v>
      </c>
      <c r="B3002" s="1" t="s">
        <v>9323</v>
      </c>
      <c r="C3002" s="1" t="s">
        <v>1783</v>
      </c>
      <c r="D3002" s="1" t="s">
        <v>9324</v>
      </c>
      <c r="E3002" s="1" t="s">
        <v>2444</v>
      </c>
      <c r="F3002" s="1" t="s">
        <v>9213</v>
      </c>
      <c r="G3002" s="1" t="s">
        <v>9268</v>
      </c>
      <c r="H3002" s="1" t="s">
        <v>9325</v>
      </c>
    </row>
    <row r="3003" spans="1:8" x14ac:dyDescent="0.25">
      <c r="A3003" s="1" t="s">
        <v>1065</v>
      </c>
      <c r="B3003" s="1" t="s">
        <v>9326</v>
      </c>
      <c r="C3003" s="1" t="s">
        <v>1783</v>
      </c>
      <c r="D3003" s="1" t="s">
        <v>9327</v>
      </c>
      <c r="E3003" s="1" t="s">
        <v>2444</v>
      </c>
      <c r="F3003" s="1" t="s">
        <v>9213</v>
      </c>
      <c r="G3003" s="1" t="s">
        <v>9268</v>
      </c>
      <c r="H3003" s="1" t="s">
        <v>9328</v>
      </c>
    </row>
    <row r="3004" spans="1:8" x14ac:dyDescent="0.25">
      <c r="A3004" s="1" t="s">
        <v>1065</v>
      </c>
      <c r="B3004" s="1" t="s">
        <v>9329</v>
      </c>
      <c r="C3004" s="1" t="s">
        <v>1783</v>
      </c>
      <c r="D3004" s="1" t="s">
        <v>9330</v>
      </c>
      <c r="E3004" s="1" t="s">
        <v>2444</v>
      </c>
      <c r="F3004" s="1" t="s">
        <v>9213</v>
      </c>
      <c r="G3004" s="1" t="s">
        <v>9268</v>
      </c>
      <c r="H3004" s="1" t="s">
        <v>9331</v>
      </c>
    </row>
    <row r="3005" spans="1:8" x14ac:dyDescent="0.25">
      <c r="A3005" s="1" t="s">
        <v>1065</v>
      </c>
      <c r="B3005" s="1" t="s">
        <v>9332</v>
      </c>
      <c r="C3005" s="1" t="s">
        <v>1783</v>
      </c>
      <c r="D3005" s="1" t="s">
        <v>9333</v>
      </c>
      <c r="E3005" s="1" t="s">
        <v>2444</v>
      </c>
      <c r="F3005" s="1" t="s">
        <v>9213</v>
      </c>
      <c r="G3005" s="1" t="s">
        <v>9268</v>
      </c>
      <c r="H3005" s="1" t="s">
        <v>9334</v>
      </c>
    </row>
    <row r="3006" spans="1:8" x14ac:dyDescent="0.25">
      <c r="A3006" s="1" t="s">
        <v>1065</v>
      </c>
      <c r="B3006" s="1" t="s">
        <v>9335</v>
      </c>
      <c r="C3006" s="1" t="s">
        <v>1783</v>
      </c>
      <c r="D3006" s="1" t="s">
        <v>9336</v>
      </c>
      <c r="E3006" s="1" t="s">
        <v>2444</v>
      </c>
      <c r="F3006" s="1" t="s">
        <v>9213</v>
      </c>
      <c r="G3006" s="1" t="s">
        <v>9268</v>
      </c>
      <c r="H3006" s="1" t="s">
        <v>9337</v>
      </c>
    </row>
    <row r="3007" spans="1:8" x14ac:dyDescent="0.25">
      <c r="A3007" s="1" t="s">
        <v>1065</v>
      </c>
      <c r="B3007" s="1" t="s">
        <v>9338</v>
      </c>
      <c r="C3007" s="1" t="s">
        <v>1783</v>
      </c>
      <c r="D3007" s="1" t="s">
        <v>9339</v>
      </c>
      <c r="E3007" s="1" t="s">
        <v>2444</v>
      </c>
      <c r="F3007" s="1" t="s">
        <v>9213</v>
      </c>
      <c r="G3007" s="1" t="s">
        <v>9268</v>
      </c>
      <c r="H3007" s="1" t="s">
        <v>9340</v>
      </c>
    </row>
    <row r="3008" spans="1:8" x14ac:dyDescent="0.25">
      <c r="A3008" s="1" t="s">
        <v>1065</v>
      </c>
      <c r="B3008" s="1" t="s">
        <v>9341</v>
      </c>
      <c r="C3008" s="1" t="s">
        <v>1783</v>
      </c>
      <c r="D3008" s="1" t="s">
        <v>9342</v>
      </c>
      <c r="E3008" s="1" t="s">
        <v>2444</v>
      </c>
      <c r="F3008" s="1" t="s">
        <v>9213</v>
      </c>
      <c r="G3008" s="1" t="s">
        <v>9268</v>
      </c>
      <c r="H3008" s="1" t="s">
        <v>1611</v>
      </c>
    </row>
    <row r="3009" spans="1:8" x14ac:dyDescent="0.25">
      <c r="A3009" s="1" t="s">
        <v>1065</v>
      </c>
      <c r="B3009" s="1" t="s">
        <v>9343</v>
      </c>
      <c r="C3009" s="1" t="s">
        <v>1783</v>
      </c>
      <c r="D3009" s="1" t="s">
        <v>9344</v>
      </c>
      <c r="E3009" s="1" t="s">
        <v>2444</v>
      </c>
      <c r="F3009" s="1" t="s">
        <v>9213</v>
      </c>
      <c r="G3009" s="1" t="s">
        <v>9268</v>
      </c>
      <c r="H3009" s="1" t="s">
        <v>1611</v>
      </c>
    </row>
    <row r="3010" spans="1:8" x14ac:dyDescent="0.25">
      <c r="A3010" s="1" t="s">
        <v>1065</v>
      </c>
      <c r="B3010" s="1" t="s">
        <v>9345</v>
      </c>
      <c r="C3010" s="1" t="s">
        <v>1783</v>
      </c>
      <c r="D3010" s="1" t="s">
        <v>9346</v>
      </c>
      <c r="E3010" s="1" t="s">
        <v>2444</v>
      </c>
      <c r="F3010" s="1" t="s">
        <v>9213</v>
      </c>
      <c r="G3010" s="1" t="s">
        <v>9268</v>
      </c>
      <c r="H3010" s="1" t="s">
        <v>3470</v>
      </c>
    </row>
    <row r="3011" spans="1:8" x14ac:dyDescent="0.25">
      <c r="A3011" s="1" t="s">
        <v>1065</v>
      </c>
      <c r="B3011" s="1" t="s">
        <v>9347</v>
      </c>
      <c r="C3011" s="1" t="s">
        <v>1783</v>
      </c>
      <c r="D3011" s="1" t="s">
        <v>9348</v>
      </c>
      <c r="E3011" s="1" t="s">
        <v>2444</v>
      </c>
      <c r="F3011" s="1" t="s">
        <v>9213</v>
      </c>
      <c r="G3011" s="1" t="s">
        <v>9349</v>
      </c>
      <c r="H3011" s="1" t="s">
        <v>9350</v>
      </c>
    </row>
    <row r="3012" spans="1:8" x14ac:dyDescent="0.25">
      <c r="A3012" s="1" t="s">
        <v>1065</v>
      </c>
      <c r="B3012" s="1" t="s">
        <v>9351</v>
      </c>
      <c r="C3012" s="1" t="s">
        <v>1783</v>
      </c>
      <c r="D3012" s="1" t="s">
        <v>9352</v>
      </c>
      <c r="E3012" s="1" t="s">
        <v>2444</v>
      </c>
      <c r="F3012" s="1" t="s">
        <v>9213</v>
      </c>
      <c r="G3012" s="1" t="s">
        <v>9349</v>
      </c>
      <c r="H3012" s="1" t="s">
        <v>9353</v>
      </c>
    </row>
    <row r="3013" spans="1:8" x14ac:dyDescent="0.25">
      <c r="A3013" s="1" t="s">
        <v>1065</v>
      </c>
      <c r="B3013" s="1" t="s">
        <v>9354</v>
      </c>
      <c r="C3013" s="1" t="s">
        <v>1783</v>
      </c>
      <c r="D3013" s="1" t="s">
        <v>9355</v>
      </c>
      <c r="E3013" s="1" t="s">
        <v>2444</v>
      </c>
      <c r="F3013" s="1" t="s">
        <v>9213</v>
      </c>
      <c r="G3013" s="1" t="s">
        <v>9349</v>
      </c>
      <c r="H3013" s="1" t="s">
        <v>9356</v>
      </c>
    </row>
    <row r="3014" spans="1:8" x14ac:dyDescent="0.25">
      <c r="A3014" s="1" t="s">
        <v>1065</v>
      </c>
      <c r="B3014" s="1" t="s">
        <v>9357</v>
      </c>
      <c r="C3014" s="1" t="s">
        <v>1783</v>
      </c>
      <c r="D3014" s="1" t="s">
        <v>9358</v>
      </c>
      <c r="E3014" s="1" t="s">
        <v>2444</v>
      </c>
      <c r="F3014" s="1" t="s">
        <v>9213</v>
      </c>
      <c r="G3014" s="1" t="s">
        <v>9349</v>
      </c>
      <c r="H3014" s="1" t="s">
        <v>9359</v>
      </c>
    </row>
    <row r="3015" spans="1:8" x14ac:dyDescent="0.25">
      <c r="A3015" s="1" t="s">
        <v>1065</v>
      </c>
      <c r="B3015" s="1" t="s">
        <v>9360</v>
      </c>
      <c r="C3015" s="1" t="s">
        <v>1783</v>
      </c>
      <c r="D3015" s="1" t="s">
        <v>9361</v>
      </c>
      <c r="E3015" s="1" t="s">
        <v>2444</v>
      </c>
      <c r="F3015" s="1" t="s">
        <v>9213</v>
      </c>
      <c r="G3015" s="1" t="s">
        <v>9349</v>
      </c>
      <c r="H3015" s="1" t="s">
        <v>1611</v>
      </c>
    </row>
    <row r="3016" spans="1:8" x14ac:dyDescent="0.25">
      <c r="A3016" s="1" t="s">
        <v>1065</v>
      </c>
      <c r="B3016" s="1" t="s">
        <v>9362</v>
      </c>
      <c r="C3016" s="1" t="s">
        <v>1783</v>
      </c>
      <c r="D3016" s="1" t="s">
        <v>9363</v>
      </c>
      <c r="E3016" s="1" t="s">
        <v>2444</v>
      </c>
      <c r="F3016" s="1" t="s">
        <v>9213</v>
      </c>
      <c r="G3016" s="1" t="s">
        <v>9364</v>
      </c>
      <c r="H3016" s="1" t="s">
        <v>9365</v>
      </c>
    </row>
    <row r="3017" spans="1:8" x14ac:dyDescent="0.25">
      <c r="A3017" s="1" t="s">
        <v>1065</v>
      </c>
      <c r="B3017" s="1" t="s">
        <v>9366</v>
      </c>
      <c r="C3017" s="1" t="s">
        <v>1783</v>
      </c>
      <c r="D3017" s="1" t="s">
        <v>9367</v>
      </c>
      <c r="E3017" s="1" t="s">
        <v>2444</v>
      </c>
      <c r="F3017" s="1" t="s">
        <v>9213</v>
      </c>
      <c r="G3017" s="1" t="s">
        <v>9364</v>
      </c>
      <c r="H3017" s="1" t="s">
        <v>4461</v>
      </c>
    </row>
    <row r="3018" spans="1:8" x14ac:dyDescent="0.25">
      <c r="A3018" s="1" t="s">
        <v>1065</v>
      </c>
      <c r="B3018" s="1" t="s">
        <v>9368</v>
      </c>
      <c r="C3018" s="1" t="s">
        <v>1783</v>
      </c>
      <c r="D3018" s="1" t="s">
        <v>9369</v>
      </c>
      <c r="E3018" s="1" t="s">
        <v>2444</v>
      </c>
      <c r="F3018" s="1" t="s">
        <v>9213</v>
      </c>
      <c r="G3018" s="1" t="s">
        <v>9364</v>
      </c>
      <c r="H3018" s="1" t="s">
        <v>9370</v>
      </c>
    </row>
    <row r="3019" spans="1:8" x14ac:dyDescent="0.25">
      <c r="A3019" s="1" t="s">
        <v>1065</v>
      </c>
      <c r="B3019" s="1" t="s">
        <v>9371</v>
      </c>
      <c r="C3019" s="1" t="s">
        <v>1783</v>
      </c>
      <c r="D3019" s="1" t="s">
        <v>9372</v>
      </c>
      <c r="E3019" s="1" t="s">
        <v>2444</v>
      </c>
      <c r="F3019" s="1" t="s">
        <v>9213</v>
      </c>
      <c r="G3019" s="1" t="s">
        <v>9364</v>
      </c>
      <c r="H3019" s="1" t="s">
        <v>9373</v>
      </c>
    </row>
    <row r="3020" spans="1:8" x14ac:dyDescent="0.25">
      <c r="A3020" s="1" t="s">
        <v>1065</v>
      </c>
      <c r="B3020" s="1" t="s">
        <v>9374</v>
      </c>
      <c r="C3020" s="1" t="s">
        <v>1783</v>
      </c>
      <c r="D3020" s="1" t="s">
        <v>9375</v>
      </c>
      <c r="E3020" s="1" t="s">
        <v>2444</v>
      </c>
      <c r="F3020" s="1" t="s">
        <v>9213</v>
      </c>
      <c r="G3020" s="1" t="s">
        <v>9364</v>
      </c>
      <c r="H3020" s="1" t="s">
        <v>6455</v>
      </c>
    </row>
    <row r="3021" spans="1:8" x14ac:dyDescent="0.25">
      <c r="A3021" s="1" t="s">
        <v>1065</v>
      </c>
      <c r="B3021" s="1" t="s">
        <v>9376</v>
      </c>
      <c r="C3021" s="1" t="s">
        <v>1783</v>
      </c>
      <c r="D3021" s="1" t="s">
        <v>9377</v>
      </c>
      <c r="E3021" s="1" t="s">
        <v>2444</v>
      </c>
      <c r="F3021" s="1" t="s">
        <v>9213</v>
      </c>
      <c r="G3021" s="1" t="s">
        <v>9378</v>
      </c>
      <c r="H3021" s="1" t="s">
        <v>9379</v>
      </c>
    </row>
    <row r="3022" spans="1:8" x14ac:dyDescent="0.25">
      <c r="A3022" s="1" t="s">
        <v>1065</v>
      </c>
      <c r="B3022" s="1" t="s">
        <v>9380</v>
      </c>
      <c r="C3022" s="1" t="s">
        <v>1783</v>
      </c>
      <c r="D3022" s="1" t="s">
        <v>9381</v>
      </c>
      <c r="E3022" s="1" t="s">
        <v>2444</v>
      </c>
      <c r="F3022" s="1" t="s">
        <v>9213</v>
      </c>
      <c r="G3022" s="1" t="s">
        <v>9382</v>
      </c>
      <c r="H3022" s="1" t="s">
        <v>9383</v>
      </c>
    </row>
    <row r="3023" spans="1:8" x14ac:dyDescent="0.25">
      <c r="A3023" s="1" t="s">
        <v>1065</v>
      </c>
      <c r="B3023" s="1" t="s">
        <v>9384</v>
      </c>
      <c r="C3023" s="1" t="s">
        <v>1783</v>
      </c>
      <c r="D3023" s="1" t="s">
        <v>9385</v>
      </c>
      <c r="E3023" s="1" t="s">
        <v>2444</v>
      </c>
      <c r="F3023" s="1" t="s">
        <v>9213</v>
      </c>
      <c r="G3023" s="1" t="s">
        <v>9382</v>
      </c>
      <c r="H3023" s="1" t="s">
        <v>9386</v>
      </c>
    </row>
    <row r="3024" spans="1:8" x14ac:dyDescent="0.25">
      <c r="A3024" s="1" t="s">
        <v>1065</v>
      </c>
      <c r="B3024" s="1" t="s">
        <v>9387</v>
      </c>
      <c r="C3024" s="1" t="s">
        <v>1783</v>
      </c>
      <c r="D3024" s="1" t="s">
        <v>9388</v>
      </c>
      <c r="E3024" s="1" t="s">
        <v>2444</v>
      </c>
      <c r="F3024" s="1" t="s">
        <v>9213</v>
      </c>
      <c r="G3024" s="1" t="s">
        <v>9382</v>
      </c>
      <c r="H3024" s="1" t="s">
        <v>9389</v>
      </c>
    </row>
    <row r="3025" spans="1:8" x14ac:dyDescent="0.25">
      <c r="A3025" s="1" t="s">
        <v>1065</v>
      </c>
      <c r="B3025" s="1" t="s">
        <v>9390</v>
      </c>
      <c r="C3025" s="1" t="s">
        <v>1783</v>
      </c>
      <c r="D3025" s="1" t="s">
        <v>9391</v>
      </c>
      <c r="E3025" s="1" t="s">
        <v>2444</v>
      </c>
      <c r="F3025" s="1" t="s">
        <v>9213</v>
      </c>
      <c r="G3025" s="1" t="s">
        <v>9382</v>
      </c>
      <c r="H3025" s="1" t="s">
        <v>9392</v>
      </c>
    </row>
    <row r="3026" spans="1:8" x14ac:dyDescent="0.25">
      <c r="A3026" s="1" t="s">
        <v>1065</v>
      </c>
      <c r="B3026" s="1" t="s">
        <v>9393</v>
      </c>
      <c r="C3026" s="1" t="s">
        <v>1783</v>
      </c>
      <c r="D3026" s="1" t="s">
        <v>9394</v>
      </c>
      <c r="E3026" s="1" t="s">
        <v>2444</v>
      </c>
      <c r="F3026" s="1" t="s">
        <v>9213</v>
      </c>
      <c r="G3026" s="1" t="s">
        <v>9382</v>
      </c>
      <c r="H3026" s="1" t="s">
        <v>9383</v>
      </c>
    </row>
    <row r="3027" spans="1:8" x14ac:dyDescent="0.25">
      <c r="A3027" s="1" t="s">
        <v>1065</v>
      </c>
      <c r="B3027" s="1" t="s">
        <v>9395</v>
      </c>
      <c r="C3027" s="1" t="s">
        <v>1783</v>
      </c>
      <c r="D3027" s="1" t="s">
        <v>9396</v>
      </c>
      <c r="E3027" s="1" t="s">
        <v>2444</v>
      </c>
      <c r="F3027" s="1" t="s">
        <v>9213</v>
      </c>
      <c r="G3027" s="1" t="s">
        <v>9382</v>
      </c>
      <c r="H3027" s="1" t="s">
        <v>9386</v>
      </c>
    </row>
    <row r="3028" spans="1:8" x14ac:dyDescent="0.25">
      <c r="A3028" s="1" t="s">
        <v>1065</v>
      </c>
      <c r="B3028" s="1" t="s">
        <v>9397</v>
      </c>
      <c r="C3028" s="1" t="s">
        <v>1783</v>
      </c>
      <c r="D3028" s="1" t="s">
        <v>9398</v>
      </c>
      <c r="E3028" s="1" t="s">
        <v>2444</v>
      </c>
      <c r="F3028" s="1" t="s">
        <v>9213</v>
      </c>
      <c r="G3028" s="1" t="s">
        <v>9382</v>
      </c>
      <c r="H3028" s="1" t="s">
        <v>9389</v>
      </c>
    </row>
    <row r="3029" spans="1:8" x14ac:dyDescent="0.25">
      <c r="A3029" s="1" t="s">
        <v>1065</v>
      </c>
      <c r="B3029" s="1" t="s">
        <v>9399</v>
      </c>
      <c r="C3029" s="1" t="s">
        <v>3025</v>
      </c>
      <c r="D3029" s="1" t="s">
        <v>9400</v>
      </c>
      <c r="E3029" s="1" t="s">
        <v>2444</v>
      </c>
      <c r="F3029" s="1" t="s">
        <v>9213</v>
      </c>
      <c r="G3029" s="1" t="s">
        <v>9382</v>
      </c>
      <c r="H3029" s="1" t="s">
        <v>9401</v>
      </c>
    </row>
    <row r="3030" spans="1:8" x14ac:dyDescent="0.25">
      <c r="A3030" s="1" t="s">
        <v>1065</v>
      </c>
      <c r="B3030" s="1" t="s">
        <v>9402</v>
      </c>
      <c r="C3030" s="1" t="s">
        <v>3025</v>
      </c>
      <c r="D3030" s="1" t="s">
        <v>9403</v>
      </c>
      <c r="E3030" s="1" t="s">
        <v>2444</v>
      </c>
      <c r="F3030" s="1" t="s">
        <v>9213</v>
      </c>
      <c r="G3030" s="1" t="s">
        <v>9382</v>
      </c>
      <c r="H3030" s="1" t="s">
        <v>9404</v>
      </c>
    </row>
    <row r="3031" spans="1:8" x14ac:dyDescent="0.25">
      <c r="A3031" s="1" t="s">
        <v>1065</v>
      </c>
      <c r="B3031" s="1" t="s">
        <v>9405</v>
      </c>
      <c r="C3031" s="1" t="s">
        <v>1783</v>
      </c>
      <c r="D3031" s="1" t="s">
        <v>9406</v>
      </c>
      <c r="E3031" s="1" t="s">
        <v>2444</v>
      </c>
      <c r="F3031" s="1" t="s">
        <v>9213</v>
      </c>
      <c r="G3031" s="1" t="s">
        <v>9382</v>
      </c>
      <c r="H3031" s="1" t="s">
        <v>1611</v>
      </c>
    </row>
    <row r="3032" spans="1:8" x14ac:dyDescent="0.25">
      <c r="A3032" s="1" t="s">
        <v>1065</v>
      </c>
      <c r="B3032" s="1" t="s">
        <v>9407</v>
      </c>
      <c r="C3032" s="1" t="s">
        <v>1783</v>
      </c>
      <c r="D3032" s="1" t="s">
        <v>9408</v>
      </c>
      <c r="E3032" s="1" t="s">
        <v>2444</v>
      </c>
      <c r="F3032" s="1" t="s">
        <v>9213</v>
      </c>
      <c r="G3032" s="1" t="s">
        <v>1611</v>
      </c>
      <c r="H3032" s="1" t="s">
        <v>3470</v>
      </c>
    </row>
    <row r="3033" spans="1:8" x14ac:dyDescent="0.25">
      <c r="A3033" s="1" t="s">
        <v>1065</v>
      </c>
      <c r="B3033" s="1" t="s">
        <v>9409</v>
      </c>
      <c r="C3033" s="1" t="s">
        <v>1783</v>
      </c>
      <c r="D3033" s="1" t="s">
        <v>9410</v>
      </c>
      <c r="E3033" s="1" t="s">
        <v>2444</v>
      </c>
      <c r="F3033" s="1" t="s">
        <v>9213</v>
      </c>
      <c r="G3033" s="1" t="s">
        <v>9411</v>
      </c>
      <c r="H3033" s="1" t="s">
        <v>9412</v>
      </c>
    </row>
    <row r="3034" spans="1:8" x14ac:dyDescent="0.25">
      <c r="A3034" s="1" t="s">
        <v>1065</v>
      </c>
      <c r="B3034" s="1" t="s">
        <v>9413</v>
      </c>
      <c r="C3034" s="1" t="s">
        <v>1783</v>
      </c>
      <c r="D3034" s="1" t="s">
        <v>9414</v>
      </c>
      <c r="E3034" s="1" t="s">
        <v>2444</v>
      </c>
      <c r="F3034" s="1" t="s">
        <v>9213</v>
      </c>
      <c r="G3034" s="1" t="s">
        <v>9415</v>
      </c>
      <c r="H3034" s="1" t="s">
        <v>9416</v>
      </c>
    </row>
    <row r="3035" spans="1:8" x14ac:dyDescent="0.25">
      <c r="A3035" s="1" t="s">
        <v>1065</v>
      </c>
      <c r="B3035" s="1" t="s">
        <v>9417</v>
      </c>
      <c r="C3035" s="1" t="s">
        <v>1783</v>
      </c>
      <c r="D3035" s="1" t="s">
        <v>9418</v>
      </c>
      <c r="E3035" s="1" t="s">
        <v>2444</v>
      </c>
      <c r="F3035" s="1" t="s">
        <v>9213</v>
      </c>
      <c r="G3035" s="1" t="s">
        <v>9415</v>
      </c>
      <c r="H3035" s="1" t="s">
        <v>9419</v>
      </c>
    </row>
    <row r="3036" spans="1:8" x14ac:dyDescent="0.25">
      <c r="A3036" s="1" t="s">
        <v>1065</v>
      </c>
      <c r="B3036" s="1" t="s">
        <v>9420</v>
      </c>
      <c r="C3036" s="1" t="s">
        <v>1783</v>
      </c>
      <c r="D3036" s="1" t="s">
        <v>9421</v>
      </c>
      <c r="E3036" s="1" t="s">
        <v>2444</v>
      </c>
      <c r="F3036" s="1" t="s">
        <v>9213</v>
      </c>
      <c r="G3036" s="1" t="s">
        <v>9415</v>
      </c>
      <c r="H3036" s="1" t="s">
        <v>9422</v>
      </c>
    </row>
    <row r="3037" spans="1:8" x14ac:dyDescent="0.25">
      <c r="A3037" s="1" t="s">
        <v>1065</v>
      </c>
      <c r="B3037" s="1" t="s">
        <v>9423</v>
      </c>
      <c r="C3037" s="1" t="s">
        <v>1783</v>
      </c>
      <c r="D3037" s="1" t="s">
        <v>9424</v>
      </c>
      <c r="E3037" s="1" t="s">
        <v>2444</v>
      </c>
      <c r="F3037" s="1" t="s">
        <v>9213</v>
      </c>
      <c r="G3037" s="1" t="s">
        <v>9415</v>
      </c>
      <c r="H3037" s="1" t="s">
        <v>9425</v>
      </c>
    </row>
    <row r="3038" spans="1:8" x14ac:dyDescent="0.25">
      <c r="A3038" s="1" t="s">
        <v>1065</v>
      </c>
      <c r="B3038" s="1" t="s">
        <v>9426</v>
      </c>
      <c r="C3038" s="1" t="s">
        <v>1783</v>
      </c>
      <c r="D3038" s="1" t="s">
        <v>9427</v>
      </c>
      <c r="E3038" s="1" t="s">
        <v>2444</v>
      </c>
      <c r="F3038" s="1" t="s">
        <v>9213</v>
      </c>
      <c r="G3038" s="1" t="s">
        <v>9415</v>
      </c>
      <c r="H3038" s="1" t="s">
        <v>9428</v>
      </c>
    </row>
    <row r="3039" spans="1:8" x14ac:dyDescent="0.25">
      <c r="A3039" s="1" t="s">
        <v>1065</v>
      </c>
      <c r="B3039" s="1" t="s">
        <v>9429</v>
      </c>
      <c r="C3039" s="1" t="s">
        <v>1783</v>
      </c>
      <c r="D3039" s="1" t="s">
        <v>9430</v>
      </c>
      <c r="E3039" s="1" t="s">
        <v>2444</v>
      </c>
      <c r="F3039" s="1" t="s">
        <v>9213</v>
      </c>
      <c r="G3039" s="1" t="s">
        <v>9415</v>
      </c>
      <c r="H3039" s="1" t="s">
        <v>9431</v>
      </c>
    </row>
    <row r="3040" spans="1:8" x14ac:dyDescent="0.25">
      <c r="A3040" s="1" t="s">
        <v>1065</v>
      </c>
      <c r="B3040" s="1" t="s">
        <v>9432</v>
      </c>
      <c r="C3040" s="1" t="s">
        <v>1783</v>
      </c>
      <c r="D3040" s="1" t="s">
        <v>9433</v>
      </c>
      <c r="E3040" s="1" t="s">
        <v>2444</v>
      </c>
      <c r="F3040" s="1" t="s">
        <v>9213</v>
      </c>
      <c r="G3040" s="1" t="s">
        <v>9415</v>
      </c>
      <c r="H3040" s="1" t="s">
        <v>3470</v>
      </c>
    </row>
    <row r="3041" spans="1:8" x14ac:dyDescent="0.25">
      <c r="A3041" s="1" t="s">
        <v>1065</v>
      </c>
      <c r="B3041" s="1" t="s">
        <v>9434</v>
      </c>
      <c r="C3041" s="1" t="s">
        <v>1783</v>
      </c>
      <c r="D3041" s="1" t="s">
        <v>9435</v>
      </c>
      <c r="E3041" s="1" t="s">
        <v>2444</v>
      </c>
      <c r="F3041" s="1" t="s">
        <v>9213</v>
      </c>
      <c r="G3041" s="1" t="s">
        <v>9436</v>
      </c>
      <c r="H3041" s="1" t="s">
        <v>9437</v>
      </c>
    </row>
    <row r="3042" spans="1:8" x14ac:dyDescent="0.25">
      <c r="A3042" s="1" t="s">
        <v>1065</v>
      </c>
      <c r="B3042" s="1" t="s">
        <v>9438</v>
      </c>
      <c r="C3042" s="1" t="s">
        <v>1783</v>
      </c>
      <c r="D3042" s="1" t="s">
        <v>9439</v>
      </c>
      <c r="E3042" s="1" t="s">
        <v>2444</v>
      </c>
      <c r="F3042" s="1" t="s">
        <v>9213</v>
      </c>
      <c r="G3042" s="1" t="s">
        <v>9436</v>
      </c>
      <c r="H3042" s="1" t="s">
        <v>9440</v>
      </c>
    </row>
    <row r="3043" spans="1:8" x14ac:dyDescent="0.25">
      <c r="A3043" s="1" t="s">
        <v>1065</v>
      </c>
      <c r="B3043" s="1" t="s">
        <v>9441</v>
      </c>
      <c r="C3043" s="1" t="s">
        <v>1783</v>
      </c>
      <c r="D3043" s="1" t="s">
        <v>9442</v>
      </c>
      <c r="E3043" s="1" t="s">
        <v>2444</v>
      </c>
      <c r="F3043" s="1" t="s">
        <v>9213</v>
      </c>
      <c r="G3043" s="1" t="s">
        <v>9436</v>
      </c>
      <c r="H3043" s="1" t="s">
        <v>9443</v>
      </c>
    </row>
    <row r="3044" spans="1:8" x14ac:dyDescent="0.25">
      <c r="A3044" s="1" t="s">
        <v>1065</v>
      </c>
      <c r="B3044" s="1" t="s">
        <v>9444</v>
      </c>
      <c r="C3044" s="1" t="s">
        <v>1783</v>
      </c>
      <c r="D3044" s="1" t="s">
        <v>9445</v>
      </c>
      <c r="E3044" s="1" t="s">
        <v>2444</v>
      </c>
      <c r="F3044" s="1" t="s">
        <v>9213</v>
      </c>
      <c r="G3044" s="1" t="s">
        <v>9446</v>
      </c>
      <c r="H3044" s="1" t="s">
        <v>9447</v>
      </c>
    </row>
    <row r="3045" spans="1:8" x14ac:dyDescent="0.25">
      <c r="A3045" s="1" t="s">
        <v>1065</v>
      </c>
      <c r="B3045" s="1" t="s">
        <v>9448</v>
      </c>
      <c r="C3045" s="1" t="s">
        <v>1783</v>
      </c>
      <c r="D3045" s="1" t="s">
        <v>9449</v>
      </c>
      <c r="E3045" s="1" t="s">
        <v>2444</v>
      </c>
      <c r="F3045" s="1" t="s">
        <v>9213</v>
      </c>
      <c r="G3045" s="1" t="s">
        <v>9446</v>
      </c>
      <c r="H3045" s="1" t="s">
        <v>9450</v>
      </c>
    </row>
    <row r="3046" spans="1:8" x14ac:dyDescent="0.25">
      <c r="A3046" s="1" t="s">
        <v>1065</v>
      </c>
      <c r="B3046" s="1" t="s">
        <v>9451</v>
      </c>
      <c r="C3046" s="1" t="s">
        <v>1783</v>
      </c>
      <c r="D3046" s="1" t="s">
        <v>9452</v>
      </c>
      <c r="E3046" s="1" t="s">
        <v>2444</v>
      </c>
      <c r="F3046" s="1" t="s">
        <v>9213</v>
      </c>
      <c r="G3046" s="1" t="s">
        <v>9446</v>
      </c>
      <c r="H3046" s="1" t="s">
        <v>9453</v>
      </c>
    </row>
    <row r="3047" spans="1:8" x14ac:dyDescent="0.25">
      <c r="A3047" s="1" t="s">
        <v>1065</v>
      </c>
      <c r="B3047" s="1" t="s">
        <v>9454</v>
      </c>
      <c r="C3047" s="1" t="s">
        <v>1783</v>
      </c>
      <c r="D3047" s="1" t="s">
        <v>9455</v>
      </c>
      <c r="E3047" s="1" t="s">
        <v>2444</v>
      </c>
      <c r="F3047" s="1" t="s">
        <v>9213</v>
      </c>
      <c r="G3047" s="1" t="s">
        <v>9446</v>
      </c>
      <c r="H3047" s="1" t="s">
        <v>9456</v>
      </c>
    </row>
    <row r="3048" spans="1:8" x14ac:dyDescent="0.25">
      <c r="A3048" s="1" t="s">
        <v>1065</v>
      </c>
      <c r="B3048" s="1" t="s">
        <v>9457</v>
      </c>
      <c r="C3048" s="1" t="s">
        <v>1783</v>
      </c>
      <c r="D3048" s="1" t="s">
        <v>9458</v>
      </c>
      <c r="E3048" s="1" t="s">
        <v>2444</v>
      </c>
      <c r="F3048" s="1" t="s">
        <v>9213</v>
      </c>
      <c r="G3048" s="1" t="s">
        <v>9459</v>
      </c>
      <c r="H3048" s="1" t="s">
        <v>3168</v>
      </c>
    </row>
    <row r="3049" spans="1:8" x14ac:dyDescent="0.25">
      <c r="A3049" s="1" t="s">
        <v>1065</v>
      </c>
      <c r="B3049" s="1" t="s">
        <v>9460</v>
      </c>
      <c r="C3049" s="1" t="s">
        <v>1783</v>
      </c>
      <c r="D3049" s="1" t="s">
        <v>9461</v>
      </c>
      <c r="E3049" s="1" t="s">
        <v>2444</v>
      </c>
      <c r="F3049" s="1" t="s">
        <v>9213</v>
      </c>
      <c r="G3049" s="1" t="s">
        <v>9462</v>
      </c>
      <c r="H3049" s="1" t="s">
        <v>3168</v>
      </c>
    </row>
    <row r="3050" spans="1:8" x14ac:dyDescent="0.25">
      <c r="A3050" s="1" t="s">
        <v>1065</v>
      </c>
      <c r="B3050" s="1" t="s">
        <v>9463</v>
      </c>
      <c r="C3050" s="1" t="s">
        <v>1783</v>
      </c>
      <c r="D3050" s="1" t="s">
        <v>9464</v>
      </c>
      <c r="E3050" s="1" t="s">
        <v>2444</v>
      </c>
      <c r="F3050" s="1" t="s">
        <v>9213</v>
      </c>
      <c r="G3050" s="1" t="s">
        <v>9465</v>
      </c>
      <c r="H3050" s="1" t="s">
        <v>3168</v>
      </c>
    </row>
    <row r="3051" spans="1:8" x14ac:dyDescent="0.25">
      <c r="A3051" s="1" t="s">
        <v>1065</v>
      </c>
      <c r="B3051" s="1" t="s">
        <v>9466</v>
      </c>
      <c r="C3051" s="1" t="s">
        <v>1783</v>
      </c>
      <c r="D3051" s="1" t="s">
        <v>9467</v>
      </c>
      <c r="E3051" s="1" t="s">
        <v>2444</v>
      </c>
      <c r="F3051" s="1" t="s">
        <v>9213</v>
      </c>
      <c r="G3051" s="1" t="s">
        <v>9468</v>
      </c>
      <c r="H3051" s="1" t="s">
        <v>3168</v>
      </c>
    </row>
    <row r="3052" spans="1:8" x14ac:dyDescent="0.25">
      <c r="A3052" s="1" t="s">
        <v>1065</v>
      </c>
      <c r="B3052" s="1" t="s">
        <v>9469</v>
      </c>
      <c r="C3052" s="1" t="s">
        <v>1783</v>
      </c>
      <c r="D3052" s="1" t="s">
        <v>9470</v>
      </c>
      <c r="E3052" s="1" t="s">
        <v>2444</v>
      </c>
      <c r="F3052" s="1" t="s">
        <v>9213</v>
      </c>
      <c r="G3052" s="1" t="s">
        <v>9471</v>
      </c>
      <c r="H3052" s="1" t="s">
        <v>3168</v>
      </c>
    </row>
    <row r="3053" spans="1:8" x14ac:dyDescent="0.25">
      <c r="A3053" s="1" t="s">
        <v>1065</v>
      </c>
      <c r="B3053" s="1" t="s">
        <v>9472</v>
      </c>
      <c r="C3053" s="1" t="s">
        <v>1783</v>
      </c>
      <c r="D3053" s="1" t="s">
        <v>9473</v>
      </c>
      <c r="E3053" s="1" t="s">
        <v>2444</v>
      </c>
      <c r="F3053" s="1" t="s">
        <v>9213</v>
      </c>
      <c r="G3053" s="1" t="s">
        <v>9474</v>
      </c>
      <c r="H3053" s="1" t="s">
        <v>3168</v>
      </c>
    </row>
    <row r="3054" spans="1:8" x14ac:dyDescent="0.25">
      <c r="A3054" s="1" t="s">
        <v>1065</v>
      </c>
      <c r="B3054" s="1" t="s">
        <v>9475</v>
      </c>
      <c r="C3054" s="1" t="s">
        <v>1783</v>
      </c>
      <c r="D3054" s="1" t="s">
        <v>9476</v>
      </c>
      <c r="E3054" s="1" t="s">
        <v>2444</v>
      </c>
      <c r="F3054" s="1" t="s">
        <v>9213</v>
      </c>
      <c r="G3054" s="1" t="s">
        <v>9477</v>
      </c>
      <c r="H3054" s="1" t="s">
        <v>3168</v>
      </c>
    </row>
    <row r="3055" spans="1:8" x14ac:dyDescent="0.25">
      <c r="A3055" s="1" t="s">
        <v>1065</v>
      </c>
      <c r="B3055" s="1" t="s">
        <v>9478</v>
      </c>
      <c r="C3055" s="1" t="s">
        <v>1783</v>
      </c>
      <c r="D3055" s="1" t="s">
        <v>9479</v>
      </c>
      <c r="E3055" s="1" t="s">
        <v>2444</v>
      </c>
      <c r="F3055" s="1" t="s">
        <v>9213</v>
      </c>
      <c r="G3055" s="1" t="s">
        <v>9480</v>
      </c>
      <c r="H3055" s="1" t="s">
        <v>9481</v>
      </c>
    </row>
    <row r="3056" spans="1:8" x14ac:dyDescent="0.25">
      <c r="A3056" s="1" t="s">
        <v>1065</v>
      </c>
      <c r="B3056" s="1" t="s">
        <v>9482</v>
      </c>
      <c r="C3056" s="1" t="s">
        <v>1783</v>
      </c>
      <c r="D3056" s="1" t="s">
        <v>9483</v>
      </c>
      <c r="E3056" s="1" t="s">
        <v>2444</v>
      </c>
      <c r="F3056" s="1" t="s">
        <v>9213</v>
      </c>
      <c r="G3056" s="1" t="s">
        <v>9484</v>
      </c>
      <c r="H3056" s="1" t="s">
        <v>3168</v>
      </c>
    </row>
    <row r="3057" spans="1:8" x14ac:dyDescent="0.25">
      <c r="A3057" s="1" t="s">
        <v>1065</v>
      </c>
      <c r="B3057" s="1" t="s">
        <v>9485</v>
      </c>
      <c r="C3057" s="1" t="s">
        <v>1783</v>
      </c>
      <c r="D3057" s="1" t="s">
        <v>9486</v>
      </c>
      <c r="E3057" s="1" t="s">
        <v>2444</v>
      </c>
      <c r="F3057" s="1" t="s">
        <v>9213</v>
      </c>
      <c r="G3057" s="1" t="s">
        <v>9484</v>
      </c>
      <c r="H3057" s="1" t="s">
        <v>9487</v>
      </c>
    </row>
    <row r="3058" spans="1:8" x14ac:dyDescent="0.25">
      <c r="A3058" s="1" t="s">
        <v>1065</v>
      </c>
      <c r="B3058" s="1" t="s">
        <v>9488</v>
      </c>
      <c r="C3058" s="1" t="s">
        <v>1783</v>
      </c>
      <c r="D3058" s="1" t="s">
        <v>9489</v>
      </c>
      <c r="E3058" s="1" t="s">
        <v>2444</v>
      </c>
      <c r="F3058" s="1" t="s">
        <v>9213</v>
      </c>
      <c r="G3058" s="1" t="s">
        <v>9484</v>
      </c>
      <c r="H3058" s="1" t="s">
        <v>9490</v>
      </c>
    </row>
    <row r="3059" spans="1:8" x14ac:dyDescent="0.25">
      <c r="A3059" s="1" t="s">
        <v>1065</v>
      </c>
      <c r="B3059" s="1" t="s">
        <v>9491</v>
      </c>
      <c r="C3059" s="1" t="s">
        <v>1783</v>
      </c>
      <c r="D3059" s="1" t="s">
        <v>9492</v>
      </c>
      <c r="E3059" s="1" t="s">
        <v>2444</v>
      </c>
      <c r="F3059" s="1" t="s">
        <v>9213</v>
      </c>
      <c r="G3059" s="1" t="s">
        <v>9484</v>
      </c>
      <c r="H3059" s="1" t="s">
        <v>9493</v>
      </c>
    </row>
    <row r="3060" spans="1:8" x14ac:dyDescent="0.25">
      <c r="A3060" s="1" t="s">
        <v>1065</v>
      </c>
      <c r="B3060" s="1" t="s">
        <v>9494</v>
      </c>
      <c r="C3060" s="1" t="s">
        <v>1783</v>
      </c>
      <c r="D3060" s="1" t="s">
        <v>9495</v>
      </c>
      <c r="E3060" s="1" t="s">
        <v>2444</v>
      </c>
      <c r="F3060" s="1" t="s">
        <v>9213</v>
      </c>
      <c r="G3060" s="1" t="s">
        <v>9484</v>
      </c>
      <c r="H3060" s="1" t="s">
        <v>9496</v>
      </c>
    </row>
    <row r="3061" spans="1:8" x14ac:dyDescent="0.25">
      <c r="A3061" s="1" t="s">
        <v>1065</v>
      </c>
      <c r="B3061" s="1" t="s">
        <v>9497</v>
      </c>
      <c r="C3061" s="1" t="s">
        <v>1783</v>
      </c>
      <c r="D3061" s="1" t="s">
        <v>9498</v>
      </c>
      <c r="E3061" s="1" t="s">
        <v>2444</v>
      </c>
      <c r="F3061" s="1" t="s">
        <v>9213</v>
      </c>
      <c r="G3061" s="1" t="s">
        <v>9484</v>
      </c>
      <c r="H3061" s="1" t="s">
        <v>9499</v>
      </c>
    </row>
    <row r="3062" spans="1:8" x14ac:dyDescent="0.25">
      <c r="A3062" s="1" t="s">
        <v>1065</v>
      </c>
      <c r="B3062" s="1" t="s">
        <v>9500</v>
      </c>
      <c r="C3062" s="1" t="s">
        <v>1783</v>
      </c>
      <c r="D3062" s="1" t="s">
        <v>9501</v>
      </c>
      <c r="E3062" s="1" t="s">
        <v>2444</v>
      </c>
      <c r="F3062" s="1" t="s">
        <v>9213</v>
      </c>
      <c r="G3062" s="1" t="s">
        <v>9484</v>
      </c>
      <c r="H3062" s="1" t="s">
        <v>9502</v>
      </c>
    </row>
    <row r="3063" spans="1:8" x14ac:dyDescent="0.25">
      <c r="A3063" s="1" t="s">
        <v>1065</v>
      </c>
      <c r="B3063" s="1" t="s">
        <v>9503</v>
      </c>
      <c r="C3063" s="1" t="s">
        <v>1783</v>
      </c>
      <c r="D3063" s="1" t="s">
        <v>9504</v>
      </c>
      <c r="E3063" s="1" t="s">
        <v>2444</v>
      </c>
      <c r="F3063" s="1" t="s">
        <v>9213</v>
      </c>
      <c r="G3063" s="1" t="s">
        <v>9484</v>
      </c>
      <c r="H3063" s="1" t="s">
        <v>9505</v>
      </c>
    </row>
    <row r="3064" spans="1:8" x14ac:dyDescent="0.25">
      <c r="A3064" s="1" t="s">
        <v>1065</v>
      </c>
      <c r="B3064" s="1" t="s">
        <v>9506</v>
      </c>
      <c r="C3064" s="1" t="s">
        <v>1783</v>
      </c>
      <c r="D3064" s="1" t="s">
        <v>9507</v>
      </c>
      <c r="E3064" s="1" t="s">
        <v>2444</v>
      </c>
      <c r="F3064" s="1" t="s">
        <v>9213</v>
      </c>
      <c r="G3064" s="1" t="s">
        <v>9484</v>
      </c>
      <c r="H3064" s="1" t="s">
        <v>9508</v>
      </c>
    </row>
    <row r="3065" spans="1:8" x14ac:dyDescent="0.25">
      <c r="A3065" s="1" t="s">
        <v>1065</v>
      </c>
      <c r="B3065" s="1" t="s">
        <v>9509</v>
      </c>
      <c r="C3065" s="1" t="s">
        <v>1783</v>
      </c>
      <c r="D3065" s="1" t="s">
        <v>9510</v>
      </c>
      <c r="E3065" s="1" t="s">
        <v>2444</v>
      </c>
      <c r="F3065" s="1" t="s">
        <v>9213</v>
      </c>
      <c r="G3065" s="1" t="s">
        <v>9484</v>
      </c>
      <c r="H3065" s="1" t="s">
        <v>9511</v>
      </c>
    </row>
    <row r="3066" spans="1:8" x14ac:dyDescent="0.25">
      <c r="A3066" s="1" t="s">
        <v>1065</v>
      </c>
      <c r="B3066" s="1" t="s">
        <v>9512</v>
      </c>
      <c r="C3066" s="1" t="s">
        <v>1783</v>
      </c>
      <c r="D3066" s="1" t="s">
        <v>9513</v>
      </c>
      <c r="E3066" s="1" t="s">
        <v>2444</v>
      </c>
      <c r="F3066" s="1" t="s">
        <v>9213</v>
      </c>
      <c r="G3066" s="1" t="s">
        <v>9484</v>
      </c>
      <c r="H3066" s="1" t="s">
        <v>9514</v>
      </c>
    </row>
    <row r="3067" spans="1:8" x14ac:dyDescent="0.25">
      <c r="A3067" s="1" t="s">
        <v>1065</v>
      </c>
      <c r="B3067" s="1" t="s">
        <v>9515</v>
      </c>
      <c r="C3067" s="1" t="s">
        <v>1783</v>
      </c>
      <c r="D3067" s="1" t="s">
        <v>9516</v>
      </c>
      <c r="E3067" s="1" t="s">
        <v>2444</v>
      </c>
      <c r="F3067" s="1" t="s">
        <v>9213</v>
      </c>
      <c r="G3067" s="1" t="s">
        <v>9484</v>
      </c>
      <c r="H3067" s="1" t="s">
        <v>9517</v>
      </c>
    </row>
    <row r="3068" spans="1:8" x14ac:dyDescent="0.25">
      <c r="A3068" s="1" t="s">
        <v>1065</v>
      </c>
      <c r="B3068" s="1" t="s">
        <v>9518</v>
      </c>
      <c r="C3068" s="1" t="s">
        <v>1783</v>
      </c>
      <c r="D3068" s="1" t="s">
        <v>9519</v>
      </c>
      <c r="E3068" s="1" t="s">
        <v>2444</v>
      </c>
      <c r="F3068" s="1" t="s">
        <v>9213</v>
      </c>
      <c r="G3068" s="1" t="s">
        <v>9484</v>
      </c>
      <c r="H3068" s="1" t="s">
        <v>9520</v>
      </c>
    </row>
    <row r="3069" spans="1:8" x14ac:dyDescent="0.25">
      <c r="A3069" s="1" t="s">
        <v>1065</v>
      </c>
      <c r="B3069" s="1" t="s">
        <v>9521</v>
      </c>
      <c r="C3069" s="1" t="s">
        <v>1783</v>
      </c>
      <c r="D3069" s="1" t="s">
        <v>9522</v>
      </c>
      <c r="E3069" s="1" t="s">
        <v>2444</v>
      </c>
      <c r="F3069" s="1" t="s">
        <v>9213</v>
      </c>
      <c r="G3069" s="1" t="s">
        <v>9484</v>
      </c>
      <c r="H3069" s="1" t="s">
        <v>9523</v>
      </c>
    </row>
    <row r="3070" spans="1:8" x14ac:dyDescent="0.25">
      <c r="A3070" s="1" t="s">
        <v>1065</v>
      </c>
      <c r="B3070" s="1" t="s">
        <v>9524</v>
      </c>
      <c r="C3070" s="1" t="s">
        <v>1783</v>
      </c>
      <c r="D3070" s="1" t="s">
        <v>9525</v>
      </c>
      <c r="E3070" s="1" t="s">
        <v>2444</v>
      </c>
      <c r="F3070" s="1" t="s">
        <v>9213</v>
      </c>
      <c r="G3070" s="1" t="s">
        <v>9484</v>
      </c>
      <c r="H3070" s="1" t="s">
        <v>9526</v>
      </c>
    </row>
    <row r="3071" spans="1:8" x14ac:dyDescent="0.25">
      <c r="A3071" s="1" t="s">
        <v>1065</v>
      </c>
      <c r="B3071" s="1" t="s">
        <v>9527</v>
      </c>
      <c r="C3071" s="1" t="s">
        <v>1783</v>
      </c>
      <c r="D3071" s="1" t="s">
        <v>9528</v>
      </c>
      <c r="E3071" s="1" t="s">
        <v>2444</v>
      </c>
      <c r="F3071" s="1" t="s">
        <v>9213</v>
      </c>
      <c r="G3071" s="1" t="s">
        <v>9484</v>
      </c>
      <c r="H3071" s="1" t="s">
        <v>9529</v>
      </c>
    </row>
    <row r="3072" spans="1:8" x14ac:dyDescent="0.25">
      <c r="A3072" s="1" t="s">
        <v>1065</v>
      </c>
      <c r="B3072" s="1" t="s">
        <v>9530</v>
      </c>
      <c r="C3072" s="1" t="s">
        <v>1783</v>
      </c>
      <c r="D3072" s="1" t="s">
        <v>9531</v>
      </c>
      <c r="E3072" s="1" t="s">
        <v>2444</v>
      </c>
      <c r="F3072" s="1" t="s">
        <v>9213</v>
      </c>
      <c r="G3072" s="1" t="s">
        <v>9484</v>
      </c>
      <c r="H3072" s="1" t="s">
        <v>9532</v>
      </c>
    </row>
    <row r="3073" spans="1:8" x14ac:dyDescent="0.25">
      <c r="A3073" s="1" t="s">
        <v>1065</v>
      </c>
      <c r="B3073" s="1" t="s">
        <v>9533</v>
      </c>
      <c r="C3073" s="1" t="s">
        <v>1783</v>
      </c>
      <c r="D3073" s="1" t="s">
        <v>9534</v>
      </c>
      <c r="E3073" s="1" t="s">
        <v>2444</v>
      </c>
      <c r="F3073" s="1" t="s">
        <v>9213</v>
      </c>
      <c r="G3073" s="1" t="s">
        <v>9484</v>
      </c>
      <c r="H3073" s="1" t="s">
        <v>9535</v>
      </c>
    </row>
    <row r="3074" spans="1:8" x14ac:dyDescent="0.25">
      <c r="A3074" s="1" t="s">
        <v>1065</v>
      </c>
      <c r="B3074" s="1" t="s">
        <v>9536</v>
      </c>
      <c r="C3074" s="1" t="s">
        <v>1783</v>
      </c>
      <c r="D3074" s="1" t="s">
        <v>9537</v>
      </c>
      <c r="E3074" s="1" t="s">
        <v>2444</v>
      </c>
      <c r="F3074" s="1" t="s">
        <v>9213</v>
      </c>
      <c r="G3074" s="1" t="s">
        <v>9484</v>
      </c>
      <c r="H3074" s="1" t="s">
        <v>9538</v>
      </c>
    </row>
    <row r="3075" spans="1:8" x14ac:dyDescent="0.25">
      <c r="A3075" s="1" t="s">
        <v>1065</v>
      </c>
      <c r="B3075" s="1" t="s">
        <v>9539</v>
      </c>
      <c r="C3075" s="1" t="s">
        <v>1783</v>
      </c>
      <c r="D3075" s="1" t="s">
        <v>9540</v>
      </c>
      <c r="E3075" s="1" t="s">
        <v>2444</v>
      </c>
      <c r="F3075" s="1" t="s">
        <v>9213</v>
      </c>
      <c r="G3075" s="1" t="s">
        <v>9484</v>
      </c>
      <c r="H3075" s="1" t="s">
        <v>9541</v>
      </c>
    </row>
    <row r="3076" spans="1:8" x14ac:dyDescent="0.25">
      <c r="A3076" s="1" t="s">
        <v>1065</v>
      </c>
      <c r="B3076" s="1" t="s">
        <v>9542</v>
      </c>
      <c r="C3076" s="1" t="s">
        <v>1783</v>
      </c>
      <c r="D3076" s="1" t="s">
        <v>9543</v>
      </c>
      <c r="E3076" s="1" t="s">
        <v>2444</v>
      </c>
      <c r="F3076" s="1" t="s">
        <v>9213</v>
      </c>
      <c r="G3076" s="1" t="s">
        <v>9484</v>
      </c>
      <c r="H3076" s="1" t="s">
        <v>9544</v>
      </c>
    </row>
    <row r="3077" spans="1:8" x14ac:dyDescent="0.25">
      <c r="A3077" s="1" t="s">
        <v>1065</v>
      </c>
      <c r="B3077" s="1" t="s">
        <v>9545</v>
      </c>
      <c r="C3077" s="1" t="s">
        <v>1783</v>
      </c>
      <c r="D3077" s="1" t="s">
        <v>9546</v>
      </c>
      <c r="E3077" s="1" t="s">
        <v>2444</v>
      </c>
      <c r="F3077" s="1" t="s">
        <v>9213</v>
      </c>
      <c r="G3077" s="1" t="s">
        <v>9547</v>
      </c>
      <c r="H3077" s="1" t="s">
        <v>3168</v>
      </c>
    </row>
    <row r="3078" spans="1:8" x14ac:dyDescent="0.25">
      <c r="A3078" s="1" t="s">
        <v>1065</v>
      </c>
      <c r="B3078" s="1" t="s">
        <v>9548</v>
      </c>
      <c r="C3078" s="1" t="s">
        <v>1783</v>
      </c>
      <c r="D3078" s="1" t="s">
        <v>9549</v>
      </c>
      <c r="E3078" s="1" t="s">
        <v>2444</v>
      </c>
      <c r="F3078" s="1" t="s">
        <v>9213</v>
      </c>
      <c r="G3078" s="1" t="s">
        <v>9547</v>
      </c>
      <c r="H3078" s="1" t="s">
        <v>9550</v>
      </c>
    </row>
    <row r="3079" spans="1:8" x14ac:dyDescent="0.25">
      <c r="A3079" s="1" t="s">
        <v>1065</v>
      </c>
      <c r="B3079" s="1" t="s">
        <v>9551</v>
      </c>
      <c r="C3079" s="1" t="s">
        <v>1783</v>
      </c>
      <c r="D3079" s="1" t="s">
        <v>9552</v>
      </c>
      <c r="E3079" s="1" t="s">
        <v>2444</v>
      </c>
      <c r="F3079" s="1" t="s">
        <v>9213</v>
      </c>
      <c r="G3079" s="1" t="s">
        <v>9547</v>
      </c>
      <c r="H3079" s="1" t="s">
        <v>9553</v>
      </c>
    </row>
    <row r="3080" spans="1:8" x14ac:dyDescent="0.25">
      <c r="A3080" s="1" t="s">
        <v>1065</v>
      </c>
      <c r="B3080" s="1" t="s">
        <v>9554</v>
      </c>
      <c r="C3080" s="1" t="s">
        <v>1783</v>
      </c>
      <c r="D3080" s="1" t="s">
        <v>9555</v>
      </c>
      <c r="E3080" s="1" t="s">
        <v>2444</v>
      </c>
      <c r="F3080" s="1" t="s">
        <v>9213</v>
      </c>
      <c r="G3080" s="1" t="s">
        <v>9547</v>
      </c>
      <c r="H3080" s="1" t="s">
        <v>9556</v>
      </c>
    </row>
    <row r="3081" spans="1:8" x14ac:dyDescent="0.25">
      <c r="A3081" s="1" t="s">
        <v>1065</v>
      </c>
      <c r="B3081" s="1" t="s">
        <v>9557</v>
      </c>
      <c r="C3081" s="1" t="s">
        <v>1783</v>
      </c>
      <c r="D3081" s="1" t="s">
        <v>9558</v>
      </c>
      <c r="E3081" s="1" t="s">
        <v>2444</v>
      </c>
      <c r="F3081" s="1" t="s">
        <v>9213</v>
      </c>
      <c r="G3081" s="1" t="s">
        <v>9547</v>
      </c>
      <c r="H3081" s="1" t="s">
        <v>9559</v>
      </c>
    </row>
    <row r="3082" spans="1:8" x14ac:dyDescent="0.25">
      <c r="A3082" s="1" t="s">
        <v>1065</v>
      </c>
      <c r="B3082" s="1" t="s">
        <v>9560</v>
      </c>
      <c r="C3082" s="1" t="s">
        <v>1783</v>
      </c>
      <c r="D3082" s="1" t="s">
        <v>9561</v>
      </c>
      <c r="E3082" s="1" t="s">
        <v>2444</v>
      </c>
      <c r="F3082" s="1" t="s">
        <v>9213</v>
      </c>
      <c r="G3082" s="1" t="s">
        <v>9547</v>
      </c>
      <c r="H3082" s="1" t="s">
        <v>9562</v>
      </c>
    </row>
    <row r="3083" spans="1:8" x14ac:dyDescent="0.25">
      <c r="A3083" s="1" t="s">
        <v>1065</v>
      </c>
      <c r="B3083" s="1" t="s">
        <v>9563</v>
      </c>
      <c r="C3083" s="1" t="s">
        <v>1783</v>
      </c>
      <c r="D3083" s="1" t="s">
        <v>9564</v>
      </c>
      <c r="E3083" s="1" t="s">
        <v>2444</v>
      </c>
      <c r="F3083" s="1" t="s">
        <v>9213</v>
      </c>
      <c r="G3083" s="1" t="s">
        <v>9547</v>
      </c>
      <c r="H3083" s="1" t="s">
        <v>9565</v>
      </c>
    </row>
    <row r="3084" spans="1:8" x14ac:dyDescent="0.25">
      <c r="A3084" s="1" t="s">
        <v>1065</v>
      </c>
      <c r="B3084" s="1" t="s">
        <v>9566</v>
      </c>
      <c r="C3084" s="1" t="s">
        <v>1783</v>
      </c>
      <c r="D3084" s="1" t="s">
        <v>9567</v>
      </c>
      <c r="E3084" s="1" t="s">
        <v>2444</v>
      </c>
      <c r="F3084" s="1" t="s">
        <v>9213</v>
      </c>
      <c r="G3084" s="1" t="s">
        <v>9547</v>
      </c>
      <c r="H3084" s="1" t="s">
        <v>9568</v>
      </c>
    </row>
    <row r="3085" spans="1:8" x14ac:dyDescent="0.25">
      <c r="A3085" s="1" t="s">
        <v>1065</v>
      </c>
      <c r="B3085" s="1" t="s">
        <v>9569</v>
      </c>
      <c r="C3085" s="1" t="s">
        <v>1783</v>
      </c>
      <c r="D3085" s="1" t="s">
        <v>9570</v>
      </c>
      <c r="E3085" s="1" t="s">
        <v>2444</v>
      </c>
      <c r="F3085" s="1" t="s">
        <v>9213</v>
      </c>
      <c r="G3085" s="1" t="s">
        <v>9571</v>
      </c>
      <c r="H3085" s="1" t="s">
        <v>3168</v>
      </c>
    </row>
    <row r="3086" spans="1:8" x14ac:dyDescent="0.25">
      <c r="A3086" s="1" t="s">
        <v>1065</v>
      </c>
      <c r="B3086" s="1" t="s">
        <v>9572</v>
      </c>
      <c r="C3086" s="1" t="s">
        <v>1783</v>
      </c>
      <c r="D3086" s="1" t="s">
        <v>9573</v>
      </c>
      <c r="E3086" s="1" t="s">
        <v>2444</v>
      </c>
      <c r="F3086" s="1" t="s">
        <v>9213</v>
      </c>
      <c r="G3086" s="1" t="s">
        <v>9571</v>
      </c>
      <c r="H3086" s="1" t="s">
        <v>9574</v>
      </c>
    </row>
    <row r="3087" spans="1:8" x14ac:dyDescent="0.25">
      <c r="A3087" s="1" t="s">
        <v>1065</v>
      </c>
      <c r="B3087" s="1" t="s">
        <v>9575</v>
      </c>
      <c r="C3087" s="1" t="s">
        <v>1783</v>
      </c>
      <c r="D3087" s="1" t="s">
        <v>9576</v>
      </c>
      <c r="E3087" s="1" t="s">
        <v>2444</v>
      </c>
      <c r="F3087" s="1" t="s">
        <v>9213</v>
      </c>
      <c r="G3087" s="1" t="s">
        <v>9571</v>
      </c>
      <c r="H3087" s="1" t="s">
        <v>9490</v>
      </c>
    </row>
    <row r="3088" spans="1:8" x14ac:dyDescent="0.25">
      <c r="A3088" s="1" t="s">
        <v>1065</v>
      </c>
      <c r="B3088" s="1" t="s">
        <v>9577</v>
      </c>
      <c r="C3088" s="1" t="s">
        <v>1783</v>
      </c>
      <c r="D3088" s="1" t="s">
        <v>9578</v>
      </c>
      <c r="E3088" s="1" t="s">
        <v>2444</v>
      </c>
      <c r="F3088" s="1" t="s">
        <v>9213</v>
      </c>
      <c r="G3088" s="1" t="s">
        <v>9571</v>
      </c>
      <c r="H3088" s="1" t="s">
        <v>9579</v>
      </c>
    </row>
    <row r="3089" spans="1:8" x14ac:dyDescent="0.25">
      <c r="A3089" s="1" t="s">
        <v>1065</v>
      </c>
      <c r="B3089" s="1" t="s">
        <v>9580</v>
      </c>
      <c r="C3089" s="1" t="s">
        <v>1783</v>
      </c>
      <c r="D3089" s="1" t="s">
        <v>9581</v>
      </c>
      <c r="E3089" s="1" t="s">
        <v>2444</v>
      </c>
      <c r="F3089" s="1" t="s">
        <v>9213</v>
      </c>
      <c r="G3089" s="1" t="s">
        <v>9571</v>
      </c>
      <c r="H3089" s="1" t="s">
        <v>9582</v>
      </c>
    </row>
    <row r="3090" spans="1:8" x14ac:dyDescent="0.25">
      <c r="A3090" s="1" t="s">
        <v>1065</v>
      </c>
      <c r="B3090" s="1" t="s">
        <v>9583</v>
      </c>
      <c r="C3090" s="1" t="s">
        <v>1783</v>
      </c>
      <c r="D3090" s="1" t="s">
        <v>9584</v>
      </c>
      <c r="E3090" s="1" t="s">
        <v>2444</v>
      </c>
      <c r="F3090" s="1" t="s">
        <v>9213</v>
      </c>
      <c r="G3090" s="1" t="s">
        <v>9571</v>
      </c>
      <c r="H3090" s="1" t="s">
        <v>9585</v>
      </c>
    </row>
    <row r="3091" spans="1:8" x14ac:dyDescent="0.25">
      <c r="A3091" s="1" t="s">
        <v>1065</v>
      </c>
      <c r="B3091" s="1" t="s">
        <v>9586</v>
      </c>
      <c r="C3091" s="1" t="s">
        <v>1783</v>
      </c>
      <c r="D3091" s="1" t="s">
        <v>9587</v>
      </c>
      <c r="E3091" s="1" t="s">
        <v>2444</v>
      </c>
      <c r="F3091" s="1" t="s">
        <v>9213</v>
      </c>
      <c r="G3091" s="1" t="s">
        <v>9571</v>
      </c>
      <c r="H3091" s="1" t="s">
        <v>9588</v>
      </c>
    </row>
    <row r="3092" spans="1:8" x14ac:dyDescent="0.25">
      <c r="A3092" s="1" t="s">
        <v>1065</v>
      </c>
      <c r="B3092" s="1" t="s">
        <v>9589</v>
      </c>
      <c r="C3092" s="1" t="s">
        <v>1783</v>
      </c>
      <c r="D3092" s="1" t="s">
        <v>9590</v>
      </c>
      <c r="E3092" s="1" t="s">
        <v>2444</v>
      </c>
      <c r="F3092" s="1" t="s">
        <v>9213</v>
      </c>
      <c r="G3092" s="1" t="s">
        <v>9591</v>
      </c>
      <c r="H3092" s="1" t="s">
        <v>3168</v>
      </c>
    </row>
    <row r="3093" spans="1:8" x14ac:dyDescent="0.25">
      <c r="A3093" s="1" t="s">
        <v>1065</v>
      </c>
      <c r="B3093" s="1" t="s">
        <v>9592</v>
      </c>
      <c r="C3093" s="1" t="s">
        <v>1783</v>
      </c>
      <c r="D3093" s="1" t="s">
        <v>9593</v>
      </c>
      <c r="E3093" s="1" t="s">
        <v>2444</v>
      </c>
      <c r="F3093" s="1" t="s">
        <v>9213</v>
      </c>
      <c r="G3093" s="1" t="s">
        <v>9591</v>
      </c>
      <c r="H3093" s="1" t="s">
        <v>9594</v>
      </c>
    </row>
    <row r="3094" spans="1:8" x14ac:dyDescent="0.25">
      <c r="A3094" s="1" t="s">
        <v>1065</v>
      </c>
      <c r="B3094" s="1" t="s">
        <v>9595</v>
      </c>
      <c r="C3094" s="1" t="s">
        <v>1783</v>
      </c>
      <c r="D3094" s="1" t="s">
        <v>9596</v>
      </c>
      <c r="E3094" s="1" t="s">
        <v>2444</v>
      </c>
      <c r="F3094" s="1" t="s">
        <v>9213</v>
      </c>
      <c r="G3094" s="1" t="s">
        <v>9597</v>
      </c>
      <c r="H3094" s="1" t="s">
        <v>3168</v>
      </c>
    </row>
    <row r="3095" spans="1:8" x14ac:dyDescent="0.25">
      <c r="A3095" s="1" t="s">
        <v>1065</v>
      </c>
      <c r="B3095" s="1" t="s">
        <v>9598</v>
      </c>
      <c r="C3095" s="1" t="s">
        <v>1783</v>
      </c>
      <c r="D3095" s="1" t="s">
        <v>9599</v>
      </c>
      <c r="E3095" s="1" t="s">
        <v>2444</v>
      </c>
      <c r="F3095" s="1" t="s">
        <v>9213</v>
      </c>
      <c r="G3095" s="1" t="s">
        <v>9600</v>
      </c>
      <c r="H3095" s="1" t="s">
        <v>3168</v>
      </c>
    </row>
    <row r="3096" spans="1:8" x14ac:dyDescent="0.25">
      <c r="A3096" s="1" t="s">
        <v>1065</v>
      </c>
      <c r="B3096" s="1" t="s">
        <v>9601</v>
      </c>
      <c r="C3096" s="1" t="s">
        <v>1783</v>
      </c>
      <c r="D3096" s="1" t="s">
        <v>9602</v>
      </c>
      <c r="E3096" s="1" t="s">
        <v>2444</v>
      </c>
      <c r="F3096" s="1" t="s">
        <v>9213</v>
      </c>
      <c r="G3096" s="1" t="s">
        <v>9603</v>
      </c>
      <c r="H3096" s="1" t="s">
        <v>3168</v>
      </c>
    </row>
    <row r="3097" spans="1:8" x14ac:dyDescent="0.25">
      <c r="A3097" s="1" t="s">
        <v>1065</v>
      </c>
      <c r="B3097" s="1" t="s">
        <v>9604</v>
      </c>
      <c r="C3097" s="1" t="s">
        <v>1783</v>
      </c>
      <c r="D3097" s="1" t="s">
        <v>9605</v>
      </c>
      <c r="E3097" s="1" t="s">
        <v>2444</v>
      </c>
      <c r="F3097" s="1" t="s">
        <v>9213</v>
      </c>
      <c r="G3097" s="1" t="s">
        <v>9606</v>
      </c>
      <c r="H3097" s="1" t="s">
        <v>3168</v>
      </c>
    </row>
    <row r="3098" spans="1:8" x14ac:dyDescent="0.25">
      <c r="A3098" s="1" t="s">
        <v>1065</v>
      </c>
      <c r="B3098" s="1" t="s">
        <v>9607</v>
      </c>
      <c r="C3098" s="1" t="s">
        <v>1783</v>
      </c>
      <c r="D3098" s="1" t="s">
        <v>9608</v>
      </c>
      <c r="E3098" s="1" t="s">
        <v>2444</v>
      </c>
      <c r="F3098" s="1" t="s">
        <v>9213</v>
      </c>
      <c r="G3098" s="1" t="s">
        <v>9609</v>
      </c>
      <c r="H3098" s="1" t="s">
        <v>9610</v>
      </c>
    </row>
    <row r="3099" spans="1:8" x14ac:dyDescent="0.25">
      <c r="A3099" s="1" t="s">
        <v>1065</v>
      </c>
      <c r="B3099" s="1" t="s">
        <v>9611</v>
      </c>
      <c r="C3099" s="1" t="s">
        <v>1783</v>
      </c>
      <c r="D3099" s="1" t="s">
        <v>9612</v>
      </c>
      <c r="E3099" s="1" t="s">
        <v>2444</v>
      </c>
      <c r="F3099" s="1" t="s">
        <v>9213</v>
      </c>
      <c r="G3099" s="1" t="s">
        <v>9609</v>
      </c>
      <c r="H3099" s="1" t="s">
        <v>9613</v>
      </c>
    </row>
    <row r="3100" spans="1:8" x14ac:dyDescent="0.25">
      <c r="A3100" s="1" t="s">
        <v>1065</v>
      </c>
      <c r="B3100" s="1" t="s">
        <v>9614</v>
      </c>
      <c r="C3100" s="1" t="s">
        <v>1783</v>
      </c>
      <c r="D3100" s="1" t="s">
        <v>9615</v>
      </c>
      <c r="E3100" s="1" t="s">
        <v>2444</v>
      </c>
      <c r="F3100" s="1" t="s">
        <v>9213</v>
      </c>
      <c r="G3100" s="1" t="s">
        <v>9609</v>
      </c>
      <c r="H3100" s="1" t="s">
        <v>9616</v>
      </c>
    </row>
    <row r="3101" spans="1:8" x14ac:dyDescent="0.25">
      <c r="A3101" s="1" t="s">
        <v>1065</v>
      </c>
      <c r="B3101" s="1" t="s">
        <v>9617</v>
      </c>
      <c r="C3101" s="1" t="s">
        <v>1783</v>
      </c>
      <c r="D3101" s="1" t="s">
        <v>9618</v>
      </c>
      <c r="E3101" s="1" t="s">
        <v>2444</v>
      </c>
      <c r="F3101" s="1" t="s">
        <v>9213</v>
      </c>
      <c r="G3101" s="1" t="s">
        <v>9609</v>
      </c>
      <c r="H3101" s="1" t="s">
        <v>9619</v>
      </c>
    </row>
    <row r="3102" spans="1:8" x14ac:dyDescent="0.25">
      <c r="A3102" s="1" t="s">
        <v>1065</v>
      </c>
      <c r="B3102" s="1" t="s">
        <v>9620</v>
      </c>
      <c r="C3102" s="1" t="s">
        <v>1783</v>
      </c>
      <c r="D3102" s="1" t="s">
        <v>9621</v>
      </c>
      <c r="E3102" s="1" t="s">
        <v>2444</v>
      </c>
      <c r="F3102" s="1" t="s">
        <v>9213</v>
      </c>
      <c r="G3102" s="1" t="s">
        <v>9609</v>
      </c>
      <c r="H3102" s="1" t="s">
        <v>9622</v>
      </c>
    </row>
    <row r="3103" spans="1:8" x14ac:dyDescent="0.25">
      <c r="A3103" s="1" t="s">
        <v>1065</v>
      </c>
      <c r="B3103" s="1" t="s">
        <v>9623</v>
      </c>
      <c r="C3103" s="1" t="s">
        <v>3025</v>
      </c>
      <c r="D3103" s="1" t="s">
        <v>9624</v>
      </c>
      <c r="E3103" s="1" t="s">
        <v>2444</v>
      </c>
      <c r="F3103" s="1" t="s">
        <v>9213</v>
      </c>
      <c r="G3103" s="1" t="s">
        <v>9609</v>
      </c>
      <c r="H3103" s="1" t="s">
        <v>9625</v>
      </c>
    </row>
    <row r="3104" spans="1:8" x14ac:dyDescent="0.25">
      <c r="A3104" s="1" t="s">
        <v>1065</v>
      </c>
      <c r="B3104" s="1" t="s">
        <v>9626</v>
      </c>
      <c r="C3104" s="1" t="s">
        <v>1783</v>
      </c>
      <c r="D3104" s="1" t="s">
        <v>9627</v>
      </c>
      <c r="E3104" s="1" t="s">
        <v>2444</v>
      </c>
      <c r="F3104" s="1" t="s">
        <v>9213</v>
      </c>
      <c r="G3104" s="1" t="s">
        <v>9609</v>
      </c>
      <c r="H3104" s="1" t="s">
        <v>9628</v>
      </c>
    </row>
    <row r="3105" spans="1:8" x14ac:dyDescent="0.25">
      <c r="A3105" s="1" t="s">
        <v>1065</v>
      </c>
      <c r="B3105" s="1" t="s">
        <v>9629</v>
      </c>
      <c r="C3105" s="1" t="s">
        <v>1783</v>
      </c>
      <c r="D3105" s="1" t="s">
        <v>9630</v>
      </c>
      <c r="E3105" s="1" t="s">
        <v>2444</v>
      </c>
      <c r="F3105" s="1" t="s">
        <v>9213</v>
      </c>
      <c r="G3105" s="1" t="s">
        <v>9609</v>
      </c>
      <c r="H3105" s="1" t="s">
        <v>9610</v>
      </c>
    </row>
    <row r="3106" spans="1:8" x14ac:dyDescent="0.25">
      <c r="A3106" s="1" t="s">
        <v>1065</v>
      </c>
      <c r="B3106" s="1" t="s">
        <v>9631</v>
      </c>
      <c r="C3106" s="1" t="s">
        <v>1783</v>
      </c>
      <c r="D3106" s="1" t="s">
        <v>9632</v>
      </c>
      <c r="E3106" s="1" t="s">
        <v>2444</v>
      </c>
      <c r="F3106" s="1" t="s">
        <v>9213</v>
      </c>
      <c r="G3106" s="1" t="s">
        <v>1785</v>
      </c>
      <c r="H3106" s="1" t="s">
        <v>1785</v>
      </c>
    </row>
    <row r="3107" spans="1:8" x14ac:dyDescent="0.25">
      <c r="A3107" s="1" t="s">
        <v>1065</v>
      </c>
      <c r="B3107" s="1" t="s">
        <v>9633</v>
      </c>
      <c r="C3107" s="1" t="s">
        <v>1783</v>
      </c>
      <c r="D3107" s="1" t="s">
        <v>9634</v>
      </c>
      <c r="E3107" s="1" t="s">
        <v>2444</v>
      </c>
      <c r="F3107" s="1" t="s">
        <v>9213</v>
      </c>
      <c r="G3107" s="1" t="s">
        <v>1788</v>
      </c>
      <c r="H3107" s="1" t="s">
        <v>1789</v>
      </c>
    </row>
    <row r="3108" spans="1:8" x14ac:dyDescent="0.25">
      <c r="A3108" s="1" t="s">
        <v>1065</v>
      </c>
      <c r="B3108" s="1" t="s">
        <v>9635</v>
      </c>
      <c r="C3108" s="1" t="s">
        <v>1783</v>
      </c>
      <c r="D3108" s="1" t="s">
        <v>9636</v>
      </c>
      <c r="E3108" s="1" t="s">
        <v>2444</v>
      </c>
      <c r="F3108" s="1" t="s">
        <v>9213</v>
      </c>
      <c r="G3108" s="1" t="s">
        <v>1788</v>
      </c>
      <c r="H3108" s="1" t="s">
        <v>1792</v>
      </c>
    </row>
    <row r="3109" spans="1:8" x14ac:dyDescent="0.25">
      <c r="A3109" s="1" t="s">
        <v>1065</v>
      </c>
      <c r="B3109" s="1" t="s">
        <v>9637</v>
      </c>
      <c r="C3109" s="1" t="s">
        <v>1783</v>
      </c>
      <c r="D3109" s="1" t="s">
        <v>9638</v>
      </c>
      <c r="E3109" s="1" t="s">
        <v>2444</v>
      </c>
      <c r="F3109" s="1" t="s">
        <v>9213</v>
      </c>
      <c r="G3109" s="1" t="s">
        <v>1795</v>
      </c>
      <c r="H3109" s="1" t="s">
        <v>1796</v>
      </c>
    </row>
    <row r="3110" spans="1:8" x14ac:dyDescent="0.25">
      <c r="A3110" s="1" t="s">
        <v>1065</v>
      </c>
      <c r="B3110" s="1" t="s">
        <v>9639</v>
      </c>
      <c r="C3110" s="1" t="s">
        <v>1783</v>
      </c>
      <c r="D3110" s="1" t="s">
        <v>9640</v>
      </c>
      <c r="E3110" s="1" t="s">
        <v>2444</v>
      </c>
      <c r="F3110" s="1" t="s">
        <v>9213</v>
      </c>
      <c r="G3110" s="1" t="s">
        <v>4261</v>
      </c>
      <c r="H3110" s="1" t="s">
        <v>4262</v>
      </c>
    </row>
    <row r="3111" spans="1:8" x14ac:dyDescent="0.25">
      <c r="A3111" s="1" t="s">
        <v>1065</v>
      </c>
      <c r="B3111" s="1" t="s">
        <v>9641</v>
      </c>
      <c r="C3111" s="1" t="s">
        <v>1783</v>
      </c>
      <c r="D3111" s="1" t="s">
        <v>9642</v>
      </c>
      <c r="E3111" s="1" t="s">
        <v>2444</v>
      </c>
      <c r="F3111" s="1" t="s">
        <v>9213</v>
      </c>
      <c r="G3111" s="1" t="s">
        <v>4261</v>
      </c>
      <c r="H3111" s="1" t="s">
        <v>4262</v>
      </c>
    </row>
    <row r="3112" spans="1:8" x14ac:dyDescent="0.25">
      <c r="A3112" s="1" t="s">
        <v>1065</v>
      </c>
      <c r="B3112" s="1" t="s">
        <v>9643</v>
      </c>
      <c r="C3112" s="1" t="s">
        <v>1783</v>
      </c>
      <c r="D3112" s="1" t="s">
        <v>9644</v>
      </c>
      <c r="E3112" s="1" t="s">
        <v>2444</v>
      </c>
      <c r="F3112" s="1" t="s">
        <v>9213</v>
      </c>
      <c r="G3112" s="1" t="s">
        <v>4261</v>
      </c>
      <c r="H3112" s="1" t="s">
        <v>4262</v>
      </c>
    </row>
    <row r="3113" spans="1:8" x14ac:dyDescent="0.25">
      <c r="A3113" s="1" t="s">
        <v>1065</v>
      </c>
      <c r="B3113" s="1" t="s">
        <v>9645</v>
      </c>
      <c r="C3113" s="1" t="s">
        <v>1783</v>
      </c>
      <c r="D3113" s="1" t="s">
        <v>9646</v>
      </c>
      <c r="E3113" s="1" t="s">
        <v>2444</v>
      </c>
      <c r="F3113" s="1" t="s">
        <v>9213</v>
      </c>
      <c r="G3113" s="1" t="s">
        <v>4261</v>
      </c>
      <c r="H3113" s="1" t="s">
        <v>4262</v>
      </c>
    </row>
    <row r="3114" spans="1:8" x14ac:dyDescent="0.25">
      <c r="A3114" s="1" t="s">
        <v>1065</v>
      </c>
      <c r="B3114" s="1" t="s">
        <v>9647</v>
      </c>
      <c r="C3114" s="1" t="s">
        <v>1783</v>
      </c>
      <c r="D3114" s="1" t="s">
        <v>9648</v>
      </c>
      <c r="E3114" s="1" t="s">
        <v>2444</v>
      </c>
      <c r="F3114" s="1" t="s">
        <v>9213</v>
      </c>
      <c r="G3114" s="1" t="s">
        <v>4261</v>
      </c>
      <c r="H3114" s="1" t="s">
        <v>4262</v>
      </c>
    </row>
    <row r="3115" spans="1:8" x14ac:dyDescent="0.25">
      <c r="A3115" s="1" t="s">
        <v>1065</v>
      </c>
      <c r="B3115" s="1" t="s">
        <v>9649</v>
      </c>
      <c r="C3115" s="1" t="s">
        <v>1783</v>
      </c>
      <c r="D3115" s="1" t="s">
        <v>9650</v>
      </c>
      <c r="E3115" s="1" t="s">
        <v>2444</v>
      </c>
      <c r="F3115" s="1" t="s">
        <v>9213</v>
      </c>
      <c r="G3115" s="1" t="s">
        <v>4261</v>
      </c>
      <c r="H3115" s="1" t="s">
        <v>1611</v>
      </c>
    </row>
    <row r="3116" spans="1:8" x14ac:dyDescent="0.25">
      <c r="A3116" s="1" t="s">
        <v>1065</v>
      </c>
      <c r="B3116" s="1" t="s">
        <v>9651</v>
      </c>
      <c r="C3116" s="1" t="s">
        <v>1783</v>
      </c>
      <c r="D3116" s="1" t="s">
        <v>9652</v>
      </c>
      <c r="E3116" s="1" t="s">
        <v>2444</v>
      </c>
      <c r="F3116" s="1" t="s">
        <v>9213</v>
      </c>
      <c r="G3116" s="1" t="s">
        <v>4273</v>
      </c>
      <c r="H3116" s="1" t="s">
        <v>4274</v>
      </c>
    </row>
    <row r="3117" spans="1:8" x14ac:dyDescent="0.25">
      <c r="A3117" s="1" t="s">
        <v>1065</v>
      </c>
      <c r="B3117" s="1" t="s">
        <v>9653</v>
      </c>
      <c r="C3117" s="1" t="s">
        <v>1783</v>
      </c>
      <c r="D3117" s="1" t="s">
        <v>9654</v>
      </c>
      <c r="E3117" s="1" t="s">
        <v>2444</v>
      </c>
      <c r="F3117" s="1" t="s">
        <v>9213</v>
      </c>
      <c r="G3117" s="1" t="s">
        <v>4273</v>
      </c>
      <c r="H3117" s="1" t="s">
        <v>4277</v>
      </c>
    </row>
    <row r="3118" spans="1:8" x14ac:dyDescent="0.25">
      <c r="A3118" s="1" t="s">
        <v>1065</v>
      </c>
      <c r="B3118" s="1" t="s">
        <v>9655</v>
      </c>
      <c r="C3118" s="1" t="s">
        <v>1783</v>
      </c>
      <c r="D3118" s="1" t="s">
        <v>9656</v>
      </c>
      <c r="E3118" s="1" t="s">
        <v>2444</v>
      </c>
      <c r="F3118" s="1" t="s">
        <v>9213</v>
      </c>
      <c r="G3118" s="1" t="s">
        <v>4273</v>
      </c>
      <c r="H3118" s="1" t="s">
        <v>4280</v>
      </c>
    </row>
    <row r="3119" spans="1:8" x14ac:dyDescent="0.25">
      <c r="A3119" s="1" t="s">
        <v>1065</v>
      </c>
      <c r="B3119" s="1" t="s">
        <v>9657</v>
      </c>
      <c r="C3119" s="1" t="s">
        <v>1783</v>
      </c>
      <c r="D3119" s="1" t="s">
        <v>9658</v>
      </c>
      <c r="E3119" s="1" t="s">
        <v>2444</v>
      </c>
      <c r="F3119" s="1" t="s">
        <v>9213</v>
      </c>
      <c r="G3119" s="1" t="s">
        <v>4273</v>
      </c>
      <c r="H3119" s="1" t="s">
        <v>4286</v>
      </c>
    </row>
    <row r="3120" spans="1:8" x14ac:dyDescent="0.25">
      <c r="A3120" s="1" t="s">
        <v>1065</v>
      </c>
      <c r="B3120" s="1" t="s">
        <v>9659</v>
      </c>
      <c r="C3120" s="1" t="s">
        <v>1783</v>
      </c>
      <c r="D3120" s="1" t="s">
        <v>9660</v>
      </c>
      <c r="E3120" s="1" t="s">
        <v>2444</v>
      </c>
      <c r="F3120" s="1" t="s">
        <v>9213</v>
      </c>
      <c r="G3120" s="1" t="s">
        <v>4273</v>
      </c>
      <c r="H3120" s="1" t="s">
        <v>4289</v>
      </c>
    </row>
    <row r="3121" spans="1:8" x14ac:dyDescent="0.25">
      <c r="A3121" s="1" t="s">
        <v>1065</v>
      </c>
      <c r="B3121" s="1" t="s">
        <v>9661</v>
      </c>
      <c r="C3121" s="1" t="s">
        <v>1783</v>
      </c>
      <c r="D3121" s="1" t="s">
        <v>9662</v>
      </c>
      <c r="E3121" s="1" t="s">
        <v>2444</v>
      </c>
      <c r="F3121" s="1" t="s">
        <v>9213</v>
      </c>
      <c r="G3121" s="1" t="s">
        <v>4273</v>
      </c>
      <c r="H3121" s="1" t="s">
        <v>4292</v>
      </c>
    </row>
    <row r="3122" spans="1:8" x14ac:dyDescent="0.25">
      <c r="A3122" s="1" t="s">
        <v>1065</v>
      </c>
      <c r="B3122" s="1" t="s">
        <v>9663</v>
      </c>
      <c r="C3122" s="1" t="s">
        <v>1783</v>
      </c>
      <c r="D3122" s="1" t="s">
        <v>9664</v>
      </c>
      <c r="E3122" s="1" t="s">
        <v>2444</v>
      </c>
      <c r="F3122" s="1" t="s">
        <v>9213</v>
      </c>
      <c r="G3122" s="1" t="s">
        <v>4273</v>
      </c>
      <c r="H3122" s="1" t="s">
        <v>4304</v>
      </c>
    </row>
    <row r="3123" spans="1:8" x14ac:dyDescent="0.25">
      <c r="A3123" s="1" t="s">
        <v>1065</v>
      </c>
      <c r="B3123" s="1" t="s">
        <v>9665</v>
      </c>
      <c r="C3123" s="1" t="s">
        <v>1783</v>
      </c>
      <c r="D3123" s="1" t="s">
        <v>9666</v>
      </c>
      <c r="E3123" s="1" t="s">
        <v>2444</v>
      </c>
      <c r="F3123" s="1" t="s">
        <v>9213</v>
      </c>
      <c r="G3123" s="1" t="s">
        <v>1611</v>
      </c>
      <c r="H3123" s="1" t="s">
        <v>1611</v>
      </c>
    </row>
    <row r="3124" spans="1:8" x14ac:dyDescent="0.25">
      <c r="A3124" s="1" t="s">
        <v>1065</v>
      </c>
      <c r="B3124" s="1" t="s">
        <v>9667</v>
      </c>
      <c r="C3124" s="1" t="s">
        <v>1783</v>
      </c>
      <c r="D3124" s="1" t="s">
        <v>9668</v>
      </c>
      <c r="E3124" s="1" t="s">
        <v>2444</v>
      </c>
      <c r="F3124" s="1" t="s">
        <v>9213</v>
      </c>
      <c r="G3124" s="1" t="s">
        <v>1611</v>
      </c>
      <c r="H3124" s="1" t="s">
        <v>1611</v>
      </c>
    </row>
    <row r="3125" spans="1:8" x14ac:dyDescent="0.25">
      <c r="A3125" s="1" t="s">
        <v>1065</v>
      </c>
      <c r="B3125" s="1" t="s">
        <v>9669</v>
      </c>
      <c r="C3125" s="1" t="s">
        <v>1783</v>
      </c>
      <c r="D3125" s="1" t="s">
        <v>9670</v>
      </c>
      <c r="E3125" s="1" t="s">
        <v>2444</v>
      </c>
      <c r="F3125" s="1" t="s">
        <v>9213</v>
      </c>
      <c r="G3125" s="1" t="s">
        <v>1611</v>
      </c>
      <c r="H3125" s="1" t="s">
        <v>1611</v>
      </c>
    </row>
    <row r="3126" spans="1:8" x14ac:dyDescent="0.25">
      <c r="A3126" s="1" t="s">
        <v>1065</v>
      </c>
      <c r="B3126" s="1" t="s">
        <v>9671</v>
      </c>
      <c r="C3126" s="1" t="s">
        <v>2442</v>
      </c>
      <c r="D3126" s="1" t="s">
        <v>9672</v>
      </c>
      <c r="E3126" s="1" t="s">
        <v>2444</v>
      </c>
      <c r="F3126" s="1" t="s">
        <v>9673</v>
      </c>
      <c r="G3126" s="1" t="s">
        <v>9674</v>
      </c>
      <c r="H3126" s="1" t="s">
        <v>9675</v>
      </c>
    </row>
    <row r="3127" spans="1:8" x14ac:dyDescent="0.25">
      <c r="A3127" s="1" t="s">
        <v>1065</v>
      </c>
      <c r="B3127" s="1" t="s">
        <v>9676</v>
      </c>
      <c r="C3127" s="1" t="s">
        <v>2442</v>
      </c>
      <c r="D3127" s="1" t="s">
        <v>9677</v>
      </c>
      <c r="E3127" s="1" t="s">
        <v>2444</v>
      </c>
      <c r="F3127" s="1" t="s">
        <v>9673</v>
      </c>
      <c r="G3127" s="1" t="s">
        <v>9674</v>
      </c>
      <c r="H3127" s="1" t="s">
        <v>9678</v>
      </c>
    </row>
    <row r="3128" spans="1:8" x14ac:dyDescent="0.25">
      <c r="A3128" s="1" t="s">
        <v>1065</v>
      </c>
      <c r="B3128" s="1" t="s">
        <v>9679</v>
      </c>
      <c r="C3128" s="1" t="s">
        <v>2442</v>
      </c>
      <c r="D3128" s="1" t="s">
        <v>9680</v>
      </c>
      <c r="E3128" s="1" t="s">
        <v>2444</v>
      </c>
      <c r="F3128" s="1" t="s">
        <v>9673</v>
      </c>
      <c r="G3128" s="1" t="s">
        <v>9674</v>
      </c>
      <c r="H3128" s="1" t="s">
        <v>9681</v>
      </c>
    </row>
    <row r="3129" spans="1:8" x14ac:dyDescent="0.25">
      <c r="A3129" s="1" t="s">
        <v>1065</v>
      </c>
      <c r="B3129" s="1" t="s">
        <v>9682</v>
      </c>
      <c r="C3129" s="1" t="s">
        <v>3025</v>
      </c>
      <c r="D3129" s="1" t="s">
        <v>9683</v>
      </c>
      <c r="E3129" s="1" t="s">
        <v>2444</v>
      </c>
      <c r="F3129" s="1" t="s">
        <v>9673</v>
      </c>
      <c r="G3129" s="1" t="s">
        <v>9674</v>
      </c>
      <c r="H3129" s="1" t="s">
        <v>9684</v>
      </c>
    </row>
    <row r="3130" spans="1:8" x14ac:dyDescent="0.25">
      <c r="A3130" s="1" t="s">
        <v>1065</v>
      </c>
      <c r="B3130" s="1" t="s">
        <v>9685</v>
      </c>
      <c r="C3130" s="1" t="s">
        <v>3025</v>
      </c>
      <c r="D3130" s="1" t="s">
        <v>9686</v>
      </c>
      <c r="E3130" s="1" t="s">
        <v>2444</v>
      </c>
      <c r="F3130" s="1" t="s">
        <v>9673</v>
      </c>
      <c r="G3130" s="1" t="s">
        <v>9674</v>
      </c>
      <c r="H3130" s="1" t="s">
        <v>9687</v>
      </c>
    </row>
    <row r="3131" spans="1:8" x14ac:dyDescent="0.25">
      <c r="A3131" s="1" t="s">
        <v>1065</v>
      </c>
      <c r="B3131" s="1" t="s">
        <v>9688</v>
      </c>
      <c r="C3131" s="1" t="s">
        <v>3025</v>
      </c>
      <c r="D3131" s="1" t="s">
        <v>9689</v>
      </c>
      <c r="E3131" s="1" t="s">
        <v>2444</v>
      </c>
      <c r="F3131" s="1" t="s">
        <v>9673</v>
      </c>
      <c r="G3131" s="1" t="s">
        <v>9674</v>
      </c>
      <c r="H3131" s="1" t="s">
        <v>9690</v>
      </c>
    </row>
    <row r="3132" spans="1:8" x14ac:dyDescent="0.25">
      <c r="A3132" s="1" t="s">
        <v>1065</v>
      </c>
      <c r="B3132" s="1" t="s">
        <v>9691</v>
      </c>
      <c r="C3132" s="1" t="s">
        <v>2442</v>
      </c>
      <c r="D3132" s="1" t="s">
        <v>9692</v>
      </c>
      <c r="E3132" s="1" t="s">
        <v>2444</v>
      </c>
      <c r="F3132" s="1" t="s">
        <v>9673</v>
      </c>
      <c r="G3132" s="1" t="s">
        <v>9674</v>
      </c>
      <c r="H3132" s="1" t="s">
        <v>9693</v>
      </c>
    </row>
    <row r="3133" spans="1:8" x14ac:dyDescent="0.25">
      <c r="A3133" s="1" t="s">
        <v>1065</v>
      </c>
      <c r="B3133" s="1" t="s">
        <v>9694</v>
      </c>
      <c r="C3133" s="1" t="s">
        <v>3025</v>
      </c>
      <c r="D3133" s="1" t="s">
        <v>9695</v>
      </c>
      <c r="E3133" s="1" t="s">
        <v>2444</v>
      </c>
      <c r="F3133" s="1" t="s">
        <v>9673</v>
      </c>
      <c r="G3133" s="1" t="s">
        <v>9674</v>
      </c>
      <c r="H3133" s="1" t="s">
        <v>9696</v>
      </c>
    </row>
    <row r="3134" spans="1:8" x14ac:dyDescent="0.25">
      <c r="A3134" s="1" t="s">
        <v>1065</v>
      </c>
      <c r="B3134" s="1" t="s">
        <v>9697</v>
      </c>
      <c r="C3134" s="1" t="s">
        <v>2442</v>
      </c>
      <c r="D3134" s="1" t="s">
        <v>9698</v>
      </c>
      <c r="E3134" s="1" t="s">
        <v>2444</v>
      </c>
      <c r="F3134" s="1" t="s">
        <v>9673</v>
      </c>
      <c r="G3134" s="1" t="s">
        <v>9674</v>
      </c>
      <c r="H3134" s="1" t="s">
        <v>9699</v>
      </c>
    </row>
    <row r="3135" spans="1:8" x14ac:dyDescent="0.25">
      <c r="A3135" s="1" t="s">
        <v>1065</v>
      </c>
      <c r="B3135" s="1" t="s">
        <v>9700</v>
      </c>
      <c r="C3135" s="1" t="s">
        <v>2442</v>
      </c>
      <c r="D3135" s="1" t="s">
        <v>9701</v>
      </c>
      <c r="E3135" s="1" t="s">
        <v>2444</v>
      </c>
      <c r="F3135" s="1" t="s">
        <v>9673</v>
      </c>
      <c r="G3135" s="1" t="s">
        <v>9674</v>
      </c>
      <c r="H3135" s="1" t="s">
        <v>9702</v>
      </c>
    </row>
    <row r="3136" spans="1:8" x14ac:dyDescent="0.25">
      <c r="A3136" s="1" t="s">
        <v>1065</v>
      </c>
      <c r="B3136" s="1" t="s">
        <v>9703</v>
      </c>
      <c r="C3136" s="1" t="s">
        <v>2442</v>
      </c>
      <c r="D3136" s="1" t="s">
        <v>9704</v>
      </c>
      <c r="E3136" s="1" t="s">
        <v>2444</v>
      </c>
      <c r="F3136" s="1" t="s">
        <v>9673</v>
      </c>
      <c r="G3136" s="1" t="s">
        <v>9674</v>
      </c>
      <c r="H3136" s="1" t="s">
        <v>9705</v>
      </c>
    </row>
    <row r="3137" spans="1:8" x14ac:dyDescent="0.25">
      <c r="A3137" s="1" t="s">
        <v>1065</v>
      </c>
      <c r="B3137" s="1" t="s">
        <v>9706</v>
      </c>
      <c r="C3137" s="1" t="s">
        <v>2442</v>
      </c>
      <c r="D3137" s="1" t="s">
        <v>9707</v>
      </c>
      <c r="E3137" s="1" t="s">
        <v>2444</v>
      </c>
      <c r="F3137" s="1" t="s">
        <v>9673</v>
      </c>
      <c r="G3137" s="1" t="s">
        <v>9674</v>
      </c>
      <c r="H3137" s="1" t="s">
        <v>9708</v>
      </c>
    </row>
    <row r="3138" spans="1:8" x14ac:dyDescent="0.25">
      <c r="A3138" s="1" t="s">
        <v>1065</v>
      </c>
      <c r="B3138" s="1" t="s">
        <v>9709</v>
      </c>
      <c r="C3138" s="1" t="s">
        <v>2442</v>
      </c>
      <c r="D3138" s="1" t="s">
        <v>9710</v>
      </c>
      <c r="E3138" s="1" t="s">
        <v>2444</v>
      </c>
      <c r="F3138" s="1" t="s">
        <v>9673</v>
      </c>
      <c r="G3138" s="1" t="s">
        <v>9674</v>
      </c>
      <c r="H3138" s="1" t="s">
        <v>9711</v>
      </c>
    </row>
    <row r="3139" spans="1:8" x14ac:dyDescent="0.25">
      <c r="A3139" s="1" t="s">
        <v>1065</v>
      </c>
      <c r="B3139" s="1" t="s">
        <v>9712</v>
      </c>
      <c r="C3139" s="1" t="s">
        <v>2442</v>
      </c>
      <c r="D3139" s="1" t="s">
        <v>9713</v>
      </c>
      <c r="E3139" s="1" t="s">
        <v>2444</v>
      </c>
      <c r="F3139" s="1" t="s">
        <v>9673</v>
      </c>
      <c r="G3139" s="1" t="s">
        <v>9674</v>
      </c>
      <c r="H3139" s="1" t="s">
        <v>9714</v>
      </c>
    </row>
    <row r="3140" spans="1:8" x14ac:dyDescent="0.25">
      <c r="A3140" s="1" t="s">
        <v>1065</v>
      </c>
      <c r="B3140" s="1" t="s">
        <v>9715</v>
      </c>
      <c r="C3140" s="1" t="s">
        <v>2442</v>
      </c>
      <c r="D3140" s="1" t="s">
        <v>9716</v>
      </c>
      <c r="E3140" s="1" t="s">
        <v>2444</v>
      </c>
      <c r="F3140" s="1" t="s">
        <v>9673</v>
      </c>
      <c r="G3140" s="1" t="s">
        <v>9674</v>
      </c>
      <c r="H3140" s="1" t="s">
        <v>9717</v>
      </c>
    </row>
    <row r="3141" spans="1:8" x14ac:dyDescent="0.25">
      <c r="A3141" s="1" t="s">
        <v>1065</v>
      </c>
      <c r="B3141" s="1" t="s">
        <v>9718</v>
      </c>
      <c r="C3141" s="1" t="s">
        <v>2442</v>
      </c>
      <c r="D3141" s="1" t="s">
        <v>9719</v>
      </c>
      <c r="E3141" s="1" t="s">
        <v>2444</v>
      </c>
      <c r="F3141" s="1" t="s">
        <v>9673</v>
      </c>
      <c r="G3141" s="1" t="s">
        <v>9674</v>
      </c>
      <c r="H3141" s="1" t="s">
        <v>9720</v>
      </c>
    </row>
    <row r="3142" spans="1:8" x14ac:dyDescent="0.25">
      <c r="A3142" s="1" t="s">
        <v>1065</v>
      </c>
      <c r="B3142" s="1" t="s">
        <v>9721</v>
      </c>
      <c r="C3142" s="1" t="s">
        <v>2442</v>
      </c>
      <c r="D3142" s="1" t="s">
        <v>9722</v>
      </c>
      <c r="E3142" s="1" t="s">
        <v>2444</v>
      </c>
      <c r="F3142" s="1" t="s">
        <v>9673</v>
      </c>
      <c r="G3142" s="1" t="s">
        <v>9674</v>
      </c>
      <c r="H3142" s="1" t="s">
        <v>9723</v>
      </c>
    </row>
    <row r="3143" spans="1:8" x14ac:dyDescent="0.25">
      <c r="A3143" s="1" t="s">
        <v>1065</v>
      </c>
      <c r="B3143" s="1" t="s">
        <v>9724</v>
      </c>
      <c r="C3143" s="1" t="s">
        <v>2442</v>
      </c>
      <c r="D3143" s="1" t="s">
        <v>9725</v>
      </c>
      <c r="E3143" s="1" t="s">
        <v>2444</v>
      </c>
      <c r="F3143" s="1" t="s">
        <v>9673</v>
      </c>
      <c r="G3143" s="1" t="s">
        <v>9674</v>
      </c>
      <c r="H3143" s="1" t="s">
        <v>9726</v>
      </c>
    </row>
    <row r="3144" spans="1:8" x14ac:dyDescent="0.25">
      <c r="A3144" s="1" t="s">
        <v>1065</v>
      </c>
      <c r="B3144" s="1" t="s">
        <v>9727</v>
      </c>
      <c r="C3144" s="1" t="s">
        <v>2442</v>
      </c>
      <c r="D3144" s="1" t="s">
        <v>9728</v>
      </c>
      <c r="E3144" s="1" t="s">
        <v>2444</v>
      </c>
      <c r="F3144" s="1" t="s">
        <v>9673</v>
      </c>
      <c r="G3144" s="1" t="s">
        <v>9674</v>
      </c>
      <c r="H3144" s="1" t="s">
        <v>9729</v>
      </c>
    </row>
    <row r="3145" spans="1:8" x14ac:dyDescent="0.25">
      <c r="A3145" s="1" t="s">
        <v>1065</v>
      </c>
      <c r="B3145" s="1" t="s">
        <v>9730</v>
      </c>
      <c r="C3145" s="1" t="s">
        <v>2442</v>
      </c>
      <c r="D3145" s="1" t="s">
        <v>9731</v>
      </c>
      <c r="E3145" s="1" t="s">
        <v>2444</v>
      </c>
      <c r="F3145" s="1" t="s">
        <v>9673</v>
      </c>
      <c r="G3145" s="1" t="s">
        <v>9674</v>
      </c>
      <c r="H3145" s="1" t="s">
        <v>9732</v>
      </c>
    </row>
    <row r="3146" spans="1:8" x14ac:dyDescent="0.25">
      <c r="A3146" s="1" t="s">
        <v>1065</v>
      </c>
      <c r="B3146" s="1" t="s">
        <v>9733</v>
      </c>
      <c r="C3146" s="1" t="s">
        <v>3025</v>
      </c>
      <c r="D3146" s="1" t="s">
        <v>9734</v>
      </c>
      <c r="E3146" s="1" t="s">
        <v>2444</v>
      </c>
      <c r="F3146" s="1" t="s">
        <v>9673</v>
      </c>
      <c r="G3146" s="1" t="s">
        <v>9674</v>
      </c>
      <c r="H3146" s="1" t="s">
        <v>9735</v>
      </c>
    </row>
    <row r="3147" spans="1:8" x14ac:dyDescent="0.25">
      <c r="A3147" s="1" t="s">
        <v>1065</v>
      </c>
      <c r="B3147" s="1" t="s">
        <v>9736</v>
      </c>
      <c r="C3147" s="1" t="s">
        <v>3025</v>
      </c>
      <c r="D3147" s="1" t="s">
        <v>9737</v>
      </c>
      <c r="E3147" s="1" t="s">
        <v>2444</v>
      </c>
      <c r="F3147" s="1" t="s">
        <v>9673</v>
      </c>
      <c r="G3147" s="1" t="s">
        <v>9674</v>
      </c>
      <c r="H3147" s="1" t="s">
        <v>9738</v>
      </c>
    </row>
    <row r="3148" spans="1:8" x14ac:dyDescent="0.25">
      <c r="A3148" s="1" t="s">
        <v>1065</v>
      </c>
      <c r="B3148" s="1" t="s">
        <v>9739</v>
      </c>
      <c r="C3148" s="1" t="s">
        <v>3025</v>
      </c>
      <c r="D3148" s="1" t="s">
        <v>9740</v>
      </c>
      <c r="E3148" s="1" t="s">
        <v>2444</v>
      </c>
      <c r="F3148" s="1" t="s">
        <v>9673</v>
      </c>
      <c r="G3148" s="1" t="s">
        <v>9674</v>
      </c>
      <c r="H3148" s="1" t="s">
        <v>9741</v>
      </c>
    </row>
    <row r="3149" spans="1:8" x14ac:dyDescent="0.25">
      <c r="A3149" s="1" t="s">
        <v>1065</v>
      </c>
      <c r="B3149" s="1" t="s">
        <v>9742</v>
      </c>
      <c r="C3149" s="1" t="s">
        <v>3025</v>
      </c>
      <c r="D3149" s="1" t="s">
        <v>9743</v>
      </c>
      <c r="E3149" s="1" t="s">
        <v>2444</v>
      </c>
      <c r="F3149" s="1" t="s">
        <v>9673</v>
      </c>
      <c r="G3149" s="1" t="s">
        <v>9674</v>
      </c>
      <c r="H3149" s="1" t="s">
        <v>9744</v>
      </c>
    </row>
    <row r="3150" spans="1:8" x14ac:dyDescent="0.25">
      <c r="A3150" s="1" t="s">
        <v>1065</v>
      </c>
      <c r="B3150" s="1" t="s">
        <v>9745</v>
      </c>
      <c r="C3150" s="1" t="s">
        <v>3025</v>
      </c>
      <c r="D3150" s="1" t="s">
        <v>9746</v>
      </c>
      <c r="E3150" s="1" t="s">
        <v>2444</v>
      </c>
      <c r="F3150" s="1" t="s">
        <v>9673</v>
      </c>
      <c r="G3150" s="1" t="s">
        <v>9674</v>
      </c>
      <c r="H3150" s="1" t="s">
        <v>9747</v>
      </c>
    </row>
    <row r="3151" spans="1:8" x14ac:dyDescent="0.25">
      <c r="A3151" s="1" t="s">
        <v>1065</v>
      </c>
      <c r="B3151" s="1" t="s">
        <v>9748</v>
      </c>
      <c r="C3151" s="1" t="s">
        <v>3025</v>
      </c>
      <c r="D3151" s="1" t="s">
        <v>9749</v>
      </c>
      <c r="E3151" s="1" t="s">
        <v>2444</v>
      </c>
      <c r="F3151" s="1" t="s">
        <v>9673</v>
      </c>
      <c r="G3151" s="1" t="s">
        <v>9674</v>
      </c>
      <c r="H3151" s="1" t="s">
        <v>9750</v>
      </c>
    </row>
    <row r="3152" spans="1:8" x14ac:dyDescent="0.25">
      <c r="A3152" s="1" t="s">
        <v>1065</v>
      </c>
      <c r="B3152" s="1" t="s">
        <v>9751</v>
      </c>
      <c r="C3152" s="1" t="s">
        <v>2442</v>
      </c>
      <c r="D3152" s="1" t="s">
        <v>9752</v>
      </c>
      <c r="E3152" s="1" t="s">
        <v>2444</v>
      </c>
      <c r="F3152" s="1" t="s">
        <v>9673</v>
      </c>
      <c r="G3152" s="1" t="s">
        <v>9674</v>
      </c>
      <c r="H3152" s="1" t="s">
        <v>9753</v>
      </c>
    </row>
    <row r="3153" spans="1:8" x14ac:dyDescent="0.25">
      <c r="A3153" s="1" t="s">
        <v>1065</v>
      </c>
      <c r="B3153" s="1" t="s">
        <v>9754</v>
      </c>
      <c r="C3153" s="1" t="s">
        <v>2442</v>
      </c>
      <c r="D3153" s="1" t="s">
        <v>9755</v>
      </c>
      <c r="E3153" s="1" t="s">
        <v>2444</v>
      </c>
      <c r="F3153" s="1" t="s">
        <v>9673</v>
      </c>
      <c r="G3153" s="1" t="s">
        <v>9674</v>
      </c>
      <c r="H3153" s="1" t="s">
        <v>1799</v>
      </c>
    </row>
    <row r="3154" spans="1:8" x14ac:dyDescent="0.25">
      <c r="A3154" s="1" t="s">
        <v>1065</v>
      </c>
      <c r="B3154" s="1" t="s">
        <v>9756</v>
      </c>
      <c r="C3154" s="1" t="s">
        <v>2442</v>
      </c>
      <c r="D3154" s="1" t="s">
        <v>9757</v>
      </c>
      <c r="E3154" s="1" t="s">
        <v>2444</v>
      </c>
      <c r="F3154" s="1" t="s">
        <v>9673</v>
      </c>
      <c r="G3154" s="1" t="s">
        <v>9674</v>
      </c>
      <c r="H3154" s="1" t="s">
        <v>9758</v>
      </c>
    </row>
    <row r="3155" spans="1:8" x14ac:dyDescent="0.25">
      <c r="A3155" s="1" t="s">
        <v>1065</v>
      </c>
      <c r="B3155" s="1" t="s">
        <v>9759</v>
      </c>
      <c r="C3155" s="1" t="s">
        <v>2442</v>
      </c>
      <c r="D3155" s="1" t="s">
        <v>9760</v>
      </c>
      <c r="E3155" s="1" t="s">
        <v>2444</v>
      </c>
      <c r="F3155" s="1" t="s">
        <v>9673</v>
      </c>
      <c r="G3155" s="1" t="s">
        <v>9761</v>
      </c>
      <c r="H3155" s="1" t="s">
        <v>9762</v>
      </c>
    </row>
    <row r="3156" spans="1:8" x14ac:dyDescent="0.25">
      <c r="A3156" s="1" t="s">
        <v>1065</v>
      </c>
      <c r="B3156" s="1" t="s">
        <v>9763</v>
      </c>
      <c r="C3156" s="1" t="s">
        <v>2442</v>
      </c>
      <c r="D3156" s="1" t="s">
        <v>9764</v>
      </c>
      <c r="E3156" s="1" t="s">
        <v>2444</v>
      </c>
      <c r="F3156" s="1" t="s">
        <v>9673</v>
      </c>
      <c r="G3156" s="1" t="s">
        <v>9761</v>
      </c>
      <c r="H3156" s="1" t="s">
        <v>9765</v>
      </c>
    </row>
    <row r="3157" spans="1:8" x14ac:dyDescent="0.25">
      <c r="A3157" s="1" t="s">
        <v>1065</v>
      </c>
      <c r="B3157" s="1" t="s">
        <v>9766</v>
      </c>
      <c r="C3157" s="1" t="s">
        <v>2442</v>
      </c>
      <c r="D3157" s="1" t="s">
        <v>9767</v>
      </c>
      <c r="E3157" s="1" t="s">
        <v>2444</v>
      </c>
      <c r="F3157" s="1" t="s">
        <v>9673</v>
      </c>
      <c r="G3157" s="1" t="s">
        <v>9761</v>
      </c>
      <c r="H3157" s="1" t="s">
        <v>9768</v>
      </c>
    </row>
    <row r="3158" spans="1:8" x14ac:dyDescent="0.25">
      <c r="A3158" s="1" t="s">
        <v>1065</v>
      </c>
      <c r="B3158" s="1" t="s">
        <v>9769</v>
      </c>
      <c r="C3158" s="1" t="s">
        <v>2442</v>
      </c>
      <c r="D3158" s="1" t="s">
        <v>9770</v>
      </c>
      <c r="E3158" s="1" t="s">
        <v>2444</v>
      </c>
      <c r="F3158" s="1" t="s">
        <v>9673</v>
      </c>
      <c r="G3158" s="1" t="s">
        <v>9761</v>
      </c>
      <c r="H3158" s="1" t="s">
        <v>9771</v>
      </c>
    </row>
    <row r="3159" spans="1:8" x14ac:dyDescent="0.25">
      <c r="A3159" s="1" t="s">
        <v>1065</v>
      </c>
      <c r="B3159" s="1" t="s">
        <v>9772</v>
      </c>
      <c r="C3159" s="1" t="s">
        <v>2442</v>
      </c>
      <c r="D3159" s="1" t="s">
        <v>9773</v>
      </c>
      <c r="E3159" s="1" t="s">
        <v>2444</v>
      </c>
      <c r="F3159" s="1" t="s">
        <v>9673</v>
      </c>
      <c r="G3159" s="1" t="s">
        <v>9761</v>
      </c>
      <c r="H3159" s="1" t="s">
        <v>1799</v>
      </c>
    </row>
    <row r="3160" spans="1:8" x14ac:dyDescent="0.25">
      <c r="A3160" s="1" t="s">
        <v>1065</v>
      </c>
      <c r="B3160" s="1" t="s">
        <v>9774</v>
      </c>
      <c r="C3160" s="1" t="s">
        <v>2442</v>
      </c>
      <c r="D3160" s="1" t="s">
        <v>9775</v>
      </c>
      <c r="E3160" s="1" t="s">
        <v>2444</v>
      </c>
      <c r="F3160" s="1" t="s">
        <v>9673</v>
      </c>
      <c r="G3160" s="1" t="s">
        <v>9761</v>
      </c>
      <c r="H3160" s="1" t="s">
        <v>9776</v>
      </c>
    </row>
    <row r="3161" spans="1:8" x14ac:dyDescent="0.25">
      <c r="A3161" s="1" t="s">
        <v>1065</v>
      </c>
      <c r="B3161" s="1" t="s">
        <v>9777</v>
      </c>
      <c r="C3161" s="1" t="s">
        <v>2442</v>
      </c>
      <c r="D3161" s="1" t="s">
        <v>9778</v>
      </c>
      <c r="E3161" s="1" t="s">
        <v>2444</v>
      </c>
      <c r="F3161" s="1" t="s">
        <v>9673</v>
      </c>
      <c r="G3161" s="1" t="s">
        <v>9761</v>
      </c>
      <c r="H3161" s="1" t="s">
        <v>9779</v>
      </c>
    </row>
    <row r="3162" spans="1:8" x14ac:dyDescent="0.25">
      <c r="A3162" s="1" t="s">
        <v>1065</v>
      </c>
      <c r="B3162" s="1" t="s">
        <v>9780</v>
      </c>
      <c r="C3162" s="1" t="s">
        <v>2442</v>
      </c>
      <c r="D3162" s="1" t="s">
        <v>9781</v>
      </c>
      <c r="E3162" s="1" t="s">
        <v>2444</v>
      </c>
      <c r="F3162" s="1" t="s">
        <v>9673</v>
      </c>
      <c r="G3162" s="1" t="s">
        <v>9761</v>
      </c>
      <c r="H3162" s="1" t="s">
        <v>7820</v>
      </c>
    </row>
    <row r="3163" spans="1:8" x14ac:dyDescent="0.25">
      <c r="A3163" s="1" t="s">
        <v>1065</v>
      </c>
      <c r="B3163" s="1" t="s">
        <v>9782</v>
      </c>
      <c r="C3163" s="1" t="s">
        <v>2442</v>
      </c>
      <c r="D3163" s="1" t="s">
        <v>9783</v>
      </c>
      <c r="E3163" s="1" t="s">
        <v>2444</v>
      </c>
      <c r="F3163" s="1" t="s">
        <v>9673</v>
      </c>
      <c r="G3163" s="1" t="s">
        <v>9761</v>
      </c>
      <c r="H3163" s="1" t="s">
        <v>9784</v>
      </c>
    </row>
    <row r="3164" spans="1:8" x14ac:dyDescent="0.25">
      <c r="A3164" s="1" t="s">
        <v>1065</v>
      </c>
      <c r="B3164" s="1" t="s">
        <v>9785</v>
      </c>
      <c r="C3164" s="1" t="s">
        <v>2442</v>
      </c>
      <c r="D3164" s="1" t="s">
        <v>9786</v>
      </c>
      <c r="E3164" s="1" t="s">
        <v>2444</v>
      </c>
      <c r="F3164" s="1" t="s">
        <v>9673</v>
      </c>
      <c r="G3164" s="1" t="s">
        <v>9761</v>
      </c>
      <c r="H3164" s="1" t="s">
        <v>9787</v>
      </c>
    </row>
    <row r="3165" spans="1:8" x14ac:dyDescent="0.25">
      <c r="A3165" s="1" t="s">
        <v>1065</v>
      </c>
      <c r="B3165" s="1" t="s">
        <v>9788</v>
      </c>
      <c r="C3165" s="1" t="s">
        <v>2442</v>
      </c>
      <c r="D3165" s="1" t="s">
        <v>9789</v>
      </c>
      <c r="E3165" s="1" t="s">
        <v>2444</v>
      </c>
      <c r="F3165" s="1" t="s">
        <v>9673</v>
      </c>
      <c r="G3165" s="1" t="s">
        <v>9761</v>
      </c>
      <c r="H3165" s="1" t="s">
        <v>9790</v>
      </c>
    </row>
    <row r="3166" spans="1:8" x14ac:dyDescent="0.25">
      <c r="A3166" s="1" t="s">
        <v>1065</v>
      </c>
      <c r="B3166" s="1" t="s">
        <v>9791</v>
      </c>
      <c r="C3166" s="1" t="s">
        <v>2442</v>
      </c>
      <c r="D3166" s="1" t="s">
        <v>9792</v>
      </c>
      <c r="E3166" s="1" t="s">
        <v>2444</v>
      </c>
      <c r="F3166" s="1" t="s">
        <v>9673</v>
      </c>
      <c r="G3166" s="1" t="s">
        <v>9761</v>
      </c>
      <c r="H3166" s="1" t="s">
        <v>9793</v>
      </c>
    </row>
    <row r="3167" spans="1:8" x14ac:dyDescent="0.25">
      <c r="A3167" s="1" t="s">
        <v>1065</v>
      </c>
      <c r="B3167" s="1" t="s">
        <v>9794</v>
      </c>
      <c r="C3167" s="1" t="s">
        <v>2442</v>
      </c>
      <c r="D3167" s="1" t="s">
        <v>9795</v>
      </c>
      <c r="E3167" s="1" t="s">
        <v>2444</v>
      </c>
      <c r="F3167" s="1" t="s">
        <v>9673</v>
      </c>
      <c r="G3167" s="1" t="s">
        <v>9761</v>
      </c>
      <c r="H3167" s="1" t="s">
        <v>9796</v>
      </c>
    </row>
    <row r="3168" spans="1:8" x14ac:dyDescent="0.25">
      <c r="A3168" s="1" t="s">
        <v>1065</v>
      </c>
      <c r="B3168" s="1" t="s">
        <v>9797</v>
      </c>
      <c r="C3168" s="1" t="s">
        <v>2442</v>
      </c>
      <c r="D3168" s="1" t="s">
        <v>9798</v>
      </c>
      <c r="E3168" s="1" t="s">
        <v>2444</v>
      </c>
      <c r="F3168" s="1" t="s">
        <v>9673</v>
      </c>
      <c r="G3168" s="1" t="s">
        <v>9761</v>
      </c>
      <c r="H3168" s="1" t="s">
        <v>9699</v>
      </c>
    </row>
    <row r="3169" spans="1:8" x14ac:dyDescent="0.25">
      <c r="A3169" s="1" t="s">
        <v>1065</v>
      </c>
      <c r="B3169" s="1" t="s">
        <v>9799</v>
      </c>
      <c r="C3169" s="1" t="s">
        <v>2442</v>
      </c>
      <c r="D3169" s="1" t="s">
        <v>9800</v>
      </c>
      <c r="E3169" s="1" t="s">
        <v>2444</v>
      </c>
      <c r="F3169" s="1" t="s">
        <v>9673</v>
      </c>
      <c r="G3169" s="1" t="s">
        <v>9761</v>
      </c>
      <c r="H3169" s="1" t="s">
        <v>9702</v>
      </c>
    </row>
    <row r="3170" spans="1:8" x14ac:dyDescent="0.25">
      <c r="A3170" s="1" t="s">
        <v>1065</v>
      </c>
      <c r="B3170" s="1" t="s">
        <v>9801</v>
      </c>
      <c r="C3170" s="1" t="s">
        <v>2442</v>
      </c>
      <c r="D3170" s="1" t="s">
        <v>9802</v>
      </c>
      <c r="E3170" s="1" t="s">
        <v>2444</v>
      </c>
      <c r="F3170" s="1" t="s">
        <v>9673</v>
      </c>
      <c r="G3170" s="1" t="s">
        <v>9761</v>
      </c>
      <c r="H3170" s="1" t="s">
        <v>9711</v>
      </c>
    </row>
    <row r="3171" spans="1:8" x14ac:dyDescent="0.25">
      <c r="A3171" s="1" t="s">
        <v>1065</v>
      </c>
      <c r="B3171" s="1" t="s">
        <v>9803</v>
      </c>
      <c r="C3171" s="1" t="s">
        <v>2442</v>
      </c>
      <c r="D3171" s="1" t="s">
        <v>9804</v>
      </c>
      <c r="E3171" s="1" t="s">
        <v>2444</v>
      </c>
      <c r="F3171" s="1" t="s">
        <v>9673</v>
      </c>
      <c r="G3171" s="1" t="s">
        <v>9761</v>
      </c>
      <c r="H3171" s="1" t="s">
        <v>9714</v>
      </c>
    </row>
    <row r="3172" spans="1:8" x14ac:dyDescent="0.25">
      <c r="A3172" s="1" t="s">
        <v>1065</v>
      </c>
      <c r="B3172" s="1" t="s">
        <v>9805</v>
      </c>
      <c r="C3172" s="1" t="s">
        <v>2442</v>
      </c>
      <c r="D3172" s="1" t="s">
        <v>9806</v>
      </c>
      <c r="E3172" s="1" t="s">
        <v>2444</v>
      </c>
      <c r="F3172" s="1" t="s">
        <v>9673</v>
      </c>
      <c r="G3172" s="1" t="s">
        <v>9761</v>
      </c>
      <c r="H3172" s="1" t="s">
        <v>7689</v>
      </c>
    </row>
    <row r="3173" spans="1:8" x14ac:dyDescent="0.25">
      <c r="A3173" s="1" t="s">
        <v>1065</v>
      </c>
      <c r="B3173" s="1" t="s">
        <v>9807</v>
      </c>
      <c r="C3173" s="1" t="s">
        <v>2442</v>
      </c>
      <c r="D3173" s="1" t="s">
        <v>9808</v>
      </c>
      <c r="E3173" s="1" t="s">
        <v>2444</v>
      </c>
      <c r="F3173" s="1" t="s">
        <v>9673</v>
      </c>
      <c r="G3173" s="1" t="s">
        <v>9761</v>
      </c>
      <c r="H3173" s="1" t="s">
        <v>9717</v>
      </c>
    </row>
    <row r="3174" spans="1:8" x14ac:dyDescent="0.25">
      <c r="A3174" s="1" t="s">
        <v>1065</v>
      </c>
      <c r="B3174" s="1" t="s">
        <v>9809</v>
      </c>
      <c r="C3174" s="1" t="s">
        <v>2442</v>
      </c>
      <c r="D3174" s="1" t="s">
        <v>9810</v>
      </c>
      <c r="E3174" s="1" t="s">
        <v>2444</v>
      </c>
      <c r="F3174" s="1" t="s">
        <v>9673</v>
      </c>
      <c r="G3174" s="1" t="s">
        <v>9761</v>
      </c>
      <c r="H3174" s="1" t="s">
        <v>9811</v>
      </c>
    </row>
    <row r="3175" spans="1:8" x14ac:dyDescent="0.25">
      <c r="A3175" s="1" t="s">
        <v>1065</v>
      </c>
      <c r="B3175" s="1" t="s">
        <v>9812</v>
      </c>
      <c r="C3175" s="1" t="s">
        <v>2442</v>
      </c>
      <c r="D3175" s="1" t="s">
        <v>9813</v>
      </c>
      <c r="E3175" s="1" t="s">
        <v>2444</v>
      </c>
      <c r="F3175" s="1" t="s">
        <v>9673</v>
      </c>
      <c r="G3175" s="1" t="s">
        <v>9761</v>
      </c>
      <c r="H3175" s="1" t="s">
        <v>9814</v>
      </c>
    </row>
    <row r="3176" spans="1:8" x14ac:dyDescent="0.25">
      <c r="A3176" s="1" t="s">
        <v>1065</v>
      </c>
      <c r="B3176" s="1" t="s">
        <v>9815</v>
      </c>
      <c r="C3176" s="1" t="s">
        <v>2442</v>
      </c>
      <c r="D3176" s="1" t="s">
        <v>9816</v>
      </c>
      <c r="E3176" s="1" t="s">
        <v>2444</v>
      </c>
      <c r="F3176" s="1" t="s">
        <v>9673</v>
      </c>
      <c r="G3176" s="1" t="s">
        <v>9761</v>
      </c>
      <c r="H3176" s="1" t="s">
        <v>9753</v>
      </c>
    </row>
    <row r="3177" spans="1:8" x14ac:dyDescent="0.25">
      <c r="A3177" s="1" t="s">
        <v>1065</v>
      </c>
      <c r="B3177" s="1" t="s">
        <v>9817</v>
      </c>
      <c r="C3177" s="1" t="s">
        <v>2442</v>
      </c>
      <c r="D3177" s="1" t="s">
        <v>9818</v>
      </c>
      <c r="E3177" s="1" t="s">
        <v>2444</v>
      </c>
      <c r="F3177" s="1" t="s">
        <v>9673</v>
      </c>
      <c r="G3177" s="1" t="s">
        <v>9761</v>
      </c>
      <c r="H3177" s="1" t="s">
        <v>9819</v>
      </c>
    </row>
    <row r="3178" spans="1:8" x14ac:dyDescent="0.25">
      <c r="A3178" s="1" t="s">
        <v>1065</v>
      </c>
      <c r="B3178" s="1" t="s">
        <v>9820</v>
      </c>
      <c r="C3178" s="1" t="s">
        <v>2442</v>
      </c>
      <c r="D3178" s="1" t="s">
        <v>9821</v>
      </c>
      <c r="E3178" s="1" t="s">
        <v>2444</v>
      </c>
      <c r="F3178" s="1" t="s">
        <v>9673</v>
      </c>
      <c r="G3178" s="1" t="s">
        <v>9761</v>
      </c>
      <c r="H3178" s="1" t="s">
        <v>9729</v>
      </c>
    </row>
    <row r="3179" spans="1:8" x14ac:dyDescent="0.25">
      <c r="A3179" s="1" t="s">
        <v>1065</v>
      </c>
      <c r="B3179" s="1" t="s">
        <v>9822</v>
      </c>
      <c r="C3179" s="1" t="s">
        <v>2442</v>
      </c>
      <c r="D3179" s="1" t="s">
        <v>9823</v>
      </c>
      <c r="E3179" s="1" t="s">
        <v>2444</v>
      </c>
      <c r="F3179" s="1" t="s">
        <v>9673</v>
      </c>
      <c r="G3179" s="1" t="s">
        <v>9761</v>
      </c>
      <c r="H3179" s="1" t="s">
        <v>1611</v>
      </c>
    </row>
    <row r="3180" spans="1:8" x14ac:dyDescent="0.25">
      <c r="A3180" s="1" t="s">
        <v>1065</v>
      </c>
      <c r="B3180" s="1" t="s">
        <v>9824</v>
      </c>
      <c r="C3180" s="1" t="s">
        <v>2442</v>
      </c>
      <c r="D3180" s="1" t="s">
        <v>9825</v>
      </c>
      <c r="E3180" s="1" t="s">
        <v>2444</v>
      </c>
      <c r="F3180" s="1" t="s">
        <v>9673</v>
      </c>
      <c r="G3180" s="1" t="s">
        <v>9826</v>
      </c>
      <c r="H3180" s="1" t="s">
        <v>9827</v>
      </c>
    </row>
    <row r="3181" spans="1:8" x14ac:dyDescent="0.25">
      <c r="A3181" s="1" t="s">
        <v>1065</v>
      </c>
      <c r="B3181" s="1" t="s">
        <v>9828</v>
      </c>
      <c r="C3181" s="1" t="s">
        <v>2442</v>
      </c>
      <c r="D3181" s="1" t="s">
        <v>9829</v>
      </c>
      <c r="E3181" s="1" t="s">
        <v>2444</v>
      </c>
      <c r="F3181" s="1" t="s">
        <v>9673</v>
      </c>
      <c r="G3181" s="1" t="s">
        <v>9826</v>
      </c>
      <c r="H3181" s="1" t="s">
        <v>9830</v>
      </c>
    </row>
    <row r="3182" spans="1:8" x14ac:dyDescent="0.25">
      <c r="A3182" s="1" t="s">
        <v>1065</v>
      </c>
      <c r="B3182" s="1" t="s">
        <v>9831</v>
      </c>
      <c r="C3182" s="1" t="s">
        <v>2442</v>
      </c>
      <c r="D3182" s="1" t="s">
        <v>9832</v>
      </c>
      <c r="E3182" s="1" t="s">
        <v>2444</v>
      </c>
      <c r="F3182" s="1" t="s">
        <v>9673</v>
      </c>
      <c r="G3182" s="1" t="s">
        <v>9826</v>
      </c>
      <c r="H3182" s="1" t="s">
        <v>9833</v>
      </c>
    </row>
    <row r="3183" spans="1:8" x14ac:dyDescent="0.25">
      <c r="A3183" s="1" t="s">
        <v>1065</v>
      </c>
      <c r="B3183" s="1" t="s">
        <v>9834</v>
      </c>
      <c r="C3183" s="1" t="s">
        <v>2442</v>
      </c>
      <c r="D3183" s="1" t="s">
        <v>9835</v>
      </c>
      <c r="E3183" s="1" t="s">
        <v>2444</v>
      </c>
      <c r="F3183" s="1" t="s">
        <v>9673</v>
      </c>
      <c r="G3183" s="1" t="s">
        <v>9826</v>
      </c>
      <c r="H3183" s="1" t="s">
        <v>9836</v>
      </c>
    </row>
    <row r="3184" spans="1:8" x14ac:dyDescent="0.25">
      <c r="A3184" s="1" t="s">
        <v>1065</v>
      </c>
      <c r="B3184" s="1" t="s">
        <v>9837</v>
      </c>
      <c r="C3184" s="1" t="s">
        <v>2442</v>
      </c>
      <c r="D3184" s="1" t="s">
        <v>9838</v>
      </c>
      <c r="E3184" s="1" t="s">
        <v>2444</v>
      </c>
      <c r="F3184" s="1" t="s">
        <v>9673</v>
      </c>
      <c r="G3184" s="1" t="s">
        <v>9826</v>
      </c>
      <c r="H3184" s="1" t="s">
        <v>9839</v>
      </c>
    </row>
    <row r="3185" spans="1:8" x14ac:dyDescent="0.25">
      <c r="A3185" s="1" t="s">
        <v>1065</v>
      </c>
      <c r="B3185" s="1" t="s">
        <v>9840</v>
      </c>
      <c r="C3185" s="1" t="s">
        <v>2442</v>
      </c>
      <c r="D3185" s="1" t="s">
        <v>9841</v>
      </c>
      <c r="E3185" s="1" t="s">
        <v>2444</v>
      </c>
      <c r="F3185" s="1" t="s">
        <v>9673</v>
      </c>
      <c r="G3185" s="1" t="s">
        <v>9826</v>
      </c>
      <c r="H3185" s="1" t="s">
        <v>9842</v>
      </c>
    </row>
    <row r="3186" spans="1:8" x14ac:dyDescent="0.25">
      <c r="A3186" s="1" t="s">
        <v>1065</v>
      </c>
      <c r="B3186" s="1" t="s">
        <v>9843</v>
      </c>
      <c r="C3186" s="1" t="s">
        <v>2442</v>
      </c>
      <c r="D3186" s="1" t="s">
        <v>9844</v>
      </c>
      <c r="E3186" s="1" t="s">
        <v>2444</v>
      </c>
      <c r="F3186" s="1" t="s">
        <v>9673</v>
      </c>
      <c r="G3186" s="1" t="s">
        <v>9826</v>
      </c>
      <c r="H3186" s="1" t="s">
        <v>9711</v>
      </c>
    </row>
    <row r="3187" spans="1:8" x14ac:dyDescent="0.25">
      <c r="A3187" s="1" t="s">
        <v>1065</v>
      </c>
      <c r="B3187" s="1" t="s">
        <v>9845</v>
      </c>
      <c r="C3187" s="1" t="s">
        <v>2442</v>
      </c>
      <c r="D3187" s="1" t="s">
        <v>9846</v>
      </c>
      <c r="E3187" s="1" t="s">
        <v>2444</v>
      </c>
      <c r="F3187" s="1" t="s">
        <v>9673</v>
      </c>
      <c r="G3187" s="1" t="s">
        <v>9826</v>
      </c>
      <c r="H3187" s="1" t="s">
        <v>9847</v>
      </c>
    </row>
    <row r="3188" spans="1:8" x14ac:dyDescent="0.25">
      <c r="A3188" s="1" t="s">
        <v>1065</v>
      </c>
      <c r="B3188" s="1" t="s">
        <v>9848</v>
      </c>
      <c r="C3188" s="1" t="s">
        <v>2442</v>
      </c>
      <c r="D3188" s="1" t="s">
        <v>9849</v>
      </c>
      <c r="E3188" s="1" t="s">
        <v>2444</v>
      </c>
      <c r="F3188" s="1" t="s">
        <v>9673</v>
      </c>
      <c r="G3188" s="1" t="s">
        <v>9826</v>
      </c>
      <c r="H3188" s="1" t="s">
        <v>7689</v>
      </c>
    </row>
    <row r="3189" spans="1:8" x14ac:dyDescent="0.25">
      <c r="A3189" s="1" t="s">
        <v>1065</v>
      </c>
      <c r="B3189" s="1" t="s">
        <v>9850</v>
      </c>
      <c r="C3189" s="1" t="s">
        <v>2442</v>
      </c>
      <c r="D3189" s="1" t="s">
        <v>9851</v>
      </c>
      <c r="E3189" s="1" t="s">
        <v>2444</v>
      </c>
      <c r="F3189" s="1" t="s">
        <v>9673</v>
      </c>
      <c r="G3189" s="1" t="s">
        <v>9826</v>
      </c>
      <c r="H3189" s="1" t="s">
        <v>9714</v>
      </c>
    </row>
    <row r="3190" spans="1:8" x14ac:dyDescent="0.25">
      <c r="A3190" s="1" t="s">
        <v>1065</v>
      </c>
      <c r="B3190" s="1" t="s">
        <v>9852</v>
      </c>
      <c r="C3190" s="1" t="s">
        <v>2442</v>
      </c>
      <c r="D3190" s="1" t="s">
        <v>9853</v>
      </c>
      <c r="E3190" s="1" t="s">
        <v>2444</v>
      </c>
      <c r="F3190" s="1" t="s">
        <v>9673</v>
      </c>
      <c r="G3190" s="1" t="s">
        <v>9826</v>
      </c>
      <c r="H3190" s="1" t="s">
        <v>9717</v>
      </c>
    </row>
    <row r="3191" spans="1:8" x14ac:dyDescent="0.25">
      <c r="A3191" s="1" t="s">
        <v>1065</v>
      </c>
      <c r="B3191" s="1" t="s">
        <v>9854</v>
      </c>
      <c r="C3191" s="1" t="s">
        <v>2442</v>
      </c>
      <c r="D3191" s="1" t="s">
        <v>9855</v>
      </c>
      <c r="E3191" s="1" t="s">
        <v>2444</v>
      </c>
      <c r="F3191" s="1" t="s">
        <v>9673</v>
      </c>
      <c r="G3191" s="1" t="s">
        <v>9826</v>
      </c>
      <c r="H3191" s="1" t="s">
        <v>9856</v>
      </c>
    </row>
    <row r="3192" spans="1:8" x14ac:dyDescent="0.25">
      <c r="A3192" s="1" t="s">
        <v>1065</v>
      </c>
      <c r="B3192" s="1" t="s">
        <v>9857</v>
      </c>
      <c r="C3192" s="1" t="s">
        <v>2442</v>
      </c>
      <c r="D3192" s="1" t="s">
        <v>9858</v>
      </c>
      <c r="E3192" s="1" t="s">
        <v>2444</v>
      </c>
      <c r="F3192" s="1" t="s">
        <v>9673</v>
      </c>
      <c r="G3192" s="1" t="s">
        <v>9826</v>
      </c>
      <c r="H3192" s="1" t="s">
        <v>9859</v>
      </c>
    </row>
    <row r="3193" spans="1:8" x14ac:dyDescent="0.25">
      <c r="A3193" s="1" t="s">
        <v>1065</v>
      </c>
      <c r="B3193" s="1" t="s">
        <v>9860</v>
      </c>
      <c r="C3193" s="1" t="s">
        <v>2442</v>
      </c>
      <c r="D3193" s="1" t="s">
        <v>9861</v>
      </c>
      <c r="E3193" s="1" t="s">
        <v>2444</v>
      </c>
      <c r="F3193" s="1" t="s">
        <v>9673</v>
      </c>
      <c r="G3193" s="1" t="s">
        <v>9826</v>
      </c>
      <c r="H3193" s="1" t="s">
        <v>9862</v>
      </c>
    </row>
    <row r="3194" spans="1:8" x14ac:dyDescent="0.25">
      <c r="A3194" s="1" t="s">
        <v>1065</v>
      </c>
      <c r="B3194" s="1" t="s">
        <v>9863</v>
      </c>
      <c r="C3194" s="1" t="s">
        <v>2442</v>
      </c>
      <c r="D3194" s="1" t="s">
        <v>9864</v>
      </c>
      <c r="E3194" s="1" t="s">
        <v>2444</v>
      </c>
      <c r="F3194" s="1" t="s">
        <v>9673</v>
      </c>
      <c r="G3194" s="1" t="s">
        <v>9826</v>
      </c>
      <c r="H3194" s="1" t="s">
        <v>9865</v>
      </c>
    </row>
    <row r="3195" spans="1:8" x14ac:dyDescent="0.25">
      <c r="A3195" s="1" t="s">
        <v>1065</v>
      </c>
      <c r="B3195" s="1" t="s">
        <v>9866</v>
      </c>
      <c r="C3195" s="1" t="s">
        <v>2442</v>
      </c>
      <c r="D3195" s="1" t="s">
        <v>9867</v>
      </c>
      <c r="E3195" s="1" t="s">
        <v>2444</v>
      </c>
      <c r="F3195" s="1" t="s">
        <v>9673</v>
      </c>
      <c r="G3195" s="1" t="s">
        <v>9826</v>
      </c>
      <c r="H3195" s="1" t="s">
        <v>9868</v>
      </c>
    </row>
    <row r="3196" spans="1:8" x14ac:dyDescent="0.25">
      <c r="A3196" s="1" t="s">
        <v>1065</v>
      </c>
      <c r="B3196" s="1" t="s">
        <v>9869</v>
      </c>
      <c r="C3196" s="1" t="s">
        <v>2442</v>
      </c>
      <c r="D3196" s="1" t="s">
        <v>9870</v>
      </c>
      <c r="E3196" s="1" t="s">
        <v>2444</v>
      </c>
      <c r="F3196" s="1" t="s">
        <v>9673</v>
      </c>
      <c r="G3196" s="1" t="s">
        <v>7577</v>
      </c>
      <c r="H3196" s="1" t="s">
        <v>7824</v>
      </c>
    </row>
    <row r="3197" spans="1:8" x14ac:dyDescent="0.25">
      <c r="A3197" s="1" t="s">
        <v>1065</v>
      </c>
      <c r="B3197" s="1" t="s">
        <v>9871</v>
      </c>
      <c r="C3197" s="1" t="s">
        <v>2442</v>
      </c>
      <c r="D3197" s="1" t="s">
        <v>9872</v>
      </c>
      <c r="E3197" s="1" t="s">
        <v>2444</v>
      </c>
      <c r="F3197" s="1" t="s">
        <v>9673</v>
      </c>
      <c r="G3197" s="1" t="s">
        <v>7577</v>
      </c>
      <c r="H3197" s="1" t="s">
        <v>1153</v>
      </c>
    </row>
    <row r="3198" spans="1:8" x14ac:dyDescent="0.25">
      <c r="A3198" s="1" t="s">
        <v>1065</v>
      </c>
      <c r="B3198" s="1" t="s">
        <v>9873</v>
      </c>
      <c r="C3198" s="1" t="s">
        <v>2442</v>
      </c>
      <c r="D3198" s="1" t="s">
        <v>9874</v>
      </c>
      <c r="E3198" s="1" t="s">
        <v>2444</v>
      </c>
      <c r="F3198" s="1" t="s">
        <v>9673</v>
      </c>
      <c r="G3198" s="1" t="s">
        <v>7577</v>
      </c>
      <c r="H3198" s="1" t="s">
        <v>9875</v>
      </c>
    </row>
    <row r="3199" spans="1:8" x14ac:dyDescent="0.25">
      <c r="A3199" s="1" t="s">
        <v>1065</v>
      </c>
      <c r="B3199" s="1" t="s">
        <v>9876</v>
      </c>
      <c r="C3199" s="1" t="s">
        <v>2442</v>
      </c>
      <c r="D3199" s="1" t="s">
        <v>9877</v>
      </c>
      <c r="E3199" s="1" t="s">
        <v>2444</v>
      </c>
      <c r="F3199" s="1" t="s">
        <v>9673</v>
      </c>
      <c r="G3199" s="1" t="s">
        <v>7577</v>
      </c>
      <c r="H3199" s="1" t="s">
        <v>57</v>
      </c>
    </row>
    <row r="3200" spans="1:8" x14ac:dyDescent="0.25">
      <c r="A3200" s="1" t="s">
        <v>1065</v>
      </c>
      <c r="B3200" s="1" t="s">
        <v>9878</v>
      </c>
      <c r="C3200" s="1" t="s">
        <v>2442</v>
      </c>
      <c r="D3200" s="1" t="s">
        <v>9879</v>
      </c>
      <c r="E3200" s="1" t="s">
        <v>2444</v>
      </c>
      <c r="F3200" s="1" t="s">
        <v>9673</v>
      </c>
      <c r="G3200" s="1" t="s">
        <v>7577</v>
      </c>
      <c r="H3200" s="1" t="s">
        <v>201</v>
      </c>
    </row>
    <row r="3201" spans="1:8" x14ac:dyDescent="0.25">
      <c r="A3201" s="1" t="s">
        <v>1065</v>
      </c>
      <c r="B3201" s="1" t="s">
        <v>9880</v>
      </c>
      <c r="C3201" s="1" t="s">
        <v>2442</v>
      </c>
      <c r="D3201" s="1" t="s">
        <v>9881</v>
      </c>
      <c r="E3201" s="1" t="s">
        <v>2444</v>
      </c>
      <c r="F3201" s="1" t="s">
        <v>9673</v>
      </c>
      <c r="G3201" s="1" t="s">
        <v>7577</v>
      </c>
      <c r="H3201" s="1" t="s">
        <v>9882</v>
      </c>
    </row>
    <row r="3202" spans="1:8" x14ac:dyDescent="0.25">
      <c r="A3202" s="1" t="s">
        <v>1065</v>
      </c>
      <c r="B3202" s="1" t="s">
        <v>9883</v>
      </c>
      <c r="C3202" s="1" t="s">
        <v>2442</v>
      </c>
      <c r="D3202" s="1" t="s">
        <v>9884</v>
      </c>
      <c r="E3202" s="1" t="s">
        <v>2444</v>
      </c>
      <c r="F3202" s="1" t="s">
        <v>9673</v>
      </c>
      <c r="G3202" s="1" t="s">
        <v>7577</v>
      </c>
      <c r="H3202" s="1" t="s">
        <v>9885</v>
      </c>
    </row>
    <row r="3203" spans="1:8" x14ac:dyDescent="0.25">
      <c r="A3203" s="1" t="s">
        <v>1065</v>
      </c>
      <c r="B3203" s="1" t="s">
        <v>9886</v>
      </c>
      <c r="C3203" s="1" t="s">
        <v>2442</v>
      </c>
      <c r="D3203" s="1" t="s">
        <v>9887</v>
      </c>
      <c r="E3203" s="1" t="s">
        <v>2444</v>
      </c>
      <c r="F3203" s="1" t="s">
        <v>9673</v>
      </c>
      <c r="G3203" s="1" t="s">
        <v>7577</v>
      </c>
      <c r="H3203" s="1" t="s">
        <v>9888</v>
      </c>
    </row>
    <row r="3204" spans="1:8" x14ac:dyDescent="0.25">
      <c r="A3204" s="1" t="s">
        <v>1065</v>
      </c>
      <c r="B3204" s="1" t="s">
        <v>9889</v>
      </c>
      <c r="C3204" s="1" t="s">
        <v>2442</v>
      </c>
      <c r="D3204" s="1" t="s">
        <v>9890</v>
      </c>
      <c r="E3204" s="1" t="s">
        <v>2444</v>
      </c>
      <c r="F3204" s="1" t="s">
        <v>9673</v>
      </c>
      <c r="G3204" s="1" t="s">
        <v>7577</v>
      </c>
      <c r="H3204" s="1" t="s">
        <v>9891</v>
      </c>
    </row>
    <row r="3205" spans="1:8" x14ac:dyDescent="0.25">
      <c r="A3205" s="1" t="s">
        <v>1065</v>
      </c>
      <c r="B3205" s="1" t="s">
        <v>9892</v>
      </c>
      <c r="C3205" s="1" t="s">
        <v>2442</v>
      </c>
      <c r="D3205" s="1" t="s">
        <v>9893</v>
      </c>
      <c r="E3205" s="1" t="s">
        <v>2444</v>
      </c>
      <c r="F3205" s="1" t="s">
        <v>9673</v>
      </c>
      <c r="G3205" s="1" t="s">
        <v>7577</v>
      </c>
      <c r="H3205" s="1" t="s">
        <v>9894</v>
      </c>
    </row>
    <row r="3206" spans="1:8" x14ac:dyDescent="0.25">
      <c r="A3206" s="1" t="s">
        <v>1065</v>
      </c>
      <c r="B3206" s="1" t="s">
        <v>9895</v>
      </c>
      <c r="C3206" s="1" t="s">
        <v>2442</v>
      </c>
      <c r="D3206" s="1" t="s">
        <v>9896</v>
      </c>
      <c r="E3206" s="1" t="s">
        <v>2444</v>
      </c>
      <c r="F3206" s="1" t="s">
        <v>9673</v>
      </c>
      <c r="G3206" s="1" t="s">
        <v>7577</v>
      </c>
      <c r="H3206" s="1" t="s">
        <v>9897</v>
      </c>
    </row>
    <row r="3207" spans="1:8" x14ac:dyDescent="0.25">
      <c r="A3207" s="1" t="s">
        <v>1065</v>
      </c>
      <c r="B3207" s="1" t="s">
        <v>9898</v>
      </c>
      <c r="C3207" s="1" t="s">
        <v>2442</v>
      </c>
      <c r="D3207" s="1" t="s">
        <v>9899</v>
      </c>
      <c r="E3207" s="1" t="s">
        <v>2444</v>
      </c>
      <c r="F3207" s="1" t="s">
        <v>9673</v>
      </c>
      <c r="G3207" s="1" t="s">
        <v>9900</v>
      </c>
      <c r="H3207" s="1" t="s">
        <v>9901</v>
      </c>
    </row>
    <row r="3208" spans="1:8" x14ac:dyDescent="0.25">
      <c r="A3208" s="1" t="s">
        <v>1065</v>
      </c>
      <c r="B3208" s="1" t="s">
        <v>9902</v>
      </c>
      <c r="C3208" s="1" t="s">
        <v>2442</v>
      </c>
      <c r="D3208" s="1" t="s">
        <v>9903</v>
      </c>
      <c r="E3208" s="1" t="s">
        <v>2444</v>
      </c>
      <c r="F3208" s="1" t="s">
        <v>9673</v>
      </c>
      <c r="G3208" s="1" t="s">
        <v>9900</v>
      </c>
      <c r="H3208" s="1" t="s">
        <v>9904</v>
      </c>
    </row>
    <row r="3209" spans="1:8" x14ac:dyDescent="0.25">
      <c r="A3209" s="1" t="s">
        <v>1065</v>
      </c>
      <c r="B3209" s="1" t="s">
        <v>9905</v>
      </c>
      <c r="C3209" s="1" t="s">
        <v>2442</v>
      </c>
      <c r="D3209" s="1" t="s">
        <v>9906</v>
      </c>
      <c r="E3209" s="1" t="s">
        <v>2444</v>
      </c>
      <c r="F3209" s="1" t="s">
        <v>9673</v>
      </c>
      <c r="G3209" s="1" t="s">
        <v>9900</v>
      </c>
      <c r="H3209" s="1" t="s">
        <v>9907</v>
      </c>
    </row>
    <row r="3210" spans="1:8" x14ac:dyDescent="0.25">
      <c r="A3210" s="1" t="s">
        <v>1065</v>
      </c>
      <c r="B3210" s="1" t="s">
        <v>9908</v>
      </c>
      <c r="C3210" s="1" t="s">
        <v>2442</v>
      </c>
      <c r="D3210" s="1" t="s">
        <v>9909</v>
      </c>
      <c r="E3210" s="1" t="s">
        <v>2444</v>
      </c>
      <c r="F3210" s="1" t="s">
        <v>9673</v>
      </c>
      <c r="G3210" s="1" t="s">
        <v>9900</v>
      </c>
      <c r="H3210" s="1" t="s">
        <v>9910</v>
      </c>
    </row>
    <row r="3211" spans="1:8" x14ac:dyDescent="0.25">
      <c r="A3211" s="1" t="s">
        <v>1065</v>
      </c>
      <c r="B3211" s="1" t="s">
        <v>9911</v>
      </c>
      <c r="C3211" s="1" t="s">
        <v>2442</v>
      </c>
      <c r="D3211" s="1" t="s">
        <v>9912</v>
      </c>
      <c r="E3211" s="1" t="s">
        <v>2444</v>
      </c>
      <c r="F3211" s="1" t="s">
        <v>9673</v>
      </c>
      <c r="G3211" s="1" t="s">
        <v>9900</v>
      </c>
      <c r="H3211" s="1" t="s">
        <v>9913</v>
      </c>
    </row>
    <row r="3212" spans="1:8" x14ac:dyDescent="0.25">
      <c r="A3212" s="1" t="s">
        <v>1065</v>
      </c>
      <c r="B3212" s="1" t="s">
        <v>9914</v>
      </c>
      <c r="C3212" s="1" t="s">
        <v>2442</v>
      </c>
      <c r="D3212" s="1" t="s">
        <v>9915</v>
      </c>
      <c r="E3212" s="1" t="s">
        <v>2444</v>
      </c>
      <c r="F3212" s="1" t="s">
        <v>9673</v>
      </c>
      <c r="G3212" s="1" t="s">
        <v>9900</v>
      </c>
      <c r="H3212" s="1" t="s">
        <v>9916</v>
      </c>
    </row>
    <row r="3213" spans="1:8" x14ac:dyDescent="0.25">
      <c r="A3213" s="1" t="s">
        <v>1065</v>
      </c>
      <c r="B3213" s="1" t="s">
        <v>9917</v>
      </c>
      <c r="C3213" s="1" t="s">
        <v>2442</v>
      </c>
      <c r="D3213" s="1" t="s">
        <v>9918</v>
      </c>
      <c r="E3213" s="1" t="s">
        <v>2444</v>
      </c>
      <c r="F3213" s="1" t="s">
        <v>9673</v>
      </c>
      <c r="G3213" s="1" t="s">
        <v>4261</v>
      </c>
      <c r="H3213" s="1" t="s">
        <v>4262</v>
      </c>
    </row>
    <row r="3214" spans="1:8" x14ac:dyDescent="0.25">
      <c r="A3214" s="1" t="s">
        <v>1065</v>
      </c>
      <c r="B3214" s="1" t="s">
        <v>9919</v>
      </c>
      <c r="C3214" s="1" t="s">
        <v>2442</v>
      </c>
      <c r="D3214" s="1" t="s">
        <v>9920</v>
      </c>
      <c r="E3214" s="1" t="s">
        <v>2444</v>
      </c>
      <c r="F3214" s="1" t="s">
        <v>9673</v>
      </c>
      <c r="G3214" s="1" t="s">
        <v>4261</v>
      </c>
      <c r="H3214" s="1" t="s">
        <v>4262</v>
      </c>
    </row>
    <row r="3215" spans="1:8" x14ac:dyDescent="0.25">
      <c r="A3215" s="1" t="s">
        <v>1065</v>
      </c>
      <c r="B3215" s="1" t="s">
        <v>9921</v>
      </c>
      <c r="C3215" s="1" t="s">
        <v>2442</v>
      </c>
      <c r="D3215" s="1" t="s">
        <v>9922</v>
      </c>
      <c r="E3215" s="1" t="s">
        <v>2444</v>
      </c>
      <c r="F3215" s="1" t="s">
        <v>9673</v>
      </c>
      <c r="G3215" s="1" t="s">
        <v>4261</v>
      </c>
      <c r="H3215" s="1" t="s">
        <v>4262</v>
      </c>
    </row>
    <row r="3216" spans="1:8" x14ac:dyDescent="0.25">
      <c r="A3216" s="1" t="s">
        <v>1065</v>
      </c>
      <c r="B3216" s="1" t="s">
        <v>9923</v>
      </c>
      <c r="C3216" s="1" t="s">
        <v>2442</v>
      </c>
      <c r="D3216" s="1" t="s">
        <v>9924</v>
      </c>
      <c r="E3216" s="1" t="s">
        <v>2444</v>
      </c>
      <c r="F3216" s="1" t="s">
        <v>9673</v>
      </c>
      <c r="G3216" s="1" t="s">
        <v>4261</v>
      </c>
      <c r="H3216" s="1" t="s">
        <v>4262</v>
      </c>
    </row>
    <row r="3217" spans="1:8" x14ac:dyDescent="0.25">
      <c r="A3217" s="1" t="s">
        <v>1065</v>
      </c>
      <c r="B3217" s="1" t="s">
        <v>9925</v>
      </c>
      <c r="C3217" s="1" t="s">
        <v>2442</v>
      </c>
      <c r="D3217" s="1" t="s">
        <v>9926</v>
      </c>
      <c r="E3217" s="1" t="s">
        <v>2444</v>
      </c>
      <c r="F3217" s="1" t="s">
        <v>9673</v>
      </c>
      <c r="G3217" s="1" t="s">
        <v>4261</v>
      </c>
      <c r="H3217" s="1" t="s">
        <v>4262</v>
      </c>
    </row>
    <row r="3218" spans="1:8" x14ac:dyDescent="0.25">
      <c r="A3218" s="1" t="s">
        <v>1065</v>
      </c>
      <c r="B3218" s="1" t="s">
        <v>9927</v>
      </c>
      <c r="C3218" s="1" t="s">
        <v>2442</v>
      </c>
      <c r="D3218" s="1" t="s">
        <v>9928</v>
      </c>
      <c r="E3218" s="1" t="s">
        <v>2444</v>
      </c>
      <c r="F3218" s="1" t="s">
        <v>9673</v>
      </c>
      <c r="G3218" s="1" t="s">
        <v>4261</v>
      </c>
      <c r="H3218" s="1" t="s">
        <v>4261</v>
      </c>
    </row>
    <row r="3219" spans="1:8" x14ac:dyDescent="0.25">
      <c r="A3219" s="1" t="s">
        <v>1065</v>
      </c>
      <c r="B3219" s="1" t="s">
        <v>9929</v>
      </c>
      <c r="C3219" s="1" t="s">
        <v>9930</v>
      </c>
      <c r="D3219" s="1" t="s">
        <v>9931</v>
      </c>
      <c r="E3219" s="1" t="s">
        <v>2444</v>
      </c>
      <c r="F3219" s="1" t="s">
        <v>9932</v>
      </c>
      <c r="G3219" s="1" t="s">
        <v>9933</v>
      </c>
      <c r="H3219" s="1" t="s">
        <v>9934</v>
      </c>
    </row>
    <row r="3220" spans="1:8" x14ac:dyDescent="0.25">
      <c r="A3220" s="1" t="s">
        <v>1065</v>
      </c>
      <c r="B3220" s="1" t="s">
        <v>9935</v>
      </c>
      <c r="C3220" s="1" t="s">
        <v>9930</v>
      </c>
      <c r="D3220" s="1" t="s">
        <v>9936</v>
      </c>
      <c r="E3220" s="1" t="s">
        <v>2444</v>
      </c>
      <c r="F3220" s="1" t="s">
        <v>9932</v>
      </c>
      <c r="G3220" s="1" t="s">
        <v>9933</v>
      </c>
      <c r="H3220" s="1" t="s">
        <v>9937</v>
      </c>
    </row>
    <row r="3221" spans="1:8" x14ac:dyDescent="0.25">
      <c r="A3221" s="1" t="s">
        <v>1065</v>
      </c>
      <c r="B3221" s="1" t="s">
        <v>9938</v>
      </c>
      <c r="C3221" s="1" t="s">
        <v>9930</v>
      </c>
      <c r="D3221" s="1" t="s">
        <v>9939</v>
      </c>
      <c r="E3221" s="1" t="s">
        <v>2444</v>
      </c>
      <c r="F3221" s="1" t="s">
        <v>9932</v>
      </c>
      <c r="G3221" s="1" t="s">
        <v>9933</v>
      </c>
      <c r="H3221" s="1" t="s">
        <v>9940</v>
      </c>
    </row>
    <row r="3222" spans="1:8" x14ac:dyDescent="0.25">
      <c r="A3222" s="1" t="s">
        <v>1065</v>
      </c>
      <c r="B3222" s="1" t="s">
        <v>9941</v>
      </c>
      <c r="C3222" s="1" t="s">
        <v>9930</v>
      </c>
      <c r="D3222" s="1" t="s">
        <v>9942</v>
      </c>
      <c r="E3222" s="1" t="s">
        <v>2444</v>
      </c>
      <c r="F3222" s="1" t="s">
        <v>9932</v>
      </c>
      <c r="G3222" s="1" t="s">
        <v>9933</v>
      </c>
      <c r="H3222" s="1" t="s">
        <v>1611</v>
      </c>
    </row>
    <row r="3223" spans="1:8" x14ac:dyDescent="0.25">
      <c r="A3223" s="1" t="s">
        <v>1065</v>
      </c>
      <c r="B3223" s="1" t="s">
        <v>9943</v>
      </c>
      <c r="C3223" s="1" t="s">
        <v>9930</v>
      </c>
      <c r="D3223" s="1" t="s">
        <v>9944</v>
      </c>
      <c r="E3223" s="1" t="s">
        <v>2444</v>
      </c>
      <c r="F3223" s="1" t="s">
        <v>9932</v>
      </c>
      <c r="G3223" s="1" t="s">
        <v>9945</v>
      </c>
      <c r="H3223" s="1" t="s">
        <v>9946</v>
      </c>
    </row>
    <row r="3224" spans="1:8" x14ac:dyDescent="0.25">
      <c r="A3224" s="1" t="s">
        <v>1065</v>
      </c>
      <c r="B3224" s="1" t="s">
        <v>9947</v>
      </c>
      <c r="C3224" s="1" t="s">
        <v>9930</v>
      </c>
      <c r="D3224" s="1" t="s">
        <v>9948</v>
      </c>
      <c r="E3224" s="1" t="s">
        <v>2444</v>
      </c>
      <c r="F3224" s="1" t="s">
        <v>9932</v>
      </c>
      <c r="G3224" s="1" t="s">
        <v>9945</v>
      </c>
      <c r="H3224" s="1" t="s">
        <v>9946</v>
      </c>
    </row>
    <row r="3225" spans="1:8" x14ac:dyDescent="0.25">
      <c r="A3225" s="1" t="s">
        <v>1065</v>
      </c>
      <c r="B3225" s="1" t="s">
        <v>9949</v>
      </c>
      <c r="C3225" s="1" t="s">
        <v>3025</v>
      </c>
      <c r="D3225" s="1" t="s">
        <v>9950</v>
      </c>
      <c r="E3225" s="1" t="s">
        <v>2444</v>
      </c>
      <c r="F3225" s="1" t="s">
        <v>9932</v>
      </c>
      <c r="G3225" s="1" t="s">
        <v>9945</v>
      </c>
      <c r="H3225" s="1" t="s">
        <v>9951</v>
      </c>
    </row>
    <row r="3226" spans="1:8" x14ac:dyDescent="0.25">
      <c r="A3226" s="1" t="s">
        <v>1065</v>
      </c>
      <c r="B3226" s="1" t="s">
        <v>9952</v>
      </c>
      <c r="C3226" s="1" t="s">
        <v>3025</v>
      </c>
      <c r="D3226" s="1" t="s">
        <v>9953</v>
      </c>
      <c r="E3226" s="1" t="s">
        <v>2444</v>
      </c>
      <c r="F3226" s="1" t="s">
        <v>9932</v>
      </c>
      <c r="G3226" s="1" t="s">
        <v>9945</v>
      </c>
      <c r="H3226" s="1" t="s">
        <v>9951</v>
      </c>
    </row>
    <row r="3227" spans="1:8" x14ac:dyDescent="0.25">
      <c r="A3227" s="1" t="s">
        <v>1065</v>
      </c>
      <c r="B3227" s="1" t="s">
        <v>9954</v>
      </c>
      <c r="C3227" s="1" t="s">
        <v>9930</v>
      </c>
      <c r="D3227" s="1" t="s">
        <v>9955</v>
      </c>
      <c r="E3227" s="1" t="s">
        <v>2444</v>
      </c>
      <c r="F3227" s="1" t="s">
        <v>9932</v>
      </c>
      <c r="G3227" s="1" t="s">
        <v>9945</v>
      </c>
      <c r="H3227" s="1" t="s">
        <v>9956</v>
      </c>
    </row>
    <row r="3228" spans="1:8" x14ac:dyDescent="0.25">
      <c r="A3228" s="1" t="s">
        <v>1065</v>
      </c>
      <c r="B3228" s="1" t="s">
        <v>9957</v>
      </c>
      <c r="C3228" s="1" t="s">
        <v>9930</v>
      </c>
      <c r="D3228" s="1" t="s">
        <v>9958</v>
      </c>
      <c r="E3228" s="1" t="s">
        <v>2444</v>
      </c>
      <c r="F3228" s="1" t="s">
        <v>9932</v>
      </c>
      <c r="G3228" s="1" t="s">
        <v>9945</v>
      </c>
      <c r="H3228" s="1" t="s">
        <v>9956</v>
      </c>
    </row>
    <row r="3229" spans="1:8" x14ac:dyDescent="0.25">
      <c r="A3229" s="1" t="s">
        <v>1065</v>
      </c>
      <c r="B3229" s="1" t="s">
        <v>9959</v>
      </c>
      <c r="C3229" s="1" t="s">
        <v>9930</v>
      </c>
      <c r="D3229" s="1" t="s">
        <v>9960</v>
      </c>
      <c r="E3229" s="1" t="s">
        <v>2444</v>
      </c>
      <c r="F3229" s="1" t="s">
        <v>9932</v>
      </c>
      <c r="G3229" s="1" t="s">
        <v>9945</v>
      </c>
      <c r="H3229" s="1" t="s">
        <v>9961</v>
      </c>
    </row>
    <row r="3230" spans="1:8" x14ac:dyDescent="0.25">
      <c r="A3230" s="1" t="s">
        <v>1065</v>
      </c>
      <c r="B3230" s="1" t="s">
        <v>9962</v>
      </c>
      <c r="C3230" s="1" t="s">
        <v>1783</v>
      </c>
      <c r="D3230" s="1" t="s">
        <v>9963</v>
      </c>
      <c r="E3230" s="1" t="s">
        <v>2444</v>
      </c>
      <c r="F3230" s="1" t="s">
        <v>9964</v>
      </c>
      <c r="G3230" s="1" t="s">
        <v>9965</v>
      </c>
      <c r="H3230" s="1" t="s">
        <v>1611</v>
      </c>
    </row>
    <row r="3231" spans="1:8" x14ac:dyDescent="0.25">
      <c r="A3231" s="1" t="s">
        <v>1065</v>
      </c>
      <c r="B3231" s="1" t="s">
        <v>9966</v>
      </c>
      <c r="C3231" s="1" t="s">
        <v>1783</v>
      </c>
      <c r="D3231" s="1" t="s">
        <v>9967</v>
      </c>
      <c r="E3231" s="1" t="s">
        <v>2444</v>
      </c>
      <c r="F3231" s="1" t="s">
        <v>9968</v>
      </c>
      <c r="G3231" s="1" t="s">
        <v>9969</v>
      </c>
      <c r="H3231" s="1" t="s">
        <v>9970</v>
      </c>
    </row>
    <row r="3232" spans="1:8" x14ac:dyDescent="0.25">
      <c r="A3232" s="1" t="s">
        <v>1065</v>
      </c>
      <c r="B3232" s="1" t="s">
        <v>9971</v>
      </c>
      <c r="C3232" s="1" t="s">
        <v>1783</v>
      </c>
      <c r="D3232" s="1" t="s">
        <v>9972</v>
      </c>
      <c r="E3232" s="1" t="s">
        <v>2444</v>
      </c>
      <c r="F3232" s="1" t="s">
        <v>9968</v>
      </c>
      <c r="G3232" s="1" t="s">
        <v>9973</v>
      </c>
      <c r="H3232" s="1" t="s">
        <v>9974</v>
      </c>
    </row>
    <row r="3233" spans="1:8" x14ac:dyDescent="0.25">
      <c r="A3233" s="1" t="s">
        <v>1065</v>
      </c>
      <c r="B3233" s="1" t="s">
        <v>9975</v>
      </c>
      <c r="C3233" s="1" t="s">
        <v>1783</v>
      </c>
      <c r="D3233" s="1" t="s">
        <v>9976</v>
      </c>
      <c r="E3233" s="1" t="s">
        <v>2444</v>
      </c>
      <c r="F3233" s="1" t="s">
        <v>9968</v>
      </c>
      <c r="G3233" s="1" t="s">
        <v>9977</v>
      </c>
      <c r="H3233" s="1" t="s">
        <v>9978</v>
      </c>
    </row>
    <row r="3234" spans="1:8" x14ac:dyDescent="0.25">
      <c r="A3234" s="1" t="s">
        <v>1065</v>
      </c>
      <c r="B3234" s="1" t="s">
        <v>9979</v>
      </c>
      <c r="C3234" s="1" t="s">
        <v>1783</v>
      </c>
      <c r="D3234" s="1" t="s">
        <v>9980</v>
      </c>
      <c r="E3234" s="1" t="s">
        <v>2444</v>
      </c>
      <c r="F3234" s="1" t="s">
        <v>9968</v>
      </c>
      <c r="G3234" s="1" t="s">
        <v>9981</v>
      </c>
      <c r="H3234" s="1" t="s">
        <v>9982</v>
      </c>
    </row>
    <row r="3235" spans="1:8" x14ac:dyDescent="0.25">
      <c r="A3235" s="1" t="s">
        <v>1065</v>
      </c>
      <c r="B3235" s="1" t="s">
        <v>9983</v>
      </c>
      <c r="C3235" s="1" t="s">
        <v>1783</v>
      </c>
      <c r="D3235" s="1" t="s">
        <v>9984</v>
      </c>
      <c r="E3235" s="1" t="s">
        <v>2444</v>
      </c>
      <c r="F3235" s="1" t="s">
        <v>9968</v>
      </c>
      <c r="G3235" s="1" t="s">
        <v>9985</v>
      </c>
      <c r="H3235" s="1" t="s">
        <v>9986</v>
      </c>
    </row>
    <row r="3236" spans="1:8" x14ac:dyDescent="0.25">
      <c r="A3236" s="1" t="s">
        <v>1065</v>
      </c>
      <c r="B3236" s="1" t="s">
        <v>9987</v>
      </c>
      <c r="C3236" s="1" t="s">
        <v>1783</v>
      </c>
      <c r="D3236" s="1" t="s">
        <v>9988</v>
      </c>
      <c r="E3236" s="1" t="s">
        <v>2444</v>
      </c>
      <c r="F3236" s="1" t="s">
        <v>9968</v>
      </c>
      <c r="G3236" s="1" t="s">
        <v>9989</v>
      </c>
      <c r="H3236" s="1" t="s">
        <v>9990</v>
      </c>
    </row>
    <row r="3237" spans="1:8" x14ac:dyDescent="0.25">
      <c r="A3237" s="1" t="s">
        <v>1065</v>
      </c>
      <c r="B3237" s="1" t="s">
        <v>9991</v>
      </c>
      <c r="C3237" s="1" t="s">
        <v>1783</v>
      </c>
      <c r="D3237" s="1" t="s">
        <v>9992</v>
      </c>
      <c r="E3237" s="1" t="s">
        <v>2444</v>
      </c>
      <c r="F3237" s="1" t="s">
        <v>9968</v>
      </c>
      <c r="G3237" s="1" t="s">
        <v>9989</v>
      </c>
      <c r="H3237" s="1" t="s">
        <v>9993</v>
      </c>
    </row>
    <row r="3238" spans="1:8" x14ac:dyDescent="0.25">
      <c r="A3238" s="1" t="s">
        <v>1065</v>
      </c>
      <c r="B3238" s="1" t="s">
        <v>9994</v>
      </c>
      <c r="C3238" s="1" t="s">
        <v>1783</v>
      </c>
      <c r="D3238" s="1" t="s">
        <v>9995</v>
      </c>
      <c r="E3238" s="1" t="s">
        <v>2444</v>
      </c>
      <c r="F3238" s="1" t="s">
        <v>9968</v>
      </c>
      <c r="G3238" s="1" t="s">
        <v>9989</v>
      </c>
      <c r="H3238" s="1" t="s">
        <v>9996</v>
      </c>
    </row>
    <row r="3239" spans="1:8" x14ac:dyDescent="0.25">
      <c r="A3239" s="1" t="s">
        <v>1065</v>
      </c>
      <c r="B3239" s="1" t="s">
        <v>9997</v>
      </c>
      <c r="C3239" s="1" t="s">
        <v>1783</v>
      </c>
      <c r="D3239" s="1" t="s">
        <v>9998</v>
      </c>
      <c r="E3239" s="1" t="s">
        <v>2444</v>
      </c>
      <c r="F3239" s="1" t="s">
        <v>9968</v>
      </c>
      <c r="G3239" s="1" t="s">
        <v>9989</v>
      </c>
      <c r="H3239" s="1" t="s">
        <v>9999</v>
      </c>
    </row>
    <row r="3240" spans="1:8" x14ac:dyDescent="0.25">
      <c r="A3240" s="1" t="s">
        <v>1065</v>
      </c>
      <c r="B3240" s="1" t="s">
        <v>10000</v>
      </c>
      <c r="C3240" s="1" t="s">
        <v>1783</v>
      </c>
      <c r="D3240" s="1" t="s">
        <v>10001</v>
      </c>
      <c r="E3240" s="1" t="s">
        <v>2444</v>
      </c>
      <c r="F3240" s="1" t="s">
        <v>9968</v>
      </c>
      <c r="G3240" s="1" t="s">
        <v>10002</v>
      </c>
      <c r="H3240" s="1" t="s">
        <v>9465</v>
      </c>
    </row>
    <row r="3241" spans="1:8" x14ac:dyDescent="0.25">
      <c r="A3241" s="1" t="s">
        <v>1065</v>
      </c>
      <c r="B3241" s="1" t="s">
        <v>10003</v>
      </c>
      <c r="C3241" s="1" t="s">
        <v>1783</v>
      </c>
      <c r="D3241" s="1" t="s">
        <v>10004</v>
      </c>
      <c r="E3241" s="1" t="s">
        <v>2444</v>
      </c>
      <c r="F3241" s="1" t="s">
        <v>9968</v>
      </c>
      <c r="G3241" s="1" t="s">
        <v>10002</v>
      </c>
      <c r="H3241" s="1" t="s">
        <v>4823</v>
      </c>
    </row>
    <row r="3242" spans="1:8" x14ac:dyDescent="0.25">
      <c r="A3242" s="1" t="s">
        <v>1065</v>
      </c>
      <c r="B3242" s="1" t="s">
        <v>10005</v>
      </c>
      <c r="C3242" s="1" t="s">
        <v>1783</v>
      </c>
      <c r="D3242" s="1" t="s">
        <v>10006</v>
      </c>
      <c r="E3242" s="1" t="s">
        <v>2444</v>
      </c>
      <c r="F3242" s="1" t="s">
        <v>9968</v>
      </c>
      <c r="G3242" s="1" t="s">
        <v>10007</v>
      </c>
      <c r="H3242" s="1" t="s">
        <v>10008</v>
      </c>
    </row>
    <row r="3243" spans="1:8" x14ac:dyDescent="0.25">
      <c r="A3243" s="1" t="s">
        <v>1065</v>
      </c>
      <c r="B3243" s="1" t="s">
        <v>10009</v>
      </c>
      <c r="C3243" s="1" t="s">
        <v>1783</v>
      </c>
      <c r="D3243" s="1" t="s">
        <v>10010</v>
      </c>
      <c r="E3243" s="1" t="s">
        <v>2444</v>
      </c>
      <c r="F3243" s="1" t="s">
        <v>9968</v>
      </c>
      <c r="G3243" s="1" t="s">
        <v>10007</v>
      </c>
      <c r="H3243" s="1" t="s">
        <v>10011</v>
      </c>
    </row>
    <row r="3244" spans="1:8" x14ac:dyDescent="0.25">
      <c r="A3244" s="1" t="s">
        <v>1065</v>
      </c>
      <c r="B3244" s="1" t="s">
        <v>10012</v>
      </c>
      <c r="C3244" s="1" t="s">
        <v>1783</v>
      </c>
      <c r="D3244" s="1" t="s">
        <v>10013</v>
      </c>
      <c r="E3244" s="1" t="s">
        <v>2444</v>
      </c>
      <c r="F3244" s="1" t="s">
        <v>9968</v>
      </c>
      <c r="G3244" s="1" t="s">
        <v>10007</v>
      </c>
      <c r="H3244" s="1" t="s">
        <v>10014</v>
      </c>
    </row>
    <row r="3245" spans="1:8" x14ac:dyDescent="0.25">
      <c r="A3245" s="1" t="s">
        <v>1065</v>
      </c>
      <c r="B3245" s="1" t="s">
        <v>10015</v>
      </c>
      <c r="C3245" s="1" t="s">
        <v>1783</v>
      </c>
      <c r="D3245" s="1" t="s">
        <v>10016</v>
      </c>
      <c r="E3245" s="1" t="s">
        <v>2444</v>
      </c>
      <c r="F3245" s="1" t="s">
        <v>9968</v>
      </c>
      <c r="G3245" s="1" t="s">
        <v>10007</v>
      </c>
      <c r="H3245" s="1" t="s">
        <v>10017</v>
      </c>
    </row>
    <row r="3246" spans="1:8" x14ac:dyDescent="0.25">
      <c r="A3246" s="1" t="s">
        <v>1065</v>
      </c>
      <c r="B3246" s="1" t="s">
        <v>10018</v>
      </c>
      <c r="C3246" s="1" t="s">
        <v>1783</v>
      </c>
      <c r="D3246" s="1" t="s">
        <v>10019</v>
      </c>
      <c r="E3246" s="1" t="s">
        <v>2444</v>
      </c>
      <c r="F3246" s="1" t="s">
        <v>9968</v>
      </c>
      <c r="G3246" s="1" t="s">
        <v>10007</v>
      </c>
      <c r="H3246" s="1" t="s">
        <v>10020</v>
      </c>
    </row>
    <row r="3247" spans="1:8" x14ac:dyDescent="0.25">
      <c r="A3247" s="1" t="s">
        <v>1065</v>
      </c>
      <c r="B3247" s="1" t="s">
        <v>10021</v>
      </c>
      <c r="C3247" s="1" t="s">
        <v>1783</v>
      </c>
      <c r="D3247" s="1" t="s">
        <v>10022</v>
      </c>
      <c r="E3247" s="1" t="s">
        <v>2444</v>
      </c>
      <c r="F3247" s="1" t="s">
        <v>9968</v>
      </c>
      <c r="G3247" s="1" t="s">
        <v>10007</v>
      </c>
      <c r="H3247" s="1" t="s">
        <v>10023</v>
      </c>
    </row>
    <row r="3248" spans="1:8" x14ac:dyDescent="0.25">
      <c r="A3248" s="1" t="s">
        <v>1065</v>
      </c>
      <c r="B3248" s="1" t="s">
        <v>10024</v>
      </c>
      <c r="C3248" s="1" t="s">
        <v>1783</v>
      </c>
      <c r="D3248" s="1" t="s">
        <v>10025</v>
      </c>
      <c r="E3248" s="1" t="s">
        <v>2444</v>
      </c>
      <c r="F3248" s="1" t="s">
        <v>9968</v>
      </c>
      <c r="G3248" s="1" t="s">
        <v>10007</v>
      </c>
      <c r="H3248" s="1" t="s">
        <v>10026</v>
      </c>
    </row>
    <row r="3249" spans="1:8" x14ac:dyDescent="0.25">
      <c r="A3249" s="1" t="s">
        <v>1065</v>
      </c>
      <c r="B3249" s="1" t="s">
        <v>10027</v>
      </c>
      <c r="C3249" s="1" t="s">
        <v>1783</v>
      </c>
      <c r="D3249" s="1" t="s">
        <v>10028</v>
      </c>
      <c r="E3249" s="1" t="s">
        <v>2444</v>
      </c>
      <c r="F3249" s="1" t="s">
        <v>9968</v>
      </c>
      <c r="G3249" s="1" t="s">
        <v>10007</v>
      </c>
      <c r="H3249" s="1" t="s">
        <v>10029</v>
      </c>
    </row>
    <row r="3250" spans="1:8" x14ac:dyDescent="0.25">
      <c r="A3250" s="1" t="s">
        <v>1065</v>
      </c>
      <c r="B3250" s="1" t="s">
        <v>10030</v>
      </c>
      <c r="C3250" s="1" t="s">
        <v>1783</v>
      </c>
      <c r="D3250" s="1" t="s">
        <v>10031</v>
      </c>
      <c r="E3250" s="1" t="s">
        <v>2444</v>
      </c>
      <c r="F3250" s="1" t="s">
        <v>9968</v>
      </c>
      <c r="G3250" s="1" t="s">
        <v>10007</v>
      </c>
      <c r="H3250" s="1" t="s">
        <v>10032</v>
      </c>
    </row>
    <row r="3251" spans="1:8" x14ac:dyDescent="0.25">
      <c r="A3251" s="1" t="s">
        <v>1065</v>
      </c>
      <c r="B3251" s="1" t="s">
        <v>10033</v>
      </c>
      <c r="C3251" s="1" t="s">
        <v>1783</v>
      </c>
      <c r="D3251" s="1" t="s">
        <v>10034</v>
      </c>
      <c r="E3251" s="1" t="s">
        <v>2444</v>
      </c>
      <c r="F3251" s="1" t="s">
        <v>9968</v>
      </c>
      <c r="G3251" s="1" t="s">
        <v>10035</v>
      </c>
      <c r="H3251" s="1" t="s">
        <v>10036</v>
      </c>
    </row>
    <row r="3252" spans="1:8" x14ac:dyDescent="0.25">
      <c r="A3252" s="1" t="s">
        <v>1065</v>
      </c>
      <c r="B3252" s="1" t="s">
        <v>10037</v>
      </c>
      <c r="C3252" s="1" t="s">
        <v>1783</v>
      </c>
      <c r="D3252" s="1" t="s">
        <v>10038</v>
      </c>
      <c r="E3252" s="1" t="s">
        <v>2444</v>
      </c>
      <c r="F3252" s="1" t="s">
        <v>9968</v>
      </c>
      <c r="G3252" s="1" t="s">
        <v>10035</v>
      </c>
      <c r="H3252" s="1" t="s">
        <v>10039</v>
      </c>
    </row>
    <row r="3253" spans="1:8" x14ac:dyDescent="0.25">
      <c r="A3253" s="1" t="s">
        <v>1065</v>
      </c>
      <c r="B3253" s="1" t="s">
        <v>10040</v>
      </c>
      <c r="C3253" s="1" t="s">
        <v>1783</v>
      </c>
      <c r="D3253" s="1" t="s">
        <v>10041</v>
      </c>
      <c r="E3253" s="1" t="s">
        <v>2444</v>
      </c>
      <c r="F3253" s="1" t="s">
        <v>9968</v>
      </c>
      <c r="G3253" s="1" t="s">
        <v>1785</v>
      </c>
      <c r="H3253" s="1" t="s">
        <v>1785</v>
      </c>
    </row>
    <row r="3254" spans="1:8" x14ac:dyDescent="0.25">
      <c r="A3254" s="1" t="s">
        <v>1065</v>
      </c>
      <c r="B3254" s="1" t="s">
        <v>10042</v>
      </c>
      <c r="C3254" s="1" t="s">
        <v>1783</v>
      </c>
      <c r="D3254" s="1" t="s">
        <v>10043</v>
      </c>
      <c r="E3254" s="1" t="s">
        <v>2444</v>
      </c>
      <c r="F3254" s="1" t="s">
        <v>9968</v>
      </c>
      <c r="G3254" s="1" t="s">
        <v>1788</v>
      </c>
      <c r="H3254" s="1" t="s">
        <v>1789</v>
      </c>
    </row>
    <row r="3255" spans="1:8" x14ac:dyDescent="0.25">
      <c r="A3255" s="1" t="s">
        <v>1065</v>
      </c>
      <c r="B3255" s="1" t="s">
        <v>10044</v>
      </c>
      <c r="C3255" s="1" t="s">
        <v>1783</v>
      </c>
      <c r="D3255" s="1" t="s">
        <v>10045</v>
      </c>
      <c r="E3255" s="1" t="s">
        <v>2444</v>
      </c>
      <c r="F3255" s="1" t="s">
        <v>9968</v>
      </c>
      <c r="G3255" s="1" t="s">
        <v>1788</v>
      </c>
      <c r="H3255" s="1" t="s">
        <v>1792</v>
      </c>
    </row>
    <row r="3256" spans="1:8" x14ac:dyDescent="0.25">
      <c r="A3256" s="1" t="s">
        <v>1065</v>
      </c>
      <c r="B3256" s="1" t="s">
        <v>10046</v>
      </c>
      <c r="C3256" s="1" t="s">
        <v>1783</v>
      </c>
      <c r="D3256" s="1" t="s">
        <v>10047</v>
      </c>
      <c r="E3256" s="1" t="s">
        <v>2444</v>
      </c>
      <c r="F3256" s="1" t="s">
        <v>9968</v>
      </c>
      <c r="G3256" s="1" t="s">
        <v>1795</v>
      </c>
      <c r="H3256" s="1" t="s">
        <v>1796</v>
      </c>
    </row>
    <row r="3257" spans="1:8" x14ac:dyDescent="0.25">
      <c r="A3257" s="1" t="s">
        <v>1065</v>
      </c>
      <c r="B3257" s="1" t="s">
        <v>10048</v>
      </c>
      <c r="C3257" s="1" t="s">
        <v>1783</v>
      </c>
      <c r="D3257" s="1" t="s">
        <v>10049</v>
      </c>
      <c r="E3257" s="1" t="s">
        <v>2444</v>
      </c>
      <c r="F3257" s="1" t="s">
        <v>9968</v>
      </c>
      <c r="G3257" s="1" t="s">
        <v>7577</v>
      </c>
      <c r="H3257" s="1" t="s">
        <v>7824</v>
      </c>
    </row>
    <row r="3258" spans="1:8" x14ac:dyDescent="0.25">
      <c r="A3258" s="1" t="s">
        <v>1065</v>
      </c>
      <c r="B3258" s="1" t="s">
        <v>10050</v>
      </c>
      <c r="C3258" s="1" t="s">
        <v>1783</v>
      </c>
      <c r="D3258" s="1" t="s">
        <v>10051</v>
      </c>
      <c r="E3258" s="1" t="s">
        <v>2444</v>
      </c>
      <c r="F3258" s="1" t="s">
        <v>9968</v>
      </c>
      <c r="G3258" s="1" t="s">
        <v>7577</v>
      </c>
      <c r="H3258" s="1" t="s">
        <v>1153</v>
      </c>
    </row>
    <row r="3259" spans="1:8" x14ac:dyDescent="0.25">
      <c r="A3259" s="1" t="s">
        <v>1065</v>
      </c>
      <c r="B3259" s="1" t="s">
        <v>10052</v>
      </c>
      <c r="C3259" s="1" t="s">
        <v>1783</v>
      </c>
      <c r="D3259" s="1" t="s">
        <v>10053</v>
      </c>
      <c r="E3259" s="1" t="s">
        <v>2444</v>
      </c>
      <c r="F3259" s="1" t="s">
        <v>9968</v>
      </c>
      <c r="G3259" s="1" t="s">
        <v>7577</v>
      </c>
      <c r="H3259" s="1" t="s">
        <v>57</v>
      </c>
    </row>
    <row r="3260" spans="1:8" x14ac:dyDescent="0.25">
      <c r="A3260" s="1" t="s">
        <v>1065</v>
      </c>
      <c r="B3260" s="1" t="s">
        <v>10054</v>
      </c>
      <c r="C3260" s="1" t="s">
        <v>1783</v>
      </c>
      <c r="D3260" s="1" t="s">
        <v>10055</v>
      </c>
      <c r="E3260" s="1" t="s">
        <v>2444</v>
      </c>
      <c r="F3260" s="1" t="s">
        <v>9968</v>
      </c>
      <c r="G3260" s="1" t="s">
        <v>1611</v>
      </c>
      <c r="H3260" s="1" t="s">
        <v>1611</v>
      </c>
    </row>
    <row r="3261" spans="1:8" x14ac:dyDescent="0.25">
      <c r="A3261" s="1" t="s">
        <v>1065</v>
      </c>
      <c r="B3261" s="1" t="s">
        <v>10056</v>
      </c>
      <c r="C3261" s="1" t="s">
        <v>1783</v>
      </c>
      <c r="D3261" s="1" t="s">
        <v>10057</v>
      </c>
      <c r="E3261" s="1" t="s">
        <v>2444</v>
      </c>
      <c r="F3261" s="1" t="s">
        <v>10058</v>
      </c>
      <c r="G3261" s="1" t="s">
        <v>10059</v>
      </c>
      <c r="H3261" s="1" t="s">
        <v>10060</v>
      </c>
    </row>
    <row r="3262" spans="1:8" x14ac:dyDescent="0.25">
      <c r="A3262" s="1" t="s">
        <v>1065</v>
      </c>
      <c r="B3262" s="1" t="s">
        <v>10061</v>
      </c>
      <c r="C3262" s="1" t="s">
        <v>1783</v>
      </c>
      <c r="D3262" s="1" t="s">
        <v>10062</v>
      </c>
      <c r="E3262" s="1" t="s">
        <v>2444</v>
      </c>
      <c r="F3262" s="1" t="s">
        <v>10058</v>
      </c>
      <c r="G3262" s="1" t="s">
        <v>10059</v>
      </c>
      <c r="H3262" s="1" t="s">
        <v>10063</v>
      </c>
    </row>
    <row r="3263" spans="1:8" x14ac:dyDescent="0.25">
      <c r="A3263" s="1" t="s">
        <v>1065</v>
      </c>
      <c r="B3263" s="1" t="s">
        <v>10064</v>
      </c>
      <c r="C3263" s="1" t="s">
        <v>1783</v>
      </c>
      <c r="D3263" s="1" t="s">
        <v>10065</v>
      </c>
      <c r="E3263" s="1" t="s">
        <v>2444</v>
      </c>
      <c r="F3263" s="1" t="s">
        <v>10058</v>
      </c>
      <c r="G3263" s="1" t="s">
        <v>10059</v>
      </c>
      <c r="H3263" s="1" t="s">
        <v>10066</v>
      </c>
    </row>
    <row r="3264" spans="1:8" x14ac:dyDescent="0.25">
      <c r="A3264" s="1" t="s">
        <v>1065</v>
      </c>
      <c r="B3264" s="1" t="s">
        <v>10067</v>
      </c>
      <c r="C3264" s="1" t="s">
        <v>1783</v>
      </c>
      <c r="D3264" s="1" t="s">
        <v>10068</v>
      </c>
      <c r="E3264" s="1" t="s">
        <v>2444</v>
      </c>
      <c r="F3264" s="1" t="s">
        <v>10058</v>
      </c>
      <c r="G3264" s="1" t="s">
        <v>10069</v>
      </c>
      <c r="H3264" s="1" t="s">
        <v>10070</v>
      </c>
    </row>
    <row r="3265" spans="1:8" x14ac:dyDescent="0.25">
      <c r="A3265" s="1" t="s">
        <v>1065</v>
      </c>
      <c r="B3265" s="1" t="s">
        <v>10071</v>
      </c>
      <c r="C3265" s="1" t="s">
        <v>1783</v>
      </c>
      <c r="D3265" s="1" t="s">
        <v>10072</v>
      </c>
      <c r="E3265" s="1" t="s">
        <v>2444</v>
      </c>
      <c r="F3265" s="1" t="s">
        <v>10058</v>
      </c>
      <c r="G3265" s="1" t="s">
        <v>10069</v>
      </c>
      <c r="H3265" s="1" t="s">
        <v>10073</v>
      </c>
    </row>
    <row r="3266" spans="1:8" x14ac:dyDescent="0.25">
      <c r="A3266" s="1" t="s">
        <v>1065</v>
      </c>
      <c r="B3266" s="1" t="s">
        <v>10074</v>
      </c>
      <c r="C3266" s="1" t="s">
        <v>1783</v>
      </c>
      <c r="D3266" s="1" t="s">
        <v>10075</v>
      </c>
      <c r="E3266" s="1" t="s">
        <v>2444</v>
      </c>
      <c r="F3266" s="1" t="s">
        <v>10058</v>
      </c>
      <c r="G3266" s="1" t="s">
        <v>10076</v>
      </c>
      <c r="H3266" s="1" t="s">
        <v>10077</v>
      </c>
    </row>
    <row r="3267" spans="1:8" x14ac:dyDescent="0.25">
      <c r="A3267" s="1" t="s">
        <v>1065</v>
      </c>
      <c r="B3267" s="1" t="s">
        <v>10078</v>
      </c>
      <c r="C3267" s="1" t="s">
        <v>1783</v>
      </c>
      <c r="D3267" s="1" t="s">
        <v>10079</v>
      </c>
      <c r="E3267" s="1" t="s">
        <v>2444</v>
      </c>
      <c r="F3267" s="1" t="s">
        <v>10058</v>
      </c>
      <c r="G3267" s="1" t="s">
        <v>10076</v>
      </c>
      <c r="H3267" s="1" t="s">
        <v>10080</v>
      </c>
    </row>
    <row r="3268" spans="1:8" x14ac:dyDescent="0.25">
      <c r="A3268" s="1" t="s">
        <v>1065</v>
      </c>
      <c r="B3268" s="1" t="s">
        <v>10081</v>
      </c>
      <c r="C3268" s="1" t="s">
        <v>1783</v>
      </c>
      <c r="D3268" s="1" t="s">
        <v>10082</v>
      </c>
      <c r="E3268" s="1" t="s">
        <v>2444</v>
      </c>
      <c r="F3268" s="1" t="s">
        <v>10058</v>
      </c>
      <c r="G3268" s="1" t="s">
        <v>10083</v>
      </c>
      <c r="H3268" s="1" t="s">
        <v>9465</v>
      </c>
    </row>
    <row r="3269" spans="1:8" x14ac:dyDescent="0.25">
      <c r="A3269" s="1" t="s">
        <v>1065</v>
      </c>
      <c r="B3269" s="1" t="s">
        <v>10084</v>
      </c>
      <c r="C3269" s="1" t="s">
        <v>1783</v>
      </c>
      <c r="D3269" s="1" t="s">
        <v>10085</v>
      </c>
      <c r="E3269" s="1" t="s">
        <v>2444</v>
      </c>
      <c r="F3269" s="1" t="s">
        <v>10058</v>
      </c>
      <c r="G3269" s="1" t="s">
        <v>10086</v>
      </c>
      <c r="H3269" s="1" t="s">
        <v>3168</v>
      </c>
    </row>
    <row r="3270" spans="1:8" x14ac:dyDescent="0.25">
      <c r="A3270" s="1" t="s">
        <v>1065</v>
      </c>
      <c r="B3270" s="1" t="s">
        <v>10087</v>
      </c>
      <c r="C3270" s="1" t="s">
        <v>3025</v>
      </c>
      <c r="D3270" s="1" t="s">
        <v>10088</v>
      </c>
      <c r="E3270" s="1" t="s">
        <v>2444</v>
      </c>
      <c r="F3270" s="1" t="s">
        <v>10058</v>
      </c>
      <c r="G3270" s="1" t="s">
        <v>10086</v>
      </c>
      <c r="H3270" s="1" t="s">
        <v>10089</v>
      </c>
    </row>
    <row r="3271" spans="1:8" x14ac:dyDescent="0.25">
      <c r="A3271" s="1" t="s">
        <v>1065</v>
      </c>
      <c r="B3271" s="1" t="s">
        <v>10090</v>
      </c>
      <c r="C3271" s="1" t="s">
        <v>3025</v>
      </c>
      <c r="D3271" s="1" t="s">
        <v>10091</v>
      </c>
      <c r="E3271" s="1" t="s">
        <v>2444</v>
      </c>
      <c r="F3271" s="1" t="s">
        <v>10058</v>
      </c>
      <c r="G3271" s="1" t="s">
        <v>10086</v>
      </c>
      <c r="H3271" s="1" t="s">
        <v>10092</v>
      </c>
    </row>
    <row r="3272" spans="1:8" x14ac:dyDescent="0.25">
      <c r="A3272" s="1" t="s">
        <v>1065</v>
      </c>
      <c r="B3272" s="1" t="s">
        <v>10093</v>
      </c>
      <c r="C3272" s="1" t="s">
        <v>1783</v>
      </c>
      <c r="D3272" s="1" t="s">
        <v>10094</v>
      </c>
      <c r="E3272" s="1" t="s">
        <v>2444</v>
      </c>
      <c r="F3272" s="1" t="s">
        <v>10058</v>
      </c>
      <c r="G3272" s="1" t="s">
        <v>10086</v>
      </c>
      <c r="H3272" s="1" t="s">
        <v>10095</v>
      </c>
    </row>
    <row r="3273" spans="1:8" x14ac:dyDescent="0.25">
      <c r="A3273" s="1" t="s">
        <v>1065</v>
      </c>
      <c r="B3273" s="1" t="s">
        <v>10096</v>
      </c>
      <c r="C3273" s="1" t="s">
        <v>1783</v>
      </c>
      <c r="D3273" s="1" t="s">
        <v>10097</v>
      </c>
      <c r="E3273" s="1" t="s">
        <v>2444</v>
      </c>
      <c r="F3273" s="1" t="s">
        <v>10058</v>
      </c>
      <c r="G3273" s="1" t="s">
        <v>10086</v>
      </c>
      <c r="H3273" s="1" t="s">
        <v>10098</v>
      </c>
    </row>
    <row r="3274" spans="1:8" x14ac:dyDescent="0.25">
      <c r="A3274" s="1" t="s">
        <v>1065</v>
      </c>
      <c r="B3274" s="1" t="s">
        <v>10099</v>
      </c>
      <c r="C3274" s="1" t="s">
        <v>1783</v>
      </c>
      <c r="D3274" s="1" t="s">
        <v>10100</v>
      </c>
      <c r="E3274" s="1" t="s">
        <v>2444</v>
      </c>
      <c r="F3274" s="1" t="s">
        <v>10058</v>
      </c>
      <c r="G3274" s="1" t="s">
        <v>10086</v>
      </c>
      <c r="H3274" s="1" t="s">
        <v>10101</v>
      </c>
    </row>
    <row r="3275" spans="1:8" x14ac:dyDescent="0.25">
      <c r="A3275" s="1" t="s">
        <v>1065</v>
      </c>
      <c r="B3275" s="1" t="s">
        <v>10102</v>
      </c>
      <c r="C3275" s="1" t="s">
        <v>1783</v>
      </c>
      <c r="D3275" s="1" t="s">
        <v>10103</v>
      </c>
      <c r="E3275" s="1" t="s">
        <v>2444</v>
      </c>
      <c r="F3275" s="1" t="s">
        <v>10058</v>
      </c>
      <c r="G3275" s="1" t="s">
        <v>10086</v>
      </c>
      <c r="H3275" s="1" t="s">
        <v>10104</v>
      </c>
    </row>
    <row r="3276" spans="1:8" x14ac:dyDescent="0.25">
      <c r="A3276" s="1" t="s">
        <v>1065</v>
      </c>
      <c r="B3276" s="1" t="s">
        <v>10105</v>
      </c>
      <c r="C3276" s="1" t="s">
        <v>1783</v>
      </c>
      <c r="D3276" s="1" t="s">
        <v>10106</v>
      </c>
      <c r="E3276" s="1" t="s">
        <v>2444</v>
      </c>
      <c r="F3276" s="1" t="s">
        <v>10058</v>
      </c>
      <c r="G3276" s="1" t="s">
        <v>10086</v>
      </c>
      <c r="H3276" s="1" t="s">
        <v>10107</v>
      </c>
    </row>
    <row r="3277" spans="1:8" x14ac:dyDescent="0.25">
      <c r="A3277" s="1" t="s">
        <v>1065</v>
      </c>
      <c r="B3277" s="1" t="s">
        <v>10108</v>
      </c>
      <c r="C3277" s="1" t="s">
        <v>1783</v>
      </c>
      <c r="D3277" s="1" t="s">
        <v>10109</v>
      </c>
      <c r="E3277" s="1" t="s">
        <v>2444</v>
      </c>
      <c r="F3277" s="1" t="s">
        <v>10058</v>
      </c>
      <c r="G3277" s="1" t="s">
        <v>10086</v>
      </c>
      <c r="H3277" s="1" t="s">
        <v>10110</v>
      </c>
    </row>
    <row r="3278" spans="1:8" x14ac:dyDescent="0.25">
      <c r="A3278" s="1" t="s">
        <v>1065</v>
      </c>
      <c r="B3278" s="1" t="s">
        <v>10111</v>
      </c>
      <c r="C3278" s="1" t="s">
        <v>1783</v>
      </c>
      <c r="D3278" s="1" t="s">
        <v>10112</v>
      </c>
      <c r="E3278" s="1" t="s">
        <v>2444</v>
      </c>
      <c r="F3278" s="1" t="s">
        <v>10058</v>
      </c>
      <c r="G3278" s="1" t="s">
        <v>10086</v>
      </c>
      <c r="H3278" s="1" t="s">
        <v>10113</v>
      </c>
    </row>
    <row r="3279" spans="1:8" x14ac:dyDescent="0.25">
      <c r="A3279" s="1" t="s">
        <v>1065</v>
      </c>
      <c r="B3279" s="1" t="s">
        <v>10114</v>
      </c>
      <c r="C3279" s="1" t="s">
        <v>1783</v>
      </c>
      <c r="D3279" s="1" t="s">
        <v>10115</v>
      </c>
      <c r="E3279" s="1" t="s">
        <v>2444</v>
      </c>
      <c r="F3279" s="1" t="s">
        <v>10058</v>
      </c>
      <c r="G3279" s="1" t="s">
        <v>10086</v>
      </c>
      <c r="H3279" s="1" t="s">
        <v>10116</v>
      </c>
    </row>
    <row r="3280" spans="1:8" x14ac:dyDescent="0.25">
      <c r="A3280" s="1" t="s">
        <v>1065</v>
      </c>
      <c r="B3280" s="1" t="s">
        <v>10117</v>
      </c>
      <c r="C3280" s="1" t="s">
        <v>1783</v>
      </c>
      <c r="D3280" s="1" t="s">
        <v>10118</v>
      </c>
      <c r="E3280" s="1" t="s">
        <v>2444</v>
      </c>
      <c r="F3280" s="1" t="s">
        <v>10058</v>
      </c>
      <c r="G3280" s="1" t="s">
        <v>10086</v>
      </c>
      <c r="H3280" s="1" t="s">
        <v>10119</v>
      </c>
    </row>
    <row r="3281" spans="1:8" x14ac:dyDescent="0.25">
      <c r="A3281" s="1" t="s">
        <v>1065</v>
      </c>
      <c r="B3281" s="1" t="s">
        <v>10120</v>
      </c>
      <c r="C3281" s="1" t="s">
        <v>1783</v>
      </c>
      <c r="D3281" s="1" t="s">
        <v>10121</v>
      </c>
      <c r="E3281" s="1" t="s">
        <v>2444</v>
      </c>
      <c r="F3281" s="1" t="s">
        <v>10058</v>
      </c>
      <c r="G3281" s="1" t="s">
        <v>10086</v>
      </c>
      <c r="H3281" s="1" t="s">
        <v>10122</v>
      </c>
    </row>
    <row r="3282" spans="1:8" x14ac:dyDescent="0.25">
      <c r="A3282" s="1" t="s">
        <v>1065</v>
      </c>
      <c r="B3282" s="1" t="s">
        <v>10123</v>
      </c>
      <c r="C3282" s="1" t="s">
        <v>1783</v>
      </c>
      <c r="D3282" s="1" t="s">
        <v>10124</v>
      </c>
      <c r="E3282" s="1" t="s">
        <v>2444</v>
      </c>
      <c r="F3282" s="1" t="s">
        <v>10058</v>
      </c>
      <c r="G3282" s="1" t="s">
        <v>10086</v>
      </c>
      <c r="H3282" s="1" t="s">
        <v>10125</v>
      </c>
    </row>
    <row r="3283" spans="1:8" x14ac:dyDescent="0.25">
      <c r="A3283" s="1" t="s">
        <v>1065</v>
      </c>
      <c r="B3283" s="1" t="s">
        <v>10126</v>
      </c>
      <c r="C3283" s="1" t="s">
        <v>1783</v>
      </c>
      <c r="D3283" s="1" t="s">
        <v>10127</v>
      </c>
      <c r="E3283" s="1" t="s">
        <v>2444</v>
      </c>
      <c r="F3283" s="1" t="s">
        <v>10058</v>
      </c>
      <c r="G3283" s="1" t="s">
        <v>10086</v>
      </c>
      <c r="H3283" s="1" t="s">
        <v>10128</v>
      </c>
    </row>
    <row r="3284" spans="1:8" x14ac:dyDescent="0.25">
      <c r="A3284" s="1" t="s">
        <v>1065</v>
      </c>
      <c r="B3284" s="1" t="s">
        <v>10129</v>
      </c>
      <c r="C3284" s="1" t="s">
        <v>1783</v>
      </c>
      <c r="D3284" s="1" t="s">
        <v>10130</v>
      </c>
      <c r="E3284" s="1" t="s">
        <v>2444</v>
      </c>
      <c r="F3284" s="1" t="s">
        <v>10058</v>
      </c>
      <c r="G3284" s="1" t="s">
        <v>10086</v>
      </c>
      <c r="H3284" s="1" t="s">
        <v>10131</v>
      </c>
    </row>
    <row r="3285" spans="1:8" x14ac:dyDescent="0.25">
      <c r="A3285" s="1" t="s">
        <v>1065</v>
      </c>
      <c r="B3285" s="1" t="s">
        <v>10132</v>
      </c>
      <c r="C3285" s="1" t="s">
        <v>1783</v>
      </c>
      <c r="D3285" s="1" t="s">
        <v>10133</v>
      </c>
      <c r="E3285" s="1" t="s">
        <v>2444</v>
      </c>
      <c r="F3285" s="1" t="s">
        <v>10058</v>
      </c>
      <c r="G3285" s="1" t="s">
        <v>10086</v>
      </c>
      <c r="H3285" s="1" t="s">
        <v>10134</v>
      </c>
    </row>
    <row r="3286" spans="1:8" x14ac:dyDescent="0.25">
      <c r="A3286" s="1" t="s">
        <v>1065</v>
      </c>
      <c r="B3286" s="1" t="s">
        <v>10135</v>
      </c>
      <c r="C3286" s="1" t="s">
        <v>1783</v>
      </c>
      <c r="D3286" s="1" t="s">
        <v>10136</v>
      </c>
      <c r="E3286" s="1" t="s">
        <v>2444</v>
      </c>
      <c r="F3286" s="1" t="s">
        <v>10058</v>
      </c>
      <c r="G3286" s="1" t="s">
        <v>10086</v>
      </c>
      <c r="H3286" s="1" t="s">
        <v>10137</v>
      </c>
    </row>
    <row r="3287" spans="1:8" x14ac:dyDescent="0.25">
      <c r="A3287" s="1" t="s">
        <v>1065</v>
      </c>
      <c r="B3287" s="1" t="s">
        <v>10138</v>
      </c>
      <c r="C3287" s="1" t="s">
        <v>1783</v>
      </c>
      <c r="D3287" s="1" t="s">
        <v>10139</v>
      </c>
      <c r="E3287" s="1" t="s">
        <v>2444</v>
      </c>
      <c r="F3287" s="1" t="s">
        <v>10058</v>
      </c>
      <c r="G3287" s="1" t="s">
        <v>10086</v>
      </c>
      <c r="H3287" s="1" t="s">
        <v>10140</v>
      </c>
    </row>
    <row r="3288" spans="1:8" x14ac:dyDescent="0.25">
      <c r="A3288" s="1" t="s">
        <v>1065</v>
      </c>
      <c r="B3288" s="1" t="s">
        <v>10141</v>
      </c>
      <c r="C3288" s="1" t="s">
        <v>1783</v>
      </c>
      <c r="D3288" s="1" t="s">
        <v>10142</v>
      </c>
      <c r="E3288" s="1" t="s">
        <v>2444</v>
      </c>
      <c r="F3288" s="1" t="s">
        <v>10058</v>
      </c>
      <c r="G3288" s="1" t="s">
        <v>10086</v>
      </c>
      <c r="H3288" s="1" t="s">
        <v>10143</v>
      </c>
    </row>
    <row r="3289" spans="1:8" x14ac:dyDescent="0.25">
      <c r="A3289" s="1" t="s">
        <v>1065</v>
      </c>
      <c r="B3289" s="1" t="s">
        <v>10144</v>
      </c>
      <c r="C3289" s="1" t="s">
        <v>1783</v>
      </c>
      <c r="D3289" s="1" t="s">
        <v>10145</v>
      </c>
      <c r="E3289" s="1" t="s">
        <v>2444</v>
      </c>
      <c r="F3289" s="1" t="s">
        <v>10058</v>
      </c>
      <c r="G3289" s="1" t="s">
        <v>10086</v>
      </c>
      <c r="H3289" s="1" t="s">
        <v>10146</v>
      </c>
    </row>
    <row r="3290" spans="1:8" x14ac:dyDescent="0.25">
      <c r="A3290" s="1" t="s">
        <v>1065</v>
      </c>
      <c r="B3290" s="1" t="s">
        <v>10147</v>
      </c>
      <c r="C3290" s="1" t="s">
        <v>1783</v>
      </c>
      <c r="D3290" s="1" t="s">
        <v>10148</v>
      </c>
      <c r="E3290" s="1" t="s">
        <v>2444</v>
      </c>
      <c r="F3290" s="1" t="s">
        <v>10058</v>
      </c>
      <c r="G3290" s="1" t="s">
        <v>10086</v>
      </c>
      <c r="H3290" s="1" t="s">
        <v>10149</v>
      </c>
    </row>
    <row r="3291" spans="1:8" x14ac:dyDescent="0.25">
      <c r="A3291" s="1" t="s">
        <v>1065</v>
      </c>
      <c r="B3291" s="1" t="s">
        <v>10150</v>
      </c>
      <c r="C3291" s="1" t="s">
        <v>1783</v>
      </c>
      <c r="D3291" s="1" t="s">
        <v>10151</v>
      </c>
      <c r="E3291" s="1" t="s">
        <v>2444</v>
      </c>
      <c r="F3291" s="1" t="s">
        <v>10058</v>
      </c>
      <c r="G3291" s="1" t="s">
        <v>10086</v>
      </c>
      <c r="H3291" s="1" t="s">
        <v>10152</v>
      </c>
    </row>
    <row r="3292" spans="1:8" x14ac:dyDescent="0.25">
      <c r="A3292" s="1" t="s">
        <v>1065</v>
      </c>
      <c r="B3292" s="1" t="s">
        <v>10153</v>
      </c>
      <c r="C3292" s="1" t="s">
        <v>1783</v>
      </c>
      <c r="D3292" s="1" t="s">
        <v>10154</v>
      </c>
      <c r="E3292" s="1" t="s">
        <v>2444</v>
      </c>
      <c r="F3292" s="1" t="s">
        <v>10058</v>
      </c>
      <c r="G3292" s="1" t="s">
        <v>10086</v>
      </c>
      <c r="H3292" s="1" t="s">
        <v>10155</v>
      </c>
    </row>
    <row r="3293" spans="1:8" x14ac:dyDescent="0.25">
      <c r="A3293" s="1" t="s">
        <v>1065</v>
      </c>
      <c r="B3293" s="1" t="s">
        <v>10156</v>
      </c>
      <c r="C3293" s="1" t="s">
        <v>1783</v>
      </c>
      <c r="D3293" s="1" t="s">
        <v>10157</v>
      </c>
      <c r="E3293" s="1" t="s">
        <v>2444</v>
      </c>
      <c r="F3293" s="1" t="s">
        <v>10058</v>
      </c>
      <c r="G3293" s="1" t="s">
        <v>10086</v>
      </c>
      <c r="H3293" s="1" t="s">
        <v>10158</v>
      </c>
    </row>
    <row r="3294" spans="1:8" x14ac:dyDescent="0.25">
      <c r="A3294" s="1" t="s">
        <v>1065</v>
      </c>
      <c r="B3294" s="1" t="s">
        <v>10159</v>
      </c>
      <c r="C3294" s="1" t="s">
        <v>1783</v>
      </c>
      <c r="D3294" s="1" t="s">
        <v>10160</v>
      </c>
      <c r="E3294" s="1" t="s">
        <v>2444</v>
      </c>
      <c r="F3294" s="1" t="s">
        <v>10058</v>
      </c>
      <c r="G3294" s="1" t="s">
        <v>10086</v>
      </c>
      <c r="H3294" s="1" t="s">
        <v>10161</v>
      </c>
    </row>
    <row r="3295" spans="1:8" x14ac:dyDescent="0.25">
      <c r="A3295" s="1" t="s">
        <v>1065</v>
      </c>
      <c r="B3295" s="1" t="s">
        <v>10162</v>
      </c>
      <c r="C3295" s="1" t="s">
        <v>1783</v>
      </c>
      <c r="D3295" s="1" t="s">
        <v>10163</v>
      </c>
      <c r="E3295" s="1" t="s">
        <v>2444</v>
      </c>
      <c r="F3295" s="1" t="s">
        <v>10058</v>
      </c>
      <c r="G3295" s="1" t="s">
        <v>10086</v>
      </c>
      <c r="H3295" s="1" t="s">
        <v>10164</v>
      </c>
    </row>
    <row r="3296" spans="1:8" x14ac:dyDescent="0.25">
      <c r="A3296" s="1" t="s">
        <v>1065</v>
      </c>
      <c r="B3296" s="1" t="s">
        <v>10165</v>
      </c>
      <c r="C3296" s="1" t="s">
        <v>1783</v>
      </c>
      <c r="D3296" s="1" t="s">
        <v>10166</v>
      </c>
      <c r="E3296" s="1" t="s">
        <v>2444</v>
      </c>
      <c r="F3296" s="1" t="s">
        <v>10058</v>
      </c>
      <c r="G3296" s="1" t="s">
        <v>1785</v>
      </c>
      <c r="H3296" s="1" t="s">
        <v>1785</v>
      </c>
    </row>
    <row r="3297" spans="1:8" x14ac:dyDescent="0.25">
      <c r="A3297" s="1" t="s">
        <v>1065</v>
      </c>
      <c r="B3297" s="1" t="s">
        <v>10167</v>
      </c>
      <c r="C3297" s="1" t="s">
        <v>1783</v>
      </c>
      <c r="D3297" s="1" t="s">
        <v>10168</v>
      </c>
      <c r="E3297" s="1" t="s">
        <v>2444</v>
      </c>
      <c r="F3297" s="1" t="s">
        <v>10058</v>
      </c>
      <c r="G3297" s="1" t="s">
        <v>1788</v>
      </c>
      <c r="H3297" s="1" t="s">
        <v>1789</v>
      </c>
    </row>
    <row r="3298" spans="1:8" x14ac:dyDescent="0.25">
      <c r="A3298" s="1" t="s">
        <v>1065</v>
      </c>
      <c r="B3298" s="1" t="s">
        <v>10169</v>
      </c>
      <c r="C3298" s="1" t="s">
        <v>1783</v>
      </c>
      <c r="D3298" s="1" t="s">
        <v>10170</v>
      </c>
      <c r="E3298" s="1" t="s">
        <v>2444</v>
      </c>
      <c r="F3298" s="1" t="s">
        <v>10058</v>
      </c>
      <c r="G3298" s="1" t="s">
        <v>1788</v>
      </c>
      <c r="H3298" s="1" t="s">
        <v>1792</v>
      </c>
    </row>
    <row r="3299" spans="1:8" x14ac:dyDescent="0.25">
      <c r="A3299" s="1" t="s">
        <v>1065</v>
      </c>
      <c r="B3299" s="1" t="s">
        <v>10171</v>
      </c>
      <c r="C3299" s="1" t="s">
        <v>1783</v>
      </c>
      <c r="D3299" s="1" t="s">
        <v>10172</v>
      </c>
      <c r="E3299" s="1" t="s">
        <v>2444</v>
      </c>
      <c r="F3299" s="1" t="s">
        <v>10058</v>
      </c>
      <c r="G3299" s="1" t="s">
        <v>10173</v>
      </c>
      <c r="H3299" s="1" t="s">
        <v>1796</v>
      </c>
    </row>
    <row r="3300" spans="1:8" x14ac:dyDescent="0.25">
      <c r="A3300" s="1" t="s">
        <v>1065</v>
      </c>
      <c r="B3300" s="1" t="s">
        <v>10174</v>
      </c>
      <c r="C3300" s="1" t="s">
        <v>1783</v>
      </c>
      <c r="D3300" s="1" t="s">
        <v>10175</v>
      </c>
      <c r="E3300" s="1" t="s">
        <v>2444</v>
      </c>
      <c r="F3300" s="1" t="s">
        <v>10058</v>
      </c>
      <c r="G3300" s="1" t="s">
        <v>1611</v>
      </c>
      <c r="H3300" s="1" t="s">
        <v>1611</v>
      </c>
    </row>
    <row r="3301" spans="1:8" x14ac:dyDescent="0.25">
      <c r="A3301" s="1" t="s">
        <v>1065</v>
      </c>
      <c r="B3301" s="1" t="s">
        <v>10176</v>
      </c>
      <c r="C3301" s="1" t="s">
        <v>3025</v>
      </c>
      <c r="D3301" s="1" t="s">
        <v>10177</v>
      </c>
      <c r="E3301" s="1" t="s">
        <v>2444</v>
      </c>
      <c r="F3301" s="1" t="s">
        <v>10178</v>
      </c>
      <c r="G3301" s="1" t="s">
        <v>10179</v>
      </c>
      <c r="H3301" s="1" t="s">
        <v>10180</v>
      </c>
    </row>
    <row r="3302" spans="1:8" x14ac:dyDescent="0.25">
      <c r="A3302" s="1" t="s">
        <v>1065</v>
      </c>
      <c r="B3302" s="1" t="s">
        <v>10181</v>
      </c>
      <c r="C3302" s="1" t="s">
        <v>1783</v>
      </c>
      <c r="D3302" s="1" t="s">
        <v>10182</v>
      </c>
      <c r="E3302" s="1" t="s">
        <v>2444</v>
      </c>
      <c r="F3302" s="1" t="s">
        <v>10178</v>
      </c>
      <c r="G3302" s="1" t="s">
        <v>10179</v>
      </c>
      <c r="H3302" s="1" t="s">
        <v>10183</v>
      </c>
    </row>
    <row r="3303" spans="1:8" x14ac:dyDescent="0.25">
      <c r="A3303" s="1" t="s">
        <v>1065</v>
      </c>
      <c r="B3303" s="1" t="s">
        <v>10184</v>
      </c>
      <c r="C3303" s="1" t="s">
        <v>1783</v>
      </c>
      <c r="D3303" s="1" t="s">
        <v>10185</v>
      </c>
      <c r="E3303" s="1" t="s">
        <v>2444</v>
      </c>
      <c r="F3303" s="1" t="s">
        <v>10178</v>
      </c>
      <c r="G3303" s="1" t="s">
        <v>10179</v>
      </c>
      <c r="H3303" s="1" t="s">
        <v>10186</v>
      </c>
    </row>
    <row r="3304" spans="1:8" x14ac:dyDescent="0.25">
      <c r="A3304" s="1" t="s">
        <v>1065</v>
      </c>
      <c r="B3304" s="1" t="s">
        <v>10187</v>
      </c>
      <c r="C3304" s="1" t="s">
        <v>1783</v>
      </c>
      <c r="D3304" s="1" t="s">
        <v>10188</v>
      </c>
      <c r="E3304" s="1" t="s">
        <v>2444</v>
      </c>
      <c r="F3304" s="1" t="s">
        <v>10178</v>
      </c>
      <c r="G3304" s="1" t="s">
        <v>10189</v>
      </c>
      <c r="H3304" s="1" t="s">
        <v>10190</v>
      </c>
    </row>
    <row r="3305" spans="1:8" x14ac:dyDescent="0.25">
      <c r="A3305" s="1" t="s">
        <v>1065</v>
      </c>
      <c r="B3305" s="1" t="s">
        <v>10191</v>
      </c>
      <c r="C3305" s="1" t="s">
        <v>1783</v>
      </c>
      <c r="D3305" s="1" t="s">
        <v>10192</v>
      </c>
      <c r="E3305" s="1" t="s">
        <v>2444</v>
      </c>
      <c r="F3305" s="1" t="s">
        <v>10178</v>
      </c>
      <c r="G3305" s="1" t="s">
        <v>10189</v>
      </c>
      <c r="H3305" s="1" t="s">
        <v>10193</v>
      </c>
    </row>
    <row r="3306" spans="1:8" x14ac:dyDescent="0.25">
      <c r="A3306" s="1" t="s">
        <v>1065</v>
      </c>
      <c r="B3306" s="1" t="s">
        <v>10194</v>
      </c>
      <c r="C3306" s="1" t="s">
        <v>1783</v>
      </c>
      <c r="D3306" s="1" t="s">
        <v>10195</v>
      </c>
      <c r="E3306" s="1" t="s">
        <v>2444</v>
      </c>
      <c r="F3306" s="1" t="s">
        <v>10178</v>
      </c>
      <c r="G3306" s="1" t="s">
        <v>10189</v>
      </c>
      <c r="H3306" s="1" t="s">
        <v>10196</v>
      </c>
    </row>
    <row r="3307" spans="1:8" x14ac:dyDescent="0.25">
      <c r="A3307" s="1" t="s">
        <v>1065</v>
      </c>
      <c r="B3307" s="1" t="s">
        <v>10197</v>
      </c>
      <c r="C3307" s="1" t="s">
        <v>1783</v>
      </c>
      <c r="D3307" s="1" t="s">
        <v>10198</v>
      </c>
      <c r="E3307" s="1" t="s">
        <v>2444</v>
      </c>
      <c r="F3307" s="1" t="s">
        <v>10178</v>
      </c>
      <c r="G3307" s="1" t="s">
        <v>10189</v>
      </c>
      <c r="H3307" s="1" t="s">
        <v>10199</v>
      </c>
    </row>
    <row r="3308" spans="1:8" x14ac:dyDescent="0.25">
      <c r="A3308" s="1" t="s">
        <v>1065</v>
      </c>
      <c r="B3308" s="1" t="s">
        <v>10200</v>
      </c>
      <c r="C3308" s="1" t="s">
        <v>1783</v>
      </c>
      <c r="D3308" s="1" t="s">
        <v>10201</v>
      </c>
      <c r="E3308" s="1" t="s">
        <v>2444</v>
      </c>
      <c r="F3308" s="1" t="s">
        <v>10178</v>
      </c>
      <c r="G3308" s="1" t="s">
        <v>10189</v>
      </c>
      <c r="H3308" s="1" t="s">
        <v>10202</v>
      </c>
    </row>
    <row r="3309" spans="1:8" x14ac:dyDescent="0.25">
      <c r="A3309" s="1" t="s">
        <v>1065</v>
      </c>
      <c r="B3309" s="1" t="s">
        <v>10203</v>
      </c>
      <c r="C3309" s="1" t="s">
        <v>1783</v>
      </c>
      <c r="D3309" s="1" t="s">
        <v>10204</v>
      </c>
      <c r="E3309" s="1" t="s">
        <v>2444</v>
      </c>
      <c r="F3309" s="1" t="s">
        <v>10178</v>
      </c>
      <c r="G3309" s="1" t="s">
        <v>10189</v>
      </c>
      <c r="H3309" s="1" t="s">
        <v>10205</v>
      </c>
    </row>
    <row r="3310" spans="1:8" x14ac:dyDescent="0.25">
      <c r="A3310" s="1" t="s">
        <v>1065</v>
      </c>
      <c r="B3310" s="1" t="s">
        <v>10206</v>
      </c>
      <c r="C3310" s="1" t="s">
        <v>1783</v>
      </c>
      <c r="D3310" s="1" t="s">
        <v>10207</v>
      </c>
      <c r="E3310" s="1" t="s">
        <v>2444</v>
      </c>
      <c r="F3310" s="1" t="s">
        <v>10178</v>
      </c>
      <c r="G3310" s="1" t="s">
        <v>10189</v>
      </c>
      <c r="H3310" s="1" t="s">
        <v>10208</v>
      </c>
    </row>
    <row r="3311" spans="1:8" x14ac:dyDescent="0.25">
      <c r="A3311" s="1" t="s">
        <v>1065</v>
      </c>
      <c r="B3311" s="1" t="s">
        <v>10209</v>
      </c>
      <c r="C3311" s="1" t="s">
        <v>1783</v>
      </c>
      <c r="D3311" s="1" t="s">
        <v>10210</v>
      </c>
      <c r="E3311" s="1" t="s">
        <v>2444</v>
      </c>
      <c r="F3311" s="1" t="s">
        <v>10178</v>
      </c>
      <c r="G3311" s="1" t="s">
        <v>10211</v>
      </c>
      <c r="H3311" s="1" t="s">
        <v>10212</v>
      </c>
    </row>
    <row r="3312" spans="1:8" x14ac:dyDescent="0.25">
      <c r="A3312" s="1" t="s">
        <v>1065</v>
      </c>
      <c r="B3312" s="1" t="s">
        <v>10213</v>
      </c>
      <c r="C3312" s="1" t="s">
        <v>1783</v>
      </c>
      <c r="D3312" s="1" t="s">
        <v>10214</v>
      </c>
      <c r="E3312" s="1" t="s">
        <v>2444</v>
      </c>
      <c r="F3312" s="1" t="s">
        <v>10178</v>
      </c>
      <c r="G3312" s="1" t="s">
        <v>10211</v>
      </c>
      <c r="H3312" s="1" t="s">
        <v>10215</v>
      </c>
    </row>
    <row r="3313" spans="1:8" x14ac:dyDescent="0.25">
      <c r="A3313" s="1" t="s">
        <v>1065</v>
      </c>
      <c r="B3313" s="1" t="s">
        <v>10216</v>
      </c>
      <c r="C3313" s="1" t="s">
        <v>1783</v>
      </c>
      <c r="D3313" s="1" t="s">
        <v>10217</v>
      </c>
      <c r="E3313" s="1" t="s">
        <v>2444</v>
      </c>
      <c r="F3313" s="1" t="s">
        <v>10178</v>
      </c>
      <c r="G3313" s="1" t="s">
        <v>10218</v>
      </c>
      <c r="H3313" s="1" t="s">
        <v>10219</v>
      </c>
    </row>
    <row r="3314" spans="1:8" x14ac:dyDescent="0.25">
      <c r="A3314" s="1" t="s">
        <v>1065</v>
      </c>
      <c r="B3314" s="1" t="s">
        <v>10220</v>
      </c>
      <c r="C3314" s="1" t="s">
        <v>1783</v>
      </c>
      <c r="D3314" s="1" t="s">
        <v>10221</v>
      </c>
      <c r="E3314" s="1" t="s">
        <v>2444</v>
      </c>
      <c r="F3314" s="1" t="s">
        <v>10178</v>
      </c>
      <c r="G3314" s="1" t="s">
        <v>10222</v>
      </c>
      <c r="H3314" s="1" t="s">
        <v>10223</v>
      </c>
    </row>
    <row r="3315" spans="1:8" x14ac:dyDescent="0.25">
      <c r="A3315" s="1" t="s">
        <v>1065</v>
      </c>
      <c r="B3315" s="1" t="s">
        <v>10224</v>
      </c>
      <c r="C3315" s="1" t="s">
        <v>1783</v>
      </c>
      <c r="D3315" s="1" t="s">
        <v>10225</v>
      </c>
      <c r="E3315" s="1" t="s">
        <v>2444</v>
      </c>
      <c r="F3315" s="1" t="s">
        <v>10178</v>
      </c>
      <c r="G3315" s="1" t="s">
        <v>10226</v>
      </c>
      <c r="H3315" s="1" t="s">
        <v>10227</v>
      </c>
    </row>
    <row r="3316" spans="1:8" x14ac:dyDescent="0.25">
      <c r="A3316" s="1" t="s">
        <v>1065</v>
      </c>
      <c r="B3316" s="1" t="s">
        <v>10228</v>
      </c>
      <c r="C3316" s="1" t="s">
        <v>1783</v>
      </c>
      <c r="D3316" s="1" t="s">
        <v>10229</v>
      </c>
      <c r="E3316" s="1" t="s">
        <v>2444</v>
      </c>
      <c r="F3316" s="1" t="s">
        <v>10178</v>
      </c>
      <c r="G3316" s="1" t="s">
        <v>10226</v>
      </c>
      <c r="H3316" s="1" t="s">
        <v>10230</v>
      </c>
    </row>
    <row r="3317" spans="1:8" x14ac:dyDescent="0.25">
      <c r="A3317" s="1" t="s">
        <v>1065</v>
      </c>
      <c r="B3317" s="1" t="s">
        <v>10231</v>
      </c>
      <c r="C3317" s="1" t="s">
        <v>1783</v>
      </c>
      <c r="D3317" s="1" t="s">
        <v>10232</v>
      </c>
      <c r="E3317" s="1" t="s">
        <v>2444</v>
      </c>
      <c r="F3317" s="1" t="s">
        <v>10178</v>
      </c>
      <c r="G3317" s="1" t="s">
        <v>10226</v>
      </c>
      <c r="H3317" s="1" t="s">
        <v>10233</v>
      </c>
    </row>
    <row r="3318" spans="1:8" x14ac:dyDescent="0.25">
      <c r="A3318" s="1" t="s">
        <v>1065</v>
      </c>
      <c r="B3318" s="1" t="s">
        <v>10234</v>
      </c>
      <c r="C3318" s="1" t="s">
        <v>1783</v>
      </c>
      <c r="D3318" s="1" t="s">
        <v>10235</v>
      </c>
      <c r="E3318" s="1" t="s">
        <v>2444</v>
      </c>
      <c r="F3318" s="1" t="s">
        <v>10178</v>
      </c>
      <c r="G3318" s="1" t="s">
        <v>10236</v>
      </c>
      <c r="H3318" s="1" t="s">
        <v>10237</v>
      </c>
    </row>
    <row r="3319" spans="1:8" x14ac:dyDescent="0.25">
      <c r="A3319" s="1" t="s">
        <v>1065</v>
      </c>
      <c r="B3319" s="1" t="s">
        <v>10238</v>
      </c>
      <c r="C3319" s="1" t="s">
        <v>1783</v>
      </c>
      <c r="D3319" s="1" t="s">
        <v>10239</v>
      </c>
      <c r="E3319" s="1" t="s">
        <v>2444</v>
      </c>
      <c r="F3319" s="1" t="s">
        <v>10178</v>
      </c>
      <c r="G3319" s="1" t="s">
        <v>10236</v>
      </c>
      <c r="H3319" s="1" t="s">
        <v>10240</v>
      </c>
    </row>
    <row r="3320" spans="1:8" x14ac:dyDescent="0.25">
      <c r="A3320" s="1" t="s">
        <v>1065</v>
      </c>
      <c r="B3320" s="1" t="s">
        <v>10241</v>
      </c>
      <c r="C3320" s="1" t="s">
        <v>1783</v>
      </c>
      <c r="D3320" s="1" t="s">
        <v>10242</v>
      </c>
      <c r="E3320" s="1" t="s">
        <v>2444</v>
      </c>
      <c r="F3320" s="1" t="s">
        <v>10178</v>
      </c>
      <c r="G3320" s="1" t="s">
        <v>10243</v>
      </c>
      <c r="H3320" s="1" t="s">
        <v>10244</v>
      </c>
    </row>
    <row r="3321" spans="1:8" x14ac:dyDescent="0.25">
      <c r="A3321" s="1" t="s">
        <v>1065</v>
      </c>
      <c r="B3321" s="1" t="s">
        <v>10245</v>
      </c>
      <c r="C3321" s="1" t="s">
        <v>1783</v>
      </c>
      <c r="D3321" s="1" t="s">
        <v>10246</v>
      </c>
      <c r="E3321" s="1" t="s">
        <v>2444</v>
      </c>
      <c r="F3321" s="1" t="s">
        <v>10178</v>
      </c>
      <c r="G3321" s="1" t="s">
        <v>10247</v>
      </c>
      <c r="H3321" s="1" t="s">
        <v>10248</v>
      </c>
    </row>
    <row r="3322" spans="1:8" x14ac:dyDescent="0.25">
      <c r="A3322" s="1" t="s">
        <v>1065</v>
      </c>
      <c r="B3322" s="1" t="s">
        <v>10249</v>
      </c>
      <c r="C3322" s="1" t="s">
        <v>1783</v>
      </c>
      <c r="D3322" s="1" t="s">
        <v>10250</v>
      </c>
      <c r="E3322" s="1" t="s">
        <v>2444</v>
      </c>
      <c r="F3322" s="1" t="s">
        <v>10178</v>
      </c>
      <c r="G3322" s="1" t="s">
        <v>10247</v>
      </c>
      <c r="H3322" s="1" t="s">
        <v>10251</v>
      </c>
    </row>
    <row r="3323" spans="1:8" x14ac:dyDescent="0.25">
      <c r="A3323" s="1" t="s">
        <v>1065</v>
      </c>
      <c r="B3323" s="1" t="s">
        <v>10252</v>
      </c>
      <c r="C3323" s="1" t="s">
        <v>1783</v>
      </c>
      <c r="D3323" s="1" t="s">
        <v>10253</v>
      </c>
      <c r="E3323" s="1" t="s">
        <v>2444</v>
      </c>
      <c r="F3323" s="1" t="s">
        <v>10178</v>
      </c>
      <c r="G3323" s="1" t="s">
        <v>10247</v>
      </c>
      <c r="H3323" s="1" t="s">
        <v>10254</v>
      </c>
    </row>
    <row r="3324" spans="1:8" x14ac:dyDescent="0.25">
      <c r="A3324" s="1" t="s">
        <v>1065</v>
      </c>
      <c r="B3324" s="1" t="s">
        <v>10255</v>
      </c>
      <c r="C3324" s="1" t="s">
        <v>1783</v>
      </c>
      <c r="D3324" s="1" t="s">
        <v>10256</v>
      </c>
      <c r="E3324" s="1" t="s">
        <v>2444</v>
      </c>
      <c r="F3324" s="1" t="s">
        <v>10257</v>
      </c>
      <c r="G3324" s="1" t="s">
        <v>10258</v>
      </c>
      <c r="H3324" s="1" t="s">
        <v>10259</v>
      </c>
    </row>
    <row r="3325" spans="1:8" x14ac:dyDescent="0.25">
      <c r="A3325" s="1" t="s">
        <v>1065</v>
      </c>
      <c r="B3325" s="1" t="s">
        <v>10260</v>
      </c>
      <c r="C3325" s="1" t="s">
        <v>1783</v>
      </c>
      <c r="D3325" s="1" t="s">
        <v>10261</v>
      </c>
      <c r="E3325" s="1" t="s">
        <v>2444</v>
      </c>
      <c r="F3325" s="1" t="s">
        <v>10257</v>
      </c>
      <c r="G3325" s="1" t="s">
        <v>10258</v>
      </c>
      <c r="H3325" s="1" t="s">
        <v>10262</v>
      </c>
    </row>
    <row r="3326" spans="1:8" x14ac:dyDescent="0.25">
      <c r="A3326" s="1" t="s">
        <v>1065</v>
      </c>
      <c r="B3326" s="1" t="s">
        <v>10263</v>
      </c>
      <c r="C3326" s="1" t="s">
        <v>1783</v>
      </c>
      <c r="D3326" s="1" t="s">
        <v>10264</v>
      </c>
      <c r="E3326" s="1" t="s">
        <v>2444</v>
      </c>
      <c r="F3326" s="1" t="s">
        <v>10257</v>
      </c>
      <c r="G3326" s="1" t="s">
        <v>10265</v>
      </c>
      <c r="H3326" s="1" t="s">
        <v>10266</v>
      </c>
    </row>
    <row r="3327" spans="1:8" x14ac:dyDescent="0.25">
      <c r="A3327" s="1" t="s">
        <v>1065</v>
      </c>
      <c r="B3327" s="1" t="s">
        <v>10267</v>
      </c>
      <c r="C3327" s="1" t="s">
        <v>1783</v>
      </c>
      <c r="D3327" s="1" t="s">
        <v>10268</v>
      </c>
      <c r="E3327" s="1" t="s">
        <v>2444</v>
      </c>
      <c r="F3327" s="1" t="s">
        <v>10257</v>
      </c>
      <c r="G3327" s="1" t="s">
        <v>10265</v>
      </c>
      <c r="H3327" s="1" t="s">
        <v>10269</v>
      </c>
    </row>
    <row r="3328" spans="1:8" x14ac:dyDescent="0.25">
      <c r="A3328" s="1" t="s">
        <v>1065</v>
      </c>
      <c r="B3328" s="1" t="s">
        <v>10270</v>
      </c>
      <c r="C3328" s="1" t="s">
        <v>1783</v>
      </c>
      <c r="D3328" s="1" t="s">
        <v>10271</v>
      </c>
      <c r="E3328" s="1" t="s">
        <v>2444</v>
      </c>
      <c r="F3328" s="1" t="s">
        <v>10257</v>
      </c>
      <c r="G3328" s="1" t="s">
        <v>10265</v>
      </c>
      <c r="H3328" s="1" t="s">
        <v>10272</v>
      </c>
    </row>
    <row r="3329" spans="1:8" x14ac:dyDescent="0.25">
      <c r="A3329" s="1" t="s">
        <v>1065</v>
      </c>
      <c r="B3329" s="1" t="s">
        <v>10273</v>
      </c>
      <c r="C3329" s="1" t="s">
        <v>1783</v>
      </c>
      <c r="D3329" s="1" t="s">
        <v>10274</v>
      </c>
      <c r="E3329" s="1" t="s">
        <v>2444</v>
      </c>
      <c r="F3329" s="1" t="s">
        <v>10257</v>
      </c>
      <c r="G3329" s="1" t="s">
        <v>10275</v>
      </c>
      <c r="H3329" s="1" t="s">
        <v>10276</v>
      </c>
    </row>
    <row r="3330" spans="1:8" x14ac:dyDescent="0.25">
      <c r="A3330" s="1" t="s">
        <v>1065</v>
      </c>
      <c r="B3330" s="1" t="s">
        <v>10277</v>
      </c>
      <c r="C3330" s="1" t="s">
        <v>1783</v>
      </c>
      <c r="D3330" s="1" t="s">
        <v>10278</v>
      </c>
      <c r="E3330" s="1" t="s">
        <v>2444</v>
      </c>
      <c r="F3330" s="1" t="s">
        <v>10257</v>
      </c>
      <c r="G3330" s="1" t="s">
        <v>10275</v>
      </c>
      <c r="H3330" s="1" t="s">
        <v>10279</v>
      </c>
    </row>
    <row r="3331" spans="1:8" x14ac:dyDescent="0.25">
      <c r="A3331" s="1" t="s">
        <v>1065</v>
      </c>
      <c r="B3331" s="1" t="s">
        <v>10280</v>
      </c>
      <c r="C3331" s="1" t="s">
        <v>1783</v>
      </c>
      <c r="D3331" s="1" t="s">
        <v>10281</v>
      </c>
      <c r="E3331" s="1" t="s">
        <v>2444</v>
      </c>
      <c r="F3331" s="1" t="s">
        <v>10257</v>
      </c>
      <c r="G3331" s="1" t="s">
        <v>10275</v>
      </c>
      <c r="H3331" s="1" t="s">
        <v>10282</v>
      </c>
    </row>
    <row r="3332" spans="1:8" x14ac:dyDescent="0.25">
      <c r="A3332" s="1" t="s">
        <v>1065</v>
      </c>
      <c r="B3332" s="1" t="s">
        <v>10283</v>
      </c>
      <c r="C3332" s="1" t="s">
        <v>1783</v>
      </c>
      <c r="D3332" s="1" t="s">
        <v>10284</v>
      </c>
      <c r="E3332" s="1" t="s">
        <v>2444</v>
      </c>
      <c r="F3332" s="1" t="s">
        <v>10257</v>
      </c>
      <c r="G3332" s="1" t="s">
        <v>10275</v>
      </c>
      <c r="H3332" s="1" t="s">
        <v>10285</v>
      </c>
    </row>
    <row r="3333" spans="1:8" x14ac:dyDescent="0.25">
      <c r="A3333" s="1" t="s">
        <v>1065</v>
      </c>
      <c r="B3333" s="1" t="s">
        <v>10286</v>
      </c>
      <c r="C3333" s="1" t="s">
        <v>1783</v>
      </c>
      <c r="D3333" s="1" t="s">
        <v>10287</v>
      </c>
      <c r="E3333" s="1" t="s">
        <v>2444</v>
      </c>
      <c r="F3333" s="1" t="s">
        <v>10257</v>
      </c>
      <c r="G3333" s="1" t="s">
        <v>10288</v>
      </c>
      <c r="H3333" s="1" t="s">
        <v>10289</v>
      </c>
    </row>
    <row r="3334" spans="1:8" x14ac:dyDescent="0.25">
      <c r="A3334" s="1" t="s">
        <v>1065</v>
      </c>
      <c r="B3334" s="1" t="s">
        <v>10290</v>
      </c>
      <c r="C3334" s="1" t="s">
        <v>1783</v>
      </c>
      <c r="D3334" s="1" t="s">
        <v>10291</v>
      </c>
      <c r="E3334" s="1" t="s">
        <v>2444</v>
      </c>
      <c r="F3334" s="1" t="s">
        <v>10257</v>
      </c>
      <c r="G3334" s="1" t="s">
        <v>10288</v>
      </c>
      <c r="H3334" s="1" t="s">
        <v>10292</v>
      </c>
    </row>
    <row r="3335" spans="1:8" x14ac:dyDescent="0.25">
      <c r="A3335" s="1" t="s">
        <v>1065</v>
      </c>
      <c r="B3335" s="1" t="s">
        <v>10293</v>
      </c>
      <c r="C3335" s="1" t="s">
        <v>1783</v>
      </c>
      <c r="D3335" s="1" t="s">
        <v>10294</v>
      </c>
      <c r="E3335" s="1" t="s">
        <v>2444</v>
      </c>
      <c r="F3335" s="1" t="s">
        <v>10257</v>
      </c>
      <c r="G3335" s="1" t="s">
        <v>10295</v>
      </c>
      <c r="H3335" s="1" t="s">
        <v>10296</v>
      </c>
    </row>
    <row r="3336" spans="1:8" x14ac:dyDescent="0.25">
      <c r="A3336" s="1" t="s">
        <v>1065</v>
      </c>
      <c r="B3336" s="1" t="s">
        <v>10297</v>
      </c>
      <c r="C3336" s="1" t="s">
        <v>1783</v>
      </c>
      <c r="D3336" s="1" t="s">
        <v>10298</v>
      </c>
      <c r="E3336" s="1" t="s">
        <v>2444</v>
      </c>
      <c r="F3336" s="1" t="s">
        <v>10257</v>
      </c>
      <c r="G3336" s="1" t="s">
        <v>10295</v>
      </c>
      <c r="H3336" s="1" t="s">
        <v>10299</v>
      </c>
    </row>
    <row r="3337" spans="1:8" x14ac:dyDescent="0.25">
      <c r="A3337" s="1" t="s">
        <v>1065</v>
      </c>
      <c r="B3337" s="1" t="s">
        <v>10300</v>
      </c>
      <c r="C3337" s="1" t="s">
        <v>1783</v>
      </c>
      <c r="D3337" s="1" t="s">
        <v>10301</v>
      </c>
      <c r="E3337" s="1" t="s">
        <v>2444</v>
      </c>
      <c r="F3337" s="1" t="s">
        <v>10257</v>
      </c>
      <c r="G3337" s="1" t="s">
        <v>10295</v>
      </c>
      <c r="H3337" s="1" t="s">
        <v>10302</v>
      </c>
    </row>
    <row r="3338" spans="1:8" x14ac:dyDescent="0.25">
      <c r="A3338" s="1" t="s">
        <v>1065</v>
      </c>
      <c r="B3338" s="1" t="s">
        <v>10303</v>
      </c>
      <c r="C3338" s="1" t="s">
        <v>1783</v>
      </c>
      <c r="D3338" s="1" t="s">
        <v>10304</v>
      </c>
      <c r="E3338" s="1" t="s">
        <v>2444</v>
      </c>
      <c r="F3338" s="1" t="s">
        <v>10257</v>
      </c>
      <c r="G3338" s="1" t="s">
        <v>10305</v>
      </c>
      <c r="H3338" s="1" t="s">
        <v>10306</v>
      </c>
    </row>
    <row r="3339" spans="1:8" x14ac:dyDescent="0.25">
      <c r="A3339" s="1" t="s">
        <v>1065</v>
      </c>
      <c r="B3339" s="1" t="s">
        <v>10307</v>
      </c>
      <c r="C3339" s="1" t="s">
        <v>1783</v>
      </c>
      <c r="D3339" s="1" t="s">
        <v>10308</v>
      </c>
      <c r="E3339" s="1" t="s">
        <v>2444</v>
      </c>
      <c r="F3339" s="1" t="s">
        <v>10257</v>
      </c>
      <c r="G3339" s="1" t="s">
        <v>10305</v>
      </c>
      <c r="H3339" s="1" t="s">
        <v>10309</v>
      </c>
    </row>
    <row r="3340" spans="1:8" x14ac:dyDescent="0.25">
      <c r="A3340" s="1" t="s">
        <v>1065</v>
      </c>
      <c r="B3340" s="1" t="s">
        <v>10310</v>
      </c>
      <c r="C3340" s="1" t="s">
        <v>1783</v>
      </c>
      <c r="D3340" s="1" t="s">
        <v>10311</v>
      </c>
      <c r="E3340" s="1" t="s">
        <v>2444</v>
      </c>
      <c r="F3340" s="1" t="s">
        <v>10257</v>
      </c>
      <c r="G3340" s="1" t="s">
        <v>10305</v>
      </c>
      <c r="H3340" s="1" t="s">
        <v>10312</v>
      </c>
    </row>
    <row r="3341" spans="1:8" x14ac:dyDescent="0.25">
      <c r="A3341" s="1" t="s">
        <v>1065</v>
      </c>
      <c r="B3341" s="1" t="s">
        <v>10313</v>
      </c>
      <c r="C3341" s="1" t="s">
        <v>1783</v>
      </c>
      <c r="D3341" s="1" t="s">
        <v>10314</v>
      </c>
      <c r="E3341" s="1" t="s">
        <v>2444</v>
      </c>
      <c r="F3341" s="1" t="s">
        <v>10257</v>
      </c>
      <c r="G3341" s="1" t="s">
        <v>10305</v>
      </c>
      <c r="H3341" s="1" t="s">
        <v>10315</v>
      </c>
    </row>
    <row r="3342" spans="1:8" x14ac:dyDescent="0.25">
      <c r="A3342" s="1" t="s">
        <v>1065</v>
      </c>
      <c r="B3342" s="1" t="s">
        <v>10316</v>
      </c>
      <c r="C3342" s="1" t="s">
        <v>1783</v>
      </c>
      <c r="D3342" s="1" t="s">
        <v>10317</v>
      </c>
      <c r="E3342" s="1" t="s">
        <v>2444</v>
      </c>
      <c r="F3342" s="1" t="s">
        <v>10257</v>
      </c>
      <c r="G3342" s="1" t="s">
        <v>10318</v>
      </c>
      <c r="H3342" s="1" t="s">
        <v>10319</v>
      </c>
    </row>
    <row r="3343" spans="1:8" x14ac:dyDescent="0.25">
      <c r="A3343" s="1" t="s">
        <v>1065</v>
      </c>
      <c r="B3343" s="1" t="s">
        <v>10320</v>
      </c>
      <c r="C3343" s="1" t="s">
        <v>1783</v>
      </c>
      <c r="D3343" s="1" t="s">
        <v>10321</v>
      </c>
      <c r="E3343" s="1" t="s">
        <v>2444</v>
      </c>
      <c r="F3343" s="1" t="s">
        <v>10257</v>
      </c>
      <c r="G3343" s="1" t="s">
        <v>10318</v>
      </c>
      <c r="H3343" s="1" t="s">
        <v>10322</v>
      </c>
    </row>
    <row r="3344" spans="1:8" x14ac:dyDescent="0.25">
      <c r="A3344" s="1" t="s">
        <v>1065</v>
      </c>
      <c r="B3344" s="1" t="s">
        <v>10323</v>
      </c>
      <c r="C3344" s="1" t="s">
        <v>1783</v>
      </c>
      <c r="D3344" s="1" t="s">
        <v>10324</v>
      </c>
      <c r="E3344" s="1" t="s">
        <v>2444</v>
      </c>
      <c r="F3344" s="1" t="s">
        <v>10257</v>
      </c>
      <c r="G3344" s="1" t="s">
        <v>10325</v>
      </c>
      <c r="H3344" s="1" t="s">
        <v>10326</v>
      </c>
    </row>
    <row r="3345" spans="1:8" x14ac:dyDescent="0.25">
      <c r="A3345" s="1" t="s">
        <v>1065</v>
      </c>
      <c r="B3345" s="1" t="s">
        <v>10327</v>
      </c>
      <c r="C3345" s="1" t="s">
        <v>1783</v>
      </c>
      <c r="D3345" s="1" t="s">
        <v>10328</v>
      </c>
      <c r="E3345" s="1" t="s">
        <v>2444</v>
      </c>
      <c r="F3345" s="1" t="s">
        <v>10257</v>
      </c>
      <c r="G3345" s="1" t="s">
        <v>10325</v>
      </c>
      <c r="H3345" s="1" t="s">
        <v>10329</v>
      </c>
    </row>
    <row r="3346" spans="1:8" x14ac:dyDescent="0.25">
      <c r="A3346" s="1" t="s">
        <v>1065</v>
      </c>
      <c r="B3346" s="1" t="s">
        <v>10330</v>
      </c>
      <c r="C3346" s="1" t="s">
        <v>1783</v>
      </c>
      <c r="D3346" s="1" t="s">
        <v>10331</v>
      </c>
      <c r="E3346" s="1" t="s">
        <v>2444</v>
      </c>
      <c r="F3346" s="1" t="s">
        <v>10257</v>
      </c>
      <c r="G3346" s="1" t="s">
        <v>10325</v>
      </c>
      <c r="H3346" s="1" t="s">
        <v>10332</v>
      </c>
    </row>
    <row r="3347" spans="1:8" x14ac:dyDescent="0.25">
      <c r="A3347" s="1" t="s">
        <v>1065</v>
      </c>
      <c r="B3347" s="1" t="s">
        <v>10333</v>
      </c>
      <c r="C3347" s="1" t="s">
        <v>1783</v>
      </c>
      <c r="D3347" s="1" t="s">
        <v>10334</v>
      </c>
      <c r="E3347" s="1" t="s">
        <v>2444</v>
      </c>
      <c r="F3347" s="1" t="s">
        <v>10257</v>
      </c>
      <c r="G3347" s="1" t="s">
        <v>10325</v>
      </c>
      <c r="H3347" s="1" t="s">
        <v>10335</v>
      </c>
    </row>
    <row r="3348" spans="1:8" x14ac:dyDescent="0.25">
      <c r="A3348" s="1" t="s">
        <v>1065</v>
      </c>
      <c r="B3348" s="1" t="s">
        <v>10336</v>
      </c>
      <c r="C3348" s="1" t="s">
        <v>1783</v>
      </c>
      <c r="D3348" s="1" t="s">
        <v>10337</v>
      </c>
      <c r="E3348" s="1" t="s">
        <v>2444</v>
      </c>
      <c r="F3348" s="1" t="s">
        <v>10257</v>
      </c>
      <c r="G3348" s="1" t="s">
        <v>10338</v>
      </c>
      <c r="H3348" s="1" t="s">
        <v>10339</v>
      </c>
    </row>
    <row r="3349" spans="1:8" x14ac:dyDescent="0.25">
      <c r="A3349" s="1" t="s">
        <v>1065</v>
      </c>
      <c r="B3349" s="1" t="s">
        <v>10340</v>
      </c>
      <c r="C3349" s="1" t="s">
        <v>1783</v>
      </c>
      <c r="D3349" s="1" t="s">
        <v>10341</v>
      </c>
      <c r="E3349" s="1" t="s">
        <v>2444</v>
      </c>
      <c r="F3349" s="1" t="s">
        <v>10257</v>
      </c>
      <c r="G3349" s="1" t="s">
        <v>10338</v>
      </c>
      <c r="H3349" s="1" t="s">
        <v>10342</v>
      </c>
    </row>
    <row r="3350" spans="1:8" x14ac:dyDescent="0.25">
      <c r="A3350" s="1" t="s">
        <v>1065</v>
      </c>
      <c r="B3350" s="1" t="s">
        <v>10343</v>
      </c>
      <c r="C3350" s="1" t="s">
        <v>1783</v>
      </c>
      <c r="D3350" s="1" t="s">
        <v>10344</v>
      </c>
      <c r="E3350" s="1" t="s">
        <v>2444</v>
      </c>
      <c r="F3350" s="1" t="s">
        <v>10257</v>
      </c>
      <c r="G3350" s="1" t="s">
        <v>10338</v>
      </c>
      <c r="H3350" s="1" t="s">
        <v>10345</v>
      </c>
    </row>
    <row r="3351" spans="1:8" x14ac:dyDescent="0.25">
      <c r="A3351" s="1" t="s">
        <v>1065</v>
      </c>
      <c r="B3351" s="1" t="s">
        <v>10346</v>
      </c>
      <c r="C3351" s="1" t="s">
        <v>1783</v>
      </c>
      <c r="D3351" s="1" t="s">
        <v>10347</v>
      </c>
      <c r="E3351" s="1" t="s">
        <v>2444</v>
      </c>
      <c r="F3351" s="1" t="s">
        <v>10257</v>
      </c>
      <c r="G3351" s="1" t="s">
        <v>10338</v>
      </c>
      <c r="H3351" s="1" t="s">
        <v>10348</v>
      </c>
    </row>
    <row r="3352" spans="1:8" x14ac:dyDescent="0.25">
      <c r="A3352" s="1" t="s">
        <v>1065</v>
      </c>
      <c r="B3352" s="1" t="s">
        <v>10349</v>
      </c>
      <c r="C3352" s="1" t="s">
        <v>1783</v>
      </c>
      <c r="D3352" s="1" t="s">
        <v>10350</v>
      </c>
      <c r="E3352" s="1" t="s">
        <v>2444</v>
      </c>
      <c r="F3352" s="1" t="s">
        <v>10257</v>
      </c>
      <c r="G3352" s="1" t="s">
        <v>10338</v>
      </c>
      <c r="H3352" s="1" t="s">
        <v>10351</v>
      </c>
    </row>
    <row r="3353" spans="1:8" x14ac:dyDescent="0.25">
      <c r="A3353" s="1" t="s">
        <v>1065</v>
      </c>
      <c r="B3353" s="1" t="s">
        <v>10352</v>
      </c>
      <c r="C3353" s="1" t="s">
        <v>1783</v>
      </c>
      <c r="D3353" s="1" t="s">
        <v>10353</v>
      </c>
      <c r="E3353" s="1" t="s">
        <v>2444</v>
      </c>
      <c r="F3353" s="1" t="s">
        <v>10257</v>
      </c>
      <c r="G3353" s="1" t="s">
        <v>10338</v>
      </c>
      <c r="H3353" s="1" t="s">
        <v>10354</v>
      </c>
    </row>
    <row r="3354" spans="1:8" x14ac:dyDescent="0.25">
      <c r="A3354" s="1" t="s">
        <v>1065</v>
      </c>
      <c r="B3354" s="1" t="s">
        <v>10355</v>
      </c>
      <c r="C3354" s="1" t="s">
        <v>2442</v>
      </c>
      <c r="D3354" s="1" t="s">
        <v>10356</v>
      </c>
      <c r="E3354" s="1" t="s">
        <v>2444</v>
      </c>
      <c r="F3354" s="1" t="s">
        <v>10357</v>
      </c>
      <c r="G3354" s="1" t="s">
        <v>10358</v>
      </c>
      <c r="H3354" s="1" t="s">
        <v>9865</v>
      </c>
    </row>
    <row r="3355" spans="1:8" x14ac:dyDescent="0.25">
      <c r="A3355" s="1" t="s">
        <v>1065</v>
      </c>
      <c r="B3355" s="1" t="s">
        <v>10359</v>
      </c>
      <c r="C3355" s="1" t="s">
        <v>2442</v>
      </c>
      <c r="D3355" s="1" t="s">
        <v>10360</v>
      </c>
      <c r="E3355" s="1" t="s">
        <v>2444</v>
      </c>
      <c r="F3355" s="1" t="s">
        <v>10357</v>
      </c>
      <c r="G3355" s="1" t="s">
        <v>10358</v>
      </c>
      <c r="H3355" s="1" t="s">
        <v>9868</v>
      </c>
    </row>
    <row r="3356" spans="1:8" x14ac:dyDescent="0.25">
      <c r="A3356" s="1" t="s">
        <v>1065</v>
      </c>
      <c r="B3356" s="1" t="s">
        <v>10361</v>
      </c>
      <c r="C3356" s="1" t="s">
        <v>1783</v>
      </c>
      <c r="D3356" s="1" t="s">
        <v>10362</v>
      </c>
      <c r="E3356" s="1" t="s">
        <v>2444</v>
      </c>
      <c r="F3356" s="1" t="s">
        <v>10363</v>
      </c>
      <c r="G3356" s="1" t="s">
        <v>1611</v>
      </c>
      <c r="H3356" s="1" t="s">
        <v>1611</v>
      </c>
    </row>
    <row r="3357" spans="1:8" x14ac:dyDescent="0.25">
      <c r="A3357" s="1" t="s">
        <v>1065</v>
      </c>
      <c r="B3357" s="1" t="s">
        <v>10364</v>
      </c>
      <c r="C3357" s="1" t="s">
        <v>1783</v>
      </c>
      <c r="D3357" s="1" t="s">
        <v>10365</v>
      </c>
      <c r="E3357" s="1" t="s">
        <v>2444</v>
      </c>
      <c r="F3357" s="1" t="s">
        <v>10363</v>
      </c>
      <c r="G3357" s="1" t="s">
        <v>1611</v>
      </c>
      <c r="H3357" s="1" t="s">
        <v>1611</v>
      </c>
    </row>
    <row r="3358" spans="1:8" x14ac:dyDescent="0.25">
      <c r="A3358" s="1" t="s">
        <v>1065</v>
      </c>
      <c r="B3358" s="1" t="s">
        <v>10366</v>
      </c>
      <c r="C3358" s="1" t="s">
        <v>1783</v>
      </c>
      <c r="D3358" s="1" t="s">
        <v>10367</v>
      </c>
      <c r="E3358" s="1" t="s">
        <v>2444</v>
      </c>
      <c r="F3358" s="1" t="s">
        <v>10363</v>
      </c>
      <c r="G3358" s="1" t="s">
        <v>1611</v>
      </c>
      <c r="H3358" s="1" t="s">
        <v>1611</v>
      </c>
    </row>
    <row r="3359" spans="1:8" x14ac:dyDescent="0.25">
      <c r="A3359" s="1" t="s">
        <v>1065</v>
      </c>
      <c r="B3359" s="1" t="s">
        <v>10368</v>
      </c>
      <c r="C3359" s="1" t="s">
        <v>1783</v>
      </c>
      <c r="D3359" s="1" t="s">
        <v>10369</v>
      </c>
      <c r="E3359" s="1" t="s">
        <v>2444</v>
      </c>
      <c r="F3359" s="1" t="s">
        <v>10370</v>
      </c>
      <c r="G3359" s="1" t="s">
        <v>10371</v>
      </c>
      <c r="H3359" s="1" t="s">
        <v>10372</v>
      </c>
    </row>
    <row r="3360" spans="1:8" x14ac:dyDescent="0.25">
      <c r="A3360" s="1" t="s">
        <v>1065</v>
      </c>
      <c r="B3360" s="1" t="s">
        <v>10373</v>
      </c>
      <c r="C3360" s="1" t="s">
        <v>1783</v>
      </c>
      <c r="D3360" s="1" t="s">
        <v>10374</v>
      </c>
      <c r="E3360" s="1" t="s">
        <v>2444</v>
      </c>
      <c r="F3360" s="1" t="s">
        <v>10370</v>
      </c>
      <c r="G3360" s="1" t="s">
        <v>10371</v>
      </c>
      <c r="H3360" s="1" t="s">
        <v>10375</v>
      </c>
    </row>
    <row r="3361" spans="1:8" x14ac:dyDescent="0.25">
      <c r="A3361" s="1" t="s">
        <v>1065</v>
      </c>
      <c r="B3361" s="1" t="s">
        <v>10376</v>
      </c>
      <c r="C3361" s="1" t="s">
        <v>1783</v>
      </c>
      <c r="D3361" s="1" t="s">
        <v>10377</v>
      </c>
      <c r="E3361" s="1" t="s">
        <v>2444</v>
      </c>
      <c r="F3361" s="1" t="s">
        <v>10370</v>
      </c>
      <c r="G3361" s="1" t="s">
        <v>10371</v>
      </c>
      <c r="H3361" s="1" t="s">
        <v>10378</v>
      </c>
    </row>
    <row r="3362" spans="1:8" x14ac:dyDescent="0.25">
      <c r="A3362" s="1" t="s">
        <v>1065</v>
      </c>
      <c r="B3362" s="1" t="s">
        <v>10379</v>
      </c>
      <c r="C3362" s="1" t="s">
        <v>1783</v>
      </c>
      <c r="D3362" s="1" t="s">
        <v>10380</v>
      </c>
      <c r="E3362" s="1" t="s">
        <v>2444</v>
      </c>
      <c r="F3362" s="1" t="s">
        <v>10370</v>
      </c>
      <c r="G3362" s="1" t="s">
        <v>10371</v>
      </c>
      <c r="H3362" s="1" t="s">
        <v>10381</v>
      </c>
    </row>
    <row r="3363" spans="1:8" x14ac:dyDescent="0.25">
      <c r="A3363" s="1" t="s">
        <v>1065</v>
      </c>
      <c r="B3363" s="1" t="s">
        <v>10382</v>
      </c>
      <c r="C3363" s="1" t="s">
        <v>1783</v>
      </c>
      <c r="D3363" s="1" t="s">
        <v>10383</v>
      </c>
      <c r="E3363" s="1" t="s">
        <v>2444</v>
      </c>
      <c r="F3363" s="1" t="s">
        <v>10370</v>
      </c>
      <c r="G3363" s="1" t="s">
        <v>10371</v>
      </c>
      <c r="H3363" s="1" t="s">
        <v>10384</v>
      </c>
    </row>
    <row r="3364" spans="1:8" x14ac:dyDescent="0.25">
      <c r="A3364" s="1" t="s">
        <v>1065</v>
      </c>
      <c r="B3364" s="1" t="s">
        <v>10385</v>
      </c>
      <c r="C3364" s="1" t="s">
        <v>1783</v>
      </c>
      <c r="D3364" s="1" t="s">
        <v>10386</v>
      </c>
      <c r="E3364" s="1" t="s">
        <v>2444</v>
      </c>
      <c r="F3364" s="1" t="s">
        <v>10370</v>
      </c>
      <c r="G3364" s="1" t="s">
        <v>10371</v>
      </c>
      <c r="H3364" s="1" t="s">
        <v>6455</v>
      </c>
    </row>
    <row r="3365" spans="1:8" x14ac:dyDescent="0.25">
      <c r="A3365" s="1" t="s">
        <v>1065</v>
      </c>
      <c r="B3365" s="1" t="s">
        <v>10387</v>
      </c>
      <c r="C3365" s="1" t="s">
        <v>1783</v>
      </c>
      <c r="D3365" s="1" t="s">
        <v>10388</v>
      </c>
      <c r="E3365" s="1" t="s">
        <v>2444</v>
      </c>
      <c r="F3365" s="1" t="s">
        <v>10370</v>
      </c>
      <c r="G3365" s="1" t="s">
        <v>10371</v>
      </c>
      <c r="H3365" s="1" t="s">
        <v>1611</v>
      </c>
    </row>
    <row r="3366" spans="1:8" x14ac:dyDescent="0.25">
      <c r="A3366" s="1" t="s">
        <v>1065</v>
      </c>
      <c r="B3366" s="1" t="s">
        <v>10389</v>
      </c>
      <c r="C3366" s="1" t="s">
        <v>1783</v>
      </c>
      <c r="D3366" s="1" t="s">
        <v>10390</v>
      </c>
      <c r="E3366" s="1" t="s">
        <v>2444</v>
      </c>
      <c r="F3366" s="1" t="s">
        <v>10370</v>
      </c>
      <c r="G3366" s="1" t="s">
        <v>10371</v>
      </c>
      <c r="H3366" s="1" t="s">
        <v>1611</v>
      </c>
    </row>
    <row r="3367" spans="1:8" x14ac:dyDescent="0.25">
      <c r="A3367" s="1" t="s">
        <v>1065</v>
      </c>
      <c r="B3367" s="1" t="s">
        <v>10391</v>
      </c>
      <c r="C3367" s="1" t="s">
        <v>1783</v>
      </c>
      <c r="D3367" s="1" t="s">
        <v>10392</v>
      </c>
      <c r="E3367" s="1" t="s">
        <v>2444</v>
      </c>
      <c r="F3367" s="1" t="s">
        <v>10370</v>
      </c>
      <c r="G3367" s="1" t="s">
        <v>10393</v>
      </c>
      <c r="H3367" s="1" t="s">
        <v>3168</v>
      </c>
    </row>
    <row r="3368" spans="1:8" x14ac:dyDescent="0.25">
      <c r="A3368" s="1" t="s">
        <v>1065</v>
      </c>
      <c r="B3368" s="1" t="s">
        <v>10394</v>
      </c>
      <c r="C3368" s="1" t="s">
        <v>1783</v>
      </c>
      <c r="D3368" s="1" t="s">
        <v>10395</v>
      </c>
      <c r="E3368" s="1" t="s">
        <v>2444</v>
      </c>
      <c r="F3368" s="1" t="s">
        <v>10370</v>
      </c>
      <c r="G3368" s="1" t="s">
        <v>10393</v>
      </c>
      <c r="H3368" s="1" t="s">
        <v>10396</v>
      </c>
    </row>
    <row r="3369" spans="1:8" x14ac:dyDescent="0.25">
      <c r="A3369" s="1" t="s">
        <v>1065</v>
      </c>
      <c r="B3369" s="1" t="s">
        <v>10397</v>
      </c>
      <c r="C3369" s="1" t="s">
        <v>1783</v>
      </c>
      <c r="D3369" s="1" t="s">
        <v>10398</v>
      </c>
      <c r="E3369" s="1" t="s">
        <v>2444</v>
      </c>
      <c r="F3369" s="1" t="s">
        <v>10370</v>
      </c>
      <c r="G3369" s="1" t="s">
        <v>10393</v>
      </c>
      <c r="H3369" s="1" t="s">
        <v>10399</v>
      </c>
    </row>
    <row r="3370" spans="1:8" x14ac:dyDescent="0.25">
      <c r="A3370" s="1" t="s">
        <v>1065</v>
      </c>
      <c r="B3370" s="1" t="s">
        <v>10400</v>
      </c>
      <c r="C3370" s="1" t="s">
        <v>1783</v>
      </c>
      <c r="D3370" s="1" t="s">
        <v>10401</v>
      </c>
      <c r="E3370" s="1" t="s">
        <v>2444</v>
      </c>
      <c r="F3370" s="1" t="s">
        <v>10370</v>
      </c>
      <c r="G3370" s="1" t="s">
        <v>10393</v>
      </c>
      <c r="H3370" s="1" t="s">
        <v>10402</v>
      </c>
    </row>
    <row r="3371" spans="1:8" x14ac:dyDescent="0.25">
      <c r="A3371" s="1" t="s">
        <v>1065</v>
      </c>
      <c r="B3371" s="1" t="s">
        <v>10403</v>
      </c>
      <c r="C3371" s="1" t="s">
        <v>1783</v>
      </c>
      <c r="D3371" s="1" t="s">
        <v>10404</v>
      </c>
      <c r="E3371" s="1" t="s">
        <v>2444</v>
      </c>
      <c r="F3371" s="1" t="s">
        <v>10370</v>
      </c>
      <c r="G3371" s="1" t="s">
        <v>10393</v>
      </c>
      <c r="H3371" s="1" t="s">
        <v>10405</v>
      </c>
    </row>
    <row r="3372" spans="1:8" x14ac:dyDescent="0.25">
      <c r="A3372" s="1" t="s">
        <v>1065</v>
      </c>
      <c r="B3372" s="1" t="s">
        <v>10406</v>
      </c>
      <c r="C3372" s="1" t="s">
        <v>1783</v>
      </c>
      <c r="D3372" s="1" t="s">
        <v>10407</v>
      </c>
      <c r="E3372" s="1" t="s">
        <v>2444</v>
      </c>
      <c r="F3372" s="1" t="s">
        <v>10370</v>
      </c>
      <c r="G3372" s="1" t="s">
        <v>10393</v>
      </c>
      <c r="H3372" s="1" t="s">
        <v>10408</v>
      </c>
    </row>
    <row r="3373" spans="1:8" x14ac:dyDescent="0.25">
      <c r="A3373" s="1" t="s">
        <v>1065</v>
      </c>
      <c r="B3373" s="1" t="s">
        <v>10409</v>
      </c>
      <c r="C3373" s="1" t="s">
        <v>1783</v>
      </c>
      <c r="D3373" s="1" t="s">
        <v>10410</v>
      </c>
      <c r="E3373" s="1" t="s">
        <v>2444</v>
      </c>
      <c r="F3373" s="1" t="s">
        <v>10370</v>
      </c>
      <c r="G3373" s="1" t="s">
        <v>10393</v>
      </c>
      <c r="H3373" s="1" t="s">
        <v>10411</v>
      </c>
    </row>
    <row r="3374" spans="1:8" x14ac:dyDescent="0.25">
      <c r="A3374" s="1" t="s">
        <v>1065</v>
      </c>
      <c r="B3374" s="1" t="s">
        <v>10412</v>
      </c>
      <c r="C3374" s="1" t="s">
        <v>1783</v>
      </c>
      <c r="D3374" s="1" t="s">
        <v>10413</v>
      </c>
      <c r="E3374" s="1" t="s">
        <v>2444</v>
      </c>
      <c r="F3374" s="1" t="s">
        <v>10370</v>
      </c>
      <c r="G3374" s="1" t="s">
        <v>10393</v>
      </c>
      <c r="H3374" s="1" t="s">
        <v>1611</v>
      </c>
    </row>
    <row r="3375" spans="1:8" x14ac:dyDescent="0.25">
      <c r="A3375" s="1" t="s">
        <v>1065</v>
      </c>
      <c r="B3375" s="1" t="s">
        <v>10414</v>
      </c>
      <c r="C3375" s="1" t="s">
        <v>1783</v>
      </c>
      <c r="D3375" s="1" t="s">
        <v>10415</v>
      </c>
      <c r="E3375" s="1" t="s">
        <v>2444</v>
      </c>
      <c r="F3375" s="1" t="s">
        <v>10370</v>
      </c>
      <c r="G3375" s="1" t="s">
        <v>10393</v>
      </c>
      <c r="H3375" s="1" t="s">
        <v>1611</v>
      </c>
    </row>
    <row r="3376" spans="1:8" x14ac:dyDescent="0.25">
      <c r="A3376" s="1" t="s">
        <v>1065</v>
      </c>
      <c r="B3376" s="1" t="s">
        <v>10416</v>
      </c>
      <c r="C3376" s="1" t="s">
        <v>1783</v>
      </c>
      <c r="D3376" s="1" t="s">
        <v>10417</v>
      </c>
      <c r="E3376" s="1" t="s">
        <v>2444</v>
      </c>
      <c r="F3376" s="1" t="s">
        <v>10370</v>
      </c>
      <c r="G3376" s="1" t="s">
        <v>10393</v>
      </c>
      <c r="H3376" s="1" t="s">
        <v>1611</v>
      </c>
    </row>
    <row r="3377" spans="1:8" x14ac:dyDescent="0.25">
      <c r="A3377" s="1" t="s">
        <v>1065</v>
      </c>
      <c r="B3377" s="1" t="s">
        <v>10418</v>
      </c>
      <c r="C3377" s="1" t="s">
        <v>1783</v>
      </c>
      <c r="D3377" s="1" t="s">
        <v>10419</v>
      </c>
      <c r="E3377" s="1" t="s">
        <v>2444</v>
      </c>
      <c r="F3377" s="1" t="s">
        <v>10370</v>
      </c>
      <c r="G3377" s="1" t="s">
        <v>10420</v>
      </c>
      <c r="H3377" s="1" t="s">
        <v>10421</v>
      </c>
    </row>
    <row r="3378" spans="1:8" x14ac:dyDescent="0.25">
      <c r="A3378" s="1" t="s">
        <v>1065</v>
      </c>
      <c r="B3378" s="1" t="s">
        <v>10422</v>
      </c>
      <c r="C3378" s="1" t="s">
        <v>1783</v>
      </c>
      <c r="D3378" s="1" t="s">
        <v>10423</v>
      </c>
      <c r="E3378" s="1" t="s">
        <v>2444</v>
      </c>
      <c r="F3378" s="1" t="s">
        <v>10370</v>
      </c>
      <c r="G3378" s="1" t="s">
        <v>10420</v>
      </c>
      <c r="H3378" s="1" t="s">
        <v>10424</v>
      </c>
    </row>
    <row r="3379" spans="1:8" x14ac:dyDescent="0.25">
      <c r="A3379" s="1" t="s">
        <v>1065</v>
      </c>
      <c r="B3379" s="1" t="s">
        <v>10425</v>
      </c>
      <c r="C3379" s="1" t="s">
        <v>1783</v>
      </c>
      <c r="D3379" s="1" t="s">
        <v>10426</v>
      </c>
      <c r="E3379" s="1" t="s">
        <v>2444</v>
      </c>
      <c r="F3379" s="1" t="s">
        <v>10370</v>
      </c>
      <c r="G3379" s="1" t="s">
        <v>10420</v>
      </c>
      <c r="H3379" s="1" t="s">
        <v>10427</v>
      </c>
    </row>
    <row r="3380" spans="1:8" x14ac:dyDescent="0.25">
      <c r="A3380" s="1" t="s">
        <v>1065</v>
      </c>
      <c r="B3380" s="1" t="s">
        <v>10428</v>
      </c>
      <c r="C3380" s="1" t="s">
        <v>1783</v>
      </c>
      <c r="D3380" s="1" t="s">
        <v>10429</v>
      </c>
      <c r="E3380" s="1" t="s">
        <v>2444</v>
      </c>
      <c r="F3380" s="1" t="s">
        <v>10370</v>
      </c>
      <c r="G3380" s="1" t="s">
        <v>10420</v>
      </c>
      <c r="H3380" s="1" t="s">
        <v>10430</v>
      </c>
    </row>
    <row r="3381" spans="1:8" x14ac:dyDescent="0.25">
      <c r="A3381" s="1" t="s">
        <v>1065</v>
      </c>
      <c r="B3381" s="1" t="s">
        <v>10431</v>
      </c>
      <c r="C3381" s="1" t="s">
        <v>1783</v>
      </c>
      <c r="D3381" s="1" t="s">
        <v>10432</v>
      </c>
      <c r="E3381" s="1" t="s">
        <v>2444</v>
      </c>
      <c r="F3381" s="1" t="s">
        <v>10370</v>
      </c>
      <c r="G3381" s="1" t="s">
        <v>10420</v>
      </c>
      <c r="H3381" s="1" t="s">
        <v>10433</v>
      </c>
    </row>
    <row r="3382" spans="1:8" x14ac:dyDescent="0.25">
      <c r="A3382" s="1" t="s">
        <v>1065</v>
      </c>
      <c r="B3382" s="1" t="s">
        <v>10434</v>
      </c>
      <c r="C3382" s="1" t="s">
        <v>1783</v>
      </c>
      <c r="D3382" s="1" t="s">
        <v>10435</v>
      </c>
      <c r="E3382" s="1" t="s">
        <v>2444</v>
      </c>
      <c r="F3382" s="1" t="s">
        <v>10370</v>
      </c>
      <c r="G3382" s="1" t="s">
        <v>10420</v>
      </c>
      <c r="H3382" s="1" t="s">
        <v>10436</v>
      </c>
    </row>
    <row r="3383" spans="1:8" x14ac:dyDescent="0.25">
      <c r="A3383" s="1" t="s">
        <v>1065</v>
      </c>
      <c r="B3383" s="1" t="s">
        <v>10437</v>
      </c>
      <c r="C3383" s="1" t="s">
        <v>1783</v>
      </c>
      <c r="D3383" s="1" t="s">
        <v>10438</v>
      </c>
      <c r="E3383" s="1" t="s">
        <v>2444</v>
      </c>
      <c r="F3383" s="1" t="s">
        <v>10370</v>
      </c>
      <c r="G3383" s="1" t="s">
        <v>10420</v>
      </c>
      <c r="H3383" s="1" t="s">
        <v>6455</v>
      </c>
    </row>
    <row r="3384" spans="1:8" x14ac:dyDescent="0.25">
      <c r="A3384" s="1" t="s">
        <v>1065</v>
      </c>
      <c r="B3384" s="1" t="s">
        <v>10439</v>
      </c>
      <c r="C3384" s="1" t="s">
        <v>1783</v>
      </c>
      <c r="D3384" s="1" t="s">
        <v>10440</v>
      </c>
      <c r="E3384" s="1" t="s">
        <v>2444</v>
      </c>
      <c r="F3384" s="1" t="s">
        <v>10370</v>
      </c>
      <c r="G3384" s="1" t="s">
        <v>10420</v>
      </c>
      <c r="H3384" s="1" t="s">
        <v>1611</v>
      </c>
    </row>
    <row r="3385" spans="1:8" x14ac:dyDescent="0.25">
      <c r="A3385" s="1" t="s">
        <v>1065</v>
      </c>
      <c r="B3385" s="1" t="s">
        <v>10441</v>
      </c>
      <c r="C3385" s="1" t="s">
        <v>1783</v>
      </c>
      <c r="D3385" s="1" t="s">
        <v>10442</v>
      </c>
      <c r="E3385" s="1" t="s">
        <v>2444</v>
      </c>
      <c r="F3385" s="1" t="s">
        <v>10370</v>
      </c>
      <c r="G3385" s="1" t="s">
        <v>10443</v>
      </c>
      <c r="H3385" s="1" t="s">
        <v>1611</v>
      </c>
    </row>
    <row r="3386" spans="1:8" x14ac:dyDescent="0.25">
      <c r="A3386" s="1" t="s">
        <v>1065</v>
      </c>
      <c r="B3386" s="1" t="s">
        <v>10444</v>
      </c>
      <c r="C3386" s="1" t="s">
        <v>1783</v>
      </c>
      <c r="D3386" s="1" t="s">
        <v>10445</v>
      </c>
      <c r="E3386" s="1" t="s">
        <v>2444</v>
      </c>
      <c r="F3386" s="1" t="s">
        <v>10370</v>
      </c>
      <c r="G3386" s="1" t="s">
        <v>10443</v>
      </c>
      <c r="H3386" s="1" t="s">
        <v>1611</v>
      </c>
    </row>
    <row r="3387" spans="1:8" x14ac:dyDescent="0.25">
      <c r="A3387" s="1" t="s">
        <v>1065</v>
      </c>
      <c r="B3387" s="1" t="s">
        <v>10446</v>
      </c>
      <c r="C3387" s="1" t="s">
        <v>1783</v>
      </c>
      <c r="D3387" s="1" t="s">
        <v>10447</v>
      </c>
      <c r="E3387" s="1" t="s">
        <v>2444</v>
      </c>
      <c r="F3387" s="1" t="s">
        <v>10370</v>
      </c>
      <c r="G3387" s="1" t="s">
        <v>4261</v>
      </c>
      <c r="H3387" s="1" t="s">
        <v>4262</v>
      </c>
    </row>
    <row r="3388" spans="1:8" x14ac:dyDescent="0.25">
      <c r="A3388" s="1" t="s">
        <v>1065</v>
      </c>
      <c r="B3388" s="1" t="s">
        <v>10448</v>
      </c>
      <c r="C3388" s="1" t="s">
        <v>1783</v>
      </c>
      <c r="D3388" s="1" t="s">
        <v>10449</v>
      </c>
      <c r="E3388" s="1" t="s">
        <v>2444</v>
      </c>
      <c r="F3388" s="1" t="s">
        <v>10370</v>
      </c>
      <c r="G3388" s="1" t="s">
        <v>4261</v>
      </c>
      <c r="H3388" s="1" t="s">
        <v>4262</v>
      </c>
    </row>
    <row r="3389" spans="1:8" x14ac:dyDescent="0.25">
      <c r="A3389" s="1" t="s">
        <v>1065</v>
      </c>
      <c r="B3389" s="1" t="s">
        <v>10450</v>
      </c>
      <c r="C3389" s="1" t="s">
        <v>1783</v>
      </c>
      <c r="D3389" s="1" t="s">
        <v>10451</v>
      </c>
      <c r="E3389" s="1" t="s">
        <v>2444</v>
      </c>
      <c r="F3389" s="1" t="s">
        <v>10370</v>
      </c>
      <c r="G3389" s="1" t="s">
        <v>4261</v>
      </c>
      <c r="H3389" s="1" t="s">
        <v>4262</v>
      </c>
    </row>
    <row r="3390" spans="1:8" x14ac:dyDescent="0.25">
      <c r="A3390" s="1" t="s">
        <v>1065</v>
      </c>
      <c r="B3390" s="1" t="s">
        <v>10452</v>
      </c>
      <c r="C3390" s="1" t="s">
        <v>1783</v>
      </c>
      <c r="D3390" s="1" t="s">
        <v>10453</v>
      </c>
      <c r="E3390" s="1" t="s">
        <v>2444</v>
      </c>
      <c r="F3390" s="1" t="s">
        <v>10370</v>
      </c>
      <c r="G3390" s="1" t="s">
        <v>4261</v>
      </c>
      <c r="H3390" s="1" t="s">
        <v>4262</v>
      </c>
    </row>
    <row r="3391" spans="1:8" x14ac:dyDescent="0.25">
      <c r="A3391" s="1" t="s">
        <v>1065</v>
      </c>
      <c r="B3391" s="1" t="s">
        <v>10454</v>
      </c>
      <c r="C3391" s="1" t="s">
        <v>1783</v>
      </c>
      <c r="D3391" s="1" t="s">
        <v>10455</v>
      </c>
      <c r="E3391" s="1" t="s">
        <v>2444</v>
      </c>
      <c r="F3391" s="1" t="s">
        <v>10370</v>
      </c>
      <c r="G3391" s="1" t="s">
        <v>4261</v>
      </c>
      <c r="H3391" s="1" t="s">
        <v>4262</v>
      </c>
    </row>
    <row r="3392" spans="1:8" x14ac:dyDescent="0.25">
      <c r="A3392" s="1" t="s">
        <v>2155</v>
      </c>
      <c r="B3392" s="1" t="s">
        <v>10456</v>
      </c>
      <c r="C3392" s="1" t="s">
        <v>1783</v>
      </c>
      <c r="D3392" s="1" t="s">
        <v>10457</v>
      </c>
      <c r="E3392" s="1" t="s">
        <v>10458</v>
      </c>
      <c r="F3392" s="1" t="s">
        <v>10458</v>
      </c>
      <c r="G3392" s="1" t="s">
        <v>10458</v>
      </c>
      <c r="H3392" s="1" t="s">
        <v>10458</v>
      </c>
    </row>
    <row r="3393" spans="1:8" x14ac:dyDescent="0.25">
      <c r="A3393" s="1" t="s">
        <v>1065</v>
      </c>
      <c r="B3393" s="1" t="s">
        <v>10459</v>
      </c>
      <c r="C3393" s="1" t="s">
        <v>3016</v>
      </c>
      <c r="D3393" s="1" t="s">
        <v>10460</v>
      </c>
      <c r="E3393" s="1" t="s">
        <v>2444</v>
      </c>
      <c r="F3393" s="1" t="s">
        <v>10461</v>
      </c>
      <c r="G3393" s="1" t="s">
        <v>10462</v>
      </c>
      <c r="H3393" s="1" t="s">
        <v>10463</v>
      </c>
    </row>
    <row r="3394" spans="1:8" x14ac:dyDescent="0.25">
      <c r="A3394" s="1" t="s">
        <v>1065</v>
      </c>
      <c r="B3394" s="1" t="s">
        <v>10464</v>
      </c>
      <c r="C3394" s="1" t="s">
        <v>1783</v>
      </c>
      <c r="D3394" s="1" t="s">
        <v>10465</v>
      </c>
      <c r="E3394" s="1" t="s">
        <v>2444</v>
      </c>
      <c r="F3394" s="1" t="s">
        <v>10466</v>
      </c>
      <c r="G3394" s="1" t="s">
        <v>10467</v>
      </c>
      <c r="H3394" s="1" t="s">
        <v>10468</v>
      </c>
    </row>
    <row r="3395" spans="1:8" x14ac:dyDescent="0.25">
      <c r="A3395" s="1" t="s">
        <v>1065</v>
      </c>
      <c r="B3395" s="1" t="s">
        <v>10469</v>
      </c>
      <c r="C3395" s="1" t="s">
        <v>1783</v>
      </c>
      <c r="D3395" s="1" t="s">
        <v>10470</v>
      </c>
      <c r="E3395" s="1" t="s">
        <v>2444</v>
      </c>
      <c r="F3395" s="1" t="s">
        <v>10466</v>
      </c>
      <c r="G3395" s="1" t="s">
        <v>10467</v>
      </c>
      <c r="H3395" s="1" t="s">
        <v>10471</v>
      </c>
    </row>
    <row r="3396" spans="1:8" x14ac:dyDescent="0.25">
      <c r="A3396" s="1" t="s">
        <v>1065</v>
      </c>
      <c r="B3396" s="1" t="s">
        <v>10472</v>
      </c>
      <c r="C3396" s="1" t="s">
        <v>1783</v>
      </c>
      <c r="D3396" s="1" t="s">
        <v>10473</v>
      </c>
      <c r="E3396" s="1" t="s">
        <v>2444</v>
      </c>
      <c r="F3396" s="1" t="s">
        <v>10466</v>
      </c>
      <c r="G3396" s="1" t="s">
        <v>10467</v>
      </c>
      <c r="H3396" s="1" t="s">
        <v>9210</v>
      </c>
    </row>
    <row r="3397" spans="1:8" x14ac:dyDescent="0.25">
      <c r="A3397" s="1" t="s">
        <v>1065</v>
      </c>
      <c r="B3397" s="1" t="s">
        <v>10474</v>
      </c>
      <c r="C3397" s="1" t="s">
        <v>1783</v>
      </c>
      <c r="D3397" s="1" t="s">
        <v>10475</v>
      </c>
      <c r="E3397" s="1" t="s">
        <v>2444</v>
      </c>
      <c r="F3397" s="1" t="s">
        <v>2887</v>
      </c>
      <c r="G3397" s="1" t="s">
        <v>1071</v>
      </c>
      <c r="H3397" s="1" t="s">
        <v>3168</v>
      </c>
    </row>
    <row r="3398" spans="1:8" x14ac:dyDescent="0.25">
      <c r="A3398" s="1" t="s">
        <v>1065</v>
      </c>
      <c r="B3398" s="1" t="s">
        <v>10476</v>
      </c>
      <c r="C3398" s="1" t="s">
        <v>1783</v>
      </c>
      <c r="D3398" s="1" t="s">
        <v>10477</v>
      </c>
      <c r="E3398" s="1" t="s">
        <v>2444</v>
      </c>
      <c r="F3398" s="1" t="s">
        <v>2887</v>
      </c>
      <c r="G3398" s="1" t="s">
        <v>1071</v>
      </c>
      <c r="H3398" s="1" t="s">
        <v>3168</v>
      </c>
    </row>
    <row r="3399" spans="1:8" x14ac:dyDescent="0.25">
      <c r="A3399" s="1" t="s">
        <v>1065</v>
      </c>
      <c r="B3399" s="1" t="s">
        <v>10478</v>
      </c>
      <c r="C3399" s="1" t="s">
        <v>5621</v>
      </c>
      <c r="D3399" s="1" t="s">
        <v>10479</v>
      </c>
      <c r="E3399" s="1" t="s">
        <v>2444</v>
      </c>
      <c r="F3399" s="1" t="s">
        <v>2887</v>
      </c>
      <c r="G3399" s="1" t="s">
        <v>1078</v>
      </c>
      <c r="H3399" s="1" t="s">
        <v>10480</v>
      </c>
    </row>
    <row r="3400" spans="1:8" x14ac:dyDescent="0.25">
      <c r="A3400" s="1" t="s">
        <v>1065</v>
      </c>
      <c r="B3400" s="1" t="s">
        <v>10481</v>
      </c>
      <c r="C3400" s="1" t="s">
        <v>1783</v>
      </c>
      <c r="D3400" s="1" t="s">
        <v>10482</v>
      </c>
      <c r="E3400" s="1" t="s">
        <v>2444</v>
      </c>
      <c r="F3400" s="1" t="s">
        <v>2887</v>
      </c>
      <c r="G3400" s="1" t="s">
        <v>1078</v>
      </c>
      <c r="H3400" s="1" t="s">
        <v>10483</v>
      </c>
    </row>
    <row r="3401" spans="1:8" x14ac:dyDescent="0.25">
      <c r="A3401" s="1" t="s">
        <v>1065</v>
      </c>
      <c r="B3401" s="1" t="s">
        <v>10484</v>
      </c>
      <c r="C3401" s="1" t="s">
        <v>1783</v>
      </c>
      <c r="D3401" s="1" t="s">
        <v>10485</v>
      </c>
      <c r="E3401" s="1" t="s">
        <v>2444</v>
      </c>
      <c r="F3401" s="1" t="s">
        <v>2887</v>
      </c>
      <c r="G3401" s="1" t="s">
        <v>1078</v>
      </c>
      <c r="H3401" s="1" t="s">
        <v>10486</v>
      </c>
    </row>
    <row r="3402" spans="1:8" x14ac:dyDescent="0.25">
      <c r="A3402" s="1" t="s">
        <v>1065</v>
      </c>
      <c r="B3402" s="1" t="s">
        <v>10487</v>
      </c>
      <c r="C3402" s="1" t="s">
        <v>1783</v>
      </c>
      <c r="D3402" s="1" t="s">
        <v>10488</v>
      </c>
      <c r="E3402" s="1" t="s">
        <v>2444</v>
      </c>
      <c r="F3402" s="1" t="s">
        <v>2887</v>
      </c>
      <c r="G3402" s="1" t="s">
        <v>1078</v>
      </c>
      <c r="H3402" s="1" t="s">
        <v>10489</v>
      </c>
    </row>
    <row r="3403" spans="1:8" x14ac:dyDescent="0.25">
      <c r="A3403" s="1" t="s">
        <v>1065</v>
      </c>
      <c r="B3403" s="1" t="s">
        <v>10490</v>
      </c>
      <c r="C3403" s="1" t="s">
        <v>1783</v>
      </c>
      <c r="D3403" s="1" t="s">
        <v>10491</v>
      </c>
      <c r="E3403" s="1" t="s">
        <v>2444</v>
      </c>
      <c r="F3403" s="1" t="s">
        <v>2887</v>
      </c>
      <c r="G3403" s="1" t="s">
        <v>1078</v>
      </c>
      <c r="H3403" s="1" t="s">
        <v>10489</v>
      </c>
    </row>
    <row r="3404" spans="1:8" x14ac:dyDescent="0.25">
      <c r="A3404" s="1" t="s">
        <v>1065</v>
      </c>
      <c r="B3404" s="1" t="s">
        <v>10492</v>
      </c>
      <c r="C3404" s="1" t="s">
        <v>1783</v>
      </c>
      <c r="D3404" s="1" t="s">
        <v>10493</v>
      </c>
      <c r="E3404" s="1" t="s">
        <v>2444</v>
      </c>
      <c r="F3404" s="1" t="s">
        <v>2887</v>
      </c>
      <c r="G3404" s="1" t="s">
        <v>1129</v>
      </c>
      <c r="H3404" s="1" t="s">
        <v>3168</v>
      </c>
    </row>
    <row r="3405" spans="1:8" x14ac:dyDescent="0.25">
      <c r="A3405" s="1" t="s">
        <v>1065</v>
      </c>
      <c r="B3405" s="1" t="s">
        <v>10494</v>
      </c>
      <c r="C3405" s="1" t="s">
        <v>1783</v>
      </c>
      <c r="D3405" s="1" t="s">
        <v>10495</v>
      </c>
      <c r="E3405" s="1" t="s">
        <v>2444</v>
      </c>
      <c r="F3405" s="1" t="s">
        <v>2887</v>
      </c>
      <c r="G3405" s="1" t="s">
        <v>1129</v>
      </c>
      <c r="H3405" s="1" t="s">
        <v>3168</v>
      </c>
    </row>
    <row r="3406" spans="1:8" x14ac:dyDescent="0.25">
      <c r="A3406" s="1" t="s">
        <v>1065</v>
      </c>
      <c r="B3406" s="1" t="s">
        <v>10496</v>
      </c>
      <c r="C3406" s="1" t="s">
        <v>5621</v>
      </c>
      <c r="D3406" s="1" t="s">
        <v>10497</v>
      </c>
      <c r="E3406" s="1" t="s">
        <v>2444</v>
      </c>
      <c r="F3406" s="1" t="s">
        <v>2887</v>
      </c>
      <c r="G3406" s="1" t="s">
        <v>1153</v>
      </c>
      <c r="H3406" s="1" t="s">
        <v>10498</v>
      </c>
    </row>
    <row r="3407" spans="1:8" x14ac:dyDescent="0.25">
      <c r="A3407" s="1" t="s">
        <v>1065</v>
      </c>
      <c r="B3407" s="1" t="s">
        <v>10499</v>
      </c>
      <c r="C3407" s="1" t="s">
        <v>1783</v>
      </c>
      <c r="D3407" s="1" t="s">
        <v>10500</v>
      </c>
      <c r="E3407" s="1" t="s">
        <v>2444</v>
      </c>
      <c r="F3407" s="1" t="s">
        <v>2887</v>
      </c>
      <c r="G3407" s="1" t="s">
        <v>1153</v>
      </c>
      <c r="H3407" s="1" t="s">
        <v>7936</v>
      </c>
    </row>
    <row r="3408" spans="1:8" x14ac:dyDescent="0.25">
      <c r="A3408" s="1" t="s">
        <v>1065</v>
      </c>
      <c r="B3408" s="1" t="s">
        <v>10501</v>
      </c>
      <c r="C3408" s="1" t="s">
        <v>1783</v>
      </c>
      <c r="D3408" s="1" t="s">
        <v>10502</v>
      </c>
      <c r="E3408" s="1" t="s">
        <v>2444</v>
      </c>
      <c r="F3408" s="1" t="s">
        <v>2887</v>
      </c>
      <c r="G3408" s="1" t="s">
        <v>1153</v>
      </c>
      <c r="H3408" s="1" t="s">
        <v>3168</v>
      </c>
    </row>
    <row r="3409" spans="1:8" x14ac:dyDescent="0.25">
      <c r="A3409" s="1" t="s">
        <v>1065</v>
      </c>
      <c r="B3409" s="1" t="s">
        <v>10503</v>
      </c>
      <c r="C3409" s="1" t="s">
        <v>1783</v>
      </c>
      <c r="D3409" s="1" t="s">
        <v>10504</v>
      </c>
      <c r="E3409" s="1" t="s">
        <v>2444</v>
      </c>
      <c r="F3409" s="1" t="s">
        <v>2887</v>
      </c>
      <c r="G3409" s="1" t="s">
        <v>1153</v>
      </c>
      <c r="H3409" s="1" t="s">
        <v>3168</v>
      </c>
    </row>
    <row r="3410" spans="1:8" x14ac:dyDescent="0.25">
      <c r="A3410" s="1" t="s">
        <v>1065</v>
      </c>
      <c r="B3410" s="1" t="s">
        <v>10505</v>
      </c>
      <c r="C3410" s="1" t="s">
        <v>1783</v>
      </c>
      <c r="D3410" s="1" t="s">
        <v>10506</v>
      </c>
      <c r="E3410" s="1" t="s">
        <v>2444</v>
      </c>
      <c r="F3410" s="1" t="s">
        <v>2887</v>
      </c>
      <c r="G3410" s="1" t="s">
        <v>1166</v>
      </c>
      <c r="H3410" s="1" t="s">
        <v>10507</v>
      </c>
    </row>
    <row r="3411" spans="1:8" x14ac:dyDescent="0.25">
      <c r="A3411" s="1" t="s">
        <v>1065</v>
      </c>
      <c r="B3411" s="1" t="s">
        <v>10508</v>
      </c>
      <c r="C3411" s="1" t="s">
        <v>5621</v>
      </c>
      <c r="D3411" s="1" t="s">
        <v>10509</v>
      </c>
      <c r="E3411" s="1" t="s">
        <v>2444</v>
      </c>
      <c r="F3411" s="1" t="s">
        <v>2887</v>
      </c>
      <c r="G3411" s="1" t="s">
        <v>1166</v>
      </c>
      <c r="H3411" s="1" t="s">
        <v>10498</v>
      </c>
    </row>
    <row r="3412" spans="1:8" x14ac:dyDescent="0.25">
      <c r="A3412" s="1" t="s">
        <v>1065</v>
      </c>
      <c r="B3412" s="1" t="s">
        <v>10510</v>
      </c>
      <c r="C3412" s="1" t="s">
        <v>1783</v>
      </c>
      <c r="D3412" s="1" t="s">
        <v>10511</v>
      </c>
      <c r="E3412" s="1" t="s">
        <v>2444</v>
      </c>
      <c r="F3412" s="1" t="s">
        <v>2887</v>
      </c>
      <c r="G3412" s="1" t="s">
        <v>1166</v>
      </c>
      <c r="H3412" s="1" t="s">
        <v>7936</v>
      </c>
    </row>
    <row r="3413" spans="1:8" x14ac:dyDescent="0.25">
      <c r="A3413" s="1" t="s">
        <v>1065</v>
      </c>
      <c r="B3413" s="1" t="s">
        <v>10512</v>
      </c>
      <c r="C3413" s="1" t="s">
        <v>1783</v>
      </c>
      <c r="D3413" s="1" t="s">
        <v>10513</v>
      </c>
      <c r="E3413" s="1" t="s">
        <v>2444</v>
      </c>
      <c r="F3413" s="1" t="s">
        <v>2887</v>
      </c>
      <c r="G3413" s="1" t="s">
        <v>1166</v>
      </c>
      <c r="H3413" s="1" t="s">
        <v>3168</v>
      </c>
    </row>
    <row r="3414" spans="1:8" x14ac:dyDescent="0.25">
      <c r="A3414" s="1" t="s">
        <v>1065</v>
      </c>
      <c r="B3414" s="1" t="s">
        <v>10514</v>
      </c>
      <c r="C3414" s="1" t="s">
        <v>1783</v>
      </c>
      <c r="D3414" s="1" t="s">
        <v>10515</v>
      </c>
      <c r="E3414" s="1" t="s">
        <v>2444</v>
      </c>
      <c r="F3414" s="1" t="s">
        <v>2887</v>
      </c>
      <c r="G3414" s="1" t="s">
        <v>1166</v>
      </c>
      <c r="H3414" s="1" t="s">
        <v>10516</v>
      </c>
    </row>
    <row r="3415" spans="1:8" x14ac:dyDescent="0.25">
      <c r="A3415" s="1" t="s">
        <v>1065</v>
      </c>
      <c r="B3415" s="1" t="s">
        <v>10517</v>
      </c>
      <c r="C3415" s="1" t="s">
        <v>1783</v>
      </c>
      <c r="D3415" s="1" t="s">
        <v>10518</v>
      </c>
      <c r="E3415" s="1" t="s">
        <v>2444</v>
      </c>
      <c r="F3415" s="1" t="s">
        <v>2887</v>
      </c>
      <c r="G3415" s="1" t="s">
        <v>1166</v>
      </c>
      <c r="H3415" s="1" t="s">
        <v>3168</v>
      </c>
    </row>
    <row r="3416" spans="1:8" x14ac:dyDescent="0.25">
      <c r="A3416" s="1" t="s">
        <v>1065</v>
      </c>
      <c r="B3416" s="1" t="s">
        <v>10519</v>
      </c>
      <c r="C3416" s="1" t="s">
        <v>5621</v>
      </c>
      <c r="D3416" s="1" t="s">
        <v>10520</v>
      </c>
      <c r="E3416" s="1" t="s">
        <v>2444</v>
      </c>
      <c r="F3416" s="1" t="s">
        <v>2887</v>
      </c>
      <c r="G3416" s="1" t="s">
        <v>57</v>
      </c>
      <c r="H3416" s="1" t="s">
        <v>10498</v>
      </c>
    </row>
    <row r="3417" spans="1:8" x14ac:dyDescent="0.25">
      <c r="A3417" s="1" t="s">
        <v>1065</v>
      </c>
      <c r="B3417" s="1" t="s">
        <v>10521</v>
      </c>
      <c r="C3417" s="1" t="s">
        <v>1783</v>
      </c>
      <c r="D3417" s="1" t="s">
        <v>10522</v>
      </c>
      <c r="E3417" s="1" t="s">
        <v>2444</v>
      </c>
      <c r="F3417" s="1" t="s">
        <v>2887</v>
      </c>
      <c r="G3417" s="1" t="s">
        <v>57</v>
      </c>
      <c r="H3417" s="1" t="s">
        <v>7936</v>
      </c>
    </row>
    <row r="3418" spans="1:8" x14ac:dyDescent="0.25">
      <c r="A3418" s="1" t="s">
        <v>1065</v>
      </c>
      <c r="B3418" s="1" t="s">
        <v>10523</v>
      </c>
      <c r="C3418" s="1" t="s">
        <v>1783</v>
      </c>
      <c r="D3418" s="1" t="s">
        <v>10524</v>
      </c>
      <c r="E3418" s="1" t="s">
        <v>2444</v>
      </c>
      <c r="F3418" s="1" t="s">
        <v>2887</v>
      </c>
      <c r="G3418" s="1" t="s">
        <v>57</v>
      </c>
      <c r="H3418" s="1" t="s">
        <v>10525</v>
      </c>
    </row>
    <row r="3419" spans="1:8" x14ac:dyDescent="0.25">
      <c r="A3419" s="1" t="s">
        <v>1065</v>
      </c>
      <c r="B3419" s="1" t="s">
        <v>10526</v>
      </c>
      <c r="C3419" s="1" t="s">
        <v>1783</v>
      </c>
      <c r="D3419" s="1" t="s">
        <v>10527</v>
      </c>
      <c r="E3419" s="1" t="s">
        <v>2444</v>
      </c>
      <c r="F3419" s="1" t="s">
        <v>2887</v>
      </c>
      <c r="G3419" s="1" t="s">
        <v>57</v>
      </c>
      <c r="H3419" s="1" t="s">
        <v>3168</v>
      </c>
    </row>
    <row r="3420" spans="1:8" x14ac:dyDescent="0.25">
      <c r="A3420" s="1" t="s">
        <v>1065</v>
      </c>
      <c r="B3420" s="1" t="s">
        <v>10528</v>
      </c>
      <c r="C3420" s="1" t="s">
        <v>1783</v>
      </c>
      <c r="D3420" s="1" t="s">
        <v>10529</v>
      </c>
      <c r="E3420" s="1" t="s">
        <v>2444</v>
      </c>
      <c r="F3420" s="1" t="s">
        <v>2887</v>
      </c>
      <c r="G3420" s="1" t="s">
        <v>57</v>
      </c>
      <c r="H3420" s="1" t="s">
        <v>3168</v>
      </c>
    </row>
    <row r="3421" spans="1:8" x14ac:dyDescent="0.25">
      <c r="A3421" s="1" t="s">
        <v>1065</v>
      </c>
      <c r="B3421" s="1" t="s">
        <v>10530</v>
      </c>
      <c r="C3421" s="1" t="s">
        <v>1783</v>
      </c>
      <c r="D3421" s="1" t="s">
        <v>10531</v>
      </c>
      <c r="E3421" s="1" t="s">
        <v>2444</v>
      </c>
      <c r="F3421" s="1" t="s">
        <v>2887</v>
      </c>
      <c r="G3421" s="1" t="s">
        <v>201</v>
      </c>
      <c r="H3421" s="1" t="s">
        <v>10532</v>
      </c>
    </row>
    <row r="3422" spans="1:8" x14ac:dyDescent="0.25">
      <c r="A3422" s="1" t="s">
        <v>1065</v>
      </c>
      <c r="B3422" s="1" t="s">
        <v>10533</v>
      </c>
      <c r="C3422" s="1" t="s">
        <v>1783</v>
      </c>
      <c r="D3422" s="1" t="s">
        <v>10534</v>
      </c>
      <c r="E3422" s="1" t="s">
        <v>2444</v>
      </c>
      <c r="F3422" s="1" t="s">
        <v>2887</v>
      </c>
      <c r="G3422" s="1" t="s">
        <v>201</v>
      </c>
      <c r="H3422" s="1" t="s">
        <v>1199</v>
      </c>
    </row>
    <row r="3423" spans="1:8" x14ac:dyDescent="0.25">
      <c r="A3423" s="1" t="s">
        <v>1065</v>
      </c>
      <c r="B3423" s="1" t="s">
        <v>10535</v>
      </c>
      <c r="C3423" s="1" t="s">
        <v>1783</v>
      </c>
      <c r="D3423" s="1" t="s">
        <v>10536</v>
      </c>
      <c r="E3423" s="1" t="s">
        <v>2444</v>
      </c>
      <c r="F3423" s="1" t="s">
        <v>2887</v>
      </c>
      <c r="G3423" s="1" t="s">
        <v>201</v>
      </c>
      <c r="H3423" s="1" t="s">
        <v>3168</v>
      </c>
    </row>
    <row r="3424" spans="1:8" x14ac:dyDescent="0.25">
      <c r="A3424" s="1" t="s">
        <v>1065</v>
      </c>
      <c r="B3424" s="1" t="s">
        <v>10537</v>
      </c>
      <c r="C3424" s="1" t="s">
        <v>1783</v>
      </c>
      <c r="D3424" s="1" t="s">
        <v>10538</v>
      </c>
      <c r="E3424" s="1" t="s">
        <v>2444</v>
      </c>
      <c r="F3424" s="1" t="s">
        <v>2887</v>
      </c>
      <c r="G3424" s="1" t="s">
        <v>201</v>
      </c>
      <c r="H3424" s="1" t="s">
        <v>1199</v>
      </c>
    </row>
    <row r="3425" spans="1:8" x14ac:dyDescent="0.25">
      <c r="A3425" s="1" t="s">
        <v>1065</v>
      </c>
      <c r="B3425" s="1" t="s">
        <v>10539</v>
      </c>
      <c r="C3425" s="1" t="s">
        <v>1783</v>
      </c>
      <c r="D3425" s="1" t="s">
        <v>10540</v>
      </c>
      <c r="E3425" s="1" t="s">
        <v>2444</v>
      </c>
      <c r="F3425" s="1" t="s">
        <v>2887</v>
      </c>
      <c r="G3425" s="1" t="s">
        <v>201</v>
      </c>
      <c r="H3425" s="1" t="s">
        <v>3168</v>
      </c>
    </row>
    <row r="3426" spans="1:8" x14ac:dyDescent="0.25">
      <c r="A3426" s="1" t="s">
        <v>1065</v>
      </c>
      <c r="B3426" s="1" t="s">
        <v>10541</v>
      </c>
      <c r="C3426" s="1" t="s">
        <v>1783</v>
      </c>
      <c r="D3426" s="1" t="s">
        <v>10542</v>
      </c>
      <c r="E3426" s="1" t="s">
        <v>2444</v>
      </c>
      <c r="F3426" s="1" t="s">
        <v>2887</v>
      </c>
      <c r="G3426" s="1" t="s">
        <v>201</v>
      </c>
      <c r="H3426" s="1" t="s">
        <v>3168</v>
      </c>
    </row>
    <row r="3427" spans="1:8" x14ac:dyDescent="0.25">
      <c r="A3427" s="1" t="s">
        <v>1065</v>
      </c>
      <c r="B3427" s="1" t="s">
        <v>10543</v>
      </c>
      <c r="C3427" s="1" t="s">
        <v>1783</v>
      </c>
      <c r="D3427" s="1" t="s">
        <v>10544</v>
      </c>
      <c r="E3427" s="1" t="s">
        <v>2444</v>
      </c>
      <c r="F3427" s="1" t="s">
        <v>2887</v>
      </c>
      <c r="G3427" s="1" t="s">
        <v>201</v>
      </c>
      <c r="H3427" s="1" t="s">
        <v>3168</v>
      </c>
    </row>
    <row r="3428" spans="1:8" x14ac:dyDescent="0.25">
      <c r="A3428" s="1" t="s">
        <v>1065</v>
      </c>
      <c r="B3428" s="1" t="s">
        <v>10545</v>
      </c>
      <c r="C3428" s="1" t="s">
        <v>1783</v>
      </c>
      <c r="D3428" s="1" t="s">
        <v>10546</v>
      </c>
      <c r="E3428" s="1" t="s">
        <v>2444</v>
      </c>
      <c r="F3428" s="1" t="s">
        <v>2887</v>
      </c>
      <c r="G3428" s="1" t="s">
        <v>2902</v>
      </c>
      <c r="H3428" s="1" t="s">
        <v>10547</v>
      </c>
    </row>
    <row r="3429" spans="1:8" x14ac:dyDescent="0.25">
      <c r="A3429" s="1" t="s">
        <v>1065</v>
      </c>
      <c r="B3429" s="1" t="s">
        <v>10548</v>
      </c>
      <c r="C3429" s="1" t="s">
        <v>1783</v>
      </c>
      <c r="D3429" s="1" t="s">
        <v>10549</v>
      </c>
      <c r="E3429" s="1" t="s">
        <v>2444</v>
      </c>
      <c r="F3429" s="1" t="s">
        <v>2887</v>
      </c>
      <c r="G3429" s="1" t="s">
        <v>2902</v>
      </c>
      <c r="H3429" s="1" t="s">
        <v>3168</v>
      </c>
    </row>
    <row r="3430" spans="1:8" x14ac:dyDescent="0.25">
      <c r="A3430" s="1" t="s">
        <v>1065</v>
      </c>
      <c r="B3430" s="1" t="s">
        <v>10550</v>
      </c>
      <c r="C3430" s="1" t="s">
        <v>1783</v>
      </c>
      <c r="D3430" s="1" t="s">
        <v>10551</v>
      </c>
      <c r="E3430" s="1" t="s">
        <v>2444</v>
      </c>
      <c r="F3430" s="1" t="s">
        <v>2887</v>
      </c>
      <c r="G3430" s="1" t="s">
        <v>2902</v>
      </c>
      <c r="H3430" s="1" t="s">
        <v>10552</v>
      </c>
    </row>
    <row r="3431" spans="1:8" x14ac:dyDescent="0.25">
      <c r="A3431" s="1" t="s">
        <v>1065</v>
      </c>
      <c r="B3431" s="1" t="s">
        <v>10553</v>
      </c>
      <c r="C3431" s="1" t="s">
        <v>1783</v>
      </c>
      <c r="D3431" s="1" t="s">
        <v>10554</v>
      </c>
      <c r="E3431" s="1" t="s">
        <v>2444</v>
      </c>
      <c r="F3431" s="1" t="s">
        <v>2887</v>
      </c>
      <c r="G3431" s="1" t="s">
        <v>1676</v>
      </c>
      <c r="H3431" s="1" t="s">
        <v>3168</v>
      </c>
    </row>
    <row r="3432" spans="1:8" x14ac:dyDescent="0.25">
      <c r="A3432" s="1" t="s">
        <v>1065</v>
      </c>
      <c r="B3432" s="1" t="s">
        <v>10555</v>
      </c>
      <c r="C3432" s="1" t="s">
        <v>1783</v>
      </c>
      <c r="D3432" s="1" t="s">
        <v>10556</v>
      </c>
      <c r="E3432" s="1" t="s">
        <v>2444</v>
      </c>
      <c r="F3432" s="1" t="s">
        <v>2887</v>
      </c>
      <c r="G3432" s="1" t="s">
        <v>1676</v>
      </c>
      <c r="H3432" s="1" t="s">
        <v>10557</v>
      </c>
    </row>
    <row r="3433" spans="1:8" x14ac:dyDescent="0.25">
      <c r="A3433" s="1" t="s">
        <v>1065</v>
      </c>
      <c r="B3433" s="1" t="s">
        <v>10558</v>
      </c>
      <c r="C3433" s="1" t="s">
        <v>1783</v>
      </c>
      <c r="D3433" s="1" t="s">
        <v>10559</v>
      </c>
      <c r="E3433" s="1" t="s">
        <v>2444</v>
      </c>
      <c r="F3433" s="1" t="s">
        <v>2887</v>
      </c>
      <c r="G3433" s="1" t="s">
        <v>7745</v>
      </c>
      <c r="H3433" s="1" t="s">
        <v>3168</v>
      </c>
    </row>
    <row r="3434" spans="1:8" x14ac:dyDescent="0.25">
      <c r="A3434" s="1" t="s">
        <v>1065</v>
      </c>
      <c r="B3434" s="1" t="s">
        <v>10560</v>
      </c>
      <c r="C3434" s="1" t="s">
        <v>1783</v>
      </c>
      <c r="D3434" s="1" t="s">
        <v>10561</v>
      </c>
      <c r="E3434" s="1" t="s">
        <v>2444</v>
      </c>
      <c r="F3434" s="1" t="s">
        <v>2887</v>
      </c>
      <c r="G3434" s="1" t="s">
        <v>7745</v>
      </c>
      <c r="H3434" s="1" t="s">
        <v>3168</v>
      </c>
    </row>
    <row r="3435" spans="1:8" x14ac:dyDescent="0.25">
      <c r="A3435" s="1" t="s">
        <v>1065</v>
      </c>
      <c r="B3435" s="1" t="s">
        <v>10562</v>
      </c>
      <c r="C3435" s="1" t="s">
        <v>1783</v>
      </c>
      <c r="D3435" s="1" t="s">
        <v>10563</v>
      </c>
      <c r="E3435" s="1" t="s">
        <v>2444</v>
      </c>
      <c r="F3435" s="1" t="s">
        <v>2887</v>
      </c>
      <c r="G3435" s="1" t="s">
        <v>1251</v>
      </c>
      <c r="H3435" s="1" t="s">
        <v>10564</v>
      </c>
    </row>
    <row r="3436" spans="1:8" x14ac:dyDescent="0.25">
      <c r="A3436" s="1" t="s">
        <v>1065</v>
      </c>
      <c r="B3436" s="1" t="s">
        <v>10565</v>
      </c>
      <c r="C3436" s="1" t="s">
        <v>1783</v>
      </c>
      <c r="D3436" s="1" t="s">
        <v>10566</v>
      </c>
      <c r="E3436" s="1" t="s">
        <v>2444</v>
      </c>
      <c r="F3436" s="1" t="s">
        <v>2887</v>
      </c>
      <c r="G3436" s="1" t="s">
        <v>1251</v>
      </c>
      <c r="H3436" s="1" t="s">
        <v>3168</v>
      </c>
    </row>
    <row r="3437" spans="1:8" x14ac:dyDescent="0.25">
      <c r="A3437" s="1" t="s">
        <v>1065</v>
      </c>
      <c r="B3437" s="1" t="s">
        <v>10567</v>
      </c>
      <c r="C3437" s="1" t="s">
        <v>1783</v>
      </c>
      <c r="D3437" s="1" t="s">
        <v>10568</v>
      </c>
      <c r="E3437" s="1" t="s">
        <v>2444</v>
      </c>
      <c r="F3437" s="1" t="s">
        <v>2887</v>
      </c>
      <c r="G3437" s="1" t="s">
        <v>1279</v>
      </c>
      <c r="H3437" s="1" t="s">
        <v>10569</v>
      </c>
    </row>
    <row r="3438" spans="1:8" x14ac:dyDescent="0.25">
      <c r="A3438" s="1" t="s">
        <v>1065</v>
      </c>
      <c r="B3438" s="1" t="s">
        <v>10570</v>
      </c>
      <c r="C3438" s="1" t="s">
        <v>1783</v>
      </c>
      <c r="D3438" s="1" t="s">
        <v>10571</v>
      </c>
      <c r="E3438" s="1" t="s">
        <v>2444</v>
      </c>
      <c r="F3438" s="1" t="s">
        <v>2887</v>
      </c>
      <c r="G3438" s="1" t="s">
        <v>1279</v>
      </c>
      <c r="H3438" s="1" t="s">
        <v>3168</v>
      </c>
    </row>
    <row r="3439" spans="1:8" x14ac:dyDescent="0.25">
      <c r="A3439" s="1" t="s">
        <v>1065</v>
      </c>
      <c r="B3439" s="1" t="s">
        <v>10572</v>
      </c>
      <c r="C3439" s="1" t="s">
        <v>1783</v>
      </c>
      <c r="D3439" s="1" t="s">
        <v>10573</v>
      </c>
      <c r="E3439" s="1" t="s">
        <v>2444</v>
      </c>
      <c r="F3439" s="1" t="s">
        <v>2887</v>
      </c>
      <c r="G3439" s="1" t="s">
        <v>1279</v>
      </c>
      <c r="H3439" s="1" t="s">
        <v>3168</v>
      </c>
    </row>
    <row r="3440" spans="1:8" x14ac:dyDescent="0.25">
      <c r="A3440" s="1" t="s">
        <v>1065</v>
      </c>
      <c r="B3440" s="1" t="s">
        <v>10574</v>
      </c>
      <c r="C3440" s="1" t="s">
        <v>3025</v>
      </c>
      <c r="D3440" s="1" t="s">
        <v>10575</v>
      </c>
      <c r="E3440" s="1" t="s">
        <v>2444</v>
      </c>
      <c r="F3440" s="1" t="s">
        <v>2887</v>
      </c>
      <c r="G3440" s="1" t="s">
        <v>10576</v>
      </c>
      <c r="H3440" s="1" t="s">
        <v>10577</v>
      </c>
    </row>
    <row r="3441" spans="1:8" x14ac:dyDescent="0.25">
      <c r="A3441" s="1" t="s">
        <v>1065</v>
      </c>
      <c r="B3441" s="1" t="s">
        <v>10578</v>
      </c>
      <c r="C3441" s="1" t="s">
        <v>3025</v>
      </c>
      <c r="D3441" s="1" t="s">
        <v>10579</v>
      </c>
      <c r="E3441" s="1" t="s">
        <v>2444</v>
      </c>
      <c r="F3441" s="1" t="s">
        <v>2887</v>
      </c>
      <c r="G3441" s="1" t="s">
        <v>10576</v>
      </c>
      <c r="H3441" s="1" t="s">
        <v>10580</v>
      </c>
    </row>
    <row r="3442" spans="1:8" x14ac:dyDescent="0.25">
      <c r="A3442" s="1" t="s">
        <v>1065</v>
      </c>
      <c r="B3442" s="1" t="s">
        <v>10581</v>
      </c>
      <c r="C3442" s="1" t="s">
        <v>3025</v>
      </c>
      <c r="D3442" s="1" t="s">
        <v>10582</v>
      </c>
      <c r="E3442" s="1" t="s">
        <v>2444</v>
      </c>
      <c r="F3442" s="1" t="s">
        <v>2887</v>
      </c>
      <c r="G3442" s="1" t="s">
        <v>10576</v>
      </c>
      <c r="H3442" s="1" t="s">
        <v>10583</v>
      </c>
    </row>
    <row r="3443" spans="1:8" x14ac:dyDescent="0.25">
      <c r="A3443" s="1" t="s">
        <v>1065</v>
      </c>
      <c r="B3443" s="1" t="s">
        <v>10584</v>
      </c>
      <c r="C3443" s="1" t="s">
        <v>3025</v>
      </c>
      <c r="D3443" s="1" t="s">
        <v>10585</v>
      </c>
      <c r="E3443" s="1" t="s">
        <v>2444</v>
      </c>
      <c r="F3443" s="1" t="s">
        <v>2887</v>
      </c>
      <c r="G3443" s="1" t="s">
        <v>10576</v>
      </c>
      <c r="H3443" s="1" t="s">
        <v>10586</v>
      </c>
    </row>
    <row r="3444" spans="1:8" x14ac:dyDescent="0.25">
      <c r="A3444" s="1" t="s">
        <v>1065</v>
      </c>
      <c r="B3444" s="1" t="s">
        <v>10587</v>
      </c>
      <c r="C3444" s="1" t="s">
        <v>3025</v>
      </c>
      <c r="D3444" s="1" t="s">
        <v>10588</v>
      </c>
      <c r="E3444" s="1" t="s">
        <v>2444</v>
      </c>
      <c r="F3444" s="1" t="s">
        <v>2887</v>
      </c>
      <c r="G3444" s="1" t="s">
        <v>10576</v>
      </c>
      <c r="H3444" s="1" t="s">
        <v>10589</v>
      </c>
    </row>
    <row r="3445" spans="1:8" x14ac:dyDescent="0.25">
      <c r="A3445" s="1" t="s">
        <v>1065</v>
      </c>
      <c r="B3445" s="1" t="s">
        <v>10590</v>
      </c>
      <c r="C3445" s="1" t="s">
        <v>3025</v>
      </c>
      <c r="D3445" s="1" t="s">
        <v>10591</v>
      </c>
      <c r="E3445" s="1" t="s">
        <v>2444</v>
      </c>
      <c r="F3445" s="1" t="s">
        <v>2887</v>
      </c>
      <c r="G3445" s="1" t="s">
        <v>10576</v>
      </c>
      <c r="H3445" s="1" t="s">
        <v>10592</v>
      </c>
    </row>
    <row r="3446" spans="1:8" x14ac:dyDescent="0.25">
      <c r="A3446" s="1" t="s">
        <v>1065</v>
      </c>
      <c r="B3446" s="1" t="s">
        <v>10593</v>
      </c>
      <c r="C3446" s="1" t="s">
        <v>3025</v>
      </c>
      <c r="D3446" s="1" t="s">
        <v>10594</v>
      </c>
      <c r="E3446" s="1" t="s">
        <v>2444</v>
      </c>
      <c r="F3446" s="1" t="s">
        <v>2887</v>
      </c>
      <c r="G3446" s="1" t="s">
        <v>10576</v>
      </c>
      <c r="H3446" s="1" t="s">
        <v>10595</v>
      </c>
    </row>
    <row r="3447" spans="1:8" x14ac:dyDescent="0.25">
      <c r="A3447" s="1" t="s">
        <v>1065</v>
      </c>
      <c r="B3447" s="1" t="s">
        <v>10596</v>
      </c>
      <c r="C3447" s="1" t="s">
        <v>3025</v>
      </c>
      <c r="D3447" s="1" t="s">
        <v>10597</v>
      </c>
      <c r="E3447" s="1" t="s">
        <v>2444</v>
      </c>
      <c r="F3447" s="1" t="s">
        <v>2887</v>
      </c>
      <c r="G3447" s="1" t="s">
        <v>10576</v>
      </c>
      <c r="H3447" s="1" t="s">
        <v>10598</v>
      </c>
    </row>
    <row r="3448" spans="1:8" x14ac:dyDescent="0.25">
      <c r="A3448" s="1" t="s">
        <v>1065</v>
      </c>
      <c r="B3448" s="1" t="s">
        <v>10599</v>
      </c>
      <c r="C3448" s="1" t="s">
        <v>3025</v>
      </c>
      <c r="D3448" s="1" t="s">
        <v>10600</v>
      </c>
      <c r="E3448" s="1" t="s">
        <v>2444</v>
      </c>
      <c r="F3448" s="1" t="s">
        <v>2887</v>
      </c>
      <c r="G3448" s="1" t="s">
        <v>10576</v>
      </c>
      <c r="H3448" s="1" t="s">
        <v>10601</v>
      </c>
    </row>
    <row r="3449" spans="1:8" x14ac:dyDescent="0.25">
      <c r="A3449" s="1" t="s">
        <v>1065</v>
      </c>
      <c r="B3449" s="1" t="s">
        <v>10602</v>
      </c>
      <c r="C3449" s="1" t="s">
        <v>3025</v>
      </c>
      <c r="D3449" s="1" t="s">
        <v>10603</v>
      </c>
      <c r="E3449" s="1" t="s">
        <v>2444</v>
      </c>
      <c r="F3449" s="1" t="s">
        <v>2887</v>
      </c>
      <c r="G3449" s="1" t="s">
        <v>10576</v>
      </c>
      <c r="H3449" s="1" t="s">
        <v>10604</v>
      </c>
    </row>
    <row r="3450" spans="1:8" x14ac:dyDescent="0.25">
      <c r="A3450" s="1" t="s">
        <v>1065</v>
      </c>
      <c r="B3450" s="1" t="s">
        <v>10605</v>
      </c>
      <c r="C3450" s="1" t="s">
        <v>3025</v>
      </c>
      <c r="D3450" s="1" t="s">
        <v>10606</v>
      </c>
      <c r="E3450" s="1" t="s">
        <v>2444</v>
      </c>
      <c r="F3450" s="1" t="s">
        <v>2887</v>
      </c>
      <c r="G3450" s="1" t="s">
        <v>10576</v>
      </c>
      <c r="H3450" s="1" t="s">
        <v>10607</v>
      </c>
    </row>
    <row r="3451" spans="1:8" x14ac:dyDescent="0.25">
      <c r="A3451" s="1" t="s">
        <v>1065</v>
      </c>
      <c r="B3451" s="1" t="s">
        <v>10608</v>
      </c>
      <c r="C3451" s="1" t="s">
        <v>3025</v>
      </c>
      <c r="D3451" s="1" t="s">
        <v>10609</v>
      </c>
      <c r="E3451" s="1" t="s">
        <v>2444</v>
      </c>
      <c r="F3451" s="1" t="s">
        <v>2887</v>
      </c>
      <c r="G3451" s="1" t="s">
        <v>10576</v>
      </c>
      <c r="H3451" s="1" t="s">
        <v>10610</v>
      </c>
    </row>
    <row r="3452" spans="1:8" x14ac:dyDescent="0.25">
      <c r="A3452" s="1" t="s">
        <v>1065</v>
      </c>
      <c r="B3452" s="1" t="s">
        <v>10611</v>
      </c>
      <c r="C3452" s="1" t="s">
        <v>3025</v>
      </c>
      <c r="D3452" s="1" t="s">
        <v>10612</v>
      </c>
      <c r="E3452" s="1" t="s">
        <v>2444</v>
      </c>
      <c r="F3452" s="1" t="s">
        <v>2887</v>
      </c>
      <c r="G3452" s="1" t="s">
        <v>10613</v>
      </c>
      <c r="H3452" s="1" t="s">
        <v>10614</v>
      </c>
    </row>
    <row r="3453" spans="1:8" x14ac:dyDescent="0.25">
      <c r="A3453" s="1" t="s">
        <v>1065</v>
      </c>
      <c r="B3453" s="1" t="s">
        <v>10615</v>
      </c>
      <c r="C3453" s="1" t="s">
        <v>3025</v>
      </c>
      <c r="D3453" s="1" t="s">
        <v>10616</v>
      </c>
      <c r="E3453" s="1" t="s">
        <v>2444</v>
      </c>
      <c r="F3453" s="1" t="s">
        <v>2887</v>
      </c>
      <c r="G3453" s="1" t="s">
        <v>10613</v>
      </c>
      <c r="H3453" s="1" t="s">
        <v>10617</v>
      </c>
    </row>
    <row r="3454" spans="1:8" x14ac:dyDescent="0.25">
      <c r="A3454" s="1" t="s">
        <v>1065</v>
      </c>
      <c r="B3454" s="1" t="s">
        <v>10618</v>
      </c>
      <c r="C3454" s="1" t="s">
        <v>3025</v>
      </c>
      <c r="D3454" s="1" t="s">
        <v>10619</v>
      </c>
      <c r="E3454" s="1" t="s">
        <v>2444</v>
      </c>
      <c r="F3454" s="1" t="s">
        <v>2887</v>
      </c>
      <c r="G3454" s="1" t="s">
        <v>10613</v>
      </c>
      <c r="H3454" s="1" t="s">
        <v>10620</v>
      </c>
    </row>
    <row r="3455" spans="1:8" x14ac:dyDescent="0.25">
      <c r="A3455" s="1" t="s">
        <v>1065</v>
      </c>
      <c r="B3455" s="1" t="s">
        <v>10621</v>
      </c>
      <c r="C3455" s="1" t="s">
        <v>3025</v>
      </c>
      <c r="D3455" s="1" t="s">
        <v>10622</v>
      </c>
      <c r="E3455" s="1" t="s">
        <v>2444</v>
      </c>
      <c r="F3455" s="1" t="s">
        <v>2887</v>
      </c>
      <c r="G3455" s="1" t="s">
        <v>10613</v>
      </c>
      <c r="H3455" s="1" t="s">
        <v>10623</v>
      </c>
    </row>
    <row r="3456" spans="1:8" x14ac:dyDescent="0.25">
      <c r="A3456" s="1" t="s">
        <v>1065</v>
      </c>
      <c r="B3456" s="1" t="s">
        <v>10624</v>
      </c>
      <c r="C3456" s="1" t="s">
        <v>3025</v>
      </c>
      <c r="D3456" s="1" t="s">
        <v>10625</v>
      </c>
      <c r="E3456" s="1" t="s">
        <v>2444</v>
      </c>
      <c r="F3456" s="1" t="s">
        <v>2887</v>
      </c>
      <c r="G3456" s="1" t="s">
        <v>10613</v>
      </c>
      <c r="H3456" s="1" t="s">
        <v>10626</v>
      </c>
    </row>
    <row r="3457" spans="1:8" x14ac:dyDescent="0.25">
      <c r="A3457" s="1" t="s">
        <v>1065</v>
      </c>
      <c r="B3457" s="1" t="s">
        <v>10627</v>
      </c>
      <c r="C3457" s="1" t="s">
        <v>3025</v>
      </c>
      <c r="D3457" s="1" t="s">
        <v>10628</v>
      </c>
      <c r="E3457" s="1" t="s">
        <v>2444</v>
      </c>
      <c r="F3457" s="1" t="s">
        <v>2887</v>
      </c>
      <c r="G3457" s="1" t="s">
        <v>10613</v>
      </c>
      <c r="H3457" s="1" t="s">
        <v>10629</v>
      </c>
    </row>
    <row r="3458" spans="1:8" x14ac:dyDescent="0.25">
      <c r="A3458" s="1" t="s">
        <v>1065</v>
      </c>
      <c r="B3458" s="1" t="s">
        <v>10630</v>
      </c>
      <c r="C3458" s="1" t="s">
        <v>3025</v>
      </c>
      <c r="D3458" s="1" t="s">
        <v>10631</v>
      </c>
      <c r="E3458" s="1" t="s">
        <v>2444</v>
      </c>
      <c r="F3458" s="1" t="s">
        <v>2887</v>
      </c>
      <c r="G3458" s="1" t="s">
        <v>10613</v>
      </c>
      <c r="H3458" s="1" t="s">
        <v>10632</v>
      </c>
    </row>
    <row r="3459" spans="1:8" x14ac:dyDescent="0.25">
      <c r="A3459" s="1" t="s">
        <v>1065</v>
      </c>
      <c r="B3459" s="1" t="s">
        <v>10633</v>
      </c>
      <c r="C3459" s="1" t="s">
        <v>3025</v>
      </c>
      <c r="D3459" s="1" t="s">
        <v>10634</v>
      </c>
      <c r="E3459" s="1" t="s">
        <v>2444</v>
      </c>
      <c r="F3459" s="1" t="s">
        <v>2887</v>
      </c>
      <c r="G3459" s="1" t="s">
        <v>10613</v>
      </c>
      <c r="H3459" s="1" t="s">
        <v>10635</v>
      </c>
    </row>
    <row r="3460" spans="1:8" x14ac:dyDescent="0.25">
      <c r="A3460" s="1" t="s">
        <v>1065</v>
      </c>
      <c r="B3460" s="1" t="s">
        <v>10636</v>
      </c>
      <c r="C3460" s="1" t="s">
        <v>3025</v>
      </c>
      <c r="D3460" s="1" t="s">
        <v>10637</v>
      </c>
      <c r="E3460" s="1" t="s">
        <v>2444</v>
      </c>
      <c r="F3460" s="1" t="s">
        <v>2887</v>
      </c>
      <c r="G3460" s="1" t="s">
        <v>10613</v>
      </c>
      <c r="H3460" s="1" t="s">
        <v>10638</v>
      </c>
    </row>
    <row r="3461" spans="1:8" x14ac:dyDescent="0.25">
      <c r="A3461" s="1" t="s">
        <v>1065</v>
      </c>
      <c r="B3461" s="1" t="s">
        <v>10639</v>
      </c>
      <c r="C3461" s="1" t="s">
        <v>3025</v>
      </c>
      <c r="D3461" s="1" t="s">
        <v>10640</v>
      </c>
      <c r="E3461" s="1" t="s">
        <v>2444</v>
      </c>
      <c r="F3461" s="1" t="s">
        <v>2887</v>
      </c>
      <c r="G3461" s="1" t="s">
        <v>10613</v>
      </c>
      <c r="H3461" s="1" t="s">
        <v>10641</v>
      </c>
    </row>
    <row r="3462" spans="1:8" x14ac:dyDescent="0.25">
      <c r="A3462" s="1" t="s">
        <v>1065</v>
      </c>
      <c r="B3462" s="1" t="s">
        <v>10642</v>
      </c>
      <c r="C3462" s="1" t="s">
        <v>3025</v>
      </c>
      <c r="D3462" s="1" t="s">
        <v>10643</v>
      </c>
      <c r="E3462" s="1" t="s">
        <v>2444</v>
      </c>
      <c r="F3462" s="1" t="s">
        <v>2887</v>
      </c>
      <c r="G3462" s="1" t="s">
        <v>10613</v>
      </c>
      <c r="H3462" s="1" t="s">
        <v>10644</v>
      </c>
    </row>
    <row r="3463" spans="1:8" x14ac:dyDescent="0.25">
      <c r="A3463" s="1" t="s">
        <v>1065</v>
      </c>
      <c r="B3463" s="1" t="s">
        <v>10645</v>
      </c>
      <c r="C3463" s="1" t="s">
        <v>3025</v>
      </c>
      <c r="D3463" s="1" t="s">
        <v>10646</v>
      </c>
      <c r="E3463" s="1" t="s">
        <v>2444</v>
      </c>
      <c r="F3463" s="1" t="s">
        <v>2887</v>
      </c>
      <c r="G3463" s="1" t="s">
        <v>10613</v>
      </c>
      <c r="H3463" s="1" t="s">
        <v>10647</v>
      </c>
    </row>
    <row r="3464" spans="1:8" x14ac:dyDescent="0.25">
      <c r="A3464" s="1" t="s">
        <v>1065</v>
      </c>
      <c r="B3464" s="1" t="s">
        <v>10648</v>
      </c>
      <c r="C3464" s="1" t="s">
        <v>3025</v>
      </c>
      <c r="D3464" s="1" t="s">
        <v>10649</v>
      </c>
      <c r="E3464" s="1" t="s">
        <v>2444</v>
      </c>
      <c r="F3464" s="1" t="s">
        <v>2887</v>
      </c>
      <c r="G3464" s="1" t="s">
        <v>10650</v>
      </c>
      <c r="H3464" s="1" t="s">
        <v>10651</v>
      </c>
    </row>
    <row r="3465" spans="1:8" x14ac:dyDescent="0.25">
      <c r="A3465" s="1" t="s">
        <v>1065</v>
      </c>
      <c r="B3465" s="1" t="s">
        <v>10652</v>
      </c>
      <c r="C3465" s="1" t="s">
        <v>3025</v>
      </c>
      <c r="D3465" s="1" t="s">
        <v>10653</v>
      </c>
      <c r="E3465" s="1" t="s">
        <v>2444</v>
      </c>
      <c r="F3465" s="1" t="s">
        <v>2887</v>
      </c>
      <c r="G3465" s="1" t="s">
        <v>10650</v>
      </c>
      <c r="H3465" s="1" t="s">
        <v>10654</v>
      </c>
    </row>
    <row r="3466" spans="1:8" x14ac:dyDescent="0.25">
      <c r="A3466" s="1" t="s">
        <v>1065</v>
      </c>
      <c r="B3466" s="1" t="s">
        <v>10655</v>
      </c>
      <c r="C3466" s="1" t="s">
        <v>3025</v>
      </c>
      <c r="D3466" s="1" t="s">
        <v>10656</v>
      </c>
      <c r="E3466" s="1" t="s">
        <v>2444</v>
      </c>
      <c r="F3466" s="1" t="s">
        <v>2887</v>
      </c>
      <c r="G3466" s="1" t="s">
        <v>10650</v>
      </c>
      <c r="H3466" s="1" t="s">
        <v>10657</v>
      </c>
    </row>
    <row r="3467" spans="1:8" x14ac:dyDescent="0.25">
      <c r="A3467" s="1" t="s">
        <v>1065</v>
      </c>
      <c r="B3467" s="1" t="s">
        <v>10658</v>
      </c>
      <c r="C3467" s="1" t="s">
        <v>3025</v>
      </c>
      <c r="D3467" s="1" t="s">
        <v>10659</v>
      </c>
      <c r="E3467" s="1" t="s">
        <v>2444</v>
      </c>
      <c r="F3467" s="1" t="s">
        <v>2887</v>
      </c>
      <c r="G3467" s="1" t="s">
        <v>10650</v>
      </c>
      <c r="H3467" s="1" t="s">
        <v>10660</v>
      </c>
    </row>
    <row r="3468" spans="1:8" x14ac:dyDescent="0.25">
      <c r="A3468" s="1" t="s">
        <v>1065</v>
      </c>
      <c r="B3468" s="1" t="s">
        <v>10661</v>
      </c>
      <c r="C3468" s="1" t="s">
        <v>3025</v>
      </c>
      <c r="D3468" s="1" t="s">
        <v>10662</v>
      </c>
      <c r="E3468" s="1" t="s">
        <v>2444</v>
      </c>
      <c r="F3468" s="1" t="s">
        <v>2887</v>
      </c>
      <c r="G3468" s="1" t="s">
        <v>10650</v>
      </c>
      <c r="H3468" s="1" t="s">
        <v>10663</v>
      </c>
    </row>
    <row r="3469" spans="1:8" x14ac:dyDescent="0.25">
      <c r="A3469" s="1" t="s">
        <v>1065</v>
      </c>
      <c r="B3469" s="1" t="s">
        <v>10664</v>
      </c>
      <c r="C3469" s="1" t="s">
        <v>3025</v>
      </c>
      <c r="D3469" s="1" t="s">
        <v>10665</v>
      </c>
      <c r="E3469" s="1" t="s">
        <v>2444</v>
      </c>
      <c r="F3469" s="1" t="s">
        <v>2887</v>
      </c>
      <c r="G3469" s="1" t="s">
        <v>10650</v>
      </c>
      <c r="H3469" s="1" t="s">
        <v>10666</v>
      </c>
    </row>
    <row r="3470" spans="1:8" x14ac:dyDescent="0.25">
      <c r="A3470" s="1" t="s">
        <v>1065</v>
      </c>
      <c r="B3470" s="1" t="s">
        <v>10667</v>
      </c>
      <c r="C3470" s="1" t="s">
        <v>3025</v>
      </c>
      <c r="D3470" s="1" t="s">
        <v>10668</v>
      </c>
      <c r="E3470" s="1" t="s">
        <v>2444</v>
      </c>
      <c r="F3470" s="1" t="s">
        <v>2887</v>
      </c>
      <c r="G3470" s="1" t="s">
        <v>10650</v>
      </c>
      <c r="H3470" s="1" t="s">
        <v>10647</v>
      </c>
    </row>
    <row r="3471" spans="1:8" x14ac:dyDescent="0.25">
      <c r="A3471" s="1" t="s">
        <v>1065</v>
      </c>
      <c r="B3471" s="1" t="s">
        <v>10669</v>
      </c>
      <c r="C3471" s="1" t="s">
        <v>1783</v>
      </c>
      <c r="D3471" s="1" t="s">
        <v>10670</v>
      </c>
      <c r="E3471" s="1" t="s">
        <v>2444</v>
      </c>
      <c r="F3471" s="1" t="s">
        <v>10671</v>
      </c>
      <c r="G3471" s="1" t="s">
        <v>10672</v>
      </c>
      <c r="H3471" s="1" t="s">
        <v>1166</v>
      </c>
    </row>
    <row r="3472" spans="1:8" x14ac:dyDescent="0.25">
      <c r="A3472" s="1" t="s">
        <v>1065</v>
      </c>
      <c r="B3472" s="1" t="s">
        <v>10673</v>
      </c>
      <c r="C3472" s="1" t="s">
        <v>1783</v>
      </c>
      <c r="D3472" s="1" t="s">
        <v>10674</v>
      </c>
      <c r="E3472" s="1" t="s">
        <v>2444</v>
      </c>
      <c r="F3472" s="1" t="s">
        <v>10671</v>
      </c>
      <c r="G3472" s="1" t="s">
        <v>10672</v>
      </c>
      <c r="H3472" s="1" t="s">
        <v>57</v>
      </c>
    </row>
    <row r="3473" spans="1:8" x14ac:dyDescent="0.25">
      <c r="A3473" s="1" t="s">
        <v>1065</v>
      </c>
      <c r="B3473" s="1" t="s">
        <v>10675</v>
      </c>
      <c r="C3473" s="1" t="s">
        <v>1783</v>
      </c>
      <c r="D3473" s="1" t="s">
        <v>10676</v>
      </c>
      <c r="E3473" s="1" t="s">
        <v>2444</v>
      </c>
      <c r="F3473" s="1" t="s">
        <v>10671</v>
      </c>
      <c r="G3473" s="1" t="s">
        <v>10672</v>
      </c>
      <c r="H3473" s="1" t="s">
        <v>201</v>
      </c>
    </row>
    <row r="3474" spans="1:8" x14ac:dyDescent="0.25">
      <c r="A3474" s="1" t="s">
        <v>1065</v>
      </c>
      <c r="B3474" s="1" t="s">
        <v>10677</v>
      </c>
      <c r="C3474" s="1" t="s">
        <v>1783</v>
      </c>
      <c r="D3474" s="1" t="s">
        <v>10678</v>
      </c>
      <c r="E3474" s="1" t="s">
        <v>2444</v>
      </c>
      <c r="F3474" s="1" t="s">
        <v>10671</v>
      </c>
      <c r="G3474" s="1" t="s">
        <v>10672</v>
      </c>
      <c r="H3474" s="1" t="s">
        <v>10679</v>
      </c>
    </row>
    <row r="3475" spans="1:8" x14ac:dyDescent="0.25">
      <c r="A3475" s="1" t="s">
        <v>1065</v>
      </c>
      <c r="B3475" s="1" t="s">
        <v>10680</v>
      </c>
      <c r="C3475" s="1" t="s">
        <v>1783</v>
      </c>
      <c r="D3475" s="1" t="s">
        <v>10681</v>
      </c>
      <c r="E3475" s="1" t="s">
        <v>2444</v>
      </c>
      <c r="F3475" s="1" t="s">
        <v>10671</v>
      </c>
      <c r="G3475" s="1" t="s">
        <v>10672</v>
      </c>
      <c r="H3475" s="1" t="s">
        <v>1205</v>
      </c>
    </row>
    <row r="3476" spans="1:8" x14ac:dyDescent="0.25">
      <c r="A3476" s="1" t="s">
        <v>1065</v>
      </c>
      <c r="B3476" s="1" t="s">
        <v>10682</v>
      </c>
      <c r="C3476" s="1" t="s">
        <v>1783</v>
      </c>
      <c r="D3476" s="1" t="s">
        <v>10683</v>
      </c>
      <c r="E3476" s="1" t="s">
        <v>2444</v>
      </c>
      <c r="F3476" s="1" t="s">
        <v>10671</v>
      </c>
      <c r="G3476" s="1" t="s">
        <v>10672</v>
      </c>
      <c r="H3476" s="1" t="s">
        <v>1202</v>
      </c>
    </row>
    <row r="3477" spans="1:8" x14ac:dyDescent="0.25">
      <c r="A3477" s="1" t="s">
        <v>1065</v>
      </c>
      <c r="B3477" s="1" t="s">
        <v>10684</v>
      </c>
      <c r="C3477" s="1" t="s">
        <v>1783</v>
      </c>
      <c r="D3477" s="1" t="s">
        <v>10685</v>
      </c>
      <c r="E3477" s="1" t="s">
        <v>2444</v>
      </c>
      <c r="F3477" s="1" t="s">
        <v>10671</v>
      </c>
      <c r="G3477" s="1" t="s">
        <v>10672</v>
      </c>
      <c r="H3477" s="1" t="s">
        <v>10686</v>
      </c>
    </row>
    <row r="3478" spans="1:8" x14ac:dyDescent="0.25">
      <c r="A3478" s="1" t="s">
        <v>1065</v>
      </c>
      <c r="B3478" s="1" t="s">
        <v>10687</v>
      </c>
      <c r="C3478" s="1" t="s">
        <v>1783</v>
      </c>
      <c r="D3478" s="1" t="s">
        <v>10688</v>
      </c>
      <c r="E3478" s="1" t="s">
        <v>2444</v>
      </c>
      <c r="F3478" s="1" t="s">
        <v>10671</v>
      </c>
      <c r="G3478" s="1" t="s">
        <v>10672</v>
      </c>
      <c r="H3478" s="1" t="s">
        <v>1310</v>
      </c>
    </row>
    <row r="3479" spans="1:8" x14ac:dyDescent="0.25">
      <c r="A3479" s="1" t="s">
        <v>1065</v>
      </c>
      <c r="B3479" s="1" t="s">
        <v>10689</v>
      </c>
      <c r="C3479" s="1" t="s">
        <v>1783</v>
      </c>
      <c r="D3479" s="1" t="s">
        <v>10690</v>
      </c>
      <c r="E3479" s="1" t="s">
        <v>2444</v>
      </c>
      <c r="F3479" s="1" t="s">
        <v>10671</v>
      </c>
      <c r="G3479" s="1" t="s">
        <v>10672</v>
      </c>
      <c r="H3479" s="1" t="s">
        <v>1518</v>
      </c>
    </row>
    <row r="3480" spans="1:8" x14ac:dyDescent="0.25">
      <c r="A3480" s="1" t="s">
        <v>1065</v>
      </c>
      <c r="B3480" s="1" t="s">
        <v>10691</v>
      </c>
      <c r="C3480" s="1" t="s">
        <v>1783</v>
      </c>
      <c r="D3480" s="1" t="s">
        <v>10692</v>
      </c>
      <c r="E3480" s="1" t="s">
        <v>2444</v>
      </c>
      <c r="F3480" s="1" t="s">
        <v>10671</v>
      </c>
      <c r="G3480" s="1" t="s">
        <v>10671</v>
      </c>
      <c r="H3480" s="1" t="s">
        <v>4274</v>
      </c>
    </row>
    <row r="3481" spans="1:8" x14ac:dyDescent="0.25">
      <c r="A3481" s="1" t="s">
        <v>1065</v>
      </c>
      <c r="B3481" s="1" t="s">
        <v>10693</v>
      </c>
      <c r="C3481" s="1" t="s">
        <v>1783</v>
      </c>
      <c r="D3481" s="1" t="s">
        <v>10694</v>
      </c>
      <c r="E3481" s="1" t="s">
        <v>2444</v>
      </c>
      <c r="F3481" s="1" t="s">
        <v>10671</v>
      </c>
      <c r="G3481" s="1" t="s">
        <v>10671</v>
      </c>
      <c r="H3481" s="1" t="s">
        <v>4277</v>
      </c>
    </row>
    <row r="3482" spans="1:8" x14ac:dyDescent="0.25">
      <c r="A3482" s="1" t="s">
        <v>1065</v>
      </c>
      <c r="B3482" s="1" t="s">
        <v>10695</v>
      </c>
      <c r="C3482" s="1" t="s">
        <v>1783</v>
      </c>
      <c r="D3482" s="1" t="s">
        <v>10696</v>
      </c>
      <c r="E3482" s="1" t="s">
        <v>2444</v>
      </c>
      <c r="F3482" s="1" t="s">
        <v>10671</v>
      </c>
      <c r="G3482" s="1" t="s">
        <v>10671</v>
      </c>
      <c r="H3482" s="1" t="s">
        <v>4280</v>
      </c>
    </row>
    <row r="3483" spans="1:8" x14ac:dyDescent="0.25">
      <c r="A3483" s="1" t="s">
        <v>1065</v>
      </c>
      <c r="B3483" s="1" t="s">
        <v>10697</v>
      </c>
      <c r="C3483" s="1" t="s">
        <v>1783</v>
      </c>
      <c r="D3483" s="1" t="s">
        <v>10698</v>
      </c>
      <c r="E3483" s="1" t="s">
        <v>2444</v>
      </c>
      <c r="F3483" s="1" t="s">
        <v>10671</v>
      </c>
      <c r="G3483" s="1" t="s">
        <v>10671</v>
      </c>
      <c r="H3483" s="1" t="s">
        <v>4283</v>
      </c>
    </row>
    <row r="3484" spans="1:8" x14ac:dyDescent="0.25">
      <c r="A3484" s="1" t="s">
        <v>1065</v>
      </c>
      <c r="B3484" s="1" t="s">
        <v>10699</v>
      </c>
      <c r="C3484" s="1" t="s">
        <v>1783</v>
      </c>
      <c r="D3484" s="1" t="s">
        <v>10700</v>
      </c>
      <c r="E3484" s="1" t="s">
        <v>2444</v>
      </c>
      <c r="F3484" s="1" t="s">
        <v>10671</v>
      </c>
      <c r="G3484" s="1" t="s">
        <v>10671</v>
      </c>
      <c r="H3484" s="1" t="s">
        <v>4286</v>
      </c>
    </row>
    <row r="3485" spans="1:8" x14ac:dyDescent="0.25">
      <c r="A3485" s="1" t="s">
        <v>1065</v>
      </c>
      <c r="B3485" s="1" t="s">
        <v>10701</v>
      </c>
      <c r="C3485" s="1" t="s">
        <v>1783</v>
      </c>
      <c r="D3485" s="1" t="s">
        <v>10702</v>
      </c>
      <c r="E3485" s="1" t="s">
        <v>2444</v>
      </c>
      <c r="F3485" s="1" t="s">
        <v>10671</v>
      </c>
      <c r="G3485" s="1" t="s">
        <v>10671</v>
      </c>
      <c r="H3485" s="1" t="s">
        <v>4289</v>
      </c>
    </row>
    <row r="3486" spans="1:8" x14ac:dyDescent="0.25">
      <c r="A3486" s="1" t="s">
        <v>1065</v>
      </c>
      <c r="B3486" s="1" t="s">
        <v>10703</v>
      </c>
      <c r="C3486" s="1" t="s">
        <v>1783</v>
      </c>
      <c r="D3486" s="1" t="s">
        <v>10704</v>
      </c>
      <c r="E3486" s="1" t="s">
        <v>2444</v>
      </c>
      <c r="F3486" s="1" t="s">
        <v>10671</v>
      </c>
      <c r="G3486" s="1" t="s">
        <v>10671</v>
      </c>
      <c r="H3486" s="1" t="s">
        <v>4292</v>
      </c>
    </row>
    <row r="3487" spans="1:8" x14ac:dyDescent="0.25">
      <c r="A3487" s="1" t="s">
        <v>1065</v>
      </c>
      <c r="B3487" s="1" t="s">
        <v>10705</v>
      </c>
      <c r="C3487" s="1" t="s">
        <v>1783</v>
      </c>
      <c r="D3487" s="1" t="s">
        <v>10706</v>
      </c>
      <c r="E3487" s="1" t="s">
        <v>2444</v>
      </c>
      <c r="F3487" s="1" t="s">
        <v>10671</v>
      </c>
      <c r="G3487" s="1" t="s">
        <v>10671</v>
      </c>
      <c r="H3487" s="1" t="s">
        <v>4295</v>
      </c>
    </row>
    <row r="3488" spans="1:8" x14ac:dyDescent="0.25">
      <c r="A3488" s="1" t="s">
        <v>1065</v>
      </c>
      <c r="B3488" s="1" t="s">
        <v>10707</v>
      </c>
      <c r="C3488" s="1" t="s">
        <v>1783</v>
      </c>
      <c r="D3488" s="1" t="s">
        <v>10708</v>
      </c>
      <c r="E3488" s="1" t="s">
        <v>2444</v>
      </c>
      <c r="F3488" s="1" t="s">
        <v>10671</v>
      </c>
      <c r="G3488" s="1" t="s">
        <v>10671</v>
      </c>
      <c r="H3488" s="1" t="s">
        <v>10709</v>
      </c>
    </row>
    <row r="3489" spans="1:8" x14ac:dyDescent="0.25">
      <c r="A3489" s="1" t="s">
        <v>1065</v>
      </c>
      <c r="B3489" s="1" t="s">
        <v>10710</v>
      </c>
      <c r="C3489" s="1" t="s">
        <v>1783</v>
      </c>
      <c r="D3489" s="1" t="s">
        <v>10711</v>
      </c>
      <c r="E3489" s="1" t="s">
        <v>2444</v>
      </c>
      <c r="F3489" s="1" t="s">
        <v>10671</v>
      </c>
      <c r="G3489" s="1" t="s">
        <v>10671</v>
      </c>
      <c r="H3489" s="1" t="s">
        <v>4301</v>
      </c>
    </row>
    <row r="3490" spans="1:8" x14ac:dyDescent="0.25">
      <c r="A3490" s="1" t="s">
        <v>1065</v>
      </c>
      <c r="B3490" s="1" t="s">
        <v>10712</v>
      </c>
      <c r="C3490" s="1" t="s">
        <v>1783</v>
      </c>
      <c r="D3490" s="1" t="s">
        <v>10713</v>
      </c>
      <c r="E3490" s="1" t="s">
        <v>2444</v>
      </c>
      <c r="F3490" s="1" t="s">
        <v>10671</v>
      </c>
      <c r="G3490" s="1" t="s">
        <v>10671</v>
      </c>
      <c r="H3490" s="1" t="s">
        <v>4304</v>
      </c>
    </row>
    <row r="3491" spans="1:8" x14ac:dyDescent="0.25">
      <c r="A3491" s="1" t="s">
        <v>1065</v>
      </c>
      <c r="B3491" s="1" t="s">
        <v>10714</v>
      </c>
      <c r="C3491" s="1" t="s">
        <v>1783</v>
      </c>
      <c r="D3491" s="1" t="s">
        <v>10715</v>
      </c>
      <c r="E3491" s="1" t="s">
        <v>2444</v>
      </c>
      <c r="F3491" s="1" t="s">
        <v>10671</v>
      </c>
      <c r="G3491" s="1" t="s">
        <v>10671</v>
      </c>
      <c r="H3491" s="1" t="s">
        <v>4307</v>
      </c>
    </row>
    <row r="3492" spans="1:8" x14ac:dyDescent="0.25">
      <c r="A3492" s="1" t="s">
        <v>1065</v>
      </c>
      <c r="B3492" s="1" t="s">
        <v>10716</v>
      </c>
      <c r="C3492" s="1" t="s">
        <v>1783</v>
      </c>
      <c r="D3492" s="1" t="s">
        <v>10717</v>
      </c>
      <c r="E3492" s="1" t="s">
        <v>2444</v>
      </c>
      <c r="F3492" s="1" t="s">
        <v>10671</v>
      </c>
      <c r="G3492" s="1" t="s">
        <v>10718</v>
      </c>
      <c r="H3492" s="1" t="s">
        <v>1611</v>
      </c>
    </row>
    <row r="3493" spans="1:8" x14ac:dyDescent="0.25">
      <c r="A3493" s="1" t="s">
        <v>1065</v>
      </c>
      <c r="B3493" s="1" t="s">
        <v>10719</v>
      </c>
      <c r="C3493" s="1" t="s">
        <v>1783</v>
      </c>
      <c r="D3493" s="1" t="s">
        <v>10720</v>
      </c>
      <c r="E3493" s="1" t="s">
        <v>2444</v>
      </c>
      <c r="F3493" s="1" t="s">
        <v>10671</v>
      </c>
      <c r="G3493" s="1" t="s">
        <v>10718</v>
      </c>
      <c r="H3493" s="1" t="s">
        <v>1611</v>
      </c>
    </row>
    <row r="3494" spans="1:8" x14ac:dyDescent="0.25">
      <c r="A3494" s="1" t="s">
        <v>1065</v>
      </c>
      <c r="B3494" s="1" t="s">
        <v>10721</v>
      </c>
      <c r="C3494" s="1" t="s">
        <v>1783</v>
      </c>
      <c r="D3494" s="1" t="s">
        <v>10722</v>
      </c>
      <c r="E3494" s="1" t="s">
        <v>2444</v>
      </c>
      <c r="F3494" s="1" t="s">
        <v>10671</v>
      </c>
      <c r="G3494" s="1" t="s">
        <v>10718</v>
      </c>
      <c r="H3494" s="1" t="s">
        <v>1611</v>
      </c>
    </row>
    <row r="3495" spans="1:8" x14ac:dyDescent="0.25">
      <c r="A3495" s="1" t="s">
        <v>1065</v>
      </c>
      <c r="B3495" s="1" t="s">
        <v>10723</v>
      </c>
      <c r="C3495" s="1" t="s">
        <v>1783</v>
      </c>
      <c r="D3495" s="1" t="s">
        <v>10724</v>
      </c>
      <c r="E3495" s="1" t="s">
        <v>2444</v>
      </c>
      <c r="F3495" s="1" t="s">
        <v>10671</v>
      </c>
      <c r="G3495" s="1" t="s">
        <v>10718</v>
      </c>
      <c r="H3495" s="1" t="s">
        <v>1611</v>
      </c>
    </row>
    <row r="3496" spans="1:8" x14ac:dyDescent="0.25">
      <c r="A3496" s="1" t="s">
        <v>1065</v>
      </c>
      <c r="B3496" s="1" t="s">
        <v>10725</v>
      </c>
      <c r="C3496" s="1" t="s">
        <v>1783</v>
      </c>
      <c r="D3496" s="1" t="s">
        <v>10726</v>
      </c>
      <c r="E3496" s="1" t="s">
        <v>2444</v>
      </c>
      <c r="F3496" s="1" t="s">
        <v>10671</v>
      </c>
      <c r="G3496" s="1" t="s">
        <v>10718</v>
      </c>
      <c r="H3496" s="1" t="s">
        <v>1611</v>
      </c>
    </row>
    <row r="3497" spans="1:8" x14ac:dyDescent="0.25">
      <c r="A3497" s="1" t="s">
        <v>1065</v>
      </c>
      <c r="B3497" s="1" t="s">
        <v>10727</v>
      </c>
      <c r="C3497" s="1" t="s">
        <v>1783</v>
      </c>
      <c r="D3497" s="1" t="s">
        <v>10728</v>
      </c>
      <c r="E3497" s="1" t="s">
        <v>2444</v>
      </c>
      <c r="F3497" s="1" t="s">
        <v>10671</v>
      </c>
      <c r="G3497" s="1" t="s">
        <v>10718</v>
      </c>
      <c r="H3497" s="1" t="s">
        <v>1611</v>
      </c>
    </row>
    <row r="3498" spans="1:8" x14ac:dyDescent="0.25">
      <c r="A3498" s="1" t="s">
        <v>1065</v>
      </c>
      <c r="B3498" s="1" t="s">
        <v>10729</v>
      </c>
      <c r="C3498" s="1" t="s">
        <v>1783</v>
      </c>
      <c r="D3498" s="1" t="s">
        <v>10730</v>
      </c>
      <c r="E3498" s="1" t="s">
        <v>2444</v>
      </c>
      <c r="F3498" s="1" t="s">
        <v>10671</v>
      </c>
      <c r="G3498" s="1" t="s">
        <v>10718</v>
      </c>
      <c r="H3498" s="1" t="s">
        <v>1611</v>
      </c>
    </row>
    <row r="3499" spans="1:8" x14ac:dyDescent="0.25">
      <c r="A3499" s="1" t="s">
        <v>1065</v>
      </c>
      <c r="B3499" s="1" t="s">
        <v>10731</v>
      </c>
      <c r="C3499" s="1" t="s">
        <v>1783</v>
      </c>
      <c r="D3499" s="1" t="s">
        <v>10732</v>
      </c>
      <c r="E3499" s="1" t="s">
        <v>2444</v>
      </c>
      <c r="F3499" s="1" t="s">
        <v>10671</v>
      </c>
      <c r="G3499" s="1" t="s">
        <v>10718</v>
      </c>
      <c r="H3499" s="1" t="s">
        <v>1611</v>
      </c>
    </row>
    <row r="3500" spans="1:8" x14ac:dyDescent="0.25">
      <c r="A3500" s="1" t="s">
        <v>1065</v>
      </c>
      <c r="B3500" s="1" t="s">
        <v>10733</v>
      </c>
      <c r="C3500" s="1" t="s">
        <v>1783</v>
      </c>
      <c r="D3500" s="1" t="s">
        <v>10734</v>
      </c>
      <c r="E3500" s="1" t="s">
        <v>2444</v>
      </c>
      <c r="F3500" s="1" t="s">
        <v>10671</v>
      </c>
      <c r="G3500" s="1" t="s">
        <v>10718</v>
      </c>
      <c r="H3500" s="1" t="s">
        <v>1611</v>
      </c>
    </row>
    <row r="3501" spans="1:8" x14ac:dyDescent="0.25">
      <c r="A3501" s="1" t="s">
        <v>1065</v>
      </c>
      <c r="B3501" s="1" t="s">
        <v>10735</v>
      </c>
      <c r="C3501" s="1" t="s">
        <v>1783</v>
      </c>
      <c r="D3501" s="1" t="s">
        <v>10736</v>
      </c>
      <c r="E3501" s="1" t="s">
        <v>2444</v>
      </c>
      <c r="F3501" s="1" t="s">
        <v>10671</v>
      </c>
      <c r="G3501" s="1" t="s">
        <v>10718</v>
      </c>
      <c r="H3501" s="1" t="s">
        <v>1611</v>
      </c>
    </row>
    <row r="3502" spans="1:8" x14ac:dyDescent="0.25">
      <c r="A3502" s="1" t="s">
        <v>1065</v>
      </c>
      <c r="B3502" s="1" t="s">
        <v>10737</v>
      </c>
      <c r="C3502" s="1" t="s">
        <v>2913</v>
      </c>
      <c r="D3502" s="1" t="s">
        <v>10738</v>
      </c>
      <c r="E3502" s="1" t="s">
        <v>2913</v>
      </c>
      <c r="F3502" s="1" t="s">
        <v>10739</v>
      </c>
      <c r="G3502" s="1" t="s">
        <v>10740</v>
      </c>
      <c r="H3502" s="1" t="s">
        <v>10741</v>
      </c>
    </row>
    <row r="3503" spans="1:8" x14ac:dyDescent="0.25">
      <c r="A3503" s="1" t="s">
        <v>1065</v>
      </c>
      <c r="B3503" s="1" t="s">
        <v>10742</v>
      </c>
      <c r="C3503" s="1" t="s">
        <v>2913</v>
      </c>
      <c r="D3503" s="1" t="s">
        <v>10743</v>
      </c>
      <c r="E3503" s="1" t="s">
        <v>2913</v>
      </c>
      <c r="F3503" s="1" t="s">
        <v>10739</v>
      </c>
      <c r="G3503" s="1" t="s">
        <v>10740</v>
      </c>
      <c r="H3503" s="1" t="s">
        <v>10744</v>
      </c>
    </row>
    <row r="3504" spans="1:8" x14ac:dyDescent="0.25">
      <c r="A3504" s="1" t="s">
        <v>1065</v>
      </c>
      <c r="B3504" s="1" t="s">
        <v>10745</v>
      </c>
      <c r="C3504" s="1" t="s">
        <v>2913</v>
      </c>
      <c r="D3504" s="1" t="s">
        <v>10746</v>
      </c>
      <c r="E3504" s="1" t="s">
        <v>2913</v>
      </c>
      <c r="F3504" s="1" t="s">
        <v>10739</v>
      </c>
      <c r="G3504" s="1" t="s">
        <v>10740</v>
      </c>
      <c r="H3504" s="1" t="s">
        <v>1255</v>
      </c>
    </row>
    <row r="3505" spans="1:8" x14ac:dyDescent="0.25">
      <c r="A3505" s="1" t="s">
        <v>1065</v>
      </c>
      <c r="B3505" s="1" t="s">
        <v>10747</v>
      </c>
      <c r="C3505" s="1" t="s">
        <v>2913</v>
      </c>
      <c r="D3505" s="1" t="s">
        <v>10748</v>
      </c>
      <c r="E3505" s="1" t="s">
        <v>2913</v>
      </c>
      <c r="F3505" s="1" t="s">
        <v>10739</v>
      </c>
      <c r="G3505" s="1" t="s">
        <v>10740</v>
      </c>
      <c r="H3505" s="1" t="s">
        <v>10749</v>
      </c>
    </row>
    <row r="3506" spans="1:8" x14ac:dyDescent="0.25">
      <c r="A3506" s="1" t="s">
        <v>1065</v>
      </c>
      <c r="B3506" s="1" t="s">
        <v>10750</v>
      </c>
      <c r="C3506" s="1" t="s">
        <v>2913</v>
      </c>
      <c r="D3506" s="1" t="s">
        <v>10751</v>
      </c>
      <c r="E3506" s="1" t="s">
        <v>2913</v>
      </c>
      <c r="F3506" s="1" t="s">
        <v>10739</v>
      </c>
      <c r="G3506" s="1" t="s">
        <v>10740</v>
      </c>
      <c r="H3506" s="1" t="s">
        <v>10752</v>
      </c>
    </row>
    <row r="3507" spans="1:8" x14ac:dyDescent="0.25">
      <c r="A3507" s="1" t="s">
        <v>1065</v>
      </c>
      <c r="B3507" s="1" t="s">
        <v>10753</v>
      </c>
      <c r="C3507" s="1" t="s">
        <v>2913</v>
      </c>
      <c r="D3507" s="1" t="s">
        <v>10754</v>
      </c>
      <c r="E3507" s="1" t="s">
        <v>2913</v>
      </c>
      <c r="F3507" s="1" t="s">
        <v>10739</v>
      </c>
      <c r="G3507" s="1" t="s">
        <v>10740</v>
      </c>
      <c r="H3507" s="1" t="s">
        <v>10755</v>
      </c>
    </row>
    <row r="3508" spans="1:8" x14ac:dyDescent="0.25">
      <c r="A3508" s="1" t="s">
        <v>1065</v>
      </c>
      <c r="B3508" s="1" t="s">
        <v>10756</v>
      </c>
      <c r="C3508" s="1" t="s">
        <v>2913</v>
      </c>
      <c r="D3508" s="1" t="s">
        <v>10757</v>
      </c>
      <c r="E3508" s="1" t="s">
        <v>2913</v>
      </c>
      <c r="F3508" s="1" t="s">
        <v>10739</v>
      </c>
      <c r="G3508" s="1" t="s">
        <v>10740</v>
      </c>
      <c r="H3508" s="1" t="s">
        <v>10758</v>
      </c>
    </row>
    <row r="3509" spans="1:8" x14ac:dyDescent="0.25">
      <c r="A3509" s="1" t="s">
        <v>1065</v>
      </c>
      <c r="B3509" s="1" t="s">
        <v>10759</v>
      </c>
      <c r="C3509" s="1" t="s">
        <v>2913</v>
      </c>
      <c r="D3509" s="1" t="s">
        <v>10760</v>
      </c>
      <c r="E3509" s="1" t="s">
        <v>2913</v>
      </c>
      <c r="F3509" s="1" t="s">
        <v>10739</v>
      </c>
      <c r="G3509" s="1" t="s">
        <v>10740</v>
      </c>
      <c r="H3509" s="1" t="s">
        <v>10761</v>
      </c>
    </row>
    <row r="3510" spans="1:8" x14ac:dyDescent="0.25">
      <c r="A3510" s="1" t="s">
        <v>1065</v>
      </c>
      <c r="B3510" s="1" t="s">
        <v>10762</v>
      </c>
      <c r="C3510" s="1" t="s">
        <v>2913</v>
      </c>
      <c r="D3510" s="1" t="s">
        <v>10763</v>
      </c>
      <c r="E3510" s="1" t="s">
        <v>2913</v>
      </c>
      <c r="F3510" s="1" t="s">
        <v>10739</v>
      </c>
      <c r="G3510" s="1" t="s">
        <v>10764</v>
      </c>
      <c r="H3510" s="1" t="s">
        <v>10765</v>
      </c>
    </row>
    <row r="3511" spans="1:8" x14ac:dyDescent="0.25">
      <c r="A3511" s="1" t="s">
        <v>1065</v>
      </c>
      <c r="B3511" s="1" t="s">
        <v>10766</v>
      </c>
      <c r="C3511" s="1" t="s">
        <v>2913</v>
      </c>
      <c r="D3511" s="1" t="s">
        <v>10767</v>
      </c>
      <c r="E3511" s="1" t="s">
        <v>2913</v>
      </c>
      <c r="F3511" s="1" t="s">
        <v>10739</v>
      </c>
      <c r="G3511" s="1" t="s">
        <v>10764</v>
      </c>
      <c r="H3511" s="1" t="s">
        <v>10768</v>
      </c>
    </row>
    <row r="3512" spans="1:8" x14ac:dyDescent="0.25">
      <c r="A3512" s="1" t="s">
        <v>1065</v>
      </c>
      <c r="B3512" s="1" t="s">
        <v>10769</v>
      </c>
      <c r="C3512" s="1" t="s">
        <v>2913</v>
      </c>
      <c r="D3512" s="1" t="s">
        <v>10770</v>
      </c>
      <c r="E3512" s="1" t="s">
        <v>2913</v>
      </c>
      <c r="F3512" s="1" t="s">
        <v>10739</v>
      </c>
      <c r="G3512" s="1" t="s">
        <v>10771</v>
      </c>
      <c r="H3512" s="1" t="s">
        <v>10772</v>
      </c>
    </row>
    <row r="3513" spans="1:8" x14ac:dyDescent="0.25">
      <c r="A3513" s="1" t="s">
        <v>1065</v>
      </c>
      <c r="B3513" s="1" t="s">
        <v>10773</v>
      </c>
      <c r="C3513" s="1" t="s">
        <v>2913</v>
      </c>
      <c r="D3513" s="1" t="s">
        <v>10774</v>
      </c>
      <c r="E3513" s="1" t="s">
        <v>2913</v>
      </c>
      <c r="F3513" s="1" t="s">
        <v>10739</v>
      </c>
      <c r="G3513" s="1" t="s">
        <v>10771</v>
      </c>
      <c r="H3513" s="1" t="s">
        <v>10775</v>
      </c>
    </row>
    <row r="3514" spans="1:8" x14ac:dyDescent="0.25">
      <c r="A3514" s="1" t="s">
        <v>1065</v>
      </c>
      <c r="B3514" s="1" t="s">
        <v>10776</v>
      </c>
      <c r="C3514" s="1" t="s">
        <v>2913</v>
      </c>
      <c r="D3514" s="1" t="s">
        <v>10777</v>
      </c>
      <c r="E3514" s="1" t="s">
        <v>2913</v>
      </c>
      <c r="F3514" s="1" t="s">
        <v>10739</v>
      </c>
      <c r="G3514" s="1" t="s">
        <v>10771</v>
      </c>
      <c r="H3514" s="1" t="s">
        <v>10778</v>
      </c>
    </row>
    <row r="3515" spans="1:8" x14ac:dyDescent="0.25">
      <c r="A3515" s="1" t="s">
        <v>1065</v>
      </c>
      <c r="B3515" s="1" t="s">
        <v>10779</v>
      </c>
      <c r="C3515" s="1" t="s">
        <v>2913</v>
      </c>
      <c r="D3515" s="1" t="s">
        <v>10780</v>
      </c>
      <c r="E3515" s="1" t="s">
        <v>2913</v>
      </c>
      <c r="F3515" s="1" t="s">
        <v>10739</v>
      </c>
      <c r="G3515" s="1" t="s">
        <v>10771</v>
      </c>
      <c r="H3515" s="1" t="s">
        <v>10781</v>
      </c>
    </row>
    <row r="3516" spans="1:8" x14ac:dyDescent="0.25">
      <c r="A3516" s="1" t="s">
        <v>1065</v>
      </c>
      <c r="B3516" s="1" t="s">
        <v>10782</v>
      </c>
      <c r="C3516" s="1" t="s">
        <v>2913</v>
      </c>
      <c r="D3516" s="1" t="s">
        <v>10783</v>
      </c>
      <c r="E3516" s="1" t="s">
        <v>2913</v>
      </c>
      <c r="F3516" s="1" t="s">
        <v>10739</v>
      </c>
      <c r="G3516" s="1" t="s">
        <v>10771</v>
      </c>
      <c r="H3516" s="1" t="s">
        <v>10784</v>
      </c>
    </row>
    <row r="3517" spans="1:8" x14ac:dyDescent="0.25">
      <c r="A3517" s="1" t="s">
        <v>1065</v>
      </c>
      <c r="B3517" s="1" t="s">
        <v>10785</v>
      </c>
      <c r="C3517" s="1" t="s">
        <v>2913</v>
      </c>
      <c r="D3517" s="1" t="s">
        <v>10786</v>
      </c>
      <c r="E3517" s="1" t="s">
        <v>2913</v>
      </c>
      <c r="F3517" s="1" t="s">
        <v>10739</v>
      </c>
      <c r="G3517" s="1" t="s">
        <v>10771</v>
      </c>
      <c r="H3517" s="1" t="s">
        <v>10787</v>
      </c>
    </row>
    <row r="3518" spans="1:8" x14ac:dyDescent="0.25">
      <c r="A3518" s="1" t="s">
        <v>1065</v>
      </c>
      <c r="B3518" s="1" t="s">
        <v>10788</v>
      </c>
      <c r="C3518" s="1" t="s">
        <v>2913</v>
      </c>
      <c r="D3518" s="1" t="s">
        <v>10789</v>
      </c>
      <c r="E3518" s="1" t="s">
        <v>2913</v>
      </c>
      <c r="F3518" s="1" t="s">
        <v>10739</v>
      </c>
      <c r="G3518" s="1" t="s">
        <v>10771</v>
      </c>
      <c r="H3518" s="1" t="s">
        <v>10790</v>
      </c>
    </row>
    <row r="3519" spans="1:8" x14ac:dyDescent="0.25">
      <c r="A3519" s="1" t="s">
        <v>1065</v>
      </c>
      <c r="B3519" s="1" t="s">
        <v>10791</v>
      </c>
      <c r="C3519" s="1" t="s">
        <v>2913</v>
      </c>
      <c r="D3519" s="1" t="s">
        <v>10792</v>
      </c>
      <c r="E3519" s="1" t="s">
        <v>2913</v>
      </c>
      <c r="F3519" s="1" t="s">
        <v>10739</v>
      </c>
      <c r="G3519" s="1" t="s">
        <v>10771</v>
      </c>
      <c r="H3519" s="1" t="s">
        <v>10793</v>
      </c>
    </row>
    <row r="3520" spans="1:8" x14ac:dyDescent="0.25">
      <c r="A3520" s="1" t="s">
        <v>1065</v>
      </c>
      <c r="B3520" s="1" t="s">
        <v>10794</v>
      </c>
      <c r="C3520" s="1" t="s">
        <v>2913</v>
      </c>
      <c r="D3520" s="1" t="s">
        <v>10795</v>
      </c>
      <c r="E3520" s="1" t="s">
        <v>2913</v>
      </c>
      <c r="F3520" s="1" t="s">
        <v>10739</v>
      </c>
      <c r="G3520" s="1" t="s">
        <v>10771</v>
      </c>
      <c r="H3520" s="1" t="s">
        <v>10796</v>
      </c>
    </row>
    <row r="3521" spans="1:8" x14ac:dyDescent="0.25">
      <c r="A3521" s="1" t="s">
        <v>1065</v>
      </c>
      <c r="B3521" s="1" t="s">
        <v>10797</v>
      </c>
      <c r="C3521" s="1" t="s">
        <v>2913</v>
      </c>
      <c r="D3521" s="1" t="s">
        <v>10798</v>
      </c>
      <c r="E3521" s="1" t="s">
        <v>2913</v>
      </c>
      <c r="F3521" s="1" t="s">
        <v>10739</v>
      </c>
      <c r="G3521" s="1" t="s">
        <v>10771</v>
      </c>
      <c r="H3521" s="1" t="s">
        <v>10799</v>
      </c>
    </row>
    <row r="3522" spans="1:8" x14ac:dyDescent="0.25">
      <c r="A3522" s="1" t="s">
        <v>1065</v>
      </c>
      <c r="B3522" s="1" t="s">
        <v>10800</v>
      </c>
      <c r="C3522" s="1" t="s">
        <v>2913</v>
      </c>
      <c r="D3522" s="1" t="s">
        <v>10801</v>
      </c>
      <c r="E3522" s="1" t="s">
        <v>2913</v>
      </c>
      <c r="F3522" s="1" t="s">
        <v>10739</v>
      </c>
      <c r="G3522" s="1" t="s">
        <v>10771</v>
      </c>
      <c r="H3522" s="1" t="s">
        <v>10802</v>
      </c>
    </row>
    <row r="3523" spans="1:8" x14ac:dyDescent="0.25">
      <c r="A3523" s="1" t="s">
        <v>1065</v>
      </c>
      <c r="B3523" s="1" t="s">
        <v>10803</v>
      </c>
      <c r="C3523" s="1" t="s">
        <v>2913</v>
      </c>
      <c r="D3523" s="1" t="s">
        <v>10804</v>
      </c>
      <c r="E3523" s="1" t="s">
        <v>2913</v>
      </c>
      <c r="F3523" s="1" t="s">
        <v>10739</v>
      </c>
      <c r="G3523" s="1" t="s">
        <v>10771</v>
      </c>
      <c r="H3523" s="1" t="s">
        <v>10805</v>
      </c>
    </row>
    <row r="3524" spans="1:8" x14ac:dyDescent="0.25">
      <c r="A3524" s="1" t="s">
        <v>1065</v>
      </c>
      <c r="B3524" s="1" t="s">
        <v>10806</v>
      </c>
      <c r="C3524" s="1" t="s">
        <v>2913</v>
      </c>
      <c r="D3524" s="1" t="s">
        <v>10807</v>
      </c>
      <c r="E3524" s="1" t="s">
        <v>2913</v>
      </c>
      <c r="F3524" s="1" t="s">
        <v>10739</v>
      </c>
      <c r="G3524" s="1" t="s">
        <v>10771</v>
      </c>
      <c r="H3524" s="1" t="s">
        <v>10808</v>
      </c>
    </row>
    <row r="3525" spans="1:8" x14ac:dyDescent="0.25">
      <c r="A3525" s="1" t="s">
        <v>1065</v>
      </c>
      <c r="B3525" s="1" t="s">
        <v>10809</v>
      </c>
      <c r="C3525" s="1" t="s">
        <v>2913</v>
      </c>
      <c r="D3525" s="1" t="s">
        <v>10810</v>
      </c>
      <c r="E3525" s="1" t="s">
        <v>2913</v>
      </c>
      <c r="F3525" s="1" t="s">
        <v>10811</v>
      </c>
      <c r="G3525" s="1" t="s">
        <v>10812</v>
      </c>
      <c r="H3525" s="1" t="s">
        <v>10813</v>
      </c>
    </row>
    <row r="3526" spans="1:8" x14ac:dyDescent="0.25">
      <c r="A3526" s="1" t="s">
        <v>1065</v>
      </c>
      <c r="B3526" s="1" t="s">
        <v>10814</v>
      </c>
      <c r="C3526" s="1" t="s">
        <v>2913</v>
      </c>
      <c r="D3526" s="1" t="s">
        <v>10815</v>
      </c>
      <c r="E3526" s="1" t="s">
        <v>2913</v>
      </c>
      <c r="F3526" s="1" t="s">
        <v>10811</v>
      </c>
      <c r="G3526" s="1" t="s">
        <v>10812</v>
      </c>
      <c r="H3526" s="1" t="s">
        <v>10816</v>
      </c>
    </row>
    <row r="3527" spans="1:8" x14ac:dyDescent="0.25">
      <c r="A3527" s="1" t="s">
        <v>1065</v>
      </c>
      <c r="B3527" s="1" t="s">
        <v>10817</v>
      </c>
      <c r="C3527" s="1" t="s">
        <v>2913</v>
      </c>
      <c r="D3527" s="1" t="s">
        <v>10818</v>
      </c>
      <c r="E3527" s="1" t="s">
        <v>2913</v>
      </c>
      <c r="F3527" s="1" t="s">
        <v>10811</v>
      </c>
      <c r="G3527" s="1" t="s">
        <v>10812</v>
      </c>
      <c r="H3527" s="1" t="s">
        <v>10819</v>
      </c>
    </row>
    <row r="3528" spans="1:8" x14ac:dyDescent="0.25">
      <c r="A3528" s="1" t="s">
        <v>1065</v>
      </c>
      <c r="B3528" s="1" t="s">
        <v>10820</v>
      </c>
      <c r="C3528" s="1" t="s">
        <v>2913</v>
      </c>
      <c r="D3528" s="1" t="s">
        <v>10821</v>
      </c>
      <c r="E3528" s="1" t="s">
        <v>2913</v>
      </c>
      <c r="F3528" s="1" t="s">
        <v>10811</v>
      </c>
      <c r="G3528" s="1" t="s">
        <v>10812</v>
      </c>
      <c r="H3528" s="1" t="s">
        <v>10778</v>
      </c>
    </row>
    <row r="3529" spans="1:8" x14ac:dyDescent="0.25">
      <c r="A3529" s="1" t="s">
        <v>1065</v>
      </c>
      <c r="B3529" s="1" t="s">
        <v>10822</v>
      </c>
      <c r="C3529" s="1" t="s">
        <v>2913</v>
      </c>
      <c r="D3529" s="1" t="s">
        <v>10823</v>
      </c>
      <c r="E3529" s="1" t="s">
        <v>2913</v>
      </c>
      <c r="F3529" s="1" t="s">
        <v>10811</v>
      </c>
      <c r="G3529" s="1" t="s">
        <v>10812</v>
      </c>
      <c r="H3529" s="1" t="s">
        <v>10781</v>
      </c>
    </row>
    <row r="3530" spans="1:8" x14ac:dyDescent="0.25">
      <c r="A3530" s="1" t="s">
        <v>1065</v>
      </c>
      <c r="B3530" s="1" t="s">
        <v>10824</v>
      </c>
      <c r="C3530" s="1" t="s">
        <v>2913</v>
      </c>
      <c r="D3530" s="1" t="s">
        <v>10825</v>
      </c>
      <c r="E3530" s="1" t="s">
        <v>2913</v>
      </c>
      <c r="F3530" s="1" t="s">
        <v>10811</v>
      </c>
      <c r="G3530" s="1" t="s">
        <v>10826</v>
      </c>
      <c r="H3530" s="1" t="s">
        <v>1676</v>
      </c>
    </row>
    <row r="3531" spans="1:8" x14ac:dyDescent="0.25">
      <c r="A3531" s="1" t="s">
        <v>1065</v>
      </c>
      <c r="B3531" s="1" t="s">
        <v>10827</v>
      </c>
      <c r="C3531" s="1" t="s">
        <v>2913</v>
      </c>
      <c r="D3531" s="1" t="s">
        <v>10828</v>
      </c>
      <c r="E3531" s="1" t="s">
        <v>2913</v>
      </c>
      <c r="F3531" s="1" t="s">
        <v>10811</v>
      </c>
      <c r="G3531" s="1" t="s">
        <v>10826</v>
      </c>
      <c r="H3531" s="1" t="s">
        <v>10829</v>
      </c>
    </row>
    <row r="3532" spans="1:8" x14ac:dyDescent="0.25">
      <c r="A3532" s="1" t="s">
        <v>1065</v>
      </c>
      <c r="B3532" s="1" t="s">
        <v>10830</v>
      </c>
      <c r="C3532" s="1" t="s">
        <v>2913</v>
      </c>
      <c r="D3532" s="1" t="s">
        <v>10831</v>
      </c>
      <c r="E3532" s="1" t="s">
        <v>2913</v>
      </c>
      <c r="F3532" s="1" t="s">
        <v>10811</v>
      </c>
      <c r="G3532" s="1" t="s">
        <v>10826</v>
      </c>
      <c r="H3532" s="1" t="s">
        <v>10832</v>
      </c>
    </row>
    <row r="3533" spans="1:8" x14ac:dyDescent="0.25">
      <c r="A3533" s="1" t="s">
        <v>1065</v>
      </c>
      <c r="B3533" s="1" t="s">
        <v>10833</v>
      </c>
      <c r="C3533" s="1" t="s">
        <v>2913</v>
      </c>
      <c r="D3533" s="1" t="s">
        <v>10834</v>
      </c>
      <c r="E3533" s="1" t="s">
        <v>2913</v>
      </c>
      <c r="F3533" s="1" t="s">
        <v>10811</v>
      </c>
      <c r="G3533" s="1" t="s">
        <v>10826</v>
      </c>
      <c r="H3533" s="1" t="s">
        <v>10835</v>
      </c>
    </row>
    <row r="3534" spans="1:8" x14ac:dyDescent="0.25">
      <c r="A3534" s="1" t="s">
        <v>1065</v>
      </c>
      <c r="B3534" s="1" t="s">
        <v>10836</v>
      </c>
      <c r="C3534" s="1" t="s">
        <v>2913</v>
      </c>
      <c r="D3534" s="1" t="s">
        <v>10837</v>
      </c>
      <c r="E3534" s="1" t="s">
        <v>2913</v>
      </c>
      <c r="F3534" s="1" t="s">
        <v>10811</v>
      </c>
      <c r="G3534" s="1" t="s">
        <v>10826</v>
      </c>
      <c r="H3534" s="1" t="s">
        <v>10838</v>
      </c>
    </row>
    <row r="3535" spans="1:8" x14ac:dyDescent="0.25">
      <c r="A3535" s="1" t="s">
        <v>1065</v>
      </c>
      <c r="B3535" s="1" t="s">
        <v>10839</v>
      </c>
      <c r="C3535" s="1" t="s">
        <v>2913</v>
      </c>
      <c r="D3535" s="1" t="s">
        <v>10840</v>
      </c>
      <c r="E3535" s="1" t="s">
        <v>2913</v>
      </c>
      <c r="F3535" s="1" t="s">
        <v>10811</v>
      </c>
      <c r="G3535" s="1" t="s">
        <v>10826</v>
      </c>
      <c r="H3535" s="1" t="s">
        <v>10841</v>
      </c>
    </row>
    <row r="3536" spans="1:8" x14ac:dyDescent="0.25">
      <c r="A3536" s="1" t="s">
        <v>1065</v>
      </c>
      <c r="B3536" s="1" t="s">
        <v>10842</v>
      </c>
      <c r="C3536" s="1" t="s">
        <v>2913</v>
      </c>
      <c r="D3536" s="1" t="s">
        <v>10843</v>
      </c>
      <c r="E3536" s="1" t="s">
        <v>2913</v>
      </c>
      <c r="F3536" s="1" t="s">
        <v>10811</v>
      </c>
      <c r="G3536" s="1" t="s">
        <v>10826</v>
      </c>
      <c r="H3536" s="1" t="s">
        <v>10844</v>
      </c>
    </row>
    <row r="3537" spans="1:8" x14ac:dyDescent="0.25">
      <c r="A3537" s="1" t="s">
        <v>1065</v>
      </c>
      <c r="B3537" s="1" t="s">
        <v>10845</v>
      </c>
      <c r="C3537" s="1" t="s">
        <v>2913</v>
      </c>
      <c r="D3537" s="1" t="s">
        <v>10846</v>
      </c>
      <c r="E3537" s="1" t="s">
        <v>2913</v>
      </c>
      <c r="F3537" s="1" t="s">
        <v>10811</v>
      </c>
      <c r="G3537" s="1" t="s">
        <v>10847</v>
      </c>
      <c r="H3537" s="1" t="s">
        <v>10848</v>
      </c>
    </row>
    <row r="3538" spans="1:8" x14ac:dyDescent="0.25">
      <c r="A3538" s="1" t="s">
        <v>1065</v>
      </c>
      <c r="B3538" s="1" t="s">
        <v>10849</v>
      </c>
      <c r="C3538" s="1" t="s">
        <v>2913</v>
      </c>
      <c r="D3538" s="1" t="s">
        <v>10850</v>
      </c>
      <c r="E3538" s="1" t="s">
        <v>2913</v>
      </c>
      <c r="F3538" s="1" t="s">
        <v>10811</v>
      </c>
      <c r="G3538" s="1" t="s">
        <v>10847</v>
      </c>
      <c r="H3538" s="1" t="s">
        <v>10851</v>
      </c>
    </row>
    <row r="3539" spans="1:8" x14ac:dyDescent="0.25">
      <c r="A3539" s="1" t="s">
        <v>1065</v>
      </c>
      <c r="B3539" s="1" t="s">
        <v>10852</v>
      </c>
      <c r="C3539" s="1" t="s">
        <v>2913</v>
      </c>
      <c r="D3539" s="1" t="s">
        <v>10853</v>
      </c>
      <c r="E3539" s="1" t="s">
        <v>2913</v>
      </c>
      <c r="F3539" s="1" t="s">
        <v>10811</v>
      </c>
      <c r="G3539" s="1" t="s">
        <v>10854</v>
      </c>
      <c r="H3539" s="1" t="s">
        <v>10855</v>
      </c>
    </row>
    <row r="3540" spans="1:8" x14ac:dyDescent="0.25">
      <c r="A3540" s="1" t="s">
        <v>1065</v>
      </c>
      <c r="B3540" s="1" t="s">
        <v>10856</v>
      </c>
      <c r="C3540" s="1" t="s">
        <v>2913</v>
      </c>
      <c r="D3540" s="1" t="s">
        <v>10857</v>
      </c>
      <c r="E3540" s="1" t="s">
        <v>2913</v>
      </c>
      <c r="F3540" s="1" t="s">
        <v>10811</v>
      </c>
      <c r="G3540" s="1" t="s">
        <v>10854</v>
      </c>
      <c r="H3540" s="1" t="s">
        <v>10858</v>
      </c>
    </row>
    <row r="3541" spans="1:8" x14ac:dyDescent="0.25">
      <c r="A3541" s="1" t="s">
        <v>1065</v>
      </c>
      <c r="B3541" s="1" t="s">
        <v>10859</v>
      </c>
      <c r="C3541" s="1" t="s">
        <v>2913</v>
      </c>
      <c r="D3541" s="1" t="s">
        <v>10860</v>
      </c>
      <c r="E3541" s="1" t="s">
        <v>2913</v>
      </c>
      <c r="F3541" s="1" t="s">
        <v>10811</v>
      </c>
      <c r="G3541" s="1" t="s">
        <v>10854</v>
      </c>
      <c r="H3541" s="1" t="s">
        <v>10861</v>
      </c>
    </row>
    <row r="3542" spans="1:8" x14ac:dyDescent="0.25">
      <c r="A3542" s="1" t="s">
        <v>1065</v>
      </c>
      <c r="B3542" s="1" t="s">
        <v>10862</v>
      </c>
      <c r="C3542" s="1" t="s">
        <v>2913</v>
      </c>
      <c r="D3542" s="1" t="s">
        <v>10863</v>
      </c>
      <c r="E3542" s="1" t="s">
        <v>2913</v>
      </c>
      <c r="F3542" s="1" t="s">
        <v>10811</v>
      </c>
      <c r="G3542" s="1" t="s">
        <v>10854</v>
      </c>
      <c r="H3542" s="1" t="s">
        <v>10864</v>
      </c>
    </row>
    <row r="3543" spans="1:8" x14ac:dyDescent="0.25">
      <c r="A3543" s="1" t="s">
        <v>1065</v>
      </c>
      <c r="B3543" s="1" t="s">
        <v>10865</v>
      </c>
      <c r="C3543" s="1" t="s">
        <v>2913</v>
      </c>
      <c r="D3543" s="1" t="s">
        <v>10866</v>
      </c>
      <c r="E3543" s="1" t="s">
        <v>2913</v>
      </c>
      <c r="F3543" s="1" t="s">
        <v>10811</v>
      </c>
      <c r="G3543" s="1" t="s">
        <v>10854</v>
      </c>
      <c r="H3543" s="1" t="s">
        <v>10772</v>
      </c>
    </row>
    <row r="3544" spans="1:8" x14ac:dyDescent="0.25">
      <c r="A3544" s="1" t="s">
        <v>1065</v>
      </c>
      <c r="B3544" s="1" t="s">
        <v>10867</v>
      </c>
      <c r="C3544" s="1" t="s">
        <v>2913</v>
      </c>
      <c r="D3544" s="1" t="s">
        <v>10868</v>
      </c>
      <c r="E3544" s="1" t="s">
        <v>2913</v>
      </c>
      <c r="F3544" s="1" t="s">
        <v>10811</v>
      </c>
      <c r="G3544" s="1" t="s">
        <v>10854</v>
      </c>
      <c r="H3544" s="1" t="s">
        <v>10775</v>
      </c>
    </row>
    <row r="3545" spans="1:8" x14ac:dyDescent="0.25">
      <c r="A3545" s="1" t="s">
        <v>1065</v>
      </c>
      <c r="B3545" s="1" t="s">
        <v>10869</v>
      </c>
      <c r="C3545" s="1" t="s">
        <v>2913</v>
      </c>
      <c r="D3545" s="1" t="s">
        <v>10870</v>
      </c>
      <c r="E3545" s="1" t="s">
        <v>2913</v>
      </c>
      <c r="F3545" s="1" t="s">
        <v>10811</v>
      </c>
      <c r="G3545" s="1" t="s">
        <v>10854</v>
      </c>
      <c r="H3545" s="1" t="s">
        <v>10871</v>
      </c>
    </row>
    <row r="3546" spans="1:8" x14ac:dyDescent="0.25">
      <c r="A3546" s="1" t="s">
        <v>1065</v>
      </c>
      <c r="B3546" s="1" t="s">
        <v>10872</v>
      </c>
      <c r="C3546" s="1" t="s">
        <v>2913</v>
      </c>
      <c r="D3546" s="1" t="s">
        <v>10873</v>
      </c>
      <c r="E3546" s="1" t="s">
        <v>2913</v>
      </c>
      <c r="F3546" s="1" t="s">
        <v>10811</v>
      </c>
      <c r="G3546" s="1" t="s">
        <v>10854</v>
      </c>
      <c r="H3546" s="1" t="s">
        <v>10874</v>
      </c>
    </row>
    <row r="3547" spans="1:8" x14ac:dyDescent="0.25">
      <c r="A3547" s="1" t="s">
        <v>1065</v>
      </c>
      <c r="B3547" s="1" t="s">
        <v>10875</v>
      </c>
      <c r="C3547" s="1" t="s">
        <v>2913</v>
      </c>
      <c r="D3547" s="1" t="s">
        <v>10876</v>
      </c>
      <c r="E3547" s="1" t="s">
        <v>2913</v>
      </c>
      <c r="F3547" s="1" t="s">
        <v>10811</v>
      </c>
      <c r="G3547" s="1" t="s">
        <v>10854</v>
      </c>
      <c r="H3547" s="1" t="s">
        <v>10877</v>
      </c>
    </row>
    <row r="3548" spans="1:8" x14ac:dyDescent="0.25">
      <c r="A3548" s="1" t="s">
        <v>1065</v>
      </c>
      <c r="B3548" s="1" t="s">
        <v>10878</v>
      </c>
      <c r="C3548" s="1" t="s">
        <v>2913</v>
      </c>
      <c r="D3548" s="1" t="s">
        <v>10879</v>
      </c>
      <c r="E3548" s="1" t="s">
        <v>2913</v>
      </c>
      <c r="F3548" s="1" t="s">
        <v>10811</v>
      </c>
      <c r="G3548" s="1" t="s">
        <v>10854</v>
      </c>
      <c r="H3548" s="1" t="s">
        <v>10880</v>
      </c>
    </row>
    <row r="3549" spans="1:8" x14ac:dyDescent="0.25">
      <c r="A3549" s="1" t="s">
        <v>1065</v>
      </c>
      <c r="B3549" s="1" t="s">
        <v>10881</v>
      </c>
      <c r="C3549" s="1" t="s">
        <v>2913</v>
      </c>
      <c r="D3549" s="1" t="s">
        <v>10882</v>
      </c>
      <c r="E3549" s="1" t="s">
        <v>2913</v>
      </c>
      <c r="F3549" s="1" t="s">
        <v>10811</v>
      </c>
      <c r="G3549" s="1" t="s">
        <v>10854</v>
      </c>
      <c r="H3549" s="1" t="s">
        <v>10802</v>
      </c>
    </row>
    <row r="3550" spans="1:8" x14ac:dyDescent="0.25">
      <c r="A3550" s="1" t="s">
        <v>1065</v>
      </c>
      <c r="B3550" s="1" t="s">
        <v>10883</v>
      </c>
      <c r="C3550" s="1" t="s">
        <v>2913</v>
      </c>
      <c r="D3550" s="1" t="s">
        <v>10884</v>
      </c>
      <c r="E3550" s="1" t="s">
        <v>2913</v>
      </c>
      <c r="F3550" s="1" t="s">
        <v>10811</v>
      </c>
      <c r="G3550" s="1" t="s">
        <v>10854</v>
      </c>
      <c r="H3550" s="1" t="s">
        <v>10805</v>
      </c>
    </row>
    <row r="3551" spans="1:8" x14ac:dyDescent="0.25">
      <c r="A3551" s="1" t="s">
        <v>1065</v>
      </c>
      <c r="B3551" s="1" t="s">
        <v>10885</v>
      </c>
      <c r="C3551" s="1" t="s">
        <v>2913</v>
      </c>
      <c r="D3551" s="1" t="s">
        <v>10886</v>
      </c>
      <c r="E3551" s="1" t="s">
        <v>2913</v>
      </c>
      <c r="F3551" s="1" t="s">
        <v>10811</v>
      </c>
      <c r="G3551" s="1" t="s">
        <v>10854</v>
      </c>
      <c r="H3551" s="1" t="s">
        <v>10808</v>
      </c>
    </row>
    <row r="3552" spans="1:8" x14ac:dyDescent="0.25">
      <c r="A3552" s="1" t="s">
        <v>1065</v>
      </c>
      <c r="B3552" s="1" t="s">
        <v>10887</v>
      </c>
      <c r="C3552" s="1" t="s">
        <v>2913</v>
      </c>
      <c r="D3552" s="1" t="s">
        <v>10888</v>
      </c>
      <c r="E3552" s="1" t="s">
        <v>2913</v>
      </c>
      <c r="F3552" s="1" t="s">
        <v>10811</v>
      </c>
      <c r="G3552" s="1" t="s">
        <v>10889</v>
      </c>
      <c r="H3552" s="1" t="s">
        <v>10890</v>
      </c>
    </row>
    <row r="3553" spans="1:8" x14ac:dyDescent="0.25">
      <c r="A3553" s="1" t="s">
        <v>1065</v>
      </c>
      <c r="B3553" s="1" t="s">
        <v>10891</v>
      </c>
      <c r="C3553" s="1" t="s">
        <v>2913</v>
      </c>
      <c r="D3553" s="1" t="s">
        <v>10892</v>
      </c>
      <c r="E3553" s="1" t="s">
        <v>2913</v>
      </c>
      <c r="F3553" s="1" t="s">
        <v>10811</v>
      </c>
      <c r="G3553" s="1" t="s">
        <v>10889</v>
      </c>
      <c r="H3553" s="1" t="s">
        <v>10893</v>
      </c>
    </row>
    <row r="3554" spans="1:8" x14ac:dyDescent="0.25">
      <c r="A3554" s="1" t="s">
        <v>1065</v>
      </c>
      <c r="B3554" s="1" t="s">
        <v>10894</v>
      </c>
      <c r="C3554" s="1" t="s">
        <v>2913</v>
      </c>
      <c r="D3554" s="1" t="s">
        <v>10895</v>
      </c>
      <c r="E3554" s="1" t="s">
        <v>2913</v>
      </c>
      <c r="F3554" s="1" t="s">
        <v>10811</v>
      </c>
      <c r="G3554" s="1" t="s">
        <v>10896</v>
      </c>
      <c r="H3554" s="1" t="s">
        <v>3168</v>
      </c>
    </row>
    <row r="3555" spans="1:8" x14ac:dyDescent="0.25">
      <c r="A3555" s="1" t="s">
        <v>1065</v>
      </c>
      <c r="B3555" s="1" t="s">
        <v>10897</v>
      </c>
      <c r="C3555" s="1" t="s">
        <v>2913</v>
      </c>
      <c r="D3555" s="1" t="s">
        <v>10898</v>
      </c>
      <c r="E3555" s="1" t="s">
        <v>2913</v>
      </c>
      <c r="F3555" s="1" t="s">
        <v>10811</v>
      </c>
      <c r="G3555" s="1" t="s">
        <v>1785</v>
      </c>
      <c r="H3555" s="1" t="s">
        <v>1785</v>
      </c>
    </row>
    <row r="3556" spans="1:8" x14ac:dyDescent="0.25">
      <c r="A3556" s="1" t="s">
        <v>1065</v>
      </c>
      <c r="B3556" s="1" t="s">
        <v>10899</v>
      </c>
      <c r="C3556" s="1" t="s">
        <v>2913</v>
      </c>
      <c r="D3556" s="1" t="s">
        <v>10900</v>
      </c>
      <c r="E3556" s="1" t="s">
        <v>2913</v>
      </c>
      <c r="F3556" s="1" t="s">
        <v>10811</v>
      </c>
      <c r="G3556" s="1" t="s">
        <v>1788</v>
      </c>
      <c r="H3556" s="1" t="s">
        <v>1789</v>
      </c>
    </row>
    <row r="3557" spans="1:8" x14ac:dyDescent="0.25">
      <c r="A3557" s="1" t="s">
        <v>1065</v>
      </c>
      <c r="B3557" s="1" t="s">
        <v>10901</v>
      </c>
      <c r="C3557" s="1" t="s">
        <v>2913</v>
      </c>
      <c r="D3557" s="1" t="s">
        <v>10902</v>
      </c>
      <c r="E3557" s="1" t="s">
        <v>2913</v>
      </c>
      <c r="F3557" s="1" t="s">
        <v>10811</v>
      </c>
      <c r="G3557" s="1" t="s">
        <v>1788</v>
      </c>
      <c r="H3557" s="1" t="s">
        <v>1792</v>
      </c>
    </row>
    <row r="3558" spans="1:8" x14ac:dyDescent="0.25">
      <c r="A3558" s="1" t="s">
        <v>1065</v>
      </c>
      <c r="B3558" s="1" t="s">
        <v>10903</v>
      </c>
      <c r="C3558" s="1" t="s">
        <v>2913</v>
      </c>
      <c r="D3558" s="1" t="s">
        <v>10904</v>
      </c>
      <c r="E3558" s="1" t="s">
        <v>2913</v>
      </c>
      <c r="F3558" s="1" t="s">
        <v>10811</v>
      </c>
      <c r="G3558" s="1" t="s">
        <v>1795</v>
      </c>
      <c r="H3558" s="1" t="s">
        <v>1796</v>
      </c>
    </row>
    <row r="3559" spans="1:8" x14ac:dyDescent="0.25">
      <c r="A3559" s="1" t="s">
        <v>1065</v>
      </c>
      <c r="B3559" s="1" t="s">
        <v>10905</v>
      </c>
      <c r="C3559" s="1" t="s">
        <v>2913</v>
      </c>
      <c r="D3559" s="1" t="s">
        <v>10906</v>
      </c>
      <c r="E3559" s="1" t="s">
        <v>2913</v>
      </c>
      <c r="F3559" s="1" t="s">
        <v>10811</v>
      </c>
      <c r="G3559" s="1" t="s">
        <v>10907</v>
      </c>
      <c r="H3559" s="1" t="s">
        <v>7280</v>
      </c>
    </row>
    <row r="3560" spans="1:8" x14ac:dyDescent="0.25">
      <c r="A3560" s="1" t="s">
        <v>1065</v>
      </c>
      <c r="B3560" s="1" t="s">
        <v>10908</v>
      </c>
      <c r="C3560" s="1" t="s">
        <v>2913</v>
      </c>
      <c r="D3560" s="1" t="s">
        <v>10909</v>
      </c>
      <c r="E3560" s="1" t="s">
        <v>2913</v>
      </c>
      <c r="F3560" s="1" t="s">
        <v>10811</v>
      </c>
      <c r="G3560" s="1" t="s">
        <v>10907</v>
      </c>
      <c r="H3560" s="1" t="s">
        <v>1166</v>
      </c>
    </row>
    <row r="3561" spans="1:8" x14ac:dyDescent="0.25">
      <c r="A3561" s="1" t="s">
        <v>1065</v>
      </c>
      <c r="B3561" s="1" t="s">
        <v>10910</v>
      </c>
      <c r="C3561" s="1" t="s">
        <v>2913</v>
      </c>
      <c r="D3561" s="1" t="s">
        <v>10911</v>
      </c>
      <c r="E3561" s="1" t="s">
        <v>2913</v>
      </c>
      <c r="F3561" s="1" t="s">
        <v>10811</v>
      </c>
      <c r="G3561" s="1" t="s">
        <v>10907</v>
      </c>
      <c r="H3561" s="1" t="s">
        <v>57</v>
      </c>
    </row>
    <row r="3562" spans="1:8" x14ac:dyDescent="0.25">
      <c r="A3562" s="1" t="s">
        <v>1065</v>
      </c>
      <c r="B3562" s="1" t="s">
        <v>10912</v>
      </c>
      <c r="C3562" s="1" t="s">
        <v>2913</v>
      </c>
      <c r="D3562" s="1" t="s">
        <v>10913</v>
      </c>
      <c r="E3562" s="1" t="s">
        <v>2913</v>
      </c>
      <c r="F3562" s="1" t="s">
        <v>10811</v>
      </c>
      <c r="G3562" s="1" t="s">
        <v>10907</v>
      </c>
      <c r="H3562" s="1" t="s">
        <v>1238</v>
      </c>
    </row>
    <row r="3563" spans="1:8" x14ac:dyDescent="0.25">
      <c r="A3563" s="1" t="s">
        <v>1065</v>
      </c>
      <c r="B3563" s="1" t="s">
        <v>10914</v>
      </c>
      <c r="C3563" s="1" t="s">
        <v>2913</v>
      </c>
      <c r="D3563" s="1" t="s">
        <v>10915</v>
      </c>
      <c r="E3563" s="1" t="s">
        <v>2913</v>
      </c>
      <c r="F3563" s="1" t="s">
        <v>10916</v>
      </c>
      <c r="G3563" s="1" t="s">
        <v>10812</v>
      </c>
      <c r="H3563" s="1" t="s">
        <v>10813</v>
      </c>
    </row>
    <row r="3564" spans="1:8" x14ac:dyDescent="0.25">
      <c r="A3564" s="1" t="s">
        <v>1065</v>
      </c>
      <c r="B3564" s="1" t="s">
        <v>10917</v>
      </c>
      <c r="C3564" s="1" t="s">
        <v>2913</v>
      </c>
      <c r="D3564" s="1" t="s">
        <v>10918</v>
      </c>
      <c r="E3564" s="1" t="s">
        <v>2913</v>
      </c>
      <c r="F3564" s="1" t="s">
        <v>10916</v>
      </c>
      <c r="G3564" s="1" t="s">
        <v>10812</v>
      </c>
      <c r="H3564" s="1" t="s">
        <v>10816</v>
      </c>
    </row>
    <row r="3565" spans="1:8" x14ac:dyDescent="0.25">
      <c r="A3565" s="1" t="s">
        <v>1065</v>
      </c>
      <c r="B3565" s="1" t="s">
        <v>10919</v>
      </c>
      <c r="C3565" s="1" t="s">
        <v>2913</v>
      </c>
      <c r="D3565" s="1" t="s">
        <v>10920</v>
      </c>
      <c r="E3565" s="1" t="s">
        <v>2913</v>
      </c>
      <c r="F3565" s="1" t="s">
        <v>10916</v>
      </c>
      <c r="G3565" s="1" t="s">
        <v>10812</v>
      </c>
      <c r="H3565" s="1" t="s">
        <v>10819</v>
      </c>
    </row>
    <row r="3566" spans="1:8" x14ac:dyDescent="0.25">
      <c r="A3566" s="1" t="s">
        <v>1065</v>
      </c>
      <c r="B3566" s="1" t="s">
        <v>10921</v>
      </c>
      <c r="C3566" s="1" t="s">
        <v>2913</v>
      </c>
      <c r="D3566" s="1" t="s">
        <v>10922</v>
      </c>
      <c r="E3566" s="1" t="s">
        <v>2913</v>
      </c>
      <c r="F3566" s="1" t="s">
        <v>10916</v>
      </c>
      <c r="G3566" s="1" t="s">
        <v>10812</v>
      </c>
      <c r="H3566" s="1" t="s">
        <v>10778</v>
      </c>
    </row>
    <row r="3567" spans="1:8" x14ac:dyDescent="0.25">
      <c r="A3567" s="1" t="s">
        <v>1065</v>
      </c>
      <c r="B3567" s="1" t="s">
        <v>10923</v>
      </c>
      <c r="C3567" s="1" t="s">
        <v>2913</v>
      </c>
      <c r="D3567" s="1" t="s">
        <v>10924</v>
      </c>
      <c r="E3567" s="1" t="s">
        <v>2913</v>
      </c>
      <c r="F3567" s="1" t="s">
        <v>10916</v>
      </c>
      <c r="G3567" s="1" t="s">
        <v>10812</v>
      </c>
      <c r="H3567" s="1" t="s">
        <v>10781</v>
      </c>
    </row>
    <row r="3568" spans="1:8" x14ac:dyDescent="0.25">
      <c r="A3568" s="1" t="s">
        <v>1065</v>
      </c>
      <c r="B3568" s="1" t="s">
        <v>10925</v>
      </c>
      <c r="C3568" s="1" t="s">
        <v>2913</v>
      </c>
      <c r="D3568" s="1" t="s">
        <v>10926</v>
      </c>
      <c r="E3568" s="1" t="s">
        <v>2913</v>
      </c>
      <c r="F3568" s="1" t="s">
        <v>10916</v>
      </c>
      <c r="G3568" s="1" t="s">
        <v>10812</v>
      </c>
      <c r="H3568" s="1" t="s">
        <v>10784</v>
      </c>
    </row>
    <row r="3569" spans="1:8" x14ac:dyDescent="0.25">
      <c r="A3569" s="1" t="s">
        <v>1065</v>
      </c>
      <c r="B3569" s="1" t="s">
        <v>10927</v>
      </c>
      <c r="C3569" s="1" t="s">
        <v>2913</v>
      </c>
      <c r="D3569" s="1" t="s">
        <v>10928</v>
      </c>
      <c r="E3569" s="1" t="s">
        <v>2913</v>
      </c>
      <c r="F3569" s="1" t="s">
        <v>10916</v>
      </c>
      <c r="G3569" s="1" t="s">
        <v>10812</v>
      </c>
      <c r="H3569" s="1" t="s">
        <v>10787</v>
      </c>
    </row>
    <row r="3570" spans="1:8" x14ac:dyDescent="0.25">
      <c r="A3570" s="1" t="s">
        <v>1065</v>
      </c>
      <c r="B3570" s="1" t="s">
        <v>10929</v>
      </c>
      <c r="C3570" s="1" t="s">
        <v>2913</v>
      </c>
      <c r="D3570" s="1" t="s">
        <v>10930</v>
      </c>
      <c r="E3570" s="1" t="s">
        <v>2913</v>
      </c>
      <c r="F3570" s="1" t="s">
        <v>10916</v>
      </c>
      <c r="G3570" s="1" t="s">
        <v>10812</v>
      </c>
      <c r="H3570" s="1" t="s">
        <v>10931</v>
      </c>
    </row>
    <row r="3571" spans="1:8" x14ac:dyDescent="0.25">
      <c r="A3571" s="1" t="s">
        <v>1065</v>
      </c>
      <c r="B3571" s="1" t="s">
        <v>10932</v>
      </c>
      <c r="C3571" s="1" t="s">
        <v>2913</v>
      </c>
      <c r="D3571" s="1" t="s">
        <v>10933</v>
      </c>
      <c r="E3571" s="1" t="s">
        <v>2913</v>
      </c>
      <c r="F3571" s="1" t="s">
        <v>10916</v>
      </c>
      <c r="G3571" s="1" t="s">
        <v>10812</v>
      </c>
      <c r="H3571" s="1" t="s">
        <v>10790</v>
      </c>
    </row>
    <row r="3572" spans="1:8" x14ac:dyDescent="0.25">
      <c r="A3572" s="1" t="s">
        <v>1065</v>
      </c>
      <c r="B3572" s="1" t="s">
        <v>10934</v>
      </c>
      <c r="C3572" s="1" t="s">
        <v>2913</v>
      </c>
      <c r="D3572" s="1" t="s">
        <v>10935</v>
      </c>
      <c r="E3572" s="1" t="s">
        <v>2913</v>
      </c>
      <c r="F3572" s="1" t="s">
        <v>10916</v>
      </c>
      <c r="G3572" s="1" t="s">
        <v>10812</v>
      </c>
      <c r="H3572" s="1" t="s">
        <v>10749</v>
      </c>
    </row>
    <row r="3573" spans="1:8" x14ac:dyDescent="0.25">
      <c r="A3573" s="1" t="s">
        <v>1065</v>
      </c>
      <c r="B3573" s="1" t="s">
        <v>10936</v>
      </c>
      <c r="C3573" s="1" t="s">
        <v>2913</v>
      </c>
      <c r="D3573" s="1" t="s">
        <v>10937</v>
      </c>
      <c r="E3573" s="1" t="s">
        <v>2913</v>
      </c>
      <c r="F3573" s="1" t="s">
        <v>10916</v>
      </c>
      <c r="G3573" s="1" t="s">
        <v>10812</v>
      </c>
      <c r="H3573" s="1" t="s">
        <v>10752</v>
      </c>
    </row>
    <row r="3574" spans="1:8" x14ac:dyDescent="0.25">
      <c r="A3574" s="1" t="s">
        <v>1065</v>
      </c>
      <c r="B3574" s="1" t="s">
        <v>10938</v>
      </c>
      <c r="C3574" s="1" t="s">
        <v>2913</v>
      </c>
      <c r="D3574" s="1" t="s">
        <v>10939</v>
      </c>
      <c r="E3574" s="1" t="s">
        <v>2913</v>
      </c>
      <c r="F3574" s="1" t="s">
        <v>10916</v>
      </c>
      <c r="G3574" s="1" t="s">
        <v>10812</v>
      </c>
      <c r="H3574" s="1" t="s">
        <v>10755</v>
      </c>
    </row>
    <row r="3575" spans="1:8" x14ac:dyDescent="0.25">
      <c r="A3575" s="1" t="s">
        <v>1065</v>
      </c>
      <c r="B3575" s="1" t="s">
        <v>10940</v>
      </c>
      <c r="C3575" s="1" t="s">
        <v>2913</v>
      </c>
      <c r="D3575" s="1" t="s">
        <v>10941</v>
      </c>
      <c r="E3575" s="1" t="s">
        <v>2913</v>
      </c>
      <c r="F3575" s="1" t="s">
        <v>10916</v>
      </c>
      <c r="G3575" s="1" t="s">
        <v>10812</v>
      </c>
      <c r="H3575" s="1" t="s">
        <v>10942</v>
      </c>
    </row>
    <row r="3576" spans="1:8" x14ac:dyDescent="0.25">
      <c r="A3576" s="1" t="s">
        <v>1065</v>
      </c>
      <c r="B3576" s="1" t="s">
        <v>10943</v>
      </c>
      <c r="C3576" s="1" t="s">
        <v>2913</v>
      </c>
      <c r="D3576" s="1" t="s">
        <v>10944</v>
      </c>
      <c r="E3576" s="1" t="s">
        <v>2913</v>
      </c>
      <c r="F3576" s="1" t="s">
        <v>10916</v>
      </c>
      <c r="G3576" s="1" t="s">
        <v>10812</v>
      </c>
      <c r="H3576" s="1" t="s">
        <v>10945</v>
      </c>
    </row>
    <row r="3577" spans="1:8" x14ac:dyDescent="0.25">
      <c r="A3577" s="1" t="s">
        <v>1065</v>
      </c>
      <c r="B3577" s="1" t="s">
        <v>10946</v>
      </c>
      <c r="C3577" s="1" t="s">
        <v>2913</v>
      </c>
      <c r="D3577" s="1" t="s">
        <v>10947</v>
      </c>
      <c r="E3577" s="1" t="s">
        <v>2913</v>
      </c>
      <c r="F3577" s="1" t="s">
        <v>10916</v>
      </c>
      <c r="G3577" s="1" t="s">
        <v>10826</v>
      </c>
      <c r="H3577" s="1" t="s">
        <v>10948</v>
      </c>
    </row>
    <row r="3578" spans="1:8" x14ac:dyDescent="0.25">
      <c r="A3578" s="1" t="s">
        <v>1065</v>
      </c>
      <c r="B3578" s="1" t="s">
        <v>10949</v>
      </c>
      <c r="C3578" s="1" t="s">
        <v>2913</v>
      </c>
      <c r="D3578" s="1" t="s">
        <v>10950</v>
      </c>
      <c r="E3578" s="1" t="s">
        <v>2913</v>
      </c>
      <c r="F3578" s="1" t="s">
        <v>10916</v>
      </c>
      <c r="G3578" s="1" t="s">
        <v>10826</v>
      </c>
      <c r="H3578" s="1" t="s">
        <v>10829</v>
      </c>
    </row>
    <row r="3579" spans="1:8" x14ac:dyDescent="0.25">
      <c r="A3579" s="1" t="s">
        <v>1065</v>
      </c>
      <c r="B3579" s="1" t="s">
        <v>10951</v>
      </c>
      <c r="C3579" s="1" t="s">
        <v>2913</v>
      </c>
      <c r="D3579" s="1" t="s">
        <v>10952</v>
      </c>
      <c r="E3579" s="1" t="s">
        <v>2913</v>
      </c>
      <c r="F3579" s="1" t="s">
        <v>10916</v>
      </c>
      <c r="G3579" s="1" t="s">
        <v>10826</v>
      </c>
      <c r="H3579" s="1" t="s">
        <v>10931</v>
      </c>
    </row>
    <row r="3580" spans="1:8" x14ac:dyDescent="0.25">
      <c r="A3580" s="1" t="s">
        <v>1065</v>
      </c>
      <c r="B3580" s="1" t="s">
        <v>10953</v>
      </c>
      <c r="C3580" s="1" t="s">
        <v>2913</v>
      </c>
      <c r="D3580" s="1" t="s">
        <v>10954</v>
      </c>
      <c r="E3580" s="1" t="s">
        <v>2913</v>
      </c>
      <c r="F3580" s="1" t="s">
        <v>10916</v>
      </c>
      <c r="G3580" s="1" t="s">
        <v>10826</v>
      </c>
      <c r="H3580" s="1" t="s">
        <v>10955</v>
      </c>
    </row>
    <row r="3581" spans="1:8" x14ac:dyDescent="0.25">
      <c r="A3581" s="1" t="s">
        <v>1065</v>
      </c>
      <c r="B3581" s="1" t="s">
        <v>10956</v>
      </c>
      <c r="C3581" s="1" t="s">
        <v>2913</v>
      </c>
      <c r="D3581" s="1" t="s">
        <v>10957</v>
      </c>
      <c r="E3581" s="1" t="s">
        <v>2913</v>
      </c>
      <c r="F3581" s="1" t="s">
        <v>10916</v>
      </c>
      <c r="G3581" s="1" t="s">
        <v>10826</v>
      </c>
      <c r="H3581" s="1" t="s">
        <v>10958</v>
      </c>
    </row>
    <row r="3582" spans="1:8" x14ac:dyDescent="0.25">
      <c r="A3582" s="1" t="s">
        <v>1065</v>
      </c>
      <c r="B3582" s="1" t="s">
        <v>10959</v>
      </c>
      <c r="C3582" s="1" t="s">
        <v>2913</v>
      </c>
      <c r="D3582" s="1" t="s">
        <v>10960</v>
      </c>
      <c r="E3582" s="1" t="s">
        <v>2913</v>
      </c>
      <c r="F3582" s="1" t="s">
        <v>10916</v>
      </c>
      <c r="G3582" s="1" t="s">
        <v>10812</v>
      </c>
      <c r="H3582" s="1" t="s">
        <v>10961</v>
      </c>
    </row>
    <row r="3583" spans="1:8" x14ac:dyDescent="0.25">
      <c r="A3583" s="1" t="s">
        <v>1065</v>
      </c>
      <c r="B3583" s="1" t="s">
        <v>10962</v>
      </c>
      <c r="C3583" s="1" t="s">
        <v>2913</v>
      </c>
      <c r="D3583" s="1" t="s">
        <v>10963</v>
      </c>
      <c r="E3583" s="1" t="s">
        <v>2913</v>
      </c>
      <c r="F3583" s="1" t="s">
        <v>10916</v>
      </c>
      <c r="G3583" s="1" t="s">
        <v>10812</v>
      </c>
      <c r="H3583" s="1" t="s">
        <v>10964</v>
      </c>
    </row>
    <row r="3584" spans="1:8" x14ac:dyDescent="0.25">
      <c r="A3584" s="1" t="s">
        <v>1065</v>
      </c>
      <c r="B3584" s="1" t="s">
        <v>10965</v>
      </c>
      <c r="C3584" s="1" t="s">
        <v>2913</v>
      </c>
      <c r="D3584" s="1" t="s">
        <v>10966</v>
      </c>
      <c r="E3584" s="1" t="s">
        <v>2913</v>
      </c>
      <c r="F3584" s="1" t="s">
        <v>10916</v>
      </c>
      <c r="G3584" s="1" t="s">
        <v>10812</v>
      </c>
      <c r="H3584" s="1" t="s">
        <v>10967</v>
      </c>
    </row>
    <row r="3585" spans="1:8" x14ac:dyDescent="0.25">
      <c r="A3585" s="1" t="s">
        <v>1065</v>
      </c>
      <c r="B3585" s="1" t="s">
        <v>10968</v>
      </c>
      <c r="C3585" s="1" t="s">
        <v>2913</v>
      </c>
      <c r="D3585" s="1" t="s">
        <v>10969</v>
      </c>
      <c r="E3585" s="1" t="s">
        <v>2913</v>
      </c>
      <c r="F3585" s="1" t="s">
        <v>10916</v>
      </c>
      <c r="G3585" s="1" t="s">
        <v>10812</v>
      </c>
      <c r="H3585" s="1" t="s">
        <v>10970</v>
      </c>
    </row>
    <row r="3586" spans="1:8" x14ac:dyDescent="0.25">
      <c r="A3586" s="1" t="s">
        <v>1065</v>
      </c>
      <c r="B3586" s="1" t="s">
        <v>10971</v>
      </c>
      <c r="C3586" s="1" t="s">
        <v>2913</v>
      </c>
      <c r="D3586" s="1" t="s">
        <v>10972</v>
      </c>
      <c r="E3586" s="1" t="s">
        <v>2913</v>
      </c>
      <c r="F3586" s="1" t="s">
        <v>10916</v>
      </c>
      <c r="G3586" s="1" t="s">
        <v>10812</v>
      </c>
      <c r="H3586" s="1" t="s">
        <v>10973</v>
      </c>
    </row>
    <row r="3587" spans="1:8" x14ac:dyDescent="0.25">
      <c r="A3587" s="1" t="s">
        <v>1065</v>
      </c>
      <c r="B3587" s="1" t="s">
        <v>10974</v>
      </c>
      <c r="C3587" s="1" t="s">
        <v>2913</v>
      </c>
      <c r="D3587" s="1" t="s">
        <v>10975</v>
      </c>
      <c r="E3587" s="1" t="s">
        <v>2913</v>
      </c>
      <c r="F3587" s="1" t="s">
        <v>10916</v>
      </c>
      <c r="G3587" s="1" t="s">
        <v>10812</v>
      </c>
      <c r="H3587" s="1" t="s">
        <v>10775</v>
      </c>
    </row>
    <row r="3588" spans="1:8" x14ac:dyDescent="0.25">
      <c r="A3588" s="1" t="s">
        <v>1065</v>
      </c>
      <c r="B3588" s="1" t="s">
        <v>10976</v>
      </c>
      <c r="C3588" s="1" t="s">
        <v>2913</v>
      </c>
      <c r="D3588" s="1" t="s">
        <v>10977</v>
      </c>
      <c r="E3588" s="1" t="s">
        <v>2913</v>
      </c>
      <c r="F3588" s="1" t="s">
        <v>10916</v>
      </c>
      <c r="G3588" s="1" t="s">
        <v>10812</v>
      </c>
      <c r="H3588" s="1" t="s">
        <v>10874</v>
      </c>
    </row>
    <row r="3589" spans="1:8" x14ac:dyDescent="0.25">
      <c r="A3589" s="1" t="s">
        <v>1065</v>
      </c>
      <c r="B3589" s="1" t="s">
        <v>10978</v>
      </c>
      <c r="C3589" s="1" t="s">
        <v>2913</v>
      </c>
      <c r="D3589" s="1" t="s">
        <v>10979</v>
      </c>
      <c r="E3589" s="1" t="s">
        <v>2913</v>
      </c>
      <c r="F3589" s="1" t="s">
        <v>10916</v>
      </c>
      <c r="G3589" s="1" t="s">
        <v>10812</v>
      </c>
      <c r="H3589" s="1" t="s">
        <v>10877</v>
      </c>
    </row>
    <row r="3590" spans="1:8" x14ac:dyDescent="0.25">
      <c r="A3590" s="1" t="s">
        <v>1065</v>
      </c>
      <c r="B3590" s="1" t="s">
        <v>10980</v>
      </c>
      <c r="C3590" s="1" t="s">
        <v>2913</v>
      </c>
      <c r="D3590" s="1" t="s">
        <v>10981</v>
      </c>
      <c r="E3590" s="1" t="s">
        <v>2913</v>
      </c>
      <c r="F3590" s="1" t="s">
        <v>10916</v>
      </c>
      <c r="G3590" s="1" t="s">
        <v>10812</v>
      </c>
      <c r="H3590" s="1" t="s">
        <v>10880</v>
      </c>
    </row>
    <row r="3591" spans="1:8" x14ac:dyDescent="0.25">
      <c r="A3591" s="1" t="s">
        <v>1065</v>
      </c>
      <c r="B3591" s="1" t="s">
        <v>10982</v>
      </c>
      <c r="C3591" s="1" t="s">
        <v>2913</v>
      </c>
      <c r="D3591" s="1" t="s">
        <v>10983</v>
      </c>
      <c r="E3591" s="1" t="s">
        <v>2913</v>
      </c>
      <c r="F3591" s="1" t="s">
        <v>10916</v>
      </c>
      <c r="G3591" s="1" t="s">
        <v>10812</v>
      </c>
      <c r="H3591" s="1" t="s">
        <v>10802</v>
      </c>
    </row>
    <row r="3592" spans="1:8" x14ac:dyDescent="0.25">
      <c r="A3592" s="1" t="s">
        <v>1065</v>
      </c>
      <c r="B3592" s="1" t="s">
        <v>10984</v>
      </c>
      <c r="C3592" s="1" t="s">
        <v>2913</v>
      </c>
      <c r="D3592" s="1" t="s">
        <v>10985</v>
      </c>
      <c r="E3592" s="1" t="s">
        <v>2913</v>
      </c>
      <c r="F3592" s="1" t="s">
        <v>10916</v>
      </c>
      <c r="G3592" s="1" t="s">
        <v>10812</v>
      </c>
      <c r="H3592" s="1" t="s">
        <v>10805</v>
      </c>
    </row>
    <row r="3593" spans="1:8" x14ac:dyDescent="0.25">
      <c r="A3593" s="1" t="s">
        <v>1065</v>
      </c>
      <c r="B3593" s="1" t="s">
        <v>10986</v>
      </c>
      <c r="C3593" s="1" t="s">
        <v>2913</v>
      </c>
      <c r="D3593" s="1" t="s">
        <v>10987</v>
      </c>
      <c r="E3593" s="1" t="s">
        <v>2913</v>
      </c>
      <c r="F3593" s="1" t="s">
        <v>10916</v>
      </c>
      <c r="G3593" s="1" t="s">
        <v>10812</v>
      </c>
      <c r="H3593" s="1" t="s">
        <v>10808</v>
      </c>
    </row>
    <row r="3594" spans="1:8" x14ac:dyDescent="0.25">
      <c r="A3594" s="1" t="s">
        <v>1065</v>
      </c>
      <c r="B3594" s="1" t="s">
        <v>10988</v>
      </c>
      <c r="C3594" s="1" t="s">
        <v>2913</v>
      </c>
      <c r="D3594" s="1" t="s">
        <v>10989</v>
      </c>
      <c r="E3594" s="1" t="s">
        <v>2913</v>
      </c>
      <c r="F3594" s="1" t="s">
        <v>10916</v>
      </c>
      <c r="G3594" s="1" t="s">
        <v>10812</v>
      </c>
      <c r="H3594" s="1" t="s">
        <v>10990</v>
      </c>
    </row>
    <row r="3595" spans="1:8" x14ac:dyDescent="0.25">
      <c r="A3595" s="1" t="s">
        <v>1065</v>
      </c>
      <c r="B3595" s="1" t="s">
        <v>10991</v>
      </c>
      <c r="C3595" s="1" t="s">
        <v>2913</v>
      </c>
      <c r="D3595" s="1" t="s">
        <v>10992</v>
      </c>
      <c r="E3595" s="1" t="s">
        <v>2913</v>
      </c>
      <c r="F3595" s="1" t="s">
        <v>10993</v>
      </c>
      <c r="G3595" s="1" t="s">
        <v>10994</v>
      </c>
      <c r="H3595" s="1" t="s">
        <v>10995</v>
      </c>
    </row>
    <row r="3596" spans="1:8" x14ac:dyDescent="0.25">
      <c r="A3596" s="1" t="s">
        <v>1065</v>
      </c>
      <c r="B3596" s="1" t="s">
        <v>10996</v>
      </c>
      <c r="C3596" s="1" t="s">
        <v>2913</v>
      </c>
      <c r="D3596" s="1" t="s">
        <v>10997</v>
      </c>
      <c r="E3596" s="1" t="s">
        <v>2913</v>
      </c>
      <c r="F3596" s="1" t="s">
        <v>10993</v>
      </c>
      <c r="G3596" s="1" t="s">
        <v>10994</v>
      </c>
      <c r="H3596" s="1" t="s">
        <v>10998</v>
      </c>
    </row>
    <row r="3597" spans="1:8" x14ac:dyDescent="0.25">
      <c r="A3597" s="1" t="s">
        <v>1065</v>
      </c>
      <c r="B3597" s="1" t="s">
        <v>10999</v>
      </c>
      <c r="C3597" s="1" t="s">
        <v>2913</v>
      </c>
      <c r="D3597" s="1" t="s">
        <v>11000</v>
      </c>
      <c r="E3597" s="1" t="s">
        <v>2913</v>
      </c>
      <c r="F3597" s="1" t="s">
        <v>10993</v>
      </c>
      <c r="G3597" s="1" t="s">
        <v>10994</v>
      </c>
      <c r="H3597" s="1" t="s">
        <v>11001</v>
      </c>
    </row>
    <row r="3598" spans="1:8" x14ac:dyDescent="0.25">
      <c r="A3598" s="1" t="s">
        <v>1065</v>
      </c>
      <c r="B3598" s="1" t="s">
        <v>11002</v>
      </c>
      <c r="C3598" s="1" t="s">
        <v>2913</v>
      </c>
      <c r="D3598" s="1" t="s">
        <v>11003</v>
      </c>
      <c r="E3598" s="1" t="s">
        <v>2913</v>
      </c>
      <c r="F3598" s="1" t="s">
        <v>10993</v>
      </c>
      <c r="G3598" s="1" t="s">
        <v>10994</v>
      </c>
      <c r="H3598" s="1" t="s">
        <v>11004</v>
      </c>
    </row>
    <row r="3599" spans="1:8" x14ac:dyDescent="0.25">
      <c r="A3599" s="1" t="s">
        <v>1065</v>
      </c>
      <c r="B3599" s="1" t="s">
        <v>11005</v>
      </c>
      <c r="C3599" s="1" t="s">
        <v>2913</v>
      </c>
      <c r="D3599" s="1" t="s">
        <v>11006</v>
      </c>
      <c r="E3599" s="1" t="s">
        <v>2913</v>
      </c>
      <c r="F3599" s="1" t="s">
        <v>10993</v>
      </c>
      <c r="G3599" s="1" t="s">
        <v>10994</v>
      </c>
      <c r="H3599" s="1" t="s">
        <v>11007</v>
      </c>
    </row>
    <row r="3600" spans="1:8" x14ac:dyDescent="0.25">
      <c r="A3600" s="1" t="s">
        <v>1065</v>
      </c>
      <c r="B3600" s="1" t="s">
        <v>11008</v>
      </c>
      <c r="C3600" s="1" t="s">
        <v>2913</v>
      </c>
      <c r="D3600" s="1" t="s">
        <v>11009</v>
      </c>
      <c r="E3600" s="1" t="s">
        <v>2913</v>
      </c>
      <c r="F3600" s="1" t="s">
        <v>10993</v>
      </c>
      <c r="G3600" s="1" t="s">
        <v>10994</v>
      </c>
      <c r="H3600" s="1" t="s">
        <v>11010</v>
      </c>
    </row>
    <row r="3601" spans="1:8" x14ac:dyDescent="0.25">
      <c r="A3601" s="1" t="s">
        <v>1065</v>
      </c>
      <c r="B3601" s="1" t="s">
        <v>11011</v>
      </c>
      <c r="C3601" s="1" t="s">
        <v>2913</v>
      </c>
      <c r="D3601" s="1" t="s">
        <v>11012</v>
      </c>
      <c r="E3601" s="1" t="s">
        <v>2913</v>
      </c>
      <c r="F3601" s="1" t="s">
        <v>10993</v>
      </c>
      <c r="G3601" s="1" t="s">
        <v>10994</v>
      </c>
      <c r="H3601" s="1" t="s">
        <v>11013</v>
      </c>
    </row>
    <row r="3602" spans="1:8" x14ac:dyDescent="0.25">
      <c r="A3602" s="1" t="s">
        <v>1065</v>
      </c>
      <c r="B3602" s="1" t="s">
        <v>11014</v>
      </c>
      <c r="C3602" s="1" t="s">
        <v>2913</v>
      </c>
      <c r="D3602" s="1" t="s">
        <v>11015</v>
      </c>
      <c r="E3602" s="1" t="s">
        <v>2913</v>
      </c>
      <c r="F3602" s="1" t="s">
        <v>10993</v>
      </c>
      <c r="G3602" s="1" t="s">
        <v>10994</v>
      </c>
      <c r="H3602" s="1" t="s">
        <v>11016</v>
      </c>
    </row>
    <row r="3603" spans="1:8" x14ac:dyDescent="0.25">
      <c r="A3603" s="1" t="s">
        <v>1065</v>
      </c>
      <c r="B3603" s="1" t="s">
        <v>11017</v>
      </c>
      <c r="C3603" s="1" t="s">
        <v>2913</v>
      </c>
      <c r="D3603" s="1" t="s">
        <v>11018</v>
      </c>
      <c r="E3603" s="1" t="s">
        <v>2913</v>
      </c>
      <c r="F3603" s="1" t="s">
        <v>10993</v>
      </c>
      <c r="G3603" s="1" t="s">
        <v>10994</v>
      </c>
      <c r="H3603" s="1" t="s">
        <v>11019</v>
      </c>
    </row>
    <row r="3604" spans="1:8" x14ac:dyDescent="0.25">
      <c r="A3604" s="1" t="s">
        <v>1065</v>
      </c>
      <c r="B3604" s="1" t="s">
        <v>11020</v>
      </c>
      <c r="C3604" s="1" t="s">
        <v>2913</v>
      </c>
      <c r="D3604" s="1" t="s">
        <v>11021</v>
      </c>
      <c r="E3604" s="1" t="s">
        <v>2913</v>
      </c>
      <c r="F3604" s="1" t="s">
        <v>10993</v>
      </c>
      <c r="G3604" s="1" t="s">
        <v>10994</v>
      </c>
      <c r="H3604" s="1" t="s">
        <v>11022</v>
      </c>
    </row>
    <row r="3605" spans="1:8" x14ac:dyDescent="0.25">
      <c r="A3605" s="1" t="s">
        <v>1065</v>
      </c>
      <c r="B3605" s="1" t="s">
        <v>11023</v>
      </c>
      <c r="C3605" s="1" t="s">
        <v>2913</v>
      </c>
      <c r="D3605" s="1" t="s">
        <v>11024</v>
      </c>
      <c r="E3605" s="1" t="s">
        <v>2913</v>
      </c>
      <c r="F3605" s="1" t="s">
        <v>10993</v>
      </c>
      <c r="G3605" s="1" t="s">
        <v>10994</v>
      </c>
      <c r="H3605" s="1" t="s">
        <v>11025</v>
      </c>
    </row>
    <row r="3606" spans="1:8" x14ac:dyDescent="0.25">
      <c r="A3606" s="1" t="s">
        <v>1065</v>
      </c>
      <c r="B3606" s="1" t="s">
        <v>11026</v>
      </c>
      <c r="C3606" s="1" t="s">
        <v>2913</v>
      </c>
      <c r="D3606" s="1" t="s">
        <v>11027</v>
      </c>
      <c r="E3606" s="1" t="s">
        <v>2913</v>
      </c>
      <c r="F3606" s="1" t="s">
        <v>10993</v>
      </c>
      <c r="G3606" s="1" t="s">
        <v>10994</v>
      </c>
      <c r="H3606" s="1" t="s">
        <v>11028</v>
      </c>
    </row>
    <row r="3607" spans="1:8" x14ac:dyDescent="0.25">
      <c r="A3607" s="1" t="s">
        <v>1065</v>
      </c>
      <c r="B3607" s="1" t="s">
        <v>11029</v>
      </c>
      <c r="C3607" s="1" t="s">
        <v>2913</v>
      </c>
      <c r="D3607" s="1" t="s">
        <v>11030</v>
      </c>
      <c r="E3607" s="1" t="s">
        <v>2913</v>
      </c>
      <c r="F3607" s="1" t="s">
        <v>10993</v>
      </c>
      <c r="G3607" s="1" t="s">
        <v>10994</v>
      </c>
      <c r="H3607" s="1" t="s">
        <v>11031</v>
      </c>
    </row>
    <row r="3608" spans="1:8" x14ac:dyDescent="0.25">
      <c r="A3608" s="1" t="s">
        <v>1065</v>
      </c>
      <c r="B3608" s="1" t="s">
        <v>11032</v>
      </c>
      <c r="C3608" s="1" t="s">
        <v>2913</v>
      </c>
      <c r="D3608" s="1" t="s">
        <v>11033</v>
      </c>
      <c r="E3608" s="1" t="s">
        <v>2913</v>
      </c>
      <c r="F3608" s="1" t="s">
        <v>10993</v>
      </c>
      <c r="G3608" s="1" t="s">
        <v>10994</v>
      </c>
      <c r="H3608" s="1" t="s">
        <v>11034</v>
      </c>
    </row>
    <row r="3609" spans="1:8" x14ac:dyDescent="0.25">
      <c r="A3609" s="1" t="s">
        <v>1065</v>
      </c>
      <c r="B3609" s="1" t="s">
        <v>11035</v>
      </c>
      <c r="C3609" s="1" t="s">
        <v>2913</v>
      </c>
      <c r="D3609" s="1" t="s">
        <v>11036</v>
      </c>
      <c r="E3609" s="1" t="s">
        <v>2913</v>
      </c>
      <c r="F3609" s="1" t="s">
        <v>10993</v>
      </c>
      <c r="G3609" s="1" t="s">
        <v>10994</v>
      </c>
      <c r="H3609" s="1" t="s">
        <v>11037</v>
      </c>
    </row>
    <row r="3610" spans="1:8" x14ac:dyDescent="0.25">
      <c r="A3610" s="1" t="s">
        <v>1065</v>
      </c>
      <c r="B3610" s="1" t="s">
        <v>11038</v>
      </c>
      <c r="C3610" s="1" t="s">
        <v>2913</v>
      </c>
      <c r="D3610" s="1" t="s">
        <v>11039</v>
      </c>
      <c r="E3610" s="1" t="s">
        <v>2913</v>
      </c>
      <c r="F3610" s="1" t="s">
        <v>10993</v>
      </c>
      <c r="G3610" s="1" t="s">
        <v>10994</v>
      </c>
      <c r="H3610" s="1" t="s">
        <v>11040</v>
      </c>
    </row>
    <row r="3611" spans="1:8" x14ac:dyDescent="0.25">
      <c r="A3611" s="1" t="s">
        <v>1065</v>
      </c>
      <c r="B3611" s="1" t="s">
        <v>11041</v>
      </c>
      <c r="C3611" s="1" t="s">
        <v>2913</v>
      </c>
      <c r="D3611" s="1" t="s">
        <v>11042</v>
      </c>
      <c r="E3611" s="1" t="s">
        <v>2913</v>
      </c>
      <c r="F3611" s="1" t="s">
        <v>10993</v>
      </c>
      <c r="G3611" s="1" t="s">
        <v>10994</v>
      </c>
      <c r="H3611" s="1" t="s">
        <v>11043</v>
      </c>
    </row>
    <row r="3612" spans="1:8" x14ac:dyDescent="0.25">
      <c r="A3612" s="1" t="s">
        <v>1065</v>
      </c>
      <c r="B3612" s="1" t="s">
        <v>11044</v>
      </c>
      <c r="C3612" s="1" t="s">
        <v>2913</v>
      </c>
      <c r="D3612" s="1" t="s">
        <v>11045</v>
      </c>
      <c r="E3612" s="1" t="s">
        <v>2913</v>
      </c>
      <c r="F3612" s="1" t="s">
        <v>10993</v>
      </c>
      <c r="G3612" s="1" t="s">
        <v>10994</v>
      </c>
      <c r="H3612" s="1" t="s">
        <v>11046</v>
      </c>
    </row>
    <row r="3613" spans="1:8" x14ac:dyDescent="0.25">
      <c r="A3613" s="1" t="s">
        <v>1065</v>
      </c>
      <c r="B3613" s="1" t="s">
        <v>11047</v>
      </c>
      <c r="C3613" s="1" t="s">
        <v>2913</v>
      </c>
      <c r="D3613" s="1" t="s">
        <v>11048</v>
      </c>
      <c r="E3613" s="1" t="s">
        <v>2913</v>
      </c>
      <c r="F3613" s="1" t="s">
        <v>10993</v>
      </c>
      <c r="G3613" s="1" t="s">
        <v>10994</v>
      </c>
      <c r="H3613" s="1" t="s">
        <v>11049</v>
      </c>
    </row>
    <row r="3614" spans="1:8" x14ac:dyDescent="0.25">
      <c r="A3614" s="1" t="s">
        <v>1065</v>
      </c>
      <c r="B3614" s="1" t="s">
        <v>11050</v>
      </c>
      <c r="C3614" s="1" t="s">
        <v>2913</v>
      </c>
      <c r="D3614" s="1" t="s">
        <v>11051</v>
      </c>
      <c r="E3614" s="1" t="s">
        <v>2913</v>
      </c>
      <c r="F3614" s="1" t="s">
        <v>10993</v>
      </c>
      <c r="G3614" s="1" t="s">
        <v>10994</v>
      </c>
      <c r="H3614" s="1" t="s">
        <v>11052</v>
      </c>
    </row>
    <row r="3615" spans="1:8" x14ac:dyDescent="0.25">
      <c r="A3615" s="1" t="s">
        <v>1065</v>
      </c>
      <c r="B3615" s="1" t="s">
        <v>11053</v>
      </c>
      <c r="C3615" s="1" t="s">
        <v>2913</v>
      </c>
      <c r="D3615" s="1" t="s">
        <v>11054</v>
      </c>
      <c r="E3615" s="1" t="s">
        <v>2913</v>
      </c>
      <c r="F3615" s="1" t="s">
        <v>10993</v>
      </c>
      <c r="G3615" s="1" t="s">
        <v>10994</v>
      </c>
      <c r="H3615" s="1" t="s">
        <v>11055</v>
      </c>
    </row>
    <row r="3616" spans="1:8" x14ac:dyDescent="0.25">
      <c r="A3616" s="1" t="s">
        <v>1065</v>
      </c>
      <c r="B3616" s="1" t="s">
        <v>11056</v>
      </c>
      <c r="C3616" s="1" t="s">
        <v>2913</v>
      </c>
      <c r="D3616" s="1" t="s">
        <v>11057</v>
      </c>
      <c r="E3616" s="1" t="s">
        <v>2913</v>
      </c>
      <c r="F3616" s="1" t="s">
        <v>10993</v>
      </c>
      <c r="G3616" s="1" t="s">
        <v>10994</v>
      </c>
      <c r="H3616" s="1" t="s">
        <v>11058</v>
      </c>
    </row>
    <row r="3617" spans="1:8" x14ac:dyDescent="0.25">
      <c r="A3617" s="1" t="s">
        <v>1065</v>
      </c>
      <c r="B3617" s="1" t="s">
        <v>11059</v>
      </c>
      <c r="C3617" s="1" t="s">
        <v>2913</v>
      </c>
      <c r="D3617" s="1" t="s">
        <v>11060</v>
      </c>
      <c r="E3617" s="1" t="s">
        <v>2913</v>
      </c>
      <c r="F3617" s="1" t="s">
        <v>10993</v>
      </c>
      <c r="G3617" s="1" t="s">
        <v>10994</v>
      </c>
      <c r="H3617" s="1" t="s">
        <v>11061</v>
      </c>
    </row>
    <row r="3618" spans="1:8" x14ac:dyDescent="0.25">
      <c r="A3618" s="1" t="s">
        <v>1065</v>
      </c>
      <c r="B3618" s="1" t="s">
        <v>11062</v>
      </c>
      <c r="C3618" s="1" t="s">
        <v>2913</v>
      </c>
      <c r="D3618" s="1" t="s">
        <v>11063</v>
      </c>
      <c r="E3618" s="1" t="s">
        <v>2913</v>
      </c>
      <c r="F3618" s="1" t="s">
        <v>10993</v>
      </c>
      <c r="G3618" s="1" t="s">
        <v>10994</v>
      </c>
      <c r="H3618" s="1" t="s">
        <v>11064</v>
      </c>
    </row>
    <row r="3619" spans="1:8" x14ac:dyDescent="0.25">
      <c r="A3619" s="1" t="s">
        <v>1065</v>
      </c>
      <c r="B3619" s="1" t="s">
        <v>11065</v>
      </c>
      <c r="C3619" s="1" t="s">
        <v>2913</v>
      </c>
      <c r="D3619" s="1" t="s">
        <v>11066</v>
      </c>
      <c r="E3619" s="1" t="s">
        <v>2913</v>
      </c>
      <c r="F3619" s="1" t="s">
        <v>10993</v>
      </c>
      <c r="G3619" s="1" t="s">
        <v>10994</v>
      </c>
      <c r="H3619" s="1" t="s">
        <v>11067</v>
      </c>
    </row>
    <row r="3620" spans="1:8" x14ac:dyDescent="0.25">
      <c r="A3620" s="1" t="s">
        <v>1065</v>
      </c>
      <c r="B3620" s="1" t="s">
        <v>11068</v>
      </c>
      <c r="C3620" s="1" t="s">
        <v>2913</v>
      </c>
      <c r="D3620" s="1" t="s">
        <v>11069</v>
      </c>
      <c r="E3620" s="1" t="s">
        <v>2913</v>
      </c>
      <c r="F3620" s="1" t="s">
        <v>10993</v>
      </c>
      <c r="G3620" s="1" t="s">
        <v>10994</v>
      </c>
      <c r="H3620" s="1" t="s">
        <v>2913</v>
      </c>
    </row>
    <row r="3621" spans="1:8" x14ac:dyDescent="0.25">
      <c r="A3621" s="1" t="s">
        <v>1065</v>
      </c>
      <c r="B3621" s="1" t="s">
        <v>11070</v>
      </c>
      <c r="C3621" s="1" t="s">
        <v>2913</v>
      </c>
      <c r="D3621" s="1" t="s">
        <v>11071</v>
      </c>
      <c r="E3621" s="1" t="s">
        <v>2913</v>
      </c>
      <c r="F3621" s="1" t="s">
        <v>10993</v>
      </c>
      <c r="G3621" s="1" t="s">
        <v>10994</v>
      </c>
      <c r="H3621" s="1" t="s">
        <v>11072</v>
      </c>
    </row>
    <row r="3622" spans="1:8" x14ac:dyDescent="0.25">
      <c r="A3622" s="1" t="s">
        <v>1065</v>
      </c>
      <c r="B3622" s="1" t="s">
        <v>11073</v>
      </c>
      <c r="C3622" s="1" t="s">
        <v>2913</v>
      </c>
      <c r="D3622" s="1" t="s">
        <v>11074</v>
      </c>
      <c r="E3622" s="1" t="s">
        <v>2913</v>
      </c>
      <c r="F3622" s="1" t="s">
        <v>10993</v>
      </c>
      <c r="G3622" s="1" t="s">
        <v>10994</v>
      </c>
      <c r="H3622" s="1" t="s">
        <v>11075</v>
      </c>
    </row>
    <row r="3623" spans="1:8" x14ac:dyDescent="0.25">
      <c r="A3623" s="1" t="s">
        <v>1065</v>
      </c>
      <c r="B3623" s="1" t="s">
        <v>11076</v>
      </c>
      <c r="C3623" s="1" t="s">
        <v>2913</v>
      </c>
      <c r="D3623" s="1" t="s">
        <v>11077</v>
      </c>
      <c r="E3623" s="1" t="s">
        <v>2913</v>
      </c>
      <c r="F3623" s="1" t="s">
        <v>10993</v>
      </c>
      <c r="G3623" s="1" t="s">
        <v>10994</v>
      </c>
      <c r="H3623" s="1" t="s">
        <v>11078</v>
      </c>
    </row>
    <row r="3624" spans="1:8" x14ac:dyDescent="0.25">
      <c r="A3624" s="1" t="s">
        <v>1065</v>
      </c>
      <c r="B3624" s="1" t="s">
        <v>11079</v>
      </c>
      <c r="C3624" s="1" t="s">
        <v>2913</v>
      </c>
      <c r="D3624" s="1" t="s">
        <v>11080</v>
      </c>
      <c r="E3624" s="1" t="s">
        <v>2913</v>
      </c>
      <c r="F3624" s="1" t="s">
        <v>10993</v>
      </c>
      <c r="G3624" s="1" t="s">
        <v>10994</v>
      </c>
      <c r="H3624" s="1" t="s">
        <v>11081</v>
      </c>
    </row>
    <row r="3625" spans="1:8" x14ac:dyDescent="0.25">
      <c r="A3625" s="1" t="s">
        <v>1065</v>
      </c>
      <c r="B3625" s="1" t="s">
        <v>11082</v>
      </c>
      <c r="C3625" s="1" t="s">
        <v>2913</v>
      </c>
      <c r="D3625" s="1" t="s">
        <v>11083</v>
      </c>
      <c r="E3625" s="1" t="s">
        <v>2913</v>
      </c>
      <c r="F3625" s="1" t="s">
        <v>10993</v>
      </c>
      <c r="G3625" s="1" t="s">
        <v>10994</v>
      </c>
      <c r="H3625" s="1" t="s">
        <v>11084</v>
      </c>
    </row>
    <row r="3626" spans="1:8" x14ac:dyDescent="0.25">
      <c r="A3626" s="1" t="s">
        <v>1065</v>
      </c>
      <c r="B3626" s="1" t="s">
        <v>11085</v>
      </c>
      <c r="C3626" s="1" t="s">
        <v>2913</v>
      </c>
      <c r="D3626" s="1" t="s">
        <v>11086</v>
      </c>
      <c r="E3626" s="1" t="s">
        <v>2913</v>
      </c>
      <c r="F3626" s="1" t="s">
        <v>10993</v>
      </c>
      <c r="G3626" s="1" t="s">
        <v>11087</v>
      </c>
      <c r="H3626" s="1" t="s">
        <v>11088</v>
      </c>
    </row>
    <row r="3627" spans="1:8" x14ac:dyDescent="0.25">
      <c r="A3627" s="1" t="s">
        <v>1065</v>
      </c>
      <c r="B3627" s="1" t="s">
        <v>11089</v>
      </c>
      <c r="C3627" s="1" t="s">
        <v>2913</v>
      </c>
      <c r="D3627" s="1" t="s">
        <v>11090</v>
      </c>
      <c r="E3627" s="1" t="s">
        <v>2913</v>
      </c>
      <c r="F3627" s="1" t="s">
        <v>10993</v>
      </c>
      <c r="G3627" s="1" t="s">
        <v>11087</v>
      </c>
      <c r="H3627" s="1" t="s">
        <v>11091</v>
      </c>
    </row>
    <row r="3628" spans="1:8" x14ac:dyDescent="0.25">
      <c r="A3628" s="1" t="s">
        <v>1065</v>
      </c>
      <c r="B3628" s="1" t="s">
        <v>11092</v>
      </c>
      <c r="C3628" s="1" t="s">
        <v>2913</v>
      </c>
      <c r="D3628" s="1" t="s">
        <v>11093</v>
      </c>
      <c r="E3628" s="1" t="s">
        <v>2913</v>
      </c>
      <c r="F3628" s="1" t="s">
        <v>10993</v>
      </c>
      <c r="G3628" s="1" t="s">
        <v>11087</v>
      </c>
      <c r="H3628" s="1" t="s">
        <v>11094</v>
      </c>
    </row>
    <row r="3629" spans="1:8" x14ac:dyDescent="0.25">
      <c r="A3629" s="1" t="s">
        <v>1065</v>
      </c>
      <c r="B3629" s="1" t="s">
        <v>11095</v>
      </c>
      <c r="C3629" s="1" t="s">
        <v>2913</v>
      </c>
      <c r="D3629" s="1" t="s">
        <v>11096</v>
      </c>
      <c r="E3629" s="1" t="s">
        <v>2913</v>
      </c>
      <c r="F3629" s="1" t="s">
        <v>10993</v>
      </c>
      <c r="G3629" s="1" t="s">
        <v>11087</v>
      </c>
      <c r="H3629" s="1" t="s">
        <v>11097</v>
      </c>
    </row>
    <row r="3630" spans="1:8" x14ac:dyDescent="0.25">
      <c r="A3630" s="1" t="s">
        <v>1065</v>
      </c>
      <c r="B3630" s="1" t="s">
        <v>11098</v>
      </c>
      <c r="C3630" s="1" t="s">
        <v>2913</v>
      </c>
      <c r="D3630" s="1" t="s">
        <v>11099</v>
      </c>
      <c r="E3630" s="1" t="s">
        <v>2913</v>
      </c>
      <c r="F3630" s="1" t="s">
        <v>10993</v>
      </c>
      <c r="G3630" s="1" t="s">
        <v>11087</v>
      </c>
      <c r="H3630" s="1" t="s">
        <v>11100</v>
      </c>
    </row>
    <row r="3631" spans="1:8" x14ac:dyDescent="0.25">
      <c r="A3631" s="1" t="s">
        <v>1065</v>
      </c>
      <c r="B3631" s="1" t="s">
        <v>11101</v>
      </c>
      <c r="C3631" s="1" t="s">
        <v>2913</v>
      </c>
      <c r="D3631" s="1" t="s">
        <v>11102</v>
      </c>
      <c r="E3631" s="1" t="s">
        <v>2913</v>
      </c>
      <c r="F3631" s="1" t="s">
        <v>10993</v>
      </c>
      <c r="G3631" s="1" t="s">
        <v>11087</v>
      </c>
      <c r="H3631" s="1" t="s">
        <v>11103</v>
      </c>
    </row>
    <row r="3632" spans="1:8" x14ac:dyDescent="0.25">
      <c r="A3632" s="1" t="s">
        <v>1065</v>
      </c>
      <c r="B3632" s="1" t="s">
        <v>11104</v>
      </c>
      <c r="C3632" s="1" t="s">
        <v>2913</v>
      </c>
      <c r="D3632" s="1" t="s">
        <v>11105</v>
      </c>
      <c r="E3632" s="1" t="s">
        <v>2913</v>
      </c>
      <c r="F3632" s="1" t="s">
        <v>10993</v>
      </c>
      <c r="G3632" s="1" t="s">
        <v>11087</v>
      </c>
      <c r="H3632" s="1" t="s">
        <v>11106</v>
      </c>
    </row>
    <row r="3633" spans="1:8" x14ac:dyDescent="0.25">
      <c r="A3633" s="1" t="s">
        <v>1065</v>
      </c>
      <c r="B3633" s="1" t="s">
        <v>11107</v>
      </c>
      <c r="C3633" s="1" t="s">
        <v>2913</v>
      </c>
      <c r="D3633" s="1" t="s">
        <v>11108</v>
      </c>
      <c r="E3633" s="1" t="s">
        <v>2913</v>
      </c>
      <c r="F3633" s="1" t="s">
        <v>10993</v>
      </c>
      <c r="G3633" s="1" t="s">
        <v>11087</v>
      </c>
      <c r="H3633" s="1" t="s">
        <v>11109</v>
      </c>
    </row>
    <row r="3634" spans="1:8" x14ac:dyDescent="0.25">
      <c r="A3634" s="1" t="s">
        <v>1065</v>
      </c>
      <c r="B3634" s="1" t="s">
        <v>11110</v>
      </c>
      <c r="C3634" s="1" t="s">
        <v>2913</v>
      </c>
      <c r="D3634" s="1" t="s">
        <v>11111</v>
      </c>
      <c r="E3634" s="1" t="s">
        <v>2913</v>
      </c>
      <c r="F3634" s="1" t="s">
        <v>10993</v>
      </c>
      <c r="G3634" s="1" t="s">
        <v>11087</v>
      </c>
      <c r="H3634" s="1" t="s">
        <v>11112</v>
      </c>
    </row>
    <row r="3635" spans="1:8" x14ac:dyDescent="0.25">
      <c r="A3635" s="1" t="s">
        <v>1065</v>
      </c>
      <c r="B3635" s="1" t="s">
        <v>11113</v>
      </c>
      <c r="C3635" s="1" t="s">
        <v>2913</v>
      </c>
      <c r="D3635" s="1" t="s">
        <v>11114</v>
      </c>
      <c r="E3635" s="1" t="s">
        <v>2913</v>
      </c>
      <c r="F3635" s="1" t="s">
        <v>10993</v>
      </c>
      <c r="G3635" s="1" t="s">
        <v>11087</v>
      </c>
      <c r="H3635" s="1" t="s">
        <v>11115</v>
      </c>
    </row>
    <row r="3636" spans="1:8" x14ac:dyDescent="0.25">
      <c r="A3636" s="1" t="s">
        <v>1065</v>
      </c>
      <c r="B3636" s="1" t="s">
        <v>11116</v>
      </c>
      <c r="C3636" s="1" t="s">
        <v>2913</v>
      </c>
      <c r="D3636" s="1" t="s">
        <v>11117</v>
      </c>
      <c r="E3636" s="1" t="s">
        <v>2913</v>
      </c>
      <c r="F3636" s="1" t="s">
        <v>10993</v>
      </c>
      <c r="G3636" s="1" t="s">
        <v>11087</v>
      </c>
      <c r="H3636" s="1" t="s">
        <v>11118</v>
      </c>
    </row>
    <row r="3637" spans="1:8" x14ac:dyDescent="0.25">
      <c r="A3637" s="1" t="s">
        <v>1065</v>
      </c>
      <c r="B3637" s="1" t="s">
        <v>11119</v>
      </c>
      <c r="C3637" s="1" t="s">
        <v>2913</v>
      </c>
      <c r="D3637" s="1" t="s">
        <v>11120</v>
      </c>
      <c r="E3637" s="1" t="s">
        <v>2913</v>
      </c>
      <c r="F3637" s="1" t="s">
        <v>10993</v>
      </c>
      <c r="G3637" s="1" t="s">
        <v>11121</v>
      </c>
      <c r="H3637" s="1" t="s">
        <v>11122</v>
      </c>
    </row>
    <row r="3638" spans="1:8" x14ac:dyDescent="0.25">
      <c r="A3638" s="1" t="s">
        <v>1065</v>
      </c>
      <c r="B3638" s="1" t="s">
        <v>11123</v>
      </c>
      <c r="C3638" s="1" t="s">
        <v>2913</v>
      </c>
      <c r="D3638" s="1" t="s">
        <v>11124</v>
      </c>
      <c r="E3638" s="1" t="s">
        <v>2913</v>
      </c>
      <c r="F3638" s="1" t="s">
        <v>10993</v>
      </c>
      <c r="G3638" s="1" t="s">
        <v>11121</v>
      </c>
      <c r="H3638" s="1" t="s">
        <v>11125</v>
      </c>
    </row>
    <row r="3639" spans="1:8" x14ac:dyDescent="0.25">
      <c r="A3639" s="1" t="s">
        <v>1065</v>
      </c>
      <c r="B3639" s="1" t="s">
        <v>11126</v>
      </c>
      <c r="C3639" s="1" t="s">
        <v>2913</v>
      </c>
      <c r="D3639" s="1" t="s">
        <v>11127</v>
      </c>
      <c r="E3639" s="1" t="s">
        <v>2913</v>
      </c>
      <c r="F3639" s="1" t="s">
        <v>10993</v>
      </c>
      <c r="G3639" s="1" t="s">
        <v>11121</v>
      </c>
      <c r="H3639" s="1" t="s">
        <v>11128</v>
      </c>
    </row>
    <row r="3640" spans="1:8" x14ac:dyDescent="0.25">
      <c r="A3640" s="1" t="s">
        <v>1065</v>
      </c>
      <c r="B3640" s="1" t="s">
        <v>11129</v>
      </c>
      <c r="C3640" s="1" t="s">
        <v>2913</v>
      </c>
      <c r="D3640" s="1" t="s">
        <v>11130</v>
      </c>
      <c r="E3640" s="1" t="s">
        <v>2913</v>
      </c>
      <c r="F3640" s="1" t="s">
        <v>10993</v>
      </c>
      <c r="G3640" s="1" t="s">
        <v>11121</v>
      </c>
      <c r="H3640" s="1" t="s">
        <v>11131</v>
      </c>
    </row>
    <row r="3641" spans="1:8" x14ac:dyDescent="0.25">
      <c r="A3641" s="1" t="s">
        <v>1065</v>
      </c>
      <c r="B3641" s="1" t="s">
        <v>11132</v>
      </c>
      <c r="C3641" s="1" t="s">
        <v>2913</v>
      </c>
      <c r="D3641" s="1" t="s">
        <v>11133</v>
      </c>
      <c r="E3641" s="1" t="s">
        <v>2913</v>
      </c>
      <c r="F3641" s="1" t="s">
        <v>10993</v>
      </c>
      <c r="G3641" s="1" t="s">
        <v>11121</v>
      </c>
      <c r="H3641" s="1" t="s">
        <v>11134</v>
      </c>
    </row>
    <row r="3642" spans="1:8" x14ac:dyDescent="0.25">
      <c r="A3642" s="1" t="s">
        <v>1065</v>
      </c>
      <c r="B3642" s="1" t="s">
        <v>11135</v>
      </c>
      <c r="C3642" s="1" t="s">
        <v>2913</v>
      </c>
      <c r="D3642" s="1" t="s">
        <v>11136</v>
      </c>
      <c r="E3642" s="1" t="s">
        <v>2913</v>
      </c>
      <c r="F3642" s="1" t="s">
        <v>10993</v>
      </c>
      <c r="G3642" s="1" t="s">
        <v>11121</v>
      </c>
      <c r="H3642" s="1" t="s">
        <v>11137</v>
      </c>
    </row>
    <row r="3643" spans="1:8" x14ac:dyDescent="0.25">
      <c r="A3643" s="1" t="s">
        <v>1065</v>
      </c>
      <c r="B3643" s="1" t="s">
        <v>11138</v>
      </c>
      <c r="C3643" s="1" t="s">
        <v>2913</v>
      </c>
      <c r="D3643" s="1" t="s">
        <v>11139</v>
      </c>
      <c r="E3643" s="1" t="s">
        <v>2913</v>
      </c>
      <c r="F3643" s="1" t="s">
        <v>10993</v>
      </c>
      <c r="G3643" s="1" t="s">
        <v>11121</v>
      </c>
      <c r="H3643" s="1" t="s">
        <v>11140</v>
      </c>
    </row>
    <row r="3644" spans="1:8" x14ac:dyDescent="0.25">
      <c r="A3644" s="1" t="s">
        <v>1065</v>
      </c>
      <c r="B3644" s="1" t="s">
        <v>11141</v>
      </c>
      <c r="C3644" s="1" t="s">
        <v>2913</v>
      </c>
      <c r="D3644" s="1" t="s">
        <v>11142</v>
      </c>
      <c r="E3644" s="1" t="s">
        <v>2913</v>
      </c>
      <c r="F3644" s="1" t="s">
        <v>10993</v>
      </c>
      <c r="G3644" s="1" t="s">
        <v>11121</v>
      </c>
      <c r="H3644" s="1" t="s">
        <v>11143</v>
      </c>
    </row>
    <row r="3645" spans="1:8" x14ac:dyDescent="0.25">
      <c r="A3645" s="1" t="s">
        <v>1065</v>
      </c>
      <c r="B3645" s="1" t="s">
        <v>11144</v>
      </c>
      <c r="C3645" s="1" t="s">
        <v>2913</v>
      </c>
      <c r="D3645" s="1" t="s">
        <v>11145</v>
      </c>
      <c r="E3645" s="1" t="s">
        <v>2913</v>
      </c>
      <c r="F3645" s="1" t="s">
        <v>10993</v>
      </c>
      <c r="G3645" s="1" t="s">
        <v>11121</v>
      </c>
      <c r="H3645" s="1" t="s">
        <v>11146</v>
      </c>
    </row>
    <row r="3646" spans="1:8" x14ac:dyDescent="0.25">
      <c r="A3646" s="1" t="s">
        <v>1065</v>
      </c>
      <c r="B3646" s="1" t="s">
        <v>11147</v>
      </c>
      <c r="C3646" s="1" t="s">
        <v>2913</v>
      </c>
      <c r="D3646" s="1" t="s">
        <v>11148</v>
      </c>
      <c r="E3646" s="1" t="s">
        <v>2913</v>
      </c>
      <c r="F3646" s="1" t="s">
        <v>10993</v>
      </c>
      <c r="G3646" s="1" t="s">
        <v>11121</v>
      </c>
      <c r="H3646" s="1" t="s">
        <v>11149</v>
      </c>
    </row>
    <row r="3647" spans="1:8" x14ac:dyDescent="0.25">
      <c r="A3647" s="1" t="s">
        <v>1065</v>
      </c>
      <c r="B3647" s="1" t="s">
        <v>11150</v>
      </c>
      <c r="C3647" s="1" t="s">
        <v>2913</v>
      </c>
      <c r="D3647" s="1" t="s">
        <v>11151</v>
      </c>
      <c r="E3647" s="1" t="s">
        <v>2913</v>
      </c>
      <c r="F3647" s="1" t="s">
        <v>10993</v>
      </c>
      <c r="G3647" s="1" t="s">
        <v>11121</v>
      </c>
      <c r="H3647" s="1" t="s">
        <v>11152</v>
      </c>
    </row>
    <row r="3648" spans="1:8" x14ac:dyDescent="0.25">
      <c r="A3648" s="1" t="s">
        <v>1065</v>
      </c>
      <c r="B3648" s="1" t="s">
        <v>11153</v>
      </c>
      <c r="C3648" s="1" t="s">
        <v>2913</v>
      </c>
      <c r="D3648" s="1" t="s">
        <v>11154</v>
      </c>
      <c r="E3648" s="1" t="s">
        <v>2913</v>
      </c>
      <c r="F3648" s="1" t="s">
        <v>10993</v>
      </c>
      <c r="G3648" s="1" t="s">
        <v>11121</v>
      </c>
      <c r="H3648" s="1" t="s">
        <v>11155</v>
      </c>
    </row>
    <row r="3649" spans="1:8" x14ac:dyDescent="0.25">
      <c r="A3649" s="1" t="s">
        <v>1065</v>
      </c>
      <c r="B3649" s="1" t="s">
        <v>11156</v>
      </c>
      <c r="C3649" s="1" t="s">
        <v>2913</v>
      </c>
      <c r="D3649" s="1" t="s">
        <v>11157</v>
      </c>
      <c r="E3649" s="1" t="s">
        <v>2913</v>
      </c>
      <c r="F3649" s="1" t="s">
        <v>10993</v>
      </c>
      <c r="G3649" s="1" t="s">
        <v>11121</v>
      </c>
      <c r="H3649" s="1" t="s">
        <v>11158</v>
      </c>
    </row>
    <row r="3650" spans="1:8" x14ac:dyDescent="0.25">
      <c r="A3650" s="1" t="s">
        <v>1065</v>
      </c>
      <c r="B3650" s="1" t="s">
        <v>11159</v>
      </c>
      <c r="C3650" s="1" t="s">
        <v>2913</v>
      </c>
      <c r="D3650" s="1" t="s">
        <v>11160</v>
      </c>
      <c r="E3650" s="1" t="s">
        <v>2913</v>
      </c>
      <c r="F3650" s="1" t="s">
        <v>10993</v>
      </c>
      <c r="G3650" s="1" t="s">
        <v>11121</v>
      </c>
      <c r="H3650" s="1" t="s">
        <v>11161</v>
      </c>
    </row>
    <row r="3651" spans="1:8" x14ac:dyDescent="0.25">
      <c r="A3651" s="1" t="s">
        <v>1065</v>
      </c>
      <c r="B3651" s="1" t="s">
        <v>11162</v>
      </c>
      <c r="C3651" s="1" t="s">
        <v>2913</v>
      </c>
      <c r="D3651" s="1" t="s">
        <v>11163</v>
      </c>
      <c r="E3651" s="1" t="s">
        <v>2913</v>
      </c>
      <c r="F3651" s="1" t="s">
        <v>10993</v>
      </c>
      <c r="G3651" s="1" t="s">
        <v>11121</v>
      </c>
      <c r="H3651" s="1" t="s">
        <v>11164</v>
      </c>
    </row>
    <row r="3652" spans="1:8" x14ac:dyDescent="0.25">
      <c r="A3652" s="1" t="s">
        <v>1065</v>
      </c>
      <c r="B3652" s="1" t="s">
        <v>11165</v>
      </c>
      <c r="C3652" s="1" t="s">
        <v>2913</v>
      </c>
      <c r="D3652" s="1" t="s">
        <v>11166</v>
      </c>
      <c r="E3652" s="1" t="s">
        <v>2913</v>
      </c>
      <c r="F3652" s="1" t="s">
        <v>10993</v>
      </c>
      <c r="G3652" s="1" t="s">
        <v>11121</v>
      </c>
      <c r="H3652" s="1" t="s">
        <v>11167</v>
      </c>
    </row>
    <row r="3653" spans="1:8" x14ac:dyDescent="0.25">
      <c r="A3653" s="1" t="s">
        <v>1065</v>
      </c>
      <c r="B3653" s="1" t="s">
        <v>11168</v>
      </c>
      <c r="C3653" s="1" t="s">
        <v>2913</v>
      </c>
      <c r="D3653" s="1" t="s">
        <v>11169</v>
      </c>
      <c r="E3653" s="1" t="s">
        <v>2913</v>
      </c>
      <c r="F3653" s="1" t="s">
        <v>10993</v>
      </c>
      <c r="G3653" s="1" t="s">
        <v>11121</v>
      </c>
      <c r="H3653" s="1" t="s">
        <v>11170</v>
      </c>
    </row>
    <row r="3654" spans="1:8" x14ac:dyDescent="0.25">
      <c r="A3654" s="1" t="s">
        <v>1065</v>
      </c>
      <c r="B3654" s="1" t="s">
        <v>11171</v>
      </c>
      <c r="C3654" s="1" t="s">
        <v>2913</v>
      </c>
      <c r="D3654" s="1" t="s">
        <v>11172</v>
      </c>
      <c r="E3654" s="1" t="s">
        <v>2913</v>
      </c>
      <c r="F3654" s="1" t="s">
        <v>10993</v>
      </c>
      <c r="G3654" s="1" t="s">
        <v>11121</v>
      </c>
      <c r="H3654" s="1" t="s">
        <v>11173</v>
      </c>
    </row>
    <row r="3655" spans="1:8" x14ac:dyDescent="0.25">
      <c r="A3655" s="1" t="s">
        <v>1065</v>
      </c>
      <c r="B3655" s="1" t="s">
        <v>11174</v>
      </c>
      <c r="C3655" s="1" t="s">
        <v>2913</v>
      </c>
      <c r="D3655" s="1" t="s">
        <v>11175</v>
      </c>
      <c r="E3655" s="1" t="s">
        <v>2913</v>
      </c>
      <c r="F3655" s="1" t="s">
        <v>10993</v>
      </c>
      <c r="G3655" s="1" t="s">
        <v>11121</v>
      </c>
      <c r="H3655" s="1" t="s">
        <v>11176</v>
      </c>
    </row>
    <row r="3656" spans="1:8" x14ac:dyDescent="0.25">
      <c r="A3656" s="1" t="s">
        <v>1065</v>
      </c>
      <c r="B3656" s="1" t="s">
        <v>11177</v>
      </c>
      <c r="C3656" s="1" t="s">
        <v>2913</v>
      </c>
      <c r="D3656" s="1" t="s">
        <v>11178</v>
      </c>
      <c r="E3656" s="1" t="s">
        <v>2913</v>
      </c>
      <c r="F3656" s="1" t="s">
        <v>10993</v>
      </c>
      <c r="G3656" s="1" t="s">
        <v>1785</v>
      </c>
      <c r="H3656" s="1" t="s">
        <v>1785</v>
      </c>
    </row>
    <row r="3657" spans="1:8" x14ac:dyDescent="0.25">
      <c r="A3657" s="1" t="s">
        <v>1065</v>
      </c>
      <c r="B3657" s="1" t="s">
        <v>11179</v>
      </c>
      <c r="C3657" s="1" t="s">
        <v>2913</v>
      </c>
      <c r="D3657" s="1" t="s">
        <v>11180</v>
      </c>
      <c r="E3657" s="1" t="s">
        <v>2913</v>
      </c>
      <c r="F3657" s="1" t="s">
        <v>10993</v>
      </c>
      <c r="G3657" s="1" t="s">
        <v>1788</v>
      </c>
      <c r="H3657" s="1" t="s">
        <v>1789</v>
      </c>
    </row>
    <row r="3658" spans="1:8" x14ac:dyDescent="0.25">
      <c r="A3658" s="1" t="s">
        <v>1065</v>
      </c>
      <c r="B3658" s="1" t="s">
        <v>11181</v>
      </c>
      <c r="C3658" s="1" t="s">
        <v>2913</v>
      </c>
      <c r="D3658" s="1" t="s">
        <v>11182</v>
      </c>
      <c r="E3658" s="1" t="s">
        <v>2913</v>
      </c>
      <c r="F3658" s="1" t="s">
        <v>10993</v>
      </c>
      <c r="G3658" s="1" t="s">
        <v>1788</v>
      </c>
      <c r="H3658" s="1" t="s">
        <v>1792</v>
      </c>
    </row>
    <row r="3659" spans="1:8" x14ac:dyDescent="0.25">
      <c r="A3659" s="1" t="s">
        <v>1065</v>
      </c>
      <c r="B3659" s="1" t="s">
        <v>11183</v>
      </c>
      <c r="C3659" s="1" t="s">
        <v>2913</v>
      </c>
      <c r="D3659" s="1" t="s">
        <v>11184</v>
      </c>
      <c r="E3659" s="1" t="s">
        <v>2913</v>
      </c>
      <c r="F3659" s="1" t="s">
        <v>10993</v>
      </c>
      <c r="G3659" s="1" t="s">
        <v>1795</v>
      </c>
      <c r="H3659" s="1" t="s">
        <v>1796</v>
      </c>
    </row>
    <row r="3660" spans="1:8" x14ac:dyDescent="0.25">
      <c r="A3660" s="1" t="s">
        <v>1065</v>
      </c>
      <c r="B3660" s="1" t="s">
        <v>11185</v>
      </c>
      <c r="C3660" s="1" t="s">
        <v>2913</v>
      </c>
      <c r="D3660" s="1" t="s">
        <v>11186</v>
      </c>
      <c r="E3660" s="1" t="s">
        <v>2913</v>
      </c>
      <c r="F3660" s="1" t="s">
        <v>10993</v>
      </c>
      <c r="G3660" s="1" t="s">
        <v>3689</v>
      </c>
      <c r="H3660" s="1" t="s">
        <v>11187</v>
      </c>
    </row>
  </sheetData>
  <sheetProtection password="C991" sheet="1" objects="1" scenarios="1" insertColumns="0" insertRows="0" deleteColumns="0" deleteRows="0" sort="0" autoFilter="0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B33AD-5D08-465D-BDE5-848AF03F3565}">
  <sheetPr>
    <pageSetUpPr fitToPage="1"/>
  </sheetPr>
  <dimension ref="A1:Q3201"/>
  <sheetViews>
    <sheetView zoomScaleNormal="100" workbookViewId="0">
      <pane xSplit="2" ySplit="3" topLeftCell="C2389" activePane="bottomRight" state="frozen"/>
      <selection pane="topRight" activeCell="B1" sqref="B1"/>
      <selection pane="bottomLeft" activeCell="A4" sqref="A4"/>
      <selection pane="bottomRight" activeCell="E2304" sqref="E2304"/>
    </sheetView>
  </sheetViews>
  <sheetFormatPr defaultColWidth="8.85546875" defaultRowHeight="15" x14ac:dyDescent="0.25"/>
  <cols>
    <col min="1" max="1" width="20.85546875" style="302" bestFit="1" customWidth="1"/>
    <col min="2" max="2" width="16.42578125" style="302" bestFit="1" customWidth="1"/>
    <col min="3" max="3" width="15.5703125" style="359" bestFit="1" customWidth="1"/>
    <col min="4" max="4" width="13.5703125" style="359" bestFit="1" customWidth="1"/>
    <col min="5" max="5" width="20.5703125" style="359" bestFit="1" customWidth="1"/>
    <col min="6" max="6" width="16.5703125" style="359" bestFit="1" customWidth="1"/>
    <col min="7" max="7" width="13.85546875" style="359" bestFit="1" customWidth="1"/>
    <col min="8" max="8" width="11.140625" style="303" bestFit="1" customWidth="1"/>
    <col min="9" max="9" width="13.42578125" style="302" bestFit="1" customWidth="1"/>
    <col min="10" max="10" width="12" style="302" bestFit="1" customWidth="1"/>
    <col min="11" max="11" width="12.85546875" style="302" bestFit="1" customWidth="1"/>
    <col min="12" max="12" width="18.28515625" style="1" bestFit="1" customWidth="1"/>
    <col min="13" max="15" width="8.85546875" style="302"/>
    <col min="16" max="16" width="2.28515625" style="302" customWidth="1"/>
    <col min="17" max="16384" width="8.85546875" style="302"/>
  </cols>
  <sheetData>
    <row r="1" spans="1:17" ht="15.75" thickBot="1" x14ac:dyDescent="0.3">
      <c r="A1" s="302" t="s">
        <v>17201</v>
      </c>
      <c r="B1" s="425" t="s">
        <v>17202</v>
      </c>
      <c r="C1" s="425"/>
      <c r="D1" s="425"/>
      <c r="E1" s="425"/>
      <c r="F1" s="425"/>
      <c r="G1" s="425"/>
    </row>
    <row r="2" spans="1:17" ht="16.149999999999999" customHeight="1" thickBot="1" x14ac:dyDescent="0.25">
      <c r="A2" s="426" t="s">
        <v>17203</v>
      </c>
      <c r="B2" s="426"/>
      <c r="C2" s="426"/>
      <c r="D2" s="426"/>
      <c r="E2" s="427"/>
      <c r="F2" s="428" t="s">
        <v>17204</v>
      </c>
      <c r="G2" s="429"/>
      <c r="H2" s="429"/>
      <c r="I2" s="429"/>
      <c r="J2" s="429"/>
      <c r="K2" s="429"/>
      <c r="L2" s="430"/>
      <c r="N2" s="304"/>
    </row>
    <row r="3" spans="1:17" ht="29.25" thickBot="1" x14ac:dyDescent="0.25">
      <c r="A3" s="302" t="s">
        <v>17205</v>
      </c>
      <c r="B3" s="305" t="s">
        <v>17206</v>
      </c>
      <c r="C3" s="306" t="s">
        <v>17207</v>
      </c>
      <c r="D3" s="307" t="s">
        <v>17208</v>
      </c>
      <c r="E3" s="308" t="s">
        <v>17209</v>
      </c>
      <c r="F3" s="308" t="s">
        <v>17210</v>
      </c>
      <c r="G3" s="309" t="s">
        <v>17211</v>
      </c>
      <c r="H3" s="307" t="s">
        <v>17212</v>
      </c>
      <c r="I3" s="309" t="s">
        <v>17213</v>
      </c>
      <c r="J3" s="309" t="s">
        <v>17214</v>
      </c>
      <c r="K3" s="310" t="s">
        <v>17215</v>
      </c>
      <c r="L3" s="311" t="s">
        <v>17216</v>
      </c>
    </row>
    <row r="4" spans="1:17" x14ac:dyDescent="0.25">
      <c r="A4" s="302" t="s">
        <v>17217</v>
      </c>
      <c r="B4" s="312">
        <v>6000</v>
      </c>
      <c r="C4" s="313" t="s">
        <v>17218</v>
      </c>
      <c r="D4" s="314" t="s">
        <v>60</v>
      </c>
      <c r="E4" s="315" t="s">
        <v>17219</v>
      </c>
      <c r="F4" s="315" t="s">
        <v>17220</v>
      </c>
      <c r="G4" s="316">
        <v>112.00000000000001</v>
      </c>
      <c r="H4" s="317">
        <v>14.75</v>
      </c>
      <c r="I4" s="318">
        <v>695</v>
      </c>
      <c r="J4" s="319">
        <v>64</v>
      </c>
      <c r="K4" s="319">
        <v>759</v>
      </c>
      <c r="L4" s="320">
        <f>J4/K4</f>
        <v>8.4321475625823455E-2</v>
      </c>
      <c r="M4" s="1"/>
      <c r="O4" s="321"/>
      <c r="P4" s="322"/>
      <c r="Q4" s="321"/>
    </row>
    <row r="5" spans="1:17" x14ac:dyDescent="0.25">
      <c r="A5" s="302" t="s">
        <v>17217</v>
      </c>
      <c r="B5" s="312">
        <v>1500</v>
      </c>
      <c r="C5" s="313" t="s">
        <v>17218</v>
      </c>
      <c r="D5" s="314" t="s">
        <v>60</v>
      </c>
      <c r="E5" s="315" t="s">
        <v>17219</v>
      </c>
      <c r="F5" s="315" t="s">
        <v>17221</v>
      </c>
      <c r="G5" s="316">
        <v>110</v>
      </c>
      <c r="H5" s="317">
        <v>14.8</v>
      </c>
      <c r="I5" s="318">
        <v>799.13</v>
      </c>
      <c r="J5" s="323">
        <v>63.4</v>
      </c>
      <c r="K5" s="323">
        <f t="shared" ref="K5:K48" si="0">I5+J5</f>
        <v>862.53</v>
      </c>
      <c r="L5" s="324">
        <f t="shared" ref="L5:L68" si="1">IF(J5="","",IF(K5="","",J5/K5))</f>
        <v>7.3504689691952743E-2</v>
      </c>
      <c r="M5" s="1"/>
      <c r="O5" s="321"/>
      <c r="P5" s="322"/>
      <c r="Q5" s="321"/>
    </row>
    <row r="6" spans="1:17" x14ac:dyDescent="0.25">
      <c r="A6" s="302" t="s">
        <v>17217</v>
      </c>
      <c r="B6" s="312">
        <v>1500</v>
      </c>
      <c r="C6" s="313" t="s">
        <v>17218</v>
      </c>
      <c r="D6" s="314" t="s">
        <v>60</v>
      </c>
      <c r="E6" s="315" t="s">
        <v>17219</v>
      </c>
      <c r="F6" s="315" t="s">
        <v>17221</v>
      </c>
      <c r="G6" s="316">
        <v>110</v>
      </c>
      <c r="H6" s="317">
        <v>14.8</v>
      </c>
      <c r="I6" s="318">
        <v>846.93</v>
      </c>
      <c r="J6" s="323">
        <v>69.33</v>
      </c>
      <c r="K6" s="323">
        <f t="shared" si="0"/>
        <v>916.26</v>
      </c>
      <c r="L6" s="324">
        <f t="shared" si="1"/>
        <v>7.5666295592953958E-2</v>
      </c>
      <c r="M6" s="1"/>
      <c r="O6" s="321"/>
      <c r="P6" s="322"/>
      <c r="Q6" s="321"/>
    </row>
    <row r="7" spans="1:17" x14ac:dyDescent="0.25">
      <c r="A7" s="302" t="s">
        <v>17217</v>
      </c>
      <c r="B7" s="312">
        <v>1500</v>
      </c>
      <c r="C7" s="313" t="s">
        <v>17218</v>
      </c>
      <c r="D7" s="314" t="s">
        <v>60</v>
      </c>
      <c r="E7" s="315" t="s">
        <v>17219</v>
      </c>
      <c r="F7" s="315" t="s">
        <v>17221</v>
      </c>
      <c r="G7" s="316">
        <v>110</v>
      </c>
      <c r="H7" s="317">
        <v>14.8</v>
      </c>
      <c r="I7" s="318">
        <v>830.27</v>
      </c>
      <c r="J7" s="323">
        <v>69</v>
      </c>
      <c r="K7" s="323">
        <f t="shared" si="0"/>
        <v>899.27</v>
      </c>
      <c r="L7" s="324">
        <f t="shared" si="1"/>
        <v>7.6728902331891419E-2</v>
      </c>
      <c r="M7" s="1"/>
      <c r="O7" s="321"/>
      <c r="P7" s="322"/>
      <c r="Q7" s="321"/>
    </row>
    <row r="8" spans="1:17" ht="12.75" x14ac:dyDescent="0.2">
      <c r="A8" s="302" t="s">
        <v>17217</v>
      </c>
      <c r="B8" s="312">
        <v>911</v>
      </c>
      <c r="C8" s="313" t="s">
        <v>17218</v>
      </c>
      <c r="D8" s="314" t="s">
        <v>60</v>
      </c>
      <c r="E8" s="315" t="s">
        <v>17219</v>
      </c>
      <c r="F8" s="315" t="s">
        <v>17221</v>
      </c>
      <c r="G8" s="316">
        <v>108.67178924259055</v>
      </c>
      <c r="H8" s="317">
        <v>16.100000000000001</v>
      </c>
      <c r="I8" s="318">
        <v>855</v>
      </c>
      <c r="J8" s="323">
        <v>85.5</v>
      </c>
      <c r="K8" s="323">
        <f t="shared" si="0"/>
        <v>940.5</v>
      </c>
      <c r="L8" s="324">
        <f t="shared" si="1"/>
        <v>9.0909090909090912E-2</v>
      </c>
      <c r="O8" s="321"/>
      <c r="P8" s="322"/>
      <c r="Q8" s="321"/>
    </row>
    <row r="9" spans="1:17" x14ac:dyDescent="0.25">
      <c r="A9" s="302" t="s">
        <v>17217</v>
      </c>
      <c r="B9" s="312">
        <v>911</v>
      </c>
      <c r="C9" s="313" t="s">
        <v>17218</v>
      </c>
      <c r="D9" s="314" t="s">
        <v>60</v>
      </c>
      <c r="E9" s="315" t="s">
        <v>17219</v>
      </c>
      <c r="F9" s="315" t="s">
        <v>17221</v>
      </c>
      <c r="G9" s="316">
        <v>108.67178924259055</v>
      </c>
      <c r="H9" s="317">
        <v>16.2</v>
      </c>
      <c r="I9" s="318">
        <v>876</v>
      </c>
      <c r="J9" s="323">
        <v>87.6</v>
      </c>
      <c r="K9" s="323">
        <f t="shared" si="0"/>
        <v>963.6</v>
      </c>
      <c r="L9" s="324">
        <f t="shared" si="1"/>
        <v>9.0909090909090898E-2</v>
      </c>
      <c r="M9" s="1"/>
      <c r="O9" s="325"/>
      <c r="P9" s="322"/>
      <c r="Q9" s="325"/>
    </row>
    <row r="10" spans="1:17" x14ac:dyDescent="0.25">
      <c r="A10" s="302" t="s">
        <v>17217</v>
      </c>
      <c r="B10" s="312">
        <v>911</v>
      </c>
      <c r="C10" s="313" t="s">
        <v>17218</v>
      </c>
      <c r="D10" s="314" t="s">
        <v>60</v>
      </c>
      <c r="E10" s="315" t="s">
        <v>17219</v>
      </c>
      <c r="F10" s="315" t="s">
        <v>17221</v>
      </c>
      <c r="G10" s="316">
        <v>108.67178924259055</v>
      </c>
      <c r="H10" s="317">
        <v>16.2</v>
      </c>
      <c r="I10" s="318">
        <v>881</v>
      </c>
      <c r="J10" s="323">
        <v>88.1</v>
      </c>
      <c r="K10" s="323">
        <f t="shared" si="0"/>
        <v>969.1</v>
      </c>
      <c r="L10" s="324">
        <f t="shared" si="1"/>
        <v>9.0909090909090898E-2</v>
      </c>
      <c r="M10" s="1"/>
      <c r="O10" s="325"/>
      <c r="P10" s="322"/>
      <c r="Q10" s="325"/>
    </row>
    <row r="11" spans="1:17" x14ac:dyDescent="0.25">
      <c r="A11" s="302" t="s">
        <v>17217</v>
      </c>
      <c r="B11" s="312">
        <v>1500</v>
      </c>
      <c r="C11" s="313" t="s">
        <v>17218</v>
      </c>
      <c r="D11" s="314" t="s">
        <v>60</v>
      </c>
      <c r="E11" s="315" t="s">
        <v>17219</v>
      </c>
      <c r="F11" s="315" t="s">
        <v>17221</v>
      </c>
      <c r="G11" s="316">
        <v>107</v>
      </c>
      <c r="H11" s="317">
        <v>14</v>
      </c>
      <c r="I11" s="318">
        <v>910.43</v>
      </c>
      <c r="J11" s="323">
        <v>70.540000000000006</v>
      </c>
      <c r="K11" s="323">
        <f t="shared" si="0"/>
        <v>980.96999999999991</v>
      </c>
      <c r="L11" s="324">
        <f t="shared" si="1"/>
        <v>7.190841717891476E-2</v>
      </c>
      <c r="M11" s="1"/>
      <c r="N11" s="326"/>
      <c r="O11" s="327"/>
    </row>
    <row r="12" spans="1:17" x14ac:dyDescent="0.25">
      <c r="A12" s="302" t="s">
        <v>17217</v>
      </c>
      <c r="B12" s="312">
        <v>1500</v>
      </c>
      <c r="C12" s="313" t="s">
        <v>17218</v>
      </c>
      <c r="D12" s="314" t="s">
        <v>60</v>
      </c>
      <c r="E12" s="315" t="s">
        <v>17219</v>
      </c>
      <c r="F12" s="315" t="s">
        <v>17221</v>
      </c>
      <c r="G12" s="316">
        <v>107</v>
      </c>
      <c r="H12" s="317">
        <v>14</v>
      </c>
      <c r="I12" s="318">
        <v>941.71</v>
      </c>
      <c r="J12" s="323">
        <v>69.930000000000007</v>
      </c>
      <c r="K12" s="323">
        <f t="shared" si="0"/>
        <v>1011.6400000000001</v>
      </c>
      <c r="L12" s="324">
        <f t="shared" si="1"/>
        <v>6.9125380570163306E-2</v>
      </c>
      <c r="M12" s="1"/>
      <c r="N12" s="326"/>
      <c r="O12" s="327"/>
    </row>
    <row r="13" spans="1:17" x14ac:dyDescent="0.25">
      <c r="A13" s="302" t="s">
        <v>17217</v>
      </c>
      <c r="B13" s="312">
        <v>1500</v>
      </c>
      <c r="C13" s="313" t="s">
        <v>17218</v>
      </c>
      <c r="D13" s="314" t="s">
        <v>60</v>
      </c>
      <c r="E13" s="315" t="s">
        <v>17219</v>
      </c>
      <c r="F13" s="315" t="s">
        <v>17221</v>
      </c>
      <c r="G13" s="316">
        <v>107</v>
      </c>
      <c r="H13" s="317">
        <v>14.1</v>
      </c>
      <c r="I13" s="318">
        <v>917.43</v>
      </c>
      <c r="J13" s="323">
        <v>65.31</v>
      </c>
      <c r="K13" s="323">
        <f t="shared" si="0"/>
        <v>982.74</v>
      </c>
      <c r="L13" s="324">
        <f t="shared" si="1"/>
        <v>6.6457048659869344E-2</v>
      </c>
      <c r="M13" s="1"/>
      <c r="N13" s="326"/>
      <c r="O13" s="327"/>
    </row>
    <row r="14" spans="1:17" x14ac:dyDescent="0.25">
      <c r="A14" s="302" t="s">
        <v>17217</v>
      </c>
      <c r="B14" s="312">
        <v>1235</v>
      </c>
      <c r="C14" s="313" t="s">
        <v>17218</v>
      </c>
      <c r="D14" s="314" t="s">
        <v>60</v>
      </c>
      <c r="E14" s="315" t="s">
        <v>17219</v>
      </c>
      <c r="F14" s="315" t="s">
        <v>17221</v>
      </c>
      <c r="G14" s="316">
        <v>107</v>
      </c>
      <c r="H14" s="317">
        <v>14.7</v>
      </c>
      <c r="I14" s="318">
        <v>520.20000000000005</v>
      </c>
      <c r="J14" s="323">
        <v>45.399999999999977</v>
      </c>
      <c r="K14" s="323">
        <f t="shared" si="0"/>
        <v>565.6</v>
      </c>
      <c r="L14" s="324">
        <f t="shared" si="1"/>
        <v>8.0268741159830223E-2</v>
      </c>
      <c r="M14" s="1"/>
      <c r="N14" s="326"/>
      <c r="O14" s="327"/>
    </row>
    <row r="15" spans="1:17" x14ac:dyDescent="0.25">
      <c r="A15" s="302" t="s">
        <v>17217</v>
      </c>
      <c r="B15" s="312">
        <v>1235</v>
      </c>
      <c r="C15" s="313" t="s">
        <v>17218</v>
      </c>
      <c r="D15" s="314" t="s">
        <v>60</v>
      </c>
      <c r="E15" s="315" t="s">
        <v>17219</v>
      </c>
      <c r="F15" s="315" t="s">
        <v>17221</v>
      </c>
      <c r="G15" s="316">
        <v>106.74493927125506</v>
      </c>
      <c r="H15" s="317">
        <v>14.97</v>
      </c>
      <c r="I15" s="318">
        <v>474.63</v>
      </c>
      <c r="J15" s="323">
        <v>31.69</v>
      </c>
      <c r="K15" s="323">
        <f t="shared" si="0"/>
        <v>506.32</v>
      </c>
      <c r="L15" s="324">
        <f t="shared" si="1"/>
        <v>6.2588876599778798E-2</v>
      </c>
      <c r="M15" s="1"/>
      <c r="N15" s="326"/>
      <c r="O15" s="327"/>
    </row>
    <row r="16" spans="1:17" x14ac:dyDescent="0.25">
      <c r="A16" s="302" t="s">
        <v>17217</v>
      </c>
      <c r="B16" s="312">
        <v>1235</v>
      </c>
      <c r="C16" s="313" t="s">
        <v>17218</v>
      </c>
      <c r="D16" s="314" t="s">
        <v>60</v>
      </c>
      <c r="E16" s="315" t="s">
        <v>17219</v>
      </c>
      <c r="F16" s="315" t="s">
        <v>17221</v>
      </c>
      <c r="G16" s="316">
        <v>106.74493927125506</v>
      </c>
      <c r="H16" s="317">
        <v>14.95</v>
      </c>
      <c r="I16" s="318">
        <v>505.89</v>
      </c>
      <c r="J16" s="323">
        <v>24.48</v>
      </c>
      <c r="K16" s="323">
        <f t="shared" si="0"/>
        <v>530.37</v>
      </c>
      <c r="L16" s="324">
        <f t="shared" si="1"/>
        <v>4.6156456813168163E-2</v>
      </c>
      <c r="M16" s="1"/>
      <c r="N16" s="326"/>
      <c r="O16" s="327"/>
    </row>
    <row r="17" spans="1:15" x14ac:dyDescent="0.25">
      <c r="A17" s="302" t="s">
        <v>17217</v>
      </c>
      <c r="B17" s="312">
        <v>1235</v>
      </c>
      <c r="C17" s="313" t="s">
        <v>17218</v>
      </c>
      <c r="D17" s="314" t="s">
        <v>60</v>
      </c>
      <c r="E17" s="315" t="s">
        <v>17219</v>
      </c>
      <c r="F17" s="315" t="s">
        <v>17221</v>
      </c>
      <c r="G17" s="316">
        <v>106.74493927125506</v>
      </c>
      <c r="H17" s="317">
        <v>14.98</v>
      </c>
      <c r="I17" s="318">
        <v>501.81</v>
      </c>
      <c r="J17" s="323">
        <v>20.58</v>
      </c>
      <c r="K17" s="323">
        <f t="shared" si="0"/>
        <v>522.39</v>
      </c>
      <c r="L17" s="324">
        <f t="shared" si="1"/>
        <v>3.9395853672543502E-2</v>
      </c>
      <c r="M17" s="1"/>
      <c r="N17" s="326"/>
      <c r="O17" s="327"/>
    </row>
    <row r="18" spans="1:15" x14ac:dyDescent="0.25">
      <c r="A18" s="302" t="s">
        <v>17217</v>
      </c>
      <c r="B18" s="312">
        <v>1235</v>
      </c>
      <c r="C18" s="313" t="s">
        <v>17218</v>
      </c>
      <c r="D18" s="314" t="s">
        <v>60</v>
      </c>
      <c r="E18" s="315" t="s">
        <v>17219</v>
      </c>
      <c r="F18" s="315" t="s">
        <v>17221</v>
      </c>
      <c r="G18" s="316">
        <v>106.33198380566802</v>
      </c>
      <c r="H18" s="317">
        <v>13.37</v>
      </c>
      <c r="I18" s="318">
        <v>613.24</v>
      </c>
      <c r="J18" s="323">
        <v>120.71</v>
      </c>
      <c r="K18" s="323">
        <f t="shared" si="0"/>
        <v>733.95</v>
      </c>
      <c r="L18" s="324">
        <f t="shared" si="1"/>
        <v>0.16446624429457046</v>
      </c>
      <c r="M18" s="1"/>
      <c r="N18" s="326"/>
      <c r="O18" s="327"/>
    </row>
    <row r="19" spans="1:15" x14ac:dyDescent="0.25">
      <c r="A19" s="302" t="s">
        <v>17217</v>
      </c>
      <c r="B19" s="312">
        <v>1235</v>
      </c>
      <c r="C19" s="313" t="s">
        <v>17218</v>
      </c>
      <c r="D19" s="314" t="s">
        <v>60</v>
      </c>
      <c r="E19" s="315" t="s">
        <v>17219</v>
      </c>
      <c r="F19" s="315" t="s">
        <v>17221</v>
      </c>
      <c r="G19" s="316">
        <v>106.33198380566802</v>
      </c>
      <c r="H19" s="317">
        <v>13.36</v>
      </c>
      <c r="I19" s="318">
        <v>745.93</v>
      </c>
      <c r="J19" s="323">
        <v>157.71</v>
      </c>
      <c r="K19" s="323">
        <f t="shared" si="0"/>
        <v>903.64</v>
      </c>
      <c r="L19" s="324">
        <f t="shared" si="1"/>
        <v>0.17452746669027491</v>
      </c>
      <c r="M19" s="1"/>
      <c r="N19" s="326"/>
      <c r="O19" s="327"/>
    </row>
    <row r="20" spans="1:15" x14ac:dyDescent="0.25">
      <c r="A20" s="302" t="s">
        <v>17217</v>
      </c>
      <c r="B20" s="312">
        <v>1235</v>
      </c>
      <c r="C20" s="313" t="s">
        <v>17218</v>
      </c>
      <c r="D20" s="314" t="s">
        <v>60</v>
      </c>
      <c r="E20" s="315" t="s">
        <v>17219</v>
      </c>
      <c r="F20" s="315" t="s">
        <v>17221</v>
      </c>
      <c r="G20" s="316">
        <v>106.33198380566802</v>
      </c>
      <c r="H20" s="317">
        <v>13.56</v>
      </c>
      <c r="I20" s="318">
        <v>796.18</v>
      </c>
      <c r="J20" s="323">
        <v>173.33</v>
      </c>
      <c r="K20" s="323">
        <f t="shared" si="0"/>
        <v>969.51</v>
      </c>
      <c r="L20" s="324">
        <f t="shared" si="1"/>
        <v>0.17878103371806378</v>
      </c>
      <c r="M20" s="1"/>
      <c r="N20" s="326"/>
      <c r="O20" s="327"/>
    </row>
    <row r="21" spans="1:15" x14ac:dyDescent="0.25">
      <c r="A21" s="302" t="s">
        <v>17217</v>
      </c>
      <c r="B21" s="312">
        <v>1235</v>
      </c>
      <c r="C21" s="313" t="s">
        <v>17218</v>
      </c>
      <c r="D21" s="314" t="s">
        <v>60</v>
      </c>
      <c r="E21" s="315" t="s">
        <v>17219</v>
      </c>
      <c r="F21" s="315" t="s">
        <v>17221</v>
      </c>
      <c r="G21" s="316">
        <v>106.1</v>
      </c>
      <c r="H21" s="317">
        <v>14.48</v>
      </c>
      <c r="I21" s="318">
        <v>1002.95</v>
      </c>
      <c r="J21" s="323">
        <v>110.61999999999989</v>
      </c>
      <c r="K21" s="323">
        <f t="shared" si="0"/>
        <v>1113.57</v>
      </c>
      <c r="L21" s="324">
        <f t="shared" si="1"/>
        <v>9.9338164641647936E-2</v>
      </c>
      <c r="M21" s="1"/>
      <c r="N21" s="326"/>
      <c r="O21" s="327"/>
    </row>
    <row r="22" spans="1:15" x14ac:dyDescent="0.25">
      <c r="A22" s="302" t="s">
        <v>17217</v>
      </c>
      <c r="B22" s="312">
        <v>1235</v>
      </c>
      <c r="C22" s="313" t="s">
        <v>17218</v>
      </c>
      <c r="D22" s="314" t="s">
        <v>60</v>
      </c>
      <c r="E22" s="315" t="s">
        <v>17219</v>
      </c>
      <c r="F22" s="315" t="s">
        <v>17221</v>
      </c>
      <c r="G22" s="316">
        <v>106.1</v>
      </c>
      <c r="H22" s="317">
        <v>14.45</v>
      </c>
      <c r="I22" s="318">
        <v>1085.67</v>
      </c>
      <c r="J22" s="323">
        <v>124.13999999999987</v>
      </c>
      <c r="K22" s="323">
        <f t="shared" si="0"/>
        <v>1209.81</v>
      </c>
      <c r="L22" s="324">
        <f t="shared" si="1"/>
        <v>0.1026111538175415</v>
      </c>
      <c r="M22" s="1"/>
      <c r="N22" s="326"/>
      <c r="O22" s="327"/>
    </row>
    <row r="23" spans="1:15" x14ac:dyDescent="0.25">
      <c r="A23" s="302" t="s">
        <v>17217</v>
      </c>
      <c r="B23" s="312">
        <v>1235</v>
      </c>
      <c r="C23" s="313" t="s">
        <v>17218</v>
      </c>
      <c r="D23" s="314" t="s">
        <v>60</v>
      </c>
      <c r="E23" s="315" t="s">
        <v>17219</v>
      </c>
      <c r="F23" s="315" t="s">
        <v>17221</v>
      </c>
      <c r="G23" s="316">
        <v>106.1</v>
      </c>
      <c r="H23" s="317">
        <v>14.42</v>
      </c>
      <c r="I23" s="318">
        <v>1103.48</v>
      </c>
      <c r="J23" s="323">
        <v>126</v>
      </c>
      <c r="K23" s="323">
        <f t="shared" si="0"/>
        <v>1229.48</v>
      </c>
      <c r="L23" s="324">
        <f t="shared" si="1"/>
        <v>0.10248235026189934</v>
      </c>
      <c r="M23" s="1"/>
      <c r="N23" s="326"/>
      <c r="O23" s="327"/>
    </row>
    <row r="24" spans="1:15" x14ac:dyDescent="0.25">
      <c r="A24" s="302" t="s">
        <v>17217</v>
      </c>
      <c r="B24" s="312">
        <v>1235</v>
      </c>
      <c r="C24" s="313" t="s">
        <v>17218</v>
      </c>
      <c r="D24" s="314" t="s">
        <v>60</v>
      </c>
      <c r="E24" s="315" t="s">
        <v>17219</v>
      </c>
      <c r="F24" s="315" t="s">
        <v>17221</v>
      </c>
      <c r="G24" s="316">
        <v>106</v>
      </c>
      <c r="H24" s="317">
        <v>14.5</v>
      </c>
      <c r="I24" s="318">
        <v>1045.5</v>
      </c>
      <c r="J24" s="323">
        <v>103.79999999999995</v>
      </c>
      <c r="K24" s="323">
        <f t="shared" si="0"/>
        <v>1149.3</v>
      </c>
      <c r="L24" s="324">
        <f t="shared" si="1"/>
        <v>9.0315844427042505E-2</v>
      </c>
      <c r="M24" s="1"/>
      <c r="N24" s="326"/>
      <c r="O24" s="327"/>
    </row>
    <row r="25" spans="1:15" x14ac:dyDescent="0.25">
      <c r="A25" s="302" t="s">
        <v>17217</v>
      </c>
      <c r="B25" s="312">
        <v>1235</v>
      </c>
      <c r="C25" s="313" t="s">
        <v>17218</v>
      </c>
      <c r="D25" s="314" t="s">
        <v>60</v>
      </c>
      <c r="E25" s="315" t="s">
        <v>17219</v>
      </c>
      <c r="F25" s="315" t="s">
        <v>17221</v>
      </c>
      <c r="G25" s="316">
        <v>105.77</v>
      </c>
      <c r="H25" s="317">
        <v>14.56</v>
      </c>
      <c r="I25" s="318">
        <v>855.9</v>
      </c>
      <c r="J25" s="323">
        <v>88.240000000000009</v>
      </c>
      <c r="K25" s="323">
        <f t="shared" si="0"/>
        <v>944.14</v>
      </c>
      <c r="L25" s="324">
        <f t="shared" si="1"/>
        <v>9.346071557184317E-2</v>
      </c>
      <c r="M25" s="1"/>
      <c r="N25" s="326"/>
      <c r="O25" s="327"/>
    </row>
    <row r="26" spans="1:15" x14ac:dyDescent="0.25">
      <c r="A26" s="302" t="s">
        <v>17217</v>
      </c>
      <c r="B26" s="312">
        <v>1235</v>
      </c>
      <c r="C26" s="313" t="s">
        <v>17218</v>
      </c>
      <c r="D26" s="314" t="s">
        <v>60</v>
      </c>
      <c r="E26" s="315" t="s">
        <v>17219</v>
      </c>
      <c r="F26" s="315" t="s">
        <v>17221</v>
      </c>
      <c r="G26" s="316">
        <v>105.77</v>
      </c>
      <c r="H26" s="317">
        <v>14.47</v>
      </c>
      <c r="I26" s="318">
        <v>886.33</v>
      </c>
      <c r="J26" s="323">
        <v>91.769999999999982</v>
      </c>
      <c r="K26" s="323">
        <f t="shared" si="0"/>
        <v>978.1</v>
      </c>
      <c r="L26" s="324">
        <f t="shared" si="1"/>
        <v>9.3824762294243927E-2</v>
      </c>
      <c r="M26" s="1"/>
      <c r="N26" s="326"/>
      <c r="O26" s="327"/>
    </row>
    <row r="27" spans="1:15" x14ac:dyDescent="0.25">
      <c r="A27" s="302" t="s">
        <v>17217</v>
      </c>
      <c r="B27" s="312">
        <v>1235</v>
      </c>
      <c r="C27" s="313" t="s">
        <v>17218</v>
      </c>
      <c r="D27" s="314" t="s">
        <v>60</v>
      </c>
      <c r="E27" s="315" t="s">
        <v>17219</v>
      </c>
      <c r="F27" s="315" t="s">
        <v>17221</v>
      </c>
      <c r="G27" s="316">
        <v>105.77</v>
      </c>
      <c r="H27" s="317">
        <v>14.48</v>
      </c>
      <c r="I27" s="318">
        <v>908.67</v>
      </c>
      <c r="J27" s="323">
        <v>95.660000000000082</v>
      </c>
      <c r="K27" s="323">
        <f t="shared" si="0"/>
        <v>1004.33</v>
      </c>
      <c r="L27" s="324">
        <f t="shared" si="1"/>
        <v>9.5247577987315007E-2</v>
      </c>
      <c r="M27" s="1"/>
      <c r="N27" s="326"/>
      <c r="O27" s="327"/>
    </row>
    <row r="28" spans="1:15" x14ac:dyDescent="0.25">
      <c r="A28" s="302" t="s">
        <v>17217</v>
      </c>
      <c r="B28" s="312">
        <v>1235</v>
      </c>
      <c r="C28" s="313" t="s">
        <v>17218</v>
      </c>
      <c r="D28" s="314" t="s">
        <v>60</v>
      </c>
      <c r="E28" s="315" t="s">
        <v>17219</v>
      </c>
      <c r="F28" s="315" t="s">
        <v>17221</v>
      </c>
      <c r="G28" s="316">
        <v>105.10121457489878</v>
      </c>
      <c r="H28" s="317">
        <v>13.03</v>
      </c>
      <c r="I28" s="318">
        <v>918.6</v>
      </c>
      <c r="J28" s="323">
        <v>204.95</v>
      </c>
      <c r="K28" s="323">
        <f t="shared" si="0"/>
        <v>1123.55</v>
      </c>
      <c r="L28" s="324">
        <f t="shared" si="1"/>
        <v>0.18241288772195274</v>
      </c>
      <c r="M28" s="1"/>
      <c r="N28" s="326"/>
      <c r="O28" s="327"/>
    </row>
    <row r="29" spans="1:15" x14ac:dyDescent="0.25">
      <c r="A29" s="302" t="s">
        <v>17217</v>
      </c>
      <c r="B29" s="312">
        <v>1235</v>
      </c>
      <c r="C29" s="313" t="s">
        <v>17218</v>
      </c>
      <c r="D29" s="314" t="s">
        <v>60</v>
      </c>
      <c r="E29" s="315" t="s">
        <v>17219</v>
      </c>
      <c r="F29" s="315" t="s">
        <v>17221</v>
      </c>
      <c r="G29" s="316">
        <v>105.10121457489878</v>
      </c>
      <c r="H29" s="317">
        <v>12.99</v>
      </c>
      <c r="I29" s="318">
        <v>952.03</v>
      </c>
      <c r="J29" s="323">
        <v>208</v>
      </c>
      <c r="K29" s="323">
        <f t="shared" si="0"/>
        <v>1160.03</v>
      </c>
      <c r="L29" s="324">
        <f t="shared" si="1"/>
        <v>0.17930570761101006</v>
      </c>
      <c r="M29" s="1"/>
      <c r="N29" s="326"/>
      <c r="O29" s="327"/>
    </row>
    <row r="30" spans="1:15" x14ac:dyDescent="0.25">
      <c r="A30" s="302" t="s">
        <v>17217</v>
      </c>
      <c r="B30" s="312">
        <v>1235</v>
      </c>
      <c r="C30" s="313" t="s">
        <v>17218</v>
      </c>
      <c r="D30" s="314" t="s">
        <v>60</v>
      </c>
      <c r="E30" s="315" t="s">
        <v>17219</v>
      </c>
      <c r="F30" s="315" t="s">
        <v>17221</v>
      </c>
      <c r="G30" s="316">
        <v>105.10121457489878</v>
      </c>
      <c r="H30" s="317">
        <v>13.09</v>
      </c>
      <c r="I30" s="318">
        <v>960.75</v>
      </c>
      <c r="J30" s="323">
        <v>203.57</v>
      </c>
      <c r="K30" s="323">
        <f t="shared" si="0"/>
        <v>1164.32</v>
      </c>
      <c r="L30" s="324">
        <f t="shared" si="1"/>
        <v>0.17484025010306445</v>
      </c>
      <c r="M30" s="1"/>
      <c r="N30" s="326"/>
      <c r="O30" s="327"/>
    </row>
    <row r="31" spans="1:15" x14ac:dyDescent="0.25">
      <c r="A31" s="302" t="s">
        <v>17217</v>
      </c>
      <c r="B31" s="312">
        <v>1235</v>
      </c>
      <c r="C31" s="313" t="s">
        <v>17218</v>
      </c>
      <c r="D31" s="314" t="s">
        <v>60</v>
      </c>
      <c r="E31" s="315" t="s">
        <v>17219</v>
      </c>
      <c r="F31" s="315" t="s">
        <v>17221</v>
      </c>
      <c r="G31" s="316">
        <v>104.45344129554657</v>
      </c>
      <c r="H31" s="317">
        <v>14.785</v>
      </c>
      <c r="I31" s="318">
        <v>804.65300000000002</v>
      </c>
      <c r="J31" s="323">
        <v>110.771</v>
      </c>
      <c r="K31" s="323">
        <f t="shared" si="0"/>
        <v>915.42399999999998</v>
      </c>
      <c r="L31" s="324">
        <f t="shared" si="1"/>
        <v>0.12100512986332017</v>
      </c>
      <c r="M31" s="1"/>
      <c r="N31" s="326"/>
      <c r="O31" s="327"/>
    </row>
    <row r="32" spans="1:15" x14ac:dyDescent="0.25">
      <c r="A32" s="302" t="s">
        <v>17217</v>
      </c>
      <c r="B32" s="312">
        <v>2700</v>
      </c>
      <c r="C32" s="313" t="s">
        <v>17218</v>
      </c>
      <c r="D32" s="314" t="s">
        <v>60</v>
      </c>
      <c r="E32" s="315" t="s">
        <v>17219</v>
      </c>
      <c r="F32" s="315" t="s">
        <v>17221</v>
      </c>
      <c r="G32" s="316">
        <v>104.38518518518518</v>
      </c>
      <c r="H32" s="317">
        <v>15.06</v>
      </c>
      <c r="I32" s="318">
        <v>1007.67</v>
      </c>
      <c r="J32" s="323">
        <v>337.96</v>
      </c>
      <c r="K32" s="323">
        <f t="shared" si="0"/>
        <v>1345.6299999999999</v>
      </c>
      <c r="L32" s="324">
        <f t="shared" si="1"/>
        <v>0.25115373468189622</v>
      </c>
      <c r="M32" s="1"/>
      <c r="N32" s="326"/>
      <c r="O32" s="327"/>
    </row>
    <row r="33" spans="1:15" x14ac:dyDescent="0.25">
      <c r="A33" s="302" t="s">
        <v>17217</v>
      </c>
      <c r="B33" s="312">
        <v>2700</v>
      </c>
      <c r="C33" s="313" t="s">
        <v>17218</v>
      </c>
      <c r="D33" s="314" t="s">
        <v>60</v>
      </c>
      <c r="E33" s="315" t="s">
        <v>17219</v>
      </c>
      <c r="F33" s="315" t="s">
        <v>17221</v>
      </c>
      <c r="G33" s="316">
        <v>104.38518518518518</v>
      </c>
      <c r="H33" s="317">
        <v>15.09</v>
      </c>
      <c r="I33" s="318">
        <v>1021.67</v>
      </c>
      <c r="J33" s="323">
        <v>334.68</v>
      </c>
      <c r="K33" s="323">
        <f t="shared" si="0"/>
        <v>1356.35</v>
      </c>
      <c r="L33" s="324">
        <f t="shared" si="1"/>
        <v>0.24675047001142775</v>
      </c>
      <c r="M33" s="1"/>
      <c r="N33" s="326"/>
      <c r="O33" s="327"/>
    </row>
    <row r="34" spans="1:15" x14ac:dyDescent="0.25">
      <c r="A34" s="302" t="s">
        <v>17217</v>
      </c>
      <c r="B34" s="312">
        <v>2700</v>
      </c>
      <c r="C34" s="313" t="s">
        <v>17218</v>
      </c>
      <c r="D34" s="314" t="s">
        <v>60</v>
      </c>
      <c r="E34" s="315" t="s">
        <v>17219</v>
      </c>
      <c r="F34" s="315" t="s">
        <v>17221</v>
      </c>
      <c r="G34" s="316">
        <v>104.38518518518518</v>
      </c>
      <c r="H34" s="317">
        <v>15.11</v>
      </c>
      <c r="I34" s="318">
        <v>1032.8800000000001</v>
      </c>
      <c r="J34" s="323">
        <v>328.17</v>
      </c>
      <c r="K34" s="323">
        <f t="shared" si="0"/>
        <v>1361.0500000000002</v>
      </c>
      <c r="L34" s="324">
        <f t="shared" si="1"/>
        <v>0.24111531538150691</v>
      </c>
      <c r="M34" s="1"/>
      <c r="N34" s="326"/>
      <c r="O34" s="327"/>
    </row>
    <row r="35" spans="1:15" x14ac:dyDescent="0.25">
      <c r="A35" s="302" t="s">
        <v>17217</v>
      </c>
      <c r="B35" s="312">
        <v>1235</v>
      </c>
      <c r="C35" s="313" t="s">
        <v>17218</v>
      </c>
      <c r="D35" s="314" t="s">
        <v>60</v>
      </c>
      <c r="E35" s="315" t="s">
        <v>17219</v>
      </c>
      <c r="F35" s="315" t="s">
        <v>17221</v>
      </c>
      <c r="G35" s="316">
        <v>104.15384615384615</v>
      </c>
      <c r="H35" s="317">
        <v>15.11</v>
      </c>
      <c r="I35" s="318">
        <v>552</v>
      </c>
      <c r="J35" s="323">
        <v>94.28</v>
      </c>
      <c r="K35" s="323">
        <f t="shared" si="0"/>
        <v>646.28</v>
      </c>
      <c r="L35" s="324">
        <f t="shared" si="1"/>
        <v>0.14588104227269916</v>
      </c>
      <c r="M35" s="1"/>
      <c r="N35" s="326"/>
      <c r="O35" s="327"/>
    </row>
    <row r="36" spans="1:15" x14ac:dyDescent="0.25">
      <c r="A36" s="302" t="s">
        <v>17217</v>
      </c>
      <c r="B36" s="312">
        <v>1235</v>
      </c>
      <c r="C36" s="313" t="s">
        <v>17218</v>
      </c>
      <c r="D36" s="314" t="s">
        <v>60</v>
      </c>
      <c r="E36" s="315" t="s">
        <v>17219</v>
      </c>
      <c r="F36" s="315" t="s">
        <v>17221</v>
      </c>
      <c r="G36" s="316">
        <v>104.15384615384615</v>
      </c>
      <c r="H36" s="317">
        <v>15.08</v>
      </c>
      <c r="I36" s="318">
        <v>561.24</v>
      </c>
      <c r="J36" s="323">
        <v>97.89</v>
      </c>
      <c r="K36" s="323">
        <f t="shared" si="0"/>
        <v>659.13</v>
      </c>
      <c r="L36" s="324">
        <f t="shared" si="1"/>
        <v>0.14851395020709116</v>
      </c>
      <c r="M36" s="1"/>
      <c r="N36" s="326"/>
      <c r="O36" s="327"/>
    </row>
    <row r="37" spans="1:15" x14ac:dyDescent="0.25">
      <c r="A37" s="302" t="s">
        <v>17217</v>
      </c>
      <c r="B37" s="312">
        <v>1235</v>
      </c>
      <c r="C37" s="313" t="s">
        <v>17218</v>
      </c>
      <c r="D37" s="314" t="s">
        <v>60</v>
      </c>
      <c r="E37" s="315" t="s">
        <v>17219</v>
      </c>
      <c r="F37" s="315" t="s">
        <v>17221</v>
      </c>
      <c r="G37" s="316">
        <v>104.15384615384615</v>
      </c>
      <c r="H37" s="317">
        <v>15.36</v>
      </c>
      <c r="I37" s="318">
        <v>570.52</v>
      </c>
      <c r="J37" s="323">
        <v>99.83</v>
      </c>
      <c r="K37" s="323">
        <f t="shared" si="0"/>
        <v>670.35</v>
      </c>
      <c r="L37" s="324">
        <f t="shared" si="1"/>
        <v>0.14892220481837845</v>
      </c>
      <c r="M37" s="1"/>
      <c r="N37" s="326"/>
      <c r="O37" s="327"/>
    </row>
    <row r="38" spans="1:15" x14ac:dyDescent="0.25">
      <c r="A38" s="302" t="s">
        <v>17217</v>
      </c>
      <c r="B38" s="312">
        <v>1500</v>
      </c>
      <c r="C38" s="313" t="s">
        <v>17218</v>
      </c>
      <c r="D38" s="314" t="s">
        <v>60</v>
      </c>
      <c r="E38" s="315" t="s">
        <v>17219</v>
      </c>
      <c r="F38" s="315" t="s">
        <v>17221</v>
      </c>
      <c r="G38" s="316">
        <v>104</v>
      </c>
      <c r="H38" s="317">
        <v>15</v>
      </c>
      <c r="I38" s="318">
        <v>611.66999999999996</v>
      </c>
      <c r="J38" s="323">
        <v>41.6</v>
      </c>
      <c r="K38" s="323">
        <f t="shared" si="0"/>
        <v>653.27</v>
      </c>
      <c r="L38" s="324">
        <f t="shared" si="1"/>
        <v>6.3679642414315674E-2</v>
      </c>
      <c r="M38" s="1"/>
      <c r="N38" s="326"/>
      <c r="O38" s="327"/>
    </row>
    <row r="39" spans="1:15" x14ac:dyDescent="0.25">
      <c r="A39" s="302" t="s">
        <v>17217</v>
      </c>
      <c r="B39" s="312">
        <v>1500</v>
      </c>
      <c r="C39" s="313" t="s">
        <v>17218</v>
      </c>
      <c r="D39" s="314" t="s">
        <v>60</v>
      </c>
      <c r="E39" s="315" t="s">
        <v>17219</v>
      </c>
      <c r="F39" s="315" t="s">
        <v>17221</v>
      </c>
      <c r="G39" s="316">
        <v>104</v>
      </c>
      <c r="H39" s="317">
        <v>14.9</v>
      </c>
      <c r="I39" s="318">
        <v>608.4</v>
      </c>
      <c r="J39" s="323">
        <v>41.67</v>
      </c>
      <c r="K39" s="323">
        <f t="shared" si="0"/>
        <v>650.06999999999994</v>
      </c>
      <c r="L39" s="324">
        <f t="shared" si="1"/>
        <v>6.4100789145784307E-2</v>
      </c>
      <c r="M39" s="1"/>
      <c r="N39" s="326"/>
      <c r="O39" s="327"/>
    </row>
    <row r="40" spans="1:15" x14ac:dyDescent="0.25">
      <c r="A40" s="302" t="s">
        <v>17217</v>
      </c>
      <c r="B40" s="312">
        <v>1500</v>
      </c>
      <c r="C40" s="313" t="s">
        <v>17218</v>
      </c>
      <c r="D40" s="314" t="s">
        <v>60</v>
      </c>
      <c r="E40" s="315" t="s">
        <v>17219</v>
      </c>
      <c r="F40" s="315" t="s">
        <v>17221</v>
      </c>
      <c r="G40" s="316">
        <v>104</v>
      </c>
      <c r="H40" s="317">
        <v>15</v>
      </c>
      <c r="I40" s="318">
        <v>608.07000000000005</v>
      </c>
      <c r="J40" s="323">
        <v>41.2</v>
      </c>
      <c r="K40" s="323">
        <f t="shared" si="0"/>
        <v>649.2700000000001</v>
      </c>
      <c r="L40" s="324">
        <f t="shared" si="1"/>
        <v>6.3455881220447569E-2</v>
      </c>
      <c r="M40" s="1"/>
      <c r="N40" s="326"/>
      <c r="O40" s="327"/>
    </row>
    <row r="41" spans="1:15" x14ac:dyDescent="0.25">
      <c r="A41" s="302" t="s">
        <v>17217</v>
      </c>
      <c r="B41" s="312">
        <v>1235</v>
      </c>
      <c r="C41" s="313" t="s">
        <v>17218</v>
      </c>
      <c r="D41" s="314" t="s">
        <v>60</v>
      </c>
      <c r="E41" s="315" t="s">
        <v>17219</v>
      </c>
      <c r="F41" s="315" t="s">
        <v>17221</v>
      </c>
      <c r="G41" s="316">
        <v>104</v>
      </c>
      <c r="H41" s="317">
        <v>14.6</v>
      </c>
      <c r="I41" s="318">
        <v>1201.8</v>
      </c>
      <c r="J41" s="323">
        <v>130</v>
      </c>
      <c r="K41" s="323">
        <f t="shared" si="0"/>
        <v>1331.8</v>
      </c>
      <c r="L41" s="324">
        <f t="shared" si="1"/>
        <v>9.7612254092206044E-2</v>
      </c>
      <c r="N41" s="326"/>
      <c r="O41" s="327"/>
    </row>
    <row r="42" spans="1:15" x14ac:dyDescent="0.25">
      <c r="A42" s="302" t="s">
        <v>17217</v>
      </c>
      <c r="B42" s="312">
        <v>911</v>
      </c>
      <c r="C42" s="313" t="s">
        <v>17218</v>
      </c>
      <c r="D42" s="314" t="s">
        <v>60</v>
      </c>
      <c r="E42" s="315" t="s">
        <v>17219</v>
      </c>
      <c r="F42" s="315" t="s">
        <v>17221</v>
      </c>
      <c r="G42" s="316">
        <v>103.62239297475301</v>
      </c>
      <c r="H42" s="317">
        <v>16.29</v>
      </c>
      <c r="I42" s="318">
        <v>836</v>
      </c>
      <c r="J42" s="323">
        <v>83.6</v>
      </c>
      <c r="K42" s="323">
        <f t="shared" si="0"/>
        <v>919.6</v>
      </c>
      <c r="L42" s="324">
        <f t="shared" si="1"/>
        <v>9.0909090909090898E-2</v>
      </c>
      <c r="N42" s="326"/>
      <c r="O42" s="327"/>
    </row>
    <row r="43" spans="1:15" x14ac:dyDescent="0.25">
      <c r="A43" s="302" t="s">
        <v>17217</v>
      </c>
      <c r="B43" s="312">
        <v>911</v>
      </c>
      <c r="C43" s="313" t="s">
        <v>17218</v>
      </c>
      <c r="D43" s="314" t="s">
        <v>60</v>
      </c>
      <c r="E43" s="315" t="s">
        <v>17219</v>
      </c>
      <c r="F43" s="315" t="s">
        <v>17221</v>
      </c>
      <c r="G43" s="316">
        <v>103.62239297475301</v>
      </c>
      <c r="H43" s="317">
        <v>16.16</v>
      </c>
      <c r="I43" s="318">
        <v>865</v>
      </c>
      <c r="J43" s="323">
        <v>86.5</v>
      </c>
      <c r="K43" s="323">
        <f t="shared" si="0"/>
        <v>951.5</v>
      </c>
      <c r="L43" s="324">
        <f t="shared" si="1"/>
        <v>9.0909090909090912E-2</v>
      </c>
      <c r="N43" s="326"/>
      <c r="O43" s="327"/>
    </row>
    <row r="44" spans="1:15" x14ac:dyDescent="0.25">
      <c r="A44" s="302" t="s">
        <v>17217</v>
      </c>
      <c r="B44" s="312">
        <v>911</v>
      </c>
      <c r="C44" s="313" t="s">
        <v>17218</v>
      </c>
      <c r="D44" s="314" t="s">
        <v>60</v>
      </c>
      <c r="E44" s="315" t="s">
        <v>17219</v>
      </c>
      <c r="F44" s="315" t="s">
        <v>17221</v>
      </c>
      <c r="G44" s="316">
        <v>103.62239297475301</v>
      </c>
      <c r="H44" s="317">
        <v>16.100000000000001</v>
      </c>
      <c r="I44" s="318">
        <v>851</v>
      </c>
      <c r="J44" s="323">
        <v>85.1</v>
      </c>
      <c r="K44" s="323">
        <f t="shared" si="0"/>
        <v>936.1</v>
      </c>
      <c r="L44" s="324">
        <f t="shared" si="1"/>
        <v>9.0909090909090898E-2</v>
      </c>
      <c r="N44" s="326"/>
      <c r="O44" s="327"/>
    </row>
    <row r="45" spans="1:15" x14ac:dyDescent="0.25">
      <c r="A45" s="302" t="s">
        <v>17217</v>
      </c>
      <c r="B45" s="312">
        <v>1235</v>
      </c>
      <c r="C45" s="313" t="s">
        <v>17218</v>
      </c>
      <c r="D45" s="314" t="s">
        <v>60</v>
      </c>
      <c r="E45" s="315" t="s">
        <v>17219</v>
      </c>
      <c r="F45" s="315" t="s">
        <v>17221</v>
      </c>
      <c r="G45" s="316">
        <v>103.59514170040487</v>
      </c>
      <c r="H45" s="317">
        <v>14.64</v>
      </c>
      <c r="I45" s="318">
        <v>983.19</v>
      </c>
      <c r="J45" s="323">
        <v>20.52</v>
      </c>
      <c r="K45" s="323">
        <f t="shared" si="0"/>
        <v>1003.71</v>
      </c>
      <c r="L45" s="324">
        <f t="shared" si="1"/>
        <v>2.0444152195355232E-2</v>
      </c>
      <c r="N45" s="326"/>
      <c r="O45" s="327"/>
    </row>
    <row r="46" spans="1:15" x14ac:dyDescent="0.25">
      <c r="A46" s="302" t="s">
        <v>17217</v>
      </c>
      <c r="B46" s="312">
        <v>1235</v>
      </c>
      <c r="C46" s="313" t="s">
        <v>17218</v>
      </c>
      <c r="D46" s="314" t="s">
        <v>60</v>
      </c>
      <c r="E46" s="315" t="s">
        <v>17219</v>
      </c>
      <c r="F46" s="315" t="s">
        <v>17221</v>
      </c>
      <c r="G46" s="316">
        <v>103.59514170040487</v>
      </c>
      <c r="H46" s="317">
        <v>14.63</v>
      </c>
      <c r="I46" s="318">
        <v>1001.92</v>
      </c>
      <c r="J46" s="323">
        <v>8.09</v>
      </c>
      <c r="K46" s="323">
        <f t="shared" si="0"/>
        <v>1010.01</v>
      </c>
      <c r="L46" s="324">
        <f t="shared" si="1"/>
        <v>8.0098216849338131E-3</v>
      </c>
      <c r="N46" s="326"/>
      <c r="O46" s="327"/>
    </row>
    <row r="47" spans="1:15" x14ac:dyDescent="0.25">
      <c r="A47" s="302" t="s">
        <v>17217</v>
      </c>
      <c r="B47" s="312">
        <v>1235</v>
      </c>
      <c r="C47" s="313" t="s">
        <v>17218</v>
      </c>
      <c r="D47" s="314" t="s">
        <v>60</v>
      </c>
      <c r="E47" s="315" t="s">
        <v>17219</v>
      </c>
      <c r="F47" s="315" t="s">
        <v>17221</v>
      </c>
      <c r="G47" s="316">
        <v>103.59514170040487</v>
      </c>
      <c r="H47" s="317">
        <v>15.24</v>
      </c>
      <c r="I47" s="318">
        <v>457.99</v>
      </c>
      <c r="J47" s="323">
        <v>5.36</v>
      </c>
      <c r="K47" s="323">
        <f t="shared" si="0"/>
        <v>463.35</v>
      </c>
      <c r="L47" s="324">
        <f t="shared" si="1"/>
        <v>1.1567929211179453E-2</v>
      </c>
      <c r="N47" s="326"/>
      <c r="O47" s="327"/>
    </row>
    <row r="48" spans="1:15" x14ac:dyDescent="0.25">
      <c r="A48" s="302" t="s">
        <v>17217</v>
      </c>
      <c r="B48" s="312">
        <v>1235</v>
      </c>
      <c r="C48" s="313" t="s">
        <v>17218</v>
      </c>
      <c r="D48" s="314" t="s">
        <v>60</v>
      </c>
      <c r="E48" s="315" t="s">
        <v>17219</v>
      </c>
      <c r="F48" s="315" t="s">
        <v>17221</v>
      </c>
      <c r="G48" s="316">
        <v>103</v>
      </c>
      <c r="H48" s="317">
        <v>14.5</v>
      </c>
      <c r="I48" s="318">
        <v>852.3</v>
      </c>
      <c r="J48" s="323">
        <v>87.200000000000045</v>
      </c>
      <c r="K48" s="323">
        <f t="shared" si="0"/>
        <v>939.5</v>
      </c>
      <c r="L48" s="324">
        <f t="shared" si="1"/>
        <v>9.2815327301756304E-2</v>
      </c>
      <c r="N48" s="326"/>
      <c r="O48" s="327"/>
    </row>
    <row r="49" spans="1:15" x14ac:dyDescent="0.25">
      <c r="A49" s="302" t="s">
        <v>17217</v>
      </c>
      <c r="B49" s="312">
        <v>2000</v>
      </c>
      <c r="C49" s="313" t="s">
        <v>17218</v>
      </c>
      <c r="D49" s="314" t="s">
        <v>60</v>
      </c>
      <c r="E49" s="315" t="s">
        <v>17219</v>
      </c>
      <c r="F49" s="315" t="s">
        <v>484</v>
      </c>
      <c r="G49" s="316">
        <v>102.95</v>
      </c>
      <c r="H49" s="317">
        <v>12.42000013589859</v>
      </c>
      <c r="I49" s="318">
        <v>478</v>
      </c>
      <c r="J49" s="328">
        <v>595</v>
      </c>
      <c r="K49" s="329">
        <v>1073</v>
      </c>
      <c r="L49" s="324">
        <f t="shared" si="1"/>
        <v>0.55452003727865795</v>
      </c>
      <c r="N49" s="326"/>
      <c r="O49" s="327"/>
    </row>
    <row r="50" spans="1:15" x14ac:dyDescent="0.25">
      <c r="A50" s="302" t="s">
        <v>17217</v>
      </c>
      <c r="B50" s="312">
        <v>1235</v>
      </c>
      <c r="C50" s="313" t="s">
        <v>17218</v>
      </c>
      <c r="D50" s="314" t="s">
        <v>60</v>
      </c>
      <c r="E50" s="315" t="s">
        <v>17219</v>
      </c>
      <c r="F50" s="315" t="s">
        <v>17221</v>
      </c>
      <c r="G50" s="316">
        <v>102.83400809716599</v>
      </c>
      <c r="H50" s="317">
        <v>14.564</v>
      </c>
      <c r="I50" s="318">
        <v>600.04399999999998</v>
      </c>
      <c r="J50" s="323">
        <v>82.358000000000004</v>
      </c>
      <c r="K50" s="323">
        <f t="shared" ref="K50:K75" si="2">I50+J50</f>
        <v>682.40200000000004</v>
      </c>
      <c r="L50" s="324">
        <f t="shared" si="1"/>
        <v>0.12068839188630748</v>
      </c>
      <c r="N50" s="326"/>
      <c r="O50" s="327"/>
    </row>
    <row r="51" spans="1:15" x14ac:dyDescent="0.25">
      <c r="A51" s="302" t="s">
        <v>17217</v>
      </c>
      <c r="B51" s="312">
        <v>1235</v>
      </c>
      <c r="C51" s="313" t="s">
        <v>17218</v>
      </c>
      <c r="D51" s="314" t="s">
        <v>60</v>
      </c>
      <c r="E51" s="315" t="s">
        <v>17219</v>
      </c>
      <c r="F51" s="315" t="s">
        <v>17221</v>
      </c>
      <c r="G51" s="316">
        <v>102.57</v>
      </c>
      <c r="H51" s="317">
        <v>14.45</v>
      </c>
      <c r="I51" s="318">
        <v>600.66999999999996</v>
      </c>
      <c r="J51" s="323">
        <v>68.62</v>
      </c>
      <c r="K51" s="323">
        <f t="shared" si="2"/>
        <v>669.29</v>
      </c>
      <c r="L51" s="324">
        <f t="shared" si="1"/>
        <v>0.10252655799429247</v>
      </c>
      <c r="N51" s="326"/>
      <c r="O51" s="327"/>
    </row>
    <row r="52" spans="1:15" x14ac:dyDescent="0.25">
      <c r="A52" s="302" t="s">
        <v>17217</v>
      </c>
      <c r="B52" s="312">
        <v>1235</v>
      </c>
      <c r="C52" s="313" t="s">
        <v>17218</v>
      </c>
      <c r="D52" s="314" t="s">
        <v>60</v>
      </c>
      <c r="E52" s="315" t="s">
        <v>17219</v>
      </c>
      <c r="F52" s="315" t="s">
        <v>17221</v>
      </c>
      <c r="G52" s="316">
        <v>102.57</v>
      </c>
      <c r="H52" s="317">
        <v>14.44</v>
      </c>
      <c r="I52" s="318">
        <v>608</v>
      </c>
      <c r="J52" s="323">
        <v>61.57000000000005</v>
      </c>
      <c r="K52" s="323">
        <f t="shared" si="2"/>
        <v>669.57</v>
      </c>
      <c r="L52" s="324">
        <f t="shared" si="1"/>
        <v>9.195453798706639E-2</v>
      </c>
      <c r="N52" s="326"/>
      <c r="O52" s="327"/>
    </row>
    <row r="53" spans="1:15" x14ac:dyDescent="0.25">
      <c r="A53" s="302" t="s">
        <v>17217</v>
      </c>
      <c r="B53" s="312">
        <v>1235</v>
      </c>
      <c r="C53" s="313" t="s">
        <v>17218</v>
      </c>
      <c r="D53" s="314" t="s">
        <v>60</v>
      </c>
      <c r="E53" s="315" t="s">
        <v>17219</v>
      </c>
      <c r="F53" s="315" t="s">
        <v>17221</v>
      </c>
      <c r="G53" s="316">
        <v>102.57</v>
      </c>
      <c r="H53" s="317">
        <v>14.41</v>
      </c>
      <c r="I53" s="318">
        <v>639.19000000000005</v>
      </c>
      <c r="J53" s="323">
        <v>56.189999999999941</v>
      </c>
      <c r="K53" s="323">
        <f t="shared" si="2"/>
        <v>695.38</v>
      </c>
      <c r="L53" s="324">
        <f t="shared" si="1"/>
        <v>8.0804739854467983E-2</v>
      </c>
      <c r="N53" s="326"/>
      <c r="O53" s="327"/>
    </row>
    <row r="54" spans="1:15" x14ac:dyDescent="0.25">
      <c r="A54" s="302" t="s">
        <v>17217</v>
      </c>
      <c r="B54" s="312">
        <v>1235</v>
      </c>
      <c r="C54" s="313" t="s">
        <v>17218</v>
      </c>
      <c r="D54" s="314" t="s">
        <v>60</v>
      </c>
      <c r="E54" s="315" t="s">
        <v>17219</v>
      </c>
      <c r="F54" s="315" t="s">
        <v>17221</v>
      </c>
      <c r="G54" s="316">
        <v>102.44534412955466</v>
      </c>
      <c r="H54" s="317">
        <v>14.72</v>
      </c>
      <c r="I54" s="318">
        <v>632.23</v>
      </c>
      <c r="J54" s="323">
        <v>53.91</v>
      </c>
      <c r="K54" s="323">
        <f t="shared" si="2"/>
        <v>686.14</v>
      </c>
      <c r="L54" s="324">
        <f t="shared" si="1"/>
        <v>7.8569971142915432E-2</v>
      </c>
      <c r="N54" s="326"/>
      <c r="O54" s="327"/>
    </row>
    <row r="55" spans="1:15" x14ac:dyDescent="0.25">
      <c r="A55" s="302" t="s">
        <v>17217</v>
      </c>
      <c r="B55" s="312">
        <v>1235</v>
      </c>
      <c r="C55" s="313" t="s">
        <v>17218</v>
      </c>
      <c r="D55" s="314" t="s">
        <v>60</v>
      </c>
      <c r="E55" s="315" t="s">
        <v>17219</v>
      </c>
      <c r="F55" s="315" t="s">
        <v>17221</v>
      </c>
      <c r="G55" s="316">
        <v>102.44534412955466</v>
      </c>
      <c r="H55" s="317">
        <v>14.76</v>
      </c>
      <c r="I55" s="318">
        <v>629.89</v>
      </c>
      <c r="J55" s="323">
        <v>52.35</v>
      </c>
      <c r="K55" s="323">
        <f t="shared" si="2"/>
        <v>682.24</v>
      </c>
      <c r="L55" s="324">
        <f t="shared" si="1"/>
        <v>7.6732528142589115E-2</v>
      </c>
      <c r="N55" s="326"/>
      <c r="O55" s="327"/>
    </row>
    <row r="56" spans="1:15" x14ac:dyDescent="0.25">
      <c r="A56" s="302" t="s">
        <v>17217</v>
      </c>
      <c r="B56" s="312">
        <v>1235</v>
      </c>
      <c r="C56" s="313" t="s">
        <v>17218</v>
      </c>
      <c r="D56" s="314" t="s">
        <v>60</v>
      </c>
      <c r="E56" s="315" t="s">
        <v>17219</v>
      </c>
      <c r="F56" s="315" t="s">
        <v>17221</v>
      </c>
      <c r="G56" s="316">
        <v>102.44534412955466</v>
      </c>
      <c r="H56" s="317">
        <v>14.77</v>
      </c>
      <c r="I56" s="318">
        <v>661.21</v>
      </c>
      <c r="J56" s="323">
        <v>43.99</v>
      </c>
      <c r="K56" s="323">
        <f t="shared" si="2"/>
        <v>705.2</v>
      </c>
      <c r="L56" s="324">
        <f t="shared" si="1"/>
        <v>6.2379466817923994E-2</v>
      </c>
      <c r="N56" s="326"/>
      <c r="O56" s="327"/>
    </row>
    <row r="57" spans="1:15" x14ac:dyDescent="0.25">
      <c r="A57" s="302" t="s">
        <v>17217</v>
      </c>
      <c r="B57" s="312">
        <v>3400</v>
      </c>
      <c r="C57" s="313" t="s">
        <v>17218</v>
      </c>
      <c r="D57" s="314" t="s">
        <v>60</v>
      </c>
      <c r="E57" s="315" t="s">
        <v>17219</v>
      </c>
      <c r="F57" s="315" t="s">
        <v>17222</v>
      </c>
      <c r="G57" s="316">
        <v>102.4</v>
      </c>
      <c r="H57" s="317">
        <v>13.56</v>
      </c>
      <c r="I57" s="318">
        <v>405.97</v>
      </c>
      <c r="J57" s="330">
        <v>64.94</v>
      </c>
      <c r="K57" s="323">
        <f t="shared" si="2"/>
        <v>470.91</v>
      </c>
      <c r="L57" s="324">
        <f t="shared" si="1"/>
        <v>0.13790320868106432</v>
      </c>
      <c r="N57" s="326"/>
      <c r="O57" s="327"/>
    </row>
    <row r="58" spans="1:15" x14ac:dyDescent="0.25">
      <c r="A58" s="302" t="s">
        <v>17217</v>
      </c>
      <c r="B58" s="312">
        <v>2000</v>
      </c>
      <c r="C58" s="313" t="s">
        <v>17218</v>
      </c>
      <c r="D58" s="314" t="s">
        <v>60</v>
      </c>
      <c r="E58" s="315" t="s">
        <v>17219</v>
      </c>
      <c r="F58" s="315" t="s">
        <v>17221</v>
      </c>
      <c r="G58" s="316">
        <v>102</v>
      </c>
      <c r="H58" s="317">
        <v>14.8</v>
      </c>
      <c r="I58" s="318">
        <v>1053.8699999999999</v>
      </c>
      <c r="J58" s="323">
        <v>58.47</v>
      </c>
      <c r="K58" s="323">
        <f t="shared" si="2"/>
        <v>1112.3399999999999</v>
      </c>
      <c r="L58" s="324">
        <f t="shared" si="1"/>
        <v>5.256486326123308E-2</v>
      </c>
      <c r="N58" s="326"/>
      <c r="O58" s="327"/>
    </row>
    <row r="59" spans="1:15" x14ac:dyDescent="0.25">
      <c r="A59" s="302" t="s">
        <v>17217</v>
      </c>
      <c r="B59" s="312">
        <v>2000</v>
      </c>
      <c r="C59" s="313" t="s">
        <v>17218</v>
      </c>
      <c r="D59" s="314" t="s">
        <v>60</v>
      </c>
      <c r="E59" s="315" t="s">
        <v>17219</v>
      </c>
      <c r="F59" s="315" t="s">
        <v>17221</v>
      </c>
      <c r="G59" s="316">
        <v>102</v>
      </c>
      <c r="H59" s="317">
        <v>14.77</v>
      </c>
      <c r="I59" s="318">
        <v>1063.5999999999999</v>
      </c>
      <c r="J59" s="323">
        <v>59.67</v>
      </c>
      <c r="K59" s="323">
        <f t="shared" si="2"/>
        <v>1123.27</v>
      </c>
      <c r="L59" s="324">
        <f t="shared" si="1"/>
        <v>5.3121689353405686E-2</v>
      </c>
      <c r="N59" s="326"/>
      <c r="O59" s="327"/>
    </row>
    <row r="60" spans="1:15" x14ac:dyDescent="0.25">
      <c r="A60" s="302" t="s">
        <v>17217</v>
      </c>
      <c r="B60" s="312">
        <v>2000</v>
      </c>
      <c r="C60" s="313" t="s">
        <v>17218</v>
      </c>
      <c r="D60" s="314" t="s">
        <v>60</v>
      </c>
      <c r="E60" s="315" t="s">
        <v>17219</v>
      </c>
      <c r="F60" s="315" t="s">
        <v>17221</v>
      </c>
      <c r="G60" s="316">
        <v>102</v>
      </c>
      <c r="H60" s="317">
        <v>14.79</v>
      </c>
      <c r="I60" s="318">
        <v>1063.8699999999999</v>
      </c>
      <c r="J60" s="323">
        <v>60.6</v>
      </c>
      <c r="K60" s="323">
        <f t="shared" si="2"/>
        <v>1124.4699999999998</v>
      </c>
      <c r="L60" s="324">
        <f t="shared" si="1"/>
        <v>5.3892055812960783E-2</v>
      </c>
      <c r="N60" s="326"/>
      <c r="O60" s="327"/>
    </row>
    <row r="61" spans="1:15" x14ac:dyDescent="0.25">
      <c r="A61" s="302" t="s">
        <v>17217</v>
      </c>
      <c r="B61" s="312">
        <v>1500</v>
      </c>
      <c r="C61" s="313" t="s">
        <v>17218</v>
      </c>
      <c r="D61" s="314" t="s">
        <v>60</v>
      </c>
      <c r="E61" s="315" t="s">
        <v>17219</v>
      </c>
      <c r="F61" s="315" t="s">
        <v>17221</v>
      </c>
      <c r="G61" s="316">
        <v>102</v>
      </c>
      <c r="H61" s="317">
        <v>15.1</v>
      </c>
      <c r="I61" s="318">
        <v>616.4</v>
      </c>
      <c r="J61" s="323">
        <v>45.4</v>
      </c>
      <c r="K61" s="323">
        <f t="shared" si="2"/>
        <v>661.8</v>
      </c>
      <c r="L61" s="324">
        <f t="shared" si="1"/>
        <v>6.8600785735871861E-2</v>
      </c>
      <c r="N61" s="326"/>
      <c r="O61" s="327"/>
    </row>
    <row r="62" spans="1:15" x14ac:dyDescent="0.25">
      <c r="A62" s="302" t="s">
        <v>17217</v>
      </c>
      <c r="B62" s="312">
        <v>1500</v>
      </c>
      <c r="C62" s="313" t="s">
        <v>17218</v>
      </c>
      <c r="D62" s="314" t="s">
        <v>60</v>
      </c>
      <c r="E62" s="315" t="s">
        <v>17219</v>
      </c>
      <c r="F62" s="315" t="s">
        <v>17221</v>
      </c>
      <c r="G62" s="316">
        <v>102</v>
      </c>
      <c r="H62" s="317">
        <v>15.1</v>
      </c>
      <c r="I62" s="318">
        <v>628.6</v>
      </c>
      <c r="J62" s="323">
        <v>49.2</v>
      </c>
      <c r="K62" s="323">
        <f t="shared" si="2"/>
        <v>677.80000000000007</v>
      </c>
      <c r="L62" s="324">
        <f t="shared" si="1"/>
        <v>7.2587784007081727E-2</v>
      </c>
      <c r="N62" s="326"/>
      <c r="O62" s="327"/>
    </row>
    <row r="63" spans="1:15" x14ac:dyDescent="0.25">
      <c r="A63" s="302" t="s">
        <v>17217</v>
      </c>
      <c r="B63" s="312">
        <v>1500</v>
      </c>
      <c r="C63" s="313" t="s">
        <v>17218</v>
      </c>
      <c r="D63" s="314" t="s">
        <v>60</v>
      </c>
      <c r="E63" s="315" t="s">
        <v>17219</v>
      </c>
      <c r="F63" s="315" t="s">
        <v>17221</v>
      </c>
      <c r="G63" s="316">
        <v>102</v>
      </c>
      <c r="H63" s="317">
        <v>15.1</v>
      </c>
      <c r="I63" s="318">
        <v>633.79999999999995</v>
      </c>
      <c r="J63" s="323">
        <v>49</v>
      </c>
      <c r="K63" s="323">
        <f t="shared" si="2"/>
        <v>682.8</v>
      </c>
      <c r="L63" s="324">
        <f t="shared" si="1"/>
        <v>7.1763327475102529E-2</v>
      </c>
      <c r="N63" s="326"/>
      <c r="O63" s="327"/>
    </row>
    <row r="64" spans="1:15" x14ac:dyDescent="0.25">
      <c r="A64" s="302" t="s">
        <v>17217</v>
      </c>
      <c r="B64" s="312">
        <v>1235</v>
      </c>
      <c r="C64" s="313" t="s">
        <v>17218</v>
      </c>
      <c r="D64" s="314" t="s">
        <v>60</v>
      </c>
      <c r="E64" s="315" t="s">
        <v>17219</v>
      </c>
      <c r="F64" s="315" t="s">
        <v>17221</v>
      </c>
      <c r="G64" s="316">
        <v>101.82186234817814</v>
      </c>
      <c r="H64" s="317">
        <v>14.08</v>
      </c>
      <c r="I64" s="318">
        <v>769.99</v>
      </c>
      <c r="J64" s="323">
        <v>0.24</v>
      </c>
      <c r="K64" s="323">
        <f t="shared" si="2"/>
        <v>770.23</v>
      </c>
      <c r="L64" s="324">
        <f t="shared" si="1"/>
        <v>3.1159523778611579E-4</v>
      </c>
      <c r="N64" s="326"/>
      <c r="O64" s="327"/>
    </row>
    <row r="65" spans="1:15" x14ac:dyDescent="0.25">
      <c r="A65" s="302" t="s">
        <v>17217</v>
      </c>
      <c r="B65" s="312">
        <v>1235</v>
      </c>
      <c r="C65" s="313" t="s">
        <v>17218</v>
      </c>
      <c r="D65" s="314" t="s">
        <v>60</v>
      </c>
      <c r="E65" s="315" t="s">
        <v>17219</v>
      </c>
      <c r="F65" s="315" t="s">
        <v>17221</v>
      </c>
      <c r="G65" s="316">
        <v>101.82186234817814</v>
      </c>
      <c r="H65" s="317">
        <v>14.11</v>
      </c>
      <c r="I65" s="318">
        <v>763.59</v>
      </c>
      <c r="J65" s="323">
        <v>0.24</v>
      </c>
      <c r="K65" s="323">
        <f t="shared" si="2"/>
        <v>763.83</v>
      </c>
      <c r="L65" s="324">
        <f t="shared" si="1"/>
        <v>3.142060406111307E-4</v>
      </c>
      <c r="N65" s="326"/>
      <c r="O65" s="327"/>
    </row>
    <row r="66" spans="1:15" x14ac:dyDescent="0.25">
      <c r="A66" s="302" t="s">
        <v>17217</v>
      </c>
      <c r="B66" s="312">
        <v>1235</v>
      </c>
      <c r="C66" s="313" t="s">
        <v>17218</v>
      </c>
      <c r="D66" s="314" t="s">
        <v>60</v>
      </c>
      <c r="E66" s="315" t="s">
        <v>17219</v>
      </c>
      <c r="F66" s="315" t="s">
        <v>17221</v>
      </c>
      <c r="G66" s="316">
        <v>101.78137651821861</v>
      </c>
      <c r="H66" s="317">
        <v>14.9</v>
      </c>
      <c r="I66" s="318">
        <v>639.41</v>
      </c>
      <c r="J66" s="323">
        <v>45.84</v>
      </c>
      <c r="K66" s="323">
        <f t="shared" si="2"/>
        <v>685.25</v>
      </c>
      <c r="L66" s="324">
        <f t="shared" si="1"/>
        <v>6.6895293688434887E-2</v>
      </c>
      <c r="N66" s="326"/>
      <c r="O66" s="327"/>
    </row>
    <row r="67" spans="1:15" x14ac:dyDescent="0.25">
      <c r="A67" s="302" t="s">
        <v>17217</v>
      </c>
      <c r="B67" s="312">
        <v>1235</v>
      </c>
      <c r="C67" s="313" t="s">
        <v>17218</v>
      </c>
      <c r="D67" s="314" t="s">
        <v>60</v>
      </c>
      <c r="E67" s="315" t="s">
        <v>17219</v>
      </c>
      <c r="F67" s="315" t="s">
        <v>17221</v>
      </c>
      <c r="G67" s="316">
        <v>101.78137651821861</v>
      </c>
      <c r="H67" s="317">
        <v>14.94</v>
      </c>
      <c r="I67" s="318">
        <v>650.64</v>
      </c>
      <c r="J67" s="323">
        <v>37.79</v>
      </c>
      <c r="K67" s="323">
        <f t="shared" si="2"/>
        <v>688.43</v>
      </c>
      <c r="L67" s="324">
        <f t="shared" si="1"/>
        <v>5.4893017445491916E-2</v>
      </c>
      <c r="N67" s="326"/>
      <c r="O67" s="327"/>
    </row>
    <row r="68" spans="1:15" x14ac:dyDescent="0.25">
      <c r="A68" s="302" t="s">
        <v>17217</v>
      </c>
      <c r="B68" s="312">
        <v>1235</v>
      </c>
      <c r="C68" s="313" t="s">
        <v>17218</v>
      </c>
      <c r="D68" s="314" t="s">
        <v>60</v>
      </c>
      <c r="E68" s="315" t="s">
        <v>17219</v>
      </c>
      <c r="F68" s="315" t="s">
        <v>17221</v>
      </c>
      <c r="G68" s="316">
        <v>101.78137651821861</v>
      </c>
      <c r="H68" s="317">
        <v>14.99</v>
      </c>
      <c r="I68" s="318">
        <v>659.06</v>
      </c>
      <c r="J68" s="323">
        <v>23.43</v>
      </c>
      <c r="K68" s="323">
        <f t="shared" si="2"/>
        <v>682.4899999999999</v>
      </c>
      <c r="L68" s="324">
        <f t="shared" si="1"/>
        <v>3.4330173335873057E-2</v>
      </c>
      <c r="N68" s="326"/>
      <c r="O68" s="327"/>
    </row>
    <row r="69" spans="1:15" x14ac:dyDescent="0.25">
      <c r="A69" s="302" t="s">
        <v>17217</v>
      </c>
      <c r="B69" s="312">
        <v>3400</v>
      </c>
      <c r="C69" s="313" t="s">
        <v>17218</v>
      </c>
      <c r="D69" s="314" t="s">
        <v>60</v>
      </c>
      <c r="E69" s="315" t="s">
        <v>17219</v>
      </c>
      <c r="F69" s="315" t="s">
        <v>17222</v>
      </c>
      <c r="G69" s="316">
        <v>101.5</v>
      </c>
      <c r="H69" s="317">
        <v>13.56</v>
      </c>
      <c r="I69" s="318">
        <v>405.13</v>
      </c>
      <c r="J69" s="330">
        <v>71.910000000000025</v>
      </c>
      <c r="K69" s="323">
        <f t="shared" si="2"/>
        <v>477.04</v>
      </c>
      <c r="L69" s="324">
        <f t="shared" ref="L69:L116" si="3">IF(J69="","",IF(K69="","",J69/K69))</f>
        <v>0.1507420761361731</v>
      </c>
      <c r="N69" s="326"/>
      <c r="O69" s="327"/>
    </row>
    <row r="70" spans="1:15" x14ac:dyDescent="0.25">
      <c r="A70" s="302" t="s">
        <v>17217</v>
      </c>
      <c r="B70" s="312">
        <v>2000</v>
      </c>
      <c r="C70" s="313" t="s">
        <v>17218</v>
      </c>
      <c r="D70" s="314" t="s">
        <v>60</v>
      </c>
      <c r="E70" s="315" t="s">
        <v>17219</v>
      </c>
      <c r="F70" s="315" t="s">
        <v>17221</v>
      </c>
      <c r="G70" s="316">
        <v>101.25</v>
      </c>
      <c r="H70" s="317">
        <v>13.96</v>
      </c>
      <c r="I70" s="318">
        <v>1074.43</v>
      </c>
      <c r="J70" s="323">
        <v>61.96</v>
      </c>
      <c r="K70" s="323">
        <f t="shared" si="2"/>
        <v>1136.3900000000001</v>
      </c>
      <c r="L70" s="324">
        <f t="shared" si="3"/>
        <v>5.4523535053986744E-2</v>
      </c>
      <c r="N70" s="326"/>
      <c r="O70" s="327"/>
    </row>
    <row r="71" spans="1:15" x14ac:dyDescent="0.25">
      <c r="A71" s="302" t="s">
        <v>17217</v>
      </c>
      <c r="B71" s="312">
        <v>2000</v>
      </c>
      <c r="C71" s="313" t="s">
        <v>17218</v>
      </c>
      <c r="D71" s="314" t="s">
        <v>60</v>
      </c>
      <c r="E71" s="315" t="s">
        <v>17219</v>
      </c>
      <c r="F71" s="315" t="s">
        <v>17221</v>
      </c>
      <c r="G71" s="316">
        <v>101.25</v>
      </c>
      <c r="H71" s="317">
        <v>13.94</v>
      </c>
      <c r="I71" s="318">
        <v>1111.1400000000001</v>
      </c>
      <c r="J71" s="323">
        <v>65.19</v>
      </c>
      <c r="K71" s="323">
        <f t="shared" si="2"/>
        <v>1176.3300000000002</v>
      </c>
      <c r="L71" s="324">
        <f t="shared" si="3"/>
        <v>5.5418122465634635E-2</v>
      </c>
      <c r="N71" s="326"/>
      <c r="O71" s="327"/>
    </row>
    <row r="72" spans="1:15" x14ac:dyDescent="0.25">
      <c r="A72" s="302" t="s">
        <v>17217</v>
      </c>
      <c r="B72" s="312">
        <v>2000</v>
      </c>
      <c r="C72" s="313" t="s">
        <v>17218</v>
      </c>
      <c r="D72" s="314" t="s">
        <v>60</v>
      </c>
      <c r="E72" s="315" t="s">
        <v>17219</v>
      </c>
      <c r="F72" s="315" t="s">
        <v>17221</v>
      </c>
      <c r="G72" s="316">
        <v>101.25</v>
      </c>
      <c r="H72" s="317">
        <v>13.95</v>
      </c>
      <c r="I72" s="318">
        <v>1111.71</v>
      </c>
      <c r="J72" s="323">
        <v>65.97</v>
      </c>
      <c r="K72" s="323">
        <f t="shared" si="2"/>
        <v>1177.68</v>
      </c>
      <c r="L72" s="324">
        <f t="shared" si="3"/>
        <v>5.6016914611779087E-2</v>
      </c>
      <c r="N72" s="326"/>
      <c r="O72" s="327"/>
    </row>
    <row r="73" spans="1:15" x14ac:dyDescent="0.25">
      <c r="A73" s="302" t="s">
        <v>17217</v>
      </c>
      <c r="B73" s="312">
        <v>1235</v>
      </c>
      <c r="C73" s="313" t="s">
        <v>17218</v>
      </c>
      <c r="D73" s="314" t="s">
        <v>60</v>
      </c>
      <c r="E73" s="315" t="s">
        <v>17219</v>
      </c>
      <c r="F73" s="315" t="s">
        <v>17221</v>
      </c>
      <c r="G73" s="316">
        <v>101.20647773279352</v>
      </c>
      <c r="H73" s="317">
        <v>14.74</v>
      </c>
      <c r="I73" s="318">
        <v>643.19000000000005</v>
      </c>
      <c r="J73" s="323">
        <v>13.17</v>
      </c>
      <c r="K73" s="323">
        <f t="shared" si="2"/>
        <v>656.36</v>
      </c>
      <c r="L73" s="324">
        <f t="shared" si="3"/>
        <v>2.0065208117496496E-2</v>
      </c>
      <c r="N73" s="326"/>
      <c r="O73" s="327"/>
    </row>
    <row r="74" spans="1:15" x14ac:dyDescent="0.25">
      <c r="A74" s="302" t="s">
        <v>17217</v>
      </c>
      <c r="B74" s="312">
        <v>1235</v>
      </c>
      <c r="C74" s="313" t="s">
        <v>17218</v>
      </c>
      <c r="D74" s="314" t="s">
        <v>60</v>
      </c>
      <c r="E74" s="315" t="s">
        <v>17219</v>
      </c>
      <c r="F74" s="315" t="s">
        <v>17221</v>
      </c>
      <c r="G74" s="316">
        <v>101.20647773279352</v>
      </c>
      <c r="H74" s="317">
        <v>14.88</v>
      </c>
      <c r="I74" s="318">
        <v>463.22</v>
      </c>
      <c r="J74" s="323">
        <v>7.63</v>
      </c>
      <c r="K74" s="323">
        <f t="shared" si="2"/>
        <v>470.85</v>
      </c>
      <c r="L74" s="324">
        <f t="shared" si="3"/>
        <v>1.6204736115535731E-2</v>
      </c>
      <c r="N74" s="326"/>
      <c r="O74" s="327"/>
    </row>
    <row r="75" spans="1:15" x14ac:dyDescent="0.25">
      <c r="A75" s="302" t="s">
        <v>17217</v>
      </c>
      <c r="B75" s="312">
        <v>1235</v>
      </c>
      <c r="C75" s="313" t="s">
        <v>17218</v>
      </c>
      <c r="D75" s="314" t="s">
        <v>60</v>
      </c>
      <c r="E75" s="315" t="s">
        <v>17219</v>
      </c>
      <c r="F75" s="315" t="s">
        <v>17221</v>
      </c>
      <c r="G75" s="316">
        <v>101.20647773279352</v>
      </c>
      <c r="H75" s="317">
        <v>14.69</v>
      </c>
      <c r="I75" s="318">
        <v>659.07</v>
      </c>
      <c r="J75" s="323">
        <v>1.65</v>
      </c>
      <c r="K75" s="323">
        <f t="shared" si="2"/>
        <v>660.72</v>
      </c>
      <c r="L75" s="324">
        <f t="shared" si="3"/>
        <v>2.4972756992371957E-3</v>
      </c>
      <c r="N75" s="326"/>
      <c r="O75" s="327"/>
    </row>
    <row r="76" spans="1:15" x14ac:dyDescent="0.25">
      <c r="A76" s="302" t="s">
        <v>17217</v>
      </c>
      <c r="B76" s="312">
        <v>2000</v>
      </c>
      <c r="C76" s="313" t="s">
        <v>17218</v>
      </c>
      <c r="D76" s="314" t="s">
        <v>60</v>
      </c>
      <c r="E76" s="315" t="s">
        <v>17219</v>
      </c>
      <c r="F76" s="315" t="s">
        <v>484</v>
      </c>
      <c r="G76" s="316">
        <v>101.1</v>
      </c>
      <c r="H76" s="317">
        <v>12.550000846385956</v>
      </c>
      <c r="I76" s="318">
        <v>488.02999877929688</v>
      </c>
      <c r="J76" s="328">
        <v>374.74002075195313</v>
      </c>
      <c r="K76" s="331">
        <v>862.77001953125</v>
      </c>
      <c r="L76" s="324">
        <f t="shared" si="3"/>
        <v>0.43434520471116095</v>
      </c>
      <c r="N76" s="326"/>
      <c r="O76" s="327"/>
    </row>
    <row r="77" spans="1:15" x14ac:dyDescent="0.25">
      <c r="A77" s="302" t="s">
        <v>17217</v>
      </c>
      <c r="B77" s="312">
        <v>1500</v>
      </c>
      <c r="C77" s="313" t="s">
        <v>17218</v>
      </c>
      <c r="D77" s="314" t="s">
        <v>60</v>
      </c>
      <c r="E77" s="315" t="s">
        <v>17219</v>
      </c>
      <c r="F77" s="315" t="s">
        <v>17221</v>
      </c>
      <c r="G77" s="316">
        <v>101</v>
      </c>
      <c r="H77" s="317">
        <v>14.44</v>
      </c>
      <c r="I77" s="318">
        <v>719</v>
      </c>
      <c r="J77" s="323">
        <v>40.799999999999997</v>
      </c>
      <c r="K77" s="323">
        <f>I77+J77</f>
        <v>759.8</v>
      </c>
      <c r="L77" s="324">
        <f t="shared" si="3"/>
        <v>5.3698341668860228E-2</v>
      </c>
      <c r="N77" s="326"/>
      <c r="O77" s="327"/>
    </row>
    <row r="78" spans="1:15" x14ac:dyDescent="0.25">
      <c r="A78" s="302" t="s">
        <v>17217</v>
      </c>
      <c r="B78" s="312">
        <v>1500</v>
      </c>
      <c r="C78" s="313" t="s">
        <v>17218</v>
      </c>
      <c r="D78" s="314" t="s">
        <v>60</v>
      </c>
      <c r="E78" s="315" t="s">
        <v>17219</v>
      </c>
      <c r="F78" s="315" t="s">
        <v>17221</v>
      </c>
      <c r="G78" s="316">
        <v>101</v>
      </c>
      <c r="H78" s="317">
        <v>14.33</v>
      </c>
      <c r="I78" s="318">
        <v>825.27</v>
      </c>
      <c r="J78" s="323">
        <v>41.93</v>
      </c>
      <c r="K78" s="323">
        <f>I78+J78</f>
        <v>867.19999999999993</v>
      </c>
      <c r="L78" s="324">
        <f t="shared" si="3"/>
        <v>4.8351014760147602E-2</v>
      </c>
      <c r="N78" s="326"/>
      <c r="O78" s="327"/>
    </row>
    <row r="79" spans="1:15" x14ac:dyDescent="0.25">
      <c r="A79" s="302" t="s">
        <v>17217</v>
      </c>
      <c r="B79" s="312">
        <v>1500</v>
      </c>
      <c r="C79" s="313" t="s">
        <v>17218</v>
      </c>
      <c r="D79" s="314" t="s">
        <v>60</v>
      </c>
      <c r="E79" s="315" t="s">
        <v>17219</v>
      </c>
      <c r="F79" s="315" t="s">
        <v>17221</v>
      </c>
      <c r="G79" s="316">
        <v>101</v>
      </c>
      <c r="H79" s="317">
        <v>14.4</v>
      </c>
      <c r="I79" s="318">
        <v>820.13</v>
      </c>
      <c r="J79" s="323">
        <v>40.4</v>
      </c>
      <c r="K79" s="323">
        <f>I79+J79</f>
        <v>860.53</v>
      </c>
      <c r="L79" s="324">
        <f t="shared" si="3"/>
        <v>4.6947811232612463E-2</v>
      </c>
      <c r="N79" s="326"/>
      <c r="O79" s="327"/>
    </row>
    <row r="80" spans="1:15" x14ac:dyDescent="0.25">
      <c r="A80" s="302" t="s">
        <v>17217</v>
      </c>
      <c r="B80" s="312">
        <v>4000</v>
      </c>
      <c r="C80" s="313" t="s">
        <v>17218</v>
      </c>
      <c r="D80" s="314" t="s">
        <v>60</v>
      </c>
      <c r="E80" s="315" t="s">
        <v>17219</v>
      </c>
      <c r="F80" s="315" t="s">
        <v>484</v>
      </c>
      <c r="G80" s="316">
        <v>100.8648050191955</v>
      </c>
      <c r="H80" s="317">
        <v>14.440000057220459</v>
      </c>
      <c r="I80" s="318">
        <v>297.989990234375</v>
      </c>
      <c r="J80" s="328">
        <v>89.160003662109375</v>
      </c>
      <c r="K80" s="329">
        <v>387.14999389648438</v>
      </c>
      <c r="L80" s="324">
        <f t="shared" si="3"/>
        <v>0.23029834706893693</v>
      </c>
      <c r="N80" s="326"/>
      <c r="O80" s="327"/>
    </row>
    <row r="81" spans="1:15" x14ac:dyDescent="0.25">
      <c r="A81" s="302" t="s">
        <v>17217</v>
      </c>
      <c r="B81" s="312">
        <v>4000</v>
      </c>
      <c r="C81" s="313" t="s">
        <v>17218</v>
      </c>
      <c r="D81" s="314" t="s">
        <v>60</v>
      </c>
      <c r="E81" s="315" t="s">
        <v>17219</v>
      </c>
      <c r="F81" s="315" t="s">
        <v>484</v>
      </c>
      <c r="G81" s="316">
        <v>100.81766666666667</v>
      </c>
      <c r="H81" s="317">
        <v>14.37000036239624</v>
      </c>
      <c r="I81" s="318">
        <v>304.3599853515625</v>
      </c>
      <c r="J81" s="328">
        <v>93.300018310546861</v>
      </c>
      <c r="K81" s="329">
        <v>397.66000366210938</v>
      </c>
      <c r="L81" s="324">
        <f t="shared" si="3"/>
        <v>0.23462258575499997</v>
      </c>
      <c r="N81" s="326"/>
      <c r="O81" s="327"/>
    </row>
    <row r="82" spans="1:15" x14ac:dyDescent="0.25">
      <c r="A82" s="302" t="s">
        <v>17217</v>
      </c>
      <c r="B82" s="312">
        <v>2000</v>
      </c>
      <c r="C82" s="313" t="s">
        <v>17218</v>
      </c>
      <c r="D82" s="314" t="s">
        <v>60</v>
      </c>
      <c r="E82" s="315" t="s">
        <v>17219</v>
      </c>
      <c r="F82" s="315" t="s">
        <v>484</v>
      </c>
      <c r="G82" s="316">
        <v>100.8</v>
      </c>
      <c r="H82" s="317">
        <v>12.73999959230423</v>
      </c>
      <c r="I82" s="318">
        <v>287.52999877929688</v>
      </c>
      <c r="J82" s="328">
        <v>512.05001831054688</v>
      </c>
      <c r="K82" s="331">
        <v>799.58001708984375</v>
      </c>
      <c r="L82" s="324">
        <f t="shared" si="3"/>
        <v>0.64039871853502195</v>
      </c>
      <c r="N82" s="326"/>
      <c r="O82" s="327"/>
    </row>
    <row r="83" spans="1:15" x14ac:dyDescent="0.25">
      <c r="A83" s="302" t="s">
        <v>17217</v>
      </c>
      <c r="B83" s="312">
        <v>1235</v>
      </c>
      <c r="C83" s="313" t="s">
        <v>17218</v>
      </c>
      <c r="D83" s="314" t="s">
        <v>60</v>
      </c>
      <c r="E83" s="315" t="s">
        <v>17219</v>
      </c>
      <c r="F83" s="315" t="s">
        <v>17221</v>
      </c>
      <c r="G83" s="316">
        <v>100.76113360323889</v>
      </c>
      <c r="H83" s="317">
        <v>14.82</v>
      </c>
      <c r="I83" s="318">
        <v>472.12</v>
      </c>
      <c r="J83" s="323">
        <v>44.75</v>
      </c>
      <c r="K83" s="323">
        <f>I83+J83</f>
        <v>516.87</v>
      </c>
      <c r="L83" s="324">
        <f t="shared" si="3"/>
        <v>8.6578830266798232E-2</v>
      </c>
      <c r="N83" s="326"/>
      <c r="O83" s="327"/>
    </row>
    <row r="84" spans="1:15" x14ac:dyDescent="0.25">
      <c r="A84" s="302" t="s">
        <v>17217</v>
      </c>
      <c r="B84" s="312">
        <v>1235</v>
      </c>
      <c r="C84" s="313" t="s">
        <v>17218</v>
      </c>
      <c r="D84" s="314" t="s">
        <v>60</v>
      </c>
      <c r="E84" s="315" t="s">
        <v>17219</v>
      </c>
      <c r="F84" s="315" t="s">
        <v>17221</v>
      </c>
      <c r="G84" s="316">
        <v>100.76113360323889</v>
      </c>
      <c r="H84" s="317">
        <v>14.81</v>
      </c>
      <c r="I84" s="318">
        <v>483.59</v>
      </c>
      <c r="J84" s="323">
        <v>44.19</v>
      </c>
      <c r="K84" s="323">
        <f>I84+J84</f>
        <v>527.78</v>
      </c>
      <c r="L84" s="324">
        <f t="shared" si="3"/>
        <v>8.3728068513395731E-2</v>
      </c>
      <c r="N84" s="326"/>
      <c r="O84" s="327"/>
    </row>
    <row r="85" spans="1:15" x14ac:dyDescent="0.25">
      <c r="A85" s="302" t="s">
        <v>17217</v>
      </c>
      <c r="B85" s="312">
        <v>1235</v>
      </c>
      <c r="C85" s="313" t="s">
        <v>17218</v>
      </c>
      <c r="D85" s="314" t="s">
        <v>60</v>
      </c>
      <c r="E85" s="315" t="s">
        <v>17219</v>
      </c>
      <c r="F85" s="315" t="s">
        <v>17221</v>
      </c>
      <c r="G85" s="316">
        <v>100.76113360323889</v>
      </c>
      <c r="H85" s="317">
        <v>14.83</v>
      </c>
      <c r="I85" s="318">
        <v>488.38</v>
      </c>
      <c r="J85" s="323">
        <v>40.049999999999997</v>
      </c>
      <c r="K85" s="323">
        <f>I85+J85</f>
        <v>528.42999999999995</v>
      </c>
      <c r="L85" s="324">
        <f t="shared" si="3"/>
        <v>7.579054936320799E-2</v>
      </c>
      <c r="N85" s="326"/>
      <c r="O85" s="327"/>
    </row>
    <row r="86" spans="1:15" x14ac:dyDescent="0.25">
      <c r="A86" s="302" t="s">
        <v>17217</v>
      </c>
      <c r="B86" s="312">
        <v>2000</v>
      </c>
      <c r="C86" s="313" t="s">
        <v>17218</v>
      </c>
      <c r="D86" s="314" t="s">
        <v>60</v>
      </c>
      <c r="E86" s="315" t="s">
        <v>17219</v>
      </c>
      <c r="F86" s="315" t="s">
        <v>484</v>
      </c>
      <c r="G86" s="316">
        <v>100.75</v>
      </c>
      <c r="H86" s="317">
        <v>13.199999928474426</v>
      </c>
      <c r="I86" s="318">
        <v>177.71000671386719</v>
      </c>
      <c r="J86" s="328">
        <v>289.30998229980469</v>
      </c>
      <c r="K86" s="331">
        <v>467.01998901367188</v>
      </c>
      <c r="L86" s="324">
        <f t="shared" si="3"/>
        <v>0.61948094108523311</v>
      </c>
      <c r="N86" s="326"/>
      <c r="O86" s="327"/>
    </row>
    <row r="87" spans="1:15" x14ac:dyDescent="0.25">
      <c r="A87" s="302" t="s">
        <v>17217</v>
      </c>
      <c r="B87" s="312">
        <v>2000</v>
      </c>
      <c r="C87" s="313" t="s">
        <v>17218</v>
      </c>
      <c r="D87" s="314" t="s">
        <v>60</v>
      </c>
      <c r="E87" s="315" t="s">
        <v>17219</v>
      </c>
      <c r="F87" s="315" t="s">
        <v>484</v>
      </c>
      <c r="G87" s="316">
        <v>100.6</v>
      </c>
      <c r="H87" s="317">
        <v>12.460000067949295</v>
      </c>
      <c r="I87" s="318">
        <v>576.59002685546875</v>
      </c>
      <c r="J87" s="328">
        <v>462.40997314453131</v>
      </c>
      <c r="K87" s="331">
        <v>1039</v>
      </c>
      <c r="L87" s="324">
        <f t="shared" si="3"/>
        <v>0.44505290966749883</v>
      </c>
      <c r="N87" s="326"/>
      <c r="O87" s="327"/>
    </row>
    <row r="88" spans="1:15" x14ac:dyDescent="0.25">
      <c r="A88" s="302" t="s">
        <v>17217</v>
      </c>
      <c r="B88" s="312">
        <v>3400</v>
      </c>
      <c r="C88" s="313" t="s">
        <v>17218</v>
      </c>
      <c r="D88" s="314" t="s">
        <v>60</v>
      </c>
      <c r="E88" s="315" t="s">
        <v>17219</v>
      </c>
      <c r="F88" s="315" t="s">
        <v>17222</v>
      </c>
      <c r="G88" s="316">
        <v>100.5</v>
      </c>
      <c r="H88" s="317">
        <v>13.17</v>
      </c>
      <c r="I88" s="318">
        <v>482.43</v>
      </c>
      <c r="J88" s="323">
        <v>108.20999999999998</v>
      </c>
      <c r="K88" s="323">
        <f>I88+J88</f>
        <v>590.64</v>
      </c>
      <c r="L88" s="324">
        <f t="shared" si="3"/>
        <v>0.18320804550995526</v>
      </c>
      <c r="N88" s="326"/>
      <c r="O88" s="327"/>
    </row>
    <row r="89" spans="1:15" x14ac:dyDescent="0.25">
      <c r="A89" s="302" t="s">
        <v>17217</v>
      </c>
      <c r="B89" s="312">
        <v>5500</v>
      </c>
      <c r="C89" s="313" t="s">
        <v>17218</v>
      </c>
      <c r="D89" s="314" t="s">
        <v>60</v>
      </c>
      <c r="E89" s="315" t="s">
        <v>17219</v>
      </c>
      <c r="F89" s="315" t="s">
        <v>17222</v>
      </c>
      <c r="G89" s="316">
        <v>100.5</v>
      </c>
      <c r="H89" s="317">
        <v>14.41</v>
      </c>
      <c r="I89" s="318">
        <v>847</v>
      </c>
      <c r="J89" s="323">
        <v>215</v>
      </c>
      <c r="K89" s="323">
        <f>I89+J89</f>
        <v>1062</v>
      </c>
      <c r="L89" s="324">
        <f t="shared" si="3"/>
        <v>0.2024482109227872</v>
      </c>
      <c r="N89" s="326"/>
      <c r="O89" s="327"/>
    </row>
    <row r="90" spans="1:15" x14ac:dyDescent="0.25">
      <c r="A90" s="302" t="s">
        <v>17217</v>
      </c>
      <c r="B90" s="312">
        <v>3400</v>
      </c>
      <c r="C90" s="313" t="s">
        <v>17218</v>
      </c>
      <c r="D90" s="314" t="s">
        <v>60</v>
      </c>
      <c r="E90" s="315" t="s">
        <v>17219</v>
      </c>
      <c r="F90" s="315" t="s">
        <v>17222</v>
      </c>
      <c r="G90" s="316">
        <v>100.5</v>
      </c>
      <c r="H90" s="317">
        <v>13.81</v>
      </c>
      <c r="I90" s="318">
        <v>397.22</v>
      </c>
      <c r="J90" s="330">
        <v>107.63999999999999</v>
      </c>
      <c r="K90" s="323">
        <f>I90+J90</f>
        <v>504.86</v>
      </c>
      <c r="L90" s="324">
        <f t="shared" si="3"/>
        <v>0.2132076219149863</v>
      </c>
      <c r="N90" s="326"/>
      <c r="O90" s="327"/>
    </row>
    <row r="91" spans="1:15" x14ac:dyDescent="0.25">
      <c r="A91" s="302" t="s">
        <v>17217</v>
      </c>
      <c r="B91" s="312">
        <v>3400</v>
      </c>
      <c r="C91" s="313" t="s">
        <v>17218</v>
      </c>
      <c r="D91" s="314" t="s">
        <v>60</v>
      </c>
      <c r="E91" s="315" t="s">
        <v>17219</v>
      </c>
      <c r="F91" s="315" t="s">
        <v>17222</v>
      </c>
      <c r="G91" s="316">
        <v>100.5</v>
      </c>
      <c r="H91" s="317">
        <v>13.8</v>
      </c>
      <c r="I91" s="318">
        <v>409.04</v>
      </c>
      <c r="J91" s="330">
        <v>110.35999999999996</v>
      </c>
      <c r="K91" s="323">
        <f>I91+J91</f>
        <v>519.4</v>
      </c>
      <c r="L91" s="324">
        <f t="shared" si="3"/>
        <v>0.21247593376973423</v>
      </c>
      <c r="N91" s="326"/>
      <c r="O91" s="327"/>
    </row>
    <row r="92" spans="1:15" x14ac:dyDescent="0.25">
      <c r="A92" s="302" t="s">
        <v>17217</v>
      </c>
      <c r="B92" s="312">
        <v>2000</v>
      </c>
      <c r="C92" s="313" t="s">
        <v>17218</v>
      </c>
      <c r="D92" s="314" t="s">
        <v>60</v>
      </c>
      <c r="E92" s="315" t="s">
        <v>17219</v>
      </c>
      <c r="F92" s="315" t="s">
        <v>484</v>
      </c>
      <c r="G92" s="316">
        <v>100.49999999999999</v>
      </c>
      <c r="H92" s="317">
        <v>13.779999315738678</v>
      </c>
      <c r="I92" s="318">
        <v>177.71000671386719</v>
      </c>
      <c r="J92" s="328">
        <v>34.939987182617202</v>
      </c>
      <c r="K92" s="331">
        <v>212.64999389648438</v>
      </c>
      <c r="L92" s="324">
        <f t="shared" si="3"/>
        <v>0.16430749205488149</v>
      </c>
      <c r="N92" s="326"/>
      <c r="O92" s="327"/>
    </row>
    <row r="93" spans="1:15" x14ac:dyDescent="0.25">
      <c r="A93" s="302" t="s">
        <v>17217</v>
      </c>
      <c r="B93" s="312">
        <v>12000</v>
      </c>
      <c r="C93" s="313" t="s">
        <v>17218</v>
      </c>
      <c r="D93" s="314" t="s">
        <v>60</v>
      </c>
      <c r="E93" s="315" t="s">
        <v>17219</v>
      </c>
      <c r="F93" s="315" t="s">
        <v>17222</v>
      </c>
      <c r="G93" s="316">
        <v>100.3</v>
      </c>
      <c r="H93" s="317">
        <v>14.95</v>
      </c>
      <c r="I93" s="318">
        <v>290.58999999999997</v>
      </c>
      <c r="J93" s="323">
        <v>52.140000000000043</v>
      </c>
      <c r="K93" s="323">
        <f t="shared" ref="K93:K102" si="4">I93+J93</f>
        <v>342.73</v>
      </c>
      <c r="L93" s="324">
        <f t="shared" si="3"/>
        <v>0.15213141539987757</v>
      </c>
      <c r="N93" s="326"/>
      <c r="O93" s="327"/>
    </row>
    <row r="94" spans="1:15" x14ac:dyDescent="0.25">
      <c r="A94" s="302" t="s">
        <v>17217</v>
      </c>
      <c r="B94" s="312">
        <v>5500</v>
      </c>
      <c r="C94" s="313" t="s">
        <v>17218</v>
      </c>
      <c r="D94" s="314" t="s">
        <v>60</v>
      </c>
      <c r="E94" s="315" t="s">
        <v>17219</v>
      </c>
      <c r="F94" s="315" t="s">
        <v>17222</v>
      </c>
      <c r="G94" s="316">
        <v>100.2</v>
      </c>
      <c r="H94" s="317">
        <v>14.2</v>
      </c>
      <c r="I94" s="318">
        <v>1006</v>
      </c>
      <c r="J94" s="323">
        <v>287</v>
      </c>
      <c r="K94" s="323">
        <f t="shared" si="4"/>
        <v>1293</v>
      </c>
      <c r="L94" s="324">
        <f t="shared" si="3"/>
        <v>0.2219644238205723</v>
      </c>
      <c r="N94" s="326"/>
      <c r="O94" s="327"/>
    </row>
    <row r="95" spans="1:15" x14ac:dyDescent="0.25">
      <c r="A95" s="302" t="s">
        <v>17217</v>
      </c>
      <c r="B95" s="312">
        <v>3400</v>
      </c>
      <c r="C95" s="313" t="s">
        <v>17218</v>
      </c>
      <c r="D95" s="314" t="s">
        <v>60</v>
      </c>
      <c r="E95" s="315" t="s">
        <v>17219</v>
      </c>
      <c r="F95" s="315" t="s">
        <v>17222</v>
      </c>
      <c r="G95" s="316">
        <v>100.2</v>
      </c>
      <c r="H95" s="317">
        <v>13.85</v>
      </c>
      <c r="I95" s="318">
        <v>364.33</v>
      </c>
      <c r="J95" s="330">
        <v>100.17000000000002</v>
      </c>
      <c r="K95" s="323">
        <f t="shared" si="4"/>
        <v>464.5</v>
      </c>
      <c r="L95" s="324">
        <f t="shared" si="3"/>
        <v>0.21565123789020454</v>
      </c>
      <c r="N95" s="326"/>
      <c r="O95" s="327"/>
    </row>
    <row r="96" spans="1:15" x14ac:dyDescent="0.25">
      <c r="A96" s="302" t="s">
        <v>17217</v>
      </c>
      <c r="B96" s="312">
        <v>1235</v>
      </c>
      <c r="C96" s="313" t="s">
        <v>17218</v>
      </c>
      <c r="D96" s="314" t="s">
        <v>60</v>
      </c>
      <c r="E96" s="315" t="s">
        <v>17219</v>
      </c>
      <c r="F96" s="315" t="s">
        <v>17221</v>
      </c>
      <c r="G96" s="316">
        <v>100.2</v>
      </c>
      <c r="H96" s="317">
        <v>15</v>
      </c>
      <c r="I96" s="318">
        <v>584.1</v>
      </c>
      <c r="J96" s="323">
        <v>63.759999999999991</v>
      </c>
      <c r="K96" s="323">
        <f t="shared" si="4"/>
        <v>647.86</v>
      </c>
      <c r="L96" s="324">
        <f t="shared" si="3"/>
        <v>9.8416324514555592E-2</v>
      </c>
      <c r="N96" s="326"/>
      <c r="O96" s="327"/>
    </row>
    <row r="97" spans="1:15" x14ac:dyDescent="0.25">
      <c r="A97" s="302" t="s">
        <v>17217</v>
      </c>
      <c r="B97" s="312">
        <v>1235</v>
      </c>
      <c r="C97" s="313" t="s">
        <v>17218</v>
      </c>
      <c r="D97" s="314" t="s">
        <v>60</v>
      </c>
      <c r="E97" s="315" t="s">
        <v>17219</v>
      </c>
      <c r="F97" s="315" t="s">
        <v>17221</v>
      </c>
      <c r="G97" s="316">
        <v>100.2</v>
      </c>
      <c r="H97" s="317">
        <v>14.97</v>
      </c>
      <c r="I97" s="318">
        <v>583</v>
      </c>
      <c r="J97" s="323">
        <v>62.139999999999986</v>
      </c>
      <c r="K97" s="323">
        <f t="shared" si="4"/>
        <v>645.14</v>
      </c>
      <c r="L97" s="324">
        <f t="shared" si="3"/>
        <v>9.6320178565892658E-2</v>
      </c>
      <c r="N97" s="326"/>
      <c r="O97" s="327"/>
    </row>
    <row r="98" spans="1:15" x14ac:dyDescent="0.25">
      <c r="A98" s="302" t="s">
        <v>17217</v>
      </c>
      <c r="B98" s="312">
        <v>1235</v>
      </c>
      <c r="C98" s="313" t="s">
        <v>17218</v>
      </c>
      <c r="D98" s="314" t="s">
        <v>60</v>
      </c>
      <c r="E98" s="315" t="s">
        <v>17219</v>
      </c>
      <c r="F98" s="315" t="s">
        <v>17221</v>
      </c>
      <c r="G98" s="316">
        <v>100.2</v>
      </c>
      <c r="H98" s="317">
        <v>15</v>
      </c>
      <c r="I98" s="318">
        <v>565.19000000000005</v>
      </c>
      <c r="J98" s="323">
        <v>60.239999999999895</v>
      </c>
      <c r="K98" s="323">
        <f t="shared" si="4"/>
        <v>625.42999999999995</v>
      </c>
      <c r="L98" s="324">
        <f t="shared" si="3"/>
        <v>9.6317733399421041E-2</v>
      </c>
      <c r="N98" s="326"/>
      <c r="O98" s="327"/>
    </row>
    <row r="99" spans="1:15" x14ac:dyDescent="0.25">
      <c r="A99" s="302" t="s">
        <v>17217</v>
      </c>
      <c r="B99" s="312">
        <v>1800</v>
      </c>
      <c r="C99" s="313" t="s">
        <v>17218</v>
      </c>
      <c r="D99" s="314" t="s">
        <v>60</v>
      </c>
      <c r="E99" s="315" t="s">
        <v>17219</v>
      </c>
      <c r="F99" s="315" t="s">
        <v>17222</v>
      </c>
      <c r="G99" s="316">
        <v>100.2</v>
      </c>
      <c r="H99" s="317">
        <v>14.872</v>
      </c>
      <c r="I99" s="318">
        <v>883</v>
      </c>
      <c r="J99" s="323">
        <v>171</v>
      </c>
      <c r="K99" s="323">
        <f t="shared" si="4"/>
        <v>1054</v>
      </c>
      <c r="L99" s="324">
        <f t="shared" si="3"/>
        <v>0.16223908918406071</v>
      </c>
      <c r="N99" s="326"/>
      <c r="O99" s="327"/>
    </row>
    <row r="100" spans="1:15" x14ac:dyDescent="0.25">
      <c r="A100" s="302" t="s">
        <v>17217</v>
      </c>
      <c r="B100" s="312">
        <v>1235</v>
      </c>
      <c r="C100" s="313" t="s">
        <v>17218</v>
      </c>
      <c r="D100" s="314" t="s">
        <v>60</v>
      </c>
      <c r="E100" s="315" t="s">
        <v>17219</v>
      </c>
      <c r="F100" s="315" t="s">
        <v>17221</v>
      </c>
      <c r="G100" s="316">
        <v>100.11336032388665</v>
      </c>
      <c r="H100" s="317">
        <v>14.63</v>
      </c>
      <c r="I100" s="318">
        <v>610.64</v>
      </c>
      <c r="J100" s="323">
        <v>60.42</v>
      </c>
      <c r="K100" s="323">
        <f t="shared" si="4"/>
        <v>671.06</v>
      </c>
      <c r="L100" s="324">
        <f t="shared" si="3"/>
        <v>9.0036658421005583E-2</v>
      </c>
      <c r="N100" s="326"/>
      <c r="O100" s="327"/>
    </row>
    <row r="101" spans="1:15" x14ac:dyDescent="0.25">
      <c r="A101" s="302" t="s">
        <v>17217</v>
      </c>
      <c r="B101" s="312">
        <v>1235</v>
      </c>
      <c r="C101" s="313" t="s">
        <v>17218</v>
      </c>
      <c r="D101" s="314" t="s">
        <v>60</v>
      </c>
      <c r="E101" s="315" t="s">
        <v>17219</v>
      </c>
      <c r="F101" s="315" t="s">
        <v>17221</v>
      </c>
      <c r="G101" s="316">
        <v>100.11336032388665</v>
      </c>
      <c r="H101" s="317">
        <v>14.81</v>
      </c>
      <c r="I101" s="318">
        <v>504.97</v>
      </c>
      <c r="J101" s="323">
        <v>51.53</v>
      </c>
      <c r="K101" s="323">
        <f t="shared" si="4"/>
        <v>556.5</v>
      </c>
      <c r="L101" s="324">
        <f t="shared" si="3"/>
        <v>9.2596585804132978E-2</v>
      </c>
      <c r="N101" s="326"/>
      <c r="O101" s="327"/>
    </row>
    <row r="102" spans="1:15" x14ac:dyDescent="0.25">
      <c r="A102" s="302" t="s">
        <v>17217</v>
      </c>
      <c r="B102" s="312">
        <v>1235</v>
      </c>
      <c r="C102" s="313" t="s">
        <v>17218</v>
      </c>
      <c r="D102" s="314" t="s">
        <v>60</v>
      </c>
      <c r="E102" s="315" t="s">
        <v>17219</v>
      </c>
      <c r="F102" s="315" t="s">
        <v>17221</v>
      </c>
      <c r="G102" s="316">
        <v>100.11336032388665</v>
      </c>
      <c r="H102" s="317">
        <v>14.67</v>
      </c>
      <c r="I102" s="318">
        <v>559.73</v>
      </c>
      <c r="J102" s="323">
        <v>54.15</v>
      </c>
      <c r="K102" s="323">
        <f t="shared" si="4"/>
        <v>613.88</v>
      </c>
      <c r="L102" s="324">
        <f t="shared" si="3"/>
        <v>8.8209422036880175E-2</v>
      </c>
      <c r="N102" s="326"/>
      <c r="O102" s="327"/>
    </row>
    <row r="103" spans="1:15" x14ac:dyDescent="0.25">
      <c r="A103" s="302" t="s">
        <v>17217</v>
      </c>
      <c r="B103" s="312">
        <v>1800</v>
      </c>
      <c r="C103" s="313" t="s">
        <v>17218</v>
      </c>
      <c r="D103" s="314" t="s">
        <v>60</v>
      </c>
      <c r="E103" s="315" t="s">
        <v>17219</v>
      </c>
      <c r="F103" s="315" t="s">
        <v>484</v>
      </c>
      <c r="G103" s="316">
        <v>100.1111111111111</v>
      </c>
      <c r="H103" s="317">
        <v>14.800000190734863</v>
      </c>
      <c r="I103" s="318">
        <v>1490</v>
      </c>
      <c r="J103" s="331">
        <v>166.99999999999983</v>
      </c>
      <c r="K103" s="331">
        <v>1657</v>
      </c>
      <c r="L103" s="324">
        <f t="shared" si="3"/>
        <v>0.10078455039227509</v>
      </c>
      <c r="N103" s="326"/>
      <c r="O103" s="327"/>
    </row>
    <row r="104" spans="1:15" x14ac:dyDescent="0.25">
      <c r="A104" s="302" t="s">
        <v>17217</v>
      </c>
      <c r="B104" s="312">
        <v>1500</v>
      </c>
      <c r="C104" s="313" t="s">
        <v>17218</v>
      </c>
      <c r="D104" s="314" t="s">
        <v>60</v>
      </c>
      <c r="E104" s="315" t="s">
        <v>17219</v>
      </c>
      <c r="F104" s="315" t="s">
        <v>17221</v>
      </c>
      <c r="G104" s="316">
        <v>100.1</v>
      </c>
      <c r="H104" s="317">
        <v>14.71</v>
      </c>
      <c r="I104" s="318">
        <v>747.73</v>
      </c>
      <c r="J104" s="323">
        <v>73.13</v>
      </c>
      <c r="K104" s="323">
        <f t="shared" ref="K104:K116" si="5">I104+J104</f>
        <v>820.86</v>
      </c>
      <c r="L104" s="324">
        <f t="shared" si="3"/>
        <v>8.9089491508905286E-2</v>
      </c>
      <c r="N104" s="326"/>
      <c r="O104" s="327"/>
    </row>
    <row r="105" spans="1:15" x14ac:dyDescent="0.25">
      <c r="A105" s="302" t="s">
        <v>17217</v>
      </c>
      <c r="B105" s="312">
        <v>1500</v>
      </c>
      <c r="C105" s="313" t="s">
        <v>17218</v>
      </c>
      <c r="D105" s="314" t="s">
        <v>60</v>
      </c>
      <c r="E105" s="315" t="s">
        <v>17219</v>
      </c>
      <c r="F105" s="315" t="s">
        <v>17221</v>
      </c>
      <c r="G105" s="316">
        <v>100.1</v>
      </c>
      <c r="H105" s="317">
        <v>14.77</v>
      </c>
      <c r="I105" s="318">
        <v>735.87</v>
      </c>
      <c r="J105" s="323">
        <v>70.67</v>
      </c>
      <c r="K105" s="323">
        <f t="shared" si="5"/>
        <v>806.54</v>
      </c>
      <c r="L105" s="324">
        <f t="shared" si="3"/>
        <v>8.7621196716839836E-2</v>
      </c>
      <c r="N105" s="326"/>
      <c r="O105" s="327"/>
    </row>
    <row r="106" spans="1:15" x14ac:dyDescent="0.25">
      <c r="A106" s="302" t="s">
        <v>17217</v>
      </c>
      <c r="B106" s="312">
        <v>1500</v>
      </c>
      <c r="C106" s="313" t="s">
        <v>17218</v>
      </c>
      <c r="D106" s="314" t="s">
        <v>60</v>
      </c>
      <c r="E106" s="315" t="s">
        <v>17219</v>
      </c>
      <c r="F106" s="315" t="s">
        <v>17221</v>
      </c>
      <c r="G106" s="316">
        <v>100.1</v>
      </c>
      <c r="H106" s="317">
        <v>14.79</v>
      </c>
      <c r="I106" s="318">
        <v>737.73</v>
      </c>
      <c r="J106" s="323">
        <v>68.87</v>
      </c>
      <c r="K106" s="323">
        <f t="shared" si="5"/>
        <v>806.6</v>
      </c>
      <c r="L106" s="324">
        <f t="shared" si="3"/>
        <v>8.5383089511529883E-2</v>
      </c>
      <c r="N106" s="326"/>
      <c r="O106" s="327"/>
    </row>
    <row r="107" spans="1:15" x14ac:dyDescent="0.25">
      <c r="A107" s="302" t="s">
        <v>17217</v>
      </c>
      <c r="B107" s="312">
        <v>1235</v>
      </c>
      <c r="C107" s="313" t="s">
        <v>17218</v>
      </c>
      <c r="D107" s="314" t="s">
        <v>60</v>
      </c>
      <c r="E107" s="315" t="s">
        <v>17219</v>
      </c>
      <c r="F107" s="315" t="s">
        <v>17221</v>
      </c>
      <c r="G107" s="316">
        <v>100.08097165991903</v>
      </c>
      <c r="H107" s="317">
        <v>14.98</v>
      </c>
      <c r="I107" s="318">
        <v>213.72</v>
      </c>
      <c r="J107" s="323">
        <v>39.99</v>
      </c>
      <c r="K107" s="323">
        <f t="shared" si="5"/>
        <v>253.71</v>
      </c>
      <c r="L107" s="324">
        <f t="shared" si="3"/>
        <v>0.15762090575854323</v>
      </c>
      <c r="N107" s="326"/>
      <c r="O107" s="327"/>
    </row>
    <row r="108" spans="1:15" x14ac:dyDescent="0.25">
      <c r="A108" s="302" t="s">
        <v>17217</v>
      </c>
      <c r="B108" s="312">
        <v>1235</v>
      </c>
      <c r="C108" s="313" t="s">
        <v>17218</v>
      </c>
      <c r="D108" s="314" t="s">
        <v>60</v>
      </c>
      <c r="E108" s="315" t="s">
        <v>17219</v>
      </c>
      <c r="F108" s="315" t="s">
        <v>17221</v>
      </c>
      <c r="G108" s="316">
        <v>100.08097165991903</v>
      </c>
      <c r="H108" s="317">
        <v>14.97</v>
      </c>
      <c r="I108" s="318">
        <v>224.6</v>
      </c>
      <c r="J108" s="323">
        <v>38.99</v>
      </c>
      <c r="K108" s="323">
        <f t="shared" si="5"/>
        <v>263.58999999999997</v>
      </c>
      <c r="L108" s="324">
        <f t="shared" si="3"/>
        <v>0.14791911681019768</v>
      </c>
      <c r="N108" s="326"/>
      <c r="O108" s="327"/>
    </row>
    <row r="109" spans="1:15" x14ac:dyDescent="0.25">
      <c r="A109" s="302" t="s">
        <v>17217</v>
      </c>
      <c r="B109" s="312">
        <v>1235</v>
      </c>
      <c r="C109" s="313" t="s">
        <v>17218</v>
      </c>
      <c r="D109" s="314" t="s">
        <v>60</v>
      </c>
      <c r="E109" s="315" t="s">
        <v>17219</v>
      </c>
      <c r="F109" s="315" t="s">
        <v>17221</v>
      </c>
      <c r="G109" s="316">
        <v>100.08097165991903</v>
      </c>
      <c r="H109" s="317">
        <v>14.89</v>
      </c>
      <c r="I109" s="318">
        <v>260.93</v>
      </c>
      <c r="J109" s="323">
        <v>40.04</v>
      </c>
      <c r="K109" s="323">
        <f t="shared" si="5"/>
        <v>300.97000000000003</v>
      </c>
      <c r="L109" s="324">
        <f t="shared" si="3"/>
        <v>0.13303651526730237</v>
      </c>
      <c r="N109" s="326"/>
      <c r="O109" s="327"/>
    </row>
    <row r="110" spans="1:15" x14ac:dyDescent="0.25">
      <c r="A110" s="302" t="s">
        <v>17217</v>
      </c>
      <c r="B110" s="312">
        <v>3400</v>
      </c>
      <c r="C110" s="313" t="s">
        <v>17218</v>
      </c>
      <c r="D110" s="314" t="s">
        <v>60</v>
      </c>
      <c r="E110" s="315" t="s">
        <v>17219</v>
      </c>
      <c r="F110" s="315" t="s">
        <v>17222</v>
      </c>
      <c r="G110" s="316">
        <v>100.06</v>
      </c>
      <c r="H110" s="317">
        <v>13.18</v>
      </c>
      <c r="I110" s="318">
        <v>478.94</v>
      </c>
      <c r="J110" s="323">
        <v>107.09999999999997</v>
      </c>
      <c r="K110" s="323">
        <f t="shared" si="5"/>
        <v>586.04</v>
      </c>
      <c r="L110" s="324">
        <f t="shared" si="3"/>
        <v>0.18275203057811748</v>
      </c>
      <c r="N110" s="326"/>
      <c r="O110" s="327"/>
    </row>
    <row r="111" spans="1:15" x14ac:dyDescent="0.25">
      <c r="A111" s="302" t="s">
        <v>17217</v>
      </c>
      <c r="B111" s="312">
        <v>1235</v>
      </c>
      <c r="C111" s="313" t="s">
        <v>17218</v>
      </c>
      <c r="D111" s="314" t="s">
        <v>60</v>
      </c>
      <c r="E111" s="315" t="s">
        <v>17219</v>
      </c>
      <c r="F111" s="315" t="s">
        <v>17221</v>
      </c>
      <c r="G111" s="316">
        <v>100.05668016194333</v>
      </c>
      <c r="H111" s="317">
        <v>14.44</v>
      </c>
      <c r="I111" s="318">
        <v>747.63</v>
      </c>
      <c r="J111" s="323">
        <v>0.19</v>
      </c>
      <c r="K111" s="323">
        <f t="shared" si="5"/>
        <v>747.82</v>
      </c>
      <c r="L111" s="324">
        <f t="shared" si="3"/>
        <v>2.5407183546842819E-4</v>
      </c>
      <c r="N111" s="326"/>
      <c r="O111" s="327"/>
    </row>
    <row r="112" spans="1:15" x14ac:dyDescent="0.25">
      <c r="A112" s="302" t="s">
        <v>17217</v>
      </c>
      <c r="B112" s="312">
        <v>2000</v>
      </c>
      <c r="C112" s="313" t="s">
        <v>17218</v>
      </c>
      <c r="D112" s="314" t="s">
        <v>60</v>
      </c>
      <c r="E112" s="315" t="s">
        <v>17219</v>
      </c>
      <c r="F112" s="315" t="s">
        <v>17223</v>
      </c>
      <c r="G112" s="316">
        <v>100</v>
      </c>
      <c r="H112" s="317">
        <v>14.26</v>
      </c>
      <c r="I112" s="318">
        <v>118.76</v>
      </c>
      <c r="J112" s="323">
        <v>45.89</v>
      </c>
      <c r="K112" s="332">
        <f t="shared" si="5"/>
        <v>164.65</v>
      </c>
      <c r="L112" s="324">
        <f t="shared" si="3"/>
        <v>0.27871242028545401</v>
      </c>
      <c r="N112" s="326"/>
      <c r="O112" s="327"/>
    </row>
    <row r="113" spans="1:15" x14ac:dyDescent="0.25">
      <c r="A113" s="302" t="s">
        <v>17217</v>
      </c>
      <c r="B113" s="312">
        <v>2000</v>
      </c>
      <c r="C113" s="313" t="s">
        <v>17218</v>
      </c>
      <c r="D113" s="314" t="s">
        <v>60</v>
      </c>
      <c r="E113" s="315" t="s">
        <v>17219</v>
      </c>
      <c r="F113" s="315" t="s">
        <v>17223</v>
      </c>
      <c r="G113" s="316">
        <v>100</v>
      </c>
      <c r="H113" s="317">
        <v>13.6</v>
      </c>
      <c r="I113" s="318">
        <v>806.89</v>
      </c>
      <c r="J113" s="323">
        <v>58.48</v>
      </c>
      <c r="K113" s="332">
        <f t="shared" si="5"/>
        <v>865.37</v>
      </c>
      <c r="L113" s="324">
        <f t="shared" si="3"/>
        <v>6.7578030206732378E-2</v>
      </c>
      <c r="N113" s="326"/>
      <c r="O113" s="327"/>
    </row>
    <row r="114" spans="1:15" x14ac:dyDescent="0.25">
      <c r="A114" s="302" t="s">
        <v>17217</v>
      </c>
      <c r="B114" s="312">
        <v>1500</v>
      </c>
      <c r="C114" s="313" t="s">
        <v>17218</v>
      </c>
      <c r="D114" s="314" t="s">
        <v>60</v>
      </c>
      <c r="E114" s="315" t="s">
        <v>17219</v>
      </c>
      <c r="F114" s="315" t="s">
        <v>17221</v>
      </c>
      <c r="G114" s="316">
        <v>100</v>
      </c>
      <c r="H114" s="317">
        <v>14.6</v>
      </c>
      <c r="I114" s="318">
        <v>667</v>
      </c>
      <c r="J114" s="323">
        <v>17</v>
      </c>
      <c r="K114" s="323">
        <f t="shared" si="5"/>
        <v>684</v>
      </c>
      <c r="L114" s="324">
        <f t="shared" si="3"/>
        <v>2.4853801169590642E-2</v>
      </c>
      <c r="N114" s="326"/>
      <c r="O114" s="327"/>
    </row>
    <row r="115" spans="1:15" x14ac:dyDescent="0.25">
      <c r="A115" s="302" t="s">
        <v>17217</v>
      </c>
      <c r="B115" s="312">
        <v>1500</v>
      </c>
      <c r="C115" s="313" t="s">
        <v>17218</v>
      </c>
      <c r="D115" s="314" t="s">
        <v>60</v>
      </c>
      <c r="E115" s="315" t="s">
        <v>17219</v>
      </c>
      <c r="F115" s="315" t="s">
        <v>17221</v>
      </c>
      <c r="G115" s="316">
        <v>100</v>
      </c>
      <c r="H115" s="317">
        <v>14.5</v>
      </c>
      <c r="I115" s="318">
        <v>678</v>
      </c>
      <c r="J115" s="323">
        <v>19</v>
      </c>
      <c r="K115" s="323">
        <f t="shared" si="5"/>
        <v>697</v>
      </c>
      <c r="L115" s="324">
        <f t="shared" si="3"/>
        <v>2.7259684361549498E-2</v>
      </c>
      <c r="N115" s="326"/>
      <c r="O115" s="327"/>
    </row>
    <row r="116" spans="1:15" x14ac:dyDescent="0.25">
      <c r="A116" s="302" t="s">
        <v>17217</v>
      </c>
      <c r="B116" s="312">
        <v>1500</v>
      </c>
      <c r="C116" s="313" t="s">
        <v>17218</v>
      </c>
      <c r="D116" s="314" t="s">
        <v>60</v>
      </c>
      <c r="E116" s="315" t="s">
        <v>17219</v>
      </c>
      <c r="F116" s="315" t="s">
        <v>17221</v>
      </c>
      <c r="G116" s="316">
        <v>100</v>
      </c>
      <c r="H116" s="317">
        <v>14.5</v>
      </c>
      <c r="I116" s="318">
        <v>689</v>
      </c>
      <c r="J116" s="323">
        <v>19</v>
      </c>
      <c r="K116" s="323">
        <f t="shared" si="5"/>
        <v>708</v>
      </c>
      <c r="L116" s="324">
        <f t="shared" si="3"/>
        <v>2.6836158192090395E-2</v>
      </c>
      <c r="N116" s="326"/>
      <c r="O116" s="327"/>
    </row>
    <row r="117" spans="1:15" x14ac:dyDescent="0.25">
      <c r="A117" s="302" t="s">
        <v>17217</v>
      </c>
      <c r="B117" s="312">
        <v>6000</v>
      </c>
      <c r="C117" s="313" t="s">
        <v>17218</v>
      </c>
      <c r="D117" s="314" t="s">
        <v>60</v>
      </c>
      <c r="E117" s="315" t="s">
        <v>17219</v>
      </c>
      <c r="F117" s="315" t="s">
        <v>17220</v>
      </c>
      <c r="G117" s="316">
        <v>100</v>
      </c>
      <c r="H117" s="317">
        <v>14.75</v>
      </c>
      <c r="I117" s="318">
        <v>601</v>
      </c>
      <c r="J117" s="323">
        <v>74</v>
      </c>
      <c r="K117" s="323">
        <v>675</v>
      </c>
      <c r="L117" s="324">
        <f>J117/K117</f>
        <v>0.10962962962962963</v>
      </c>
      <c r="N117" s="326"/>
      <c r="O117" s="327"/>
    </row>
    <row r="118" spans="1:15" x14ac:dyDescent="0.25">
      <c r="A118" s="302" t="s">
        <v>17217</v>
      </c>
      <c r="B118" s="312">
        <v>6000</v>
      </c>
      <c r="C118" s="313" t="s">
        <v>17218</v>
      </c>
      <c r="D118" s="314" t="s">
        <v>60</v>
      </c>
      <c r="E118" s="315" t="s">
        <v>17219</v>
      </c>
      <c r="F118" s="315" t="s">
        <v>17220</v>
      </c>
      <c r="G118" s="316">
        <v>100</v>
      </c>
      <c r="H118" s="317">
        <v>14</v>
      </c>
      <c r="I118" s="318">
        <v>1602</v>
      </c>
      <c r="J118" s="323">
        <v>124</v>
      </c>
      <c r="K118" s="323">
        <v>1726</v>
      </c>
      <c r="L118" s="324">
        <f>J118/K118</f>
        <v>7.1842410196987255E-2</v>
      </c>
      <c r="N118" s="326"/>
      <c r="O118" s="327"/>
    </row>
    <row r="119" spans="1:15" x14ac:dyDescent="0.25">
      <c r="A119" s="302" t="s">
        <v>17217</v>
      </c>
      <c r="B119" s="312">
        <v>1100</v>
      </c>
      <c r="C119" s="313" t="s">
        <v>17218</v>
      </c>
      <c r="D119" s="314" t="s">
        <v>60</v>
      </c>
      <c r="E119" s="315" t="s">
        <v>17219</v>
      </c>
      <c r="F119" s="315" t="s">
        <v>17221</v>
      </c>
      <c r="G119" s="316">
        <v>100</v>
      </c>
      <c r="H119" s="317">
        <v>12.860000000000003</v>
      </c>
      <c r="I119" s="318">
        <v>645.9038619556286</v>
      </c>
      <c r="J119" s="323">
        <v>55</v>
      </c>
      <c r="K119" s="323">
        <f t="shared" ref="K119:K136" si="6">I119+J119</f>
        <v>700.9038619556286</v>
      </c>
      <c r="L119" s="324">
        <f t="shared" ref="L119:L182" si="7">IF(J119="","",IF(K119="","",J119/K119))</f>
        <v>7.8470105509964833E-2</v>
      </c>
      <c r="N119" s="326"/>
      <c r="O119" s="327"/>
    </row>
    <row r="120" spans="1:15" x14ac:dyDescent="0.25">
      <c r="A120" s="302" t="s">
        <v>17217</v>
      </c>
      <c r="B120" s="312">
        <v>1100</v>
      </c>
      <c r="C120" s="313" t="s">
        <v>17218</v>
      </c>
      <c r="D120" s="314" t="s">
        <v>60</v>
      </c>
      <c r="E120" s="315" t="s">
        <v>17219</v>
      </c>
      <c r="F120" s="315" t="s">
        <v>17221</v>
      </c>
      <c r="G120" s="316">
        <v>100</v>
      </c>
      <c r="H120" s="317">
        <v>12.77</v>
      </c>
      <c r="I120" s="318">
        <v>909.59019264448341</v>
      </c>
      <c r="J120" s="323">
        <v>88.362139917695458</v>
      </c>
      <c r="K120" s="323">
        <f t="shared" si="6"/>
        <v>997.95233256217887</v>
      </c>
      <c r="L120" s="324">
        <f t="shared" si="7"/>
        <v>8.854344745187509E-2</v>
      </c>
      <c r="N120" s="326"/>
      <c r="O120" s="327"/>
    </row>
    <row r="121" spans="1:15" x14ac:dyDescent="0.25">
      <c r="A121" s="302" t="s">
        <v>17217</v>
      </c>
      <c r="B121" s="312">
        <v>1235</v>
      </c>
      <c r="C121" s="313" t="s">
        <v>17218</v>
      </c>
      <c r="D121" s="314" t="s">
        <v>60</v>
      </c>
      <c r="E121" s="315" t="s">
        <v>17219</v>
      </c>
      <c r="F121" s="315" t="s">
        <v>17221</v>
      </c>
      <c r="G121" s="316">
        <v>100</v>
      </c>
      <c r="H121" s="317">
        <v>14</v>
      </c>
      <c r="I121" s="318">
        <v>769.1</v>
      </c>
      <c r="J121" s="323">
        <v>60.600000000000023</v>
      </c>
      <c r="K121" s="323">
        <f t="shared" si="6"/>
        <v>829.7</v>
      </c>
      <c r="L121" s="324">
        <f t="shared" si="7"/>
        <v>7.3038447631674122E-2</v>
      </c>
      <c r="N121" s="326"/>
      <c r="O121" s="327"/>
    </row>
    <row r="122" spans="1:15" x14ac:dyDescent="0.25">
      <c r="A122" s="302" t="s">
        <v>17217</v>
      </c>
      <c r="B122" s="312">
        <v>1235</v>
      </c>
      <c r="C122" s="313" t="s">
        <v>17218</v>
      </c>
      <c r="D122" s="314" t="s">
        <v>60</v>
      </c>
      <c r="E122" s="315" t="s">
        <v>17219</v>
      </c>
      <c r="F122" s="315" t="s">
        <v>17221</v>
      </c>
      <c r="G122" s="316">
        <v>100</v>
      </c>
      <c r="H122" s="317">
        <v>14.5</v>
      </c>
      <c r="I122" s="318">
        <v>756.9</v>
      </c>
      <c r="J122" s="323">
        <v>67.800000000000068</v>
      </c>
      <c r="K122" s="323">
        <f t="shared" si="6"/>
        <v>824.7</v>
      </c>
      <c r="L122" s="324">
        <f t="shared" si="7"/>
        <v>8.2211713350309287E-2</v>
      </c>
      <c r="N122" s="326"/>
      <c r="O122" s="327"/>
    </row>
    <row r="123" spans="1:15" x14ac:dyDescent="0.25">
      <c r="A123" s="302" t="s">
        <v>17217</v>
      </c>
      <c r="B123" s="312">
        <v>3400</v>
      </c>
      <c r="C123" s="313" t="s">
        <v>17218</v>
      </c>
      <c r="D123" s="314" t="s">
        <v>60</v>
      </c>
      <c r="E123" s="315" t="s">
        <v>17219</v>
      </c>
      <c r="F123" s="315" t="s">
        <v>17222</v>
      </c>
      <c r="G123" s="316">
        <v>99.94</v>
      </c>
      <c r="H123" s="317">
        <v>13.16</v>
      </c>
      <c r="I123" s="318">
        <v>482.24</v>
      </c>
      <c r="J123" s="323">
        <v>107.58000000000004</v>
      </c>
      <c r="K123" s="323">
        <f t="shared" si="6"/>
        <v>589.82000000000005</v>
      </c>
      <c r="L123" s="324">
        <f t="shared" si="7"/>
        <v>0.18239462886982474</v>
      </c>
      <c r="N123" s="326"/>
      <c r="O123" s="327"/>
    </row>
    <row r="124" spans="1:15" x14ac:dyDescent="0.25">
      <c r="A124" s="302" t="s">
        <v>17217</v>
      </c>
      <c r="B124" s="312">
        <v>1235</v>
      </c>
      <c r="C124" s="313" t="s">
        <v>17218</v>
      </c>
      <c r="D124" s="314" t="s">
        <v>60</v>
      </c>
      <c r="E124" s="315" t="s">
        <v>17219</v>
      </c>
      <c r="F124" s="315" t="s">
        <v>17221</v>
      </c>
      <c r="G124" s="316">
        <v>99.91</v>
      </c>
      <c r="H124" s="317">
        <v>14.72</v>
      </c>
      <c r="I124" s="318">
        <v>315.52999999999997</v>
      </c>
      <c r="J124" s="323">
        <v>49</v>
      </c>
      <c r="K124" s="323">
        <f t="shared" si="6"/>
        <v>364.53</v>
      </c>
      <c r="L124" s="324">
        <f t="shared" si="7"/>
        <v>0.13441966367651498</v>
      </c>
      <c r="N124" s="326"/>
      <c r="O124" s="327"/>
    </row>
    <row r="125" spans="1:15" x14ac:dyDescent="0.25">
      <c r="A125" s="302" t="s">
        <v>17217</v>
      </c>
      <c r="B125" s="312">
        <v>1235</v>
      </c>
      <c r="C125" s="313" t="s">
        <v>17218</v>
      </c>
      <c r="D125" s="314" t="s">
        <v>60</v>
      </c>
      <c r="E125" s="315" t="s">
        <v>17219</v>
      </c>
      <c r="F125" s="315" t="s">
        <v>17221</v>
      </c>
      <c r="G125" s="316">
        <v>99.91</v>
      </c>
      <c r="H125" s="317">
        <v>14.72</v>
      </c>
      <c r="I125" s="318">
        <v>351.12</v>
      </c>
      <c r="J125" s="323">
        <v>49.48</v>
      </c>
      <c r="K125" s="323">
        <f t="shared" si="6"/>
        <v>400.6</v>
      </c>
      <c r="L125" s="324">
        <f t="shared" si="7"/>
        <v>0.12351472790813778</v>
      </c>
      <c r="N125" s="326"/>
      <c r="O125" s="327"/>
    </row>
    <row r="126" spans="1:15" x14ac:dyDescent="0.25">
      <c r="A126" s="302" t="s">
        <v>17217</v>
      </c>
      <c r="B126" s="312">
        <v>1100</v>
      </c>
      <c r="C126" s="313" t="s">
        <v>17218</v>
      </c>
      <c r="D126" s="314" t="s">
        <v>60</v>
      </c>
      <c r="E126" s="315" t="s">
        <v>17219</v>
      </c>
      <c r="F126" s="315" t="s">
        <v>17221</v>
      </c>
      <c r="G126" s="316">
        <v>99.909090909090921</v>
      </c>
      <c r="H126" s="317">
        <v>13.2</v>
      </c>
      <c r="I126" s="318">
        <v>599.01315789473688</v>
      </c>
      <c r="J126" s="323">
        <v>70.01742738589212</v>
      </c>
      <c r="K126" s="323">
        <f t="shared" si="6"/>
        <v>669.030585280629</v>
      </c>
      <c r="L126" s="324">
        <f t="shared" si="7"/>
        <v>0.10465504705815935</v>
      </c>
      <c r="N126" s="326"/>
      <c r="O126" s="327"/>
    </row>
    <row r="127" spans="1:15" x14ac:dyDescent="0.25">
      <c r="A127" s="302" t="s">
        <v>17217</v>
      </c>
      <c r="B127" s="312">
        <v>5500</v>
      </c>
      <c r="C127" s="313" t="s">
        <v>17218</v>
      </c>
      <c r="D127" s="314" t="s">
        <v>60</v>
      </c>
      <c r="E127" s="315" t="s">
        <v>17219</v>
      </c>
      <c r="F127" s="315" t="s">
        <v>17222</v>
      </c>
      <c r="G127" s="316">
        <v>99.9</v>
      </c>
      <c r="H127" s="317">
        <v>14.83</v>
      </c>
      <c r="I127" s="318">
        <v>641</v>
      </c>
      <c r="J127" s="323">
        <v>142</v>
      </c>
      <c r="K127" s="323">
        <f t="shared" si="6"/>
        <v>783</v>
      </c>
      <c r="L127" s="324">
        <f t="shared" si="7"/>
        <v>0.18135376756066413</v>
      </c>
      <c r="N127" s="326"/>
      <c r="O127" s="327"/>
    </row>
    <row r="128" spans="1:15" x14ac:dyDescent="0.25">
      <c r="A128" s="302" t="s">
        <v>17217</v>
      </c>
      <c r="B128" s="312">
        <v>1500</v>
      </c>
      <c r="C128" s="313" t="s">
        <v>17218</v>
      </c>
      <c r="D128" s="314" t="s">
        <v>60</v>
      </c>
      <c r="E128" s="315" t="s">
        <v>17219</v>
      </c>
      <c r="F128" s="315" t="s">
        <v>17221</v>
      </c>
      <c r="G128" s="316">
        <v>99.866666666666674</v>
      </c>
      <c r="H128" s="317">
        <v>13.9</v>
      </c>
      <c r="I128" s="318">
        <v>657.14</v>
      </c>
      <c r="J128" s="323">
        <v>27.03</v>
      </c>
      <c r="K128" s="323">
        <f t="shared" si="6"/>
        <v>684.17</v>
      </c>
      <c r="L128" s="324">
        <f t="shared" si="7"/>
        <v>3.9507724688308467E-2</v>
      </c>
      <c r="N128" s="326"/>
      <c r="O128" s="327"/>
    </row>
    <row r="129" spans="1:15" x14ac:dyDescent="0.25">
      <c r="A129" s="302" t="s">
        <v>17217</v>
      </c>
      <c r="B129" s="312">
        <v>1500</v>
      </c>
      <c r="C129" s="313" t="s">
        <v>17218</v>
      </c>
      <c r="D129" s="314" t="s">
        <v>60</v>
      </c>
      <c r="E129" s="315" t="s">
        <v>17219</v>
      </c>
      <c r="F129" s="315" t="s">
        <v>17221</v>
      </c>
      <c r="G129" s="316">
        <v>99.866666666666674</v>
      </c>
      <c r="H129" s="317">
        <v>14</v>
      </c>
      <c r="I129" s="318">
        <v>625</v>
      </c>
      <c r="J129" s="323">
        <v>23.23</v>
      </c>
      <c r="K129" s="323">
        <f t="shared" si="6"/>
        <v>648.23</v>
      </c>
      <c r="L129" s="324">
        <f t="shared" si="7"/>
        <v>3.5836045847924346E-2</v>
      </c>
      <c r="N129" s="326"/>
      <c r="O129" s="327"/>
    </row>
    <row r="130" spans="1:15" x14ac:dyDescent="0.25">
      <c r="A130" s="302" t="s">
        <v>17217</v>
      </c>
      <c r="B130" s="312">
        <v>1500</v>
      </c>
      <c r="C130" s="313" t="s">
        <v>17218</v>
      </c>
      <c r="D130" s="314" t="s">
        <v>60</v>
      </c>
      <c r="E130" s="315" t="s">
        <v>17219</v>
      </c>
      <c r="F130" s="315" t="s">
        <v>17221</v>
      </c>
      <c r="G130" s="316">
        <v>99.866666666666674</v>
      </c>
      <c r="H130" s="317">
        <v>13.9</v>
      </c>
      <c r="I130" s="318">
        <v>665.86</v>
      </c>
      <c r="J130" s="323">
        <v>24.81</v>
      </c>
      <c r="K130" s="323">
        <f t="shared" si="6"/>
        <v>690.67</v>
      </c>
      <c r="L130" s="324">
        <f t="shared" si="7"/>
        <v>3.5921641304819958E-2</v>
      </c>
      <c r="N130" s="326"/>
      <c r="O130" s="327"/>
    </row>
    <row r="131" spans="1:15" x14ac:dyDescent="0.25">
      <c r="A131" s="302" t="s">
        <v>17217</v>
      </c>
      <c r="B131" s="312">
        <v>1800</v>
      </c>
      <c r="C131" s="313" t="s">
        <v>17218</v>
      </c>
      <c r="D131" s="314" t="s">
        <v>60</v>
      </c>
      <c r="E131" s="315" t="s">
        <v>17219</v>
      </c>
      <c r="F131" s="315" t="s">
        <v>17222</v>
      </c>
      <c r="G131" s="316">
        <v>99.8</v>
      </c>
      <c r="H131" s="317">
        <v>14.538</v>
      </c>
      <c r="I131" s="318">
        <v>1034</v>
      </c>
      <c r="J131" s="323">
        <v>223</v>
      </c>
      <c r="K131" s="323">
        <f t="shared" si="6"/>
        <v>1257</v>
      </c>
      <c r="L131" s="324">
        <f t="shared" si="7"/>
        <v>0.17740652346857597</v>
      </c>
      <c r="N131" s="326"/>
      <c r="O131" s="327"/>
    </row>
    <row r="132" spans="1:15" x14ac:dyDescent="0.25">
      <c r="A132" s="302" t="s">
        <v>17217</v>
      </c>
      <c r="B132" s="312">
        <v>1800</v>
      </c>
      <c r="C132" s="313" t="s">
        <v>17218</v>
      </c>
      <c r="D132" s="314" t="s">
        <v>60</v>
      </c>
      <c r="E132" s="315" t="s">
        <v>17219</v>
      </c>
      <c r="F132" s="315" t="s">
        <v>17222</v>
      </c>
      <c r="G132" s="316">
        <v>99.8</v>
      </c>
      <c r="H132" s="317">
        <v>13.853</v>
      </c>
      <c r="I132" s="318">
        <v>787</v>
      </c>
      <c r="J132" s="323">
        <v>132</v>
      </c>
      <c r="K132" s="323">
        <f t="shared" si="6"/>
        <v>919</v>
      </c>
      <c r="L132" s="324">
        <f t="shared" si="7"/>
        <v>0.14363438520130578</v>
      </c>
      <c r="N132" s="326"/>
      <c r="O132" s="327"/>
    </row>
    <row r="133" spans="1:15" x14ac:dyDescent="0.25">
      <c r="A133" s="302" t="s">
        <v>17217</v>
      </c>
      <c r="B133" s="312">
        <v>3400</v>
      </c>
      <c r="C133" s="313" t="s">
        <v>17218</v>
      </c>
      <c r="D133" s="314" t="s">
        <v>60</v>
      </c>
      <c r="E133" s="315" t="s">
        <v>17219</v>
      </c>
      <c r="F133" s="315" t="s">
        <v>17222</v>
      </c>
      <c r="G133" s="316">
        <v>99.74</v>
      </c>
      <c r="H133" s="317">
        <v>13.2</v>
      </c>
      <c r="I133" s="318">
        <v>472.16</v>
      </c>
      <c r="J133" s="323">
        <v>105.48999999999995</v>
      </c>
      <c r="K133" s="323">
        <f t="shared" si="6"/>
        <v>577.65</v>
      </c>
      <c r="L133" s="324">
        <f t="shared" si="7"/>
        <v>0.18261923309962771</v>
      </c>
      <c r="N133" s="326"/>
      <c r="O133" s="327"/>
    </row>
    <row r="134" spans="1:15" x14ac:dyDescent="0.25">
      <c r="A134" s="302" t="s">
        <v>17217</v>
      </c>
      <c r="B134" s="312">
        <v>1002</v>
      </c>
      <c r="C134" s="313" t="s">
        <v>17218</v>
      </c>
      <c r="D134" s="314" t="s">
        <v>60</v>
      </c>
      <c r="E134" s="315" t="s">
        <v>17219</v>
      </c>
      <c r="F134" s="315" t="s">
        <v>17221</v>
      </c>
      <c r="G134" s="316">
        <v>99.700598802395206</v>
      </c>
      <c r="H134" s="317">
        <v>14.21</v>
      </c>
      <c r="I134" s="318">
        <v>1160</v>
      </c>
      <c r="J134" s="323">
        <v>116</v>
      </c>
      <c r="K134" s="323">
        <f t="shared" si="6"/>
        <v>1276</v>
      </c>
      <c r="L134" s="324">
        <f t="shared" si="7"/>
        <v>9.0909090909090912E-2</v>
      </c>
      <c r="N134" s="326"/>
      <c r="O134" s="327"/>
    </row>
    <row r="135" spans="1:15" x14ac:dyDescent="0.25">
      <c r="A135" s="302" t="s">
        <v>17217</v>
      </c>
      <c r="B135" s="312">
        <v>1002</v>
      </c>
      <c r="C135" s="313" t="s">
        <v>17218</v>
      </c>
      <c r="D135" s="314" t="s">
        <v>60</v>
      </c>
      <c r="E135" s="315" t="s">
        <v>17219</v>
      </c>
      <c r="F135" s="315" t="s">
        <v>17221</v>
      </c>
      <c r="G135" s="316">
        <v>99.700598802395206</v>
      </c>
      <c r="H135" s="317">
        <v>13.95</v>
      </c>
      <c r="I135" s="318">
        <v>1198</v>
      </c>
      <c r="J135" s="323">
        <v>119.8</v>
      </c>
      <c r="K135" s="323">
        <f t="shared" si="6"/>
        <v>1317.8</v>
      </c>
      <c r="L135" s="324">
        <f t="shared" si="7"/>
        <v>9.0909090909090912E-2</v>
      </c>
      <c r="N135" s="326"/>
      <c r="O135" s="327"/>
    </row>
    <row r="136" spans="1:15" x14ac:dyDescent="0.25">
      <c r="A136" s="302" t="s">
        <v>17217</v>
      </c>
      <c r="B136" s="312">
        <v>1002</v>
      </c>
      <c r="C136" s="313" t="s">
        <v>17218</v>
      </c>
      <c r="D136" s="314" t="s">
        <v>60</v>
      </c>
      <c r="E136" s="315" t="s">
        <v>17219</v>
      </c>
      <c r="F136" s="315" t="s">
        <v>17221</v>
      </c>
      <c r="G136" s="316">
        <v>99.700598802395206</v>
      </c>
      <c r="H136" s="317">
        <v>13.79</v>
      </c>
      <c r="I136" s="318">
        <v>1238</v>
      </c>
      <c r="J136" s="323">
        <v>123.8</v>
      </c>
      <c r="K136" s="323">
        <f t="shared" si="6"/>
        <v>1361.8</v>
      </c>
      <c r="L136" s="324">
        <f t="shared" si="7"/>
        <v>9.0909090909090912E-2</v>
      </c>
      <c r="N136" s="326"/>
      <c r="O136" s="327"/>
    </row>
    <row r="137" spans="1:15" x14ac:dyDescent="0.25">
      <c r="A137" s="302" t="s">
        <v>17217</v>
      </c>
      <c r="B137" s="312">
        <v>4000</v>
      </c>
      <c r="C137" s="313" t="s">
        <v>17218</v>
      </c>
      <c r="D137" s="314" t="s">
        <v>60</v>
      </c>
      <c r="E137" s="315" t="s">
        <v>17219</v>
      </c>
      <c r="F137" s="315" t="s">
        <v>484</v>
      </c>
      <c r="G137" s="316">
        <v>99.689446126302101</v>
      </c>
      <c r="H137" s="317">
        <v>14.319999516010284</v>
      </c>
      <c r="I137" s="318">
        <v>306.739990234375</v>
      </c>
      <c r="J137" s="328">
        <v>85.809997558593736</v>
      </c>
      <c r="K137" s="328">
        <v>392.54998779296875</v>
      </c>
      <c r="L137" s="324">
        <f t="shared" si="7"/>
        <v>0.21859635773024153</v>
      </c>
      <c r="N137" s="326"/>
      <c r="O137" s="327"/>
    </row>
    <row r="138" spans="1:15" x14ac:dyDescent="0.25">
      <c r="A138" s="302" t="s">
        <v>17217</v>
      </c>
      <c r="B138" s="312">
        <v>1350</v>
      </c>
      <c r="C138" s="313" t="s">
        <v>17218</v>
      </c>
      <c r="D138" s="314" t="s">
        <v>60</v>
      </c>
      <c r="E138" s="315" t="s">
        <v>17219</v>
      </c>
      <c r="F138" s="315" t="s">
        <v>17221</v>
      </c>
      <c r="G138" s="316">
        <v>99.629629629629633</v>
      </c>
      <c r="H138" s="317">
        <v>15</v>
      </c>
      <c r="I138" s="318">
        <v>507.74527526705015</v>
      </c>
      <c r="J138" s="323">
        <v>44.733684210526349</v>
      </c>
      <c r="K138" s="323">
        <f>I138+J138</f>
        <v>552.4789594775765</v>
      </c>
      <c r="L138" s="324">
        <f t="shared" si="7"/>
        <v>8.0969027766824769E-2</v>
      </c>
      <c r="N138" s="326"/>
      <c r="O138" s="327"/>
    </row>
    <row r="139" spans="1:15" x14ac:dyDescent="0.25">
      <c r="A139" s="302" t="s">
        <v>17217</v>
      </c>
      <c r="B139" s="312">
        <v>1350</v>
      </c>
      <c r="C139" s="313" t="s">
        <v>17218</v>
      </c>
      <c r="D139" s="314" t="s">
        <v>60</v>
      </c>
      <c r="E139" s="315" t="s">
        <v>17219</v>
      </c>
      <c r="F139" s="315" t="s">
        <v>17221</v>
      </c>
      <c r="G139" s="316">
        <v>99.629629629629633</v>
      </c>
      <c r="H139" s="317">
        <v>14.5</v>
      </c>
      <c r="I139" s="318">
        <v>761.43112976565237</v>
      </c>
      <c r="J139" s="323">
        <v>72.383471074380168</v>
      </c>
      <c r="K139" s="323">
        <f>I139+J139</f>
        <v>833.81460084003254</v>
      </c>
      <c r="L139" s="324">
        <f t="shared" si="7"/>
        <v>8.6810030672834132E-2</v>
      </c>
      <c r="N139" s="326"/>
      <c r="O139" s="327"/>
    </row>
    <row r="140" spans="1:15" x14ac:dyDescent="0.25">
      <c r="A140" s="302" t="s">
        <v>17217</v>
      </c>
      <c r="B140" s="312">
        <v>1235</v>
      </c>
      <c r="C140" s="313" t="s">
        <v>17218</v>
      </c>
      <c r="D140" s="314" t="s">
        <v>60</v>
      </c>
      <c r="E140" s="315" t="s">
        <v>17219</v>
      </c>
      <c r="F140" s="315" t="s">
        <v>17221</v>
      </c>
      <c r="G140" s="316">
        <v>99.595141700404852</v>
      </c>
      <c r="H140" s="317">
        <v>15.396000000000001</v>
      </c>
      <c r="I140" s="318">
        <v>654.94500000000005</v>
      </c>
      <c r="J140" s="323">
        <v>69.897999999999911</v>
      </c>
      <c r="K140" s="323">
        <f>I140+J140</f>
        <v>724.84299999999996</v>
      </c>
      <c r="L140" s="324">
        <f t="shared" si="7"/>
        <v>9.6431916980642587E-2</v>
      </c>
      <c r="N140" s="326"/>
      <c r="O140" s="327"/>
    </row>
    <row r="141" spans="1:15" x14ac:dyDescent="0.25">
      <c r="A141" s="302" t="s">
        <v>17217</v>
      </c>
      <c r="B141" s="312">
        <v>3500</v>
      </c>
      <c r="C141" s="313" t="s">
        <v>17218</v>
      </c>
      <c r="D141" s="314" t="s">
        <v>60</v>
      </c>
      <c r="E141" s="315" t="s">
        <v>17219</v>
      </c>
      <c r="F141" s="315" t="s">
        <v>17221</v>
      </c>
      <c r="G141" s="316">
        <v>99.571428571428569</v>
      </c>
      <c r="H141" s="317">
        <v>15.01</v>
      </c>
      <c r="I141" s="318">
        <v>668.34946502057608</v>
      </c>
      <c r="J141" s="323">
        <v>81.136363636363626</v>
      </c>
      <c r="K141" s="323">
        <f>I141+J141</f>
        <v>749.4858286569397</v>
      </c>
      <c r="L141" s="324">
        <f t="shared" si="7"/>
        <v>0.10825603438260868</v>
      </c>
      <c r="N141" s="326"/>
      <c r="O141" s="327"/>
    </row>
    <row r="142" spans="1:15" x14ac:dyDescent="0.25">
      <c r="A142" s="302" t="s">
        <v>17217</v>
      </c>
      <c r="B142" s="312">
        <v>2000</v>
      </c>
      <c r="C142" s="313" t="s">
        <v>17218</v>
      </c>
      <c r="D142" s="314" t="s">
        <v>60</v>
      </c>
      <c r="E142" s="315" t="s">
        <v>17219</v>
      </c>
      <c r="F142" s="315" t="s">
        <v>484</v>
      </c>
      <c r="G142" s="316">
        <v>99.550000000000011</v>
      </c>
      <c r="H142" s="317">
        <v>12.540000677108765</v>
      </c>
      <c r="I142" s="318">
        <v>576.71002197265625</v>
      </c>
      <c r="J142" s="328">
        <v>408.50994873046869</v>
      </c>
      <c r="K142" s="331">
        <v>985.219970703125</v>
      </c>
      <c r="L142" s="324">
        <f t="shared" si="7"/>
        <v>0.4146383151763825</v>
      </c>
      <c r="N142" s="326"/>
      <c r="O142" s="327"/>
    </row>
    <row r="143" spans="1:15" x14ac:dyDescent="0.25">
      <c r="A143" s="302" t="s">
        <v>17217</v>
      </c>
      <c r="B143" s="312">
        <v>2000</v>
      </c>
      <c r="C143" s="313" t="s">
        <v>17218</v>
      </c>
      <c r="D143" s="314" t="s">
        <v>60</v>
      </c>
      <c r="E143" s="315" t="s">
        <v>17219</v>
      </c>
      <c r="F143" s="315" t="s">
        <v>484</v>
      </c>
      <c r="G143" s="316">
        <v>99.4</v>
      </c>
      <c r="H143" s="317">
        <v>12.529999017715454</v>
      </c>
      <c r="I143" s="318">
        <v>476.97000122070313</v>
      </c>
      <c r="J143" s="328">
        <v>492.32998657226563</v>
      </c>
      <c r="K143" s="331">
        <v>969.29998779296875</v>
      </c>
      <c r="L143" s="324">
        <f t="shared" si="7"/>
        <v>0.50792323612142831</v>
      </c>
      <c r="M143" s="1"/>
      <c r="N143" s="326"/>
      <c r="O143" s="327"/>
    </row>
    <row r="144" spans="1:15" x14ac:dyDescent="0.25">
      <c r="A144" s="302" t="s">
        <v>17217</v>
      </c>
      <c r="B144" s="312">
        <v>1800</v>
      </c>
      <c r="C144" s="313" t="s">
        <v>17218</v>
      </c>
      <c r="D144" s="314" t="s">
        <v>60</v>
      </c>
      <c r="E144" s="315" t="s">
        <v>17219</v>
      </c>
      <c r="F144" s="315" t="s">
        <v>17222</v>
      </c>
      <c r="G144" s="316">
        <v>99.4</v>
      </c>
      <c r="H144" s="317">
        <v>15.018000000000001</v>
      </c>
      <c r="I144" s="318">
        <v>910.67</v>
      </c>
      <c r="J144" s="323">
        <v>194.72000000000014</v>
      </c>
      <c r="K144" s="323">
        <f t="shared" ref="K144:K152" si="8">I144+J144</f>
        <v>1105.3900000000001</v>
      </c>
      <c r="L144" s="324">
        <f t="shared" si="7"/>
        <v>0.17615502220935608</v>
      </c>
      <c r="M144" s="1"/>
      <c r="N144" s="326"/>
      <c r="O144" s="327"/>
    </row>
    <row r="145" spans="1:15" x14ac:dyDescent="0.25">
      <c r="A145" s="302" t="s">
        <v>17217</v>
      </c>
      <c r="B145" s="312">
        <v>1800</v>
      </c>
      <c r="C145" s="313" t="s">
        <v>17218</v>
      </c>
      <c r="D145" s="314" t="s">
        <v>60</v>
      </c>
      <c r="E145" s="315" t="s">
        <v>17219</v>
      </c>
      <c r="F145" s="315" t="s">
        <v>17222</v>
      </c>
      <c r="G145" s="316">
        <v>99.4</v>
      </c>
      <c r="H145" s="317">
        <v>13.875</v>
      </c>
      <c r="I145" s="318">
        <v>751.4</v>
      </c>
      <c r="J145" s="323">
        <v>109.83000000000004</v>
      </c>
      <c r="K145" s="323">
        <f t="shared" si="8"/>
        <v>861.23</v>
      </c>
      <c r="L145" s="324">
        <f t="shared" si="7"/>
        <v>0.12752690918802181</v>
      </c>
      <c r="M145" s="1"/>
      <c r="N145" s="326"/>
      <c r="O145" s="327"/>
    </row>
    <row r="146" spans="1:15" x14ac:dyDescent="0.25">
      <c r="A146" s="302" t="s">
        <v>17217</v>
      </c>
      <c r="B146" s="312">
        <v>1235</v>
      </c>
      <c r="C146" s="313" t="s">
        <v>17218</v>
      </c>
      <c r="D146" s="314" t="s">
        <v>60</v>
      </c>
      <c r="E146" s="315" t="s">
        <v>17219</v>
      </c>
      <c r="F146" s="315" t="s">
        <v>17221</v>
      </c>
      <c r="G146" s="316">
        <v>99.38</v>
      </c>
      <c r="H146" s="317">
        <v>14.71</v>
      </c>
      <c r="I146" s="318">
        <v>341.58</v>
      </c>
      <c r="J146" s="323">
        <v>50.19</v>
      </c>
      <c r="K146" s="323">
        <f t="shared" si="8"/>
        <v>391.77</v>
      </c>
      <c r="L146" s="324">
        <f t="shared" si="7"/>
        <v>0.12811088138448579</v>
      </c>
      <c r="M146" s="1"/>
      <c r="N146" s="326"/>
      <c r="O146" s="327"/>
    </row>
    <row r="147" spans="1:15" x14ac:dyDescent="0.25">
      <c r="A147" s="302" t="s">
        <v>17217</v>
      </c>
      <c r="B147" s="312">
        <v>1800</v>
      </c>
      <c r="C147" s="313" t="s">
        <v>17218</v>
      </c>
      <c r="D147" s="314" t="s">
        <v>60</v>
      </c>
      <c r="E147" s="315" t="s">
        <v>17219</v>
      </c>
      <c r="F147" s="315" t="s">
        <v>17222</v>
      </c>
      <c r="G147" s="316">
        <v>99.3</v>
      </c>
      <c r="H147" s="317">
        <v>13.86</v>
      </c>
      <c r="I147" s="318">
        <v>741</v>
      </c>
      <c r="J147" s="323">
        <v>100</v>
      </c>
      <c r="K147" s="323">
        <f t="shared" si="8"/>
        <v>841</v>
      </c>
      <c r="L147" s="324">
        <f t="shared" si="7"/>
        <v>0.11890606420927467</v>
      </c>
      <c r="M147" s="1"/>
      <c r="N147" s="326"/>
      <c r="O147" s="327"/>
    </row>
    <row r="148" spans="1:15" x14ac:dyDescent="0.25">
      <c r="A148" s="302" t="s">
        <v>17217</v>
      </c>
      <c r="B148" s="312">
        <v>1235</v>
      </c>
      <c r="C148" s="313" t="s">
        <v>17218</v>
      </c>
      <c r="D148" s="314" t="s">
        <v>60</v>
      </c>
      <c r="E148" s="315" t="s">
        <v>17219</v>
      </c>
      <c r="F148" s="315" t="s">
        <v>17221</v>
      </c>
      <c r="G148" s="316">
        <v>99.214574898785429</v>
      </c>
      <c r="H148" s="317">
        <v>14.93</v>
      </c>
      <c r="I148" s="318">
        <v>295.7</v>
      </c>
      <c r="J148" s="323">
        <v>30.02</v>
      </c>
      <c r="K148" s="323">
        <f t="shared" si="8"/>
        <v>325.71999999999997</v>
      </c>
      <c r="L148" s="324">
        <f t="shared" si="7"/>
        <v>9.2165049735969548E-2</v>
      </c>
      <c r="M148" s="1"/>
      <c r="N148" s="326"/>
      <c r="O148" s="327"/>
    </row>
    <row r="149" spans="1:15" x14ac:dyDescent="0.25">
      <c r="A149" s="302" t="s">
        <v>17217</v>
      </c>
      <c r="B149" s="312">
        <v>1235</v>
      </c>
      <c r="C149" s="313" t="s">
        <v>17218</v>
      </c>
      <c r="D149" s="314" t="s">
        <v>60</v>
      </c>
      <c r="E149" s="315" t="s">
        <v>17219</v>
      </c>
      <c r="F149" s="315" t="s">
        <v>17221</v>
      </c>
      <c r="G149" s="316">
        <v>99.214574898785429</v>
      </c>
      <c r="H149" s="317">
        <v>15.08</v>
      </c>
      <c r="I149" s="318">
        <v>246.08</v>
      </c>
      <c r="J149" s="323">
        <v>28.24</v>
      </c>
      <c r="K149" s="323">
        <f t="shared" si="8"/>
        <v>274.32</v>
      </c>
      <c r="L149" s="324">
        <f t="shared" si="7"/>
        <v>0.10294546515018956</v>
      </c>
      <c r="M149" s="1"/>
      <c r="N149" s="326"/>
      <c r="O149" s="327"/>
    </row>
    <row r="150" spans="1:15" x14ac:dyDescent="0.25">
      <c r="A150" s="302" t="s">
        <v>17217</v>
      </c>
      <c r="B150" s="312">
        <v>1235</v>
      </c>
      <c r="C150" s="313" t="s">
        <v>17218</v>
      </c>
      <c r="D150" s="314" t="s">
        <v>60</v>
      </c>
      <c r="E150" s="315" t="s">
        <v>17219</v>
      </c>
      <c r="F150" s="315" t="s">
        <v>17221</v>
      </c>
      <c r="G150" s="316">
        <v>99.214574898785429</v>
      </c>
      <c r="H150" s="317">
        <v>15.06</v>
      </c>
      <c r="I150" s="318">
        <v>248.36</v>
      </c>
      <c r="J150" s="323">
        <v>27.85</v>
      </c>
      <c r="K150" s="323">
        <f t="shared" si="8"/>
        <v>276.21000000000004</v>
      </c>
      <c r="L150" s="324">
        <f t="shared" si="7"/>
        <v>0.10082907932370297</v>
      </c>
      <c r="M150" s="1"/>
      <c r="N150" s="326"/>
      <c r="O150" s="327"/>
    </row>
    <row r="151" spans="1:15" x14ac:dyDescent="0.25">
      <c r="A151" s="302" t="s">
        <v>17217</v>
      </c>
      <c r="B151" s="312">
        <v>3500</v>
      </c>
      <c r="C151" s="313" t="s">
        <v>17218</v>
      </c>
      <c r="D151" s="314" t="s">
        <v>60</v>
      </c>
      <c r="E151" s="315" t="s">
        <v>17219</v>
      </c>
      <c r="F151" s="315" t="s">
        <v>17221</v>
      </c>
      <c r="G151" s="316">
        <v>99.142857142857139</v>
      </c>
      <c r="H151" s="317">
        <v>15.589999999999998</v>
      </c>
      <c r="I151" s="318">
        <v>649.49498767460966</v>
      </c>
      <c r="J151" s="323">
        <v>78.968200836820074</v>
      </c>
      <c r="K151" s="323">
        <f t="shared" si="8"/>
        <v>728.46318851142973</v>
      </c>
      <c r="L151" s="324">
        <f t="shared" si="7"/>
        <v>0.10840383163106264</v>
      </c>
      <c r="M151" s="1"/>
      <c r="N151" s="326"/>
      <c r="O151" s="327"/>
    </row>
    <row r="152" spans="1:15" x14ac:dyDescent="0.25">
      <c r="A152" s="302" t="s">
        <v>17217</v>
      </c>
      <c r="B152" s="312">
        <v>1350</v>
      </c>
      <c r="C152" s="313" t="s">
        <v>17218</v>
      </c>
      <c r="D152" s="314" t="s">
        <v>60</v>
      </c>
      <c r="E152" s="315" t="s">
        <v>17219</v>
      </c>
      <c r="F152" s="315" t="s">
        <v>17221</v>
      </c>
      <c r="G152" s="316">
        <v>99.111111111111114</v>
      </c>
      <c r="H152" s="317">
        <v>15.169999999999998</v>
      </c>
      <c r="I152" s="318">
        <v>421.17149877149882</v>
      </c>
      <c r="J152" s="323">
        <v>39.522947368421057</v>
      </c>
      <c r="K152" s="323">
        <f t="shared" si="8"/>
        <v>460.69444613991988</v>
      </c>
      <c r="L152" s="324">
        <f t="shared" si="7"/>
        <v>8.5789936691395105E-2</v>
      </c>
      <c r="M152" s="1"/>
      <c r="N152" s="326"/>
      <c r="O152" s="327"/>
    </row>
    <row r="153" spans="1:15" x14ac:dyDescent="0.25">
      <c r="A153" s="302" t="s">
        <v>17217</v>
      </c>
      <c r="B153" s="312">
        <v>1800</v>
      </c>
      <c r="C153" s="313" t="s">
        <v>17218</v>
      </c>
      <c r="D153" s="314" t="s">
        <v>60</v>
      </c>
      <c r="E153" s="315" t="s">
        <v>17219</v>
      </c>
      <c r="F153" s="315" t="s">
        <v>484</v>
      </c>
      <c r="G153" s="316">
        <v>99.111111111111114</v>
      </c>
      <c r="H153" s="317">
        <v>14.699999988079071</v>
      </c>
      <c r="I153" s="318">
        <v>1437</v>
      </c>
      <c r="J153" s="331">
        <v>133.00000000000009</v>
      </c>
      <c r="K153" s="331">
        <v>1570</v>
      </c>
      <c r="L153" s="324">
        <f t="shared" si="7"/>
        <v>8.4713375796178395E-2</v>
      </c>
      <c r="M153" s="1"/>
      <c r="N153" s="326"/>
      <c r="O153" s="327"/>
    </row>
    <row r="154" spans="1:15" x14ac:dyDescent="0.25">
      <c r="A154" s="302" t="s">
        <v>17217</v>
      </c>
      <c r="B154" s="312">
        <v>1800</v>
      </c>
      <c r="C154" s="313" t="s">
        <v>17218</v>
      </c>
      <c r="D154" s="314" t="s">
        <v>60</v>
      </c>
      <c r="E154" s="315" t="s">
        <v>17219</v>
      </c>
      <c r="F154" s="315" t="s">
        <v>17222</v>
      </c>
      <c r="G154" s="316">
        <v>99.1</v>
      </c>
      <c r="H154" s="317">
        <v>15.347</v>
      </c>
      <c r="I154" s="318">
        <v>916</v>
      </c>
      <c r="J154" s="323">
        <v>211</v>
      </c>
      <c r="K154" s="323">
        <f t="shared" ref="K154:K166" si="9">I154+J154</f>
        <v>1127</v>
      </c>
      <c r="L154" s="324">
        <f t="shared" si="7"/>
        <v>0.18722271517302574</v>
      </c>
      <c r="M154" s="1"/>
      <c r="N154" s="326"/>
      <c r="O154" s="327"/>
    </row>
    <row r="155" spans="1:15" x14ac:dyDescent="0.25">
      <c r="A155" s="302" t="s">
        <v>17217</v>
      </c>
      <c r="B155" s="312">
        <v>1800</v>
      </c>
      <c r="C155" s="313" t="s">
        <v>17218</v>
      </c>
      <c r="D155" s="314" t="s">
        <v>60</v>
      </c>
      <c r="E155" s="315" t="s">
        <v>17219</v>
      </c>
      <c r="F155" s="315" t="s">
        <v>17222</v>
      </c>
      <c r="G155" s="316">
        <v>99.1</v>
      </c>
      <c r="H155" s="317">
        <v>14.836</v>
      </c>
      <c r="I155" s="318">
        <v>933</v>
      </c>
      <c r="J155" s="323">
        <v>202.09999999999991</v>
      </c>
      <c r="K155" s="323">
        <f t="shared" si="9"/>
        <v>1135.0999999999999</v>
      </c>
      <c r="L155" s="324">
        <f t="shared" si="7"/>
        <v>0.17804598713769706</v>
      </c>
      <c r="M155" s="1"/>
      <c r="N155" s="326"/>
      <c r="O155" s="327"/>
    </row>
    <row r="156" spans="1:15" x14ac:dyDescent="0.25">
      <c r="A156" s="302" t="s">
        <v>17217</v>
      </c>
      <c r="B156" s="312">
        <v>1800</v>
      </c>
      <c r="C156" s="313" t="s">
        <v>17218</v>
      </c>
      <c r="D156" s="314" t="s">
        <v>60</v>
      </c>
      <c r="E156" s="315" t="s">
        <v>17219</v>
      </c>
      <c r="F156" s="315" t="s">
        <v>17222</v>
      </c>
      <c r="G156" s="316">
        <v>99.1</v>
      </c>
      <c r="H156" s="317">
        <v>13.912000000000001</v>
      </c>
      <c r="I156" s="318">
        <v>726.3</v>
      </c>
      <c r="J156" s="323">
        <v>96.800000000000068</v>
      </c>
      <c r="K156" s="323">
        <f t="shared" si="9"/>
        <v>823.1</v>
      </c>
      <c r="L156" s="324">
        <f t="shared" si="7"/>
        <v>0.11760417932207516</v>
      </c>
      <c r="M156" s="1"/>
      <c r="N156" s="326"/>
      <c r="O156" s="327"/>
    </row>
    <row r="157" spans="1:15" x14ac:dyDescent="0.25">
      <c r="A157" s="302" t="s">
        <v>17217</v>
      </c>
      <c r="B157" s="312">
        <v>1500</v>
      </c>
      <c r="C157" s="313" t="s">
        <v>17218</v>
      </c>
      <c r="D157" s="314" t="s">
        <v>60</v>
      </c>
      <c r="E157" s="315" t="s">
        <v>17219</v>
      </c>
      <c r="F157" s="315" t="s">
        <v>17221</v>
      </c>
      <c r="G157" s="316">
        <v>99</v>
      </c>
      <c r="H157" s="317">
        <v>14.8</v>
      </c>
      <c r="I157" s="318">
        <v>733.93</v>
      </c>
      <c r="J157" s="323">
        <v>53.53</v>
      </c>
      <c r="K157" s="323">
        <f t="shared" si="9"/>
        <v>787.45999999999992</v>
      </c>
      <c r="L157" s="324">
        <f t="shared" si="7"/>
        <v>6.7978056028242709E-2</v>
      </c>
      <c r="M157" s="1"/>
      <c r="N157" s="326"/>
      <c r="O157" s="327"/>
    </row>
    <row r="158" spans="1:15" x14ac:dyDescent="0.25">
      <c r="A158" s="302" t="s">
        <v>17217</v>
      </c>
      <c r="B158" s="312">
        <v>1500</v>
      </c>
      <c r="C158" s="313" t="s">
        <v>17218</v>
      </c>
      <c r="D158" s="314" t="s">
        <v>60</v>
      </c>
      <c r="E158" s="315" t="s">
        <v>17219</v>
      </c>
      <c r="F158" s="315" t="s">
        <v>17221</v>
      </c>
      <c r="G158" s="316">
        <v>99</v>
      </c>
      <c r="H158" s="317">
        <v>14.8</v>
      </c>
      <c r="I158" s="318">
        <v>724.6</v>
      </c>
      <c r="J158" s="323">
        <v>55.93</v>
      </c>
      <c r="K158" s="323">
        <f t="shared" si="9"/>
        <v>780.53</v>
      </c>
      <c r="L158" s="324">
        <f t="shared" si="7"/>
        <v>7.1656438573789602E-2</v>
      </c>
      <c r="M158" s="1"/>
      <c r="N158" s="326"/>
      <c r="O158" s="327"/>
    </row>
    <row r="159" spans="1:15" x14ac:dyDescent="0.25">
      <c r="A159" s="302" t="s">
        <v>17217</v>
      </c>
      <c r="B159" s="312">
        <v>1500</v>
      </c>
      <c r="C159" s="313" t="s">
        <v>17218</v>
      </c>
      <c r="D159" s="314" t="s">
        <v>60</v>
      </c>
      <c r="E159" s="315" t="s">
        <v>17219</v>
      </c>
      <c r="F159" s="315" t="s">
        <v>17221</v>
      </c>
      <c r="G159" s="316">
        <v>99</v>
      </c>
      <c r="H159" s="317">
        <v>14.8</v>
      </c>
      <c r="I159" s="318">
        <v>717.07</v>
      </c>
      <c r="J159" s="323">
        <v>54.53</v>
      </c>
      <c r="K159" s="323">
        <f t="shared" si="9"/>
        <v>771.6</v>
      </c>
      <c r="L159" s="324">
        <f t="shared" si="7"/>
        <v>7.0671332296526695E-2</v>
      </c>
      <c r="M159" s="1"/>
      <c r="N159" s="326"/>
      <c r="O159" s="327"/>
    </row>
    <row r="160" spans="1:15" x14ac:dyDescent="0.25">
      <c r="A160" s="302" t="s">
        <v>17217</v>
      </c>
      <c r="B160" s="312">
        <v>1235</v>
      </c>
      <c r="C160" s="313" t="s">
        <v>17218</v>
      </c>
      <c r="D160" s="314" t="s">
        <v>60</v>
      </c>
      <c r="E160" s="315" t="s">
        <v>17219</v>
      </c>
      <c r="F160" s="315" t="s">
        <v>17221</v>
      </c>
      <c r="G160" s="316">
        <v>99</v>
      </c>
      <c r="H160" s="317">
        <v>13.9</v>
      </c>
      <c r="I160" s="318">
        <v>1230.7</v>
      </c>
      <c r="J160" s="323">
        <v>121</v>
      </c>
      <c r="K160" s="323">
        <f t="shared" si="9"/>
        <v>1351.7</v>
      </c>
      <c r="L160" s="324">
        <f t="shared" si="7"/>
        <v>8.9516904638603234E-2</v>
      </c>
      <c r="M160" s="1"/>
      <c r="N160" s="326"/>
      <c r="O160" s="327"/>
    </row>
    <row r="161" spans="1:15" x14ac:dyDescent="0.25">
      <c r="A161" s="302" t="s">
        <v>17217</v>
      </c>
      <c r="B161" s="312">
        <v>1235</v>
      </c>
      <c r="C161" s="313" t="s">
        <v>17218</v>
      </c>
      <c r="D161" s="314" t="s">
        <v>60</v>
      </c>
      <c r="E161" s="315" t="s">
        <v>17219</v>
      </c>
      <c r="F161" s="315" t="s">
        <v>17221</v>
      </c>
      <c r="G161" s="316">
        <v>99</v>
      </c>
      <c r="H161" s="317">
        <v>14.9</v>
      </c>
      <c r="I161" s="318">
        <v>676.9</v>
      </c>
      <c r="J161" s="323">
        <v>50.200000000000045</v>
      </c>
      <c r="K161" s="323">
        <f t="shared" si="9"/>
        <v>727.1</v>
      </c>
      <c r="L161" s="324">
        <f t="shared" si="7"/>
        <v>6.9041397331866372E-2</v>
      </c>
      <c r="M161" s="1"/>
      <c r="N161" s="326"/>
      <c r="O161" s="327"/>
    </row>
    <row r="162" spans="1:15" x14ac:dyDescent="0.25">
      <c r="A162" s="302" t="s">
        <v>17217</v>
      </c>
      <c r="B162" s="312">
        <v>1800</v>
      </c>
      <c r="C162" s="313" t="s">
        <v>17218</v>
      </c>
      <c r="D162" s="314" t="s">
        <v>60</v>
      </c>
      <c r="E162" s="315" t="s">
        <v>17219</v>
      </c>
      <c r="F162" s="315" t="s">
        <v>17222</v>
      </c>
      <c r="G162" s="316">
        <v>99</v>
      </c>
      <c r="H162" s="317">
        <v>14.494999999999999</v>
      </c>
      <c r="I162" s="318">
        <v>962</v>
      </c>
      <c r="J162" s="323">
        <v>231</v>
      </c>
      <c r="K162" s="323">
        <f t="shared" si="9"/>
        <v>1193</v>
      </c>
      <c r="L162" s="324">
        <f t="shared" si="7"/>
        <v>0.19362950544844929</v>
      </c>
      <c r="M162" s="1"/>
      <c r="N162" s="326"/>
      <c r="O162" s="327"/>
    </row>
    <row r="163" spans="1:15" x14ac:dyDescent="0.25">
      <c r="A163" s="302" t="s">
        <v>17217</v>
      </c>
      <c r="B163" s="312">
        <v>1235</v>
      </c>
      <c r="C163" s="313" t="s">
        <v>17218</v>
      </c>
      <c r="D163" s="314" t="s">
        <v>60</v>
      </c>
      <c r="E163" s="315" t="s">
        <v>17219</v>
      </c>
      <c r="F163" s="315" t="s">
        <v>17221</v>
      </c>
      <c r="G163" s="316">
        <v>98.939271255060731</v>
      </c>
      <c r="H163" s="317">
        <v>15.29</v>
      </c>
      <c r="I163" s="318">
        <v>755.38</v>
      </c>
      <c r="J163" s="323">
        <v>141.74</v>
      </c>
      <c r="K163" s="323">
        <f t="shared" si="9"/>
        <v>897.12</v>
      </c>
      <c r="L163" s="324">
        <f t="shared" si="7"/>
        <v>0.15799447119671839</v>
      </c>
      <c r="M163" s="1"/>
      <c r="N163" s="326"/>
      <c r="O163" s="327"/>
    </row>
    <row r="164" spans="1:15" x14ac:dyDescent="0.25">
      <c r="A164" s="302" t="s">
        <v>17217</v>
      </c>
      <c r="B164" s="312">
        <v>1235</v>
      </c>
      <c r="C164" s="313" t="s">
        <v>17218</v>
      </c>
      <c r="D164" s="314" t="s">
        <v>60</v>
      </c>
      <c r="E164" s="315" t="s">
        <v>17219</v>
      </c>
      <c r="F164" s="315" t="s">
        <v>17221</v>
      </c>
      <c r="G164" s="316">
        <v>98.939271255060731</v>
      </c>
      <c r="H164" s="317">
        <v>14.95</v>
      </c>
      <c r="I164" s="318">
        <v>1202.01</v>
      </c>
      <c r="J164" s="323">
        <v>235.08</v>
      </c>
      <c r="K164" s="323">
        <f t="shared" si="9"/>
        <v>1437.09</v>
      </c>
      <c r="L164" s="324">
        <f t="shared" si="7"/>
        <v>0.16358056906665555</v>
      </c>
      <c r="M164" s="1"/>
      <c r="N164" s="326"/>
      <c r="O164" s="327"/>
    </row>
    <row r="165" spans="1:15" x14ac:dyDescent="0.25">
      <c r="A165" s="302" t="s">
        <v>17217</v>
      </c>
      <c r="B165" s="312">
        <v>1235</v>
      </c>
      <c r="C165" s="313" t="s">
        <v>17218</v>
      </c>
      <c r="D165" s="314" t="s">
        <v>60</v>
      </c>
      <c r="E165" s="315" t="s">
        <v>17219</v>
      </c>
      <c r="F165" s="315" t="s">
        <v>17221</v>
      </c>
      <c r="G165" s="316">
        <v>98.939271255060731</v>
      </c>
      <c r="H165" s="317">
        <v>17.04</v>
      </c>
      <c r="I165" s="318">
        <v>387.48</v>
      </c>
      <c r="J165" s="323">
        <v>78.86</v>
      </c>
      <c r="K165" s="323">
        <f t="shared" si="9"/>
        <v>466.34000000000003</v>
      </c>
      <c r="L165" s="324">
        <f t="shared" si="7"/>
        <v>0.16910408714671699</v>
      </c>
      <c r="M165" s="1"/>
      <c r="N165" s="326"/>
      <c r="O165" s="327"/>
    </row>
    <row r="166" spans="1:15" x14ac:dyDescent="0.25">
      <c r="A166" s="302" t="s">
        <v>17217</v>
      </c>
      <c r="B166" s="312">
        <v>1100</v>
      </c>
      <c r="C166" s="313" t="s">
        <v>17218</v>
      </c>
      <c r="D166" s="314" t="s">
        <v>60</v>
      </c>
      <c r="E166" s="315" t="s">
        <v>17219</v>
      </c>
      <c r="F166" s="315" t="s">
        <v>17221</v>
      </c>
      <c r="G166" s="316">
        <v>98.909090909090907</v>
      </c>
      <c r="H166" s="317">
        <v>13.3</v>
      </c>
      <c r="I166" s="318">
        <v>617.50865622423748</v>
      </c>
      <c r="J166" s="323">
        <v>50.202941176470631</v>
      </c>
      <c r="K166" s="323">
        <f t="shared" si="9"/>
        <v>667.71159740070811</v>
      </c>
      <c r="L166" s="324">
        <f t="shared" si="7"/>
        <v>7.5186564636442521E-2</v>
      </c>
      <c r="M166" s="1"/>
      <c r="N166" s="326"/>
      <c r="O166" s="327"/>
    </row>
    <row r="167" spans="1:15" x14ac:dyDescent="0.25">
      <c r="A167" s="302" t="s">
        <v>17217</v>
      </c>
      <c r="B167" s="312">
        <v>6351</v>
      </c>
      <c r="C167" s="313" t="s">
        <v>17218</v>
      </c>
      <c r="D167" s="314" t="s">
        <v>60</v>
      </c>
      <c r="E167" s="315" t="s">
        <v>17219</v>
      </c>
      <c r="F167" s="315" t="s">
        <v>17221</v>
      </c>
      <c r="G167" s="316">
        <v>98.9</v>
      </c>
      <c r="H167" s="317">
        <v>13.18</v>
      </c>
      <c r="I167" s="318">
        <v>808.7</v>
      </c>
      <c r="J167" s="329">
        <v>136.5</v>
      </c>
      <c r="K167" s="329">
        <v>945.2</v>
      </c>
      <c r="L167" s="324">
        <f t="shared" si="7"/>
        <v>0.14441388066017774</v>
      </c>
      <c r="M167" s="1"/>
      <c r="N167" s="326"/>
      <c r="O167" s="327"/>
    </row>
    <row r="168" spans="1:15" x14ac:dyDescent="0.25">
      <c r="A168" s="302" t="s">
        <v>17217</v>
      </c>
      <c r="B168" s="312">
        <v>1100</v>
      </c>
      <c r="C168" s="313" t="s">
        <v>17218</v>
      </c>
      <c r="D168" s="314" t="s">
        <v>60</v>
      </c>
      <c r="E168" s="315" t="s">
        <v>17219</v>
      </c>
      <c r="F168" s="315" t="s">
        <v>17221</v>
      </c>
      <c r="G168" s="316">
        <v>98.818181818181813</v>
      </c>
      <c r="H168" s="317">
        <v>13.599999999999998</v>
      </c>
      <c r="I168" s="318">
        <v>446.29141455437451</v>
      </c>
      <c r="J168" s="323">
        <v>54.860210526315768</v>
      </c>
      <c r="K168" s="323">
        <f t="shared" ref="K168:K173" si="10">I168+J168</f>
        <v>501.15162508069028</v>
      </c>
      <c r="L168" s="324">
        <f t="shared" si="7"/>
        <v>0.10946828820016845</v>
      </c>
      <c r="M168" s="1"/>
      <c r="N168" s="326"/>
      <c r="O168" s="327"/>
    </row>
    <row r="169" spans="1:15" x14ac:dyDescent="0.25">
      <c r="A169" s="302" t="s">
        <v>17217</v>
      </c>
      <c r="B169" s="312">
        <v>5500</v>
      </c>
      <c r="C169" s="313" t="s">
        <v>17218</v>
      </c>
      <c r="D169" s="314" t="s">
        <v>60</v>
      </c>
      <c r="E169" s="315" t="s">
        <v>17219</v>
      </c>
      <c r="F169" s="315" t="s">
        <v>17222</v>
      </c>
      <c r="G169" s="316">
        <v>98.8</v>
      </c>
      <c r="H169" s="317">
        <v>15.24</v>
      </c>
      <c r="I169" s="318">
        <v>430</v>
      </c>
      <c r="J169" s="323">
        <v>98</v>
      </c>
      <c r="K169" s="323">
        <f t="shared" si="10"/>
        <v>528</v>
      </c>
      <c r="L169" s="324">
        <f t="shared" si="7"/>
        <v>0.18560606060606061</v>
      </c>
      <c r="M169" s="1"/>
      <c r="N169" s="326"/>
      <c r="O169" s="327"/>
    </row>
    <row r="170" spans="1:15" x14ac:dyDescent="0.25">
      <c r="A170" s="302" t="s">
        <v>17217</v>
      </c>
      <c r="B170" s="312">
        <v>3400</v>
      </c>
      <c r="C170" s="313" t="s">
        <v>17218</v>
      </c>
      <c r="D170" s="314" t="s">
        <v>60</v>
      </c>
      <c r="E170" s="315" t="s">
        <v>17219</v>
      </c>
      <c r="F170" s="315" t="s">
        <v>17222</v>
      </c>
      <c r="G170" s="316">
        <v>98.8</v>
      </c>
      <c r="H170" s="317">
        <v>13.74</v>
      </c>
      <c r="I170" s="318">
        <v>371.47</v>
      </c>
      <c r="J170" s="323">
        <v>107.80999999999995</v>
      </c>
      <c r="K170" s="323">
        <f t="shared" si="10"/>
        <v>479.28</v>
      </c>
      <c r="L170" s="324">
        <f t="shared" si="7"/>
        <v>0.22494157903521939</v>
      </c>
      <c r="M170" s="1"/>
      <c r="N170" s="326"/>
      <c r="O170" s="327"/>
    </row>
    <row r="171" spans="1:15" x14ac:dyDescent="0.25">
      <c r="A171" s="302" t="s">
        <v>17217</v>
      </c>
      <c r="B171" s="312">
        <v>1235</v>
      </c>
      <c r="C171" s="313" t="s">
        <v>17218</v>
      </c>
      <c r="D171" s="314" t="s">
        <v>60</v>
      </c>
      <c r="E171" s="315" t="s">
        <v>17219</v>
      </c>
      <c r="F171" s="315" t="s">
        <v>17221</v>
      </c>
      <c r="G171" s="316">
        <v>98.761133603238875</v>
      </c>
      <c r="H171" s="317">
        <v>14.63</v>
      </c>
      <c r="I171" s="318">
        <v>449.84</v>
      </c>
      <c r="J171" s="323">
        <v>0.05</v>
      </c>
      <c r="K171" s="323">
        <f t="shared" si="10"/>
        <v>449.89</v>
      </c>
      <c r="L171" s="324">
        <f t="shared" si="7"/>
        <v>1.1113827824579342E-4</v>
      </c>
      <c r="M171" s="1"/>
      <c r="N171" s="326"/>
      <c r="O171" s="327"/>
    </row>
    <row r="172" spans="1:15" x14ac:dyDescent="0.25">
      <c r="A172" s="302" t="s">
        <v>17217</v>
      </c>
      <c r="B172" s="312">
        <v>1235</v>
      </c>
      <c r="C172" s="313" t="s">
        <v>17218</v>
      </c>
      <c r="D172" s="314" t="s">
        <v>60</v>
      </c>
      <c r="E172" s="315" t="s">
        <v>17219</v>
      </c>
      <c r="F172" s="315" t="s">
        <v>17221</v>
      </c>
      <c r="G172" s="316">
        <v>98.761133603238875</v>
      </c>
      <c r="H172" s="317">
        <v>14.66</v>
      </c>
      <c r="I172" s="318">
        <v>453.58</v>
      </c>
      <c r="J172" s="323">
        <v>0.67</v>
      </c>
      <c r="K172" s="323">
        <f t="shared" si="10"/>
        <v>454.25</v>
      </c>
      <c r="L172" s="324">
        <f t="shared" si="7"/>
        <v>1.4749587231700607E-3</v>
      </c>
      <c r="M172" s="1"/>
      <c r="N172" s="326"/>
      <c r="O172" s="327"/>
    </row>
    <row r="173" spans="1:15" x14ac:dyDescent="0.25">
      <c r="A173" s="302" t="s">
        <v>17217</v>
      </c>
      <c r="B173" s="312">
        <v>1235</v>
      </c>
      <c r="C173" s="313" t="s">
        <v>17218</v>
      </c>
      <c r="D173" s="314" t="s">
        <v>60</v>
      </c>
      <c r="E173" s="315" t="s">
        <v>17219</v>
      </c>
      <c r="F173" s="315" t="s">
        <v>17221</v>
      </c>
      <c r="G173" s="316">
        <v>98.761133603238875</v>
      </c>
      <c r="H173" s="317">
        <v>14.69</v>
      </c>
      <c r="I173" s="318">
        <v>493.1</v>
      </c>
      <c r="J173" s="323">
        <v>0.19</v>
      </c>
      <c r="K173" s="323">
        <f t="shared" si="10"/>
        <v>493.29</v>
      </c>
      <c r="L173" s="324">
        <f t="shared" si="7"/>
        <v>3.8516896754444644E-4</v>
      </c>
      <c r="M173" s="1"/>
      <c r="N173" s="326"/>
      <c r="O173" s="327"/>
    </row>
    <row r="174" spans="1:15" x14ac:dyDescent="0.25">
      <c r="A174" s="302" t="s">
        <v>17217</v>
      </c>
      <c r="B174" s="312">
        <v>1100</v>
      </c>
      <c r="C174" s="313" t="s">
        <v>17218</v>
      </c>
      <c r="D174" s="314" t="s">
        <v>60</v>
      </c>
      <c r="E174" s="315" t="s">
        <v>17219</v>
      </c>
      <c r="F174" s="315" t="s">
        <v>17221</v>
      </c>
      <c r="G174" s="316">
        <v>98.7</v>
      </c>
      <c r="H174" s="317">
        <v>13.67</v>
      </c>
      <c r="I174" s="318">
        <v>1128.7</v>
      </c>
      <c r="J174" s="329">
        <v>269.2</v>
      </c>
      <c r="K174" s="329">
        <v>1397.9</v>
      </c>
      <c r="L174" s="324">
        <f t="shared" si="7"/>
        <v>0.19257457614993917</v>
      </c>
      <c r="M174" s="1"/>
      <c r="N174" s="326"/>
      <c r="O174" s="327"/>
    </row>
    <row r="175" spans="1:15" x14ac:dyDescent="0.25">
      <c r="A175" s="302" t="s">
        <v>17217</v>
      </c>
      <c r="B175" s="312">
        <v>3400</v>
      </c>
      <c r="C175" s="313" t="s">
        <v>17218</v>
      </c>
      <c r="D175" s="314" t="s">
        <v>60</v>
      </c>
      <c r="E175" s="315" t="s">
        <v>17219</v>
      </c>
      <c r="F175" s="315" t="s">
        <v>17222</v>
      </c>
      <c r="G175" s="316">
        <v>98.7</v>
      </c>
      <c r="H175" s="317">
        <v>13.77</v>
      </c>
      <c r="I175" s="318">
        <v>367.44</v>
      </c>
      <c r="J175" s="323">
        <v>109.39999999999998</v>
      </c>
      <c r="K175" s="323">
        <f>I175+J175</f>
        <v>476.84</v>
      </c>
      <c r="L175" s="324">
        <f t="shared" si="7"/>
        <v>0.22942706148813016</v>
      </c>
      <c r="M175" s="1"/>
      <c r="N175" s="326"/>
      <c r="O175" s="327"/>
    </row>
    <row r="176" spans="1:15" x14ac:dyDescent="0.25">
      <c r="A176" s="302" t="s">
        <v>17217</v>
      </c>
      <c r="B176" s="312">
        <v>6350</v>
      </c>
      <c r="C176" s="313" t="s">
        <v>17218</v>
      </c>
      <c r="D176" s="314" t="s">
        <v>60</v>
      </c>
      <c r="E176" s="315" t="s">
        <v>17219</v>
      </c>
      <c r="F176" s="315" t="s">
        <v>17221</v>
      </c>
      <c r="G176" s="316">
        <v>98.7</v>
      </c>
      <c r="H176" s="317">
        <v>13.6</v>
      </c>
      <c r="I176" s="318">
        <v>740.6</v>
      </c>
      <c r="J176" s="329">
        <v>109.6</v>
      </c>
      <c r="K176" s="329">
        <v>850.1</v>
      </c>
      <c r="L176" s="324">
        <f t="shared" si="7"/>
        <v>0.12892600870485824</v>
      </c>
      <c r="M176" s="1"/>
      <c r="N176" s="326"/>
      <c r="O176" s="327"/>
    </row>
    <row r="177" spans="1:15" x14ac:dyDescent="0.25">
      <c r="A177" s="302" t="s">
        <v>17217</v>
      </c>
      <c r="B177" s="312">
        <v>1235</v>
      </c>
      <c r="C177" s="313" t="s">
        <v>17218</v>
      </c>
      <c r="D177" s="314" t="s">
        <v>60</v>
      </c>
      <c r="E177" s="315" t="s">
        <v>17219</v>
      </c>
      <c r="F177" s="315" t="s">
        <v>17221</v>
      </c>
      <c r="G177" s="316">
        <v>98.65</v>
      </c>
      <c r="H177" s="317">
        <v>14.75</v>
      </c>
      <c r="I177" s="318">
        <v>397.48</v>
      </c>
      <c r="J177" s="323">
        <v>57.419999999999959</v>
      </c>
      <c r="K177" s="323">
        <f t="shared" ref="K177:K189" si="11">I177+J177</f>
        <v>454.9</v>
      </c>
      <c r="L177" s="324">
        <f t="shared" si="7"/>
        <v>0.12622554407562092</v>
      </c>
      <c r="M177" s="1"/>
      <c r="N177" s="326"/>
      <c r="O177" s="327"/>
    </row>
    <row r="178" spans="1:15" x14ac:dyDescent="0.25">
      <c r="A178" s="302" t="s">
        <v>17217</v>
      </c>
      <c r="B178" s="312">
        <v>1235</v>
      </c>
      <c r="C178" s="313" t="s">
        <v>17218</v>
      </c>
      <c r="D178" s="314" t="s">
        <v>60</v>
      </c>
      <c r="E178" s="315" t="s">
        <v>17219</v>
      </c>
      <c r="F178" s="315" t="s">
        <v>17221</v>
      </c>
      <c r="G178" s="316">
        <v>98.65</v>
      </c>
      <c r="H178" s="317">
        <v>14.7</v>
      </c>
      <c r="I178" s="318">
        <v>471.38</v>
      </c>
      <c r="J178" s="323">
        <v>66.330000000000041</v>
      </c>
      <c r="K178" s="323">
        <f t="shared" si="11"/>
        <v>537.71</v>
      </c>
      <c r="L178" s="324">
        <f t="shared" si="7"/>
        <v>0.1233564560822749</v>
      </c>
      <c r="M178" s="1"/>
      <c r="N178" s="326"/>
      <c r="O178" s="327"/>
    </row>
    <row r="179" spans="1:15" x14ac:dyDescent="0.25">
      <c r="A179" s="302" t="s">
        <v>17217</v>
      </c>
      <c r="B179" s="312">
        <v>1235</v>
      </c>
      <c r="C179" s="313" t="s">
        <v>17218</v>
      </c>
      <c r="D179" s="314" t="s">
        <v>60</v>
      </c>
      <c r="E179" s="315" t="s">
        <v>17219</v>
      </c>
      <c r="F179" s="315" t="s">
        <v>17221</v>
      </c>
      <c r="G179" s="316">
        <v>98.65</v>
      </c>
      <c r="H179" s="317">
        <v>14.77</v>
      </c>
      <c r="I179" s="318">
        <v>400.67</v>
      </c>
      <c r="J179" s="323">
        <v>58.899999999999977</v>
      </c>
      <c r="K179" s="323">
        <f t="shared" si="11"/>
        <v>459.57</v>
      </c>
      <c r="L179" s="324">
        <f t="shared" si="7"/>
        <v>0.12816328306895572</v>
      </c>
      <c r="M179" s="1"/>
      <c r="N179" s="326"/>
      <c r="O179" s="327"/>
    </row>
    <row r="180" spans="1:15" x14ac:dyDescent="0.25">
      <c r="A180" s="302" t="s">
        <v>17217</v>
      </c>
      <c r="B180" s="312">
        <v>1100</v>
      </c>
      <c r="C180" s="313" t="s">
        <v>17218</v>
      </c>
      <c r="D180" s="314" t="s">
        <v>60</v>
      </c>
      <c r="E180" s="315" t="s">
        <v>17219</v>
      </c>
      <c r="F180" s="315" t="s">
        <v>17221</v>
      </c>
      <c r="G180" s="316">
        <v>98.636363636363626</v>
      </c>
      <c r="H180" s="317">
        <v>13.380000000000004</v>
      </c>
      <c r="I180" s="318">
        <v>671.13584905660377</v>
      </c>
      <c r="J180" s="323">
        <v>56.956435643564419</v>
      </c>
      <c r="K180" s="323">
        <f t="shared" si="11"/>
        <v>728.09228470016819</v>
      </c>
      <c r="L180" s="324">
        <f t="shared" si="7"/>
        <v>7.8226945732599473E-2</v>
      </c>
      <c r="M180" s="1"/>
      <c r="N180" s="326"/>
      <c r="O180" s="327"/>
    </row>
    <row r="181" spans="1:15" x14ac:dyDescent="0.25">
      <c r="A181" s="302" t="s">
        <v>17217</v>
      </c>
      <c r="B181" s="312">
        <v>1235</v>
      </c>
      <c r="C181" s="313" t="s">
        <v>17218</v>
      </c>
      <c r="D181" s="314" t="s">
        <v>60</v>
      </c>
      <c r="E181" s="315" t="s">
        <v>17219</v>
      </c>
      <c r="F181" s="315" t="s">
        <v>17221</v>
      </c>
      <c r="G181" s="316">
        <v>98.631578947368411</v>
      </c>
      <c r="H181" s="317">
        <v>14.72</v>
      </c>
      <c r="I181" s="318">
        <v>381.57</v>
      </c>
      <c r="J181" s="323">
        <v>34.840000000000003</v>
      </c>
      <c r="K181" s="323">
        <f t="shared" si="11"/>
        <v>416.40999999999997</v>
      </c>
      <c r="L181" s="324">
        <f t="shared" si="7"/>
        <v>8.3667539204149766E-2</v>
      </c>
      <c r="M181" s="1"/>
      <c r="N181" s="326"/>
      <c r="O181" s="327"/>
    </row>
    <row r="182" spans="1:15" x14ac:dyDescent="0.25">
      <c r="A182" s="302" t="s">
        <v>17217</v>
      </c>
      <c r="B182" s="312">
        <v>1235</v>
      </c>
      <c r="C182" s="313" t="s">
        <v>17218</v>
      </c>
      <c r="D182" s="314" t="s">
        <v>60</v>
      </c>
      <c r="E182" s="315" t="s">
        <v>17219</v>
      </c>
      <c r="F182" s="315" t="s">
        <v>17221</v>
      </c>
      <c r="G182" s="316">
        <v>98.631578947368411</v>
      </c>
      <c r="H182" s="317">
        <v>14.73</v>
      </c>
      <c r="I182" s="318">
        <v>382</v>
      </c>
      <c r="J182" s="323">
        <v>31.73</v>
      </c>
      <c r="K182" s="323">
        <f t="shared" si="11"/>
        <v>413.73</v>
      </c>
      <c r="L182" s="324">
        <f t="shared" si="7"/>
        <v>7.6692528943997293E-2</v>
      </c>
      <c r="M182" s="1"/>
      <c r="N182" s="326"/>
      <c r="O182" s="327"/>
    </row>
    <row r="183" spans="1:15" x14ac:dyDescent="0.25">
      <c r="A183" s="302" t="s">
        <v>17217</v>
      </c>
      <c r="B183" s="312">
        <v>1235</v>
      </c>
      <c r="C183" s="313" t="s">
        <v>17218</v>
      </c>
      <c r="D183" s="314" t="s">
        <v>60</v>
      </c>
      <c r="E183" s="315" t="s">
        <v>17219</v>
      </c>
      <c r="F183" s="315" t="s">
        <v>17221</v>
      </c>
      <c r="G183" s="316">
        <v>98.631578947368411</v>
      </c>
      <c r="H183" s="317">
        <v>14.78</v>
      </c>
      <c r="I183" s="318">
        <v>379.86</v>
      </c>
      <c r="J183" s="323">
        <v>24.78</v>
      </c>
      <c r="K183" s="323">
        <f t="shared" si="11"/>
        <v>404.64</v>
      </c>
      <c r="L183" s="324">
        <f t="shared" ref="L183:L246" si="12">IF(J183="","",IF(K183="","",J183/K183))</f>
        <v>6.1239620403321475E-2</v>
      </c>
      <c r="M183" s="1"/>
      <c r="N183" s="326"/>
      <c r="O183" s="327"/>
    </row>
    <row r="184" spans="1:15" x14ac:dyDescent="0.25">
      <c r="A184" s="302" t="s">
        <v>17217</v>
      </c>
      <c r="B184" s="312">
        <v>1235</v>
      </c>
      <c r="C184" s="313" t="s">
        <v>17218</v>
      </c>
      <c r="D184" s="314" t="s">
        <v>60</v>
      </c>
      <c r="E184" s="315" t="s">
        <v>17219</v>
      </c>
      <c r="F184" s="315" t="s">
        <v>17221</v>
      </c>
      <c r="G184" s="316">
        <v>98.62</v>
      </c>
      <c r="H184" s="317">
        <v>14.67</v>
      </c>
      <c r="I184" s="318">
        <v>641.1</v>
      </c>
      <c r="J184" s="323">
        <v>74.419999999999959</v>
      </c>
      <c r="K184" s="323">
        <f t="shared" si="11"/>
        <v>715.52</v>
      </c>
      <c r="L184" s="324">
        <f t="shared" si="12"/>
        <v>0.1040082737030411</v>
      </c>
      <c r="M184" s="1"/>
      <c r="N184" s="326"/>
      <c r="O184" s="327"/>
    </row>
    <row r="185" spans="1:15" x14ac:dyDescent="0.25">
      <c r="A185" s="302" t="s">
        <v>17217</v>
      </c>
      <c r="B185" s="312">
        <v>1235</v>
      </c>
      <c r="C185" s="313" t="s">
        <v>17218</v>
      </c>
      <c r="D185" s="314" t="s">
        <v>60</v>
      </c>
      <c r="E185" s="315" t="s">
        <v>17219</v>
      </c>
      <c r="F185" s="315" t="s">
        <v>17221</v>
      </c>
      <c r="G185" s="316">
        <v>98.62</v>
      </c>
      <c r="H185" s="317">
        <v>15.31</v>
      </c>
      <c r="I185" s="318">
        <v>591.04999999999995</v>
      </c>
      <c r="J185" s="323">
        <v>65.38</v>
      </c>
      <c r="K185" s="323">
        <f t="shared" si="11"/>
        <v>656.43</v>
      </c>
      <c r="L185" s="324">
        <f t="shared" si="12"/>
        <v>9.9599347988361286E-2</v>
      </c>
      <c r="M185" s="1"/>
      <c r="N185" s="326"/>
      <c r="O185" s="327"/>
    </row>
    <row r="186" spans="1:15" x14ac:dyDescent="0.25">
      <c r="A186" s="302" t="s">
        <v>17217</v>
      </c>
      <c r="B186" s="312">
        <v>1235</v>
      </c>
      <c r="C186" s="313" t="s">
        <v>17218</v>
      </c>
      <c r="D186" s="314" t="s">
        <v>60</v>
      </c>
      <c r="E186" s="315" t="s">
        <v>17219</v>
      </c>
      <c r="F186" s="315" t="s">
        <v>17221</v>
      </c>
      <c r="G186" s="316">
        <v>98.62</v>
      </c>
      <c r="H186" s="317">
        <v>14.71</v>
      </c>
      <c r="I186" s="318">
        <v>649.38</v>
      </c>
      <c r="J186" s="323">
        <v>63.42999999999995</v>
      </c>
      <c r="K186" s="323">
        <f t="shared" si="11"/>
        <v>712.81</v>
      </c>
      <c r="L186" s="324">
        <f t="shared" si="12"/>
        <v>8.8985844755264318E-2</v>
      </c>
      <c r="M186" s="1"/>
      <c r="N186" s="326"/>
      <c r="O186" s="327"/>
    </row>
    <row r="187" spans="1:15" x14ac:dyDescent="0.25">
      <c r="A187" s="302" t="s">
        <v>17217</v>
      </c>
      <c r="B187" s="312">
        <v>3400</v>
      </c>
      <c r="C187" s="313" t="s">
        <v>17218</v>
      </c>
      <c r="D187" s="314" t="s">
        <v>60</v>
      </c>
      <c r="E187" s="315" t="s">
        <v>17219</v>
      </c>
      <c r="F187" s="315" t="s">
        <v>17221</v>
      </c>
      <c r="G187" s="316">
        <v>98.617647058823536</v>
      </c>
      <c r="H187" s="317">
        <v>14.65</v>
      </c>
      <c r="I187" s="318">
        <v>350</v>
      </c>
      <c r="J187" s="323">
        <v>73.819999999999993</v>
      </c>
      <c r="K187" s="323">
        <f t="shared" si="11"/>
        <v>423.82</v>
      </c>
      <c r="L187" s="324">
        <f t="shared" si="12"/>
        <v>0.1741777169553112</v>
      </c>
      <c r="M187" s="1"/>
      <c r="N187" s="326"/>
      <c r="O187" s="327"/>
    </row>
    <row r="188" spans="1:15" x14ac:dyDescent="0.25">
      <c r="A188" s="302" t="s">
        <v>17217</v>
      </c>
      <c r="B188" s="312">
        <v>3400</v>
      </c>
      <c r="C188" s="313" t="s">
        <v>17218</v>
      </c>
      <c r="D188" s="314" t="s">
        <v>60</v>
      </c>
      <c r="E188" s="315" t="s">
        <v>17219</v>
      </c>
      <c r="F188" s="315" t="s">
        <v>17221</v>
      </c>
      <c r="G188" s="316">
        <v>98.617647058823536</v>
      </c>
      <c r="H188" s="317">
        <v>14.65</v>
      </c>
      <c r="I188" s="318">
        <v>350.33</v>
      </c>
      <c r="J188" s="323">
        <v>74.8</v>
      </c>
      <c r="K188" s="323">
        <f t="shared" si="11"/>
        <v>425.13</v>
      </c>
      <c r="L188" s="324">
        <f t="shared" si="12"/>
        <v>0.17594618116811328</v>
      </c>
      <c r="M188" s="1"/>
      <c r="N188" s="326"/>
      <c r="O188" s="327"/>
    </row>
    <row r="189" spans="1:15" x14ac:dyDescent="0.25">
      <c r="A189" s="302" t="s">
        <v>17217</v>
      </c>
      <c r="B189" s="312">
        <v>3400</v>
      </c>
      <c r="C189" s="313" t="s">
        <v>17218</v>
      </c>
      <c r="D189" s="314" t="s">
        <v>60</v>
      </c>
      <c r="E189" s="315" t="s">
        <v>17219</v>
      </c>
      <c r="F189" s="315" t="s">
        <v>17221</v>
      </c>
      <c r="G189" s="316">
        <v>98.617647058823536</v>
      </c>
      <c r="H189" s="317">
        <v>14.63</v>
      </c>
      <c r="I189" s="318">
        <v>357.67</v>
      </c>
      <c r="J189" s="323">
        <v>75</v>
      </c>
      <c r="K189" s="323">
        <f t="shared" si="11"/>
        <v>432.67</v>
      </c>
      <c r="L189" s="324">
        <f t="shared" si="12"/>
        <v>0.17334227009036909</v>
      </c>
      <c r="M189" s="1"/>
      <c r="N189" s="326"/>
      <c r="O189" s="327"/>
    </row>
    <row r="190" spans="1:15" x14ac:dyDescent="0.25">
      <c r="A190" s="302" t="s">
        <v>17217</v>
      </c>
      <c r="B190" s="312">
        <v>1100</v>
      </c>
      <c r="C190" s="313" t="s">
        <v>17218</v>
      </c>
      <c r="D190" s="314" t="s">
        <v>60</v>
      </c>
      <c r="E190" s="315" t="s">
        <v>17219</v>
      </c>
      <c r="F190" s="315" t="s">
        <v>17221</v>
      </c>
      <c r="G190" s="316">
        <v>98.5</v>
      </c>
      <c r="H190" s="317">
        <v>14.23</v>
      </c>
      <c r="I190" s="318">
        <v>1113</v>
      </c>
      <c r="J190" s="329">
        <v>278</v>
      </c>
      <c r="K190" s="329">
        <v>1391</v>
      </c>
      <c r="L190" s="324">
        <f t="shared" si="12"/>
        <v>0.19985621854780733</v>
      </c>
      <c r="M190" s="1"/>
      <c r="N190" s="326"/>
      <c r="O190" s="327"/>
    </row>
    <row r="191" spans="1:15" x14ac:dyDescent="0.25">
      <c r="A191" s="302" t="s">
        <v>17217</v>
      </c>
      <c r="B191" s="312">
        <v>3400</v>
      </c>
      <c r="C191" s="313" t="s">
        <v>17218</v>
      </c>
      <c r="D191" s="314" t="s">
        <v>60</v>
      </c>
      <c r="E191" s="315" t="s">
        <v>17219</v>
      </c>
      <c r="F191" s="315" t="s">
        <v>17222</v>
      </c>
      <c r="G191" s="316">
        <v>98.5</v>
      </c>
      <c r="H191" s="317">
        <v>13.73</v>
      </c>
      <c r="I191" s="318">
        <v>351.77</v>
      </c>
      <c r="J191" s="323">
        <v>98</v>
      </c>
      <c r="K191" s="323">
        <f>I191+J191</f>
        <v>449.77</v>
      </c>
      <c r="L191" s="324">
        <f t="shared" si="12"/>
        <v>0.21788914333992931</v>
      </c>
      <c r="M191" s="1"/>
      <c r="N191" s="326"/>
      <c r="O191" s="327"/>
    </row>
    <row r="192" spans="1:15" x14ac:dyDescent="0.25">
      <c r="A192" s="302" t="s">
        <v>17217</v>
      </c>
      <c r="B192" s="312">
        <v>2000</v>
      </c>
      <c r="C192" s="313" t="s">
        <v>17218</v>
      </c>
      <c r="D192" s="314" t="s">
        <v>60</v>
      </c>
      <c r="E192" s="315" t="s">
        <v>17219</v>
      </c>
      <c r="F192" s="315" t="s">
        <v>484</v>
      </c>
      <c r="G192" s="316">
        <v>98.5</v>
      </c>
      <c r="H192" s="317">
        <v>12.979999184608459</v>
      </c>
      <c r="I192" s="318">
        <v>550.08001708984375</v>
      </c>
      <c r="J192" s="328">
        <v>203.72998046874997</v>
      </c>
      <c r="K192" s="331">
        <v>753.80999755859375</v>
      </c>
      <c r="L192" s="324">
        <f t="shared" si="12"/>
        <v>0.2702670183847144</v>
      </c>
      <c r="M192" s="1"/>
      <c r="N192" s="326"/>
      <c r="O192" s="327"/>
    </row>
    <row r="193" spans="1:15" x14ac:dyDescent="0.25">
      <c r="A193" s="302" t="s">
        <v>17217</v>
      </c>
      <c r="B193" s="312">
        <v>1800</v>
      </c>
      <c r="C193" s="313" t="s">
        <v>17218</v>
      </c>
      <c r="D193" s="314" t="s">
        <v>60</v>
      </c>
      <c r="E193" s="315" t="s">
        <v>17219</v>
      </c>
      <c r="F193" s="315" t="s">
        <v>17222</v>
      </c>
      <c r="G193" s="316">
        <v>98.5</v>
      </c>
      <c r="H193" s="317">
        <v>14.528</v>
      </c>
      <c r="I193" s="318">
        <v>985</v>
      </c>
      <c r="J193" s="323">
        <v>235</v>
      </c>
      <c r="K193" s="323">
        <f t="shared" ref="K193:K216" si="13">I193+J193</f>
        <v>1220</v>
      </c>
      <c r="L193" s="324">
        <f t="shared" si="12"/>
        <v>0.19262295081967212</v>
      </c>
      <c r="M193" s="1"/>
      <c r="N193" s="326"/>
      <c r="O193" s="327"/>
    </row>
    <row r="194" spans="1:15" x14ac:dyDescent="0.25">
      <c r="A194" s="302" t="s">
        <v>17217</v>
      </c>
      <c r="B194" s="312">
        <v>1235</v>
      </c>
      <c r="C194" s="313" t="s">
        <v>17218</v>
      </c>
      <c r="D194" s="314" t="s">
        <v>60</v>
      </c>
      <c r="E194" s="315" t="s">
        <v>17219</v>
      </c>
      <c r="F194" s="315" t="s">
        <v>17221</v>
      </c>
      <c r="G194" s="316">
        <v>98.461538461538467</v>
      </c>
      <c r="H194" s="317"/>
      <c r="I194" s="318">
        <v>805.27300000000002</v>
      </c>
      <c r="J194" s="323">
        <v>88.331000000000003</v>
      </c>
      <c r="K194" s="323">
        <f t="shared" si="13"/>
        <v>893.60400000000004</v>
      </c>
      <c r="L194" s="324">
        <f t="shared" si="12"/>
        <v>9.8848035595185332E-2</v>
      </c>
      <c r="M194" s="1"/>
      <c r="N194" s="326"/>
      <c r="O194" s="327"/>
    </row>
    <row r="195" spans="1:15" x14ac:dyDescent="0.25">
      <c r="A195" s="302" t="s">
        <v>17217</v>
      </c>
      <c r="B195" s="312">
        <v>1235</v>
      </c>
      <c r="C195" s="313" t="s">
        <v>17218</v>
      </c>
      <c r="D195" s="314" t="s">
        <v>60</v>
      </c>
      <c r="E195" s="315" t="s">
        <v>17219</v>
      </c>
      <c r="F195" s="315" t="s">
        <v>17221</v>
      </c>
      <c r="G195" s="316">
        <v>98.404858299595134</v>
      </c>
      <c r="H195" s="317">
        <v>14.47</v>
      </c>
      <c r="I195" s="318">
        <v>411.22</v>
      </c>
      <c r="J195" s="323">
        <v>43.86</v>
      </c>
      <c r="K195" s="323">
        <f t="shared" si="13"/>
        <v>455.08000000000004</v>
      </c>
      <c r="L195" s="324">
        <f t="shared" si="12"/>
        <v>9.6378658697371875E-2</v>
      </c>
      <c r="M195" s="1"/>
      <c r="N195" s="326"/>
      <c r="O195" s="327"/>
    </row>
    <row r="196" spans="1:15" x14ac:dyDescent="0.25">
      <c r="A196" s="302" t="s">
        <v>17217</v>
      </c>
      <c r="B196" s="312">
        <v>1235</v>
      </c>
      <c r="C196" s="313" t="s">
        <v>17218</v>
      </c>
      <c r="D196" s="314" t="s">
        <v>60</v>
      </c>
      <c r="E196" s="315" t="s">
        <v>17219</v>
      </c>
      <c r="F196" s="315" t="s">
        <v>17221</v>
      </c>
      <c r="G196" s="316">
        <v>98.404858299595134</v>
      </c>
      <c r="H196" s="317">
        <v>14.47</v>
      </c>
      <c r="I196" s="318">
        <v>448.66</v>
      </c>
      <c r="J196" s="323">
        <v>45.33</v>
      </c>
      <c r="K196" s="323">
        <f t="shared" si="13"/>
        <v>493.99</v>
      </c>
      <c r="L196" s="324">
        <f t="shared" si="12"/>
        <v>9.1762991153667067E-2</v>
      </c>
      <c r="M196" s="1"/>
      <c r="N196" s="326"/>
      <c r="O196" s="327"/>
    </row>
    <row r="197" spans="1:15" x14ac:dyDescent="0.25">
      <c r="A197" s="302" t="s">
        <v>17217</v>
      </c>
      <c r="B197" s="312">
        <v>1235</v>
      </c>
      <c r="C197" s="313" t="s">
        <v>17218</v>
      </c>
      <c r="D197" s="314" t="s">
        <v>60</v>
      </c>
      <c r="E197" s="315" t="s">
        <v>17219</v>
      </c>
      <c r="F197" s="315" t="s">
        <v>17221</v>
      </c>
      <c r="G197" s="316">
        <v>98.404858299595134</v>
      </c>
      <c r="H197" s="317">
        <v>14.53</v>
      </c>
      <c r="I197" s="318">
        <v>412.24</v>
      </c>
      <c r="J197" s="323">
        <v>42.67</v>
      </c>
      <c r="K197" s="323">
        <f t="shared" si="13"/>
        <v>454.91</v>
      </c>
      <c r="L197" s="324">
        <f t="shared" si="12"/>
        <v>9.3798773383746231E-2</v>
      </c>
      <c r="M197" s="1"/>
      <c r="N197" s="326"/>
      <c r="O197" s="327"/>
    </row>
    <row r="198" spans="1:15" x14ac:dyDescent="0.25">
      <c r="A198" s="302" t="s">
        <v>17217</v>
      </c>
      <c r="B198" s="312">
        <v>1235</v>
      </c>
      <c r="C198" s="313" t="s">
        <v>17218</v>
      </c>
      <c r="D198" s="314" t="s">
        <v>60</v>
      </c>
      <c r="E198" s="315" t="s">
        <v>17219</v>
      </c>
      <c r="F198" s="315" t="s">
        <v>17221</v>
      </c>
      <c r="G198" s="316">
        <v>98.380566801619423</v>
      </c>
      <c r="H198" s="317">
        <v>15.157999999999999</v>
      </c>
      <c r="I198" s="318">
        <v>704.61699999999996</v>
      </c>
      <c r="J198" s="323">
        <v>81.298000000000002</v>
      </c>
      <c r="K198" s="323">
        <f t="shared" si="13"/>
        <v>785.91499999999996</v>
      </c>
      <c r="L198" s="324">
        <f t="shared" si="12"/>
        <v>0.10344375664034916</v>
      </c>
      <c r="M198" s="1"/>
      <c r="N198" s="326"/>
      <c r="O198" s="327"/>
    </row>
    <row r="199" spans="1:15" x14ac:dyDescent="0.25">
      <c r="A199" s="302" t="s">
        <v>17217</v>
      </c>
      <c r="B199" s="312">
        <v>1350</v>
      </c>
      <c r="C199" s="313" t="s">
        <v>17218</v>
      </c>
      <c r="D199" s="314" t="s">
        <v>60</v>
      </c>
      <c r="E199" s="315" t="s">
        <v>17219</v>
      </c>
      <c r="F199" s="315" t="s">
        <v>17221</v>
      </c>
      <c r="G199" s="316">
        <v>98.296296296296291</v>
      </c>
      <c r="H199" s="317">
        <v>14.559999999999999</v>
      </c>
      <c r="I199" s="318">
        <v>730.29376026272587</v>
      </c>
      <c r="J199" s="323">
        <v>71.300418410041857</v>
      </c>
      <c r="K199" s="323">
        <f t="shared" si="13"/>
        <v>801.59417867276773</v>
      </c>
      <c r="L199" s="324">
        <f t="shared" si="12"/>
        <v>8.8948273711389567E-2</v>
      </c>
      <c r="M199" s="1"/>
      <c r="N199" s="326"/>
      <c r="O199" s="327"/>
    </row>
    <row r="200" spans="1:15" x14ac:dyDescent="0.25">
      <c r="A200" s="302" t="s">
        <v>17217</v>
      </c>
      <c r="B200" s="312">
        <v>1100</v>
      </c>
      <c r="C200" s="313" t="s">
        <v>17218</v>
      </c>
      <c r="D200" s="314" t="s">
        <v>60</v>
      </c>
      <c r="E200" s="315" t="s">
        <v>17219</v>
      </c>
      <c r="F200" s="315" t="s">
        <v>17221</v>
      </c>
      <c r="G200" s="316">
        <v>98.27272727272728</v>
      </c>
      <c r="H200" s="317">
        <v>13.099999999999998</v>
      </c>
      <c r="I200" s="318">
        <v>729.70107172300084</v>
      </c>
      <c r="J200" s="323">
        <v>79.100000000000023</v>
      </c>
      <c r="K200" s="323">
        <f t="shared" si="13"/>
        <v>808.80107172300086</v>
      </c>
      <c r="L200" s="324">
        <f t="shared" si="12"/>
        <v>9.779907911285543E-2</v>
      </c>
      <c r="M200" s="1"/>
      <c r="N200" s="326"/>
      <c r="O200" s="327"/>
    </row>
    <row r="201" spans="1:15" x14ac:dyDescent="0.25">
      <c r="A201" s="302" t="s">
        <v>17217</v>
      </c>
      <c r="B201" s="312">
        <v>1404</v>
      </c>
      <c r="C201" s="313" t="s">
        <v>17218</v>
      </c>
      <c r="D201" s="314" t="s">
        <v>60</v>
      </c>
      <c r="E201" s="315" t="s">
        <v>17219</v>
      </c>
      <c r="F201" s="315" t="s">
        <v>17221</v>
      </c>
      <c r="G201" s="316">
        <v>98.240740740740733</v>
      </c>
      <c r="H201" s="317">
        <v>15.12</v>
      </c>
      <c r="I201" s="318">
        <v>1088.51</v>
      </c>
      <c r="J201" s="323">
        <v>128.57</v>
      </c>
      <c r="K201" s="323">
        <f t="shared" si="13"/>
        <v>1217.08</v>
      </c>
      <c r="L201" s="324">
        <f t="shared" si="12"/>
        <v>0.1056380845959181</v>
      </c>
      <c r="M201" s="1"/>
      <c r="N201" s="326"/>
      <c r="O201" s="327"/>
    </row>
    <row r="202" spans="1:15" x14ac:dyDescent="0.25">
      <c r="A202" s="302" t="s">
        <v>17217</v>
      </c>
      <c r="B202" s="312">
        <v>1600</v>
      </c>
      <c r="C202" s="313" t="s">
        <v>17218</v>
      </c>
      <c r="D202" s="314" t="s">
        <v>60</v>
      </c>
      <c r="E202" s="315" t="s">
        <v>17219</v>
      </c>
      <c r="F202" s="315" t="s">
        <v>17222</v>
      </c>
      <c r="G202" s="316">
        <v>98.2</v>
      </c>
      <c r="H202" s="317">
        <v>13.77</v>
      </c>
      <c r="I202" s="318">
        <v>1077.82</v>
      </c>
      <c r="J202" s="323">
        <v>325.84000000000015</v>
      </c>
      <c r="K202" s="323">
        <f t="shared" si="13"/>
        <v>1403.66</v>
      </c>
      <c r="L202" s="324">
        <f t="shared" si="12"/>
        <v>0.2321359873473634</v>
      </c>
      <c r="M202" s="1"/>
      <c r="N202" s="326"/>
      <c r="O202" s="327"/>
    </row>
    <row r="203" spans="1:15" x14ac:dyDescent="0.25">
      <c r="A203" s="302" t="s">
        <v>17217</v>
      </c>
      <c r="B203" s="312">
        <v>1100</v>
      </c>
      <c r="C203" s="313" t="s">
        <v>17218</v>
      </c>
      <c r="D203" s="314" t="s">
        <v>60</v>
      </c>
      <c r="E203" s="315" t="s">
        <v>17219</v>
      </c>
      <c r="F203" s="315" t="s">
        <v>17221</v>
      </c>
      <c r="G203" s="316">
        <v>98.181818181818187</v>
      </c>
      <c r="H203" s="317">
        <v>13.400000000000002</v>
      </c>
      <c r="I203" s="318">
        <v>566.63399668325042</v>
      </c>
      <c r="J203" s="323">
        <v>59.549790794979117</v>
      </c>
      <c r="K203" s="323">
        <f t="shared" si="13"/>
        <v>626.18378747822953</v>
      </c>
      <c r="L203" s="324">
        <f t="shared" si="12"/>
        <v>9.5099541038579635E-2</v>
      </c>
      <c r="M203" s="1"/>
      <c r="N203" s="326"/>
      <c r="O203" s="327"/>
    </row>
    <row r="204" spans="1:15" x14ac:dyDescent="0.25">
      <c r="A204" s="302" t="s">
        <v>17217</v>
      </c>
      <c r="B204" s="312">
        <v>1100</v>
      </c>
      <c r="C204" s="313" t="s">
        <v>17218</v>
      </c>
      <c r="D204" s="314" t="s">
        <v>60</v>
      </c>
      <c r="E204" s="315" t="s">
        <v>17219</v>
      </c>
      <c r="F204" s="315" t="s">
        <v>17221</v>
      </c>
      <c r="G204" s="316">
        <v>98.181818181818187</v>
      </c>
      <c r="H204" s="317">
        <v>13.400000000000002</v>
      </c>
      <c r="I204" s="318">
        <v>565.52669983416251</v>
      </c>
      <c r="J204" s="323">
        <v>43.56344086021511</v>
      </c>
      <c r="K204" s="323">
        <f t="shared" si="13"/>
        <v>609.09014069437762</v>
      </c>
      <c r="L204" s="324">
        <f t="shared" si="12"/>
        <v>7.152215731246564E-2</v>
      </c>
      <c r="M204" s="1"/>
      <c r="N204" s="326"/>
      <c r="O204" s="327"/>
    </row>
    <row r="205" spans="1:15" x14ac:dyDescent="0.25">
      <c r="A205" s="302" t="s">
        <v>17217</v>
      </c>
      <c r="B205" s="312">
        <v>1100</v>
      </c>
      <c r="C205" s="313" t="s">
        <v>17218</v>
      </c>
      <c r="D205" s="314" t="s">
        <v>60</v>
      </c>
      <c r="E205" s="315" t="s">
        <v>17219</v>
      </c>
      <c r="F205" s="315" t="s">
        <v>17221</v>
      </c>
      <c r="G205" s="316">
        <v>98.181818181818187</v>
      </c>
      <c r="H205" s="317">
        <v>13.5</v>
      </c>
      <c r="I205" s="318">
        <v>548.2262001627339</v>
      </c>
      <c r="J205" s="323">
        <v>50.101030927835041</v>
      </c>
      <c r="K205" s="323">
        <f t="shared" si="13"/>
        <v>598.32723109056894</v>
      </c>
      <c r="L205" s="324">
        <f t="shared" si="12"/>
        <v>8.3735167521150705E-2</v>
      </c>
      <c r="M205" s="1"/>
      <c r="N205" s="326"/>
      <c r="O205" s="327"/>
    </row>
    <row r="206" spans="1:15" x14ac:dyDescent="0.25">
      <c r="A206" s="302" t="s">
        <v>17217</v>
      </c>
      <c r="B206" s="312">
        <v>1100</v>
      </c>
      <c r="C206" s="313" t="s">
        <v>17218</v>
      </c>
      <c r="D206" s="314" t="s">
        <v>60</v>
      </c>
      <c r="E206" s="315" t="s">
        <v>17219</v>
      </c>
      <c r="F206" s="315" t="s">
        <v>17221</v>
      </c>
      <c r="G206" s="316">
        <v>98.181818181818187</v>
      </c>
      <c r="H206" s="317">
        <v>13.5</v>
      </c>
      <c r="I206" s="318">
        <v>473.64240400667779</v>
      </c>
      <c r="J206" s="323">
        <v>54.074226804123668</v>
      </c>
      <c r="K206" s="323">
        <f t="shared" si="13"/>
        <v>527.71663081080146</v>
      </c>
      <c r="L206" s="324">
        <f t="shared" si="12"/>
        <v>0.10246830144625577</v>
      </c>
      <c r="M206" s="1"/>
      <c r="N206" s="326"/>
      <c r="O206" s="327"/>
    </row>
    <row r="207" spans="1:15" x14ac:dyDescent="0.25">
      <c r="A207" s="302" t="s">
        <v>17217</v>
      </c>
      <c r="B207" s="312">
        <v>2700</v>
      </c>
      <c r="C207" s="313" t="s">
        <v>17218</v>
      </c>
      <c r="D207" s="314" t="s">
        <v>60</v>
      </c>
      <c r="E207" s="315" t="s">
        <v>17219</v>
      </c>
      <c r="F207" s="315" t="s">
        <v>17221</v>
      </c>
      <c r="G207" s="316">
        <v>98.166666666666671</v>
      </c>
      <c r="H207" s="317">
        <v>14.9</v>
      </c>
      <c r="I207" s="318">
        <v>1054.48</v>
      </c>
      <c r="J207" s="323">
        <v>347.57</v>
      </c>
      <c r="K207" s="323">
        <f t="shared" si="13"/>
        <v>1402.05</v>
      </c>
      <c r="L207" s="324">
        <f t="shared" si="12"/>
        <v>0.247901287400592</v>
      </c>
      <c r="M207" s="1"/>
      <c r="N207" s="326"/>
      <c r="O207" s="327"/>
    </row>
    <row r="208" spans="1:15" x14ac:dyDescent="0.25">
      <c r="A208" s="302" t="s">
        <v>17217</v>
      </c>
      <c r="B208" s="312">
        <v>2700</v>
      </c>
      <c r="C208" s="313" t="s">
        <v>17218</v>
      </c>
      <c r="D208" s="314" t="s">
        <v>60</v>
      </c>
      <c r="E208" s="315" t="s">
        <v>17219</v>
      </c>
      <c r="F208" s="315" t="s">
        <v>17221</v>
      </c>
      <c r="G208" s="316">
        <v>98.166666666666671</v>
      </c>
      <c r="H208" s="317">
        <v>14.92</v>
      </c>
      <c r="I208" s="318">
        <v>1058.76</v>
      </c>
      <c r="J208" s="323">
        <v>362.29</v>
      </c>
      <c r="K208" s="323">
        <f t="shared" si="13"/>
        <v>1421.05</v>
      </c>
      <c r="L208" s="324">
        <f t="shared" si="12"/>
        <v>0.25494528693571655</v>
      </c>
      <c r="M208" s="1"/>
      <c r="N208" s="326"/>
      <c r="O208" s="327"/>
    </row>
    <row r="209" spans="1:15" x14ac:dyDescent="0.25">
      <c r="A209" s="302" t="s">
        <v>17217</v>
      </c>
      <c r="B209" s="312">
        <v>2700</v>
      </c>
      <c r="C209" s="313" t="s">
        <v>17218</v>
      </c>
      <c r="D209" s="314" t="s">
        <v>60</v>
      </c>
      <c r="E209" s="315" t="s">
        <v>17219</v>
      </c>
      <c r="F209" s="315" t="s">
        <v>17221</v>
      </c>
      <c r="G209" s="316">
        <v>98.166666666666671</v>
      </c>
      <c r="H209" s="317">
        <v>14.93</v>
      </c>
      <c r="I209" s="318">
        <v>1071.6199999999999</v>
      </c>
      <c r="J209" s="323">
        <v>364.9</v>
      </c>
      <c r="K209" s="323">
        <f t="shared" si="13"/>
        <v>1436.52</v>
      </c>
      <c r="L209" s="324">
        <f t="shared" si="12"/>
        <v>0.25401665135187812</v>
      </c>
      <c r="M209" s="1"/>
      <c r="N209" s="326"/>
      <c r="O209" s="327"/>
    </row>
    <row r="210" spans="1:15" x14ac:dyDescent="0.25">
      <c r="A210" s="302" t="s">
        <v>17217</v>
      </c>
      <c r="B210" s="312">
        <v>1235</v>
      </c>
      <c r="C210" s="313" t="s">
        <v>17218</v>
      </c>
      <c r="D210" s="314" t="s">
        <v>60</v>
      </c>
      <c r="E210" s="315" t="s">
        <v>17219</v>
      </c>
      <c r="F210" s="315" t="s">
        <v>17221</v>
      </c>
      <c r="G210" s="316">
        <v>98.137651821862349</v>
      </c>
      <c r="H210" s="317">
        <v>16.113</v>
      </c>
      <c r="I210" s="318">
        <v>415.91699999999997</v>
      </c>
      <c r="J210" s="323">
        <v>44.758000000000038</v>
      </c>
      <c r="K210" s="323">
        <f t="shared" si="13"/>
        <v>460.67500000000001</v>
      </c>
      <c r="L210" s="324">
        <f t="shared" si="12"/>
        <v>9.7157432029087831E-2</v>
      </c>
      <c r="M210" s="1"/>
      <c r="N210" s="326"/>
      <c r="O210" s="327"/>
    </row>
    <row r="211" spans="1:15" x14ac:dyDescent="0.25">
      <c r="A211" s="302" t="s">
        <v>17217</v>
      </c>
      <c r="B211" s="312">
        <v>1235</v>
      </c>
      <c r="C211" s="313" t="s">
        <v>17218</v>
      </c>
      <c r="D211" s="314" t="s">
        <v>60</v>
      </c>
      <c r="E211" s="315" t="s">
        <v>17219</v>
      </c>
      <c r="F211" s="315" t="s">
        <v>17221</v>
      </c>
      <c r="G211" s="316">
        <v>98.137651821862349</v>
      </c>
      <c r="H211" s="317">
        <v>14.6</v>
      </c>
      <c r="I211" s="318">
        <v>551.12</v>
      </c>
      <c r="J211" s="323">
        <v>40.04</v>
      </c>
      <c r="K211" s="323">
        <f t="shared" si="13"/>
        <v>591.16</v>
      </c>
      <c r="L211" s="324">
        <f t="shared" si="12"/>
        <v>6.7731240273360846E-2</v>
      </c>
      <c r="M211" s="1"/>
      <c r="N211" s="326"/>
      <c r="O211" s="327"/>
    </row>
    <row r="212" spans="1:15" x14ac:dyDescent="0.25">
      <c r="A212" s="302" t="s">
        <v>17217</v>
      </c>
      <c r="B212" s="312">
        <v>1235</v>
      </c>
      <c r="C212" s="313" t="s">
        <v>17218</v>
      </c>
      <c r="D212" s="314" t="s">
        <v>60</v>
      </c>
      <c r="E212" s="315" t="s">
        <v>17219</v>
      </c>
      <c r="F212" s="315" t="s">
        <v>17221</v>
      </c>
      <c r="G212" s="316">
        <v>98.137651821862349</v>
      </c>
      <c r="H212" s="317">
        <v>14.68</v>
      </c>
      <c r="I212" s="318">
        <v>554.73</v>
      </c>
      <c r="J212" s="323">
        <v>41.05</v>
      </c>
      <c r="K212" s="323">
        <f t="shared" si="13"/>
        <v>595.78</v>
      </c>
      <c r="L212" s="324">
        <f t="shared" si="12"/>
        <v>6.8901272281714721E-2</v>
      </c>
      <c r="M212" s="1"/>
      <c r="N212" s="326"/>
      <c r="O212" s="327"/>
    </row>
    <row r="213" spans="1:15" x14ac:dyDescent="0.25">
      <c r="A213" s="302" t="s">
        <v>17217</v>
      </c>
      <c r="B213" s="312">
        <v>1235</v>
      </c>
      <c r="C213" s="313" t="s">
        <v>17218</v>
      </c>
      <c r="D213" s="314" t="s">
        <v>60</v>
      </c>
      <c r="E213" s="315" t="s">
        <v>17219</v>
      </c>
      <c r="F213" s="315" t="s">
        <v>17221</v>
      </c>
      <c r="G213" s="316">
        <v>98.137651821862349</v>
      </c>
      <c r="H213" s="317">
        <v>14.77</v>
      </c>
      <c r="I213" s="318">
        <v>498.04</v>
      </c>
      <c r="J213" s="323">
        <v>40.04</v>
      </c>
      <c r="K213" s="323">
        <f t="shared" si="13"/>
        <v>538.08000000000004</v>
      </c>
      <c r="L213" s="324">
        <f t="shared" si="12"/>
        <v>7.4412726732084447E-2</v>
      </c>
      <c r="M213" s="1"/>
      <c r="N213" s="326"/>
      <c r="O213" s="327"/>
    </row>
    <row r="214" spans="1:15" x14ac:dyDescent="0.25">
      <c r="A214" s="302" t="s">
        <v>17217</v>
      </c>
      <c r="B214" s="312">
        <v>2000</v>
      </c>
      <c r="C214" s="313" t="s">
        <v>17218</v>
      </c>
      <c r="D214" s="314" t="s">
        <v>60</v>
      </c>
      <c r="E214" s="315" t="s">
        <v>17219</v>
      </c>
      <c r="F214" s="315" t="s">
        <v>17221</v>
      </c>
      <c r="G214" s="316">
        <v>98.1</v>
      </c>
      <c r="H214" s="317">
        <v>15.17</v>
      </c>
      <c r="I214" s="318">
        <v>500.13</v>
      </c>
      <c r="J214" s="323">
        <v>93.6</v>
      </c>
      <c r="K214" s="323">
        <f t="shared" si="13"/>
        <v>593.73</v>
      </c>
      <c r="L214" s="324">
        <f t="shared" si="12"/>
        <v>0.15764741549189024</v>
      </c>
      <c r="M214" s="1"/>
      <c r="N214" s="326"/>
      <c r="O214" s="327"/>
    </row>
    <row r="215" spans="1:15" x14ac:dyDescent="0.25">
      <c r="A215" s="302" t="s">
        <v>17217</v>
      </c>
      <c r="B215" s="312">
        <v>2000</v>
      </c>
      <c r="C215" s="313" t="s">
        <v>17218</v>
      </c>
      <c r="D215" s="314" t="s">
        <v>60</v>
      </c>
      <c r="E215" s="315" t="s">
        <v>17219</v>
      </c>
      <c r="F215" s="315" t="s">
        <v>17221</v>
      </c>
      <c r="G215" s="316">
        <v>98.1</v>
      </c>
      <c r="H215" s="317">
        <v>15.19</v>
      </c>
      <c r="I215" s="318">
        <v>494.47</v>
      </c>
      <c r="J215" s="323">
        <v>95.27</v>
      </c>
      <c r="K215" s="323">
        <f t="shared" si="13"/>
        <v>589.74</v>
      </c>
      <c r="L215" s="324">
        <f t="shared" si="12"/>
        <v>0.16154576593074912</v>
      </c>
      <c r="M215" s="1"/>
      <c r="N215" s="326"/>
      <c r="O215" s="327"/>
    </row>
    <row r="216" spans="1:15" x14ac:dyDescent="0.25">
      <c r="A216" s="302" t="s">
        <v>17217</v>
      </c>
      <c r="B216" s="312">
        <v>2000</v>
      </c>
      <c r="C216" s="313" t="s">
        <v>17218</v>
      </c>
      <c r="D216" s="314" t="s">
        <v>60</v>
      </c>
      <c r="E216" s="315" t="s">
        <v>17219</v>
      </c>
      <c r="F216" s="315" t="s">
        <v>17221</v>
      </c>
      <c r="G216" s="316">
        <v>98.1</v>
      </c>
      <c r="H216" s="317">
        <v>15.13</v>
      </c>
      <c r="I216" s="318">
        <v>513.73</v>
      </c>
      <c r="J216" s="323">
        <v>96.93</v>
      </c>
      <c r="K216" s="323">
        <f t="shared" si="13"/>
        <v>610.66000000000008</v>
      </c>
      <c r="L216" s="324">
        <f t="shared" si="12"/>
        <v>0.1587298987980218</v>
      </c>
      <c r="M216" s="1"/>
      <c r="N216" s="326"/>
      <c r="O216" s="327"/>
    </row>
    <row r="217" spans="1:15" x14ac:dyDescent="0.25">
      <c r="A217" s="302" t="s">
        <v>17217</v>
      </c>
      <c r="B217" s="312">
        <v>2000</v>
      </c>
      <c r="C217" s="313" t="s">
        <v>17218</v>
      </c>
      <c r="D217" s="314" t="s">
        <v>60</v>
      </c>
      <c r="E217" s="315" t="s">
        <v>17219</v>
      </c>
      <c r="F217" s="315" t="s">
        <v>484</v>
      </c>
      <c r="G217" s="316">
        <v>98.05</v>
      </c>
      <c r="H217" s="317">
        <v>12.630000710487366</v>
      </c>
      <c r="I217" s="318">
        <v>593</v>
      </c>
      <c r="J217" s="328">
        <v>205</v>
      </c>
      <c r="K217" s="329">
        <v>798</v>
      </c>
      <c r="L217" s="324">
        <f t="shared" si="12"/>
        <v>0.25689223057644112</v>
      </c>
      <c r="M217" s="1"/>
      <c r="N217" s="326"/>
      <c r="O217" s="327"/>
    </row>
    <row r="218" spans="1:15" x14ac:dyDescent="0.25">
      <c r="A218" s="302" t="s">
        <v>17217</v>
      </c>
      <c r="B218" s="312">
        <v>1100</v>
      </c>
      <c r="C218" s="313" t="s">
        <v>17218</v>
      </c>
      <c r="D218" s="314" t="s">
        <v>60</v>
      </c>
      <c r="E218" s="315" t="s">
        <v>17219</v>
      </c>
      <c r="F218" s="315" t="s">
        <v>17221</v>
      </c>
      <c r="G218" s="316">
        <v>98</v>
      </c>
      <c r="H218" s="317">
        <v>13.2</v>
      </c>
      <c r="I218" s="318">
        <v>753.07967078189301</v>
      </c>
      <c r="J218" s="323">
        <v>73.697959183673447</v>
      </c>
      <c r="K218" s="323">
        <f t="shared" ref="K218:K249" si="14">I218+J218</f>
        <v>826.77762996556646</v>
      </c>
      <c r="L218" s="324">
        <f t="shared" si="12"/>
        <v>8.9138791995064998E-2</v>
      </c>
      <c r="M218" s="1"/>
      <c r="N218" s="326"/>
      <c r="O218" s="327"/>
    </row>
    <row r="219" spans="1:15" x14ac:dyDescent="0.25">
      <c r="A219" s="302" t="s">
        <v>17217</v>
      </c>
      <c r="B219" s="312">
        <v>1002</v>
      </c>
      <c r="C219" s="313" t="s">
        <v>17218</v>
      </c>
      <c r="D219" s="314" t="s">
        <v>60</v>
      </c>
      <c r="E219" s="315" t="s">
        <v>17219</v>
      </c>
      <c r="F219" s="315" t="s">
        <v>17221</v>
      </c>
      <c r="G219" s="316">
        <v>98</v>
      </c>
      <c r="H219" s="317">
        <v>12.5</v>
      </c>
      <c r="I219" s="318">
        <v>1056.7</v>
      </c>
      <c r="J219" s="323">
        <v>105.7</v>
      </c>
      <c r="K219" s="323">
        <f t="shared" si="14"/>
        <v>1162.4000000000001</v>
      </c>
      <c r="L219" s="324">
        <f t="shared" si="12"/>
        <v>9.0932553337921537E-2</v>
      </c>
      <c r="M219" s="1"/>
      <c r="N219" s="326"/>
      <c r="O219" s="327"/>
    </row>
    <row r="220" spans="1:15" x14ac:dyDescent="0.25">
      <c r="A220" s="302" t="s">
        <v>17217</v>
      </c>
      <c r="B220" s="312">
        <v>1235</v>
      </c>
      <c r="C220" s="313" t="s">
        <v>17218</v>
      </c>
      <c r="D220" s="314" t="s">
        <v>60</v>
      </c>
      <c r="E220" s="315" t="s">
        <v>17219</v>
      </c>
      <c r="F220" s="315" t="s">
        <v>17221</v>
      </c>
      <c r="G220" s="316">
        <v>98</v>
      </c>
      <c r="H220" s="317">
        <v>14.7</v>
      </c>
      <c r="I220" s="318">
        <v>620.5</v>
      </c>
      <c r="J220" s="323">
        <v>69.399999999999977</v>
      </c>
      <c r="K220" s="323">
        <f t="shared" si="14"/>
        <v>689.9</v>
      </c>
      <c r="L220" s="324">
        <f t="shared" si="12"/>
        <v>0.10059428902739524</v>
      </c>
      <c r="M220" s="1"/>
      <c r="N220" s="326"/>
      <c r="O220" s="327"/>
    </row>
    <row r="221" spans="1:15" x14ac:dyDescent="0.25">
      <c r="A221" s="302" t="s">
        <v>17217</v>
      </c>
      <c r="B221" s="312">
        <v>911</v>
      </c>
      <c r="C221" s="313" t="s">
        <v>17218</v>
      </c>
      <c r="D221" s="314" t="s">
        <v>60</v>
      </c>
      <c r="E221" s="315" t="s">
        <v>17219</v>
      </c>
      <c r="F221" s="315" t="s">
        <v>17221</v>
      </c>
      <c r="G221" s="316">
        <v>97.914379802414928</v>
      </c>
      <c r="H221" s="317">
        <v>16.309999999999999</v>
      </c>
      <c r="I221" s="318">
        <v>654</v>
      </c>
      <c r="J221" s="323">
        <v>65.400000000000006</v>
      </c>
      <c r="K221" s="323">
        <f t="shared" si="14"/>
        <v>719.4</v>
      </c>
      <c r="L221" s="324">
        <f t="shared" si="12"/>
        <v>9.0909090909090925E-2</v>
      </c>
      <c r="M221" s="1"/>
      <c r="N221" s="326"/>
      <c r="O221" s="327"/>
    </row>
    <row r="222" spans="1:15" x14ac:dyDescent="0.25">
      <c r="A222" s="302" t="s">
        <v>17217</v>
      </c>
      <c r="B222" s="312">
        <v>911</v>
      </c>
      <c r="C222" s="313" t="s">
        <v>17218</v>
      </c>
      <c r="D222" s="314" t="s">
        <v>60</v>
      </c>
      <c r="E222" s="315" t="s">
        <v>17219</v>
      </c>
      <c r="F222" s="315" t="s">
        <v>17221</v>
      </c>
      <c r="G222" s="316">
        <v>97.914379802414928</v>
      </c>
      <c r="H222" s="317">
        <v>16.190000000000001</v>
      </c>
      <c r="I222" s="318">
        <v>696</v>
      </c>
      <c r="J222" s="323">
        <v>69.599999999999994</v>
      </c>
      <c r="K222" s="323">
        <f t="shared" si="14"/>
        <v>765.6</v>
      </c>
      <c r="L222" s="324">
        <f t="shared" si="12"/>
        <v>9.0909090909090898E-2</v>
      </c>
      <c r="M222" s="1"/>
      <c r="N222" s="326"/>
      <c r="O222" s="327"/>
    </row>
    <row r="223" spans="1:15" x14ac:dyDescent="0.25">
      <c r="A223" s="302" t="s">
        <v>17217</v>
      </c>
      <c r="B223" s="312">
        <v>911</v>
      </c>
      <c r="C223" s="313" t="s">
        <v>17218</v>
      </c>
      <c r="D223" s="314" t="s">
        <v>60</v>
      </c>
      <c r="E223" s="315" t="s">
        <v>17219</v>
      </c>
      <c r="F223" s="315" t="s">
        <v>17221</v>
      </c>
      <c r="G223" s="316">
        <v>97.914379802414928</v>
      </c>
      <c r="H223" s="317">
        <v>16.100000000000001</v>
      </c>
      <c r="I223" s="318">
        <v>700</v>
      </c>
      <c r="J223" s="323">
        <v>70</v>
      </c>
      <c r="K223" s="323">
        <f t="shared" si="14"/>
        <v>770</v>
      </c>
      <c r="L223" s="324">
        <f t="shared" si="12"/>
        <v>9.0909090909090912E-2</v>
      </c>
      <c r="M223" s="1"/>
      <c r="N223" s="326"/>
      <c r="O223" s="327"/>
    </row>
    <row r="224" spans="1:15" x14ac:dyDescent="0.25">
      <c r="A224" s="302" t="s">
        <v>17217</v>
      </c>
      <c r="B224" s="312">
        <v>1235</v>
      </c>
      <c r="C224" s="313" t="s">
        <v>17218</v>
      </c>
      <c r="D224" s="314" t="s">
        <v>60</v>
      </c>
      <c r="E224" s="315" t="s">
        <v>17219</v>
      </c>
      <c r="F224" s="315" t="s">
        <v>17221</v>
      </c>
      <c r="G224" s="316">
        <v>97.854251012145752</v>
      </c>
      <c r="H224" s="317">
        <v>14.54</v>
      </c>
      <c r="I224" s="318">
        <v>468.8</v>
      </c>
      <c r="J224" s="323">
        <v>3.8</v>
      </c>
      <c r="K224" s="323">
        <f t="shared" si="14"/>
        <v>472.6</v>
      </c>
      <c r="L224" s="324">
        <f t="shared" si="12"/>
        <v>8.0406263224714336E-3</v>
      </c>
      <c r="M224" s="1"/>
      <c r="N224" s="326"/>
      <c r="O224" s="327"/>
    </row>
    <row r="225" spans="1:15" x14ac:dyDescent="0.25">
      <c r="A225" s="302" t="s">
        <v>17217</v>
      </c>
      <c r="B225" s="312">
        <v>1235</v>
      </c>
      <c r="C225" s="313" t="s">
        <v>17218</v>
      </c>
      <c r="D225" s="314" t="s">
        <v>60</v>
      </c>
      <c r="E225" s="315" t="s">
        <v>17219</v>
      </c>
      <c r="F225" s="315" t="s">
        <v>17221</v>
      </c>
      <c r="G225" s="316">
        <v>97.854251012145752</v>
      </c>
      <c r="H225" s="317">
        <v>14.56</v>
      </c>
      <c r="I225" s="318">
        <v>481.48</v>
      </c>
      <c r="J225" s="323">
        <v>1.52</v>
      </c>
      <c r="K225" s="323">
        <f t="shared" si="14"/>
        <v>483</v>
      </c>
      <c r="L225" s="324">
        <f t="shared" si="12"/>
        <v>3.1469979296066251E-3</v>
      </c>
      <c r="M225" s="1"/>
      <c r="N225" s="326"/>
      <c r="O225" s="327"/>
    </row>
    <row r="226" spans="1:15" x14ac:dyDescent="0.25">
      <c r="A226" s="302" t="s">
        <v>17217</v>
      </c>
      <c r="B226" s="312">
        <v>1235</v>
      </c>
      <c r="C226" s="313" t="s">
        <v>17218</v>
      </c>
      <c r="D226" s="314" t="s">
        <v>60</v>
      </c>
      <c r="E226" s="315" t="s">
        <v>17219</v>
      </c>
      <c r="F226" s="315" t="s">
        <v>17221</v>
      </c>
      <c r="G226" s="316">
        <v>97.854251012145752</v>
      </c>
      <c r="H226" s="317">
        <v>14.53</v>
      </c>
      <c r="I226" s="318">
        <v>524.6</v>
      </c>
      <c r="J226" s="323">
        <v>0.47</v>
      </c>
      <c r="K226" s="323">
        <f t="shared" si="14"/>
        <v>525.07000000000005</v>
      </c>
      <c r="L226" s="324">
        <f t="shared" si="12"/>
        <v>8.9511874607195213E-4</v>
      </c>
      <c r="M226" s="1"/>
      <c r="N226" s="326"/>
      <c r="O226" s="327"/>
    </row>
    <row r="227" spans="1:15" x14ac:dyDescent="0.25">
      <c r="A227" s="302" t="s">
        <v>17217</v>
      </c>
      <c r="B227" s="312">
        <v>1500</v>
      </c>
      <c r="C227" s="313" t="s">
        <v>17218</v>
      </c>
      <c r="D227" s="314" t="s">
        <v>60</v>
      </c>
      <c r="E227" s="315" t="s">
        <v>17219</v>
      </c>
      <c r="F227" s="315" t="s">
        <v>17221</v>
      </c>
      <c r="G227" s="316">
        <v>97.8</v>
      </c>
      <c r="H227" s="317">
        <v>14.91</v>
      </c>
      <c r="I227" s="318">
        <v>488.8</v>
      </c>
      <c r="J227" s="323">
        <v>74.33</v>
      </c>
      <c r="K227" s="323">
        <f t="shared" si="14"/>
        <v>563.13</v>
      </c>
      <c r="L227" s="324">
        <f t="shared" si="12"/>
        <v>0.13199438850709427</v>
      </c>
      <c r="M227" s="1"/>
      <c r="N227" s="326"/>
      <c r="O227" s="327"/>
    </row>
    <row r="228" spans="1:15" x14ac:dyDescent="0.25">
      <c r="A228" s="302" t="s">
        <v>17217</v>
      </c>
      <c r="B228" s="312">
        <v>1500</v>
      </c>
      <c r="C228" s="313" t="s">
        <v>17218</v>
      </c>
      <c r="D228" s="314" t="s">
        <v>60</v>
      </c>
      <c r="E228" s="315" t="s">
        <v>17219</v>
      </c>
      <c r="F228" s="315" t="s">
        <v>17221</v>
      </c>
      <c r="G228" s="316">
        <v>97.8</v>
      </c>
      <c r="H228" s="317">
        <v>14.9</v>
      </c>
      <c r="I228" s="318">
        <v>483.2</v>
      </c>
      <c r="J228" s="323">
        <v>75</v>
      </c>
      <c r="K228" s="323">
        <f t="shared" si="14"/>
        <v>558.20000000000005</v>
      </c>
      <c r="L228" s="324">
        <f t="shared" si="12"/>
        <v>0.13436044428520241</v>
      </c>
      <c r="M228" s="1"/>
      <c r="N228" s="326"/>
      <c r="O228" s="327"/>
    </row>
    <row r="229" spans="1:15" x14ac:dyDescent="0.25">
      <c r="A229" s="302" t="s">
        <v>17217</v>
      </c>
      <c r="B229" s="312">
        <v>1500</v>
      </c>
      <c r="C229" s="313" t="s">
        <v>17218</v>
      </c>
      <c r="D229" s="314" t="s">
        <v>60</v>
      </c>
      <c r="E229" s="315" t="s">
        <v>17219</v>
      </c>
      <c r="F229" s="315" t="s">
        <v>17221</v>
      </c>
      <c r="G229" s="316">
        <v>97.8</v>
      </c>
      <c r="H229" s="317">
        <v>14.87</v>
      </c>
      <c r="I229" s="318">
        <v>500.4</v>
      </c>
      <c r="J229" s="323">
        <v>75.27</v>
      </c>
      <c r="K229" s="323">
        <f t="shared" si="14"/>
        <v>575.66999999999996</v>
      </c>
      <c r="L229" s="324">
        <f t="shared" si="12"/>
        <v>0.13075199332951171</v>
      </c>
      <c r="M229" s="1"/>
      <c r="N229" s="326"/>
      <c r="O229" s="327"/>
    </row>
    <row r="230" spans="1:15" x14ac:dyDescent="0.25">
      <c r="A230" s="302" t="s">
        <v>17217</v>
      </c>
      <c r="B230" s="312">
        <v>1600</v>
      </c>
      <c r="C230" s="313" t="s">
        <v>17218</v>
      </c>
      <c r="D230" s="314" t="s">
        <v>60</v>
      </c>
      <c r="E230" s="315" t="s">
        <v>17219</v>
      </c>
      <c r="F230" s="315" t="s">
        <v>17222</v>
      </c>
      <c r="G230" s="316">
        <v>97.7</v>
      </c>
      <c r="H230" s="317">
        <v>13.75</v>
      </c>
      <c r="I230" s="318">
        <v>1078.96</v>
      </c>
      <c r="J230" s="323">
        <v>329.57999999999993</v>
      </c>
      <c r="K230" s="323">
        <f t="shared" si="14"/>
        <v>1408.54</v>
      </c>
      <c r="L230" s="324">
        <f t="shared" si="12"/>
        <v>0.23398696522640461</v>
      </c>
      <c r="M230" s="1"/>
      <c r="N230" s="326"/>
      <c r="O230" s="327"/>
    </row>
    <row r="231" spans="1:15" x14ac:dyDescent="0.25">
      <c r="A231" s="302" t="s">
        <v>17217</v>
      </c>
      <c r="B231" s="312">
        <v>1235</v>
      </c>
      <c r="C231" s="313" t="s">
        <v>17218</v>
      </c>
      <c r="D231" s="314" t="s">
        <v>60</v>
      </c>
      <c r="E231" s="315" t="s">
        <v>17219</v>
      </c>
      <c r="F231" s="315" t="s">
        <v>17221</v>
      </c>
      <c r="G231" s="316">
        <v>97.627530364372475</v>
      </c>
      <c r="H231" s="317">
        <v>14.88</v>
      </c>
      <c r="I231" s="318">
        <v>503.22</v>
      </c>
      <c r="J231" s="323">
        <v>11.13</v>
      </c>
      <c r="K231" s="323">
        <f t="shared" si="14"/>
        <v>514.35</v>
      </c>
      <c r="L231" s="324">
        <f t="shared" si="12"/>
        <v>2.1638961796442112E-2</v>
      </c>
      <c r="M231" s="1"/>
      <c r="N231" s="326"/>
      <c r="O231" s="327"/>
    </row>
    <row r="232" spans="1:15" x14ac:dyDescent="0.25">
      <c r="A232" s="302" t="s">
        <v>17217</v>
      </c>
      <c r="B232" s="312">
        <v>1235</v>
      </c>
      <c r="C232" s="313" t="s">
        <v>17218</v>
      </c>
      <c r="D232" s="314" t="s">
        <v>60</v>
      </c>
      <c r="E232" s="315" t="s">
        <v>17219</v>
      </c>
      <c r="F232" s="315" t="s">
        <v>17221</v>
      </c>
      <c r="G232" s="316">
        <v>97.627530364372475</v>
      </c>
      <c r="H232" s="317">
        <v>14.94</v>
      </c>
      <c r="I232" s="318">
        <v>507.21</v>
      </c>
      <c r="J232" s="323">
        <v>0.15</v>
      </c>
      <c r="K232" s="323">
        <f t="shared" si="14"/>
        <v>507.35999999999996</v>
      </c>
      <c r="L232" s="324">
        <f t="shared" si="12"/>
        <v>2.956480605487228E-4</v>
      </c>
      <c r="M232" s="1"/>
      <c r="N232" s="326"/>
      <c r="O232" s="327"/>
    </row>
    <row r="233" spans="1:15" x14ac:dyDescent="0.25">
      <c r="A233" s="302" t="s">
        <v>17217</v>
      </c>
      <c r="B233" s="312">
        <v>1235</v>
      </c>
      <c r="C233" s="313" t="s">
        <v>17218</v>
      </c>
      <c r="D233" s="314" t="s">
        <v>60</v>
      </c>
      <c r="E233" s="315" t="s">
        <v>17219</v>
      </c>
      <c r="F233" s="315" t="s">
        <v>17221</v>
      </c>
      <c r="G233" s="316">
        <v>97.627530364372475</v>
      </c>
      <c r="H233" s="317">
        <v>14.95</v>
      </c>
      <c r="I233" s="318">
        <v>523.29</v>
      </c>
      <c r="J233" s="323">
        <v>0.1</v>
      </c>
      <c r="K233" s="323">
        <f t="shared" si="14"/>
        <v>523.39</v>
      </c>
      <c r="L233" s="324">
        <f t="shared" si="12"/>
        <v>1.910621142933568E-4</v>
      </c>
      <c r="M233" s="1"/>
      <c r="N233" s="326"/>
      <c r="O233" s="327"/>
    </row>
    <row r="234" spans="1:15" x14ac:dyDescent="0.25">
      <c r="A234" s="302" t="s">
        <v>17217</v>
      </c>
      <c r="B234" s="312">
        <v>1235</v>
      </c>
      <c r="C234" s="313" t="s">
        <v>17218</v>
      </c>
      <c r="D234" s="314" t="s">
        <v>60</v>
      </c>
      <c r="E234" s="315" t="s">
        <v>17219</v>
      </c>
      <c r="F234" s="315" t="s">
        <v>17221</v>
      </c>
      <c r="G234" s="316">
        <v>97.611336032388664</v>
      </c>
      <c r="H234" s="317">
        <v>14.72</v>
      </c>
      <c r="I234" s="318">
        <v>466.5</v>
      </c>
      <c r="J234" s="323">
        <v>1.38</v>
      </c>
      <c r="K234" s="323">
        <f t="shared" si="14"/>
        <v>467.88</v>
      </c>
      <c r="L234" s="324">
        <f t="shared" si="12"/>
        <v>2.9494742241600409E-3</v>
      </c>
      <c r="M234" s="1"/>
      <c r="N234" s="326"/>
      <c r="O234" s="327"/>
    </row>
    <row r="235" spans="1:15" x14ac:dyDescent="0.25">
      <c r="A235" s="302" t="s">
        <v>17217</v>
      </c>
      <c r="B235" s="312">
        <v>1235</v>
      </c>
      <c r="C235" s="313" t="s">
        <v>17218</v>
      </c>
      <c r="D235" s="314" t="s">
        <v>60</v>
      </c>
      <c r="E235" s="315" t="s">
        <v>17219</v>
      </c>
      <c r="F235" s="315" t="s">
        <v>17221</v>
      </c>
      <c r="G235" s="316">
        <v>97.611336032388664</v>
      </c>
      <c r="H235" s="317">
        <v>14.68</v>
      </c>
      <c r="I235" s="318">
        <v>503.4</v>
      </c>
      <c r="J235" s="323">
        <v>1.71</v>
      </c>
      <c r="K235" s="323">
        <f t="shared" si="14"/>
        <v>505.10999999999996</v>
      </c>
      <c r="L235" s="324">
        <f t="shared" si="12"/>
        <v>3.385401199738671E-3</v>
      </c>
      <c r="M235" s="1"/>
      <c r="N235" s="326"/>
      <c r="O235" s="327"/>
    </row>
    <row r="236" spans="1:15" x14ac:dyDescent="0.25">
      <c r="A236" s="302" t="s">
        <v>17217</v>
      </c>
      <c r="B236" s="312">
        <v>1235</v>
      </c>
      <c r="C236" s="313" t="s">
        <v>17218</v>
      </c>
      <c r="D236" s="314" t="s">
        <v>60</v>
      </c>
      <c r="E236" s="315" t="s">
        <v>17219</v>
      </c>
      <c r="F236" s="315" t="s">
        <v>17221</v>
      </c>
      <c r="G236" s="316">
        <v>97.611336032388664</v>
      </c>
      <c r="H236" s="317">
        <v>14.68</v>
      </c>
      <c r="I236" s="318">
        <v>523.69000000000005</v>
      </c>
      <c r="J236" s="323">
        <v>3.32</v>
      </c>
      <c r="K236" s="323">
        <f t="shared" si="14"/>
        <v>527.0100000000001</v>
      </c>
      <c r="L236" s="324">
        <f t="shared" si="12"/>
        <v>6.2996907079562042E-3</v>
      </c>
      <c r="M236" s="1"/>
      <c r="N236" s="326"/>
      <c r="O236" s="327"/>
    </row>
    <row r="237" spans="1:15" x14ac:dyDescent="0.25">
      <c r="A237" s="302" t="s">
        <v>17217</v>
      </c>
      <c r="B237" s="312">
        <v>3400</v>
      </c>
      <c r="C237" s="313" t="s">
        <v>17218</v>
      </c>
      <c r="D237" s="314" t="s">
        <v>60</v>
      </c>
      <c r="E237" s="315" t="s">
        <v>17219</v>
      </c>
      <c r="F237" s="315" t="s">
        <v>17222</v>
      </c>
      <c r="G237" s="316">
        <v>97.5</v>
      </c>
      <c r="H237" s="317">
        <v>13.86</v>
      </c>
      <c r="I237" s="318">
        <v>307.82</v>
      </c>
      <c r="J237" s="330">
        <v>72.990000000000009</v>
      </c>
      <c r="K237" s="323">
        <f t="shared" si="14"/>
        <v>380.81</v>
      </c>
      <c r="L237" s="324">
        <f t="shared" si="12"/>
        <v>0.19167038680706916</v>
      </c>
      <c r="M237" s="1"/>
      <c r="N237" s="326"/>
      <c r="O237" s="327"/>
    </row>
    <row r="238" spans="1:15" x14ac:dyDescent="0.25">
      <c r="A238" s="302" t="s">
        <v>17217</v>
      </c>
      <c r="B238" s="312">
        <v>1500</v>
      </c>
      <c r="C238" s="313" t="s">
        <v>17218</v>
      </c>
      <c r="D238" s="314" t="s">
        <v>60</v>
      </c>
      <c r="E238" s="315" t="s">
        <v>17219</v>
      </c>
      <c r="F238" s="315" t="s">
        <v>17221</v>
      </c>
      <c r="G238" s="316">
        <v>97.5</v>
      </c>
      <c r="H238" s="317">
        <v>14.83</v>
      </c>
      <c r="I238" s="318">
        <v>643.20000000000005</v>
      </c>
      <c r="J238" s="323">
        <v>68.33</v>
      </c>
      <c r="K238" s="323">
        <f t="shared" si="14"/>
        <v>711.53000000000009</v>
      </c>
      <c r="L238" s="324">
        <f t="shared" si="12"/>
        <v>9.603249335938048E-2</v>
      </c>
      <c r="M238" s="1"/>
      <c r="N238" s="326"/>
      <c r="O238" s="327"/>
    </row>
    <row r="239" spans="1:15" x14ac:dyDescent="0.25">
      <c r="A239" s="302" t="s">
        <v>17217</v>
      </c>
      <c r="B239" s="312">
        <v>1500</v>
      </c>
      <c r="C239" s="313" t="s">
        <v>17218</v>
      </c>
      <c r="D239" s="314" t="s">
        <v>60</v>
      </c>
      <c r="E239" s="315" t="s">
        <v>17219</v>
      </c>
      <c r="F239" s="315" t="s">
        <v>17221</v>
      </c>
      <c r="G239" s="316">
        <v>97.5</v>
      </c>
      <c r="H239" s="317">
        <v>14.81</v>
      </c>
      <c r="I239" s="318">
        <v>653.20000000000005</v>
      </c>
      <c r="J239" s="323">
        <v>69.400000000000006</v>
      </c>
      <c r="K239" s="323">
        <f t="shared" si="14"/>
        <v>722.6</v>
      </c>
      <c r="L239" s="324">
        <f t="shared" si="12"/>
        <v>9.6042070301688348E-2</v>
      </c>
      <c r="M239" s="1"/>
      <c r="N239" s="326"/>
      <c r="O239" s="327"/>
    </row>
    <row r="240" spans="1:15" x14ac:dyDescent="0.25">
      <c r="A240" s="302" t="s">
        <v>17217</v>
      </c>
      <c r="B240" s="312">
        <v>1500</v>
      </c>
      <c r="C240" s="313" t="s">
        <v>17218</v>
      </c>
      <c r="D240" s="314" t="s">
        <v>60</v>
      </c>
      <c r="E240" s="315" t="s">
        <v>17219</v>
      </c>
      <c r="F240" s="315" t="s">
        <v>17221</v>
      </c>
      <c r="G240" s="316">
        <v>97.5</v>
      </c>
      <c r="H240" s="317">
        <v>14.84</v>
      </c>
      <c r="I240" s="318">
        <v>639.73</v>
      </c>
      <c r="J240" s="323">
        <v>68.930000000000007</v>
      </c>
      <c r="K240" s="323">
        <f t="shared" si="14"/>
        <v>708.66000000000008</v>
      </c>
      <c r="L240" s="324">
        <f t="shared" si="12"/>
        <v>9.7268083425055732E-2</v>
      </c>
      <c r="M240" s="1"/>
      <c r="N240" s="326"/>
      <c r="O240" s="327"/>
    </row>
    <row r="241" spans="1:15" x14ac:dyDescent="0.25">
      <c r="A241" s="302" t="s">
        <v>17217</v>
      </c>
      <c r="B241" s="312">
        <v>2017</v>
      </c>
      <c r="C241" s="313" t="s">
        <v>17218</v>
      </c>
      <c r="D241" s="314" t="s">
        <v>60</v>
      </c>
      <c r="E241" s="315" t="s">
        <v>17219</v>
      </c>
      <c r="F241" s="315" t="s">
        <v>17221</v>
      </c>
      <c r="G241" s="316">
        <v>97.421913733267232</v>
      </c>
      <c r="H241" s="317">
        <v>14.726000000000001</v>
      </c>
      <c r="I241" s="318">
        <v>882.40499999999997</v>
      </c>
      <c r="J241" s="323">
        <v>70.206999999999994</v>
      </c>
      <c r="K241" s="323">
        <f t="shared" si="14"/>
        <v>952.61199999999997</v>
      </c>
      <c r="L241" s="324">
        <f t="shared" si="12"/>
        <v>7.3699470508454643E-2</v>
      </c>
      <c r="M241" s="1"/>
      <c r="N241" s="326"/>
      <c r="O241" s="327"/>
    </row>
    <row r="242" spans="1:15" x14ac:dyDescent="0.25">
      <c r="A242" s="302" t="s">
        <v>17217</v>
      </c>
      <c r="B242" s="312">
        <v>3400</v>
      </c>
      <c r="C242" s="313" t="s">
        <v>17218</v>
      </c>
      <c r="D242" s="314" t="s">
        <v>60</v>
      </c>
      <c r="E242" s="315" t="s">
        <v>17219</v>
      </c>
      <c r="F242" s="315" t="s">
        <v>17222</v>
      </c>
      <c r="G242" s="316">
        <v>97.4</v>
      </c>
      <c r="H242" s="317">
        <v>13.68</v>
      </c>
      <c r="I242" s="318">
        <v>292.57</v>
      </c>
      <c r="J242" s="323">
        <v>61.670000000000016</v>
      </c>
      <c r="K242" s="323">
        <f t="shared" si="14"/>
        <v>354.24</v>
      </c>
      <c r="L242" s="324">
        <f t="shared" si="12"/>
        <v>0.17409101174345082</v>
      </c>
      <c r="M242" s="1"/>
      <c r="N242" s="326"/>
      <c r="O242" s="327"/>
    </row>
    <row r="243" spans="1:15" x14ac:dyDescent="0.25">
      <c r="A243" s="302" t="s">
        <v>17217</v>
      </c>
      <c r="B243" s="312">
        <v>1235</v>
      </c>
      <c r="C243" s="313" t="s">
        <v>17218</v>
      </c>
      <c r="D243" s="314" t="s">
        <v>60</v>
      </c>
      <c r="E243" s="315" t="s">
        <v>17219</v>
      </c>
      <c r="F243" s="315" t="s">
        <v>17221</v>
      </c>
      <c r="G243" s="316">
        <v>97.384615384615387</v>
      </c>
      <c r="H243" s="317">
        <v>14.73</v>
      </c>
      <c r="I243" s="318">
        <v>431.28</v>
      </c>
      <c r="J243" s="323">
        <v>0.09</v>
      </c>
      <c r="K243" s="323">
        <f t="shared" si="14"/>
        <v>431.36999999999995</v>
      </c>
      <c r="L243" s="324">
        <f t="shared" si="12"/>
        <v>2.0863759649488838E-4</v>
      </c>
      <c r="M243" s="1"/>
      <c r="N243" s="326"/>
      <c r="O243" s="327"/>
    </row>
    <row r="244" spans="1:15" x14ac:dyDescent="0.25">
      <c r="A244" s="302" t="s">
        <v>17217</v>
      </c>
      <c r="B244" s="312">
        <v>1235</v>
      </c>
      <c r="C244" s="313" t="s">
        <v>17218</v>
      </c>
      <c r="D244" s="314" t="s">
        <v>60</v>
      </c>
      <c r="E244" s="315" t="s">
        <v>17219</v>
      </c>
      <c r="F244" s="315" t="s">
        <v>17221</v>
      </c>
      <c r="G244" s="316">
        <v>97.384615384615387</v>
      </c>
      <c r="H244" s="317">
        <v>14.75</v>
      </c>
      <c r="I244" s="318">
        <v>444.35</v>
      </c>
      <c r="J244" s="323">
        <v>0.14000000000000001</v>
      </c>
      <c r="K244" s="323">
        <f t="shared" si="14"/>
        <v>444.49</v>
      </c>
      <c r="L244" s="324">
        <f t="shared" si="12"/>
        <v>3.1496771580912956E-4</v>
      </c>
      <c r="M244" s="1"/>
      <c r="N244" s="326"/>
      <c r="O244" s="327"/>
    </row>
    <row r="245" spans="1:15" x14ac:dyDescent="0.25">
      <c r="A245" s="302" t="s">
        <v>17217</v>
      </c>
      <c r="B245" s="312">
        <v>1600</v>
      </c>
      <c r="C245" s="313" t="s">
        <v>17218</v>
      </c>
      <c r="D245" s="314" t="s">
        <v>60</v>
      </c>
      <c r="E245" s="315" t="s">
        <v>17219</v>
      </c>
      <c r="F245" s="315" t="s">
        <v>17222</v>
      </c>
      <c r="G245" s="316">
        <v>97.2</v>
      </c>
      <c r="H245" s="317">
        <v>13.93</v>
      </c>
      <c r="I245" s="318">
        <v>1020.93</v>
      </c>
      <c r="J245" s="323">
        <v>300.7600000000001</v>
      </c>
      <c r="K245" s="323">
        <f t="shared" si="14"/>
        <v>1321.69</v>
      </c>
      <c r="L245" s="324">
        <f t="shared" si="12"/>
        <v>0.2275571427490562</v>
      </c>
      <c r="M245" s="1"/>
      <c r="N245" s="326"/>
      <c r="O245" s="327"/>
    </row>
    <row r="246" spans="1:15" x14ac:dyDescent="0.25">
      <c r="A246" s="302" t="s">
        <v>17217</v>
      </c>
      <c r="B246" s="312">
        <v>2000</v>
      </c>
      <c r="C246" s="313" t="s">
        <v>17218</v>
      </c>
      <c r="D246" s="314" t="s">
        <v>60</v>
      </c>
      <c r="E246" s="315" t="s">
        <v>17219</v>
      </c>
      <c r="F246" s="315" t="s">
        <v>17221</v>
      </c>
      <c r="G246" s="316">
        <v>97.15</v>
      </c>
      <c r="H246" s="317">
        <v>14</v>
      </c>
      <c r="I246" s="318">
        <v>1054</v>
      </c>
      <c r="J246" s="323">
        <v>43</v>
      </c>
      <c r="K246" s="323">
        <f t="shared" si="14"/>
        <v>1097</v>
      </c>
      <c r="L246" s="324">
        <f t="shared" si="12"/>
        <v>3.9197812215132181E-2</v>
      </c>
      <c r="M246" s="1"/>
      <c r="N246" s="326"/>
      <c r="O246" s="327"/>
    </row>
    <row r="247" spans="1:15" x14ac:dyDescent="0.25">
      <c r="A247" s="302" t="s">
        <v>17217</v>
      </c>
      <c r="B247" s="312">
        <v>2000</v>
      </c>
      <c r="C247" s="313" t="s">
        <v>17218</v>
      </c>
      <c r="D247" s="314" t="s">
        <v>60</v>
      </c>
      <c r="E247" s="315" t="s">
        <v>17219</v>
      </c>
      <c r="F247" s="315" t="s">
        <v>17221</v>
      </c>
      <c r="G247" s="316">
        <v>97.15</v>
      </c>
      <c r="H247" s="317">
        <v>14</v>
      </c>
      <c r="I247" s="318">
        <v>1045</v>
      </c>
      <c r="J247" s="323">
        <v>46</v>
      </c>
      <c r="K247" s="323">
        <f t="shared" si="14"/>
        <v>1091</v>
      </c>
      <c r="L247" s="324">
        <f t="shared" ref="L247:L310" si="15">IF(J247="","",IF(K247="","",J247/K247))</f>
        <v>4.2163153070577448E-2</v>
      </c>
      <c r="M247" s="1"/>
      <c r="N247" s="326"/>
      <c r="O247" s="327"/>
    </row>
    <row r="248" spans="1:15" x14ac:dyDescent="0.25">
      <c r="A248" s="302" t="s">
        <v>17217</v>
      </c>
      <c r="B248" s="312">
        <v>2000</v>
      </c>
      <c r="C248" s="313" t="s">
        <v>17218</v>
      </c>
      <c r="D248" s="314" t="s">
        <v>60</v>
      </c>
      <c r="E248" s="315" t="s">
        <v>17219</v>
      </c>
      <c r="F248" s="315" t="s">
        <v>17221</v>
      </c>
      <c r="G248" s="316">
        <v>97.15</v>
      </c>
      <c r="H248" s="317">
        <v>14</v>
      </c>
      <c r="I248" s="318">
        <v>1063</v>
      </c>
      <c r="J248" s="323">
        <v>45</v>
      </c>
      <c r="K248" s="323">
        <f t="shared" si="14"/>
        <v>1108</v>
      </c>
      <c r="L248" s="324">
        <f t="shared" si="15"/>
        <v>4.0613718411552348E-2</v>
      </c>
      <c r="M248" s="1"/>
      <c r="N248" s="326"/>
      <c r="O248" s="327"/>
    </row>
    <row r="249" spans="1:15" x14ac:dyDescent="0.25">
      <c r="A249" s="302" t="s">
        <v>17217</v>
      </c>
      <c r="B249" s="312">
        <v>1350</v>
      </c>
      <c r="C249" s="313" t="s">
        <v>17218</v>
      </c>
      <c r="D249" s="314" t="s">
        <v>60</v>
      </c>
      <c r="E249" s="315" t="s">
        <v>17219</v>
      </c>
      <c r="F249" s="315" t="s">
        <v>17221</v>
      </c>
      <c r="G249" s="316">
        <v>97.111111111111114</v>
      </c>
      <c r="H249" s="317">
        <v>14.870000000000001</v>
      </c>
      <c r="I249" s="318">
        <v>491.9685245901639</v>
      </c>
      <c r="J249" s="323">
        <v>42.127291666666622</v>
      </c>
      <c r="K249" s="323">
        <f t="shared" si="14"/>
        <v>534.09581625683052</v>
      </c>
      <c r="L249" s="324">
        <f t="shared" si="15"/>
        <v>7.8875906502905241E-2</v>
      </c>
      <c r="M249" s="1"/>
      <c r="N249" s="326"/>
      <c r="O249" s="327"/>
    </row>
    <row r="250" spans="1:15" x14ac:dyDescent="0.25">
      <c r="A250" s="302" t="s">
        <v>17217</v>
      </c>
      <c r="B250" s="312">
        <v>720</v>
      </c>
      <c r="C250" s="313" t="s">
        <v>17218</v>
      </c>
      <c r="D250" s="314" t="s">
        <v>60</v>
      </c>
      <c r="E250" s="315" t="s">
        <v>17219</v>
      </c>
      <c r="F250" s="315" t="s">
        <v>17220</v>
      </c>
      <c r="G250" s="316">
        <v>97</v>
      </c>
      <c r="H250" s="317">
        <v>16</v>
      </c>
      <c r="I250" s="318">
        <v>61.4</v>
      </c>
      <c r="J250" s="323">
        <v>4.6000000000000014</v>
      </c>
      <c r="K250" s="323">
        <v>66</v>
      </c>
      <c r="L250" s="324">
        <f t="shared" si="15"/>
        <v>6.9696969696969716E-2</v>
      </c>
      <c r="M250" s="1"/>
      <c r="N250" s="326"/>
      <c r="O250" s="327"/>
    </row>
    <row r="251" spans="1:15" x14ac:dyDescent="0.25">
      <c r="A251" s="302" t="s">
        <v>17217</v>
      </c>
      <c r="B251" s="312">
        <v>1100</v>
      </c>
      <c r="C251" s="313" t="s">
        <v>17218</v>
      </c>
      <c r="D251" s="314" t="s">
        <v>60</v>
      </c>
      <c r="E251" s="315" t="s">
        <v>17219</v>
      </c>
      <c r="F251" s="315" t="s">
        <v>17221</v>
      </c>
      <c r="G251" s="316">
        <v>97</v>
      </c>
      <c r="H251" s="317">
        <v>12.799999999999999</v>
      </c>
      <c r="I251" s="318">
        <v>860.00927617709067</v>
      </c>
      <c r="J251" s="323">
        <v>74.077499999999986</v>
      </c>
      <c r="K251" s="323">
        <f>I251+J251</f>
        <v>934.08677617709066</v>
      </c>
      <c r="L251" s="324">
        <f t="shared" si="15"/>
        <v>7.9304730448251051E-2</v>
      </c>
      <c r="M251" s="1"/>
      <c r="N251" s="326"/>
      <c r="O251" s="327"/>
    </row>
    <row r="252" spans="1:15" x14ac:dyDescent="0.25">
      <c r="A252" s="302" t="s">
        <v>17217</v>
      </c>
      <c r="B252" s="312">
        <v>1600</v>
      </c>
      <c r="C252" s="313" t="s">
        <v>17218</v>
      </c>
      <c r="D252" s="314" t="s">
        <v>60</v>
      </c>
      <c r="E252" s="315" t="s">
        <v>17219</v>
      </c>
      <c r="F252" s="315" t="s">
        <v>17222</v>
      </c>
      <c r="G252" s="316">
        <v>96.9</v>
      </c>
      <c r="H252" s="317">
        <v>13.38</v>
      </c>
      <c r="I252" s="318">
        <v>1240.44</v>
      </c>
      <c r="J252" s="323">
        <v>375.24</v>
      </c>
      <c r="K252" s="323">
        <f>I252+J252</f>
        <v>1615.68</v>
      </c>
      <c r="L252" s="324">
        <f t="shared" si="15"/>
        <v>0.23224896019013666</v>
      </c>
      <c r="M252" s="1"/>
      <c r="N252" s="326"/>
      <c r="O252" s="327"/>
    </row>
    <row r="253" spans="1:15" x14ac:dyDescent="0.25">
      <c r="A253" s="302" t="s">
        <v>17217</v>
      </c>
      <c r="B253" s="312">
        <v>1600</v>
      </c>
      <c r="C253" s="313" t="s">
        <v>17218</v>
      </c>
      <c r="D253" s="314" t="s">
        <v>60</v>
      </c>
      <c r="E253" s="315" t="s">
        <v>17219</v>
      </c>
      <c r="F253" s="315" t="s">
        <v>17222</v>
      </c>
      <c r="G253" s="316">
        <v>96.8</v>
      </c>
      <c r="H253" s="317">
        <v>14.41</v>
      </c>
      <c r="I253" s="318">
        <v>919.19</v>
      </c>
      <c r="J253" s="323">
        <v>259.51</v>
      </c>
      <c r="K253" s="323">
        <f>I253+J253</f>
        <v>1178.7</v>
      </c>
      <c r="L253" s="324">
        <f t="shared" si="15"/>
        <v>0.22016628489013318</v>
      </c>
      <c r="M253" s="1"/>
      <c r="N253" s="326"/>
      <c r="O253" s="327"/>
    </row>
    <row r="254" spans="1:15" x14ac:dyDescent="0.25">
      <c r="A254" s="302" t="s">
        <v>17217</v>
      </c>
      <c r="B254" s="312">
        <v>1235</v>
      </c>
      <c r="C254" s="313" t="s">
        <v>17218</v>
      </c>
      <c r="D254" s="314" t="s">
        <v>60</v>
      </c>
      <c r="E254" s="315" t="s">
        <v>17219</v>
      </c>
      <c r="F254" s="315" t="s">
        <v>17221</v>
      </c>
      <c r="G254" s="316">
        <v>96.761133603238875</v>
      </c>
      <c r="H254" s="317">
        <v>13.712999999999999</v>
      </c>
      <c r="I254" s="318">
        <v>1113.1130000000001</v>
      </c>
      <c r="J254" s="323">
        <v>147.01400000000001</v>
      </c>
      <c r="K254" s="323">
        <f>I254+J254</f>
        <v>1260.127</v>
      </c>
      <c r="L254" s="324">
        <f t="shared" si="15"/>
        <v>0.11666601858384117</v>
      </c>
      <c r="M254" s="1"/>
      <c r="N254" s="326"/>
      <c r="O254" s="327"/>
    </row>
    <row r="255" spans="1:15" x14ac:dyDescent="0.25">
      <c r="A255" s="302" t="s">
        <v>17217</v>
      </c>
      <c r="B255" s="312">
        <v>1100</v>
      </c>
      <c r="C255" s="313" t="s">
        <v>17218</v>
      </c>
      <c r="D255" s="314" t="s">
        <v>60</v>
      </c>
      <c r="E255" s="315" t="s">
        <v>17219</v>
      </c>
      <c r="F255" s="315" t="s">
        <v>17221</v>
      </c>
      <c r="G255" s="316">
        <v>96.7</v>
      </c>
      <c r="H255" s="317">
        <v>13.02</v>
      </c>
      <c r="I255" s="318">
        <v>1157</v>
      </c>
      <c r="J255" s="329">
        <v>289.39999999999998</v>
      </c>
      <c r="K255" s="329">
        <v>1446.4</v>
      </c>
      <c r="L255" s="324">
        <f t="shared" si="15"/>
        <v>0.20008296460176989</v>
      </c>
      <c r="M255" s="1"/>
      <c r="N255" s="326"/>
      <c r="O255" s="327"/>
    </row>
    <row r="256" spans="1:15" x14ac:dyDescent="0.25">
      <c r="A256" s="302" t="s">
        <v>17217</v>
      </c>
      <c r="B256" s="312">
        <v>1100</v>
      </c>
      <c r="C256" s="313" t="s">
        <v>17218</v>
      </c>
      <c r="D256" s="314" t="s">
        <v>60</v>
      </c>
      <c r="E256" s="315" t="s">
        <v>17219</v>
      </c>
      <c r="F256" s="315" t="s">
        <v>17221</v>
      </c>
      <c r="G256" s="316">
        <v>96.636363636363626</v>
      </c>
      <c r="H256" s="317">
        <v>13.5</v>
      </c>
      <c r="I256" s="318">
        <v>418.51052631578949</v>
      </c>
      <c r="J256" s="323">
        <v>42.629999999999995</v>
      </c>
      <c r="K256" s="323">
        <f t="shared" ref="K256:K282" si="16">I256+J256</f>
        <v>461.14052631578949</v>
      </c>
      <c r="L256" s="324">
        <f t="shared" si="15"/>
        <v>9.2444705176068023E-2</v>
      </c>
      <c r="M256" s="1"/>
      <c r="N256" s="326"/>
      <c r="O256" s="327"/>
    </row>
    <row r="257" spans="1:15" x14ac:dyDescent="0.25">
      <c r="A257" s="302" t="s">
        <v>17217</v>
      </c>
      <c r="B257" s="312">
        <v>1100</v>
      </c>
      <c r="C257" s="313" t="s">
        <v>17218</v>
      </c>
      <c r="D257" s="314" t="s">
        <v>60</v>
      </c>
      <c r="E257" s="315" t="s">
        <v>17219</v>
      </c>
      <c r="F257" s="315" t="s">
        <v>17221</v>
      </c>
      <c r="G257" s="316">
        <v>96.636363636363626</v>
      </c>
      <c r="H257" s="317">
        <v>13.400000000000002</v>
      </c>
      <c r="I257" s="318">
        <v>603.29389438943895</v>
      </c>
      <c r="J257" s="323">
        <v>58.02891089108914</v>
      </c>
      <c r="K257" s="323">
        <f t="shared" si="16"/>
        <v>661.32280528052809</v>
      </c>
      <c r="L257" s="324">
        <f t="shared" si="15"/>
        <v>8.7746725846651719E-2</v>
      </c>
      <c r="M257" s="1"/>
      <c r="N257" s="326"/>
      <c r="O257" s="327"/>
    </row>
    <row r="258" spans="1:15" x14ac:dyDescent="0.25">
      <c r="A258" s="302" t="s">
        <v>17217</v>
      </c>
      <c r="B258" s="312">
        <v>2017</v>
      </c>
      <c r="C258" s="313" t="s">
        <v>17218</v>
      </c>
      <c r="D258" s="314" t="s">
        <v>60</v>
      </c>
      <c r="E258" s="315" t="s">
        <v>17219</v>
      </c>
      <c r="F258" s="315" t="s">
        <v>17221</v>
      </c>
      <c r="G258" s="316">
        <v>96.628656420426367</v>
      </c>
      <c r="H258" s="317">
        <v>15.170999999999999</v>
      </c>
      <c r="I258" s="318">
        <v>908.92100000000005</v>
      </c>
      <c r="J258" s="323">
        <v>100.41199999999992</v>
      </c>
      <c r="K258" s="323">
        <f t="shared" si="16"/>
        <v>1009.333</v>
      </c>
      <c r="L258" s="324">
        <f t="shared" si="15"/>
        <v>9.9483520304993425E-2</v>
      </c>
      <c r="M258" s="1"/>
      <c r="N258" s="326"/>
      <c r="O258" s="327"/>
    </row>
    <row r="259" spans="1:15" x14ac:dyDescent="0.25">
      <c r="A259" s="302" t="s">
        <v>17217</v>
      </c>
      <c r="B259" s="312">
        <v>1235</v>
      </c>
      <c r="C259" s="313" t="s">
        <v>17218</v>
      </c>
      <c r="D259" s="314" t="s">
        <v>60</v>
      </c>
      <c r="E259" s="315" t="s">
        <v>17219</v>
      </c>
      <c r="F259" s="315" t="s">
        <v>17221</v>
      </c>
      <c r="G259" s="316">
        <v>96.599190283400802</v>
      </c>
      <c r="H259" s="317">
        <v>15.53</v>
      </c>
      <c r="I259" s="318">
        <v>413.03</v>
      </c>
      <c r="J259" s="323">
        <v>42.1</v>
      </c>
      <c r="K259" s="323">
        <f t="shared" si="16"/>
        <v>455.13</v>
      </c>
      <c r="L259" s="324">
        <f t="shared" si="15"/>
        <v>9.2501043657855997E-2</v>
      </c>
      <c r="M259" s="1"/>
      <c r="N259" s="326"/>
      <c r="O259" s="327"/>
    </row>
    <row r="260" spans="1:15" x14ac:dyDescent="0.25">
      <c r="A260" s="302" t="s">
        <v>17217</v>
      </c>
      <c r="B260" s="312">
        <v>1235</v>
      </c>
      <c r="C260" s="313" t="s">
        <v>17218</v>
      </c>
      <c r="D260" s="314" t="s">
        <v>60</v>
      </c>
      <c r="E260" s="315" t="s">
        <v>17219</v>
      </c>
      <c r="F260" s="315" t="s">
        <v>17221</v>
      </c>
      <c r="G260" s="316">
        <v>96.599190283400802</v>
      </c>
      <c r="H260" s="317">
        <v>15.45</v>
      </c>
      <c r="I260" s="318">
        <v>487.15</v>
      </c>
      <c r="J260" s="323">
        <v>43.57</v>
      </c>
      <c r="K260" s="323">
        <f t="shared" si="16"/>
        <v>530.72</v>
      </c>
      <c r="L260" s="324">
        <f t="shared" si="15"/>
        <v>8.2096020500452213E-2</v>
      </c>
      <c r="M260" s="1"/>
      <c r="N260" s="326"/>
      <c r="O260" s="327"/>
    </row>
    <row r="261" spans="1:15" x14ac:dyDescent="0.25">
      <c r="A261" s="302" t="s">
        <v>17217</v>
      </c>
      <c r="B261" s="312">
        <v>1235</v>
      </c>
      <c r="C261" s="313" t="s">
        <v>17218</v>
      </c>
      <c r="D261" s="314" t="s">
        <v>60</v>
      </c>
      <c r="E261" s="315" t="s">
        <v>17219</v>
      </c>
      <c r="F261" s="315" t="s">
        <v>17221</v>
      </c>
      <c r="G261" s="316">
        <v>96.599190283400802</v>
      </c>
      <c r="H261" s="317">
        <v>15.45</v>
      </c>
      <c r="I261" s="318">
        <v>482.91</v>
      </c>
      <c r="J261" s="323">
        <v>37.33</v>
      </c>
      <c r="K261" s="323">
        <f t="shared" si="16"/>
        <v>520.24</v>
      </c>
      <c r="L261" s="324">
        <f t="shared" si="15"/>
        <v>7.1755343687528825E-2</v>
      </c>
      <c r="M261" s="1"/>
      <c r="N261" s="326"/>
      <c r="O261" s="327"/>
    </row>
    <row r="262" spans="1:15" x14ac:dyDescent="0.25">
      <c r="A262" s="302" t="s">
        <v>17217</v>
      </c>
      <c r="B262" s="312">
        <v>2017</v>
      </c>
      <c r="C262" s="313" t="s">
        <v>17218</v>
      </c>
      <c r="D262" s="314" t="s">
        <v>60</v>
      </c>
      <c r="E262" s="315" t="s">
        <v>17219</v>
      </c>
      <c r="F262" s="315" t="s">
        <v>17221</v>
      </c>
      <c r="G262" s="316">
        <v>96.579077838373834</v>
      </c>
      <c r="H262" s="317">
        <v>14.454000000000001</v>
      </c>
      <c r="I262" s="318">
        <v>1200.7139999999999</v>
      </c>
      <c r="J262" s="323">
        <v>99.032000000000153</v>
      </c>
      <c r="K262" s="323">
        <f t="shared" si="16"/>
        <v>1299.7460000000001</v>
      </c>
      <c r="L262" s="324">
        <f t="shared" si="15"/>
        <v>7.619334854656229E-2</v>
      </c>
      <c r="M262" s="1"/>
      <c r="N262" s="326"/>
      <c r="O262" s="327"/>
    </row>
    <row r="263" spans="1:15" x14ac:dyDescent="0.25">
      <c r="A263" s="302" t="s">
        <v>17217</v>
      </c>
      <c r="B263" s="312">
        <v>1235</v>
      </c>
      <c r="C263" s="313" t="s">
        <v>17218</v>
      </c>
      <c r="D263" s="314" t="s">
        <v>60</v>
      </c>
      <c r="E263" s="315" t="s">
        <v>17219</v>
      </c>
      <c r="F263" s="315" t="s">
        <v>17221</v>
      </c>
      <c r="G263" s="316">
        <v>96.574898785425106</v>
      </c>
      <c r="H263" s="317">
        <v>14.71</v>
      </c>
      <c r="I263" s="318">
        <v>352.43</v>
      </c>
      <c r="J263" s="323">
        <v>45.87</v>
      </c>
      <c r="K263" s="323">
        <f t="shared" si="16"/>
        <v>398.3</v>
      </c>
      <c r="L263" s="324">
        <f t="shared" si="15"/>
        <v>0.11516444890785839</v>
      </c>
      <c r="M263" s="1"/>
      <c r="N263" s="326"/>
      <c r="O263" s="327"/>
    </row>
    <row r="264" spans="1:15" x14ac:dyDescent="0.25">
      <c r="A264" s="302" t="s">
        <v>17217</v>
      </c>
      <c r="B264" s="312">
        <v>1235</v>
      </c>
      <c r="C264" s="313" t="s">
        <v>17218</v>
      </c>
      <c r="D264" s="314" t="s">
        <v>60</v>
      </c>
      <c r="E264" s="315" t="s">
        <v>17219</v>
      </c>
      <c r="F264" s="315" t="s">
        <v>17221</v>
      </c>
      <c r="G264" s="316">
        <v>96.574898785425106</v>
      </c>
      <c r="H264" s="317">
        <v>14.62</v>
      </c>
      <c r="I264" s="318">
        <v>362.05</v>
      </c>
      <c r="J264" s="323">
        <v>44.66</v>
      </c>
      <c r="K264" s="323">
        <f t="shared" si="16"/>
        <v>406.71000000000004</v>
      </c>
      <c r="L264" s="324">
        <f t="shared" si="15"/>
        <v>0.10980797128174864</v>
      </c>
      <c r="M264" s="1"/>
      <c r="N264" s="326"/>
      <c r="O264" s="327"/>
    </row>
    <row r="265" spans="1:15" x14ac:dyDescent="0.25">
      <c r="A265" s="302" t="s">
        <v>17217</v>
      </c>
      <c r="B265" s="312">
        <v>1235</v>
      </c>
      <c r="C265" s="313" t="s">
        <v>17218</v>
      </c>
      <c r="D265" s="314" t="s">
        <v>60</v>
      </c>
      <c r="E265" s="315" t="s">
        <v>17219</v>
      </c>
      <c r="F265" s="315" t="s">
        <v>17221</v>
      </c>
      <c r="G265" s="316">
        <v>96.574898785425106</v>
      </c>
      <c r="H265" s="317">
        <v>14.53</v>
      </c>
      <c r="I265" s="318">
        <v>411.19</v>
      </c>
      <c r="J265" s="323">
        <v>43.78</v>
      </c>
      <c r="K265" s="323">
        <f t="shared" si="16"/>
        <v>454.97</v>
      </c>
      <c r="L265" s="324">
        <f t="shared" si="15"/>
        <v>9.6226124799437318E-2</v>
      </c>
      <c r="M265" s="1"/>
      <c r="N265" s="326"/>
      <c r="O265" s="327"/>
    </row>
    <row r="266" spans="1:15" x14ac:dyDescent="0.25">
      <c r="A266" s="302" t="s">
        <v>17217</v>
      </c>
      <c r="B266" s="312">
        <v>1404</v>
      </c>
      <c r="C266" s="313" t="s">
        <v>17218</v>
      </c>
      <c r="D266" s="314" t="s">
        <v>60</v>
      </c>
      <c r="E266" s="315" t="s">
        <v>17219</v>
      </c>
      <c r="F266" s="315" t="s">
        <v>17221</v>
      </c>
      <c r="G266" s="316">
        <v>96.367521367521363</v>
      </c>
      <c r="H266" s="317">
        <v>14.58</v>
      </c>
      <c r="I266" s="318">
        <v>1122.0999999999999</v>
      </c>
      <c r="J266" s="323">
        <v>30.05</v>
      </c>
      <c r="K266" s="323">
        <f t="shared" si="16"/>
        <v>1152.1499999999999</v>
      </c>
      <c r="L266" s="324">
        <f t="shared" si="15"/>
        <v>2.6081673393221372E-2</v>
      </c>
      <c r="M266" s="1"/>
      <c r="N266" s="326"/>
      <c r="O266" s="327"/>
    </row>
    <row r="267" spans="1:15" x14ac:dyDescent="0.25">
      <c r="A267" s="302" t="s">
        <v>17217</v>
      </c>
      <c r="B267" s="312">
        <v>1404</v>
      </c>
      <c r="C267" s="313" t="s">
        <v>17218</v>
      </c>
      <c r="D267" s="314" t="s">
        <v>60</v>
      </c>
      <c r="E267" s="315" t="s">
        <v>17219</v>
      </c>
      <c r="F267" s="315" t="s">
        <v>17221</v>
      </c>
      <c r="G267" s="316">
        <v>96.367521367521363</v>
      </c>
      <c r="H267" s="317">
        <v>14.61</v>
      </c>
      <c r="I267" s="318">
        <v>1119.69</v>
      </c>
      <c r="J267" s="323">
        <v>19.57</v>
      </c>
      <c r="K267" s="323">
        <f t="shared" si="16"/>
        <v>1139.26</v>
      </c>
      <c r="L267" s="324">
        <f t="shared" si="15"/>
        <v>1.7177817179572705E-2</v>
      </c>
      <c r="M267" s="1"/>
      <c r="N267" s="326"/>
      <c r="O267" s="327"/>
    </row>
    <row r="268" spans="1:15" x14ac:dyDescent="0.25">
      <c r="A268" s="302" t="s">
        <v>17217</v>
      </c>
      <c r="B268" s="312">
        <v>1404</v>
      </c>
      <c r="C268" s="313" t="s">
        <v>17218</v>
      </c>
      <c r="D268" s="314" t="s">
        <v>60</v>
      </c>
      <c r="E268" s="315" t="s">
        <v>17219</v>
      </c>
      <c r="F268" s="315" t="s">
        <v>17221</v>
      </c>
      <c r="G268" s="316">
        <v>96.367521367521363</v>
      </c>
      <c r="H268" s="317">
        <v>14.55</v>
      </c>
      <c r="I268" s="318">
        <v>1153.92</v>
      </c>
      <c r="J268" s="323">
        <v>15.29</v>
      </c>
      <c r="K268" s="323">
        <f t="shared" si="16"/>
        <v>1169.21</v>
      </c>
      <c r="L268" s="324">
        <f t="shared" si="15"/>
        <v>1.3077205976685111E-2</v>
      </c>
      <c r="M268" s="1"/>
      <c r="N268" s="326"/>
      <c r="O268" s="327"/>
    </row>
    <row r="269" spans="1:15" x14ac:dyDescent="0.25">
      <c r="A269" s="302" t="s">
        <v>17217</v>
      </c>
      <c r="B269" s="312">
        <v>3400</v>
      </c>
      <c r="C269" s="313" t="s">
        <v>17218</v>
      </c>
      <c r="D269" s="314" t="s">
        <v>60</v>
      </c>
      <c r="E269" s="315" t="s">
        <v>17219</v>
      </c>
      <c r="F269" s="315" t="s">
        <v>17222</v>
      </c>
      <c r="G269" s="316">
        <v>96.3</v>
      </c>
      <c r="H269" s="317">
        <v>13.89</v>
      </c>
      <c r="I269" s="318">
        <v>301.02999999999997</v>
      </c>
      <c r="J269" s="330">
        <v>69.450000000000045</v>
      </c>
      <c r="K269" s="323">
        <f t="shared" si="16"/>
        <v>370.48</v>
      </c>
      <c r="L269" s="324">
        <f t="shared" si="15"/>
        <v>0.18745951198445271</v>
      </c>
      <c r="M269" s="1"/>
      <c r="N269" s="326"/>
      <c r="O269" s="327"/>
    </row>
    <row r="270" spans="1:15" x14ac:dyDescent="0.25">
      <c r="A270" s="302" t="s">
        <v>17217</v>
      </c>
      <c r="B270" s="312">
        <v>2700</v>
      </c>
      <c r="C270" s="313" t="s">
        <v>17218</v>
      </c>
      <c r="D270" s="314" t="s">
        <v>60</v>
      </c>
      <c r="E270" s="315" t="s">
        <v>17219</v>
      </c>
      <c r="F270" s="315" t="s">
        <v>17221</v>
      </c>
      <c r="G270" s="316">
        <v>96.296296296296291</v>
      </c>
      <c r="H270" s="317">
        <v>15.109</v>
      </c>
      <c r="I270" s="318">
        <v>223.209</v>
      </c>
      <c r="J270" s="323">
        <v>41.63900000000001</v>
      </c>
      <c r="K270" s="323">
        <f t="shared" si="16"/>
        <v>264.84800000000001</v>
      </c>
      <c r="L270" s="324">
        <f t="shared" si="15"/>
        <v>0.15721848003383077</v>
      </c>
      <c r="M270" s="1"/>
      <c r="N270" s="326"/>
      <c r="O270" s="327"/>
    </row>
    <row r="271" spans="1:15" x14ac:dyDescent="0.25">
      <c r="A271" s="302" t="s">
        <v>17217</v>
      </c>
      <c r="B271" s="312">
        <v>2700</v>
      </c>
      <c r="C271" s="313" t="s">
        <v>17218</v>
      </c>
      <c r="D271" s="314" t="s">
        <v>60</v>
      </c>
      <c r="E271" s="315" t="s">
        <v>17219</v>
      </c>
      <c r="F271" s="315" t="s">
        <v>17221</v>
      </c>
      <c r="G271" s="316">
        <v>96.296296296296291</v>
      </c>
      <c r="H271" s="317">
        <v>14.864000000000001</v>
      </c>
      <c r="I271" s="318">
        <v>227.102</v>
      </c>
      <c r="J271" s="323">
        <v>44.131999999999977</v>
      </c>
      <c r="K271" s="323">
        <f t="shared" si="16"/>
        <v>271.23399999999998</v>
      </c>
      <c r="L271" s="324">
        <f t="shared" si="15"/>
        <v>0.16270821504678609</v>
      </c>
      <c r="M271" s="1"/>
      <c r="N271" s="326"/>
      <c r="O271" s="327"/>
    </row>
    <row r="272" spans="1:15" x14ac:dyDescent="0.25">
      <c r="A272" s="302" t="s">
        <v>17217</v>
      </c>
      <c r="B272" s="312">
        <v>1235</v>
      </c>
      <c r="C272" s="313" t="s">
        <v>17218</v>
      </c>
      <c r="D272" s="314" t="s">
        <v>60</v>
      </c>
      <c r="E272" s="315" t="s">
        <v>17219</v>
      </c>
      <c r="F272" s="315" t="s">
        <v>17221</v>
      </c>
      <c r="G272" s="316">
        <v>96.113360323886639</v>
      </c>
      <c r="H272" s="317">
        <v>14.69</v>
      </c>
      <c r="I272" s="318">
        <v>430.29</v>
      </c>
      <c r="J272" s="323">
        <v>34.46</v>
      </c>
      <c r="K272" s="323">
        <f t="shared" si="16"/>
        <v>464.75</v>
      </c>
      <c r="L272" s="324">
        <f t="shared" si="15"/>
        <v>7.4147391070467999E-2</v>
      </c>
      <c r="M272" s="1"/>
      <c r="N272" s="326"/>
      <c r="O272" s="327"/>
    </row>
    <row r="273" spans="1:15" x14ac:dyDescent="0.25">
      <c r="A273" s="302" t="s">
        <v>17217</v>
      </c>
      <c r="B273" s="312">
        <v>1235</v>
      </c>
      <c r="C273" s="313" t="s">
        <v>17218</v>
      </c>
      <c r="D273" s="314" t="s">
        <v>60</v>
      </c>
      <c r="E273" s="315" t="s">
        <v>17219</v>
      </c>
      <c r="F273" s="315" t="s">
        <v>17221</v>
      </c>
      <c r="G273" s="316">
        <v>96.113360323886639</v>
      </c>
      <c r="H273" s="317">
        <v>14.71</v>
      </c>
      <c r="I273" s="318">
        <v>438.82</v>
      </c>
      <c r="J273" s="323">
        <v>17.43</v>
      </c>
      <c r="K273" s="323">
        <f t="shared" si="16"/>
        <v>456.25</v>
      </c>
      <c r="L273" s="324">
        <f t="shared" si="15"/>
        <v>3.8202739726027397E-2</v>
      </c>
      <c r="M273" s="1"/>
      <c r="N273" s="326"/>
      <c r="O273" s="327"/>
    </row>
    <row r="274" spans="1:15" x14ac:dyDescent="0.25">
      <c r="A274" s="302" t="s">
        <v>17217</v>
      </c>
      <c r="B274" s="312">
        <v>1235</v>
      </c>
      <c r="C274" s="313" t="s">
        <v>17218</v>
      </c>
      <c r="D274" s="314" t="s">
        <v>60</v>
      </c>
      <c r="E274" s="315" t="s">
        <v>17219</v>
      </c>
      <c r="F274" s="315" t="s">
        <v>17221</v>
      </c>
      <c r="G274" s="316">
        <v>96.113360323886639</v>
      </c>
      <c r="H274" s="317">
        <v>14.67</v>
      </c>
      <c r="I274" s="318">
        <v>463.67</v>
      </c>
      <c r="J274" s="323">
        <v>9.8699999999999992</v>
      </c>
      <c r="K274" s="323">
        <f t="shared" si="16"/>
        <v>473.54</v>
      </c>
      <c r="L274" s="324">
        <f t="shared" si="15"/>
        <v>2.084301220593825E-2</v>
      </c>
      <c r="M274" s="1"/>
      <c r="N274" s="326"/>
      <c r="O274" s="327"/>
    </row>
    <row r="275" spans="1:15" x14ac:dyDescent="0.25">
      <c r="A275" s="302" t="s">
        <v>17217</v>
      </c>
      <c r="B275" s="312">
        <v>3400</v>
      </c>
      <c r="C275" s="313" t="s">
        <v>17218</v>
      </c>
      <c r="D275" s="314" t="s">
        <v>60</v>
      </c>
      <c r="E275" s="315" t="s">
        <v>17219</v>
      </c>
      <c r="F275" s="315" t="s">
        <v>17222</v>
      </c>
      <c r="G275" s="316">
        <v>96.1</v>
      </c>
      <c r="H275" s="317">
        <v>13.87</v>
      </c>
      <c r="I275" s="318">
        <v>311.48</v>
      </c>
      <c r="J275" s="330">
        <v>70.199999999999989</v>
      </c>
      <c r="K275" s="323">
        <f t="shared" si="16"/>
        <v>381.68</v>
      </c>
      <c r="L275" s="324">
        <f t="shared" si="15"/>
        <v>0.18392370572207081</v>
      </c>
      <c r="M275" s="1"/>
      <c r="N275" s="326"/>
      <c r="O275" s="327"/>
    </row>
    <row r="276" spans="1:15" x14ac:dyDescent="0.25">
      <c r="A276" s="302" t="s">
        <v>17217</v>
      </c>
      <c r="B276" s="312">
        <v>1500</v>
      </c>
      <c r="C276" s="313" t="s">
        <v>17218</v>
      </c>
      <c r="D276" s="314" t="s">
        <v>60</v>
      </c>
      <c r="E276" s="315" t="s">
        <v>17219</v>
      </c>
      <c r="F276" s="315" t="s">
        <v>17221</v>
      </c>
      <c r="G276" s="316">
        <v>96.1</v>
      </c>
      <c r="H276" s="317">
        <v>14.83</v>
      </c>
      <c r="I276" s="318">
        <v>557.79999999999995</v>
      </c>
      <c r="J276" s="323">
        <v>58.27</v>
      </c>
      <c r="K276" s="323">
        <f t="shared" si="16"/>
        <v>616.06999999999994</v>
      </c>
      <c r="L276" s="324">
        <f t="shared" si="15"/>
        <v>9.4583407729641134E-2</v>
      </c>
      <c r="M276" s="1"/>
      <c r="N276" s="326"/>
      <c r="O276" s="327"/>
    </row>
    <row r="277" spans="1:15" x14ac:dyDescent="0.25">
      <c r="A277" s="302" t="s">
        <v>17217</v>
      </c>
      <c r="B277" s="312">
        <v>1500</v>
      </c>
      <c r="C277" s="313" t="s">
        <v>17218</v>
      </c>
      <c r="D277" s="314" t="s">
        <v>60</v>
      </c>
      <c r="E277" s="315" t="s">
        <v>17219</v>
      </c>
      <c r="F277" s="315" t="s">
        <v>17221</v>
      </c>
      <c r="G277" s="316">
        <v>96.1</v>
      </c>
      <c r="H277" s="317">
        <v>14.8</v>
      </c>
      <c r="I277" s="318">
        <v>609.13</v>
      </c>
      <c r="J277" s="323">
        <v>58.47</v>
      </c>
      <c r="K277" s="323">
        <f t="shared" si="16"/>
        <v>667.6</v>
      </c>
      <c r="L277" s="324">
        <f t="shared" si="15"/>
        <v>8.758238466147393E-2</v>
      </c>
      <c r="M277" s="1"/>
      <c r="N277" s="326"/>
      <c r="O277" s="327"/>
    </row>
    <row r="278" spans="1:15" x14ac:dyDescent="0.25">
      <c r="A278" s="302" t="s">
        <v>17217</v>
      </c>
      <c r="B278" s="312">
        <v>1500</v>
      </c>
      <c r="C278" s="313" t="s">
        <v>17218</v>
      </c>
      <c r="D278" s="314" t="s">
        <v>60</v>
      </c>
      <c r="E278" s="315" t="s">
        <v>17219</v>
      </c>
      <c r="F278" s="315" t="s">
        <v>17221</v>
      </c>
      <c r="G278" s="316">
        <v>96.1</v>
      </c>
      <c r="H278" s="317">
        <v>14.5</v>
      </c>
      <c r="I278" s="318">
        <v>786.07</v>
      </c>
      <c r="J278" s="323">
        <v>63.07</v>
      </c>
      <c r="K278" s="323">
        <f t="shared" si="16"/>
        <v>849.1400000000001</v>
      </c>
      <c r="L278" s="324">
        <f t="shared" si="15"/>
        <v>7.42751489742563E-2</v>
      </c>
      <c r="M278" s="1"/>
      <c r="N278" s="326"/>
      <c r="O278" s="327"/>
    </row>
    <row r="279" spans="1:15" x14ac:dyDescent="0.25">
      <c r="A279" s="302" t="s">
        <v>17217</v>
      </c>
      <c r="B279" s="312">
        <v>1500</v>
      </c>
      <c r="C279" s="313" t="s">
        <v>17218</v>
      </c>
      <c r="D279" s="314" t="s">
        <v>60</v>
      </c>
      <c r="E279" s="315" t="s">
        <v>17219</v>
      </c>
      <c r="F279" s="315" t="s">
        <v>17221</v>
      </c>
      <c r="G279" s="316">
        <v>96.1</v>
      </c>
      <c r="H279" s="317">
        <v>15.03</v>
      </c>
      <c r="I279" s="318">
        <v>328</v>
      </c>
      <c r="J279" s="323">
        <v>79.53</v>
      </c>
      <c r="K279" s="323">
        <f t="shared" si="16"/>
        <v>407.53</v>
      </c>
      <c r="L279" s="324">
        <f t="shared" si="15"/>
        <v>0.19515127720658604</v>
      </c>
      <c r="M279" s="1"/>
      <c r="N279" s="326"/>
      <c r="O279" s="327"/>
    </row>
    <row r="280" spans="1:15" x14ac:dyDescent="0.25">
      <c r="A280" s="302" t="s">
        <v>17217</v>
      </c>
      <c r="B280" s="312">
        <v>1500</v>
      </c>
      <c r="C280" s="313" t="s">
        <v>17218</v>
      </c>
      <c r="D280" s="314" t="s">
        <v>60</v>
      </c>
      <c r="E280" s="315" t="s">
        <v>17219</v>
      </c>
      <c r="F280" s="315" t="s">
        <v>17221</v>
      </c>
      <c r="G280" s="316">
        <v>96.1</v>
      </c>
      <c r="H280" s="317">
        <v>15.03</v>
      </c>
      <c r="I280" s="318">
        <v>325.52999999999997</v>
      </c>
      <c r="J280" s="323">
        <v>79</v>
      </c>
      <c r="K280" s="323">
        <f t="shared" si="16"/>
        <v>404.53</v>
      </c>
      <c r="L280" s="324">
        <f t="shared" si="15"/>
        <v>0.19528835933058117</v>
      </c>
      <c r="M280" s="1"/>
      <c r="N280" s="326"/>
      <c r="O280" s="327"/>
    </row>
    <row r="281" spans="1:15" x14ac:dyDescent="0.25">
      <c r="A281" s="302" t="s">
        <v>17217</v>
      </c>
      <c r="B281" s="312">
        <v>1500</v>
      </c>
      <c r="C281" s="313" t="s">
        <v>17218</v>
      </c>
      <c r="D281" s="314" t="s">
        <v>60</v>
      </c>
      <c r="E281" s="315" t="s">
        <v>17219</v>
      </c>
      <c r="F281" s="315" t="s">
        <v>17221</v>
      </c>
      <c r="G281" s="316">
        <v>96.1</v>
      </c>
      <c r="H281" s="317">
        <v>15.01</v>
      </c>
      <c r="I281" s="318">
        <v>331.53</v>
      </c>
      <c r="J281" s="323">
        <v>79.13</v>
      </c>
      <c r="K281" s="323">
        <f t="shared" si="16"/>
        <v>410.65999999999997</v>
      </c>
      <c r="L281" s="324">
        <f t="shared" si="15"/>
        <v>0.19268981639312327</v>
      </c>
      <c r="M281" s="1"/>
      <c r="N281" s="326"/>
      <c r="O281" s="327"/>
    </row>
    <row r="282" spans="1:15" x14ac:dyDescent="0.25">
      <c r="A282" s="302" t="s">
        <v>17217</v>
      </c>
      <c r="B282" s="312">
        <v>1600</v>
      </c>
      <c r="C282" s="313" t="s">
        <v>17218</v>
      </c>
      <c r="D282" s="314" t="s">
        <v>60</v>
      </c>
      <c r="E282" s="315" t="s">
        <v>17219</v>
      </c>
      <c r="F282" s="315" t="s">
        <v>17222</v>
      </c>
      <c r="G282" s="316">
        <v>96.1</v>
      </c>
      <c r="H282" s="317">
        <v>13.39</v>
      </c>
      <c r="I282" s="318">
        <v>1217.4100000000001</v>
      </c>
      <c r="J282" s="323">
        <v>357.53999999999996</v>
      </c>
      <c r="K282" s="323">
        <f t="shared" si="16"/>
        <v>1574.95</v>
      </c>
      <c r="L282" s="324">
        <f t="shared" si="15"/>
        <v>0.22701673068986314</v>
      </c>
      <c r="M282" s="1"/>
      <c r="N282" s="326"/>
      <c r="O282" s="327"/>
    </row>
    <row r="283" spans="1:15" x14ac:dyDescent="0.25">
      <c r="A283" s="302" t="s">
        <v>17217</v>
      </c>
      <c r="B283" s="312">
        <v>540</v>
      </c>
      <c r="C283" s="313" t="s">
        <v>17218</v>
      </c>
      <c r="D283" s="314" t="s">
        <v>60</v>
      </c>
      <c r="E283" s="315" t="s">
        <v>17219</v>
      </c>
      <c r="F283" s="315" t="s">
        <v>17220</v>
      </c>
      <c r="G283" s="316">
        <v>96</v>
      </c>
      <c r="H283" s="317">
        <v>15</v>
      </c>
      <c r="I283" s="318">
        <v>68.7</v>
      </c>
      <c r="J283" s="323">
        <v>1.2999999999999972</v>
      </c>
      <c r="K283" s="323">
        <v>70</v>
      </c>
      <c r="L283" s="324">
        <f t="shared" si="15"/>
        <v>1.857142857142853E-2</v>
      </c>
      <c r="M283" s="1"/>
      <c r="N283" s="326"/>
      <c r="O283" s="327"/>
    </row>
    <row r="284" spans="1:15" x14ac:dyDescent="0.25">
      <c r="A284" s="302" t="s">
        <v>17217</v>
      </c>
      <c r="B284" s="312">
        <v>540</v>
      </c>
      <c r="C284" s="313" t="s">
        <v>17218</v>
      </c>
      <c r="D284" s="314" t="s">
        <v>60</v>
      </c>
      <c r="E284" s="315" t="s">
        <v>17219</v>
      </c>
      <c r="F284" s="315" t="s">
        <v>17220</v>
      </c>
      <c r="G284" s="316">
        <v>96</v>
      </c>
      <c r="H284" s="317">
        <v>16</v>
      </c>
      <c r="I284" s="318">
        <v>70.400000000000006</v>
      </c>
      <c r="J284" s="323">
        <v>0.59999999999999432</v>
      </c>
      <c r="K284" s="323">
        <v>71</v>
      </c>
      <c r="L284" s="324">
        <f t="shared" si="15"/>
        <v>8.450704225352032E-3</v>
      </c>
      <c r="M284" s="1"/>
      <c r="N284" s="326"/>
      <c r="O284" s="327"/>
    </row>
    <row r="285" spans="1:15" x14ac:dyDescent="0.25">
      <c r="A285" s="302" t="s">
        <v>17217</v>
      </c>
      <c r="B285" s="312">
        <v>720</v>
      </c>
      <c r="C285" s="313" t="s">
        <v>17218</v>
      </c>
      <c r="D285" s="314" t="s">
        <v>60</v>
      </c>
      <c r="E285" s="315" t="s">
        <v>17219</v>
      </c>
      <c r="F285" s="315" t="s">
        <v>17220</v>
      </c>
      <c r="G285" s="316">
        <v>96</v>
      </c>
      <c r="H285" s="317">
        <v>15.1</v>
      </c>
      <c r="I285" s="318">
        <v>82.9</v>
      </c>
      <c r="J285" s="323">
        <v>3.3</v>
      </c>
      <c r="K285" s="323">
        <v>86</v>
      </c>
      <c r="L285" s="324">
        <f t="shared" si="15"/>
        <v>3.837209302325581E-2</v>
      </c>
      <c r="M285" s="1"/>
      <c r="N285" s="326"/>
      <c r="O285" s="327"/>
    </row>
    <row r="286" spans="1:15" x14ac:dyDescent="0.25">
      <c r="A286" s="302" t="s">
        <v>17217</v>
      </c>
      <c r="B286" s="312">
        <v>1235</v>
      </c>
      <c r="C286" s="313" t="s">
        <v>17218</v>
      </c>
      <c r="D286" s="314" t="s">
        <v>60</v>
      </c>
      <c r="E286" s="315" t="s">
        <v>17219</v>
      </c>
      <c r="F286" s="315" t="s">
        <v>17221</v>
      </c>
      <c r="G286" s="316">
        <v>95.943319838056681</v>
      </c>
      <c r="H286" s="317">
        <v>14.67</v>
      </c>
      <c r="I286" s="318">
        <v>315.7</v>
      </c>
      <c r="J286" s="323">
        <v>40.049999999999997</v>
      </c>
      <c r="K286" s="323">
        <f t="shared" ref="K286:K309" si="17">I286+J286</f>
        <v>355.75</v>
      </c>
      <c r="L286" s="324">
        <f t="shared" si="15"/>
        <v>0.11257905832747715</v>
      </c>
      <c r="M286" s="1"/>
      <c r="N286" s="326"/>
      <c r="O286" s="327"/>
    </row>
    <row r="287" spans="1:15" x14ac:dyDescent="0.25">
      <c r="A287" s="302" t="s">
        <v>17217</v>
      </c>
      <c r="B287" s="312">
        <v>1235</v>
      </c>
      <c r="C287" s="313" t="s">
        <v>17218</v>
      </c>
      <c r="D287" s="314" t="s">
        <v>60</v>
      </c>
      <c r="E287" s="315" t="s">
        <v>17219</v>
      </c>
      <c r="F287" s="315" t="s">
        <v>17221</v>
      </c>
      <c r="G287" s="316">
        <v>95.943319838056681</v>
      </c>
      <c r="H287" s="317">
        <v>14.7</v>
      </c>
      <c r="I287" s="318">
        <v>307.88</v>
      </c>
      <c r="J287" s="323">
        <v>40.380000000000003</v>
      </c>
      <c r="K287" s="323">
        <f t="shared" si="17"/>
        <v>348.26</v>
      </c>
      <c r="L287" s="324">
        <f t="shared" si="15"/>
        <v>0.11594785505082411</v>
      </c>
      <c r="M287" s="1"/>
      <c r="N287" s="326"/>
      <c r="O287" s="327"/>
    </row>
    <row r="288" spans="1:15" x14ac:dyDescent="0.25">
      <c r="A288" s="302" t="s">
        <v>17217</v>
      </c>
      <c r="B288" s="312">
        <v>1235</v>
      </c>
      <c r="C288" s="313" t="s">
        <v>17218</v>
      </c>
      <c r="D288" s="314" t="s">
        <v>60</v>
      </c>
      <c r="E288" s="315" t="s">
        <v>17219</v>
      </c>
      <c r="F288" s="315" t="s">
        <v>17221</v>
      </c>
      <c r="G288" s="316">
        <v>95.943319838056681</v>
      </c>
      <c r="H288" s="317">
        <v>14.72</v>
      </c>
      <c r="I288" s="318">
        <v>346.34</v>
      </c>
      <c r="J288" s="323">
        <v>40.43</v>
      </c>
      <c r="K288" s="323">
        <f t="shared" si="17"/>
        <v>386.77</v>
      </c>
      <c r="L288" s="324">
        <f t="shared" si="15"/>
        <v>0.10453240944230421</v>
      </c>
      <c r="M288" s="1"/>
      <c r="N288" s="326"/>
      <c r="O288" s="327"/>
    </row>
    <row r="289" spans="1:15" x14ac:dyDescent="0.25">
      <c r="A289" s="302" t="s">
        <v>17217</v>
      </c>
      <c r="B289" s="312">
        <v>911</v>
      </c>
      <c r="C289" s="313" t="s">
        <v>17218</v>
      </c>
      <c r="D289" s="314" t="s">
        <v>60</v>
      </c>
      <c r="E289" s="315" t="s">
        <v>17219</v>
      </c>
      <c r="F289" s="315" t="s">
        <v>17221</v>
      </c>
      <c r="G289" s="316">
        <v>95.828759604829855</v>
      </c>
      <c r="H289" s="317">
        <v>16.39</v>
      </c>
      <c r="I289" s="318">
        <v>548</v>
      </c>
      <c r="J289" s="323">
        <v>54.8</v>
      </c>
      <c r="K289" s="323">
        <f t="shared" si="17"/>
        <v>602.79999999999995</v>
      </c>
      <c r="L289" s="324">
        <f t="shared" si="15"/>
        <v>9.0909090909090912E-2</v>
      </c>
      <c r="M289" s="1"/>
      <c r="N289" s="326"/>
      <c r="O289" s="327"/>
    </row>
    <row r="290" spans="1:15" x14ac:dyDescent="0.25">
      <c r="A290" s="302" t="s">
        <v>17217</v>
      </c>
      <c r="B290" s="312">
        <v>911</v>
      </c>
      <c r="C290" s="313" t="s">
        <v>17218</v>
      </c>
      <c r="D290" s="314" t="s">
        <v>60</v>
      </c>
      <c r="E290" s="315" t="s">
        <v>17219</v>
      </c>
      <c r="F290" s="315" t="s">
        <v>17221</v>
      </c>
      <c r="G290" s="316">
        <v>95.828759604829855</v>
      </c>
      <c r="H290" s="317">
        <v>15.92</v>
      </c>
      <c r="I290" s="318">
        <v>628</v>
      </c>
      <c r="J290" s="323">
        <v>62.8</v>
      </c>
      <c r="K290" s="323">
        <f t="shared" si="17"/>
        <v>690.8</v>
      </c>
      <c r="L290" s="324">
        <f t="shared" si="15"/>
        <v>9.0909090909090912E-2</v>
      </c>
      <c r="M290" s="1"/>
      <c r="N290" s="326"/>
      <c r="O290" s="327"/>
    </row>
    <row r="291" spans="1:15" x14ac:dyDescent="0.25">
      <c r="A291" s="302" t="s">
        <v>17217</v>
      </c>
      <c r="B291" s="312">
        <v>911</v>
      </c>
      <c r="C291" s="313" t="s">
        <v>17218</v>
      </c>
      <c r="D291" s="314" t="s">
        <v>60</v>
      </c>
      <c r="E291" s="315" t="s">
        <v>17219</v>
      </c>
      <c r="F291" s="315" t="s">
        <v>17221</v>
      </c>
      <c r="G291" s="316">
        <v>95.828759604829855</v>
      </c>
      <c r="H291" s="317">
        <v>15.68</v>
      </c>
      <c r="I291" s="318">
        <v>618</v>
      </c>
      <c r="J291" s="323">
        <v>61.8</v>
      </c>
      <c r="K291" s="323">
        <f t="shared" si="17"/>
        <v>679.8</v>
      </c>
      <c r="L291" s="324">
        <f t="shared" si="15"/>
        <v>9.0909090909090912E-2</v>
      </c>
      <c r="M291" s="1"/>
      <c r="N291" s="326"/>
      <c r="O291" s="327"/>
    </row>
    <row r="292" spans="1:15" x14ac:dyDescent="0.25">
      <c r="A292" s="302" t="s">
        <v>17217</v>
      </c>
      <c r="B292" s="312">
        <v>2000</v>
      </c>
      <c r="C292" s="313" t="s">
        <v>17218</v>
      </c>
      <c r="D292" s="314" t="s">
        <v>60</v>
      </c>
      <c r="E292" s="315" t="s">
        <v>17219</v>
      </c>
      <c r="F292" s="315" t="s">
        <v>17221</v>
      </c>
      <c r="G292" s="316">
        <v>95.8</v>
      </c>
      <c r="H292" s="317">
        <v>14.61</v>
      </c>
      <c r="I292" s="318">
        <v>764.33</v>
      </c>
      <c r="J292" s="323">
        <v>64.13</v>
      </c>
      <c r="K292" s="323">
        <f t="shared" si="17"/>
        <v>828.46</v>
      </c>
      <c r="L292" s="324">
        <f t="shared" si="15"/>
        <v>7.7408685995702858E-2</v>
      </c>
      <c r="M292" s="1"/>
      <c r="N292" s="326"/>
      <c r="O292" s="327"/>
    </row>
    <row r="293" spans="1:15" x14ac:dyDescent="0.25">
      <c r="A293" s="302" t="s">
        <v>17217</v>
      </c>
      <c r="B293" s="312">
        <v>2000</v>
      </c>
      <c r="C293" s="313" t="s">
        <v>17218</v>
      </c>
      <c r="D293" s="314" t="s">
        <v>60</v>
      </c>
      <c r="E293" s="315" t="s">
        <v>17219</v>
      </c>
      <c r="F293" s="315" t="s">
        <v>17221</v>
      </c>
      <c r="G293" s="316">
        <v>95.8</v>
      </c>
      <c r="H293" s="317">
        <v>14.59</v>
      </c>
      <c r="I293" s="318">
        <v>800.8</v>
      </c>
      <c r="J293" s="323">
        <v>67</v>
      </c>
      <c r="K293" s="323">
        <f t="shared" si="17"/>
        <v>867.8</v>
      </c>
      <c r="L293" s="324">
        <f t="shared" si="15"/>
        <v>7.7206729661212267E-2</v>
      </c>
      <c r="M293" s="1"/>
      <c r="N293" s="326"/>
      <c r="O293" s="327"/>
    </row>
    <row r="294" spans="1:15" x14ac:dyDescent="0.25">
      <c r="A294" s="302" t="s">
        <v>17217</v>
      </c>
      <c r="B294" s="312">
        <v>2000</v>
      </c>
      <c r="C294" s="313" t="s">
        <v>17218</v>
      </c>
      <c r="D294" s="314" t="s">
        <v>60</v>
      </c>
      <c r="E294" s="315" t="s">
        <v>17219</v>
      </c>
      <c r="F294" s="315" t="s">
        <v>17221</v>
      </c>
      <c r="G294" s="316">
        <v>95.8</v>
      </c>
      <c r="H294" s="317">
        <v>14.55</v>
      </c>
      <c r="I294" s="318">
        <v>809.27</v>
      </c>
      <c r="J294" s="323">
        <v>68.13</v>
      </c>
      <c r="K294" s="323">
        <f t="shared" si="17"/>
        <v>877.4</v>
      </c>
      <c r="L294" s="324">
        <f t="shared" si="15"/>
        <v>7.7649874629587418E-2</v>
      </c>
      <c r="M294" s="1"/>
      <c r="N294" s="326"/>
      <c r="O294" s="327"/>
    </row>
    <row r="295" spans="1:15" x14ac:dyDescent="0.25">
      <c r="A295" s="302" t="s">
        <v>17217</v>
      </c>
      <c r="B295" s="312">
        <v>1235</v>
      </c>
      <c r="C295" s="313" t="s">
        <v>17218</v>
      </c>
      <c r="D295" s="314" t="s">
        <v>60</v>
      </c>
      <c r="E295" s="315" t="s">
        <v>17219</v>
      </c>
      <c r="F295" s="315" t="s">
        <v>17221</v>
      </c>
      <c r="G295" s="316">
        <v>95.732793522267201</v>
      </c>
      <c r="H295" s="317">
        <v>14.37</v>
      </c>
      <c r="I295" s="318">
        <v>570.36</v>
      </c>
      <c r="J295" s="323">
        <v>45.53</v>
      </c>
      <c r="K295" s="323">
        <f t="shared" si="17"/>
        <v>615.89</v>
      </c>
      <c r="L295" s="324">
        <f t="shared" si="15"/>
        <v>7.3925538651382558E-2</v>
      </c>
      <c r="M295" s="1"/>
      <c r="N295" s="326"/>
      <c r="O295" s="327"/>
    </row>
    <row r="296" spans="1:15" x14ac:dyDescent="0.25">
      <c r="A296" s="302" t="s">
        <v>17217</v>
      </c>
      <c r="B296" s="312">
        <v>1235</v>
      </c>
      <c r="C296" s="313" t="s">
        <v>17218</v>
      </c>
      <c r="D296" s="314" t="s">
        <v>60</v>
      </c>
      <c r="E296" s="315" t="s">
        <v>17219</v>
      </c>
      <c r="F296" s="315" t="s">
        <v>17221</v>
      </c>
      <c r="G296" s="316">
        <v>95.732793522267201</v>
      </c>
      <c r="H296" s="317">
        <v>14.34</v>
      </c>
      <c r="I296" s="318">
        <v>582.39</v>
      </c>
      <c r="J296" s="323">
        <v>46.64</v>
      </c>
      <c r="K296" s="323">
        <f t="shared" si="17"/>
        <v>629.03</v>
      </c>
      <c r="L296" s="324">
        <f t="shared" si="15"/>
        <v>7.4145907190436067E-2</v>
      </c>
      <c r="M296" s="1"/>
      <c r="N296" s="326"/>
      <c r="O296" s="327"/>
    </row>
    <row r="297" spans="1:15" x14ac:dyDescent="0.25">
      <c r="A297" s="302" t="s">
        <v>17217</v>
      </c>
      <c r="B297" s="312">
        <v>1235</v>
      </c>
      <c r="C297" s="313" t="s">
        <v>17218</v>
      </c>
      <c r="D297" s="314" t="s">
        <v>60</v>
      </c>
      <c r="E297" s="315" t="s">
        <v>17219</v>
      </c>
      <c r="F297" s="315" t="s">
        <v>17221</v>
      </c>
      <c r="G297" s="316">
        <v>95.732793522267201</v>
      </c>
      <c r="H297" s="317">
        <v>14.3</v>
      </c>
      <c r="I297" s="318">
        <v>596.37</v>
      </c>
      <c r="J297" s="323">
        <v>47.03</v>
      </c>
      <c r="K297" s="323">
        <f t="shared" si="17"/>
        <v>643.4</v>
      </c>
      <c r="L297" s="324">
        <f t="shared" si="15"/>
        <v>7.3096052222567612E-2</v>
      </c>
      <c r="M297" s="1"/>
      <c r="N297" s="326"/>
      <c r="O297" s="327"/>
    </row>
    <row r="298" spans="1:15" x14ac:dyDescent="0.25">
      <c r="A298" s="302" t="s">
        <v>17217</v>
      </c>
      <c r="B298" s="312">
        <v>1235</v>
      </c>
      <c r="C298" s="313" t="s">
        <v>17218</v>
      </c>
      <c r="D298" s="314" t="s">
        <v>60</v>
      </c>
      <c r="E298" s="315" t="s">
        <v>17219</v>
      </c>
      <c r="F298" s="315" t="s">
        <v>17221</v>
      </c>
      <c r="G298" s="316">
        <v>95.627530364372475</v>
      </c>
      <c r="H298" s="317">
        <v>15.27</v>
      </c>
      <c r="I298" s="318">
        <v>357.9</v>
      </c>
      <c r="J298" s="323">
        <v>39.01</v>
      </c>
      <c r="K298" s="323">
        <f t="shared" si="17"/>
        <v>396.90999999999997</v>
      </c>
      <c r="L298" s="324">
        <f t="shared" si="15"/>
        <v>9.8284245798795702E-2</v>
      </c>
      <c r="M298" s="1"/>
      <c r="N298" s="326"/>
      <c r="O298" s="327"/>
    </row>
    <row r="299" spans="1:15" x14ac:dyDescent="0.25">
      <c r="A299" s="302" t="s">
        <v>17217</v>
      </c>
      <c r="B299" s="312">
        <v>1235</v>
      </c>
      <c r="C299" s="313" t="s">
        <v>17218</v>
      </c>
      <c r="D299" s="314" t="s">
        <v>60</v>
      </c>
      <c r="E299" s="315" t="s">
        <v>17219</v>
      </c>
      <c r="F299" s="315" t="s">
        <v>17221</v>
      </c>
      <c r="G299" s="316">
        <v>95.627530364372475</v>
      </c>
      <c r="H299" s="317">
        <v>15.36</v>
      </c>
      <c r="I299" s="318">
        <v>320.54000000000002</v>
      </c>
      <c r="J299" s="323">
        <v>35.57</v>
      </c>
      <c r="K299" s="323">
        <f t="shared" si="17"/>
        <v>356.11</v>
      </c>
      <c r="L299" s="324">
        <f t="shared" si="15"/>
        <v>9.9884867035466562E-2</v>
      </c>
      <c r="M299" s="1"/>
      <c r="N299" s="326"/>
      <c r="O299" s="327"/>
    </row>
    <row r="300" spans="1:15" x14ac:dyDescent="0.25">
      <c r="A300" s="302" t="s">
        <v>17217</v>
      </c>
      <c r="B300" s="312">
        <v>1235</v>
      </c>
      <c r="C300" s="313" t="s">
        <v>17218</v>
      </c>
      <c r="D300" s="314" t="s">
        <v>60</v>
      </c>
      <c r="E300" s="315" t="s">
        <v>17219</v>
      </c>
      <c r="F300" s="315" t="s">
        <v>17221</v>
      </c>
      <c r="G300" s="316">
        <v>95.627530364372475</v>
      </c>
      <c r="H300" s="317">
        <v>15.45</v>
      </c>
      <c r="I300" s="318">
        <v>263.29000000000002</v>
      </c>
      <c r="J300" s="323">
        <v>34.08</v>
      </c>
      <c r="K300" s="323">
        <f t="shared" si="17"/>
        <v>297.37</v>
      </c>
      <c r="L300" s="324">
        <f t="shared" si="15"/>
        <v>0.11460470121397585</v>
      </c>
      <c r="M300" s="1"/>
      <c r="N300" s="326"/>
      <c r="O300" s="327"/>
    </row>
    <row r="301" spans="1:15" x14ac:dyDescent="0.25">
      <c r="A301" s="302" t="s">
        <v>17217</v>
      </c>
      <c r="B301" s="312">
        <v>1500</v>
      </c>
      <c r="C301" s="313" t="s">
        <v>17218</v>
      </c>
      <c r="D301" s="314" t="s">
        <v>60</v>
      </c>
      <c r="E301" s="315" t="s">
        <v>17219</v>
      </c>
      <c r="F301" s="315" t="s">
        <v>17221</v>
      </c>
      <c r="G301" s="316">
        <v>95.6</v>
      </c>
      <c r="H301" s="317">
        <v>14.61</v>
      </c>
      <c r="I301" s="318">
        <v>838.67</v>
      </c>
      <c r="J301" s="323">
        <v>70.27</v>
      </c>
      <c r="K301" s="323">
        <f t="shared" si="17"/>
        <v>908.93999999999994</v>
      </c>
      <c r="L301" s="324">
        <f t="shared" si="15"/>
        <v>7.7309833432349775E-2</v>
      </c>
      <c r="M301" s="1"/>
      <c r="N301" s="326"/>
      <c r="O301" s="327"/>
    </row>
    <row r="302" spans="1:15" x14ac:dyDescent="0.25">
      <c r="A302" s="302" t="s">
        <v>17217</v>
      </c>
      <c r="B302" s="312">
        <v>1500</v>
      </c>
      <c r="C302" s="313" t="s">
        <v>17218</v>
      </c>
      <c r="D302" s="314" t="s">
        <v>60</v>
      </c>
      <c r="E302" s="315" t="s">
        <v>17219</v>
      </c>
      <c r="F302" s="315" t="s">
        <v>17221</v>
      </c>
      <c r="G302" s="316">
        <v>95.6</v>
      </c>
      <c r="H302" s="317">
        <v>14.56</v>
      </c>
      <c r="I302" s="318">
        <v>863.93</v>
      </c>
      <c r="J302" s="323">
        <v>72.930000000000007</v>
      </c>
      <c r="K302" s="323">
        <f t="shared" si="17"/>
        <v>936.8599999999999</v>
      </c>
      <c r="L302" s="324">
        <f t="shared" si="15"/>
        <v>7.7845142283799088E-2</v>
      </c>
      <c r="M302" s="1"/>
      <c r="N302" s="326"/>
      <c r="O302" s="327"/>
    </row>
    <row r="303" spans="1:15" x14ac:dyDescent="0.25">
      <c r="A303" s="302" t="s">
        <v>17217</v>
      </c>
      <c r="B303" s="312">
        <v>1500</v>
      </c>
      <c r="C303" s="313" t="s">
        <v>17218</v>
      </c>
      <c r="D303" s="314" t="s">
        <v>60</v>
      </c>
      <c r="E303" s="315" t="s">
        <v>17219</v>
      </c>
      <c r="F303" s="315" t="s">
        <v>17221</v>
      </c>
      <c r="G303" s="316">
        <v>95.6</v>
      </c>
      <c r="H303" s="317">
        <v>14.53</v>
      </c>
      <c r="I303" s="318">
        <v>906.4</v>
      </c>
      <c r="J303" s="323">
        <v>74.67</v>
      </c>
      <c r="K303" s="323">
        <f t="shared" si="17"/>
        <v>981.06999999999994</v>
      </c>
      <c r="L303" s="324">
        <f t="shared" si="15"/>
        <v>7.6110777008776137E-2</v>
      </c>
      <c r="M303" s="1"/>
      <c r="N303" s="326"/>
      <c r="O303" s="327"/>
    </row>
    <row r="304" spans="1:15" x14ac:dyDescent="0.25">
      <c r="A304" s="302" t="s">
        <v>17217</v>
      </c>
      <c r="B304" s="312">
        <v>1235</v>
      </c>
      <c r="C304" s="313" t="s">
        <v>17218</v>
      </c>
      <c r="D304" s="314" t="s">
        <v>60</v>
      </c>
      <c r="E304" s="315" t="s">
        <v>17219</v>
      </c>
      <c r="F304" s="315" t="s">
        <v>17221</v>
      </c>
      <c r="G304" s="316">
        <v>95.554655870445345</v>
      </c>
      <c r="H304" s="317">
        <v>14.5</v>
      </c>
      <c r="I304" s="318">
        <v>409.88</v>
      </c>
      <c r="J304" s="323">
        <v>66.14</v>
      </c>
      <c r="K304" s="323">
        <f t="shared" si="17"/>
        <v>476.02</v>
      </c>
      <c r="L304" s="324">
        <f t="shared" si="15"/>
        <v>0.13894374185958575</v>
      </c>
      <c r="M304" s="1"/>
      <c r="N304" s="326"/>
      <c r="O304" s="327"/>
    </row>
    <row r="305" spans="1:15" x14ac:dyDescent="0.25">
      <c r="A305" s="302" t="s">
        <v>17217</v>
      </c>
      <c r="B305" s="312">
        <v>1235</v>
      </c>
      <c r="C305" s="313" t="s">
        <v>17218</v>
      </c>
      <c r="D305" s="314" t="s">
        <v>60</v>
      </c>
      <c r="E305" s="315" t="s">
        <v>17219</v>
      </c>
      <c r="F305" s="315" t="s">
        <v>17221</v>
      </c>
      <c r="G305" s="316">
        <v>95.554655870445345</v>
      </c>
      <c r="H305" s="317">
        <v>14.38</v>
      </c>
      <c r="I305" s="318">
        <v>465.44</v>
      </c>
      <c r="J305" s="323">
        <v>79.099999999999994</v>
      </c>
      <c r="K305" s="323">
        <f t="shared" si="17"/>
        <v>544.54</v>
      </c>
      <c r="L305" s="324">
        <f t="shared" si="15"/>
        <v>0.14526021963492122</v>
      </c>
      <c r="M305" s="1"/>
      <c r="N305" s="326"/>
      <c r="O305" s="327"/>
    </row>
    <row r="306" spans="1:15" x14ac:dyDescent="0.25">
      <c r="A306" s="302" t="s">
        <v>17217</v>
      </c>
      <c r="B306" s="312">
        <v>1235</v>
      </c>
      <c r="C306" s="313" t="s">
        <v>17218</v>
      </c>
      <c r="D306" s="314" t="s">
        <v>60</v>
      </c>
      <c r="E306" s="315" t="s">
        <v>17219</v>
      </c>
      <c r="F306" s="315" t="s">
        <v>17221</v>
      </c>
      <c r="G306" s="316">
        <v>95.554655870445345</v>
      </c>
      <c r="H306" s="317">
        <v>14.35</v>
      </c>
      <c r="I306" s="318">
        <v>502.91</v>
      </c>
      <c r="J306" s="323">
        <v>83.38</v>
      </c>
      <c r="K306" s="323">
        <f t="shared" si="17"/>
        <v>586.29</v>
      </c>
      <c r="L306" s="324">
        <f t="shared" si="15"/>
        <v>0.14221630933497076</v>
      </c>
      <c r="M306" s="1"/>
      <c r="N306" s="326"/>
      <c r="O306" s="327"/>
    </row>
    <row r="307" spans="1:15" x14ac:dyDescent="0.25">
      <c r="A307" s="302" t="s">
        <v>17217</v>
      </c>
      <c r="B307" s="312">
        <v>1235</v>
      </c>
      <c r="C307" s="313" t="s">
        <v>17218</v>
      </c>
      <c r="D307" s="314" t="s">
        <v>60</v>
      </c>
      <c r="E307" s="315" t="s">
        <v>17219</v>
      </c>
      <c r="F307" s="315" t="s">
        <v>17221</v>
      </c>
      <c r="G307" s="316">
        <v>95.33</v>
      </c>
      <c r="H307" s="317">
        <v>15</v>
      </c>
      <c r="I307" s="318">
        <v>584.1</v>
      </c>
      <c r="J307" s="323">
        <v>63.759999999999991</v>
      </c>
      <c r="K307" s="323">
        <f t="shared" si="17"/>
        <v>647.86</v>
      </c>
      <c r="L307" s="324">
        <f t="shared" si="15"/>
        <v>9.8416324514555592E-2</v>
      </c>
      <c r="M307" s="1"/>
      <c r="N307" s="326"/>
      <c r="O307" s="327"/>
    </row>
    <row r="308" spans="1:15" x14ac:dyDescent="0.25">
      <c r="A308" s="302" t="s">
        <v>17217</v>
      </c>
      <c r="B308" s="312">
        <v>1235</v>
      </c>
      <c r="C308" s="313" t="s">
        <v>17218</v>
      </c>
      <c r="D308" s="314" t="s">
        <v>60</v>
      </c>
      <c r="E308" s="315" t="s">
        <v>17219</v>
      </c>
      <c r="F308" s="315" t="s">
        <v>17221</v>
      </c>
      <c r="G308" s="316">
        <v>95.33</v>
      </c>
      <c r="H308" s="317">
        <v>14.97</v>
      </c>
      <c r="I308" s="318">
        <v>583</v>
      </c>
      <c r="J308" s="323">
        <v>62.139999999999986</v>
      </c>
      <c r="K308" s="323">
        <f t="shared" si="17"/>
        <v>645.14</v>
      </c>
      <c r="L308" s="324">
        <f t="shared" si="15"/>
        <v>9.6320178565892658E-2</v>
      </c>
      <c r="M308" s="1"/>
      <c r="N308" s="326"/>
      <c r="O308" s="327"/>
    </row>
    <row r="309" spans="1:15" x14ac:dyDescent="0.25">
      <c r="A309" s="302" t="s">
        <v>17217</v>
      </c>
      <c r="B309" s="312">
        <v>1235</v>
      </c>
      <c r="C309" s="313" t="s">
        <v>17218</v>
      </c>
      <c r="D309" s="314" t="s">
        <v>60</v>
      </c>
      <c r="E309" s="315" t="s">
        <v>17219</v>
      </c>
      <c r="F309" s="315" t="s">
        <v>17221</v>
      </c>
      <c r="G309" s="316">
        <v>95.33</v>
      </c>
      <c r="H309" s="317">
        <v>15</v>
      </c>
      <c r="I309" s="318">
        <v>565.19000000000005</v>
      </c>
      <c r="J309" s="323">
        <v>60.239999999999895</v>
      </c>
      <c r="K309" s="323">
        <f t="shared" si="17"/>
        <v>625.42999999999995</v>
      </c>
      <c r="L309" s="324">
        <f t="shared" si="15"/>
        <v>9.6317733399421041E-2</v>
      </c>
      <c r="M309" s="1"/>
      <c r="N309" s="326"/>
      <c r="O309" s="327"/>
    </row>
    <row r="310" spans="1:15" x14ac:dyDescent="0.25">
      <c r="A310" s="302" t="s">
        <v>17217</v>
      </c>
      <c r="B310" s="312">
        <v>1100</v>
      </c>
      <c r="C310" s="313" t="s">
        <v>17218</v>
      </c>
      <c r="D310" s="314" t="s">
        <v>60</v>
      </c>
      <c r="E310" s="315" t="s">
        <v>17219</v>
      </c>
      <c r="F310" s="315" t="s">
        <v>17221</v>
      </c>
      <c r="G310" s="316">
        <v>95.3</v>
      </c>
      <c r="H310" s="317">
        <v>12.96</v>
      </c>
      <c r="I310" s="318">
        <v>1210</v>
      </c>
      <c r="J310" s="329">
        <v>301</v>
      </c>
      <c r="K310" s="329">
        <v>1511</v>
      </c>
      <c r="L310" s="324">
        <f t="shared" si="15"/>
        <v>0.19920582395764394</v>
      </c>
      <c r="M310" s="1"/>
      <c r="N310" s="326"/>
      <c r="O310" s="327"/>
    </row>
    <row r="311" spans="1:15" x14ac:dyDescent="0.25">
      <c r="A311" s="302" t="s">
        <v>17217</v>
      </c>
      <c r="B311" s="312">
        <v>1235</v>
      </c>
      <c r="C311" s="313" t="s">
        <v>17218</v>
      </c>
      <c r="D311" s="314" t="s">
        <v>60</v>
      </c>
      <c r="E311" s="315" t="s">
        <v>17219</v>
      </c>
      <c r="F311" s="315" t="s">
        <v>17221</v>
      </c>
      <c r="G311" s="316">
        <v>95.141700404858298</v>
      </c>
      <c r="H311" s="317">
        <v>15.151999999999999</v>
      </c>
      <c r="I311" s="318">
        <v>595.245</v>
      </c>
      <c r="J311" s="323">
        <v>57.005999999999972</v>
      </c>
      <c r="K311" s="323">
        <f>I311+J311</f>
        <v>652.25099999999998</v>
      </c>
      <c r="L311" s="324">
        <f t="shared" ref="L311:L374" si="18">IF(J311="","",IF(K311="","",J311/K311))</f>
        <v>8.739886945363054E-2</v>
      </c>
      <c r="M311" s="1"/>
      <c r="N311" s="326"/>
      <c r="O311" s="327"/>
    </row>
    <row r="312" spans="1:15" x14ac:dyDescent="0.25">
      <c r="A312" s="302" t="s">
        <v>17217</v>
      </c>
      <c r="B312" s="312">
        <v>1500</v>
      </c>
      <c r="C312" s="313" t="s">
        <v>17218</v>
      </c>
      <c r="D312" s="314" t="s">
        <v>60</v>
      </c>
      <c r="E312" s="315" t="s">
        <v>17219</v>
      </c>
      <c r="F312" s="315" t="s">
        <v>17221</v>
      </c>
      <c r="G312" s="316">
        <v>95.066666666666663</v>
      </c>
      <c r="H312" s="317">
        <v>14.2</v>
      </c>
      <c r="I312" s="318">
        <v>637</v>
      </c>
      <c r="J312" s="323">
        <v>28</v>
      </c>
      <c r="K312" s="323">
        <f>I312+J312</f>
        <v>665</v>
      </c>
      <c r="L312" s="324">
        <f t="shared" si="18"/>
        <v>4.2105263157894736E-2</v>
      </c>
      <c r="M312" s="1"/>
      <c r="N312" s="326"/>
      <c r="O312" s="327"/>
    </row>
    <row r="313" spans="1:15" x14ac:dyDescent="0.25">
      <c r="A313" s="302" t="s">
        <v>17217</v>
      </c>
      <c r="B313" s="312">
        <v>1500</v>
      </c>
      <c r="C313" s="313" t="s">
        <v>17218</v>
      </c>
      <c r="D313" s="314" t="s">
        <v>60</v>
      </c>
      <c r="E313" s="315" t="s">
        <v>17219</v>
      </c>
      <c r="F313" s="315" t="s">
        <v>17221</v>
      </c>
      <c r="G313" s="316">
        <v>95.066666666666663</v>
      </c>
      <c r="H313" s="317">
        <v>14.2</v>
      </c>
      <c r="I313" s="318">
        <v>639</v>
      </c>
      <c r="J313" s="323">
        <v>26</v>
      </c>
      <c r="K313" s="323">
        <f>I313+J313</f>
        <v>665</v>
      </c>
      <c r="L313" s="324">
        <f t="shared" si="18"/>
        <v>3.9097744360902256E-2</v>
      </c>
      <c r="M313" s="1"/>
      <c r="N313" s="326"/>
      <c r="O313" s="327"/>
    </row>
    <row r="314" spans="1:15" x14ac:dyDescent="0.25">
      <c r="A314" s="302" t="s">
        <v>17217</v>
      </c>
      <c r="B314" s="312">
        <v>1500</v>
      </c>
      <c r="C314" s="313" t="s">
        <v>17218</v>
      </c>
      <c r="D314" s="314" t="s">
        <v>60</v>
      </c>
      <c r="E314" s="315" t="s">
        <v>17219</v>
      </c>
      <c r="F314" s="315" t="s">
        <v>17221</v>
      </c>
      <c r="G314" s="316">
        <v>95.066666666666663</v>
      </c>
      <c r="H314" s="317">
        <v>14.1</v>
      </c>
      <c r="I314" s="318">
        <v>711</v>
      </c>
      <c r="J314" s="323">
        <v>25</v>
      </c>
      <c r="K314" s="323">
        <f>I314+J314</f>
        <v>736</v>
      </c>
      <c r="L314" s="324">
        <f t="shared" si="18"/>
        <v>3.3967391304347824E-2</v>
      </c>
      <c r="M314" s="1"/>
      <c r="N314" s="326"/>
      <c r="O314" s="327"/>
    </row>
    <row r="315" spans="1:15" x14ac:dyDescent="0.25">
      <c r="A315" s="302" t="s">
        <v>17217</v>
      </c>
      <c r="B315" s="312">
        <v>540</v>
      </c>
      <c r="C315" s="313" t="s">
        <v>17218</v>
      </c>
      <c r="D315" s="314" t="s">
        <v>60</v>
      </c>
      <c r="E315" s="315" t="s">
        <v>17219</v>
      </c>
      <c r="F315" s="315" t="s">
        <v>17220</v>
      </c>
      <c r="G315" s="316">
        <v>95</v>
      </c>
      <c r="H315" s="317">
        <v>16</v>
      </c>
      <c r="I315" s="318">
        <v>52.8</v>
      </c>
      <c r="J315" s="323">
        <v>0.20000000000000284</v>
      </c>
      <c r="K315" s="323">
        <v>53</v>
      </c>
      <c r="L315" s="324">
        <f t="shared" si="18"/>
        <v>3.7735849056604312E-3</v>
      </c>
      <c r="M315" s="1"/>
      <c r="N315" s="326"/>
      <c r="O315" s="327"/>
    </row>
    <row r="316" spans="1:15" x14ac:dyDescent="0.25">
      <c r="A316" s="302" t="s">
        <v>17217</v>
      </c>
      <c r="B316" s="312">
        <v>540</v>
      </c>
      <c r="C316" s="313" t="s">
        <v>17218</v>
      </c>
      <c r="D316" s="314" t="s">
        <v>60</v>
      </c>
      <c r="E316" s="315" t="s">
        <v>17219</v>
      </c>
      <c r="F316" s="315" t="s">
        <v>17220</v>
      </c>
      <c r="G316" s="316">
        <v>95</v>
      </c>
      <c r="H316" s="317">
        <v>15.4</v>
      </c>
      <c r="I316" s="318">
        <v>18.600000000000001</v>
      </c>
      <c r="J316" s="323">
        <v>13.3</v>
      </c>
      <c r="K316" s="323">
        <v>32.799999999999997</v>
      </c>
      <c r="L316" s="324">
        <f t="shared" si="18"/>
        <v>0.40548780487804886</v>
      </c>
      <c r="M316" s="1"/>
      <c r="N316" s="326"/>
      <c r="O316" s="327"/>
    </row>
    <row r="317" spans="1:15" x14ac:dyDescent="0.25">
      <c r="A317" s="302" t="s">
        <v>17217</v>
      </c>
      <c r="B317" s="312">
        <v>540</v>
      </c>
      <c r="C317" s="313" t="s">
        <v>17218</v>
      </c>
      <c r="D317" s="314" t="s">
        <v>60</v>
      </c>
      <c r="E317" s="315" t="s">
        <v>17219</v>
      </c>
      <c r="F317" s="315" t="s">
        <v>17220</v>
      </c>
      <c r="G317" s="316">
        <v>95</v>
      </c>
      <c r="H317" s="317">
        <v>16</v>
      </c>
      <c r="I317" s="318">
        <v>76.8</v>
      </c>
      <c r="J317" s="323">
        <v>2.2000000000000028</v>
      </c>
      <c r="K317" s="323">
        <v>79</v>
      </c>
      <c r="L317" s="324">
        <f t="shared" si="18"/>
        <v>2.7848101265822822E-2</v>
      </c>
      <c r="M317" s="1"/>
      <c r="N317" s="326"/>
      <c r="O317" s="327"/>
    </row>
    <row r="318" spans="1:15" x14ac:dyDescent="0.25">
      <c r="A318" s="302" t="s">
        <v>17217</v>
      </c>
      <c r="B318" s="312">
        <v>540</v>
      </c>
      <c r="C318" s="313" t="s">
        <v>17218</v>
      </c>
      <c r="D318" s="314" t="s">
        <v>60</v>
      </c>
      <c r="E318" s="315" t="s">
        <v>17219</v>
      </c>
      <c r="F318" s="315" t="s">
        <v>17220</v>
      </c>
      <c r="G318" s="316">
        <v>95</v>
      </c>
      <c r="H318" s="317">
        <v>15.5</v>
      </c>
      <c r="I318" s="318">
        <v>130.80000000000001</v>
      </c>
      <c r="J318" s="323">
        <v>7.1999999999999886</v>
      </c>
      <c r="K318" s="323">
        <v>138</v>
      </c>
      <c r="L318" s="324">
        <f t="shared" si="18"/>
        <v>5.2173913043478182E-2</v>
      </c>
      <c r="M318" s="1"/>
      <c r="N318" s="326"/>
      <c r="O318" s="327"/>
    </row>
    <row r="319" spans="1:15" x14ac:dyDescent="0.25">
      <c r="A319" s="302" t="s">
        <v>17217</v>
      </c>
      <c r="B319" s="312">
        <v>720</v>
      </c>
      <c r="C319" s="313" t="s">
        <v>17218</v>
      </c>
      <c r="D319" s="314" t="s">
        <v>60</v>
      </c>
      <c r="E319" s="315" t="s">
        <v>17219</v>
      </c>
      <c r="F319" s="315" t="s">
        <v>17220</v>
      </c>
      <c r="G319" s="316">
        <v>95</v>
      </c>
      <c r="H319" s="317">
        <v>16.5</v>
      </c>
      <c r="I319" s="318">
        <v>38.9</v>
      </c>
      <c r="J319" s="323">
        <v>1.1000000000000014</v>
      </c>
      <c r="K319" s="323">
        <v>40</v>
      </c>
      <c r="L319" s="324">
        <f t="shared" si="18"/>
        <v>2.7500000000000035E-2</v>
      </c>
      <c r="M319" s="1"/>
      <c r="N319" s="326"/>
      <c r="O319" s="327"/>
    </row>
    <row r="320" spans="1:15" x14ac:dyDescent="0.25">
      <c r="A320" s="302" t="s">
        <v>17217</v>
      </c>
      <c r="B320" s="312">
        <v>720</v>
      </c>
      <c r="C320" s="313" t="s">
        <v>17218</v>
      </c>
      <c r="D320" s="314" t="s">
        <v>60</v>
      </c>
      <c r="E320" s="315" t="s">
        <v>17219</v>
      </c>
      <c r="F320" s="315" t="s">
        <v>17220</v>
      </c>
      <c r="G320" s="316">
        <v>95</v>
      </c>
      <c r="H320" s="317">
        <v>15.1</v>
      </c>
      <c r="I320" s="318">
        <v>50</v>
      </c>
      <c r="J320" s="323">
        <v>2.2999999999999998</v>
      </c>
      <c r="K320" s="323">
        <v>53</v>
      </c>
      <c r="L320" s="324">
        <f t="shared" si="18"/>
        <v>4.3396226415094337E-2</v>
      </c>
      <c r="M320" s="1"/>
      <c r="N320" s="326"/>
      <c r="O320" s="327"/>
    </row>
    <row r="321" spans="1:15" x14ac:dyDescent="0.25">
      <c r="A321" s="302" t="s">
        <v>17217</v>
      </c>
      <c r="B321" s="312">
        <v>2700</v>
      </c>
      <c r="C321" s="313" t="s">
        <v>17218</v>
      </c>
      <c r="D321" s="314" t="s">
        <v>60</v>
      </c>
      <c r="E321" s="315" t="s">
        <v>17219</v>
      </c>
      <c r="F321" s="315" t="s">
        <v>17221</v>
      </c>
      <c r="G321" s="316">
        <v>95</v>
      </c>
      <c r="H321" s="317">
        <v>14.2</v>
      </c>
      <c r="I321" s="318">
        <v>1041.3</v>
      </c>
      <c r="J321" s="323">
        <v>223.60000000000014</v>
      </c>
      <c r="K321" s="323">
        <f>I321+J321</f>
        <v>1264.9000000000001</v>
      </c>
      <c r="L321" s="324">
        <f t="shared" si="18"/>
        <v>0.17677286742034953</v>
      </c>
      <c r="M321" s="1"/>
      <c r="N321" s="326"/>
      <c r="O321" s="327"/>
    </row>
    <row r="322" spans="1:15" x14ac:dyDescent="0.25">
      <c r="A322" s="302" t="s">
        <v>17217</v>
      </c>
      <c r="B322" s="312">
        <v>1235</v>
      </c>
      <c r="C322" s="313" t="s">
        <v>17218</v>
      </c>
      <c r="D322" s="314" t="s">
        <v>60</v>
      </c>
      <c r="E322" s="315" t="s">
        <v>17219</v>
      </c>
      <c r="F322" s="315" t="s">
        <v>17221</v>
      </c>
      <c r="G322" s="316">
        <v>95</v>
      </c>
      <c r="H322" s="317">
        <v>14.4</v>
      </c>
      <c r="I322" s="318">
        <v>758.9</v>
      </c>
      <c r="J322" s="323">
        <v>59.300000000000068</v>
      </c>
      <c r="K322" s="323">
        <f>I322+J322</f>
        <v>818.2</v>
      </c>
      <c r="L322" s="324">
        <f t="shared" si="18"/>
        <v>7.2476167196284608E-2</v>
      </c>
      <c r="M322" s="1"/>
      <c r="N322" s="326"/>
      <c r="O322" s="327"/>
    </row>
    <row r="323" spans="1:15" x14ac:dyDescent="0.25">
      <c r="A323" s="302" t="s">
        <v>17217</v>
      </c>
      <c r="B323" s="312">
        <v>1600</v>
      </c>
      <c r="C323" s="313" t="s">
        <v>17218</v>
      </c>
      <c r="D323" s="314" t="s">
        <v>60</v>
      </c>
      <c r="E323" s="315" t="s">
        <v>17219</v>
      </c>
      <c r="F323" s="315" t="s">
        <v>17222</v>
      </c>
      <c r="G323" s="316">
        <v>95</v>
      </c>
      <c r="H323" s="317">
        <v>13.38</v>
      </c>
      <c r="I323" s="318">
        <v>1200.92</v>
      </c>
      <c r="J323" s="323">
        <v>355.76</v>
      </c>
      <c r="K323" s="323">
        <f>I323+J323</f>
        <v>1556.68</v>
      </c>
      <c r="L323" s="324">
        <f t="shared" si="18"/>
        <v>0.22853765706503584</v>
      </c>
      <c r="M323" s="1"/>
      <c r="N323" s="326"/>
      <c r="O323" s="327"/>
    </row>
    <row r="324" spans="1:15" x14ac:dyDescent="0.25">
      <c r="A324" s="302" t="s">
        <v>17217</v>
      </c>
      <c r="B324" s="312">
        <v>1100</v>
      </c>
      <c r="C324" s="313" t="s">
        <v>17218</v>
      </c>
      <c r="D324" s="314" t="s">
        <v>60</v>
      </c>
      <c r="E324" s="315" t="s">
        <v>17219</v>
      </c>
      <c r="F324" s="315" t="s">
        <v>17221</v>
      </c>
      <c r="G324" s="316">
        <v>94.8</v>
      </c>
      <c r="H324" s="317">
        <v>14.2</v>
      </c>
      <c r="I324" s="318">
        <v>1465.5</v>
      </c>
      <c r="J324" s="329">
        <v>252.2</v>
      </c>
      <c r="K324" s="329">
        <v>1717.7</v>
      </c>
      <c r="L324" s="324">
        <f t="shared" si="18"/>
        <v>0.14682424171857716</v>
      </c>
      <c r="M324" s="1"/>
      <c r="N324" s="326"/>
      <c r="O324" s="327"/>
    </row>
    <row r="325" spans="1:15" x14ac:dyDescent="0.25">
      <c r="A325" s="302" t="s">
        <v>17217</v>
      </c>
      <c r="B325" s="312">
        <v>1600</v>
      </c>
      <c r="C325" s="313" t="s">
        <v>17218</v>
      </c>
      <c r="D325" s="314" t="s">
        <v>60</v>
      </c>
      <c r="E325" s="315" t="s">
        <v>17219</v>
      </c>
      <c r="F325" s="315" t="s">
        <v>17222</v>
      </c>
      <c r="G325" s="316">
        <v>94.8</v>
      </c>
      <c r="H325" s="317">
        <v>14.86</v>
      </c>
      <c r="I325" s="318">
        <v>850.04</v>
      </c>
      <c r="J325" s="323">
        <v>248.42000000000007</v>
      </c>
      <c r="K325" s="323">
        <f>I325+J325</f>
        <v>1098.46</v>
      </c>
      <c r="L325" s="324">
        <f t="shared" si="18"/>
        <v>0.22615297780529109</v>
      </c>
      <c r="M325" s="1"/>
      <c r="N325" s="326"/>
      <c r="O325" s="327"/>
    </row>
    <row r="326" spans="1:15" x14ac:dyDescent="0.25">
      <c r="A326" s="302" t="s">
        <v>17217</v>
      </c>
      <c r="B326" s="312">
        <v>7500</v>
      </c>
      <c r="C326" s="313" t="s">
        <v>17218</v>
      </c>
      <c r="D326" s="314" t="s">
        <v>60</v>
      </c>
      <c r="E326" s="315" t="s">
        <v>17219</v>
      </c>
      <c r="F326" s="315" t="s">
        <v>484</v>
      </c>
      <c r="G326" s="316">
        <v>94.76</v>
      </c>
      <c r="H326" s="317">
        <v>14.499999582767487</v>
      </c>
      <c r="I326" s="318">
        <v>576.67999267578125</v>
      </c>
      <c r="J326" s="333">
        <v>138.41003417968756</v>
      </c>
      <c r="K326" s="333">
        <v>715.09002685546875</v>
      </c>
      <c r="L326" s="324">
        <f t="shared" si="18"/>
        <v>0.19355609640974963</v>
      </c>
      <c r="M326" s="1"/>
      <c r="N326" s="326"/>
      <c r="O326" s="327"/>
    </row>
    <row r="327" spans="1:15" x14ac:dyDescent="0.25">
      <c r="A327" s="302" t="s">
        <v>17217</v>
      </c>
      <c r="B327" s="312">
        <v>1404</v>
      </c>
      <c r="C327" s="313" t="s">
        <v>17218</v>
      </c>
      <c r="D327" s="314" t="s">
        <v>60</v>
      </c>
      <c r="E327" s="315" t="s">
        <v>17219</v>
      </c>
      <c r="F327" s="315" t="s">
        <v>17221</v>
      </c>
      <c r="G327" s="316">
        <v>94.73646723646722</v>
      </c>
      <c r="H327" s="317">
        <v>14.09</v>
      </c>
      <c r="I327" s="318">
        <v>885.65</v>
      </c>
      <c r="J327" s="323">
        <v>111.64</v>
      </c>
      <c r="K327" s="323">
        <f t="shared" ref="K327:K347" si="19">I327+J327</f>
        <v>997.29</v>
      </c>
      <c r="L327" s="324">
        <f t="shared" si="18"/>
        <v>0.11194336652327809</v>
      </c>
      <c r="M327" s="1"/>
      <c r="N327" s="326"/>
      <c r="O327" s="327"/>
    </row>
    <row r="328" spans="1:15" x14ac:dyDescent="0.25">
      <c r="A328" s="302" t="s">
        <v>17217</v>
      </c>
      <c r="B328" s="312">
        <v>1404</v>
      </c>
      <c r="C328" s="313" t="s">
        <v>17218</v>
      </c>
      <c r="D328" s="314" t="s">
        <v>60</v>
      </c>
      <c r="E328" s="315" t="s">
        <v>17219</v>
      </c>
      <c r="F328" s="315" t="s">
        <v>17221</v>
      </c>
      <c r="G328" s="316">
        <v>94.73646723646722</v>
      </c>
      <c r="H328" s="317">
        <v>13.96</v>
      </c>
      <c r="I328" s="318">
        <v>902.36</v>
      </c>
      <c r="J328" s="323">
        <v>83.86</v>
      </c>
      <c r="K328" s="323">
        <f t="shared" si="19"/>
        <v>986.22</v>
      </c>
      <c r="L328" s="324">
        <f t="shared" si="18"/>
        <v>8.5031737340552818E-2</v>
      </c>
      <c r="M328" s="1"/>
      <c r="N328" s="326"/>
      <c r="O328" s="327"/>
    </row>
    <row r="329" spans="1:15" x14ac:dyDescent="0.25">
      <c r="A329" s="302" t="s">
        <v>17217</v>
      </c>
      <c r="B329" s="312">
        <v>1404</v>
      </c>
      <c r="C329" s="313" t="s">
        <v>17218</v>
      </c>
      <c r="D329" s="314" t="s">
        <v>60</v>
      </c>
      <c r="E329" s="315" t="s">
        <v>17219</v>
      </c>
      <c r="F329" s="315" t="s">
        <v>17221</v>
      </c>
      <c r="G329" s="316">
        <v>94.73646723646722</v>
      </c>
      <c r="H329" s="317">
        <v>13.92</v>
      </c>
      <c r="I329" s="318">
        <v>920.03</v>
      </c>
      <c r="J329" s="323">
        <v>57.26</v>
      </c>
      <c r="K329" s="323">
        <f t="shared" si="19"/>
        <v>977.29</v>
      </c>
      <c r="L329" s="324">
        <f t="shared" si="18"/>
        <v>5.8590592352321218E-2</v>
      </c>
      <c r="M329" s="1"/>
      <c r="N329" s="326"/>
      <c r="O329" s="327"/>
    </row>
    <row r="330" spans="1:15" x14ac:dyDescent="0.25">
      <c r="A330" s="302" t="s">
        <v>17217</v>
      </c>
      <c r="B330" s="312">
        <v>1500</v>
      </c>
      <c r="C330" s="313" t="s">
        <v>17218</v>
      </c>
      <c r="D330" s="314" t="s">
        <v>60</v>
      </c>
      <c r="E330" s="315" t="s">
        <v>17219</v>
      </c>
      <c r="F330" s="315" t="s">
        <v>17221</v>
      </c>
      <c r="G330" s="316">
        <v>94.533333333333331</v>
      </c>
      <c r="H330" s="317">
        <v>14.2</v>
      </c>
      <c r="I330" s="318">
        <v>693</v>
      </c>
      <c r="J330" s="323">
        <v>30</v>
      </c>
      <c r="K330" s="323">
        <f t="shared" si="19"/>
        <v>723</v>
      </c>
      <c r="L330" s="324">
        <f t="shared" si="18"/>
        <v>4.1493775933609957E-2</v>
      </c>
      <c r="M330" s="1"/>
      <c r="N330" s="326"/>
      <c r="O330" s="327"/>
    </row>
    <row r="331" spans="1:15" x14ac:dyDescent="0.25">
      <c r="A331" s="302" t="s">
        <v>17217</v>
      </c>
      <c r="B331" s="312">
        <v>1500</v>
      </c>
      <c r="C331" s="313" t="s">
        <v>17218</v>
      </c>
      <c r="D331" s="314" t="s">
        <v>60</v>
      </c>
      <c r="E331" s="315" t="s">
        <v>17219</v>
      </c>
      <c r="F331" s="315" t="s">
        <v>17221</v>
      </c>
      <c r="G331" s="316">
        <v>94.533333333333331</v>
      </c>
      <c r="H331" s="317">
        <v>14.3</v>
      </c>
      <c r="I331" s="318">
        <v>656</v>
      </c>
      <c r="J331" s="323">
        <v>27</v>
      </c>
      <c r="K331" s="323">
        <f t="shared" si="19"/>
        <v>683</v>
      </c>
      <c r="L331" s="324">
        <f t="shared" si="18"/>
        <v>3.9531478770131773E-2</v>
      </c>
      <c r="M331" s="1"/>
      <c r="N331" s="326"/>
      <c r="O331" s="327"/>
    </row>
    <row r="332" spans="1:15" x14ac:dyDescent="0.25">
      <c r="A332" s="302" t="s">
        <v>17217</v>
      </c>
      <c r="B332" s="312">
        <v>1500</v>
      </c>
      <c r="C332" s="313" t="s">
        <v>17218</v>
      </c>
      <c r="D332" s="314" t="s">
        <v>60</v>
      </c>
      <c r="E332" s="315" t="s">
        <v>17219</v>
      </c>
      <c r="F332" s="315" t="s">
        <v>17221</v>
      </c>
      <c r="G332" s="316">
        <v>94.533333333333331</v>
      </c>
      <c r="H332" s="317">
        <v>14.3</v>
      </c>
      <c r="I332" s="318">
        <v>667</v>
      </c>
      <c r="J332" s="323">
        <v>27</v>
      </c>
      <c r="K332" s="323">
        <f t="shared" si="19"/>
        <v>694</v>
      </c>
      <c r="L332" s="324">
        <f t="shared" si="18"/>
        <v>3.8904899135446688E-2</v>
      </c>
      <c r="M332" s="1"/>
      <c r="N332" s="326"/>
      <c r="O332" s="327"/>
    </row>
    <row r="333" spans="1:15" x14ac:dyDescent="0.25">
      <c r="A333" s="302" t="s">
        <v>17217</v>
      </c>
      <c r="B333" s="312">
        <v>5500</v>
      </c>
      <c r="C333" s="313" t="s">
        <v>17218</v>
      </c>
      <c r="D333" s="314" t="s">
        <v>60</v>
      </c>
      <c r="E333" s="315" t="s">
        <v>17219</v>
      </c>
      <c r="F333" s="315" t="s">
        <v>17222</v>
      </c>
      <c r="G333" s="316">
        <v>94.5</v>
      </c>
      <c r="H333" s="317">
        <v>14.43</v>
      </c>
      <c r="I333" s="318">
        <v>849.99</v>
      </c>
      <c r="J333" s="323">
        <v>169.04999999999995</v>
      </c>
      <c r="K333" s="323">
        <f t="shared" si="19"/>
        <v>1019.04</v>
      </c>
      <c r="L333" s="324">
        <f t="shared" si="18"/>
        <v>0.16589142722562408</v>
      </c>
      <c r="M333" s="1"/>
      <c r="N333" s="326"/>
      <c r="O333" s="327"/>
    </row>
    <row r="334" spans="1:15" x14ac:dyDescent="0.25">
      <c r="A334" s="302" t="s">
        <v>17217</v>
      </c>
      <c r="B334" s="312">
        <v>12000</v>
      </c>
      <c r="C334" s="313" t="s">
        <v>17218</v>
      </c>
      <c r="D334" s="314" t="s">
        <v>60</v>
      </c>
      <c r="E334" s="315" t="s">
        <v>17219</v>
      </c>
      <c r="F334" s="315" t="s">
        <v>17222</v>
      </c>
      <c r="G334" s="316">
        <v>94.36666666666666</v>
      </c>
      <c r="H334" s="317">
        <v>14.75</v>
      </c>
      <c r="I334" s="318">
        <v>320.08</v>
      </c>
      <c r="J334" s="323">
        <v>45</v>
      </c>
      <c r="K334" s="323">
        <f t="shared" si="19"/>
        <v>365.08</v>
      </c>
      <c r="L334" s="324">
        <f t="shared" si="18"/>
        <v>0.12326065519886054</v>
      </c>
      <c r="M334" s="1"/>
      <c r="N334" s="326"/>
      <c r="O334" s="327"/>
    </row>
    <row r="335" spans="1:15" x14ac:dyDescent="0.25">
      <c r="A335" s="302" t="s">
        <v>17217</v>
      </c>
      <c r="B335" s="312">
        <v>5500</v>
      </c>
      <c r="C335" s="313" t="s">
        <v>17218</v>
      </c>
      <c r="D335" s="314" t="s">
        <v>60</v>
      </c>
      <c r="E335" s="315" t="s">
        <v>17219</v>
      </c>
      <c r="F335" s="315" t="s">
        <v>17222</v>
      </c>
      <c r="G335" s="316">
        <v>94.2</v>
      </c>
      <c r="H335" s="317">
        <v>14.82</v>
      </c>
      <c r="I335" s="318">
        <v>570</v>
      </c>
      <c r="J335" s="323">
        <v>123</v>
      </c>
      <c r="K335" s="323">
        <f t="shared" si="19"/>
        <v>693</v>
      </c>
      <c r="L335" s="324">
        <f t="shared" si="18"/>
        <v>0.1774891774891775</v>
      </c>
      <c r="M335" s="1"/>
      <c r="N335" s="326"/>
      <c r="O335" s="327"/>
    </row>
    <row r="336" spans="1:15" x14ac:dyDescent="0.25">
      <c r="A336" s="302" t="s">
        <v>17217</v>
      </c>
      <c r="B336" s="312">
        <v>1600</v>
      </c>
      <c r="C336" s="313" t="s">
        <v>17218</v>
      </c>
      <c r="D336" s="314" t="s">
        <v>60</v>
      </c>
      <c r="E336" s="315" t="s">
        <v>17219</v>
      </c>
      <c r="F336" s="315" t="s">
        <v>17222</v>
      </c>
      <c r="G336" s="316">
        <v>94.2</v>
      </c>
      <c r="H336" s="317">
        <v>13.99</v>
      </c>
      <c r="I336" s="318">
        <v>1057.92</v>
      </c>
      <c r="J336" s="323">
        <v>337.57999999999993</v>
      </c>
      <c r="K336" s="323">
        <f t="shared" si="19"/>
        <v>1395.5</v>
      </c>
      <c r="L336" s="324">
        <f t="shared" si="18"/>
        <v>0.24190612683625937</v>
      </c>
      <c r="M336" s="1"/>
      <c r="N336" s="326"/>
      <c r="O336" s="327"/>
    </row>
    <row r="337" spans="1:15" x14ac:dyDescent="0.25">
      <c r="A337" s="302" t="s">
        <v>17217</v>
      </c>
      <c r="B337" s="312">
        <v>2000</v>
      </c>
      <c r="C337" s="313" t="s">
        <v>17218</v>
      </c>
      <c r="D337" s="314" t="s">
        <v>60</v>
      </c>
      <c r="E337" s="315" t="s">
        <v>17219</v>
      </c>
      <c r="F337" s="315" t="s">
        <v>17221</v>
      </c>
      <c r="G337" s="316">
        <v>94.199999999999989</v>
      </c>
      <c r="H337" s="317">
        <v>14.4</v>
      </c>
      <c r="I337" s="318">
        <v>775</v>
      </c>
      <c r="J337" s="323">
        <v>61</v>
      </c>
      <c r="K337" s="323">
        <f t="shared" si="19"/>
        <v>836</v>
      </c>
      <c r="L337" s="324">
        <f t="shared" si="18"/>
        <v>7.2966507177033499E-2</v>
      </c>
      <c r="M337" s="1"/>
      <c r="N337" s="326"/>
      <c r="O337" s="327"/>
    </row>
    <row r="338" spans="1:15" x14ac:dyDescent="0.25">
      <c r="A338" s="302" t="s">
        <v>17217</v>
      </c>
      <c r="B338" s="312">
        <v>2000</v>
      </c>
      <c r="C338" s="313" t="s">
        <v>17218</v>
      </c>
      <c r="D338" s="314" t="s">
        <v>60</v>
      </c>
      <c r="E338" s="315" t="s">
        <v>17219</v>
      </c>
      <c r="F338" s="315" t="s">
        <v>17221</v>
      </c>
      <c r="G338" s="316">
        <v>94.199999999999989</v>
      </c>
      <c r="H338" s="317">
        <v>14.4</v>
      </c>
      <c r="I338" s="318">
        <v>769</v>
      </c>
      <c r="J338" s="323">
        <v>61</v>
      </c>
      <c r="K338" s="323">
        <f t="shared" si="19"/>
        <v>830</v>
      </c>
      <c r="L338" s="324">
        <f t="shared" si="18"/>
        <v>7.3493975903614464E-2</v>
      </c>
      <c r="M338" s="1"/>
      <c r="N338" s="326"/>
      <c r="O338" s="327"/>
    </row>
    <row r="339" spans="1:15" x14ac:dyDescent="0.25">
      <c r="A339" s="302" t="s">
        <v>17217</v>
      </c>
      <c r="B339" s="312">
        <v>2000</v>
      </c>
      <c r="C339" s="313" t="s">
        <v>17218</v>
      </c>
      <c r="D339" s="314" t="s">
        <v>60</v>
      </c>
      <c r="E339" s="315" t="s">
        <v>17219</v>
      </c>
      <c r="F339" s="315" t="s">
        <v>17221</v>
      </c>
      <c r="G339" s="316">
        <v>94.199999999999989</v>
      </c>
      <c r="H339" s="317">
        <v>14.4</v>
      </c>
      <c r="I339" s="318">
        <v>772</v>
      </c>
      <c r="J339" s="323">
        <v>62</v>
      </c>
      <c r="K339" s="323">
        <f t="shared" si="19"/>
        <v>834</v>
      </c>
      <c r="L339" s="324">
        <f t="shared" si="18"/>
        <v>7.4340527577937646E-2</v>
      </c>
      <c r="M339" s="1"/>
      <c r="N339" s="326"/>
      <c r="O339" s="327"/>
    </row>
    <row r="340" spans="1:15" x14ac:dyDescent="0.25">
      <c r="A340" s="302" t="s">
        <v>17217</v>
      </c>
      <c r="B340" s="312">
        <v>1002</v>
      </c>
      <c r="C340" s="313" t="s">
        <v>17218</v>
      </c>
      <c r="D340" s="314" t="s">
        <v>60</v>
      </c>
      <c r="E340" s="315" t="s">
        <v>17219</v>
      </c>
      <c r="F340" s="315" t="s">
        <v>17221</v>
      </c>
      <c r="G340" s="316">
        <v>94.181636726546913</v>
      </c>
      <c r="H340" s="317">
        <v>12.68</v>
      </c>
      <c r="I340" s="318">
        <v>844.44</v>
      </c>
      <c r="J340" s="323">
        <v>53.94</v>
      </c>
      <c r="K340" s="323">
        <f t="shared" si="19"/>
        <v>898.38000000000011</v>
      </c>
      <c r="L340" s="324">
        <f t="shared" si="18"/>
        <v>6.0041407867494817E-2</v>
      </c>
      <c r="M340" s="1"/>
      <c r="N340" s="326"/>
      <c r="O340" s="327"/>
    </row>
    <row r="341" spans="1:15" x14ac:dyDescent="0.25">
      <c r="A341" s="302" t="s">
        <v>17217</v>
      </c>
      <c r="B341" s="312">
        <v>1002</v>
      </c>
      <c r="C341" s="313" t="s">
        <v>17218</v>
      </c>
      <c r="D341" s="314" t="s">
        <v>60</v>
      </c>
      <c r="E341" s="315" t="s">
        <v>17219</v>
      </c>
      <c r="F341" s="315" t="s">
        <v>17221</v>
      </c>
      <c r="G341" s="316">
        <v>94.181636726546913</v>
      </c>
      <c r="H341" s="317">
        <v>12.67</v>
      </c>
      <c r="I341" s="318">
        <v>864.88</v>
      </c>
      <c r="J341" s="323">
        <v>51.32</v>
      </c>
      <c r="K341" s="323">
        <f t="shared" si="19"/>
        <v>916.2</v>
      </c>
      <c r="L341" s="324">
        <f t="shared" si="18"/>
        <v>5.6013970748744812E-2</v>
      </c>
      <c r="M341" s="1"/>
      <c r="N341" s="326"/>
      <c r="O341" s="327"/>
    </row>
    <row r="342" spans="1:15" x14ac:dyDescent="0.25">
      <c r="A342" s="302" t="s">
        <v>17217</v>
      </c>
      <c r="B342" s="312">
        <v>1002</v>
      </c>
      <c r="C342" s="313" t="s">
        <v>17218</v>
      </c>
      <c r="D342" s="314" t="s">
        <v>60</v>
      </c>
      <c r="E342" s="315" t="s">
        <v>17219</v>
      </c>
      <c r="F342" s="315" t="s">
        <v>17221</v>
      </c>
      <c r="G342" s="316">
        <v>94.181636726546913</v>
      </c>
      <c r="H342" s="317">
        <v>12.68</v>
      </c>
      <c r="I342" s="318">
        <v>850.32</v>
      </c>
      <c r="J342" s="323">
        <v>47.64</v>
      </c>
      <c r="K342" s="323">
        <f t="shared" si="19"/>
        <v>897.96</v>
      </c>
      <c r="L342" s="324">
        <f t="shared" si="18"/>
        <v>5.3053588133101695E-2</v>
      </c>
      <c r="M342" s="1"/>
      <c r="N342" s="326"/>
      <c r="O342" s="327"/>
    </row>
    <row r="343" spans="1:15" x14ac:dyDescent="0.25">
      <c r="A343" s="302" t="s">
        <v>17217</v>
      </c>
      <c r="B343" s="312">
        <v>1350</v>
      </c>
      <c r="C343" s="313" t="s">
        <v>17218</v>
      </c>
      <c r="D343" s="314" t="s">
        <v>60</v>
      </c>
      <c r="E343" s="315" t="s">
        <v>17219</v>
      </c>
      <c r="F343" s="315" t="s">
        <v>17221</v>
      </c>
      <c r="G343" s="316">
        <v>94.148148148148152</v>
      </c>
      <c r="H343" s="317">
        <v>14.790000000000001</v>
      </c>
      <c r="I343" s="318">
        <v>457.75412541254127</v>
      </c>
      <c r="J343" s="323">
        <v>53.554951456310675</v>
      </c>
      <c r="K343" s="323">
        <f t="shared" si="19"/>
        <v>511.30907686885195</v>
      </c>
      <c r="L343" s="324">
        <f t="shared" si="18"/>
        <v>0.10474085808190578</v>
      </c>
      <c r="M343" s="1"/>
      <c r="N343" s="326"/>
      <c r="O343" s="327"/>
    </row>
    <row r="344" spans="1:15" x14ac:dyDescent="0.25">
      <c r="A344" s="302" t="s">
        <v>17217</v>
      </c>
      <c r="B344" s="312">
        <v>1235</v>
      </c>
      <c r="C344" s="313" t="s">
        <v>17218</v>
      </c>
      <c r="D344" s="314" t="s">
        <v>60</v>
      </c>
      <c r="E344" s="315" t="s">
        <v>17219</v>
      </c>
      <c r="F344" s="315" t="s">
        <v>17221</v>
      </c>
      <c r="G344" s="316">
        <v>94.089068825910928</v>
      </c>
      <c r="H344" s="317">
        <v>15.696999999999999</v>
      </c>
      <c r="I344" s="318">
        <v>520.91499999999996</v>
      </c>
      <c r="J344" s="323">
        <v>43.605999999999995</v>
      </c>
      <c r="K344" s="323">
        <f t="shared" si="19"/>
        <v>564.52099999999996</v>
      </c>
      <c r="L344" s="324">
        <f t="shared" si="18"/>
        <v>7.7244247778204878E-2</v>
      </c>
      <c r="M344" s="1"/>
      <c r="N344" s="326"/>
      <c r="O344" s="327"/>
    </row>
    <row r="345" spans="1:15" x14ac:dyDescent="0.25">
      <c r="A345" s="302" t="s">
        <v>17217</v>
      </c>
      <c r="B345" s="312">
        <v>2700</v>
      </c>
      <c r="C345" s="313" t="s">
        <v>17218</v>
      </c>
      <c r="D345" s="314" t="s">
        <v>60</v>
      </c>
      <c r="E345" s="315" t="s">
        <v>17219</v>
      </c>
      <c r="F345" s="315" t="s">
        <v>17221</v>
      </c>
      <c r="G345" s="316">
        <v>94.037037037037038</v>
      </c>
      <c r="H345" s="317">
        <v>13.41</v>
      </c>
      <c r="I345" s="318">
        <v>940.03</v>
      </c>
      <c r="J345" s="323">
        <v>711.92</v>
      </c>
      <c r="K345" s="323">
        <f t="shared" si="19"/>
        <v>1651.9499999999998</v>
      </c>
      <c r="L345" s="324">
        <f t="shared" si="18"/>
        <v>0.43095735343079394</v>
      </c>
      <c r="M345" s="1"/>
      <c r="N345" s="326"/>
      <c r="O345" s="327"/>
    </row>
    <row r="346" spans="1:15" x14ac:dyDescent="0.25">
      <c r="A346" s="302" t="s">
        <v>17217</v>
      </c>
      <c r="B346" s="312">
        <v>2700</v>
      </c>
      <c r="C346" s="313" t="s">
        <v>17218</v>
      </c>
      <c r="D346" s="314" t="s">
        <v>60</v>
      </c>
      <c r="E346" s="315" t="s">
        <v>17219</v>
      </c>
      <c r="F346" s="315" t="s">
        <v>17221</v>
      </c>
      <c r="G346" s="316">
        <v>94.037037037037038</v>
      </c>
      <c r="H346" s="317">
        <v>13.36</v>
      </c>
      <c r="I346" s="318">
        <v>996.57</v>
      </c>
      <c r="J346" s="323">
        <v>825.03</v>
      </c>
      <c r="K346" s="323">
        <f t="shared" si="19"/>
        <v>1821.6</v>
      </c>
      <c r="L346" s="324">
        <f t="shared" si="18"/>
        <v>0.45291501976284587</v>
      </c>
      <c r="M346" s="1"/>
      <c r="N346" s="326"/>
      <c r="O346" s="327"/>
    </row>
    <row r="347" spans="1:15" x14ac:dyDescent="0.25">
      <c r="A347" s="302" t="s">
        <v>17217</v>
      </c>
      <c r="B347" s="312">
        <v>2700</v>
      </c>
      <c r="C347" s="313" t="s">
        <v>17218</v>
      </c>
      <c r="D347" s="314" t="s">
        <v>60</v>
      </c>
      <c r="E347" s="315" t="s">
        <v>17219</v>
      </c>
      <c r="F347" s="315" t="s">
        <v>17221</v>
      </c>
      <c r="G347" s="316">
        <v>94.037037037037038</v>
      </c>
      <c r="H347" s="317">
        <v>13.38</v>
      </c>
      <c r="I347" s="318">
        <v>995.8</v>
      </c>
      <c r="J347" s="323">
        <v>794.56</v>
      </c>
      <c r="K347" s="323">
        <f t="shared" si="19"/>
        <v>1790.36</v>
      </c>
      <c r="L347" s="324">
        <f t="shared" si="18"/>
        <v>0.44379901248910836</v>
      </c>
      <c r="M347" s="1"/>
      <c r="N347" s="326"/>
      <c r="O347" s="327"/>
    </row>
    <row r="348" spans="1:15" x14ac:dyDescent="0.25">
      <c r="A348" s="302" t="s">
        <v>17217</v>
      </c>
      <c r="B348" s="312">
        <v>540</v>
      </c>
      <c r="C348" s="313" t="s">
        <v>17218</v>
      </c>
      <c r="D348" s="314" t="s">
        <v>60</v>
      </c>
      <c r="E348" s="315" t="s">
        <v>17219</v>
      </c>
      <c r="F348" s="315" t="s">
        <v>17220</v>
      </c>
      <c r="G348" s="316">
        <v>94</v>
      </c>
      <c r="H348" s="317">
        <v>14.7</v>
      </c>
      <c r="I348" s="318">
        <v>51.9</v>
      </c>
      <c r="J348" s="323">
        <v>2.6</v>
      </c>
      <c r="K348" s="323">
        <v>54.1</v>
      </c>
      <c r="L348" s="324">
        <f t="shared" si="18"/>
        <v>4.8059149722735672E-2</v>
      </c>
      <c r="M348" s="1"/>
      <c r="N348" s="326"/>
      <c r="O348" s="327"/>
    </row>
    <row r="349" spans="1:15" x14ac:dyDescent="0.25">
      <c r="A349" s="302" t="s">
        <v>17217</v>
      </c>
      <c r="B349" s="312">
        <v>540</v>
      </c>
      <c r="C349" s="313" t="s">
        <v>17218</v>
      </c>
      <c r="D349" s="314" t="s">
        <v>60</v>
      </c>
      <c r="E349" s="315" t="s">
        <v>17219</v>
      </c>
      <c r="F349" s="315" t="s">
        <v>17220</v>
      </c>
      <c r="G349" s="316">
        <v>94</v>
      </c>
      <c r="H349" s="317">
        <v>14.3</v>
      </c>
      <c r="I349" s="318">
        <v>162</v>
      </c>
      <c r="J349" s="323">
        <v>4.2</v>
      </c>
      <c r="K349" s="323">
        <v>166.7</v>
      </c>
      <c r="L349" s="324">
        <f t="shared" si="18"/>
        <v>2.5194961007798444E-2</v>
      </c>
      <c r="M349" s="1"/>
      <c r="N349" s="326"/>
      <c r="O349" s="327"/>
    </row>
    <row r="350" spans="1:15" x14ac:dyDescent="0.25">
      <c r="A350" s="302" t="s">
        <v>17217</v>
      </c>
      <c r="B350" s="312">
        <v>720</v>
      </c>
      <c r="C350" s="313" t="s">
        <v>17218</v>
      </c>
      <c r="D350" s="314" t="s">
        <v>60</v>
      </c>
      <c r="E350" s="315" t="s">
        <v>17219</v>
      </c>
      <c r="F350" s="315" t="s">
        <v>17220</v>
      </c>
      <c r="G350" s="316">
        <v>94</v>
      </c>
      <c r="H350" s="317">
        <v>14.4</v>
      </c>
      <c r="I350" s="318">
        <v>43.4</v>
      </c>
      <c r="J350" s="323">
        <v>2.6</v>
      </c>
      <c r="K350" s="323">
        <v>46</v>
      </c>
      <c r="L350" s="324">
        <f t="shared" si="18"/>
        <v>5.6521739130434782E-2</v>
      </c>
      <c r="M350" s="1"/>
      <c r="N350" s="326"/>
      <c r="O350" s="327"/>
    </row>
    <row r="351" spans="1:15" x14ac:dyDescent="0.25">
      <c r="A351" s="302" t="s">
        <v>17217</v>
      </c>
      <c r="B351" s="312">
        <v>800</v>
      </c>
      <c r="C351" s="313" t="s">
        <v>17218</v>
      </c>
      <c r="D351" s="314" t="s">
        <v>60</v>
      </c>
      <c r="E351" s="315" t="s">
        <v>17219</v>
      </c>
      <c r="F351" s="315" t="s">
        <v>17220</v>
      </c>
      <c r="G351" s="316">
        <v>94</v>
      </c>
      <c r="H351" s="317">
        <v>14.5</v>
      </c>
      <c r="I351" s="318">
        <v>75.2</v>
      </c>
      <c r="J351" s="323">
        <v>2.6</v>
      </c>
      <c r="K351" s="323">
        <v>78.3</v>
      </c>
      <c r="L351" s="324">
        <f t="shared" si="18"/>
        <v>3.3205619412515965E-2</v>
      </c>
      <c r="M351" s="1"/>
      <c r="N351" s="326"/>
      <c r="O351" s="327"/>
    </row>
    <row r="352" spans="1:15" x14ac:dyDescent="0.25">
      <c r="A352" s="302" t="s">
        <v>17217</v>
      </c>
      <c r="B352" s="312">
        <v>800</v>
      </c>
      <c r="C352" s="313" t="s">
        <v>17218</v>
      </c>
      <c r="D352" s="314" t="s">
        <v>60</v>
      </c>
      <c r="E352" s="315" t="s">
        <v>17219</v>
      </c>
      <c r="F352" s="315" t="s">
        <v>17220</v>
      </c>
      <c r="G352" s="316">
        <v>94</v>
      </c>
      <c r="H352" s="317">
        <v>14.6</v>
      </c>
      <c r="I352" s="318">
        <v>75.900000000000006</v>
      </c>
      <c r="J352" s="323">
        <v>1.6</v>
      </c>
      <c r="K352" s="323">
        <v>77.3</v>
      </c>
      <c r="L352" s="324">
        <f t="shared" si="18"/>
        <v>2.0698576972833119E-2</v>
      </c>
      <c r="M352" s="1"/>
      <c r="N352" s="326"/>
      <c r="O352" s="327"/>
    </row>
    <row r="353" spans="1:15" x14ac:dyDescent="0.25">
      <c r="A353" s="302" t="s">
        <v>17217</v>
      </c>
      <c r="B353" s="312">
        <v>800</v>
      </c>
      <c r="C353" s="313" t="s">
        <v>17218</v>
      </c>
      <c r="D353" s="314" t="s">
        <v>60</v>
      </c>
      <c r="E353" s="315" t="s">
        <v>17219</v>
      </c>
      <c r="F353" s="315" t="s">
        <v>17220</v>
      </c>
      <c r="G353" s="316">
        <v>94</v>
      </c>
      <c r="H353" s="317">
        <v>14.6</v>
      </c>
      <c r="I353" s="318">
        <v>73.7</v>
      </c>
      <c r="J353" s="323">
        <v>2.2000000000000002</v>
      </c>
      <c r="K353" s="323">
        <v>76.5</v>
      </c>
      <c r="L353" s="324">
        <f t="shared" si="18"/>
        <v>2.8758169934640525E-2</v>
      </c>
      <c r="M353" s="1"/>
      <c r="N353" s="326"/>
      <c r="O353" s="327"/>
    </row>
    <row r="354" spans="1:15" x14ac:dyDescent="0.25">
      <c r="A354" s="302" t="s">
        <v>17217</v>
      </c>
      <c r="B354" s="312">
        <v>385</v>
      </c>
      <c r="C354" s="313" t="s">
        <v>17218</v>
      </c>
      <c r="D354" s="314" t="s">
        <v>60</v>
      </c>
      <c r="E354" s="315" t="s">
        <v>17219</v>
      </c>
      <c r="F354" s="315" t="s">
        <v>17220</v>
      </c>
      <c r="G354" s="316">
        <v>94</v>
      </c>
      <c r="H354" s="317">
        <v>15.3</v>
      </c>
      <c r="I354" s="318">
        <v>1.8</v>
      </c>
      <c r="J354" s="323">
        <v>7.8</v>
      </c>
      <c r="K354" s="323">
        <v>10</v>
      </c>
      <c r="L354" s="324">
        <f t="shared" si="18"/>
        <v>0.78</v>
      </c>
      <c r="M354" s="1"/>
      <c r="N354" s="326"/>
      <c r="O354" s="327"/>
    </row>
    <row r="355" spans="1:15" x14ac:dyDescent="0.25">
      <c r="A355" s="302" t="s">
        <v>17217</v>
      </c>
      <c r="B355" s="312">
        <v>385</v>
      </c>
      <c r="C355" s="313" t="s">
        <v>17218</v>
      </c>
      <c r="D355" s="314" t="s">
        <v>60</v>
      </c>
      <c r="E355" s="315" t="s">
        <v>17219</v>
      </c>
      <c r="F355" s="315" t="s">
        <v>17220</v>
      </c>
      <c r="G355" s="316">
        <v>94</v>
      </c>
      <c r="H355" s="317">
        <v>15.2</v>
      </c>
      <c r="I355" s="318">
        <v>14.1</v>
      </c>
      <c r="J355" s="323">
        <v>0.4</v>
      </c>
      <c r="K355" s="323">
        <v>14.8</v>
      </c>
      <c r="L355" s="324">
        <f t="shared" si="18"/>
        <v>2.7027027027027029E-2</v>
      </c>
      <c r="M355" s="1"/>
      <c r="N355" s="326"/>
      <c r="O355" s="327"/>
    </row>
    <row r="356" spans="1:15" x14ac:dyDescent="0.25">
      <c r="A356" s="302" t="s">
        <v>17217</v>
      </c>
      <c r="B356" s="312">
        <v>2000</v>
      </c>
      <c r="C356" s="313" t="s">
        <v>17218</v>
      </c>
      <c r="D356" s="314" t="s">
        <v>60</v>
      </c>
      <c r="E356" s="315" t="s">
        <v>17219</v>
      </c>
      <c r="F356" s="315" t="s">
        <v>17221</v>
      </c>
      <c r="G356" s="316">
        <v>94</v>
      </c>
      <c r="H356" s="317">
        <v>14.8</v>
      </c>
      <c r="I356" s="318">
        <v>873.33</v>
      </c>
      <c r="J356" s="323">
        <v>70.400000000000006</v>
      </c>
      <c r="K356" s="323">
        <f>I356+J356</f>
        <v>943.73</v>
      </c>
      <c r="L356" s="324">
        <f t="shared" si="18"/>
        <v>7.4597607366513732E-2</v>
      </c>
      <c r="M356" s="1"/>
      <c r="N356" s="326"/>
      <c r="O356" s="327"/>
    </row>
    <row r="357" spans="1:15" x14ac:dyDescent="0.25">
      <c r="A357" s="302" t="s">
        <v>17217</v>
      </c>
      <c r="B357" s="312">
        <v>2000</v>
      </c>
      <c r="C357" s="313" t="s">
        <v>17218</v>
      </c>
      <c r="D357" s="314" t="s">
        <v>60</v>
      </c>
      <c r="E357" s="315" t="s">
        <v>17219</v>
      </c>
      <c r="F357" s="315" t="s">
        <v>17221</v>
      </c>
      <c r="G357" s="316">
        <v>94</v>
      </c>
      <c r="H357" s="317">
        <v>14.8</v>
      </c>
      <c r="I357" s="318">
        <v>912.6</v>
      </c>
      <c r="J357" s="323">
        <v>72.069999999999993</v>
      </c>
      <c r="K357" s="323">
        <f>I357+J357</f>
        <v>984.67000000000007</v>
      </c>
      <c r="L357" s="324">
        <f t="shared" si="18"/>
        <v>7.3192033879370746E-2</v>
      </c>
      <c r="M357" s="1"/>
      <c r="N357" s="326"/>
      <c r="O357" s="327"/>
    </row>
    <row r="358" spans="1:15" x14ac:dyDescent="0.25">
      <c r="A358" s="302" t="s">
        <v>17217</v>
      </c>
      <c r="B358" s="312">
        <v>2000</v>
      </c>
      <c r="C358" s="313" t="s">
        <v>17218</v>
      </c>
      <c r="D358" s="314" t="s">
        <v>60</v>
      </c>
      <c r="E358" s="315" t="s">
        <v>17219</v>
      </c>
      <c r="F358" s="315" t="s">
        <v>17221</v>
      </c>
      <c r="G358" s="316">
        <v>94</v>
      </c>
      <c r="H358" s="317">
        <v>14.81</v>
      </c>
      <c r="I358" s="318">
        <v>896.13</v>
      </c>
      <c r="J358" s="323">
        <v>70.599999999999994</v>
      </c>
      <c r="K358" s="323">
        <f>I358+J358</f>
        <v>966.73</v>
      </c>
      <c r="L358" s="324">
        <f t="shared" si="18"/>
        <v>7.3029698054265402E-2</v>
      </c>
      <c r="M358" s="1"/>
      <c r="N358" s="326"/>
      <c r="O358" s="327"/>
    </row>
    <row r="359" spans="1:15" x14ac:dyDescent="0.25">
      <c r="A359" s="302" t="s">
        <v>17217</v>
      </c>
      <c r="B359" s="312">
        <v>3000</v>
      </c>
      <c r="C359" s="313" t="s">
        <v>17218</v>
      </c>
      <c r="D359" s="314" t="s">
        <v>60</v>
      </c>
      <c r="E359" s="315" t="s">
        <v>17219</v>
      </c>
      <c r="F359" s="315" t="s">
        <v>17220</v>
      </c>
      <c r="G359" s="316">
        <v>94</v>
      </c>
      <c r="H359" s="317">
        <v>14.8</v>
      </c>
      <c r="I359" s="318">
        <v>91.95</v>
      </c>
      <c r="J359" s="323">
        <v>1.42</v>
      </c>
      <c r="K359" s="323">
        <v>93.7</v>
      </c>
      <c r="L359" s="324">
        <f t="shared" si="18"/>
        <v>1.5154749199573105E-2</v>
      </c>
      <c r="M359" s="1"/>
      <c r="N359" s="326"/>
      <c r="O359" s="327"/>
    </row>
    <row r="360" spans="1:15" x14ac:dyDescent="0.25">
      <c r="A360" s="302" t="s">
        <v>17217</v>
      </c>
      <c r="B360" s="312">
        <v>3000</v>
      </c>
      <c r="C360" s="313" t="s">
        <v>17218</v>
      </c>
      <c r="D360" s="314" t="s">
        <v>60</v>
      </c>
      <c r="E360" s="315" t="s">
        <v>17219</v>
      </c>
      <c r="F360" s="315" t="s">
        <v>17220</v>
      </c>
      <c r="G360" s="316">
        <v>94</v>
      </c>
      <c r="H360" s="317">
        <v>15</v>
      </c>
      <c r="I360" s="318">
        <v>142.6</v>
      </c>
      <c r="J360" s="323">
        <v>2.4</v>
      </c>
      <c r="K360" s="323">
        <v>145.9</v>
      </c>
      <c r="L360" s="324">
        <f t="shared" si="18"/>
        <v>1.6449623029472241E-2</v>
      </c>
      <c r="M360" s="1"/>
      <c r="N360" s="326"/>
      <c r="O360" s="327"/>
    </row>
    <row r="361" spans="1:15" x14ac:dyDescent="0.25">
      <c r="A361" s="302" t="s">
        <v>17217</v>
      </c>
      <c r="B361" s="312">
        <v>1404</v>
      </c>
      <c r="C361" s="313" t="s">
        <v>17218</v>
      </c>
      <c r="D361" s="314" t="s">
        <v>60</v>
      </c>
      <c r="E361" s="315" t="s">
        <v>17219</v>
      </c>
      <c r="F361" s="315" t="s">
        <v>17221</v>
      </c>
      <c r="G361" s="316">
        <v>94</v>
      </c>
      <c r="H361" s="317">
        <v>14.8</v>
      </c>
      <c r="I361" s="318">
        <v>863.1</v>
      </c>
      <c r="J361" s="323">
        <v>154.19999999999993</v>
      </c>
      <c r="K361" s="323">
        <f t="shared" ref="K361:K380" si="20">I361+J361</f>
        <v>1017.3</v>
      </c>
      <c r="L361" s="324">
        <f t="shared" si="18"/>
        <v>0.15157770569153636</v>
      </c>
      <c r="M361" s="1"/>
      <c r="N361" s="326"/>
      <c r="O361" s="327"/>
    </row>
    <row r="362" spans="1:15" x14ac:dyDescent="0.25">
      <c r="A362" s="302" t="s">
        <v>17217</v>
      </c>
      <c r="B362" s="312">
        <v>911</v>
      </c>
      <c r="C362" s="313" t="s">
        <v>17218</v>
      </c>
      <c r="D362" s="314" t="s">
        <v>60</v>
      </c>
      <c r="E362" s="315" t="s">
        <v>17219</v>
      </c>
      <c r="F362" s="315" t="s">
        <v>17221</v>
      </c>
      <c r="G362" s="316">
        <v>93.962678375411627</v>
      </c>
      <c r="H362" s="317">
        <v>16.97</v>
      </c>
      <c r="I362" s="318">
        <v>609</v>
      </c>
      <c r="J362" s="323">
        <v>60.9</v>
      </c>
      <c r="K362" s="323">
        <f t="shared" si="20"/>
        <v>669.9</v>
      </c>
      <c r="L362" s="324">
        <f t="shared" si="18"/>
        <v>9.0909090909090912E-2</v>
      </c>
      <c r="M362" s="1"/>
      <c r="N362" s="326"/>
      <c r="O362" s="327"/>
    </row>
    <row r="363" spans="1:15" x14ac:dyDescent="0.25">
      <c r="A363" s="302" t="s">
        <v>17217</v>
      </c>
      <c r="B363" s="312">
        <v>911</v>
      </c>
      <c r="C363" s="313" t="s">
        <v>17218</v>
      </c>
      <c r="D363" s="314" t="s">
        <v>60</v>
      </c>
      <c r="E363" s="315" t="s">
        <v>17219</v>
      </c>
      <c r="F363" s="315" t="s">
        <v>17221</v>
      </c>
      <c r="G363" s="316">
        <v>93.962678375411627</v>
      </c>
      <c r="H363" s="317">
        <v>16.91</v>
      </c>
      <c r="I363" s="318">
        <v>622</v>
      </c>
      <c r="J363" s="323">
        <v>62.2</v>
      </c>
      <c r="K363" s="323">
        <f t="shared" si="20"/>
        <v>684.2</v>
      </c>
      <c r="L363" s="324">
        <f t="shared" si="18"/>
        <v>9.0909090909090912E-2</v>
      </c>
      <c r="M363" s="1"/>
      <c r="N363" s="326"/>
      <c r="O363" s="327"/>
    </row>
    <row r="364" spans="1:15" x14ac:dyDescent="0.25">
      <c r="A364" s="302" t="s">
        <v>17217</v>
      </c>
      <c r="B364" s="312">
        <v>911</v>
      </c>
      <c r="C364" s="313" t="s">
        <v>17218</v>
      </c>
      <c r="D364" s="314" t="s">
        <v>60</v>
      </c>
      <c r="E364" s="315" t="s">
        <v>17219</v>
      </c>
      <c r="F364" s="315" t="s">
        <v>17221</v>
      </c>
      <c r="G364" s="316">
        <v>93.962678375411627</v>
      </c>
      <c r="H364" s="317">
        <v>16.8</v>
      </c>
      <c r="I364" s="318">
        <v>615</v>
      </c>
      <c r="J364" s="323">
        <v>61.5</v>
      </c>
      <c r="K364" s="323">
        <f t="shared" si="20"/>
        <v>676.5</v>
      </c>
      <c r="L364" s="324">
        <f t="shared" si="18"/>
        <v>9.0909090909090912E-2</v>
      </c>
      <c r="M364" s="1"/>
      <c r="N364" s="326"/>
      <c r="O364" s="327"/>
    </row>
    <row r="365" spans="1:15" x14ac:dyDescent="0.25">
      <c r="A365" s="302" t="s">
        <v>17217</v>
      </c>
      <c r="B365" s="312">
        <v>3500</v>
      </c>
      <c r="C365" s="313" t="s">
        <v>17218</v>
      </c>
      <c r="D365" s="314" t="s">
        <v>60</v>
      </c>
      <c r="E365" s="315" t="s">
        <v>17219</v>
      </c>
      <c r="F365" s="315" t="s">
        <v>17221</v>
      </c>
      <c r="G365" s="316">
        <v>93.942857142857136</v>
      </c>
      <c r="H365" s="317">
        <v>14.890000000000004</v>
      </c>
      <c r="I365" s="318">
        <v>608.4</v>
      </c>
      <c r="J365" s="323">
        <v>93.18358208955226</v>
      </c>
      <c r="K365" s="323">
        <f t="shared" si="20"/>
        <v>701.58358208955224</v>
      </c>
      <c r="L365" s="324">
        <f t="shared" si="18"/>
        <v>0.1328189320109518</v>
      </c>
      <c r="M365" s="1"/>
      <c r="N365" s="326"/>
      <c r="O365" s="327"/>
    </row>
    <row r="366" spans="1:15" x14ac:dyDescent="0.25">
      <c r="A366" s="302" t="s">
        <v>17217</v>
      </c>
      <c r="B366" s="312">
        <v>3500</v>
      </c>
      <c r="C366" s="313" t="s">
        <v>17218</v>
      </c>
      <c r="D366" s="314" t="s">
        <v>60</v>
      </c>
      <c r="E366" s="315" t="s">
        <v>17219</v>
      </c>
      <c r="F366" s="315" t="s">
        <v>17221</v>
      </c>
      <c r="G366" s="316">
        <v>93.8</v>
      </c>
      <c r="H366" s="317">
        <v>15.24</v>
      </c>
      <c r="I366" s="318">
        <v>537.38671041837574</v>
      </c>
      <c r="J366" s="323">
        <v>92.5</v>
      </c>
      <c r="K366" s="323">
        <f t="shared" si="20"/>
        <v>629.88671041837574</v>
      </c>
      <c r="L366" s="324">
        <f t="shared" si="18"/>
        <v>0.14685180441187712</v>
      </c>
      <c r="M366" s="1"/>
      <c r="N366" s="326"/>
      <c r="O366" s="327"/>
    </row>
    <row r="367" spans="1:15" x14ac:dyDescent="0.25">
      <c r="A367" s="302" t="s">
        <v>17217</v>
      </c>
      <c r="B367" s="312">
        <v>1350</v>
      </c>
      <c r="C367" s="313" t="s">
        <v>17218</v>
      </c>
      <c r="D367" s="314" t="s">
        <v>60</v>
      </c>
      <c r="E367" s="315" t="s">
        <v>17219</v>
      </c>
      <c r="F367" s="315" t="s">
        <v>17221</v>
      </c>
      <c r="G367" s="316">
        <v>93.703703703703695</v>
      </c>
      <c r="H367" s="317">
        <v>15.7</v>
      </c>
      <c r="I367" s="318">
        <v>236.77354709418839</v>
      </c>
      <c r="J367" s="323">
        <v>28.232941176470575</v>
      </c>
      <c r="K367" s="323">
        <f t="shared" si="20"/>
        <v>265.00648827065896</v>
      </c>
      <c r="L367" s="324">
        <f t="shared" si="18"/>
        <v>0.10653679221482093</v>
      </c>
      <c r="M367" s="1"/>
      <c r="N367" s="326"/>
      <c r="O367" s="327"/>
    </row>
    <row r="368" spans="1:15" x14ac:dyDescent="0.25">
      <c r="A368" s="302" t="s">
        <v>17217</v>
      </c>
      <c r="B368" s="312">
        <v>1600</v>
      </c>
      <c r="C368" s="313" t="s">
        <v>17218</v>
      </c>
      <c r="D368" s="314" t="s">
        <v>60</v>
      </c>
      <c r="E368" s="315" t="s">
        <v>17219</v>
      </c>
      <c r="F368" s="315" t="s">
        <v>17222</v>
      </c>
      <c r="G368" s="316">
        <v>93.6</v>
      </c>
      <c r="H368" s="317">
        <v>14.03</v>
      </c>
      <c r="I368" s="318">
        <v>1032.83</v>
      </c>
      <c r="J368" s="323">
        <v>327.19000000000005</v>
      </c>
      <c r="K368" s="323">
        <f t="shared" si="20"/>
        <v>1360.02</v>
      </c>
      <c r="L368" s="324">
        <f t="shared" si="18"/>
        <v>0.24057734445081694</v>
      </c>
      <c r="M368" s="1"/>
      <c r="N368" s="326"/>
      <c r="O368" s="327"/>
    </row>
    <row r="369" spans="1:15" x14ac:dyDescent="0.25">
      <c r="A369" s="302" t="s">
        <v>17217</v>
      </c>
      <c r="B369" s="312">
        <v>2700</v>
      </c>
      <c r="C369" s="313" t="s">
        <v>17218</v>
      </c>
      <c r="D369" s="314" t="s">
        <v>60</v>
      </c>
      <c r="E369" s="315" t="s">
        <v>17219</v>
      </c>
      <c r="F369" s="315" t="s">
        <v>17221</v>
      </c>
      <c r="G369" s="316">
        <v>93.451851851851842</v>
      </c>
      <c r="H369" s="317">
        <v>15.04</v>
      </c>
      <c r="I369" s="318">
        <v>861.09</v>
      </c>
      <c r="J369" s="323">
        <v>127.43</v>
      </c>
      <c r="K369" s="323">
        <f t="shared" si="20"/>
        <v>988.52</v>
      </c>
      <c r="L369" s="324">
        <f t="shared" si="18"/>
        <v>0.12890988548537208</v>
      </c>
      <c r="M369" s="1"/>
      <c r="N369" s="326"/>
      <c r="O369" s="327"/>
    </row>
    <row r="370" spans="1:15" x14ac:dyDescent="0.25">
      <c r="A370" s="302" t="s">
        <v>17217</v>
      </c>
      <c r="B370" s="312">
        <v>2700</v>
      </c>
      <c r="C370" s="313" t="s">
        <v>17218</v>
      </c>
      <c r="D370" s="314" t="s">
        <v>60</v>
      </c>
      <c r="E370" s="315" t="s">
        <v>17219</v>
      </c>
      <c r="F370" s="315" t="s">
        <v>17221</v>
      </c>
      <c r="G370" s="316">
        <v>93.451851851851842</v>
      </c>
      <c r="H370" s="317">
        <v>15.01</v>
      </c>
      <c r="I370" s="318">
        <v>880.43</v>
      </c>
      <c r="J370" s="323">
        <v>83.62</v>
      </c>
      <c r="K370" s="323">
        <f t="shared" si="20"/>
        <v>964.05</v>
      </c>
      <c r="L370" s="324">
        <f t="shared" si="18"/>
        <v>8.6738239717856963E-2</v>
      </c>
      <c r="M370" s="1"/>
      <c r="N370" s="326"/>
      <c r="O370" s="327"/>
    </row>
    <row r="371" spans="1:15" x14ac:dyDescent="0.25">
      <c r="A371" s="302" t="s">
        <v>17217</v>
      </c>
      <c r="B371" s="312">
        <v>2700</v>
      </c>
      <c r="C371" s="313" t="s">
        <v>17218</v>
      </c>
      <c r="D371" s="314" t="s">
        <v>60</v>
      </c>
      <c r="E371" s="315" t="s">
        <v>17219</v>
      </c>
      <c r="F371" s="315" t="s">
        <v>17221</v>
      </c>
      <c r="G371" s="316">
        <v>93.451851851851842</v>
      </c>
      <c r="H371" s="317">
        <v>14.97</v>
      </c>
      <c r="I371" s="318">
        <v>913.85</v>
      </c>
      <c r="J371" s="323">
        <v>31.46</v>
      </c>
      <c r="K371" s="323">
        <f t="shared" si="20"/>
        <v>945.31000000000006</v>
      </c>
      <c r="L371" s="324">
        <f t="shared" si="18"/>
        <v>3.3280088013455902E-2</v>
      </c>
      <c r="M371" s="1"/>
      <c r="N371" s="326"/>
      <c r="O371" s="327"/>
    </row>
    <row r="372" spans="1:15" x14ac:dyDescent="0.25">
      <c r="A372" s="302" t="s">
        <v>17217</v>
      </c>
      <c r="B372" s="312">
        <v>5500</v>
      </c>
      <c r="C372" s="313" t="s">
        <v>17218</v>
      </c>
      <c r="D372" s="314" t="s">
        <v>60</v>
      </c>
      <c r="E372" s="315" t="s">
        <v>17219</v>
      </c>
      <c r="F372" s="315" t="s">
        <v>17222</v>
      </c>
      <c r="G372" s="316">
        <v>93.2</v>
      </c>
      <c r="H372" s="317">
        <v>14.75</v>
      </c>
      <c r="I372" s="318">
        <v>667</v>
      </c>
      <c r="J372" s="323">
        <v>136</v>
      </c>
      <c r="K372" s="323">
        <f t="shared" si="20"/>
        <v>803</v>
      </c>
      <c r="L372" s="324">
        <f t="shared" si="18"/>
        <v>0.16936488169364883</v>
      </c>
      <c r="M372" s="1"/>
      <c r="N372" s="326"/>
      <c r="O372" s="327"/>
    </row>
    <row r="373" spans="1:15" x14ac:dyDescent="0.25">
      <c r="A373" s="302" t="s">
        <v>17217</v>
      </c>
      <c r="B373" s="312">
        <v>5500</v>
      </c>
      <c r="C373" s="313" t="s">
        <v>17218</v>
      </c>
      <c r="D373" s="314" t="s">
        <v>60</v>
      </c>
      <c r="E373" s="315" t="s">
        <v>17219</v>
      </c>
      <c r="F373" s="315" t="s">
        <v>17222</v>
      </c>
      <c r="G373" s="316">
        <v>93.2</v>
      </c>
      <c r="H373" s="317">
        <v>14.8</v>
      </c>
      <c r="I373" s="318">
        <v>628</v>
      </c>
      <c r="J373" s="323">
        <v>137</v>
      </c>
      <c r="K373" s="323">
        <f t="shared" si="20"/>
        <v>765</v>
      </c>
      <c r="L373" s="324">
        <f t="shared" si="18"/>
        <v>0.17908496732026144</v>
      </c>
      <c r="M373" s="1"/>
      <c r="N373" s="326"/>
      <c r="O373" s="327"/>
    </row>
    <row r="374" spans="1:15" x14ac:dyDescent="0.25">
      <c r="A374" s="302" t="s">
        <v>17217</v>
      </c>
      <c r="B374" s="312">
        <v>911</v>
      </c>
      <c r="C374" s="313" t="s">
        <v>17218</v>
      </c>
      <c r="D374" s="314" t="s">
        <v>60</v>
      </c>
      <c r="E374" s="315" t="s">
        <v>17219</v>
      </c>
      <c r="F374" s="315" t="s">
        <v>17221</v>
      </c>
      <c r="G374" s="316">
        <v>93.194291986827665</v>
      </c>
      <c r="H374" s="317">
        <v>16.350000000000001</v>
      </c>
      <c r="I374" s="318">
        <v>598</v>
      </c>
      <c r="J374" s="323">
        <v>59.8</v>
      </c>
      <c r="K374" s="323">
        <f t="shared" si="20"/>
        <v>657.8</v>
      </c>
      <c r="L374" s="324">
        <f t="shared" si="18"/>
        <v>9.0909090909090912E-2</v>
      </c>
      <c r="M374" s="1"/>
      <c r="N374" s="326"/>
      <c r="O374" s="327"/>
    </row>
    <row r="375" spans="1:15" x14ac:dyDescent="0.25">
      <c r="A375" s="302" t="s">
        <v>17217</v>
      </c>
      <c r="B375" s="312">
        <v>911</v>
      </c>
      <c r="C375" s="313" t="s">
        <v>17218</v>
      </c>
      <c r="D375" s="314" t="s">
        <v>60</v>
      </c>
      <c r="E375" s="315" t="s">
        <v>17219</v>
      </c>
      <c r="F375" s="315" t="s">
        <v>17221</v>
      </c>
      <c r="G375" s="316">
        <v>93.194291986827665</v>
      </c>
      <c r="H375" s="317">
        <v>16.45</v>
      </c>
      <c r="I375" s="318">
        <v>604</v>
      </c>
      <c r="J375" s="323">
        <v>60.4</v>
      </c>
      <c r="K375" s="323">
        <f t="shared" si="20"/>
        <v>664.4</v>
      </c>
      <c r="L375" s="324">
        <f t="shared" ref="L375:L430" si="21">IF(J375="","",IF(K375="","",J375/K375))</f>
        <v>9.0909090909090912E-2</v>
      </c>
      <c r="M375" s="1"/>
      <c r="N375" s="326"/>
      <c r="O375" s="327"/>
    </row>
    <row r="376" spans="1:15" x14ac:dyDescent="0.25">
      <c r="A376" s="302" t="s">
        <v>17217</v>
      </c>
      <c r="B376" s="312">
        <v>911</v>
      </c>
      <c r="C376" s="313" t="s">
        <v>17218</v>
      </c>
      <c r="D376" s="314" t="s">
        <v>60</v>
      </c>
      <c r="E376" s="315" t="s">
        <v>17219</v>
      </c>
      <c r="F376" s="315" t="s">
        <v>17221</v>
      </c>
      <c r="G376" s="316">
        <v>93.194291986827665</v>
      </c>
      <c r="H376" s="317">
        <v>16.5</v>
      </c>
      <c r="I376" s="318">
        <v>614</v>
      </c>
      <c r="J376" s="323">
        <v>61.4</v>
      </c>
      <c r="K376" s="323">
        <f t="shared" si="20"/>
        <v>675.4</v>
      </c>
      <c r="L376" s="324">
        <f t="shared" si="21"/>
        <v>9.0909090909090912E-2</v>
      </c>
      <c r="M376" s="1"/>
      <c r="N376" s="326"/>
      <c r="O376" s="327"/>
    </row>
    <row r="377" spans="1:15" x14ac:dyDescent="0.25">
      <c r="A377" s="302" t="s">
        <v>17217</v>
      </c>
      <c r="B377" s="312">
        <v>911</v>
      </c>
      <c r="C377" s="313" t="s">
        <v>17218</v>
      </c>
      <c r="D377" s="314" t="s">
        <v>60</v>
      </c>
      <c r="E377" s="315" t="s">
        <v>17219</v>
      </c>
      <c r="F377" s="315" t="s">
        <v>17221</v>
      </c>
      <c r="G377" s="316">
        <v>93.194291986827665</v>
      </c>
      <c r="H377" s="317">
        <v>16.54</v>
      </c>
      <c r="I377" s="318">
        <v>705</v>
      </c>
      <c r="J377" s="323">
        <v>70.5</v>
      </c>
      <c r="K377" s="323">
        <f t="shared" si="20"/>
        <v>775.5</v>
      </c>
      <c r="L377" s="324">
        <f t="shared" si="21"/>
        <v>9.0909090909090912E-2</v>
      </c>
      <c r="M377" s="1"/>
      <c r="N377" s="326"/>
      <c r="O377" s="327"/>
    </row>
    <row r="378" spans="1:15" x14ac:dyDescent="0.25">
      <c r="A378" s="302" t="s">
        <v>17217</v>
      </c>
      <c r="B378" s="312">
        <v>911</v>
      </c>
      <c r="C378" s="313" t="s">
        <v>17218</v>
      </c>
      <c r="D378" s="314" t="s">
        <v>60</v>
      </c>
      <c r="E378" s="315" t="s">
        <v>17219</v>
      </c>
      <c r="F378" s="315" t="s">
        <v>17221</v>
      </c>
      <c r="G378" s="316">
        <v>93.194291986827665</v>
      </c>
      <c r="H378" s="317">
        <v>16.440000000000001</v>
      </c>
      <c r="I378" s="318">
        <v>724</v>
      </c>
      <c r="J378" s="323">
        <v>72.400000000000006</v>
      </c>
      <c r="K378" s="323">
        <f t="shared" si="20"/>
        <v>796.4</v>
      </c>
      <c r="L378" s="324">
        <f t="shared" si="21"/>
        <v>9.0909090909090925E-2</v>
      </c>
      <c r="M378" s="1"/>
      <c r="N378" s="326"/>
      <c r="O378" s="327"/>
    </row>
    <row r="379" spans="1:15" x14ac:dyDescent="0.25">
      <c r="A379" s="302" t="s">
        <v>17217</v>
      </c>
      <c r="B379" s="312">
        <v>911</v>
      </c>
      <c r="C379" s="313" t="s">
        <v>17218</v>
      </c>
      <c r="D379" s="314" t="s">
        <v>60</v>
      </c>
      <c r="E379" s="315" t="s">
        <v>17219</v>
      </c>
      <c r="F379" s="315" t="s">
        <v>17221</v>
      </c>
      <c r="G379" s="316">
        <v>93.194291986827665</v>
      </c>
      <c r="H379" s="317">
        <v>16.399999999999999</v>
      </c>
      <c r="I379" s="318">
        <v>729</v>
      </c>
      <c r="J379" s="323">
        <v>72.900000000000006</v>
      </c>
      <c r="K379" s="323">
        <f t="shared" si="20"/>
        <v>801.9</v>
      </c>
      <c r="L379" s="324">
        <f t="shared" si="21"/>
        <v>9.0909090909090925E-2</v>
      </c>
      <c r="M379" s="1"/>
      <c r="N379" s="326"/>
      <c r="O379" s="327"/>
    </row>
    <row r="380" spans="1:15" x14ac:dyDescent="0.25">
      <c r="A380" s="302" t="s">
        <v>17217</v>
      </c>
      <c r="B380" s="312">
        <v>1100</v>
      </c>
      <c r="C380" s="313" t="s">
        <v>17218</v>
      </c>
      <c r="D380" s="314" t="s">
        <v>60</v>
      </c>
      <c r="E380" s="315" t="s">
        <v>17219</v>
      </c>
      <c r="F380" s="315" t="s">
        <v>17221</v>
      </c>
      <c r="G380" s="316">
        <v>93.181818181818173</v>
      </c>
      <c r="H380" s="317">
        <v>14.2</v>
      </c>
      <c r="I380" s="318">
        <v>275.29880478087648</v>
      </c>
      <c r="J380" s="323">
        <v>49.420194174757285</v>
      </c>
      <c r="K380" s="323">
        <f t="shared" si="20"/>
        <v>324.71899895563377</v>
      </c>
      <c r="L380" s="324">
        <f t="shared" si="21"/>
        <v>0.15219372544785884</v>
      </c>
      <c r="M380" s="1"/>
      <c r="N380" s="326"/>
      <c r="O380" s="327"/>
    </row>
    <row r="381" spans="1:15" x14ac:dyDescent="0.25">
      <c r="A381" s="302" t="s">
        <v>17217</v>
      </c>
      <c r="B381" s="312">
        <v>7500</v>
      </c>
      <c r="C381" s="313" t="s">
        <v>17218</v>
      </c>
      <c r="D381" s="314" t="s">
        <v>60</v>
      </c>
      <c r="E381" s="315" t="s">
        <v>17219</v>
      </c>
      <c r="F381" s="315" t="s">
        <v>484</v>
      </c>
      <c r="G381" s="316">
        <v>93.173333333333332</v>
      </c>
      <c r="H381" s="317">
        <v>14.499999582767487</v>
      </c>
      <c r="I381" s="318">
        <v>539.20001220703125</v>
      </c>
      <c r="J381" s="333">
        <v>125.59997558593744</v>
      </c>
      <c r="K381" s="333">
        <v>664.79998779296875</v>
      </c>
      <c r="L381" s="324">
        <f t="shared" si="21"/>
        <v>0.18892896794855485</v>
      </c>
      <c r="M381" s="1"/>
      <c r="N381" s="326"/>
      <c r="O381" s="327"/>
    </row>
    <row r="382" spans="1:15" x14ac:dyDescent="0.25">
      <c r="A382" s="302" t="s">
        <v>17217</v>
      </c>
      <c r="B382" s="312">
        <v>1002</v>
      </c>
      <c r="C382" s="313" t="s">
        <v>17218</v>
      </c>
      <c r="D382" s="314" t="s">
        <v>60</v>
      </c>
      <c r="E382" s="315" t="s">
        <v>17219</v>
      </c>
      <c r="F382" s="315" t="s">
        <v>17221</v>
      </c>
      <c r="G382" s="316">
        <v>93.113772455089816</v>
      </c>
      <c r="H382" s="317">
        <v>13.49</v>
      </c>
      <c r="I382" s="318">
        <v>36.56</v>
      </c>
      <c r="J382" s="323">
        <v>38.33</v>
      </c>
      <c r="K382" s="323">
        <f>I382+J382</f>
        <v>74.89</v>
      </c>
      <c r="L382" s="324">
        <f t="shared" si="21"/>
        <v>0.51181733208706104</v>
      </c>
      <c r="M382" s="1"/>
      <c r="N382" s="326"/>
      <c r="O382" s="327"/>
    </row>
    <row r="383" spans="1:15" x14ac:dyDescent="0.25">
      <c r="A383" s="302" t="s">
        <v>17217</v>
      </c>
      <c r="B383" s="312">
        <v>720</v>
      </c>
      <c r="C383" s="313" t="s">
        <v>17218</v>
      </c>
      <c r="D383" s="314" t="s">
        <v>60</v>
      </c>
      <c r="E383" s="315" t="s">
        <v>17219</v>
      </c>
      <c r="F383" s="315" t="s">
        <v>17220</v>
      </c>
      <c r="G383" s="316">
        <v>93</v>
      </c>
      <c r="H383" s="317">
        <v>14.5</v>
      </c>
      <c r="I383" s="318">
        <v>43</v>
      </c>
      <c r="J383" s="323">
        <v>40.1</v>
      </c>
      <c r="K383" s="323">
        <v>83.4</v>
      </c>
      <c r="L383" s="324">
        <f t="shared" si="21"/>
        <v>0.48081534772182255</v>
      </c>
      <c r="M383" s="1"/>
      <c r="N383" s="326"/>
      <c r="O383" s="327"/>
    </row>
    <row r="384" spans="1:15" x14ac:dyDescent="0.25">
      <c r="A384" s="302" t="s">
        <v>17217</v>
      </c>
      <c r="B384" s="312">
        <v>720</v>
      </c>
      <c r="C384" s="313" t="s">
        <v>17218</v>
      </c>
      <c r="D384" s="314" t="s">
        <v>60</v>
      </c>
      <c r="E384" s="315" t="s">
        <v>17219</v>
      </c>
      <c r="F384" s="315" t="s">
        <v>17220</v>
      </c>
      <c r="G384" s="316">
        <v>93</v>
      </c>
      <c r="H384" s="317">
        <v>16.5</v>
      </c>
      <c r="I384" s="318">
        <v>30.4</v>
      </c>
      <c r="J384" s="323">
        <v>0.60000000000000142</v>
      </c>
      <c r="K384" s="323">
        <v>31</v>
      </c>
      <c r="L384" s="324">
        <f t="shared" si="21"/>
        <v>1.9354838709677465E-2</v>
      </c>
      <c r="M384" s="1"/>
      <c r="N384" s="326"/>
      <c r="O384" s="327"/>
    </row>
    <row r="385" spans="1:15" x14ac:dyDescent="0.25">
      <c r="A385" s="302" t="s">
        <v>17217</v>
      </c>
      <c r="B385" s="312">
        <v>720</v>
      </c>
      <c r="C385" s="313" t="s">
        <v>17218</v>
      </c>
      <c r="D385" s="314" t="s">
        <v>60</v>
      </c>
      <c r="E385" s="315" t="s">
        <v>17219</v>
      </c>
      <c r="F385" s="315" t="s">
        <v>17220</v>
      </c>
      <c r="G385" s="316">
        <v>93</v>
      </c>
      <c r="H385" s="317">
        <v>15.1</v>
      </c>
      <c r="I385" s="318">
        <v>59.2</v>
      </c>
      <c r="J385" s="323">
        <v>2.5</v>
      </c>
      <c r="K385" s="323">
        <v>62</v>
      </c>
      <c r="L385" s="324">
        <f t="shared" si="21"/>
        <v>4.0322580645161289E-2</v>
      </c>
      <c r="M385" s="1"/>
      <c r="N385" s="326"/>
      <c r="O385" s="327"/>
    </row>
    <row r="386" spans="1:15" x14ac:dyDescent="0.25">
      <c r="A386" s="302" t="s">
        <v>17217</v>
      </c>
      <c r="B386" s="312">
        <v>385</v>
      </c>
      <c r="C386" s="313" t="s">
        <v>17218</v>
      </c>
      <c r="D386" s="314" t="s">
        <v>60</v>
      </c>
      <c r="E386" s="315" t="s">
        <v>17219</v>
      </c>
      <c r="F386" s="315" t="s">
        <v>17220</v>
      </c>
      <c r="G386" s="316">
        <v>93</v>
      </c>
      <c r="H386" s="317">
        <v>15.3</v>
      </c>
      <c r="I386" s="318">
        <v>2.6</v>
      </c>
      <c r="J386" s="323">
        <v>8.4</v>
      </c>
      <c r="K386" s="323">
        <v>11.4</v>
      </c>
      <c r="L386" s="324">
        <f t="shared" si="21"/>
        <v>0.73684210526315785</v>
      </c>
      <c r="M386" s="1"/>
      <c r="N386" s="326"/>
      <c r="O386" s="327"/>
    </row>
    <row r="387" spans="1:15" x14ac:dyDescent="0.25">
      <c r="A387" s="302" t="s">
        <v>17217</v>
      </c>
      <c r="B387" s="312">
        <v>385</v>
      </c>
      <c r="C387" s="313" t="s">
        <v>17218</v>
      </c>
      <c r="D387" s="314" t="s">
        <v>60</v>
      </c>
      <c r="E387" s="315" t="s">
        <v>17219</v>
      </c>
      <c r="F387" s="315" t="s">
        <v>17220</v>
      </c>
      <c r="G387" s="316">
        <v>93</v>
      </c>
      <c r="H387" s="317">
        <v>15.4</v>
      </c>
      <c r="I387" s="318">
        <v>2</v>
      </c>
      <c r="J387" s="323">
        <v>8</v>
      </c>
      <c r="K387" s="323">
        <v>10.4</v>
      </c>
      <c r="L387" s="324">
        <f t="shared" si="21"/>
        <v>0.76923076923076916</v>
      </c>
      <c r="M387" s="1"/>
      <c r="N387" s="326"/>
      <c r="O387" s="327"/>
    </row>
    <row r="388" spans="1:15" x14ac:dyDescent="0.25">
      <c r="A388" s="302" t="s">
        <v>17217</v>
      </c>
      <c r="B388" s="312">
        <v>385</v>
      </c>
      <c r="C388" s="313" t="s">
        <v>17218</v>
      </c>
      <c r="D388" s="314" t="s">
        <v>60</v>
      </c>
      <c r="E388" s="315" t="s">
        <v>17219</v>
      </c>
      <c r="F388" s="315" t="s">
        <v>17220</v>
      </c>
      <c r="G388" s="316">
        <v>93</v>
      </c>
      <c r="H388" s="317">
        <v>15.2</v>
      </c>
      <c r="I388" s="318">
        <v>13.9</v>
      </c>
      <c r="J388" s="323">
        <v>0.5</v>
      </c>
      <c r="K388" s="323">
        <v>14.6</v>
      </c>
      <c r="L388" s="324">
        <f t="shared" si="21"/>
        <v>3.4246575342465752E-2</v>
      </c>
      <c r="M388" s="1"/>
      <c r="N388" s="326"/>
      <c r="O388" s="327"/>
    </row>
    <row r="389" spans="1:15" x14ac:dyDescent="0.25">
      <c r="A389" s="302" t="s">
        <v>17217</v>
      </c>
      <c r="B389" s="312">
        <v>2000</v>
      </c>
      <c r="C389" s="313" t="s">
        <v>17218</v>
      </c>
      <c r="D389" s="314" t="s">
        <v>60</v>
      </c>
      <c r="E389" s="315" t="s">
        <v>17219</v>
      </c>
      <c r="F389" s="315" t="s">
        <v>17221</v>
      </c>
      <c r="G389" s="316">
        <v>93</v>
      </c>
      <c r="H389" s="317">
        <v>14.59</v>
      </c>
      <c r="I389" s="318">
        <v>838.43</v>
      </c>
      <c r="J389" s="323">
        <v>28.9</v>
      </c>
      <c r="K389" s="323">
        <f>I389+J389</f>
        <v>867.32999999999993</v>
      </c>
      <c r="L389" s="324">
        <f t="shared" si="21"/>
        <v>3.3320650732708429E-2</v>
      </c>
      <c r="M389" s="1"/>
      <c r="N389" s="326"/>
      <c r="O389" s="327"/>
    </row>
    <row r="390" spans="1:15" x14ac:dyDescent="0.25">
      <c r="A390" s="302" t="s">
        <v>17217</v>
      </c>
      <c r="B390" s="312">
        <v>2000</v>
      </c>
      <c r="C390" s="313" t="s">
        <v>17218</v>
      </c>
      <c r="D390" s="314" t="s">
        <v>60</v>
      </c>
      <c r="E390" s="315" t="s">
        <v>17219</v>
      </c>
      <c r="F390" s="315" t="s">
        <v>17221</v>
      </c>
      <c r="G390" s="316">
        <v>93</v>
      </c>
      <c r="H390" s="317">
        <v>14.57</v>
      </c>
      <c r="I390" s="318">
        <v>851.71</v>
      </c>
      <c r="J390" s="323">
        <v>30.43</v>
      </c>
      <c r="K390" s="323">
        <f>I390+J390</f>
        <v>882.14</v>
      </c>
      <c r="L390" s="324">
        <f t="shared" si="21"/>
        <v>3.4495658285532908E-2</v>
      </c>
      <c r="M390" s="1"/>
      <c r="N390" s="326"/>
      <c r="O390" s="327"/>
    </row>
    <row r="391" spans="1:15" x14ac:dyDescent="0.25">
      <c r="A391" s="302" t="s">
        <v>17217</v>
      </c>
      <c r="B391" s="312">
        <v>2000</v>
      </c>
      <c r="C391" s="313" t="s">
        <v>17218</v>
      </c>
      <c r="D391" s="314" t="s">
        <v>60</v>
      </c>
      <c r="E391" s="315" t="s">
        <v>17219</v>
      </c>
      <c r="F391" s="315" t="s">
        <v>17221</v>
      </c>
      <c r="G391" s="316">
        <v>93</v>
      </c>
      <c r="H391" s="317">
        <v>14.57</v>
      </c>
      <c r="I391" s="318">
        <v>842.29</v>
      </c>
      <c r="J391" s="323">
        <v>30.3</v>
      </c>
      <c r="K391" s="323">
        <f>I391+J391</f>
        <v>872.58999999999992</v>
      </c>
      <c r="L391" s="324">
        <f t="shared" si="21"/>
        <v>3.47242118291523E-2</v>
      </c>
      <c r="M391" s="1"/>
      <c r="N391" s="326"/>
      <c r="O391" s="327"/>
    </row>
    <row r="392" spans="1:15" x14ac:dyDescent="0.25">
      <c r="A392" s="302" t="s">
        <v>17217</v>
      </c>
      <c r="B392" s="312">
        <v>3000</v>
      </c>
      <c r="C392" s="313" t="s">
        <v>17218</v>
      </c>
      <c r="D392" s="314" t="s">
        <v>60</v>
      </c>
      <c r="E392" s="315" t="s">
        <v>17219</v>
      </c>
      <c r="F392" s="315" t="s">
        <v>17220</v>
      </c>
      <c r="G392" s="316">
        <v>93</v>
      </c>
      <c r="H392" s="317">
        <v>14.9</v>
      </c>
      <c r="I392" s="318">
        <v>91.99</v>
      </c>
      <c r="J392" s="323">
        <v>0.56000000000000005</v>
      </c>
      <c r="K392" s="323">
        <v>92.6</v>
      </c>
      <c r="L392" s="324">
        <f t="shared" si="21"/>
        <v>6.0475161987041046E-3</v>
      </c>
      <c r="M392" s="1"/>
      <c r="N392" s="326"/>
      <c r="O392" s="327"/>
    </row>
    <row r="393" spans="1:15" x14ac:dyDescent="0.25">
      <c r="A393" s="302" t="s">
        <v>17217</v>
      </c>
      <c r="B393" s="312">
        <v>3000</v>
      </c>
      <c r="C393" s="313" t="s">
        <v>17218</v>
      </c>
      <c r="D393" s="314" t="s">
        <v>60</v>
      </c>
      <c r="E393" s="315" t="s">
        <v>17219</v>
      </c>
      <c r="F393" s="315" t="s">
        <v>17220</v>
      </c>
      <c r="G393" s="316">
        <v>93</v>
      </c>
      <c r="H393" s="317">
        <v>14.7</v>
      </c>
      <c r="I393" s="318">
        <v>132.19999999999999</v>
      </c>
      <c r="J393" s="323">
        <v>4.66</v>
      </c>
      <c r="K393" s="323">
        <v>139.1</v>
      </c>
      <c r="L393" s="324">
        <f t="shared" si="21"/>
        <v>3.3501078360891445E-2</v>
      </c>
      <c r="M393" s="1"/>
      <c r="N393" s="326"/>
      <c r="O393" s="327"/>
    </row>
    <row r="394" spans="1:15" x14ac:dyDescent="0.25">
      <c r="A394" s="302" t="s">
        <v>17217</v>
      </c>
      <c r="B394" s="312">
        <v>3000</v>
      </c>
      <c r="C394" s="313" t="s">
        <v>17218</v>
      </c>
      <c r="D394" s="314" t="s">
        <v>60</v>
      </c>
      <c r="E394" s="315" t="s">
        <v>17219</v>
      </c>
      <c r="F394" s="315" t="s">
        <v>17220</v>
      </c>
      <c r="G394" s="316">
        <v>93</v>
      </c>
      <c r="H394" s="317">
        <v>14.7</v>
      </c>
      <c r="I394" s="318">
        <v>132.36000000000001</v>
      </c>
      <c r="J394" s="323">
        <v>2.93</v>
      </c>
      <c r="K394" s="323">
        <v>137.5</v>
      </c>
      <c r="L394" s="324">
        <f t="shared" si="21"/>
        <v>2.1309090909090909E-2</v>
      </c>
      <c r="M394" s="1"/>
      <c r="N394" s="326"/>
      <c r="O394" s="327"/>
    </row>
    <row r="395" spans="1:15" x14ac:dyDescent="0.25">
      <c r="A395" s="302" t="s">
        <v>17217</v>
      </c>
      <c r="B395" s="312">
        <v>3000</v>
      </c>
      <c r="C395" s="313" t="s">
        <v>17218</v>
      </c>
      <c r="D395" s="314" t="s">
        <v>60</v>
      </c>
      <c r="E395" s="315" t="s">
        <v>17219</v>
      </c>
      <c r="F395" s="315" t="s">
        <v>17220</v>
      </c>
      <c r="G395" s="316">
        <v>93</v>
      </c>
      <c r="H395" s="317">
        <v>14.6</v>
      </c>
      <c r="I395" s="318">
        <v>161.18</v>
      </c>
      <c r="J395" s="323">
        <v>2.02</v>
      </c>
      <c r="K395" s="323">
        <v>166.1</v>
      </c>
      <c r="L395" s="324">
        <f t="shared" si="21"/>
        <v>1.2161348585189646E-2</v>
      </c>
      <c r="M395" s="1"/>
      <c r="N395" s="326"/>
      <c r="O395" s="327"/>
    </row>
    <row r="396" spans="1:15" x14ac:dyDescent="0.25">
      <c r="A396" s="302" t="s">
        <v>17217</v>
      </c>
      <c r="B396" s="312">
        <v>1002</v>
      </c>
      <c r="C396" s="313" t="s">
        <v>17218</v>
      </c>
      <c r="D396" s="314" t="s">
        <v>60</v>
      </c>
      <c r="E396" s="315" t="s">
        <v>17219</v>
      </c>
      <c r="F396" s="315" t="s">
        <v>17221</v>
      </c>
      <c r="G396" s="316">
        <v>93</v>
      </c>
      <c r="H396" s="317">
        <v>12</v>
      </c>
      <c r="I396" s="318">
        <v>1007.7</v>
      </c>
      <c r="J396" s="323">
        <v>100.8</v>
      </c>
      <c r="K396" s="323">
        <f t="shared" ref="K396:K412" si="22">I396+J396</f>
        <v>1108.5</v>
      </c>
      <c r="L396" s="324">
        <f t="shared" si="21"/>
        <v>9.0933694181326116E-2</v>
      </c>
      <c r="M396" s="1"/>
      <c r="N396" s="326"/>
      <c r="O396" s="327"/>
    </row>
    <row r="397" spans="1:15" x14ac:dyDescent="0.25">
      <c r="A397" s="302" t="s">
        <v>17217</v>
      </c>
      <c r="B397" s="312">
        <v>1600</v>
      </c>
      <c r="C397" s="313" t="s">
        <v>17218</v>
      </c>
      <c r="D397" s="314" t="s">
        <v>60</v>
      </c>
      <c r="E397" s="315" t="s">
        <v>17219</v>
      </c>
      <c r="F397" s="315" t="s">
        <v>17222</v>
      </c>
      <c r="G397" s="316">
        <v>93</v>
      </c>
      <c r="H397" s="317">
        <v>14.13</v>
      </c>
      <c r="I397" s="318">
        <v>1016.82</v>
      </c>
      <c r="J397" s="323">
        <v>319.27999999999986</v>
      </c>
      <c r="K397" s="323">
        <f t="shared" si="22"/>
        <v>1336.1</v>
      </c>
      <c r="L397" s="324">
        <f t="shared" si="21"/>
        <v>0.23896414939001562</v>
      </c>
      <c r="M397" s="1"/>
      <c r="N397" s="326"/>
      <c r="O397" s="327"/>
    </row>
    <row r="398" spans="1:15" x14ac:dyDescent="0.25">
      <c r="A398" s="302" t="s">
        <v>17217</v>
      </c>
      <c r="B398" s="312">
        <v>5500</v>
      </c>
      <c r="C398" s="313" t="s">
        <v>17218</v>
      </c>
      <c r="D398" s="314" t="s">
        <v>60</v>
      </c>
      <c r="E398" s="315" t="s">
        <v>17219</v>
      </c>
      <c r="F398" s="315" t="s">
        <v>17222</v>
      </c>
      <c r="G398" s="316">
        <v>92.7</v>
      </c>
      <c r="H398" s="317">
        <v>14.57</v>
      </c>
      <c r="I398" s="318">
        <v>558.49</v>
      </c>
      <c r="J398" s="323">
        <v>123.35000000000002</v>
      </c>
      <c r="K398" s="323">
        <f t="shared" si="22"/>
        <v>681.84</v>
      </c>
      <c r="L398" s="324">
        <f t="shared" si="21"/>
        <v>0.18090754429191602</v>
      </c>
      <c r="M398" s="1"/>
      <c r="N398" s="326"/>
      <c r="O398" s="327"/>
    </row>
    <row r="399" spans="1:15" x14ac:dyDescent="0.25">
      <c r="A399" s="302" t="s">
        <v>17217</v>
      </c>
      <c r="B399" s="312">
        <v>3400</v>
      </c>
      <c r="C399" s="313" t="s">
        <v>17218</v>
      </c>
      <c r="D399" s="314" t="s">
        <v>60</v>
      </c>
      <c r="E399" s="315" t="s">
        <v>17219</v>
      </c>
      <c r="F399" s="315" t="s">
        <v>17221</v>
      </c>
      <c r="G399" s="316">
        <v>92.32352941176471</v>
      </c>
      <c r="H399" s="317">
        <v>14.59</v>
      </c>
      <c r="I399" s="318">
        <v>295.87</v>
      </c>
      <c r="J399" s="323">
        <v>73.2</v>
      </c>
      <c r="K399" s="323">
        <f t="shared" si="22"/>
        <v>369.07</v>
      </c>
      <c r="L399" s="324">
        <f t="shared" si="21"/>
        <v>0.19833635895629556</v>
      </c>
      <c r="M399" s="1"/>
      <c r="N399" s="326"/>
      <c r="O399" s="327"/>
    </row>
    <row r="400" spans="1:15" x14ac:dyDescent="0.25">
      <c r="A400" s="302" t="s">
        <v>17217</v>
      </c>
      <c r="B400" s="312">
        <v>3400</v>
      </c>
      <c r="C400" s="313" t="s">
        <v>17218</v>
      </c>
      <c r="D400" s="314" t="s">
        <v>60</v>
      </c>
      <c r="E400" s="315" t="s">
        <v>17219</v>
      </c>
      <c r="F400" s="315" t="s">
        <v>17221</v>
      </c>
      <c r="G400" s="316">
        <v>92.32352941176471</v>
      </c>
      <c r="H400" s="317">
        <v>14.6</v>
      </c>
      <c r="I400" s="318">
        <v>299.27</v>
      </c>
      <c r="J400" s="323">
        <v>73.930000000000007</v>
      </c>
      <c r="K400" s="323">
        <f t="shared" si="22"/>
        <v>373.2</v>
      </c>
      <c r="L400" s="324">
        <f t="shared" si="21"/>
        <v>0.19809753483386927</v>
      </c>
      <c r="M400" s="1"/>
      <c r="N400" s="326"/>
      <c r="O400" s="327"/>
    </row>
    <row r="401" spans="1:15" x14ac:dyDescent="0.25">
      <c r="A401" s="302" t="s">
        <v>17217</v>
      </c>
      <c r="B401" s="312">
        <v>3400</v>
      </c>
      <c r="C401" s="313" t="s">
        <v>17218</v>
      </c>
      <c r="D401" s="314" t="s">
        <v>60</v>
      </c>
      <c r="E401" s="315" t="s">
        <v>17219</v>
      </c>
      <c r="F401" s="315" t="s">
        <v>17221</v>
      </c>
      <c r="G401" s="316">
        <v>92.32352941176471</v>
      </c>
      <c r="H401" s="317">
        <v>14.57</v>
      </c>
      <c r="I401" s="318">
        <v>298.67</v>
      </c>
      <c r="J401" s="323">
        <v>74.67</v>
      </c>
      <c r="K401" s="323">
        <f t="shared" si="22"/>
        <v>373.34000000000003</v>
      </c>
      <c r="L401" s="324">
        <f t="shared" si="21"/>
        <v>0.20000535704719558</v>
      </c>
      <c r="M401" s="1"/>
      <c r="N401" s="326"/>
      <c r="O401" s="327"/>
    </row>
    <row r="402" spans="1:15" x14ac:dyDescent="0.25">
      <c r="A402" s="302" t="s">
        <v>17217</v>
      </c>
      <c r="B402" s="312">
        <v>1235</v>
      </c>
      <c r="C402" s="313" t="s">
        <v>17218</v>
      </c>
      <c r="D402" s="314" t="s">
        <v>60</v>
      </c>
      <c r="E402" s="315" t="s">
        <v>17219</v>
      </c>
      <c r="F402" s="315" t="s">
        <v>17221</v>
      </c>
      <c r="G402" s="316">
        <v>92.307692307692307</v>
      </c>
      <c r="H402" s="317">
        <v>15.728</v>
      </c>
      <c r="I402" s="318">
        <v>402.39699999999999</v>
      </c>
      <c r="J402" s="323">
        <v>36.117999999999995</v>
      </c>
      <c r="K402" s="323">
        <f t="shared" si="22"/>
        <v>438.51499999999999</v>
      </c>
      <c r="L402" s="324">
        <f t="shared" si="21"/>
        <v>8.2364343294984196E-2</v>
      </c>
      <c r="M402" s="1"/>
      <c r="N402" s="326"/>
      <c r="O402" s="327"/>
    </row>
    <row r="403" spans="1:15" x14ac:dyDescent="0.25">
      <c r="A403" s="302" t="s">
        <v>17217</v>
      </c>
      <c r="B403" s="312">
        <v>1235</v>
      </c>
      <c r="C403" s="313" t="s">
        <v>17218</v>
      </c>
      <c r="D403" s="314" t="s">
        <v>60</v>
      </c>
      <c r="E403" s="315" t="s">
        <v>17219</v>
      </c>
      <c r="F403" s="315" t="s">
        <v>17221</v>
      </c>
      <c r="G403" s="316">
        <v>92.307692307692307</v>
      </c>
      <c r="H403" s="317"/>
      <c r="I403" s="318">
        <v>610.04399999999998</v>
      </c>
      <c r="J403" s="323">
        <v>52.54</v>
      </c>
      <c r="K403" s="323">
        <f t="shared" si="22"/>
        <v>662.58399999999995</v>
      </c>
      <c r="L403" s="324">
        <f t="shared" si="21"/>
        <v>7.9295606292937956E-2</v>
      </c>
      <c r="M403" s="1"/>
      <c r="N403" s="326"/>
      <c r="O403" s="327"/>
    </row>
    <row r="404" spans="1:15" x14ac:dyDescent="0.25">
      <c r="A404" s="302" t="s">
        <v>17217</v>
      </c>
      <c r="B404" s="312">
        <v>3500</v>
      </c>
      <c r="C404" s="313" t="s">
        <v>17218</v>
      </c>
      <c r="D404" s="314" t="s">
        <v>60</v>
      </c>
      <c r="E404" s="315" t="s">
        <v>17219</v>
      </c>
      <c r="F404" s="315" t="s">
        <v>17221</v>
      </c>
      <c r="G404" s="316">
        <v>92.2</v>
      </c>
      <c r="H404" s="317">
        <v>15.81</v>
      </c>
      <c r="I404" s="318">
        <v>182.35</v>
      </c>
      <c r="J404" s="323">
        <v>98.79</v>
      </c>
      <c r="K404" s="323">
        <f t="shared" si="22"/>
        <v>281.14</v>
      </c>
      <c r="L404" s="324">
        <f t="shared" si="21"/>
        <v>0.35139076616632287</v>
      </c>
      <c r="M404" s="1"/>
      <c r="N404" s="326"/>
      <c r="O404" s="327"/>
    </row>
    <row r="405" spans="1:15" x14ac:dyDescent="0.25">
      <c r="A405" s="302" t="s">
        <v>17217</v>
      </c>
      <c r="B405" s="312">
        <v>3500</v>
      </c>
      <c r="C405" s="313" t="s">
        <v>17218</v>
      </c>
      <c r="D405" s="314" t="s">
        <v>60</v>
      </c>
      <c r="E405" s="315" t="s">
        <v>17219</v>
      </c>
      <c r="F405" s="315" t="s">
        <v>17221</v>
      </c>
      <c r="G405" s="316">
        <v>92.2</v>
      </c>
      <c r="H405" s="317">
        <v>15.79</v>
      </c>
      <c r="I405" s="318">
        <v>188.78</v>
      </c>
      <c r="J405" s="323">
        <v>105.21</v>
      </c>
      <c r="K405" s="323">
        <f t="shared" si="22"/>
        <v>293.99</v>
      </c>
      <c r="L405" s="324">
        <f t="shared" si="21"/>
        <v>0.35786931528283272</v>
      </c>
      <c r="M405" s="1"/>
      <c r="N405" s="326"/>
      <c r="O405" s="327"/>
    </row>
    <row r="406" spans="1:15" x14ac:dyDescent="0.25">
      <c r="A406" s="302" t="s">
        <v>17217</v>
      </c>
      <c r="B406" s="312">
        <v>3500</v>
      </c>
      <c r="C406" s="313" t="s">
        <v>17218</v>
      </c>
      <c r="D406" s="314" t="s">
        <v>60</v>
      </c>
      <c r="E406" s="315" t="s">
        <v>17219</v>
      </c>
      <c r="F406" s="315" t="s">
        <v>17221</v>
      </c>
      <c r="G406" s="316">
        <v>92.2</v>
      </c>
      <c r="H406" s="317">
        <v>15.8</v>
      </c>
      <c r="I406" s="318">
        <v>195.93</v>
      </c>
      <c r="J406" s="323">
        <v>110.63</v>
      </c>
      <c r="K406" s="323">
        <f t="shared" si="22"/>
        <v>306.56</v>
      </c>
      <c r="L406" s="324">
        <f t="shared" si="21"/>
        <v>0.36087552192066802</v>
      </c>
      <c r="M406" s="1"/>
      <c r="N406" s="326"/>
      <c r="O406" s="327"/>
    </row>
    <row r="407" spans="1:15" x14ac:dyDescent="0.25">
      <c r="A407" s="302" t="s">
        <v>17217</v>
      </c>
      <c r="B407" s="312">
        <v>1235</v>
      </c>
      <c r="C407" s="313" t="s">
        <v>17218</v>
      </c>
      <c r="D407" s="314" t="s">
        <v>60</v>
      </c>
      <c r="E407" s="315" t="s">
        <v>17219</v>
      </c>
      <c r="F407" s="315" t="s">
        <v>17221</v>
      </c>
      <c r="G407" s="316">
        <v>92.064777327935218</v>
      </c>
      <c r="H407" s="317">
        <v>15.03</v>
      </c>
      <c r="I407" s="318">
        <v>241.12</v>
      </c>
      <c r="J407" s="323">
        <v>45.33</v>
      </c>
      <c r="K407" s="323">
        <f t="shared" si="22"/>
        <v>286.45</v>
      </c>
      <c r="L407" s="324">
        <f t="shared" si="21"/>
        <v>0.1582475126549136</v>
      </c>
      <c r="M407" s="1"/>
      <c r="N407" s="326"/>
      <c r="O407" s="327"/>
    </row>
    <row r="408" spans="1:15" x14ac:dyDescent="0.25">
      <c r="A408" s="302" t="s">
        <v>17217</v>
      </c>
      <c r="B408" s="312">
        <v>1235</v>
      </c>
      <c r="C408" s="313" t="s">
        <v>17218</v>
      </c>
      <c r="D408" s="314" t="s">
        <v>60</v>
      </c>
      <c r="E408" s="315" t="s">
        <v>17219</v>
      </c>
      <c r="F408" s="315" t="s">
        <v>17221</v>
      </c>
      <c r="G408" s="316">
        <v>92.064777327935218</v>
      </c>
      <c r="H408" s="317">
        <v>15.02</v>
      </c>
      <c r="I408" s="318">
        <v>248.99</v>
      </c>
      <c r="J408" s="323">
        <v>45.9</v>
      </c>
      <c r="K408" s="323">
        <f t="shared" si="22"/>
        <v>294.89</v>
      </c>
      <c r="L408" s="324">
        <f t="shared" si="21"/>
        <v>0.15565125979178676</v>
      </c>
      <c r="M408" s="1"/>
      <c r="N408" s="326"/>
      <c r="O408" s="327"/>
    </row>
    <row r="409" spans="1:15" x14ac:dyDescent="0.25">
      <c r="A409" s="302" t="s">
        <v>17217</v>
      </c>
      <c r="B409" s="312">
        <v>1235</v>
      </c>
      <c r="C409" s="313" t="s">
        <v>17218</v>
      </c>
      <c r="D409" s="314" t="s">
        <v>60</v>
      </c>
      <c r="E409" s="315" t="s">
        <v>17219</v>
      </c>
      <c r="F409" s="315" t="s">
        <v>17221</v>
      </c>
      <c r="G409" s="316">
        <v>92.064777327935218</v>
      </c>
      <c r="H409" s="317">
        <v>14.99</v>
      </c>
      <c r="I409" s="318">
        <v>273.08</v>
      </c>
      <c r="J409" s="323">
        <v>46.67</v>
      </c>
      <c r="K409" s="323">
        <f t="shared" si="22"/>
        <v>319.75</v>
      </c>
      <c r="L409" s="324">
        <f t="shared" si="21"/>
        <v>0.1459577795152463</v>
      </c>
      <c r="M409" s="1"/>
      <c r="N409" s="326"/>
      <c r="O409" s="327"/>
    </row>
    <row r="410" spans="1:15" x14ac:dyDescent="0.25">
      <c r="A410" s="302" t="s">
        <v>17217</v>
      </c>
      <c r="B410" s="312">
        <v>2017</v>
      </c>
      <c r="C410" s="313" t="s">
        <v>17218</v>
      </c>
      <c r="D410" s="314" t="s">
        <v>60</v>
      </c>
      <c r="E410" s="315" t="s">
        <v>17219</v>
      </c>
      <c r="F410" s="315" t="s">
        <v>17221</v>
      </c>
      <c r="G410" s="316">
        <v>92.02</v>
      </c>
      <c r="H410" s="317">
        <v>15.72</v>
      </c>
      <c r="I410" s="318">
        <v>570.17999999999995</v>
      </c>
      <c r="J410" s="323">
        <v>63.370000000000005</v>
      </c>
      <c r="K410" s="323">
        <f t="shared" si="22"/>
        <v>633.54999999999995</v>
      </c>
      <c r="L410" s="324">
        <f t="shared" si="21"/>
        <v>0.10002367611080422</v>
      </c>
      <c r="M410" s="1"/>
      <c r="N410" s="326"/>
      <c r="O410" s="327"/>
    </row>
    <row r="411" spans="1:15" x14ac:dyDescent="0.25">
      <c r="A411" s="302" t="s">
        <v>17217</v>
      </c>
      <c r="B411" s="312">
        <v>2017</v>
      </c>
      <c r="C411" s="313" t="s">
        <v>17218</v>
      </c>
      <c r="D411" s="314" t="s">
        <v>60</v>
      </c>
      <c r="E411" s="315" t="s">
        <v>17219</v>
      </c>
      <c r="F411" s="315" t="s">
        <v>17221</v>
      </c>
      <c r="G411" s="316">
        <v>92.02</v>
      </c>
      <c r="H411" s="317">
        <v>15.71</v>
      </c>
      <c r="I411" s="318">
        <v>559.17999999999995</v>
      </c>
      <c r="J411" s="323">
        <v>62.370000000000005</v>
      </c>
      <c r="K411" s="323">
        <f t="shared" si="22"/>
        <v>621.54999999999995</v>
      </c>
      <c r="L411" s="324">
        <f t="shared" si="21"/>
        <v>0.10034590941999841</v>
      </c>
      <c r="M411" s="1"/>
      <c r="N411" s="326"/>
      <c r="O411" s="327"/>
    </row>
    <row r="412" spans="1:15" x14ac:dyDescent="0.25">
      <c r="A412" s="302" t="s">
        <v>17217</v>
      </c>
      <c r="B412" s="312">
        <v>2017</v>
      </c>
      <c r="C412" s="313" t="s">
        <v>17218</v>
      </c>
      <c r="D412" s="314" t="s">
        <v>60</v>
      </c>
      <c r="E412" s="315" t="s">
        <v>17219</v>
      </c>
      <c r="F412" s="315" t="s">
        <v>17221</v>
      </c>
      <c r="G412" s="316">
        <v>92.02</v>
      </c>
      <c r="H412" s="317">
        <v>15.69</v>
      </c>
      <c r="I412" s="318">
        <v>550.54999999999995</v>
      </c>
      <c r="J412" s="323">
        <v>60.180000000000064</v>
      </c>
      <c r="K412" s="323">
        <f t="shared" si="22"/>
        <v>610.73</v>
      </c>
      <c r="L412" s="324">
        <f t="shared" si="21"/>
        <v>9.8537815401241236E-2</v>
      </c>
      <c r="M412" s="1"/>
      <c r="N412" s="326"/>
      <c r="O412" s="327"/>
    </row>
    <row r="413" spans="1:15" x14ac:dyDescent="0.25">
      <c r="A413" s="302" t="s">
        <v>17217</v>
      </c>
      <c r="B413" s="312">
        <v>800</v>
      </c>
      <c r="C413" s="313" t="s">
        <v>17218</v>
      </c>
      <c r="D413" s="314" t="s">
        <v>60</v>
      </c>
      <c r="E413" s="315" t="s">
        <v>17219</v>
      </c>
      <c r="F413" s="315" t="s">
        <v>17220</v>
      </c>
      <c r="G413" s="316">
        <v>92</v>
      </c>
      <c r="H413" s="317">
        <v>16.2</v>
      </c>
      <c r="I413" s="318">
        <v>110.26</v>
      </c>
      <c r="J413" s="323">
        <v>2.36</v>
      </c>
      <c r="K413" s="323">
        <v>114.54</v>
      </c>
      <c r="L413" s="324">
        <f t="shared" si="21"/>
        <v>2.0604155753448573E-2</v>
      </c>
      <c r="M413" s="1"/>
      <c r="N413" s="326"/>
      <c r="O413" s="327"/>
    </row>
    <row r="414" spans="1:15" x14ac:dyDescent="0.25">
      <c r="A414" s="302" t="s">
        <v>17217</v>
      </c>
      <c r="B414" s="312">
        <v>540</v>
      </c>
      <c r="C414" s="313" t="s">
        <v>17218</v>
      </c>
      <c r="D414" s="314" t="s">
        <v>60</v>
      </c>
      <c r="E414" s="315" t="s">
        <v>17219</v>
      </c>
      <c r="F414" s="315" t="s">
        <v>17220</v>
      </c>
      <c r="G414" s="316">
        <v>92</v>
      </c>
      <c r="H414" s="317">
        <v>14.8</v>
      </c>
      <c r="I414" s="318">
        <v>57.8</v>
      </c>
      <c r="J414" s="323">
        <v>2</v>
      </c>
      <c r="K414" s="323">
        <v>59.6</v>
      </c>
      <c r="L414" s="324">
        <f t="shared" si="21"/>
        <v>3.3557046979865772E-2</v>
      </c>
      <c r="M414" s="1"/>
      <c r="N414" s="326"/>
      <c r="O414" s="327"/>
    </row>
    <row r="415" spans="1:15" x14ac:dyDescent="0.25">
      <c r="A415" s="302" t="s">
        <v>17217</v>
      </c>
      <c r="B415" s="312">
        <v>540</v>
      </c>
      <c r="C415" s="313" t="s">
        <v>17218</v>
      </c>
      <c r="D415" s="314" t="s">
        <v>60</v>
      </c>
      <c r="E415" s="315" t="s">
        <v>17219</v>
      </c>
      <c r="F415" s="315" t="s">
        <v>17220</v>
      </c>
      <c r="G415" s="316">
        <v>92</v>
      </c>
      <c r="H415" s="317">
        <v>15.6</v>
      </c>
      <c r="I415" s="318">
        <v>15.4</v>
      </c>
      <c r="J415" s="323">
        <v>7.5</v>
      </c>
      <c r="K415" s="323">
        <v>23.1</v>
      </c>
      <c r="L415" s="324">
        <f t="shared" si="21"/>
        <v>0.32467532467532467</v>
      </c>
      <c r="M415" s="1"/>
      <c r="N415" s="326"/>
      <c r="O415" s="327"/>
    </row>
    <row r="416" spans="1:15" x14ac:dyDescent="0.25">
      <c r="A416" s="302" t="s">
        <v>17217</v>
      </c>
      <c r="B416" s="312">
        <v>540</v>
      </c>
      <c r="C416" s="313" t="s">
        <v>17218</v>
      </c>
      <c r="D416" s="314" t="s">
        <v>60</v>
      </c>
      <c r="E416" s="315" t="s">
        <v>17219</v>
      </c>
      <c r="F416" s="315" t="s">
        <v>17220</v>
      </c>
      <c r="G416" s="316">
        <v>92</v>
      </c>
      <c r="H416" s="317">
        <v>16</v>
      </c>
      <c r="I416" s="318">
        <v>35.1</v>
      </c>
      <c r="J416" s="323">
        <v>0.89999999999999858</v>
      </c>
      <c r="K416" s="323">
        <v>36</v>
      </c>
      <c r="L416" s="324">
        <f t="shared" si="21"/>
        <v>2.499999999999996E-2</v>
      </c>
      <c r="M416" s="1"/>
      <c r="N416" s="326"/>
      <c r="O416" s="327"/>
    </row>
    <row r="417" spans="1:15" x14ac:dyDescent="0.25">
      <c r="A417" s="302" t="s">
        <v>17217</v>
      </c>
      <c r="B417" s="312">
        <v>540</v>
      </c>
      <c r="C417" s="313" t="s">
        <v>17218</v>
      </c>
      <c r="D417" s="314" t="s">
        <v>60</v>
      </c>
      <c r="E417" s="315" t="s">
        <v>17219</v>
      </c>
      <c r="F417" s="315" t="s">
        <v>17220</v>
      </c>
      <c r="G417" s="316">
        <v>92</v>
      </c>
      <c r="H417" s="317">
        <v>15.2</v>
      </c>
      <c r="I417" s="318">
        <v>35.200000000000003</v>
      </c>
      <c r="J417" s="323">
        <v>5.6</v>
      </c>
      <c r="K417" s="323">
        <v>41.5</v>
      </c>
      <c r="L417" s="324">
        <f t="shared" si="21"/>
        <v>0.13493975903614458</v>
      </c>
      <c r="M417" s="1"/>
      <c r="N417" s="326"/>
      <c r="O417" s="327"/>
    </row>
    <row r="418" spans="1:15" x14ac:dyDescent="0.25">
      <c r="A418" s="302" t="s">
        <v>17217</v>
      </c>
      <c r="B418" s="312">
        <v>720</v>
      </c>
      <c r="C418" s="313" t="s">
        <v>17218</v>
      </c>
      <c r="D418" s="314" t="s">
        <v>60</v>
      </c>
      <c r="E418" s="315" t="s">
        <v>17219</v>
      </c>
      <c r="F418" s="315" t="s">
        <v>17220</v>
      </c>
      <c r="G418" s="316">
        <v>92</v>
      </c>
      <c r="H418" s="317">
        <v>14.5</v>
      </c>
      <c r="I418" s="318">
        <v>36.4</v>
      </c>
      <c r="J418" s="323">
        <v>2.5</v>
      </c>
      <c r="K418" s="323">
        <v>38.799999999999997</v>
      </c>
      <c r="L418" s="324">
        <f t="shared" si="21"/>
        <v>6.4432989690721656E-2</v>
      </c>
      <c r="M418" s="1"/>
      <c r="N418" s="326"/>
      <c r="O418" s="327"/>
    </row>
    <row r="419" spans="1:15" x14ac:dyDescent="0.25">
      <c r="A419" s="302" t="s">
        <v>17217</v>
      </c>
      <c r="B419" s="312">
        <v>385</v>
      </c>
      <c r="C419" s="313" t="s">
        <v>17218</v>
      </c>
      <c r="D419" s="314" t="s">
        <v>60</v>
      </c>
      <c r="E419" s="315" t="s">
        <v>17219</v>
      </c>
      <c r="F419" s="315" t="s">
        <v>17220</v>
      </c>
      <c r="G419" s="316">
        <v>92</v>
      </c>
      <c r="H419" s="317">
        <v>15.3</v>
      </c>
      <c r="I419" s="318">
        <v>13.2</v>
      </c>
      <c r="J419" s="323">
        <v>0.9</v>
      </c>
      <c r="K419" s="323">
        <v>13.8</v>
      </c>
      <c r="L419" s="324">
        <f t="shared" si="21"/>
        <v>6.5217391304347824E-2</v>
      </c>
      <c r="M419" s="1"/>
      <c r="N419" s="326"/>
      <c r="O419" s="327"/>
    </row>
    <row r="420" spans="1:15" x14ac:dyDescent="0.25">
      <c r="A420" s="302" t="s">
        <v>17217</v>
      </c>
      <c r="B420" s="312">
        <v>385</v>
      </c>
      <c r="C420" s="313" t="s">
        <v>17218</v>
      </c>
      <c r="D420" s="314" t="s">
        <v>60</v>
      </c>
      <c r="E420" s="315" t="s">
        <v>17219</v>
      </c>
      <c r="F420" s="315" t="s">
        <v>17220</v>
      </c>
      <c r="G420" s="316">
        <v>92</v>
      </c>
      <c r="H420" s="317">
        <v>15.3</v>
      </c>
      <c r="I420" s="318">
        <v>12.3</v>
      </c>
      <c r="J420" s="323">
        <v>0.8</v>
      </c>
      <c r="K420" s="323">
        <v>13.5</v>
      </c>
      <c r="L420" s="324">
        <f t="shared" si="21"/>
        <v>5.9259259259259262E-2</v>
      </c>
      <c r="M420" s="1"/>
      <c r="N420" s="326"/>
      <c r="O420" s="327"/>
    </row>
    <row r="421" spans="1:15" x14ac:dyDescent="0.25">
      <c r="A421" s="302" t="s">
        <v>17217</v>
      </c>
      <c r="B421" s="312">
        <v>385</v>
      </c>
      <c r="C421" s="313" t="s">
        <v>17218</v>
      </c>
      <c r="D421" s="314" t="s">
        <v>60</v>
      </c>
      <c r="E421" s="315" t="s">
        <v>17219</v>
      </c>
      <c r="F421" s="315" t="s">
        <v>17220</v>
      </c>
      <c r="G421" s="316">
        <v>92</v>
      </c>
      <c r="H421" s="317">
        <v>15.3</v>
      </c>
      <c r="I421" s="318">
        <v>12.2</v>
      </c>
      <c r="J421" s="323">
        <v>1</v>
      </c>
      <c r="K421" s="323">
        <v>13.2</v>
      </c>
      <c r="L421" s="324">
        <f t="shared" si="21"/>
        <v>7.575757575757576E-2</v>
      </c>
      <c r="M421" s="1"/>
      <c r="N421" s="326"/>
      <c r="O421" s="327"/>
    </row>
    <row r="422" spans="1:15" x14ac:dyDescent="0.25">
      <c r="A422" s="302" t="s">
        <v>17217</v>
      </c>
      <c r="B422" s="312">
        <v>385</v>
      </c>
      <c r="C422" s="313" t="s">
        <v>17218</v>
      </c>
      <c r="D422" s="314" t="s">
        <v>60</v>
      </c>
      <c r="E422" s="315" t="s">
        <v>17219</v>
      </c>
      <c r="F422" s="315" t="s">
        <v>17220</v>
      </c>
      <c r="G422" s="316">
        <v>92</v>
      </c>
      <c r="H422" s="317">
        <v>15.2</v>
      </c>
      <c r="I422" s="318">
        <v>13.3</v>
      </c>
      <c r="J422" s="323">
        <v>0.4</v>
      </c>
      <c r="K422" s="323">
        <v>14.1</v>
      </c>
      <c r="L422" s="324">
        <f t="shared" si="21"/>
        <v>2.8368794326241138E-2</v>
      </c>
      <c r="M422" s="1"/>
      <c r="N422" s="326"/>
      <c r="O422" s="327"/>
    </row>
    <row r="423" spans="1:15" x14ac:dyDescent="0.25">
      <c r="A423" s="302" t="s">
        <v>17217</v>
      </c>
      <c r="B423" s="312">
        <v>385</v>
      </c>
      <c r="C423" s="313" t="s">
        <v>17218</v>
      </c>
      <c r="D423" s="314" t="s">
        <v>60</v>
      </c>
      <c r="E423" s="315" t="s">
        <v>17219</v>
      </c>
      <c r="F423" s="315" t="s">
        <v>17220</v>
      </c>
      <c r="G423" s="316">
        <v>92</v>
      </c>
      <c r="H423" s="317">
        <v>15.1</v>
      </c>
      <c r="I423" s="318">
        <v>20.7</v>
      </c>
      <c r="J423" s="323">
        <v>0.7</v>
      </c>
      <c r="K423" s="323">
        <v>22</v>
      </c>
      <c r="L423" s="324">
        <f t="shared" si="21"/>
        <v>3.1818181818181815E-2</v>
      </c>
      <c r="M423" s="1"/>
      <c r="N423" s="326"/>
      <c r="O423" s="327"/>
    </row>
    <row r="424" spans="1:15" x14ac:dyDescent="0.25">
      <c r="A424" s="302" t="s">
        <v>17217</v>
      </c>
      <c r="B424" s="312">
        <v>385</v>
      </c>
      <c r="C424" s="313" t="s">
        <v>17218</v>
      </c>
      <c r="D424" s="314" t="s">
        <v>60</v>
      </c>
      <c r="E424" s="315" t="s">
        <v>17219</v>
      </c>
      <c r="F424" s="315" t="s">
        <v>17220</v>
      </c>
      <c r="G424" s="316">
        <v>92</v>
      </c>
      <c r="H424" s="317">
        <v>15.2</v>
      </c>
      <c r="I424" s="318">
        <v>22</v>
      </c>
      <c r="J424" s="323">
        <v>0.5</v>
      </c>
      <c r="K424" s="323">
        <v>23.2</v>
      </c>
      <c r="L424" s="324">
        <f t="shared" si="21"/>
        <v>2.1551724137931036E-2</v>
      </c>
      <c r="M424" s="1"/>
      <c r="N424" s="326"/>
      <c r="O424" s="327"/>
    </row>
    <row r="425" spans="1:15" x14ac:dyDescent="0.25">
      <c r="A425" s="302" t="s">
        <v>17217</v>
      </c>
      <c r="B425" s="312">
        <v>385</v>
      </c>
      <c r="C425" s="313" t="s">
        <v>17218</v>
      </c>
      <c r="D425" s="314" t="s">
        <v>60</v>
      </c>
      <c r="E425" s="315" t="s">
        <v>17219</v>
      </c>
      <c r="F425" s="315" t="s">
        <v>17220</v>
      </c>
      <c r="G425" s="316">
        <v>92</v>
      </c>
      <c r="H425" s="317">
        <v>15.1</v>
      </c>
      <c r="I425" s="318">
        <v>23.6</v>
      </c>
      <c r="J425" s="323">
        <v>0.6</v>
      </c>
      <c r="K425" s="323">
        <v>24.9</v>
      </c>
      <c r="L425" s="324">
        <f t="shared" si="21"/>
        <v>2.4096385542168676E-2</v>
      </c>
      <c r="M425" s="1"/>
      <c r="N425" s="326"/>
      <c r="O425" s="327"/>
    </row>
    <row r="426" spans="1:15" x14ac:dyDescent="0.25">
      <c r="A426" s="302" t="s">
        <v>17217</v>
      </c>
      <c r="B426" s="312">
        <v>1500</v>
      </c>
      <c r="C426" s="313" t="s">
        <v>17218</v>
      </c>
      <c r="D426" s="314" t="s">
        <v>60</v>
      </c>
      <c r="E426" s="315" t="s">
        <v>17219</v>
      </c>
      <c r="F426" s="315" t="s">
        <v>17221</v>
      </c>
      <c r="G426" s="316">
        <v>92</v>
      </c>
      <c r="H426" s="317">
        <v>14.9</v>
      </c>
      <c r="I426" s="318">
        <v>520</v>
      </c>
      <c r="J426" s="323">
        <v>25</v>
      </c>
      <c r="K426" s="323">
        <f>I426+J426</f>
        <v>545</v>
      </c>
      <c r="L426" s="324">
        <f t="shared" si="21"/>
        <v>4.5871559633027525E-2</v>
      </c>
      <c r="M426" s="1"/>
      <c r="N426" s="326"/>
      <c r="O426" s="327"/>
    </row>
    <row r="427" spans="1:15" x14ac:dyDescent="0.25">
      <c r="A427" s="302" t="s">
        <v>17217</v>
      </c>
      <c r="B427" s="312">
        <v>1500</v>
      </c>
      <c r="C427" s="313" t="s">
        <v>17218</v>
      </c>
      <c r="D427" s="314" t="s">
        <v>60</v>
      </c>
      <c r="E427" s="315" t="s">
        <v>17219</v>
      </c>
      <c r="F427" s="315" t="s">
        <v>17221</v>
      </c>
      <c r="G427" s="316">
        <v>92</v>
      </c>
      <c r="H427" s="317">
        <v>14.9</v>
      </c>
      <c r="I427" s="318">
        <v>540</v>
      </c>
      <c r="J427" s="323">
        <v>25</v>
      </c>
      <c r="K427" s="323">
        <f>I427+J427</f>
        <v>565</v>
      </c>
      <c r="L427" s="324">
        <f t="shared" si="21"/>
        <v>4.4247787610619468E-2</v>
      </c>
      <c r="M427" s="1"/>
      <c r="N427" s="326"/>
      <c r="O427" s="327"/>
    </row>
    <row r="428" spans="1:15" x14ac:dyDescent="0.25">
      <c r="A428" s="302" t="s">
        <v>17217</v>
      </c>
      <c r="B428" s="312">
        <v>1500</v>
      </c>
      <c r="C428" s="313" t="s">
        <v>17218</v>
      </c>
      <c r="D428" s="314" t="s">
        <v>60</v>
      </c>
      <c r="E428" s="315" t="s">
        <v>17219</v>
      </c>
      <c r="F428" s="315" t="s">
        <v>17221</v>
      </c>
      <c r="G428" s="316">
        <v>92</v>
      </c>
      <c r="H428" s="317">
        <v>14.9</v>
      </c>
      <c r="I428" s="318">
        <v>531</v>
      </c>
      <c r="J428" s="323">
        <v>25</v>
      </c>
      <c r="K428" s="323">
        <f>I428+J428</f>
        <v>556</v>
      </c>
      <c r="L428" s="324">
        <f t="shared" si="21"/>
        <v>4.4964028776978415E-2</v>
      </c>
      <c r="M428" s="1"/>
      <c r="N428" s="326"/>
      <c r="O428" s="327"/>
    </row>
    <row r="429" spans="1:15" x14ac:dyDescent="0.25">
      <c r="A429" s="302" t="s">
        <v>17217</v>
      </c>
      <c r="B429" s="312">
        <v>2750</v>
      </c>
      <c r="C429" s="313" t="s">
        <v>17218</v>
      </c>
      <c r="D429" s="314" t="s">
        <v>60</v>
      </c>
      <c r="E429" s="315" t="s">
        <v>17219</v>
      </c>
      <c r="F429" s="315" t="s">
        <v>17220</v>
      </c>
      <c r="G429" s="316">
        <v>92</v>
      </c>
      <c r="H429" s="317">
        <v>16</v>
      </c>
      <c r="I429" s="318">
        <v>185.5</v>
      </c>
      <c r="J429" s="323">
        <v>9.5</v>
      </c>
      <c r="K429" s="323">
        <v>195</v>
      </c>
      <c r="L429" s="324">
        <f t="shared" si="21"/>
        <v>4.8717948717948718E-2</v>
      </c>
      <c r="M429" s="1"/>
      <c r="N429" s="326"/>
      <c r="O429" s="327"/>
    </row>
    <row r="430" spans="1:15" x14ac:dyDescent="0.25">
      <c r="A430" s="302" t="s">
        <v>17217</v>
      </c>
      <c r="B430" s="312">
        <v>3000</v>
      </c>
      <c r="C430" s="313" t="s">
        <v>17218</v>
      </c>
      <c r="D430" s="314" t="s">
        <v>60</v>
      </c>
      <c r="E430" s="315" t="s">
        <v>17219</v>
      </c>
      <c r="F430" s="315" t="s">
        <v>17220</v>
      </c>
      <c r="G430" s="316">
        <v>92</v>
      </c>
      <c r="H430" s="317">
        <v>14.8</v>
      </c>
      <c r="I430" s="318">
        <v>88.29</v>
      </c>
      <c r="J430" s="323">
        <v>1.33</v>
      </c>
      <c r="K430" s="323">
        <v>90.7</v>
      </c>
      <c r="L430" s="324">
        <f t="shared" si="21"/>
        <v>1.4663726571113561E-2</v>
      </c>
      <c r="M430" s="1"/>
      <c r="N430" s="326"/>
      <c r="O430" s="327"/>
    </row>
    <row r="431" spans="1:15" x14ac:dyDescent="0.25">
      <c r="A431" s="302" t="s">
        <v>17217</v>
      </c>
      <c r="B431" s="312">
        <v>6000</v>
      </c>
      <c r="C431" s="313" t="s">
        <v>17218</v>
      </c>
      <c r="D431" s="314" t="s">
        <v>60</v>
      </c>
      <c r="E431" s="315" t="s">
        <v>17219</v>
      </c>
      <c r="F431" s="315" t="s">
        <v>17220</v>
      </c>
      <c r="G431" s="316">
        <v>92</v>
      </c>
      <c r="H431" s="317">
        <v>14.95</v>
      </c>
      <c r="I431" s="318">
        <v>586</v>
      </c>
      <c r="J431" s="323">
        <v>9</v>
      </c>
      <c r="K431" s="323">
        <v>595</v>
      </c>
      <c r="L431" s="324">
        <f>J431/K431</f>
        <v>1.5126050420168067E-2</v>
      </c>
      <c r="M431" s="1"/>
      <c r="N431" s="326"/>
      <c r="O431" s="327"/>
    </row>
    <row r="432" spans="1:15" x14ac:dyDescent="0.25">
      <c r="A432" s="302" t="s">
        <v>17217</v>
      </c>
      <c r="B432" s="312">
        <v>1002</v>
      </c>
      <c r="C432" s="313" t="s">
        <v>17218</v>
      </c>
      <c r="D432" s="314" t="s">
        <v>60</v>
      </c>
      <c r="E432" s="315" t="s">
        <v>17219</v>
      </c>
      <c r="F432" s="315" t="s">
        <v>17221</v>
      </c>
      <c r="G432" s="316">
        <v>92</v>
      </c>
      <c r="H432" s="317">
        <v>13.9</v>
      </c>
      <c r="I432" s="318">
        <v>772.5</v>
      </c>
      <c r="J432" s="323">
        <v>77.2</v>
      </c>
      <c r="K432" s="323">
        <f t="shared" ref="K432:K452" si="23">I432+J432</f>
        <v>849.7</v>
      </c>
      <c r="L432" s="324">
        <f t="shared" ref="L432:L495" si="24">IF(J432="","",IF(K432="","",J432/K432))</f>
        <v>9.0855596092738605E-2</v>
      </c>
      <c r="M432" s="1"/>
      <c r="N432" s="326"/>
      <c r="O432" s="327"/>
    </row>
    <row r="433" spans="1:15" x14ac:dyDescent="0.25">
      <c r="A433" s="302" t="s">
        <v>17217</v>
      </c>
      <c r="B433" s="312">
        <v>2278</v>
      </c>
      <c r="C433" s="313" t="s">
        <v>17218</v>
      </c>
      <c r="D433" s="314" t="s">
        <v>60</v>
      </c>
      <c r="E433" s="315" t="s">
        <v>17219</v>
      </c>
      <c r="F433" s="315" t="s">
        <v>17221</v>
      </c>
      <c r="G433" s="316">
        <v>92</v>
      </c>
      <c r="H433" s="317">
        <v>14.4</v>
      </c>
      <c r="I433" s="318">
        <v>1082.0999999999999</v>
      </c>
      <c r="J433" s="323">
        <v>108.2</v>
      </c>
      <c r="K433" s="323">
        <f t="shared" si="23"/>
        <v>1190.3</v>
      </c>
      <c r="L433" s="324">
        <f t="shared" si="24"/>
        <v>9.0901453415105443E-2</v>
      </c>
      <c r="M433" s="1"/>
      <c r="N433" s="326"/>
      <c r="O433" s="327"/>
    </row>
    <row r="434" spans="1:15" x14ac:dyDescent="0.25">
      <c r="A434" s="302" t="s">
        <v>17217</v>
      </c>
      <c r="B434" s="312">
        <v>2278</v>
      </c>
      <c r="C434" s="313" t="s">
        <v>17218</v>
      </c>
      <c r="D434" s="314" t="s">
        <v>60</v>
      </c>
      <c r="E434" s="315" t="s">
        <v>17219</v>
      </c>
      <c r="F434" s="315" t="s">
        <v>17221</v>
      </c>
      <c r="G434" s="316">
        <v>92</v>
      </c>
      <c r="H434" s="317">
        <v>13.9</v>
      </c>
      <c r="I434" s="318">
        <v>1093.3</v>
      </c>
      <c r="J434" s="323">
        <v>109.3</v>
      </c>
      <c r="K434" s="323">
        <f t="shared" si="23"/>
        <v>1202.5999999999999</v>
      </c>
      <c r="L434" s="324">
        <f t="shared" si="24"/>
        <v>9.0886412772326633E-2</v>
      </c>
      <c r="M434" s="1"/>
      <c r="N434" s="326"/>
      <c r="O434" s="327"/>
    </row>
    <row r="435" spans="1:15" x14ac:dyDescent="0.25">
      <c r="A435" s="302" t="s">
        <v>17217</v>
      </c>
      <c r="B435" s="312">
        <v>1350</v>
      </c>
      <c r="C435" s="313" t="s">
        <v>17218</v>
      </c>
      <c r="D435" s="314" t="s">
        <v>60</v>
      </c>
      <c r="E435" s="315" t="s">
        <v>17219</v>
      </c>
      <c r="F435" s="315" t="s">
        <v>17221</v>
      </c>
      <c r="G435" s="316">
        <v>91.851851851851848</v>
      </c>
      <c r="H435" s="317">
        <v>15.2</v>
      </c>
      <c r="I435" s="318">
        <v>228.82703777335985</v>
      </c>
      <c r="J435" s="323">
        <v>33.161616161616166</v>
      </c>
      <c r="K435" s="323">
        <f t="shared" si="23"/>
        <v>261.98865393497601</v>
      </c>
      <c r="L435" s="324">
        <f t="shared" si="24"/>
        <v>0.1265765355237356</v>
      </c>
      <c r="M435" s="1"/>
      <c r="N435" s="326"/>
      <c r="O435" s="327"/>
    </row>
    <row r="436" spans="1:15" x14ac:dyDescent="0.25">
      <c r="A436" s="302" t="s">
        <v>17217</v>
      </c>
      <c r="B436" s="312">
        <v>2000</v>
      </c>
      <c r="C436" s="313" t="s">
        <v>17218</v>
      </c>
      <c r="D436" s="314" t="s">
        <v>60</v>
      </c>
      <c r="E436" s="315" t="s">
        <v>17219</v>
      </c>
      <c r="F436" s="315" t="s">
        <v>17221</v>
      </c>
      <c r="G436" s="316">
        <v>91.649999999999991</v>
      </c>
      <c r="H436" s="317">
        <v>14.2</v>
      </c>
      <c r="I436" s="318">
        <v>801</v>
      </c>
      <c r="J436" s="323">
        <v>68</v>
      </c>
      <c r="K436" s="323">
        <f t="shared" si="23"/>
        <v>869</v>
      </c>
      <c r="L436" s="324">
        <f t="shared" si="24"/>
        <v>7.8250863060989648E-2</v>
      </c>
      <c r="M436" s="1"/>
      <c r="N436" s="326"/>
      <c r="O436" s="327"/>
    </row>
    <row r="437" spans="1:15" x14ac:dyDescent="0.25">
      <c r="A437" s="302" t="s">
        <v>17217</v>
      </c>
      <c r="B437" s="312">
        <v>2000</v>
      </c>
      <c r="C437" s="313" t="s">
        <v>17218</v>
      </c>
      <c r="D437" s="314" t="s">
        <v>60</v>
      </c>
      <c r="E437" s="315" t="s">
        <v>17219</v>
      </c>
      <c r="F437" s="315" t="s">
        <v>17221</v>
      </c>
      <c r="G437" s="316">
        <v>91.649999999999991</v>
      </c>
      <c r="H437" s="317">
        <v>14.2</v>
      </c>
      <c r="I437" s="318">
        <v>811</v>
      </c>
      <c r="J437" s="323">
        <v>71</v>
      </c>
      <c r="K437" s="323">
        <f t="shared" si="23"/>
        <v>882</v>
      </c>
      <c r="L437" s="324">
        <f t="shared" si="24"/>
        <v>8.0498866213151929E-2</v>
      </c>
      <c r="M437" s="1"/>
      <c r="N437" s="326"/>
      <c r="O437" s="327"/>
    </row>
    <row r="438" spans="1:15" x14ac:dyDescent="0.25">
      <c r="A438" s="302" t="s">
        <v>17217</v>
      </c>
      <c r="B438" s="312">
        <v>2000</v>
      </c>
      <c r="C438" s="313" t="s">
        <v>17218</v>
      </c>
      <c r="D438" s="314" t="s">
        <v>60</v>
      </c>
      <c r="E438" s="315" t="s">
        <v>17219</v>
      </c>
      <c r="F438" s="315" t="s">
        <v>17221</v>
      </c>
      <c r="G438" s="316">
        <v>91.649999999999991</v>
      </c>
      <c r="H438" s="317">
        <v>14.2</v>
      </c>
      <c r="I438" s="318">
        <v>845</v>
      </c>
      <c r="J438" s="323">
        <v>74</v>
      </c>
      <c r="K438" s="323">
        <f t="shared" si="23"/>
        <v>919</v>
      </c>
      <c r="L438" s="324">
        <f t="shared" si="24"/>
        <v>8.0522306855277476E-2</v>
      </c>
      <c r="M438" s="1"/>
      <c r="N438" s="326"/>
      <c r="O438" s="327"/>
    </row>
    <row r="439" spans="1:15" x14ac:dyDescent="0.25">
      <c r="A439" s="302" t="s">
        <v>17217</v>
      </c>
      <c r="B439" s="312">
        <v>1235</v>
      </c>
      <c r="C439" s="313" t="s">
        <v>17218</v>
      </c>
      <c r="D439" s="314" t="s">
        <v>60</v>
      </c>
      <c r="E439" s="315" t="s">
        <v>17219</v>
      </c>
      <c r="F439" s="315" t="s">
        <v>17221</v>
      </c>
      <c r="G439" s="316">
        <v>91.611336032388664</v>
      </c>
      <c r="H439" s="317">
        <v>15.01</v>
      </c>
      <c r="I439" s="318">
        <v>312.47000000000003</v>
      </c>
      <c r="J439" s="323">
        <v>57.1</v>
      </c>
      <c r="K439" s="323">
        <f t="shared" si="23"/>
        <v>369.57000000000005</v>
      </c>
      <c r="L439" s="324">
        <f t="shared" si="24"/>
        <v>0.15450388289092729</v>
      </c>
      <c r="M439" s="1"/>
      <c r="N439" s="326"/>
      <c r="O439" s="327"/>
    </row>
    <row r="440" spans="1:15" x14ac:dyDescent="0.25">
      <c r="A440" s="302" t="s">
        <v>17217</v>
      </c>
      <c r="B440" s="312">
        <v>1235</v>
      </c>
      <c r="C440" s="313" t="s">
        <v>17218</v>
      </c>
      <c r="D440" s="314" t="s">
        <v>60</v>
      </c>
      <c r="E440" s="315" t="s">
        <v>17219</v>
      </c>
      <c r="F440" s="315" t="s">
        <v>17221</v>
      </c>
      <c r="G440" s="316">
        <v>91.611336032388664</v>
      </c>
      <c r="H440" s="317">
        <v>15.01</v>
      </c>
      <c r="I440" s="318">
        <v>306.52</v>
      </c>
      <c r="J440" s="323">
        <v>55.81</v>
      </c>
      <c r="K440" s="323">
        <f t="shared" si="23"/>
        <v>362.33</v>
      </c>
      <c r="L440" s="324">
        <f t="shared" si="24"/>
        <v>0.15403085584963985</v>
      </c>
      <c r="M440" s="1"/>
      <c r="N440" s="326"/>
      <c r="O440" s="327"/>
    </row>
    <row r="441" spans="1:15" x14ac:dyDescent="0.25">
      <c r="A441" s="302" t="s">
        <v>17217</v>
      </c>
      <c r="B441" s="312">
        <v>1235</v>
      </c>
      <c r="C441" s="313" t="s">
        <v>17218</v>
      </c>
      <c r="D441" s="314" t="s">
        <v>60</v>
      </c>
      <c r="E441" s="315" t="s">
        <v>17219</v>
      </c>
      <c r="F441" s="315" t="s">
        <v>17221</v>
      </c>
      <c r="G441" s="316">
        <v>91.611336032388664</v>
      </c>
      <c r="H441" s="317">
        <v>14.97</v>
      </c>
      <c r="I441" s="318">
        <v>324.08</v>
      </c>
      <c r="J441" s="323">
        <v>57.29</v>
      </c>
      <c r="K441" s="323">
        <f t="shared" si="23"/>
        <v>381.37</v>
      </c>
      <c r="L441" s="324">
        <f t="shared" si="24"/>
        <v>0.15022156960432126</v>
      </c>
      <c r="M441" s="1"/>
      <c r="N441" s="326"/>
      <c r="O441" s="327"/>
    </row>
    <row r="442" spans="1:15" x14ac:dyDescent="0.25">
      <c r="A442" s="302" t="s">
        <v>17217</v>
      </c>
      <c r="B442" s="312">
        <v>1235</v>
      </c>
      <c r="C442" s="313" t="s">
        <v>17218</v>
      </c>
      <c r="D442" s="314" t="s">
        <v>60</v>
      </c>
      <c r="E442" s="315" t="s">
        <v>17219</v>
      </c>
      <c r="F442" s="315" t="s">
        <v>17221</v>
      </c>
      <c r="G442" s="316">
        <v>91.497975708502025</v>
      </c>
      <c r="H442" s="317">
        <v>14.352</v>
      </c>
      <c r="I442" s="318">
        <v>803.06299999999999</v>
      </c>
      <c r="J442" s="323">
        <v>78.706000000000017</v>
      </c>
      <c r="K442" s="323">
        <f t="shared" si="23"/>
        <v>881.76900000000001</v>
      </c>
      <c r="L442" s="324">
        <f t="shared" si="24"/>
        <v>8.925920507525216E-2</v>
      </c>
      <c r="M442" s="1"/>
      <c r="N442" s="326"/>
      <c r="O442" s="327"/>
    </row>
    <row r="443" spans="1:15" x14ac:dyDescent="0.25">
      <c r="A443" s="302" t="s">
        <v>17217</v>
      </c>
      <c r="B443" s="312">
        <v>1235</v>
      </c>
      <c r="C443" s="313" t="s">
        <v>17218</v>
      </c>
      <c r="D443" s="314" t="s">
        <v>60</v>
      </c>
      <c r="E443" s="315" t="s">
        <v>17219</v>
      </c>
      <c r="F443" s="315" t="s">
        <v>17221</v>
      </c>
      <c r="G443" s="316">
        <v>91.336032388663966</v>
      </c>
      <c r="H443" s="317">
        <v>14.69</v>
      </c>
      <c r="I443" s="318">
        <v>429.23</v>
      </c>
      <c r="J443" s="323">
        <v>64.72</v>
      </c>
      <c r="K443" s="323">
        <f t="shared" si="23"/>
        <v>493.95000000000005</v>
      </c>
      <c r="L443" s="324">
        <f t="shared" si="24"/>
        <v>0.13102540742990179</v>
      </c>
      <c r="M443" s="1"/>
      <c r="N443" s="326"/>
      <c r="O443" s="327"/>
    </row>
    <row r="444" spans="1:15" x14ac:dyDescent="0.25">
      <c r="A444" s="302" t="s">
        <v>17217</v>
      </c>
      <c r="B444" s="312">
        <v>1235</v>
      </c>
      <c r="C444" s="313" t="s">
        <v>17218</v>
      </c>
      <c r="D444" s="314" t="s">
        <v>60</v>
      </c>
      <c r="E444" s="315" t="s">
        <v>17219</v>
      </c>
      <c r="F444" s="315" t="s">
        <v>17221</v>
      </c>
      <c r="G444" s="316">
        <v>91.336032388663966</v>
      </c>
      <c r="H444" s="317">
        <v>14.73</v>
      </c>
      <c r="I444" s="318">
        <v>439.18</v>
      </c>
      <c r="J444" s="323">
        <v>62.5</v>
      </c>
      <c r="K444" s="323">
        <f t="shared" si="23"/>
        <v>501.68</v>
      </c>
      <c r="L444" s="324">
        <f t="shared" si="24"/>
        <v>0.12458140647424654</v>
      </c>
      <c r="M444" s="1"/>
      <c r="N444" s="326"/>
      <c r="O444" s="327"/>
    </row>
    <row r="445" spans="1:15" x14ac:dyDescent="0.25">
      <c r="A445" s="302" t="s">
        <v>17217</v>
      </c>
      <c r="B445" s="312">
        <v>1235</v>
      </c>
      <c r="C445" s="313" t="s">
        <v>17218</v>
      </c>
      <c r="D445" s="314" t="s">
        <v>60</v>
      </c>
      <c r="E445" s="315" t="s">
        <v>17219</v>
      </c>
      <c r="F445" s="315" t="s">
        <v>17221</v>
      </c>
      <c r="G445" s="316">
        <v>91.336032388663966</v>
      </c>
      <c r="H445" s="317">
        <v>14.73</v>
      </c>
      <c r="I445" s="318">
        <v>457.54</v>
      </c>
      <c r="J445" s="323">
        <v>60.37</v>
      </c>
      <c r="K445" s="323">
        <f t="shared" si="23"/>
        <v>517.91</v>
      </c>
      <c r="L445" s="324">
        <f t="shared" si="24"/>
        <v>0.11656465409047904</v>
      </c>
      <c r="M445" s="1"/>
      <c r="N445" s="326"/>
      <c r="O445" s="327"/>
    </row>
    <row r="446" spans="1:15" x14ac:dyDescent="0.25">
      <c r="A446" s="302" t="s">
        <v>17217</v>
      </c>
      <c r="B446" s="312">
        <v>1350</v>
      </c>
      <c r="C446" s="313" t="s">
        <v>17218</v>
      </c>
      <c r="D446" s="314" t="s">
        <v>60</v>
      </c>
      <c r="E446" s="315" t="s">
        <v>17219</v>
      </c>
      <c r="F446" s="315" t="s">
        <v>17221</v>
      </c>
      <c r="G446" s="316">
        <v>91.333333333333329</v>
      </c>
      <c r="H446" s="317">
        <v>15.3</v>
      </c>
      <c r="I446" s="318">
        <v>318.27565789473687</v>
      </c>
      <c r="J446" s="323">
        <v>35.539223300970889</v>
      </c>
      <c r="K446" s="323">
        <f t="shared" si="23"/>
        <v>353.81488119570776</v>
      </c>
      <c r="L446" s="324">
        <f t="shared" si="24"/>
        <v>0.10044581273932586</v>
      </c>
      <c r="M446" s="1"/>
      <c r="N446" s="326"/>
      <c r="O446" s="327"/>
    </row>
    <row r="447" spans="1:15" x14ac:dyDescent="0.25">
      <c r="A447" s="302" t="s">
        <v>17217</v>
      </c>
      <c r="B447" s="312">
        <v>911</v>
      </c>
      <c r="C447" s="313" t="s">
        <v>17218</v>
      </c>
      <c r="D447" s="314" t="s">
        <v>60</v>
      </c>
      <c r="E447" s="315" t="s">
        <v>17219</v>
      </c>
      <c r="F447" s="315" t="s">
        <v>17221</v>
      </c>
      <c r="G447" s="316">
        <v>91.108671789242592</v>
      </c>
      <c r="H447" s="317">
        <v>16.79</v>
      </c>
      <c r="I447" s="318">
        <v>486</v>
      </c>
      <c r="J447" s="323">
        <v>48.6</v>
      </c>
      <c r="K447" s="323">
        <f t="shared" si="23"/>
        <v>534.6</v>
      </c>
      <c r="L447" s="324">
        <f t="shared" si="24"/>
        <v>9.0909090909090912E-2</v>
      </c>
      <c r="M447" s="1"/>
      <c r="N447" s="326"/>
      <c r="O447" s="327"/>
    </row>
    <row r="448" spans="1:15" x14ac:dyDescent="0.25">
      <c r="A448" s="302" t="s">
        <v>17217</v>
      </c>
      <c r="B448" s="312">
        <v>911</v>
      </c>
      <c r="C448" s="313" t="s">
        <v>17218</v>
      </c>
      <c r="D448" s="314" t="s">
        <v>60</v>
      </c>
      <c r="E448" s="315" t="s">
        <v>17219</v>
      </c>
      <c r="F448" s="315" t="s">
        <v>17221</v>
      </c>
      <c r="G448" s="316">
        <v>91.108671789242592</v>
      </c>
      <c r="H448" s="317">
        <v>16.71</v>
      </c>
      <c r="I448" s="318">
        <v>495</v>
      </c>
      <c r="J448" s="323">
        <v>49.5</v>
      </c>
      <c r="K448" s="323">
        <f t="shared" si="23"/>
        <v>544.5</v>
      </c>
      <c r="L448" s="324">
        <f t="shared" si="24"/>
        <v>9.0909090909090912E-2</v>
      </c>
      <c r="M448" s="1"/>
      <c r="N448" s="326"/>
      <c r="O448" s="327"/>
    </row>
    <row r="449" spans="1:15" x14ac:dyDescent="0.25">
      <c r="A449" s="302" t="s">
        <v>17217</v>
      </c>
      <c r="B449" s="312">
        <v>911</v>
      </c>
      <c r="C449" s="313" t="s">
        <v>17218</v>
      </c>
      <c r="D449" s="314" t="s">
        <v>60</v>
      </c>
      <c r="E449" s="315" t="s">
        <v>17219</v>
      </c>
      <c r="F449" s="315" t="s">
        <v>17221</v>
      </c>
      <c r="G449" s="316">
        <v>91.108671789242592</v>
      </c>
      <c r="H449" s="317">
        <v>16.59</v>
      </c>
      <c r="I449" s="318">
        <v>555</v>
      </c>
      <c r="J449" s="323">
        <v>55.5</v>
      </c>
      <c r="K449" s="323">
        <f t="shared" si="23"/>
        <v>610.5</v>
      </c>
      <c r="L449" s="324">
        <f t="shared" si="24"/>
        <v>9.0909090909090912E-2</v>
      </c>
      <c r="M449" s="1"/>
      <c r="N449" s="326"/>
      <c r="O449" s="327"/>
    </row>
    <row r="450" spans="1:15" x14ac:dyDescent="0.25">
      <c r="A450" s="302" t="s">
        <v>17217</v>
      </c>
      <c r="B450" s="312">
        <v>1235</v>
      </c>
      <c r="C450" s="313" t="s">
        <v>17218</v>
      </c>
      <c r="D450" s="314" t="s">
        <v>60</v>
      </c>
      <c r="E450" s="315" t="s">
        <v>17219</v>
      </c>
      <c r="F450" s="315" t="s">
        <v>17221</v>
      </c>
      <c r="G450" s="316">
        <v>91.093117408906892</v>
      </c>
      <c r="H450" s="317">
        <v>14.26</v>
      </c>
      <c r="I450" s="318">
        <v>224.32</v>
      </c>
      <c r="J450" s="323">
        <v>59.2</v>
      </c>
      <c r="K450" s="323">
        <f t="shared" si="23"/>
        <v>283.52</v>
      </c>
      <c r="L450" s="324">
        <f t="shared" si="24"/>
        <v>0.20880361173814901</v>
      </c>
      <c r="M450" s="1"/>
      <c r="N450" s="326"/>
      <c r="O450" s="327"/>
    </row>
    <row r="451" spans="1:15" x14ac:dyDescent="0.25">
      <c r="A451" s="302" t="s">
        <v>17217</v>
      </c>
      <c r="B451" s="312">
        <v>1235</v>
      </c>
      <c r="C451" s="313" t="s">
        <v>17218</v>
      </c>
      <c r="D451" s="314" t="s">
        <v>60</v>
      </c>
      <c r="E451" s="315" t="s">
        <v>17219</v>
      </c>
      <c r="F451" s="315" t="s">
        <v>17221</v>
      </c>
      <c r="G451" s="316">
        <v>91.093117408906892</v>
      </c>
      <c r="H451" s="317">
        <v>14.42</v>
      </c>
      <c r="I451" s="318">
        <v>235.07</v>
      </c>
      <c r="J451" s="323">
        <v>59.82</v>
      </c>
      <c r="K451" s="323">
        <f t="shared" si="23"/>
        <v>294.89</v>
      </c>
      <c r="L451" s="324">
        <f t="shared" si="24"/>
        <v>0.20285530197700838</v>
      </c>
      <c r="M451" s="1"/>
      <c r="N451" s="326"/>
      <c r="O451" s="327"/>
    </row>
    <row r="452" spans="1:15" x14ac:dyDescent="0.25">
      <c r="A452" s="302" t="s">
        <v>17217</v>
      </c>
      <c r="B452" s="312">
        <v>1235</v>
      </c>
      <c r="C452" s="313" t="s">
        <v>17218</v>
      </c>
      <c r="D452" s="314" t="s">
        <v>60</v>
      </c>
      <c r="E452" s="315" t="s">
        <v>17219</v>
      </c>
      <c r="F452" s="315" t="s">
        <v>17221</v>
      </c>
      <c r="G452" s="316">
        <v>91.093117408906892</v>
      </c>
      <c r="H452" s="317">
        <v>14.5</v>
      </c>
      <c r="I452" s="318">
        <v>279.47000000000003</v>
      </c>
      <c r="J452" s="323">
        <v>63.13</v>
      </c>
      <c r="K452" s="323">
        <f t="shared" si="23"/>
        <v>342.6</v>
      </c>
      <c r="L452" s="324">
        <f t="shared" si="24"/>
        <v>0.18426736719206072</v>
      </c>
      <c r="M452" s="1"/>
      <c r="N452" s="326"/>
      <c r="O452" s="327"/>
    </row>
    <row r="453" spans="1:15" x14ac:dyDescent="0.25">
      <c r="A453" s="302" t="s">
        <v>17217</v>
      </c>
      <c r="B453" s="312">
        <v>540</v>
      </c>
      <c r="C453" s="313" t="s">
        <v>17218</v>
      </c>
      <c r="D453" s="314" t="s">
        <v>60</v>
      </c>
      <c r="E453" s="315" t="s">
        <v>17219</v>
      </c>
      <c r="F453" s="315" t="s">
        <v>17220</v>
      </c>
      <c r="G453" s="316">
        <v>91</v>
      </c>
      <c r="H453" s="317">
        <v>14.9</v>
      </c>
      <c r="I453" s="318">
        <v>58.4</v>
      </c>
      <c r="J453" s="323">
        <v>1.2</v>
      </c>
      <c r="K453" s="323">
        <v>59.5</v>
      </c>
      <c r="L453" s="324">
        <f t="shared" si="24"/>
        <v>2.0168067226890754E-2</v>
      </c>
      <c r="M453" s="1"/>
      <c r="N453" s="326"/>
      <c r="O453" s="327"/>
    </row>
    <row r="454" spans="1:15" x14ac:dyDescent="0.25">
      <c r="A454" s="302" t="s">
        <v>17217</v>
      </c>
      <c r="B454" s="312">
        <v>540</v>
      </c>
      <c r="C454" s="313" t="s">
        <v>17218</v>
      </c>
      <c r="D454" s="314" t="s">
        <v>60</v>
      </c>
      <c r="E454" s="315" t="s">
        <v>17219</v>
      </c>
      <c r="F454" s="315" t="s">
        <v>17220</v>
      </c>
      <c r="G454" s="316">
        <v>91</v>
      </c>
      <c r="H454" s="317">
        <v>14.9</v>
      </c>
      <c r="I454" s="318">
        <v>48.9</v>
      </c>
      <c r="J454" s="323">
        <v>1.3</v>
      </c>
      <c r="K454" s="323">
        <v>50.2</v>
      </c>
      <c r="L454" s="324">
        <f t="shared" si="24"/>
        <v>2.589641434262948E-2</v>
      </c>
      <c r="M454" s="1"/>
      <c r="N454" s="326"/>
      <c r="O454" s="327"/>
    </row>
    <row r="455" spans="1:15" x14ac:dyDescent="0.25">
      <c r="A455" s="302" t="s">
        <v>17217</v>
      </c>
      <c r="B455" s="312">
        <v>540</v>
      </c>
      <c r="C455" s="313" t="s">
        <v>17218</v>
      </c>
      <c r="D455" s="314" t="s">
        <v>60</v>
      </c>
      <c r="E455" s="315" t="s">
        <v>17219</v>
      </c>
      <c r="F455" s="315" t="s">
        <v>17220</v>
      </c>
      <c r="G455" s="316">
        <v>91</v>
      </c>
      <c r="H455" s="317">
        <v>15.4</v>
      </c>
      <c r="I455" s="318">
        <v>30.1</v>
      </c>
      <c r="J455" s="323">
        <v>4.2</v>
      </c>
      <c r="K455" s="323">
        <v>35</v>
      </c>
      <c r="L455" s="324">
        <f t="shared" si="24"/>
        <v>0.12000000000000001</v>
      </c>
      <c r="M455" s="1"/>
      <c r="N455" s="326"/>
      <c r="O455" s="327"/>
    </row>
    <row r="456" spans="1:15" x14ac:dyDescent="0.25">
      <c r="A456" s="302" t="s">
        <v>17217</v>
      </c>
      <c r="B456" s="312">
        <v>540</v>
      </c>
      <c r="C456" s="313" t="s">
        <v>17218</v>
      </c>
      <c r="D456" s="314" t="s">
        <v>60</v>
      </c>
      <c r="E456" s="315" t="s">
        <v>17219</v>
      </c>
      <c r="F456" s="315" t="s">
        <v>17220</v>
      </c>
      <c r="G456" s="316">
        <v>91</v>
      </c>
      <c r="H456" s="317">
        <v>14.7</v>
      </c>
      <c r="I456" s="318">
        <v>67.7</v>
      </c>
      <c r="J456" s="323">
        <v>2.2999999999999998</v>
      </c>
      <c r="K456" s="323">
        <v>69.900000000000006</v>
      </c>
      <c r="L456" s="324">
        <f t="shared" si="24"/>
        <v>3.2904148783977107E-2</v>
      </c>
      <c r="M456" s="1"/>
      <c r="N456" s="326"/>
      <c r="O456" s="327"/>
    </row>
    <row r="457" spans="1:15" x14ac:dyDescent="0.25">
      <c r="A457" s="302" t="s">
        <v>17217</v>
      </c>
      <c r="B457" s="312">
        <v>540</v>
      </c>
      <c r="C457" s="313" t="s">
        <v>17218</v>
      </c>
      <c r="D457" s="314" t="s">
        <v>60</v>
      </c>
      <c r="E457" s="315" t="s">
        <v>17219</v>
      </c>
      <c r="F457" s="315" t="s">
        <v>17220</v>
      </c>
      <c r="G457" s="316">
        <v>91</v>
      </c>
      <c r="H457" s="317">
        <v>12.7</v>
      </c>
      <c r="I457" s="318">
        <v>23.1</v>
      </c>
      <c r="J457" s="323">
        <v>15.3</v>
      </c>
      <c r="K457" s="323">
        <v>39.200000000000003</v>
      </c>
      <c r="L457" s="324">
        <f t="shared" si="24"/>
        <v>0.39030612244897961</v>
      </c>
      <c r="M457" s="1"/>
      <c r="N457" s="326"/>
      <c r="O457" s="327"/>
    </row>
    <row r="458" spans="1:15" x14ac:dyDescent="0.25">
      <c r="A458" s="302" t="s">
        <v>17217</v>
      </c>
      <c r="B458" s="312">
        <v>540</v>
      </c>
      <c r="C458" s="313" t="s">
        <v>17218</v>
      </c>
      <c r="D458" s="314" t="s">
        <v>60</v>
      </c>
      <c r="E458" s="315" t="s">
        <v>17219</v>
      </c>
      <c r="F458" s="315" t="s">
        <v>17220</v>
      </c>
      <c r="G458" s="316">
        <v>91</v>
      </c>
      <c r="H458" s="317">
        <v>15.3</v>
      </c>
      <c r="I458" s="318">
        <v>24.7</v>
      </c>
      <c r="J458" s="323">
        <v>24.6</v>
      </c>
      <c r="K458" s="323">
        <v>50.1</v>
      </c>
      <c r="L458" s="324">
        <f t="shared" si="24"/>
        <v>0.49101796407185633</v>
      </c>
      <c r="M458" s="1"/>
      <c r="N458" s="326"/>
      <c r="O458" s="327"/>
    </row>
    <row r="459" spans="1:15" x14ac:dyDescent="0.25">
      <c r="A459" s="302" t="s">
        <v>17217</v>
      </c>
      <c r="B459" s="312">
        <v>720</v>
      </c>
      <c r="C459" s="313" t="s">
        <v>17218</v>
      </c>
      <c r="D459" s="314" t="s">
        <v>60</v>
      </c>
      <c r="E459" s="315" t="s">
        <v>17219</v>
      </c>
      <c r="F459" s="315" t="s">
        <v>17220</v>
      </c>
      <c r="G459" s="316">
        <v>91</v>
      </c>
      <c r="H459" s="317">
        <v>16.5</v>
      </c>
      <c r="I459" s="318">
        <v>101.4</v>
      </c>
      <c r="J459" s="323">
        <v>4.5999999999999943</v>
      </c>
      <c r="K459" s="323">
        <v>106</v>
      </c>
      <c r="L459" s="324">
        <f t="shared" si="24"/>
        <v>4.3396226415094288E-2</v>
      </c>
      <c r="M459" s="1"/>
      <c r="N459" s="326"/>
      <c r="O459" s="327"/>
    </row>
    <row r="460" spans="1:15" x14ac:dyDescent="0.25">
      <c r="A460" s="302" t="s">
        <v>17217</v>
      </c>
      <c r="B460" s="312">
        <v>720</v>
      </c>
      <c r="C460" s="313" t="s">
        <v>17218</v>
      </c>
      <c r="D460" s="314" t="s">
        <v>60</v>
      </c>
      <c r="E460" s="315" t="s">
        <v>17219</v>
      </c>
      <c r="F460" s="315" t="s">
        <v>17220</v>
      </c>
      <c r="G460" s="316">
        <v>91</v>
      </c>
      <c r="H460" s="317">
        <v>15.5</v>
      </c>
      <c r="I460" s="318">
        <v>48.8</v>
      </c>
      <c r="J460" s="323">
        <v>0.20000000000000284</v>
      </c>
      <c r="K460" s="323">
        <v>49</v>
      </c>
      <c r="L460" s="324">
        <f t="shared" si="24"/>
        <v>4.0816326530612821E-3</v>
      </c>
      <c r="M460" s="1"/>
      <c r="N460" s="326"/>
      <c r="O460" s="327"/>
    </row>
    <row r="461" spans="1:15" x14ac:dyDescent="0.25">
      <c r="A461" s="302" t="s">
        <v>17217</v>
      </c>
      <c r="B461" s="312">
        <v>720</v>
      </c>
      <c r="C461" s="313" t="s">
        <v>17218</v>
      </c>
      <c r="D461" s="314" t="s">
        <v>60</v>
      </c>
      <c r="E461" s="315" t="s">
        <v>17219</v>
      </c>
      <c r="F461" s="315" t="s">
        <v>17220</v>
      </c>
      <c r="G461" s="316">
        <v>91</v>
      </c>
      <c r="H461" s="317">
        <v>14.5</v>
      </c>
      <c r="I461" s="318">
        <v>50</v>
      </c>
      <c r="J461" s="323">
        <v>44.4</v>
      </c>
      <c r="K461" s="323">
        <v>95.1</v>
      </c>
      <c r="L461" s="324">
        <f t="shared" si="24"/>
        <v>0.46687697160883285</v>
      </c>
      <c r="M461" s="1"/>
      <c r="N461" s="326"/>
      <c r="O461" s="327"/>
    </row>
    <row r="462" spans="1:15" x14ac:dyDescent="0.25">
      <c r="A462" s="302" t="s">
        <v>17217</v>
      </c>
      <c r="B462" s="312">
        <v>720</v>
      </c>
      <c r="C462" s="313" t="s">
        <v>17218</v>
      </c>
      <c r="D462" s="314" t="s">
        <v>60</v>
      </c>
      <c r="E462" s="315" t="s">
        <v>17219</v>
      </c>
      <c r="F462" s="315" t="s">
        <v>17220</v>
      </c>
      <c r="G462" s="316">
        <v>91</v>
      </c>
      <c r="H462" s="317">
        <v>15.1</v>
      </c>
      <c r="I462" s="318">
        <v>40.700000000000003</v>
      </c>
      <c r="J462" s="323">
        <v>0.5</v>
      </c>
      <c r="K462" s="323">
        <v>40.9</v>
      </c>
      <c r="L462" s="324">
        <f t="shared" si="24"/>
        <v>1.2224938875305624E-2</v>
      </c>
      <c r="M462" s="1"/>
      <c r="N462" s="326"/>
      <c r="O462" s="327"/>
    </row>
    <row r="463" spans="1:15" x14ac:dyDescent="0.25">
      <c r="A463" s="302" t="s">
        <v>17217</v>
      </c>
      <c r="B463" s="312">
        <v>720</v>
      </c>
      <c r="C463" s="313" t="s">
        <v>17218</v>
      </c>
      <c r="D463" s="314" t="s">
        <v>60</v>
      </c>
      <c r="E463" s="315" t="s">
        <v>17219</v>
      </c>
      <c r="F463" s="315" t="s">
        <v>17220</v>
      </c>
      <c r="G463" s="316">
        <v>91</v>
      </c>
      <c r="H463" s="317">
        <v>15</v>
      </c>
      <c r="I463" s="318">
        <v>46.8</v>
      </c>
      <c r="J463" s="323">
        <v>1.2</v>
      </c>
      <c r="K463" s="323">
        <v>48.3</v>
      </c>
      <c r="L463" s="324">
        <f t="shared" si="24"/>
        <v>2.4844720496894412E-2</v>
      </c>
      <c r="M463" s="1"/>
      <c r="N463" s="326"/>
      <c r="O463" s="327"/>
    </row>
    <row r="464" spans="1:15" x14ac:dyDescent="0.25">
      <c r="A464" s="302" t="s">
        <v>17217</v>
      </c>
      <c r="B464" s="312">
        <v>720</v>
      </c>
      <c r="C464" s="313" t="s">
        <v>17218</v>
      </c>
      <c r="D464" s="314" t="s">
        <v>60</v>
      </c>
      <c r="E464" s="315" t="s">
        <v>17219</v>
      </c>
      <c r="F464" s="315" t="s">
        <v>17220</v>
      </c>
      <c r="G464" s="316">
        <v>91</v>
      </c>
      <c r="H464" s="317">
        <v>15.1</v>
      </c>
      <c r="I464" s="318">
        <v>42.3</v>
      </c>
      <c r="J464" s="323">
        <v>0.9</v>
      </c>
      <c r="K464" s="323">
        <v>43.2</v>
      </c>
      <c r="L464" s="324">
        <f t="shared" si="24"/>
        <v>2.0833333333333332E-2</v>
      </c>
      <c r="M464" s="1"/>
      <c r="N464" s="326"/>
      <c r="O464" s="327"/>
    </row>
    <row r="465" spans="1:15" x14ac:dyDescent="0.25">
      <c r="A465" s="302" t="s">
        <v>17217</v>
      </c>
      <c r="B465" s="312">
        <v>720</v>
      </c>
      <c r="C465" s="313" t="s">
        <v>17218</v>
      </c>
      <c r="D465" s="314" t="s">
        <v>60</v>
      </c>
      <c r="E465" s="315" t="s">
        <v>17219</v>
      </c>
      <c r="F465" s="315" t="s">
        <v>17220</v>
      </c>
      <c r="G465" s="316">
        <v>91</v>
      </c>
      <c r="H465" s="317">
        <v>14.5</v>
      </c>
      <c r="I465" s="318">
        <v>33.1</v>
      </c>
      <c r="J465" s="323">
        <v>2.5</v>
      </c>
      <c r="K465" s="323">
        <v>35.5</v>
      </c>
      <c r="L465" s="324">
        <f t="shared" si="24"/>
        <v>7.0422535211267609E-2</v>
      </c>
      <c r="M465" s="1"/>
      <c r="N465" s="326"/>
      <c r="O465" s="327"/>
    </row>
    <row r="466" spans="1:15" x14ac:dyDescent="0.25">
      <c r="A466" s="302" t="s">
        <v>17217</v>
      </c>
      <c r="B466" s="312">
        <v>800</v>
      </c>
      <c r="C466" s="313" t="s">
        <v>17218</v>
      </c>
      <c r="D466" s="314" t="s">
        <v>60</v>
      </c>
      <c r="E466" s="315" t="s">
        <v>17219</v>
      </c>
      <c r="F466" s="315" t="s">
        <v>17220</v>
      </c>
      <c r="G466" s="316">
        <v>91</v>
      </c>
      <c r="H466" s="317">
        <v>14.5</v>
      </c>
      <c r="I466" s="318">
        <v>96.6</v>
      </c>
      <c r="J466" s="323">
        <v>0.1</v>
      </c>
      <c r="K466" s="323">
        <v>99</v>
      </c>
      <c r="L466" s="324">
        <f t="shared" si="24"/>
        <v>1.0101010101010101E-3</v>
      </c>
      <c r="M466" s="1"/>
      <c r="N466" s="326"/>
      <c r="O466" s="327"/>
    </row>
    <row r="467" spans="1:15" x14ac:dyDescent="0.25">
      <c r="A467" s="302" t="s">
        <v>17217</v>
      </c>
      <c r="B467" s="312">
        <v>800</v>
      </c>
      <c r="C467" s="313" t="s">
        <v>17218</v>
      </c>
      <c r="D467" s="314" t="s">
        <v>60</v>
      </c>
      <c r="E467" s="315" t="s">
        <v>17219</v>
      </c>
      <c r="F467" s="315" t="s">
        <v>17220</v>
      </c>
      <c r="G467" s="316">
        <v>91</v>
      </c>
      <c r="H467" s="317">
        <v>14.2</v>
      </c>
      <c r="I467" s="318">
        <v>129.69999999999999</v>
      </c>
      <c r="J467" s="323">
        <v>0.5</v>
      </c>
      <c r="K467" s="323">
        <v>133.1</v>
      </c>
      <c r="L467" s="324">
        <f t="shared" si="24"/>
        <v>3.7565740045078888E-3</v>
      </c>
      <c r="M467" s="1"/>
      <c r="N467" s="326"/>
      <c r="O467" s="327"/>
    </row>
    <row r="468" spans="1:15" x14ac:dyDescent="0.25">
      <c r="A468" s="302" t="s">
        <v>17217</v>
      </c>
      <c r="B468" s="312">
        <v>800</v>
      </c>
      <c r="C468" s="313" t="s">
        <v>17218</v>
      </c>
      <c r="D468" s="314" t="s">
        <v>60</v>
      </c>
      <c r="E468" s="315" t="s">
        <v>17219</v>
      </c>
      <c r="F468" s="315" t="s">
        <v>17220</v>
      </c>
      <c r="G468" s="316">
        <v>91</v>
      </c>
      <c r="H468" s="317">
        <v>14.3</v>
      </c>
      <c r="I468" s="318">
        <v>137.6</v>
      </c>
      <c r="J468" s="323">
        <v>1.4</v>
      </c>
      <c r="K468" s="323">
        <v>142.30000000000001</v>
      </c>
      <c r="L468" s="324">
        <f t="shared" si="24"/>
        <v>9.8383696416022466E-3</v>
      </c>
      <c r="M468" s="1"/>
      <c r="N468" s="326"/>
      <c r="O468" s="327"/>
    </row>
    <row r="469" spans="1:15" x14ac:dyDescent="0.25">
      <c r="A469" s="302" t="s">
        <v>17217</v>
      </c>
      <c r="B469" s="312">
        <v>800</v>
      </c>
      <c r="C469" s="313" t="s">
        <v>17218</v>
      </c>
      <c r="D469" s="314" t="s">
        <v>60</v>
      </c>
      <c r="E469" s="315" t="s">
        <v>17219</v>
      </c>
      <c r="F469" s="315" t="s">
        <v>17220</v>
      </c>
      <c r="G469" s="316">
        <v>91</v>
      </c>
      <c r="H469" s="317">
        <v>14.4</v>
      </c>
      <c r="I469" s="318">
        <v>121.5</v>
      </c>
      <c r="J469" s="323">
        <v>3.8</v>
      </c>
      <c r="K469" s="323">
        <v>128.5</v>
      </c>
      <c r="L469" s="324">
        <f t="shared" si="24"/>
        <v>2.9571984435797664E-2</v>
      </c>
      <c r="M469" s="1"/>
      <c r="N469" s="326"/>
      <c r="O469" s="327"/>
    </row>
    <row r="470" spans="1:15" x14ac:dyDescent="0.25">
      <c r="A470" s="302" t="s">
        <v>17217</v>
      </c>
      <c r="B470" s="312">
        <v>800</v>
      </c>
      <c r="C470" s="313" t="s">
        <v>17218</v>
      </c>
      <c r="D470" s="314" t="s">
        <v>60</v>
      </c>
      <c r="E470" s="315" t="s">
        <v>17219</v>
      </c>
      <c r="F470" s="315" t="s">
        <v>17220</v>
      </c>
      <c r="G470" s="316">
        <v>91</v>
      </c>
      <c r="H470" s="317">
        <v>14.3</v>
      </c>
      <c r="I470" s="318">
        <v>119.9</v>
      </c>
      <c r="J470" s="323">
        <v>4.5999999999999996</v>
      </c>
      <c r="K470" s="323">
        <v>127.3</v>
      </c>
      <c r="L470" s="324">
        <f t="shared" si="24"/>
        <v>3.6135113904163393E-2</v>
      </c>
      <c r="M470" s="1"/>
      <c r="N470" s="326"/>
      <c r="O470" s="327"/>
    </row>
    <row r="471" spans="1:15" x14ac:dyDescent="0.25">
      <c r="A471" s="302" t="s">
        <v>17217</v>
      </c>
      <c r="B471" s="312">
        <v>385</v>
      </c>
      <c r="C471" s="313" t="s">
        <v>17218</v>
      </c>
      <c r="D471" s="314" t="s">
        <v>60</v>
      </c>
      <c r="E471" s="315" t="s">
        <v>17219</v>
      </c>
      <c r="F471" s="315" t="s">
        <v>17220</v>
      </c>
      <c r="G471" s="316">
        <v>91</v>
      </c>
      <c r="H471" s="317">
        <v>15.3</v>
      </c>
      <c r="I471" s="318">
        <v>36.1</v>
      </c>
      <c r="J471" s="323">
        <v>1.7</v>
      </c>
      <c r="K471" s="323">
        <v>38.700000000000003</v>
      </c>
      <c r="L471" s="324">
        <f t="shared" si="24"/>
        <v>4.3927648578811367E-2</v>
      </c>
      <c r="M471" s="1"/>
      <c r="N471" s="326"/>
      <c r="O471" s="327"/>
    </row>
    <row r="472" spans="1:15" x14ac:dyDescent="0.25">
      <c r="A472" s="302" t="s">
        <v>17217</v>
      </c>
      <c r="B472" s="312">
        <v>385</v>
      </c>
      <c r="C472" s="313" t="s">
        <v>17218</v>
      </c>
      <c r="D472" s="314" t="s">
        <v>60</v>
      </c>
      <c r="E472" s="315" t="s">
        <v>17219</v>
      </c>
      <c r="F472" s="315" t="s">
        <v>17220</v>
      </c>
      <c r="G472" s="316">
        <v>91</v>
      </c>
      <c r="H472" s="317">
        <v>15.3</v>
      </c>
      <c r="I472" s="318">
        <v>42</v>
      </c>
      <c r="J472" s="323">
        <v>0.9</v>
      </c>
      <c r="K472" s="323">
        <v>43.2</v>
      </c>
      <c r="L472" s="324">
        <f t="shared" si="24"/>
        <v>2.0833333333333332E-2</v>
      </c>
      <c r="M472" s="1"/>
      <c r="N472" s="326"/>
      <c r="O472" s="327"/>
    </row>
    <row r="473" spans="1:15" x14ac:dyDescent="0.25">
      <c r="A473" s="302" t="s">
        <v>17217</v>
      </c>
      <c r="B473" s="312">
        <v>3000</v>
      </c>
      <c r="C473" s="313" t="s">
        <v>17218</v>
      </c>
      <c r="D473" s="314" t="s">
        <v>60</v>
      </c>
      <c r="E473" s="315" t="s">
        <v>17219</v>
      </c>
      <c r="F473" s="315" t="s">
        <v>17220</v>
      </c>
      <c r="G473" s="316">
        <v>91</v>
      </c>
      <c r="H473" s="317">
        <v>15.1</v>
      </c>
      <c r="I473" s="318">
        <v>124.7</v>
      </c>
      <c r="J473" s="323">
        <v>2.2000000000000002</v>
      </c>
      <c r="K473" s="323">
        <v>129.80000000000001</v>
      </c>
      <c r="L473" s="324">
        <f t="shared" si="24"/>
        <v>1.6949152542372881E-2</v>
      </c>
      <c r="M473" s="1"/>
      <c r="N473" s="326"/>
      <c r="O473" s="327"/>
    </row>
    <row r="474" spans="1:15" x14ac:dyDescent="0.25">
      <c r="A474" s="302" t="s">
        <v>17217</v>
      </c>
      <c r="B474" s="312">
        <v>3000</v>
      </c>
      <c r="C474" s="313" t="s">
        <v>17218</v>
      </c>
      <c r="D474" s="314" t="s">
        <v>60</v>
      </c>
      <c r="E474" s="315" t="s">
        <v>17219</v>
      </c>
      <c r="F474" s="315" t="s">
        <v>17220</v>
      </c>
      <c r="G474" s="316">
        <v>91</v>
      </c>
      <c r="H474" s="317">
        <v>15.1</v>
      </c>
      <c r="I474" s="318">
        <v>151.30000000000001</v>
      </c>
      <c r="J474" s="323">
        <v>1.5</v>
      </c>
      <c r="K474" s="323">
        <v>154.4</v>
      </c>
      <c r="L474" s="324">
        <f t="shared" si="24"/>
        <v>9.7150259067357511E-3</v>
      </c>
      <c r="M474" s="1"/>
      <c r="N474" s="326"/>
      <c r="O474" s="327"/>
    </row>
    <row r="475" spans="1:15" x14ac:dyDescent="0.25">
      <c r="A475" s="302" t="s">
        <v>17217</v>
      </c>
      <c r="B475" s="312">
        <v>3000</v>
      </c>
      <c r="C475" s="313" t="s">
        <v>17218</v>
      </c>
      <c r="D475" s="314" t="s">
        <v>60</v>
      </c>
      <c r="E475" s="315" t="s">
        <v>17219</v>
      </c>
      <c r="F475" s="315" t="s">
        <v>17220</v>
      </c>
      <c r="G475" s="316">
        <v>91</v>
      </c>
      <c r="H475" s="317">
        <v>15.3</v>
      </c>
      <c r="I475" s="318">
        <v>109.7</v>
      </c>
      <c r="J475" s="323">
        <v>4.8</v>
      </c>
      <c r="K475" s="323">
        <v>114.4</v>
      </c>
      <c r="L475" s="324">
        <f t="shared" si="24"/>
        <v>4.1958041958041953E-2</v>
      </c>
      <c r="M475" s="1"/>
      <c r="N475" s="326"/>
      <c r="O475" s="327"/>
    </row>
    <row r="476" spans="1:15" x14ac:dyDescent="0.25">
      <c r="A476" s="302" t="s">
        <v>17217</v>
      </c>
      <c r="B476" s="312">
        <v>1800</v>
      </c>
      <c r="C476" s="313" t="s">
        <v>17218</v>
      </c>
      <c r="D476" s="314" t="s">
        <v>60</v>
      </c>
      <c r="E476" s="315" t="s">
        <v>17219</v>
      </c>
      <c r="F476" s="315" t="s">
        <v>17222</v>
      </c>
      <c r="G476" s="316">
        <v>91</v>
      </c>
      <c r="H476" s="317">
        <v>14.52</v>
      </c>
      <c r="I476" s="318">
        <v>993.67</v>
      </c>
      <c r="J476" s="323">
        <v>229.73000000000013</v>
      </c>
      <c r="K476" s="323">
        <f t="shared" ref="K476:K499" si="25">I476+J476</f>
        <v>1223.4000000000001</v>
      </c>
      <c r="L476" s="324">
        <f t="shared" si="24"/>
        <v>0.18777995749550441</v>
      </c>
      <c r="M476" s="1"/>
      <c r="N476" s="326"/>
      <c r="O476" s="327"/>
    </row>
    <row r="477" spans="1:15" x14ac:dyDescent="0.25">
      <c r="A477" s="302" t="s">
        <v>17217</v>
      </c>
      <c r="B477" s="312">
        <v>1600</v>
      </c>
      <c r="C477" s="313" t="s">
        <v>17218</v>
      </c>
      <c r="D477" s="314" t="s">
        <v>60</v>
      </c>
      <c r="E477" s="315" t="s">
        <v>17219</v>
      </c>
      <c r="F477" s="315" t="s">
        <v>17222</v>
      </c>
      <c r="G477" s="316">
        <v>91</v>
      </c>
      <c r="H477" s="317">
        <v>14.72</v>
      </c>
      <c r="I477" s="318">
        <v>807.32</v>
      </c>
      <c r="J477" s="323">
        <v>231.36</v>
      </c>
      <c r="K477" s="323">
        <f t="shared" si="25"/>
        <v>1038.68</v>
      </c>
      <c r="L477" s="324">
        <f t="shared" si="24"/>
        <v>0.22274425232025263</v>
      </c>
      <c r="M477" s="1"/>
      <c r="N477" s="326"/>
      <c r="O477" s="327"/>
    </row>
    <row r="478" spans="1:15" x14ac:dyDescent="0.25">
      <c r="A478" s="302" t="s">
        <v>17217</v>
      </c>
      <c r="B478" s="312">
        <v>1500</v>
      </c>
      <c r="C478" s="313" t="s">
        <v>17218</v>
      </c>
      <c r="D478" s="314" t="s">
        <v>60</v>
      </c>
      <c r="E478" s="315" t="s">
        <v>17219</v>
      </c>
      <c r="F478" s="315" t="s">
        <v>17221</v>
      </c>
      <c r="G478" s="316">
        <v>90.86666666666666</v>
      </c>
      <c r="H478" s="317">
        <v>14.5</v>
      </c>
      <c r="I478" s="318">
        <v>579</v>
      </c>
      <c r="J478" s="323">
        <v>33</v>
      </c>
      <c r="K478" s="323">
        <f t="shared" si="25"/>
        <v>612</v>
      </c>
      <c r="L478" s="324">
        <f t="shared" si="24"/>
        <v>5.3921568627450983E-2</v>
      </c>
      <c r="M478" s="1"/>
      <c r="N478" s="326"/>
      <c r="O478" s="327"/>
    </row>
    <row r="479" spans="1:15" x14ac:dyDescent="0.25">
      <c r="A479" s="302" t="s">
        <v>17217</v>
      </c>
      <c r="B479" s="312">
        <v>1500</v>
      </c>
      <c r="C479" s="313" t="s">
        <v>17218</v>
      </c>
      <c r="D479" s="314" t="s">
        <v>60</v>
      </c>
      <c r="E479" s="315" t="s">
        <v>17219</v>
      </c>
      <c r="F479" s="315" t="s">
        <v>17221</v>
      </c>
      <c r="G479" s="316">
        <v>90.86666666666666</v>
      </c>
      <c r="H479" s="317">
        <v>14.8</v>
      </c>
      <c r="I479" s="318">
        <v>496</v>
      </c>
      <c r="J479" s="323">
        <v>41</v>
      </c>
      <c r="K479" s="323">
        <f t="shared" si="25"/>
        <v>537</v>
      </c>
      <c r="L479" s="324">
        <f t="shared" si="24"/>
        <v>7.6350093109869649E-2</v>
      </c>
      <c r="M479" s="1"/>
      <c r="N479" s="326"/>
      <c r="O479" s="327"/>
    </row>
    <row r="480" spans="1:15" x14ac:dyDescent="0.25">
      <c r="A480" s="302" t="s">
        <v>17217</v>
      </c>
      <c r="B480" s="312">
        <v>1500</v>
      </c>
      <c r="C480" s="313" t="s">
        <v>17218</v>
      </c>
      <c r="D480" s="314" t="s">
        <v>60</v>
      </c>
      <c r="E480" s="315" t="s">
        <v>17219</v>
      </c>
      <c r="F480" s="315" t="s">
        <v>17221</v>
      </c>
      <c r="G480" s="316">
        <v>90.86666666666666</v>
      </c>
      <c r="H480" s="317">
        <v>14.5</v>
      </c>
      <c r="I480" s="318">
        <v>566</v>
      </c>
      <c r="J480" s="323">
        <v>39</v>
      </c>
      <c r="K480" s="323">
        <f t="shared" si="25"/>
        <v>605</v>
      </c>
      <c r="L480" s="324">
        <f t="shared" si="24"/>
        <v>6.4462809917355368E-2</v>
      </c>
      <c r="M480" s="1"/>
      <c r="N480" s="326"/>
      <c r="O480" s="327"/>
    </row>
    <row r="481" spans="1:15" x14ac:dyDescent="0.25">
      <c r="A481" s="302" t="s">
        <v>17217</v>
      </c>
      <c r="B481" s="312">
        <v>1235</v>
      </c>
      <c r="C481" s="313" t="s">
        <v>17218</v>
      </c>
      <c r="D481" s="314" t="s">
        <v>60</v>
      </c>
      <c r="E481" s="315" t="s">
        <v>17219</v>
      </c>
      <c r="F481" s="315" t="s">
        <v>17221</v>
      </c>
      <c r="G481" s="316">
        <v>90.850202429149789</v>
      </c>
      <c r="H481" s="317">
        <v>14.65</v>
      </c>
      <c r="I481" s="318">
        <v>463.03</v>
      </c>
      <c r="J481" s="323">
        <v>44.91</v>
      </c>
      <c r="K481" s="323">
        <f t="shared" si="25"/>
        <v>507.93999999999994</v>
      </c>
      <c r="L481" s="324">
        <f t="shared" si="24"/>
        <v>8.841595464031185E-2</v>
      </c>
      <c r="M481" s="1"/>
      <c r="N481" s="326"/>
      <c r="O481" s="327"/>
    </row>
    <row r="482" spans="1:15" x14ac:dyDescent="0.25">
      <c r="A482" s="302" t="s">
        <v>17217</v>
      </c>
      <c r="B482" s="312">
        <v>1235</v>
      </c>
      <c r="C482" s="313" t="s">
        <v>17218</v>
      </c>
      <c r="D482" s="314" t="s">
        <v>60</v>
      </c>
      <c r="E482" s="315" t="s">
        <v>17219</v>
      </c>
      <c r="F482" s="315" t="s">
        <v>17221</v>
      </c>
      <c r="G482" s="316">
        <v>90.850202429149789</v>
      </c>
      <c r="H482" s="317">
        <v>14.5</v>
      </c>
      <c r="I482" s="318">
        <v>714.05</v>
      </c>
      <c r="J482" s="323">
        <v>52.81</v>
      </c>
      <c r="K482" s="323">
        <f t="shared" si="25"/>
        <v>766.8599999999999</v>
      </c>
      <c r="L482" s="324">
        <f t="shared" si="24"/>
        <v>6.8865242677933397E-2</v>
      </c>
      <c r="M482" s="1"/>
      <c r="N482" s="326"/>
      <c r="O482" s="327"/>
    </row>
    <row r="483" spans="1:15" x14ac:dyDescent="0.25">
      <c r="A483" s="302" t="s">
        <v>17217</v>
      </c>
      <c r="B483" s="312">
        <v>1235</v>
      </c>
      <c r="C483" s="313" t="s">
        <v>17218</v>
      </c>
      <c r="D483" s="314" t="s">
        <v>60</v>
      </c>
      <c r="E483" s="315" t="s">
        <v>17219</v>
      </c>
      <c r="F483" s="315" t="s">
        <v>17221</v>
      </c>
      <c r="G483" s="316">
        <v>90.850202429149789</v>
      </c>
      <c r="H483" s="317">
        <v>14.57</v>
      </c>
      <c r="I483" s="318">
        <v>674.76</v>
      </c>
      <c r="J483" s="323">
        <v>37.01</v>
      </c>
      <c r="K483" s="323">
        <f t="shared" si="25"/>
        <v>711.77</v>
      </c>
      <c r="L483" s="324">
        <f t="shared" si="24"/>
        <v>5.1997133905615577E-2</v>
      </c>
      <c r="M483" s="1"/>
      <c r="N483" s="326"/>
      <c r="O483" s="327"/>
    </row>
    <row r="484" spans="1:15" x14ac:dyDescent="0.25">
      <c r="A484" s="302" t="s">
        <v>17217</v>
      </c>
      <c r="B484" s="312">
        <v>1404</v>
      </c>
      <c r="C484" s="313" t="s">
        <v>17218</v>
      </c>
      <c r="D484" s="314" t="s">
        <v>60</v>
      </c>
      <c r="E484" s="315" t="s">
        <v>17219</v>
      </c>
      <c r="F484" s="315" t="s">
        <v>17221</v>
      </c>
      <c r="G484" s="316">
        <v>90.740740740740748</v>
      </c>
      <c r="H484" s="317">
        <v>15.64</v>
      </c>
      <c r="I484" s="318">
        <v>754.1</v>
      </c>
      <c r="J484" s="323">
        <v>145.12</v>
      </c>
      <c r="K484" s="323">
        <f t="shared" si="25"/>
        <v>899.22</v>
      </c>
      <c r="L484" s="324">
        <f t="shared" si="24"/>
        <v>0.16138431084717866</v>
      </c>
      <c r="M484" s="1"/>
      <c r="N484" s="326"/>
      <c r="O484" s="327"/>
    </row>
    <row r="485" spans="1:15" x14ac:dyDescent="0.25">
      <c r="A485" s="302" t="s">
        <v>17217</v>
      </c>
      <c r="B485" s="312">
        <v>1404</v>
      </c>
      <c r="C485" s="313" t="s">
        <v>17218</v>
      </c>
      <c r="D485" s="314" t="s">
        <v>60</v>
      </c>
      <c r="E485" s="315" t="s">
        <v>17219</v>
      </c>
      <c r="F485" s="315" t="s">
        <v>17221</v>
      </c>
      <c r="G485" s="316">
        <v>90.740740740740748</v>
      </c>
      <c r="H485" s="317">
        <v>15.64</v>
      </c>
      <c r="I485" s="318">
        <v>802.37</v>
      </c>
      <c r="J485" s="323">
        <v>156.63</v>
      </c>
      <c r="K485" s="323">
        <f t="shared" si="25"/>
        <v>959</v>
      </c>
      <c r="L485" s="324">
        <f t="shared" si="24"/>
        <v>0.16332638164754953</v>
      </c>
      <c r="M485" s="1"/>
      <c r="N485" s="326"/>
      <c r="O485" s="327"/>
    </row>
    <row r="486" spans="1:15" x14ac:dyDescent="0.25">
      <c r="A486" s="302" t="s">
        <v>17217</v>
      </c>
      <c r="B486" s="312">
        <v>1404</v>
      </c>
      <c r="C486" s="313" t="s">
        <v>17218</v>
      </c>
      <c r="D486" s="314" t="s">
        <v>60</v>
      </c>
      <c r="E486" s="315" t="s">
        <v>17219</v>
      </c>
      <c r="F486" s="315" t="s">
        <v>17221</v>
      </c>
      <c r="G486" s="316">
        <v>90.740740740740748</v>
      </c>
      <c r="H486" s="317">
        <v>15.88</v>
      </c>
      <c r="I486" s="318">
        <v>819.27</v>
      </c>
      <c r="J486" s="323">
        <v>158.54</v>
      </c>
      <c r="K486" s="323">
        <f t="shared" si="25"/>
        <v>977.81</v>
      </c>
      <c r="L486" s="324">
        <f t="shared" si="24"/>
        <v>0.16213783863940848</v>
      </c>
      <c r="M486" s="1"/>
      <c r="N486" s="326"/>
      <c r="O486" s="327"/>
    </row>
    <row r="487" spans="1:15" x14ac:dyDescent="0.25">
      <c r="A487" s="302" t="s">
        <v>17217</v>
      </c>
      <c r="B487" s="312">
        <v>1500</v>
      </c>
      <c r="C487" s="313" t="s">
        <v>17218</v>
      </c>
      <c r="D487" s="314" t="s">
        <v>60</v>
      </c>
      <c r="E487" s="315" t="s">
        <v>17219</v>
      </c>
      <c r="F487" s="315" t="s">
        <v>17221</v>
      </c>
      <c r="G487" s="316">
        <v>90.733333333333334</v>
      </c>
      <c r="H487" s="317">
        <v>14.1</v>
      </c>
      <c r="I487" s="318">
        <v>677</v>
      </c>
      <c r="J487" s="323">
        <v>55</v>
      </c>
      <c r="K487" s="323">
        <f t="shared" si="25"/>
        <v>732</v>
      </c>
      <c r="L487" s="324">
        <f t="shared" si="24"/>
        <v>7.5136612021857924E-2</v>
      </c>
      <c r="M487" s="1"/>
      <c r="N487" s="326"/>
      <c r="O487" s="327"/>
    </row>
    <row r="488" spans="1:15" x14ac:dyDescent="0.25">
      <c r="A488" s="302" t="s">
        <v>17217</v>
      </c>
      <c r="B488" s="312">
        <v>1500</v>
      </c>
      <c r="C488" s="313" t="s">
        <v>17218</v>
      </c>
      <c r="D488" s="314" t="s">
        <v>60</v>
      </c>
      <c r="E488" s="315" t="s">
        <v>17219</v>
      </c>
      <c r="F488" s="315" t="s">
        <v>17221</v>
      </c>
      <c r="G488" s="316">
        <v>90.733333333333334</v>
      </c>
      <c r="H488" s="317">
        <v>14.1</v>
      </c>
      <c r="I488" s="318">
        <v>671</v>
      </c>
      <c r="J488" s="323">
        <v>50</v>
      </c>
      <c r="K488" s="323">
        <f t="shared" si="25"/>
        <v>721</v>
      </c>
      <c r="L488" s="324">
        <f t="shared" si="24"/>
        <v>6.9348127600554782E-2</v>
      </c>
      <c r="M488" s="1"/>
      <c r="N488" s="326"/>
      <c r="O488" s="327"/>
    </row>
    <row r="489" spans="1:15" x14ac:dyDescent="0.25">
      <c r="A489" s="302" t="s">
        <v>17217</v>
      </c>
      <c r="B489" s="312">
        <v>1500</v>
      </c>
      <c r="C489" s="313" t="s">
        <v>17218</v>
      </c>
      <c r="D489" s="314" t="s">
        <v>60</v>
      </c>
      <c r="E489" s="315" t="s">
        <v>17219</v>
      </c>
      <c r="F489" s="315" t="s">
        <v>17221</v>
      </c>
      <c r="G489" s="316">
        <v>90.733333333333334</v>
      </c>
      <c r="H489" s="317">
        <v>14.1</v>
      </c>
      <c r="I489" s="318">
        <v>698</v>
      </c>
      <c r="J489" s="323">
        <v>49</v>
      </c>
      <c r="K489" s="323">
        <f t="shared" si="25"/>
        <v>747</v>
      </c>
      <c r="L489" s="324">
        <f t="shared" si="24"/>
        <v>6.5595716198125834E-2</v>
      </c>
      <c r="M489" s="1"/>
      <c r="N489" s="326"/>
      <c r="O489" s="327"/>
    </row>
    <row r="490" spans="1:15" x14ac:dyDescent="0.25">
      <c r="A490" s="302" t="s">
        <v>17217</v>
      </c>
      <c r="B490" s="312">
        <v>5500</v>
      </c>
      <c r="C490" s="313" t="s">
        <v>17218</v>
      </c>
      <c r="D490" s="314" t="s">
        <v>60</v>
      </c>
      <c r="E490" s="315" t="s">
        <v>17219</v>
      </c>
      <c r="F490" s="315" t="s">
        <v>17222</v>
      </c>
      <c r="G490" s="316">
        <v>90.7</v>
      </c>
      <c r="H490" s="317">
        <v>13.85</v>
      </c>
      <c r="I490" s="318">
        <v>587.96</v>
      </c>
      <c r="J490" s="323">
        <v>116.76999999999998</v>
      </c>
      <c r="K490" s="323">
        <f t="shared" si="25"/>
        <v>704.73</v>
      </c>
      <c r="L490" s="324">
        <f t="shared" si="24"/>
        <v>0.16569466320434773</v>
      </c>
      <c r="M490" s="1"/>
      <c r="N490" s="326"/>
      <c r="O490" s="327"/>
    </row>
    <row r="491" spans="1:15" x14ac:dyDescent="0.25">
      <c r="A491" s="302" t="s">
        <v>17217</v>
      </c>
      <c r="B491" s="312">
        <v>2017</v>
      </c>
      <c r="C491" s="313" t="s">
        <v>17218</v>
      </c>
      <c r="D491" s="314" t="s">
        <v>60</v>
      </c>
      <c r="E491" s="315" t="s">
        <v>17219</v>
      </c>
      <c r="F491" s="315" t="s">
        <v>17221</v>
      </c>
      <c r="G491" s="316">
        <v>90.48</v>
      </c>
      <c r="H491" s="317">
        <v>14.74</v>
      </c>
      <c r="I491" s="318">
        <v>574.73</v>
      </c>
      <c r="J491" s="323">
        <v>0.26999999999998181</v>
      </c>
      <c r="K491" s="323">
        <f t="shared" si="25"/>
        <v>575</v>
      </c>
      <c r="L491" s="324">
        <f t="shared" si="24"/>
        <v>4.695652173912727E-4</v>
      </c>
      <c r="M491" s="1"/>
      <c r="N491" s="326"/>
      <c r="O491" s="327"/>
    </row>
    <row r="492" spans="1:15" x14ac:dyDescent="0.25">
      <c r="A492" s="302" t="s">
        <v>17217</v>
      </c>
      <c r="B492" s="312">
        <v>2017</v>
      </c>
      <c r="C492" s="313" t="s">
        <v>17218</v>
      </c>
      <c r="D492" s="314" t="s">
        <v>60</v>
      </c>
      <c r="E492" s="315" t="s">
        <v>17219</v>
      </c>
      <c r="F492" s="315" t="s">
        <v>17221</v>
      </c>
      <c r="G492" s="316">
        <v>90.48</v>
      </c>
      <c r="H492" s="317">
        <v>14.79</v>
      </c>
      <c r="I492" s="318">
        <v>570.64</v>
      </c>
      <c r="J492" s="323">
        <v>0.26999999999998181</v>
      </c>
      <c r="K492" s="323">
        <f t="shared" si="25"/>
        <v>570.91</v>
      </c>
      <c r="L492" s="324">
        <f t="shared" si="24"/>
        <v>4.7292918323375285E-4</v>
      </c>
      <c r="M492" s="1"/>
      <c r="N492" s="326"/>
      <c r="O492" s="327"/>
    </row>
    <row r="493" spans="1:15" x14ac:dyDescent="0.25">
      <c r="A493" s="302" t="s">
        <v>17217</v>
      </c>
      <c r="B493" s="312">
        <v>1002</v>
      </c>
      <c r="C493" s="313" t="s">
        <v>17218</v>
      </c>
      <c r="D493" s="314" t="s">
        <v>60</v>
      </c>
      <c r="E493" s="315" t="s">
        <v>17219</v>
      </c>
      <c r="F493" s="315" t="s">
        <v>17221</v>
      </c>
      <c r="G493" s="316">
        <v>90.479041916167674</v>
      </c>
      <c r="H493" s="317">
        <v>12.32</v>
      </c>
      <c r="I493" s="318">
        <v>557.08000000000004</v>
      </c>
      <c r="J493" s="323">
        <v>59.99</v>
      </c>
      <c r="K493" s="323">
        <f t="shared" si="25"/>
        <v>617.07000000000005</v>
      </c>
      <c r="L493" s="324">
        <f t="shared" si="24"/>
        <v>9.7217495583969402E-2</v>
      </c>
      <c r="M493" s="1"/>
      <c r="N493" s="326"/>
      <c r="O493" s="327"/>
    </row>
    <row r="494" spans="1:15" x14ac:dyDescent="0.25">
      <c r="A494" s="302" t="s">
        <v>17217</v>
      </c>
      <c r="B494" s="312">
        <v>1002</v>
      </c>
      <c r="C494" s="313" t="s">
        <v>17218</v>
      </c>
      <c r="D494" s="314" t="s">
        <v>60</v>
      </c>
      <c r="E494" s="315" t="s">
        <v>17219</v>
      </c>
      <c r="F494" s="315" t="s">
        <v>17221</v>
      </c>
      <c r="G494" s="316">
        <v>90.479041916167674</v>
      </c>
      <c r="H494" s="317">
        <v>12.35</v>
      </c>
      <c r="I494" s="318">
        <v>537.70000000000005</v>
      </c>
      <c r="J494" s="323">
        <v>56.6</v>
      </c>
      <c r="K494" s="323">
        <f t="shared" si="25"/>
        <v>594.30000000000007</v>
      </c>
      <c r="L494" s="324">
        <f t="shared" si="24"/>
        <v>9.5238095238095233E-2</v>
      </c>
      <c r="M494" s="1"/>
      <c r="N494" s="326"/>
      <c r="O494" s="327"/>
    </row>
    <row r="495" spans="1:15" x14ac:dyDescent="0.25">
      <c r="A495" s="302" t="s">
        <v>17217</v>
      </c>
      <c r="B495" s="312">
        <v>1002</v>
      </c>
      <c r="C495" s="313" t="s">
        <v>17218</v>
      </c>
      <c r="D495" s="314" t="s">
        <v>60</v>
      </c>
      <c r="E495" s="315" t="s">
        <v>17219</v>
      </c>
      <c r="F495" s="315" t="s">
        <v>17221</v>
      </c>
      <c r="G495" s="316">
        <v>90.479041916167674</v>
      </c>
      <c r="H495" s="317">
        <v>12.33</v>
      </c>
      <c r="I495" s="318">
        <v>571.4</v>
      </c>
      <c r="J495" s="323">
        <v>54.23</v>
      </c>
      <c r="K495" s="323">
        <f t="shared" si="25"/>
        <v>625.63</v>
      </c>
      <c r="L495" s="324">
        <f t="shared" si="24"/>
        <v>8.6680625929063504E-2</v>
      </c>
      <c r="M495" s="1"/>
      <c r="N495" s="326"/>
      <c r="O495" s="327"/>
    </row>
    <row r="496" spans="1:15" x14ac:dyDescent="0.25">
      <c r="A496" s="302" t="s">
        <v>17217</v>
      </c>
      <c r="B496" s="312">
        <v>5500</v>
      </c>
      <c r="C496" s="313" t="s">
        <v>17218</v>
      </c>
      <c r="D496" s="314" t="s">
        <v>60</v>
      </c>
      <c r="E496" s="315" t="s">
        <v>17219</v>
      </c>
      <c r="F496" s="315" t="s">
        <v>17222</v>
      </c>
      <c r="G496" s="316">
        <v>90.3</v>
      </c>
      <c r="H496" s="317">
        <v>13.92</v>
      </c>
      <c r="I496" s="318">
        <v>571.28</v>
      </c>
      <c r="J496" s="323">
        <v>103.16000000000008</v>
      </c>
      <c r="K496" s="323">
        <f t="shared" si="25"/>
        <v>674.44</v>
      </c>
      <c r="L496" s="324">
        <f t="shared" ref="L496:L559" si="26">IF(J496="","",IF(K496="","",J496/K496))</f>
        <v>0.15295652689638822</v>
      </c>
      <c r="M496" s="1"/>
      <c r="N496" s="326"/>
      <c r="O496" s="327"/>
    </row>
    <row r="497" spans="1:17" x14ac:dyDescent="0.25">
      <c r="A497" s="302" t="s">
        <v>17217</v>
      </c>
      <c r="B497" s="312">
        <v>2700</v>
      </c>
      <c r="C497" s="313" t="s">
        <v>17218</v>
      </c>
      <c r="D497" s="314" t="s">
        <v>60</v>
      </c>
      <c r="E497" s="315" t="s">
        <v>17219</v>
      </c>
      <c r="F497" s="315" t="s">
        <v>17221</v>
      </c>
      <c r="G497" s="316">
        <v>90.15</v>
      </c>
      <c r="H497" s="317">
        <v>14.38</v>
      </c>
      <c r="I497" s="318">
        <v>821.52</v>
      </c>
      <c r="J497" s="323">
        <v>95.289999999999964</v>
      </c>
      <c r="K497" s="323">
        <f t="shared" si="25"/>
        <v>916.81</v>
      </c>
      <c r="L497" s="324">
        <f t="shared" si="26"/>
        <v>0.10393647538748484</v>
      </c>
      <c r="M497" s="1"/>
      <c r="N497" s="326"/>
      <c r="O497" s="327"/>
    </row>
    <row r="498" spans="1:17" x14ac:dyDescent="0.25">
      <c r="A498" s="302" t="s">
        <v>17217</v>
      </c>
      <c r="B498" s="312">
        <v>2700</v>
      </c>
      <c r="C498" s="313" t="s">
        <v>17218</v>
      </c>
      <c r="D498" s="314" t="s">
        <v>60</v>
      </c>
      <c r="E498" s="315" t="s">
        <v>17219</v>
      </c>
      <c r="F498" s="315" t="s">
        <v>17221</v>
      </c>
      <c r="G498" s="316">
        <v>90.15</v>
      </c>
      <c r="H498" s="317">
        <v>14.38</v>
      </c>
      <c r="I498" s="318">
        <v>831.81</v>
      </c>
      <c r="J498" s="323">
        <v>53.860000000000014</v>
      </c>
      <c r="K498" s="323">
        <f t="shared" si="25"/>
        <v>885.67</v>
      </c>
      <c r="L498" s="324">
        <f t="shared" si="26"/>
        <v>6.081271805525762E-2</v>
      </c>
      <c r="M498" s="1"/>
      <c r="N498" s="326"/>
      <c r="O498" s="327"/>
    </row>
    <row r="499" spans="1:17" x14ac:dyDescent="0.25">
      <c r="A499" s="302" t="s">
        <v>17217</v>
      </c>
      <c r="B499" s="312">
        <v>2700</v>
      </c>
      <c r="C499" s="313" t="s">
        <v>17218</v>
      </c>
      <c r="D499" s="314" t="s">
        <v>60</v>
      </c>
      <c r="E499" s="315" t="s">
        <v>17219</v>
      </c>
      <c r="F499" s="315" t="s">
        <v>17221</v>
      </c>
      <c r="G499" s="316">
        <v>90.15</v>
      </c>
      <c r="H499" s="317">
        <v>14.39</v>
      </c>
      <c r="I499" s="318">
        <v>811.86</v>
      </c>
      <c r="J499" s="323">
        <v>27.899999999999977</v>
      </c>
      <c r="K499" s="323">
        <f t="shared" si="25"/>
        <v>839.76</v>
      </c>
      <c r="L499" s="324">
        <f t="shared" si="26"/>
        <v>3.3223778222349218E-2</v>
      </c>
      <c r="M499" s="1"/>
      <c r="N499" s="326"/>
      <c r="O499" s="327"/>
    </row>
    <row r="500" spans="1:17" x14ac:dyDescent="0.25">
      <c r="A500" s="302" t="s">
        <v>17217</v>
      </c>
      <c r="B500" s="312">
        <v>720</v>
      </c>
      <c r="C500" s="313" t="s">
        <v>17218</v>
      </c>
      <c r="D500" s="314" t="s">
        <v>60</v>
      </c>
      <c r="E500" s="315" t="s">
        <v>17219</v>
      </c>
      <c r="F500" s="315" t="s">
        <v>17220</v>
      </c>
      <c r="G500" s="316">
        <v>90</v>
      </c>
      <c r="H500" s="317">
        <v>16.5</v>
      </c>
      <c r="I500" s="318">
        <v>40.200000000000003</v>
      </c>
      <c r="J500" s="323">
        <v>1.7999999999999972</v>
      </c>
      <c r="K500" s="323">
        <v>42</v>
      </c>
      <c r="L500" s="324">
        <f t="shared" si="26"/>
        <v>4.2857142857142788E-2</v>
      </c>
      <c r="M500" s="1"/>
      <c r="N500" s="326"/>
      <c r="O500" s="327"/>
    </row>
    <row r="501" spans="1:17" x14ac:dyDescent="0.25">
      <c r="A501" s="302" t="s">
        <v>17217</v>
      </c>
      <c r="B501" s="312">
        <v>720</v>
      </c>
      <c r="C501" s="313" t="s">
        <v>17218</v>
      </c>
      <c r="D501" s="314" t="s">
        <v>60</v>
      </c>
      <c r="E501" s="315" t="s">
        <v>17219</v>
      </c>
      <c r="F501" s="315" t="s">
        <v>17220</v>
      </c>
      <c r="G501" s="316">
        <v>90</v>
      </c>
      <c r="H501" s="317">
        <v>14.4</v>
      </c>
      <c r="I501" s="318">
        <v>55.3</v>
      </c>
      <c r="J501" s="323">
        <v>36.9</v>
      </c>
      <c r="K501" s="323">
        <v>92.7</v>
      </c>
      <c r="L501" s="324">
        <f t="shared" si="26"/>
        <v>0.39805825242718446</v>
      </c>
      <c r="M501" s="1"/>
      <c r="N501" s="326"/>
      <c r="O501" s="327"/>
    </row>
    <row r="502" spans="1:17" x14ac:dyDescent="0.25">
      <c r="A502" s="302" t="s">
        <v>17217</v>
      </c>
      <c r="B502" s="312">
        <v>800</v>
      </c>
      <c r="C502" s="313" t="s">
        <v>17218</v>
      </c>
      <c r="D502" s="314" t="s">
        <v>60</v>
      </c>
      <c r="E502" s="315" t="s">
        <v>17219</v>
      </c>
      <c r="F502" s="315" t="s">
        <v>17220</v>
      </c>
      <c r="G502" s="316">
        <v>90</v>
      </c>
      <c r="H502" s="317">
        <v>14.5</v>
      </c>
      <c r="I502" s="318">
        <v>115.5</v>
      </c>
      <c r="J502" s="323">
        <v>2.8</v>
      </c>
      <c r="K502" s="323">
        <v>120.9</v>
      </c>
      <c r="L502" s="324">
        <f t="shared" si="26"/>
        <v>2.3159636062861866E-2</v>
      </c>
      <c r="M502" s="1"/>
      <c r="N502" s="326"/>
      <c r="O502" s="327"/>
    </row>
    <row r="503" spans="1:17" x14ac:dyDescent="0.25">
      <c r="A503" s="302" t="s">
        <v>17217</v>
      </c>
      <c r="B503" s="312">
        <v>385</v>
      </c>
      <c r="C503" s="313" t="s">
        <v>17218</v>
      </c>
      <c r="D503" s="314" t="s">
        <v>60</v>
      </c>
      <c r="E503" s="315" t="s">
        <v>17219</v>
      </c>
      <c r="F503" s="315" t="s">
        <v>17220</v>
      </c>
      <c r="G503" s="316">
        <v>90</v>
      </c>
      <c r="H503" s="317">
        <v>15.2</v>
      </c>
      <c r="I503" s="318">
        <v>38.4</v>
      </c>
      <c r="J503" s="323">
        <v>1</v>
      </c>
      <c r="K503" s="323">
        <v>40.200000000000003</v>
      </c>
      <c r="L503" s="324">
        <f t="shared" si="26"/>
        <v>2.4875621890547261E-2</v>
      </c>
      <c r="M503" s="1"/>
      <c r="N503" s="326"/>
      <c r="O503" s="327"/>
    </row>
    <row r="504" spans="1:17" x14ac:dyDescent="0.25">
      <c r="A504" s="302" t="s">
        <v>17217</v>
      </c>
      <c r="B504" s="312">
        <v>911</v>
      </c>
      <c r="C504" s="313" t="s">
        <v>17218</v>
      </c>
      <c r="D504" s="314" t="s">
        <v>60</v>
      </c>
      <c r="E504" s="315" t="s">
        <v>17219</v>
      </c>
      <c r="F504" s="315" t="s">
        <v>17221</v>
      </c>
      <c r="G504" s="316">
        <v>90</v>
      </c>
      <c r="H504" s="317">
        <v>16.329999999999998</v>
      </c>
      <c r="I504" s="318">
        <v>553</v>
      </c>
      <c r="J504" s="323">
        <v>55.3</v>
      </c>
      <c r="K504" s="323">
        <f>I504+J504</f>
        <v>608.29999999999995</v>
      </c>
      <c r="L504" s="324">
        <f t="shared" si="26"/>
        <v>9.0909090909090912E-2</v>
      </c>
      <c r="M504" s="1"/>
      <c r="N504" s="326"/>
      <c r="O504" s="327"/>
    </row>
    <row r="505" spans="1:17" x14ac:dyDescent="0.25">
      <c r="A505" s="302" t="s">
        <v>17217</v>
      </c>
      <c r="B505" s="312">
        <v>911</v>
      </c>
      <c r="C505" s="313" t="s">
        <v>17218</v>
      </c>
      <c r="D505" s="314" t="s">
        <v>60</v>
      </c>
      <c r="E505" s="315" t="s">
        <v>17219</v>
      </c>
      <c r="F505" s="315" t="s">
        <v>17221</v>
      </c>
      <c r="G505" s="316">
        <v>90</v>
      </c>
      <c r="H505" s="317">
        <v>16.239999999999998</v>
      </c>
      <c r="I505" s="318">
        <v>553</v>
      </c>
      <c r="J505" s="323">
        <v>55.3</v>
      </c>
      <c r="K505" s="323">
        <f>I505+J505</f>
        <v>608.29999999999995</v>
      </c>
      <c r="L505" s="324">
        <f t="shared" si="26"/>
        <v>9.0909090909090912E-2</v>
      </c>
      <c r="M505" s="1"/>
      <c r="N505" s="326"/>
      <c r="O505" s="327"/>
    </row>
    <row r="506" spans="1:17" x14ac:dyDescent="0.25">
      <c r="A506" s="302" t="s">
        <v>17217</v>
      </c>
      <c r="B506" s="312">
        <v>911</v>
      </c>
      <c r="C506" s="313" t="s">
        <v>17218</v>
      </c>
      <c r="D506" s="314" t="s">
        <v>60</v>
      </c>
      <c r="E506" s="315" t="s">
        <v>17219</v>
      </c>
      <c r="F506" s="315" t="s">
        <v>17221</v>
      </c>
      <c r="G506" s="316">
        <v>90</v>
      </c>
      <c r="H506" s="317">
        <v>16.190000000000001</v>
      </c>
      <c r="I506" s="318">
        <v>555</v>
      </c>
      <c r="J506" s="323">
        <v>55.5</v>
      </c>
      <c r="K506" s="323">
        <f>I506+J506</f>
        <v>610.5</v>
      </c>
      <c r="L506" s="324">
        <f t="shared" si="26"/>
        <v>9.0909090909090912E-2</v>
      </c>
      <c r="M506" s="1"/>
      <c r="N506" s="326"/>
      <c r="O506" s="327"/>
    </row>
    <row r="507" spans="1:17" x14ac:dyDescent="0.25">
      <c r="A507" s="302" t="s">
        <v>17217</v>
      </c>
      <c r="B507" s="312">
        <v>3000</v>
      </c>
      <c r="C507" s="313" t="s">
        <v>17218</v>
      </c>
      <c r="D507" s="314" t="s">
        <v>60</v>
      </c>
      <c r="E507" s="315" t="s">
        <v>17219</v>
      </c>
      <c r="F507" s="315" t="s">
        <v>17220</v>
      </c>
      <c r="G507" s="316">
        <v>90</v>
      </c>
      <c r="H507" s="317">
        <v>15.1</v>
      </c>
      <c r="I507" s="318">
        <v>126</v>
      </c>
      <c r="J507" s="323">
        <v>1.9</v>
      </c>
      <c r="K507" s="323">
        <v>135</v>
      </c>
      <c r="L507" s="324">
        <f t="shared" si="26"/>
        <v>1.4074074074074074E-2</v>
      </c>
      <c r="M507" s="1"/>
      <c r="N507" s="304"/>
      <c r="O507" s="327"/>
    </row>
    <row r="508" spans="1:17" x14ac:dyDescent="0.25">
      <c r="A508" s="302" t="s">
        <v>17217</v>
      </c>
      <c r="B508" s="312">
        <v>3500</v>
      </c>
      <c r="C508" s="313" t="s">
        <v>17218</v>
      </c>
      <c r="D508" s="314" t="s">
        <v>60</v>
      </c>
      <c r="E508" s="315" t="s">
        <v>17219</v>
      </c>
      <c r="F508" s="315" t="s">
        <v>17221</v>
      </c>
      <c r="G508" s="316">
        <v>90</v>
      </c>
      <c r="H508" s="317">
        <v>15.2</v>
      </c>
      <c r="I508" s="318">
        <v>1518.6</v>
      </c>
      <c r="J508" s="323">
        <v>117.40000000000009</v>
      </c>
      <c r="K508" s="323">
        <f t="shared" ref="K508:K523" si="27">I508+J508</f>
        <v>1636</v>
      </c>
      <c r="L508" s="324">
        <f t="shared" si="26"/>
        <v>7.176039119804406E-2</v>
      </c>
      <c r="M508" s="1"/>
    </row>
    <row r="509" spans="1:17" x14ac:dyDescent="0.25">
      <c r="A509" s="302" t="s">
        <v>17217</v>
      </c>
      <c r="B509" s="312">
        <v>1500</v>
      </c>
      <c r="C509" s="313" t="s">
        <v>17218</v>
      </c>
      <c r="D509" s="314" t="s">
        <v>60</v>
      </c>
      <c r="E509" s="315" t="s">
        <v>17219</v>
      </c>
      <c r="F509" s="315" t="s">
        <v>17221</v>
      </c>
      <c r="G509" s="316">
        <v>89.9</v>
      </c>
      <c r="H509" s="317">
        <v>15.11</v>
      </c>
      <c r="I509" s="318">
        <v>425.73</v>
      </c>
      <c r="J509" s="323">
        <v>74.53</v>
      </c>
      <c r="K509" s="323">
        <f t="shared" si="27"/>
        <v>500.26</v>
      </c>
      <c r="L509" s="324">
        <f t="shared" si="26"/>
        <v>0.14898252908487586</v>
      </c>
      <c r="M509" s="1"/>
      <c r="O509" s="321"/>
      <c r="P509" s="322"/>
      <c r="Q509" s="321"/>
    </row>
    <row r="510" spans="1:17" x14ac:dyDescent="0.25">
      <c r="A510" s="302" t="s">
        <v>17217</v>
      </c>
      <c r="B510" s="312">
        <v>1500</v>
      </c>
      <c r="C510" s="313" t="s">
        <v>17218</v>
      </c>
      <c r="D510" s="314" t="s">
        <v>60</v>
      </c>
      <c r="E510" s="315" t="s">
        <v>17219</v>
      </c>
      <c r="F510" s="315" t="s">
        <v>17221</v>
      </c>
      <c r="G510" s="316">
        <v>89.9</v>
      </c>
      <c r="H510" s="317">
        <v>15.15</v>
      </c>
      <c r="I510" s="318">
        <v>423.47</v>
      </c>
      <c r="J510" s="323">
        <v>74.8</v>
      </c>
      <c r="K510" s="323">
        <f t="shared" si="27"/>
        <v>498.27000000000004</v>
      </c>
      <c r="L510" s="324">
        <f t="shared" si="26"/>
        <v>0.15011941316956667</v>
      </c>
      <c r="M510" s="1"/>
      <c r="O510" s="321"/>
      <c r="P510" s="322"/>
      <c r="Q510" s="321"/>
    </row>
    <row r="511" spans="1:17" x14ac:dyDescent="0.25">
      <c r="A511" s="302" t="s">
        <v>17217</v>
      </c>
      <c r="B511" s="312">
        <v>1500</v>
      </c>
      <c r="C511" s="313" t="s">
        <v>17218</v>
      </c>
      <c r="D511" s="314" t="s">
        <v>60</v>
      </c>
      <c r="E511" s="315" t="s">
        <v>17219</v>
      </c>
      <c r="F511" s="315" t="s">
        <v>17221</v>
      </c>
      <c r="G511" s="316">
        <v>89.9</v>
      </c>
      <c r="H511" s="317">
        <v>15.11</v>
      </c>
      <c r="I511" s="318">
        <v>432.93</v>
      </c>
      <c r="J511" s="323">
        <v>75.33</v>
      </c>
      <c r="K511" s="323">
        <f t="shared" si="27"/>
        <v>508.26</v>
      </c>
      <c r="L511" s="324">
        <f t="shared" si="26"/>
        <v>0.14821154527210484</v>
      </c>
      <c r="M511" s="1"/>
      <c r="O511" s="321"/>
      <c r="P511" s="322"/>
      <c r="Q511" s="321"/>
    </row>
    <row r="512" spans="1:17" x14ac:dyDescent="0.25">
      <c r="A512" s="302" t="s">
        <v>17217</v>
      </c>
      <c r="B512" s="312">
        <v>1235</v>
      </c>
      <c r="C512" s="313" t="s">
        <v>17218</v>
      </c>
      <c r="D512" s="314" t="s">
        <v>60</v>
      </c>
      <c r="E512" s="315" t="s">
        <v>17219</v>
      </c>
      <c r="F512" s="315" t="s">
        <v>17221</v>
      </c>
      <c r="G512" s="316">
        <v>89.854251012145752</v>
      </c>
      <c r="H512" s="317">
        <v>14.47</v>
      </c>
      <c r="I512" s="318">
        <v>332.47</v>
      </c>
      <c r="J512" s="323">
        <v>60.44</v>
      </c>
      <c r="K512" s="323">
        <f t="shared" si="27"/>
        <v>392.91</v>
      </c>
      <c r="L512" s="324">
        <f t="shared" si="26"/>
        <v>0.15382657606067546</v>
      </c>
      <c r="M512" s="1"/>
      <c r="O512" s="321"/>
      <c r="P512" s="322"/>
      <c r="Q512" s="321"/>
    </row>
    <row r="513" spans="1:17" x14ac:dyDescent="0.25">
      <c r="A513" s="302" t="s">
        <v>17217</v>
      </c>
      <c r="B513" s="312">
        <v>1235</v>
      </c>
      <c r="C513" s="313" t="s">
        <v>17218</v>
      </c>
      <c r="D513" s="314" t="s">
        <v>60</v>
      </c>
      <c r="E513" s="315" t="s">
        <v>17219</v>
      </c>
      <c r="F513" s="315" t="s">
        <v>17221</v>
      </c>
      <c r="G513" s="316">
        <v>89.854251012145752</v>
      </c>
      <c r="H513" s="317">
        <v>14.36</v>
      </c>
      <c r="I513" s="318">
        <v>358.06</v>
      </c>
      <c r="J513" s="323">
        <v>52.28</v>
      </c>
      <c r="K513" s="323">
        <f t="shared" si="27"/>
        <v>410.34000000000003</v>
      </c>
      <c r="L513" s="324">
        <f t="shared" si="26"/>
        <v>0.12740654091728809</v>
      </c>
      <c r="M513" s="1"/>
      <c r="O513" s="321"/>
      <c r="P513" s="322"/>
      <c r="Q513" s="321"/>
    </row>
    <row r="514" spans="1:17" x14ac:dyDescent="0.25">
      <c r="A514" s="302" t="s">
        <v>17217</v>
      </c>
      <c r="B514" s="312">
        <v>1235</v>
      </c>
      <c r="C514" s="313" t="s">
        <v>17218</v>
      </c>
      <c r="D514" s="314" t="s">
        <v>60</v>
      </c>
      <c r="E514" s="315" t="s">
        <v>17219</v>
      </c>
      <c r="F514" s="315" t="s">
        <v>17221</v>
      </c>
      <c r="G514" s="316">
        <v>89.854251012145752</v>
      </c>
      <c r="H514" s="317">
        <v>14.41</v>
      </c>
      <c r="I514" s="318">
        <v>343.68</v>
      </c>
      <c r="J514" s="323">
        <v>41.5</v>
      </c>
      <c r="K514" s="323">
        <f t="shared" si="27"/>
        <v>385.18</v>
      </c>
      <c r="L514" s="324">
        <f t="shared" si="26"/>
        <v>0.1077418349862402</v>
      </c>
      <c r="M514" s="1"/>
      <c r="O514" s="325"/>
      <c r="P514" s="322"/>
      <c r="Q514" s="325"/>
    </row>
    <row r="515" spans="1:17" x14ac:dyDescent="0.25">
      <c r="A515" s="302" t="s">
        <v>17217</v>
      </c>
      <c r="B515" s="312">
        <v>1350</v>
      </c>
      <c r="C515" s="313" t="s">
        <v>17218</v>
      </c>
      <c r="D515" s="314" t="s">
        <v>60</v>
      </c>
      <c r="E515" s="315" t="s">
        <v>17219</v>
      </c>
      <c r="F515" s="315" t="s">
        <v>17221</v>
      </c>
      <c r="G515" s="316">
        <v>89.851851851851848</v>
      </c>
      <c r="H515" s="317">
        <v>15.099999999999998</v>
      </c>
      <c r="I515" s="318">
        <v>254.09181636726547</v>
      </c>
      <c r="J515" s="323">
        <v>40.359207920792102</v>
      </c>
      <c r="K515" s="323">
        <f t="shared" si="27"/>
        <v>294.45102428805757</v>
      </c>
      <c r="L515" s="324">
        <f t="shared" si="26"/>
        <v>0.13706594506972819</v>
      </c>
      <c r="M515" s="1"/>
      <c r="N515" s="326"/>
      <c r="O515" s="327"/>
    </row>
    <row r="516" spans="1:17" x14ac:dyDescent="0.25">
      <c r="A516" s="302" t="s">
        <v>17217</v>
      </c>
      <c r="B516" s="312">
        <v>2700</v>
      </c>
      <c r="C516" s="313" t="s">
        <v>17218</v>
      </c>
      <c r="D516" s="314" t="s">
        <v>60</v>
      </c>
      <c r="E516" s="315" t="s">
        <v>17219</v>
      </c>
      <c r="F516" s="315" t="s">
        <v>17221</v>
      </c>
      <c r="G516" s="316">
        <v>89.770370370370372</v>
      </c>
      <c r="H516" s="317">
        <v>15.6</v>
      </c>
      <c r="I516" s="318">
        <v>638.65</v>
      </c>
      <c r="J516" s="323">
        <v>40.590000000000003</v>
      </c>
      <c r="K516" s="323">
        <f t="shared" si="27"/>
        <v>679.24</v>
      </c>
      <c r="L516" s="324">
        <f t="shared" si="26"/>
        <v>5.9757964784170545E-2</v>
      </c>
      <c r="M516" s="1"/>
      <c r="N516" s="326"/>
      <c r="O516" s="327"/>
    </row>
    <row r="517" spans="1:17" x14ac:dyDescent="0.25">
      <c r="A517" s="302" t="s">
        <v>17217</v>
      </c>
      <c r="B517" s="312">
        <v>2700</v>
      </c>
      <c r="C517" s="313" t="s">
        <v>17218</v>
      </c>
      <c r="D517" s="314" t="s">
        <v>60</v>
      </c>
      <c r="E517" s="315" t="s">
        <v>17219</v>
      </c>
      <c r="F517" s="315" t="s">
        <v>17221</v>
      </c>
      <c r="G517" s="316">
        <v>89.770370370370372</v>
      </c>
      <c r="H517" s="317">
        <v>15.38</v>
      </c>
      <c r="I517" s="318">
        <v>704.27</v>
      </c>
      <c r="J517" s="323">
        <v>17.22</v>
      </c>
      <c r="K517" s="323">
        <f t="shared" si="27"/>
        <v>721.49</v>
      </c>
      <c r="L517" s="324">
        <f t="shared" si="26"/>
        <v>2.3867274667701562E-2</v>
      </c>
      <c r="M517" s="1"/>
      <c r="N517" s="326"/>
      <c r="O517" s="327"/>
    </row>
    <row r="518" spans="1:17" x14ac:dyDescent="0.25">
      <c r="A518" s="302" t="s">
        <v>17217</v>
      </c>
      <c r="B518" s="312">
        <v>2700</v>
      </c>
      <c r="C518" s="313" t="s">
        <v>17218</v>
      </c>
      <c r="D518" s="314" t="s">
        <v>60</v>
      </c>
      <c r="E518" s="315" t="s">
        <v>17219</v>
      </c>
      <c r="F518" s="315" t="s">
        <v>17221</v>
      </c>
      <c r="G518" s="316">
        <v>89.770370370370372</v>
      </c>
      <c r="H518" s="317">
        <v>15.27</v>
      </c>
      <c r="I518" s="318">
        <v>764.17</v>
      </c>
      <c r="J518" s="323">
        <v>5.52</v>
      </c>
      <c r="K518" s="323">
        <f t="shared" si="27"/>
        <v>769.68999999999994</v>
      </c>
      <c r="L518" s="324">
        <f t="shared" si="26"/>
        <v>7.1717184840650134E-3</v>
      </c>
      <c r="M518" s="1"/>
      <c r="N518" s="326"/>
      <c r="O518" s="327"/>
    </row>
    <row r="519" spans="1:17" x14ac:dyDescent="0.25">
      <c r="A519" s="302" t="s">
        <v>17217</v>
      </c>
      <c r="B519" s="312">
        <v>2700</v>
      </c>
      <c r="C519" s="313" t="s">
        <v>17218</v>
      </c>
      <c r="D519" s="314" t="s">
        <v>60</v>
      </c>
      <c r="E519" s="315" t="s">
        <v>17219</v>
      </c>
      <c r="F519" s="315" t="s">
        <v>17221</v>
      </c>
      <c r="G519" s="316">
        <v>89.714814814814829</v>
      </c>
      <c r="H519" s="317">
        <v>14.47</v>
      </c>
      <c r="I519" s="318">
        <v>803.95</v>
      </c>
      <c r="J519" s="323">
        <v>239.48</v>
      </c>
      <c r="K519" s="323">
        <f t="shared" si="27"/>
        <v>1043.43</v>
      </c>
      <c r="L519" s="324">
        <f t="shared" si="26"/>
        <v>0.22951228160969109</v>
      </c>
      <c r="M519" s="1"/>
      <c r="N519" s="326"/>
      <c r="O519" s="327"/>
    </row>
    <row r="520" spans="1:17" x14ac:dyDescent="0.25">
      <c r="A520" s="302" t="s">
        <v>17217</v>
      </c>
      <c r="B520" s="312">
        <v>2700</v>
      </c>
      <c r="C520" s="313" t="s">
        <v>17218</v>
      </c>
      <c r="D520" s="314" t="s">
        <v>60</v>
      </c>
      <c r="E520" s="315" t="s">
        <v>17219</v>
      </c>
      <c r="F520" s="315" t="s">
        <v>17221</v>
      </c>
      <c r="G520" s="316">
        <v>89.714814814814829</v>
      </c>
      <c r="H520" s="317">
        <v>14.45</v>
      </c>
      <c r="I520" s="318">
        <v>869.36</v>
      </c>
      <c r="J520" s="323">
        <v>267.76</v>
      </c>
      <c r="K520" s="323">
        <f t="shared" si="27"/>
        <v>1137.1199999999999</v>
      </c>
      <c r="L520" s="324">
        <f t="shared" si="26"/>
        <v>0.23547206979034757</v>
      </c>
      <c r="M520" s="1"/>
      <c r="N520" s="326"/>
      <c r="O520" s="327"/>
    </row>
    <row r="521" spans="1:17" x14ac:dyDescent="0.25">
      <c r="A521" s="302" t="s">
        <v>17217</v>
      </c>
      <c r="B521" s="312">
        <v>2700</v>
      </c>
      <c r="C521" s="313" t="s">
        <v>17218</v>
      </c>
      <c r="D521" s="314" t="s">
        <v>60</v>
      </c>
      <c r="E521" s="315" t="s">
        <v>17219</v>
      </c>
      <c r="F521" s="315" t="s">
        <v>17221</v>
      </c>
      <c r="G521" s="316">
        <v>89.714814814814829</v>
      </c>
      <c r="H521" s="317">
        <v>14.68</v>
      </c>
      <c r="I521" s="318">
        <v>874.71</v>
      </c>
      <c r="J521" s="323">
        <v>267.04000000000002</v>
      </c>
      <c r="K521" s="323">
        <f t="shared" si="27"/>
        <v>1141.75</v>
      </c>
      <c r="L521" s="324">
        <f t="shared" si="26"/>
        <v>0.23388657762207141</v>
      </c>
      <c r="M521" s="1"/>
      <c r="N521" s="326"/>
      <c r="O521" s="327"/>
    </row>
    <row r="522" spans="1:17" x14ac:dyDescent="0.25">
      <c r="A522" s="302" t="s">
        <v>17217</v>
      </c>
      <c r="B522" s="312">
        <v>5500</v>
      </c>
      <c r="C522" s="313" t="s">
        <v>17218</v>
      </c>
      <c r="D522" s="314" t="s">
        <v>60</v>
      </c>
      <c r="E522" s="315" t="s">
        <v>17219</v>
      </c>
      <c r="F522" s="315" t="s">
        <v>17222</v>
      </c>
      <c r="G522" s="316">
        <v>89.6</v>
      </c>
      <c r="H522" s="317">
        <v>14.91</v>
      </c>
      <c r="I522" s="318">
        <v>611.29</v>
      </c>
      <c r="J522" s="323">
        <v>133.75</v>
      </c>
      <c r="K522" s="323">
        <f t="shared" si="27"/>
        <v>745.04</v>
      </c>
      <c r="L522" s="324">
        <f t="shared" si="26"/>
        <v>0.17952056265435415</v>
      </c>
      <c r="M522" s="1"/>
      <c r="N522" s="326"/>
      <c r="O522" s="327"/>
    </row>
    <row r="523" spans="1:17" x14ac:dyDescent="0.25">
      <c r="A523" s="302" t="s">
        <v>17217</v>
      </c>
      <c r="B523" s="312">
        <v>2017</v>
      </c>
      <c r="C523" s="313" t="s">
        <v>17218</v>
      </c>
      <c r="D523" s="314" t="s">
        <v>60</v>
      </c>
      <c r="E523" s="315" t="s">
        <v>17219</v>
      </c>
      <c r="F523" s="315" t="s">
        <v>17221</v>
      </c>
      <c r="G523" s="316">
        <v>89.44</v>
      </c>
      <c r="H523" s="317">
        <v>14.97</v>
      </c>
      <c r="I523" s="318">
        <v>512.73</v>
      </c>
      <c r="J523" s="323">
        <v>0.26999999999998181</v>
      </c>
      <c r="K523" s="323">
        <f t="shared" si="27"/>
        <v>513</v>
      </c>
      <c r="L523" s="324">
        <f t="shared" si="26"/>
        <v>5.2631578947364875E-4</v>
      </c>
      <c r="M523" s="1"/>
      <c r="N523" s="326"/>
      <c r="O523" s="327"/>
    </row>
    <row r="524" spans="1:17" x14ac:dyDescent="0.25">
      <c r="A524" s="302" t="s">
        <v>17217</v>
      </c>
      <c r="B524" s="312">
        <v>7830</v>
      </c>
      <c r="C524" s="313" t="s">
        <v>17218</v>
      </c>
      <c r="D524" s="314" t="s">
        <v>60</v>
      </c>
      <c r="E524" s="315" t="s">
        <v>17219</v>
      </c>
      <c r="F524" s="315" t="s">
        <v>484</v>
      </c>
      <c r="G524" s="316">
        <v>89.32253570184605</v>
      </c>
      <c r="H524" s="317">
        <v>13.600000739097595</v>
      </c>
      <c r="I524" s="318">
        <v>1275</v>
      </c>
      <c r="J524" s="331">
        <v>82.999999999999957</v>
      </c>
      <c r="K524" s="331">
        <v>1358</v>
      </c>
      <c r="L524" s="324">
        <f t="shared" si="26"/>
        <v>6.1119293078055935E-2</v>
      </c>
      <c r="M524" s="1"/>
      <c r="N524" s="326"/>
      <c r="O524" s="327"/>
    </row>
    <row r="525" spans="1:17" x14ac:dyDescent="0.25">
      <c r="A525" s="302" t="s">
        <v>17217</v>
      </c>
      <c r="B525" s="312">
        <v>1404</v>
      </c>
      <c r="C525" s="313" t="s">
        <v>17218</v>
      </c>
      <c r="D525" s="314" t="s">
        <v>60</v>
      </c>
      <c r="E525" s="315" t="s">
        <v>17219</v>
      </c>
      <c r="F525" s="315" t="s">
        <v>17221</v>
      </c>
      <c r="G525" s="316">
        <v>89.309116809116816</v>
      </c>
      <c r="H525" s="317">
        <v>12.83</v>
      </c>
      <c r="I525" s="318">
        <v>1520.39</v>
      </c>
      <c r="J525" s="323">
        <v>33.270000000000003</v>
      </c>
      <c r="K525" s="323">
        <f t="shared" ref="K525:K550" si="28">I525+J525</f>
        <v>1553.66</v>
      </c>
      <c r="L525" s="324">
        <f t="shared" si="26"/>
        <v>2.1413951572416101E-2</v>
      </c>
      <c r="M525" s="1"/>
      <c r="N525" s="326"/>
      <c r="O525" s="327"/>
    </row>
    <row r="526" spans="1:17" x14ac:dyDescent="0.25">
      <c r="A526" s="302" t="s">
        <v>17217</v>
      </c>
      <c r="B526" s="312">
        <v>1404</v>
      </c>
      <c r="C526" s="313" t="s">
        <v>17218</v>
      </c>
      <c r="D526" s="314" t="s">
        <v>60</v>
      </c>
      <c r="E526" s="315" t="s">
        <v>17219</v>
      </c>
      <c r="F526" s="315" t="s">
        <v>17221</v>
      </c>
      <c r="G526" s="316">
        <v>89.309116809116816</v>
      </c>
      <c r="H526" s="317">
        <v>12.83</v>
      </c>
      <c r="I526" s="318">
        <v>1569.41</v>
      </c>
      <c r="J526" s="323">
        <v>24.87</v>
      </c>
      <c r="K526" s="323">
        <f t="shared" si="28"/>
        <v>1594.28</v>
      </c>
      <c r="L526" s="324">
        <f t="shared" si="26"/>
        <v>1.5599518277843291E-2</v>
      </c>
      <c r="M526" s="1"/>
      <c r="N526" s="326"/>
      <c r="O526" s="327"/>
    </row>
    <row r="527" spans="1:17" x14ac:dyDescent="0.25">
      <c r="A527" s="302" t="s">
        <v>17217</v>
      </c>
      <c r="B527" s="312">
        <v>1404</v>
      </c>
      <c r="C527" s="313" t="s">
        <v>17218</v>
      </c>
      <c r="D527" s="314" t="s">
        <v>60</v>
      </c>
      <c r="E527" s="315" t="s">
        <v>17219</v>
      </c>
      <c r="F527" s="315" t="s">
        <v>17221</v>
      </c>
      <c r="G527" s="316">
        <v>89.309116809116816</v>
      </c>
      <c r="H527" s="317">
        <v>12.82</v>
      </c>
      <c r="I527" s="318">
        <v>1600.49</v>
      </c>
      <c r="J527" s="323">
        <v>18.149999999999999</v>
      </c>
      <c r="K527" s="323">
        <f t="shared" si="28"/>
        <v>1618.64</v>
      </c>
      <c r="L527" s="324">
        <f t="shared" si="26"/>
        <v>1.1213117184797112E-2</v>
      </c>
      <c r="M527" s="1"/>
      <c r="N527" s="326"/>
      <c r="O527" s="327"/>
    </row>
    <row r="528" spans="1:17" x14ac:dyDescent="0.25">
      <c r="A528" s="302" t="s">
        <v>17217</v>
      </c>
      <c r="B528" s="312">
        <v>1404</v>
      </c>
      <c r="C528" s="313" t="s">
        <v>17218</v>
      </c>
      <c r="D528" s="314" t="s">
        <v>60</v>
      </c>
      <c r="E528" s="315" t="s">
        <v>17219</v>
      </c>
      <c r="F528" s="315" t="s">
        <v>17221</v>
      </c>
      <c r="G528" s="316">
        <v>89.24</v>
      </c>
      <c r="H528" s="317">
        <v>13.65</v>
      </c>
      <c r="I528" s="318">
        <v>1127.19</v>
      </c>
      <c r="J528" s="323">
        <v>128.76</v>
      </c>
      <c r="K528" s="323">
        <f t="shared" si="28"/>
        <v>1255.95</v>
      </c>
      <c r="L528" s="324">
        <f t="shared" si="26"/>
        <v>0.10252000477726023</v>
      </c>
      <c r="M528" s="1"/>
      <c r="N528" s="326"/>
      <c r="O528" s="327"/>
    </row>
    <row r="529" spans="1:15" x14ac:dyDescent="0.25">
      <c r="A529" s="302" t="s">
        <v>17217</v>
      </c>
      <c r="B529" s="312">
        <v>1404</v>
      </c>
      <c r="C529" s="313" t="s">
        <v>17218</v>
      </c>
      <c r="D529" s="314" t="s">
        <v>60</v>
      </c>
      <c r="E529" s="315" t="s">
        <v>17219</v>
      </c>
      <c r="F529" s="315" t="s">
        <v>17221</v>
      </c>
      <c r="G529" s="316">
        <v>89.24</v>
      </c>
      <c r="H529" s="317">
        <v>13.43</v>
      </c>
      <c r="I529" s="318">
        <v>1362.62</v>
      </c>
      <c r="J529" s="323">
        <v>155.62000000000012</v>
      </c>
      <c r="K529" s="323">
        <f t="shared" si="28"/>
        <v>1518.24</v>
      </c>
      <c r="L529" s="324">
        <f t="shared" si="26"/>
        <v>0.10250026346295718</v>
      </c>
      <c r="M529" s="1"/>
      <c r="N529" s="326"/>
      <c r="O529" s="327"/>
    </row>
    <row r="530" spans="1:15" x14ac:dyDescent="0.25">
      <c r="A530" s="302" t="s">
        <v>17217</v>
      </c>
      <c r="B530" s="312">
        <v>1404</v>
      </c>
      <c r="C530" s="313" t="s">
        <v>17218</v>
      </c>
      <c r="D530" s="314" t="s">
        <v>60</v>
      </c>
      <c r="E530" s="315" t="s">
        <v>17219</v>
      </c>
      <c r="F530" s="315" t="s">
        <v>17221</v>
      </c>
      <c r="G530" s="316">
        <v>89.24</v>
      </c>
      <c r="H530" s="317">
        <v>13.45</v>
      </c>
      <c r="I530" s="318">
        <v>1360.62</v>
      </c>
      <c r="J530" s="323">
        <v>102.1400000000001</v>
      </c>
      <c r="K530" s="323">
        <f t="shared" si="28"/>
        <v>1462.76</v>
      </c>
      <c r="L530" s="324">
        <f t="shared" si="26"/>
        <v>6.9826902567748705E-2</v>
      </c>
      <c r="M530" s="1"/>
      <c r="N530" s="326"/>
      <c r="O530" s="327"/>
    </row>
    <row r="531" spans="1:15" x14ac:dyDescent="0.25">
      <c r="A531" s="302" t="s">
        <v>17217</v>
      </c>
      <c r="B531" s="312">
        <v>1002</v>
      </c>
      <c r="C531" s="313" t="s">
        <v>17218</v>
      </c>
      <c r="D531" s="314" t="s">
        <v>60</v>
      </c>
      <c r="E531" s="315" t="s">
        <v>17219</v>
      </c>
      <c r="F531" s="315" t="s">
        <v>17221</v>
      </c>
      <c r="G531" s="316">
        <v>89.161676646706596</v>
      </c>
      <c r="H531" s="317">
        <v>13.05</v>
      </c>
      <c r="I531" s="318">
        <v>810.9</v>
      </c>
      <c r="J531" s="323">
        <v>26.27</v>
      </c>
      <c r="K531" s="323">
        <f t="shared" si="28"/>
        <v>837.17</v>
      </c>
      <c r="L531" s="324">
        <f t="shared" si="26"/>
        <v>3.1379528650094961E-2</v>
      </c>
      <c r="M531" s="1"/>
      <c r="N531" s="326"/>
      <c r="O531" s="327"/>
    </row>
    <row r="532" spans="1:15" x14ac:dyDescent="0.25">
      <c r="A532" s="302" t="s">
        <v>17217</v>
      </c>
      <c r="B532" s="312">
        <v>1002</v>
      </c>
      <c r="C532" s="313" t="s">
        <v>17218</v>
      </c>
      <c r="D532" s="314" t="s">
        <v>60</v>
      </c>
      <c r="E532" s="315" t="s">
        <v>17219</v>
      </c>
      <c r="F532" s="315" t="s">
        <v>17221</v>
      </c>
      <c r="G532" s="316">
        <v>89.161676646706596</v>
      </c>
      <c r="H532" s="317">
        <v>13.04</v>
      </c>
      <c r="I532" s="318">
        <v>839.27</v>
      </c>
      <c r="J532" s="323">
        <v>5.03</v>
      </c>
      <c r="K532" s="323">
        <f t="shared" si="28"/>
        <v>844.3</v>
      </c>
      <c r="L532" s="324">
        <f t="shared" si="26"/>
        <v>5.9575980101859534E-3</v>
      </c>
      <c r="M532" s="1"/>
      <c r="N532" s="326"/>
      <c r="O532" s="327"/>
    </row>
    <row r="533" spans="1:15" x14ac:dyDescent="0.25">
      <c r="A533" s="302" t="s">
        <v>17217</v>
      </c>
      <c r="B533" s="312">
        <v>1002</v>
      </c>
      <c r="C533" s="313" t="s">
        <v>17218</v>
      </c>
      <c r="D533" s="314" t="s">
        <v>60</v>
      </c>
      <c r="E533" s="315" t="s">
        <v>17219</v>
      </c>
      <c r="F533" s="315" t="s">
        <v>17221</v>
      </c>
      <c r="G533" s="316">
        <v>89.161676646706596</v>
      </c>
      <c r="H533" s="317">
        <v>13</v>
      </c>
      <c r="I533" s="318">
        <v>866.88</v>
      </c>
      <c r="J533" s="323">
        <v>1.75</v>
      </c>
      <c r="K533" s="323">
        <f t="shared" si="28"/>
        <v>868.63</v>
      </c>
      <c r="L533" s="324">
        <f t="shared" si="26"/>
        <v>2.0146667741155612E-3</v>
      </c>
      <c r="M533" s="1"/>
      <c r="N533" s="326"/>
      <c r="O533" s="327"/>
    </row>
    <row r="534" spans="1:15" x14ac:dyDescent="0.25">
      <c r="A534" s="302" t="s">
        <v>17217</v>
      </c>
      <c r="B534" s="312">
        <v>1500</v>
      </c>
      <c r="C534" s="313" t="s">
        <v>17218</v>
      </c>
      <c r="D534" s="314" t="s">
        <v>60</v>
      </c>
      <c r="E534" s="315" t="s">
        <v>17219</v>
      </c>
      <c r="F534" s="315" t="s">
        <v>17221</v>
      </c>
      <c r="G534" s="316">
        <v>89.133333333333326</v>
      </c>
      <c r="H534" s="317">
        <v>14</v>
      </c>
      <c r="I534" s="318">
        <v>1014</v>
      </c>
      <c r="J534" s="323">
        <v>46</v>
      </c>
      <c r="K534" s="323">
        <f t="shared" si="28"/>
        <v>1060</v>
      </c>
      <c r="L534" s="324">
        <f t="shared" si="26"/>
        <v>4.3396226415094337E-2</v>
      </c>
      <c r="M534" s="1"/>
      <c r="N534" s="326"/>
      <c r="O534" s="327"/>
    </row>
    <row r="535" spans="1:15" x14ac:dyDescent="0.25">
      <c r="A535" s="302" t="s">
        <v>17217</v>
      </c>
      <c r="B535" s="312">
        <v>1500</v>
      </c>
      <c r="C535" s="313" t="s">
        <v>17218</v>
      </c>
      <c r="D535" s="314" t="s">
        <v>60</v>
      </c>
      <c r="E535" s="315" t="s">
        <v>17219</v>
      </c>
      <c r="F535" s="315" t="s">
        <v>17221</v>
      </c>
      <c r="G535" s="316">
        <v>89.133333333333326</v>
      </c>
      <c r="H535" s="317">
        <v>14</v>
      </c>
      <c r="I535" s="318">
        <v>1034</v>
      </c>
      <c r="J535" s="323">
        <v>48</v>
      </c>
      <c r="K535" s="323">
        <f t="shared" si="28"/>
        <v>1082</v>
      </c>
      <c r="L535" s="324">
        <f t="shared" si="26"/>
        <v>4.4362292051756007E-2</v>
      </c>
      <c r="M535" s="1"/>
      <c r="N535" s="326"/>
      <c r="O535" s="327"/>
    </row>
    <row r="536" spans="1:15" x14ac:dyDescent="0.25">
      <c r="A536" s="302" t="s">
        <v>17217</v>
      </c>
      <c r="B536" s="312">
        <v>1500</v>
      </c>
      <c r="C536" s="313" t="s">
        <v>17218</v>
      </c>
      <c r="D536" s="314" t="s">
        <v>60</v>
      </c>
      <c r="E536" s="315" t="s">
        <v>17219</v>
      </c>
      <c r="F536" s="315" t="s">
        <v>17221</v>
      </c>
      <c r="G536" s="316">
        <v>89.133333333333326</v>
      </c>
      <c r="H536" s="317">
        <v>14</v>
      </c>
      <c r="I536" s="318">
        <v>1049</v>
      </c>
      <c r="J536" s="323">
        <v>47</v>
      </c>
      <c r="K536" s="323">
        <f t="shared" si="28"/>
        <v>1096</v>
      </c>
      <c r="L536" s="324">
        <f t="shared" si="26"/>
        <v>4.288321167883212E-2</v>
      </c>
      <c r="M536" s="1"/>
      <c r="N536" s="326"/>
      <c r="O536" s="327"/>
    </row>
    <row r="537" spans="1:15" x14ac:dyDescent="0.25">
      <c r="A537" s="302" t="s">
        <v>17217</v>
      </c>
      <c r="B537" s="312">
        <v>1002</v>
      </c>
      <c r="C537" s="313" t="s">
        <v>17218</v>
      </c>
      <c r="D537" s="314" t="s">
        <v>60</v>
      </c>
      <c r="E537" s="315" t="s">
        <v>17219</v>
      </c>
      <c r="F537" s="315" t="s">
        <v>17221</v>
      </c>
      <c r="G537" s="316">
        <v>89</v>
      </c>
      <c r="H537" s="317">
        <v>12.8</v>
      </c>
      <c r="I537" s="318">
        <v>780</v>
      </c>
      <c r="J537" s="323">
        <v>78</v>
      </c>
      <c r="K537" s="323">
        <f t="shared" si="28"/>
        <v>858</v>
      </c>
      <c r="L537" s="324">
        <f t="shared" si="26"/>
        <v>9.0909090909090912E-2</v>
      </c>
      <c r="M537" s="1"/>
      <c r="N537" s="326"/>
      <c r="O537" s="327"/>
    </row>
    <row r="538" spans="1:15" x14ac:dyDescent="0.25">
      <c r="A538" s="302" t="s">
        <v>17217</v>
      </c>
      <c r="B538" s="312">
        <v>2700</v>
      </c>
      <c r="C538" s="313" t="s">
        <v>17218</v>
      </c>
      <c r="D538" s="314" t="s">
        <v>60</v>
      </c>
      <c r="E538" s="315" t="s">
        <v>17219</v>
      </c>
      <c r="F538" s="315" t="s">
        <v>17221</v>
      </c>
      <c r="G538" s="316">
        <v>88.955555555555563</v>
      </c>
      <c r="H538" s="317">
        <v>14.17</v>
      </c>
      <c r="I538" s="318">
        <v>904.76</v>
      </c>
      <c r="J538" s="323">
        <v>291.97000000000003</v>
      </c>
      <c r="K538" s="323">
        <f t="shared" si="28"/>
        <v>1196.73</v>
      </c>
      <c r="L538" s="324">
        <f t="shared" si="26"/>
        <v>0.24397316019486437</v>
      </c>
      <c r="M538" s="1"/>
      <c r="N538" s="326"/>
      <c r="O538" s="327"/>
    </row>
    <row r="539" spans="1:15" x14ac:dyDescent="0.25">
      <c r="A539" s="302" t="s">
        <v>17217</v>
      </c>
      <c r="B539" s="312">
        <v>2700</v>
      </c>
      <c r="C539" s="313" t="s">
        <v>17218</v>
      </c>
      <c r="D539" s="314" t="s">
        <v>60</v>
      </c>
      <c r="E539" s="315" t="s">
        <v>17219</v>
      </c>
      <c r="F539" s="315" t="s">
        <v>17221</v>
      </c>
      <c r="G539" s="316">
        <v>88.955555555555563</v>
      </c>
      <c r="H539" s="317">
        <v>14.12</v>
      </c>
      <c r="I539" s="318">
        <v>1030.19</v>
      </c>
      <c r="J539" s="323">
        <v>317.47000000000003</v>
      </c>
      <c r="K539" s="323">
        <f t="shared" si="28"/>
        <v>1347.66</v>
      </c>
      <c r="L539" s="324">
        <f t="shared" si="26"/>
        <v>0.23557128652627518</v>
      </c>
      <c r="M539" s="1"/>
      <c r="N539" s="326"/>
      <c r="O539" s="327"/>
    </row>
    <row r="540" spans="1:15" x14ac:dyDescent="0.25">
      <c r="A540" s="302" t="s">
        <v>17217</v>
      </c>
      <c r="B540" s="312">
        <v>2700</v>
      </c>
      <c r="C540" s="313" t="s">
        <v>17218</v>
      </c>
      <c r="D540" s="314" t="s">
        <v>60</v>
      </c>
      <c r="E540" s="315" t="s">
        <v>17219</v>
      </c>
      <c r="F540" s="315" t="s">
        <v>17221</v>
      </c>
      <c r="G540" s="316">
        <v>88.955555555555563</v>
      </c>
      <c r="H540" s="317">
        <v>14.15</v>
      </c>
      <c r="I540" s="318">
        <v>1079.47</v>
      </c>
      <c r="J540" s="323">
        <v>285.3</v>
      </c>
      <c r="K540" s="323">
        <f t="shared" si="28"/>
        <v>1364.77</v>
      </c>
      <c r="L540" s="324">
        <f t="shared" si="26"/>
        <v>0.20904621291499667</v>
      </c>
      <c r="M540" s="1"/>
      <c r="N540" s="326"/>
      <c r="O540" s="327"/>
    </row>
    <row r="541" spans="1:15" x14ac:dyDescent="0.25">
      <c r="A541" s="302" t="s">
        <v>17217</v>
      </c>
      <c r="B541" s="312">
        <v>2017</v>
      </c>
      <c r="C541" s="313" t="s">
        <v>17218</v>
      </c>
      <c r="D541" s="314" t="s">
        <v>60</v>
      </c>
      <c r="E541" s="315" t="s">
        <v>17219</v>
      </c>
      <c r="F541" s="315" t="s">
        <v>17221</v>
      </c>
      <c r="G541" s="316">
        <v>88.864650470996537</v>
      </c>
      <c r="H541" s="317">
        <v>14.82</v>
      </c>
      <c r="I541" s="318">
        <v>839.8</v>
      </c>
      <c r="J541" s="323">
        <v>25.04</v>
      </c>
      <c r="K541" s="323">
        <f t="shared" si="28"/>
        <v>864.83999999999992</v>
      </c>
      <c r="L541" s="324">
        <f t="shared" si="26"/>
        <v>2.8953332408306741E-2</v>
      </c>
      <c r="M541" s="1"/>
      <c r="N541" s="326"/>
      <c r="O541" s="327"/>
    </row>
    <row r="542" spans="1:15" x14ac:dyDescent="0.25">
      <c r="A542" s="302" t="s">
        <v>17217</v>
      </c>
      <c r="B542" s="312">
        <v>2017</v>
      </c>
      <c r="C542" s="313" t="s">
        <v>17218</v>
      </c>
      <c r="D542" s="314" t="s">
        <v>60</v>
      </c>
      <c r="E542" s="315" t="s">
        <v>17219</v>
      </c>
      <c r="F542" s="315" t="s">
        <v>17221</v>
      </c>
      <c r="G542" s="316">
        <v>88.864650470996537</v>
      </c>
      <c r="H542" s="317">
        <v>14.84</v>
      </c>
      <c r="I542" s="318">
        <v>833.06</v>
      </c>
      <c r="J542" s="323">
        <v>23.64</v>
      </c>
      <c r="K542" s="323">
        <f t="shared" si="28"/>
        <v>856.69999999999993</v>
      </c>
      <c r="L542" s="324">
        <f t="shared" si="26"/>
        <v>2.7594257032800284E-2</v>
      </c>
      <c r="M542" s="1"/>
      <c r="N542" s="326"/>
      <c r="O542" s="327"/>
    </row>
    <row r="543" spans="1:15" x14ac:dyDescent="0.25">
      <c r="A543" s="302" t="s">
        <v>17217</v>
      </c>
      <c r="B543" s="312">
        <v>2017</v>
      </c>
      <c r="C543" s="313" t="s">
        <v>17218</v>
      </c>
      <c r="D543" s="314" t="s">
        <v>60</v>
      </c>
      <c r="E543" s="315" t="s">
        <v>17219</v>
      </c>
      <c r="F543" s="315" t="s">
        <v>17221</v>
      </c>
      <c r="G543" s="316">
        <v>88.864650470996537</v>
      </c>
      <c r="H543" s="317">
        <v>14.86</v>
      </c>
      <c r="I543" s="318">
        <v>822.54</v>
      </c>
      <c r="J543" s="323">
        <v>28.23</v>
      </c>
      <c r="K543" s="323">
        <f t="shared" si="28"/>
        <v>850.77</v>
      </c>
      <c r="L543" s="324">
        <f t="shared" si="26"/>
        <v>3.3181705983990971E-2</v>
      </c>
      <c r="M543" s="1"/>
      <c r="N543" s="326"/>
      <c r="O543" s="327"/>
    </row>
    <row r="544" spans="1:15" x14ac:dyDescent="0.25">
      <c r="A544" s="302" t="s">
        <v>17217</v>
      </c>
      <c r="B544" s="312">
        <v>3500</v>
      </c>
      <c r="C544" s="313" t="s">
        <v>17218</v>
      </c>
      <c r="D544" s="314" t="s">
        <v>60</v>
      </c>
      <c r="E544" s="315" t="s">
        <v>17219</v>
      </c>
      <c r="F544" s="315" t="s">
        <v>17221</v>
      </c>
      <c r="G544" s="316">
        <v>88.75</v>
      </c>
      <c r="H544" s="317">
        <v>15.37</v>
      </c>
      <c r="I544" s="318">
        <v>1044.67</v>
      </c>
      <c r="J544" s="323">
        <v>46.230000000000018</v>
      </c>
      <c r="K544" s="323">
        <f t="shared" si="28"/>
        <v>1090.9000000000001</v>
      </c>
      <c r="L544" s="324">
        <f t="shared" si="26"/>
        <v>4.2377853148776255E-2</v>
      </c>
      <c r="M544" s="1"/>
      <c r="N544" s="326"/>
      <c r="O544" s="327"/>
    </row>
    <row r="545" spans="1:15" x14ac:dyDescent="0.25">
      <c r="A545" s="302" t="s">
        <v>17217</v>
      </c>
      <c r="B545" s="312">
        <v>3500</v>
      </c>
      <c r="C545" s="313" t="s">
        <v>17218</v>
      </c>
      <c r="D545" s="314" t="s">
        <v>60</v>
      </c>
      <c r="E545" s="315" t="s">
        <v>17219</v>
      </c>
      <c r="F545" s="315" t="s">
        <v>17221</v>
      </c>
      <c r="G545" s="316">
        <v>88.75</v>
      </c>
      <c r="H545" s="317">
        <v>15.4</v>
      </c>
      <c r="I545" s="318">
        <v>1079.19</v>
      </c>
      <c r="J545" s="323">
        <v>32.519999999999982</v>
      </c>
      <c r="K545" s="323">
        <f t="shared" si="28"/>
        <v>1111.71</v>
      </c>
      <c r="L545" s="324">
        <f t="shared" si="26"/>
        <v>2.9252233046387979E-2</v>
      </c>
      <c r="M545" s="1"/>
      <c r="N545" s="326"/>
      <c r="O545" s="327"/>
    </row>
    <row r="546" spans="1:15" x14ac:dyDescent="0.25">
      <c r="A546" s="302" t="s">
        <v>17217</v>
      </c>
      <c r="B546" s="312">
        <v>3500</v>
      </c>
      <c r="C546" s="313" t="s">
        <v>17218</v>
      </c>
      <c r="D546" s="314" t="s">
        <v>60</v>
      </c>
      <c r="E546" s="315" t="s">
        <v>17219</v>
      </c>
      <c r="F546" s="315" t="s">
        <v>17221</v>
      </c>
      <c r="G546" s="316">
        <v>88.75</v>
      </c>
      <c r="H546" s="317">
        <v>15.4</v>
      </c>
      <c r="I546" s="318">
        <v>1087.1400000000001</v>
      </c>
      <c r="J546" s="323">
        <v>24.099999999999909</v>
      </c>
      <c r="K546" s="323">
        <f t="shared" si="28"/>
        <v>1111.24</v>
      </c>
      <c r="L546" s="324">
        <f t="shared" si="26"/>
        <v>2.1687484251826705E-2</v>
      </c>
      <c r="M546" s="1"/>
      <c r="N546" s="326"/>
      <c r="O546" s="327"/>
    </row>
    <row r="547" spans="1:15" x14ac:dyDescent="0.25">
      <c r="A547" s="302" t="s">
        <v>17217</v>
      </c>
      <c r="B547" s="312">
        <v>5500</v>
      </c>
      <c r="C547" s="313" t="s">
        <v>17218</v>
      </c>
      <c r="D547" s="314" t="s">
        <v>60</v>
      </c>
      <c r="E547" s="315" t="s">
        <v>17219</v>
      </c>
      <c r="F547" s="315" t="s">
        <v>17222</v>
      </c>
      <c r="G547" s="316">
        <v>88.6</v>
      </c>
      <c r="H547" s="317">
        <v>14.85</v>
      </c>
      <c r="I547" s="318">
        <v>494</v>
      </c>
      <c r="J547" s="323">
        <v>103</v>
      </c>
      <c r="K547" s="323">
        <f t="shared" si="28"/>
        <v>597</v>
      </c>
      <c r="L547" s="324">
        <f t="shared" si="26"/>
        <v>0.17252931323283083</v>
      </c>
      <c r="M547" s="1"/>
      <c r="N547" s="326"/>
      <c r="O547" s="327"/>
    </row>
    <row r="548" spans="1:15" x14ac:dyDescent="0.25">
      <c r="A548" s="302" t="s">
        <v>17217</v>
      </c>
      <c r="B548" s="312">
        <v>2000</v>
      </c>
      <c r="C548" s="313" t="s">
        <v>17218</v>
      </c>
      <c r="D548" s="314" t="s">
        <v>60</v>
      </c>
      <c r="E548" s="315" t="s">
        <v>17219</v>
      </c>
      <c r="F548" s="315" t="s">
        <v>17221</v>
      </c>
      <c r="G548" s="316">
        <v>88.2</v>
      </c>
      <c r="H548" s="317">
        <v>15.51</v>
      </c>
      <c r="I548" s="318">
        <v>594.73</v>
      </c>
      <c r="J548" s="323">
        <v>71.069999999999993</v>
      </c>
      <c r="K548" s="323">
        <f t="shared" si="28"/>
        <v>665.8</v>
      </c>
      <c r="L548" s="324">
        <f t="shared" si="26"/>
        <v>0.10674376689696605</v>
      </c>
      <c r="M548" s="1"/>
      <c r="N548" s="326"/>
      <c r="O548" s="327"/>
    </row>
    <row r="549" spans="1:15" x14ac:dyDescent="0.25">
      <c r="A549" s="302" t="s">
        <v>17217</v>
      </c>
      <c r="B549" s="312">
        <v>2000</v>
      </c>
      <c r="C549" s="313" t="s">
        <v>17218</v>
      </c>
      <c r="D549" s="314" t="s">
        <v>60</v>
      </c>
      <c r="E549" s="315" t="s">
        <v>17219</v>
      </c>
      <c r="F549" s="315" t="s">
        <v>17221</v>
      </c>
      <c r="G549" s="316">
        <v>88.2</v>
      </c>
      <c r="H549" s="317">
        <v>15.54</v>
      </c>
      <c r="I549" s="318">
        <v>645.33000000000004</v>
      </c>
      <c r="J549" s="323">
        <v>76.67</v>
      </c>
      <c r="K549" s="323">
        <f t="shared" si="28"/>
        <v>722</v>
      </c>
      <c r="L549" s="324">
        <f t="shared" si="26"/>
        <v>0.10619113573407203</v>
      </c>
      <c r="M549" s="1"/>
      <c r="N549" s="326"/>
      <c r="O549" s="327"/>
    </row>
    <row r="550" spans="1:15" x14ac:dyDescent="0.25">
      <c r="A550" s="302" t="s">
        <v>17217</v>
      </c>
      <c r="B550" s="312">
        <v>2000</v>
      </c>
      <c r="C550" s="313" t="s">
        <v>17218</v>
      </c>
      <c r="D550" s="314" t="s">
        <v>60</v>
      </c>
      <c r="E550" s="315" t="s">
        <v>17219</v>
      </c>
      <c r="F550" s="315" t="s">
        <v>17221</v>
      </c>
      <c r="G550" s="316">
        <v>88.2</v>
      </c>
      <c r="H550" s="317">
        <v>15.43</v>
      </c>
      <c r="I550" s="318">
        <v>489.73</v>
      </c>
      <c r="J550" s="323">
        <v>65.73</v>
      </c>
      <c r="K550" s="323">
        <f t="shared" si="28"/>
        <v>555.46</v>
      </c>
      <c r="L550" s="324">
        <f t="shared" si="26"/>
        <v>0.11833435350880352</v>
      </c>
      <c r="M550" s="1"/>
      <c r="N550" s="326"/>
      <c r="O550" s="327"/>
    </row>
    <row r="551" spans="1:15" x14ac:dyDescent="0.25">
      <c r="A551" s="302" t="s">
        <v>17217</v>
      </c>
      <c r="B551" s="312">
        <v>800</v>
      </c>
      <c r="C551" s="313" t="s">
        <v>17218</v>
      </c>
      <c r="D551" s="314" t="s">
        <v>60</v>
      </c>
      <c r="E551" s="315" t="s">
        <v>17219</v>
      </c>
      <c r="F551" s="315" t="s">
        <v>17220</v>
      </c>
      <c r="G551" s="316">
        <v>88</v>
      </c>
      <c r="H551" s="317">
        <v>15.7</v>
      </c>
      <c r="I551" s="318">
        <v>82.23</v>
      </c>
      <c r="J551" s="323">
        <v>1.51</v>
      </c>
      <c r="K551" s="323">
        <v>85.12</v>
      </c>
      <c r="L551" s="324">
        <f t="shared" si="26"/>
        <v>1.7739661654135336E-2</v>
      </c>
      <c r="M551" s="1"/>
      <c r="N551" s="326"/>
      <c r="O551" s="327"/>
    </row>
    <row r="552" spans="1:15" x14ac:dyDescent="0.25">
      <c r="A552" s="302" t="s">
        <v>17217</v>
      </c>
      <c r="B552" s="312">
        <v>2000</v>
      </c>
      <c r="C552" s="313" t="s">
        <v>17218</v>
      </c>
      <c r="D552" s="314" t="s">
        <v>60</v>
      </c>
      <c r="E552" s="315" t="s">
        <v>17219</v>
      </c>
      <c r="F552" s="315" t="s">
        <v>17221</v>
      </c>
      <c r="G552" s="316">
        <v>88</v>
      </c>
      <c r="H552" s="317">
        <v>15.37</v>
      </c>
      <c r="I552" s="318">
        <v>520.47</v>
      </c>
      <c r="J552" s="323">
        <v>58.73</v>
      </c>
      <c r="K552" s="323">
        <f t="shared" ref="K552:K566" si="29">I552+J552</f>
        <v>579.20000000000005</v>
      </c>
      <c r="L552" s="324">
        <f t="shared" si="26"/>
        <v>0.10139848066298342</v>
      </c>
      <c r="M552" s="1"/>
      <c r="N552" s="326"/>
      <c r="O552" s="327"/>
    </row>
    <row r="553" spans="1:15" x14ac:dyDescent="0.25">
      <c r="A553" s="302" t="s">
        <v>17217</v>
      </c>
      <c r="B553" s="312">
        <v>2000</v>
      </c>
      <c r="C553" s="313" t="s">
        <v>17218</v>
      </c>
      <c r="D553" s="314" t="s">
        <v>60</v>
      </c>
      <c r="E553" s="315" t="s">
        <v>17219</v>
      </c>
      <c r="F553" s="315" t="s">
        <v>17221</v>
      </c>
      <c r="G553" s="316">
        <v>88</v>
      </c>
      <c r="H553" s="317">
        <v>15.39</v>
      </c>
      <c r="I553" s="318">
        <v>511.33</v>
      </c>
      <c r="J553" s="323">
        <v>58.87</v>
      </c>
      <c r="K553" s="323">
        <f t="shared" si="29"/>
        <v>570.19999999999993</v>
      </c>
      <c r="L553" s="324">
        <f t="shared" si="26"/>
        <v>0.10324447562258858</v>
      </c>
      <c r="M553" s="1"/>
      <c r="N553" s="326"/>
      <c r="O553" s="327"/>
    </row>
    <row r="554" spans="1:15" x14ac:dyDescent="0.25">
      <c r="A554" s="302" t="s">
        <v>17217</v>
      </c>
      <c r="B554" s="312">
        <v>2000</v>
      </c>
      <c r="C554" s="313" t="s">
        <v>17218</v>
      </c>
      <c r="D554" s="314" t="s">
        <v>60</v>
      </c>
      <c r="E554" s="315" t="s">
        <v>17219</v>
      </c>
      <c r="F554" s="315" t="s">
        <v>17221</v>
      </c>
      <c r="G554" s="316">
        <v>88</v>
      </c>
      <c r="H554" s="317">
        <v>15.39</v>
      </c>
      <c r="I554" s="318">
        <v>518.79999999999995</v>
      </c>
      <c r="J554" s="323">
        <v>59.33</v>
      </c>
      <c r="K554" s="323">
        <f t="shared" si="29"/>
        <v>578.13</v>
      </c>
      <c r="L554" s="324">
        <f t="shared" si="26"/>
        <v>0.10262397730614221</v>
      </c>
      <c r="M554" s="1"/>
      <c r="N554" s="326"/>
      <c r="O554" s="327"/>
    </row>
    <row r="555" spans="1:15" x14ac:dyDescent="0.25">
      <c r="A555" s="302" t="s">
        <v>17217</v>
      </c>
      <c r="B555" s="312">
        <v>1500</v>
      </c>
      <c r="C555" s="313" t="s">
        <v>17218</v>
      </c>
      <c r="D555" s="314" t="s">
        <v>60</v>
      </c>
      <c r="E555" s="315" t="s">
        <v>17219</v>
      </c>
      <c r="F555" s="315" t="s">
        <v>17221</v>
      </c>
      <c r="G555" s="316">
        <v>88</v>
      </c>
      <c r="H555" s="317">
        <v>15.1</v>
      </c>
      <c r="I555" s="318">
        <v>475.53</v>
      </c>
      <c r="J555" s="323">
        <v>43.33</v>
      </c>
      <c r="K555" s="323">
        <f t="shared" si="29"/>
        <v>518.86</v>
      </c>
      <c r="L555" s="324">
        <f t="shared" si="26"/>
        <v>8.3510002698223021E-2</v>
      </c>
      <c r="M555" s="1"/>
      <c r="N555" s="326"/>
      <c r="O555" s="327"/>
    </row>
    <row r="556" spans="1:15" x14ac:dyDescent="0.25">
      <c r="A556" s="302" t="s">
        <v>17217</v>
      </c>
      <c r="B556" s="312">
        <v>1500</v>
      </c>
      <c r="C556" s="313" t="s">
        <v>17218</v>
      </c>
      <c r="D556" s="314" t="s">
        <v>60</v>
      </c>
      <c r="E556" s="315" t="s">
        <v>17219</v>
      </c>
      <c r="F556" s="315" t="s">
        <v>17221</v>
      </c>
      <c r="G556" s="316">
        <v>88</v>
      </c>
      <c r="H556" s="317">
        <v>15.1</v>
      </c>
      <c r="I556" s="318">
        <v>479.93</v>
      </c>
      <c r="J556" s="323">
        <v>43.67</v>
      </c>
      <c r="K556" s="323">
        <f t="shared" si="29"/>
        <v>523.6</v>
      </c>
      <c r="L556" s="324">
        <f t="shared" si="26"/>
        <v>8.340336134453781E-2</v>
      </c>
      <c r="M556" s="1"/>
      <c r="N556" s="326"/>
      <c r="O556" s="327"/>
    </row>
    <row r="557" spans="1:15" x14ac:dyDescent="0.25">
      <c r="A557" s="302" t="s">
        <v>17217</v>
      </c>
      <c r="B557" s="312">
        <v>1500</v>
      </c>
      <c r="C557" s="313" t="s">
        <v>17218</v>
      </c>
      <c r="D557" s="314" t="s">
        <v>60</v>
      </c>
      <c r="E557" s="315" t="s">
        <v>17219</v>
      </c>
      <c r="F557" s="315" t="s">
        <v>17221</v>
      </c>
      <c r="G557" s="316">
        <v>88</v>
      </c>
      <c r="H557" s="317">
        <v>15.1</v>
      </c>
      <c r="I557" s="318">
        <v>483.67</v>
      </c>
      <c r="J557" s="323">
        <v>42.93</v>
      </c>
      <c r="K557" s="323">
        <f t="shared" si="29"/>
        <v>526.6</v>
      </c>
      <c r="L557" s="324">
        <f t="shared" si="26"/>
        <v>8.1522977592100268E-2</v>
      </c>
      <c r="M557" s="1"/>
      <c r="N557" s="326"/>
      <c r="O557" s="327"/>
    </row>
    <row r="558" spans="1:15" x14ac:dyDescent="0.25">
      <c r="A558" s="302" t="s">
        <v>17217</v>
      </c>
      <c r="B558" s="312">
        <v>2017</v>
      </c>
      <c r="C558" s="313" t="s">
        <v>17218</v>
      </c>
      <c r="D558" s="314" t="s">
        <v>60</v>
      </c>
      <c r="E558" s="315" t="s">
        <v>17219</v>
      </c>
      <c r="F558" s="315" t="s">
        <v>17221</v>
      </c>
      <c r="G558" s="316">
        <v>88</v>
      </c>
      <c r="H558" s="317">
        <v>14.6</v>
      </c>
      <c r="I558" s="318">
        <v>691</v>
      </c>
      <c r="J558" s="323">
        <v>64.5</v>
      </c>
      <c r="K558" s="323">
        <f t="shared" si="29"/>
        <v>755.5</v>
      </c>
      <c r="L558" s="324">
        <f t="shared" si="26"/>
        <v>8.5373924553275971E-2</v>
      </c>
      <c r="M558" s="1"/>
      <c r="N558" s="326"/>
      <c r="O558" s="327"/>
    </row>
    <row r="559" spans="1:15" s="1" customFormat="1" x14ac:dyDescent="0.25">
      <c r="A559" s="302" t="s">
        <v>17217</v>
      </c>
      <c r="B559" s="312">
        <v>2017</v>
      </c>
      <c r="C559" s="313" t="s">
        <v>17218</v>
      </c>
      <c r="D559" s="314" t="s">
        <v>60</v>
      </c>
      <c r="E559" s="315" t="s">
        <v>17219</v>
      </c>
      <c r="F559" s="315" t="s">
        <v>17221</v>
      </c>
      <c r="G559" s="316">
        <v>88</v>
      </c>
      <c r="H559" s="317">
        <v>14.5</v>
      </c>
      <c r="I559" s="318">
        <v>651.4</v>
      </c>
      <c r="J559" s="334">
        <v>68.300000000000068</v>
      </c>
      <c r="K559" s="323">
        <f t="shared" si="29"/>
        <v>719.7</v>
      </c>
      <c r="L559" s="324">
        <f t="shared" si="26"/>
        <v>9.4900653049881989E-2</v>
      </c>
      <c r="N559" s="326"/>
      <c r="O559" s="327"/>
    </row>
    <row r="560" spans="1:15" s="1" customFormat="1" x14ac:dyDescent="0.25">
      <c r="A560" s="302" t="s">
        <v>17217</v>
      </c>
      <c r="B560" s="312">
        <v>1235</v>
      </c>
      <c r="C560" s="313" t="s">
        <v>17218</v>
      </c>
      <c r="D560" s="314" t="s">
        <v>60</v>
      </c>
      <c r="E560" s="315" t="s">
        <v>17219</v>
      </c>
      <c r="F560" s="315" t="s">
        <v>17221</v>
      </c>
      <c r="G560" s="316">
        <v>87.983805668016188</v>
      </c>
      <c r="H560" s="317">
        <v>15.52</v>
      </c>
      <c r="I560" s="318">
        <v>200.71</v>
      </c>
      <c r="J560" s="334">
        <v>42.72</v>
      </c>
      <c r="K560" s="323">
        <f t="shared" si="29"/>
        <v>243.43</v>
      </c>
      <c r="L560" s="324">
        <f t="shared" ref="L560:L565" si="30">IF(J560="","",IF(K560="","",J560/K560))</f>
        <v>0.17549192786427309</v>
      </c>
      <c r="N560" s="326"/>
      <c r="O560" s="327"/>
    </row>
    <row r="561" spans="1:15" s="1" customFormat="1" x14ac:dyDescent="0.25">
      <c r="A561" s="302" t="s">
        <v>17217</v>
      </c>
      <c r="B561" s="312">
        <v>1235</v>
      </c>
      <c r="C561" s="313" t="s">
        <v>17218</v>
      </c>
      <c r="D561" s="314" t="s">
        <v>60</v>
      </c>
      <c r="E561" s="315" t="s">
        <v>17219</v>
      </c>
      <c r="F561" s="315" t="s">
        <v>17221</v>
      </c>
      <c r="G561" s="316">
        <v>87.983805668016188</v>
      </c>
      <c r="H561" s="317">
        <v>15.54</v>
      </c>
      <c r="I561" s="318">
        <v>207.48</v>
      </c>
      <c r="J561" s="334">
        <v>42.19</v>
      </c>
      <c r="K561" s="323">
        <f t="shared" si="29"/>
        <v>249.67</v>
      </c>
      <c r="L561" s="324">
        <f t="shared" si="30"/>
        <v>0.16898305763607963</v>
      </c>
      <c r="N561" s="326"/>
      <c r="O561" s="327"/>
    </row>
    <row r="562" spans="1:15" s="1" customFormat="1" x14ac:dyDescent="0.25">
      <c r="A562" s="302" t="s">
        <v>17217</v>
      </c>
      <c r="B562" s="312">
        <v>1235</v>
      </c>
      <c r="C562" s="313" t="s">
        <v>17218</v>
      </c>
      <c r="D562" s="314" t="s">
        <v>60</v>
      </c>
      <c r="E562" s="315" t="s">
        <v>17219</v>
      </c>
      <c r="F562" s="315" t="s">
        <v>17221</v>
      </c>
      <c r="G562" s="316">
        <v>87.983805668016188</v>
      </c>
      <c r="H562" s="317">
        <v>15.65</v>
      </c>
      <c r="I562" s="318">
        <v>185.67</v>
      </c>
      <c r="J562" s="334">
        <v>41.33</v>
      </c>
      <c r="K562" s="323">
        <f t="shared" si="29"/>
        <v>227</v>
      </c>
      <c r="L562" s="324">
        <f t="shared" si="30"/>
        <v>0.1820704845814978</v>
      </c>
      <c r="N562" s="326"/>
      <c r="O562" s="327"/>
    </row>
    <row r="563" spans="1:15" s="1" customFormat="1" x14ac:dyDescent="0.25">
      <c r="A563" s="302" t="s">
        <v>17217</v>
      </c>
      <c r="B563" s="312">
        <v>3500</v>
      </c>
      <c r="C563" s="313" t="s">
        <v>17218</v>
      </c>
      <c r="D563" s="314" t="s">
        <v>60</v>
      </c>
      <c r="E563" s="315" t="s">
        <v>17219</v>
      </c>
      <c r="F563" s="315" t="s">
        <v>17221</v>
      </c>
      <c r="G563" s="316">
        <v>87.545714285714283</v>
      </c>
      <c r="H563" s="317">
        <v>15.52</v>
      </c>
      <c r="I563" s="318">
        <v>728.79</v>
      </c>
      <c r="J563" s="334">
        <v>95.48</v>
      </c>
      <c r="K563" s="323">
        <f t="shared" si="29"/>
        <v>824.27</v>
      </c>
      <c r="L563" s="324">
        <f t="shared" si="30"/>
        <v>0.11583583049243573</v>
      </c>
      <c r="N563" s="326"/>
      <c r="O563" s="327"/>
    </row>
    <row r="564" spans="1:15" s="1" customFormat="1" x14ac:dyDescent="0.25">
      <c r="A564" s="302" t="s">
        <v>17217</v>
      </c>
      <c r="B564" s="312">
        <v>3500</v>
      </c>
      <c r="C564" s="313" t="s">
        <v>17218</v>
      </c>
      <c r="D564" s="314" t="s">
        <v>60</v>
      </c>
      <c r="E564" s="315" t="s">
        <v>17219</v>
      </c>
      <c r="F564" s="315" t="s">
        <v>17221</v>
      </c>
      <c r="G564" s="316">
        <v>87.545714285714283</v>
      </c>
      <c r="H564" s="317">
        <v>15.52</v>
      </c>
      <c r="I564" s="318">
        <v>757.06</v>
      </c>
      <c r="J564" s="334">
        <v>96.79</v>
      </c>
      <c r="K564" s="323">
        <f t="shared" si="29"/>
        <v>853.84999999999991</v>
      </c>
      <c r="L564" s="324">
        <f t="shared" si="30"/>
        <v>0.11335714703987822</v>
      </c>
      <c r="N564" s="326"/>
      <c r="O564" s="327"/>
    </row>
    <row r="565" spans="1:15" s="1" customFormat="1" x14ac:dyDescent="0.25">
      <c r="A565" s="302" t="s">
        <v>17217</v>
      </c>
      <c r="B565" s="312">
        <v>3500</v>
      </c>
      <c r="C565" s="313" t="s">
        <v>17218</v>
      </c>
      <c r="D565" s="314" t="s">
        <v>60</v>
      </c>
      <c r="E565" s="315" t="s">
        <v>17219</v>
      </c>
      <c r="F565" s="315" t="s">
        <v>17221</v>
      </c>
      <c r="G565" s="316">
        <v>87.545714285714283</v>
      </c>
      <c r="H565" s="317">
        <v>15.52</v>
      </c>
      <c r="I565" s="318">
        <v>775.45</v>
      </c>
      <c r="J565" s="334">
        <v>97.52</v>
      </c>
      <c r="K565" s="323">
        <f t="shared" si="29"/>
        <v>872.97</v>
      </c>
      <c r="L565" s="324">
        <f t="shared" si="30"/>
        <v>0.11171059715683242</v>
      </c>
      <c r="N565" s="326"/>
      <c r="O565" s="327"/>
    </row>
    <row r="566" spans="1:15" s="1" customFormat="1" x14ac:dyDescent="0.25">
      <c r="A566" s="302" t="s">
        <v>17217</v>
      </c>
      <c r="B566" s="335">
        <v>115.02927781392324</v>
      </c>
      <c r="C566" s="313" t="s">
        <v>17218</v>
      </c>
      <c r="D566" s="314" t="s">
        <v>60</v>
      </c>
      <c r="E566" s="315" t="s">
        <v>17219</v>
      </c>
      <c r="F566" s="315" t="s">
        <v>484</v>
      </c>
      <c r="G566" s="316">
        <v>87.5</v>
      </c>
      <c r="H566" s="317">
        <v>17.899013739149762</v>
      </c>
      <c r="I566" s="318">
        <v>6.3171857471645909</v>
      </c>
      <c r="J566" s="336">
        <v>3.9532522879518632</v>
      </c>
      <c r="K566" s="333">
        <f t="shared" si="29"/>
        <v>10.270438035116454</v>
      </c>
      <c r="L566" s="324">
        <v>0.38491564570420372</v>
      </c>
      <c r="N566" s="326"/>
      <c r="O566" s="327"/>
    </row>
    <row r="567" spans="1:15" x14ac:dyDescent="0.25">
      <c r="A567" s="302" t="s">
        <v>17217</v>
      </c>
      <c r="B567" s="312">
        <v>7500</v>
      </c>
      <c r="C567" s="313" t="s">
        <v>17218</v>
      </c>
      <c r="D567" s="314" t="s">
        <v>60</v>
      </c>
      <c r="E567" s="315" t="s">
        <v>17219</v>
      </c>
      <c r="F567" s="315" t="s">
        <v>484</v>
      </c>
      <c r="G567" s="316">
        <v>87.436363636363637</v>
      </c>
      <c r="H567" s="317">
        <v>14.499999582767487</v>
      </c>
      <c r="I567" s="318">
        <v>639.6099853515625</v>
      </c>
      <c r="J567" s="336">
        <v>152.02001953125</v>
      </c>
      <c r="K567" s="333">
        <v>791.6300048828125</v>
      </c>
      <c r="L567" s="324">
        <f t="shared" ref="L567:L630" si="31">IF(J567="","",IF(K567="","",J567/K567))</f>
        <v>0.19203418085921845</v>
      </c>
      <c r="M567" s="1"/>
      <c r="N567" s="326"/>
      <c r="O567" s="327"/>
    </row>
    <row r="568" spans="1:15" x14ac:dyDescent="0.25">
      <c r="A568" s="302" t="s">
        <v>17217</v>
      </c>
      <c r="B568" s="312">
        <v>1404</v>
      </c>
      <c r="C568" s="313" t="s">
        <v>17218</v>
      </c>
      <c r="D568" s="314" t="s">
        <v>60</v>
      </c>
      <c r="E568" s="315" t="s">
        <v>17219</v>
      </c>
      <c r="F568" s="315" t="s">
        <v>17221</v>
      </c>
      <c r="G568" s="316">
        <v>87.41</v>
      </c>
      <c r="H568" s="317">
        <v>13.21</v>
      </c>
      <c r="I568" s="318">
        <v>1024.05</v>
      </c>
      <c r="J568" s="334">
        <v>105.90000000000009</v>
      </c>
      <c r="K568" s="323">
        <f t="shared" ref="K568:K579" si="32">I568+J568</f>
        <v>1129.95</v>
      </c>
      <c r="L568" s="324">
        <f t="shared" si="31"/>
        <v>9.3720961104473727E-2</v>
      </c>
      <c r="M568" s="1"/>
      <c r="N568" s="326"/>
      <c r="O568" s="327"/>
    </row>
    <row r="569" spans="1:15" x14ac:dyDescent="0.25">
      <c r="A569" s="302" t="s">
        <v>17217</v>
      </c>
      <c r="B569" s="312">
        <v>1404</v>
      </c>
      <c r="C569" s="313" t="s">
        <v>17218</v>
      </c>
      <c r="D569" s="314" t="s">
        <v>60</v>
      </c>
      <c r="E569" s="315" t="s">
        <v>17219</v>
      </c>
      <c r="F569" s="315" t="s">
        <v>17221</v>
      </c>
      <c r="G569" s="316">
        <v>87.41</v>
      </c>
      <c r="H569" s="317">
        <v>13.26</v>
      </c>
      <c r="I569" s="318">
        <v>1033.0999999999999</v>
      </c>
      <c r="J569" s="334">
        <v>108.57000000000016</v>
      </c>
      <c r="K569" s="323">
        <f t="shared" si="32"/>
        <v>1141.67</v>
      </c>
      <c r="L569" s="324">
        <f t="shared" si="31"/>
        <v>9.5097532561948861E-2</v>
      </c>
      <c r="M569" s="1"/>
      <c r="N569" s="326"/>
      <c r="O569" s="327"/>
    </row>
    <row r="570" spans="1:15" x14ac:dyDescent="0.25">
      <c r="A570" s="302" t="s">
        <v>17217</v>
      </c>
      <c r="B570" s="312">
        <v>1404</v>
      </c>
      <c r="C570" s="313" t="s">
        <v>17218</v>
      </c>
      <c r="D570" s="314" t="s">
        <v>60</v>
      </c>
      <c r="E570" s="315" t="s">
        <v>17219</v>
      </c>
      <c r="F570" s="315" t="s">
        <v>17221</v>
      </c>
      <c r="G570" s="316">
        <v>87.41</v>
      </c>
      <c r="H570" s="317">
        <v>13.25</v>
      </c>
      <c r="I570" s="318">
        <v>1040.1400000000001</v>
      </c>
      <c r="J570" s="334">
        <v>96.240000000000009</v>
      </c>
      <c r="K570" s="323">
        <f t="shared" si="32"/>
        <v>1136.3800000000001</v>
      </c>
      <c r="L570" s="324">
        <f t="shared" si="31"/>
        <v>8.468998046428132E-2</v>
      </c>
      <c r="M570" s="1"/>
      <c r="N570" s="326"/>
      <c r="O570" s="327"/>
    </row>
    <row r="571" spans="1:15" x14ac:dyDescent="0.25">
      <c r="A571" s="302" t="s">
        <v>17217</v>
      </c>
      <c r="B571" s="312">
        <v>1404</v>
      </c>
      <c r="C571" s="313" t="s">
        <v>17218</v>
      </c>
      <c r="D571" s="314" t="s">
        <v>60</v>
      </c>
      <c r="E571" s="315" t="s">
        <v>17219</v>
      </c>
      <c r="F571" s="315" t="s">
        <v>17221</v>
      </c>
      <c r="G571" s="316">
        <v>87.12250712250713</v>
      </c>
      <c r="H571" s="317">
        <v>13.91</v>
      </c>
      <c r="I571" s="318">
        <v>245.11</v>
      </c>
      <c r="J571" s="334">
        <v>84.57</v>
      </c>
      <c r="K571" s="323">
        <f t="shared" si="32"/>
        <v>329.68</v>
      </c>
      <c r="L571" s="324">
        <f t="shared" si="31"/>
        <v>0.25652147537005576</v>
      </c>
      <c r="N571" s="326"/>
      <c r="O571" s="327"/>
    </row>
    <row r="572" spans="1:15" x14ac:dyDescent="0.25">
      <c r="A572" s="302" t="s">
        <v>17217</v>
      </c>
      <c r="B572" s="312">
        <v>1404</v>
      </c>
      <c r="C572" s="313" t="s">
        <v>17218</v>
      </c>
      <c r="D572" s="314" t="s">
        <v>60</v>
      </c>
      <c r="E572" s="315" t="s">
        <v>17219</v>
      </c>
      <c r="F572" s="315" t="s">
        <v>17221</v>
      </c>
      <c r="G572" s="316">
        <v>87.12250712250713</v>
      </c>
      <c r="H572" s="317">
        <v>13.85</v>
      </c>
      <c r="I572" s="318">
        <v>255.49</v>
      </c>
      <c r="J572" s="334">
        <v>88.24</v>
      </c>
      <c r="K572" s="323">
        <f t="shared" si="32"/>
        <v>343.73</v>
      </c>
      <c r="L572" s="324">
        <f t="shared" si="31"/>
        <v>0.25671311785412965</v>
      </c>
      <c r="N572" s="326"/>
      <c r="O572" s="327"/>
    </row>
    <row r="573" spans="1:15" x14ac:dyDescent="0.25">
      <c r="A573" s="302" t="s">
        <v>17217</v>
      </c>
      <c r="B573" s="312">
        <v>1404</v>
      </c>
      <c r="C573" s="313" t="s">
        <v>17218</v>
      </c>
      <c r="D573" s="314" t="s">
        <v>60</v>
      </c>
      <c r="E573" s="315" t="s">
        <v>17219</v>
      </c>
      <c r="F573" s="315" t="s">
        <v>17221</v>
      </c>
      <c r="G573" s="316">
        <v>87.12250712250713</v>
      </c>
      <c r="H573" s="317">
        <v>13.83</v>
      </c>
      <c r="I573" s="318">
        <v>260.07</v>
      </c>
      <c r="J573" s="334">
        <v>87.05</v>
      </c>
      <c r="K573" s="323">
        <f t="shared" si="32"/>
        <v>347.12</v>
      </c>
      <c r="L573" s="324">
        <f t="shared" si="31"/>
        <v>0.2507778289928555</v>
      </c>
      <c r="N573" s="326"/>
      <c r="O573" s="327"/>
    </row>
    <row r="574" spans="1:15" x14ac:dyDescent="0.25">
      <c r="A574" s="302" t="s">
        <v>17217</v>
      </c>
      <c r="B574" s="312">
        <v>1404</v>
      </c>
      <c r="C574" s="313" t="s">
        <v>17218</v>
      </c>
      <c r="D574" s="314" t="s">
        <v>60</v>
      </c>
      <c r="E574" s="315" t="s">
        <v>17219</v>
      </c>
      <c r="F574" s="315" t="s">
        <v>17221</v>
      </c>
      <c r="G574" s="316">
        <v>87.10826210826211</v>
      </c>
      <c r="H574" s="317">
        <v>15.07</v>
      </c>
      <c r="I574" s="318">
        <v>345.97</v>
      </c>
      <c r="J574" s="334">
        <v>41.19</v>
      </c>
      <c r="K574" s="323">
        <f t="shared" si="32"/>
        <v>387.16</v>
      </c>
      <c r="L574" s="324">
        <f t="shared" si="31"/>
        <v>0.10639012294658538</v>
      </c>
      <c r="N574" s="326"/>
      <c r="O574" s="327"/>
    </row>
    <row r="575" spans="1:15" x14ac:dyDescent="0.25">
      <c r="A575" s="302" t="s">
        <v>17217</v>
      </c>
      <c r="B575" s="312">
        <v>1404</v>
      </c>
      <c r="C575" s="313" t="s">
        <v>17218</v>
      </c>
      <c r="D575" s="314" t="s">
        <v>60</v>
      </c>
      <c r="E575" s="315" t="s">
        <v>17219</v>
      </c>
      <c r="F575" s="315" t="s">
        <v>17221</v>
      </c>
      <c r="G575" s="316">
        <v>87.10826210826211</v>
      </c>
      <c r="H575" s="317">
        <v>15.06</v>
      </c>
      <c r="I575" s="318">
        <v>345.35</v>
      </c>
      <c r="J575" s="334">
        <v>40.67</v>
      </c>
      <c r="K575" s="323">
        <f t="shared" si="32"/>
        <v>386.02000000000004</v>
      </c>
      <c r="L575" s="324">
        <f t="shared" si="31"/>
        <v>0.10535723537640536</v>
      </c>
      <c r="N575" s="326"/>
      <c r="O575" s="327"/>
    </row>
    <row r="576" spans="1:15" x14ac:dyDescent="0.25">
      <c r="A576" s="302" t="s">
        <v>17217</v>
      </c>
      <c r="B576" s="312">
        <v>1404</v>
      </c>
      <c r="C576" s="313" t="s">
        <v>17218</v>
      </c>
      <c r="D576" s="314" t="s">
        <v>60</v>
      </c>
      <c r="E576" s="315" t="s">
        <v>17219</v>
      </c>
      <c r="F576" s="315" t="s">
        <v>17221</v>
      </c>
      <c r="G576" s="316">
        <v>87.10826210826211</v>
      </c>
      <c r="H576" s="317">
        <v>15.08</v>
      </c>
      <c r="I576" s="318">
        <v>335.12</v>
      </c>
      <c r="J576" s="334">
        <v>38.43</v>
      </c>
      <c r="K576" s="323">
        <f t="shared" si="32"/>
        <v>373.55</v>
      </c>
      <c r="L576" s="324">
        <f t="shared" si="31"/>
        <v>0.10287779413733102</v>
      </c>
      <c r="N576" s="326"/>
      <c r="O576" s="327"/>
    </row>
    <row r="577" spans="1:15" x14ac:dyDescent="0.25">
      <c r="A577" s="302" t="s">
        <v>17217</v>
      </c>
      <c r="B577" s="312">
        <v>2000</v>
      </c>
      <c r="C577" s="313" t="s">
        <v>17218</v>
      </c>
      <c r="D577" s="314" t="s">
        <v>60</v>
      </c>
      <c r="E577" s="315" t="s">
        <v>17219</v>
      </c>
      <c r="F577" s="315" t="s">
        <v>17221</v>
      </c>
      <c r="G577" s="316">
        <v>87</v>
      </c>
      <c r="H577" s="317">
        <v>15.09</v>
      </c>
      <c r="I577" s="318">
        <v>326.07</v>
      </c>
      <c r="J577" s="334">
        <v>44.93</v>
      </c>
      <c r="K577" s="323">
        <f t="shared" si="32"/>
        <v>371</v>
      </c>
      <c r="L577" s="324">
        <f t="shared" si="31"/>
        <v>0.12110512129380054</v>
      </c>
      <c r="N577" s="326"/>
      <c r="O577" s="327"/>
    </row>
    <row r="578" spans="1:15" x14ac:dyDescent="0.25">
      <c r="A578" s="302" t="s">
        <v>17217</v>
      </c>
      <c r="B578" s="312">
        <v>2000</v>
      </c>
      <c r="C578" s="313" t="s">
        <v>17218</v>
      </c>
      <c r="D578" s="314" t="s">
        <v>60</v>
      </c>
      <c r="E578" s="315" t="s">
        <v>17219</v>
      </c>
      <c r="F578" s="315" t="s">
        <v>17221</v>
      </c>
      <c r="G578" s="316">
        <v>87</v>
      </c>
      <c r="H578" s="317">
        <v>15.11</v>
      </c>
      <c r="I578" s="318">
        <v>319</v>
      </c>
      <c r="J578" s="334">
        <v>46.13</v>
      </c>
      <c r="K578" s="323">
        <f t="shared" si="32"/>
        <v>365.13</v>
      </c>
      <c r="L578" s="324">
        <f t="shared" si="31"/>
        <v>0.12633856434694493</v>
      </c>
      <c r="N578" s="326"/>
      <c r="O578" s="327"/>
    </row>
    <row r="579" spans="1:15" x14ac:dyDescent="0.25">
      <c r="A579" s="302" t="s">
        <v>17217</v>
      </c>
      <c r="B579" s="312">
        <v>2000</v>
      </c>
      <c r="C579" s="313" t="s">
        <v>17218</v>
      </c>
      <c r="D579" s="314" t="s">
        <v>60</v>
      </c>
      <c r="E579" s="315" t="s">
        <v>17219</v>
      </c>
      <c r="F579" s="315" t="s">
        <v>17221</v>
      </c>
      <c r="G579" s="316">
        <v>87</v>
      </c>
      <c r="H579" s="317">
        <v>15.08</v>
      </c>
      <c r="I579" s="318">
        <v>343.33</v>
      </c>
      <c r="J579" s="334">
        <v>46</v>
      </c>
      <c r="K579" s="323">
        <f t="shared" si="32"/>
        <v>389.33</v>
      </c>
      <c r="L579" s="324">
        <f t="shared" si="31"/>
        <v>0.11815169650425089</v>
      </c>
      <c r="N579" s="326"/>
      <c r="O579" s="327"/>
    </row>
    <row r="580" spans="1:15" x14ac:dyDescent="0.25">
      <c r="A580" s="302" t="s">
        <v>17217</v>
      </c>
      <c r="B580" s="312">
        <v>3000</v>
      </c>
      <c r="C580" s="313" t="s">
        <v>17218</v>
      </c>
      <c r="D580" s="314" t="s">
        <v>60</v>
      </c>
      <c r="E580" s="315" t="s">
        <v>17219</v>
      </c>
      <c r="F580" s="315" t="s">
        <v>17220</v>
      </c>
      <c r="G580" s="316">
        <v>87</v>
      </c>
      <c r="H580" s="317">
        <v>15.2</v>
      </c>
      <c r="I580" s="318">
        <v>149.19999999999999</v>
      </c>
      <c r="J580" s="334">
        <v>1.7</v>
      </c>
      <c r="K580" s="323">
        <v>152.5</v>
      </c>
      <c r="L580" s="324">
        <f t="shared" si="31"/>
        <v>1.1147540983606557E-2</v>
      </c>
      <c r="N580" s="326"/>
      <c r="O580" s="327"/>
    </row>
    <row r="581" spans="1:15" x14ac:dyDescent="0.25">
      <c r="A581" s="302" t="s">
        <v>17217</v>
      </c>
      <c r="B581" s="312">
        <v>2017</v>
      </c>
      <c r="C581" s="313" t="s">
        <v>17218</v>
      </c>
      <c r="D581" s="314" t="s">
        <v>60</v>
      </c>
      <c r="E581" s="315" t="s">
        <v>17219</v>
      </c>
      <c r="F581" s="315" t="s">
        <v>17221</v>
      </c>
      <c r="G581" s="316">
        <v>86.901338621715425</v>
      </c>
      <c r="H581" s="317">
        <v>14.89</v>
      </c>
      <c r="I581" s="318">
        <v>1219.8599999999999</v>
      </c>
      <c r="J581" s="334">
        <v>202.17</v>
      </c>
      <c r="K581" s="323">
        <f t="shared" ref="K581:K587" si="33">I581+J581</f>
        <v>1422.03</v>
      </c>
      <c r="L581" s="324">
        <f t="shared" si="31"/>
        <v>0.14216999641357778</v>
      </c>
      <c r="N581" s="326"/>
      <c r="O581" s="327"/>
    </row>
    <row r="582" spans="1:15" x14ac:dyDescent="0.25">
      <c r="A582" s="302" t="s">
        <v>17217</v>
      </c>
      <c r="B582" s="312">
        <v>2017</v>
      </c>
      <c r="C582" s="313" t="s">
        <v>17218</v>
      </c>
      <c r="D582" s="314" t="s">
        <v>60</v>
      </c>
      <c r="E582" s="315" t="s">
        <v>17219</v>
      </c>
      <c r="F582" s="315" t="s">
        <v>17221</v>
      </c>
      <c r="G582" s="316">
        <v>86.901338621715425</v>
      </c>
      <c r="H582" s="317">
        <v>14.83</v>
      </c>
      <c r="I582" s="318">
        <v>1273.6199999999999</v>
      </c>
      <c r="J582" s="334">
        <v>191.84</v>
      </c>
      <c r="K582" s="323">
        <f t="shared" si="33"/>
        <v>1465.4599999999998</v>
      </c>
      <c r="L582" s="324">
        <f t="shared" si="31"/>
        <v>0.13090770133609927</v>
      </c>
      <c r="N582" s="326"/>
      <c r="O582" s="327"/>
    </row>
    <row r="583" spans="1:15" x14ac:dyDescent="0.25">
      <c r="A583" s="302" t="s">
        <v>17217</v>
      </c>
      <c r="B583" s="312">
        <v>2017</v>
      </c>
      <c r="C583" s="313" t="s">
        <v>17218</v>
      </c>
      <c r="D583" s="314" t="s">
        <v>60</v>
      </c>
      <c r="E583" s="315" t="s">
        <v>17219</v>
      </c>
      <c r="F583" s="315" t="s">
        <v>17221</v>
      </c>
      <c r="G583" s="316">
        <v>86.901338621715425</v>
      </c>
      <c r="H583" s="317">
        <v>14.83</v>
      </c>
      <c r="I583" s="318">
        <v>1304.6199999999999</v>
      </c>
      <c r="J583" s="334">
        <v>138.77000000000001</v>
      </c>
      <c r="K583" s="323">
        <f t="shared" si="33"/>
        <v>1443.3899999999999</v>
      </c>
      <c r="L583" s="324">
        <f t="shared" si="31"/>
        <v>9.6141721918539008E-2</v>
      </c>
      <c r="N583" s="326"/>
      <c r="O583" s="327"/>
    </row>
    <row r="584" spans="1:15" x14ac:dyDescent="0.25">
      <c r="A584" s="302" t="s">
        <v>17217</v>
      </c>
      <c r="B584" s="312">
        <v>1002</v>
      </c>
      <c r="C584" s="313" t="s">
        <v>17218</v>
      </c>
      <c r="D584" s="314" t="s">
        <v>60</v>
      </c>
      <c r="E584" s="315" t="s">
        <v>17219</v>
      </c>
      <c r="F584" s="315" t="s">
        <v>17221</v>
      </c>
      <c r="G584" s="316">
        <v>86.71656686626747</v>
      </c>
      <c r="H584" s="317">
        <v>12.51</v>
      </c>
      <c r="I584" s="318">
        <v>1006.71</v>
      </c>
      <c r="J584" s="334">
        <v>95.61</v>
      </c>
      <c r="K584" s="323">
        <f t="shared" si="33"/>
        <v>1102.32</v>
      </c>
      <c r="L584" s="324">
        <f t="shared" si="31"/>
        <v>8.6735249292401478E-2</v>
      </c>
      <c r="N584" s="326"/>
      <c r="O584" s="327"/>
    </row>
    <row r="585" spans="1:15" x14ac:dyDescent="0.25">
      <c r="A585" s="302" t="s">
        <v>17217</v>
      </c>
      <c r="B585" s="312">
        <v>1002</v>
      </c>
      <c r="C585" s="313" t="s">
        <v>17218</v>
      </c>
      <c r="D585" s="314" t="s">
        <v>60</v>
      </c>
      <c r="E585" s="315" t="s">
        <v>17219</v>
      </c>
      <c r="F585" s="315" t="s">
        <v>17221</v>
      </c>
      <c r="G585" s="316">
        <v>86.71656686626747</v>
      </c>
      <c r="H585" s="317">
        <v>12.56</v>
      </c>
      <c r="I585" s="318">
        <v>991.98</v>
      </c>
      <c r="J585" s="334">
        <v>91.69</v>
      </c>
      <c r="K585" s="323">
        <f t="shared" si="33"/>
        <v>1083.67</v>
      </c>
      <c r="L585" s="324">
        <f t="shared" si="31"/>
        <v>8.4610628696928022E-2</v>
      </c>
      <c r="N585" s="326"/>
      <c r="O585" s="327"/>
    </row>
    <row r="586" spans="1:15" x14ac:dyDescent="0.25">
      <c r="A586" s="302" t="s">
        <v>17217</v>
      </c>
      <c r="B586" s="312">
        <v>1002</v>
      </c>
      <c r="C586" s="313" t="s">
        <v>17218</v>
      </c>
      <c r="D586" s="314" t="s">
        <v>60</v>
      </c>
      <c r="E586" s="315" t="s">
        <v>17219</v>
      </c>
      <c r="F586" s="315" t="s">
        <v>17221</v>
      </c>
      <c r="G586" s="316">
        <v>86.71656686626747</v>
      </c>
      <c r="H586" s="317">
        <v>12.49</v>
      </c>
      <c r="I586" s="318">
        <v>1025.33</v>
      </c>
      <c r="J586" s="334">
        <v>93.96</v>
      </c>
      <c r="K586" s="323">
        <f t="shared" si="33"/>
        <v>1119.29</v>
      </c>
      <c r="L586" s="324">
        <f t="shared" si="31"/>
        <v>8.3946072956963783E-2</v>
      </c>
      <c r="N586" s="326"/>
      <c r="O586" s="327"/>
    </row>
    <row r="587" spans="1:15" x14ac:dyDescent="0.25">
      <c r="A587" s="302" t="s">
        <v>17217</v>
      </c>
      <c r="B587" s="312">
        <v>5500</v>
      </c>
      <c r="C587" s="313" t="s">
        <v>17218</v>
      </c>
      <c r="D587" s="314" t="s">
        <v>60</v>
      </c>
      <c r="E587" s="315" t="s">
        <v>17219</v>
      </c>
      <c r="F587" s="315" t="s">
        <v>17222</v>
      </c>
      <c r="G587" s="316">
        <v>86.7</v>
      </c>
      <c r="H587" s="317">
        <v>15.14</v>
      </c>
      <c r="I587" s="318">
        <v>388.28</v>
      </c>
      <c r="J587" s="334">
        <v>82.78000000000003</v>
      </c>
      <c r="K587" s="323">
        <f t="shared" si="33"/>
        <v>471.06</v>
      </c>
      <c r="L587" s="324">
        <f t="shared" si="31"/>
        <v>0.17573132934233437</v>
      </c>
      <c r="N587" s="326"/>
      <c r="O587" s="327"/>
    </row>
    <row r="588" spans="1:15" x14ac:dyDescent="0.25">
      <c r="A588" s="302" t="s">
        <v>17217</v>
      </c>
      <c r="B588" s="312">
        <v>1800</v>
      </c>
      <c r="C588" s="313" t="s">
        <v>17218</v>
      </c>
      <c r="D588" s="314" t="s">
        <v>60</v>
      </c>
      <c r="E588" s="315" t="s">
        <v>17219</v>
      </c>
      <c r="F588" s="315" t="s">
        <v>484</v>
      </c>
      <c r="G588" s="316">
        <v>86.611111111111114</v>
      </c>
      <c r="H588" s="317">
        <v>15.199999511241913</v>
      </c>
      <c r="I588" s="318">
        <v>562</v>
      </c>
      <c r="J588" s="337">
        <v>54.000000000000014</v>
      </c>
      <c r="K588" s="331">
        <v>616</v>
      </c>
      <c r="L588" s="324">
        <f t="shared" si="31"/>
        <v>8.7662337662337692E-2</v>
      </c>
      <c r="N588" s="326"/>
      <c r="O588" s="327"/>
    </row>
    <row r="589" spans="1:15" x14ac:dyDescent="0.25">
      <c r="A589" s="302" t="s">
        <v>17217</v>
      </c>
      <c r="B589" s="312">
        <v>1404</v>
      </c>
      <c r="C589" s="313" t="s">
        <v>17218</v>
      </c>
      <c r="D589" s="314" t="s">
        <v>60</v>
      </c>
      <c r="E589" s="315" t="s">
        <v>17219</v>
      </c>
      <c r="F589" s="315" t="s">
        <v>17221</v>
      </c>
      <c r="G589" s="316">
        <v>86.6</v>
      </c>
      <c r="H589" s="317">
        <v>13.68</v>
      </c>
      <c r="I589" s="318">
        <v>1047.24</v>
      </c>
      <c r="J589" s="334">
        <v>39.900000000000091</v>
      </c>
      <c r="K589" s="323">
        <f t="shared" ref="K589:K599" si="34">I589+J589</f>
        <v>1087.1400000000001</v>
      </c>
      <c r="L589" s="324">
        <f t="shared" si="31"/>
        <v>3.6701804735360749E-2</v>
      </c>
      <c r="N589" s="326"/>
      <c r="O589" s="327"/>
    </row>
    <row r="590" spans="1:15" x14ac:dyDescent="0.25">
      <c r="A590" s="302" t="s">
        <v>17217</v>
      </c>
      <c r="B590" s="312">
        <v>1404</v>
      </c>
      <c r="C590" s="313" t="s">
        <v>17218</v>
      </c>
      <c r="D590" s="314" t="s">
        <v>60</v>
      </c>
      <c r="E590" s="315" t="s">
        <v>17219</v>
      </c>
      <c r="F590" s="315" t="s">
        <v>17221</v>
      </c>
      <c r="G590" s="316">
        <v>86.6</v>
      </c>
      <c r="H590" s="317">
        <v>13.69</v>
      </c>
      <c r="I590" s="318">
        <v>1071.57</v>
      </c>
      <c r="J590" s="334">
        <v>34.759999999999991</v>
      </c>
      <c r="K590" s="323">
        <f t="shared" si="34"/>
        <v>1106.33</v>
      </c>
      <c r="L590" s="324">
        <f t="shared" si="31"/>
        <v>3.1419196803846951E-2</v>
      </c>
      <c r="N590" s="326"/>
      <c r="O590" s="327"/>
    </row>
    <row r="591" spans="1:15" x14ac:dyDescent="0.25">
      <c r="A591" s="302" t="s">
        <v>17217</v>
      </c>
      <c r="B591" s="312">
        <v>1404</v>
      </c>
      <c r="C591" s="313" t="s">
        <v>17218</v>
      </c>
      <c r="D591" s="314" t="s">
        <v>60</v>
      </c>
      <c r="E591" s="315" t="s">
        <v>17219</v>
      </c>
      <c r="F591" s="315" t="s">
        <v>17221</v>
      </c>
      <c r="G591" s="316">
        <v>86.6</v>
      </c>
      <c r="H591" s="317">
        <v>13.68</v>
      </c>
      <c r="I591" s="318">
        <v>1069.33</v>
      </c>
      <c r="J591" s="334">
        <v>32.430000000000064</v>
      </c>
      <c r="K591" s="323">
        <f t="shared" si="34"/>
        <v>1101.76</v>
      </c>
      <c r="L591" s="324">
        <f t="shared" si="31"/>
        <v>2.9434722625617252E-2</v>
      </c>
      <c r="N591" s="326"/>
      <c r="O591" s="327"/>
    </row>
    <row r="592" spans="1:15" x14ac:dyDescent="0.25">
      <c r="A592" s="302" t="s">
        <v>17217</v>
      </c>
      <c r="B592" s="312">
        <v>2700</v>
      </c>
      <c r="C592" s="313" t="s">
        <v>17218</v>
      </c>
      <c r="D592" s="314" t="s">
        <v>60</v>
      </c>
      <c r="E592" s="315" t="s">
        <v>17219</v>
      </c>
      <c r="F592" s="315" t="s">
        <v>17221</v>
      </c>
      <c r="G592" s="316">
        <v>86.559259259259264</v>
      </c>
      <c r="H592" s="317">
        <v>15.5</v>
      </c>
      <c r="I592" s="318">
        <v>394.24</v>
      </c>
      <c r="J592" s="334">
        <v>162.80000000000001</v>
      </c>
      <c r="K592" s="323">
        <f t="shared" si="34"/>
        <v>557.04</v>
      </c>
      <c r="L592" s="324">
        <f t="shared" si="31"/>
        <v>0.29225908372827808</v>
      </c>
      <c r="N592" s="326"/>
      <c r="O592" s="327"/>
    </row>
    <row r="593" spans="1:15" x14ac:dyDescent="0.25">
      <c r="A593" s="302" t="s">
        <v>17217</v>
      </c>
      <c r="B593" s="312">
        <v>2700</v>
      </c>
      <c r="C593" s="313" t="s">
        <v>17218</v>
      </c>
      <c r="D593" s="314" t="s">
        <v>60</v>
      </c>
      <c r="E593" s="315" t="s">
        <v>17219</v>
      </c>
      <c r="F593" s="315" t="s">
        <v>17221</v>
      </c>
      <c r="G593" s="316">
        <v>86.559259259259264</v>
      </c>
      <c r="H593" s="317">
        <v>15.55</v>
      </c>
      <c r="I593" s="318">
        <v>386.97</v>
      </c>
      <c r="J593" s="334">
        <v>152.87</v>
      </c>
      <c r="K593" s="323">
        <f t="shared" si="34"/>
        <v>539.84</v>
      </c>
      <c r="L593" s="324">
        <f t="shared" si="31"/>
        <v>0.28317649673977474</v>
      </c>
      <c r="N593" s="326"/>
      <c r="O593" s="327"/>
    </row>
    <row r="594" spans="1:15" x14ac:dyDescent="0.25">
      <c r="A594" s="302" t="s">
        <v>17217</v>
      </c>
      <c r="B594" s="312">
        <v>2700</v>
      </c>
      <c r="C594" s="313" t="s">
        <v>17218</v>
      </c>
      <c r="D594" s="314" t="s">
        <v>60</v>
      </c>
      <c r="E594" s="315" t="s">
        <v>17219</v>
      </c>
      <c r="F594" s="315" t="s">
        <v>17221</v>
      </c>
      <c r="G594" s="316">
        <v>86.559259259259264</v>
      </c>
      <c r="H594" s="317">
        <v>15.53</v>
      </c>
      <c r="I594" s="318">
        <v>430.45</v>
      </c>
      <c r="J594" s="334">
        <v>167.93</v>
      </c>
      <c r="K594" s="323">
        <f t="shared" si="34"/>
        <v>598.38</v>
      </c>
      <c r="L594" s="324">
        <f t="shared" si="31"/>
        <v>0.28064106420669144</v>
      </c>
      <c r="N594" s="326"/>
      <c r="O594" s="327"/>
    </row>
    <row r="595" spans="1:15" x14ac:dyDescent="0.25">
      <c r="A595" s="302" t="s">
        <v>17217</v>
      </c>
      <c r="B595" s="312">
        <v>1235</v>
      </c>
      <c r="C595" s="313" t="s">
        <v>17218</v>
      </c>
      <c r="D595" s="314" t="s">
        <v>60</v>
      </c>
      <c r="E595" s="315" t="s">
        <v>17219</v>
      </c>
      <c r="F595" s="315" t="s">
        <v>17221</v>
      </c>
      <c r="G595" s="316">
        <v>86.518218623481786</v>
      </c>
      <c r="H595" s="317">
        <v>14.72</v>
      </c>
      <c r="I595" s="318">
        <v>732.63</v>
      </c>
      <c r="J595" s="334">
        <v>4.5599999999999996</v>
      </c>
      <c r="K595" s="323">
        <f t="shared" si="34"/>
        <v>737.18999999999994</v>
      </c>
      <c r="L595" s="324">
        <f t="shared" si="31"/>
        <v>6.1856509176738701E-3</v>
      </c>
      <c r="N595" s="326"/>
      <c r="O595" s="327"/>
    </row>
    <row r="596" spans="1:15" x14ac:dyDescent="0.25">
      <c r="A596" s="302" t="s">
        <v>17217</v>
      </c>
      <c r="B596" s="312">
        <v>1235</v>
      </c>
      <c r="C596" s="313" t="s">
        <v>17218</v>
      </c>
      <c r="D596" s="314" t="s">
        <v>60</v>
      </c>
      <c r="E596" s="315" t="s">
        <v>17219</v>
      </c>
      <c r="F596" s="315" t="s">
        <v>17221</v>
      </c>
      <c r="G596" s="316">
        <v>86.518218623481786</v>
      </c>
      <c r="H596" s="317">
        <v>14.7</v>
      </c>
      <c r="I596" s="318">
        <v>719.81</v>
      </c>
      <c r="J596" s="334">
        <v>2.2799999999999998</v>
      </c>
      <c r="K596" s="323">
        <f t="shared" si="34"/>
        <v>722.08999999999992</v>
      </c>
      <c r="L596" s="324">
        <f t="shared" si="31"/>
        <v>3.1575011425168608E-3</v>
      </c>
      <c r="N596" s="326"/>
      <c r="O596" s="327"/>
    </row>
    <row r="597" spans="1:15" x14ac:dyDescent="0.25">
      <c r="A597" s="302" t="s">
        <v>17217</v>
      </c>
      <c r="B597" s="312">
        <v>1235</v>
      </c>
      <c r="C597" s="313" t="s">
        <v>17218</v>
      </c>
      <c r="D597" s="314" t="s">
        <v>60</v>
      </c>
      <c r="E597" s="315" t="s">
        <v>17219</v>
      </c>
      <c r="F597" s="315" t="s">
        <v>17221</v>
      </c>
      <c r="G597" s="316">
        <v>86.518218623481786</v>
      </c>
      <c r="H597" s="317">
        <v>14.75</v>
      </c>
      <c r="I597" s="318">
        <v>720.38</v>
      </c>
      <c r="J597" s="334">
        <v>1.52</v>
      </c>
      <c r="K597" s="323">
        <f t="shared" si="34"/>
        <v>721.9</v>
      </c>
      <c r="L597" s="324">
        <f t="shared" si="31"/>
        <v>2.1055547859814379E-3</v>
      </c>
      <c r="N597" s="326"/>
      <c r="O597" s="327"/>
    </row>
    <row r="598" spans="1:15" x14ac:dyDescent="0.25">
      <c r="A598" s="302" t="s">
        <v>17217</v>
      </c>
      <c r="B598" s="312">
        <v>5500</v>
      </c>
      <c r="C598" s="313" t="s">
        <v>17218</v>
      </c>
      <c r="D598" s="314" t="s">
        <v>60</v>
      </c>
      <c r="E598" s="315" t="s">
        <v>17219</v>
      </c>
      <c r="F598" s="315" t="s">
        <v>17222</v>
      </c>
      <c r="G598" s="316">
        <v>86.5</v>
      </c>
      <c r="H598" s="317">
        <v>14.06</v>
      </c>
      <c r="I598" s="318">
        <v>384.05</v>
      </c>
      <c r="J598" s="334">
        <v>80.409999999999968</v>
      </c>
      <c r="K598" s="323">
        <f t="shared" si="34"/>
        <v>464.46</v>
      </c>
      <c r="L598" s="324">
        <f t="shared" si="31"/>
        <v>0.17312578047625193</v>
      </c>
      <c r="N598" s="326"/>
      <c r="O598" s="327"/>
    </row>
    <row r="599" spans="1:15" x14ac:dyDescent="0.25">
      <c r="A599" s="302" t="s">
        <v>17217</v>
      </c>
      <c r="B599" s="312">
        <v>5500</v>
      </c>
      <c r="C599" s="313" t="s">
        <v>17218</v>
      </c>
      <c r="D599" s="314" t="s">
        <v>60</v>
      </c>
      <c r="E599" s="315" t="s">
        <v>17219</v>
      </c>
      <c r="F599" s="315" t="s">
        <v>17222</v>
      </c>
      <c r="G599" s="316">
        <v>86.3</v>
      </c>
      <c r="H599" s="317">
        <v>15.09</v>
      </c>
      <c r="I599" s="318">
        <v>385.08</v>
      </c>
      <c r="J599" s="334">
        <v>80.259999999999991</v>
      </c>
      <c r="K599" s="323">
        <f t="shared" si="34"/>
        <v>465.34</v>
      </c>
      <c r="L599" s="324">
        <f t="shared" si="31"/>
        <v>0.17247603902522884</v>
      </c>
      <c r="N599" s="326"/>
      <c r="O599" s="327"/>
    </row>
    <row r="600" spans="1:15" x14ac:dyDescent="0.25">
      <c r="A600" s="302" t="s">
        <v>17217</v>
      </c>
      <c r="B600" s="312">
        <v>7500</v>
      </c>
      <c r="C600" s="313" t="s">
        <v>17218</v>
      </c>
      <c r="D600" s="314" t="s">
        <v>60</v>
      </c>
      <c r="E600" s="315" t="s">
        <v>17219</v>
      </c>
      <c r="F600" s="315" t="s">
        <v>484</v>
      </c>
      <c r="G600" s="316">
        <v>86.125454545454545</v>
      </c>
      <c r="H600" s="317">
        <v>14.499999582767487</v>
      </c>
      <c r="I600" s="318">
        <v>381</v>
      </c>
      <c r="J600" s="336">
        <v>95.459991455078139</v>
      </c>
      <c r="K600" s="333">
        <v>476.45999145507813</v>
      </c>
      <c r="L600" s="324">
        <f t="shared" si="31"/>
        <v>0.20035258608713288</v>
      </c>
      <c r="N600" s="326"/>
      <c r="O600" s="327"/>
    </row>
    <row r="601" spans="1:15" x14ac:dyDescent="0.25">
      <c r="A601" s="302" t="s">
        <v>17217</v>
      </c>
      <c r="B601" s="312">
        <v>2750</v>
      </c>
      <c r="C601" s="313" t="s">
        <v>17218</v>
      </c>
      <c r="D601" s="314" t="s">
        <v>60</v>
      </c>
      <c r="E601" s="315" t="s">
        <v>17219</v>
      </c>
      <c r="F601" s="315" t="s">
        <v>17220</v>
      </c>
      <c r="G601" s="316">
        <v>86</v>
      </c>
      <c r="H601" s="317">
        <v>15.5</v>
      </c>
      <c r="I601" s="318">
        <v>126.6</v>
      </c>
      <c r="J601" s="334">
        <v>2.4000000000000057</v>
      </c>
      <c r="K601" s="323">
        <v>129</v>
      </c>
      <c r="L601" s="324">
        <f t="shared" si="31"/>
        <v>1.8604651162790743E-2</v>
      </c>
      <c r="N601" s="326"/>
      <c r="O601" s="327"/>
    </row>
    <row r="602" spans="1:15" x14ac:dyDescent="0.25">
      <c r="A602" s="302" t="s">
        <v>17217</v>
      </c>
      <c r="B602" s="312">
        <v>1404</v>
      </c>
      <c r="C602" s="313" t="s">
        <v>17218</v>
      </c>
      <c r="D602" s="314" t="s">
        <v>60</v>
      </c>
      <c r="E602" s="315" t="s">
        <v>17219</v>
      </c>
      <c r="F602" s="315" t="s">
        <v>17221</v>
      </c>
      <c r="G602" s="316">
        <v>85.83</v>
      </c>
      <c r="H602" s="317">
        <v>15.09</v>
      </c>
      <c r="I602" s="318">
        <v>481.36</v>
      </c>
      <c r="J602" s="334">
        <v>40.819999999999936</v>
      </c>
      <c r="K602" s="323">
        <f t="shared" ref="K602:K638" si="35">I602+J602</f>
        <v>522.17999999999995</v>
      </c>
      <c r="L602" s="324">
        <f t="shared" si="31"/>
        <v>7.8172277758627173E-2</v>
      </c>
      <c r="N602" s="326"/>
      <c r="O602" s="327"/>
    </row>
    <row r="603" spans="1:15" x14ac:dyDescent="0.25">
      <c r="A603" s="302" t="s">
        <v>17217</v>
      </c>
      <c r="B603" s="312">
        <v>1404</v>
      </c>
      <c r="C603" s="313" t="s">
        <v>17218</v>
      </c>
      <c r="D603" s="314" t="s">
        <v>60</v>
      </c>
      <c r="E603" s="315" t="s">
        <v>17219</v>
      </c>
      <c r="F603" s="315" t="s">
        <v>17221</v>
      </c>
      <c r="G603" s="316">
        <v>85.83</v>
      </c>
      <c r="H603" s="317">
        <v>15.09</v>
      </c>
      <c r="I603" s="318">
        <v>481.36</v>
      </c>
      <c r="J603" s="334">
        <v>40.819999999999936</v>
      </c>
      <c r="K603" s="323">
        <f t="shared" si="35"/>
        <v>522.17999999999995</v>
      </c>
      <c r="L603" s="324">
        <f t="shared" si="31"/>
        <v>7.8172277758627173E-2</v>
      </c>
      <c r="N603" s="326"/>
      <c r="O603" s="327"/>
    </row>
    <row r="604" spans="1:15" x14ac:dyDescent="0.25">
      <c r="A604" s="302" t="s">
        <v>17217</v>
      </c>
      <c r="B604" s="312">
        <v>1404</v>
      </c>
      <c r="C604" s="313" t="s">
        <v>17218</v>
      </c>
      <c r="D604" s="314" t="s">
        <v>60</v>
      </c>
      <c r="E604" s="315" t="s">
        <v>17219</v>
      </c>
      <c r="F604" s="315" t="s">
        <v>17221</v>
      </c>
      <c r="G604" s="316">
        <v>85.83</v>
      </c>
      <c r="H604" s="317">
        <v>15.09</v>
      </c>
      <c r="I604" s="318">
        <v>481.36</v>
      </c>
      <c r="J604" s="334">
        <v>40.819999999999936</v>
      </c>
      <c r="K604" s="323">
        <f t="shared" si="35"/>
        <v>522.17999999999995</v>
      </c>
      <c r="L604" s="324">
        <f t="shared" si="31"/>
        <v>7.8172277758627173E-2</v>
      </c>
      <c r="N604" s="326"/>
      <c r="O604" s="327"/>
    </row>
    <row r="605" spans="1:15" x14ac:dyDescent="0.25">
      <c r="A605" s="302" t="s">
        <v>17217</v>
      </c>
      <c r="B605" s="312">
        <v>1500</v>
      </c>
      <c r="C605" s="313" t="s">
        <v>17218</v>
      </c>
      <c r="D605" s="314" t="s">
        <v>60</v>
      </c>
      <c r="E605" s="315" t="s">
        <v>17219</v>
      </c>
      <c r="F605" s="315" t="s">
        <v>17221</v>
      </c>
      <c r="G605" s="316">
        <v>85.7</v>
      </c>
      <c r="H605" s="317">
        <v>14.91</v>
      </c>
      <c r="I605" s="318">
        <v>389.4</v>
      </c>
      <c r="J605" s="334">
        <v>29.67</v>
      </c>
      <c r="K605" s="323">
        <f t="shared" si="35"/>
        <v>419.07</v>
      </c>
      <c r="L605" s="324">
        <f t="shared" si="31"/>
        <v>7.0799627747154412E-2</v>
      </c>
      <c r="N605" s="326"/>
      <c r="O605" s="327"/>
    </row>
    <row r="606" spans="1:15" x14ac:dyDescent="0.25">
      <c r="A606" s="302" t="s">
        <v>17217</v>
      </c>
      <c r="B606" s="312">
        <v>1500</v>
      </c>
      <c r="C606" s="313" t="s">
        <v>17218</v>
      </c>
      <c r="D606" s="314" t="s">
        <v>60</v>
      </c>
      <c r="E606" s="315" t="s">
        <v>17219</v>
      </c>
      <c r="F606" s="315" t="s">
        <v>17221</v>
      </c>
      <c r="G606" s="316">
        <v>85.7</v>
      </c>
      <c r="H606" s="317">
        <v>14.87</v>
      </c>
      <c r="I606" s="318">
        <v>408.87</v>
      </c>
      <c r="J606" s="334">
        <v>31.87</v>
      </c>
      <c r="K606" s="323">
        <f t="shared" si="35"/>
        <v>440.74</v>
      </c>
      <c r="L606" s="324">
        <f t="shared" si="31"/>
        <v>7.23102055633707E-2</v>
      </c>
      <c r="N606" s="326"/>
      <c r="O606" s="327"/>
    </row>
    <row r="607" spans="1:15" x14ac:dyDescent="0.25">
      <c r="A607" s="302" t="s">
        <v>17217</v>
      </c>
      <c r="B607" s="312">
        <v>1500</v>
      </c>
      <c r="C607" s="313" t="s">
        <v>17218</v>
      </c>
      <c r="D607" s="314" t="s">
        <v>60</v>
      </c>
      <c r="E607" s="315" t="s">
        <v>17219</v>
      </c>
      <c r="F607" s="315" t="s">
        <v>17221</v>
      </c>
      <c r="G607" s="316">
        <v>85.7</v>
      </c>
      <c r="H607" s="317">
        <v>14.89</v>
      </c>
      <c r="I607" s="318">
        <v>401.27</v>
      </c>
      <c r="J607" s="334">
        <v>31.47</v>
      </c>
      <c r="K607" s="323">
        <f t="shared" si="35"/>
        <v>432.74</v>
      </c>
      <c r="L607" s="324">
        <f t="shared" si="31"/>
        <v>7.2722651014465955E-2</v>
      </c>
      <c r="N607" s="326"/>
      <c r="O607" s="327"/>
    </row>
    <row r="608" spans="1:15" x14ac:dyDescent="0.25">
      <c r="A608" s="302" t="s">
        <v>17217</v>
      </c>
      <c r="B608" s="312">
        <v>1235</v>
      </c>
      <c r="C608" s="313" t="s">
        <v>17218</v>
      </c>
      <c r="D608" s="314" t="s">
        <v>60</v>
      </c>
      <c r="E608" s="315" t="s">
        <v>17219</v>
      </c>
      <c r="F608" s="315" t="s">
        <v>17221</v>
      </c>
      <c r="G608" s="316">
        <v>85.603238866396765</v>
      </c>
      <c r="H608" s="317">
        <v>15.07</v>
      </c>
      <c r="I608" s="318">
        <v>215.8</v>
      </c>
      <c r="J608" s="334">
        <v>49.64</v>
      </c>
      <c r="K608" s="323">
        <f t="shared" si="35"/>
        <v>265.44</v>
      </c>
      <c r="L608" s="324">
        <f t="shared" si="31"/>
        <v>0.18701024713682943</v>
      </c>
      <c r="N608" s="326"/>
      <c r="O608" s="327"/>
    </row>
    <row r="609" spans="1:15" x14ac:dyDescent="0.25">
      <c r="A609" s="302" t="s">
        <v>17217</v>
      </c>
      <c r="B609" s="312">
        <v>1500</v>
      </c>
      <c r="C609" s="313" t="s">
        <v>17218</v>
      </c>
      <c r="D609" s="314" t="s">
        <v>60</v>
      </c>
      <c r="E609" s="315" t="s">
        <v>17219</v>
      </c>
      <c r="F609" s="315" t="s">
        <v>17221</v>
      </c>
      <c r="G609" s="316">
        <v>85.6</v>
      </c>
      <c r="H609" s="317">
        <v>14.1</v>
      </c>
      <c r="I609" s="318">
        <v>868</v>
      </c>
      <c r="J609" s="334">
        <v>26</v>
      </c>
      <c r="K609" s="323">
        <f t="shared" si="35"/>
        <v>894</v>
      </c>
      <c r="L609" s="324">
        <f t="shared" si="31"/>
        <v>2.9082774049217001E-2</v>
      </c>
      <c r="N609" s="326"/>
      <c r="O609" s="327"/>
    </row>
    <row r="610" spans="1:15" x14ac:dyDescent="0.25">
      <c r="A610" s="302" t="s">
        <v>17217</v>
      </c>
      <c r="B610" s="312">
        <v>1500</v>
      </c>
      <c r="C610" s="313" t="s">
        <v>17218</v>
      </c>
      <c r="D610" s="314" t="s">
        <v>60</v>
      </c>
      <c r="E610" s="315" t="s">
        <v>17219</v>
      </c>
      <c r="F610" s="315" t="s">
        <v>17221</v>
      </c>
      <c r="G610" s="316">
        <v>85.6</v>
      </c>
      <c r="H610" s="317">
        <v>14.1</v>
      </c>
      <c r="I610" s="318">
        <v>863</v>
      </c>
      <c r="J610" s="334">
        <v>25</v>
      </c>
      <c r="K610" s="323">
        <f t="shared" si="35"/>
        <v>888</v>
      </c>
      <c r="L610" s="324">
        <f t="shared" si="31"/>
        <v>2.8153153153153154E-2</v>
      </c>
      <c r="N610" s="326"/>
      <c r="O610" s="327"/>
    </row>
    <row r="611" spans="1:15" x14ac:dyDescent="0.25">
      <c r="A611" s="302" t="s">
        <v>17217</v>
      </c>
      <c r="B611" s="312">
        <v>1500</v>
      </c>
      <c r="C611" s="313" t="s">
        <v>17218</v>
      </c>
      <c r="D611" s="314" t="s">
        <v>60</v>
      </c>
      <c r="E611" s="315" t="s">
        <v>17219</v>
      </c>
      <c r="F611" s="315" t="s">
        <v>17221</v>
      </c>
      <c r="G611" s="316">
        <v>85.6</v>
      </c>
      <c r="H611" s="317">
        <v>14</v>
      </c>
      <c r="I611" s="318">
        <v>880</v>
      </c>
      <c r="J611" s="334">
        <v>25</v>
      </c>
      <c r="K611" s="323">
        <f t="shared" si="35"/>
        <v>905</v>
      </c>
      <c r="L611" s="324">
        <f t="shared" si="31"/>
        <v>2.7624309392265192E-2</v>
      </c>
      <c r="N611" s="326"/>
      <c r="O611" s="327"/>
    </row>
    <row r="612" spans="1:15" x14ac:dyDescent="0.25">
      <c r="A612" s="302" t="s">
        <v>17217</v>
      </c>
      <c r="B612" s="312">
        <v>2017</v>
      </c>
      <c r="C612" s="313" t="s">
        <v>17218</v>
      </c>
      <c r="D612" s="314" t="s">
        <v>60</v>
      </c>
      <c r="E612" s="315" t="s">
        <v>17219</v>
      </c>
      <c r="F612" s="315" t="s">
        <v>17221</v>
      </c>
      <c r="G612" s="316">
        <v>85.448686167575602</v>
      </c>
      <c r="H612" s="317">
        <v>14.03</v>
      </c>
      <c r="I612" s="318">
        <v>646.39</v>
      </c>
      <c r="J612" s="334">
        <v>108.38</v>
      </c>
      <c r="K612" s="323">
        <f t="shared" si="35"/>
        <v>754.77</v>
      </c>
      <c r="L612" s="324">
        <f t="shared" si="31"/>
        <v>0.14359341256276748</v>
      </c>
      <c r="N612" s="326"/>
      <c r="O612" s="327"/>
    </row>
    <row r="613" spans="1:15" x14ac:dyDescent="0.25">
      <c r="A613" s="302" t="s">
        <v>17217</v>
      </c>
      <c r="B613" s="312">
        <v>2017</v>
      </c>
      <c r="C613" s="313" t="s">
        <v>17218</v>
      </c>
      <c r="D613" s="314" t="s">
        <v>60</v>
      </c>
      <c r="E613" s="315" t="s">
        <v>17219</v>
      </c>
      <c r="F613" s="315" t="s">
        <v>17221</v>
      </c>
      <c r="G613" s="316">
        <v>85.448686167575602</v>
      </c>
      <c r="H613" s="317">
        <v>13.94</v>
      </c>
      <c r="I613" s="318">
        <v>678.94</v>
      </c>
      <c r="J613" s="334">
        <v>121.9</v>
      </c>
      <c r="K613" s="323">
        <f t="shared" si="35"/>
        <v>800.84</v>
      </c>
      <c r="L613" s="324">
        <f t="shared" si="31"/>
        <v>0.1522151740672294</v>
      </c>
      <c r="N613" s="326"/>
      <c r="O613" s="327"/>
    </row>
    <row r="614" spans="1:15" x14ac:dyDescent="0.25">
      <c r="A614" s="302" t="s">
        <v>17217</v>
      </c>
      <c r="B614" s="312">
        <v>2017</v>
      </c>
      <c r="C614" s="313" t="s">
        <v>17218</v>
      </c>
      <c r="D614" s="314" t="s">
        <v>60</v>
      </c>
      <c r="E614" s="315" t="s">
        <v>17219</v>
      </c>
      <c r="F614" s="315" t="s">
        <v>17221</v>
      </c>
      <c r="G614" s="316">
        <v>85.448686167575602</v>
      </c>
      <c r="H614" s="317">
        <v>14.01</v>
      </c>
      <c r="I614" s="318">
        <v>717.23</v>
      </c>
      <c r="J614" s="334">
        <v>130.78</v>
      </c>
      <c r="K614" s="323">
        <f t="shared" si="35"/>
        <v>848.01</v>
      </c>
      <c r="L614" s="324">
        <f t="shared" si="31"/>
        <v>0.15421987948255328</v>
      </c>
      <c r="N614" s="326"/>
      <c r="O614" s="327"/>
    </row>
    <row r="615" spans="1:15" x14ac:dyDescent="0.25">
      <c r="A615" s="302" t="s">
        <v>17217</v>
      </c>
      <c r="B615" s="312">
        <v>2017</v>
      </c>
      <c r="C615" s="313" t="s">
        <v>17218</v>
      </c>
      <c r="D615" s="314" t="s">
        <v>60</v>
      </c>
      <c r="E615" s="315" t="s">
        <v>17219</v>
      </c>
      <c r="F615" s="315" t="s">
        <v>17221</v>
      </c>
      <c r="G615" s="316">
        <v>85.418939018344076</v>
      </c>
      <c r="H615" s="317">
        <v>15.84</v>
      </c>
      <c r="I615" s="318">
        <v>349.99</v>
      </c>
      <c r="J615" s="334">
        <v>53.08</v>
      </c>
      <c r="K615" s="323">
        <f t="shared" si="35"/>
        <v>403.07</v>
      </c>
      <c r="L615" s="324">
        <f t="shared" si="31"/>
        <v>0.13168928473962338</v>
      </c>
      <c r="N615" s="326"/>
      <c r="O615" s="327"/>
    </row>
    <row r="616" spans="1:15" x14ac:dyDescent="0.25">
      <c r="A616" s="302" t="s">
        <v>17217</v>
      </c>
      <c r="B616" s="312">
        <v>2017</v>
      </c>
      <c r="C616" s="313" t="s">
        <v>17218</v>
      </c>
      <c r="D616" s="314" t="s">
        <v>60</v>
      </c>
      <c r="E616" s="315" t="s">
        <v>17219</v>
      </c>
      <c r="F616" s="315" t="s">
        <v>17221</v>
      </c>
      <c r="G616" s="316">
        <v>85.418939018344076</v>
      </c>
      <c r="H616" s="317">
        <v>15.81</v>
      </c>
      <c r="I616" s="318">
        <v>360.06</v>
      </c>
      <c r="J616" s="334">
        <v>56.88</v>
      </c>
      <c r="K616" s="323">
        <f t="shared" si="35"/>
        <v>416.94</v>
      </c>
      <c r="L616" s="324">
        <f t="shared" si="31"/>
        <v>0.13642250683551591</v>
      </c>
      <c r="N616" s="326"/>
      <c r="O616" s="327"/>
    </row>
    <row r="617" spans="1:15" x14ac:dyDescent="0.25">
      <c r="A617" s="302" t="s">
        <v>17217</v>
      </c>
      <c r="B617" s="312">
        <v>2017</v>
      </c>
      <c r="C617" s="313" t="s">
        <v>17218</v>
      </c>
      <c r="D617" s="314" t="s">
        <v>60</v>
      </c>
      <c r="E617" s="315" t="s">
        <v>17219</v>
      </c>
      <c r="F617" s="315" t="s">
        <v>17221</v>
      </c>
      <c r="G617" s="316">
        <v>85.418939018344076</v>
      </c>
      <c r="H617" s="317">
        <v>15.7</v>
      </c>
      <c r="I617" s="318">
        <v>371.42</v>
      </c>
      <c r="J617" s="334">
        <v>59.21</v>
      </c>
      <c r="K617" s="323">
        <f t="shared" si="35"/>
        <v>430.63</v>
      </c>
      <c r="L617" s="324">
        <f t="shared" si="31"/>
        <v>0.13749622645890905</v>
      </c>
      <c r="N617" s="326"/>
      <c r="O617" s="327"/>
    </row>
    <row r="618" spans="1:15" x14ac:dyDescent="0.25">
      <c r="A618" s="302" t="s">
        <v>17217</v>
      </c>
      <c r="B618" s="312">
        <v>1404</v>
      </c>
      <c r="C618" s="313" t="s">
        <v>17218</v>
      </c>
      <c r="D618" s="314" t="s">
        <v>60</v>
      </c>
      <c r="E618" s="315" t="s">
        <v>17219</v>
      </c>
      <c r="F618" s="315" t="s">
        <v>17221</v>
      </c>
      <c r="G618" s="316">
        <v>85.41</v>
      </c>
      <c r="H618" s="317">
        <v>14.13</v>
      </c>
      <c r="I618" s="318">
        <v>633.33000000000004</v>
      </c>
      <c r="J618" s="334">
        <v>108.4799999999999</v>
      </c>
      <c r="K618" s="323">
        <f t="shared" si="35"/>
        <v>741.81</v>
      </c>
      <c r="L618" s="324">
        <f t="shared" si="31"/>
        <v>0.14623690702470971</v>
      </c>
      <c r="N618" s="326"/>
      <c r="O618" s="327"/>
    </row>
    <row r="619" spans="1:15" x14ac:dyDescent="0.25">
      <c r="A619" s="302" t="s">
        <v>17217</v>
      </c>
      <c r="B619" s="312">
        <v>1404</v>
      </c>
      <c r="C619" s="313" t="s">
        <v>17218</v>
      </c>
      <c r="D619" s="314" t="s">
        <v>60</v>
      </c>
      <c r="E619" s="315" t="s">
        <v>17219</v>
      </c>
      <c r="F619" s="315" t="s">
        <v>17221</v>
      </c>
      <c r="G619" s="316">
        <v>85.41</v>
      </c>
      <c r="H619" s="317">
        <v>14.2</v>
      </c>
      <c r="I619" s="318">
        <v>619.04999999999995</v>
      </c>
      <c r="J619" s="334">
        <v>104.81000000000006</v>
      </c>
      <c r="K619" s="323">
        <f t="shared" si="35"/>
        <v>723.86</v>
      </c>
      <c r="L619" s="324">
        <f t="shared" si="31"/>
        <v>0.14479319205371213</v>
      </c>
      <c r="N619" s="326"/>
      <c r="O619" s="327"/>
    </row>
    <row r="620" spans="1:15" x14ac:dyDescent="0.25">
      <c r="A620" s="302" t="s">
        <v>17217</v>
      </c>
      <c r="B620" s="312">
        <v>1404</v>
      </c>
      <c r="C620" s="313" t="s">
        <v>17218</v>
      </c>
      <c r="D620" s="314" t="s">
        <v>60</v>
      </c>
      <c r="E620" s="315" t="s">
        <v>17219</v>
      </c>
      <c r="F620" s="315" t="s">
        <v>17221</v>
      </c>
      <c r="G620" s="316">
        <v>85.41</v>
      </c>
      <c r="H620" s="317">
        <v>14.31</v>
      </c>
      <c r="I620" s="318">
        <v>541</v>
      </c>
      <c r="J620" s="334">
        <v>87.669999999999959</v>
      </c>
      <c r="K620" s="323">
        <f t="shared" si="35"/>
        <v>628.66999999999996</v>
      </c>
      <c r="L620" s="324">
        <f t="shared" si="31"/>
        <v>0.13945313121351419</v>
      </c>
      <c r="N620" s="326"/>
      <c r="O620" s="327"/>
    </row>
    <row r="621" spans="1:15" x14ac:dyDescent="0.25">
      <c r="A621" s="302" t="s">
        <v>17217</v>
      </c>
      <c r="B621" s="312">
        <v>1500</v>
      </c>
      <c r="C621" s="313" t="s">
        <v>17218</v>
      </c>
      <c r="D621" s="314" t="s">
        <v>60</v>
      </c>
      <c r="E621" s="315" t="s">
        <v>17219</v>
      </c>
      <c r="F621" s="315" t="s">
        <v>17221</v>
      </c>
      <c r="G621" s="316">
        <v>85.266666666666666</v>
      </c>
      <c r="H621" s="317">
        <v>14.1</v>
      </c>
      <c r="I621" s="318">
        <v>611</v>
      </c>
      <c r="J621" s="334">
        <v>32</v>
      </c>
      <c r="K621" s="323">
        <f t="shared" si="35"/>
        <v>643</v>
      </c>
      <c r="L621" s="324">
        <f t="shared" si="31"/>
        <v>4.9766718506998445E-2</v>
      </c>
      <c r="N621" s="326"/>
      <c r="O621" s="327"/>
    </row>
    <row r="622" spans="1:15" x14ac:dyDescent="0.25">
      <c r="A622" s="302" t="s">
        <v>17217</v>
      </c>
      <c r="B622" s="312">
        <v>1500</v>
      </c>
      <c r="C622" s="313" t="s">
        <v>17218</v>
      </c>
      <c r="D622" s="314" t="s">
        <v>60</v>
      </c>
      <c r="E622" s="315" t="s">
        <v>17219</v>
      </c>
      <c r="F622" s="315" t="s">
        <v>17221</v>
      </c>
      <c r="G622" s="316">
        <v>85.266666666666666</v>
      </c>
      <c r="H622" s="317">
        <v>14.1</v>
      </c>
      <c r="I622" s="318">
        <v>609</v>
      </c>
      <c r="J622" s="334">
        <v>29</v>
      </c>
      <c r="K622" s="323">
        <f t="shared" si="35"/>
        <v>638</v>
      </c>
      <c r="L622" s="324">
        <f t="shared" si="31"/>
        <v>4.5454545454545456E-2</v>
      </c>
      <c r="N622" s="326"/>
      <c r="O622" s="327"/>
    </row>
    <row r="623" spans="1:15" x14ac:dyDescent="0.25">
      <c r="A623" s="302" t="s">
        <v>17217</v>
      </c>
      <c r="B623" s="312">
        <v>1500</v>
      </c>
      <c r="C623" s="313" t="s">
        <v>17218</v>
      </c>
      <c r="D623" s="314" t="s">
        <v>60</v>
      </c>
      <c r="E623" s="315" t="s">
        <v>17219</v>
      </c>
      <c r="F623" s="315" t="s">
        <v>17221</v>
      </c>
      <c r="G623" s="316">
        <v>85.266666666666666</v>
      </c>
      <c r="H623" s="317">
        <v>14.1</v>
      </c>
      <c r="I623" s="318">
        <v>600</v>
      </c>
      <c r="J623" s="334">
        <v>31</v>
      </c>
      <c r="K623" s="323">
        <f t="shared" si="35"/>
        <v>631</v>
      </c>
      <c r="L623" s="324">
        <f t="shared" si="31"/>
        <v>4.9128367670364499E-2</v>
      </c>
      <c r="N623" s="326"/>
      <c r="O623" s="327"/>
    </row>
    <row r="624" spans="1:15" x14ac:dyDescent="0.25">
      <c r="A624" s="302" t="s">
        <v>17217</v>
      </c>
      <c r="B624" s="312">
        <v>2017</v>
      </c>
      <c r="C624" s="313" t="s">
        <v>17218</v>
      </c>
      <c r="D624" s="314" t="s">
        <v>60</v>
      </c>
      <c r="E624" s="315" t="s">
        <v>17219</v>
      </c>
      <c r="F624" s="315" t="s">
        <v>17221</v>
      </c>
      <c r="G624" s="316">
        <v>85</v>
      </c>
      <c r="H624" s="317">
        <v>15.5</v>
      </c>
      <c r="I624" s="318">
        <v>713.6</v>
      </c>
      <c r="J624" s="334">
        <v>68.799999999999955</v>
      </c>
      <c r="K624" s="323">
        <f t="shared" si="35"/>
        <v>782.4</v>
      </c>
      <c r="L624" s="324">
        <f t="shared" si="31"/>
        <v>8.7934560327198305E-2</v>
      </c>
      <c r="N624" s="326"/>
      <c r="O624" s="327"/>
    </row>
    <row r="625" spans="1:15" x14ac:dyDescent="0.25">
      <c r="A625" s="302" t="s">
        <v>17217</v>
      </c>
      <c r="B625" s="312">
        <v>1500</v>
      </c>
      <c r="C625" s="313" t="s">
        <v>17218</v>
      </c>
      <c r="D625" s="314" t="s">
        <v>60</v>
      </c>
      <c r="E625" s="315" t="s">
        <v>17219</v>
      </c>
      <c r="F625" s="315" t="s">
        <v>17221</v>
      </c>
      <c r="G625" s="316">
        <v>84.9</v>
      </c>
      <c r="H625" s="317">
        <v>15.3</v>
      </c>
      <c r="I625" s="318">
        <v>178</v>
      </c>
      <c r="J625" s="334">
        <v>34.130000000000003</v>
      </c>
      <c r="K625" s="323">
        <f t="shared" si="35"/>
        <v>212.13</v>
      </c>
      <c r="L625" s="324">
        <f t="shared" si="31"/>
        <v>0.16089190590675531</v>
      </c>
      <c r="N625" s="326"/>
      <c r="O625" s="327"/>
    </row>
    <row r="626" spans="1:15" x14ac:dyDescent="0.25">
      <c r="A626" s="302" t="s">
        <v>17217</v>
      </c>
      <c r="B626" s="312">
        <v>1500</v>
      </c>
      <c r="C626" s="313" t="s">
        <v>17218</v>
      </c>
      <c r="D626" s="314" t="s">
        <v>60</v>
      </c>
      <c r="E626" s="315" t="s">
        <v>17219</v>
      </c>
      <c r="F626" s="315" t="s">
        <v>17221</v>
      </c>
      <c r="G626" s="316">
        <v>84.9</v>
      </c>
      <c r="H626" s="317">
        <v>15.3</v>
      </c>
      <c r="I626" s="318">
        <v>189.33</v>
      </c>
      <c r="J626" s="334">
        <v>34.4</v>
      </c>
      <c r="K626" s="323">
        <f t="shared" si="35"/>
        <v>223.73000000000002</v>
      </c>
      <c r="L626" s="324">
        <f t="shared" si="31"/>
        <v>0.15375676038081615</v>
      </c>
      <c r="N626" s="326"/>
      <c r="O626" s="327"/>
    </row>
    <row r="627" spans="1:15" x14ac:dyDescent="0.25">
      <c r="A627" s="302" t="s">
        <v>17217</v>
      </c>
      <c r="B627" s="312">
        <v>1500</v>
      </c>
      <c r="C627" s="313" t="s">
        <v>17218</v>
      </c>
      <c r="D627" s="314" t="s">
        <v>60</v>
      </c>
      <c r="E627" s="315" t="s">
        <v>17219</v>
      </c>
      <c r="F627" s="315" t="s">
        <v>17221</v>
      </c>
      <c r="G627" s="316">
        <v>84.9</v>
      </c>
      <c r="H627" s="317">
        <v>15.3</v>
      </c>
      <c r="I627" s="318">
        <v>186.6</v>
      </c>
      <c r="J627" s="334">
        <v>33.93</v>
      </c>
      <c r="K627" s="323">
        <f t="shared" si="35"/>
        <v>220.53</v>
      </c>
      <c r="L627" s="324">
        <f t="shared" si="31"/>
        <v>0.15385661814719084</v>
      </c>
      <c r="N627" s="326"/>
      <c r="O627" s="327"/>
    </row>
    <row r="628" spans="1:15" x14ac:dyDescent="0.25">
      <c r="A628" s="302" t="s">
        <v>17217</v>
      </c>
      <c r="B628" s="312">
        <v>2700</v>
      </c>
      <c r="C628" s="313" t="s">
        <v>17218</v>
      </c>
      <c r="D628" s="314" t="s">
        <v>60</v>
      </c>
      <c r="E628" s="315" t="s">
        <v>17219</v>
      </c>
      <c r="F628" s="315" t="s">
        <v>17221</v>
      </c>
      <c r="G628" s="316">
        <v>84.740740740740733</v>
      </c>
      <c r="H628" s="317">
        <v>14.68</v>
      </c>
      <c r="I628" s="318">
        <v>523.74</v>
      </c>
      <c r="J628" s="334">
        <v>118.86</v>
      </c>
      <c r="K628" s="323">
        <f t="shared" si="35"/>
        <v>642.6</v>
      </c>
      <c r="L628" s="324">
        <f t="shared" si="31"/>
        <v>0.18496732026143789</v>
      </c>
      <c r="N628" s="326"/>
      <c r="O628" s="327"/>
    </row>
    <row r="629" spans="1:15" x14ac:dyDescent="0.25">
      <c r="A629" s="302" t="s">
        <v>17217</v>
      </c>
      <c r="B629" s="312">
        <v>2700</v>
      </c>
      <c r="C629" s="313" t="s">
        <v>17218</v>
      </c>
      <c r="D629" s="314" t="s">
        <v>60</v>
      </c>
      <c r="E629" s="315" t="s">
        <v>17219</v>
      </c>
      <c r="F629" s="315" t="s">
        <v>17221</v>
      </c>
      <c r="G629" s="316">
        <v>84.740740740740733</v>
      </c>
      <c r="H629" s="317">
        <v>14.61</v>
      </c>
      <c r="I629" s="318">
        <v>642.58000000000004</v>
      </c>
      <c r="J629" s="334">
        <v>144.27000000000001</v>
      </c>
      <c r="K629" s="323">
        <f t="shared" si="35"/>
        <v>786.85</v>
      </c>
      <c r="L629" s="324">
        <f t="shared" si="31"/>
        <v>0.18335133761199721</v>
      </c>
      <c r="N629" s="326"/>
      <c r="O629" s="327"/>
    </row>
    <row r="630" spans="1:15" x14ac:dyDescent="0.25">
      <c r="A630" s="302" t="s">
        <v>17217</v>
      </c>
      <c r="B630" s="312">
        <v>2700</v>
      </c>
      <c r="C630" s="313" t="s">
        <v>17218</v>
      </c>
      <c r="D630" s="314" t="s">
        <v>60</v>
      </c>
      <c r="E630" s="315" t="s">
        <v>17219</v>
      </c>
      <c r="F630" s="315" t="s">
        <v>17221</v>
      </c>
      <c r="G630" s="316">
        <v>84.740740740740733</v>
      </c>
      <c r="H630" s="317">
        <v>14.59</v>
      </c>
      <c r="I630" s="318">
        <v>611.03</v>
      </c>
      <c r="J630" s="334">
        <v>137.65</v>
      </c>
      <c r="K630" s="323">
        <f t="shared" si="35"/>
        <v>748.68</v>
      </c>
      <c r="L630" s="324">
        <f t="shared" si="31"/>
        <v>0.18385692151520011</v>
      </c>
      <c r="N630" s="326"/>
      <c r="O630" s="327"/>
    </row>
    <row r="631" spans="1:15" x14ac:dyDescent="0.25">
      <c r="A631" s="302" t="s">
        <v>17217</v>
      </c>
      <c r="B631" s="312">
        <v>2017</v>
      </c>
      <c r="C631" s="313" t="s">
        <v>17218</v>
      </c>
      <c r="D631" s="314" t="s">
        <v>60</v>
      </c>
      <c r="E631" s="315" t="s">
        <v>17219</v>
      </c>
      <c r="F631" s="315" t="s">
        <v>17221</v>
      </c>
      <c r="G631" s="316">
        <v>84.630639563708471</v>
      </c>
      <c r="H631" s="317">
        <v>15.25</v>
      </c>
      <c r="I631" s="318">
        <v>551.23</v>
      </c>
      <c r="J631" s="334">
        <v>50.41</v>
      </c>
      <c r="K631" s="323">
        <f t="shared" si="35"/>
        <v>601.64</v>
      </c>
      <c r="L631" s="324">
        <f t="shared" ref="L631:L652" si="36">IF(J631="","",IF(K631="","",J631/K631))</f>
        <v>8.3787647097932308E-2</v>
      </c>
      <c r="N631" s="326"/>
      <c r="O631" s="327"/>
    </row>
    <row r="632" spans="1:15" x14ac:dyDescent="0.25">
      <c r="A632" s="302" t="s">
        <v>17217</v>
      </c>
      <c r="B632" s="312">
        <v>2017</v>
      </c>
      <c r="C632" s="313" t="s">
        <v>17218</v>
      </c>
      <c r="D632" s="314" t="s">
        <v>60</v>
      </c>
      <c r="E632" s="315" t="s">
        <v>17219</v>
      </c>
      <c r="F632" s="315" t="s">
        <v>17221</v>
      </c>
      <c r="G632" s="316">
        <v>84.630639563708471</v>
      </c>
      <c r="H632" s="317">
        <v>15.18</v>
      </c>
      <c r="I632" s="318">
        <v>558.75</v>
      </c>
      <c r="J632" s="334">
        <v>50.6</v>
      </c>
      <c r="K632" s="323">
        <f t="shared" si="35"/>
        <v>609.35</v>
      </c>
      <c r="L632" s="324">
        <f t="shared" si="36"/>
        <v>8.3039304176581605E-2</v>
      </c>
      <c r="N632" s="326"/>
      <c r="O632" s="327"/>
    </row>
    <row r="633" spans="1:15" x14ac:dyDescent="0.25">
      <c r="A633" s="302" t="s">
        <v>17217</v>
      </c>
      <c r="B633" s="312">
        <v>2017</v>
      </c>
      <c r="C633" s="313" t="s">
        <v>17218</v>
      </c>
      <c r="D633" s="314" t="s">
        <v>60</v>
      </c>
      <c r="E633" s="315" t="s">
        <v>17219</v>
      </c>
      <c r="F633" s="315" t="s">
        <v>17221</v>
      </c>
      <c r="G633" s="316">
        <v>84.630639563708471</v>
      </c>
      <c r="H633" s="317">
        <v>15.2</v>
      </c>
      <c r="I633" s="318">
        <v>557.61</v>
      </c>
      <c r="J633" s="334">
        <v>49.57</v>
      </c>
      <c r="K633" s="323">
        <f t="shared" si="35"/>
        <v>607.18000000000006</v>
      </c>
      <c r="L633" s="324">
        <f t="shared" si="36"/>
        <v>8.1639711452946406E-2</v>
      </c>
      <c r="N633" s="326"/>
      <c r="O633" s="327"/>
    </row>
    <row r="634" spans="1:15" x14ac:dyDescent="0.25">
      <c r="A634" s="302" t="s">
        <v>17217</v>
      </c>
      <c r="B634" s="312">
        <v>1404</v>
      </c>
      <c r="C634" s="313" t="s">
        <v>17218</v>
      </c>
      <c r="D634" s="314" t="s">
        <v>60</v>
      </c>
      <c r="E634" s="315" t="s">
        <v>17219</v>
      </c>
      <c r="F634" s="315" t="s">
        <v>17221</v>
      </c>
      <c r="G634" s="316">
        <v>84.622507122507116</v>
      </c>
      <c r="H634" s="317">
        <v>13.22</v>
      </c>
      <c r="I634" s="318">
        <v>797.86</v>
      </c>
      <c r="J634" s="334">
        <v>151.66999999999999</v>
      </c>
      <c r="K634" s="323">
        <f t="shared" si="35"/>
        <v>949.53</v>
      </c>
      <c r="L634" s="324">
        <f t="shared" si="36"/>
        <v>0.15973165671437448</v>
      </c>
      <c r="N634" s="326"/>
      <c r="O634" s="327"/>
    </row>
    <row r="635" spans="1:15" x14ac:dyDescent="0.25">
      <c r="A635" s="302" t="s">
        <v>17217</v>
      </c>
      <c r="B635" s="312">
        <v>1404</v>
      </c>
      <c r="C635" s="313" t="s">
        <v>17218</v>
      </c>
      <c r="D635" s="314" t="s">
        <v>60</v>
      </c>
      <c r="E635" s="315" t="s">
        <v>17219</v>
      </c>
      <c r="F635" s="315" t="s">
        <v>17221</v>
      </c>
      <c r="G635" s="316">
        <v>84.622507122507116</v>
      </c>
      <c r="H635" s="317">
        <v>13.19</v>
      </c>
      <c r="I635" s="318">
        <v>841.57</v>
      </c>
      <c r="J635" s="334">
        <v>166</v>
      </c>
      <c r="K635" s="323">
        <f t="shared" si="35"/>
        <v>1007.57</v>
      </c>
      <c r="L635" s="324">
        <f t="shared" si="36"/>
        <v>0.16475282114394035</v>
      </c>
      <c r="N635" s="326"/>
      <c r="O635" s="327"/>
    </row>
    <row r="636" spans="1:15" x14ac:dyDescent="0.25">
      <c r="A636" s="302" t="s">
        <v>17217</v>
      </c>
      <c r="B636" s="312">
        <v>1404</v>
      </c>
      <c r="C636" s="313" t="s">
        <v>17218</v>
      </c>
      <c r="D636" s="314" t="s">
        <v>60</v>
      </c>
      <c r="E636" s="315" t="s">
        <v>17219</v>
      </c>
      <c r="F636" s="315" t="s">
        <v>17221</v>
      </c>
      <c r="G636" s="316">
        <v>84.622507122507116</v>
      </c>
      <c r="H636" s="317">
        <v>13.18</v>
      </c>
      <c r="I636" s="318">
        <v>878.14</v>
      </c>
      <c r="J636" s="334">
        <v>173.14</v>
      </c>
      <c r="K636" s="323">
        <f t="shared" si="35"/>
        <v>1051.28</v>
      </c>
      <c r="L636" s="324">
        <f t="shared" si="36"/>
        <v>0.16469446769652232</v>
      </c>
      <c r="N636" s="326"/>
      <c r="O636" s="327"/>
    </row>
    <row r="637" spans="1:15" x14ac:dyDescent="0.25">
      <c r="A637" s="302" t="s">
        <v>17217</v>
      </c>
      <c r="B637" s="312">
        <v>2017</v>
      </c>
      <c r="C637" s="313" t="s">
        <v>17218</v>
      </c>
      <c r="D637" s="314" t="s">
        <v>60</v>
      </c>
      <c r="E637" s="315" t="s">
        <v>17219</v>
      </c>
      <c r="F637" s="315" t="s">
        <v>17221</v>
      </c>
      <c r="G637" s="316">
        <v>84.432325235498269</v>
      </c>
      <c r="H637" s="317">
        <v>15.61</v>
      </c>
      <c r="I637" s="318">
        <v>298.87</v>
      </c>
      <c r="J637" s="334">
        <v>12.92</v>
      </c>
      <c r="K637" s="323">
        <f t="shared" si="35"/>
        <v>311.79000000000002</v>
      </c>
      <c r="L637" s="324">
        <f t="shared" si="36"/>
        <v>4.1438147471054232E-2</v>
      </c>
      <c r="N637" s="326"/>
      <c r="O637" s="327"/>
    </row>
    <row r="638" spans="1:15" x14ac:dyDescent="0.25">
      <c r="A638" s="302" t="s">
        <v>17217</v>
      </c>
      <c r="B638" s="312">
        <v>2017</v>
      </c>
      <c r="C638" s="313" t="s">
        <v>17218</v>
      </c>
      <c r="D638" s="314" t="s">
        <v>60</v>
      </c>
      <c r="E638" s="315" t="s">
        <v>17219</v>
      </c>
      <c r="F638" s="315" t="s">
        <v>17221</v>
      </c>
      <c r="G638" s="316">
        <v>84.432325235498269</v>
      </c>
      <c r="H638" s="317">
        <v>15.62</v>
      </c>
      <c r="I638" s="318">
        <v>293.11</v>
      </c>
      <c r="J638" s="334">
        <v>0.28999999999999998</v>
      </c>
      <c r="K638" s="323">
        <f t="shared" si="35"/>
        <v>293.40000000000003</v>
      </c>
      <c r="L638" s="324">
        <f t="shared" si="36"/>
        <v>9.8841172460804351E-4</v>
      </c>
      <c r="N638" s="326"/>
      <c r="O638" s="327"/>
    </row>
    <row r="639" spans="1:15" x14ac:dyDescent="0.25">
      <c r="A639" s="302" t="s">
        <v>17217</v>
      </c>
      <c r="B639" s="312">
        <v>7500</v>
      </c>
      <c r="C639" s="313" t="s">
        <v>17218</v>
      </c>
      <c r="D639" s="314" t="s">
        <v>60</v>
      </c>
      <c r="E639" s="315" t="s">
        <v>17219</v>
      </c>
      <c r="F639" s="315" t="s">
        <v>484</v>
      </c>
      <c r="G639" s="316">
        <v>84.413333333333327</v>
      </c>
      <c r="H639" s="317">
        <v>14.499999582767487</v>
      </c>
      <c r="I639" s="318">
        <v>386</v>
      </c>
      <c r="J639" s="336">
        <v>101.99999999999999</v>
      </c>
      <c r="K639" s="333">
        <v>488</v>
      </c>
      <c r="L639" s="324">
        <f t="shared" si="36"/>
        <v>0.20901639344262293</v>
      </c>
      <c r="N639" s="326"/>
      <c r="O639" s="327"/>
    </row>
    <row r="640" spans="1:15" x14ac:dyDescent="0.25">
      <c r="A640" s="302" t="s">
        <v>17217</v>
      </c>
      <c r="B640" s="312">
        <v>2017</v>
      </c>
      <c r="C640" s="313" t="s">
        <v>17218</v>
      </c>
      <c r="D640" s="314" t="s">
        <v>60</v>
      </c>
      <c r="E640" s="315" t="s">
        <v>17219</v>
      </c>
      <c r="F640" s="315" t="s">
        <v>17221</v>
      </c>
      <c r="G640" s="316">
        <v>84.209221616261772</v>
      </c>
      <c r="H640" s="317">
        <v>15</v>
      </c>
      <c r="I640" s="318">
        <v>407.58</v>
      </c>
      <c r="J640" s="334">
        <v>6.95</v>
      </c>
      <c r="K640" s="323">
        <f t="shared" ref="K640:K653" si="37">I640+J640</f>
        <v>414.53</v>
      </c>
      <c r="L640" s="324">
        <f t="shared" si="36"/>
        <v>1.6765975924541047E-2</v>
      </c>
      <c r="N640" s="326"/>
      <c r="O640" s="327"/>
    </row>
    <row r="641" spans="1:15" x14ac:dyDescent="0.25">
      <c r="A641" s="302" t="s">
        <v>17217</v>
      </c>
      <c r="B641" s="312">
        <v>2017</v>
      </c>
      <c r="C641" s="313" t="s">
        <v>17218</v>
      </c>
      <c r="D641" s="314" t="s">
        <v>60</v>
      </c>
      <c r="E641" s="315" t="s">
        <v>17219</v>
      </c>
      <c r="F641" s="315" t="s">
        <v>17221</v>
      </c>
      <c r="G641" s="316">
        <v>84.209221616261772</v>
      </c>
      <c r="H641" s="317">
        <v>14.73</v>
      </c>
      <c r="I641" s="318">
        <v>441.32</v>
      </c>
      <c r="J641" s="334">
        <v>7.05</v>
      </c>
      <c r="K641" s="323">
        <f t="shared" si="37"/>
        <v>448.37</v>
      </c>
      <c r="L641" s="324">
        <f t="shared" si="36"/>
        <v>1.5723621116488614E-2</v>
      </c>
      <c r="N641" s="326"/>
      <c r="O641" s="327"/>
    </row>
    <row r="642" spans="1:15" x14ac:dyDescent="0.25">
      <c r="A642" s="302" t="s">
        <v>17217</v>
      </c>
      <c r="B642" s="312">
        <v>2017</v>
      </c>
      <c r="C642" s="313" t="s">
        <v>17218</v>
      </c>
      <c r="D642" s="314" t="s">
        <v>60</v>
      </c>
      <c r="E642" s="315" t="s">
        <v>17219</v>
      </c>
      <c r="F642" s="315" t="s">
        <v>17221</v>
      </c>
      <c r="G642" s="316">
        <v>84.209221616261772</v>
      </c>
      <c r="H642" s="317">
        <v>14.65</v>
      </c>
      <c r="I642" s="318">
        <v>464.42</v>
      </c>
      <c r="J642" s="334">
        <v>7.05</v>
      </c>
      <c r="K642" s="323">
        <f t="shared" si="37"/>
        <v>471.47</v>
      </c>
      <c r="L642" s="324">
        <f t="shared" si="36"/>
        <v>1.495323138269667E-2</v>
      </c>
      <c r="N642" s="326"/>
      <c r="O642" s="327"/>
    </row>
    <row r="643" spans="1:15" x14ac:dyDescent="0.25">
      <c r="A643" s="302" t="s">
        <v>17217</v>
      </c>
      <c r="B643" s="312">
        <v>1500</v>
      </c>
      <c r="C643" s="313" t="s">
        <v>17218</v>
      </c>
      <c r="D643" s="314" t="s">
        <v>60</v>
      </c>
      <c r="E643" s="315" t="s">
        <v>17219</v>
      </c>
      <c r="F643" s="315" t="s">
        <v>17221</v>
      </c>
      <c r="G643" s="316">
        <v>84</v>
      </c>
      <c r="H643" s="317">
        <v>15.4</v>
      </c>
      <c r="I643" s="318">
        <v>508</v>
      </c>
      <c r="J643" s="334">
        <v>50</v>
      </c>
      <c r="K643" s="323">
        <f t="shared" si="37"/>
        <v>558</v>
      </c>
      <c r="L643" s="324">
        <f t="shared" si="36"/>
        <v>8.9605734767025089E-2</v>
      </c>
      <c r="N643" s="326"/>
      <c r="O643" s="327"/>
    </row>
    <row r="644" spans="1:15" x14ac:dyDescent="0.25">
      <c r="A644" s="302" t="s">
        <v>17217</v>
      </c>
      <c r="B644" s="312">
        <v>1500</v>
      </c>
      <c r="C644" s="313" t="s">
        <v>17218</v>
      </c>
      <c r="D644" s="314" t="s">
        <v>60</v>
      </c>
      <c r="E644" s="315" t="s">
        <v>17219</v>
      </c>
      <c r="F644" s="315" t="s">
        <v>17221</v>
      </c>
      <c r="G644" s="316">
        <v>84</v>
      </c>
      <c r="H644" s="317">
        <v>15.4</v>
      </c>
      <c r="I644" s="318">
        <v>510</v>
      </c>
      <c r="J644" s="334">
        <v>51</v>
      </c>
      <c r="K644" s="323">
        <f t="shared" si="37"/>
        <v>561</v>
      </c>
      <c r="L644" s="324">
        <f t="shared" si="36"/>
        <v>9.0909090909090912E-2</v>
      </c>
      <c r="N644" s="326"/>
      <c r="O644" s="327"/>
    </row>
    <row r="645" spans="1:15" x14ac:dyDescent="0.25">
      <c r="A645" s="302" t="s">
        <v>17217</v>
      </c>
      <c r="B645" s="312">
        <v>1500</v>
      </c>
      <c r="C645" s="313" t="s">
        <v>17218</v>
      </c>
      <c r="D645" s="314" t="s">
        <v>60</v>
      </c>
      <c r="E645" s="315" t="s">
        <v>17219</v>
      </c>
      <c r="F645" s="315" t="s">
        <v>17221</v>
      </c>
      <c r="G645" s="316">
        <v>84</v>
      </c>
      <c r="H645" s="317">
        <v>15.4</v>
      </c>
      <c r="I645" s="318">
        <v>507</v>
      </c>
      <c r="J645" s="334">
        <v>51</v>
      </c>
      <c r="K645" s="323">
        <f t="shared" si="37"/>
        <v>558</v>
      </c>
      <c r="L645" s="324">
        <f t="shared" si="36"/>
        <v>9.1397849462365593E-2</v>
      </c>
      <c r="N645" s="326"/>
      <c r="O645" s="327"/>
    </row>
    <row r="646" spans="1:15" x14ac:dyDescent="0.25">
      <c r="A646" s="302" t="s">
        <v>17217</v>
      </c>
      <c r="B646" s="312">
        <v>2017</v>
      </c>
      <c r="C646" s="313" t="s">
        <v>17218</v>
      </c>
      <c r="D646" s="314" t="s">
        <v>60</v>
      </c>
      <c r="E646" s="315" t="s">
        <v>17219</v>
      </c>
      <c r="F646" s="315" t="s">
        <v>17221</v>
      </c>
      <c r="G646" s="316">
        <v>83.89</v>
      </c>
      <c r="H646" s="317">
        <v>15.74</v>
      </c>
      <c r="I646" s="318">
        <v>752.1</v>
      </c>
      <c r="J646" s="334">
        <v>108.94999999999993</v>
      </c>
      <c r="K646" s="323">
        <f t="shared" si="37"/>
        <v>861.05</v>
      </c>
      <c r="L646" s="324">
        <f t="shared" si="36"/>
        <v>0.12653156030427959</v>
      </c>
      <c r="N646" s="326"/>
      <c r="O646" s="327"/>
    </row>
    <row r="647" spans="1:15" x14ac:dyDescent="0.25">
      <c r="A647" s="302" t="s">
        <v>17217</v>
      </c>
      <c r="B647" s="312">
        <v>2017</v>
      </c>
      <c r="C647" s="313" t="s">
        <v>17218</v>
      </c>
      <c r="D647" s="314" t="s">
        <v>60</v>
      </c>
      <c r="E647" s="315" t="s">
        <v>17219</v>
      </c>
      <c r="F647" s="315" t="s">
        <v>17221</v>
      </c>
      <c r="G647" s="316">
        <v>83.89</v>
      </c>
      <c r="H647" s="317">
        <v>12.96</v>
      </c>
      <c r="I647" s="318">
        <v>537.1</v>
      </c>
      <c r="J647" s="334">
        <v>73.039999999999964</v>
      </c>
      <c r="K647" s="323">
        <f t="shared" si="37"/>
        <v>610.14</v>
      </c>
      <c r="L647" s="324">
        <f t="shared" si="36"/>
        <v>0.1197102304389156</v>
      </c>
      <c r="N647" s="326"/>
      <c r="O647" s="327"/>
    </row>
    <row r="648" spans="1:15" x14ac:dyDescent="0.25">
      <c r="A648" s="302" t="s">
        <v>17217</v>
      </c>
      <c r="B648" s="312">
        <v>2017</v>
      </c>
      <c r="C648" s="313" t="s">
        <v>17218</v>
      </c>
      <c r="D648" s="314" t="s">
        <v>60</v>
      </c>
      <c r="E648" s="315" t="s">
        <v>17219</v>
      </c>
      <c r="F648" s="315" t="s">
        <v>17221</v>
      </c>
      <c r="G648" s="316">
        <v>83.89</v>
      </c>
      <c r="H648" s="317">
        <v>10.15</v>
      </c>
      <c r="I648" s="318">
        <v>377.67</v>
      </c>
      <c r="J648" s="334">
        <v>49.759999999999991</v>
      </c>
      <c r="K648" s="323">
        <f t="shared" si="37"/>
        <v>427.43</v>
      </c>
      <c r="L648" s="324">
        <f t="shared" si="36"/>
        <v>0.11641672320613899</v>
      </c>
      <c r="N648" s="326"/>
      <c r="O648" s="327"/>
    </row>
    <row r="649" spans="1:15" x14ac:dyDescent="0.25">
      <c r="A649" s="302" t="s">
        <v>17217</v>
      </c>
      <c r="B649" s="312">
        <v>1404</v>
      </c>
      <c r="C649" s="313" t="s">
        <v>17218</v>
      </c>
      <c r="D649" s="314" t="s">
        <v>60</v>
      </c>
      <c r="E649" s="315" t="s">
        <v>17219</v>
      </c>
      <c r="F649" s="315" t="s">
        <v>17221</v>
      </c>
      <c r="G649" s="316">
        <v>83.760683760683762</v>
      </c>
      <c r="H649" s="317">
        <v>15.394</v>
      </c>
      <c r="I649" s="318">
        <v>475.38</v>
      </c>
      <c r="J649" s="334">
        <v>53.033000000000015</v>
      </c>
      <c r="K649" s="323">
        <f t="shared" si="37"/>
        <v>528.41300000000001</v>
      </c>
      <c r="L649" s="324">
        <f t="shared" si="36"/>
        <v>0.10036278441294974</v>
      </c>
      <c r="N649" s="326"/>
      <c r="O649" s="327"/>
    </row>
    <row r="650" spans="1:15" x14ac:dyDescent="0.25">
      <c r="A650" s="302" t="s">
        <v>17217</v>
      </c>
      <c r="B650" s="312">
        <v>1404</v>
      </c>
      <c r="C650" s="313" t="s">
        <v>17218</v>
      </c>
      <c r="D650" s="314" t="s">
        <v>60</v>
      </c>
      <c r="E650" s="315" t="s">
        <v>17219</v>
      </c>
      <c r="F650" s="315" t="s">
        <v>17221</v>
      </c>
      <c r="G650" s="316">
        <v>83.710826210826212</v>
      </c>
      <c r="H650" s="317">
        <v>13.6</v>
      </c>
      <c r="I650" s="318">
        <v>866.09</v>
      </c>
      <c r="J650" s="334">
        <v>87.37</v>
      </c>
      <c r="K650" s="323">
        <f t="shared" si="37"/>
        <v>953.46</v>
      </c>
      <c r="L650" s="324">
        <f t="shared" si="36"/>
        <v>9.1634677909928047E-2</v>
      </c>
      <c r="N650" s="326"/>
      <c r="O650" s="327"/>
    </row>
    <row r="651" spans="1:15" x14ac:dyDescent="0.25">
      <c r="A651" s="302" t="s">
        <v>17217</v>
      </c>
      <c r="B651" s="312">
        <v>1404</v>
      </c>
      <c r="C651" s="313" t="s">
        <v>17218</v>
      </c>
      <c r="D651" s="314" t="s">
        <v>60</v>
      </c>
      <c r="E651" s="315" t="s">
        <v>17219</v>
      </c>
      <c r="F651" s="315" t="s">
        <v>17221</v>
      </c>
      <c r="G651" s="316">
        <v>83.710826210826212</v>
      </c>
      <c r="H651" s="317">
        <v>13.61</v>
      </c>
      <c r="I651" s="318">
        <v>905.65</v>
      </c>
      <c r="J651" s="334">
        <v>83.92</v>
      </c>
      <c r="K651" s="323">
        <f t="shared" si="37"/>
        <v>989.56999999999994</v>
      </c>
      <c r="L651" s="324">
        <f t="shared" si="36"/>
        <v>8.4804511050254161E-2</v>
      </c>
      <c r="N651" s="326"/>
      <c r="O651" s="327"/>
    </row>
    <row r="652" spans="1:15" x14ac:dyDescent="0.25">
      <c r="A652" s="302" t="s">
        <v>17217</v>
      </c>
      <c r="B652" s="312">
        <v>1404</v>
      </c>
      <c r="C652" s="313" t="s">
        <v>17218</v>
      </c>
      <c r="D652" s="314" t="s">
        <v>60</v>
      </c>
      <c r="E652" s="315" t="s">
        <v>17219</v>
      </c>
      <c r="F652" s="315" t="s">
        <v>17221</v>
      </c>
      <c r="G652" s="316">
        <v>83.710826210826212</v>
      </c>
      <c r="H652" s="317">
        <v>13.5</v>
      </c>
      <c r="I652" s="318">
        <v>990.03</v>
      </c>
      <c r="J652" s="334">
        <v>90.59</v>
      </c>
      <c r="K652" s="323">
        <f t="shared" si="37"/>
        <v>1080.6199999999999</v>
      </c>
      <c r="L652" s="324">
        <f t="shared" si="36"/>
        <v>8.3831504136514232E-2</v>
      </c>
      <c r="N652" s="326"/>
      <c r="O652" s="327"/>
    </row>
    <row r="653" spans="1:15" x14ac:dyDescent="0.25">
      <c r="A653" s="302" t="s">
        <v>17217</v>
      </c>
      <c r="B653" s="335">
        <v>180</v>
      </c>
      <c r="C653" s="313" t="s">
        <v>17218</v>
      </c>
      <c r="D653" s="314" t="s">
        <v>60</v>
      </c>
      <c r="E653" s="315" t="s">
        <v>17219</v>
      </c>
      <c r="F653" s="315" t="s">
        <v>484</v>
      </c>
      <c r="G653" s="316">
        <v>83.641975308641975</v>
      </c>
      <c r="H653" s="317">
        <v>14.917821120093381</v>
      </c>
      <c r="I653" s="318">
        <v>13.096124236192985</v>
      </c>
      <c r="J653" s="336">
        <v>14.128378441387175</v>
      </c>
      <c r="K653" s="333">
        <f t="shared" si="37"/>
        <v>27.224502677580162</v>
      </c>
      <c r="L653" s="324">
        <v>0.51895818295414209</v>
      </c>
      <c r="N653" s="326"/>
      <c r="O653" s="327"/>
    </row>
    <row r="654" spans="1:15" x14ac:dyDescent="0.25">
      <c r="A654" s="302" t="s">
        <v>17217</v>
      </c>
      <c r="B654" s="312">
        <v>6000</v>
      </c>
      <c r="C654" s="313" t="s">
        <v>17218</v>
      </c>
      <c r="D654" s="314" t="s">
        <v>60</v>
      </c>
      <c r="E654" s="315" t="s">
        <v>17219</v>
      </c>
      <c r="F654" s="315" t="s">
        <v>17220</v>
      </c>
      <c r="G654" s="316">
        <v>83.63333333333334</v>
      </c>
      <c r="H654" s="317">
        <v>14.5</v>
      </c>
      <c r="I654" s="318">
        <v>1325</v>
      </c>
      <c r="J654" s="334">
        <v>107</v>
      </c>
      <c r="K654" s="323">
        <v>1432</v>
      </c>
      <c r="L654" s="324">
        <f>J654/K654</f>
        <v>7.472067039106145E-2</v>
      </c>
      <c r="N654" s="326"/>
      <c r="O654" s="327"/>
    </row>
    <row r="655" spans="1:15" x14ac:dyDescent="0.25">
      <c r="A655" s="302" t="s">
        <v>17217</v>
      </c>
      <c r="B655" s="312">
        <v>1404</v>
      </c>
      <c r="C655" s="313" t="s">
        <v>17218</v>
      </c>
      <c r="D655" s="314" t="s">
        <v>60</v>
      </c>
      <c r="E655" s="315" t="s">
        <v>17219</v>
      </c>
      <c r="F655" s="315" t="s">
        <v>17221</v>
      </c>
      <c r="G655" s="316">
        <v>83.162393162393158</v>
      </c>
      <c r="H655" s="317">
        <v>13.53</v>
      </c>
      <c r="I655" s="318">
        <v>560.83000000000004</v>
      </c>
      <c r="J655" s="334">
        <v>29.02</v>
      </c>
      <c r="K655" s="323">
        <f t="shared" ref="K655:K660" si="38">I655+J655</f>
        <v>589.85</v>
      </c>
      <c r="L655" s="324">
        <f t="shared" ref="L655:L718" si="39">IF(J655="","",IF(K655="","",J655/K655))</f>
        <v>4.9198948885309825E-2</v>
      </c>
      <c r="N655" s="326"/>
      <c r="O655" s="327"/>
    </row>
    <row r="656" spans="1:15" x14ac:dyDescent="0.25">
      <c r="A656" s="302" t="s">
        <v>17217</v>
      </c>
      <c r="B656" s="312">
        <v>1404</v>
      </c>
      <c r="C656" s="313" t="s">
        <v>17218</v>
      </c>
      <c r="D656" s="314" t="s">
        <v>60</v>
      </c>
      <c r="E656" s="315" t="s">
        <v>17219</v>
      </c>
      <c r="F656" s="315" t="s">
        <v>17221</v>
      </c>
      <c r="G656" s="316">
        <v>83.162393162393158</v>
      </c>
      <c r="H656" s="317">
        <v>13.46</v>
      </c>
      <c r="I656" s="318">
        <v>594.52</v>
      </c>
      <c r="J656" s="334">
        <v>1.84</v>
      </c>
      <c r="K656" s="323">
        <f t="shared" si="38"/>
        <v>596.36</v>
      </c>
      <c r="L656" s="324">
        <f t="shared" si="39"/>
        <v>3.0853846669796768E-3</v>
      </c>
      <c r="N656" s="326"/>
      <c r="O656" s="327"/>
    </row>
    <row r="657" spans="1:15" x14ac:dyDescent="0.25">
      <c r="A657" s="302" t="s">
        <v>17217</v>
      </c>
      <c r="B657" s="312">
        <v>1404</v>
      </c>
      <c r="C657" s="313" t="s">
        <v>17218</v>
      </c>
      <c r="D657" s="314" t="s">
        <v>60</v>
      </c>
      <c r="E657" s="315" t="s">
        <v>17219</v>
      </c>
      <c r="F657" s="315" t="s">
        <v>17221</v>
      </c>
      <c r="G657" s="316">
        <v>83.162393162393158</v>
      </c>
      <c r="H657" s="317">
        <v>13.43</v>
      </c>
      <c r="I657" s="318">
        <v>609.05999999999995</v>
      </c>
      <c r="J657" s="334">
        <v>2.0300000000000864</v>
      </c>
      <c r="K657" s="323">
        <f t="shared" si="38"/>
        <v>611.09</v>
      </c>
      <c r="L657" s="324">
        <f t="shared" si="39"/>
        <v>3.3219329395016875E-3</v>
      </c>
      <c r="N657" s="326"/>
      <c r="O657" s="327"/>
    </row>
    <row r="658" spans="1:15" x14ac:dyDescent="0.25">
      <c r="A658" s="302" t="s">
        <v>17217</v>
      </c>
      <c r="B658" s="312">
        <v>1404</v>
      </c>
      <c r="C658" s="313" t="s">
        <v>17218</v>
      </c>
      <c r="D658" s="314" t="s">
        <v>60</v>
      </c>
      <c r="E658" s="315" t="s">
        <v>17219</v>
      </c>
      <c r="F658" s="315" t="s">
        <v>17221</v>
      </c>
      <c r="G658" s="316">
        <v>83.141025641025635</v>
      </c>
      <c r="H658" s="317">
        <v>15</v>
      </c>
      <c r="I658" s="318">
        <v>691.17</v>
      </c>
      <c r="J658" s="334">
        <v>3.03</v>
      </c>
      <c r="K658" s="323">
        <f t="shared" si="38"/>
        <v>694.19999999999993</v>
      </c>
      <c r="L658" s="324">
        <f t="shared" si="39"/>
        <v>4.3647363872082977E-3</v>
      </c>
      <c r="N658" s="326"/>
      <c r="O658" s="327"/>
    </row>
    <row r="659" spans="1:15" x14ac:dyDescent="0.25">
      <c r="A659" s="302" t="s">
        <v>17217</v>
      </c>
      <c r="B659" s="312">
        <v>1404</v>
      </c>
      <c r="C659" s="313" t="s">
        <v>17218</v>
      </c>
      <c r="D659" s="314" t="s">
        <v>60</v>
      </c>
      <c r="E659" s="315" t="s">
        <v>17219</v>
      </c>
      <c r="F659" s="315" t="s">
        <v>17221</v>
      </c>
      <c r="G659" s="316">
        <v>83.141025641025635</v>
      </c>
      <c r="H659" s="317">
        <v>14.94</v>
      </c>
      <c r="I659" s="318">
        <v>698.62</v>
      </c>
      <c r="J659" s="334">
        <v>4.13</v>
      </c>
      <c r="K659" s="323">
        <f t="shared" si="38"/>
        <v>702.75</v>
      </c>
      <c r="L659" s="324">
        <f t="shared" si="39"/>
        <v>5.8769121309142653E-3</v>
      </c>
      <c r="N659" s="326"/>
      <c r="O659" s="327"/>
    </row>
    <row r="660" spans="1:15" x14ac:dyDescent="0.25">
      <c r="A660" s="302" t="s">
        <v>17217</v>
      </c>
      <c r="B660" s="312">
        <v>1404</v>
      </c>
      <c r="C660" s="313" t="s">
        <v>17218</v>
      </c>
      <c r="D660" s="314" t="s">
        <v>60</v>
      </c>
      <c r="E660" s="315" t="s">
        <v>17219</v>
      </c>
      <c r="F660" s="315" t="s">
        <v>17221</v>
      </c>
      <c r="G660" s="316">
        <v>83.141025641025635</v>
      </c>
      <c r="H660" s="317">
        <v>14.83</v>
      </c>
      <c r="I660" s="318">
        <v>727.81</v>
      </c>
      <c r="J660" s="334">
        <v>4.5599999999999996</v>
      </c>
      <c r="K660" s="323">
        <f t="shared" si="38"/>
        <v>732.36999999999989</v>
      </c>
      <c r="L660" s="324">
        <f t="shared" si="39"/>
        <v>6.2263609923945548E-3</v>
      </c>
      <c r="N660" s="326"/>
      <c r="O660" s="327"/>
    </row>
    <row r="661" spans="1:15" x14ac:dyDescent="0.25">
      <c r="A661" s="302" t="s">
        <v>17217</v>
      </c>
      <c r="B661" s="312">
        <v>800</v>
      </c>
      <c r="C661" s="313" t="s">
        <v>17218</v>
      </c>
      <c r="D661" s="314" t="s">
        <v>60</v>
      </c>
      <c r="E661" s="315" t="s">
        <v>17219</v>
      </c>
      <c r="F661" s="315" t="s">
        <v>17220</v>
      </c>
      <c r="G661" s="316">
        <v>83</v>
      </c>
      <c r="H661" s="317">
        <v>15</v>
      </c>
      <c r="I661" s="318">
        <v>21.98</v>
      </c>
      <c r="J661" s="334">
        <v>0.19</v>
      </c>
      <c r="K661" s="323">
        <v>22.17</v>
      </c>
      <c r="L661" s="324">
        <f t="shared" si="39"/>
        <v>8.5701398285972022E-3</v>
      </c>
      <c r="N661" s="326"/>
      <c r="O661" s="327"/>
    </row>
    <row r="662" spans="1:15" x14ac:dyDescent="0.25">
      <c r="A662" s="302" t="s">
        <v>17217</v>
      </c>
      <c r="B662" s="312">
        <v>2017</v>
      </c>
      <c r="C662" s="313" t="s">
        <v>17218</v>
      </c>
      <c r="D662" s="314" t="s">
        <v>60</v>
      </c>
      <c r="E662" s="315" t="s">
        <v>17219</v>
      </c>
      <c r="F662" s="315" t="s">
        <v>17221</v>
      </c>
      <c r="G662" s="316">
        <v>83</v>
      </c>
      <c r="H662" s="317">
        <v>14.7</v>
      </c>
      <c r="I662" s="318">
        <v>627.24</v>
      </c>
      <c r="J662" s="334">
        <v>44.139999999999986</v>
      </c>
      <c r="K662" s="323">
        <f t="shared" ref="K662:K667" si="40">I662+J662</f>
        <v>671.38</v>
      </c>
      <c r="L662" s="324">
        <f t="shared" si="39"/>
        <v>6.5745181566326055E-2</v>
      </c>
      <c r="N662" s="326"/>
      <c r="O662" s="327"/>
    </row>
    <row r="663" spans="1:15" x14ac:dyDescent="0.25">
      <c r="A663" s="302" t="s">
        <v>17217</v>
      </c>
      <c r="B663" s="312">
        <v>2017</v>
      </c>
      <c r="C663" s="313" t="s">
        <v>17218</v>
      </c>
      <c r="D663" s="314" t="s">
        <v>60</v>
      </c>
      <c r="E663" s="315" t="s">
        <v>17219</v>
      </c>
      <c r="F663" s="315" t="s">
        <v>17221</v>
      </c>
      <c r="G663" s="316">
        <v>83</v>
      </c>
      <c r="H663" s="317">
        <v>14.7</v>
      </c>
      <c r="I663" s="318">
        <v>655.14</v>
      </c>
      <c r="J663" s="334">
        <v>46.240000000000009</v>
      </c>
      <c r="K663" s="323">
        <f t="shared" si="40"/>
        <v>701.38</v>
      </c>
      <c r="L663" s="324">
        <f t="shared" si="39"/>
        <v>6.5927172146340085E-2</v>
      </c>
      <c r="N663" s="326"/>
      <c r="O663" s="327"/>
    </row>
    <row r="664" spans="1:15" x14ac:dyDescent="0.25">
      <c r="A664" s="302" t="s">
        <v>17217</v>
      </c>
      <c r="B664" s="312">
        <v>2017</v>
      </c>
      <c r="C664" s="313" t="s">
        <v>17218</v>
      </c>
      <c r="D664" s="314" t="s">
        <v>60</v>
      </c>
      <c r="E664" s="315" t="s">
        <v>17219</v>
      </c>
      <c r="F664" s="315" t="s">
        <v>17221</v>
      </c>
      <c r="G664" s="316">
        <v>83</v>
      </c>
      <c r="H664" s="317">
        <v>14.69</v>
      </c>
      <c r="I664" s="318">
        <v>680.9</v>
      </c>
      <c r="J664" s="334">
        <v>47.529999999999973</v>
      </c>
      <c r="K664" s="323">
        <f t="shared" si="40"/>
        <v>728.43</v>
      </c>
      <c r="L664" s="324">
        <f t="shared" si="39"/>
        <v>6.5249921063108299E-2</v>
      </c>
      <c r="N664" s="326"/>
      <c r="O664" s="327"/>
    </row>
    <row r="665" spans="1:15" x14ac:dyDescent="0.25">
      <c r="A665" s="302" t="s">
        <v>17217</v>
      </c>
      <c r="B665" s="312">
        <v>2700</v>
      </c>
      <c r="C665" s="313" t="s">
        <v>17218</v>
      </c>
      <c r="D665" s="314" t="s">
        <v>60</v>
      </c>
      <c r="E665" s="315" t="s">
        <v>17219</v>
      </c>
      <c r="F665" s="315" t="s">
        <v>17221</v>
      </c>
      <c r="G665" s="316">
        <v>82.792592592592598</v>
      </c>
      <c r="H665" s="317">
        <v>13.64</v>
      </c>
      <c r="I665" s="318">
        <v>1448.27</v>
      </c>
      <c r="J665" s="334">
        <v>226.74</v>
      </c>
      <c r="K665" s="323">
        <f t="shared" si="40"/>
        <v>1675.01</v>
      </c>
      <c r="L665" s="324">
        <f t="shared" si="39"/>
        <v>0.13536635602175509</v>
      </c>
      <c r="N665" s="326"/>
      <c r="O665" s="327"/>
    </row>
    <row r="666" spans="1:15" x14ac:dyDescent="0.25">
      <c r="A666" s="302" t="s">
        <v>17217</v>
      </c>
      <c r="B666" s="312">
        <v>2700</v>
      </c>
      <c r="C666" s="313" t="s">
        <v>17218</v>
      </c>
      <c r="D666" s="314" t="s">
        <v>60</v>
      </c>
      <c r="E666" s="315" t="s">
        <v>17219</v>
      </c>
      <c r="F666" s="315" t="s">
        <v>17221</v>
      </c>
      <c r="G666" s="316">
        <v>82.792592592592598</v>
      </c>
      <c r="H666" s="317">
        <v>13.68</v>
      </c>
      <c r="I666" s="318">
        <v>1394.6</v>
      </c>
      <c r="J666" s="334">
        <v>212.43</v>
      </c>
      <c r="K666" s="323">
        <f t="shared" si="40"/>
        <v>1607.03</v>
      </c>
      <c r="L666" s="324">
        <f t="shared" si="39"/>
        <v>0.13218794919821036</v>
      </c>
      <c r="N666" s="326"/>
      <c r="O666" s="327"/>
    </row>
    <row r="667" spans="1:15" x14ac:dyDescent="0.25">
      <c r="A667" s="302" t="s">
        <v>17217</v>
      </c>
      <c r="B667" s="312">
        <v>2700</v>
      </c>
      <c r="C667" s="313" t="s">
        <v>17218</v>
      </c>
      <c r="D667" s="314" t="s">
        <v>60</v>
      </c>
      <c r="E667" s="315" t="s">
        <v>17219</v>
      </c>
      <c r="F667" s="315" t="s">
        <v>17221</v>
      </c>
      <c r="G667" s="316">
        <v>82.792592592592598</v>
      </c>
      <c r="H667" s="317">
        <v>13.68</v>
      </c>
      <c r="I667" s="318">
        <v>1395.13</v>
      </c>
      <c r="J667" s="334">
        <v>211.8</v>
      </c>
      <c r="K667" s="323">
        <f t="shared" si="40"/>
        <v>1606.93</v>
      </c>
      <c r="L667" s="324">
        <f t="shared" si="39"/>
        <v>0.13180412339056463</v>
      </c>
      <c r="N667" s="326"/>
      <c r="O667" s="327"/>
    </row>
    <row r="668" spans="1:15" x14ac:dyDescent="0.25">
      <c r="A668" s="302" t="s">
        <v>17217</v>
      </c>
      <c r="B668" s="312">
        <v>1800</v>
      </c>
      <c r="C668" s="313" t="s">
        <v>17218</v>
      </c>
      <c r="D668" s="314" t="s">
        <v>60</v>
      </c>
      <c r="E668" s="315" t="s">
        <v>17219</v>
      </c>
      <c r="F668" s="315" t="s">
        <v>484</v>
      </c>
      <c r="G668" s="316">
        <v>82.703703703703695</v>
      </c>
      <c r="H668" s="317">
        <v>14.599999785423279</v>
      </c>
      <c r="I668" s="318">
        <v>1894</v>
      </c>
      <c r="J668" s="337">
        <v>216.00000000000006</v>
      </c>
      <c r="K668" s="331">
        <v>2110</v>
      </c>
      <c r="L668" s="324">
        <f t="shared" si="39"/>
        <v>0.10236966824644553</v>
      </c>
      <c r="N668" s="326"/>
      <c r="O668" s="327"/>
    </row>
    <row r="669" spans="1:15" x14ac:dyDescent="0.25">
      <c r="A669" s="302" t="s">
        <v>17217</v>
      </c>
      <c r="B669" s="312">
        <v>2017</v>
      </c>
      <c r="C669" s="313" t="s">
        <v>17218</v>
      </c>
      <c r="D669" s="314" t="s">
        <v>60</v>
      </c>
      <c r="E669" s="315" t="s">
        <v>17219</v>
      </c>
      <c r="F669" s="315" t="s">
        <v>17221</v>
      </c>
      <c r="G669" s="316">
        <v>82.563212692117006</v>
      </c>
      <c r="H669" s="317">
        <v>15.31</v>
      </c>
      <c r="I669" s="318">
        <v>514.13</v>
      </c>
      <c r="J669" s="334">
        <v>0.05</v>
      </c>
      <c r="K669" s="323">
        <f t="shared" ref="K669:K697" si="41">I669+J669</f>
        <v>514.17999999999995</v>
      </c>
      <c r="L669" s="324">
        <f t="shared" si="39"/>
        <v>9.724221089890701E-5</v>
      </c>
      <c r="N669" s="326"/>
      <c r="O669" s="327"/>
    </row>
    <row r="670" spans="1:15" x14ac:dyDescent="0.25">
      <c r="A670" s="302" t="s">
        <v>17217</v>
      </c>
      <c r="B670" s="312">
        <v>2017</v>
      </c>
      <c r="C670" s="313" t="s">
        <v>17218</v>
      </c>
      <c r="D670" s="314" t="s">
        <v>60</v>
      </c>
      <c r="E670" s="315" t="s">
        <v>17219</v>
      </c>
      <c r="F670" s="315" t="s">
        <v>17221</v>
      </c>
      <c r="G670" s="316">
        <v>82.563212692117006</v>
      </c>
      <c r="H670" s="317">
        <v>15.31</v>
      </c>
      <c r="I670" s="318">
        <v>539.41</v>
      </c>
      <c r="J670" s="334">
        <v>0.14000000000000001</v>
      </c>
      <c r="K670" s="323">
        <f t="shared" si="41"/>
        <v>539.54999999999995</v>
      </c>
      <c r="L670" s="324">
        <f t="shared" si="39"/>
        <v>2.5947548883328706E-4</v>
      </c>
      <c r="N670" s="326"/>
      <c r="O670" s="327"/>
    </row>
    <row r="671" spans="1:15" x14ac:dyDescent="0.25">
      <c r="A671" s="302" t="s">
        <v>17217</v>
      </c>
      <c r="B671" s="312">
        <v>2700</v>
      </c>
      <c r="C671" s="313" t="s">
        <v>17218</v>
      </c>
      <c r="D671" s="314" t="s">
        <v>60</v>
      </c>
      <c r="E671" s="315" t="s">
        <v>17219</v>
      </c>
      <c r="F671" s="315" t="s">
        <v>17221</v>
      </c>
      <c r="G671" s="316">
        <v>82.55925925925925</v>
      </c>
      <c r="H671" s="317">
        <v>14.77</v>
      </c>
      <c r="I671" s="318">
        <v>475.12</v>
      </c>
      <c r="J671" s="334">
        <v>146.03</v>
      </c>
      <c r="K671" s="323">
        <f t="shared" si="41"/>
        <v>621.15</v>
      </c>
      <c r="L671" s="324">
        <f t="shared" si="39"/>
        <v>0.23509619254608388</v>
      </c>
      <c r="N671" s="326"/>
      <c r="O671" s="327"/>
    </row>
    <row r="672" spans="1:15" x14ac:dyDescent="0.25">
      <c r="A672" s="302" t="s">
        <v>17217</v>
      </c>
      <c r="B672" s="312">
        <v>2700</v>
      </c>
      <c r="C672" s="313" t="s">
        <v>17218</v>
      </c>
      <c r="D672" s="314" t="s">
        <v>60</v>
      </c>
      <c r="E672" s="315" t="s">
        <v>17219</v>
      </c>
      <c r="F672" s="315" t="s">
        <v>17221</v>
      </c>
      <c r="G672" s="316">
        <v>82.55925925925925</v>
      </c>
      <c r="H672" s="317">
        <v>14.76</v>
      </c>
      <c r="I672" s="318">
        <v>519.99</v>
      </c>
      <c r="J672" s="334">
        <v>162.06</v>
      </c>
      <c r="K672" s="323">
        <f t="shared" si="41"/>
        <v>682.05</v>
      </c>
      <c r="L672" s="324">
        <f t="shared" si="39"/>
        <v>0.23760721354739389</v>
      </c>
      <c r="N672" s="326"/>
      <c r="O672" s="327"/>
    </row>
    <row r="673" spans="1:15" x14ac:dyDescent="0.25">
      <c r="A673" s="302" t="s">
        <v>17217</v>
      </c>
      <c r="B673" s="312">
        <v>2700</v>
      </c>
      <c r="C673" s="313" t="s">
        <v>17218</v>
      </c>
      <c r="D673" s="314" t="s">
        <v>60</v>
      </c>
      <c r="E673" s="315" t="s">
        <v>17219</v>
      </c>
      <c r="F673" s="315" t="s">
        <v>17221</v>
      </c>
      <c r="G673" s="316">
        <v>82.55925925925925</v>
      </c>
      <c r="H673" s="317">
        <v>14.73</v>
      </c>
      <c r="I673" s="318">
        <v>554.5</v>
      </c>
      <c r="J673" s="334">
        <v>171.74</v>
      </c>
      <c r="K673" s="323">
        <f t="shared" si="41"/>
        <v>726.24</v>
      </c>
      <c r="L673" s="324">
        <f t="shared" si="39"/>
        <v>0.23647829918484248</v>
      </c>
      <c r="N673" s="326"/>
      <c r="O673" s="327"/>
    </row>
    <row r="674" spans="1:15" x14ac:dyDescent="0.25">
      <c r="A674" s="302" t="s">
        <v>17217</v>
      </c>
      <c r="B674" s="312">
        <v>2017</v>
      </c>
      <c r="C674" s="313" t="s">
        <v>17218</v>
      </c>
      <c r="D674" s="314" t="s">
        <v>60</v>
      </c>
      <c r="E674" s="315" t="s">
        <v>17219</v>
      </c>
      <c r="F674" s="315" t="s">
        <v>17221</v>
      </c>
      <c r="G674" s="316">
        <v>82.449181953396135</v>
      </c>
      <c r="H674" s="317">
        <v>16</v>
      </c>
      <c r="I674" s="318">
        <v>165.21</v>
      </c>
      <c r="J674" s="334">
        <v>0.05</v>
      </c>
      <c r="K674" s="323">
        <f t="shared" si="41"/>
        <v>165.26000000000002</v>
      </c>
      <c r="L674" s="324">
        <f t="shared" si="39"/>
        <v>3.0255355197870022E-4</v>
      </c>
      <c r="N674" s="326"/>
      <c r="O674" s="327"/>
    </row>
    <row r="675" spans="1:15" x14ac:dyDescent="0.25">
      <c r="A675" s="302" t="s">
        <v>17217</v>
      </c>
      <c r="B675" s="312">
        <v>2017</v>
      </c>
      <c r="C675" s="313" t="s">
        <v>17218</v>
      </c>
      <c r="D675" s="314" t="s">
        <v>60</v>
      </c>
      <c r="E675" s="315" t="s">
        <v>17219</v>
      </c>
      <c r="F675" s="315" t="s">
        <v>17221</v>
      </c>
      <c r="G675" s="316">
        <v>82.449181953396135</v>
      </c>
      <c r="H675" s="317">
        <v>16.03</v>
      </c>
      <c r="I675" s="318">
        <v>156.44999999999999</v>
      </c>
      <c r="J675" s="334">
        <v>0.05</v>
      </c>
      <c r="K675" s="323">
        <f t="shared" si="41"/>
        <v>156.5</v>
      </c>
      <c r="L675" s="324">
        <f t="shared" si="39"/>
        <v>3.1948881789137381E-4</v>
      </c>
      <c r="N675" s="326"/>
      <c r="O675" s="327"/>
    </row>
    <row r="676" spans="1:15" x14ac:dyDescent="0.25">
      <c r="A676" s="302" t="s">
        <v>17217</v>
      </c>
      <c r="B676" s="312">
        <v>2017</v>
      </c>
      <c r="C676" s="313" t="s">
        <v>17218</v>
      </c>
      <c r="D676" s="314" t="s">
        <v>60</v>
      </c>
      <c r="E676" s="315" t="s">
        <v>17219</v>
      </c>
      <c r="F676" s="315" t="s">
        <v>17221</v>
      </c>
      <c r="G676" s="316">
        <v>82.449181953396135</v>
      </c>
      <c r="H676" s="317">
        <v>16.03</v>
      </c>
      <c r="I676" s="318">
        <v>159.80000000000001</v>
      </c>
      <c r="J676" s="334">
        <v>1.06</v>
      </c>
      <c r="K676" s="323">
        <f t="shared" si="41"/>
        <v>160.86000000000001</v>
      </c>
      <c r="L676" s="324">
        <f t="shared" si="39"/>
        <v>6.5895810021136389E-3</v>
      </c>
      <c r="N676" s="326"/>
      <c r="O676" s="327"/>
    </row>
    <row r="677" spans="1:15" x14ac:dyDescent="0.25">
      <c r="A677" s="302" t="s">
        <v>17217</v>
      </c>
      <c r="B677" s="312">
        <v>2700</v>
      </c>
      <c r="C677" s="313" t="s">
        <v>17218</v>
      </c>
      <c r="D677" s="314" t="s">
        <v>60</v>
      </c>
      <c r="E677" s="315" t="s">
        <v>17219</v>
      </c>
      <c r="F677" s="315" t="s">
        <v>17221</v>
      </c>
      <c r="G677" s="316">
        <v>82.42962962962963</v>
      </c>
      <c r="H677" s="317">
        <v>14.4</v>
      </c>
      <c r="I677" s="318">
        <v>409.99</v>
      </c>
      <c r="J677" s="334">
        <v>69.66</v>
      </c>
      <c r="K677" s="323">
        <f t="shared" si="41"/>
        <v>479.65</v>
      </c>
      <c r="L677" s="324">
        <f t="shared" si="39"/>
        <v>0.14523089752944857</v>
      </c>
      <c r="N677" s="326"/>
      <c r="O677" s="327"/>
    </row>
    <row r="678" spans="1:15" x14ac:dyDescent="0.25">
      <c r="A678" s="302" t="s">
        <v>17217</v>
      </c>
      <c r="B678" s="312">
        <v>2700</v>
      </c>
      <c r="C678" s="313" t="s">
        <v>17218</v>
      </c>
      <c r="D678" s="314" t="s">
        <v>60</v>
      </c>
      <c r="E678" s="315" t="s">
        <v>17219</v>
      </c>
      <c r="F678" s="315" t="s">
        <v>17221</v>
      </c>
      <c r="G678" s="316">
        <v>82.42962962962963</v>
      </c>
      <c r="H678" s="317">
        <v>14.39</v>
      </c>
      <c r="I678" s="318">
        <v>430.96</v>
      </c>
      <c r="J678" s="334">
        <v>65.11</v>
      </c>
      <c r="K678" s="323">
        <f t="shared" si="41"/>
        <v>496.07</v>
      </c>
      <c r="L678" s="324">
        <f t="shared" si="39"/>
        <v>0.13125163787368718</v>
      </c>
      <c r="N678" s="326"/>
      <c r="O678" s="327"/>
    </row>
    <row r="679" spans="1:15" x14ac:dyDescent="0.25">
      <c r="A679" s="302" t="s">
        <v>17217</v>
      </c>
      <c r="B679" s="312">
        <v>2700</v>
      </c>
      <c r="C679" s="313" t="s">
        <v>17218</v>
      </c>
      <c r="D679" s="314" t="s">
        <v>60</v>
      </c>
      <c r="E679" s="315" t="s">
        <v>17219</v>
      </c>
      <c r="F679" s="315" t="s">
        <v>17221</v>
      </c>
      <c r="G679" s="316">
        <v>82.42962962962963</v>
      </c>
      <c r="H679" s="317">
        <v>14.37</v>
      </c>
      <c r="I679" s="318">
        <v>449.68</v>
      </c>
      <c r="J679" s="334">
        <v>65.930000000000007</v>
      </c>
      <c r="K679" s="323">
        <f t="shared" si="41"/>
        <v>515.61</v>
      </c>
      <c r="L679" s="324">
        <f t="shared" si="39"/>
        <v>0.127867962219507</v>
      </c>
      <c r="N679" s="326"/>
      <c r="O679" s="327"/>
    </row>
    <row r="680" spans="1:15" x14ac:dyDescent="0.25">
      <c r="A680" s="302" t="s">
        <v>17217</v>
      </c>
      <c r="B680" s="312">
        <v>1404</v>
      </c>
      <c r="C680" s="313" t="s">
        <v>17218</v>
      </c>
      <c r="D680" s="314" t="s">
        <v>60</v>
      </c>
      <c r="E680" s="315" t="s">
        <v>17219</v>
      </c>
      <c r="F680" s="315" t="s">
        <v>17221</v>
      </c>
      <c r="G680" s="316">
        <v>81.623931623931625</v>
      </c>
      <c r="H680" s="317">
        <v>15.24</v>
      </c>
      <c r="I680" s="318">
        <v>394.89</v>
      </c>
      <c r="J680" s="334">
        <v>14.16</v>
      </c>
      <c r="K680" s="323">
        <f t="shared" si="41"/>
        <v>409.05</v>
      </c>
      <c r="L680" s="324">
        <f t="shared" si="39"/>
        <v>3.4616795012834614E-2</v>
      </c>
      <c r="N680" s="326"/>
      <c r="O680" s="327"/>
    </row>
    <row r="681" spans="1:15" x14ac:dyDescent="0.25">
      <c r="A681" s="302" t="s">
        <v>17217</v>
      </c>
      <c r="B681" s="312">
        <v>1404</v>
      </c>
      <c r="C681" s="313" t="s">
        <v>17218</v>
      </c>
      <c r="D681" s="314" t="s">
        <v>60</v>
      </c>
      <c r="E681" s="315" t="s">
        <v>17219</v>
      </c>
      <c r="F681" s="315" t="s">
        <v>17221</v>
      </c>
      <c r="G681" s="316">
        <v>81.623931623931625</v>
      </c>
      <c r="H681" s="317">
        <v>15.21</v>
      </c>
      <c r="I681" s="318">
        <v>426.11</v>
      </c>
      <c r="J681" s="334">
        <v>6.06</v>
      </c>
      <c r="K681" s="323">
        <f t="shared" si="41"/>
        <v>432.17</v>
      </c>
      <c r="L681" s="324">
        <f t="shared" si="39"/>
        <v>1.4022259758891176E-2</v>
      </c>
      <c r="N681" s="326"/>
      <c r="O681" s="327"/>
    </row>
    <row r="682" spans="1:15" x14ac:dyDescent="0.25">
      <c r="A682" s="302" t="s">
        <v>17217</v>
      </c>
      <c r="B682" s="312">
        <v>1404</v>
      </c>
      <c r="C682" s="313" t="s">
        <v>17218</v>
      </c>
      <c r="D682" s="314" t="s">
        <v>60</v>
      </c>
      <c r="E682" s="315" t="s">
        <v>17219</v>
      </c>
      <c r="F682" s="315" t="s">
        <v>17221</v>
      </c>
      <c r="G682" s="316">
        <v>81.623931623931625</v>
      </c>
      <c r="H682" s="317">
        <v>15.97</v>
      </c>
      <c r="I682" s="318">
        <v>378.9</v>
      </c>
      <c r="J682" s="334">
        <v>1.26</v>
      </c>
      <c r="K682" s="323">
        <f t="shared" si="41"/>
        <v>380.15999999999997</v>
      </c>
      <c r="L682" s="324">
        <f t="shared" si="39"/>
        <v>3.3143939393939395E-3</v>
      </c>
      <c r="N682" s="326"/>
      <c r="O682" s="327"/>
    </row>
    <row r="683" spans="1:15" x14ac:dyDescent="0.25">
      <c r="A683" s="302" t="s">
        <v>17217</v>
      </c>
      <c r="B683" s="312">
        <v>2017</v>
      </c>
      <c r="C683" s="313" t="s">
        <v>17218</v>
      </c>
      <c r="D683" s="314" t="s">
        <v>60</v>
      </c>
      <c r="E683" s="315" t="s">
        <v>17219</v>
      </c>
      <c r="F683" s="315" t="s">
        <v>17221</v>
      </c>
      <c r="G683" s="316">
        <v>81.62</v>
      </c>
      <c r="H683" s="317">
        <v>15.12</v>
      </c>
      <c r="I683" s="318">
        <v>456.57</v>
      </c>
      <c r="J683" s="334">
        <v>36.480000000000018</v>
      </c>
      <c r="K683" s="323">
        <f t="shared" si="41"/>
        <v>493.05</v>
      </c>
      <c r="L683" s="324">
        <f t="shared" si="39"/>
        <v>7.3988439306358414E-2</v>
      </c>
      <c r="N683" s="326"/>
      <c r="O683" s="327"/>
    </row>
    <row r="684" spans="1:15" x14ac:dyDescent="0.25">
      <c r="A684" s="302" t="s">
        <v>17217</v>
      </c>
      <c r="B684" s="312">
        <v>2017</v>
      </c>
      <c r="C684" s="313" t="s">
        <v>17218</v>
      </c>
      <c r="D684" s="314" t="s">
        <v>60</v>
      </c>
      <c r="E684" s="315" t="s">
        <v>17219</v>
      </c>
      <c r="F684" s="315" t="s">
        <v>17221</v>
      </c>
      <c r="G684" s="316">
        <v>81.62</v>
      </c>
      <c r="H684" s="317">
        <v>15.12</v>
      </c>
      <c r="I684" s="318">
        <v>455.05</v>
      </c>
      <c r="J684" s="334">
        <v>36.46999999999997</v>
      </c>
      <c r="K684" s="323">
        <f t="shared" si="41"/>
        <v>491.52</v>
      </c>
      <c r="L684" s="324">
        <f t="shared" si="39"/>
        <v>7.4198404947916616E-2</v>
      </c>
      <c r="N684" s="326"/>
      <c r="O684" s="327"/>
    </row>
    <row r="685" spans="1:15" x14ac:dyDescent="0.25">
      <c r="A685" s="302" t="s">
        <v>17217</v>
      </c>
      <c r="B685" s="312">
        <v>2017</v>
      </c>
      <c r="C685" s="313" t="s">
        <v>17218</v>
      </c>
      <c r="D685" s="314" t="s">
        <v>60</v>
      </c>
      <c r="E685" s="315" t="s">
        <v>17219</v>
      </c>
      <c r="F685" s="315" t="s">
        <v>17221</v>
      </c>
      <c r="G685" s="316">
        <v>81.62</v>
      </c>
      <c r="H685" s="317">
        <v>15.13</v>
      </c>
      <c r="I685" s="318">
        <v>458.1</v>
      </c>
      <c r="J685" s="334">
        <v>36.089999999999975</v>
      </c>
      <c r="K685" s="323">
        <f t="shared" si="41"/>
        <v>494.19</v>
      </c>
      <c r="L685" s="324">
        <f t="shared" si="39"/>
        <v>7.3028592241850251E-2</v>
      </c>
      <c r="N685" s="326"/>
      <c r="O685" s="327"/>
    </row>
    <row r="686" spans="1:15" x14ac:dyDescent="0.25">
      <c r="A686" s="302" t="s">
        <v>17217</v>
      </c>
      <c r="B686" s="312">
        <v>1500</v>
      </c>
      <c r="C686" s="313" t="s">
        <v>17218</v>
      </c>
      <c r="D686" s="314" t="s">
        <v>60</v>
      </c>
      <c r="E686" s="315" t="s">
        <v>17219</v>
      </c>
      <c r="F686" s="315" t="s">
        <v>17221</v>
      </c>
      <c r="G686" s="316">
        <v>81</v>
      </c>
      <c r="H686" s="317">
        <v>15.4</v>
      </c>
      <c r="I686" s="318">
        <v>270.07</v>
      </c>
      <c r="J686" s="334">
        <v>37.93</v>
      </c>
      <c r="K686" s="323">
        <f t="shared" si="41"/>
        <v>308</v>
      </c>
      <c r="L686" s="324">
        <f t="shared" si="39"/>
        <v>0.12314935064935065</v>
      </c>
      <c r="N686" s="326"/>
      <c r="O686" s="327"/>
    </row>
    <row r="687" spans="1:15" x14ac:dyDescent="0.25">
      <c r="A687" s="302" t="s">
        <v>17217</v>
      </c>
      <c r="B687" s="312">
        <v>1500</v>
      </c>
      <c r="C687" s="313" t="s">
        <v>17218</v>
      </c>
      <c r="D687" s="314" t="s">
        <v>60</v>
      </c>
      <c r="E687" s="315" t="s">
        <v>17219</v>
      </c>
      <c r="F687" s="315" t="s">
        <v>17221</v>
      </c>
      <c r="G687" s="316">
        <v>81</v>
      </c>
      <c r="H687" s="317">
        <v>15.4</v>
      </c>
      <c r="I687" s="318">
        <v>260.27</v>
      </c>
      <c r="J687" s="334">
        <v>40.270000000000003</v>
      </c>
      <c r="K687" s="323">
        <f t="shared" si="41"/>
        <v>300.53999999999996</v>
      </c>
      <c r="L687" s="324">
        <f t="shared" si="39"/>
        <v>0.13399214746789115</v>
      </c>
      <c r="N687" s="326"/>
      <c r="O687" s="327"/>
    </row>
    <row r="688" spans="1:15" x14ac:dyDescent="0.25">
      <c r="A688" s="302" t="s">
        <v>17217</v>
      </c>
      <c r="B688" s="312">
        <v>1500</v>
      </c>
      <c r="C688" s="313" t="s">
        <v>17218</v>
      </c>
      <c r="D688" s="314" t="s">
        <v>60</v>
      </c>
      <c r="E688" s="315" t="s">
        <v>17219</v>
      </c>
      <c r="F688" s="315" t="s">
        <v>17221</v>
      </c>
      <c r="G688" s="316">
        <v>81</v>
      </c>
      <c r="H688" s="317">
        <v>15.4</v>
      </c>
      <c r="I688" s="318">
        <v>260.93</v>
      </c>
      <c r="J688" s="334">
        <v>39.67</v>
      </c>
      <c r="K688" s="323">
        <f t="shared" si="41"/>
        <v>300.60000000000002</v>
      </c>
      <c r="L688" s="324">
        <f t="shared" si="39"/>
        <v>0.13196939454424483</v>
      </c>
      <c r="N688" s="326"/>
      <c r="O688" s="327"/>
    </row>
    <row r="689" spans="1:15" x14ac:dyDescent="0.25">
      <c r="A689" s="302" t="s">
        <v>17217</v>
      </c>
      <c r="B689" s="312">
        <v>1500</v>
      </c>
      <c r="C689" s="313" t="s">
        <v>17218</v>
      </c>
      <c r="D689" s="314" t="s">
        <v>60</v>
      </c>
      <c r="E689" s="315" t="s">
        <v>17219</v>
      </c>
      <c r="F689" s="315" t="s">
        <v>17221</v>
      </c>
      <c r="G689" s="316">
        <v>81</v>
      </c>
      <c r="H689" s="317">
        <v>14</v>
      </c>
      <c r="I689" s="318">
        <v>898</v>
      </c>
      <c r="J689" s="334">
        <v>35</v>
      </c>
      <c r="K689" s="323">
        <f t="shared" si="41"/>
        <v>933</v>
      </c>
      <c r="L689" s="324">
        <f t="shared" si="39"/>
        <v>3.7513397642015008E-2</v>
      </c>
      <c r="N689" s="326"/>
      <c r="O689" s="327"/>
    </row>
    <row r="690" spans="1:15" x14ac:dyDescent="0.25">
      <c r="A690" s="302" t="s">
        <v>17217</v>
      </c>
      <c r="B690" s="312">
        <v>1500</v>
      </c>
      <c r="C690" s="313" t="s">
        <v>17218</v>
      </c>
      <c r="D690" s="314" t="s">
        <v>60</v>
      </c>
      <c r="E690" s="315" t="s">
        <v>17219</v>
      </c>
      <c r="F690" s="315" t="s">
        <v>17221</v>
      </c>
      <c r="G690" s="316">
        <v>81</v>
      </c>
      <c r="H690" s="317">
        <v>13.9</v>
      </c>
      <c r="I690" s="318">
        <v>913</v>
      </c>
      <c r="J690" s="334">
        <v>32</v>
      </c>
      <c r="K690" s="323">
        <f t="shared" si="41"/>
        <v>945</v>
      </c>
      <c r="L690" s="324">
        <f t="shared" si="39"/>
        <v>3.3862433862433865E-2</v>
      </c>
      <c r="N690" s="326"/>
      <c r="O690" s="327"/>
    </row>
    <row r="691" spans="1:15" x14ac:dyDescent="0.25">
      <c r="A691" s="302" t="s">
        <v>17217</v>
      </c>
      <c r="B691" s="312">
        <v>1500</v>
      </c>
      <c r="C691" s="313" t="s">
        <v>17218</v>
      </c>
      <c r="D691" s="314" t="s">
        <v>60</v>
      </c>
      <c r="E691" s="315" t="s">
        <v>17219</v>
      </c>
      <c r="F691" s="315" t="s">
        <v>17221</v>
      </c>
      <c r="G691" s="316">
        <v>81</v>
      </c>
      <c r="H691" s="317">
        <v>14.2</v>
      </c>
      <c r="I691" s="318">
        <v>881</v>
      </c>
      <c r="J691" s="334">
        <v>36</v>
      </c>
      <c r="K691" s="323">
        <f t="shared" si="41"/>
        <v>917</v>
      </c>
      <c r="L691" s="324">
        <f t="shared" si="39"/>
        <v>3.9258451472191931E-2</v>
      </c>
      <c r="N691" s="326"/>
      <c r="O691" s="327"/>
    </row>
    <row r="692" spans="1:15" x14ac:dyDescent="0.25">
      <c r="A692" s="302" t="s">
        <v>17217</v>
      </c>
      <c r="B692" s="312">
        <v>1500</v>
      </c>
      <c r="C692" s="313" t="s">
        <v>17218</v>
      </c>
      <c r="D692" s="314" t="s">
        <v>60</v>
      </c>
      <c r="E692" s="315" t="s">
        <v>17219</v>
      </c>
      <c r="F692" s="315" t="s">
        <v>17221</v>
      </c>
      <c r="G692" s="316">
        <v>81</v>
      </c>
      <c r="H692" s="317">
        <v>15.2</v>
      </c>
      <c r="I692" s="318">
        <v>180</v>
      </c>
      <c r="J692" s="334">
        <v>13</v>
      </c>
      <c r="K692" s="323">
        <f t="shared" si="41"/>
        <v>193</v>
      </c>
      <c r="L692" s="324">
        <f t="shared" si="39"/>
        <v>6.7357512953367879E-2</v>
      </c>
      <c r="N692" s="326"/>
      <c r="O692" s="327"/>
    </row>
    <row r="693" spans="1:15" x14ac:dyDescent="0.25">
      <c r="A693" s="302" t="s">
        <v>17217</v>
      </c>
      <c r="B693" s="312">
        <v>1500</v>
      </c>
      <c r="C693" s="313" t="s">
        <v>17218</v>
      </c>
      <c r="D693" s="314" t="s">
        <v>60</v>
      </c>
      <c r="E693" s="315" t="s">
        <v>17219</v>
      </c>
      <c r="F693" s="315" t="s">
        <v>17221</v>
      </c>
      <c r="G693" s="316">
        <v>81</v>
      </c>
      <c r="H693" s="317">
        <v>15.2</v>
      </c>
      <c r="I693" s="318">
        <v>190</v>
      </c>
      <c r="J693" s="334">
        <v>13</v>
      </c>
      <c r="K693" s="323">
        <f t="shared" si="41"/>
        <v>203</v>
      </c>
      <c r="L693" s="324">
        <f t="shared" si="39"/>
        <v>6.4039408866995079E-2</v>
      </c>
      <c r="N693" s="326"/>
      <c r="O693" s="327"/>
    </row>
    <row r="694" spans="1:15" x14ac:dyDescent="0.25">
      <c r="A694" s="302" t="s">
        <v>17217</v>
      </c>
      <c r="B694" s="312">
        <v>1500</v>
      </c>
      <c r="C694" s="313" t="s">
        <v>17218</v>
      </c>
      <c r="D694" s="314" t="s">
        <v>60</v>
      </c>
      <c r="E694" s="315" t="s">
        <v>17219</v>
      </c>
      <c r="F694" s="315" t="s">
        <v>17221</v>
      </c>
      <c r="G694" s="316">
        <v>81</v>
      </c>
      <c r="H694" s="317">
        <v>15.3</v>
      </c>
      <c r="I694" s="318">
        <v>184</v>
      </c>
      <c r="J694" s="334">
        <v>13</v>
      </c>
      <c r="K694" s="323">
        <f t="shared" si="41"/>
        <v>197</v>
      </c>
      <c r="L694" s="324">
        <f t="shared" si="39"/>
        <v>6.5989847715736044E-2</v>
      </c>
      <c r="N694" s="326"/>
      <c r="O694" s="327"/>
    </row>
    <row r="695" spans="1:15" x14ac:dyDescent="0.25">
      <c r="A695" s="302" t="s">
        <v>17217</v>
      </c>
      <c r="B695" s="312">
        <v>1404</v>
      </c>
      <c r="C695" s="313" t="s">
        <v>17218</v>
      </c>
      <c r="D695" s="314" t="s">
        <v>60</v>
      </c>
      <c r="E695" s="315" t="s">
        <v>17219</v>
      </c>
      <c r="F695" s="315" t="s">
        <v>17221</v>
      </c>
      <c r="G695" s="316">
        <v>80.88</v>
      </c>
      <c r="H695" s="317">
        <v>13.81</v>
      </c>
      <c r="I695" s="318">
        <v>697</v>
      </c>
      <c r="J695" s="334">
        <v>91.240000000000009</v>
      </c>
      <c r="K695" s="323">
        <f t="shared" si="41"/>
        <v>788.24</v>
      </c>
      <c r="L695" s="324">
        <f t="shared" si="39"/>
        <v>0.11575154775195373</v>
      </c>
      <c r="N695" s="326"/>
      <c r="O695" s="327"/>
    </row>
    <row r="696" spans="1:15" x14ac:dyDescent="0.25">
      <c r="A696" s="302" t="s">
        <v>17217</v>
      </c>
      <c r="B696" s="312">
        <v>1404</v>
      </c>
      <c r="C696" s="313" t="s">
        <v>17218</v>
      </c>
      <c r="D696" s="314" t="s">
        <v>60</v>
      </c>
      <c r="E696" s="315" t="s">
        <v>17219</v>
      </c>
      <c r="F696" s="315" t="s">
        <v>17221</v>
      </c>
      <c r="G696" s="316">
        <v>80.88</v>
      </c>
      <c r="H696" s="317">
        <v>13.78</v>
      </c>
      <c r="I696" s="318">
        <v>739.71</v>
      </c>
      <c r="J696" s="334">
        <v>93.289999999999964</v>
      </c>
      <c r="K696" s="323">
        <f t="shared" si="41"/>
        <v>833</v>
      </c>
      <c r="L696" s="324">
        <f t="shared" si="39"/>
        <v>0.11199279711884749</v>
      </c>
      <c r="N696" s="326"/>
      <c r="O696" s="327"/>
    </row>
    <row r="697" spans="1:15" x14ac:dyDescent="0.25">
      <c r="A697" s="302" t="s">
        <v>17217</v>
      </c>
      <c r="B697" s="312">
        <v>1404</v>
      </c>
      <c r="C697" s="313" t="s">
        <v>17218</v>
      </c>
      <c r="D697" s="314" t="s">
        <v>60</v>
      </c>
      <c r="E697" s="315" t="s">
        <v>17219</v>
      </c>
      <c r="F697" s="315" t="s">
        <v>17221</v>
      </c>
      <c r="G697" s="316">
        <v>80.88</v>
      </c>
      <c r="H697" s="317">
        <v>13.71</v>
      </c>
      <c r="I697" s="318">
        <v>791.57</v>
      </c>
      <c r="J697" s="334">
        <v>103.04999999999995</v>
      </c>
      <c r="K697" s="323">
        <f t="shared" si="41"/>
        <v>894.62</v>
      </c>
      <c r="L697" s="324">
        <f t="shared" si="39"/>
        <v>0.11518857168406693</v>
      </c>
      <c r="N697" s="326"/>
      <c r="O697" s="327"/>
    </row>
    <row r="698" spans="1:15" x14ac:dyDescent="0.25">
      <c r="A698" s="302" t="s">
        <v>17217</v>
      </c>
      <c r="B698" s="312">
        <v>7500</v>
      </c>
      <c r="C698" s="313" t="s">
        <v>17218</v>
      </c>
      <c r="D698" s="314" t="s">
        <v>60</v>
      </c>
      <c r="E698" s="315" t="s">
        <v>17219</v>
      </c>
      <c r="F698" s="315" t="s">
        <v>484</v>
      </c>
      <c r="G698" s="316">
        <v>80.576363636363638</v>
      </c>
      <c r="H698" s="317">
        <v>14.499999582767487</v>
      </c>
      <c r="I698" s="318">
        <v>381</v>
      </c>
      <c r="J698" s="336">
        <v>94.999999999999972</v>
      </c>
      <c r="K698" s="333">
        <v>476</v>
      </c>
      <c r="L698" s="324">
        <f t="shared" si="39"/>
        <v>0.19957983193277304</v>
      </c>
      <c r="N698" s="326"/>
      <c r="O698" s="327"/>
    </row>
    <row r="699" spans="1:15" x14ac:dyDescent="0.25">
      <c r="A699" s="302" t="s">
        <v>17217</v>
      </c>
      <c r="B699" s="312">
        <v>1500</v>
      </c>
      <c r="C699" s="313" t="s">
        <v>17218</v>
      </c>
      <c r="D699" s="314" t="s">
        <v>60</v>
      </c>
      <c r="E699" s="315" t="s">
        <v>17219</v>
      </c>
      <c r="F699" s="315" t="s">
        <v>17221</v>
      </c>
      <c r="G699" s="316">
        <v>80.533333333333331</v>
      </c>
      <c r="H699" s="317">
        <v>14.1</v>
      </c>
      <c r="I699" s="318">
        <v>632</v>
      </c>
      <c r="J699" s="334">
        <v>10</v>
      </c>
      <c r="K699" s="323">
        <f t="shared" ref="K699:K704" si="42">I699+J699</f>
        <v>642</v>
      </c>
      <c r="L699" s="324">
        <f t="shared" si="39"/>
        <v>1.5576323987538941E-2</v>
      </c>
      <c r="N699" s="326"/>
      <c r="O699" s="327"/>
    </row>
    <row r="700" spans="1:15" x14ac:dyDescent="0.25">
      <c r="A700" s="302" t="s">
        <v>17217</v>
      </c>
      <c r="B700" s="312">
        <v>1500</v>
      </c>
      <c r="C700" s="313" t="s">
        <v>17218</v>
      </c>
      <c r="D700" s="314" t="s">
        <v>60</v>
      </c>
      <c r="E700" s="315" t="s">
        <v>17219</v>
      </c>
      <c r="F700" s="315" t="s">
        <v>17221</v>
      </c>
      <c r="G700" s="316">
        <v>80.533333333333331</v>
      </c>
      <c r="H700" s="317">
        <v>14.1</v>
      </c>
      <c r="I700" s="318">
        <v>614</v>
      </c>
      <c r="J700" s="334">
        <v>10</v>
      </c>
      <c r="K700" s="323">
        <f t="shared" si="42"/>
        <v>624</v>
      </c>
      <c r="L700" s="324">
        <f t="shared" si="39"/>
        <v>1.6025641025641024E-2</v>
      </c>
      <c r="N700" s="326"/>
      <c r="O700" s="327"/>
    </row>
    <row r="701" spans="1:15" x14ac:dyDescent="0.25">
      <c r="A701" s="302" t="s">
        <v>17217</v>
      </c>
      <c r="B701" s="312">
        <v>1500</v>
      </c>
      <c r="C701" s="313" t="s">
        <v>17218</v>
      </c>
      <c r="D701" s="314" t="s">
        <v>60</v>
      </c>
      <c r="E701" s="315" t="s">
        <v>17219</v>
      </c>
      <c r="F701" s="315" t="s">
        <v>17221</v>
      </c>
      <c r="G701" s="316">
        <v>80.533333333333331</v>
      </c>
      <c r="H701" s="317">
        <v>14.1</v>
      </c>
      <c r="I701" s="318">
        <v>622</v>
      </c>
      <c r="J701" s="334">
        <v>11</v>
      </c>
      <c r="K701" s="323">
        <f t="shared" si="42"/>
        <v>633</v>
      </c>
      <c r="L701" s="324">
        <f t="shared" si="39"/>
        <v>1.7377567140600316E-2</v>
      </c>
      <c r="N701" s="326"/>
      <c r="O701" s="327"/>
    </row>
    <row r="702" spans="1:15" x14ac:dyDescent="0.25">
      <c r="A702" s="302" t="s">
        <v>17217</v>
      </c>
      <c r="B702" s="312">
        <v>1404</v>
      </c>
      <c r="C702" s="313" t="s">
        <v>17218</v>
      </c>
      <c r="D702" s="314" t="s">
        <v>60</v>
      </c>
      <c r="E702" s="315" t="s">
        <v>17219</v>
      </c>
      <c r="F702" s="315" t="s">
        <v>17221</v>
      </c>
      <c r="G702" s="316">
        <v>80.398860398860393</v>
      </c>
      <c r="H702" s="317">
        <v>13.9</v>
      </c>
      <c r="I702" s="318">
        <v>470.96</v>
      </c>
      <c r="J702" s="334">
        <v>64.33</v>
      </c>
      <c r="K702" s="323">
        <f t="shared" si="42"/>
        <v>535.29</v>
      </c>
      <c r="L702" s="324">
        <f t="shared" si="39"/>
        <v>0.12017784752190402</v>
      </c>
      <c r="N702" s="326"/>
      <c r="O702" s="327"/>
    </row>
    <row r="703" spans="1:15" x14ac:dyDescent="0.25">
      <c r="A703" s="302" t="s">
        <v>17217</v>
      </c>
      <c r="B703" s="312">
        <v>1404</v>
      </c>
      <c r="C703" s="313" t="s">
        <v>17218</v>
      </c>
      <c r="D703" s="314" t="s">
        <v>60</v>
      </c>
      <c r="E703" s="315" t="s">
        <v>17219</v>
      </c>
      <c r="F703" s="315" t="s">
        <v>17221</v>
      </c>
      <c r="G703" s="316">
        <v>80.398860398860393</v>
      </c>
      <c r="H703" s="317">
        <v>13.97</v>
      </c>
      <c r="I703" s="318">
        <v>400.17</v>
      </c>
      <c r="J703" s="334">
        <v>49.9</v>
      </c>
      <c r="K703" s="323">
        <f t="shared" si="42"/>
        <v>450.07</v>
      </c>
      <c r="L703" s="324">
        <f t="shared" si="39"/>
        <v>0.11087164218899283</v>
      </c>
      <c r="N703" s="326"/>
      <c r="O703" s="327"/>
    </row>
    <row r="704" spans="1:15" x14ac:dyDescent="0.25">
      <c r="A704" s="302" t="s">
        <v>17217</v>
      </c>
      <c r="B704" s="312">
        <v>1404</v>
      </c>
      <c r="C704" s="313" t="s">
        <v>17218</v>
      </c>
      <c r="D704" s="314" t="s">
        <v>60</v>
      </c>
      <c r="E704" s="315" t="s">
        <v>17219</v>
      </c>
      <c r="F704" s="315" t="s">
        <v>17221</v>
      </c>
      <c r="G704" s="316">
        <v>80.398860398860393</v>
      </c>
      <c r="H704" s="317">
        <v>14.02</v>
      </c>
      <c r="I704" s="318">
        <v>406.17</v>
      </c>
      <c r="J704" s="334">
        <v>44.52</v>
      </c>
      <c r="K704" s="323">
        <f t="shared" si="42"/>
        <v>450.69</v>
      </c>
      <c r="L704" s="324">
        <f t="shared" si="39"/>
        <v>9.8781867802702525E-2</v>
      </c>
      <c r="N704" s="326"/>
      <c r="O704" s="327"/>
    </row>
    <row r="705" spans="1:17" ht="12.75" x14ac:dyDescent="0.2">
      <c r="A705" s="302" t="s">
        <v>17217</v>
      </c>
      <c r="B705" s="312">
        <v>500</v>
      </c>
      <c r="C705" s="313" t="s">
        <v>17218</v>
      </c>
      <c r="D705" s="314" t="s">
        <v>60</v>
      </c>
      <c r="E705" s="315" t="s">
        <v>17219</v>
      </c>
      <c r="F705" s="315" t="s">
        <v>17220</v>
      </c>
      <c r="G705" s="316">
        <v>80</v>
      </c>
      <c r="H705" s="317">
        <v>15</v>
      </c>
      <c r="I705" s="318">
        <v>1515.3</v>
      </c>
      <c r="J705" s="334">
        <v>444.70000000000005</v>
      </c>
      <c r="K705" s="323">
        <v>1960</v>
      </c>
      <c r="L705" s="324">
        <f t="shared" si="39"/>
        <v>0.22688775510204084</v>
      </c>
      <c r="N705" s="304"/>
      <c r="O705" s="327"/>
    </row>
    <row r="706" spans="1:17" ht="12.75" x14ac:dyDescent="0.2">
      <c r="A706" s="302" t="s">
        <v>17217</v>
      </c>
      <c r="B706" s="312">
        <v>500</v>
      </c>
      <c r="C706" s="313" t="s">
        <v>17218</v>
      </c>
      <c r="D706" s="314" t="s">
        <v>60</v>
      </c>
      <c r="E706" s="315" t="s">
        <v>17219</v>
      </c>
      <c r="F706" s="315" t="s">
        <v>17220</v>
      </c>
      <c r="G706" s="316">
        <v>80</v>
      </c>
      <c r="H706" s="317">
        <v>14</v>
      </c>
      <c r="I706" s="318">
        <v>1482.3</v>
      </c>
      <c r="J706" s="334">
        <v>419.70000000000005</v>
      </c>
      <c r="K706" s="323">
        <v>1902</v>
      </c>
      <c r="L706" s="324">
        <f t="shared" si="39"/>
        <v>0.22066246056782338</v>
      </c>
    </row>
    <row r="707" spans="1:17" ht="12.75" x14ac:dyDescent="0.2">
      <c r="A707" s="302" t="s">
        <v>17217</v>
      </c>
      <c r="B707" s="312">
        <v>1500</v>
      </c>
      <c r="C707" s="313" t="s">
        <v>17218</v>
      </c>
      <c r="D707" s="314" t="s">
        <v>60</v>
      </c>
      <c r="E707" s="315" t="s">
        <v>17219</v>
      </c>
      <c r="F707" s="315" t="s">
        <v>17221</v>
      </c>
      <c r="G707" s="316">
        <v>79.933333333333337</v>
      </c>
      <c r="H707" s="317">
        <v>14.1</v>
      </c>
      <c r="I707" s="318">
        <v>547</v>
      </c>
      <c r="J707" s="334">
        <v>9</v>
      </c>
      <c r="K707" s="323">
        <f t="shared" ref="K707:K715" si="43">I707+J707</f>
        <v>556</v>
      </c>
      <c r="L707" s="324">
        <f t="shared" si="39"/>
        <v>1.618705035971223E-2</v>
      </c>
      <c r="O707" s="321"/>
      <c r="P707" s="322"/>
      <c r="Q707" s="321"/>
    </row>
    <row r="708" spans="1:17" ht="12.75" x14ac:dyDescent="0.2">
      <c r="A708" s="302" t="s">
        <v>17217</v>
      </c>
      <c r="B708" s="312">
        <v>1500</v>
      </c>
      <c r="C708" s="313" t="s">
        <v>17218</v>
      </c>
      <c r="D708" s="314" t="s">
        <v>60</v>
      </c>
      <c r="E708" s="315" t="s">
        <v>17219</v>
      </c>
      <c r="F708" s="315" t="s">
        <v>17221</v>
      </c>
      <c r="G708" s="316">
        <v>79.933333333333337</v>
      </c>
      <c r="H708" s="317">
        <v>14.1</v>
      </c>
      <c r="I708" s="318">
        <v>552</v>
      </c>
      <c r="J708" s="334">
        <v>8</v>
      </c>
      <c r="K708" s="323">
        <f t="shared" si="43"/>
        <v>560</v>
      </c>
      <c r="L708" s="324">
        <f t="shared" si="39"/>
        <v>1.4285714285714285E-2</v>
      </c>
      <c r="O708" s="321"/>
      <c r="P708" s="322"/>
      <c r="Q708" s="321"/>
    </row>
    <row r="709" spans="1:17" ht="12.75" x14ac:dyDescent="0.2">
      <c r="A709" s="302" t="s">
        <v>17217</v>
      </c>
      <c r="B709" s="312">
        <v>1500</v>
      </c>
      <c r="C709" s="313" t="s">
        <v>17218</v>
      </c>
      <c r="D709" s="314" t="s">
        <v>60</v>
      </c>
      <c r="E709" s="315" t="s">
        <v>17219</v>
      </c>
      <c r="F709" s="315" t="s">
        <v>17221</v>
      </c>
      <c r="G709" s="316">
        <v>79.933333333333337</v>
      </c>
      <c r="H709" s="317">
        <v>14.1</v>
      </c>
      <c r="I709" s="318">
        <v>546</v>
      </c>
      <c r="J709" s="334">
        <v>7</v>
      </c>
      <c r="K709" s="323">
        <f t="shared" si="43"/>
        <v>553</v>
      </c>
      <c r="L709" s="324">
        <f t="shared" si="39"/>
        <v>1.2658227848101266E-2</v>
      </c>
      <c r="O709" s="321"/>
      <c r="P709" s="322"/>
      <c r="Q709" s="321"/>
    </row>
    <row r="710" spans="1:17" ht="12.75" x14ac:dyDescent="0.2">
      <c r="A710" s="302" t="s">
        <v>17217</v>
      </c>
      <c r="B710" s="312">
        <v>1404</v>
      </c>
      <c r="C710" s="313" t="s">
        <v>17218</v>
      </c>
      <c r="D710" s="314" t="s">
        <v>60</v>
      </c>
      <c r="E710" s="315" t="s">
        <v>17219</v>
      </c>
      <c r="F710" s="315" t="s">
        <v>17221</v>
      </c>
      <c r="G710" s="316">
        <v>79.56</v>
      </c>
      <c r="H710" s="317">
        <v>14.68</v>
      </c>
      <c r="I710" s="318">
        <v>449.57</v>
      </c>
      <c r="J710" s="334">
        <v>41.100000000000023</v>
      </c>
      <c r="K710" s="323">
        <f t="shared" si="43"/>
        <v>490.67</v>
      </c>
      <c r="L710" s="324">
        <f t="shared" si="39"/>
        <v>8.3763017914280521E-2</v>
      </c>
      <c r="O710" s="321"/>
      <c r="P710" s="322"/>
      <c r="Q710" s="321"/>
    </row>
    <row r="711" spans="1:17" ht="12.75" x14ac:dyDescent="0.2">
      <c r="A711" s="302" t="s">
        <v>17217</v>
      </c>
      <c r="B711" s="312">
        <v>1404</v>
      </c>
      <c r="C711" s="313" t="s">
        <v>17218</v>
      </c>
      <c r="D711" s="314" t="s">
        <v>60</v>
      </c>
      <c r="E711" s="315" t="s">
        <v>17219</v>
      </c>
      <c r="F711" s="315" t="s">
        <v>17221</v>
      </c>
      <c r="G711" s="316">
        <v>79.56</v>
      </c>
      <c r="H711" s="317">
        <v>14.74</v>
      </c>
      <c r="I711" s="318">
        <v>483.62</v>
      </c>
      <c r="J711" s="334">
        <v>36.189999999999941</v>
      </c>
      <c r="K711" s="323">
        <f t="shared" si="43"/>
        <v>519.80999999999995</v>
      </c>
      <c r="L711" s="324">
        <f t="shared" si="39"/>
        <v>6.962159250495363E-2</v>
      </c>
      <c r="O711" s="321"/>
      <c r="P711" s="322"/>
      <c r="Q711" s="321"/>
    </row>
    <row r="712" spans="1:17" ht="12.75" x14ac:dyDescent="0.2">
      <c r="A712" s="302" t="s">
        <v>17217</v>
      </c>
      <c r="B712" s="312">
        <v>1404</v>
      </c>
      <c r="C712" s="313" t="s">
        <v>17218</v>
      </c>
      <c r="D712" s="314" t="s">
        <v>60</v>
      </c>
      <c r="E712" s="315" t="s">
        <v>17219</v>
      </c>
      <c r="F712" s="315" t="s">
        <v>17221</v>
      </c>
      <c r="G712" s="316">
        <v>79.56</v>
      </c>
      <c r="H712" s="317">
        <v>14.76</v>
      </c>
      <c r="I712" s="318">
        <v>477.1</v>
      </c>
      <c r="J712" s="334">
        <v>28.899999999999977</v>
      </c>
      <c r="K712" s="323">
        <f t="shared" si="43"/>
        <v>506</v>
      </c>
      <c r="L712" s="324">
        <f t="shared" si="39"/>
        <v>5.7114624505928809E-2</v>
      </c>
      <c r="O712" s="325"/>
      <c r="P712" s="322"/>
      <c r="Q712" s="325"/>
    </row>
    <row r="713" spans="1:17" x14ac:dyDescent="0.25">
      <c r="A713" s="302" t="s">
        <v>17217</v>
      </c>
      <c r="B713" s="312">
        <v>1235</v>
      </c>
      <c r="C713" s="313" t="s">
        <v>17218</v>
      </c>
      <c r="D713" s="314" t="s">
        <v>60</v>
      </c>
      <c r="E713" s="315" t="s">
        <v>17219</v>
      </c>
      <c r="F713" s="315" t="s">
        <v>17221</v>
      </c>
      <c r="G713" s="316">
        <v>79.530364372469649</v>
      </c>
      <c r="H713" s="317">
        <v>14.88</v>
      </c>
      <c r="I713" s="318">
        <v>389.41</v>
      </c>
      <c r="J713" s="334">
        <v>45.15</v>
      </c>
      <c r="K713" s="323">
        <f t="shared" si="43"/>
        <v>434.56</v>
      </c>
      <c r="L713" s="324">
        <f t="shared" si="39"/>
        <v>0.10389819587628865</v>
      </c>
      <c r="N713" s="326"/>
      <c r="O713" s="327"/>
    </row>
    <row r="714" spans="1:17" x14ac:dyDescent="0.25">
      <c r="A714" s="302" t="s">
        <v>17217</v>
      </c>
      <c r="B714" s="312">
        <v>1235</v>
      </c>
      <c r="C714" s="313" t="s">
        <v>17218</v>
      </c>
      <c r="D714" s="314" t="s">
        <v>60</v>
      </c>
      <c r="E714" s="315" t="s">
        <v>17219</v>
      </c>
      <c r="F714" s="315" t="s">
        <v>17221</v>
      </c>
      <c r="G714" s="316">
        <v>79.530364372469649</v>
      </c>
      <c r="H714" s="317">
        <v>15.23</v>
      </c>
      <c r="I714" s="318">
        <v>226.56</v>
      </c>
      <c r="J714" s="334">
        <v>31.3</v>
      </c>
      <c r="K714" s="323">
        <f t="shared" si="43"/>
        <v>257.86</v>
      </c>
      <c r="L714" s="324">
        <f t="shared" si="39"/>
        <v>0.12138369657953928</v>
      </c>
      <c r="N714" s="326"/>
      <c r="O714" s="327"/>
    </row>
    <row r="715" spans="1:17" x14ac:dyDescent="0.25">
      <c r="A715" s="302" t="s">
        <v>17217</v>
      </c>
      <c r="B715" s="312">
        <v>1235</v>
      </c>
      <c r="C715" s="313" t="s">
        <v>17218</v>
      </c>
      <c r="D715" s="314" t="s">
        <v>60</v>
      </c>
      <c r="E715" s="315" t="s">
        <v>17219</v>
      </c>
      <c r="F715" s="315" t="s">
        <v>17221</v>
      </c>
      <c r="G715" s="316">
        <v>79.530364372469649</v>
      </c>
      <c r="H715" s="317">
        <v>14.79</v>
      </c>
      <c r="I715" s="318">
        <v>512.79999999999995</v>
      </c>
      <c r="J715" s="334">
        <v>48.66</v>
      </c>
      <c r="K715" s="323">
        <f t="shared" si="43"/>
        <v>561.45999999999992</v>
      </c>
      <c r="L715" s="324">
        <f t="shared" si="39"/>
        <v>8.6666904142770645E-2</v>
      </c>
      <c r="N715" s="326"/>
      <c r="O715" s="327"/>
    </row>
    <row r="716" spans="1:17" x14ac:dyDescent="0.25">
      <c r="A716" s="302" t="s">
        <v>17217</v>
      </c>
      <c r="B716" s="312">
        <v>500</v>
      </c>
      <c r="C716" s="313" t="s">
        <v>17218</v>
      </c>
      <c r="D716" s="314" t="s">
        <v>60</v>
      </c>
      <c r="E716" s="315" t="s">
        <v>17219</v>
      </c>
      <c r="F716" s="315" t="s">
        <v>17220</v>
      </c>
      <c r="G716" s="316">
        <v>79</v>
      </c>
      <c r="H716" s="317">
        <v>14.5</v>
      </c>
      <c r="I716" s="318">
        <v>1509.9</v>
      </c>
      <c r="J716" s="334">
        <v>446.09999999999991</v>
      </c>
      <c r="K716" s="323">
        <v>1956</v>
      </c>
      <c r="L716" s="324">
        <f t="shared" si="39"/>
        <v>0.22806748466257665</v>
      </c>
      <c r="N716" s="326"/>
      <c r="O716" s="327"/>
    </row>
    <row r="717" spans="1:17" x14ac:dyDescent="0.25">
      <c r="A717" s="302" t="s">
        <v>17217</v>
      </c>
      <c r="B717" s="312">
        <v>2750</v>
      </c>
      <c r="C717" s="313" t="s">
        <v>17218</v>
      </c>
      <c r="D717" s="314" t="s">
        <v>60</v>
      </c>
      <c r="E717" s="315" t="s">
        <v>17219</v>
      </c>
      <c r="F717" s="315" t="s">
        <v>17220</v>
      </c>
      <c r="G717" s="316">
        <v>79</v>
      </c>
      <c r="H717" s="317">
        <v>16</v>
      </c>
      <c r="I717" s="318">
        <v>93.4</v>
      </c>
      <c r="J717" s="334">
        <v>6.5999999999999943</v>
      </c>
      <c r="K717" s="323">
        <v>100</v>
      </c>
      <c r="L717" s="324">
        <f t="shared" si="39"/>
        <v>6.5999999999999948E-2</v>
      </c>
      <c r="N717" s="326"/>
      <c r="O717" s="327"/>
    </row>
    <row r="718" spans="1:17" x14ac:dyDescent="0.25">
      <c r="A718" s="302" t="s">
        <v>17217</v>
      </c>
      <c r="B718" s="312">
        <v>1404</v>
      </c>
      <c r="C718" s="313" t="s">
        <v>17218</v>
      </c>
      <c r="D718" s="314" t="s">
        <v>60</v>
      </c>
      <c r="E718" s="315" t="s">
        <v>17219</v>
      </c>
      <c r="F718" s="315" t="s">
        <v>17221</v>
      </c>
      <c r="G718" s="316">
        <v>78.888888888888886</v>
      </c>
      <c r="H718" s="317">
        <v>13.98</v>
      </c>
      <c r="I718" s="318">
        <v>232.32</v>
      </c>
      <c r="J718" s="334">
        <v>44.14</v>
      </c>
      <c r="K718" s="323">
        <f t="shared" ref="K718:K757" si="44">I718+J718</f>
        <v>276.45999999999998</v>
      </c>
      <c r="L718" s="324">
        <f t="shared" si="39"/>
        <v>0.15966143384214715</v>
      </c>
      <c r="N718" s="326"/>
      <c r="O718" s="327"/>
    </row>
    <row r="719" spans="1:17" x14ac:dyDescent="0.25">
      <c r="A719" s="302" t="s">
        <v>17217</v>
      </c>
      <c r="B719" s="312">
        <v>1404</v>
      </c>
      <c r="C719" s="313" t="s">
        <v>17218</v>
      </c>
      <c r="D719" s="314" t="s">
        <v>60</v>
      </c>
      <c r="E719" s="315" t="s">
        <v>17219</v>
      </c>
      <c r="F719" s="315" t="s">
        <v>17221</v>
      </c>
      <c r="G719" s="316">
        <v>78.888888888888886</v>
      </c>
      <c r="H719" s="317">
        <v>14.05</v>
      </c>
      <c r="I719" s="318">
        <v>224.86</v>
      </c>
      <c r="J719" s="334">
        <v>43.43</v>
      </c>
      <c r="K719" s="323">
        <f t="shared" si="44"/>
        <v>268.29000000000002</v>
      </c>
      <c r="L719" s="324">
        <f t="shared" ref="L719:L782" si="45">IF(J719="","",IF(K719="","",J719/K719))</f>
        <v>0.1618770733161877</v>
      </c>
      <c r="N719" s="326"/>
      <c r="O719" s="327"/>
    </row>
    <row r="720" spans="1:17" x14ac:dyDescent="0.25">
      <c r="A720" s="302" t="s">
        <v>17217</v>
      </c>
      <c r="B720" s="312">
        <v>1404</v>
      </c>
      <c r="C720" s="313" t="s">
        <v>17218</v>
      </c>
      <c r="D720" s="314" t="s">
        <v>60</v>
      </c>
      <c r="E720" s="315" t="s">
        <v>17219</v>
      </c>
      <c r="F720" s="315" t="s">
        <v>17221</v>
      </c>
      <c r="G720" s="316">
        <v>78.888888888888886</v>
      </c>
      <c r="H720" s="317">
        <v>14.13</v>
      </c>
      <c r="I720" s="318">
        <v>222.71</v>
      </c>
      <c r="J720" s="334">
        <v>41.33</v>
      </c>
      <c r="K720" s="323">
        <f t="shared" si="44"/>
        <v>264.04000000000002</v>
      </c>
      <c r="L720" s="324">
        <f t="shared" si="45"/>
        <v>0.15652931374034235</v>
      </c>
      <c r="N720" s="326"/>
      <c r="O720" s="327"/>
    </row>
    <row r="721" spans="1:15" x14ac:dyDescent="0.25">
      <c r="A721" s="302" t="s">
        <v>17217</v>
      </c>
      <c r="B721" s="312">
        <v>1404</v>
      </c>
      <c r="C721" s="313" t="s">
        <v>17218</v>
      </c>
      <c r="D721" s="314" t="s">
        <v>60</v>
      </c>
      <c r="E721" s="315" t="s">
        <v>17219</v>
      </c>
      <c r="F721" s="315" t="s">
        <v>17221</v>
      </c>
      <c r="G721" s="316">
        <v>78.397435897435898</v>
      </c>
      <c r="H721" s="317">
        <v>14.42</v>
      </c>
      <c r="I721" s="318">
        <v>460.32</v>
      </c>
      <c r="J721" s="334">
        <v>29.05</v>
      </c>
      <c r="K721" s="323">
        <f t="shared" si="44"/>
        <v>489.37</v>
      </c>
      <c r="L721" s="324">
        <f t="shared" si="45"/>
        <v>5.9362036904591617E-2</v>
      </c>
      <c r="N721" s="326"/>
      <c r="O721" s="327"/>
    </row>
    <row r="722" spans="1:15" x14ac:dyDescent="0.25">
      <c r="A722" s="302" t="s">
        <v>17217</v>
      </c>
      <c r="B722" s="312">
        <v>1404</v>
      </c>
      <c r="C722" s="313" t="s">
        <v>17218</v>
      </c>
      <c r="D722" s="314" t="s">
        <v>60</v>
      </c>
      <c r="E722" s="315" t="s">
        <v>17219</v>
      </c>
      <c r="F722" s="315" t="s">
        <v>17221</v>
      </c>
      <c r="G722" s="316">
        <v>78.397435897435898</v>
      </c>
      <c r="H722" s="317">
        <v>14.43</v>
      </c>
      <c r="I722" s="318">
        <v>497.37</v>
      </c>
      <c r="J722" s="334">
        <v>18.809999999999999</v>
      </c>
      <c r="K722" s="323">
        <f t="shared" si="44"/>
        <v>516.17999999999995</v>
      </c>
      <c r="L722" s="324">
        <f t="shared" si="45"/>
        <v>3.6440776473323264E-2</v>
      </c>
      <c r="N722" s="326"/>
      <c r="O722" s="327"/>
    </row>
    <row r="723" spans="1:15" x14ac:dyDescent="0.25">
      <c r="A723" s="302" t="s">
        <v>17217</v>
      </c>
      <c r="B723" s="312">
        <v>1404</v>
      </c>
      <c r="C723" s="313" t="s">
        <v>17218</v>
      </c>
      <c r="D723" s="314" t="s">
        <v>60</v>
      </c>
      <c r="E723" s="315" t="s">
        <v>17219</v>
      </c>
      <c r="F723" s="315" t="s">
        <v>17221</v>
      </c>
      <c r="G723" s="316">
        <v>78.397435897435898</v>
      </c>
      <c r="H723" s="317">
        <v>14.4</v>
      </c>
      <c r="I723" s="318">
        <v>517.49</v>
      </c>
      <c r="J723" s="334">
        <v>13.9</v>
      </c>
      <c r="K723" s="323">
        <f t="shared" si="44"/>
        <v>531.39</v>
      </c>
      <c r="L723" s="324">
        <f t="shared" si="45"/>
        <v>2.6157812529404016E-2</v>
      </c>
      <c r="N723" s="326"/>
      <c r="O723" s="327"/>
    </row>
    <row r="724" spans="1:15" x14ac:dyDescent="0.25">
      <c r="A724" s="302" t="s">
        <v>17217</v>
      </c>
      <c r="B724" s="312">
        <v>1404</v>
      </c>
      <c r="C724" s="313" t="s">
        <v>17218</v>
      </c>
      <c r="D724" s="314" t="s">
        <v>60</v>
      </c>
      <c r="E724" s="315" t="s">
        <v>17219</v>
      </c>
      <c r="F724" s="315" t="s">
        <v>17221</v>
      </c>
      <c r="G724" s="316">
        <v>78.0911680911681</v>
      </c>
      <c r="H724" s="317">
        <v>13.72</v>
      </c>
      <c r="I724" s="318">
        <v>428.07</v>
      </c>
      <c r="J724" s="334">
        <v>59.47</v>
      </c>
      <c r="K724" s="323">
        <f t="shared" si="44"/>
        <v>487.53999999999996</v>
      </c>
      <c r="L724" s="324">
        <f t="shared" si="45"/>
        <v>0.12197973499610289</v>
      </c>
      <c r="N724" s="326"/>
      <c r="O724" s="327"/>
    </row>
    <row r="725" spans="1:15" x14ac:dyDescent="0.25">
      <c r="A725" s="302" t="s">
        <v>17217</v>
      </c>
      <c r="B725" s="312">
        <v>1404</v>
      </c>
      <c r="C725" s="313" t="s">
        <v>17218</v>
      </c>
      <c r="D725" s="314" t="s">
        <v>60</v>
      </c>
      <c r="E725" s="315" t="s">
        <v>17219</v>
      </c>
      <c r="F725" s="315" t="s">
        <v>17221</v>
      </c>
      <c r="G725" s="316">
        <v>78.0911680911681</v>
      </c>
      <c r="H725" s="317">
        <v>13.79</v>
      </c>
      <c r="I725" s="318">
        <v>430.81</v>
      </c>
      <c r="J725" s="334">
        <v>51.98</v>
      </c>
      <c r="K725" s="323">
        <f t="shared" si="44"/>
        <v>482.79</v>
      </c>
      <c r="L725" s="324">
        <f t="shared" si="45"/>
        <v>0.1076658588620311</v>
      </c>
      <c r="N725" s="326"/>
      <c r="O725" s="327"/>
    </row>
    <row r="726" spans="1:15" x14ac:dyDescent="0.25">
      <c r="A726" s="302" t="s">
        <v>17217</v>
      </c>
      <c r="B726" s="312">
        <v>1404</v>
      </c>
      <c r="C726" s="313" t="s">
        <v>17218</v>
      </c>
      <c r="D726" s="314" t="s">
        <v>60</v>
      </c>
      <c r="E726" s="315" t="s">
        <v>17219</v>
      </c>
      <c r="F726" s="315" t="s">
        <v>17221</v>
      </c>
      <c r="G726" s="316">
        <v>78.0911680911681</v>
      </c>
      <c r="H726" s="317">
        <v>13.77</v>
      </c>
      <c r="I726" s="318">
        <v>415.5</v>
      </c>
      <c r="J726" s="334">
        <v>41.9</v>
      </c>
      <c r="K726" s="323">
        <f t="shared" si="44"/>
        <v>457.4</v>
      </c>
      <c r="L726" s="324">
        <f t="shared" si="45"/>
        <v>9.160472234368168E-2</v>
      </c>
      <c r="N726" s="326"/>
      <c r="O726" s="327"/>
    </row>
    <row r="727" spans="1:15" x14ac:dyDescent="0.25">
      <c r="A727" s="302" t="s">
        <v>17217</v>
      </c>
      <c r="B727" s="312">
        <v>1235</v>
      </c>
      <c r="C727" s="313" t="s">
        <v>17218</v>
      </c>
      <c r="D727" s="314" t="s">
        <v>60</v>
      </c>
      <c r="E727" s="315" t="s">
        <v>17219</v>
      </c>
      <c r="F727" s="315" t="s">
        <v>17221</v>
      </c>
      <c r="G727" s="316">
        <v>77.635627530364374</v>
      </c>
      <c r="H727" s="317">
        <v>15.31</v>
      </c>
      <c r="I727" s="318">
        <v>325.52</v>
      </c>
      <c r="J727" s="334">
        <v>50.86</v>
      </c>
      <c r="K727" s="323">
        <f t="shared" si="44"/>
        <v>376.38</v>
      </c>
      <c r="L727" s="324">
        <f t="shared" si="45"/>
        <v>0.13512939050959136</v>
      </c>
      <c r="N727" s="326"/>
      <c r="O727" s="327"/>
    </row>
    <row r="728" spans="1:15" x14ac:dyDescent="0.25">
      <c r="A728" s="302" t="s">
        <v>17217</v>
      </c>
      <c r="B728" s="312">
        <v>1235</v>
      </c>
      <c r="C728" s="313" t="s">
        <v>17218</v>
      </c>
      <c r="D728" s="314" t="s">
        <v>60</v>
      </c>
      <c r="E728" s="315" t="s">
        <v>17219</v>
      </c>
      <c r="F728" s="315" t="s">
        <v>17221</v>
      </c>
      <c r="G728" s="316">
        <v>77.635627530364374</v>
      </c>
      <c r="H728" s="317">
        <v>15.27</v>
      </c>
      <c r="I728" s="318">
        <v>323.23</v>
      </c>
      <c r="J728" s="334">
        <v>47.67</v>
      </c>
      <c r="K728" s="323">
        <f t="shared" si="44"/>
        <v>370.90000000000003</v>
      </c>
      <c r="L728" s="324">
        <f t="shared" si="45"/>
        <v>0.12852520895119979</v>
      </c>
      <c r="N728" s="326"/>
      <c r="O728" s="327"/>
    </row>
    <row r="729" spans="1:15" x14ac:dyDescent="0.25">
      <c r="A729" s="302" t="s">
        <v>17217</v>
      </c>
      <c r="B729" s="312">
        <v>1235</v>
      </c>
      <c r="C729" s="313" t="s">
        <v>17218</v>
      </c>
      <c r="D729" s="314" t="s">
        <v>60</v>
      </c>
      <c r="E729" s="315" t="s">
        <v>17219</v>
      </c>
      <c r="F729" s="315" t="s">
        <v>17221</v>
      </c>
      <c r="G729" s="316">
        <v>77.635627530364374</v>
      </c>
      <c r="H729" s="317">
        <v>15.34</v>
      </c>
      <c r="I729" s="318">
        <v>312.89999999999998</v>
      </c>
      <c r="J729" s="334">
        <v>45.1</v>
      </c>
      <c r="K729" s="323">
        <f t="shared" si="44"/>
        <v>358</v>
      </c>
      <c r="L729" s="324">
        <f t="shared" si="45"/>
        <v>0.12597765363128491</v>
      </c>
      <c r="N729" s="326"/>
      <c r="O729" s="327"/>
    </row>
    <row r="730" spans="1:15" x14ac:dyDescent="0.25">
      <c r="A730" s="302" t="s">
        <v>17217</v>
      </c>
      <c r="B730" s="312">
        <v>1404</v>
      </c>
      <c r="C730" s="313" t="s">
        <v>17218</v>
      </c>
      <c r="D730" s="314" t="s">
        <v>60</v>
      </c>
      <c r="E730" s="315" t="s">
        <v>17219</v>
      </c>
      <c r="F730" s="315" t="s">
        <v>17221</v>
      </c>
      <c r="G730" s="316">
        <v>77.58</v>
      </c>
      <c r="H730" s="317">
        <v>14.18</v>
      </c>
      <c r="I730" s="318">
        <v>497.86</v>
      </c>
      <c r="J730" s="334">
        <v>19.240000000000009</v>
      </c>
      <c r="K730" s="323">
        <f t="shared" si="44"/>
        <v>517.1</v>
      </c>
      <c r="L730" s="324">
        <f t="shared" si="45"/>
        <v>3.7207503384258378E-2</v>
      </c>
      <c r="N730" s="326"/>
      <c r="O730" s="327"/>
    </row>
    <row r="731" spans="1:15" x14ac:dyDescent="0.25">
      <c r="A731" s="302" t="s">
        <v>17217</v>
      </c>
      <c r="B731" s="312">
        <v>1404</v>
      </c>
      <c r="C731" s="313" t="s">
        <v>17218</v>
      </c>
      <c r="D731" s="314" t="s">
        <v>60</v>
      </c>
      <c r="E731" s="315" t="s">
        <v>17219</v>
      </c>
      <c r="F731" s="315" t="s">
        <v>17221</v>
      </c>
      <c r="G731" s="316">
        <v>77.58</v>
      </c>
      <c r="H731" s="317">
        <v>14.12</v>
      </c>
      <c r="I731" s="318">
        <v>544</v>
      </c>
      <c r="J731" s="334">
        <v>19.899999999999977</v>
      </c>
      <c r="K731" s="323">
        <f t="shared" si="44"/>
        <v>563.9</v>
      </c>
      <c r="L731" s="324">
        <f t="shared" si="45"/>
        <v>3.528994502571374E-2</v>
      </c>
      <c r="N731" s="326"/>
      <c r="O731" s="327"/>
    </row>
    <row r="732" spans="1:15" x14ac:dyDescent="0.25">
      <c r="A732" s="302" t="s">
        <v>17217</v>
      </c>
      <c r="B732" s="312">
        <v>1404</v>
      </c>
      <c r="C732" s="313" t="s">
        <v>17218</v>
      </c>
      <c r="D732" s="314" t="s">
        <v>60</v>
      </c>
      <c r="E732" s="315" t="s">
        <v>17219</v>
      </c>
      <c r="F732" s="315" t="s">
        <v>17221</v>
      </c>
      <c r="G732" s="316">
        <v>77.58</v>
      </c>
      <c r="H732" s="317">
        <v>13.99</v>
      </c>
      <c r="I732" s="318">
        <v>712.9</v>
      </c>
      <c r="J732" s="334">
        <v>15.620000000000005</v>
      </c>
      <c r="K732" s="323">
        <f t="shared" si="44"/>
        <v>728.52</v>
      </c>
      <c r="L732" s="324">
        <f t="shared" si="45"/>
        <v>2.1440729149508599E-2</v>
      </c>
      <c r="N732" s="326"/>
      <c r="O732" s="327"/>
    </row>
    <row r="733" spans="1:15" x14ac:dyDescent="0.25">
      <c r="A733" s="302" t="s">
        <v>17217</v>
      </c>
      <c r="B733" s="312">
        <v>1404</v>
      </c>
      <c r="C733" s="313" t="s">
        <v>17218</v>
      </c>
      <c r="D733" s="314" t="s">
        <v>60</v>
      </c>
      <c r="E733" s="315" t="s">
        <v>17219</v>
      </c>
      <c r="F733" s="315" t="s">
        <v>17221</v>
      </c>
      <c r="G733" s="316">
        <v>77.321937321937313</v>
      </c>
      <c r="H733" s="317">
        <v>13.99</v>
      </c>
      <c r="I733" s="318">
        <v>392.29</v>
      </c>
      <c r="J733" s="334">
        <v>65.62</v>
      </c>
      <c r="K733" s="323">
        <f t="shared" si="44"/>
        <v>457.91</v>
      </c>
      <c r="L733" s="324">
        <f t="shared" si="45"/>
        <v>0.14330326920137146</v>
      </c>
      <c r="N733" s="326"/>
      <c r="O733" s="327"/>
    </row>
    <row r="734" spans="1:15" x14ac:dyDescent="0.25">
      <c r="A734" s="302" t="s">
        <v>17217</v>
      </c>
      <c r="B734" s="312">
        <v>1404</v>
      </c>
      <c r="C734" s="313" t="s">
        <v>17218</v>
      </c>
      <c r="D734" s="314" t="s">
        <v>60</v>
      </c>
      <c r="E734" s="315" t="s">
        <v>17219</v>
      </c>
      <c r="F734" s="315" t="s">
        <v>17221</v>
      </c>
      <c r="G734" s="316">
        <v>77.321937321937313</v>
      </c>
      <c r="H734" s="317">
        <v>13.96</v>
      </c>
      <c r="I734" s="318">
        <v>406.95</v>
      </c>
      <c r="J734" s="334">
        <v>70.290000000000006</v>
      </c>
      <c r="K734" s="323">
        <f t="shared" si="44"/>
        <v>477.24</v>
      </c>
      <c r="L734" s="324">
        <f t="shared" si="45"/>
        <v>0.14728438521498619</v>
      </c>
      <c r="N734" s="326"/>
      <c r="O734" s="327"/>
    </row>
    <row r="735" spans="1:15" x14ac:dyDescent="0.25">
      <c r="A735" s="302" t="s">
        <v>17217</v>
      </c>
      <c r="B735" s="312">
        <v>1404</v>
      </c>
      <c r="C735" s="313" t="s">
        <v>17218</v>
      </c>
      <c r="D735" s="314" t="s">
        <v>60</v>
      </c>
      <c r="E735" s="315" t="s">
        <v>17219</v>
      </c>
      <c r="F735" s="315" t="s">
        <v>17221</v>
      </c>
      <c r="G735" s="316">
        <v>77.321937321937313</v>
      </c>
      <c r="H735" s="317">
        <v>14</v>
      </c>
      <c r="I735" s="318">
        <v>413.57</v>
      </c>
      <c r="J735" s="334">
        <v>71.33</v>
      </c>
      <c r="K735" s="323">
        <f t="shared" si="44"/>
        <v>484.9</v>
      </c>
      <c r="L735" s="324">
        <f t="shared" si="45"/>
        <v>0.14710249535986802</v>
      </c>
      <c r="N735" s="326"/>
      <c r="O735" s="327"/>
    </row>
    <row r="736" spans="1:15" x14ac:dyDescent="0.25">
      <c r="A736" s="302" t="s">
        <v>17217</v>
      </c>
      <c r="B736" s="312">
        <v>1404</v>
      </c>
      <c r="C736" s="313" t="s">
        <v>17218</v>
      </c>
      <c r="D736" s="314" t="s">
        <v>60</v>
      </c>
      <c r="E736" s="315" t="s">
        <v>17219</v>
      </c>
      <c r="F736" s="315" t="s">
        <v>17221</v>
      </c>
      <c r="G736" s="316">
        <v>77.31481481481481</v>
      </c>
      <c r="H736" s="317">
        <v>14.22</v>
      </c>
      <c r="I736" s="318">
        <v>668.24</v>
      </c>
      <c r="J736" s="334">
        <v>26.74</v>
      </c>
      <c r="K736" s="323">
        <f t="shared" si="44"/>
        <v>694.98</v>
      </c>
      <c r="L736" s="324">
        <f t="shared" si="45"/>
        <v>3.8475927364816254E-2</v>
      </c>
      <c r="N736" s="326"/>
      <c r="O736" s="327"/>
    </row>
    <row r="737" spans="1:15" x14ac:dyDescent="0.25">
      <c r="A737" s="302" t="s">
        <v>17217</v>
      </c>
      <c r="B737" s="312">
        <v>1404</v>
      </c>
      <c r="C737" s="313" t="s">
        <v>17218</v>
      </c>
      <c r="D737" s="314" t="s">
        <v>60</v>
      </c>
      <c r="E737" s="315" t="s">
        <v>17219</v>
      </c>
      <c r="F737" s="315" t="s">
        <v>17221</v>
      </c>
      <c r="G737" s="316">
        <v>77.31481481481481</v>
      </c>
      <c r="H737" s="317">
        <v>14.19</v>
      </c>
      <c r="I737" s="318">
        <v>705.23</v>
      </c>
      <c r="J737" s="334">
        <v>30.96</v>
      </c>
      <c r="K737" s="323">
        <f t="shared" si="44"/>
        <v>736.19</v>
      </c>
      <c r="L737" s="324">
        <f t="shared" si="45"/>
        <v>4.2054360966598293E-2</v>
      </c>
      <c r="N737" s="326"/>
      <c r="O737" s="327"/>
    </row>
    <row r="738" spans="1:15" x14ac:dyDescent="0.25">
      <c r="A738" s="302" t="s">
        <v>17217</v>
      </c>
      <c r="B738" s="312">
        <v>1404</v>
      </c>
      <c r="C738" s="313" t="s">
        <v>17218</v>
      </c>
      <c r="D738" s="314" t="s">
        <v>60</v>
      </c>
      <c r="E738" s="315" t="s">
        <v>17219</v>
      </c>
      <c r="F738" s="315" t="s">
        <v>17221</v>
      </c>
      <c r="G738" s="316">
        <v>77.31481481481481</v>
      </c>
      <c r="H738" s="317">
        <v>14.17</v>
      </c>
      <c r="I738" s="318">
        <v>734.65</v>
      </c>
      <c r="J738" s="334">
        <v>29.65</v>
      </c>
      <c r="K738" s="323">
        <f t="shared" si="44"/>
        <v>764.3</v>
      </c>
      <c r="L738" s="324">
        <f t="shared" si="45"/>
        <v>3.8793667408085833E-2</v>
      </c>
      <c r="N738" s="326"/>
      <c r="O738" s="327"/>
    </row>
    <row r="739" spans="1:15" x14ac:dyDescent="0.25">
      <c r="A739" s="302" t="s">
        <v>17217</v>
      </c>
      <c r="B739" s="312">
        <v>1404</v>
      </c>
      <c r="C739" s="313" t="s">
        <v>17218</v>
      </c>
      <c r="D739" s="314" t="s">
        <v>60</v>
      </c>
      <c r="E739" s="315" t="s">
        <v>17219</v>
      </c>
      <c r="F739" s="315" t="s">
        <v>17221</v>
      </c>
      <c r="G739" s="316">
        <v>77</v>
      </c>
      <c r="H739" s="317">
        <v>14.3</v>
      </c>
      <c r="I739" s="318">
        <v>284</v>
      </c>
      <c r="J739" s="334">
        <v>40.899999999999977</v>
      </c>
      <c r="K739" s="323">
        <f t="shared" si="44"/>
        <v>324.89999999999998</v>
      </c>
      <c r="L739" s="324">
        <f t="shared" si="45"/>
        <v>0.12588488765774078</v>
      </c>
      <c r="N739" s="326"/>
      <c r="O739" s="327"/>
    </row>
    <row r="740" spans="1:15" x14ac:dyDescent="0.25">
      <c r="A740" s="302" t="s">
        <v>17217</v>
      </c>
      <c r="B740" s="312">
        <v>1404</v>
      </c>
      <c r="C740" s="313" t="s">
        <v>17218</v>
      </c>
      <c r="D740" s="314" t="s">
        <v>60</v>
      </c>
      <c r="E740" s="315" t="s">
        <v>17219</v>
      </c>
      <c r="F740" s="315" t="s">
        <v>17221</v>
      </c>
      <c r="G740" s="316">
        <v>76.994301994301992</v>
      </c>
      <c r="H740" s="317">
        <v>14.06</v>
      </c>
      <c r="I740" s="318">
        <v>426.62</v>
      </c>
      <c r="J740" s="334">
        <v>35.229999999999997</v>
      </c>
      <c r="K740" s="323">
        <f t="shared" si="44"/>
        <v>461.85</v>
      </c>
      <c r="L740" s="324">
        <f t="shared" si="45"/>
        <v>7.628017754682255E-2</v>
      </c>
      <c r="N740" s="326"/>
      <c r="O740" s="327"/>
    </row>
    <row r="741" spans="1:15" x14ac:dyDescent="0.25">
      <c r="A741" s="302" t="s">
        <v>17217</v>
      </c>
      <c r="B741" s="312">
        <v>1404</v>
      </c>
      <c r="C741" s="313" t="s">
        <v>17218</v>
      </c>
      <c r="D741" s="314" t="s">
        <v>60</v>
      </c>
      <c r="E741" s="315" t="s">
        <v>17219</v>
      </c>
      <c r="F741" s="315" t="s">
        <v>17221</v>
      </c>
      <c r="G741" s="316">
        <v>76.994301994301992</v>
      </c>
      <c r="H741" s="317">
        <v>14.24</v>
      </c>
      <c r="I741" s="318">
        <v>432.72</v>
      </c>
      <c r="J741" s="334">
        <v>36.700000000000003</v>
      </c>
      <c r="K741" s="323">
        <f t="shared" si="44"/>
        <v>469.42</v>
      </c>
      <c r="L741" s="324">
        <f t="shared" si="45"/>
        <v>7.8181585786715524E-2</v>
      </c>
      <c r="N741" s="326"/>
      <c r="O741" s="327"/>
    </row>
    <row r="742" spans="1:15" x14ac:dyDescent="0.25">
      <c r="A742" s="302" t="s">
        <v>17217</v>
      </c>
      <c r="B742" s="312">
        <v>1404</v>
      </c>
      <c r="C742" s="313" t="s">
        <v>17218</v>
      </c>
      <c r="D742" s="314" t="s">
        <v>60</v>
      </c>
      <c r="E742" s="315" t="s">
        <v>17219</v>
      </c>
      <c r="F742" s="315" t="s">
        <v>17221</v>
      </c>
      <c r="G742" s="316">
        <v>76.994301994301992</v>
      </c>
      <c r="H742" s="317">
        <v>14.4</v>
      </c>
      <c r="I742" s="318">
        <v>444.91</v>
      </c>
      <c r="J742" s="334">
        <v>37.03</v>
      </c>
      <c r="K742" s="323">
        <f t="shared" si="44"/>
        <v>481.94000000000005</v>
      </c>
      <c r="L742" s="324">
        <f t="shared" si="45"/>
        <v>7.6835290700087142E-2</v>
      </c>
      <c r="N742" s="326"/>
      <c r="O742" s="327"/>
    </row>
    <row r="743" spans="1:15" x14ac:dyDescent="0.25">
      <c r="A743" s="302" t="s">
        <v>17217</v>
      </c>
      <c r="B743" s="312">
        <v>1404</v>
      </c>
      <c r="C743" s="313" t="s">
        <v>17218</v>
      </c>
      <c r="D743" s="314" t="s">
        <v>60</v>
      </c>
      <c r="E743" s="315" t="s">
        <v>17219</v>
      </c>
      <c r="F743" s="315" t="s">
        <v>17221</v>
      </c>
      <c r="G743" s="316">
        <v>76.923076923076934</v>
      </c>
      <c r="H743" s="317">
        <v>14.94</v>
      </c>
      <c r="I743" s="318">
        <v>382.37</v>
      </c>
      <c r="J743" s="334">
        <v>47.72</v>
      </c>
      <c r="K743" s="323">
        <f t="shared" si="44"/>
        <v>430.09000000000003</v>
      </c>
      <c r="L743" s="324">
        <f t="shared" si="45"/>
        <v>0.11095352135599525</v>
      </c>
      <c r="N743" s="326"/>
      <c r="O743" s="327"/>
    </row>
    <row r="744" spans="1:15" x14ac:dyDescent="0.25">
      <c r="A744" s="302" t="s">
        <v>17217</v>
      </c>
      <c r="B744" s="312">
        <v>1404</v>
      </c>
      <c r="C744" s="313" t="s">
        <v>17218</v>
      </c>
      <c r="D744" s="314" t="s">
        <v>60</v>
      </c>
      <c r="E744" s="315" t="s">
        <v>17219</v>
      </c>
      <c r="F744" s="315" t="s">
        <v>17221</v>
      </c>
      <c r="G744" s="316">
        <v>76.923076923076934</v>
      </c>
      <c r="H744" s="317">
        <v>14.97</v>
      </c>
      <c r="I744" s="318">
        <v>394.87</v>
      </c>
      <c r="J744" s="334">
        <v>45.74</v>
      </c>
      <c r="K744" s="323">
        <f t="shared" si="44"/>
        <v>440.61</v>
      </c>
      <c r="L744" s="324">
        <f t="shared" si="45"/>
        <v>0.10381062617734504</v>
      </c>
      <c r="N744" s="326"/>
      <c r="O744" s="327"/>
    </row>
    <row r="745" spans="1:15" x14ac:dyDescent="0.25">
      <c r="A745" s="302" t="s">
        <v>17217</v>
      </c>
      <c r="B745" s="312">
        <v>1404</v>
      </c>
      <c r="C745" s="313" t="s">
        <v>17218</v>
      </c>
      <c r="D745" s="314" t="s">
        <v>60</v>
      </c>
      <c r="E745" s="315" t="s">
        <v>17219</v>
      </c>
      <c r="F745" s="315" t="s">
        <v>17221</v>
      </c>
      <c r="G745" s="316">
        <v>76.923076923076934</v>
      </c>
      <c r="H745" s="317">
        <v>15.01</v>
      </c>
      <c r="I745" s="318">
        <v>400.2</v>
      </c>
      <c r="J745" s="334">
        <v>36.47</v>
      </c>
      <c r="K745" s="323">
        <f t="shared" si="44"/>
        <v>436.66999999999996</v>
      </c>
      <c r="L745" s="324">
        <f t="shared" si="45"/>
        <v>8.3518446424073106E-2</v>
      </c>
      <c r="N745" s="326"/>
      <c r="O745" s="327"/>
    </row>
    <row r="746" spans="1:15" x14ac:dyDescent="0.25">
      <c r="A746" s="302" t="s">
        <v>17217</v>
      </c>
      <c r="B746" s="312">
        <v>1404</v>
      </c>
      <c r="C746" s="313" t="s">
        <v>17218</v>
      </c>
      <c r="D746" s="314" t="s">
        <v>60</v>
      </c>
      <c r="E746" s="315" t="s">
        <v>17219</v>
      </c>
      <c r="F746" s="315" t="s">
        <v>17221</v>
      </c>
      <c r="G746" s="316">
        <v>76.880341880341888</v>
      </c>
      <c r="H746" s="317">
        <v>13.88</v>
      </c>
      <c r="I746" s="318">
        <v>163.82</v>
      </c>
      <c r="J746" s="334">
        <v>149.1</v>
      </c>
      <c r="K746" s="323">
        <f t="shared" si="44"/>
        <v>312.91999999999996</v>
      </c>
      <c r="L746" s="324">
        <f t="shared" si="45"/>
        <v>0.4764796114022754</v>
      </c>
      <c r="N746" s="326"/>
      <c r="O746" s="327"/>
    </row>
    <row r="747" spans="1:15" x14ac:dyDescent="0.25">
      <c r="A747" s="302" t="s">
        <v>17217</v>
      </c>
      <c r="B747" s="312">
        <v>1404</v>
      </c>
      <c r="C747" s="313" t="s">
        <v>17218</v>
      </c>
      <c r="D747" s="314" t="s">
        <v>60</v>
      </c>
      <c r="E747" s="315" t="s">
        <v>17219</v>
      </c>
      <c r="F747" s="315" t="s">
        <v>17221</v>
      </c>
      <c r="G747" s="316">
        <v>76.880341880341888</v>
      </c>
      <c r="H747" s="317">
        <v>13.87</v>
      </c>
      <c r="I747" s="318">
        <v>168.41</v>
      </c>
      <c r="J747" s="334">
        <v>157.78</v>
      </c>
      <c r="K747" s="323">
        <f t="shared" si="44"/>
        <v>326.19</v>
      </c>
      <c r="L747" s="324">
        <f t="shared" si="45"/>
        <v>0.48370581562892795</v>
      </c>
      <c r="N747" s="326"/>
      <c r="O747" s="327"/>
    </row>
    <row r="748" spans="1:15" x14ac:dyDescent="0.25">
      <c r="A748" s="302" t="s">
        <v>17217</v>
      </c>
      <c r="B748" s="312">
        <v>1404</v>
      </c>
      <c r="C748" s="313" t="s">
        <v>17218</v>
      </c>
      <c r="D748" s="314" t="s">
        <v>60</v>
      </c>
      <c r="E748" s="315" t="s">
        <v>17219</v>
      </c>
      <c r="F748" s="315" t="s">
        <v>17221</v>
      </c>
      <c r="G748" s="316">
        <v>76.880341880341888</v>
      </c>
      <c r="H748" s="317">
        <v>13.86</v>
      </c>
      <c r="I748" s="318">
        <v>170.27</v>
      </c>
      <c r="J748" s="334">
        <v>156.9</v>
      </c>
      <c r="K748" s="323">
        <f t="shared" si="44"/>
        <v>327.17</v>
      </c>
      <c r="L748" s="324">
        <f t="shared" si="45"/>
        <v>0.47956719748143167</v>
      </c>
      <c r="N748" s="326"/>
      <c r="O748" s="327"/>
    </row>
    <row r="749" spans="1:15" x14ac:dyDescent="0.25">
      <c r="A749" s="302" t="s">
        <v>17217</v>
      </c>
      <c r="B749" s="312">
        <v>1404</v>
      </c>
      <c r="C749" s="313" t="s">
        <v>17218</v>
      </c>
      <c r="D749" s="314" t="s">
        <v>60</v>
      </c>
      <c r="E749" s="315" t="s">
        <v>17219</v>
      </c>
      <c r="F749" s="315" t="s">
        <v>17221</v>
      </c>
      <c r="G749" s="316">
        <v>76.880341880341888</v>
      </c>
      <c r="H749" s="317">
        <v>13.88</v>
      </c>
      <c r="I749" s="318">
        <v>163.82</v>
      </c>
      <c r="J749" s="334">
        <v>149.1</v>
      </c>
      <c r="K749" s="323">
        <f t="shared" si="44"/>
        <v>312.91999999999996</v>
      </c>
      <c r="L749" s="324">
        <f t="shared" si="45"/>
        <v>0.4764796114022754</v>
      </c>
      <c r="N749" s="326"/>
      <c r="O749" s="327"/>
    </row>
    <row r="750" spans="1:15" x14ac:dyDescent="0.25">
      <c r="A750" s="302" t="s">
        <v>17217</v>
      </c>
      <c r="B750" s="312">
        <v>1404</v>
      </c>
      <c r="C750" s="313" t="s">
        <v>17218</v>
      </c>
      <c r="D750" s="314" t="s">
        <v>60</v>
      </c>
      <c r="E750" s="315" t="s">
        <v>17219</v>
      </c>
      <c r="F750" s="315" t="s">
        <v>17221</v>
      </c>
      <c r="G750" s="316">
        <v>76.880341880341888</v>
      </c>
      <c r="H750" s="317">
        <v>13.87</v>
      </c>
      <c r="I750" s="318">
        <v>168.41</v>
      </c>
      <c r="J750" s="334">
        <v>157.78</v>
      </c>
      <c r="K750" s="323">
        <f t="shared" si="44"/>
        <v>326.19</v>
      </c>
      <c r="L750" s="324">
        <f t="shared" si="45"/>
        <v>0.48370581562892795</v>
      </c>
      <c r="N750" s="326"/>
      <c r="O750" s="327"/>
    </row>
    <row r="751" spans="1:15" x14ac:dyDescent="0.25">
      <c r="A751" s="302" t="s">
        <v>17217</v>
      </c>
      <c r="B751" s="312">
        <v>1404</v>
      </c>
      <c r="C751" s="313" t="s">
        <v>17218</v>
      </c>
      <c r="D751" s="314" t="s">
        <v>60</v>
      </c>
      <c r="E751" s="315" t="s">
        <v>17219</v>
      </c>
      <c r="F751" s="315" t="s">
        <v>17221</v>
      </c>
      <c r="G751" s="316">
        <v>76.880341880341888</v>
      </c>
      <c r="H751" s="317">
        <v>13.86</v>
      </c>
      <c r="I751" s="318">
        <v>170.27</v>
      </c>
      <c r="J751" s="334">
        <v>156.9</v>
      </c>
      <c r="K751" s="323">
        <f t="shared" si="44"/>
        <v>327.17</v>
      </c>
      <c r="L751" s="324">
        <f t="shared" si="45"/>
        <v>0.47956719748143167</v>
      </c>
      <c r="N751" s="326"/>
      <c r="O751" s="327"/>
    </row>
    <row r="752" spans="1:15" x14ac:dyDescent="0.25">
      <c r="A752" s="302" t="s">
        <v>17217</v>
      </c>
      <c r="B752" s="312">
        <v>2017</v>
      </c>
      <c r="C752" s="313" t="s">
        <v>17218</v>
      </c>
      <c r="D752" s="314" t="s">
        <v>60</v>
      </c>
      <c r="E752" s="315" t="s">
        <v>17219</v>
      </c>
      <c r="F752" s="315" t="s">
        <v>17221</v>
      </c>
      <c r="G752" s="316">
        <v>76.613782845810604</v>
      </c>
      <c r="H752" s="317">
        <v>15.56</v>
      </c>
      <c r="I752" s="318">
        <v>156.62</v>
      </c>
      <c r="J752" s="334">
        <v>25.28</v>
      </c>
      <c r="K752" s="323">
        <f t="shared" si="44"/>
        <v>181.9</v>
      </c>
      <c r="L752" s="324">
        <f t="shared" si="45"/>
        <v>0.13897746014293569</v>
      </c>
      <c r="N752" s="326"/>
      <c r="O752" s="327"/>
    </row>
    <row r="753" spans="1:15" x14ac:dyDescent="0.25">
      <c r="A753" s="302" t="s">
        <v>17217</v>
      </c>
      <c r="B753" s="312">
        <v>2017</v>
      </c>
      <c r="C753" s="313" t="s">
        <v>17218</v>
      </c>
      <c r="D753" s="314" t="s">
        <v>60</v>
      </c>
      <c r="E753" s="315" t="s">
        <v>17219</v>
      </c>
      <c r="F753" s="315" t="s">
        <v>17221</v>
      </c>
      <c r="G753" s="316">
        <v>76.613782845810604</v>
      </c>
      <c r="H753" s="317">
        <v>15.7</v>
      </c>
      <c r="I753" s="318">
        <v>232.08</v>
      </c>
      <c r="J753" s="334">
        <v>26.23</v>
      </c>
      <c r="K753" s="323">
        <f t="shared" si="44"/>
        <v>258.31</v>
      </c>
      <c r="L753" s="324">
        <f t="shared" si="45"/>
        <v>0.10154465564631644</v>
      </c>
      <c r="N753" s="326"/>
      <c r="O753" s="327"/>
    </row>
    <row r="754" spans="1:15" x14ac:dyDescent="0.25">
      <c r="A754" s="302" t="s">
        <v>17217</v>
      </c>
      <c r="B754" s="312">
        <v>2017</v>
      </c>
      <c r="C754" s="313" t="s">
        <v>17218</v>
      </c>
      <c r="D754" s="314" t="s">
        <v>60</v>
      </c>
      <c r="E754" s="315" t="s">
        <v>17219</v>
      </c>
      <c r="F754" s="315" t="s">
        <v>17221</v>
      </c>
      <c r="G754" s="316">
        <v>76.613782845810604</v>
      </c>
      <c r="H754" s="317">
        <v>15.59</v>
      </c>
      <c r="I754" s="318">
        <v>186.52</v>
      </c>
      <c r="J754" s="334">
        <v>22.17</v>
      </c>
      <c r="K754" s="323">
        <f t="shared" si="44"/>
        <v>208.69</v>
      </c>
      <c r="L754" s="324">
        <f t="shared" si="45"/>
        <v>0.10623412717427765</v>
      </c>
      <c r="N754" s="326"/>
      <c r="O754" s="327"/>
    </row>
    <row r="755" spans="1:15" x14ac:dyDescent="0.25">
      <c r="A755" s="302" t="s">
        <v>17217</v>
      </c>
      <c r="B755" s="312">
        <v>1404</v>
      </c>
      <c r="C755" s="313" t="s">
        <v>17218</v>
      </c>
      <c r="D755" s="314" t="s">
        <v>60</v>
      </c>
      <c r="E755" s="315" t="s">
        <v>17219</v>
      </c>
      <c r="F755" s="315" t="s">
        <v>17221</v>
      </c>
      <c r="G755" s="316">
        <v>76.246438746438756</v>
      </c>
      <c r="H755" s="317">
        <v>14.86</v>
      </c>
      <c r="I755" s="318">
        <v>304.24</v>
      </c>
      <c r="J755" s="334">
        <v>76.62</v>
      </c>
      <c r="K755" s="323">
        <f t="shared" si="44"/>
        <v>380.86</v>
      </c>
      <c r="L755" s="324">
        <f t="shared" si="45"/>
        <v>0.20117628524917294</v>
      </c>
      <c r="N755" s="326"/>
      <c r="O755" s="327"/>
    </row>
    <row r="756" spans="1:15" x14ac:dyDescent="0.25">
      <c r="A756" s="302" t="s">
        <v>17217</v>
      </c>
      <c r="B756" s="312">
        <v>1404</v>
      </c>
      <c r="C756" s="313" t="s">
        <v>17218</v>
      </c>
      <c r="D756" s="314" t="s">
        <v>60</v>
      </c>
      <c r="E756" s="315" t="s">
        <v>17219</v>
      </c>
      <c r="F756" s="315" t="s">
        <v>17221</v>
      </c>
      <c r="G756" s="316">
        <v>76.246438746438756</v>
      </c>
      <c r="H756" s="317">
        <v>14.87</v>
      </c>
      <c r="I756" s="318">
        <v>329</v>
      </c>
      <c r="J756" s="334">
        <v>73.900000000000006</v>
      </c>
      <c r="K756" s="323">
        <f t="shared" si="44"/>
        <v>402.9</v>
      </c>
      <c r="L756" s="324">
        <f t="shared" si="45"/>
        <v>0.18342020352444777</v>
      </c>
      <c r="N756" s="326"/>
      <c r="O756" s="327"/>
    </row>
    <row r="757" spans="1:15" x14ac:dyDescent="0.25">
      <c r="A757" s="302" t="s">
        <v>17217</v>
      </c>
      <c r="B757" s="312">
        <v>1404</v>
      </c>
      <c r="C757" s="313" t="s">
        <v>17218</v>
      </c>
      <c r="D757" s="314" t="s">
        <v>60</v>
      </c>
      <c r="E757" s="315" t="s">
        <v>17219</v>
      </c>
      <c r="F757" s="315" t="s">
        <v>17221</v>
      </c>
      <c r="G757" s="316">
        <v>76.246438746438756</v>
      </c>
      <c r="H757" s="317">
        <v>14.84</v>
      </c>
      <c r="I757" s="318">
        <v>342.67</v>
      </c>
      <c r="J757" s="334">
        <v>72.48</v>
      </c>
      <c r="K757" s="323">
        <f t="shared" si="44"/>
        <v>415.15000000000003</v>
      </c>
      <c r="L757" s="324">
        <f t="shared" si="45"/>
        <v>0.17458749849452004</v>
      </c>
      <c r="N757" s="326"/>
      <c r="O757" s="327"/>
    </row>
    <row r="758" spans="1:15" x14ac:dyDescent="0.25">
      <c r="A758" s="302" t="s">
        <v>17217</v>
      </c>
      <c r="B758" s="312">
        <v>7500</v>
      </c>
      <c r="C758" s="313" t="s">
        <v>17218</v>
      </c>
      <c r="D758" s="314" t="s">
        <v>60</v>
      </c>
      <c r="E758" s="315" t="s">
        <v>17219</v>
      </c>
      <c r="F758" s="315" t="s">
        <v>484</v>
      </c>
      <c r="G758" s="316">
        <v>76.024242424242431</v>
      </c>
      <c r="H758" s="317">
        <v>14.499999582767487</v>
      </c>
      <c r="I758" s="318">
        <v>630.59002685546875</v>
      </c>
      <c r="J758" s="336">
        <v>146.59997558593753</v>
      </c>
      <c r="K758" s="333">
        <v>777.19000244140625</v>
      </c>
      <c r="L758" s="324">
        <f t="shared" si="45"/>
        <v>0.18862823135323328</v>
      </c>
      <c r="N758" s="326"/>
      <c r="O758" s="327"/>
    </row>
    <row r="759" spans="1:15" x14ac:dyDescent="0.25">
      <c r="A759" s="302" t="s">
        <v>17217</v>
      </c>
      <c r="B759" s="312">
        <v>1404</v>
      </c>
      <c r="C759" s="313" t="s">
        <v>17218</v>
      </c>
      <c r="D759" s="314" t="s">
        <v>60</v>
      </c>
      <c r="E759" s="315" t="s">
        <v>17219</v>
      </c>
      <c r="F759" s="315" t="s">
        <v>17221</v>
      </c>
      <c r="G759" s="316">
        <v>76</v>
      </c>
      <c r="H759" s="317">
        <v>14.1</v>
      </c>
      <c r="I759" s="318">
        <v>398.3</v>
      </c>
      <c r="J759" s="334">
        <v>44.099999999999966</v>
      </c>
      <c r="K759" s="323">
        <f t="shared" ref="K759:K822" si="46">I759+J759</f>
        <v>442.4</v>
      </c>
      <c r="L759" s="324">
        <f t="shared" si="45"/>
        <v>9.9683544303797403E-2</v>
      </c>
      <c r="N759" s="326"/>
      <c r="O759" s="327"/>
    </row>
    <row r="760" spans="1:15" x14ac:dyDescent="0.25">
      <c r="A760" s="302" t="s">
        <v>17217</v>
      </c>
      <c r="B760" s="312">
        <v>1404</v>
      </c>
      <c r="C760" s="313" t="s">
        <v>17218</v>
      </c>
      <c r="D760" s="314" t="s">
        <v>60</v>
      </c>
      <c r="E760" s="315" t="s">
        <v>17219</v>
      </c>
      <c r="F760" s="315" t="s">
        <v>17221</v>
      </c>
      <c r="G760" s="316">
        <v>76</v>
      </c>
      <c r="H760" s="317">
        <v>14.8</v>
      </c>
      <c r="I760" s="318">
        <v>359.2</v>
      </c>
      <c r="J760" s="334">
        <v>47.800000000000011</v>
      </c>
      <c r="K760" s="323">
        <f t="shared" si="46"/>
        <v>407</v>
      </c>
      <c r="L760" s="324">
        <f t="shared" si="45"/>
        <v>0.11744471744471748</v>
      </c>
      <c r="N760" s="326"/>
      <c r="O760" s="327"/>
    </row>
    <row r="761" spans="1:15" x14ac:dyDescent="0.25">
      <c r="A761" s="302" t="s">
        <v>17217</v>
      </c>
      <c r="B761" s="312">
        <v>2017</v>
      </c>
      <c r="C761" s="313" t="s">
        <v>17218</v>
      </c>
      <c r="D761" s="314" t="s">
        <v>60</v>
      </c>
      <c r="E761" s="315" t="s">
        <v>17219</v>
      </c>
      <c r="F761" s="315" t="s">
        <v>17221</v>
      </c>
      <c r="G761" s="316">
        <v>75.894893406048581</v>
      </c>
      <c r="H761" s="317">
        <v>15.81</v>
      </c>
      <c r="I761" s="318">
        <v>122.42</v>
      </c>
      <c r="J761" s="334">
        <v>30.04</v>
      </c>
      <c r="K761" s="323">
        <f t="shared" si="46"/>
        <v>152.46</v>
      </c>
      <c r="L761" s="324">
        <f t="shared" si="45"/>
        <v>0.19703528794437883</v>
      </c>
      <c r="N761" s="326"/>
      <c r="O761" s="327"/>
    </row>
    <row r="762" spans="1:15" x14ac:dyDescent="0.25">
      <c r="A762" s="302" t="s">
        <v>17217</v>
      </c>
      <c r="B762" s="312">
        <v>2017</v>
      </c>
      <c r="C762" s="313" t="s">
        <v>17218</v>
      </c>
      <c r="D762" s="314" t="s">
        <v>60</v>
      </c>
      <c r="E762" s="315" t="s">
        <v>17219</v>
      </c>
      <c r="F762" s="315" t="s">
        <v>17221</v>
      </c>
      <c r="G762" s="316">
        <v>75.894893406048581</v>
      </c>
      <c r="H762" s="317">
        <v>15.87</v>
      </c>
      <c r="I762" s="318">
        <v>136.24</v>
      </c>
      <c r="J762" s="334">
        <v>29.06</v>
      </c>
      <c r="K762" s="323">
        <f t="shared" si="46"/>
        <v>165.3</v>
      </c>
      <c r="L762" s="324">
        <f t="shared" si="45"/>
        <v>0.17580157289776163</v>
      </c>
      <c r="N762" s="326"/>
      <c r="O762" s="327"/>
    </row>
    <row r="763" spans="1:15" x14ac:dyDescent="0.25">
      <c r="A763" s="302" t="s">
        <v>17217</v>
      </c>
      <c r="B763" s="312">
        <v>2017</v>
      </c>
      <c r="C763" s="313" t="s">
        <v>17218</v>
      </c>
      <c r="D763" s="314" t="s">
        <v>60</v>
      </c>
      <c r="E763" s="315" t="s">
        <v>17219</v>
      </c>
      <c r="F763" s="315" t="s">
        <v>17221</v>
      </c>
      <c r="G763" s="316">
        <v>75.894893406048581</v>
      </c>
      <c r="H763" s="317">
        <v>15.85</v>
      </c>
      <c r="I763" s="318">
        <v>141.41</v>
      </c>
      <c r="J763" s="334">
        <v>27.89</v>
      </c>
      <c r="K763" s="323">
        <f t="shared" si="46"/>
        <v>169.3</v>
      </c>
      <c r="L763" s="324">
        <f t="shared" si="45"/>
        <v>0.16473715298287064</v>
      </c>
      <c r="N763" s="326"/>
      <c r="O763" s="327"/>
    </row>
    <row r="764" spans="1:15" x14ac:dyDescent="0.25">
      <c r="A764" s="302" t="s">
        <v>17217</v>
      </c>
      <c r="B764" s="312">
        <v>1404</v>
      </c>
      <c r="C764" s="313" t="s">
        <v>17218</v>
      </c>
      <c r="D764" s="314" t="s">
        <v>60</v>
      </c>
      <c r="E764" s="315" t="s">
        <v>17219</v>
      </c>
      <c r="F764" s="315" t="s">
        <v>17221</v>
      </c>
      <c r="G764" s="316">
        <v>75.73361823361823</v>
      </c>
      <c r="H764" s="317">
        <v>13.74</v>
      </c>
      <c r="I764" s="318">
        <v>505.64</v>
      </c>
      <c r="J764" s="334">
        <v>54.4</v>
      </c>
      <c r="K764" s="323">
        <f t="shared" si="46"/>
        <v>560.04</v>
      </c>
      <c r="L764" s="324">
        <f t="shared" si="45"/>
        <v>9.7135918862938361E-2</v>
      </c>
      <c r="N764" s="326"/>
      <c r="O764" s="327"/>
    </row>
    <row r="765" spans="1:15" x14ac:dyDescent="0.25">
      <c r="A765" s="302" t="s">
        <v>17217</v>
      </c>
      <c r="B765" s="312">
        <v>1404</v>
      </c>
      <c r="C765" s="313" t="s">
        <v>17218</v>
      </c>
      <c r="D765" s="314" t="s">
        <v>60</v>
      </c>
      <c r="E765" s="315" t="s">
        <v>17219</v>
      </c>
      <c r="F765" s="315" t="s">
        <v>17221</v>
      </c>
      <c r="G765" s="316">
        <v>75.73361823361823</v>
      </c>
      <c r="H765" s="317">
        <v>13.65</v>
      </c>
      <c r="I765" s="318">
        <v>575.05999999999995</v>
      </c>
      <c r="J765" s="334">
        <v>47.41</v>
      </c>
      <c r="K765" s="323">
        <f t="shared" si="46"/>
        <v>622.46999999999991</v>
      </c>
      <c r="L765" s="324">
        <f t="shared" si="45"/>
        <v>7.616431313958906E-2</v>
      </c>
      <c r="N765" s="326"/>
      <c r="O765" s="327"/>
    </row>
    <row r="766" spans="1:15" x14ac:dyDescent="0.25">
      <c r="A766" s="302" t="s">
        <v>17217</v>
      </c>
      <c r="B766" s="312">
        <v>1404</v>
      </c>
      <c r="C766" s="313" t="s">
        <v>17218</v>
      </c>
      <c r="D766" s="314" t="s">
        <v>60</v>
      </c>
      <c r="E766" s="315" t="s">
        <v>17219</v>
      </c>
      <c r="F766" s="315" t="s">
        <v>17221</v>
      </c>
      <c r="G766" s="316">
        <v>75.73361823361823</v>
      </c>
      <c r="H766" s="317">
        <v>13.65</v>
      </c>
      <c r="I766" s="318">
        <v>638.16</v>
      </c>
      <c r="J766" s="334">
        <v>58.96</v>
      </c>
      <c r="K766" s="323">
        <f t="shared" si="46"/>
        <v>697.12</v>
      </c>
      <c r="L766" s="324">
        <f t="shared" si="45"/>
        <v>8.4576543493229281E-2</v>
      </c>
      <c r="N766" s="326"/>
      <c r="O766" s="327"/>
    </row>
    <row r="767" spans="1:15" x14ac:dyDescent="0.25">
      <c r="A767" s="302" t="s">
        <v>17217</v>
      </c>
      <c r="B767" s="312">
        <v>1404</v>
      </c>
      <c r="C767" s="313" t="s">
        <v>17218</v>
      </c>
      <c r="D767" s="314" t="s">
        <v>60</v>
      </c>
      <c r="E767" s="315" t="s">
        <v>17219</v>
      </c>
      <c r="F767" s="315" t="s">
        <v>17221</v>
      </c>
      <c r="G767" s="316">
        <v>75.73361823361823</v>
      </c>
      <c r="H767" s="317">
        <v>13.74</v>
      </c>
      <c r="I767" s="318">
        <v>505.64</v>
      </c>
      <c r="J767" s="334">
        <v>54.4</v>
      </c>
      <c r="K767" s="323">
        <f t="shared" si="46"/>
        <v>560.04</v>
      </c>
      <c r="L767" s="324">
        <f t="shared" si="45"/>
        <v>9.7135918862938361E-2</v>
      </c>
      <c r="N767" s="326"/>
      <c r="O767" s="327"/>
    </row>
    <row r="768" spans="1:15" x14ac:dyDescent="0.25">
      <c r="A768" s="302" t="s">
        <v>17217</v>
      </c>
      <c r="B768" s="312">
        <v>1404</v>
      </c>
      <c r="C768" s="313" t="s">
        <v>17218</v>
      </c>
      <c r="D768" s="314" t="s">
        <v>60</v>
      </c>
      <c r="E768" s="315" t="s">
        <v>17219</v>
      </c>
      <c r="F768" s="315" t="s">
        <v>17221</v>
      </c>
      <c r="G768" s="316">
        <v>75.73361823361823</v>
      </c>
      <c r="H768" s="317">
        <v>13.65</v>
      </c>
      <c r="I768" s="318">
        <v>575.05999999999995</v>
      </c>
      <c r="J768" s="334">
        <v>57.41</v>
      </c>
      <c r="K768" s="323">
        <f t="shared" si="46"/>
        <v>632.46999999999991</v>
      </c>
      <c r="L768" s="324">
        <f t="shared" si="45"/>
        <v>9.0771103767767647E-2</v>
      </c>
      <c r="N768" s="326"/>
      <c r="O768" s="327"/>
    </row>
    <row r="769" spans="1:15" x14ac:dyDescent="0.25">
      <c r="A769" s="302" t="s">
        <v>17217</v>
      </c>
      <c r="B769" s="312">
        <v>1404</v>
      </c>
      <c r="C769" s="313" t="s">
        <v>17218</v>
      </c>
      <c r="D769" s="314" t="s">
        <v>60</v>
      </c>
      <c r="E769" s="315" t="s">
        <v>17219</v>
      </c>
      <c r="F769" s="315" t="s">
        <v>17221</v>
      </c>
      <c r="G769" s="316">
        <v>75.73361823361823</v>
      </c>
      <c r="H769" s="317">
        <v>13.65</v>
      </c>
      <c r="I769" s="318">
        <v>638.16</v>
      </c>
      <c r="J769" s="334">
        <v>58.96</v>
      </c>
      <c r="K769" s="323">
        <f t="shared" si="46"/>
        <v>697.12</v>
      </c>
      <c r="L769" s="324">
        <f t="shared" si="45"/>
        <v>8.4576543493229281E-2</v>
      </c>
      <c r="N769" s="326"/>
      <c r="O769" s="327"/>
    </row>
    <row r="770" spans="1:15" x14ac:dyDescent="0.25">
      <c r="A770" s="302" t="s">
        <v>17217</v>
      </c>
      <c r="B770" s="312">
        <v>1404</v>
      </c>
      <c r="C770" s="313" t="s">
        <v>17218</v>
      </c>
      <c r="D770" s="314" t="s">
        <v>60</v>
      </c>
      <c r="E770" s="315" t="s">
        <v>17219</v>
      </c>
      <c r="F770" s="315" t="s">
        <v>17221</v>
      </c>
      <c r="G770" s="316">
        <v>75.705128205128219</v>
      </c>
      <c r="H770" s="317">
        <v>14.43</v>
      </c>
      <c r="I770" s="318">
        <v>347</v>
      </c>
      <c r="J770" s="334">
        <v>108</v>
      </c>
      <c r="K770" s="323">
        <f t="shared" si="46"/>
        <v>455</v>
      </c>
      <c r="L770" s="324">
        <f t="shared" si="45"/>
        <v>0.23736263736263735</v>
      </c>
      <c r="N770" s="326"/>
      <c r="O770" s="327"/>
    </row>
    <row r="771" spans="1:15" x14ac:dyDescent="0.25">
      <c r="A771" s="302" t="s">
        <v>17217</v>
      </c>
      <c r="B771" s="312">
        <v>1404</v>
      </c>
      <c r="C771" s="313" t="s">
        <v>17218</v>
      </c>
      <c r="D771" s="314" t="s">
        <v>60</v>
      </c>
      <c r="E771" s="315" t="s">
        <v>17219</v>
      </c>
      <c r="F771" s="315" t="s">
        <v>17221</v>
      </c>
      <c r="G771" s="316">
        <v>75.705128205128219</v>
      </c>
      <c r="H771" s="317">
        <v>14.44</v>
      </c>
      <c r="I771" s="318">
        <v>339.76</v>
      </c>
      <c r="J771" s="334">
        <v>107</v>
      </c>
      <c r="K771" s="323">
        <f t="shared" si="46"/>
        <v>446.76</v>
      </c>
      <c r="L771" s="324">
        <f t="shared" si="45"/>
        <v>0.23950219357149252</v>
      </c>
      <c r="N771" s="326"/>
      <c r="O771" s="327"/>
    </row>
    <row r="772" spans="1:15" x14ac:dyDescent="0.25">
      <c r="A772" s="302" t="s">
        <v>17217</v>
      </c>
      <c r="B772" s="312">
        <v>1404</v>
      </c>
      <c r="C772" s="313" t="s">
        <v>17218</v>
      </c>
      <c r="D772" s="314" t="s">
        <v>60</v>
      </c>
      <c r="E772" s="315" t="s">
        <v>17219</v>
      </c>
      <c r="F772" s="315" t="s">
        <v>17221</v>
      </c>
      <c r="G772" s="316">
        <v>75.705128205128219</v>
      </c>
      <c r="H772" s="317">
        <v>14.43</v>
      </c>
      <c r="I772" s="318">
        <v>360.1</v>
      </c>
      <c r="J772" s="334">
        <v>107.33</v>
      </c>
      <c r="K772" s="323">
        <f t="shared" si="46"/>
        <v>467.43</v>
      </c>
      <c r="L772" s="324">
        <f t="shared" si="45"/>
        <v>0.22961726889587744</v>
      </c>
      <c r="N772" s="326"/>
      <c r="O772" s="327"/>
    </row>
    <row r="773" spans="1:15" x14ac:dyDescent="0.25">
      <c r="A773" s="302" t="s">
        <v>17217</v>
      </c>
      <c r="B773" s="312">
        <v>2017</v>
      </c>
      <c r="C773" s="313" t="s">
        <v>17218</v>
      </c>
      <c r="D773" s="314" t="s">
        <v>60</v>
      </c>
      <c r="E773" s="315" t="s">
        <v>17219</v>
      </c>
      <c r="F773" s="315" t="s">
        <v>17221</v>
      </c>
      <c r="G773" s="316">
        <v>75.359444719881012</v>
      </c>
      <c r="H773" s="317">
        <v>15.33</v>
      </c>
      <c r="I773" s="318">
        <v>190.13</v>
      </c>
      <c r="J773" s="334">
        <v>22.13</v>
      </c>
      <c r="K773" s="323">
        <f t="shared" si="46"/>
        <v>212.26</v>
      </c>
      <c r="L773" s="324">
        <f t="shared" si="45"/>
        <v>0.10425892773014228</v>
      </c>
      <c r="N773" s="326"/>
      <c r="O773" s="327"/>
    </row>
    <row r="774" spans="1:15" x14ac:dyDescent="0.25">
      <c r="A774" s="302" t="s">
        <v>17217</v>
      </c>
      <c r="B774" s="312">
        <v>2017</v>
      </c>
      <c r="C774" s="313" t="s">
        <v>17218</v>
      </c>
      <c r="D774" s="314" t="s">
        <v>60</v>
      </c>
      <c r="E774" s="315" t="s">
        <v>17219</v>
      </c>
      <c r="F774" s="315" t="s">
        <v>17221</v>
      </c>
      <c r="G774" s="316">
        <v>75.359444719881012</v>
      </c>
      <c r="H774" s="317">
        <v>15.32</v>
      </c>
      <c r="I774" s="318">
        <v>192.04</v>
      </c>
      <c r="J774" s="334">
        <v>20.78</v>
      </c>
      <c r="K774" s="323">
        <f t="shared" si="46"/>
        <v>212.82</v>
      </c>
      <c r="L774" s="324">
        <f t="shared" si="45"/>
        <v>9.7641199135419618E-2</v>
      </c>
      <c r="N774" s="326"/>
      <c r="O774" s="327"/>
    </row>
    <row r="775" spans="1:15" x14ac:dyDescent="0.25">
      <c r="A775" s="302" t="s">
        <v>17217</v>
      </c>
      <c r="B775" s="312">
        <v>2017</v>
      </c>
      <c r="C775" s="313" t="s">
        <v>17218</v>
      </c>
      <c r="D775" s="314" t="s">
        <v>60</v>
      </c>
      <c r="E775" s="315" t="s">
        <v>17219</v>
      </c>
      <c r="F775" s="315" t="s">
        <v>17221</v>
      </c>
      <c r="G775" s="316">
        <v>75.359444719881012</v>
      </c>
      <c r="H775" s="317">
        <v>15.35</v>
      </c>
      <c r="I775" s="318">
        <v>193.9</v>
      </c>
      <c r="J775" s="334">
        <v>20.059999999999999</v>
      </c>
      <c r="K775" s="323">
        <f t="shared" si="46"/>
        <v>213.96</v>
      </c>
      <c r="L775" s="324">
        <f t="shared" si="45"/>
        <v>9.3755842213497836E-2</v>
      </c>
      <c r="N775" s="326"/>
      <c r="O775" s="327"/>
    </row>
    <row r="776" spans="1:15" x14ac:dyDescent="0.25">
      <c r="A776" s="302" t="s">
        <v>17217</v>
      </c>
      <c r="B776" s="312">
        <v>1404</v>
      </c>
      <c r="C776" s="313" t="s">
        <v>17218</v>
      </c>
      <c r="D776" s="314" t="s">
        <v>60</v>
      </c>
      <c r="E776" s="315" t="s">
        <v>17219</v>
      </c>
      <c r="F776" s="315" t="s">
        <v>17221</v>
      </c>
      <c r="G776" s="316">
        <v>75.021367521367523</v>
      </c>
      <c r="H776" s="317">
        <v>15.91</v>
      </c>
      <c r="I776" s="318">
        <v>362.7</v>
      </c>
      <c r="J776" s="334">
        <v>33.42</v>
      </c>
      <c r="K776" s="323">
        <f t="shared" si="46"/>
        <v>396.12</v>
      </c>
      <c r="L776" s="324">
        <f t="shared" si="45"/>
        <v>8.4368373220236298E-2</v>
      </c>
      <c r="N776" s="326"/>
      <c r="O776" s="327"/>
    </row>
    <row r="777" spans="1:15" x14ac:dyDescent="0.25">
      <c r="A777" s="302" t="s">
        <v>17217</v>
      </c>
      <c r="B777" s="312">
        <v>1404</v>
      </c>
      <c r="C777" s="313" t="s">
        <v>17218</v>
      </c>
      <c r="D777" s="314" t="s">
        <v>60</v>
      </c>
      <c r="E777" s="315" t="s">
        <v>17219</v>
      </c>
      <c r="F777" s="315" t="s">
        <v>17221</v>
      </c>
      <c r="G777" s="316">
        <v>75.021367521367523</v>
      </c>
      <c r="H777" s="317">
        <v>15.8</v>
      </c>
      <c r="I777" s="318">
        <v>315.33999999999997</v>
      </c>
      <c r="J777" s="334">
        <v>31.42</v>
      </c>
      <c r="K777" s="323">
        <f t="shared" si="46"/>
        <v>346.76</v>
      </c>
      <c r="L777" s="324">
        <f t="shared" si="45"/>
        <v>9.0610220325297045E-2</v>
      </c>
      <c r="N777" s="326"/>
      <c r="O777" s="327"/>
    </row>
    <row r="778" spans="1:15" x14ac:dyDescent="0.25">
      <c r="A778" s="302" t="s">
        <v>17217</v>
      </c>
      <c r="B778" s="312">
        <v>1404</v>
      </c>
      <c r="C778" s="313" t="s">
        <v>17218</v>
      </c>
      <c r="D778" s="314" t="s">
        <v>60</v>
      </c>
      <c r="E778" s="315" t="s">
        <v>17219</v>
      </c>
      <c r="F778" s="315" t="s">
        <v>17221</v>
      </c>
      <c r="G778" s="316">
        <v>75.021367521367523</v>
      </c>
      <c r="H778" s="317">
        <v>15.62</v>
      </c>
      <c r="I778" s="318">
        <v>313.32</v>
      </c>
      <c r="J778" s="334">
        <v>30.76</v>
      </c>
      <c r="K778" s="323">
        <f t="shared" si="46"/>
        <v>344.08</v>
      </c>
      <c r="L778" s="324">
        <f t="shared" si="45"/>
        <v>8.9397814461753086E-2</v>
      </c>
      <c r="N778" s="326"/>
      <c r="O778" s="327"/>
    </row>
    <row r="779" spans="1:15" x14ac:dyDescent="0.25">
      <c r="A779" s="302" t="s">
        <v>17217</v>
      </c>
      <c r="B779" s="312">
        <v>1500</v>
      </c>
      <c r="C779" s="313" t="s">
        <v>17218</v>
      </c>
      <c r="D779" s="314" t="s">
        <v>60</v>
      </c>
      <c r="E779" s="315" t="s">
        <v>17219</v>
      </c>
      <c r="F779" s="315" t="s">
        <v>17221</v>
      </c>
      <c r="G779" s="316">
        <v>75</v>
      </c>
      <c r="H779" s="317">
        <v>14.9</v>
      </c>
      <c r="I779" s="318">
        <v>269</v>
      </c>
      <c r="J779" s="334">
        <v>66.069999999999993</v>
      </c>
      <c r="K779" s="323">
        <f t="shared" si="46"/>
        <v>335.07</v>
      </c>
      <c r="L779" s="324">
        <f t="shared" si="45"/>
        <v>0.19718267824633656</v>
      </c>
      <c r="N779" s="326"/>
      <c r="O779" s="327"/>
    </row>
    <row r="780" spans="1:15" x14ac:dyDescent="0.25">
      <c r="A780" s="302" t="s">
        <v>17217</v>
      </c>
      <c r="B780" s="312">
        <v>1500</v>
      </c>
      <c r="C780" s="313" t="s">
        <v>17218</v>
      </c>
      <c r="D780" s="314" t="s">
        <v>60</v>
      </c>
      <c r="E780" s="315" t="s">
        <v>17219</v>
      </c>
      <c r="F780" s="315" t="s">
        <v>17221</v>
      </c>
      <c r="G780" s="316">
        <v>75</v>
      </c>
      <c r="H780" s="317">
        <v>14.9</v>
      </c>
      <c r="I780" s="318">
        <v>263.60000000000002</v>
      </c>
      <c r="J780" s="334">
        <v>65.47</v>
      </c>
      <c r="K780" s="323">
        <f t="shared" si="46"/>
        <v>329.07000000000005</v>
      </c>
      <c r="L780" s="324">
        <f t="shared" si="45"/>
        <v>0.19895462971404257</v>
      </c>
      <c r="N780" s="326"/>
      <c r="O780" s="327"/>
    </row>
    <row r="781" spans="1:15" x14ac:dyDescent="0.25">
      <c r="A781" s="302" t="s">
        <v>17217</v>
      </c>
      <c r="B781" s="312">
        <v>1500</v>
      </c>
      <c r="C781" s="313" t="s">
        <v>17218</v>
      </c>
      <c r="D781" s="314" t="s">
        <v>60</v>
      </c>
      <c r="E781" s="315" t="s">
        <v>17219</v>
      </c>
      <c r="F781" s="315" t="s">
        <v>17221</v>
      </c>
      <c r="G781" s="316">
        <v>75</v>
      </c>
      <c r="H781" s="317">
        <v>14.9</v>
      </c>
      <c r="I781" s="318">
        <v>261.87</v>
      </c>
      <c r="J781" s="334">
        <v>65.53</v>
      </c>
      <c r="K781" s="323">
        <f t="shared" si="46"/>
        <v>327.39999999999998</v>
      </c>
      <c r="L781" s="324">
        <f t="shared" si="45"/>
        <v>0.20015271838729384</v>
      </c>
      <c r="N781" s="326"/>
      <c r="O781" s="327"/>
    </row>
    <row r="782" spans="1:15" x14ac:dyDescent="0.25">
      <c r="A782" s="302" t="s">
        <v>17217</v>
      </c>
      <c r="B782" s="312">
        <v>1404</v>
      </c>
      <c r="C782" s="313" t="s">
        <v>17218</v>
      </c>
      <c r="D782" s="314" t="s">
        <v>60</v>
      </c>
      <c r="E782" s="315" t="s">
        <v>17219</v>
      </c>
      <c r="F782" s="315" t="s">
        <v>17221</v>
      </c>
      <c r="G782" s="316">
        <v>75</v>
      </c>
      <c r="H782" s="317">
        <v>13.9</v>
      </c>
      <c r="I782" s="318">
        <v>828.4</v>
      </c>
      <c r="J782" s="334">
        <v>83.399999999999977</v>
      </c>
      <c r="K782" s="323">
        <f t="shared" si="46"/>
        <v>911.8</v>
      </c>
      <c r="L782" s="324">
        <f t="shared" si="45"/>
        <v>9.1467427067339305E-2</v>
      </c>
      <c r="N782" s="326"/>
      <c r="O782" s="327"/>
    </row>
    <row r="783" spans="1:15" x14ac:dyDescent="0.25">
      <c r="A783" s="302" t="s">
        <v>17217</v>
      </c>
      <c r="B783" s="312">
        <v>1404</v>
      </c>
      <c r="C783" s="313" t="s">
        <v>17218</v>
      </c>
      <c r="D783" s="314" t="s">
        <v>60</v>
      </c>
      <c r="E783" s="315" t="s">
        <v>17219</v>
      </c>
      <c r="F783" s="315" t="s">
        <v>17221</v>
      </c>
      <c r="G783" s="316">
        <v>75</v>
      </c>
      <c r="H783" s="317">
        <v>14.9</v>
      </c>
      <c r="I783" s="318">
        <v>304</v>
      </c>
      <c r="J783" s="334">
        <v>36.800000000000011</v>
      </c>
      <c r="K783" s="323">
        <f t="shared" si="46"/>
        <v>340.8</v>
      </c>
      <c r="L783" s="324">
        <f t="shared" ref="L783:L808" si="47">IF(J783="","",IF(K783="","",J783/K783))</f>
        <v>0.10798122065727703</v>
      </c>
      <c r="N783" s="326"/>
      <c r="O783" s="327"/>
    </row>
    <row r="784" spans="1:15" x14ac:dyDescent="0.25">
      <c r="A784" s="302" t="s">
        <v>17217</v>
      </c>
      <c r="B784" s="312">
        <v>2700</v>
      </c>
      <c r="C784" s="313" t="s">
        <v>17218</v>
      </c>
      <c r="D784" s="314" t="s">
        <v>60</v>
      </c>
      <c r="E784" s="315" t="s">
        <v>17219</v>
      </c>
      <c r="F784" s="315" t="s">
        <v>17221</v>
      </c>
      <c r="G784" s="316">
        <v>74.849999999999994</v>
      </c>
      <c r="H784" s="317">
        <v>15.41</v>
      </c>
      <c r="I784" s="318">
        <v>199.19</v>
      </c>
      <c r="J784" s="334">
        <v>56.71</v>
      </c>
      <c r="K784" s="323">
        <f t="shared" si="46"/>
        <v>255.9</v>
      </c>
      <c r="L784" s="324">
        <f t="shared" si="47"/>
        <v>0.22161000390777646</v>
      </c>
      <c r="N784" s="326"/>
      <c r="O784" s="327"/>
    </row>
    <row r="785" spans="1:15" x14ac:dyDescent="0.25">
      <c r="A785" s="302" t="s">
        <v>17217</v>
      </c>
      <c r="B785" s="312">
        <v>2700</v>
      </c>
      <c r="C785" s="313" t="s">
        <v>17218</v>
      </c>
      <c r="D785" s="314" t="s">
        <v>60</v>
      </c>
      <c r="E785" s="315" t="s">
        <v>17219</v>
      </c>
      <c r="F785" s="315" t="s">
        <v>17221</v>
      </c>
      <c r="G785" s="316">
        <v>74.849999999999994</v>
      </c>
      <c r="H785" s="317">
        <v>15.41</v>
      </c>
      <c r="I785" s="318">
        <v>208.62</v>
      </c>
      <c r="J785" s="334">
        <v>59.14</v>
      </c>
      <c r="K785" s="323">
        <f t="shared" si="46"/>
        <v>267.76</v>
      </c>
      <c r="L785" s="324">
        <f t="shared" si="47"/>
        <v>0.22086943531520767</v>
      </c>
      <c r="N785" s="326"/>
      <c r="O785" s="327"/>
    </row>
    <row r="786" spans="1:15" x14ac:dyDescent="0.25">
      <c r="A786" s="302" t="s">
        <v>17217</v>
      </c>
      <c r="B786" s="312">
        <v>2700</v>
      </c>
      <c r="C786" s="313" t="s">
        <v>17218</v>
      </c>
      <c r="D786" s="314" t="s">
        <v>60</v>
      </c>
      <c r="E786" s="315" t="s">
        <v>17219</v>
      </c>
      <c r="F786" s="315" t="s">
        <v>17221</v>
      </c>
      <c r="G786" s="316">
        <v>74.849999999999994</v>
      </c>
      <c r="H786" s="317">
        <v>15.4</v>
      </c>
      <c r="I786" s="318">
        <v>211.14</v>
      </c>
      <c r="J786" s="334">
        <v>61.52</v>
      </c>
      <c r="K786" s="323">
        <f t="shared" si="46"/>
        <v>272.65999999999997</v>
      </c>
      <c r="L786" s="324">
        <f t="shared" si="47"/>
        <v>0.22562898848382604</v>
      </c>
      <c r="N786" s="326"/>
      <c r="O786" s="327"/>
    </row>
    <row r="787" spans="1:15" x14ac:dyDescent="0.25">
      <c r="A787" s="302" t="s">
        <v>17217</v>
      </c>
      <c r="B787" s="312">
        <v>1404</v>
      </c>
      <c r="C787" s="313" t="s">
        <v>17218</v>
      </c>
      <c r="D787" s="314" t="s">
        <v>60</v>
      </c>
      <c r="E787" s="315" t="s">
        <v>17219</v>
      </c>
      <c r="F787" s="315" t="s">
        <v>17221</v>
      </c>
      <c r="G787" s="316">
        <v>74.715099715099726</v>
      </c>
      <c r="H787" s="317">
        <v>14.54</v>
      </c>
      <c r="I787" s="318">
        <v>378.62</v>
      </c>
      <c r="J787" s="334">
        <v>34.28</v>
      </c>
      <c r="K787" s="323">
        <f t="shared" si="46"/>
        <v>412.9</v>
      </c>
      <c r="L787" s="324">
        <f t="shared" si="47"/>
        <v>8.3022523613465737E-2</v>
      </c>
      <c r="N787" s="326"/>
      <c r="O787" s="327"/>
    </row>
    <row r="788" spans="1:15" x14ac:dyDescent="0.25">
      <c r="A788" s="302" t="s">
        <v>17217</v>
      </c>
      <c r="B788" s="312">
        <v>1404</v>
      </c>
      <c r="C788" s="313" t="s">
        <v>17218</v>
      </c>
      <c r="D788" s="314" t="s">
        <v>60</v>
      </c>
      <c r="E788" s="315" t="s">
        <v>17219</v>
      </c>
      <c r="F788" s="315" t="s">
        <v>17221</v>
      </c>
      <c r="G788" s="316">
        <v>74.715099715099726</v>
      </c>
      <c r="H788" s="317">
        <v>13.96</v>
      </c>
      <c r="I788" s="318">
        <v>406.01</v>
      </c>
      <c r="J788" s="334">
        <v>33.94</v>
      </c>
      <c r="K788" s="323">
        <f t="shared" si="46"/>
        <v>439.95</v>
      </c>
      <c r="L788" s="324">
        <f t="shared" si="47"/>
        <v>7.7145130128423681E-2</v>
      </c>
      <c r="N788" s="326"/>
      <c r="O788" s="327"/>
    </row>
    <row r="789" spans="1:15" x14ac:dyDescent="0.25">
      <c r="A789" s="302" t="s">
        <v>17217</v>
      </c>
      <c r="B789" s="312">
        <v>1404</v>
      </c>
      <c r="C789" s="313" t="s">
        <v>17218</v>
      </c>
      <c r="D789" s="314" t="s">
        <v>60</v>
      </c>
      <c r="E789" s="315" t="s">
        <v>17219</v>
      </c>
      <c r="F789" s="315" t="s">
        <v>17221</v>
      </c>
      <c r="G789" s="316">
        <v>74.715099715099726</v>
      </c>
      <c r="H789" s="317">
        <v>13.46</v>
      </c>
      <c r="I789" s="318">
        <v>421.64</v>
      </c>
      <c r="J789" s="334">
        <v>32.950000000000003</v>
      </c>
      <c r="K789" s="323">
        <f t="shared" si="46"/>
        <v>454.59</v>
      </c>
      <c r="L789" s="324">
        <f t="shared" si="47"/>
        <v>7.2482896676125744E-2</v>
      </c>
      <c r="N789" s="326"/>
      <c r="O789" s="327"/>
    </row>
    <row r="790" spans="1:15" x14ac:dyDescent="0.25">
      <c r="A790" s="302" t="s">
        <v>17217</v>
      </c>
      <c r="B790" s="312">
        <v>1404</v>
      </c>
      <c r="C790" s="313" t="s">
        <v>17218</v>
      </c>
      <c r="D790" s="314" t="s">
        <v>60</v>
      </c>
      <c r="E790" s="315" t="s">
        <v>17219</v>
      </c>
      <c r="F790" s="315" t="s">
        <v>17221</v>
      </c>
      <c r="G790" s="316">
        <v>74.586894586894587</v>
      </c>
      <c r="H790" s="317">
        <v>15.46</v>
      </c>
      <c r="I790" s="318">
        <v>285.39</v>
      </c>
      <c r="J790" s="334">
        <v>0.05</v>
      </c>
      <c r="K790" s="323">
        <f t="shared" si="46"/>
        <v>285.44</v>
      </c>
      <c r="L790" s="324">
        <f t="shared" si="47"/>
        <v>1.751681614349776E-4</v>
      </c>
      <c r="N790" s="326"/>
      <c r="O790" s="327"/>
    </row>
    <row r="791" spans="1:15" x14ac:dyDescent="0.25">
      <c r="A791" s="302" t="s">
        <v>17217</v>
      </c>
      <c r="B791" s="312">
        <v>1404</v>
      </c>
      <c r="C791" s="313" t="s">
        <v>17218</v>
      </c>
      <c r="D791" s="314" t="s">
        <v>60</v>
      </c>
      <c r="E791" s="315" t="s">
        <v>17219</v>
      </c>
      <c r="F791" s="315" t="s">
        <v>17221</v>
      </c>
      <c r="G791" s="316">
        <v>74.586894586894587</v>
      </c>
      <c r="H791" s="317">
        <v>15.41</v>
      </c>
      <c r="I791" s="318">
        <v>300.16000000000003</v>
      </c>
      <c r="J791" s="334">
        <v>0.05</v>
      </c>
      <c r="K791" s="323">
        <f t="shared" si="46"/>
        <v>300.21000000000004</v>
      </c>
      <c r="L791" s="324">
        <f t="shared" si="47"/>
        <v>1.6655008160953999E-4</v>
      </c>
      <c r="N791" s="326"/>
      <c r="O791" s="327"/>
    </row>
    <row r="792" spans="1:15" x14ac:dyDescent="0.25">
      <c r="A792" s="302" t="s">
        <v>17217</v>
      </c>
      <c r="B792" s="312">
        <v>1404</v>
      </c>
      <c r="C792" s="313" t="s">
        <v>17218</v>
      </c>
      <c r="D792" s="314" t="s">
        <v>60</v>
      </c>
      <c r="E792" s="315" t="s">
        <v>17219</v>
      </c>
      <c r="F792" s="315" t="s">
        <v>17221</v>
      </c>
      <c r="G792" s="316">
        <v>74.586894586894587</v>
      </c>
      <c r="H792" s="317">
        <v>15.41</v>
      </c>
      <c r="I792" s="318">
        <v>300.12</v>
      </c>
      <c r="J792" s="334">
        <v>0.24</v>
      </c>
      <c r="K792" s="323">
        <f t="shared" si="46"/>
        <v>300.36</v>
      </c>
      <c r="L792" s="324">
        <f t="shared" si="47"/>
        <v>7.9904115061925688E-4</v>
      </c>
      <c r="N792" s="326"/>
      <c r="O792" s="327"/>
    </row>
    <row r="793" spans="1:15" x14ac:dyDescent="0.25">
      <c r="A793" s="302" t="s">
        <v>17217</v>
      </c>
      <c r="B793" s="312">
        <v>1404</v>
      </c>
      <c r="C793" s="313" t="s">
        <v>17218</v>
      </c>
      <c r="D793" s="314" t="s">
        <v>60</v>
      </c>
      <c r="E793" s="315" t="s">
        <v>17219</v>
      </c>
      <c r="F793" s="315" t="s">
        <v>17221</v>
      </c>
      <c r="G793" s="316">
        <v>74.487179487179489</v>
      </c>
      <c r="H793" s="317">
        <v>14.02</v>
      </c>
      <c r="I793" s="318">
        <v>440.55</v>
      </c>
      <c r="J793" s="334">
        <v>50.55</v>
      </c>
      <c r="K793" s="323">
        <f t="shared" si="46"/>
        <v>491.1</v>
      </c>
      <c r="L793" s="324">
        <f t="shared" si="47"/>
        <v>0.10293219303604152</v>
      </c>
      <c r="N793" s="326"/>
      <c r="O793" s="327"/>
    </row>
    <row r="794" spans="1:15" x14ac:dyDescent="0.25">
      <c r="A794" s="302" t="s">
        <v>17217</v>
      </c>
      <c r="B794" s="312">
        <v>1404</v>
      </c>
      <c r="C794" s="313" t="s">
        <v>17218</v>
      </c>
      <c r="D794" s="314" t="s">
        <v>60</v>
      </c>
      <c r="E794" s="315" t="s">
        <v>17219</v>
      </c>
      <c r="F794" s="315" t="s">
        <v>17221</v>
      </c>
      <c r="G794" s="316">
        <v>74.487179487179489</v>
      </c>
      <c r="H794" s="317">
        <v>14.02</v>
      </c>
      <c r="I794" s="318">
        <v>435.53</v>
      </c>
      <c r="J794" s="334">
        <v>52.11</v>
      </c>
      <c r="K794" s="323">
        <f t="shared" si="46"/>
        <v>487.64</v>
      </c>
      <c r="L794" s="324">
        <f t="shared" si="47"/>
        <v>0.10686161922729882</v>
      </c>
      <c r="N794" s="326"/>
      <c r="O794" s="327"/>
    </row>
    <row r="795" spans="1:15" x14ac:dyDescent="0.25">
      <c r="A795" s="302" t="s">
        <v>17217</v>
      </c>
      <c r="B795" s="312">
        <v>1404</v>
      </c>
      <c r="C795" s="313" t="s">
        <v>17218</v>
      </c>
      <c r="D795" s="314" t="s">
        <v>60</v>
      </c>
      <c r="E795" s="315" t="s">
        <v>17219</v>
      </c>
      <c r="F795" s="315" t="s">
        <v>17221</v>
      </c>
      <c r="G795" s="316">
        <v>74.487179487179489</v>
      </c>
      <c r="H795" s="317">
        <v>14.01</v>
      </c>
      <c r="I795" s="318">
        <v>446.25</v>
      </c>
      <c r="J795" s="334">
        <v>51.35</v>
      </c>
      <c r="K795" s="323">
        <f t="shared" si="46"/>
        <v>497.6</v>
      </c>
      <c r="L795" s="324">
        <f t="shared" si="47"/>
        <v>0.10319533762057878</v>
      </c>
      <c r="N795" s="326"/>
      <c r="O795" s="327"/>
    </row>
    <row r="796" spans="1:15" x14ac:dyDescent="0.25">
      <c r="A796" s="302" t="s">
        <v>17217</v>
      </c>
      <c r="B796" s="312">
        <v>1404</v>
      </c>
      <c r="C796" s="313" t="s">
        <v>17218</v>
      </c>
      <c r="D796" s="314" t="s">
        <v>60</v>
      </c>
      <c r="E796" s="315" t="s">
        <v>17219</v>
      </c>
      <c r="F796" s="315" t="s">
        <v>17221</v>
      </c>
      <c r="G796" s="316">
        <v>74.337606837606842</v>
      </c>
      <c r="H796" s="317">
        <v>13.85</v>
      </c>
      <c r="I796" s="318">
        <v>596.33000000000004</v>
      </c>
      <c r="J796" s="334">
        <v>91.76</v>
      </c>
      <c r="K796" s="323">
        <f t="shared" si="46"/>
        <v>688.09</v>
      </c>
      <c r="L796" s="324">
        <f t="shared" si="47"/>
        <v>0.13335464837448591</v>
      </c>
      <c r="N796" s="326"/>
      <c r="O796" s="327"/>
    </row>
    <row r="797" spans="1:15" x14ac:dyDescent="0.25">
      <c r="A797" s="302" t="s">
        <v>17217</v>
      </c>
      <c r="B797" s="312">
        <v>1404</v>
      </c>
      <c r="C797" s="313" t="s">
        <v>17218</v>
      </c>
      <c r="D797" s="314" t="s">
        <v>60</v>
      </c>
      <c r="E797" s="315" t="s">
        <v>17219</v>
      </c>
      <c r="F797" s="315" t="s">
        <v>17221</v>
      </c>
      <c r="G797" s="316">
        <v>74.337606837606842</v>
      </c>
      <c r="H797" s="317">
        <v>13.86</v>
      </c>
      <c r="I797" s="318">
        <v>624.9</v>
      </c>
      <c r="J797" s="334">
        <v>98.81</v>
      </c>
      <c r="K797" s="323">
        <f t="shared" si="46"/>
        <v>723.71</v>
      </c>
      <c r="L797" s="324">
        <f t="shared" si="47"/>
        <v>0.136532589020464</v>
      </c>
      <c r="N797" s="326"/>
      <c r="O797" s="327"/>
    </row>
    <row r="798" spans="1:15" x14ac:dyDescent="0.25">
      <c r="A798" s="302" t="s">
        <v>17217</v>
      </c>
      <c r="B798" s="312">
        <v>1404</v>
      </c>
      <c r="C798" s="313" t="s">
        <v>17218</v>
      </c>
      <c r="D798" s="314" t="s">
        <v>60</v>
      </c>
      <c r="E798" s="315" t="s">
        <v>17219</v>
      </c>
      <c r="F798" s="315" t="s">
        <v>17221</v>
      </c>
      <c r="G798" s="316">
        <v>74.337606837606842</v>
      </c>
      <c r="H798" s="317">
        <v>13.88</v>
      </c>
      <c r="I798" s="318">
        <v>639</v>
      </c>
      <c r="J798" s="334">
        <v>101.52</v>
      </c>
      <c r="K798" s="323">
        <f t="shared" si="46"/>
        <v>740.52</v>
      </c>
      <c r="L798" s="324">
        <f t="shared" si="47"/>
        <v>0.13709285367039378</v>
      </c>
      <c r="N798" s="326"/>
      <c r="O798" s="327"/>
    </row>
    <row r="799" spans="1:15" x14ac:dyDescent="0.25">
      <c r="A799" s="302" t="s">
        <v>17217</v>
      </c>
      <c r="B799" s="312">
        <v>1404</v>
      </c>
      <c r="C799" s="313" t="s">
        <v>17218</v>
      </c>
      <c r="D799" s="314" t="s">
        <v>60</v>
      </c>
      <c r="E799" s="315" t="s">
        <v>17219</v>
      </c>
      <c r="F799" s="315" t="s">
        <v>17221</v>
      </c>
      <c r="G799" s="316">
        <v>74.002849002849004</v>
      </c>
      <c r="H799" s="317">
        <v>12.57</v>
      </c>
      <c r="I799" s="318">
        <v>475.47</v>
      </c>
      <c r="J799" s="334">
        <v>65.05</v>
      </c>
      <c r="K799" s="323">
        <f t="shared" si="46"/>
        <v>540.52</v>
      </c>
      <c r="L799" s="324">
        <f t="shared" si="47"/>
        <v>0.12034707318878117</v>
      </c>
      <c r="N799" s="326"/>
      <c r="O799" s="327"/>
    </row>
    <row r="800" spans="1:15" x14ac:dyDescent="0.25">
      <c r="A800" s="302" t="s">
        <v>17217</v>
      </c>
      <c r="B800" s="312">
        <v>1404</v>
      </c>
      <c r="C800" s="313" t="s">
        <v>17218</v>
      </c>
      <c r="D800" s="314" t="s">
        <v>60</v>
      </c>
      <c r="E800" s="315" t="s">
        <v>17219</v>
      </c>
      <c r="F800" s="315" t="s">
        <v>17221</v>
      </c>
      <c r="G800" s="316">
        <v>74.002849002849004</v>
      </c>
      <c r="H800" s="317">
        <v>12.6</v>
      </c>
      <c r="I800" s="318">
        <v>481.57</v>
      </c>
      <c r="J800" s="334">
        <v>65.900000000000006</v>
      </c>
      <c r="K800" s="323">
        <f t="shared" si="46"/>
        <v>547.47</v>
      </c>
      <c r="L800" s="324">
        <f t="shared" si="47"/>
        <v>0.12037189252379127</v>
      </c>
      <c r="N800" s="326"/>
      <c r="O800" s="327"/>
    </row>
    <row r="801" spans="1:15" x14ac:dyDescent="0.25">
      <c r="A801" s="302" t="s">
        <v>17217</v>
      </c>
      <c r="B801" s="312">
        <v>1404</v>
      </c>
      <c r="C801" s="313" t="s">
        <v>17218</v>
      </c>
      <c r="D801" s="314" t="s">
        <v>60</v>
      </c>
      <c r="E801" s="315" t="s">
        <v>17219</v>
      </c>
      <c r="F801" s="315" t="s">
        <v>17221</v>
      </c>
      <c r="G801" s="316">
        <v>74.002849002849004</v>
      </c>
      <c r="H801" s="317">
        <v>12.95</v>
      </c>
      <c r="I801" s="318">
        <v>500.09</v>
      </c>
      <c r="J801" s="334">
        <v>65.52</v>
      </c>
      <c r="K801" s="323">
        <f t="shared" si="46"/>
        <v>565.61</v>
      </c>
      <c r="L801" s="324">
        <f t="shared" si="47"/>
        <v>0.11583953607609483</v>
      </c>
      <c r="N801" s="326"/>
      <c r="O801" s="327"/>
    </row>
    <row r="802" spans="1:15" x14ac:dyDescent="0.25">
      <c r="A802" s="302" t="s">
        <v>17217</v>
      </c>
      <c r="B802" s="312">
        <v>1404</v>
      </c>
      <c r="C802" s="313" t="s">
        <v>17218</v>
      </c>
      <c r="D802" s="314" t="s">
        <v>60</v>
      </c>
      <c r="E802" s="315" t="s">
        <v>17219</v>
      </c>
      <c r="F802" s="315" t="s">
        <v>17221</v>
      </c>
      <c r="G802" s="316">
        <v>73.86039886039886</v>
      </c>
      <c r="H802" s="317">
        <v>14.749000000000001</v>
      </c>
      <c r="I802" s="318">
        <v>270.08800000000002</v>
      </c>
      <c r="J802" s="334">
        <v>49.175999999999988</v>
      </c>
      <c r="K802" s="323">
        <f t="shared" si="46"/>
        <v>319.26400000000001</v>
      </c>
      <c r="L802" s="324">
        <f t="shared" si="47"/>
        <v>0.15402926731482405</v>
      </c>
      <c r="N802" s="326"/>
      <c r="O802" s="327"/>
    </row>
    <row r="803" spans="1:15" x14ac:dyDescent="0.25">
      <c r="A803" s="302" t="s">
        <v>17217</v>
      </c>
      <c r="B803" s="312">
        <v>2017</v>
      </c>
      <c r="C803" s="313" t="s">
        <v>17218</v>
      </c>
      <c r="D803" s="314" t="s">
        <v>60</v>
      </c>
      <c r="E803" s="315" t="s">
        <v>17219</v>
      </c>
      <c r="F803" s="315" t="s">
        <v>17221</v>
      </c>
      <c r="G803" s="316">
        <v>73.624194348041655</v>
      </c>
      <c r="H803" s="317">
        <v>15.37</v>
      </c>
      <c r="I803" s="318">
        <v>640.54</v>
      </c>
      <c r="J803" s="334">
        <v>47.59</v>
      </c>
      <c r="K803" s="323">
        <f t="shared" si="46"/>
        <v>688.13</v>
      </c>
      <c r="L803" s="324">
        <f t="shared" si="47"/>
        <v>6.9158443898681934E-2</v>
      </c>
      <c r="N803" s="326"/>
      <c r="O803" s="327"/>
    </row>
    <row r="804" spans="1:15" x14ac:dyDescent="0.25">
      <c r="A804" s="302" t="s">
        <v>17217</v>
      </c>
      <c r="B804" s="312">
        <v>2017</v>
      </c>
      <c r="C804" s="313" t="s">
        <v>17218</v>
      </c>
      <c r="D804" s="314" t="s">
        <v>60</v>
      </c>
      <c r="E804" s="315" t="s">
        <v>17219</v>
      </c>
      <c r="F804" s="315" t="s">
        <v>17221</v>
      </c>
      <c r="G804" s="316">
        <v>73.624194348041655</v>
      </c>
      <c r="H804" s="317">
        <v>15.44</v>
      </c>
      <c r="I804" s="318">
        <v>662.73</v>
      </c>
      <c r="J804" s="334">
        <v>29.06</v>
      </c>
      <c r="K804" s="323">
        <f t="shared" si="46"/>
        <v>691.79</v>
      </c>
      <c r="L804" s="324">
        <f t="shared" si="47"/>
        <v>4.2006967432313275E-2</v>
      </c>
      <c r="N804" s="326"/>
      <c r="O804" s="327"/>
    </row>
    <row r="805" spans="1:15" x14ac:dyDescent="0.25">
      <c r="A805" s="302" t="s">
        <v>17217</v>
      </c>
      <c r="B805" s="312">
        <v>2017</v>
      </c>
      <c r="C805" s="313" t="s">
        <v>17218</v>
      </c>
      <c r="D805" s="314" t="s">
        <v>60</v>
      </c>
      <c r="E805" s="315" t="s">
        <v>17219</v>
      </c>
      <c r="F805" s="315" t="s">
        <v>17221</v>
      </c>
      <c r="G805" s="316">
        <v>73.624194348041655</v>
      </c>
      <c r="H805" s="317">
        <v>15.45</v>
      </c>
      <c r="I805" s="318">
        <v>671.14</v>
      </c>
      <c r="J805" s="334">
        <v>16.79</v>
      </c>
      <c r="K805" s="323">
        <f t="shared" si="46"/>
        <v>687.93</v>
      </c>
      <c r="L805" s="324">
        <f t="shared" si="47"/>
        <v>2.4406552992310263E-2</v>
      </c>
      <c r="N805" s="326"/>
      <c r="O805" s="327"/>
    </row>
    <row r="806" spans="1:15" x14ac:dyDescent="0.25">
      <c r="A806" s="302" t="s">
        <v>17217</v>
      </c>
      <c r="B806" s="312">
        <v>1404</v>
      </c>
      <c r="C806" s="313" t="s">
        <v>17218</v>
      </c>
      <c r="D806" s="314" t="s">
        <v>60</v>
      </c>
      <c r="E806" s="315" t="s">
        <v>17219</v>
      </c>
      <c r="F806" s="315" t="s">
        <v>17221</v>
      </c>
      <c r="G806" s="316">
        <v>73.611111111111114</v>
      </c>
      <c r="H806" s="317">
        <v>13.95</v>
      </c>
      <c r="I806" s="318">
        <v>186</v>
      </c>
      <c r="J806" s="334">
        <v>41.78</v>
      </c>
      <c r="K806" s="323">
        <f t="shared" si="46"/>
        <v>227.78</v>
      </c>
      <c r="L806" s="324">
        <f t="shared" si="47"/>
        <v>0.1834226007551146</v>
      </c>
      <c r="N806" s="326"/>
      <c r="O806" s="327"/>
    </row>
    <row r="807" spans="1:15" x14ac:dyDescent="0.25">
      <c r="A807" s="302" t="s">
        <v>17217</v>
      </c>
      <c r="B807" s="312">
        <v>1404</v>
      </c>
      <c r="C807" s="313" t="s">
        <v>17218</v>
      </c>
      <c r="D807" s="314" t="s">
        <v>60</v>
      </c>
      <c r="E807" s="315" t="s">
        <v>17219</v>
      </c>
      <c r="F807" s="315" t="s">
        <v>17221</v>
      </c>
      <c r="G807" s="316">
        <v>73.611111111111114</v>
      </c>
      <c r="H807" s="317">
        <v>13.85</v>
      </c>
      <c r="I807" s="318">
        <v>205.69</v>
      </c>
      <c r="J807" s="334">
        <v>37.28</v>
      </c>
      <c r="K807" s="323">
        <f t="shared" si="46"/>
        <v>242.97</v>
      </c>
      <c r="L807" s="324">
        <f t="shared" si="47"/>
        <v>0.15343458040087254</v>
      </c>
      <c r="N807" s="326"/>
      <c r="O807" s="327"/>
    </row>
    <row r="808" spans="1:15" x14ac:dyDescent="0.25">
      <c r="A808" s="302" t="s">
        <v>17217</v>
      </c>
      <c r="B808" s="312">
        <v>1404</v>
      </c>
      <c r="C808" s="313" t="s">
        <v>17218</v>
      </c>
      <c r="D808" s="314" t="s">
        <v>60</v>
      </c>
      <c r="E808" s="315" t="s">
        <v>17219</v>
      </c>
      <c r="F808" s="315" t="s">
        <v>17221</v>
      </c>
      <c r="G808" s="316">
        <v>73.611111111111114</v>
      </c>
      <c r="H808" s="317">
        <v>13.96</v>
      </c>
      <c r="I808" s="318">
        <v>224.65</v>
      </c>
      <c r="J808" s="334">
        <v>27.52</v>
      </c>
      <c r="K808" s="323">
        <f t="shared" si="46"/>
        <v>252.17000000000002</v>
      </c>
      <c r="L808" s="324">
        <f t="shared" si="47"/>
        <v>0.10913272792164015</v>
      </c>
      <c r="N808" s="326"/>
      <c r="O808" s="327"/>
    </row>
    <row r="809" spans="1:15" x14ac:dyDescent="0.25">
      <c r="A809" s="302" t="s">
        <v>17217</v>
      </c>
      <c r="B809" s="335">
        <v>115</v>
      </c>
      <c r="C809" s="313" t="s">
        <v>17218</v>
      </c>
      <c r="D809" s="314" t="s">
        <v>60</v>
      </c>
      <c r="E809" s="315" t="s">
        <v>17219</v>
      </c>
      <c r="F809" s="315" t="s">
        <v>484</v>
      </c>
      <c r="G809" s="316">
        <v>73.540372670807457</v>
      </c>
      <c r="H809" s="317">
        <v>17.473418379934209</v>
      </c>
      <c r="I809" s="318">
        <v>4.8079857879233057</v>
      </c>
      <c r="J809" s="336">
        <v>6.0145086460375028</v>
      </c>
      <c r="K809" s="333">
        <f t="shared" si="46"/>
        <v>10.822494433960809</v>
      </c>
      <c r="L809" s="324">
        <v>0.55574144045425178</v>
      </c>
      <c r="N809" s="326"/>
      <c r="O809" s="327"/>
    </row>
    <row r="810" spans="1:15" x14ac:dyDescent="0.25">
      <c r="A810" s="302" t="s">
        <v>17217</v>
      </c>
      <c r="B810" s="312">
        <v>1404</v>
      </c>
      <c r="C810" s="313" t="s">
        <v>17218</v>
      </c>
      <c r="D810" s="314" t="s">
        <v>60</v>
      </c>
      <c r="E810" s="315" t="s">
        <v>17219</v>
      </c>
      <c r="F810" s="315" t="s">
        <v>17221</v>
      </c>
      <c r="G810" s="316">
        <v>73.361823361823369</v>
      </c>
      <c r="H810" s="317">
        <v>13.46</v>
      </c>
      <c r="I810" s="318">
        <v>410.28</v>
      </c>
      <c r="J810" s="334">
        <v>70.099999999999994</v>
      </c>
      <c r="K810" s="323">
        <f t="shared" si="46"/>
        <v>480.38</v>
      </c>
      <c r="L810" s="324">
        <f t="shared" ref="L810:L873" si="48">IF(J810="","",IF(K810="","",J810/K810))</f>
        <v>0.14592614180440483</v>
      </c>
      <c r="N810" s="326"/>
      <c r="O810" s="327"/>
    </row>
    <row r="811" spans="1:15" x14ac:dyDescent="0.25">
      <c r="A811" s="302" t="s">
        <v>17217</v>
      </c>
      <c r="B811" s="338">
        <v>1404</v>
      </c>
      <c r="C811" s="339" t="s">
        <v>17218</v>
      </c>
      <c r="D811" s="340" t="s">
        <v>60</v>
      </c>
      <c r="E811" s="341" t="s">
        <v>17219</v>
      </c>
      <c r="F811" s="341" t="s">
        <v>17221</v>
      </c>
      <c r="G811" s="342">
        <v>73.361823361823369</v>
      </c>
      <c r="H811" s="343">
        <v>13.53</v>
      </c>
      <c r="I811" s="334">
        <v>429.17</v>
      </c>
      <c r="J811" s="334">
        <v>71.900000000000006</v>
      </c>
      <c r="K811" s="323">
        <f t="shared" si="46"/>
        <v>501.07000000000005</v>
      </c>
      <c r="L811" s="324">
        <f t="shared" si="48"/>
        <v>0.14349292514019996</v>
      </c>
      <c r="N811" s="326"/>
      <c r="O811" s="327"/>
    </row>
    <row r="812" spans="1:15" x14ac:dyDescent="0.25">
      <c r="A812" s="302" t="s">
        <v>17217</v>
      </c>
      <c r="B812" s="338">
        <v>1404</v>
      </c>
      <c r="C812" s="339" t="s">
        <v>17218</v>
      </c>
      <c r="D812" s="340" t="s">
        <v>60</v>
      </c>
      <c r="E812" s="341" t="s">
        <v>17219</v>
      </c>
      <c r="F812" s="341" t="s">
        <v>17221</v>
      </c>
      <c r="G812" s="342">
        <v>73.361823361823369</v>
      </c>
      <c r="H812" s="343">
        <v>13.48</v>
      </c>
      <c r="I812" s="334">
        <v>418.65</v>
      </c>
      <c r="J812" s="334">
        <v>70.81</v>
      </c>
      <c r="K812" s="323">
        <f t="shared" si="46"/>
        <v>489.46</v>
      </c>
      <c r="L812" s="324">
        <f t="shared" si="48"/>
        <v>0.14466963592530546</v>
      </c>
      <c r="N812" s="326"/>
      <c r="O812" s="327"/>
    </row>
    <row r="813" spans="1:15" x14ac:dyDescent="0.25">
      <c r="A813" s="302" t="s">
        <v>17217</v>
      </c>
      <c r="B813" s="338">
        <v>2017</v>
      </c>
      <c r="C813" s="339" t="s">
        <v>17218</v>
      </c>
      <c r="D813" s="340" t="s">
        <v>60</v>
      </c>
      <c r="E813" s="341" t="s">
        <v>17219</v>
      </c>
      <c r="F813" s="341" t="s">
        <v>17221</v>
      </c>
      <c r="G813" s="342">
        <v>73.306891422905295</v>
      </c>
      <c r="H813" s="343">
        <v>16.91</v>
      </c>
      <c r="I813" s="334">
        <v>95.19</v>
      </c>
      <c r="J813" s="334">
        <v>40.85</v>
      </c>
      <c r="K813" s="323">
        <f t="shared" si="46"/>
        <v>136.04</v>
      </c>
      <c r="L813" s="324">
        <f t="shared" si="48"/>
        <v>0.30027932960893855</v>
      </c>
      <c r="N813" s="326"/>
      <c r="O813" s="327"/>
    </row>
    <row r="814" spans="1:15" x14ac:dyDescent="0.25">
      <c r="A814" s="302" t="s">
        <v>17217</v>
      </c>
      <c r="B814" s="338">
        <v>2017</v>
      </c>
      <c r="C814" s="339" t="s">
        <v>17218</v>
      </c>
      <c r="D814" s="340" t="s">
        <v>60</v>
      </c>
      <c r="E814" s="341" t="s">
        <v>17219</v>
      </c>
      <c r="F814" s="341" t="s">
        <v>17221</v>
      </c>
      <c r="G814" s="342">
        <v>73.306891422905295</v>
      </c>
      <c r="H814" s="343">
        <v>16.88</v>
      </c>
      <c r="I814" s="334">
        <v>100.66</v>
      </c>
      <c r="J814" s="334">
        <v>42.95</v>
      </c>
      <c r="K814" s="323">
        <f t="shared" si="46"/>
        <v>143.61000000000001</v>
      </c>
      <c r="L814" s="324">
        <f t="shared" si="48"/>
        <v>0.29907388064897988</v>
      </c>
      <c r="N814" s="326"/>
      <c r="O814" s="327"/>
    </row>
    <row r="815" spans="1:15" x14ac:dyDescent="0.25">
      <c r="A815" s="302" t="s">
        <v>17217</v>
      </c>
      <c r="B815" s="338">
        <v>2017</v>
      </c>
      <c r="C815" s="339" t="s">
        <v>17218</v>
      </c>
      <c r="D815" s="340" t="s">
        <v>60</v>
      </c>
      <c r="E815" s="341" t="s">
        <v>17219</v>
      </c>
      <c r="F815" s="341" t="s">
        <v>17221</v>
      </c>
      <c r="G815" s="342">
        <v>73.306891422905295</v>
      </c>
      <c r="H815" s="343">
        <v>16.93</v>
      </c>
      <c r="I815" s="334">
        <v>103.64</v>
      </c>
      <c r="J815" s="334">
        <v>43.55</v>
      </c>
      <c r="K815" s="323">
        <f t="shared" si="46"/>
        <v>147.19</v>
      </c>
      <c r="L815" s="324">
        <f t="shared" si="48"/>
        <v>0.29587607853794412</v>
      </c>
      <c r="N815" s="326"/>
      <c r="O815" s="327"/>
    </row>
    <row r="816" spans="1:15" x14ac:dyDescent="0.25">
      <c r="A816" s="302" t="s">
        <v>17217</v>
      </c>
      <c r="B816" s="338">
        <v>1404</v>
      </c>
      <c r="C816" s="339" t="s">
        <v>17218</v>
      </c>
      <c r="D816" s="340" t="s">
        <v>60</v>
      </c>
      <c r="E816" s="341" t="s">
        <v>17219</v>
      </c>
      <c r="F816" s="341" t="s">
        <v>17221</v>
      </c>
      <c r="G816" s="342">
        <v>73.269230769230774</v>
      </c>
      <c r="H816" s="343">
        <v>14.33</v>
      </c>
      <c r="I816" s="334">
        <v>387.1</v>
      </c>
      <c r="J816" s="334">
        <v>89.95</v>
      </c>
      <c r="K816" s="323">
        <f t="shared" si="46"/>
        <v>477.05</v>
      </c>
      <c r="L816" s="324">
        <f t="shared" si="48"/>
        <v>0.18855465884079237</v>
      </c>
      <c r="N816" s="326"/>
      <c r="O816" s="327"/>
    </row>
    <row r="817" spans="1:15" x14ac:dyDescent="0.25">
      <c r="A817" s="302" t="s">
        <v>17217</v>
      </c>
      <c r="B817" s="338">
        <v>1404</v>
      </c>
      <c r="C817" s="339" t="s">
        <v>17218</v>
      </c>
      <c r="D817" s="340" t="s">
        <v>60</v>
      </c>
      <c r="E817" s="341" t="s">
        <v>17219</v>
      </c>
      <c r="F817" s="341" t="s">
        <v>17221</v>
      </c>
      <c r="G817" s="342">
        <v>73.269230769230774</v>
      </c>
      <c r="H817" s="343">
        <v>14.28</v>
      </c>
      <c r="I817" s="334">
        <v>398.52</v>
      </c>
      <c r="J817" s="334">
        <v>84.71</v>
      </c>
      <c r="K817" s="323">
        <f t="shared" si="46"/>
        <v>483.22999999999996</v>
      </c>
      <c r="L817" s="324">
        <f t="shared" si="48"/>
        <v>0.17529954679966062</v>
      </c>
      <c r="N817" s="326"/>
      <c r="O817" s="327"/>
    </row>
    <row r="818" spans="1:15" x14ac:dyDescent="0.25">
      <c r="A818" s="302" t="s">
        <v>17217</v>
      </c>
      <c r="B818" s="338">
        <v>1404</v>
      </c>
      <c r="C818" s="339" t="s">
        <v>17218</v>
      </c>
      <c r="D818" s="340" t="s">
        <v>60</v>
      </c>
      <c r="E818" s="341" t="s">
        <v>17219</v>
      </c>
      <c r="F818" s="341" t="s">
        <v>17221</v>
      </c>
      <c r="G818" s="342">
        <v>73.269230769230774</v>
      </c>
      <c r="H818" s="343">
        <v>14.28</v>
      </c>
      <c r="I818" s="334">
        <v>413.9</v>
      </c>
      <c r="J818" s="334">
        <v>84.52</v>
      </c>
      <c r="K818" s="323">
        <f t="shared" si="46"/>
        <v>498.41999999999996</v>
      </c>
      <c r="L818" s="324">
        <f t="shared" si="48"/>
        <v>0.1695758597167048</v>
      </c>
      <c r="N818" s="326"/>
      <c r="O818" s="327"/>
    </row>
    <row r="819" spans="1:15" x14ac:dyDescent="0.25">
      <c r="A819" s="302" t="s">
        <v>17217</v>
      </c>
      <c r="B819" s="338">
        <v>2017</v>
      </c>
      <c r="C819" s="339" t="s">
        <v>17218</v>
      </c>
      <c r="D819" s="340" t="s">
        <v>60</v>
      </c>
      <c r="E819" s="341" t="s">
        <v>17219</v>
      </c>
      <c r="F819" s="341" t="s">
        <v>17221</v>
      </c>
      <c r="G819" s="342">
        <v>73.252354982647489</v>
      </c>
      <c r="H819" s="343">
        <v>15.83</v>
      </c>
      <c r="I819" s="334">
        <v>70.52</v>
      </c>
      <c r="J819" s="334">
        <v>59.56</v>
      </c>
      <c r="K819" s="323">
        <f t="shared" si="46"/>
        <v>130.07999999999998</v>
      </c>
      <c r="L819" s="324">
        <f t="shared" si="48"/>
        <v>0.45787207872078728</v>
      </c>
      <c r="N819" s="326"/>
      <c r="O819" s="327"/>
    </row>
    <row r="820" spans="1:15" x14ac:dyDescent="0.25">
      <c r="A820" s="302" t="s">
        <v>17217</v>
      </c>
      <c r="B820" s="338">
        <v>2017</v>
      </c>
      <c r="C820" s="339" t="s">
        <v>17218</v>
      </c>
      <c r="D820" s="340" t="s">
        <v>60</v>
      </c>
      <c r="E820" s="341" t="s">
        <v>17219</v>
      </c>
      <c r="F820" s="341" t="s">
        <v>17221</v>
      </c>
      <c r="G820" s="342">
        <v>73.252354982647489</v>
      </c>
      <c r="H820" s="343">
        <v>15.85</v>
      </c>
      <c r="I820" s="334">
        <v>72.02</v>
      </c>
      <c r="J820" s="334">
        <v>61.55</v>
      </c>
      <c r="K820" s="323">
        <f t="shared" si="46"/>
        <v>133.57</v>
      </c>
      <c r="L820" s="324">
        <f t="shared" si="48"/>
        <v>0.46080706745526689</v>
      </c>
      <c r="N820" s="326"/>
      <c r="O820" s="327"/>
    </row>
    <row r="821" spans="1:15" x14ac:dyDescent="0.25">
      <c r="A821" s="302" t="s">
        <v>17217</v>
      </c>
      <c r="B821" s="338">
        <v>2017</v>
      </c>
      <c r="C821" s="339" t="s">
        <v>17218</v>
      </c>
      <c r="D821" s="340" t="s">
        <v>60</v>
      </c>
      <c r="E821" s="341" t="s">
        <v>17219</v>
      </c>
      <c r="F821" s="341" t="s">
        <v>17221</v>
      </c>
      <c r="G821" s="342">
        <v>73.252354982647489</v>
      </c>
      <c r="H821" s="343">
        <v>15.85</v>
      </c>
      <c r="I821" s="334">
        <v>74.14</v>
      </c>
      <c r="J821" s="334">
        <v>60.63</v>
      </c>
      <c r="K821" s="323">
        <f t="shared" si="46"/>
        <v>134.77000000000001</v>
      </c>
      <c r="L821" s="324">
        <f t="shared" si="48"/>
        <v>0.44987756919195665</v>
      </c>
      <c r="N821" s="326"/>
      <c r="O821" s="327"/>
    </row>
    <row r="822" spans="1:15" x14ac:dyDescent="0.25">
      <c r="A822" s="302" t="s">
        <v>17217</v>
      </c>
      <c r="B822" s="338">
        <v>1404</v>
      </c>
      <c r="C822" s="339" t="s">
        <v>17218</v>
      </c>
      <c r="D822" s="340" t="s">
        <v>60</v>
      </c>
      <c r="E822" s="341" t="s">
        <v>17219</v>
      </c>
      <c r="F822" s="341" t="s">
        <v>17221</v>
      </c>
      <c r="G822" s="342">
        <v>73</v>
      </c>
      <c r="H822" s="343">
        <v>14.3</v>
      </c>
      <c r="I822" s="334">
        <v>355.8</v>
      </c>
      <c r="J822" s="334">
        <v>45.699999999999989</v>
      </c>
      <c r="K822" s="323">
        <f t="shared" si="46"/>
        <v>401.5</v>
      </c>
      <c r="L822" s="324">
        <f t="shared" si="48"/>
        <v>0.1138231631382316</v>
      </c>
      <c r="N822" s="326"/>
      <c r="O822" s="327"/>
    </row>
    <row r="823" spans="1:15" x14ac:dyDescent="0.25">
      <c r="A823" s="302" t="s">
        <v>17217</v>
      </c>
      <c r="B823" s="344">
        <v>12000</v>
      </c>
      <c r="C823" s="339" t="s">
        <v>17218</v>
      </c>
      <c r="D823" s="340" t="s">
        <v>60</v>
      </c>
      <c r="E823" s="341" t="s">
        <v>17219</v>
      </c>
      <c r="F823" s="345" t="s">
        <v>484</v>
      </c>
      <c r="G823" s="346">
        <v>71.885588817721185</v>
      </c>
      <c r="H823" s="347">
        <v>13.670000433921814</v>
      </c>
      <c r="I823" s="333">
        <v>915</v>
      </c>
      <c r="J823" s="328">
        <v>286.00000000000011</v>
      </c>
      <c r="K823" s="329">
        <v>1201</v>
      </c>
      <c r="L823" s="324">
        <f t="shared" si="48"/>
        <v>0.23813488759367205</v>
      </c>
      <c r="N823" s="326"/>
      <c r="O823" s="327"/>
    </row>
    <row r="824" spans="1:15" x14ac:dyDescent="0.25">
      <c r="A824" s="302" t="s">
        <v>17217</v>
      </c>
      <c r="B824" s="338">
        <v>1404</v>
      </c>
      <c r="C824" s="339" t="s">
        <v>17218</v>
      </c>
      <c r="D824" s="340" t="s">
        <v>60</v>
      </c>
      <c r="E824" s="341" t="s">
        <v>17219</v>
      </c>
      <c r="F824" s="341" t="s">
        <v>17221</v>
      </c>
      <c r="G824" s="342">
        <v>71.866096866096868</v>
      </c>
      <c r="H824" s="348">
        <v>15.06</v>
      </c>
      <c r="I824" s="323">
        <v>581.36</v>
      </c>
      <c r="J824" s="323">
        <v>60.66</v>
      </c>
      <c r="K824" s="323">
        <f t="shared" ref="K824:K832" si="49">I824+J824</f>
        <v>642.02</v>
      </c>
      <c r="L824" s="324">
        <f t="shared" si="48"/>
        <v>9.448303791159153E-2</v>
      </c>
      <c r="N824" s="326"/>
      <c r="O824" s="327"/>
    </row>
    <row r="825" spans="1:15" x14ac:dyDescent="0.25">
      <c r="A825" s="302" t="s">
        <v>17217</v>
      </c>
      <c r="B825" s="338">
        <v>1404</v>
      </c>
      <c r="C825" s="339" t="s">
        <v>17218</v>
      </c>
      <c r="D825" s="340" t="s">
        <v>60</v>
      </c>
      <c r="E825" s="341" t="s">
        <v>17219</v>
      </c>
      <c r="F825" s="341" t="s">
        <v>17221</v>
      </c>
      <c r="G825" s="342">
        <v>71.866096866096868</v>
      </c>
      <c r="H825" s="348">
        <v>15.03</v>
      </c>
      <c r="I825" s="323">
        <v>566.46</v>
      </c>
      <c r="J825" s="323">
        <v>56.37</v>
      </c>
      <c r="K825" s="323">
        <f t="shared" si="49"/>
        <v>622.83000000000004</v>
      </c>
      <c r="L825" s="324">
        <f t="shared" si="48"/>
        <v>9.0506237657145605E-2</v>
      </c>
      <c r="N825" s="326"/>
      <c r="O825" s="327"/>
    </row>
    <row r="826" spans="1:15" x14ac:dyDescent="0.25">
      <c r="A826" s="302" t="s">
        <v>17217</v>
      </c>
      <c r="B826" s="338">
        <v>1404</v>
      </c>
      <c r="C826" s="339" t="s">
        <v>17218</v>
      </c>
      <c r="D826" s="340" t="s">
        <v>60</v>
      </c>
      <c r="E826" s="341" t="s">
        <v>17219</v>
      </c>
      <c r="F826" s="341" t="s">
        <v>17221</v>
      </c>
      <c r="G826" s="342">
        <v>71.866096866096868</v>
      </c>
      <c r="H826" s="348">
        <v>14.93</v>
      </c>
      <c r="I826" s="323">
        <v>576.69000000000005</v>
      </c>
      <c r="J826" s="323">
        <v>55.34</v>
      </c>
      <c r="K826" s="323">
        <f t="shared" si="49"/>
        <v>632.03000000000009</v>
      </c>
      <c r="L826" s="324">
        <f t="shared" si="48"/>
        <v>8.7559134851193765E-2</v>
      </c>
      <c r="N826" s="326"/>
      <c r="O826" s="327"/>
    </row>
    <row r="827" spans="1:15" x14ac:dyDescent="0.25">
      <c r="A827" s="302" t="s">
        <v>17217</v>
      </c>
      <c r="B827" s="338">
        <v>2017</v>
      </c>
      <c r="C827" s="339" t="s">
        <v>17218</v>
      </c>
      <c r="D827" s="340" t="s">
        <v>60</v>
      </c>
      <c r="E827" s="341" t="s">
        <v>17219</v>
      </c>
      <c r="F827" s="341" t="s">
        <v>17221</v>
      </c>
      <c r="G827" s="342">
        <v>71.834407535944479</v>
      </c>
      <c r="H827" s="348">
        <v>16.25</v>
      </c>
      <c r="I827" s="323">
        <v>75.45</v>
      </c>
      <c r="J827" s="323">
        <v>42</v>
      </c>
      <c r="K827" s="323">
        <f t="shared" si="49"/>
        <v>117.45</v>
      </c>
      <c r="L827" s="324">
        <f t="shared" si="48"/>
        <v>0.35759897828863346</v>
      </c>
      <c r="N827" s="326"/>
      <c r="O827" s="327"/>
    </row>
    <row r="828" spans="1:15" x14ac:dyDescent="0.25">
      <c r="A828" s="302" t="s">
        <v>17217</v>
      </c>
      <c r="B828" s="338">
        <v>2017</v>
      </c>
      <c r="C828" s="339" t="s">
        <v>17218</v>
      </c>
      <c r="D828" s="340" t="s">
        <v>60</v>
      </c>
      <c r="E828" s="341" t="s">
        <v>17219</v>
      </c>
      <c r="F828" s="341" t="s">
        <v>17221</v>
      </c>
      <c r="G828" s="342">
        <v>71.834407535944479</v>
      </c>
      <c r="H828" s="348">
        <v>16.489999999999998</v>
      </c>
      <c r="I828" s="323">
        <v>59.45</v>
      </c>
      <c r="J828" s="323">
        <v>42.1</v>
      </c>
      <c r="K828" s="323">
        <f t="shared" si="49"/>
        <v>101.55000000000001</v>
      </c>
      <c r="L828" s="324">
        <f t="shared" si="48"/>
        <v>0.41457410142786799</v>
      </c>
      <c r="N828" s="326"/>
      <c r="O828" s="327"/>
    </row>
    <row r="829" spans="1:15" x14ac:dyDescent="0.25">
      <c r="A829" s="302" t="s">
        <v>17217</v>
      </c>
      <c r="B829" s="338">
        <v>2017</v>
      </c>
      <c r="C829" s="339" t="s">
        <v>17218</v>
      </c>
      <c r="D829" s="340" t="s">
        <v>60</v>
      </c>
      <c r="E829" s="341" t="s">
        <v>17219</v>
      </c>
      <c r="F829" s="341" t="s">
        <v>17221</v>
      </c>
      <c r="G829" s="342">
        <v>71.834407535944479</v>
      </c>
      <c r="H829" s="348">
        <v>16.489999999999998</v>
      </c>
      <c r="I829" s="323">
        <v>60.92</v>
      </c>
      <c r="J829" s="323">
        <v>42.53</v>
      </c>
      <c r="K829" s="323">
        <f t="shared" si="49"/>
        <v>103.45</v>
      </c>
      <c r="L829" s="324">
        <f t="shared" si="48"/>
        <v>0.41111648139197682</v>
      </c>
      <c r="N829" s="326"/>
      <c r="O829" s="327"/>
    </row>
    <row r="830" spans="1:15" x14ac:dyDescent="0.25">
      <c r="A830" s="302" t="s">
        <v>17217</v>
      </c>
      <c r="B830" s="338">
        <v>2017</v>
      </c>
      <c r="C830" s="339" t="s">
        <v>17218</v>
      </c>
      <c r="D830" s="340" t="s">
        <v>60</v>
      </c>
      <c r="E830" s="341" t="s">
        <v>17219</v>
      </c>
      <c r="F830" s="341" t="s">
        <v>17221</v>
      </c>
      <c r="G830" s="342">
        <v>71.789786812097176</v>
      </c>
      <c r="H830" s="348">
        <v>15.41</v>
      </c>
      <c r="I830" s="323">
        <v>279.29000000000002</v>
      </c>
      <c r="J830" s="323">
        <v>39.450000000000003</v>
      </c>
      <c r="K830" s="323">
        <f t="shared" si="49"/>
        <v>318.74</v>
      </c>
      <c r="L830" s="324">
        <f t="shared" si="48"/>
        <v>0.12376858881847275</v>
      </c>
      <c r="N830" s="326"/>
      <c r="O830" s="327"/>
    </row>
    <row r="831" spans="1:15" x14ac:dyDescent="0.25">
      <c r="A831" s="302" t="s">
        <v>17217</v>
      </c>
      <c r="B831" s="338">
        <v>2017</v>
      </c>
      <c r="C831" s="339" t="s">
        <v>17218</v>
      </c>
      <c r="D831" s="340" t="s">
        <v>60</v>
      </c>
      <c r="E831" s="341" t="s">
        <v>17219</v>
      </c>
      <c r="F831" s="341" t="s">
        <v>17221</v>
      </c>
      <c r="G831" s="342">
        <v>71.789786812097176</v>
      </c>
      <c r="H831" s="348">
        <v>15.36</v>
      </c>
      <c r="I831" s="323">
        <v>277.10000000000002</v>
      </c>
      <c r="J831" s="323">
        <v>38.67</v>
      </c>
      <c r="K831" s="323">
        <f t="shared" si="49"/>
        <v>315.77000000000004</v>
      </c>
      <c r="L831" s="324">
        <f t="shared" si="48"/>
        <v>0.12246255185736453</v>
      </c>
      <c r="N831" s="326"/>
      <c r="O831" s="327"/>
    </row>
    <row r="832" spans="1:15" x14ac:dyDescent="0.25">
      <c r="A832" s="302" t="s">
        <v>17217</v>
      </c>
      <c r="B832" s="338">
        <v>2017</v>
      </c>
      <c r="C832" s="339" t="s">
        <v>17218</v>
      </c>
      <c r="D832" s="340" t="s">
        <v>60</v>
      </c>
      <c r="E832" s="341" t="s">
        <v>17219</v>
      </c>
      <c r="F832" s="341" t="s">
        <v>17221</v>
      </c>
      <c r="G832" s="342">
        <v>71.789786812097176</v>
      </c>
      <c r="H832" s="348">
        <v>15.36</v>
      </c>
      <c r="I832" s="323">
        <v>267.36</v>
      </c>
      <c r="J832" s="323">
        <v>38.47</v>
      </c>
      <c r="K832" s="323">
        <f t="shared" si="49"/>
        <v>305.83000000000004</v>
      </c>
      <c r="L832" s="324">
        <f t="shared" si="48"/>
        <v>0.1257888369355524</v>
      </c>
      <c r="N832" s="326"/>
      <c r="O832" s="327"/>
    </row>
    <row r="833" spans="1:15" x14ac:dyDescent="0.25">
      <c r="A833" s="302" t="s">
        <v>17217</v>
      </c>
      <c r="B833" s="344">
        <v>7500</v>
      </c>
      <c r="C833" s="349" t="s">
        <v>17218</v>
      </c>
      <c r="D833" s="340" t="s">
        <v>60</v>
      </c>
      <c r="E833" s="341" t="s">
        <v>17219</v>
      </c>
      <c r="F833" s="345" t="s">
        <v>484</v>
      </c>
      <c r="G833" s="346">
        <v>71.563636363636363</v>
      </c>
      <c r="H833" s="347">
        <v>14.499999582767487</v>
      </c>
      <c r="I833" s="333">
        <v>698.94000244140625</v>
      </c>
      <c r="J833" s="333">
        <v>153.78997802734378</v>
      </c>
      <c r="K833" s="333">
        <v>852.72998046875</v>
      </c>
      <c r="L833" s="324">
        <f t="shared" si="48"/>
        <v>0.18035014781913103</v>
      </c>
      <c r="N833" s="326"/>
      <c r="O833" s="327"/>
    </row>
    <row r="834" spans="1:15" x14ac:dyDescent="0.25">
      <c r="A834" s="302" t="s">
        <v>17217</v>
      </c>
      <c r="B834" s="338">
        <v>1404</v>
      </c>
      <c r="C834" s="339" t="s">
        <v>17218</v>
      </c>
      <c r="D834" s="340" t="s">
        <v>60</v>
      </c>
      <c r="E834" s="341" t="s">
        <v>17219</v>
      </c>
      <c r="F834" s="341" t="s">
        <v>17221</v>
      </c>
      <c r="G834" s="342">
        <v>71.36</v>
      </c>
      <c r="H834" s="348">
        <v>14.54</v>
      </c>
      <c r="I834" s="323">
        <v>363.24</v>
      </c>
      <c r="J834" s="323">
        <v>38.899999999999977</v>
      </c>
      <c r="K834" s="323">
        <f>I834+J834</f>
        <v>402.14</v>
      </c>
      <c r="L834" s="324">
        <f t="shared" si="48"/>
        <v>9.6732481225443825E-2</v>
      </c>
      <c r="N834" s="326"/>
      <c r="O834" s="327"/>
    </row>
    <row r="835" spans="1:15" x14ac:dyDescent="0.25">
      <c r="A835" s="302" t="s">
        <v>17217</v>
      </c>
      <c r="B835" s="338">
        <v>1404</v>
      </c>
      <c r="C835" s="339" t="s">
        <v>17218</v>
      </c>
      <c r="D835" s="340" t="s">
        <v>60</v>
      </c>
      <c r="E835" s="341" t="s">
        <v>17219</v>
      </c>
      <c r="F835" s="341" t="s">
        <v>17221</v>
      </c>
      <c r="G835" s="342">
        <v>71.36</v>
      </c>
      <c r="H835" s="348">
        <v>14.54</v>
      </c>
      <c r="I835" s="323">
        <v>364.95</v>
      </c>
      <c r="J835" s="323">
        <v>37.480000000000018</v>
      </c>
      <c r="K835" s="323">
        <f>I835+J835</f>
        <v>402.43</v>
      </c>
      <c r="L835" s="324">
        <f t="shared" si="48"/>
        <v>9.3134209676217022E-2</v>
      </c>
      <c r="N835" s="326"/>
      <c r="O835" s="327"/>
    </row>
    <row r="836" spans="1:15" x14ac:dyDescent="0.25">
      <c r="A836" s="302" t="s">
        <v>17217</v>
      </c>
      <c r="B836" s="338">
        <v>1404</v>
      </c>
      <c r="C836" s="339" t="s">
        <v>17218</v>
      </c>
      <c r="D836" s="340" t="s">
        <v>60</v>
      </c>
      <c r="E836" s="341" t="s">
        <v>17219</v>
      </c>
      <c r="F836" s="341" t="s">
        <v>17221</v>
      </c>
      <c r="G836" s="342">
        <v>71.36</v>
      </c>
      <c r="H836" s="348">
        <v>14.54</v>
      </c>
      <c r="I836" s="323">
        <v>382.1</v>
      </c>
      <c r="J836" s="323">
        <v>36.379999999999995</v>
      </c>
      <c r="K836" s="323">
        <f>I836+J836</f>
        <v>418.48</v>
      </c>
      <c r="L836" s="324">
        <f t="shared" si="48"/>
        <v>8.693366469126361E-2</v>
      </c>
      <c r="N836" s="326"/>
      <c r="O836" s="327"/>
    </row>
    <row r="837" spans="1:15" x14ac:dyDescent="0.25">
      <c r="A837" s="302" t="s">
        <v>17217</v>
      </c>
      <c r="B837" s="338">
        <v>1226</v>
      </c>
      <c r="C837" s="339" t="s">
        <v>17218</v>
      </c>
      <c r="D837" s="340" t="s">
        <v>60</v>
      </c>
      <c r="E837" s="341" t="s">
        <v>17219</v>
      </c>
      <c r="F837" s="341" t="s">
        <v>17221</v>
      </c>
      <c r="G837" s="342">
        <v>71.288743882544864</v>
      </c>
      <c r="H837" s="348">
        <v>16.27</v>
      </c>
      <c r="I837" s="323">
        <v>171.095</v>
      </c>
      <c r="J837" s="323">
        <v>31.715000000000003</v>
      </c>
      <c r="K837" s="323">
        <f>I837+J837</f>
        <v>202.81</v>
      </c>
      <c r="L837" s="324">
        <f t="shared" si="48"/>
        <v>0.15637789063655641</v>
      </c>
      <c r="N837" s="326"/>
      <c r="O837" s="327"/>
    </row>
    <row r="838" spans="1:15" x14ac:dyDescent="0.25">
      <c r="A838" s="302" t="s">
        <v>17217</v>
      </c>
      <c r="B838" s="344">
        <v>12000</v>
      </c>
      <c r="C838" s="339" t="s">
        <v>17218</v>
      </c>
      <c r="D838" s="340" t="s">
        <v>60</v>
      </c>
      <c r="E838" s="341" t="s">
        <v>17219</v>
      </c>
      <c r="F838" s="345" t="s">
        <v>484</v>
      </c>
      <c r="G838" s="346">
        <v>70.943933987559546</v>
      </c>
      <c r="H838" s="347">
        <v>13.050000369548798</v>
      </c>
      <c r="I838" s="333">
        <v>1057</v>
      </c>
      <c r="J838" s="328">
        <v>357.11999511718739</v>
      </c>
      <c r="K838" s="329">
        <v>1414.1199951171875</v>
      </c>
      <c r="L838" s="324">
        <f t="shared" si="48"/>
        <v>0.25253867871912311</v>
      </c>
      <c r="N838" s="326"/>
      <c r="O838" s="327"/>
    </row>
    <row r="839" spans="1:15" x14ac:dyDescent="0.25">
      <c r="A839" s="302" t="s">
        <v>17217</v>
      </c>
      <c r="B839" s="338">
        <v>1404</v>
      </c>
      <c r="C839" s="339" t="s">
        <v>17218</v>
      </c>
      <c r="D839" s="340" t="s">
        <v>60</v>
      </c>
      <c r="E839" s="341" t="s">
        <v>17219</v>
      </c>
      <c r="F839" s="341" t="s">
        <v>17221</v>
      </c>
      <c r="G839" s="342">
        <v>70.940170940170944</v>
      </c>
      <c r="H839" s="348">
        <v>14.07</v>
      </c>
      <c r="I839" s="323">
        <v>182.24</v>
      </c>
      <c r="J839" s="323">
        <v>65.930000000000007</v>
      </c>
      <c r="K839" s="323">
        <f t="shared" ref="K839:K850" si="50">I839+J839</f>
        <v>248.17000000000002</v>
      </c>
      <c r="L839" s="324">
        <f t="shared" si="48"/>
        <v>0.2656646653503647</v>
      </c>
      <c r="N839" s="326"/>
      <c r="O839" s="327"/>
    </row>
    <row r="840" spans="1:15" x14ac:dyDescent="0.25">
      <c r="A840" s="302" t="s">
        <v>17217</v>
      </c>
      <c r="B840" s="338">
        <v>1404</v>
      </c>
      <c r="C840" s="339" t="s">
        <v>17218</v>
      </c>
      <c r="D840" s="340" t="s">
        <v>60</v>
      </c>
      <c r="E840" s="341" t="s">
        <v>17219</v>
      </c>
      <c r="F840" s="341" t="s">
        <v>17221</v>
      </c>
      <c r="G840" s="342">
        <v>70.940170940170944</v>
      </c>
      <c r="H840" s="348">
        <v>13.99</v>
      </c>
      <c r="I840" s="323">
        <v>186.58</v>
      </c>
      <c r="J840" s="323">
        <v>63.52</v>
      </c>
      <c r="K840" s="323">
        <f t="shared" si="50"/>
        <v>250.10000000000002</v>
      </c>
      <c r="L840" s="324">
        <f t="shared" si="48"/>
        <v>0.25397840863654536</v>
      </c>
      <c r="N840" s="326"/>
      <c r="O840" s="327"/>
    </row>
    <row r="841" spans="1:15" x14ac:dyDescent="0.25">
      <c r="A841" s="302" t="s">
        <v>17217</v>
      </c>
      <c r="B841" s="338">
        <v>1404</v>
      </c>
      <c r="C841" s="339" t="s">
        <v>17218</v>
      </c>
      <c r="D841" s="340" t="s">
        <v>60</v>
      </c>
      <c r="E841" s="341" t="s">
        <v>17219</v>
      </c>
      <c r="F841" s="341" t="s">
        <v>17221</v>
      </c>
      <c r="G841" s="342">
        <v>70.940170940170944</v>
      </c>
      <c r="H841" s="348">
        <v>13.93</v>
      </c>
      <c r="I841" s="323">
        <v>185.04</v>
      </c>
      <c r="J841" s="323">
        <v>59.04</v>
      </c>
      <c r="K841" s="323">
        <f t="shared" si="50"/>
        <v>244.07999999999998</v>
      </c>
      <c r="L841" s="324">
        <f t="shared" si="48"/>
        <v>0.24188790560471979</v>
      </c>
      <c r="N841" s="326"/>
      <c r="O841" s="327"/>
    </row>
    <row r="842" spans="1:15" x14ac:dyDescent="0.25">
      <c r="A842" s="302" t="s">
        <v>17217</v>
      </c>
      <c r="B842" s="338">
        <v>1404</v>
      </c>
      <c r="C842" s="339" t="s">
        <v>17218</v>
      </c>
      <c r="D842" s="340" t="s">
        <v>60</v>
      </c>
      <c r="E842" s="341" t="s">
        <v>17219</v>
      </c>
      <c r="F842" s="341" t="s">
        <v>17221</v>
      </c>
      <c r="G842" s="342">
        <v>70.868945868945872</v>
      </c>
      <c r="H842" s="348">
        <v>15.02</v>
      </c>
      <c r="I842" s="323">
        <v>194.76</v>
      </c>
      <c r="J842" s="323">
        <v>22.8</v>
      </c>
      <c r="K842" s="323">
        <f t="shared" si="50"/>
        <v>217.56</v>
      </c>
      <c r="L842" s="324">
        <f t="shared" si="48"/>
        <v>0.10479867622724766</v>
      </c>
      <c r="N842" s="326"/>
      <c r="O842" s="327"/>
    </row>
    <row r="843" spans="1:15" x14ac:dyDescent="0.25">
      <c r="A843" s="302" t="s">
        <v>17217</v>
      </c>
      <c r="B843" s="338">
        <v>1404</v>
      </c>
      <c r="C843" s="339" t="s">
        <v>17218</v>
      </c>
      <c r="D843" s="340" t="s">
        <v>60</v>
      </c>
      <c r="E843" s="341" t="s">
        <v>17219</v>
      </c>
      <c r="F843" s="341" t="s">
        <v>17221</v>
      </c>
      <c r="G843" s="342">
        <v>70.868945868945872</v>
      </c>
      <c r="H843" s="348">
        <v>14.94</v>
      </c>
      <c r="I843" s="323">
        <v>225.36</v>
      </c>
      <c r="J843" s="323">
        <v>22.56</v>
      </c>
      <c r="K843" s="323">
        <f t="shared" si="50"/>
        <v>247.92000000000002</v>
      </c>
      <c r="L843" s="324">
        <f t="shared" si="48"/>
        <v>9.0997095837366884E-2</v>
      </c>
      <c r="N843" s="326"/>
      <c r="O843" s="327"/>
    </row>
    <row r="844" spans="1:15" x14ac:dyDescent="0.25">
      <c r="A844" s="302" t="s">
        <v>17217</v>
      </c>
      <c r="B844" s="338">
        <v>1404</v>
      </c>
      <c r="C844" s="339" t="s">
        <v>17218</v>
      </c>
      <c r="D844" s="340" t="s">
        <v>60</v>
      </c>
      <c r="E844" s="341" t="s">
        <v>17219</v>
      </c>
      <c r="F844" s="341" t="s">
        <v>17221</v>
      </c>
      <c r="G844" s="342">
        <v>70.868945868945872</v>
      </c>
      <c r="H844" s="348">
        <v>14.89</v>
      </c>
      <c r="I844" s="323">
        <v>240.7</v>
      </c>
      <c r="J844" s="323">
        <v>22.51</v>
      </c>
      <c r="K844" s="323">
        <f t="shared" si="50"/>
        <v>263.20999999999998</v>
      </c>
      <c r="L844" s="324">
        <f t="shared" si="48"/>
        <v>8.5521066828767922E-2</v>
      </c>
      <c r="N844" s="326"/>
      <c r="O844" s="327"/>
    </row>
    <row r="845" spans="1:15" x14ac:dyDescent="0.25">
      <c r="A845" s="302" t="s">
        <v>17217</v>
      </c>
      <c r="B845" s="338">
        <v>2017</v>
      </c>
      <c r="C845" s="339" t="s">
        <v>17218</v>
      </c>
      <c r="D845" s="340" t="s">
        <v>60</v>
      </c>
      <c r="E845" s="341" t="s">
        <v>17219</v>
      </c>
      <c r="F845" s="341" t="s">
        <v>17221</v>
      </c>
      <c r="G845" s="342">
        <v>70.5007436787308</v>
      </c>
      <c r="H845" s="348">
        <v>15.92</v>
      </c>
      <c r="I845" s="323">
        <v>149.96</v>
      </c>
      <c r="J845" s="323">
        <v>33.840000000000003</v>
      </c>
      <c r="K845" s="323">
        <f t="shared" si="50"/>
        <v>183.8</v>
      </c>
      <c r="L845" s="324">
        <f t="shared" si="48"/>
        <v>0.18411316648531012</v>
      </c>
      <c r="N845" s="326"/>
      <c r="O845" s="327"/>
    </row>
    <row r="846" spans="1:15" x14ac:dyDescent="0.25">
      <c r="A846" s="302" t="s">
        <v>17217</v>
      </c>
      <c r="B846" s="338">
        <v>2017</v>
      </c>
      <c r="C846" s="339" t="s">
        <v>17218</v>
      </c>
      <c r="D846" s="340" t="s">
        <v>60</v>
      </c>
      <c r="E846" s="341" t="s">
        <v>17219</v>
      </c>
      <c r="F846" s="341" t="s">
        <v>17221</v>
      </c>
      <c r="G846" s="342">
        <v>70.5007436787308</v>
      </c>
      <c r="H846" s="348">
        <v>15.93</v>
      </c>
      <c r="I846" s="323">
        <v>146.21</v>
      </c>
      <c r="J846" s="323">
        <v>33.04</v>
      </c>
      <c r="K846" s="323">
        <f t="shared" si="50"/>
        <v>179.25</v>
      </c>
      <c r="L846" s="324">
        <f t="shared" si="48"/>
        <v>0.18432357043235703</v>
      </c>
      <c r="N846" s="326"/>
      <c r="O846" s="327"/>
    </row>
    <row r="847" spans="1:15" x14ac:dyDescent="0.25">
      <c r="A847" s="302" t="s">
        <v>17217</v>
      </c>
      <c r="B847" s="338">
        <v>2017</v>
      </c>
      <c r="C847" s="339" t="s">
        <v>17218</v>
      </c>
      <c r="D847" s="340" t="s">
        <v>60</v>
      </c>
      <c r="E847" s="341" t="s">
        <v>17219</v>
      </c>
      <c r="F847" s="341" t="s">
        <v>17221</v>
      </c>
      <c r="G847" s="342">
        <v>70.5007436787308</v>
      </c>
      <c r="H847" s="348">
        <v>15.95</v>
      </c>
      <c r="I847" s="323">
        <v>149.05000000000001</v>
      </c>
      <c r="J847" s="323">
        <v>32.51</v>
      </c>
      <c r="K847" s="323">
        <f t="shared" si="50"/>
        <v>181.56</v>
      </c>
      <c r="L847" s="324">
        <f t="shared" si="48"/>
        <v>0.17905926415510023</v>
      </c>
      <c r="N847" s="326"/>
      <c r="O847" s="327"/>
    </row>
    <row r="848" spans="1:15" x14ac:dyDescent="0.25">
      <c r="A848" s="302" t="s">
        <v>17217</v>
      </c>
      <c r="B848" s="338">
        <v>2017</v>
      </c>
      <c r="C848" s="339" t="s">
        <v>17218</v>
      </c>
      <c r="D848" s="340" t="s">
        <v>60</v>
      </c>
      <c r="E848" s="341" t="s">
        <v>17219</v>
      </c>
      <c r="F848" s="341" t="s">
        <v>17221</v>
      </c>
      <c r="G848" s="342">
        <v>70.495785820525541</v>
      </c>
      <c r="H848" s="348">
        <v>16.48</v>
      </c>
      <c r="I848" s="323">
        <v>14.86</v>
      </c>
      <c r="J848" s="323">
        <v>66.83</v>
      </c>
      <c r="K848" s="323">
        <f t="shared" si="50"/>
        <v>81.69</v>
      </c>
      <c r="L848" s="324">
        <f t="shared" si="48"/>
        <v>0.81809278981515487</v>
      </c>
      <c r="N848" s="326"/>
      <c r="O848" s="327"/>
    </row>
    <row r="849" spans="1:17" x14ac:dyDescent="0.25">
      <c r="A849" s="302" t="s">
        <v>17217</v>
      </c>
      <c r="B849" s="338">
        <v>2017</v>
      </c>
      <c r="C849" s="339" t="s">
        <v>17218</v>
      </c>
      <c r="D849" s="340" t="s">
        <v>60</v>
      </c>
      <c r="E849" s="341" t="s">
        <v>17219</v>
      </c>
      <c r="F849" s="341" t="s">
        <v>17221</v>
      </c>
      <c r="G849" s="342">
        <v>70.495785820525541</v>
      </c>
      <c r="H849" s="348">
        <v>16.489999999999998</v>
      </c>
      <c r="I849" s="323">
        <v>15.06</v>
      </c>
      <c r="J849" s="323">
        <v>67.55</v>
      </c>
      <c r="K849" s="323">
        <f t="shared" si="50"/>
        <v>82.61</v>
      </c>
      <c r="L849" s="324">
        <f t="shared" si="48"/>
        <v>0.81769761530081098</v>
      </c>
      <c r="N849" s="326"/>
      <c r="O849" s="327"/>
    </row>
    <row r="850" spans="1:17" x14ac:dyDescent="0.25">
      <c r="A850" s="302" t="s">
        <v>17217</v>
      </c>
      <c r="B850" s="338">
        <v>2017</v>
      </c>
      <c r="C850" s="339" t="s">
        <v>17218</v>
      </c>
      <c r="D850" s="340" t="s">
        <v>60</v>
      </c>
      <c r="E850" s="341" t="s">
        <v>17219</v>
      </c>
      <c r="F850" s="341" t="s">
        <v>17221</v>
      </c>
      <c r="G850" s="342">
        <v>70.495785820525541</v>
      </c>
      <c r="H850" s="348">
        <v>16.52</v>
      </c>
      <c r="I850" s="323">
        <v>14.04</v>
      </c>
      <c r="J850" s="323">
        <v>67.260000000000005</v>
      </c>
      <c r="K850" s="323">
        <f t="shared" si="50"/>
        <v>81.300000000000011</v>
      </c>
      <c r="L850" s="324">
        <f t="shared" si="48"/>
        <v>0.82730627306273052</v>
      </c>
      <c r="N850" s="326"/>
      <c r="O850" s="327"/>
    </row>
    <row r="851" spans="1:17" x14ac:dyDescent="0.25">
      <c r="A851" s="302" t="s">
        <v>17217</v>
      </c>
      <c r="B851" s="344">
        <v>12000</v>
      </c>
      <c r="C851" s="339" t="s">
        <v>17218</v>
      </c>
      <c r="D851" s="340" t="s">
        <v>60</v>
      </c>
      <c r="E851" s="341" t="s">
        <v>17219</v>
      </c>
      <c r="F851" s="345" t="s">
        <v>484</v>
      </c>
      <c r="G851" s="346">
        <v>70.399834318086292</v>
      </c>
      <c r="H851" s="347">
        <v>13.979999721050262</v>
      </c>
      <c r="I851" s="333">
        <v>758</v>
      </c>
      <c r="J851" s="328">
        <v>222.99999999999989</v>
      </c>
      <c r="K851" s="329">
        <v>981</v>
      </c>
      <c r="L851" s="324">
        <f t="shared" si="48"/>
        <v>0.22731906218144737</v>
      </c>
      <c r="N851" s="326"/>
      <c r="O851" s="327"/>
    </row>
    <row r="852" spans="1:17" x14ac:dyDescent="0.25">
      <c r="A852" s="302" t="s">
        <v>17217</v>
      </c>
      <c r="B852" s="338">
        <v>1404</v>
      </c>
      <c r="C852" s="339" t="s">
        <v>17218</v>
      </c>
      <c r="D852" s="340" t="s">
        <v>60</v>
      </c>
      <c r="E852" s="341" t="s">
        <v>17219</v>
      </c>
      <c r="F852" s="341" t="s">
        <v>17221</v>
      </c>
      <c r="G852" s="342">
        <v>70.23</v>
      </c>
      <c r="H852" s="348">
        <v>14.67</v>
      </c>
      <c r="I852" s="323">
        <v>236.27</v>
      </c>
      <c r="J852" s="323">
        <v>27.72999999999999</v>
      </c>
      <c r="K852" s="323">
        <f>I852+J852</f>
        <v>264</v>
      </c>
      <c r="L852" s="324">
        <f t="shared" si="48"/>
        <v>0.10503787878787875</v>
      </c>
      <c r="N852" s="326"/>
      <c r="O852" s="327"/>
    </row>
    <row r="853" spans="1:17" ht="12.75" x14ac:dyDescent="0.2">
      <c r="A853" s="302" t="s">
        <v>17217</v>
      </c>
      <c r="B853" s="338">
        <v>1404</v>
      </c>
      <c r="C853" s="339" t="s">
        <v>17218</v>
      </c>
      <c r="D853" s="340" t="s">
        <v>60</v>
      </c>
      <c r="E853" s="341" t="s">
        <v>17219</v>
      </c>
      <c r="F853" s="341" t="s">
        <v>17221</v>
      </c>
      <c r="G853" s="342">
        <v>70.23</v>
      </c>
      <c r="H853" s="348">
        <v>14.75</v>
      </c>
      <c r="I853" s="323">
        <v>195.55</v>
      </c>
      <c r="J853" s="323">
        <v>27.629999999999995</v>
      </c>
      <c r="K853" s="323">
        <f>I853+J853</f>
        <v>223.18</v>
      </c>
      <c r="L853" s="324">
        <f t="shared" si="48"/>
        <v>0.12380141589748182</v>
      </c>
      <c r="N853" s="304"/>
      <c r="O853" s="327"/>
    </row>
    <row r="854" spans="1:17" ht="12.75" x14ac:dyDescent="0.2">
      <c r="A854" s="302" t="s">
        <v>17217</v>
      </c>
      <c r="B854" s="338">
        <v>1404</v>
      </c>
      <c r="C854" s="339" t="s">
        <v>17218</v>
      </c>
      <c r="D854" s="340" t="s">
        <v>60</v>
      </c>
      <c r="E854" s="341" t="s">
        <v>17219</v>
      </c>
      <c r="F854" s="341" t="s">
        <v>17221</v>
      </c>
      <c r="G854" s="342">
        <v>70.23</v>
      </c>
      <c r="H854" s="348">
        <v>14.75</v>
      </c>
      <c r="I854" s="323">
        <v>195.55</v>
      </c>
      <c r="J854" s="323">
        <v>27.629999999999995</v>
      </c>
      <c r="K854" s="323">
        <f>I854+J854</f>
        <v>223.18</v>
      </c>
      <c r="L854" s="324">
        <f t="shared" si="48"/>
        <v>0.12380141589748182</v>
      </c>
    </row>
    <row r="855" spans="1:17" ht="12.75" x14ac:dyDescent="0.2">
      <c r="A855" s="302" t="s">
        <v>17217</v>
      </c>
      <c r="B855" s="344">
        <v>12000</v>
      </c>
      <c r="C855" s="339" t="s">
        <v>17218</v>
      </c>
      <c r="D855" s="340" t="s">
        <v>60</v>
      </c>
      <c r="E855" s="341" t="s">
        <v>17219</v>
      </c>
      <c r="F855" s="345" t="s">
        <v>484</v>
      </c>
      <c r="G855" s="346">
        <v>69.843325679537841</v>
      </c>
      <c r="H855" s="347">
        <v>13.79999965429306</v>
      </c>
      <c r="I855" s="333">
        <v>778</v>
      </c>
      <c r="J855" s="328">
        <v>266.00000000000006</v>
      </c>
      <c r="K855" s="329">
        <v>1044</v>
      </c>
      <c r="L855" s="324">
        <f t="shared" si="48"/>
        <v>0.25478927203065138</v>
      </c>
      <c r="O855" s="321"/>
      <c r="P855" s="322"/>
      <c r="Q855" s="321"/>
    </row>
    <row r="856" spans="1:17" ht="12.75" x14ac:dyDescent="0.2">
      <c r="A856" s="302" t="s">
        <v>17217</v>
      </c>
      <c r="B856" s="344">
        <v>12000</v>
      </c>
      <c r="C856" s="339" t="s">
        <v>17218</v>
      </c>
      <c r="D856" s="340" t="s">
        <v>60</v>
      </c>
      <c r="E856" s="341" t="s">
        <v>17219</v>
      </c>
      <c r="F856" s="345" t="s">
        <v>484</v>
      </c>
      <c r="G856" s="346">
        <v>69.709371469159109</v>
      </c>
      <c r="H856" s="347">
        <v>13.590000569820404</v>
      </c>
      <c r="I856" s="333">
        <v>942</v>
      </c>
      <c r="J856" s="328">
        <v>278.00000000000006</v>
      </c>
      <c r="K856" s="329">
        <v>1220</v>
      </c>
      <c r="L856" s="324">
        <f t="shared" si="48"/>
        <v>0.22786885245901645</v>
      </c>
      <c r="O856" s="321"/>
      <c r="P856" s="322"/>
      <c r="Q856" s="321"/>
    </row>
    <row r="857" spans="1:17" ht="12.75" x14ac:dyDescent="0.2">
      <c r="A857" s="302" t="s">
        <v>17217</v>
      </c>
      <c r="B857" s="338">
        <v>1404</v>
      </c>
      <c r="C857" s="339" t="s">
        <v>17218</v>
      </c>
      <c r="D857" s="340" t="s">
        <v>60</v>
      </c>
      <c r="E857" s="341" t="s">
        <v>17219</v>
      </c>
      <c r="F857" s="341" t="s">
        <v>17221</v>
      </c>
      <c r="G857" s="342">
        <v>69.679487179487182</v>
      </c>
      <c r="H857" s="348">
        <v>14.8</v>
      </c>
      <c r="I857" s="323">
        <v>399.88</v>
      </c>
      <c r="J857" s="323">
        <v>10.83</v>
      </c>
      <c r="K857" s="323">
        <f t="shared" ref="K857:K863" si="51">I857+J857</f>
        <v>410.71</v>
      </c>
      <c r="L857" s="324">
        <f t="shared" si="48"/>
        <v>2.6368970806651897E-2</v>
      </c>
      <c r="O857" s="321"/>
      <c r="P857" s="322"/>
      <c r="Q857" s="321"/>
    </row>
    <row r="858" spans="1:17" ht="12.75" x14ac:dyDescent="0.2">
      <c r="A858" s="302" t="s">
        <v>17217</v>
      </c>
      <c r="B858" s="338">
        <v>1404</v>
      </c>
      <c r="C858" s="339" t="s">
        <v>17218</v>
      </c>
      <c r="D858" s="340" t="s">
        <v>60</v>
      </c>
      <c r="E858" s="341" t="s">
        <v>17219</v>
      </c>
      <c r="F858" s="341" t="s">
        <v>17221</v>
      </c>
      <c r="G858" s="342">
        <v>69.679487179487182</v>
      </c>
      <c r="H858" s="348">
        <v>14.8</v>
      </c>
      <c r="I858" s="323">
        <v>340.88</v>
      </c>
      <c r="J858" s="323">
        <v>17.61</v>
      </c>
      <c r="K858" s="323">
        <f t="shared" si="51"/>
        <v>358.49</v>
      </c>
      <c r="L858" s="324">
        <f t="shared" si="48"/>
        <v>4.9122709141119693E-2</v>
      </c>
      <c r="O858" s="321"/>
      <c r="P858" s="322"/>
      <c r="Q858" s="321"/>
    </row>
    <row r="859" spans="1:17" ht="12.75" x14ac:dyDescent="0.2">
      <c r="A859" s="302" t="s">
        <v>17217</v>
      </c>
      <c r="B859" s="338">
        <v>1404</v>
      </c>
      <c r="C859" s="339" t="s">
        <v>17218</v>
      </c>
      <c r="D859" s="340" t="s">
        <v>60</v>
      </c>
      <c r="E859" s="341" t="s">
        <v>17219</v>
      </c>
      <c r="F859" s="341" t="s">
        <v>17221</v>
      </c>
      <c r="G859" s="342">
        <v>69.679487179487182</v>
      </c>
      <c r="H859" s="348">
        <v>14.92</v>
      </c>
      <c r="I859" s="323">
        <v>375.1</v>
      </c>
      <c r="J859" s="323">
        <v>13.3</v>
      </c>
      <c r="K859" s="323">
        <f t="shared" si="51"/>
        <v>388.40000000000003</v>
      </c>
      <c r="L859" s="324">
        <f t="shared" si="48"/>
        <v>3.4243048403707517E-2</v>
      </c>
      <c r="O859" s="321"/>
      <c r="P859" s="322"/>
      <c r="Q859" s="321"/>
    </row>
    <row r="860" spans="1:17" ht="12.75" x14ac:dyDescent="0.2">
      <c r="A860" s="302" t="s">
        <v>17217</v>
      </c>
      <c r="B860" s="338">
        <v>1404</v>
      </c>
      <c r="C860" s="339" t="s">
        <v>17218</v>
      </c>
      <c r="D860" s="340" t="s">
        <v>60</v>
      </c>
      <c r="E860" s="341" t="s">
        <v>17219</v>
      </c>
      <c r="F860" s="341" t="s">
        <v>17221</v>
      </c>
      <c r="G860" s="342">
        <v>69.658119658119659</v>
      </c>
      <c r="H860" s="348">
        <v>14.51</v>
      </c>
      <c r="I860" s="323">
        <v>503.85</v>
      </c>
      <c r="J860" s="323">
        <v>0.56999999999999995</v>
      </c>
      <c r="K860" s="323">
        <f t="shared" si="51"/>
        <v>504.42</v>
      </c>
      <c r="L860" s="324">
        <f t="shared" si="48"/>
        <v>1.1300107053645769E-3</v>
      </c>
      <c r="O860" s="325"/>
      <c r="P860" s="322"/>
      <c r="Q860" s="325"/>
    </row>
    <row r="861" spans="1:17" x14ac:dyDescent="0.25">
      <c r="A861" s="302" t="s">
        <v>17217</v>
      </c>
      <c r="B861" s="338">
        <v>2017</v>
      </c>
      <c r="C861" s="339" t="s">
        <v>17218</v>
      </c>
      <c r="D861" s="340" t="s">
        <v>60</v>
      </c>
      <c r="E861" s="341" t="s">
        <v>17219</v>
      </c>
      <c r="F861" s="341" t="s">
        <v>17221</v>
      </c>
      <c r="G861" s="342">
        <v>69.524045612295481</v>
      </c>
      <c r="H861" s="348">
        <v>16.07</v>
      </c>
      <c r="I861" s="323">
        <v>135.09</v>
      </c>
      <c r="J861" s="323">
        <v>41.22</v>
      </c>
      <c r="K861" s="323">
        <f t="shared" si="51"/>
        <v>176.31</v>
      </c>
      <c r="L861" s="324">
        <f t="shared" si="48"/>
        <v>0.23379275140377742</v>
      </c>
      <c r="N861" s="326"/>
      <c r="O861" s="327"/>
    </row>
    <row r="862" spans="1:17" x14ac:dyDescent="0.25">
      <c r="A862" s="302" t="s">
        <v>17217</v>
      </c>
      <c r="B862" s="338">
        <v>2017</v>
      </c>
      <c r="C862" s="339" t="s">
        <v>17218</v>
      </c>
      <c r="D862" s="340" t="s">
        <v>60</v>
      </c>
      <c r="E862" s="341" t="s">
        <v>17219</v>
      </c>
      <c r="F862" s="341" t="s">
        <v>17221</v>
      </c>
      <c r="G862" s="342">
        <v>69.524045612295481</v>
      </c>
      <c r="H862" s="348">
        <v>16.09</v>
      </c>
      <c r="I862" s="323">
        <v>134.81</v>
      </c>
      <c r="J862" s="323">
        <v>42.81</v>
      </c>
      <c r="K862" s="323">
        <f t="shared" si="51"/>
        <v>177.62</v>
      </c>
      <c r="L862" s="324">
        <f t="shared" si="48"/>
        <v>0.24102015538790678</v>
      </c>
      <c r="N862" s="326"/>
      <c r="O862" s="327"/>
    </row>
    <row r="863" spans="1:17" x14ac:dyDescent="0.25">
      <c r="A863" s="302" t="s">
        <v>17217</v>
      </c>
      <c r="B863" s="338">
        <v>2017</v>
      </c>
      <c r="C863" s="339" t="s">
        <v>17218</v>
      </c>
      <c r="D863" s="340" t="s">
        <v>60</v>
      </c>
      <c r="E863" s="341" t="s">
        <v>17219</v>
      </c>
      <c r="F863" s="341" t="s">
        <v>17221</v>
      </c>
      <c r="G863" s="342">
        <v>69.524045612295481</v>
      </c>
      <c r="H863" s="348">
        <v>16.12</v>
      </c>
      <c r="I863" s="323">
        <v>137.63</v>
      </c>
      <c r="J863" s="323">
        <v>43.13</v>
      </c>
      <c r="K863" s="323">
        <f t="shared" si="51"/>
        <v>180.76</v>
      </c>
      <c r="L863" s="324">
        <f t="shared" si="48"/>
        <v>0.23860367337906618</v>
      </c>
      <c r="N863" s="326"/>
      <c r="O863" s="327"/>
    </row>
    <row r="864" spans="1:17" x14ac:dyDescent="0.25">
      <c r="A864" s="302" t="s">
        <v>17217</v>
      </c>
      <c r="B864" s="344">
        <v>12000</v>
      </c>
      <c r="C864" s="339" t="s">
        <v>17218</v>
      </c>
      <c r="D864" s="340" t="s">
        <v>60</v>
      </c>
      <c r="E864" s="341" t="s">
        <v>17219</v>
      </c>
      <c r="F864" s="345" t="s">
        <v>484</v>
      </c>
      <c r="G864" s="346">
        <v>69.502217342541442</v>
      </c>
      <c r="H864" s="347">
        <v>13.699999451637268</v>
      </c>
      <c r="I864" s="333">
        <v>848</v>
      </c>
      <c r="J864" s="328">
        <v>258.99999999999989</v>
      </c>
      <c r="K864" s="329">
        <v>1107</v>
      </c>
      <c r="L864" s="324">
        <f t="shared" si="48"/>
        <v>0.23396567299006313</v>
      </c>
      <c r="N864" s="326"/>
      <c r="O864" s="327"/>
    </row>
    <row r="865" spans="1:15" x14ac:dyDescent="0.25">
      <c r="A865" s="302" t="s">
        <v>17217</v>
      </c>
      <c r="B865" s="344">
        <v>12000</v>
      </c>
      <c r="C865" s="339" t="s">
        <v>17218</v>
      </c>
      <c r="D865" s="340" t="s">
        <v>60</v>
      </c>
      <c r="E865" s="341" t="s">
        <v>17219</v>
      </c>
      <c r="F865" s="345" t="s">
        <v>484</v>
      </c>
      <c r="G865" s="346">
        <v>69.34344030573331</v>
      </c>
      <c r="H865" s="347">
        <v>13.590000569820404</v>
      </c>
      <c r="I865" s="333">
        <v>851</v>
      </c>
      <c r="J865" s="328">
        <v>293.00000000000006</v>
      </c>
      <c r="K865" s="329">
        <v>1144</v>
      </c>
      <c r="L865" s="324">
        <f t="shared" si="48"/>
        <v>0.25611888111888115</v>
      </c>
      <c r="N865" s="326"/>
      <c r="O865" s="327"/>
    </row>
    <row r="866" spans="1:15" x14ac:dyDescent="0.25">
      <c r="A866" s="302" t="s">
        <v>17217</v>
      </c>
      <c r="B866" s="338">
        <v>1404</v>
      </c>
      <c r="C866" s="339" t="s">
        <v>17218</v>
      </c>
      <c r="D866" s="340" t="s">
        <v>60</v>
      </c>
      <c r="E866" s="341" t="s">
        <v>17219</v>
      </c>
      <c r="F866" s="341" t="s">
        <v>17221</v>
      </c>
      <c r="G866" s="342">
        <v>69.337606837606842</v>
      </c>
      <c r="H866" s="348">
        <v>14.53</v>
      </c>
      <c r="I866" s="323">
        <v>238.24</v>
      </c>
      <c r="J866" s="323">
        <v>32.799999999999997</v>
      </c>
      <c r="K866" s="323">
        <f t="shared" ref="K866:K878" si="52">I866+J866</f>
        <v>271.04000000000002</v>
      </c>
      <c r="L866" s="324">
        <f t="shared" si="48"/>
        <v>0.12101534828807554</v>
      </c>
      <c r="N866" s="326"/>
      <c r="O866" s="327"/>
    </row>
    <row r="867" spans="1:15" x14ac:dyDescent="0.25">
      <c r="A867" s="302" t="s">
        <v>17217</v>
      </c>
      <c r="B867" s="338">
        <v>1404</v>
      </c>
      <c r="C867" s="339" t="s">
        <v>17218</v>
      </c>
      <c r="D867" s="340" t="s">
        <v>60</v>
      </c>
      <c r="E867" s="341" t="s">
        <v>17219</v>
      </c>
      <c r="F867" s="341" t="s">
        <v>17221</v>
      </c>
      <c r="G867" s="342">
        <v>69.337606837606842</v>
      </c>
      <c r="H867" s="348">
        <v>14.56</v>
      </c>
      <c r="I867" s="323">
        <v>209.08</v>
      </c>
      <c r="J867" s="323">
        <v>28.65</v>
      </c>
      <c r="K867" s="323">
        <f t="shared" si="52"/>
        <v>237.73000000000002</v>
      </c>
      <c r="L867" s="324">
        <f t="shared" si="48"/>
        <v>0.12051486981028897</v>
      </c>
      <c r="N867" s="326"/>
      <c r="O867" s="327"/>
    </row>
    <row r="868" spans="1:15" x14ac:dyDescent="0.25">
      <c r="A868" s="302" t="s">
        <v>17217</v>
      </c>
      <c r="B868" s="338">
        <v>1404</v>
      </c>
      <c r="C868" s="339" t="s">
        <v>17218</v>
      </c>
      <c r="D868" s="340" t="s">
        <v>60</v>
      </c>
      <c r="E868" s="341" t="s">
        <v>17219</v>
      </c>
      <c r="F868" s="341" t="s">
        <v>17221</v>
      </c>
      <c r="G868" s="342">
        <v>69.337606837606842</v>
      </c>
      <c r="H868" s="348">
        <v>14.59</v>
      </c>
      <c r="I868" s="323">
        <v>200.07</v>
      </c>
      <c r="J868" s="323">
        <v>26.5</v>
      </c>
      <c r="K868" s="323">
        <f t="shared" si="52"/>
        <v>226.57</v>
      </c>
      <c r="L868" s="324">
        <f t="shared" si="48"/>
        <v>0.1169616454076003</v>
      </c>
      <c r="N868" s="326"/>
      <c r="O868" s="327"/>
    </row>
    <row r="869" spans="1:15" x14ac:dyDescent="0.25">
      <c r="A869" s="302" t="s">
        <v>17217</v>
      </c>
      <c r="B869" s="338">
        <v>2017</v>
      </c>
      <c r="C869" s="339" t="s">
        <v>17218</v>
      </c>
      <c r="D869" s="340" t="s">
        <v>60</v>
      </c>
      <c r="E869" s="341" t="s">
        <v>17219</v>
      </c>
      <c r="F869" s="341" t="s">
        <v>17221</v>
      </c>
      <c r="G869" s="342">
        <v>69.246405552801193</v>
      </c>
      <c r="H869" s="348">
        <v>16.329999999999998</v>
      </c>
      <c r="I869" s="323">
        <v>155.37</v>
      </c>
      <c r="J869" s="323">
        <v>9</v>
      </c>
      <c r="K869" s="323">
        <f t="shared" si="52"/>
        <v>164.37</v>
      </c>
      <c r="L869" s="324">
        <f t="shared" si="48"/>
        <v>5.4754517247672933E-2</v>
      </c>
      <c r="N869" s="326"/>
      <c r="O869" s="327"/>
    </row>
    <row r="870" spans="1:15" x14ac:dyDescent="0.25">
      <c r="A870" s="302" t="s">
        <v>17217</v>
      </c>
      <c r="B870" s="338">
        <v>2017</v>
      </c>
      <c r="C870" s="339" t="s">
        <v>17218</v>
      </c>
      <c r="D870" s="340" t="s">
        <v>60</v>
      </c>
      <c r="E870" s="341" t="s">
        <v>17219</v>
      </c>
      <c r="F870" s="341" t="s">
        <v>17221</v>
      </c>
      <c r="G870" s="342">
        <v>69.246405552801193</v>
      </c>
      <c r="H870" s="348">
        <v>16.39</v>
      </c>
      <c r="I870" s="323">
        <v>139.51</v>
      </c>
      <c r="J870" s="323">
        <v>5.69</v>
      </c>
      <c r="K870" s="323">
        <f t="shared" si="52"/>
        <v>145.19999999999999</v>
      </c>
      <c r="L870" s="324">
        <f t="shared" si="48"/>
        <v>3.9187327823691463E-2</v>
      </c>
      <c r="N870" s="326"/>
      <c r="O870" s="327"/>
    </row>
    <row r="871" spans="1:15" x14ac:dyDescent="0.25">
      <c r="A871" s="302" t="s">
        <v>17217</v>
      </c>
      <c r="B871" s="338">
        <v>2017</v>
      </c>
      <c r="C871" s="339" t="s">
        <v>17218</v>
      </c>
      <c r="D871" s="340" t="s">
        <v>60</v>
      </c>
      <c r="E871" s="341" t="s">
        <v>17219</v>
      </c>
      <c r="F871" s="341" t="s">
        <v>17221</v>
      </c>
      <c r="G871" s="342">
        <v>69.246405552801193</v>
      </c>
      <c r="H871" s="348">
        <v>16.14</v>
      </c>
      <c r="I871" s="323">
        <v>198.16</v>
      </c>
      <c r="J871" s="323">
        <v>1.46</v>
      </c>
      <c r="K871" s="323">
        <f t="shared" si="52"/>
        <v>199.62</v>
      </c>
      <c r="L871" s="324">
        <f t="shared" si="48"/>
        <v>7.3138964031660147E-3</v>
      </c>
      <c r="N871" s="326"/>
      <c r="O871" s="327"/>
    </row>
    <row r="872" spans="1:15" x14ac:dyDescent="0.25">
      <c r="A872" s="302" t="s">
        <v>17217</v>
      </c>
      <c r="B872" s="338">
        <v>1404</v>
      </c>
      <c r="C872" s="339" t="s">
        <v>17218</v>
      </c>
      <c r="D872" s="340" t="s">
        <v>60</v>
      </c>
      <c r="E872" s="341" t="s">
        <v>17219</v>
      </c>
      <c r="F872" s="341" t="s">
        <v>17221</v>
      </c>
      <c r="G872" s="342">
        <v>69</v>
      </c>
      <c r="H872" s="348">
        <v>14</v>
      </c>
      <c r="I872" s="323">
        <v>357.3</v>
      </c>
      <c r="J872" s="323">
        <v>43.899999999999977</v>
      </c>
      <c r="K872" s="323">
        <f t="shared" si="52"/>
        <v>401.2</v>
      </c>
      <c r="L872" s="324">
        <f t="shared" si="48"/>
        <v>0.10942173479561311</v>
      </c>
      <c r="N872" s="326"/>
      <c r="O872" s="327"/>
    </row>
    <row r="873" spans="1:15" x14ac:dyDescent="0.25">
      <c r="A873" s="302" t="s">
        <v>17217</v>
      </c>
      <c r="B873" s="338">
        <v>1404</v>
      </c>
      <c r="C873" s="339" t="s">
        <v>17218</v>
      </c>
      <c r="D873" s="340" t="s">
        <v>60</v>
      </c>
      <c r="E873" s="341" t="s">
        <v>17219</v>
      </c>
      <c r="F873" s="341" t="s">
        <v>17221</v>
      </c>
      <c r="G873" s="342">
        <v>68.760683760683762</v>
      </c>
      <c r="H873" s="348">
        <v>14.66</v>
      </c>
      <c r="I873" s="323">
        <v>78.150000000000006</v>
      </c>
      <c r="J873" s="323">
        <v>42.31</v>
      </c>
      <c r="K873" s="323">
        <f t="shared" si="52"/>
        <v>120.46000000000001</v>
      </c>
      <c r="L873" s="324">
        <f t="shared" si="48"/>
        <v>0.35123692512037191</v>
      </c>
      <c r="N873" s="326"/>
      <c r="O873" s="327"/>
    </row>
    <row r="874" spans="1:15" x14ac:dyDescent="0.25">
      <c r="A874" s="302" t="s">
        <v>17217</v>
      </c>
      <c r="B874" s="338">
        <v>1404</v>
      </c>
      <c r="C874" s="339" t="s">
        <v>17218</v>
      </c>
      <c r="D874" s="340" t="s">
        <v>60</v>
      </c>
      <c r="E874" s="341" t="s">
        <v>17219</v>
      </c>
      <c r="F874" s="341" t="s">
        <v>17221</v>
      </c>
      <c r="G874" s="342">
        <v>68.760683760683762</v>
      </c>
      <c r="H874" s="348">
        <v>14.65</v>
      </c>
      <c r="I874" s="323">
        <v>81.05</v>
      </c>
      <c r="J874" s="323">
        <v>44.67</v>
      </c>
      <c r="K874" s="323">
        <f t="shared" si="52"/>
        <v>125.72</v>
      </c>
      <c r="L874" s="324">
        <f t="shared" ref="L874:L937" si="53">IF(J874="","",IF(K874="","",J874/K874))</f>
        <v>0.35531339484568886</v>
      </c>
      <c r="N874" s="326"/>
      <c r="O874" s="327"/>
    </row>
    <row r="875" spans="1:15" x14ac:dyDescent="0.25">
      <c r="A875" s="302" t="s">
        <v>17217</v>
      </c>
      <c r="B875" s="338">
        <v>1404</v>
      </c>
      <c r="C875" s="339" t="s">
        <v>17218</v>
      </c>
      <c r="D875" s="340" t="s">
        <v>60</v>
      </c>
      <c r="E875" s="341" t="s">
        <v>17219</v>
      </c>
      <c r="F875" s="341" t="s">
        <v>17221</v>
      </c>
      <c r="G875" s="342">
        <v>68.760683760683762</v>
      </c>
      <c r="H875" s="348">
        <v>14.69</v>
      </c>
      <c r="I875" s="323">
        <v>76.75</v>
      </c>
      <c r="J875" s="323">
        <v>43.37</v>
      </c>
      <c r="K875" s="323">
        <f t="shared" si="52"/>
        <v>120.12</v>
      </c>
      <c r="L875" s="324">
        <f t="shared" si="53"/>
        <v>0.36105561105561101</v>
      </c>
      <c r="N875" s="326"/>
      <c r="O875" s="327"/>
    </row>
    <row r="876" spans="1:15" x14ac:dyDescent="0.25">
      <c r="A876" s="302" t="s">
        <v>17217</v>
      </c>
      <c r="B876" s="338">
        <v>1404</v>
      </c>
      <c r="C876" s="339" t="s">
        <v>17218</v>
      </c>
      <c r="D876" s="340" t="s">
        <v>60</v>
      </c>
      <c r="E876" s="341" t="s">
        <v>17219</v>
      </c>
      <c r="F876" s="341" t="s">
        <v>17221</v>
      </c>
      <c r="G876" s="342">
        <v>68.646723646723643</v>
      </c>
      <c r="H876" s="348">
        <v>15.47</v>
      </c>
      <c r="I876" s="323">
        <v>835.06</v>
      </c>
      <c r="J876" s="323">
        <v>197.91</v>
      </c>
      <c r="K876" s="323">
        <f t="shared" si="52"/>
        <v>1032.97</v>
      </c>
      <c r="L876" s="324">
        <f t="shared" si="53"/>
        <v>0.19159317308343901</v>
      </c>
      <c r="N876" s="326"/>
      <c r="O876" s="327"/>
    </row>
    <row r="877" spans="1:15" x14ac:dyDescent="0.25">
      <c r="A877" s="302" t="s">
        <v>17217</v>
      </c>
      <c r="B877" s="338">
        <v>1404</v>
      </c>
      <c r="C877" s="339" t="s">
        <v>17218</v>
      </c>
      <c r="D877" s="340" t="s">
        <v>60</v>
      </c>
      <c r="E877" s="341" t="s">
        <v>17219</v>
      </c>
      <c r="F877" s="341" t="s">
        <v>17221</v>
      </c>
      <c r="G877" s="342">
        <v>68.646723646723643</v>
      </c>
      <c r="H877" s="348">
        <v>15.44</v>
      </c>
      <c r="I877" s="323">
        <v>864.52</v>
      </c>
      <c r="J877" s="323">
        <v>193.18</v>
      </c>
      <c r="K877" s="323">
        <f t="shared" si="52"/>
        <v>1057.7</v>
      </c>
      <c r="L877" s="324">
        <f t="shared" si="53"/>
        <v>0.18264158078850334</v>
      </c>
      <c r="N877" s="326"/>
      <c r="O877" s="327"/>
    </row>
    <row r="878" spans="1:15" x14ac:dyDescent="0.25">
      <c r="A878" s="302" t="s">
        <v>17217</v>
      </c>
      <c r="B878" s="338">
        <v>1404</v>
      </c>
      <c r="C878" s="339" t="s">
        <v>17218</v>
      </c>
      <c r="D878" s="340" t="s">
        <v>60</v>
      </c>
      <c r="E878" s="341" t="s">
        <v>17219</v>
      </c>
      <c r="F878" s="341" t="s">
        <v>17221</v>
      </c>
      <c r="G878" s="342">
        <v>68.646723646723643</v>
      </c>
      <c r="H878" s="348">
        <v>15.42</v>
      </c>
      <c r="I878" s="323">
        <v>899.65</v>
      </c>
      <c r="J878" s="323">
        <v>154</v>
      </c>
      <c r="K878" s="323">
        <f t="shared" si="52"/>
        <v>1053.6500000000001</v>
      </c>
      <c r="L878" s="324">
        <f t="shared" si="53"/>
        <v>0.14615859156266311</v>
      </c>
      <c r="N878" s="326"/>
      <c r="O878" s="327"/>
    </row>
    <row r="879" spans="1:15" x14ac:dyDescent="0.25">
      <c r="A879" s="302" t="s">
        <v>17217</v>
      </c>
      <c r="B879" s="344">
        <v>12000</v>
      </c>
      <c r="C879" s="339" t="s">
        <v>17218</v>
      </c>
      <c r="D879" s="340" t="s">
        <v>60</v>
      </c>
      <c r="E879" s="341" t="s">
        <v>17219</v>
      </c>
      <c r="F879" s="345" t="s">
        <v>484</v>
      </c>
      <c r="G879" s="346">
        <v>68.353364496489533</v>
      </c>
      <c r="H879" s="347">
        <v>12.839999794960022</v>
      </c>
      <c r="I879" s="333">
        <v>1110</v>
      </c>
      <c r="J879" s="328">
        <v>343</v>
      </c>
      <c r="K879" s="329">
        <v>1453</v>
      </c>
      <c r="L879" s="324">
        <f t="shared" si="53"/>
        <v>0.23606331727460428</v>
      </c>
      <c r="N879" s="326"/>
      <c r="O879" s="327"/>
    </row>
    <row r="880" spans="1:15" x14ac:dyDescent="0.25">
      <c r="A880" s="302" t="s">
        <v>17217</v>
      </c>
      <c r="B880" s="338">
        <v>1404</v>
      </c>
      <c r="C880" s="339" t="s">
        <v>17218</v>
      </c>
      <c r="D880" s="340" t="s">
        <v>60</v>
      </c>
      <c r="E880" s="341" t="s">
        <v>17219</v>
      </c>
      <c r="F880" s="341" t="s">
        <v>17221</v>
      </c>
      <c r="G880" s="342">
        <v>68.254985754985753</v>
      </c>
      <c r="H880" s="348">
        <v>14.61</v>
      </c>
      <c r="I880" s="323">
        <v>254.1</v>
      </c>
      <c r="J880" s="323">
        <v>33.65</v>
      </c>
      <c r="K880" s="323">
        <f t="shared" ref="K880:K885" si="54">I880+J880</f>
        <v>287.75</v>
      </c>
      <c r="L880" s="324">
        <f t="shared" si="53"/>
        <v>0.11694178974804517</v>
      </c>
      <c r="N880" s="326"/>
      <c r="O880" s="327"/>
    </row>
    <row r="881" spans="1:15" x14ac:dyDescent="0.25">
      <c r="A881" s="302" t="s">
        <v>17217</v>
      </c>
      <c r="B881" s="338">
        <v>1404</v>
      </c>
      <c r="C881" s="339" t="s">
        <v>17218</v>
      </c>
      <c r="D881" s="340" t="s">
        <v>60</v>
      </c>
      <c r="E881" s="341" t="s">
        <v>17219</v>
      </c>
      <c r="F881" s="341" t="s">
        <v>17221</v>
      </c>
      <c r="G881" s="342">
        <v>68.254985754985753</v>
      </c>
      <c r="H881" s="348">
        <v>14.57</v>
      </c>
      <c r="I881" s="323">
        <v>285.24</v>
      </c>
      <c r="J881" s="323">
        <v>32.520000000000003</v>
      </c>
      <c r="K881" s="323">
        <f t="shared" si="54"/>
        <v>317.76</v>
      </c>
      <c r="L881" s="324">
        <f t="shared" si="53"/>
        <v>0.10234138972809668</v>
      </c>
      <c r="N881" s="326"/>
      <c r="O881" s="327"/>
    </row>
    <row r="882" spans="1:15" x14ac:dyDescent="0.25">
      <c r="A882" s="302" t="s">
        <v>17217</v>
      </c>
      <c r="B882" s="338">
        <v>1404</v>
      </c>
      <c r="C882" s="339" t="s">
        <v>17218</v>
      </c>
      <c r="D882" s="340" t="s">
        <v>60</v>
      </c>
      <c r="E882" s="341" t="s">
        <v>17219</v>
      </c>
      <c r="F882" s="341" t="s">
        <v>17221</v>
      </c>
      <c r="G882" s="342">
        <v>68.254985754985753</v>
      </c>
      <c r="H882" s="348">
        <v>14.53</v>
      </c>
      <c r="I882" s="323">
        <v>331.44</v>
      </c>
      <c r="J882" s="323">
        <v>31.81</v>
      </c>
      <c r="K882" s="323">
        <f t="shared" si="54"/>
        <v>363.25</v>
      </c>
      <c r="L882" s="324">
        <f t="shared" si="53"/>
        <v>8.7570543702684092E-2</v>
      </c>
      <c r="N882" s="326"/>
      <c r="O882" s="327"/>
    </row>
    <row r="883" spans="1:15" x14ac:dyDescent="0.25">
      <c r="A883" s="302" t="s">
        <v>17217</v>
      </c>
      <c r="B883" s="338">
        <v>1404</v>
      </c>
      <c r="C883" s="339" t="s">
        <v>17218</v>
      </c>
      <c r="D883" s="340" t="s">
        <v>60</v>
      </c>
      <c r="E883" s="341" t="s">
        <v>17219</v>
      </c>
      <c r="F883" s="341" t="s">
        <v>17221</v>
      </c>
      <c r="G883" s="342">
        <v>68.169515669515661</v>
      </c>
      <c r="H883" s="348">
        <v>15.14</v>
      </c>
      <c r="I883" s="323">
        <v>68.81</v>
      </c>
      <c r="J883" s="323">
        <v>57.48</v>
      </c>
      <c r="K883" s="323">
        <f t="shared" si="54"/>
        <v>126.28999999999999</v>
      </c>
      <c r="L883" s="324">
        <f t="shared" si="53"/>
        <v>0.455142925013857</v>
      </c>
      <c r="N883" s="326"/>
      <c r="O883" s="327"/>
    </row>
    <row r="884" spans="1:15" x14ac:dyDescent="0.25">
      <c r="A884" s="302" t="s">
        <v>17217</v>
      </c>
      <c r="B884" s="338">
        <v>1404</v>
      </c>
      <c r="C884" s="339" t="s">
        <v>17218</v>
      </c>
      <c r="D884" s="340" t="s">
        <v>60</v>
      </c>
      <c r="E884" s="341" t="s">
        <v>17219</v>
      </c>
      <c r="F884" s="341" t="s">
        <v>17221</v>
      </c>
      <c r="G884" s="342">
        <v>68.169515669515661</v>
      </c>
      <c r="H884" s="348">
        <v>15.16</v>
      </c>
      <c r="I884" s="323">
        <v>67.86</v>
      </c>
      <c r="J884" s="323">
        <v>56.33</v>
      </c>
      <c r="K884" s="323">
        <f t="shared" si="54"/>
        <v>124.19</v>
      </c>
      <c r="L884" s="324">
        <f t="shared" si="53"/>
        <v>0.45357919317175294</v>
      </c>
      <c r="N884" s="326"/>
      <c r="O884" s="327"/>
    </row>
    <row r="885" spans="1:15" x14ac:dyDescent="0.25">
      <c r="A885" s="302" t="s">
        <v>17217</v>
      </c>
      <c r="B885" s="338">
        <v>1404</v>
      </c>
      <c r="C885" s="339" t="s">
        <v>17218</v>
      </c>
      <c r="D885" s="340" t="s">
        <v>60</v>
      </c>
      <c r="E885" s="341" t="s">
        <v>17219</v>
      </c>
      <c r="F885" s="341" t="s">
        <v>17221</v>
      </c>
      <c r="G885" s="342">
        <v>68.169515669515661</v>
      </c>
      <c r="H885" s="348">
        <v>15.21</v>
      </c>
      <c r="I885" s="323">
        <v>68.239999999999995</v>
      </c>
      <c r="J885" s="323">
        <v>55.9</v>
      </c>
      <c r="K885" s="323">
        <f t="shared" si="54"/>
        <v>124.13999999999999</v>
      </c>
      <c r="L885" s="324">
        <f t="shared" si="53"/>
        <v>0.45029805058804578</v>
      </c>
      <c r="N885" s="326"/>
      <c r="O885" s="327"/>
    </row>
    <row r="886" spans="1:15" x14ac:dyDescent="0.25">
      <c r="A886" s="302" t="s">
        <v>17217</v>
      </c>
      <c r="B886" s="344">
        <v>1800</v>
      </c>
      <c r="C886" s="339" t="s">
        <v>17218</v>
      </c>
      <c r="D886" s="340" t="s">
        <v>60</v>
      </c>
      <c r="E886" s="341" t="s">
        <v>17219</v>
      </c>
      <c r="F886" s="345" t="s">
        <v>484</v>
      </c>
      <c r="G886" s="346">
        <v>68.148148148148152</v>
      </c>
      <c r="H886" s="347">
        <v>14.499999582767487</v>
      </c>
      <c r="I886" s="333">
        <v>2086</v>
      </c>
      <c r="J886" s="331">
        <v>258</v>
      </c>
      <c r="K886" s="331">
        <v>2344</v>
      </c>
      <c r="L886" s="324">
        <f t="shared" si="53"/>
        <v>0.11006825938566553</v>
      </c>
      <c r="N886" s="326"/>
      <c r="O886" s="327"/>
    </row>
    <row r="887" spans="1:15" x14ac:dyDescent="0.25">
      <c r="A887" s="302" t="s">
        <v>17217</v>
      </c>
      <c r="B887" s="338">
        <v>1404</v>
      </c>
      <c r="C887" s="339" t="s">
        <v>17218</v>
      </c>
      <c r="D887" s="340" t="s">
        <v>60</v>
      </c>
      <c r="E887" s="341" t="s">
        <v>17219</v>
      </c>
      <c r="F887" s="341" t="s">
        <v>17221</v>
      </c>
      <c r="G887" s="342">
        <v>68.133903133903146</v>
      </c>
      <c r="H887" s="348">
        <v>14.85</v>
      </c>
      <c r="I887" s="323">
        <v>149.66999999999999</v>
      </c>
      <c r="J887" s="323">
        <v>62.36</v>
      </c>
      <c r="K887" s="323">
        <f t="shared" ref="K887:K904" si="55">I887+J887</f>
        <v>212.02999999999997</v>
      </c>
      <c r="L887" s="324">
        <f t="shared" si="53"/>
        <v>0.29410932415224267</v>
      </c>
      <c r="N887" s="326"/>
      <c r="O887" s="327"/>
    </row>
    <row r="888" spans="1:15" x14ac:dyDescent="0.25">
      <c r="A888" s="302" t="s">
        <v>17217</v>
      </c>
      <c r="B888" s="338">
        <v>1404</v>
      </c>
      <c r="C888" s="339" t="s">
        <v>17218</v>
      </c>
      <c r="D888" s="340" t="s">
        <v>60</v>
      </c>
      <c r="E888" s="341" t="s">
        <v>17219</v>
      </c>
      <c r="F888" s="341" t="s">
        <v>17221</v>
      </c>
      <c r="G888" s="342">
        <v>68.133903133903146</v>
      </c>
      <c r="H888" s="348">
        <v>14.83</v>
      </c>
      <c r="I888" s="323">
        <v>146.29</v>
      </c>
      <c r="J888" s="323">
        <v>57.11</v>
      </c>
      <c r="K888" s="323">
        <f t="shared" si="55"/>
        <v>203.39999999999998</v>
      </c>
      <c r="L888" s="324">
        <f t="shared" si="53"/>
        <v>0.28077679449360871</v>
      </c>
      <c r="N888" s="326"/>
      <c r="O888" s="327"/>
    </row>
    <row r="889" spans="1:15" x14ac:dyDescent="0.25">
      <c r="A889" s="302" t="s">
        <v>17217</v>
      </c>
      <c r="B889" s="338">
        <v>1404</v>
      </c>
      <c r="C889" s="339" t="s">
        <v>17218</v>
      </c>
      <c r="D889" s="340" t="s">
        <v>60</v>
      </c>
      <c r="E889" s="341" t="s">
        <v>17219</v>
      </c>
      <c r="F889" s="341" t="s">
        <v>17221</v>
      </c>
      <c r="G889" s="342">
        <v>68.133903133903146</v>
      </c>
      <c r="H889" s="348">
        <v>14.96</v>
      </c>
      <c r="I889" s="323">
        <v>153.91999999999999</v>
      </c>
      <c r="J889" s="323">
        <v>45.59</v>
      </c>
      <c r="K889" s="323">
        <f t="shared" si="55"/>
        <v>199.51</v>
      </c>
      <c r="L889" s="324">
        <f t="shared" si="53"/>
        <v>0.22850984913036942</v>
      </c>
      <c r="N889" s="326"/>
      <c r="O889" s="327"/>
    </row>
    <row r="890" spans="1:15" x14ac:dyDescent="0.25">
      <c r="A890" s="302" t="s">
        <v>17217</v>
      </c>
      <c r="B890" s="338">
        <v>1404</v>
      </c>
      <c r="C890" s="339" t="s">
        <v>17218</v>
      </c>
      <c r="D890" s="340" t="s">
        <v>60</v>
      </c>
      <c r="E890" s="341" t="s">
        <v>17219</v>
      </c>
      <c r="F890" s="341" t="s">
        <v>17221</v>
      </c>
      <c r="G890" s="342">
        <v>68.091168091168086</v>
      </c>
      <c r="H890" s="348">
        <v>14.78</v>
      </c>
      <c r="I890" s="323">
        <v>108.02</v>
      </c>
      <c r="J890" s="323">
        <v>11.06</v>
      </c>
      <c r="K890" s="323">
        <f t="shared" si="55"/>
        <v>119.08</v>
      </c>
      <c r="L890" s="324">
        <f t="shared" si="53"/>
        <v>9.2878736983540489E-2</v>
      </c>
      <c r="N890" s="326"/>
      <c r="O890" s="327"/>
    </row>
    <row r="891" spans="1:15" x14ac:dyDescent="0.25">
      <c r="A891" s="302" t="s">
        <v>17217</v>
      </c>
      <c r="B891" s="338">
        <v>1404</v>
      </c>
      <c r="C891" s="339" t="s">
        <v>17218</v>
      </c>
      <c r="D891" s="340" t="s">
        <v>60</v>
      </c>
      <c r="E891" s="341" t="s">
        <v>17219</v>
      </c>
      <c r="F891" s="341" t="s">
        <v>17221</v>
      </c>
      <c r="G891" s="342">
        <v>68.091168091168086</v>
      </c>
      <c r="H891" s="348">
        <v>14.65</v>
      </c>
      <c r="I891" s="323">
        <v>105.82</v>
      </c>
      <c r="J891" s="323">
        <v>9.51</v>
      </c>
      <c r="K891" s="323">
        <f t="shared" si="55"/>
        <v>115.33</v>
      </c>
      <c r="L891" s="324">
        <f t="shared" si="53"/>
        <v>8.2459030607821032E-2</v>
      </c>
      <c r="N891" s="326"/>
      <c r="O891" s="327"/>
    </row>
    <row r="892" spans="1:15" x14ac:dyDescent="0.25">
      <c r="A892" s="302" t="s">
        <v>17217</v>
      </c>
      <c r="B892" s="338">
        <v>1404</v>
      </c>
      <c r="C892" s="339" t="s">
        <v>17218</v>
      </c>
      <c r="D892" s="340" t="s">
        <v>60</v>
      </c>
      <c r="E892" s="341" t="s">
        <v>17219</v>
      </c>
      <c r="F892" s="341" t="s">
        <v>17221</v>
      </c>
      <c r="G892" s="342">
        <v>68.091168091168086</v>
      </c>
      <c r="H892" s="348">
        <v>14.77</v>
      </c>
      <c r="I892" s="323">
        <v>106.64</v>
      </c>
      <c r="J892" s="323">
        <v>7.62</v>
      </c>
      <c r="K892" s="323">
        <f t="shared" si="55"/>
        <v>114.26</v>
      </c>
      <c r="L892" s="324">
        <f t="shared" si="53"/>
        <v>6.6690005251181517E-2</v>
      </c>
      <c r="N892" s="326"/>
      <c r="O892" s="327"/>
    </row>
    <row r="893" spans="1:15" x14ac:dyDescent="0.25">
      <c r="A893" s="302" t="s">
        <v>17217</v>
      </c>
      <c r="B893" s="338">
        <v>1404</v>
      </c>
      <c r="C893" s="339" t="s">
        <v>17218</v>
      </c>
      <c r="D893" s="340" t="s">
        <v>60</v>
      </c>
      <c r="E893" s="341" t="s">
        <v>17219</v>
      </c>
      <c r="F893" s="341" t="s">
        <v>17221</v>
      </c>
      <c r="G893" s="342">
        <v>68.041310541310537</v>
      </c>
      <c r="H893" s="348">
        <v>14.69</v>
      </c>
      <c r="I893" s="323">
        <v>127.08</v>
      </c>
      <c r="J893" s="323">
        <v>44.42</v>
      </c>
      <c r="K893" s="323">
        <f t="shared" si="55"/>
        <v>171.5</v>
      </c>
      <c r="L893" s="324">
        <f t="shared" si="53"/>
        <v>0.25900874635568516</v>
      </c>
      <c r="N893" s="326"/>
      <c r="O893" s="327"/>
    </row>
    <row r="894" spans="1:15" x14ac:dyDescent="0.25">
      <c r="A894" s="302" t="s">
        <v>17217</v>
      </c>
      <c r="B894" s="338">
        <v>1404</v>
      </c>
      <c r="C894" s="339" t="s">
        <v>17218</v>
      </c>
      <c r="D894" s="340" t="s">
        <v>60</v>
      </c>
      <c r="E894" s="341" t="s">
        <v>17219</v>
      </c>
      <c r="F894" s="341" t="s">
        <v>17221</v>
      </c>
      <c r="G894" s="342">
        <v>68.041310541310537</v>
      </c>
      <c r="H894" s="348">
        <v>14.68</v>
      </c>
      <c r="I894" s="323">
        <v>126.18</v>
      </c>
      <c r="J894" s="323">
        <v>45.58</v>
      </c>
      <c r="K894" s="323">
        <f t="shared" si="55"/>
        <v>171.76</v>
      </c>
      <c r="L894" s="324">
        <f t="shared" si="53"/>
        <v>0.26537028411737307</v>
      </c>
      <c r="N894" s="326"/>
      <c r="O894" s="327"/>
    </row>
    <row r="895" spans="1:15" x14ac:dyDescent="0.25">
      <c r="A895" s="302" t="s">
        <v>17217</v>
      </c>
      <c r="B895" s="338">
        <v>1404</v>
      </c>
      <c r="C895" s="339" t="s">
        <v>17218</v>
      </c>
      <c r="D895" s="340" t="s">
        <v>60</v>
      </c>
      <c r="E895" s="341" t="s">
        <v>17219</v>
      </c>
      <c r="F895" s="341" t="s">
        <v>17221</v>
      </c>
      <c r="G895" s="342">
        <v>68.041310541310537</v>
      </c>
      <c r="H895" s="348">
        <v>14.66</v>
      </c>
      <c r="I895" s="323">
        <v>128.28</v>
      </c>
      <c r="J895" s="323">
        <v>45.78</v>
      </c>
      <c r="K895" s="323">
        <f t="shared" si="55"/>
        <v>174.06</v>
      </c>
      <c r="L895" s="324">
        <f t="shared" si="53"/>
        <v>0.26301275422268183</v>
      </c>
      <c r="N895" s="326"/>
      <c r="O895" s="327"/>
    </row>
    <row r="896" spans="1:15" x14ac:dyDescent="0.25">
      <c r="A896" s="302" t="s">
        <v>17217</v>
      </c>
      <c r="B896" s="338">
        <v>2017</v>
      </c>
      <c r="C896" s="339" t="s">
        <v>17218</v>
      </c>
      <c r="D896" s="340" t="s">
        <v>60</v>
      </c>
      <c r="E896" s="341" t="s">
        <v>17219</v>
      </c>
      <c r="F896" s="341" t="s">
        <v>17221</v>
      </c>
      <c r="G896" s="342">
        <v>67.982151710461082</v>
      </c>
      <c r="H896" s="348">
        <v>16.38</v>
      </c>
      <c r="I896" s="323">
        <v>169.43</v>
      </c>
      <c r="J896" s="323">
        <v>43.41</v>
      </c>
      <c r="K896" s="323">
        <f t="shared" si="55"/>
        <v>212.84</v>
      </c>
      <c r="L896" s="324">
        <f t="shared" si="53"/>
        <v>0.20395602330389023</v>
      </c>
      <c r="N896" s="326"/>
      <c r="O896" s="327"/>
    </row>
    <row r="897" spans="1:15" x14ac:dyDescent="0.25">
      <c r="A897" s="302" t="s">
        <v>17217</v>
      </c>
      <c r="B897" s="338">
        <v>2017</v>
      </c>
      <c r="C897" s="339" t="s">
        <v>17218</v>
      </c>
      <c r="D897" s="340" t="s">
        <v>60</v>
      </c>
      <c r="E897" s="341" t="s">
        <v>17219</v>
      </c>
      <c r="F897" s="341" t="s">
        <v>17221</v>
      </c>
      <c r="G897" s="342">
        <v>67.982151710461082</v>
      </c>
      <c r="H897" s="348">
        <v>16.37</v>
      </c>
      <c r="I897" s="323">
        <v>159.37</v>
      </c>
      <c r="J897" s="323">
        <v>43.88</v>
      </c>
      <c r="K897" s="323">
        <f t="shared" si="55"/>
        <v>203.25</v>
      </c>
      <c r="L897" s="324">
        <f t="shared" si="53"/>
        <v>0.21589175891758919</v>
      </c>
      <c r="N897" s="326"/>
      <c r="O897" s="327"/>
    </row>
    <row r="898" spans="1:15" x14ac:dyDescent="0.25">
      <c r="A898" s="302" t="s">
        <v>17217</v>
      </c>
      <c r="B898" s="338">
        <v>2017</v>
      </c>
      <c r="C898" s="339" t="s">
        <v>17218</v>
      </c>
      <c r="D898" s="340" t="s">
        <v>60</v>
      </c>
      <c r="E898" s="341" t="s">
        <v>17219</v>
      </c>
      <c r="F898" s="341" t="s">
        <v>17221</v>
      </c>
      <c r="G898" s="342">
        <v>67.982151710461082</v>
      </c>
      <c r="H898" s="348">
        <v>16.39</v>
      </c>
      <c r="I898" s="323">
        <v>174.36</v>
      </c>
      <c r="J898" s="323">
        <v>43.41</v>
      </c>
      <c r="K898" s="323">
        <f t="shared" si="55"/>
        <v>217.77</v>
      </c>
      <c r="L898" s="324">
        <f t="shared" si="53"/>
        <v>0.19933875189420028</v>
      </c>
      <c r="N898" s="326"/>
      <c r="O898" s="327"/>
    </row>
    <row r="899" spans="1:15" x14ac:dyDescent="0.25">
      <c r="A899" s="302" t="s">
        <v>17217</v>
      </c>
      <c r="B899" s="338">
        <v>1404</v>
      </c>
      <c r="C899" s="339" t="s">
        <v>17218</v>
      </c>
      <c r="D899" s="340" t="s">
        <v>60</v>
      </c>
      <c r="E899" s="341" t="s">
        <v>17219</v>
      </c>
      <c r="F899" s="341" t="s">
        <v>17221</v>
      </c>
      <c r="G899" s="342">
        <v>67.900000000000006</v>
      </c>
      <c r="H899" s="348">
        <v>15.99</v>
      </c>
      <c r="I899" s="323">
        <v>56.89</v>
      </c>
      <c r="J899" s="323">
        <v>32.049999999999997</v>
      </c>
      <c r="K899" s="323">
        <f t="shared" si="55"/>
        <v>88.94</v>
      </c>
      <c r="L899" s="324">
        <f t="shared" si="53"/>
        <v>0.3603552957049696</v>
      </c>
      <c r="N899" s="326"/>
      <c r="O899" s="327"/>
    </row>
    <row r="900" spans="1:15" x14ac:dyDescent="0.25">
      <c r="A900" s="302" t="s">
        <v>17217</v>
      </c>
      <c r="B900" s="338">
        <v>1404</v>
      </c>
      <c r="C900" s="339" t="s">
        <v>17218</v>
      </c>
      <c r="D900" s="340" t="s">
        <v>60</v>
      </c>
      <c r="E900" s="341" t="s">
        <v>17219</v>
      </c>
      <c r="F900" s="341" t="s">
        <v>17221</v>
      </c>
      <c r="G900" s="342">
        <v>67.900000000000006</v>
      </c>
      <c r="H900" s="348">
        <v>16.010000000000002</v>
      </c>
      <c r="I900" s="323">
        <v>54.17</v>
      </c>
      <c r="J900" s="323">
        <v>32.340000000000003</v>
      </c>
      <c r="K900" s="323">
        <f t="shared" si="55"/>
        <v>86.51</v>
      </c>
      <c r="L900" s="324">
        <f t="shared" si="53"/>
        <v>0.37382961507340196</v>
      </c>
      <c r="N900" s="326"/>
      <c r="O900" s="327"/>
    </row>
    <row r="901" spans="1:15" x14ac:dyDescent="0.25">
      <c r="A901" s="302" t="s">
        <v>17217</v>
      </c>
      <c r="B901" s="338">
        <v>1404</v>
      </c>
      <c r="C901" s="339" t="s">
        <v>17218</v>
      </c>
      <c r="D901" s="340" t="s">
        <v>60</v>
      </c>
      <c r="E901" s="341" t="s">
        <v>17219</v>
      </c>
      <c r="F901" s="341" t="s">
        <v>17221</v>
      </c>
      <c r="G901" s="342">
        <v>67.585470085470078</v>
      </c>
      <c r="H901" s="348">
        <v>15.37</v>
      </c>
      <c r="I901" s="323">
        <v>209.41</v>
      </c>
      <c r="J901" s="323">
        <v>27.01</v>
      </c>
      <c r="K901" s="323">
        <f t="shared" si="55"/>
        <v>236.42</v>
      </c>
      <c r="L901" s="324">
        <f t="shared" si="53"/>
        <v>0.1142458336858134</v>
      </c>
      <c r="N901" s="326"/>
      <c r="O901" s="327"/>
    </row>
    <row r="902" spans="1:15" x14ac:dyDescent="0.25">
      <c r="A902" s="302" t="s">
        <v>17217</v>
      </c>
      <c r="B902" s="338">
        <v>1404</v>
      </c>
      <c r="C902" s="339" t="s">
        <v>17218</v>
      </c>
      <c r="D902" s="340" t="s">
        <v>60</v>
      </c>
      <c r="E902" s="341" t="s">
        <v>17219</v>
      </c>
      <c r="F902" s="341" t="s">
        <v>17221</v>
      </c>
      <c r="G902" s="342">
        <v>67.585470085470078</v>
      </c>
      <c r="H902" s="348">
        <v>15.47</v>
      </c>
      <c r="I902" s="323">
        <v>219.61</v>
      </c>
      <c r="J902" s="323">
        <v>27.64</v>
      </c>
      <c r="K902" s="323">
        <f t="shared" si="55"/>
        <v>247.25</v>
      </c>
      <c r="L902" s="324">
        <f t="shared" si="53"/>
        <v>0.1117896865520728</v>
      </c>
      <c r="N902" s="326"/>
      <c r="O902" s="327"/>
    </row>
    <row r="903" spans="1:15" x14ac:dyDescent="0.25">
      <c r="A903" s="302" t="s">
        <v>17217</v>
      </c>
      <c r="B903" s="338">
        <v>1404</v>
      </c>
      <c r="C903" s="339" t="s">
        <v>17218</v>
      </c>
      <c r="D903" s="340" t="s">
        <v>60</v>
      </c>
      <c r="E903" s="341" t="s">
        <v>17219</v>
      </c>
      <c r="F903" s="341" t="s">
        <v>17221</v>
      </c>
      <c r="G903" s="342">
        <v>67.585470085470078</v>
      </c>
      <c r="H903" s="348">
        <v>15.6</v>
      </c>
      <c r="I903" s="323">
        <v>192.42</v>
      </c>
      <c r="J903" s="323">
        <v>30.2</v>
      </c>
      <c r="K903" s="323">
        <f t="shared" si="55"/>
        <v>222.61999999999998</v>
      </c>
      <c r="L903" s="324">
        <f t="shared" si="53"/>
        <v>0.13565717365915014</v>
      </c>
      <c r="N903" s="326"/>
      <c r="O903" s="327"/>
    </row>
    <row r="904" spans="1:15" x14ac:dyDescent="0.25">
      <c r="A904" s="302" t="s">
        <v>17217</v>
      </c>
      <c r="B904" s="338">
        <v>1404</v>
      </c>
      <c r="C904" s="339" t="s">
        <v>17218</v>
      </c>
      <c r="D904" s="340" t="s">
        <v>60</v>
      </c>
      <c r="E904" s="341" t="s">
        <v>17219</v>
      </c>
      <c r="F904" s="341" t="s">
        <v>17221</v>
      </c>
      <c r="G904" s="342">
        <v>67.542735042735032</v>
      </c>
      <c r="H904" s="348">
        <v>14.93</v>
      </c>
      <c r="I904" s="323">
        <v>134.47</v>
      </c>
      <c r="J904" s="323">
        <v>0.48</v>
      </c>
      <c r="K904" s="323">
        <f t="shared" si="55"/>
        <v>134.94999999999999</v>
      </c>
      <c r="L904" s="324">
        <f t="shared" si="53"/>
        <v>3.5568729158947758E-3</v>
      </c>
      <c r="N904" s="326"/>
      <c r="O904" s="327"/>
    </row>
    <row r="905" spans="1:15" x14ac:dyDescent="0.25">
      <c r="A905" s="302" t="s">
        <v>17217</v>
      </c>
      <c r="B905" s="344">
        <v>7500</v>
      </c>
      <c r="C905" s="349" t="s">
        <v>17218</v>
      </c>
      <c r="D905" s="340" t="s">
        <v>60</v>
      </c>
      <c r="E905" s="341" t="s">
        <v>17219</v>
      </c>
      <c r="F905" s="345" t="s">
        <v>484</v>
      </c>
      <c r="G905" s="346">
        <v>67.430303030303023</v>
      </c>
      <c r="H905" s="347">
        <v>14.499999582767487</v>
      </c>
      <c r="I905" s="333">
        <v>488</v>
      </c>
      <c r="J905" s="333">
        <v>93.999999999999957</v>
      </c>
      <c r="K905" s="333">
        <v>582</v>
      </c>
      <c r="L905" s="324">
        <f t="shared" si="53"/>
        <v>0.16151202749140886</v>
      </c>
      <c r="N905" s="326"/>
      <c r="O905" s="327"/>
    </row>
    <row r="906" spans="1:15" x14ac:dyDescent="0.25">
      <c r="A906" s="302" t="s">
        <v>17217</v>
      </c>
      <c r="B906" s="338">
        <v>1404</v>
      </c>
      <c r="C906" s="339" t="s">
        <v>17218</v>
      </c>
      <c r="D906" s="340" t="s">
        <v>60</v>
      </c>
      <c r="E906" s="341" t="s">
        <v>17219</v>
      </c>
      <c r="F906" s="341" t="s">
        <v>17221</v>
      </c>
      <c r="G906" s="342">
        <v>67.378917378917379</v>
      </c>
      <c r="H906" s="348">
        <v>15.164</v>
      </c>
      <c r="I906" s="323">
        <v>135.416</v>
      </c>
      <c r="J906" s="323">
        <v>48.157000000000011</v>
      </c>
      <c r="K906" s="323">
        <f t="shared" ref="K906:K969" si="56">I906+J906</f>
        <v>183.57300000000001</v>
      </c>
      <c r="L906" s="324">
        <f t="shared" si="53"/>
        <v>0.26233160649986659</v>
      </c>
      <c r="N906" s="326"/>
      <c r="O906" s="327"/>
    </row>
    <row r="907" spans="1:15" x14ac:dyDescent="0.25">
      <c r="A907" s="302" t="s">
        <v>17217</v>
      </c>
      <c r="B907" s="338">
        <v>1404</v>
      </c>
      <c r="C907" s="339" t="s">
        <v>17218</v>
      </c>
      <c r="D907" s="340" t="s">
        <v>60</v>
      </c>
      <c r="E907" s="341" t="s">
        <v>17219</v>
      </c>
      <c r="F907" s="341" t="s">
        <v>17221</v>
      </c>
      <c r="G907" s="342">
        <v>66.887464387464391</v>
      </c>
      <c r="H907" s="348">
        <v>14.17</v>
      </c>
      <c r="I907" s="323">
        <v>216.05</v>
      </c>
      <c r="J907" s="323">
        <v>35.700000000000003</v>
      </c>
      <c r="K907" s="323">
        <f t="shared" si="56"/>
        <v>251.75</v>
      </c>
      <c r="L907" s="324">
        <f t="shared" si="53"/>
        <v>0.14180734856007945</v>
      </c>
      <c r="N907" s="326"/>
      <c r="O907" s="327"/>
    </row>
    <row r="908" spans="1:15" x14ac:dyDescent="0.25">
      <c r="A908" s="302" t="s">
        <v>17217</v>
      </c>
      <c r="B908" s="338">
        <v>1404</v>
      </c>
      <c r="C908" s="339" t="s">
        <v>17218</v>
      </c>
      <c r="D908" s="340" t="s">
        <v>60</v>
      </c>
      <c r="E908" s="341" t="s">
        <v>17219</v>
      </c>
      <c r="F908" s="341" t="s">
        <v>17221</v>
      </c>
      <c r="G908" s="342">
        <v>66.887464387464391</v>
      </c>
      <c r="H908" s="348">
        <v>14.22</v>
      </c>
      <c r="I908" s="323">
        <v>225.61</v>
      </c>
      <c r="J908" s="323">
        <v>29.04</v>
      </c>
      <c r="K908" s="323">
        <f t="shared" si="56"/>
        <v>254.65</v>
      </c>
      <c r="L908" s="324">
        <f t="shared" si="53"/>
        <v>0.1140388768898488</v>
      </c>
      <c r="N908" s="326"/>
      <c r="O908" s="327"/>
    </row>
    <row r="909" spans="1:15" x14ac:dyDescent="0.25">
      <c r="A909" s="302" t="s">
        <v>17217</v>
      </c>
      <c r="B909" s="338">
        <v>1404</v>
      </c>
      <c r="C909" s="339" t="s">
        <v>17218</v>
      </c>
      <c r="D909" s="340" t="s">
        <v>60</v>
      </c>
      <c r="E909" s="341" t="s">
        <v>17219</v>
      </c>
      <c r="F909" s="341" t="s">
        <v>17221</v>
      </c>
      <c r="G909" s="342">
        <v>66.887464387464391</v>
      </c>
      <c r="H909" s="348">
        <v>14.17</v>
      </c>
      <c r="I909" s="323">
        <v>222.07</v>
      </c>
      <c r="J909" s="323">
        <v>38.32</v>
      </c>
      <c r="K909" s="323">
        <f t="shared" si="56"/>
        <v>260.39</v>
      </c>
      <c r="L909" s="324">
        <f t="shared" si="53"/>
        <v>0.14716386958024502</v>
      </c>
      <c r="N909" s="326"/>
      <c r="O909" s="327"/>
    </row>
    <row r="910" spans="1:15" x14ac:dyDescent="0.25">
      <c r="A910" s="302" t="s">
        <v>17217</v>
      </c>
      <c r="B910" s="338">
        <v>1404</v>
      </c>
      <c r="C910" s="339" t="s">
        <v>17218</v>
      </c>
      <c r="D910" s="340" t="s">
        <v>60</v>
      </c>
      <c r="E910" s="341" t="s">
        <v>17219</v>
      </c>
      <c r="F910" s="341" t="s">
        <v>17221</v>
      </c>
      <c r="G910" s="342">
        <v>66.737891737891744</v>
      </c>
      <c r="H910" s="348">
        <v>14.34</v>
      </c>
      <c r="I910" s="323">
        <v>285.24</v>
      </c>
      <c r="J910" s="323">
        <v>1.1599999999999999</v>
      </c>
      <c r="K910" s="323">
        <f t="shared" si="56"/>
        <v>286.40000000000003</v>
      </c>
      <c r="L910" s="324">
        <f t="shared" si="53"/>
        <v>4.0502793296089377E-3</v>
      </c>
      <c r="N910" s="326"/>
      <c r="O910" s="327"/>
    </row>
    <row r="911" spans="1:15" x14ac:dyDescent="0.25">
      <c r="A911" s="302" t="s">
        <v>17217</v>
      </c>
      <c r="B911" s="338">
        <v>1404</v>
      </c>
      <c r="C911" s="339" t="s">
        <v>17218</v>
      </c>
      <c r="D911" s="340" t="s">
        <v>60</v>
      </c>
      <c r="E911" s="341" t="s">
        <v>17219</v>
      </c>
      <c r="F911" s="341" t="s">
        <v>17221</v>
      </c>
      <c r="G911" s="342">
        <v>66.737891737891744</v>
      </c>
      <c r="H911" s="348">
        <v>14.35</v>
      </c>
      <c r="I911" s="323">
        <v>289.26</v>
      </c>
      <c r="J911" s="323">
        <v>0.73</v>
      </c>
      <c r="K911" s="323">
        <f t="shared" si="56"/>
        <v>289.99</v>
      </c>
      <c r="L911" s="324">
        <f t="shared" si="53"/>
        <v>2.5173281837304732E-3</v>
      </c>
      <c r="N911" s="326"/>
      <c r="O911" s="327"/>
    </row>
    <row r="912" spans="1:15" x14ac:dyDescent="0.25">
      <c r="A912" s="302" t="s">
        <v>17217</v>
      </c>
      <c r="B912" s="338">
        <v>1404</v>
      </c>
      <c r="C912" s="339" t="s">
        <v>17218</v>
      </c>
      <c r="D912" s="340" t="s">
        <v>60</v>
      </c>
      <c r="E912" s="341" t="s">
        <v>17219</v>
      </c>
      <c r="F912" s="341" t="s">
        <v>17221</v>
      </c>
      <c r="G912" s="342">
        <v>66.737891737891744</v>
      </c>
      <c r="H912" s="348">
        <v>14.36</v>
      </c>
      <c r="I912" s="323">
        <v>303.44</v>
      </c>
      <c r="J912" s="323">
        <v>0.39</v>
      </c>
      <c r="K912" s="323">
        <f t="shared" si="56"/>
        <v>303.83</v>
      </c>
      <c r="L912" s="324">
        <f t="shared" si="53"/>
        <v>1.2836125464898134E-3</v>
      </c>
      <c r="N912" s="326"/>
      <c r="O912" s="327"/>
    </row>
    <row r="913" spans="1:15" x14ac:dyDescent="0.25">
      <c r="A913" s="302" t="s">
        <v>17217</v>
      </c>
      <c r="B913" s="338">
        <v>2017</v>
      </c>
      <c r="C913" s="339" t="s">
        <v>17218</v>
      </c>
      <c r="D913" s="340" t="s">
        <v>60</v>
      </c>
      <c r="E913" s="341" t="s">
        <v>17219</v>
      </c>
      <c r="F913" s="341" t="s">
        <v>17221</v>
      </c>
      <c r="G913" s="342">
        <v>66.712940009915712</v>
      </c>
      <c r="H913" s="348">
        <v>16.670000000000002</v>
      </c>
      <c r="I913" s="323">
        <v>75.64</v>
      </c>
      <c r="J913" s="323">
        <v>34.57</v>
      </c>
      <c r="K913" s="323">
        <f t="shared" si="56"/>
        <v>110.21000000000001</v>
      </c>
      <c r="L913" s="324">
        <f t="shared" si="53"/>
        <v>0.31367389529080841</v>
      </c>
      <c r="N913" s="326"/>
      <c r="O913" s="327"/>
    </row>
    <row r="914" spans="1:15" x14ac:dyDescent="0.25">
      <c r="A914" s="302" t="s">
        <v>17217</v>
      </c>
      <c r="B914" s="338">
        <v>2017</v>
      </c>
      <c r="C914" s="339" t="s">
        <v>17218</v>
      </c>
      <c r="D914" s="340" t="s">
        <v>60</v>
      </c>
      <c r="E914" s="341" t="s">
        <v>17219</v>
      </c>
      <c r="F914" s="341" t="s">
        <v>17221</v>
      </c>
      <c r="G914" s="342">
        <v>66.712940009915712</v>
      </c>
      <c r="H914" s="348">
        <v>16.57</v>
      </c>
      <c r="I914" s="323">
        <v>90.68</v>
      </c>
      <c r="J914" s="323">
        <v>34.43</v>
      </c>
      <c r="K914" s="323">
        <f t="shared" si="56"/>
        <v>125.11000000000001</v>
      </c>
      <c r="L914" s="324">
        <f t="shared" si="53"/>
        <v>0.27519782591319636</v>
      </c>
      <c r="N914" s="326"/>
      <c r="O914" s="327"/>
    </row>
    <row r="915" spans="1:15" x14ac:dyDescent="0.25">
      <c r="A915" s="302" t="s">
        <v>17217</v>
      </c>
      <c r="B915" s="338">
        <v>2017</v>
      </c>
      <c r="C915" s="339" t="s">
        <v>17218</v>
      </c>
      <c r="D915" s="340" t="s">
        <v>60</v>
      </c>
      <c r="E915" s="341" t="s">
        <v>17219</v>
      </c>
      <c r="F915" s="341" t="s">
        <v>17221</v>
      </c>
      <c r="G915" s="342">
        <v>66.712940009915712</v>
      </c>
      <c r="H915" s="348">
        <v>16.57</v>
      </c>
      <c r="I915" s="323">
        <v>90.06</v>
      </c>
      <c r="J915" s="323">
        <v>34.14</v>
      </c>
      <c r="K915" s="323">
        <f t="shared" si="56"/>
        <v>124.2</v>
      </c>
      <c r="L915" s="324">
        <f t="shared" si="53"/>
        <v>0.27487922705314011</v>
      </c>
      <c r="N915" s="326"/>
      <c r="O915" s="327"/>
    </row>
    <row r="916" spans="1:15" x14ac:dyDescent="0.25">
      <c r="A916" s="302" t="s">
        <v>17217</v>
      </c>
      <c r="B916" s="338">
        <v>2017</v>
      </c>
      <c r="C916" s="339" t="s">
        <v>17218</v>
      </c>
      <c r="D916" s="340" t="s">
        <v>60</v>
      </c>
      <c r="E916" s="341" t="s">
        <v>17219</v>
      </c>
      <c r="F916" s="341" t="s">
        <v>17221</v>
      </c>
      <c r="G916" s="342">
        <v>66.157659890927121</v>
      </c>
      <c r="H916" s="348">
        <v>16.14</v>
      </c>
      <c r="I916" s="323">
        <v>135.38999999999999</v>
      </c>
      <c r="J916" s="323">
        <v>30.05</v>
      </c>
      <c r="K916" s="323">
        <f t="shared" si="56"/>
        <v>165.44</v>
      </c>
      <c r="L916" s="324">
        <f t="shared" si="53"/>
        <v>0.18163684719535783</v>
      </c>
      <c r="N916" s="326"/>
      <c r="O916" s="327"/>
    </row>
    <row r="917" spans="1:15" x14ac:dyDescent="0.25">
      <c r="A917" s="302" t="s">
        <v>17217</v>
      </c>
      <c r="B917" s="338">
        <v>2017</v>
      </c>
      <c r="C917" s="339" t="s">
        <v>17218</v>
      </c>
      <c r="D917" s="340" t="s">
        <v>60</v>
      </c>
      <c r="E917" s="341" t="s">
        <v>17219</v>
      </c>
      <c r="F917" s="341" t="s">
        <v>17221</v>
      </c>
      <c r="G917" s="342">
        <v>66.157659890927121</v>
      </c>
      <c r="H917" s="348">
        <v>16.18</v>
      </c>
      <c r="I917" s="323">
        <v>130.24</v>
      </c>
      <c r="J917" s="323">
        <v>30.76</v>
      </c>
      <c r="K917" s="323">
        <f t="shared" si="56"/>
        <v>161</v>
      </c>
      <c r="L917" s="324">
        <f t="shared" si="53"/>
        <v>0.19105590062111802</v>
      </c>
      <c r="N917" s="326"/>
      <c r="O917" s="327"/>
    </row>
    <row r="918" spans="1:15" x14ac:dyDescent="0.25">
      <c r="A918" s="302" t="s">
        <v>17217</v>
      </c>
      <c r="B918" s="338">
        <v>2017</v>
      </c>
      <c r="C918" s="339" t="s">
        <v>17218</v>
      </c>
      <c r="D918" s="340" t="s">
        <v>60</v>
      </c>
      <c r="E918" s="341" t="s">
        <v>17219</v>
      </c>
      <c r="F918" s="341" t="s">
        <v>17221</v>
      </c>
      <c r="G918" s="342">
        <v>66.157659890927121</v>
      </c>
      <c r="H918" s="348">
        <v>16.2</v>
      </c>
      <c r="I918" s="323">
        <v>138.69</v>
      </c>
      <c r="J918" s="323">
        <v>31.05</v>
      </c>
      <c r="K918" s="323">
        <f t="shared" si="56"/>
        <v>169.74</v>
      </c>
      <c r="L918" s="324">
        <f t="shared" si="53"/>
        <v>0.18292682926829268</v>
      </c>
      <c r="N918" s="326"/>
      <c r="O918" s="327"/>
    </row>
    <row r="919" spans="1:15" x14ac:dyDescent="0.25">
      <c r="A919" s="302" t="s">
        <v>17217</v>
      </c>
      <c r="B919" s="338">
        <v>1404</v>
      </c>
      <c r="C919" s="339" t="s">
        <v>17218</v>
      </c>
      <c r="D919" s="340" t="s">
        <v>60</v>
      </c>
      <c r="E919" s="341" t="s">
        <v>17219</v>
      </c>
      <c r="F919" s="341" t="s">
        <v>17221</v>
      </c>
      <c r="G919" s="342">
        <v>66.13960113960114</v>
      </c>
      <c r="H919" s="348">
        <v>15.68</v>
      </c>
      <c r="I919" s="323">
        <v>274.27999999999997</v>
      </c>
      <c r="J919" s="323">
        <v>25.77</v>
      </c>
      <c r="K919" s="323">
        <f t="shared" si="56"/>
        <v>300.04999999999995</v>
      </c>
      <c r="L919" s="324">
        <f t="shared" si="53"/>
        <v>8.5885685719046839E-2</v>
      </c>
      <c r="N919" s="326"/>
      <c r="O919" s="327"/>
    </row>
    <row r="920" spans="1:15" x14ac:dyDescent="0.25">
      <c r="A920" s="302" t="s">
        <v>17217</v>
      </c>
      <c r="B920" s="338">
        <v>1404</v>
      </c>
      <c r="C920" s="339" t="s">
        <v>17218</v>
      </c>
      <c r="D920" s="340" t="s">
        <v>60</v>
      </c>
      <c r="E920" s="341" t="s">
        <v>17219</v>
      </c>
      <c r="F920" s="341" t="s">
        <v>17221</v>
      </c>
      <c r="G920" s="342">
        <v>66.13960113960114</v>
      </c>
      <c r="H920" s="348">
        <v>15.66</v>
      </c>
      <c r="I920" s="323">
        <v>274.08999999999997</v>
      </c>
      <c r="J920" s="323">
        <v>23.44</v>
      </c>
      <c r="K920" s="323">
        <f t="shared" si="56"/>
        <v>297.52999999999997</v>
      </c>
      <c r="L920" s="324">
        <f t="shared" si="53"/>
        <v>7.8781971565892533E-2</v>
      </c>
      <c r="N920" s="326"/>
      <c r="O920" s="327"/>
    </row>
    <row r="921" spans="1:15" x14ac:dyDescent="0.25">
      <c r="A921" s="302" t="s">
        <v>17217</v>
      </c>
      <c r="B921" s="338">
        <v>1404</v>
      </c>
      <c r="C921" s="339" t="s">
        <v>17218</v>
      </c>
      <c r="D921" s="340" t="s">
        <v>60</v>
      </c>
      <c r="E921" s="341" t="s">
        <v>17219</v>
      </c>
      <c r="F921" s="341" t="s">
        <v>17221</v>
      </c>
      <c r="G921" s="342">
        <v>66.13960113960114</v>
      </c>
      <c r="H921" s="348">
        <v>15.72</v>
      </c>
      <c r="I921" s="323">
        <v>286.16000000000003</v>
      </c>
      <c r="J921" s="323">
        <v>21.45</v>
      </c>
      <c r="K921" s="323">
        <f t="shared" si="56"/>
        <v>307.61</v>
      </c>
      <c r="L921" s="324">
        <f t="shared" si="53"/>
        <v>6.9731153083449821E-2</v>
      </c>
      <c r="N921" s="326"/>
      <c r="O921" s="327"/>
    </row>
    <row r="922" spans="1:15" x14ac:dyDescent="0.25">
      <c r="A922" s="302" t="s">
        <v>17217</v>
      </c>
      <c r="B922" s="338">
        <v>1404</v>
      </c>
      <c r="C922" s="339" t="s">
        <v>17218</v>
      </c>
      <c r="D922" s="340" t="s">
        <v>60</v>
      </c>
      <c r="E922" s="341" t="s">
        <v>17219</v>
      </c>
      <c r="F922" s="341" t="s">
        <v>17221</v>
      </c>
      <c r="G922" s="342">
        <v>66.12535612535612</v>
      </c>
      <c r="H922" s="348">
        <v>16.059999999999999</v>
      </c>
      <c r="I922" s="323">
        <v>184.79</v>
      </c>
      <c r="J922" s="323">
        <v>54.3</v>
      </c>
      <c r="K922" s="323">
        <f t="shared" si="56"/>
        <v>239.08999999999997</v>
      </c>
      <c r="L922" s="324">
        <f t="shared" si="53"/>
        <v>0.22711112970011293</v>
      </c>
      <c r="N922" s="326"/>
      <c r="O922" s="327"/>
    </row>
    <row r="923" spans="1:15" x14ac:dyDescent="0.25">
      <c r="A923" s="302" t="s">
        <v>17217</v>
      </c>
      <c r="B923" s="338">
        <v>1404</v>
      </c>
      <c r="C923" s="339" t="s">
        <v>17218</v>
      </c>
      <c r="D923" s="340" t="s">
        <v>60</v>
      </c>
      <c r="E923" s="341" t="s">
        <v>17219</v>
      </c>
      <c r="F923" s="341" t="s">
        <v>17221</v>
      </c>
      <c r="G923" s="342">
        <v>66.12535612535612</v>
      </c>
      <c r="H923" s="348">
        <v>16.03</v>
      </c>
      <c r="I923" s="323">
        <v>180.14</v>
      </c>
      <c r="J923" s="323">
        <v>55.4</v>
      </c>
      <c r="K923" s="323">
        <f t="shared" si="56"/>
        <v>235.54</v>
      </c>
      <c r="L923" s="324">
        <f t="shared" si="53"/>
        <v>0.23520421159887916</v>
      </c>
      <c r="N923" s="326"/>
      <c r="O923" s="327"/>
    </row>
    <row r="924" spans="1:15" x14ac:dyDescent="0.25">
      <c r="A924" s="302" t="s">
        <v>17217</v>
      </c>
      <c r="B924" s="338">
        <v>1404</v>
      </c>
      <c r="C924" s="339" t="s">
        <v>17218</v>
      </c>
      <c r="D924" s="340" t="s">
        <v>60</v>
      </c>
      <c r="E924" s="341" t="s">
        <v>17219</v>
      </c>
      <c r="F924" s="341" t="s">
        <v>17221</v>
      </c>
      <c r="G924" s="342">
        <v>66.12535612535612</v>
      </c>
      <c r="H924" s="348">
        <v>16.04</v>
      </c>
      <c r="I924" s="323">
        <v>183.37</v>
      </c>
      <c r="J924" s="323">
        <v>52.1</v>
      </c>
      <c r="K924" s="323">
        <f t="shared" si="56"/>
        <v>235.47</v>
      </c>
      <c r="L924" s="324">
        <f t="shared" si="53"/>
        <v>0.2212596084426891</v>
      </c>
      <c r="N924" s="326"/>
      <c r="O924" s="327"/>
    </row>
    <row r="925" spans="1:15" x14ac:dyDescent="0.25">
      <c r="A925" s="302" t="s">
        <v>17217</v>
      </c>
      <c r="B925" s="338">
        <v>1404</v>
      </c>
      <c r="C925" s="339" t="s">
        <v>17218</v>
      </c>
      <c r="D925" s="340" t="s">
        <v>60</v>
      </c>
      <c r="E925" s="341" t="s">
        <v>17219</v>
      </c>
      <c r="F925" s="341" t="s">
        <v>17221</v>
      </c>
      <c r="G925" s="342">
        <v>66.054131054131048</v>
      </c>
      <c r="H925" s="348">
        <v>14.85</v>
      </c>
      <c r="I925" s="323">
        <v>100.91</v>
      </c>
      <c r="J925" s="323">
        <v>41.49</v>
      </c>
      <c r="K925" s="323">
        <f t="shared" si="56"/>
        <v>142.4</v>
      </c>
      <c r="L925" s="324">
        <f t="shared" si="53"/>
        <v>0.29136235955056178</v>
      </c>
      <c r="N925" s="326"/>
      <c r="O925" s="327"/>
    </row>
    <row r="926" spans="1:15" x14ac:dyDescent="0.25">
      <c r="A926" s="302" t="s">
        <v>17217</v>
      </c>
      <c r="B926" s="338">
        <v>1404</v>
      </c>
      <c r="C926" s="339" t="s">
        <v>17218</v>
      </c>
      <c r="D926" s="340" t="s">
        <v>60</v>
      </c>
      <c r="E926" s="341" t="s">
        <v>17219</v>
      </c>
      <c r="F926" s="341" t="s">
        <v>17221</v>
      </c>
      <c r="G926" s="342">
        <v>66.054131054131048</v>
      </c>
      <c r="H926" s="348">
        <v>14.93</v>
      </c>
      <c r="I926" s="323">
        <v>105.96</v>
      </c>
      <c r="J926" s="323">
        <v>34.659999999999997</v>
      </c>
      <c r="K926" s="323">
        <f t="shared" si="56"/>
        <v>140.62</v>
      </c>
      <c r="L926" s="324">
        <f t="shared" si="53"/>
        <v>0.24647987483999428</v>
      </c>
      <c r="N926" s="326"/>
      <c r="O926" s="327"/>
    </row>
    <row r="927" spans="1:15" x14ac:dyDescent="0.25">
      <c r="A927" s="302" t="s">
        <v>17217</v>
      </c>
      <c r="B927" s="338">
        <v>1404</v>
      </c>
      <c r="C927" s="339" t="s">
        <v>17218</v>
      </c>
      <c r="D927" s="340" t="s">
        <v>60</v>
      </c>
      <c r="E927" s="341" t="s">
        <v>17219</v>
      </c>
      <c r="F927" s="341" t="s">
        <v>17221</v>
      </c>
      <c r="G927" s="342">
        <v>66.054131054131048</v>
      </c>
      <c r="H927" s="348">
        <v>14.95</v>
      </c>
      <c r="I927" s="323">
        <v>117.03</v>
      </c>
      <c r="J927" s="323">
        <v>25.9</v>
      </c>
      <c r="K927" s="323">
        <f t="shared" si="56"/>
        <v>142.93</v>
      </c>
      <c r="L927" s="324">
        <f t="shared" si="53"/>
        <v>0.18120758413209262</v>
      </c>
      <c r="N927" s="326"/>
      <c r="O927" s="327"/>
    </row>
    <row r="928" spans="1:15" x14ac:dyDescent="0.25">
      <c r="A928" s="302" t="s">
        <v>17217</v>
      </c>
      <c r="B928" s="338">
        <v>1404</v>
      </c>
      <c r="C928" s="339" t="s">
        <v>17218</v>
      </c>
      <c r="D928" s="340" t="s">
        <v>60</v>
      </c>
      <c r="E928" s="341" t="s">
        <v>17219</v>
      </c>
      <c r="F928" s="341" t="s">
        <v>17221</v>
      </c>
      <c r="G928" s="342">
        <v>66.05</v>
      </c>
      <c r="H928" s="348">
        <v>15.71</v>
      </c>
      <c r="I928" s="323">
        <v>97.29</v>
      </c>
      <c r="J928" s="323">
        <v>32.189999999999984</v>
      </c>
      <c r="K928" s="323">
        <f t="shared" si="56"/>
        <v>129.47999999999999</v>
      </c>
      <c r="L928" s="324">
        <f t="shared" si="53"/>
        <v>0.24860982391102862</v>
      </c>
      <c r="N928" s="326"/>
      <c r="O928" s="327"/>
    </row>
    <row r="929" spans="1:15" x14ac:dyDescent="0.25">
      <c r="A929" s="302" t="s">
        <v>17217</v>
      </c>
      <c r="B929" s="338">
        <v>1404</v>
      </c>
      <c r="C929" s="339" t="s">
        <v>17218</v>
      </c>
      <c r="D929" s="340" t="s">
        <v>60</v>
      </c>
      <c r="E929" s="341" t="s">
        <v>17219</v>
      </c>
      <c r="F929" s="341" t="s">
        <v>17221</v>
      </c>
      <c r="G929" s="342">
        <v>66.05</v>
      </c>
      <c r="H929" s="348">
        <v>15.77</v>
      </c>
      <c r="I929" s="323">
        <v>98.57</v>
      </c>
      <c r="J929" s="323">
        <v>31.569999999999993</v>
      </c>
      <c r="K929" s="323">
        <f t="shared" si="56"/>
        <v>130.13999999999999</v>
      </c>
      <c r="L929" s="324">
        <f t="shared" si="53"/>
        <v>0.24258490856001227</v>
      </c>
      <c r="N929" s="326"/>
      <c r="O929" s="327"/>
    </row>
    <row r="930" spans="1:15" x14ac:dyDescent="0.25">
      <c r="A930" s="302" t="s">
        <v>17217</v>
      </c>
      <c r="B930" s="338">
        <v>1404</v>
      </c>
      <c r="C930" s="339" t="s">
        <v>17218</v>
      </c>
      <c r="D930" s="340" t="s">
        <v>60</v>
      </c>
      <c r="E930" s="341" t="s">
        <v>17219</v>
      </c>
      <c r="F930" s="341" t="s">
        <v>17221</v>
      </c>
      <c r="G930" s="342">
        <v>66.05</v>
      </c>
      <c r="H930" s="348">
        <v>15.75</v>
      </c>
      <c r="I930" s="323">
        <v>95.1</v>
      </c>
      <c r="J930" s="323">
        <v>31.190000000000012</v>
      </c>
      <c r="K930" s="323">
        <f t="shared" si="56"/>
        <v>126.29</v>
      </c>
      <c r="L930" s="324">
        <f t="shared" si="53"/>
        <v>0.24697125663156236</v>
      </c>
      <c r="N930" s="326"/>
      <c r="O930" s="327"/>
    </row>
    <row r="931" spans="1:15" x14ac:dyDescent="0.25">
      <c r="A931" s="302" t="s">
        <v>17217</v>
      </c>
      <c r="B931" s="338">
        <v>1404</v>
      </c>
      <c r="C931" s="339" t="s">
        <v>17218</v>
      </c>
      <c r="D931" s="340" t="s">
        <v>60</v>
      </c>
      <c r="E931" s="341" t="s">
        <v>17219</v>
      </c>
      <c r="F931" s="341" t="s">
        <v>17221</v>
      </c>
      <c r="G931" s="342">
        <v>66.010000000000005</v>
      </c>
      <c r="H931" s="348">
        <v>14.65</v>
      </c>
      <c r="I931" s="323">
        <v>155</v>
      </c>
      <c r="J931" s="323">
        <v>59.47999999999999</v>
      </c>
      <c r="K931" s="323">
        <f t="shared" si="56"/>
        <v>214.48</v>
      </c>
      <c r="L931" s="324">
        <f t="shared" si="53"/>
        <v>0.27732189481536734</v>
      </c>
      <c r="N931" s="326"/>
      <c r="O931" s="327"/>
    </row>
    <row r="932" spans="1:15" x14ac:dyDescent="0.25">
      <c r="A932" s="302" t="s">
        <v>17217</v>
      </c>
      <c r="B932" s="338">
        <v>1404</v>
      </c>
      <c r="C932" s="339" t="s">
        <v>17218</v>
      </c>
      <c r="D932" s="340" t="s">
        <v>60</v>
      </c>
      <c r="E932" s="341" t="s">
        <v>17219</v>
      </c>
      <c r="F932" s="341" t="s">
        <v>17221</v>
      </c>
      <c r="G932" s="342">
        <v>66.010000000000005</v>
      </c>
      <c r="H932" s="348">
        <v>14.61</v>
      </c>
      <c r="I932" s="323">
        <v>167.86</v>
      </c>
      <c r="J932" s="323">
        <v>59.039999999999992</v>
      </c>
      <c r="K932" s="323">
        <f t="shared" si="56"/>
        <v>226.9</v>
      </c>
      <c r="L932" s="324">
        <f t="shared" si="53"/>
        <v>0.26020273248126924</v>
      </c>
      <c r="N932" s="326"/>
      <c r="O932" s="327"/>
    </row>
    <row r="933" spans="1:15" x14ac:dyDescent="0.25">
      <c r="A933" s="302" t="s">
        <v>17217</v>
      </c>
      <c r="B933" s="338">
        <v>1404</v>
      </c>
      <c r="C933" s="339" t="s">
        <v>17218</v>
      </c>
      <c r="D933" s="340" t="s">
        <v>60</v>
      </c>
      <c r="E933" s="341" t="s">
        <v>17219</v>
      </c>
      <c r="F933" s="341" t="s">
        <v>17221</v>
      </c>
      <c r="G933" s="342">
        <v>66.010000000000005</v>
      </c>
      <c r="H933" s="348">
        <v>14.62</v>
      </c>
      <c r="I933" s="323">
        <v>189.1</v>
      </c>
      <c r="J933" s="323">
        <v>59</v>
      </c>
      <c r="K933" s="323">
        <f t="shared" si="56"/>
        <v>248.1</v>
      </c>
      <c r="L933" s="324">
        <f t="shared" si="53"/>
        <v>0.23780733575171303</v>
      </c>
      <c r="N933" s="326"/>
      <c r="O933" s="327"/>
    </row>
    <row r="934" spans="1:15" x14ac:dyDescent="0.25">
      <c r="A934" s="302" t="s">
        <v>17217</v>
      </c>
      <c r="B934" s="338">
        <v>1500</v>
      </c>
      <c r="C934" s="339" t="s">
        <v>17218</v>
      </c>
      <c r="D934" s="340" t="s">
        <v>60</v>
      </c>
      <c r="E934" s="341" t="s">
        <v>17219</v>
      </c>
      <c r="F934" s="341" t="s">
        <v>17221</v>
      </c>
      <c r="G934" s="342">
        <v>66</v>
      </c>
      <c r="H934" s="348">
        <v>15.2</v>
      </c>
      <c r="I934" s="323">
        <v>157</v>
      </c>
      <c r="J934" s="323">
        <v>58</v>
      </c>
      <c r="K934" s="323">
        <f t="shared" si="56"/>
        <v>215</v>
      </c>
      <c r="L934" s="324">
        <f t="shared" si="53"/>
        <v>0.26976744186046514</v>
      </c>
      <c r="N934" s="326"/>
      <c r="O934" s="327"/>
    </row>
    <row r="935" spans="1:15" x14ac:dyDescent="0.25">
      <c r="A935" s="302" t="s">
        <v>17217</v>
      </c>
      <c r="B935" s="338">
        <v>1500</v>
      </c>
      <c r="C935" s="339" t="s">
        <v>17218</v>
      </c>
      <c r="D935" s="340" t="s">
        <v>60</v>
      </c>
      <c r="E935" s="341" t="s">
        <v>17219</v>
      </c>
      <c r="F935" s="341" t="s">
        <v>17221</v>
      </c>
      <c r="G935" s="342">
        <v>66</v>
      </c>
      <c r="H935" s="348">
        <v>15.2</v>
      </c>
      <c r="I935" s="323">
        <v>152</v>
      </c>
      <c r="J935" s="323">
        <v>57</v>
      </c>
      <c r="K935" s="323">
        <f t="shared" si="56"/>
        <v>209</v>
      </c>
      <c r="L935" s="324">
        <f t="shared" si="53"/>
        <v>0.27272727272727271</v>
      </c>
      <c r="N935" s="326"/>
      <c r="O935" s="327"/>
    </row>
    <row r="936" spans="1:15" x14ac:dyDescent="0.25">
      <c r="A936" s="302" t="s">
        <v>17217</v>
      </c>
      <c r="B936" s="338">
        <v>1500</v>
      </c>
      <c r="C936" s="339" t="s">
        <v>17218</v>
      </c>
      <c r="D936" s="340" t="s">
        <v>60</v>
      </c>
      <c r="E936" s="341" t="s">
        <v>17219</v>
      </c>
      <c r="F936" s="341" t="s">
        <v>17221</v>
      </c>
      <c r="G936" s="342">
        <v>66</v>
      </c>
      <c r="H936" s="348">
        <v>15.2</v>
      </c>
      <c r="I936" s="323">
        <v>148</v>
      </c>
      <c r="J936" s="323">
        <v>57</v>
      </c>
      <c r="K936" s="323">
        <f t="shared" si="56"/>
        <v>205</v>
      </c>
      <c r="L936" s="324">
        <f t="shared" si="53"/>
        <v>0.2780487804878049</v>
      </c>
      <c r="N936" s="326"/>
      <c r="O936" s="327"/>
    </row>
    <row r="937" spans="1:15" x14ac:dyDescent="0.25">
      <c r="A937" s="302" t="s">
        <v>17217</v>
      </c>
      <c r="B937" s="338">
        <v>1404</v>
      </c>
      <c r="C937" s="339" t="s">
        <v>17218</v>
      </c>
      <c r="D937" s="340" t="s">
        <v>60</v>
      </c>
      <c r="E937" s="341" t="s">
        <v>17219</v>
      </c>
      <c r="F937" s="341" t="s">
        <v>17221</v>
      </c>
      <c r="G937" s="342">
        <v>65.933048433048441</v>
      </c>
      <c r="H937" s="348">
        <v>14.33</v>
      </c>
      <c r="I937" s="323">
        <v>235.13</v>
      </c>
      <c r="J937" s="323">
        <v>11.24</v>
      </c>
      <c r="K937" s="323">
        <f t="shared" si="56"/>
        <v>246.37</v>
      </c>
      <c r="L937" s="324">
        <f t="shared" si="53"/>
        <v>4.5622437796809676E-2</v>
      </c>
      <c r="N937" s="326"/>
      <c r="O937" s="327"/>
    </row>
    <row r="938" spans="1:15" x14ac:dyDescent="0.25">
      <c r="A938" s="302" t="s">
        <v>17217</v>
      </c>
      <c r="B938" s="338">
        <v>1404</v>
      </c>
      <c r="C938" s="339" t="s">
        <v>17218</v>
      </c>
      <c r="D938" s="340" t="s">
        <v>60</v>
      </c>
      <c r="E938" s="341" t="s">
        <v>17219</v>
      </c>
      <c r="F938" s="341" t="s">
        <v>17221</v>
      </c>
      <c r="G938" s="342">
        <v>65.933048433048441</v>
      </c>
      <c r="H938" s="348">
        <v>14.36</v>
      </c>
      <c r="I938" s="323">
        <v>228.92</v>
      </c>
      <c r="J938" s="323">
        <v>28.95</v>
      </c>
      <c r="K938" s="323">
        <f t="shared" si="56"/>
        <v>257.87</v>
      </c>
      <c r="L938" s="324">
        <f t="shared" ref="L938:L1001" si="57">IF(J938="","",IF(K938="","",J938/K938))</f>
        <v>0.11226587039981385</v>
      </c>
      <c r="N938" s="326"/>
      <c r="O938" s="327"/>
    </row>
    <row r="939" spans="1:15" x14ac:dyDescent="0.25">
      <c r="A939" s="302" t="s">
        <v>17217</v>
      </c>
      <c r="B939" s="338">
        <v>1404</v>
      </c>
      <c r="C939" s="339" t="s">
        <v>17218</v>
      </c>
      <c r="D939" s="340" t="s">
        <v>60</v>
      </c>
      <c r="E939" s="341" t="s">
        <v>17219</v>
      </c>
      <c r="F939" s="341" t="s">
        <v>17221</v>
      </c>
      <c r="G939" s="342">
        <v>65.933048433048441</v>
      </c>
      <c r="H939" s="348">
        <v>14.36</v>
      </c>
      <c r="I939" s="323">
        <v>234.89</v>
      </c>
      <c r="J939" s="323">
        <v>22.34</v>
      </c>
      <c r="K939" s="323">
        <f t="shared" si="56"/>
        <v>257.22999999999996</v>
      </c>
      <c r="L939" s="324">
        <f t="shared" si="57"/>
        <v>8.6848345838354796E-2</v>
      </c>
      <c r="N939" s="326"/>
      <c r="O939" s="327"/>
    </row>
    <row r="940" spans="1:15" x14ac:dyDescent="0.25">
      <c r="A940" s="302" t="s">
        <v>17217</v>
      </c>
      <c r="B940" s="338">
        <v>1404</v>
      </c>
      <c r="C940" s="339" t="s">
        <v>17218</v>
      </c>
      <c r="D940" s="340" t="s">
        <v>60</v>
      </c>
      <c r="E940" s="341" t="s">
        <v>17219</v>
      </c>
      <c r="F940" s="341" t="s">
        <v>17221</v>
      </c>
      <c r="G940" s="342">
        <v>65.8</v>
      </c>
      <c r="H940" s="348">
        <v>14.8</v>
      </c>
      <c r="I940" s="323">
        <v>209.19</v>
      </c>
      <c r="J940" s="323">
        <v>58</v>
      </c>
      <c r="K940" s="323">
        <f t="shared" si="56"/>
        <v>267.19</v>
      </c>
      <c r="L940" s="324">
        <f t="shared" si="57"/>
        <v>0.21707399229013061</v>
      </c>
      <c r="N940" s="326"/>
      <c r="O940" s="327"/>
    </row>
    <row r="941" spans="1:15" x14ac:dyDescent="0.25">
      <c r="A941" s="302" t="s">
        <v>17217</v>
      </c>
      <c r="B941" s="338">
        <v>1404</v>
      </c>
      <c r="C941" s="339" t="s">
        <v>17218</v>
      </c>
      <c r="D941" s="340" t="s">
        <v>60</v>
      </c>
      <c r="E941" s="341" t="s">
        <v>17219</v>
      </c>
      <c r="F941" s="341" t="s">
        <v>17221</v>
      </c>
      <c r="G941" s="342">
        <v>65.8</v>
      </c>
      <c r="H941" s="348">
        <v>14.8</v>
      </c>
      <c r="I941" s="323">
        <v>209.19</v>
      </c>
      <c r="J941" s="323">
        <v>58</v>
      </c>
      <c r="K941" s="323">
        <f t="shared" si="56"/>
        <v>267.19</v>
      </c>
      <c r="L941" s="324">
        <f t="shared" si="57"/>
        <v>0.21707399229013061</v>
      </c>
      <c r="N941" s="326"/>
      <c r="O941" s="327"/>
    </row>
    <row r="942" spans="1:15" x14ac:dyDescent="0.25">
      <c r="A942" s="302" t="s">
        <v>17217</v>
      </c>
      <c r="B942" s="338">
        <v>1404</v>
      </c>
      <c r="C942" s="339" t="s">
        <v>17218</v>
      </c>
      <c r="D942" s="340" t="s">
        <v>60</v>
      </c>
      <c r="E942" s="341" t="s">
        <v>17219</v>
      </c>
      <c r="F942" s="341" t="s">
        <v>17221</v>
      </c>
      <c r="G942" s="342">
        <v>65.8</v>
      </c>
      <c r="H942" s="348">
        <v>14.6</v>
      </c>
      <c r="I942" s="323">
        <v>239.81</v>
      </c>
      <c r="J942" s="323">
        <v>59.569999999999993</v>
      </c>
      <c r="K942" s="323">
        <f t="shared" si="56"/>
        <v>299.38</v>
      </c>
      <c r="L942" s="324">
        <f t="shared" si="57"/>
        <v>0.19897788763444449</v>
      </c>
      <c r="N942" s="326"/>
      <c r="O942" s="327"/>
    </row>
    <row r="943" spans="1:15" x14ac:dyDescent="0.25">
      <c r="A943" s="302" t="s">
        <v>17217</v>
      </c>
      <c r="B943" s="338">
        <v>1404</v>
      </c>
      <c r="C943" s="339" t="s">
        <v>17218</v>
      </c>
      <c r="D943" s="340" t="s">
        <v>60</v>
      </c>
      <c r="E943" s="341" t="s">
        <v>17219</v>
      </c>
      <c r="F943" s="341" t="s">
        <v>17221</v>
      </c>
      <c r="G943" s="342">
        <v>65.72</v>
      </c>
      <c r="H943" s="348">
        <v>15.07</v>
      </c>
      <c r="I943" s="323">
        <v>225.64</v>
      </c>
      <c r="J943" s="323">
        <v>43.449999999999989</v>
      </c>
      <c r="K943" s="323">
        <f t="shared" si="56"/>
        <v>269.08999999999997</v>
      </c>
      <c r="L943" s="324">
        <f t="shared" si="57"/>
        <v>0.16147014010182464</v>
      </c>
      <c r="N943" s="326"/>
      <c r="O943" s="327"/>
    </row>
    <row r="944" spans="1:15" x14ac:dyDescent="0.25">
      <c r="A944" s="302" t="s">
        <v>17217</v>
      </c>
      <c r="B944" s="338">
        <v>1404</v>
      </c>
      <c r="C944" s="339" t="s">
        <v>17218</v>
      </c>
      <c r="D944" s="340" t="s">
        <v>60</v>
      </c>
      <c r="E944" s="341" t="s">
        <v>17219</v>
      </c>
      <c r="F944" s="341" t="s">
        <v>17221</v>
      </c>
      <c r="G944" s="342">
        <v>65.72</v>
      </c>
      <c r="H944" s="348">
        <v>15.06</v>
      </c>
      <c r="I944" s="323">
        <v>223.64</v>
      </c>
      <c r="J944" s="323">
        <v>43.720000000000027</v>
      </c>
      <c r="K944" s="323">
        <f t="shared" si="56"/>
        <v>267.36</v>
      </c>
      <c r="L944" s="324">
        <f t="shared" si="57"/>
        <v>0.16352483542788759</v>
      </c>
      <c r="N944" s="326"/>
      <c r="O944" s="327"/>
    </row>
    <row r="945" spans="1:15" x14ac:dyDescent="0.25">
      <c r="A945" s="302" t="s">
        <v>17217</v>
      </c>
      <c r="B945" s="338">
        <v>1404</v>
      </c>
      <c r="C945" s="339" t="s">
        <v>17218</v>
      </c>
      <c r="D945" s="340" t="s">
        <v>60</v>
      </c>
      <c r="E945" s="341" t="s">
        <v>17219</v>
      </c>
      <c r="F945" s="341" t="s">
        <v>17221</v>
      </c>
      <c r="G945" s="342">
        <v>65.72</v>
      </c>
      <c r="H945" s="348">
        <v>15.03</v>
      </c>
      <c r="I945" s="323">
        <v>248.82</v>
      </c>
      <c r="J945" s="323">
        <v>46</v>
      </c>
      <c r="K945" s="323">
        <f t="shared" si="56"/>
        <v>294.82</v>
      </c>
      <c r="L945" s="324">
        <f t="shared" si="57"/>
        <v>0.15602740655315109</v>
      </c>
      <c r="N945" s="326"/>
      <c r="O945" s="327"/>
    </row>
    <row r="946" spans="1:15" x14ac:dyDescent="0.25">
      <c r="A946" s="302" t="s">
        <v>17217</v>
      </c>
      <c r="B946" s="338">
        <v>1235</v>
      </c>
      <c r="C946" s="339" t="s">
        <v>17218</v>
      </c>
      <c r="D946" s="340" t="s">
        <v>60</v>
      </c>
      <c r="E946" s="341" t="s">
        <v>17219</v>
      </c>
      <c r="F946" s="341" t="s">
        <v>17221</v>
      </c>
      <c r="G946" s="342">
        <v>65.65991902834007</v>
      </c>
      <c r="H946" s="348">
        <v>15.05</v>
      </c>
      <c r="I946" s="323">
        <v>388.1</v>
      </c>
      <c r="J946" s="323">
        <v>61.24</v>
      </c>
      <c r="K946" s="323">
        <f t="shared" si="56"/>
        <v>449.34000000000003</v>
      </c>
      <c r="L946" s="324">
        <f t="shared" si="57"/>
        <v>0.13628877909823295</v>
      </c>
      <c r="N946" s="326"/>
      <c r="O946" s="327"/>
    </row>
    <row r="947" spans="1:15" x14ac:dyDescent="0.25">
      <c r="A947" s="302" t="s">
        <v>17217</v>
      </c>
      <c r="B947" s="338">
        <v>1235</v>
      </c>
      <c r="C947" s="339" t="s">
        <v>17218</v>
      </c>
      <c r="D947" s="340" t="s">
        <v>60</v>
      </c>
      <c r="E947" s="341" t="s">
        <v>17219</v>
      </c>
      <c r="F947" s="341" t="s">
        <v>17221</v>
      </c>
      <c r="G947" s="342">
        <v>65.65991902834007</v>
      </c>
      <c r="H947" s="348">
        <v>14.63</v>
      </c>
      <c r="I947" s="323">
        <v>611.76</v>
      </c>
      <c r="J947" s="323">
        <v>87.1</v>
      </c>
      <c r="K947" s="323">
        <f t="shared" si="56"/>
        <v>698.86</v>
      </c>
      <c r="L947" s="324">
        <f t="shared" si="57"/>
        <v>0.12463154279827146</v>
      </c>
      <c r="N947" s="326"/>
      <c r="O947" s="327"/>
    </row>
    <row r="948" spans="1:15" x14ac:dyDescent="0.25">
      <c r="A948" s="302" t="s">
        <v>17217</v>
      </c>
      <c r="B948" s="338">
        <v>1235</v>
      </c>
      <c r="C948" s="339" t="s">
        <v>17218</v>
      </c>
      <c r="D948" s="340" t="s">
        <v>60</v>
      </c>
      <c r="E948" s="341" t="s">
        <v>17219</v>
      </c>
      <c r="F948" s="341" t="s">
        <v>17221</v>
      </c>
      <c r="G948" s="342">
        <v>65.65991902834007</v>
      </c>
      <c r="H948" s="348">
        <v>15.07</v>
      </c>
      <c r="I948" s="323">
        <v>412.43</v>
      </c>
      <c r="J948" s="323">
        <v>62.67</v>
      </c>
      <c r="K948" s="323">
        <f t="shared" si="56"/>
        <v>475.1</v>
      </c>
      <c r="L948" s="324">
        <f t="shared" si="57"/>
        <v>0.13190907177436328</v>
      </c>
      <c r="N948" s="326"/>
      <c r="O948" s="327"/>
    </row>
    <row r="949" spans="1:15" x14ac:dyDescent="0.25">
      <c r="A949" s="302" t="s">
        <v>17217</v>
      </c>
      <c r="B949" s="338">
        <v>1404</v>
      </c>
      <c r="C949" s="339" t="s">
        <v>17218</v>
      </c>
      <c r="D949" s="340" t="s">
        <v>60</v>
      </c>
      <c r="E949" s="341" t="s">
        <v>17219</v>
      </c>
      <c r="F949" s="341" t="s">
        <v>17221</v>
      </c>
      <c r="G949" s="342">
        <v>65.220797720797719</v>
      </c>
      <c r="H949" s="348">
        <v>15.56</v>
      </c>
      <c r="I949" s="323">
        <v>48.95</v>
      </c>
      <c r="J949" s="323">
        <v>29.83</v>
      </c>
      <c r="K949" s="323">
        <f t="shared" si="56"/>
        <v>78.78</v>
      </c>
      <c r="L949" s="324">
        <f t="shared" si="57"/>
        <v>0.37864940340187864</v>
      </c>
      <c r="N949" s="326"/>
      <c r="O949" s="327"/>
    </row>
    <row r="950" spans="1:15" x14ac:dyDescent="0.25">
      <c r="A950" s="302" t="s">
        <v>17217</v>
      </c>
      <c r="B950" s="338">
        <v>1404</v>
      </c>
      <c r="C950" s="339" t="s">
        <v>17218</v>
      </c>
      <c r="D950" s="340" t="s">
        <v>60</v>
      </c>
      <c r="E950" s="341" t="s">
        <v>17219</v>
      </c>
      <c r="F950" s="341" t="s">
        <v>17221</v>
      </c>
      <c r="G950" s="342">
        <v>65.220797720797719</v>
      </c>
      <c r="H950" s="348">
        <v>15.59</v>
      </c>
      <c r="I950" s="323">
        <v>49.93</v>
      </c>
      <c r="J950" s="323">
        <v>32.57</v>
      </c>
      <c r="K950" s="323">
        <f t="shared" si="56"/>
        <v>82.5</v>
      </c>
      <c r="L950" s="324">
        <f t="shared" si="57"/>
        <v>0.3947878787878788</v>
      </c>
      <c r="N950" s="326"/>
      <c r="O950" s="327"/>
    </row>
    <row r="951" spans="1:15" x14ac:dyDescent="0.25">
      <c r="A951" s="302" t="s">
        <v>17217</v>
      </c>
      <c r="B951" s="338">
        <v>1404</v>
      </c>
      <c r="C951" s="339" t="s">
        <v>17218</v>
      </c>
      <c r="D951" s="340" t="s">
        <v>60</v>
      </c>
      <c r="E951" s="341" t="s">
        <v>17219</v>
      </c>
      <c r="F951" s="341" t="s">
        <v>17221</v>
      </c>
      <c r="G951" s="342">
        <v>65.220797720797719</v>
      </c>
      <c r="H951" s="348">
        <v>15.56</v>
      </c>
      <c r="I951" s="323">
        <v>46.33</v>
      </c>
      <c r="J951" s="323">
        <v>34.4</v>
      </c>
      <c r="K951" s="323">
        <f t="shared" si="56"/>
        <v>80.72999999999999</v>
      </c>
      <c r="L951" s="324">
        <f t="shared" si="57"/>
        <v>0.42611173045955658</v>
      </c>
      <c r="N951" s="326"/>
      <c r="O951" s="327"/>
    </row>
    <row r="952" spans="1:15" x14ac:dyDescent="0.25">
      <c r="A952" s="302" t="s">
        <v>17217</v>
      </c>
      <c r="B952" s="338">
        <v>1404</v>
      </c>
      <c r="C952" s="339" t="s">
        <v>17218</v>
      </c>
      <c r="D952" s="340" t="s">
        <v>60</v>
      </c>
      <c r="E952" s="341" t="s">
        <v>17219</v>
      </c>
      <c r="F952" s="341" t="s">
        <v>17221</v>
      </c>
      <c r="G952" s="342">
        <v>65.206552706552714</v>
      </c>
      <c r="H952" s="348">
        <v>13.66</v>
      </c>
      <c r="I952" s="323">
        <v>114.42</v>
      </c>
      <c r="J952" s="323">
        <v>37.909999999999997</v>
      </c>
      <c r="K952" s="323">
        <f t="shared" si="56"/>
        <v>152.32999999999998</v>
      </c>
      <c r="L952" s="324">
        <f t="shared" si="57"/>
        <v>0.24886759010043985</v>
      </c>
      <c r="N952" s="326"/>
      <c r="O952" s="327"/>
    </row>
    <row r="953" spans="1:15" x14ac:dyDescent="0.25">
      <c r="A953" s="302" t="s">
        <v>17217</v>
      </c>
      <c r="B953" s="338">
        <v>1404</v>
      </c>
      <c r="C953" s="339" t="s">
        <v>17218</v>
      </c>
      <c r="D953" s="340" t="s">
        <v>60</v>
      </c>
      <c r="E953" s="341" t="s">
        <v>17219</v>
      </c>
      <c r="F953" s="341" t="s">
        <v>17221</v>
      </c>
      <c r="G953" s="342">
        <v>65.206552706552714</v>
      </c>
      <c r="H953" s="348">
        <v>13.72</v>
      </c>
      <c r="I953" s="323">
        <v>114.76</v>
      </c>
      <c r="J953" s="323">
        <v>30.5</v>
      </c>
      <c r="K953" s="323">
        <f t="shared" si="56"/>
        <v>145.26</v>
      </c>
      <c r="L953" s="324">
        <f t="shared" si="57"/>
        <v>0.20996833264491258</v>
      </c>
      <c r="N953" s="326"/>
      <c r="O953" s="327"/>
    </row>
    <row r="954" spans="1:15" x14ac:dyDescent="0.25">
      <c r="A954" s="302" t="s">
        <v>17217</v>
      </c>
      <c r="B954" s="338">
        <v>1404</v>
      </c>
      <c r="C954" s="339" t="s">
        <v>17218</v>
      </c>
      <c r="D954" s="340" t="s">
        <v>60</v>
      </c>
      <c r="E954" s="341" t="s">
        <v>17219</v>
      </c>
      <c r="F954" s="341" t="s">
        <v>17221</v>
      </c>
      <c r="G954" s="342">
        <v>65.206552706552714</v>
      </c>
      <c r="H954" s="348">
        <v>13.58</v>
      </c>
      <c r="I954" s="323">
        <v>150.36000000000001</v>
      </c>
      <c r="J954" s="323">
        <v>18.52</v>
      </c>
      <c r="K954" s="323">
        <f t="shared" si="56"/>
        <v>168.88000000000002</v>
      </c>
      <c r="L954" s="324">
        <f t="shared" si="57"/>
        <v>0.10966366650876361</v>
      </c>
      <c r="N954" s="326"/>
      <c r="O954" s="327"/>
    </row>
    <row r="955" spans="1:15" x14ac:dyDescent="0.25">
      <c r="A955" s="302" t="s">
        <v>17217</v>
      </c>
      <c r="B955" s="338">
        <v>1404</v>
      </c>
      <c r="C955" s="339" t="s">
        <v>17218</v>
      </c>
      <c r="D955" s="340" t="s">
        <v>60</v>
      </c>
      <c r="E955" s="341" t="s">
        <v>17219</v>
      </c>
      <c r="F955" s="341" t="s">
        <v>17221</v>
      </c>
      <c r="G955" s="342">
        <v>65.206552706552714</v>
      </c>
      <c r="H955" s="348">
        <v>13.66</v>
      </c>
      <c r="I955" s="323">
        <v>114.42</v>
      </c>
      <c r="J955" s="323">
        <v>37.909999999999997</v>
      </c>
      <c r="K955" s="323">
        <f t="shared" si="56"/>
        <v>152.32999999999998</v>
      </c>
      <c r="L955" s="324">
        <f t="shared" si="57"/>
        <v>0.24886759010043985</v>
      </c>
      <c r="N955" s="326"/>
      <c r="O955" s="327"/>
    </row>
    <row r="956" spans="1:15" x14ac:dyDescent="0.25">
      <c r="A956" s="302" t="s">
        <v>17217</v>
      </c>
      <c r="B956" s="338">
        <v>1404</v>
      </c>
      <c r="C956" s="339" t="s">
        <v>17218</v>
      </c>
      <c r="D956" s="340" t="s">
        <v>60</v>
      </c>
      <c r="E956" s="341" t="s">
        <v>17219</v>
      </c>
      <c r="F956" s="341" t="s">
        <v>17221</v>
      </c>
      <c r="G956" s="342">
        <v>65.206552706552714</v>
      </c>
      <c r="H956" s="348">
        <v>13.72</v>
      </c>
      <c r="I956" s="323">
        <v>114.76</v>
      </c>
      <c r="J956" s="323">
        <v>30.5</v>
      </c>
      <c r="K956" s="323">
        <f t="shared" si="56"/>
        <v>145.26</v>
      </c>
      <c r="L956" s="324">
        <f t="shared" si="57"/>
        <v>0.20996833264491258</v>
      </c>
      <c r="N956" s="326"/>
      <c r="O956" s="327"/>
    </row>
    <row r="957" spans="1:15" x14ac:dyDescent="0.25">
      <c r="A957" s="302" t="s">
        <v>17217</v>
      </c>
      <c r="B957" s="338">
        <v>1404</v>
      </c>
      <c r="C957" s="339" t="s">
        <v>17218</v>
      </c>
      <c r="D957" s="340" t="s">
        <v>60</v>
      </c>
      <c r="E957" s="341" t="s">
        <v>17219</v>
      </c>
      <c r="F957" s="341" t="s">
        <v>17221</v>
      </c>
      <c r="G957" s="342">
        <v>65.206552706552714</v>
      </c>
      <c r="H957" s="348">
        <v>13.58</v>
      </c>
      <c r="I957" s="323">
        <v>150.36000000000001</v>
      </c>
      <c r="J957" s="323">
        <v>18.52</v>
      </c>
      <c r="K957" s="323">
        <f t="shared" si="56"/>
        <v>168.88000000000002</v>
      </c>
      <c r="L957" s="324">
        <f t="shared" si="57"/>
        <v>0.10966366650876361</v>
      </c>
      <c r="N957" s="326"/>
      <c r="O957" s="327"/>
    </row>
    <row r="958" spans="1:15" x14ac:dyDescent="0.25">
      <c r="A958" s="302" t="s">
        <v>17217</v>
      </c>
      <c r="B958" s="338">
        <v>1404</v>
      </c>
      <c r="C958" s="339" t="s">
        <v>17218</v>
      </c>
      <c r="D958" s="340" t="s">
        <v>60</v>
      </c>
      <c r="E958" s="341" t="s">
        <v>17219</v>
      </c>
      <c r="F958" s="341" t="s">
        <v>17221</v>
      </c>
      <c r="G958" s="342">
        <v>64.665242165242162</v>
      </c>
      <c r="H958" s="348">
        <v>14.91</v>
      </c>
      <c r="I958" s="323">
        <v>26.92</v>
      </c>
      <c r="J958" s="323">
        <v>59.8</v>
      </c>
      <c r="K958" s="323">
        <f t="shared" si="56"/>
        <v>86.72</v>
      </c>
      <c r="L958" s="324">
        <f t="shared" si="57"/>
        <v>0.68957564575645758</v>
      </c>
      <c r="N958" s="326"/>
      <c r="O958" s="327"/>
    </row>
    <row r="959" spans="1:15" x14ac:dyDescent="0.25">
      <c r="A959" s="302" t="s">
        <v>17217</v>
      </c>
      <c r="B959" s="338">
        <v>1404</v>
      </c>
      <c r="C959" s="339" t="s">
        <v>17218</v>
      </c>
      <c r="D959" s="340" t="s">
        <v>60</v>
      </c>
      <c r="E959" s="341" t="s">
        <v>17219</v>
      </c>
      <c r="F959" s="341" t="s">
        <v>17221</v>
      </c>
      <c r="G959" s="342">
        <v>64.665242165242162</v>
      </c>
      <c r="H959" s="348">
        <v>14.85</v>
      </c>
      <c r="I959" s="323">
        <v>28.48</v>
      </c>
      <c r="J959" s="323">
        <v>58.21</v>
      </c>
      <c r="K959" s="323">
        <f t="shared" si="56"/>
        <v>86.69</v>
      </c>
      <c r="L959" s="324">
        <f t="shared" si="57"/>
        <v>0.67147306494405357</v>
      </c>
      <c r="N959" s="326"/>
      <c r="O959" s="327"/>
    </row>
    <row r="960" spans="1:15" x14ac:dyDescent="0.25">
      <c r="A960" s="302" t="s">
        <v>17217</v>
      </c>
      <c r="B960" s="338">
        <v>1404</v>
      </c>
      <c r="C960" s="339" t="s">
        <v>17218</v>
      </c>
      <c r="D960" s="340" t="s">
        <v>60</v>
      </c>
      <c r="E960" s="341" t="s">
        <v>17219</v>
      </c>
      <c r="F960" s="341" t="s">
        <v>17221</v>
      </c>
      <c r="G960" s="342">
        <v>64.665242165242162</v>
      </c>
      <c r="H960" s="348">
        <v>14.89</v>
      </c>
      <c r="I960" s="323">
        <v>27.75</v>
      </c>
      <c r="J960" s="323">
        <v>57.11</v>
      </c>
      <c r="K960" s="323">
        <f t="shared" si="56"/>
        <v>84.86</v>
      </c>
      <c r="L960" s="324">
        <f t="shared" si="57"/>
        <v>0.67299080839028991</v>
      </c>
      <c r="N960" s="326"/>
      <c r="O960" s="327"/>
    </row>
    <row r="961" spans="1:15" x14ac:dyDescent="0.25">
      <c r="A961" s="302" t="s">
        <v>17217</v>
      </c>
      <c r="B961" s="338">
        <v>1404</v>
      </c>
      <c r="C961" s="339" t="s">
        <v>17218</v>
      </c>
      <c r="D961" s="340" t="s">
        <v>60</v>
      </c>
      <c r="E961" s="341" t="s">
        <v>17219</v>
      </c>
      <c r="F961" s="341" t="s">
        <v>17221</v>
      </c>
      <c r="G961" s="342">
        <v>64.069999999999993</v>
      </c>
      <c r="H961" s="348">
        <v>15.14</v>
      </c>
      <c r="I961" s="323">
        <v>211.62</v>
      </c>
      <c r="J961" s="323">
        <v>55.240000000000009</v>
      </c>
      <c r="K961" s="323">
        <f t="shared" si="56"/>
        <v>266.86</v>
      </c>
      <c r="L961" s="324">
        <f t="shared" si="57"/>
        <v>0.20699992505433562</v>
      </c>
      <c r="N961" s="326"/>
      <c r="O961" s="327"/>
    </row>
    <row r="962" spans="1:15" x14ac:dyDescent="0.25">
      <c r="A962" s="302" t="s">
        <v>17217</v>
      </c>
      <c r="B962" s="338">
        <v>1404</v>
      </c>
      <c r="C962" s="339" t="s">
        <v>17218</v>
      </c>
      <c r="D962" s="340" t="s">
        <v>60</v>
      </c>
      <c r="E962" s="341" t="s">
        <v>17219</v>
      </c>
      <c r="F962" s="341" t="s">
        <v>17221</v>
      </c>
      <c r="G962" s="342">
        <v>64.069999999999993</v>
      </c>
      <c r="H962" s="348">
        <v>15.12</v>
      </c>
      <c r="I962" s="323">
        <v>214</v>
      </c>
      <c r="J962" s="323">
        <v>57.139999999999986</v>
      </c>
      <c r="K962" s="323">
        <f t="shared" si="56"/>
        <v>271.14</v>
      </c>
      <c r="L962" s="324">
        <f t="shared" si="57"/>
        <v>0.21073983919746253</v>
      </c>
      <c r="N962" s="326"/>
      <c r="O962" s="327"/>
    </row>
    <row r="963" spans="1:15" x14ac:dyDescent="0.25">
      <c r="A963" s="302" t="s">
        <v>17217</v>
      </c>
      <c r="B963" s="338">
        <v>1404</v>
      </c>
      <c r="C963" s="339" t="s">
        <v>17218</v>
      </c>
      <c r="D963" s="340" t="s">
        <v>60</v>
      </c>
      <c r="E963" s="341" t="s">
        <v>17219</v>
      </c>
      <c r="F963" s="341" t="s">
        <v>17221</v>
      </c>
      <c r="G963" s="342">
        <v>64.069999999999993</v>
      </c>
      <c r="H963" s="348">
        <v>15.14</v>
      </c>
      <c r="I963" s="323">
        <v>211.62</v>
      </c>
      <c r="J963" s="323">
        <v>55.240000000000009</v>
      </c>
      <c r="K963" s="323">
        <f t="shared" si="56"/>
        <v>266.86</v>
      </c>
      <c r="L963" s="324">
        <f t="shared" si="57"/>
        <v>0.20699992505433562</v>
      </c>
      <c r="N963" s="326"/>
      <c r="O963" s="327"/>
    </row>
    <row r="964" spans="1:15" x14ac:dyDescent="0.25">
      <c r="A964" s="302" t="s">
        <v>17217</v>
      </c>
      <c r="B964" s="338">
        <v>1404</v>
      </c>
      <c r="C964" s="339" t="s">
        <v>17218</v>
      </c>
      <c r="D964" s="340" t="s">
        <v>60</v>
      </c>
      <c r="E964" s="341" t="s">
        <v>17219</v>
      </c>
      <c r="F964" s="341" t="s">
        <v>17221</v>
      </c>
      <c r="G964" s="342">
        <v>63.831908831908834</v>
      </c>
      <c r="H964" s="348">
        <v>14.72</v>
      </c>
      <c r="I964" s="323">
        <v>187.37</v>
      </c>
      <c r="J964" s="323">
        <v>47.45</v>
      </c>
      <c r="K964" s="323">
        <f t="shared" si="56"/>
        <v>234.82</v>
      </c>
      <c r="L964" s="324">
        <f t="shared" si="57"/>
        <v>0.20206967038582746</v>
      </c>
      <c r="N964" s="326"/>
      <c r="O964" s="327"/>
    </row>
    <row r="965" spans="1:15" x14ac:dyDescent="0.25">
      <c r="A965" s="302" t="s">
        <v>17217</v>
      </c>
      <c r="B965" s="338">
        <v>1404</v>
      </c>
      <c r="C965" s="339" t="s">
        <v>17218</v>
      </c>
      <c r="D965" s="340" t="s">
        <v>60</v>
      </c>
      <c r="E965" s="341" t="s">
        <v>17219</v>
      </c>
      <c r="F965" s="341" t="s">
        <v>17221</v>
      </c>
      <c r="G965" s="342">
        <v>63.831908831908834</v>
      </c>
      <c r="H965" s="348">
        <v>14.73</v>
      </c>
      <c r="I965" s="323">
        <v>193.14</v>
      </c>
      <c r="J965" s="323">
        <v>43.96</v>
      </c>
      <c r="K965" s="323">
        <f t="shared" si="56"/>
        <v>237.1</v>
      </c>
      <c r="L965" s="324">
        <f t="shared" si="57"/>
        <v>0.18540700126528892</v>
      </c>
      <c r="N965" s="326"/>
      <c r="O965" s="327"/>
    </row>
    <row r="966" spans="1:15" x14ac:dyDescent="0.25">
      <c r="A966" s="302" t="s">
        <v>17217</v>
      </c>
      <c r="B966" s="338">
        <v>1404</v>
      </c>
      <c r="C966" s="339" t="s">
        <v>17218</v>
      </c>
      <c r="D966" s="340" t="s">
        <v>60</v>
      </c>
      <c r="E966" s="341" t="s">
        <v>17219</v>
      </c>
      <c r="F966" s="341" t="s">
        <v>17221</v>
      </c>
      <c r="G966" s="342">
        <v>63.831908831908834</v>
      </c>
      <c r="H966" s="348">
        <v>14.77</v>
      </c>
      <c r="I966" s="323">
        <v>196.32</v>
      </c>
      <c r="J966" s="323">
        <v>39.94</v>
      </c>
      <c r="K966" s="323">
        <f t="shared" si="56"/>
        <v>236.26</v>
      </c>
      <c r="L966" s="324">
        <f t="shared" si="57"/>
        <v>0.16905104545839328</v>
      </c>
      <c r="N966" s="326"/>
      <c r="O966" s="327"/>
    </row>
    <row r="967" spans="1:15" x14ac:dyDescent="0.25">
      <c r="A967" s="302" t="s">
        <v>17217</v>
      </c>
      <c r="B967" s="338">
        <v>1404</v>
      </c>
      <c r="C967" s="339" t="s">
        <v>17218</v>
      </c>
      <c r="D967" s="340" t="s">
        <v>60</v>
      </c>
      <c r="E967" s="341" t="s">
        <v>17219</v>
      </c>
      <c r="F967" s="341" t="s">
        <v>17221</v>
      </c>
      <c r="G967" s="342">
        <v>63.532763532763539</v>
      </c>
      <c r="H967" s="348">
        <v>15.98</v>
      </c>
      <c r="I967" s="323">
        <v>118.57</v>
      </c>
      <c r="J967" s="323">
        <v>31.47</v>
      </c>
      <c r="K967" s="323">
        <f t="shared" si="56"/>
        <v>150.04</v>
      </c>
      <c r="L967" s="324">
        <f t="shared" si="57"/>
        <v>0.20974406824846709</v>
      </c>
      <c r="N967" s="326"/>
      <c r="O967" s="327"/>
    </row>
    <row r="968" spans="1:15" x14ac:dyDescent="0.25">
      <c r="A968" s="302" t="s">
        <v>17217</v>
      </c>
      <c r="B968" s="338">
        <v>1404</v>
      </c>
      <c r="C968" s="339" t="s">
        <v>17218</v>
      </c>
      <c r="D968" s="340" t="s">
        <v>60</v>
      </c>
      <c r="E968" s="341" t="s">
        <v>17219</v>
      </c>
      <c r="F968" s="341" t="s">
        <v>17221</v>
      </c>
      <c r="G968" s="342">
        <v>63.532763532763539</v>
      </c>
      <c r="H968" s="348">
        <v>15.98</v>
      </c>
      <c r="I968" s="323">
        <v>132.38</v>
      </c>
      <c r="J968" s="323">
        <v>31.32</v>
      </c>
      <c r="K968" s="323">
        <f t="shared" si="56"/>
        <v>163.69999999999999</v>
      </c>
      <c r="L968" s="324">
        <f t="shared" si="57"/>
        <v>0.19132559560171047</v>
      </c>
      <c r="N968" s="326"/>
      <c r="O968" s="327"/>
    </row>
    <row r="969" spans="1:15" x14ac:dyDescent="0.25">
      <c r="A969" s="302" t="s">
        <v>17217</v>
      </c>
      <c r="B969" s="338">
        <v>1404</v>
      </c>
      <c r="C969" s="339" t="s">
        <v>17218</v>
      </c>
      <c r="D969" s="340" t="s">
        <v>60</v>
      </c>
      <c r="E969" s="341" t="s">
        <v>17219</v>
      </c>
      <c r="F969" s="341" t="s">
        <v>17221</v>
      </c>
      <c r="G969" s="342">
        <v>63.532763532763539</v>
      </c>
      <c r="H969" s="348">
        <v>16.14</v>
      </c>
      <c r="I969" s="323">
        <v>115.48</v>
      </c>
      <c r="J969" s="323">
        <v>29.87</v>
      </c>
      <c r="K969" s="323">
        <f t="shared" si="56"/>
        <v>145.35</v>
      </c>
      <c r="L969" s="324">
        <f t="shared" si="57"/>
        <v>0.20550395596835228</v>
      </c>
      <c r="N969" s="326"/>
      <c r="O969" s="327"/>
    </row>
    <row r="970" spans="1:15" x14ac:dyDescent="0.25">
      <c r="A970" s="302" t="s">
        <v>17217</v>
      </c>
      <c r="B970" s="338">
        <v>1404</v>
      </c>
      <c r="C970" s="339" t="s">
        <v>17218</v>
      </c>
      <c r="D970" s="340" t="s">
        <v>60</v>
      </c>
      <c r="E970" s="341" t="s">
        <v>17219</v>
      </c>
      <c r="F970" s="341" t="s">
        <v>17221</v>
      </c>
      <c r="G970" s="342">
        <v>63.5</v>
      </c>
      <c r="H970" s="348">
        <v>15.31</v>
      </c>
      <c r="I970" s="323">
        <v>28.73</v>
      </c>
      <c r="J970" s="323">
        <v>39.269999999999996</v>
      </c>
      <c r="K970" s="323">
        <f t="shared" ref="K970:K1019" si="58">I970+J970</f>
        <v>68</v>
      </c>
      <c r="L970" s="324">
        <f t="shared" si="57"/>
        <v>0.5774999999999999</v>
      </c>
      <c r="N970" s="326"/>
      <c r="O970" s="327"/>
    </row>
    <row r="971" spans="1:15" x14ac:dyDescent="0.25">
      <c r="A971" s="302" t="s">
        <v>17217</v>
      </c>
      <c r="B971" s="338">
        <v>1404</v>
      </c>
      <c r="C971" s="339" t="s">
        <v>17218</v>
      </c>
      <c r="D971" s="340" t="s">
        <v>60</v>
      </c>
      <c r="E971" s="341" t="s">
        <v>17219</v>
      </c>
      <c r="F971" s="341" t="s">
        <v>17221</v>
      </c>
      <c r="G971" s="342">
        <v>63.5</v>
      </c>
      <c r="H971" s="348">
        <v>15.27</v>
      </c>
      <c r="I971" s="323">
        <v>27.91</v>
      </c>
      <c r="J971" s="323">
        <v>38.730000000000004</v>
      </c>
      <c r="K971" s="323">
        <f t="shared" si="58"/>
        <v>66.64</v>
      </c>
      <c r="L971" s="324">
        <f t="shared" si="57"/>
        <v>0.58118247298919579</v>
      </c>
      <c r="N971" s="326"/>
      <c r="O971" s="327"/>
    </row>
    <row r="972" spans="1:15" x14ac:dyDescent="0.25">
      <c r="A972" s="302" t="s">
        <v>17217</v>
      </c>
      <c r="B972" s="338">
        <v>1404</v>
      </c>
      <c r="C972" s="339" t="s">
        <v>17218</v>
      </c>
      <c r="D972" s="340" t="s">
        <v>60</v>
      </c>
      <c r="E972" s="341" t="s">
        <v>17219</v>
      </c>
      <c r="F972" s="341" t="s">
        <v>17221</v>
      </c>
      <c r="G972" s="342">
        <v>63.5</v>
      </c>
      <c r="H972" s="348">
        <v>15.27</v>
      </c>
      <c r="I972" s="323">
        <v>30</v>
      </c>
      <c r="J972" s="323">
        <v>39.180000000000007</v>
      </c>
      <c r="K972" s="323">
        <f t="shared" si="58"/>
        <v>69.180000000000007</v>
      </c>
      <c r="L972" s="324">
        <f t="shared" si="57"/>
        <v>0.5663486556808327</v>
      </c>
      <c r="N972" s="326"/>
      <c r="O972" s="327"/>
    </row>
    <row r="973" spans="1:15" x14ac:dyDescent="0.25">
      <c r="A973" s="302" t="s">
        <v>17217</v>
      </c>
      <c r="B973" s="338">
        <v>1404</v>
      </c>
      <c r="C973" s="339" t="s">
        <v>17218</v>
      </c>
      <c r="D973" s="340" t="s">
        <v>60</v>
      </c>
      <c r="E973" s="341" t="s">
        <v>17219</v>
      </c>
      <c r="F973" s="341" t="s">
        <v>17221</v>
      </c>
      <c r="G973" s="342">
        <v>63.2</v>
      </c>
      <c r="H973" s="348">
        <v>16.02</v>
      </c>
      <c r="I973" s="323">
        <v>49.24</v>
      </c>
      <c r="J973" s="323">
        <v>33.049999999999997</v>
      </c>
      <c r="K973" s="323">
        <f t="shared" si="58"/>
        <v>82.289999999999992</v>
      </c>
      <c r="L973" s="324">
        <f t="shared" si="57"/>
        <v>0.40162838741037793</v>
      </c>
      <c r="N973" s="326"/>
      <c r="O973" s="327"/>
    </row>
    <row r="974" spans="1:15" x14ac:dyDescent="0.25">
      <c r="A974" s="302" t="s">
        <v>17217</v>
      </c>
      <c r="B974" s="338">
        <v>1404</v>
      </c>
      <c r="C974" s="339" t="s">
        <v>17218</v>
      </c>
      <c r="D974" s="340" t="s">
        <v>60</v>
      </c>
      <c r="E974" s="341" t="s">
        <v>17219</v>
      </c>
      <c r="F974" s="341" t="s">
        <v>17221</v>
      </c>
      <c r="G974" s="342">
        <v>63.133903133903132</v>
      </c>
      <c r="H974" s="348">
        <v>14.9</v>
      </c>
      <c r="I974" s="323">
        <v>33.03</v>
      </c>
      <c r="J974" s="323">
        <v>35.72</v>
      </c>
      <c r="K974" s="323">
        <f t="shared" si="58"/>
        <v>68.75</v>
      </c>
      <c r="L974" s="324">
        <f t="shared" si="57"/>
        <v>0.51956363636363634</v>
      </c>
      <c r="N974" s="326"/>
      <c r="O974" s="327"/>
    </row>
    <row r="975" spans="1:15" x14ac:dyDescent="0.25">
      <c r="A975" s="302" t="s">
        <v>17217</v>
      </c>
      <c r="B975" s="338">
        <v>1404</v>
      </c>
      <c r="C975" s="339" t="s">
        <v>17218</v>
      </c>
      <c r="D975" s="340" t="s">
        <v>60</v>
      </c>
      <c r="E975" s="341" t="s">
        <v>17219</v>
      </c>
      <c r="F975" s="341" t="s">
        <v>17221</v>
      </c>
      <c r="G975" s="342">
        <v>63.133903133903132</v>
      </c>
      <c r="H975" s="348">
        <v>14.92</v>
      </c>
      <c r="I975" s="323">
        <v>35.99</v>
      </c>
      <c r="J975" s="323">
        <v>36.94</v>
      </c>
      <c r="K975" s="323">
        <f t="shared" si="58"/>
        <v>72.930000000000007</v>
      </c>
      <c r="L975" s="324">
        <f t="shared" si="57"/>
        <v>0.50651309474838879</v>
      </c>
      <c r="N975" s="326"/>
      <c r="O975" s="327"/>
    </row>
    <row r="976" spans="1:15" x14ac:dyDescent="0.25">
      <c r="A976" s="302" t="s">
        <v>17217</v>
      </c>
      <c r="B976" s="338">
        <v>1404</v>
      </c>
      <c r="C976" s="339" t="s">
        <v>17218</v>
      </c>
      <c r="D976" s="340" t="s">
        <v>60</v>
      </c>
      <c r="E976" s="341" t="s">
        <v>17219</v>
      </c>
      <c r="F976" s="341" t="s">
        <v>17221</v>
      </c>
      <c r="G976" s="342">
        <v>63.133903133903132</v>
      </c>
      <c r="H976" s="348">
        <v>14.91</v>
      </c>
      <c r="I976" s="323">
        <v>36.24</v>
      </c>
      <c r="J976" s="323">
        <v>35.92</v>
      </c>
      <c r="K976" s="323">
        <f t="shared" si="58"/>
        <v>72.16</v>
      </c>
      <c r="L976" s="324">
        <f t="shared" si="57"/>
        <v>0.49778270509977834</v>
      </c>
      <c r="N976" s="326"/>
      <c r="O976" s="327"/>
    </row>
    <row r="977" spans="1:15" x14ac:dyDescent="0.25">
      <c r="A977" s="302" t="s">
        <v>17217</v>
      </c>
      <c r="B977" s="338">
        <v>2017</v>
      </c>
      <c r="C977" s="339" t="s">
        <v>17218</v>
      </c>
      <c r="D977" s="340" t="s">
        <v>60</v>
      </c>
      <c r="E977" s="341" t="s">
        <v>17219</v>
      </c>
      <c r="F977" s="341" t="s">
        <v>17221</v>
      </c>
      <c r="G977" s="342">
        <v>63</v>
      </c>
      <c r="H977" s="348">
        <v>15.08</v>
      </c>
      <c r="I977" s="323">
        <v>290.51</v>
      </c>
      <c r="J977" s="323">
        <v>48.699999999999989</v>
      </c>
      <c r="K977" s="323">
        <f t="shared" si="58"/>
        <v>339.21</v>
      </c>
      <c r="L977" s="324">
        <f t="shared" si="57"/>
        <v>0.14356888063441522</v>
      </c>
      <c r="N977" s="326"/>
      <c r="O977" s="327"/>
    </row>
    <row r="978" spans="1:15" x14ac:dyDescent="0.25">
      <c r="A978" s="302" t="s">
        <v>17217</v>
      </c>
      <c r="B978" s="338">
        <v>2017</v>
      </c>
      <c r="C978" s="339" t="s">
        <v>17218</v>
      </c>
      <c r="D978" s="340" t="s">
        <v>60</v>
      </c>
      <c r="E978" s="341" t="s">
        <v>17219</v>
      </c>
      <c r="F978" s="341" t="s">
        <v>17221</v>
      </c>
      <c r="G978" s="342">
        <v>63</v>
      </c>
      <c r="H978" s="348">
        <v>15.09</v>
      </c>
      <c r="I978" s="323">
        <v>302.23</v>
      </c>
      <c r="J978" s="323">
        <v>54.199999999999989</v>
      </c>
      <c r="K978" s="323">
        <f t="shared" si="58"/>
        <v>356.43</v>
      </c>
      <c r="L978" s="324">
        <f t="shared" si="57"/>
        <v>0.15206351878349181</v>
      </c>
      <c r="N978" s="326"/>
      <c r="O978" s="327"/>
    </row>
    <row r="979" spans="1:15" x14ac:dyDescent="0.25">
      <c r="A979" s="302" t="s">
        <v>17217</v>
      </c>
      <c r="B979" s="338">
        <v>2017</v>
      </c>
      <c r="C979" s="339" t="s">
        <v>17218</v>
      </c>
      <c r="D979" s="340" t="s">
        <v>60</v>
      </c>
      <c r="E979" s="341" t="s">
        <v>17219</v>
      </c>
      <c r="F979" s="341" t="s">
        <v>17221</v>
      </c>
      <c r="G979" s="342">
        <v>63</v>
      </c>
      <c r="H979" s="348">
        <v>15.04</v>
      </c>
      <c r="I979" s="323">
        <v>306.12</v>
      </c>
      <c r="J979" s="323">
        <v>55.600000000000023</v>
      </c>
      <c r="K979" s="323">
        <f t="shared" si="58"/>
        <v>361.72</v>
      </c>
      <c r="L979" s="324">
        <f t="shared" si="57"/>
        <v>0.15371005197390253</v>
      </c>
      <c r="N979" s="326"/>
      <c r="O979" s="327"/>
    </row>
    <row r="980" spans="1:15" x14ac:dyDescent="0.25">
      <c r="A980" s="302" t="s">
        <v>17217</v>
      </c>
      <c r="B980" s="338">
        <v>1404</v>
      </c>
      <c r="C980" s="339" t="s">
        <v>17218</v>
      </c>
      <c r="D980" s="340" t="s">
        <v>60</v>
      </c>
      <c r="E980" s="341" t="s">
        <v>17219</v>
      </c>
      <c r="F980" s="341" t="s">
        <v>17221</v>
      </c>
      <c r="G980" s="342">
        <v>62.820512820512818</v>
      </c>
      <c r="H980" s="348">
        <v>14.71</v>
      </c>
      <c r="I980" s="323">
        <v>298.77999999999997</v>
      </c>
      <c r="J980" s="323">
        <v>36.57</v>
      </c>
      <c r="K980" s="323">
        <f t="shared" si="58"/>
        <v>335.34999999999997</v>
      </c>
      <c r="L980" s="324">
        <f t="shared" si="57"/>
        <v>0.10905024601162966</v>
      </c>
      <c r="N980" s="326"/>
      <c r="O980" s="327"/>
    </row>
    <row r="981" spans="1:15" x14ac:dyDescent="0.25">
      <c r="A981" s="302" t="s">
        <v>17217</v>
      </c>
      <c r="B981" s="338">
        <v>1404</v>
      </c>
      <c r="C981" s="339" t="s">
        <v>17218</v>
      </c>
      <c r="D981" s="340" t="s">
        <v>60</v>
      </c>
      <c r="E981" s="341" t="s">
        <v>17219</v>
      </c>
      <c r="F981" s="341" t="s">
        <v>17221</v>
      </c>
      <c r="G981" s="342">
        <v>62.820512820512818</v>
      </c>
      <c r="H981" s="348">
        <v>14.7</v>
      </c>
      <c r="I981" s="323">
        <v>301.26</v>
      </c>
      <c r="J981" s="323">
        <v>29.06</v>
      </c>
      <c r="K981" s="323">
        <f t="shared" si="58"/>
        <v>330.32</v>
      </c>
      <c r="L981" s="324">
        <f t="shared" si="57"/>
        <v>8.7975296682005322E-2</v>
      </c>
      <c r="N981" s="326"/>
      <c r="O981" s="327"/>
    </row>
    <row r="982" spans="1:15" x14ac:dyDescent="0.25">
      <c r="A982" s="302" t="s">
        <v>17217</v>
      </c>
      <c r="B982" s="338">
        <v>1500</v>
      </c>
      <c r="C982" s="339" t="s">
        <v>17218</v>
      </c>
      <c r="D982" s="340" t="s">
        <v>60</v>
      </c>
      <c r="E982" s="341" t="s">
        <v>17219</v>
      </c>
      <c r="F982" s="341" t="s">
        <v>17221</v>
      </c>
      <c r="G982" s="342">
        <v>62</v>
      </c>
      <c r="H982" s="348">
        <v>14.3</v>
      </c>
      <c r="I982" s="323">
        <v>379.2</v>
      </c>
      <c r="J982" s="323">
        <v>58.8</v>
      </c>
      <c r="K982" s="323">
        <f t="shared" si="58"/>
        <v>438</v>
      </c>
      <c r="L982" s="324">
        <f t="shared" si="57"/>
        <v>0.13424657534246576</v>
      </c>
      <c r="N982" s="326"/>
      <c r="O982" s="327"/>
    </row>
    <row r="983" spans="1:15" x14ac:dyDescent="0.25">
      <c r="A983" s="302" t="s">
        <v>17217</v>
      </c>
      <c r="B983" s="338">
        <v>1500</v>
      </c>
      <c r="C983" s="339" t="s">
        <v>17218</v>
      </c>
      <c r="D983" s="340" t="s">
        <v>60</v>
      </c>
      <c r="E983" s="341" t="s">
        <v>17219</v>
      </c>
      <c r="F983" s="341" t="s">
        <v>17221</v>
      </c>
      <c r="G983" s="342">
        <v>62</v>
      </c>
      <c r="H983" s="348">
        <v>14.3</v>
      </c>
      <c r="I983" s="323">
        <v>368.6</v>
      </c>
      <c r="J983" s="323">
        <v>58</v>
      </c>
      <c r="K983" s="323">
        <f t="shared" si="58"/>
        <v>426.6</v>
      </c>
      <c r="L983" s="324">
        <f t="shared" si="57"/>
        <v>0.13595874355368026</v>
      </c>
      <c r="N983" s="326"/>
      <c r="O983" s="327"/>
    </row>
    <row r="984" spans="1:15" x14ac:dyDescent="0.25">
      <c r="A984" s="302" t="s">
        <v>17217</v>
      </c>
      <c r="B984" s="338">
        <v>1500</v>
      </c>
      <c r="C984" s="339" t="s">
        <v>17218</v>
      </c>
      <c r="D984" s="340" t="s">
        <v>60</v>
      </c>
      <c r="E984" s="341" t="s">
        <v>17219</v>
      </c>
      <c r="F984" s="341" t="s">
        <v>17221</v>
      </c>
      <c r="G984" s="342">
        <v>62</v>
      </c>
      <c r="H984" s="348">
        <v>14.2</v>
      </c>
      <c r="I984" s="323">
        <v>388.47</v>
      </c>
      <c r="J984" s="323">
        <v>57.6</v>
      </c>
      <c r="K984" s="323">
        <f t="shared" si="58"/>
        <v>446.07000000000005</v>
      </c>
      <c r="L984" s="324">
        <f t="shared" si="57"/>
        <v>0.12912771538099399</v>
      </c>
      <c r="N984" s="326"/>
      <c r="O984" s="327"/>
    </row>
    <row r="985" spans="1:15" x14ac:dyDescent="0.25">
      <c r="A985" s="302" t="s">
        <v>17217</v>
      </c>
      <c r="B985" s="338">
        <v>1404</v>
      </c>
      <c r="C985" s="339" t="s">
        <v>17218</v>
      </c>
      <c r="D985" s="340" t="s">
        <v>60</v>
      </c>
      <c r="E985" s="341" t="s">
        <v>17219</v>
      </c>
      <c r="F985" s="341" t="s">
        <v>17221</v>
      </c>
      <c r="G985" s="342">
        <v>61.8</v>
      </c>
      <c r="H985" s="348">
        <v>15.01</v>
      </c>
      <c r="I985" s="323">
        <v>37.76</v>
      </c>
      <c r="J985" s="323">
        <v>69.86</v>
      </c>
      <c r="K985" s="323">
        <f t="shared" si="58"/>
        <v>107.62</v>
      </c>
      <c r="L985" s="324">
        <f t="shared" si="57"/>
        <v>0.64913584835532423</v>
      </c>
      <c r="N985" s="326"/>
      <c r="O985" s="327"/>
    </row>
    <row r="986" spans="1:15" x14ac:dyDescent="0.25">
      <c r="A986" s="302" t="s">
        <v>17217</v>
      </c>
      <c r="B986" s="338">
        <v>1404</v>
      </c>
      <c r="C986" s="339" t="s">
        <v>17218</v>
      </c>
      <c r="D986" s="340" t="s">
        <v>60</v>
      </c>
      <c r="E986" s="341" t="s">
        <v>17219</v>
      </c>
      <c r="F986" s="341" t="s">
        <v>17221</v>
      </c>
      <c r="G986" s="342">
        <v>61.8</v>
      </c>
      <c r="H986" s="348">
        <v>15.03</v>
      </c>
      <c r="I986" s="323">
        <v>36.47</v>
      </c>
      <c r="J986" s="323">
        <v>39.479999999999997</v>
      </c>
      <c r="K986" s="323">
        <f t="shared" si="58"/>
        <v>75.949999999999989</v>
      </c>
      <c r="L986" s="324">
        <f t="shared" si="57"/>
        <v>0.51981566820276504</v>
      </c>
      <c r="N986" s="326"/>
      <c r="O986" s="327"/>
    </row>
    <row r="987" spans="1:15" x14ac:dyDescent="0.25">
      <c r="A987" s="302" t="s">
        <v>17217</v>
      </c>
      <c r="B987" s="338">
        <v>1404</v>
      </c>
      <c r="C987" s="339" t="s">
        <v>17218</v>
      </c>
      <c r="D987" s="340" t="s">
        <v>60</v>
      </c>
      <c r="E987" s="341" t="s">
        <v>17219</v>
      </c>
      <c r="F987" s="341" t="s">
        <v>17221</v>
      </c>
      <c r="G987" s="342">
        <v>61.8</v>
      </c>
      <c r="H987" s="348">
        <v>14.98</v>
      </c>
      <c r="I987" s="323">
        <v>39.53</v>
      </c>
      <c r="J987" s="323">
        <v>40.49</v>
      </c>
      <c r="K987" s="323">
        <f t="shared" si="58"/>
        <v>80.02000000000001</v>
      </c>
      <c r="L987" s="324">
        <f t="shared" si="57"/>
        <v>0.50599850037490623</v>
      </c>
      <c r="N987" s="326"/>
      <c r="O987" s="327"/>
    </row>
    <row r="988" spans="1:15" x14ac:dyDescent="0.25">
      <c r="A988" s="302" t="s">
        <v>17217</v>
      </c>
      <c r="B988" s="338">
        <v>1404</v>
      </c>
      <c r="C988" s="339" t="s">
        <v>17218</v>
      </c>
      <c r="D988" s="340" t="s">
        <v>60</v>
      </c>
      <c r="E988" s="341" t="s">
        <v>17219</v>
      </c>
      <c r="F988" s="341" t="s">
        <v>17221</v>
      </c>
      <c r="G988" s="342">
        <v>60.911680911680911</v>
      </c>
      <c r="H988" s="348">
        <v>15.19</v>
      </c>
      <c r="I988" s="323">
        <v>187.75</v>
      </c>
      <c r="J988" s="323">
        <v>48.89</v>
      </c>
      <c r="K988" s="323">
        <f t="shared" si="58"/>
        <v>236.64</v>
      </c>
      <c r="L988" s="324">
        <f t="shared" si="57"/>
        <v>0.2066007437457742</v>
      </c>
      <c r="N988" s="326"/>
      <c r="O988" s="327"/>
    </row>
    <row r="989" spans="1:15" x14ac:dyDescent="0.25">
      <c r="A989" s="302" t="s">
        <v>17217</v>
      </c>
      <c r="B989" s="338">
        <v>1404</v>
      </c>
      <c r="C989" s="339" t="s">
        <v>17218</v>
      </c>
      <c r="D989" s="340" t="s">
        <v>60</v>
      </c>
      <c r="E989" s="341" t="s">
        <v>17219</v>
      </c>
      <c r="F989" s="341" t="s">
        <v>17221</v>
      </c>
      <c r="G989" s="342">
        <v>60.911680911680911</v>
      </c>
      <c r="H989" s="348">
        <v>15.26</v>
      </c>
      <c r="I989" s="323">
        <v>173.53</v>
      </c>
      <c r="J989" s="323">
        <v>49.53</v>
      </c>
      <c r="K989" s="323">
        <f t="shared" si="58"/>
        <v>223.06</v>
      </c>
      <c r="L989" s="324">
        <f t="shared" si="57"/>
        <v>0.22204787949430646</v>
      </c>
      <c r="N989" s="326"/>
      <c r="O989" s="327"/>
    </row>
    <row r="990" spans="1:15" x14ac:dyDescent="0.25">
      <c r="A990" s="302" t="s">
        <v>17217</v>
      </c>
      <c r="B990" s="338">
        <v>1404</v>
      </c>
      <c r="C990" s="339" t="s">
        <v>17218</v>
      </c>
      <c r="D990" s="340" t="s">
        <v>60</v>
      </c>
      <c r="E990" s="341" t="s">
        <v>17219</v>
      </c>
      <c r="F990" s="341" t="s">
        <v>17221</v>
      </c>
      <c r="G990" s="342">
        <v>60.911680911680911</v>
      </c>
      <c r="H990" s="348">
        <v>15.17</v>
      </c>
      <c r="I990" s="323">
        <v>180.38</v>
      </c>
      <c r="J990" s="323">
        <v>51.19</v>
      </c>
      <c r="K990" s="323">
        <f t="shared" si="58"/>
        <v>231.57</v>
      </c>
      <c r="L990" s="324">
        <f t="shared" si="57"/>
        <v>0.22105626808308501</v>
      </c>
      <c r="N990" s="326"/>
      <c r="O990" s="327"/>
    </row>
    <row r="991" spans="1:15" x14ac:dyDescent="0.25">
      <c r="A991" s="302" t="s">
        <v>17217</v>
      </c>
      <c r="B991" s="338">
        <v>1404</v>
      </c>
      <c r="C991" s="339" t="s">
        <v>17218</v>
      </c>
      <c r="D991" s="340" t="s">
        <v>60</v>
      </c>
      <c r="E991" s="341" t="s">
        <v>17219</v>
      </c>
      <c r="F991" s="341" t="s">
        <v>17221</v>
      </c>
      <c r="G991" s="342">
        <v>60.541310541310544</v>
      </c>
      <c r="H991" s="348">
        <v>14.656000000000001</v>
      </c>
      <c r="I991" s="323">
        <v>201.25899999999999</v>
      </c>
      <c r="J991" s="323">
        <v>43.78</v>
      </c>
      <c r="K991" s="323">
        <f t="shared" si="58"/>
        <v>245.03899999999999</v>
      </c>
      <c r="L991" s="324">
        <f t="shared" si="57"/>
        <v>0.17866543693044781</v>
      </c>
      <c r="N991" s="326"/>
      <c r="O991" s="327"/>
    </row>
    <row r="992" spans="1:15" x14ac:dyDescent="0.25">
      <c r="A992" s="302" t="s">
        <v>17217</v>
      </c>
      <c r="B992" s="338">
        <v>2017</v>
      </c>
      <c r="C992" s="339" t="s">
        <v>17218</v>
      </c>
      <c r="D992" s="340" t="s">
        <v>60</v>
      </c>
      <c r="E992" s="341" t="s">
        <v>17219</v>
      </c>
      <c r="F992" s="341" t="s">
        <v>17221</v>
      </c>
      <c r="G992" s="342">
        <v>60.297471492315324</v>
      </c>
      <c r="H992" s="348">
        <v>16.55</v>
      </c>
      <c r="I992" s="323">
        <v>9.14</v>
      </c>
      <c r="J992" s="323">
        <v>104.85</v>
      </c>
      <c r="K992" s="323">
        <f t="shared" si="58"/>
        <v>113.99</v>
      </c>
      <c r="L992" s="324">
        <f t="shared" si="57"/>
        <v>0.91981752785332049</v>
      </c>
      <c r="N992" s="326"/>
      <c r="O992" s="327"/>
    </row>
    <row r="993" spans="1:17" x14ac:dyDescent="0.25">
      <c r="A993" s="302" t="s">
        <v>17217</v>
      </c>
      <c r="B993" s="338">
        <v>2017</v>
      </c>
      <c r="C993" s="339" t="s">
        <v>17218</v>
      </c>
      <c r="D993" s="340" t="s">
        <v>60</v>
      </c>
      <c r="E993" s="341" t="s">
        <v>17219</v>
      </c>
      <c r="F993" s="341" t="s">
        <v>17221</v>
      </c>
      <c r="G993" s="342">
        <v>60.297471492315324</v>
      </c>
      <c r="H993" s="348">
        <v>16.579999999999998</v>
      </c>
      <c r="I993" s="323">
        <v>9.2799999999999994</v>
      </c>
      <c r="J993" s="323">
        <v>105.98</v>
      </c>
      <c r="K993" s="323">
        <f t="shared" si="58"/>
        <v>115.26</v>
      </c>
      <c r="L993" s="324">
        <f t="shared" si="57"/>
        <v>0.91948637862224536</v>
      </c>
      <c r="N993" s="326"/>
      <c r="O993" s="327"/>
    </row>
    <row r="994" spans="1:17" ht="12.75" x14ac:dyDescent="0.2">
      <c r="A994" s="302" t="s">
        <v>17217</v>
      </c>
      <c r="B994" s="338">
        <v>2017</v>
      </c>
      <c r="C994" s="339" t="s">
        <v>17218</v>
      </c>
      <c r="D994" s="340" t="s">
        <v>60</v>
      </c>
      <c r="E994" s="341" t="s">
        <v>17219</v>
      </c>
      <c r="F994" s="341" t="s">
        <v>17221</v>
      </c>
      <c r="G994" s="342">
        <v>60.297471492315324</v>
      </c>
      <c r="H994" s="348">
        <v>16.600000000000001</v>
      </c>
      <c r="I994" s="323">
        <v>9.66</v>
      </c>
      <c r="J994" s="323">
        <v>105.93</v>
      </c>
      <c r="K994" s="323">
        <f t="shared" si="58"/>
        <v>115.59</v>
      </c>
      <c r="L994" s="324">
        <f t="shared" si="57"/>
        <v>0.91642875681287317</v>
      </c>
      <c r="N994" s="304"/>
    </row>
    <row r="995" spans="1:17" ht="12.75" x14ac:dyDescent="0.2">
      <c r="A995" s="302" t="s">
        <v>17217</v>
      </c>
      <c r="B995" s="338">
        <v>3600</v>
      </c>
      <c r="C995" s="339" t="s">
        <v>17218</v>
      </c>
      <c r="D995" s="340" t="s">
        <v>17224</v>
      </c>
      <c r="E995" s="341" t="s">
        <v>17219</v>
      </c>
      <c r="F995" s="341" t="s">
        <v>17222</v>
      </c>
      <c r="G995" s="342">
        <v>107.2</v>
      </c>
      <c r="H995" s="348">
        <v>15.54</v>
      </c>
      <c r="I995" s="323">
        <v>11.34</v>
      </c>
      <c r="J995" s="323">
        <v>26.77</v>
      </c>
      <c r="K995" s="323">
        <f t="shared" si="58"/>
        <v>38.11</v>
      </c>
      <c r="L995" s="324">
        <f t="shared" si="57"/>
        <v>0.70244030438205196</v>
      </c>
      <c r="O995" s="321"/>
      <c r="P995" s="322"/>
      <c r="Q995" s="321"/>
    </row>
    <row r="996" spans="1:17" ht="12.75" x14ac:dyDescent="0.2">
      <c r="A996" s="302" t="s">
        <v>17217</v>
      </c>
      <c r="B996" s="338">
        <v>1200</v>
      </c>
      <c r="C996" s="339" t="s">
        <v>17218</v>
      </c>
      <c r="D996" s="340" t="s">
        <v>17224</v>
      </c>
      <c r="E996" s="341" t="s">
        <v>17219</v>
      </c>
      <c r="F996" s="341" t="s">
        <v>17221</v>
      </c>
      <c r="G996" s="342">
        <v>106.9375</v>
      </c>
      <c r="H996" s="348">
        <v>14.17</v>
      </c>
      <c r="I996" s="323">
        <v>327.9</v>
      </c>
      <c r="J996" s="323">
        <v>41.68</v>
      </c>
      <c r="K996" s="323">
        <f t="shared" si="58"/>
        <v>369.58</v>
      </c>
      <c r="L996" s="324">
        <f t="shared" si="57"/>
        <v>0.11277666540397208</v>
      </c>
      <c r="O996" s="321"/>
      <c r="P996" s="322"/>
      <c r="Q996" s="321"/>
    </row>
    <row r="997" spans="1:17" ht="12.75" x14ac:dyDescent="0.2">
      <c r="A997" s="302" t="s">
        <v>17217</v>
      </c>
      <c r="B997" s="338">
        <v>1100</v>
      </c>
      <c r="C997" s="339" t="s">
        <v>17218</v>
      </c>
      <c r="D997" s="340" t="s">
        <v>17224</v>
      </c>
      <c r="E997" s="341" t="s">
        <v>17219</v>
      </c>
      <c r="F997" s="341" t="s">
        <v>17221</v>
      </c>
      <c r="G997" s="342">
        <v>106.81818181818181</v>
      </c>
      <c r="H997" s="348">
        <v>10.87</v>
      </c>
      <c r="I997" s="323">
        <v>366.18</v>
      </c>
      <c r="J997" s="323">
        <v>209.09</v>
      </c>
      <c r="K997" s="323">
        <f t="shared" si="58"/>
        <v>575.27</v>
      </c>
      <c r="L997" s="324">
        <f t="shared" si="57"/>
        <v>0.36346411250369393</v>
      </c>
      <c r="O997" s="321"/>
      <c r="P997" s="322"/>
      <c r="Q997" s="321"/>
    </row>
    <row r="998" spans="1:17" ht="12.75" x14ac:dyDescent="0.2">
      <c r="A998" s="302" t="s">
        <v>17217</v>
      </c>
      <c r="B998" s="338">
        <v>1100</v>
      </c>
      <c r="C998" s="339" t="s">
        <v>17218</v>
      </c>
      <c r="D998" s="340" t="s">
        <v>17224</v>
      </c>
      <c r="E998" s="341" t="s">
        <v>17219</v>
      </c>
      <c r="F998" s="341" t="s">
        <v>17221</v>
      </c>
      <c r="G998" s="342">
        <v>106.81818181818181</v>
      </c>
      <c r="H998" s="348">
        <v>10.88</v>
      </c>
      <c r="I998" s="323">
        <v>369.91</v>
      </c>
      <c r="J998" s="323">
        <v>212.64</v>
      </c>
      <c r="K998" s="323">
        <f t="shared" si="58"/>
        <v>582.54999999999995</v>
      </c>
      <c r="L998" s="324">
        <f t="shared" si="57"/>
        <v>0.36501587846536776</v>
      </c>
      <c r="O998" s="321"/>
      <c r="P998" s="322"/>
      <c r="Q998" s="321"/>
    </row>
    <row r="999" spans="1:17" ht="12.75" x14ac:dyDescent="0.2">
      <c r="A999" s="302" t="s">
        <v>17217</v>
      </c>
      <c r="B999" s="338">
        <v>1100</v>
      </c>
      <c r="C999" s="339" t="s">
        <v>17218</v>
      </c>
      <c r="D999" s="340" t="s">
        <v>17224</v>
      </c>
      <c r="E999" s="341" t="s">
        <v>17219</v>
      </c>
      <c r="F999" s="341" t="s">
        <v>17221</v>
      </c>
      <c r="G999" s="342">
        <v>106.81818181818181</v>
      </c>
      <c r="H999" s="348">
        <v>10.86</v>
      </c>
      <c r="I999" s="323">
        <v>385</v>
      </c>
      <c r="J999" s="323">
        <v>216.18</v>
      </c>
      <c r="K999" s="323">
        <f t="shared" si="58"/>
        <v>601.18000000000006</v>
      </c>
      <c r="L999" s="324">
        <f t="shared" si="57"/>
        <v>0.35959280082504408</v>
      </c>
      <c r="O999" s="321"/>
      <c r="P999" s="322"/>
      <c r="Q999" s="321"/>
    </row>
    <row r="1000" spans="1:17" ht="12.75" x14ac:dyDescent="0.2">
      <c r="A1000" s="302" t="s">
        <v>17217</v>
      </c>
      <c r="B1000" s="338">
        <v>2100</v>
      </c>
      <c r="C1000" s="339" t="s">
        <v>17218</v>
      </c>
      <c r="D1000" s="340" t="s">
        <v>17224</v>
      </c>
      <c r="E1000" s="341" t="s">
        <v>17219</v>
      </c>
      <c r="F1000" s="341" t="s">
        <v>17222</v>
      </c>
      <c r="G1000" s="342">
        <v>106.8</v>
      </c>
      <c r="H1000" s="348">
        <v>15.28</v>
      </c>
      <c r="I1000" s="323">
        <v>32.5</v>
      </c>
      <c r="J1000" s="323">
        <v>30.979999999999997</v>
      </c>
      <c r="K1000" s="323">
        <f t="shared" si="58"/>
        <v>63.48</v>
      </c>
      <c r="L1000" s="324">
        <f t="shared" si="57"/>
        <v>0.48802772526780086</v>
      </c>
      <c r="O1000" s="325"/>
      <c r="P1000" s="322"/>
      <c r="Q1000" s="325"/>
    </row>
    <row r="1001" spans="1:17" ht="12.75" x14ac:dyDescent="0.2">
      <c r="A1001" s="302" t="s">
        <v>17217</v>
      </c>
      <c r="B1001" s="338">
        <v>2100</v>
      </c>
      <c r="C1001" s="339" t="s">
        <v>17218</v>
      </c>
      <c r="D1001" s="340" t="s">
        <v>17224</v>
      </c>
      <c r="E1001" s="341" t="s">
        <v>17219</v>
      </c>
      <c r="F1001" s="341" t="s">
        <v>17222</v>
      </c>
      <c r="G1001" s="342">
        <v>106.6</v>
      </c>
      <c r="H1001" s="348">
        <v>15.31</v>
      </c>
      <c r="I1001" s="323">
        <v>31.12</v>
      </c>
      <c r="J1001" s="323">
        <v>31.819999999999997</v>
      </c>
      <c r="K1001" s="323">
        <f t="shared" si="58"/>
        <v>62.94</v>
      </c>
      <c r="L1001" s="324">
        <f t="shared" si="57"/>
        <v>0.50556085160470288</v>
      </c>
      <c r="O1001" s="325"/>
      <c r="P1001" s="322"/>
      <c r="Q1001" s="325"/>
    </row>
    <row r="1002" spans="1:17" x14ac:dyDescent="0.25">
      <c r="A1002" s="302" t="s">
        <v>17217</v>
      </c>
      <c r="B1002" s="338">
        <v>2100</v>
      </c>
      <c r="C1002" s="339" t="s">
        <v>17218</v>
      </c>
      <c r="D1002" s="340" t="s">
        <v>17224</v>
      </c>
      <c r="E1002" s="341" t="s">
        <v>17219</v>
      </c>
      <c r="F1002" s="341" t="s">
        <v>17222</v>
      </c>
      <c r="G1002" s="342">
        <v>106.1</v>
      </c>
      <c r="H1002" s="348">
        <v>15.25</v>
      </c>
      <c r="I1002" s="323">
        <v>32.03</v>
      </c>
      <c r="J1002" s="323">
        <v>31.46</v>
      </c>
      <c r="K1002" s="323">
        <f t="shared" si="58"/>
        <v>63.49</v>
      </c>
      <c r="L1002" s="324">
        <f t="shared" ref="L1002:L1065" si="59">IF(J1002="","",IF(K1002="","",J1002/K1002))</f>
        <v>0.49551110411088362</v>
      </c>
      <c r="N1002" s="326"/>
      <c r="O1002" s="327"/>
    </row>
    <row r="1003" spans="1:17" x14ac:dyDescent="0.25">
      <c r="A1003" s="302" t="s">
        <v>17217</v>
      </c>
      <c r="B1003" s="338">
        <v>3600</v>
      </c>
      <c r="C1003" s="339" t="s">
        <v>17218</v>
      </c>
      <c r="D1003" s="340" t="s">
        <v>17224</v>
      </c>
      <c r="E1003" s="341" t="s">
        <v>17219</v>
      </c>
      <c r="F1003" s="341" t="s">
        <v>17222</v>
      </c>
      <c r="G1003" s="342">
        <v>106</v>
      </c>
      <c r="H1003" s="348">
        <v>15.49</v>
      </c>
      <c r="I1003" s="323">
        <v>11.32</v>
      </c>
      <c r="J1003" s="323">
        <v>27.04</v>
      </c>
      <c r="K1003" s="323">
        <f t="shared" si="58"/>
        <v>38.36</v>
      </c>
      <c r="L1003" s="324">
        <f t="shared" si="59"/>
        <v>0.70490093847758084</v>
      </c>
      <c r="N1003" s="326"/>
      <c r="O1003" s="327"/>
    </row>
    <row r="1004" spans="1:17" x14ac:dyDescent="0.25">
      <c r="A1004" s="302" t="s">
        <v>17217</v>
      </c>
      <c r="B1004" s="338">
        <v>2565</v>
      </c>
      <c r="C1004" s="339" t="s">
        <v>17218</v>
      </c>
      <c r="D1004" s="340" t="s">
        <v>17224</v>
      </c>
      <c r="E1004" s="341" t="s">
        <v>17219</v>
      </c>
      <c r="F1004" s="341" t="s">
        <v>17221</v>
      </c>
      <c r="G1004" s="342">
        <v>105.61403508771929</v>
      </c>
      <c r="H1004" s="348">
        <v>14.9</v>
      </c>
      <c r="I1004" s="323">
        <v>117</v>
      </c>
      <c r="J1004" s="323">
        <v>34</v>
      </c>
      <c r="K1004" s="323">
        <f t="shared" si="58"/>
        <v>151</v>
      </c>
      <c r="L1004" s="324">
        <f t="shared" si="59"/>
        <v>0.2251655629139073</v>
      </c>
      <c r="N1004" s="326"/>
      <c r="O1004" s="327"/>
    </row>
    <row r="1005" spans="1:17" x14ac:dyDescent="0.25">
      <c r="A1005" s="302" t="s">
        <v>17217</v>
      </c>
      <c r="B1005" s="338">
        <v>2565</v>
      </c>
      <c r="C1005" s="339" t="s">
        <v>17218</v>
      </c>
      <c r="D1005" s="340" t="s">
        <v>17224</v>
      </c>
      <c r="E1005" s="341" t="s">
        <v>17219</v>
      </c>
      <c r="F1005" s="341" t="s">
        <v>17221</v>
      </c>
      <c r="G1005" s="342">
        <v>105.57504873294347</v>
      </c>
      <c r="H1005" s="348">
        <v>14.7</v>
      </c>
      <c r="I1005" s="323">
        <v>175</v>
      </c>
      <c r="J1005" s="323">
        <v>30</v>
      </c>
      <c r="K1005" s="323">
        <f t="shared" si="58"/>
        <v>205</v>
      </c>
      <c r="L1005" s="324">
        <f t="shared" si="59"/>
        <v>0.14634146341463414</v>
      </c>
      <c r="N1005" s="326"/>
      <c r="O1005" s="327"/>
    </row>
    <row r="1006" spans="1:17" x14ac:dyDescent="0.25">
      <c r="A1006" s="302" t="s">
        <v>17217</v>
      </c>
      <c r="B1006" s="338">
        <v>2100</v>
      </c>
      <c r="C1006" s="339" t="s">
        <v>17218</v>
      </c>
      <c r="D1006" s="340" t="s">
        <v>17224</v>
      </c>
      <c r="E1006" s="341" t="s">
        <v>17219</v>
      </c>
      <c r="F1006" s="341" t="s">
        <v>17222</v>
      </c>
      <c r="G1006" s="342">
        <v>105</v>
      </c>
      <c r="H1006" s="348">
        <v>15.16</v>
      </c>
      <c r="I1006" s="323">
        <v>32.49</v>
      </c>
      <c r="J1006" s="323">
        <v>31.550000000000004</v>
      </c>
      <c r="K1006" s="323">
        <f t="shared" si="58"/>
        <v>64.040000000000006</v>
      </c>
      <c r="L1006" s="324">
        <f t="shared" si="59"/>
        <v>0.49266083697688945</v>
      </c>
      <c r="N1006" s="326"/>
      <c r="O1006" s="327"/>
    </row>
    <row r="1007" spans="1:17" x14ac:dyDescent="0.25">
      <c r="A1007" s="302" t="s">
        <v>17217</v>
      </c>
      <c r="B1007" s="338">
        <v>2000</v>
      </c>
      <c r="C1007" s="339" t="s">
        <v>17218</v>
      </c>
      <c r="D1007" s="340" t="s">
        <v>17224</v>
      </c>
      <c r="E1007" s="341" t="s">
        <v>17219</v>
      </c>
      <c r="F1007" s="341" t="s">
        <v>17221</v>
      </c>
      <c r="G1007" s="342">
        <v>104.8</v>
      </c>
      <c r="H1007" s="348">
        <v>14.58</v>
      </c>
      <c r="I1007" s="323">
        <v>95.07</v>
      </c>
      <c r="J1007" s="323">
        <v>61.87</v>
      </c>
      <c r="K1007" s="323">
        <f t="shared" si="58"/>
        <v>156.94</v>
      </c>
      <c r="L1007" s="324">
        <f t="shared" si="59"/>
        <v>0.39422709315662036</v>
      </c>
      <c r="N1007" s="326"/>
      <c r="O1007" s="327"/>
    </row>
    <row r="1008" spans="1:17" x14ac:dyDescent="0.25">
      <c r="A1008" s="302" t="s">
        <v>17217</v>
      </c>
      <c r="B1008" s="338">
        <v>2000</v>
      </c>
      <c r="C1008" s="339" t="s">
        <v>17218</v>
      </c>
      <c r="D1008" s="340" t="s">
        <v>17224</v>
      </c>
      <c r="E1008" s="341" t="s">
        <v>17219</v>
      </c>
      <c r="F1008" s="341" t="s">
        <v>17221</v>
      </c>
      <c r="G1008" s="342">
        <v>104.8</v>
      </c>
      <c r="H1008" s="348">
        <v>14.59</v>
      </c>
      <c r="I1008" s="323">
        <v>93.93</v>
      </c>
      <c r="J1008" s="323">
        <v>62.27</v>
      </c>
      <c r="K1008" s="323">
        <f t="shared" si="58"/>
        <v>156.20000000000002</v>
      </c>
      <c r="L1008" s="324">
        <f t="shared" si="59"/>
        <v>0.3986555697823303</v>
      </c>
      <c r="N1008" s="326"/>
      <c r="O1008" s="327"/>
    </row>
    <row r="1009" spans="1:15" x14ac:dyDescent="0.25">
      <c r="A1009" s="302" t="s">
        <v>17217</v>
      </c>
      <c r="B1009" s="338">
        <v>2000</v>
      </c>
      <c r="C1009" s="339" t="s">
        <v>17218</v>
      </c>
      <c r="D1009" s="340" t="s">
        <v>17224</v>
      </c>
      <c r="E1009" s="341" t="s">
        <v>17219</v>
      </c>
      <c r="F1009" s="341" t="s">
        <v>17221</v>
      </c>
      <c r="G1009" s="342">
        <v>104.8</v>
      </c>
      <c r="H1009" s="348">
        <v>14.6</v>
      </c>
      <c r="I1009" s="323">
        <v>86.27</v>
      </c>
      <c r="J1009" s="323">
        <v>62.2</v>
      </c>
      <c r="K1009" s="323">
        <f t="shared" si="58"/>
        <v>148.47</v>
      </c>
      <c r="L1009" s="324">
        <f t="shared" si="59"/>
        <v>0.41893985316899041</v>
      </c>
      <c r="N1009" s="326"/>
      <c r="O1009" s="327"/>
    </row>
    <row r="1010" spans="1:15" x14ac:dyDescent="0.25">
      <c r="A1010" s="302" t="s">
        <v>17217</v>
      </c>
      <c r="B1010" s="338">
        <v>2700</v>
      </c>
      <c r="C1010" s="339" t="s">
        <v>17218</v>
      </c>
      <c r="D1010" s="340" t="s">
        <v>17224</v>
      </c>
      <c r="E1010" s="341" t="s">
        <v>17219</v>
      </c>
      <c r="F1010" s="341" t="s">
        <v>17221</v>
      </c>
      <c r="G1010" s="342">
        <v>104.5925925925926</v>
      </c>
      <c r="H1010" s="348">
        <v>15</v>
      </c>
      <c r="I1010" s="323">
        <v>159</v>
      </c>
      <c r="J1010" s="323">
        <v>42</v>
      </c>
      <c r="K1010" s="323">
        <f t="shared" si="58"/>
        <v>201</v>
      </c>
      <c r="L1010" s="324">
        <f t="shared" si="59"/>
        <v>0.20895522388059701</v>
      </c>
      <c r="N1010" s="326"/>
      <c r="O1010" s="327"/>
    </row>
    <row r="1011" spans="1:15" x14ac:dyDescent="0.25">
      <c r="A1011" s="302" t="s">
        <v>17217</v>
      </c>
      <c r="B1011" s="338">
        <v>3600</v>
      </c>
      <c r="C1011" s="339" t="s">
        <v>17218</v>
      </c>
      <c r="D1011" s="340" t="s">
        <v>17224</v>
      </c>
      <c r="E1011" s="341" t="s">
        <v>17219</v>
      </c>
      <c r="F1011" s="341" t="s">
        <v>17222</v>
      </c>
      <c r="G1011" s="342">
        <v>104.5</v>
      </c>
      <c r="H1011" s="348">
        <v>15.45</v>
      </c>
      <c r="I1011" s="323">
        <v>10.98</v>
      </c>
      <c r="J1011" s="323">
        <v>27.330000000000002</v>
      </c>
      <c r="K1011" s="323">
        <f t="shared" si="58"/>
        <v>38.31</v>
      </c>
      <c r="L1011" s="324">
        <f t="shared" si="59"/>
        <v>0.71339075959279563</v>
      </c>
      <c r="N1011" s="326"/>
      <c r="O1011" s="327"/>
    </row>
    <row r="1012" spans="1:15" x14ac:dyDescent="0.25">
      <c r="A1012" s="302" t="s">
        <v>17217</v>
      </c>
      <c r="B1012" s="338">
        <v>2565</v>
      </c>
      <c r="C1012" s="339" t="s">
        <v>17218</v>
      </c>
      <c r="D1012" s="340" t="s">
        <v>17224</v>
      </c>
      <c r="E1012" s="341" t="s">
        <v>17219</v>
      </c>
      <c r="F1012" s="341" t="s">
        <v>17221</v>
      </c>
      <c r="G1012" s="342">
        <v>104.21052631578947</v>
      </c>
      <c r="H1012" s="348">
        <v>14.4</v>
      </c>
      <c r="I1012" s="323">
        <v>194</v>
      </c>
      <c r="J1012" s="323">
        <v>42</v>
      </c>
      <c r="K1012" s="323">
        <f t="shared" si="58"/>
        <v>236</v>
      </c>
      <c r="L1012" s="324">
        <f t="shared" si="59"/>
        <v>0.17796610169491525</v>
      </c>
      <c r="N1012" s="326"/>
      <c r="O1012" s="327"/>
    </row>
    <row r="1013" spans="1:15" x14ac:dyDescent="0.25">
      <c r="A1013" s="302" t="s">
        <v>17217</v>
      </c>
      <c r="B1013" s="338">
        <v>2565</v>
      </c>
      <c r="C1013" s="339" t="s">
        <v>17218</v>
      </c>
      <c r="D1013" s="340" t="s">
        <v>17224</v>
      </c>
      <c r="E1013" s="341" t="s">
        <v>17219</v>
      </c>
      <c r="F1013" s="341" t="s">
        <v>17221</v>
      </c>
      <c r="G1013" s="342">
        <v>103.7037037037037</v>
      </c>
      <c r="H1013" s="348">
        <v>15.3</v>
      </c>
      <c r="I1013" s="323">
        <v>163</v>
      </c>
      <c r="J1013" s="323">
        <v>38</v>
      </c>
      <c r="K1013" s="323">
        <f t="shared" si="58"/>
        <v>201</v>
      </c>
      <c r="L1013" s="324">
        <f t="shared" si="59"/>
        <v>0.1890547263681592</v>
      </c>
      <c r="N1013" s="326"/>
      <c r="O1013" s="327"/>
    </row>
    <row r="1014" spans="1:15" x14ac:dyDescent="0.25">
      <c r="A1014" s="302" t="s">
        <v>17217</v>
      </c>
      <c r="B1014" s="338">
        <v>2565</v>
      </c>
      <c r="C1014" s="339" t="s">
        <v>17218</v>
      </c>
      <c r="D1014" s="340" t="s">
        <v>17224</v>
      </c>
      <c r="E1014" s="341" t="s">
        <v>17219</v>
      </c>
      <c r="F1014" s="341" t="s">
        <v>17221</v>
      </c>
      <c r="G1014" s="342">
        <v>103.7037037037037</v>
      </c>
      <c r="H1014" s="348">
        <v>14.8</v>
      </c>
      <c r="I1014" s="323">
        <v>204</v>
      </c>
      <c r="J1014" s="323">
        <v>33</v>
      </c>
      <c r="K1014" s="323">
        <f t="shared" si="58"/>
        <v>237</v>
      </c>
      <c r="L1014" s="324">
        <f t="shared" si="59"/>
        <v>0.13924050632911392</v>
      </c>
      <c r="N1014" s="326"/>
      <c r="O1014" s="327"/>
    </row>
    <row r="1015" spans="1:15" x14ac:dyDescent="0.25">
      <c r="A1015" s="302" t="s">
        <v>17217</v>
      </c>
      <c r="B1015" s="338">
        <v>4000</v>
      </c>
      <c r="C1015" s="339" t="s">
        <v>17218</v>
      </c>
      <c r="D1015" s="340" t="s">
        <v>17224</v>
      </c>
      <c r="E1015" s="341" t="s">
        <v>17219</v>
      </c>
      <c r="F1015" s="341" t="s">
        <v>17222</v>
      </c>
      <c r="G1015" s="342">
        <v>103.53</v>
      </c>
      <c r="H1015" s="348">
        <v>14.68</v>
      </c>
      <c r="I1015" s="323">
        <v>72.66</v>
      </c>
      <c r="J1015" s="323">
        <v>49.38000000000001</v>
      </c>
      <c r="K1015" s="323">
        <f t="shared" si="58"/>
        <v>122.04</v>
      </c>
      <c r="L1015" s="324">
        <f t="shared" si="59"/>
        <v>0.404621435594887</v>
      </c>
      <c r="N1015" s="326"/>
      <c r="O1015" s="327"/>
    </row>
    <row r="1016" spans="1:15" x14ac:dyDescent="0.25">
      <c r="A1016" s="302" t="s">
        <v>17217</v>
      </c>
      <c r="B1016" s="338">
        <v>1200</v>
      </c>
      <c r="C1016" s="339" t="s">
        <v>17218</v>
      </c>
      <c r="D1016" s="340" t="s">
        <v>17224</v>
      </c>
      <c r="E1016" s="341" t="s">
        <v>17219</v>
      </c>
      <c r="F1016" s="341" t="s">
        <v>17221</v>
      </c>
      <c r="G1016" s="342">
        <v>103.35416666666666</v>
      </c>
      <c r="H1016" s="348">
        <v>14.4</v>
      </c>
      <c r="I1016" s="323">
        <v>182.32</v>
      </c>
      <c r="J1016" s="323">
        <v>45</v>
      </c>
      <c r="K1016" s="323">
        <f t="shared" si="58"/>
        <v>227.32</v>
      </c>
      <c r="L1016" s="324">
        <f t="shared" si="59"/>
        <v>0.1979588245644906</v>
      </c>
      <c r="N1016" s="326"/>
      <c r="O1016" s="327"/>
    </row>
    <row r="1017" spans="1:15" x14ac:dyDescent="0.25">
      <c r="A1017" s="302" t="s">
        <v>17217</v>
      </c>
      <c r="B1017" s="338">
        <v>2565</v>
      </c>
      <c r="C1017" s="339" t="s">
        <v>17218</v>
      </c>
      <c r="D1017" s="340" t="s">
        <v>17224</v>
      </c>
      <c r="E1017" s="341" t="s">
        <v>17219</v>
      </c>
      <c r="F1017" s="341" t="s">
        <v>17221</v>
      </c>
      <c r="G1017" s="342">
        <v>103.35282651072124</v>
      </c>
      <c r="H1017" s="348">
        <v>14.7</v>
      </c>
      <c r="I1017" s="323">
        <v>170</v>
      </c>
      <c r="J1017" s="323">
        <v>27</v>
      </c>
      <c r="K1017" s="323">
        <f t="shared" si="58"/>
        <v>197</v>
      </c>
      <c r="L1017" s="324">
        <f t="shared" si="59"/>
        <v>0.13705583756345177</v>
      </c>
      <c r="N1017" s="326"/>
      <c r="O1017" s="327"/>
    </row>
    <row r="1018" spans="1:15" x14ac:dyDescent="0.25">
      <c r="A1018" s="302" t="s">
        <v>17217</v>
      </c>
      <c r="B1018" s="338">
        <v>2700</v>
      </c>
      <c r="C1018" s="339" t="s">
        <v>17218</v>
      </c>
      <c r="D1018" s="340" t="s">
        <v>17224</v>
      </c>
      <c r="E1018" s="341" t="s">
        <v>17219</v>
      </c>
      <c r="F1018" s="341" t="s">
        <v>17221</v>
      </c>
      <c r="G1018" s="342">
        <v>102.40740740740742</v>
      </c>
      <c r="H1018" s="348">
        <v>14.9</v>
      </c>
      <c r="I1018" s="323">
        <v>115</v>
      </c>
      <c r="J1018" s="323">
        <v>41</v>
      </c>
      <c r="K1018" s="323">
        <f t="shared" si="58"/>
        <v>156</v>
      </c>
      <c r="L1018" s="324">
        <f t="shared" si="59"/>
        <v>0.26282051282051283</v>
      </c>
      <c r="N1018" s="326"/>
      <c r="O1018" s="327"/>
    </row>
    <row r="1019" spans="1:15" x14ac:dyDescent="0.25">
      <c r="A1019" s="302" t="s">
        <v>17217</v>
      </c>
      <c r="B1019" s="338">
        <v>2700</v>
      </c>
      <c r="C1019" s="339" t="s">
        <v>17218</v>
      </c>
      <c r="D1019" s="340" t="s">
        <v>17224</v>
      </c>
      <c r="E1019" s="341" t="s">
        <v>17219</v>
      </c>
      <c r="F1019" s="341" t="s">
        <v>17221</v>
      </c>
      <c r="G1019" s="342">
        <v>102</v>
      </c>
      <c r="H1019" s="348">
        <v>14.8</v>
      </c>
      <c r="I1019" s="323">
        <v>125</v>
      </c>
      <c r="J1019" s="323">
        <v>43</v>
      </c>
      <c r="K1019" s="323">
        <f t="shared" si="58"/>
        <v>168</v>
      </c>
      <c r="L1019" s="324">
        <f t="shared" si="59"/>
        <v>0.25595238095238093</v>
      </c>
      <c r="N1019" s="326"/>
      <c r="O1019" s="327"/>
    </row>
    <row r="1020" spans="1:15" x14ac:dyDescent="0.25">
      <c r="A1020" s="302" t="s">
        <v>17217</v>
      </c>
      <c r="B1020" s="344">
        <v>2000</v>
      </c>
      <c r="C1020" s="349" t="s">
        <v>17218</v>
      </c>
      <c r="D1020" s="340" t="s">
        <v>17224</v>
      </c>
      <c r="E1020" s="341" t="s">
        <v>17219</v>
      </c>
      <c r="F1020" s="345" t="s">
        <v>17221</v>
      </c>
      <c r="G1020" s="346">
        <v>101.9</v>
      </c>
      <c r="H1020" s="347">
        <v>14.11</v>
      </c>
      <c r="I1020" s="333">
        <v>118.7</v>
      </c>
      <c r="J1020" s="329">
        <v>27.1</v>
      </c>
      <c r="K1020" s="329">
        <v>145.9</v>
      </c>
      <c r="L1020" s="324">
        <f t="shared" si="59"/>
        <v>0.18574366004112405</v>
      </c>
      <c r="N1020" s="326"/>
      <c r="O1020" s="327"/>
    </row>
    <row r="1021" spans="1:15" x14ac:dyDescent="0.25">
      <c r="A1021" s="302" t="s">
        <v>17217</v>
      </c>
      <c r="B1021" s="338">
        <v>2565</v>
      </c>
      <c r="C1021" s="339" t="s">
        <v>17218</v>
      </c>
      <c r="D1021" s="340" t="s">
        <v>17224</v>
      </c>
      <c r="E1021" s="341" t="s">
        <v>17219</v>
      </c>
      <c r="F1021" s="341" t="s">
        <v>17221</v>
      </c>
      <c r="G1021" s="342">
        <v>101.75438596491229</v>
      </c>
      <c r="H1021" s="348">
        <v>15</v>
      </c>
      <c r="I1021" s="323">
        <v>159</v>
      </c>
      <c r="J1021" s="323">
        <v>29</v>
      </c>
      <c r="K1021" s="323">
        <f t="shared" ref="K1021:K1030" si="60">I1021+J1021</f>
        <v>188</v>
      </c>
      <c r="L1021" s="324">
        <f t="shared" si="59"/>
        <v>0.15425531914893617</v>
      </c>
      <c r="N1021" s="326"/>
      <c r="O1021" s="327"/>
    </row>
    <row r="1022" spans="1:15" x14ac:dyDescent="0.25">
      <c r="A1022" s="302" t="s">
        <v>17217</v>
      </c>
      <c r="B1022" s="338">
        <v>2630</v>
      </c>
      <c r="C1022" s="339" t="s">
        <v>17218</v>
      </c>
      <c r="D1022" s="340" t="s">
        <v>17224</v>
      </c>
      <c r="E1022" s="341" t="s">
        <v>17219</v>
      </c>
      <c r="F1022" s="341" t="s">
        <v>17221</v>
      </c>
      <c r="G1022" s="342">
        <v>101.4828897338403</v>
      </c>
      <c r="H1022" s="348">
        <v>15.2</v>
      </c>
      <c r="I1022" s="323">
        <v>78</v>
      </c>
      <c r="J1022" s="323">
        <v>37</v>
      </c>
      <c r="K1022" s="323">
        <f t="shared" si="60"/>
        <v>115</v>
      </c>
      <c r="L1022" s="324">
        <f t="shared" si="59"/>
        <v>0.32173913043478258</v>
      </c>
      <c r="N1022" s="326"/>
      <c r="O1022" s="327"/>
    </row>
    <row r="1023" spans="1:15" x14ac:dyDescent="0.25">
      <c r="A1023" s="302" t="s">
        <v>17217</v>
      </c>
      <c r="B1023" s="338">
        <v>2500</v>
      </c>
      <c r="C1023" s="339" t="s">
        <v>17218</v>
      </c>
      <c r="D1023" s="340" t="s">
        <v>17224</v>
      </c>
      <c r="E1023" s="341" t="s">
        <v>17219</v>
      </c>
      <c r="F1023" s="341" t="s">
        <v>17222</v>
      </c>
      <c r="G1023" s="342">
        <v>101.4</v>
      </c>
      <c r="H1023" s="348">
        <v>13.94</v>
      </c>
      <c r="I1023" s="323">
        <v>212.65</v>
      </c>
      <c r="J1023" s="323">
        <v>54.559999999999974</v>
      </c>
      <c r="K1023" s="323">
        <f t="shared" si="60"/>
        <v>267.20999999999998</v>
      </c>
      <c r="L1023" s="324">
        <f t="shared" si="59"/>
        <v>0.2041839751506305</v>
      </c>
      <c r="N1023" s="326"/>
      <c r="O1023" s="327"/>
    </row>
    <row r="1024" spans="1:15" x14ac:dyDescent="0.25">
      <c r="A1024" s="302" t="s">
        <v>17217</v>
      </c>
      <c r="B1024" s="338">
        <v>2500</v>
      </c>
      <c r="C1024" s="339" t="s">
        <v>17218</v>
      </c>
      <c r="D1024" s="340" t="s">
        <v>17224</v>
      </c>
      <c r="E1024" s="341" t="s">
        <v>17219</v>
      </c>
      <c r="F1024" s="341" t="s">
        <v>17222</v>
      </c>
      <c r="G1024" s="342">
        <v>101.4</v>
      </c>
      <c r="H1024" s="348">
        <v>13.87</v>
      </c>
      <c r="I1024" s="323">
        <v>220.04</v>
      </c>
      <c r="J1024" s="323">
        <v>66.460000000000008</v>
      </c>
      <c r="K1024" s="323">
        <f t="shared" si="60"/>
        <v>286.5</v>
      </c>
      <c r="L1024" s="324">
        <f t="shared" si="59"/>
        <v>0.23197207678883075</v>
      </c>
      <c r="N1024" s="326"/>
      <c r="O1024" s="327"/>
    </row>
    <row r="1025" spans="1:15" x14ac:dyDescent="0.25">
      <c r="A1025" s="302" t="s">
        <v>17217</v>
      </c>
      <c r="B1025" s="338">
        <v>2700</v>
      </c>
      <c r="C1025" s="339" t="s">
        <v>17218</v>
      </c>
      <c r="D1025" s="340" t="s">
        <v>17224</v>
      </c>
      <c r="E1025" s="341" t="s">
        <v>17219</v>
      </c>
      <c r="F1025" s="341" t="s">
        <v>17221</v>
      </c>
      <c r="G1025" s="342">
        <v>101.33333333333334</v>
      </c>
      <c r="H1025" s="348">
        <v>15.1</v>
      </c>
      <c r="I1025" s="323">
        <v>129</v>
      </c>
      <c r="J1025" s="323">
        <v>33</v>
      </c>
      <c r="K1025" s="323">
        <f t="shared" si="60"/>
        <v>162</v>
      </c>
      <c r="L1025" s="324">
        <f t="shared" si="59"/>
        <v>0.20370370370370369</v>
      </c>
      <c r="N1025" s="326"/>
      <c r="O1025" s="327"/>
    </row>
    <row r="1026" spans="1:15" x14ac:dyDescent="0.25">
      <c r="A1026" s="302" t="s">
        <v>17217</v>
      </c>
      <c r="B1026" s="338">
        <v>2500</v>
      </c>
      <c r="C1026" s="339" t="s">
        <v>17218</v>
      </c>
      <c r="D1026" s="340" t="s">
        <v>17224</v>
      </c>
      <c r="E1026" s="341" t="s">
        <v>17219</v>
      </c>
      <c r="F1026" s="341" t="s">
        <v>17222</v>
      </c>
      <c r="G1026" s="342">
        <v>101.2</v>
      </c>
      <c r="H1026" s="348">
        <v>13.85</v>
      </c>
      <c r="I1026" s="323">
        <v>228.55</v>
      </c>
      <c r="J1026" s="323">
        <v>69.38</v>
      </c>
      <c r="K1026" s="323">
        <f t="shared" si="60"/>
        <v>297.93</v>
      </c>
      <c r="L1026" s="324">
        <f t="shared" si="59"/>
        <v>0.23287349377370523</v>
      </c>
      <c r="N1026" s="326"/>
      <c r="O1026" s="327"/>
    </row>
    <row r="1027" spans="1:15" x14ac:dyDescent="0.25">
      <c r="A1027" s="302" t="s">
        <v>17217</v>
      </c>
      <c r="B1027" s="338">
        <v>1400</v>
      </c>
      <c r="C1027" s="339" t="s">
        <v>17218</v>
      </c>
      <c r="D1027" s="340" t="s">
        <v>17224</v>
      </c>
      <c r="E1027" s="341" t="s">
        <v>17219</v>
      </c>
      <c r="F1027" s="341" t="s">
        <v>17222</v>
      </c>
      <c r="G1027" s="342">
        <v>101.1</v>
      </c>
      <c r="H1027" s="348">
        <v>13.84</v>
      </c>
      <c r="I1027" s="323">
        <v>454</v>
      </c>
      <c r="J1027" s="323">
        <v>4</v>
      </c>
      <c r="K1027" s="323">
        <f t="shared" si="60"/>
        <v>458</v>
      </c>
      <c r="L1027" s="324">
        <f t="shared" si="59"/>
        <v>8.7336244541484712E-3</v>
      </c>
      <c r="N1027" s="326"/>
      <c r="O1027" s="327"/>
    </row>
    <row r="1028" spans="1:15" x14ac:dyDescent="0.25">
      <c r="A1028" s="302" t="s">
        <v>17217</v>
      </c>
      <c r="B1028" s="338">
        <v>2565</v>
      </c>
      <c r="C1028" s="339" t="s">
        <v>17218</v>
      </c>
      <c r="D1028" s="340" t="s">
        <v>17224</v>
      </c>
      <c r="E1028" s="341" t="s">
        <v>17219</v>
      </c>
      <c r="F1028" s="341" t="s">
        <v>17221</v>
      </c>
      <c r="G1028" s="342">
        <v>101.01364522417154</v>
      </c>
      <c r="H1028" s="348">
        <v>15.1</v>
      </c>
      <c r="I1028" s="323">
        <v>136</v>
      </c>
      <c r="J1028" s="323">
        <v>30</v>
      </c>
      <c r="K1028" s="323">
        <f t="shared" si="60"/>
        <v>166</v>
      </c>
      <c r="L1028" s="324">
        <f t="shared" si="59"/>
        <v>0.18072289156626506</v>
      </c>
      <c r="N1028" s="326"/>
      <c r="O1028" s="327"/>
    </row>
    <row r="1029" spans="1:15" x14ac:dyDescent="0.25">
      <c r="A1029" s="302" t="s">
        <v>17217</v>
      </c>
      <c r="B1029" s="338">
        <v>3400</v>
      </c>
      <c r="C1029" s="339" t="s">
        <v>17218</v>
      </c>
      <c r="D1029" s="340" t="s">
        <v>17224</v>
      </c>
      <c r="E1029" s="341" t="s">
        <v>17219</v>
      </c>
      <c r="F1029" s="341" t="s">
        <v>17221</v>
      </c>
      <c r="G1029" s="342">
        <v>100.95</v>
      </c>
      <c r="H1029" s="348">
        <v>15.67</v>
      </c>
      <c r="I1029" s="323">
        <v>103.14</v>
      </c>
      <c r="J1029" s="323">
        <v>53.71</v>
      </c>
      <c r="K1029" s="323">
        <f t="shared" si="60"/>
        <v>156.85</v>
      </c>
      <c r="L1029" s="324">
        <f t="shared" si="59"/>
        <v>0.34242907236212944</v>
      </c>
      <c r="N1029" s="326"/>
      <c r="O1029" s="327"/>
    </row>
    <row r="1030" spans="1:15" x14ac:dyDescent="0.25">
      <c r="A1030" s="302" t="s">
        <v>17217</v>
      </c>
      <c r="B1030" s="338">
        <v>2565</v>
      </c>
      <c r="C1030" s="339" t="s">
        <v>17218</v>
      </c>
      <c r="D1030" s="340" t="s">
        <v>17224</v>
      </c>
      <c r="E1030" s="341" t="s">
        <v>17219</v>
      </c>
      <c r="F1030" s="341" t="s">
        <v>17221</v>
      </c>
      <c r="G1030" s="342">
        <v>100.81871345029241</v>
      </c>
      <c r="H1030" s="348">
        <v>15.2</v>
      </c>
      <c r="I1030" s="323">
        <v>93</v>
      </c>
      <c r="J1030" s="323">
        <v>29</v>
      </c>
      <c r="K1030" s="323">
        <f t="shared" si="60"/>
        <v>122</v>
      </c>
      <c r="L1030" s="324">
        <f t="shared" si="59"/>
        <v>0.23770491803278687</v>
      </c>
      <c r="N1030" s="326"/>
      <c r="O1030" s="327"/>
    </row>
    <row r="1031" spans="1:15" x14ac:dyDescent="0.25">
      <c r="A1031" s="302" t="s">
        <v>17217</v>
      </c>
      <c r="B1031" s="344">
        <v>2500</v>
      </c>
      <c r="C1031" s="349" t="s">
        <v>17218</v>
      </c>
      <c r="D1031" s="340" t="s">
        <v>17224</v>
      </c>
      <c r="E1031" s="341" t="s">
        <v>17219</v>
      </c>
      <c r="F1031" s="345" t="s">
        <v>17221</v>
      </c>
      <c r="G1031" s="346">
        <v>100.8</v>
      </c>
      <c r="H1031" s="347">
        <v>14.52</v>
      </c>
      <c r="I1031" s="333">
        <v>107.6</v>
      </c>
      <c r="J1031" s="329">
        <v>13.2</v>
      </c>
      <c r="K1031" s="329">
        <v>120.8</v>
      </c>
      <c r="L1031" s="324">
        <f t="shared" si="59"/>
        <v>0.10927152317880795</v>
      </c>
      <c r="N1031" s="326"/>
      <c r="O1031" s="327"/>
    </row>
    <row r="1032" spans="1:15" x14ac:dyDescent="0.25">
      <c r="A1032" s="302" t="s">
        <v>17217</v>
      </c>
      <c r="B1032" s="344">
        <v>2500</v>
      </c>
      <c r="C1032" s="349" t="s">
        <v>17218</v>
      </c>
      <c r="D1032" s="340" t="s">
        <v>17224</v>
      </c>
      <c r="E1032" s="341" t="s">
        <v>17219</v>
      </c>
      <c r="F1032" s="345" t="s">
        <v>17221</v>
      </c>
      <c r="G1032" s="346">
        <v>100.8</v>
      </c>
      <c r="H1032" s="347">
        <v>14.34</v>
      </c>
      <c r="I1032" s="333">
        <v>115.7</v>
      </c>
      <c r="J1032" s="329">
        <v>4</v>
      </c>
      <c r="K1032" s="329">
        <v>119.7</v>
      </c>
      <c r="L1032" s="324">
        <f t="shared" si="59"/>
        <v>3.3416875522138678E-2</v>
      </c>
      <c r="N1032" s="326"/>
      <c r="O1032" s="327"/>
    </row>
    <row r="1033" spans="1:15" x14ac:dyDescent="0.25">
      <c r="A1033" s="302" t="s">
        <v>17217</v>
      </c>
      <c r="B1033" s="338">
        <v>7830</v>
      </c>
      <c r="C1033" s="339" t="s">
        <v>17218</v>
      </c>
      <c r="D1033" s="340" t="s">
        <v>17224</v>
      </c>
      <c r="E1033" s="341" t="s">
        <v>17219</v>
      </c>
      <c r="F1033" s="341" t="s">
        <v>17222</v>
      </c>
      <c r="G1033" s="342">
        <v>100.73</v>
      </c>
      <c r="H1033" s="348">
        <v>14.52</v>
      </c>
      <c r="I1033" s="323">
        <v>405.54</v>
      </c>
      <c r="J1033" s="323">
        <v>87.31</v>
      </c>
      <c r="K1033" s="323">
        <f>I1033+J1033</f>
        <v>492.85</v>
      </c>
      <c r="L1033" s="324">
        <f t="shared" si="59"/>
        <v>0.17715329207669675</v>
      </c>
      <c r="N1033" s="326"/>
      <c r="O1033" s="327"/>
    </row>
    <row r="1034" spans="1:15" x14ac:dyDescent="0.25">
      <c r="A1034" s="302" t="s">
        <v>17217</v>
      </c>
      <c r="B1034" s="338">
        <v>7830</v>
      </c>
      <c r="C1034" s="339" t="s">
        <v>17218</v>
      </c>
      <c r="D1034" s="340" t="s">
        <v>17224</v>
      </c>
      <c r="E1034" s="341" t="s">
        <v>17219</v>
      </c>
      <c r="F1034" s="341" t="s">
        <v>17222</v>
      </c>
      <c r="G1034" s="342">
        <v>100.7</v>
      </c>
      <c r="H1034" s="348">
        <v>14.53</v>
      </c>
      <c r="I1034" s="323">
        <v>354.63</v>
      </c>
      <c r="J1034" s="323">
        <v>84.399999999999977</v>
      </c>
      <c r="K1034" s="323">
        <f>I1034+J1034</f>
        <v>439.03</v>
      </c>
      <c r="L1034" s="324">
        <f t="shared" si="59"/>
        <v>0.19224198801904194</v>
      </c>
      <c r="N1034" s="326"/>
      <c r="O1034" s="327"/>
    </row>
    <row r="1035" spans="1:15" x14ac:dyDescent="0.25">
      <c r="A1035" s="302" t="s">
        <v>17217</v>
      </c>
      <c r="B1035" s="344">
        <v>1100</v>
      </c>
      <c r="C1035" s="349" t="s">
        <v>17218</v>
      </c>
      <c r="D1035" s="340" t="s">
        <v>17224</v>
      </c>
      <c r="E1035" s="341" t="s">
        <v>17219</v>
      </c>
      <c r="F1035" s="345" t="s">
        <v>17221</v>
      </c>
      <c r="G1035" s="346">
        <v>100.6</v>
      </c>
      <c r="H1035" s="347">
        <v>13.87</v>
      </c>
      <c r="I1035" s="333">
        <v>31.3</v>
      </c>
      <c r="J1035" s="329">
        <v>51.4</v>
      </c>
      <c r="K1035" s="329">
        <v>82.7</v>
      </c>
      <c r="L1035" s="324">
        <f t="shared" si="59"/>
        <v>0.62152357920193468</v>
      </c>
      <c r="N1035" s="326"/>
      <c r="O1035" s="327"/>
    </row>
    <row r="1036" spans="1:15" x14ac:dyDescent="0.25">
      <c r="A1036" s="302" t="s">
        <v>17217</v>
      </c>
      <c r="B1036" s="338">
        <v>2630</v>
      </c>
      <c r="C1036" s="339" t="s">
        <v>17218</v>
      </c>
      <c r="D1036" s="340" t="s">
        <v>17224</v>
      </c>
      <c r="E1036" s="341" t="s">
        <v>17219</v>
      </c>
      <c r="F1036" s="341" t="s">
        <v>17221</v>
      </c>
      <c r="G1036" s="342">
        <v>100.53231939163499</v>
      </c>
      <c r="H1036" s="348">
        <v>15.2</v>
      </c>
      <c r="I1036" s="323">
        <v>63</v>
      </c>
      <c r="J1036" s="323">
        <v>45</v>
      </c>
      <c r="K1036" s="323">
        <f>I1036+J1036</f>
        <v>108</v>
      </c>
      <c r="L1036" s="324">
        <f t="shared" si="59"/>
        <v>0.41666666666666669</v>
      </c>
      <c r="N1036" s="326"/>
      <c r="O1036" s="327"/>
    </row>
    <row r="1037" spans="1:15" x14ac:dyDescent="0.25">
      <c r="A1037" s="302" t="s">
        <v>17217</v>
      </c>
      <c r="B1037" s="338">
        <v>2630</v>
      </c>
      <c r="C1037" s="339" t="s">
        <v>17218</v>
      </c>
      <c r="D1037" s="340" t="s">
        <v>17224</v>
      </c>
      <c r="E1037" s="341" t="s">
        <v>17219</v>
      </c>
      <c r="F1037" s="341" t="s">
        <v>17221</v>
      </c>
      <c r="G1037" s="342">
        <v>100.38022813688212</v>
      </c>
      <c r="H1037" s="348">
        <v>15</v>
      </c>
      <c r="I1037" s="323">
        <v>53</v>
      </c>
      <c r="J1037" s="323">
        <v>47</v>
      </c>
      <c r="K1037" s="323">
        <f>I1037+J1037</f>
        <v>100</v>
      </c>
      <c r="L1037" s="324">
        <f t="shared" si="59"/>
        <v>0.47</v>
      </c>
      <c r="N1037" s="326"/>
      <c r="O1037" s="327"/>
    </row>
    <row r="1038" spans="1:15" x14ac:dyDescent="0.25">
      <c r="A1038" s="302" t="s">
        <v>17217</v>
      </c>
      <c r="B1038" s="338">
        <v>2700</v>
      </c>
      <c r="C1038" s="339" t="s">
        <v>17218</v>
      </c>
      <c r="D1038" s="340" t="s">
        <v>17224</v>
      </c>
      <c r="E1038" s="341" t="s">
        <v>17219</v>
      </c>
      <c r="F1038" s="341" t="s">
        <v>17221</v>
      </c>
      <c r="G1038" s="342">
        <v>100.33333333333334</v>
      </c>
      <c r="H1038" s="348">
        <v>15.1</v>
      </c>
      <c r="I1038" s="323">
        <v>140</v>
      </c>
      <c r="J1038" s="323">
        <v>34</v>
      </c>
      <c r="K1038" s="323">
        <f>I1038+J1038</f>
        <v>174</v>
      </c>
      <c r="L1038" s="324">
        <f t="shared" si="59"/>
        <v>0.19540229885057472</v>
      </c>
      <c r="N1038" s="326"/>
      <c r="O1038" s="327"/>
    </row>
    <row r="1039" spans="1:15" x14ac:dyDescent="0.25">
      <c r="A1039" s="302" t="s">
        <v>17217</v>
      </c>
      <c r="B1039" s="344">
        <v>2500</v>
      </c>
      <c r="C1039" s="349" t="s">
        <v>17218</v>
      </c>
      <c r="D1039" s="340" t="s">
        <v>17224</v>
      </c>
      <c r="E1039" s="341" t="s">
        <v>17219</v>
      </c>
      <c r="F1039" s="345" t="s">
        <v>17221</v>
      </c>
      <c r="G1039" s="346">
        <v>100.3</v>
      </c>
      <c r="H1039" s="347">
        <v>14.4</v>
      </c>
      <c r="I1039" s="333">
        <v>155.19999999999999</v>
      </c>
      <c r="J1039" s="329">
        <v>23.9</v>
      </c>
      <c r="K1039" s="329">
        <v>179</v>
      </c>
      <c r="L1039" s="324">
        <f t="shared" si="59"/>
        <v>0.1335195530726257</v>
      </c>
      <c r="N1039" s="326"/>
      <c r="O1039" s="327"/>
    </row>
    <row r="1040" spans="1:15" x14ac:dyDescent="0.25">
      <c r="A1040" s="302" t="s">
        <v>17217</v>
      </c>
      <c r="B1040" s="338">
        <v>2700</v>
      </c>
      <c r="C1040" s="339" t="s">
        <v>17218</v>
      </c>
      <c r="D1040" s="340" t="s">
        <v>17224</v>
      </c>
      <c r="E1040" s="341" t="s">
        <v>17219</v>
      </c>
      <c r="F1040" s="341" t="s">
        <v>17221</v>
      </c>
      <c r="G1040" s="342">
        <v>100.2962962962963</v>
      </c>
      <c r="H1040" s="348">
        <v>14.9</v>
      </c>
      <c r="I1040" s="323">
        <v>202</v>
      </c>
      <c r="J1040" s="323">
        <v>38</v>
      </c>
      <c r="K1040" s="323">
        <f t="shared" ref="K1040:K1045" si="61">I1040+J1040</f>
        <v>240</v>
      </c>
      <c r="L1040" s="324">
        <f t="shared" si="59"/>
        <v>0.15833333333333333</v>
      </c>
      <c r="N1040" s="326"/>
      <c r="O1040" s="327"/>
    </row>
    <row r="1041" spans="1:15" x14ac:dyDescent="0.25">
      <c r="A1041" s="302" t="s">
        <v>17217</v>
      </c>
      <c r="B1041" s="338">
        <v>7830</v>
      </c>
      <c r="C1041" s="339" t="s">
        <v>17218</v>
      </c>
      <c r="D1041" s="340" t="s">
        <v>17224</v>
      </c>
      <c r="E1041" s="341" t="s">
        <v>17219</v>
      </c>
      <c r="F1041" s="341" t="s">
        <v>17222</v>
      </c>
      <c r="G1041" s="342">
        <v>100.27</v>
      </c>
      <c r="H1041" s="348">
        <v>14.54</v>
      </c>
      <c r="I1041" s="323">
        <v>360.14</v>
      </c>
      <c r="J1041" s="323">
        <v>83.470000000000027</v>
      </c>
      <c r="K1041" s="323">
        <f t="shared" si="61"/>
        <v>443.61</v>
      </c>
      <c r="L1041" s="324">
        <f t="shared" si="59"/>
        <v>0.18816077184914684</v>
      </c>
      <c r="N1041" s="326"/>
      <c r="O1041" s="327"/>
    </row>
    <row r="1042" spans="1:15" x14ac:dyDescent="0.25">
      <c r="A1042" s="302" t="s">
        <v>17217</v>
      </c>
      <c r="B1042" s="338">
        <v>4000</v>
      </c>
      <c r="C1042" s="339" t="s">
        <v>17218</v>
      </c>
      <c r="D1042" s="340" t="s">
        <v>17224</v>
      </c>
      <c r="E1042" s="341" t="s">
        <v>17219</v>
      </c>
      <c r="F1042" s="341" t="s">
        <v>17222</v>
      </c>
      <c r="G1042" s="342">
        <v>100.22499999999999</v>
      </c>
      <c r="H1042" s="348">
        <v>14.97</v>
      </c>
      <c r="I1042" s="323">
        <v>27.85</v>
      </c>
      <c r="J1042" s="323">
        <v>57.37</v>
      </c>
      <c r="K1042" s="323">
        <f t="shared" si="61"/>
        <v>85.22</v>
      </c>
      <c r="L1042" s="324">
        <f t="shared" si="59"/>
        <v>0.67319877962919505</v>
      </c>
      <c r="N1042" s="326"/>
      <c r="O1042" s="327"/>
    </row>
    <row r="1043" spans="1:15" x14ac:dyDescent="0.25">
      <c r="A1043" s="302" t="s">
        <v>17217</v>
      </c>
      <c r="B1043" s="338">
        <v>3600</v>
      </c>
      <c r="C1043" s="339" t="s">
        <v>17218</v>
      </c>
      <c r="D1043" s="340" t="s">
        <v>17224</v>
      </c>
      <c r="E1043" s="341" t="s">
        <v>17219</v>
      </c>
      <c r="F1043" s="341" t="s">
        <v>17222</v>
      </c>
      <c r="G1043" s="342">
        <v>100.2</v>
      </c>
      <c r="H1043" s="348">
        <v>15.49</v>
      </c>
      <c r="I1043" s="323">
        <v>11.21</v>
      </c>
      <c r="J1043" s="323">
        <v>26.71</v>
      </c>
      <c r="K1043" s="323">
        <f t="shared" si="61"/>
        <v>37.92</v>
      </c>
      <c r="L1043" s="324">
        <f t="shared" si="59"/>
        <v>0.7043776371308017</v>
      </c>
      <c r="N1043" s="326"/>
      <c r="O1043" s="327"/>
    </row>
    <row r="1044" spans="1:15" x14ac:dyDescent="0.25">
      <c r="A1044" s="302" t="s">
        <v>17217</v>
      </c>
      <c r="B1044" s="338">
        <v>2500</v>
      </c>
      <c r="C1044" s="339" t="s">
        <v>17218</v>
      </c>
      <c r="D1044" s="340" t="s">
        <v>17224</v>
      </c>
      <c r="E1044" s="341" t="s">
        <v>17219</v>
      </c>
      <c r="F1044" s="341" t="s">
        <v>17222</v>
      </c>
      <c r="G1044" s="342">
        <v>100.1</v>
      </c>
      <c r="H1044" s="348">
        <v>14.42</v>
      </c>
      <c r="I1044" s="323">
        <v>260.11</v>
      </c>
      <c r="J1044" s="323">
        <v>64.289999999999964</v>
      </c>
      <c r="K1044" s="323">
        <f t="shared" si="61"/>
        <v>324.39999999999998</v>
      </c>
      <c r="L1044" s="324">
        <f t="shared" si="59"/>
        <v>0.19818125770653505</v>
      </c>
      <c r="N1044" s="326"/>
      <c r="O1044" s="327"/>
    </row>
    <row r="1045" spans="1:15" x14ac:dyDescent="0.25">
      <c r="A1045" s="302" t="s">
        <v>17217</v>
      </c>
      <c r="B1045" s="338">
        <v>3400</v>
      </c>
      <c r="C1045" s="339" t="s">
        <v>17218</v>
      </c>
      <c r="D1045" s="340" t="s">
        <v>17224</v>
      </c>
      <c r="E1045" s="341" t="s">
        <v>17219</v>
      </c>
      <c r="F1045" s="341" t="s">
        <v>17221</v>
      </c>
      <c r="G1045" s="342">
        <v>100.07</v>
      </c>
      <c r="H1045" s="348">
        <v>16.75</v>
      </c>
      <c r="I1045" s="323">
        <v>70.38</v>
      </c>
      <c r="J1045" s="323">
        <v>36.71</v>
      </c>
      <c r="K1045" s="323">
        <f t="shared" si="61"/>
        <v>107.09</v>
      </c>
      <c r="L1045" s="324">
        <f t="shared" si="59"/>
        <v>0.34279577925109722</v>
      </c>
      <c r="N1045" s="326"/>
      <c r="O1045" s="327"/>
    </row>
    <row r="1046" spans="1:15" x14ac:dyDescent="0.25">
      <c r="A1046" s="302" t="s">
        <v>17217</v>
      </c>
      <c r="B1046" s="344">
        <v>2000</v>
      </c>
      <c r="C1046" s="339" t="s">
        <v>17218</v>
      </c>
      <c r="D1046" s="340" t="s">
        <v>17224</v>
      </c>
      <c r="E1046" s="341" t="s">
        <v>17219</v>
      </c>
      <c r="F1046" s="345" t="s">
        <v>17221</v>
      </c>
      <c r="G1046" s="346">
        <v>100</v>
      </c>
      <c r="H1046" s="347">
        <v>15.17</v>
      </c>
      <c r="I1046" s="333">
        <v>24.2</v>
      </c>
      <c r="J1046" s="329">
        <v>43.6</v>
      </c>
      <c r="K1046" s="331">
        <v>67.8</v>
      </c>
      <c r="L1046" s="324">
        <f t="shared" si="59"/>
        <v>0.64306784660766969</v>
      </c>
      <c r="N1046" s="326"/>
      <c r="O1046" s="327"/>
    </row>
    <row r="1047" spans="1:15" x14ac:dyDescent="0.25">
      <c r="A1047" s="302" t="s">
        <v>17217</v>
      </c>
      <c r="B1047" s="344">
        <v>3011</v>
      </c>
      <c r="C1047" s="349" t="s">
        <v>17218</v>
      </c>
      <c r="D1047" s="340" t="s">
        <v>17224</v>
      </c>
      <c r="E1047" s="341" t="s">
        <v>17225</v>
      </c>
      <c r="F1047" s="345" t="s">
        <v>17221</v>
      </c>
      <c r="G1047" s="346">
        <v>100</v>
      </c>
      <c r="H1047" s="347">
        <v>15.53</v>
      </c>
      <c r="I1047" s="333">
        <v>22.3</v>
      </c>
      <c r="J1047" s="333">
        <v>6.1</v>
      </c>
      <c r="K1047" s="333">
        <v>28.4</v>
      </c>
      <c r="L1047" s="324">
        <f t="shared" si="59"/>
        <v>0.21478873239436619</v>
      </c>
      <c r="N1047" s="326"/>
      <c r="O1047" s="327"/>
    </row>
    <row r="1048" spans="1:15" x14ac:dyDescent="0.25">
      <c r="A1048" s="302" t="s">
        <v>17217</v>
      </c>
      <c r="B1048" s="338">
        <v>2700</v>
      </c>
      <c r="C1048" s="339" t="s">
        <v>17218</v>
      </c>
      <c r="D1048" s="340" t="s">
        <v>17224</v>
      </c>
      <c r="E1048" s="341" t="s">
        <v>17219</v>
      </c>
      <c r="F1048" s="341" t="s">
        <v>17221</v>
      </c>
      <c r="G1048" s="342">
        <v>100</v>
      </c>
      <c r="H1048" s="348">
        <v>15</v>
      </c>
      <c r="I1048" s="323">
        <v>124</v>
      </c>
      <c r="J1048" s="323">
        <v>34</v>
      </c>
      <c r="K1048" s="323">
        <f t="shared" ref="K1048:K1054" si="62">I1048+J1048</f>
        <v>158</v>
      </c>
      <c r="L1048" s="324">
        <f t="shared" si="59"/>
        <v>0.21518987341772153</v>
      </c>
      <c r="N1048" s="326"/>
      <c r="O1048" s="327"/>
    </row>
    <row r="1049" spans="1:15" x14ac:dyDescent="0.25">
      <c r="A1049" s="302" t="s">
        <v>17217</v>
      </c>
      <c r="B1049" s="338">
        <v>2700</v>
      </c>
      <c r="C1049" s="339" t="s">
        <v>17218</v>
      </c>
      <c r="D1049" s="340" t="s">
        <v>17224</v>
      </c>
      <c r="E1049" s="341" t="s">
        <v>17219</v>
      </c>
      <c r="F1049" s="341" t="s">
        <v>17221</v>
      </c>
      <c r="G1049" s="342">
        <v>100</v>
      </c>
      <c r="H1049" s="348">
        <v>15.2</v>
      </c>
      <c r="I1049" s="323">
        <v>134</v>
      </c>
      <c r="J1049" s="323">
        <v>28</v>
      </c>
      <c r="K1049" s="323">
        <f t="shared" si="62"/>
        <v>162</v>
      </c>
      <c r="L1049" s="324">
        <f t="shared" si="59"/>
        <v>0.1728395061728395</v>
      </c>
      <c r="N1049" s="326"/>
      <c r="O1049" s="327"/>
    </row>
    <row r="1050" spans="1:15" x14ac:dyDescent="0.25">
      <c r="A1050" s="302" t="s">
        <v>17217</v>
      </c>
      <c r="B1050" s="338">
        <v>2700</v>
      </c>
      <c r="C1050" s="339" t="s">
        <v>17218</v>
      </c>
      <c r="D1050" s="340" t="s">
        <v>17224</v>
      </c>
      <c r="E1050" s="341" t="s">
        <v>17219</v>
      </c>
      <c r="F1050" s="341" t="s">
        <v>17221</v>
      </c>
      <c r="G1050" s="342">
        <v>100</v>
      </c>
      <c r="H1050" s="348">
        <v>15.4</v>
      </c>
      <c r="I1050" s="323">
        <v>78</v>
      </c>
      <c r="J1050" s="323">
        <v>32</v>
      </c>
      <c r="K1050" s="323">
        <f t="shared" si="62"/>
        <v>110</v>
      </c>
      <c r="L1050" s="324">
        <f t="shared" si="59"/>
        <v>0.29090909090909089</v>
      </c>
      <c r="N1050" s="326"/>
      <c r="O1050" s="327"/>
    </row>
    <row r="1051" spans="1:15" x14ac:dyDescent="0.25">
      <c r="A1051" s="302" t="s">
        <v>17217</v>
      </c>
      <c r="B1051" s="338">
        <v>2700</v>
      </c>
      <c r="C1051" s="339" t="s">
        <v>17218</v>
      </c>
      <c r="D1051" s="340" t="s">
        <v>17224</v>
      </c>
      <c r="E1051" s="341" t="s">
        <v>17219</v>
      </c>
      <c r="F1051" s="341" t="s">
        <v>17221</v>
      </c>
      <c r="G1051" s="342">
        <v>100</v>
      </c>
      <c r="H1051" s="348">
        <v>15</v>
      </c>
      <c r="I1051" s="323">
        <v>172</v>
      </c>
      <c r="J1051" s="323">
        <v>31</v>
      </c>
      <c r="K1051" s="323">
        <f t="shared" si="62"/>
        <v>203</v>
      </c>
      <c r="L1051" s="324">
        <f t="shared" si="59"/>
        <v>0.15270935960591134</v>
      </c>
      <c r="N1051" s="326"/>
      <c r="O1051" s="327"/>
    </row>
    <row r="1052" spans="1:15" x14ac:dyDescent="0.25">
      <c r="A1052" s="302" t="s">
        <v>17217</v>
      </c>
      <c r="B1052" s="338">
        <v>3400</v>
      </c>
      <c r="C1052" s="339" t="s">
        <v>17218</v>
      </c>
      <c r="D1052" s="340" t="s">
        <v>17224</v>
      </c>
      <c r="E1052" s="341" t="s">
        <v>17219</v>
      </c>
      <c r="F1052" s="341" t="s">
        <v>17221</v>
      </c>
      <c r="G1052" s="342">
        <v>99.97</v>
      </c>
      <c r="H1052" s="348">
        <v>16.440000000000001</v>
      </c>
      <c r="I1052" s="323">
        <v>68.33</v>
      </c>
      <c r="J1052" s="323">
        <v>39.1</v>
      </c>
      <c r="K1052" s="323">
        <f t="shared" si="62"/>
        <v>107.43</v>
      </c>
      <c r="L1052" s="324">
        <f t="shared" si="59"/>
        <v>0.36395792609140837</v>
      </c>
      <c r="N1052" s="326"/>
      <c r="O1052" s="327"/>
    </row>
    <row r="1053" spans="1:15" x14ac:dyDescent="0.25">
      <c r="A1053" s="302" t="s">
        <v>17217</v>
      </c>
      <c r="B1053" s="338">
        <v>2630</v>
      </c>
      <c r="C1053" s="339" t="s">
        <v>17218</v>
      </c>
      <c r="D1053" s="340" t="s">
        <v>17224</v>
      </c>
      <c r="E1053" s="341" t="s">
        <v>17219</v>
      </c>
      <c r="F1053" s="341" t="s">
        <v>17221</v>
      </c>
      <c r="G1053" s="342">
        <v>99.961977186311785</v>
      </c>
      <c r="H1053" s="348">
        <v>15.1</v>
      </c>
      <c r="I1053" s="323">
        <v>37</v>
      </c>
      <c r="J1053" s="323">
        <v>45</v>
      </c>
      <c r="K1053" s="323">
        <f t="shared" si="62"/>
        <v>82</v>
      </c>
      <c r="L1053" s="324">
        <f t="shared" si="59"/>
        <v>0.54878048780487809</v>
      </c>
      <c r="N1053" s="326"/>
      <c r="O1053" s="327"/>
    </row>
    <row r="1054" spans="1:15" x14ac:dyDescent="0.25">
      <c r="A1054" s="302" t="s">
        <v>17217</v>
      </c>
      <c r="B1054" s="338">
        <v>3400</v>
      </c>
      <c r="C1054" s="339" t="s">
        <v>17218</v>
      </c>
      <c r="D1054" s="340" t="s">
        <v>17224</v>
      </c>
      <c r="E1054" s="341" t="s">
        <v>17219</v>
      </c>
      <c r="F1054" s="341" t="s">
        <v>17221</v>
      </c>
      <c r="G1054" s="342">
        <v>99.93</v>
      </c>
      <c r="H1054" s="348">
        <v>15.73</v>
      </c>
      <c r="I1054" s="323">
        <v>104.33</v>
      </c>
      <c r="J1054" s="323">
        <v>54.29</v>
      </c>
      <c r="K1054" s="323">
        <f t="shared" si="62"/>
        <v>158.62</v>
      </c>
      <c r="L1054" s="324">
        <f t="shared" si="59"/>
        <v>0.34226453158491993</v>
      </c>
      <c r="N1054" s="326"/>
      <c r="O1054" s="327"/>
    </row>
    <row r="1055" spans="1:15" x14ac:dyDescent="0.25">
      <c r="A1055" s="302" t="s">
        <v>17217</v>
      </c>
      <c r="B1055" s="344">
        <v>2000</v>
      </c>
      <c r="C1055" s="349" t="s">
        <v>17218</v>
      </c>
      <c r="D1055" s="340" t="s">
        <v>17224</v>
      </c>
      <c r="E1055" s="341" t="s">
        <v>17219</v>
      </c>
      <c r="F1055" s="345" t="s">
        <v>17221</v>
      </c>
      <c r="G1055" s="346">
        <v>99.9</v>
      </c>
      <c r="H1055" s="347">
        <v>13.67</v>
      </c>
      <c r="I1055" s="333">
        <v>167.1</v>
      </c>
      <c r="J1055" s="329">
        <v>32.9</v>
      </c>
      <c r="K1055" s="329">
        <v>200</v>
      </c>
      <c r="L1055" s="324">
        <f t="shared" si="59"/>
        <v>0.16449999999999998</v>
      </c>
      <c r="N1055" s="326"/>
      <c r="O1055" s="327"/>
    </row>
    <row r="1056" spans="1:15" x14ac:dyDescent="0.25">
      <c r="A1056" s="302" t="s">
        <v>17217</v>
      </c>
      <c r="B1056" s="338">
        <v>2700</v>
      </c>
      <c r="C1056" s="339" t="s">
        <v>17218</v>
      </c>
      <c r="D1056" s="340" t="s">
        <v>17224</v>
      </c>
      <c r="E1056" s="341" t="s">
        <v>17219</v>
      </c>
      <c r="F1056" s="341" t="s">
        <v>17221</v>
      </c>
      <c r="G1056" s="342">
        <v>99.8888888888889</v>
      </c>
      <c r="H1056" s="348">
        <v>15</v>
      </c>
      <c r="I1056" s="323">
        <v>162</v>
      </c>
      <c r="J1056" s="323">
        <v>30</v>
      </c>
      <c r="K1056" s="323">
        <f t="shared" ref="K1056:K1063" si="63">I1056+J1056</f>
        <v>192</v>
      </c>
      <c r="L1056" s="324">
        <f t="shared" si="59"/>
        <v>0.15625</v>
      </c>
      <c r="N1056" s="326"/>
      <c r="O1056" s="327"/>
    </row>
    <row r="1057" spans="1:15" x14ac:dyDescent="0.25">
      <c r="A1057" s="302" t="s">
        <v>17217</v>
      </c>
      <c r="B1057" s="338">
        <v>2565</v>
      </c>
      <c r="C1057" s="339" t="s">
        <v>17218</v>
      </c>
      <c r="D1057" s="340" t="s">
        <v>17224</v>
      </c>
      <c r="E1057" s="341" t="s">
        <v>17219</v>
      </c>
      <c r="F1057" s="341" t="s">
        <v>17221</v>
      </c>
      <c r="G1057" s="342">
        <v>99.883040935672511</v>
      </c>
      <c r="H1057" s="348">
        <v>14.7</v>
      </c>
      <c r="I1057" s="323">
        <v>162</v>
      </c>
      <c r="J1057" s="323">
        <v>41</v>
      </c>
      <c r="K1057" s="323">
        <f t="shared" si="63"/>
        <v>203</v>
      </c>
      <c r="L1057" s="324">
        <f t="shared" si="59"/>
        <v>0.2019704433497537</v>
      </c>
      <c r="N1057" s="326"/>
      <c r="O1057" s="327"/>
    </row>
    <row r="1058" spans="1:15" x14ac:dyDescent="0.25">
      <c r="A1058" s="302" t="s">
        <v>17217</v>
      </c>
      <c r="B1058" s="338">
        <v>1600</v>
      </c>
      <c r="C1058" s="339" t="s">
        <v>17218</v>
      </c>
      <c r="D1058" s="340" t="s">
        <v>17224</v>
      </c>
      <c r="E1058" s="341" t="s">
        <v>17219</v>
      </c>
      <c r="F1058" s="341" t="s">
        <v>17221</v>
      </c>
      <c r="G1058" s="342">
        <v>99.875</v>
      </c>
      <c r="H1058" s="348">
        <v>14.65</v>
      </c>
      <c r="I1058" s="323">
        <v>263.73</v>
      </c>
      <c r="J1058" s="323">
        <v>37.64</v>
      </c>
      <c r="K1058" s="323">
        <f t="shared" si="63"/>
        <v>301.37</v>
      </c>
      <c r="L1058" s="324">
        <f t="shared" si="59"/>
        <v>0.12489630686531505</v>
      </c>
      <c r="N1058" s="326"/>
      <c r="O1058" s="327"/>
    </row>
    <row r="1059" spans="1:15" x14ac:dyDescent="0.25">
      <c r="A1059" s="302" t="s">
        <v>17217</v>
      </c>
      <c r="B1059" s="338">
        <v>1600</v>
      </c>
      <c r="C1059" s="339" t="s">
        <v>17218</v>
      </c>
      <c r="D1059" s="340" t="s">
        <v>17224</v>
      </c>
      <c r="E1059" s="341" t="s">
        <v>17219</v>
      </c>
      <c r="F1059" s="341" t="s">
        <v>17221</v>
      </c>
      <c r="G1059" s="342">
        <v>99.875</v>
      </c>
      <c r="H1059" s="348">
        <v>14.67</v>
      </c>
      <c r="I1059" s="323">
        <v>269</v>
      </c>
      <c r="J1059" s="323">
        <v>38</v>
      </c>
      <c r="K1059" s="323">
        <f t="shared" si="63"/>
        <v>307</v>
      </c>
      <c r="L1059" s="324">
        <f t="shared" si="59"/>
        <v>0.12377850162866449</v>
      </c>
      <c r="N1059" s="326"/>
      <c r="O1059" s="327"/>
    </row>
    <row r="1060" spans="1:15" x14ac:dyDescent="0.25">
      <c r="A1060" s="302" t="s">
        <v>17217</v>
      </c>
      <c r="B1060" s="338">
        <v>1600</v>
      </c>
      <c r="C1060" s="339" t="s">
        <v>17218</v>
      </c>
      <c r="D1060" s="340" t="s">
        <v>17224</v>
      </c>
      <c r="E1060" s="341" t="s">
        <v>17219</v>
      </c>
      <c r="F1060" s="341" t="s">
        <v>17221</v>
      </c>
      <c r="G1060" s="342">
        <v>99.875</v>
      </c>
      <c r="H1060" s="348">
        <v>15.01</v>
      </c>
      <c r="I1060" s="323">
        <v>251.45</v>
      </c>
      <c r="J1060" s="323">
        <v>33.18</v>
      </c>
      <c r="K1060" s="323">
        <f t="shared" si="63"/>
        <v>284.63</v>
      </c>
      <c r="L1060" s="324">
        <f t="shared" si="59"/>
        <v>0.11657239222850718</v>
      </c>
      <c r="N1060" s="326"/>
      <c r="O1060" s="327"/>
    </row>
    <row r="1061" spans="1:15" x14ac:dyDescent="0.25">
      <c r="A1061" s="302" t="s">
        <v>17217</v>
      </c>
      <c r="B1061" s="338">
        <v>3400</v>
      </c>
      <c r="C1061" s="339" t="s">
        <v>17218</v>
      </c>
      <c r="D1061" s="340" t="s">
        <v>17224</v>
      </c>
      <c r="E1061" s="341" t="s">
        <v>17219</v>
      </c>
      <c r="F1061" s="341" t="s">
        <v>17221</v>
      </c>
      <c r="G1061" s="342">
        <v>99.86</v>
      </c>
      <c r="H1061" s="348">
        <v>17.170000000000002</v>
      </c>
      <c r="I1061" s="323">
        <v>60.57</v>
      </c>
      <c r="J1061" s="323">
        <v>31.62</v>
      </c>
      <c r="K1061" s="323">
        <f t="shared" si="63"/>
        <v>92.19</v>
      </c>
      <c r="L1061" s="324">
        <f t="shared" si="59"/>
        <v>0.3429873088187439</v>
      </c>
      <c r="N1061" s="326"/>
      <c r="O1061" s="327"/>
    </row>
    <row r="1062" spans="1:15" x14ac:dyDescent="0.25">
      <c r="A1062" s="302" t="s">
        <v>17217</v>
      </c>
      <c r="B1062" s="338">
        <v>5500</v>
      </c>
      <c r="C1062" s="339" t="s">
        <v>17218</v>
      </c>
      <c r="D1062" s="340" t="s">
        <v>17224</v>
      </c>
      <c r="E1062" s="341" t="s">
        <v>17219</v>
      </c>
      <c r="F1062" s="341" t="s">
        <v>17221</v>
      </c>
      <c r="G1062" s="342">
        <v>99.818181818181813</v>
      </c>
      <c r="H1062" s="348">
        <v>15.690000000000001</v>
      </c>
      <c r="I1062" s="323">
        <v>217.85714285714286</v>
      </c>
      <c r="J1062" s="323">
        <v>36.622135922330102</v>
      </c>
      <c r="K1062" s="323">
        <f t="shared" si="63"/>
        <v>254.47927877947296</v>
      </c>
      <c r="L1062" s="324">
        <f t="shared" si="59"/>
        <v>0.14391009003945726</v>
      </c>
      <c r="N1062" s="326"/>
      <c r="O1062" s="327"/>
    </row>
    <row r="1063" spans="1:15" x14ac:dyDescent="0.25">
      <c r="A1063" s="302" t="s">
        <v>17217</v>
      </c>
      <c r="B1063" s="338">
        <v>2700</v>
      </c>
      <c r="C1063" s="339" t="s">
        <v>17218</v>
      </c>
      <c r="D1063" s="340" t="s">
        <v>17224</v>
      </c>
      <c r="E1063" s="341" t="s">
        <v>17219</v>
      </c>
      <c r="F1063" s="341" t="s">
        <v>17221</v>
      </c>
      <c r="G1063" s="342">
        <v>99.81481481481481</v>
      </c>
      <c r="H1063" s="348">
        <v>15</v>
      </c>
      <c r="I1063" s="323">
        <v>106</v>
      </c>
      <c r="J1063" s="323">
        <v>31</v>
      </c>
      <c r="K1063" s="323">
        <f t="shared" si="63"/>
        <v>137</v>
      </c>
      <c r="L1063" s="324">
        <f t="shared" si="59"/>
        <v>0.22627737226277372</v>
      </c>
      <c r="N1063" s="326"/>
      <c r="O1063" s="327"/>
    </row>
    <row r="1064" spans="1:15" x14ac:dyDescent="0.25">
      <c r="A1064" s="302" t="s">
        <v>17217</v>
      </c>
      <c r="B1064" s="344">
        <v>4200</v>
      </c>
      <c r="C1064" s="349" t="s">
        <v>17218</v>
      </c>
      <c r="D1064" s="340" t="s">
        <v>17224</v>
      </c>
      <c r="E1064" s="341" t="s">
        <v>17219</v>
      </c>
      <c r="F1064" s="345" t="s">
        <v>17221</v>
      </c>
      <c r="G1064" s="346">
        <v>99.8</v>
      </c>
      <c r="H1064" s="347">
        <v>15.63</v>
      </c>
      <c r="I1064" s="333">
        <v>112.6</v>
      </c>
      <c r="J1064" s="333">
        <v>7.8</v>
      </c>
      <c r="K1064" s="333">
        <v>120.4</v>
      </c>
      <c r="L1064" s="324">
        <f t="shared" si="59"/>
        <v>6.4784053156146174E-2</v>
      </c>
      <c r="N1064" s="326"/>
      <c r="O1064" s="327"/>
    </row>
    <row r="1065" spans="1:15" x14ac:dyDescent="0.25">
      <c r="A1065" s="302" t="s">
        <v>17217</v>
      </c>
      <c r="B1065" s="338">
        <v>2500</v>
      </c>
      <c r="C1065" s="339" t="s">
        <v>17218</v>
      </c>
      <c r="D1065" s="340" t="s">
        <v>17224</v>
      </c>
      <c r="E1065" s="341" t="s">
        <v>17219</v>
      </c>
      <c r="F1065" s="341" t="s">
        <v>17222</v>
      </c>
      <c r="G1065" s="342">
        <v>99.8</v>
      </c>
      <c r="H1065" s="348">
        <v>13.99</v>
      </c>
      <c r="I1065" s="323">
        <v>230.48</v>
      </c>
      <c r="J1065" s="323">
        <v>75.169999999999987</v>
      </c>
      <c r="K1065" s="323">
        <f>I1065+J1065</f>
        <v>305.64999999999998</v>
      </c>
      <c r="L1065" s="324">
        <f t="shared" si="59"/>
        <v>0.24593489285130049</v>
      </c>
      <c r="N1065" s="326"/>
      <c r="O1065" s="327"/>
    </row>
    <row r="1066" spans="1:15" x14ac:dyDescent="0.25">
      <c r="A1066" s="302" t="s">
        <v>17217</v>
      </c>
      <c r="B1066" s="338">
        <v>1400</v>
      </c>
      <c r="C1066" s="339" t="s">
        <v>17218</v>
      </c>
      <c r="D1066" s="340" t="s">
        <v>17224</v>
      </c>
      <c r="E1066" s="341" t="s">
        <v>17219</v>
      </c>
      <c r="F1066" s="341" t="s">
        <v>17222</v>
      </c>
      <c r="G1066" s="342">
        <v>99.8</v>
      </c>
      <c r="H1066" s="348">
        <v>13.86</v>
      </c>
      <c r="I1066" s="323">
        <v>455</v>
      </c>
      <c r="J1066" s="323">
        <v>4</v>
      </c>
      <c r="K1066" s="323">
        <f>I1066+J1066</f>
        <v>459</v>
      </c>
      <c r="L1066" s="324">
        <f t="shared" ref="L1066:L1129" si="64">IF(J1066="","",IF(K1066="","",J1066/K1066))</f>
        <v>8.7145969498910684E-3</v>
      </c>
      <c r="N1066" s="326"/>
      <c r="O1066" s="327"/>
    </row>
    <row r="1067" spans="1:15" x14ac:dyDescent="0.25">
      <c r="A1067" s="302" t="s">
        <v>17217</v>
      </c>
      <c r="B1067" s="338">
        <v>2500</v>
      </c>
      <c r="C1067" s="339" t="s">
        <v>17218</v>
      </c>
      <c r="D1067" s="340" t="s">
        <v>17224</v>
      </c>
      <c r="E1067" s="341" t="s">
        <v>17219</v>
      </c>
      <c r="F1067" s="341" t="s">
        <v>17222</v>
      </c>
      <c r="G1067" s="342">
        <v>99.7</v>
      </c>
      <c r="H1067" s="348">
        <v>14.37</v>
      </c>
      <c r="I1067" s="323">
        <v>249.59</v>
      </c>
      <c r="J1067" s="323">
        <v>64.41</v>
      </c>
      <c r="K1067" s="323">
        <f>I1067+J1067</f>
        <v>314</v>
      </c>
      <c r="L1067" s="324">
        <f t="shared" si="64"/>
        <v>0.20512738853503185</v>
      </c>
      <c r="N1067" s="326"/>
      <c r="O1067" s="327"/>
    </row>
    <row r="1068" spans="1:15" x14ac:dyDescent="0.25">
      <c r="A1068" s="302" t="s">
        <v>17217</v>
      </c>
      <c r="B1068" s="344">
        <v>2500</v>
      </c>
      <c r="C1068" s="349" t="s">
        <v>17218</v>
      </c>
      <c r="D1068" s="340" t="s">
        <v>17224</v>
      </c>
      <c r="E1068" s="341" t="s">
        <v>17225</v>
      </c>
      <c r="F1068" s="345" t="s">
        <v>17221</v>
      </c>
      <c r="G1068" s="346">
        <v>99.6</v>
      </c>
      <c r="H1068" s="347">
        <v>13.95</v>
      </c>
      <c r="I1068" s="333">
        <v>183.9</v>
      </c>
      <c r="J1068" s="329">
        <v>12.5</v>
      </c>
      <c r="K1068" s="329">
        <v>196.4</v>
      </c>
      <c r="L1068" s="324">
        <f t="shared" si="64"/>
        <v>6.3645621181262726E-2</v>
      </c>
      <c r="N1068" s="326"/>
      <c r="O1068" s="327"/>
    </row>
    <row r="1069" spans="1:15" x14ac:dyDescent="0.25">
      <c r="A1069" s="302" t="s">
        <v>17217</v>
      </c>
      <c r="B1069" s="338">
        <v>1400</v>
      </c>
      <c r="C1069" s="339" t="s">
        <v>17218</v>
      </c>
      <c r="D1069" s="340" t="s">
        <v>17224</v>
      </c>
      <c r="E1069" s="341" t="s">
        <v>17219</v>
      </c>
      <c r="F1069" s="341" t="s">
        <v>17222</v>
      </c>
      <c r="G1069" s="342">
        <v>99.6</v>
      </c>
      <c r="H1069" s="348">
        <v>13.9</v>
      </c>
      <c r="I1069" s="323">
        <v>453.4</v>
      </c>
      <c r="J1069" s="323">
        <v>4.2000000000000455</v>
      </c>
      <c r="K1069" s="323">
        <f>I1069+J1069</f>
        <v>457.6</v>
      </c>
      <c r="L1069" s="324">
        <f t="shared" si="64"/>
        <v>9.1783216783217769E-3</v>
      </c>
      <c r="N1069" s="326"/>
      <c r="O1069" s="327"/>
    </row>
    <row r="1070" spans="1:15" x14ac:dyDescent="0.25">
      <c r="A1070" s="302" t="s">
        <v>17217</v>
      </c>
      <c r="B1070" s="338">
        <v>2700</v>
      </c>
      <c r="C1070" s="339" t="s">
        <v>17218</v>
      </c>
      <c r="D1070" s="340" t="s">
        <v>17224</v>
      </c>
      <c r="E1070" s="341" t="s">
        <v>17219</v>
      </c>
      <c r="F1070" s="341" t="s">
        <v>17221</v>
      </c>
      <c r="G1070" s="342">
        <v>99.518518518518519</v>
      </c>
      <c r="H1070" s="348">
        <v>15.1</v>
      </c>
      <c r="I1070" s="323">
        <v>134</v>
      </c>
      <c r="J1070" s="323">
        <v>32</v>
      </c>
      <c r="K1070" s="323">
        <f>I1070+J1070</f>
        <v>166</v>
      </c>
      <c r="L1070" s="324">
        <f t="shared" si="64"/>
        <v>0.19277108433734941</v>
      </c>
      <c r="N1070" s="326"/>
      <c r="O1070" s="327"/>
    </row>
    <row r="1071" spans="1:15" x14ac:dyDescent="0.25">
      <c r="A1071" s="302" t="s">
        <v>17217</v>
      </c>
      <c r="B1071" s="338">
        <v>5500</v>
      </c>
      <c r="C1071" s="339" t="s">
        <v>17218</v>
      </c>
      <c r="D1071" s="340" t="s">
        <v>17224</v>
      </c>
      <c r="E1071" s="341" t="s">
        <v>17219</v>
      </c>
      <c r="F1071" s="341" t="s">
        <v>17221</v>
      </c>
      <c r="G1071" s="342">
        <v>99.490909090909085</v>
      </c>
      <c r="H1071" s="348">
        <v>15.84</v>
      </c>
      <c r="I1071" s="323">
        <v>137.37556561085972</v>
      </c>
      <c r="J1071" s="323">
        <v>24.098969072164948</v>
      </c>
      <c r="K1071" s="323">
        <f>I1071+J1071</f>
        <v>161.47453468302467</v>
      </c>
      <c r="L1071" s="324">
        <f t="shared" si="64"/>
        <v>0.14924315539581115</v>
      </c>
      <c r="N1071" s="326"/>
      <c r="O1071" s="327"/>
    </row>
    <row r="1072" spans="1:15" x14ac:dyDescent="0.25">
      <c r="A1072" s="302" t="s">
        <v>17217</v>
      </c>
      <c r="B1072" s="338">
        <v>5500</v>
      </c>
      <c r="C1072" s="339" t="s">
        <v>17218</v>
      </c>
      <c r="D1072" s="340" t="s">
        <v>17224</v>
      </c>
      <c r="E1072" s="341" t="s">
        <v>17219</v>
      </c>
      <c r="F1072" s="341" t="s">
        <v>17221</v>
      </c>
      <c r="G1072" s="342">
        <v>99.454545454545453</v>
      </c>
      <c r="H1072" s="348">
        <v>15.5</v>
      </c>
      <c r="I1072" s="323">
        <v>151.38613861386139</v>
      </c>
      <c r="J1072" s="323">
        <v>31.362736842105249</v>
      </c>
      <c r="K1072" s="323">
        <f>I1072+J1072</f>
        <v>182.74887545596664</v>
      </c>
      <c r="L1072" s="324">
        <f t="shared" si="64"/>
        <v>0.17161657911083619</v>
      </c>
      <c r="N1072" s="326"/>
      <c r="O1072" s="327"/>
    </row>
    <row r="1073" spans="1:15" x14ac:dyDescent="0.25">
      <c r="A1073" s="302" t="s">
        <v>17217</v>
      </c>
      <c r="B1073" s="338">
        <v>3400</v>
      </c>
      <c r="C1073" s="339" t="s">
        <v>17218</v>
      </c>
      <c r="D1073" s="340" t="s">
        <v>17224</v>
      </c>
      <c r="E1073" s="341" t="s">
        <v>17219</v>
      </c>
      <c r="F1073" s="341" t="s">
        <v>17221</v>
      </c>
      <c r="G1073" s="342">
        <v>99.44</v>
      </c>
      <c r="H1073" s="348">
        <v>15.65</v>
      </c>
      <c r="I1073" s="323">
        <v>104.81</v>
      </c>
      <c r="J1073" s="323">
        <v>50.14</v>
      </c>
      <c r="K1073" s="323">
        <f>I1073+J1073</f>
        <v>154.94999999999999</v>
      </c>
      <c r="L1073" s="324">
        <f t="shared" si="64"/>
        <v>0.32358825427557281</v>
      </c>
      <c r="N1073" s="326"/>
      <c r="O1073" s="327"/>
    </row>
    <row r="1074" spans="1:15" x14ac:dyDescent="0.25">
      <c r="A1074" s="302" t="s">
        <v>17217</v>
      </c>
      <c r="B1074" s="344">
        <v>2001</v>
      </c>
      <c r="C1074" s="349" t="s">
        <v>17218</v>
      </c>
      <c r="D1074" s="340" t="s">
        <v>17224</v>
      </c>
      <c r="E1074" s="341" t="s">
        <v>17219</v>
      </c>
      <c r="F1074" s="345" t="s">
        <v>17221</v>
      </c>
      <c r="G1074" s="346">
        <v>99.4</v>
      </c>
      <c r="H1074" s="347">
        <v>13.95</v>
      </c>
      <c r="I1074" s="333">
        <v>100.3</v>
      </c>
      <c r="J1074" s="329">
        <v>10</v>
      </c>
      <c r="K1074" s="329">
        <v>110.3</v>
      </c>
      <c r="L1074" s="324">
        <f t="shared" si="64"/>
        <v>9.0661831368993653E-2</v>
      </c>
      <c r="N1074" s="326"/>
      <c r="O1074" s="327"/>
    </row>
    <row r="1075" spans="1:15" x14ac:dyDescent="0.25">
      <c r="A1075" s="302" t="s">
        <v>17217</v>
      </c>
      <c r="B1075" s="338">
        <v>2500</v>
      </c>
      <c r="C1075" s="339" t="s">
        <v>17218</v>
      </c>
      <c r="D1075" s="340" t="s">
        <v>17224</v>
      </c>
      <c r="E1075" s="341" t="s">
        <v>17219</v>
      </c>
      <c r="F1075" s="341" t="s">
        <v>17222</v>
      </c>
      <c r="G1075" s="342">
        <v>99.3</v>
      </c>
      <c r="H1075" s="348">
        <v>14.41</v>
      </c>
      <c r="I1075" s="323">
        <v>265.47000000000003</v>
      </c>
      <c r="J1075" s="323">
        <v>61.769999999999982</v>
      </c>
      <c r="K1075" s="323">
        <f t="shared" ref="K1075:K1080" si="65">I1075+J1075</f>
        <v>327.24</v>
      </c>
      <c r="L1075" s="324">
        <f t="shared" si="64"/>
        <v>0.1887605427209387</v>
      </c>
      <c r="N1075" s="326"/>
      <c r="O1075" s="327"/>
    </row>
    <row r="1076" spans="1:15" x14ac:dyDescent="0.25">
      <c r="A1076" s="302" t="s">
        <v>17217</v>
      </c>
      <c r="B1076" s="338">
        <v>2700</v>
      </c>
      <c r="C1076" s="339" t="s">
        <v>17218</v>
      </c>
      <c r="D1076" s="340" t="s">
        <v>17224</v>
      </c>
      <c r="E1076" s="341" t="s">
        <v>17219</v>
      </c>
      <c r="F1076" s="341" t="s">
        <v>17221</v>
      </c>
      <c r="G1076" s="342">
        <v>99.259259259259252</v>
      </c>
      <c r="H1076" s="348">
        <v>14.9</v>
      </c>
      <c r="I1076" s="323">
        <v>171</v>
      </c>
      <c r="J1076" s="323">
        <v>30</v>
      </c>
      <c r="K1076" s="323">
        <f t="shared" si="65"/>
        <v>201</v>
      </c>
      <c r="L1076" s="324">
        <f t="shared" si="64"/>
        <v>0.14925373134328357</v>
      </c>
      <c r="N1076" s="326"/>
      <c r="O1076" s="327"/>
    </row>
    <row r="1077" spans="1:15" x14ac:dyDescent="0.25">
      <c r="A1077" s="302" t="s">
        <v>17217</v>
      </c>
      <c r="B1077" s="338">
        <v>2500</v>
      </c>
      <c r="C1077" s="339" t="s">
        <v>17218</v>
      </c>
      <c r="D1077" s="340" t="s">
        <v>17224</v>
      </c>
      <c r="E1077" s="341" t="s">
        <v>17219</v>
      </c>
      <c r="F1077" s="341" t="s">
        <v>17222</v>
      </c>
      <c r="G1077" s="342">
        <v>99.2</v>
      </c>
      <c r="H1077" s="348">
        <v>14</v>
      </c>
      <c r="I1077" s="323">
        <v>197.8</v>
      </c>
      <c r="J1077" s="323">
        <v>56</v>
      </c>
      <c r="K1077" s="323">
        <f t="shared" si="65"/>
        <v>253.8</v>
      </c>
      <c r="L1077" s="324">
        <f t="shared" si="64"/>
        <v>0.22064617809298659</v>
      </c>
      <c r="N1077" s="326"/>
      <c r="O1077" s="327"/>
    </row>
    <row r="1078" spans="1:15" x14ac:dyDescent="0.25">
      <c r="A1078" s="302" t="s">
        <v>17217</v>
      </c>
      <c r="B1078" s="338">
        <v>2700</v>
      </c>
      <c r="C1078" s="339" t="s">
        <v>17218</v>
      </c>
      <c r="D1078" s="340" t="s">
        <v>17224</v>
      </c>
      <c r="E1078" s="341" t="s">
        <v>17219</v>
      </c>
      <c r="F1078" s="341" t="s">
        <v>17221</v>
      </c>
      <c r="G1078" s="342">
        <v>99.111111111111114</v>
      </c>
      <c r="H1078" s="348">
        <v>15.3</v>
      </c>
      <c r="I1078" s="323">
        <v>132</v>
      </c>
      <c r="J1078" s="323">
        <v>30</v>
      </c>
      <c r="K1078" s="323">
        <f t="shared" si="65"/>
        <v>162</v>
      </c>
      <c r="L1078" s="324">
        <f t="shared" si="64"/>
        <v>0.18518518518518517</v>
      </c>
      <c r="N1078" s="326"/>
      <c r="O1078" s="327"/>
    </row>
    <row r="1079" spans="1:15" x14ac:dyDescent="0.25">
      <c r="A1079" s="302" t="s">
        <v>17217</v>
      </c>
      <c r="B1079" s="338">
        <v>2700</v>
      </c>
      <c r="C1079" s="339" t="s">
        <v>17218</v>
      </c>
      <c r="D1079" s="340" t="s">
        <v>17224</v>
      </c>
      <c r="E1079" s="341" t="s">
        <v>17219</v>
      </c>
      <c r="F1079" s="341" t="s">
        <v>17221</v>
      </c>
      <c r="G1079" s="342">
        <v>99.111111111111114</v>
      </c>
      <c r="H1079" s="348">
        <v>14.8</v>
      </c>
      <c r="I1079" s="323">
        <v>203</v>
      </c>
      <c r="J1079" s="323">
        <v>30</v>
      </c>
      <c r="K1079" s="323">
        <f t="shared" si="65"/>
        <v>233</v>
      </c>
      <c r="L1079" s="324">
        <f t="shared" si="64"/>
        <v>0.12875536480686695</v>
      </c>
      <c r="N1079" s="326"/>
      <c r="O1079" s="327"/>
    </row>
    <row r="1080" spans="1:15" x14ac:dyDescent="0.25">
      <c r="A1080" s="302" t="s">
        <v>17217</v>
      </c>
      <c r="B1080" s="338">
        <v>2700</v>
      </c>
      <c r="C1080" s="339" t="s">
        <v>17218</v>
      </c>
      <c r="D1080" s="340" t="s">
        <v>17224</v>
      </c>
      <c r="E1080" s="341" t="s">
        <v>17219</v>
      </c>
      <c r="F1080" s="341" t="s">
        <v>17221</v>
      </c>
      <c r="G1080" s="342">
        <v>99.111111111111114</v>
      </c>
      <c r="H1080" s="348">
        <v>15</v>
      </c>
      <c r="I1080" s="323">
        <v>143</v>
      </c>
      <c r="J1080" s="323">
        <v>34</v>
      </c>
      <c r="K1080" s="323">
        <f t="shared" si="65"/>
        <v>177</v>
      </c>
      <c r="L1080" s="324">
        <f t="shared" si="64"/>
        <v>0.19209039548022599</v>
      </c>
      <c r="N1080" s="326"/>
      <c r="O1080" s="327"/>
    </row>
    <row r="1081" spans="1:15" x14ac:dyDescent="0.25">
      <c r="A1081" s="302" t="s">
        <v>17217</v>
      </c>
      <c r="B1081" s="344">
        <v>2000</v>
      </c>
      <c r="C1081" s="349" t="s">
        <v>17218</v>
      </c>
      <c r="D1081" s="340" t="s">
        <v>17224</v>
      </c>
      <c r="E1081" s="341" t="s">
        <v>17219</v>
      </c>
      <c r="F1081" s="345" t="s">
        <v>17221</v>
      </c>
      <c r="G1081" s="346">
        <v>99.1</v>
      </c>
      <c r="H1081" s="347">
        <v>13.99</v>
      </c>
      <c r="I1081" s="333">
        <v>143.1</v>
      </c>
      <c r="J1081" s="329">
        <v>28.6</v>
      </c>
      <c r="K1081" s="329">
        <v>171.8</v>
      </c>
      <c r="L1081" s="324">
        <f t="shared" si="64"/>
        <v>0.16647264260768335</v>
      </c>
      <c r="N1081" s="326"/>
      <c r="O1081" s="327"/>
    </row>
    <row r="1082" spans="1:15" x14ac:dyDescent="0.25">
      <c r="A1082" s="302" t="s">
        <v>17217</v>
      </c>
      <c r="B1082" s="344">
        <v>3200</v>
      </c>
      <c r="C1082" s="349" t="s">
        <v>17218</v>
      </c>
      <c r="D1082" s="340" t="s">
        <v>17224</v>
      </c>
      <c r="E1082" s="341" t="s">
        <v>17219</v>
      </c>
      <c r="F1082" s="345" t="s">
        <v>17221</v>
      </c>
      <c r="G1082" s="346">
        <v>99.1</v>
      </c>
      <c r="H1082" s="347">
        <v>15.22</v>
      </c>
      <c r="I1082" s="333">
        <v>102.2</v>
      </c>
      <c r="J1082" s="333">
        <v>31.7</v>
      </c>
      <c r="K1082" s="333">
        <v>133.9</v>
      </c>
      <c r="L1082" s="324">
        <f t="shared" si="64"/>
        <v>0.23674383868558624</v>
      </c>
      <c r="N1082" s="326"/>
      <c r="O1082" s="327"/>
    </row>
    <row r="1083" spans="1:15" x14ac:dyDescent="0.25">
      <c r="A1083" s="302" t="s">
        <v>17217</v>
      </c>
      <c r="B1083" s="338">
        <v>4000</v>
      </c>
      <c r="C1083" s="339" t="s">
        <v>17218</v>
      </c>
      <c r="D1083" s="340" t="s">
        <v>17224</v>
      </c>
      <c r="E1083" s="341" t="s">
        <v>17219</v>
      </c>
      <c r="F1083" s="341" t="s">
        <v>17222</v>
      </c>
      <c r="G1083" s="342">
        <v>99.016999999999996</v>
      </c>
      <c r="H1083" s="348">
        <v>14.79</v>
      </c>
      <c r="I1083" s="323">
        <v>45.213000000000001</v>
      </c>
      <c r="J1083" s="323">
        <v>55.327000000000005</v>
      </c>
      <c r="K1083" s="323">
        <f t="shared" ref="K1083:K1093" si="66">I1083+J1083</f>
        <v>100.54</v>
      </c>
      <c r="L1083" s="324">
        <f t="shared" si="64"/>
        <v>0.55029838870101455</v>
      </c>
      <c r="N1083" s="326"/>
      <c r="O1083" s="327"/>
    </row>
    <row r="1084" spans="1:15" x14ac:dyDescent="0.25">
      <c r="A1084" s="302" t="s">
        <v>17217</v>
      </c>
      <c r="B1084" s="338">
        <v>2700</v>
      </c>
      <c r="C1084" s="339" t="s">
        <v>17218</v>
      </c>
      <c r="D1084" s="340" t="s">
        <v>17224</v>
      </c>
      <c r="E1084" s="341" t="s">
        <v>17219</v>
      </c>
      <c r="F1084" s="341" t="s">
        <v>17221</v>
      </c>
      <c r="G1084" s="342">
        <v>99</v>
      </c>
      <c r="H1084" s="348">
        <v>15.2</v>
      </c>
      <c r="I1084" s="323">
        <v>91</v>
      </c>
      <c r="J1084" s="323">
        <v>35</v>
      </c>
      <c r="K1084" s="323">
        <f t="shared" si="66"/>
        <v>126</v>
      </c>
      <c r="L1084" s="324">
        <f t="shared" si="64"/>
        <v>0.27777777777777779</v>
      </c>
      <c r="N1084" s="326"/>
      <c r="O1084" s="327"/>
    </row>
    <row r="1085" spans="1:15" x14ac:dyDescent="0.25">
      <c r="A1085" s="302" t="s">
        <v>17217</v>
      </c>
      <c r="B1085" s="338">
        <v>2700</v>
      </c>
      <c r="C1085" s="339" t="s">
        <v>17218</v>
      </c>
      <c r="D1085" s="340" t="s">
        <v>17224</v>
      </c>
      <c r="E1085" s="341" t="s">
        <v>17219</v>
      </c>
      <c r="F1085" s="341" t="s">
        <v>17221</v>
      </c>
      <c r="G1085" s="342">
        <v>99</v>
      </c>
      <c r="H1085" s="348">
        <v>14.8</v>
      </c>
      <c r="I1085" s="323">
        <v>154</v>
      </c>
      <c r="J1085" s="323">
        <v>39</v>
      </c>
      <c r="K1085" s="323">
        <f t="shared" si="66"/>
        <v>193</v>
      </c>
      <c r="L1085" s="324">
        <f t="shared" si="64"/>
        <v>0.20207253886010362</v>
      </c>
      <c r="N1085" s="326"/>
      <c r="O1085" s="327"/>
    </row>
    <row r="1086" spans="1:15" x14ac:dyDescent="0.25">
      <c r="A1086" s="302" t="s">
        <v>17217</v>
      </c>
      <c r="B1086" s="338">
        <v>2700</v>
      </c>
      <c r="C1086" s="339" t="s">
        <v>17218</v>
      </c>
      <c r="D1086" s="340" t="s">
        <v>17224</v>
      </c>
      <c r="E1086" s="341" t="s">
        <v>17219</v>
      </c>
      <c r="F1086" s="341" t="s">
        <v>17221</v>
      </c>
      <c r="G1086" s="342">
        <v>99</v>
      </c>
      <c r="H1086" s="348">
        <v>14.9</v>
      </c>
      <c r="I1086" s="323">
        <v>114</v>
      </c>
      <c r="J1086" s="323">
        <v>38</v>
      </c>
      <c r="K1086" s="323">
        <f t="shared" si="66"/>
        <v>152</v>
      </c>
      <c r="L1086" s="324">
        <f t="shared" si="64"/>
        <v>0.25</v>
      </c>
      <c r="N1086" s="326"/>
      <c r="O1086" s="327"/>
    </row>
    <row r="1087" spans="1:15" x14ac:dyDescent="0.25">
      <c r="A1087" s="302" t="s">
        <v>17217</v>
      </c>
      <c r="B1087" s="338">
        <v>2700</v>
      </c>
      <c r="C1087" s="339" t="s">
        <v>17218</v>
      </c>
      <c r="D1087" s="340" t="s">
        <v>17224</v>
      </c>
      <c r="E1087" s="341" t="s">
        <v>17219</v>
      </c>
      <c r="F1087" s="341" t="s">
        <v>17221</v>
      </c>
      <c r="G1087" s="342">
        <v>99</v>
      </c>
      <c r="H1087" s="348">
        <v>15.2</v>
      </c>
      <c r="I1087" s="323">
        <v>184</v>
      </c>
      <c r="J1087" s="323">
        <v>31</v>
      </c>
      <c r="K1087" s="323">
        <f t="shared" si="66"/>
        <v>215</v>
      </c>
      <c r="L1087" s="324">
        <f t="shared" si="64"/>
        <v>0.14418604651162792</v>
      </c>
      <c r="N1087" s="326"/>
      <c r="O1087" s="327"/>
    </row>
    <row r="1088" spans="1:15" x14ac:dyDescent="0.25">
      <c r="A1088" s="302" t="s">
        <v>17217</v>
      </c>
      <c r="B1088" s="338">
        <v>2700</v>
      </c>
      <c r="C1088" s="339" t="s">
        <v>17218</v>
      </c>
      <c r="D1088" s="340" t="s">
        <v>17224</v>
      </c>
      <c r="E1088" s="341" t="s">
        <v>17219</v>
      </c>
      <c r="F1088" s="341" t="s">
        <v>17221</v>
      </c>
      <c r="G1088" s="342">
        <v>99</v>
      </c>
      <c r="H1088" s="348">
        <v>15.1</v>
      </c>
      <c r="I1088" s="323">
        <v>195</v>
      </c>
      <c r="J1088" s="323">
        <v>29</v>
      </c>
      <c r="K1088" s="323">
        <f t="shared" si="66"/>
        <v>224</v>
      </c>
      <c r="L1088" s="324">
        <f t="shared" si="64"/>
        <v>0.12946428571428573</v>
      </c>
      <c r="N1088" s="326"/>
      <c r="O1088" s="327"/>
    </row>
    <row r="1089" spans="1:15" x14ac:dyDescent="0.25">
      <c r="A1089" s="302" t="s">
        <v>17217</v>
      </c>
      <c r="B1089" s="338">
        <v>2700</v>
      </c>
      <c r="C1089" s="339" t="s">
        <v>17218</v>
      </c>
      <c r="D1089" s="340" t="s">
        <v>17224</v>
      </c>
      <c r="E1089" s="341" t="s">
        <v>17219</v>
      </c>
      <c r="F1089" s="341" t="s">
        <v>17221</v>
      </c>
      <c r="G1089" s="342">
        <v>99</v>
      </c>
      <c r="H1089" s="348">
        <v>14.9</v>
      </c>
      <c r="I1089" s="323">
        <v>162</v>
      </c>
      <c r="J1089" s="323">
        <v>33</v>
      </c>
      <c r="K1089" s="323">
        <f t="shared" si="66"/>
        <v>195</v>
      </c>
      <c r="L1089" s="324">
        <f t="shared" si="64"/>
        <v>0.16923076923076924</v>
      </c>
      <c r="N1089" s="326"/>
      <c r="O1089" s="327"/>
    </row>
    <row r="1090" spans="1:15" x14ac:dyDescent="0.25">
      <c r="A1090" s="302" t="s">
        <v>17217</v>
      </c>
      <c r="B1090" s="338">
        <v>2700</v>
      </c>
      <c r="C1090" s="339" t="s">
        <v>17218</v>
      </c>
      <c r="D1090" s="340" t="s">
        <v>17224</v>
      </c>
      <c r="E1090" s="341" t="s">
        <v>17219</v>
      </c>
      <c r="F1090" s="341" t="s">
        <v>17221</v>
      </c>
      <c r="G1090" s="342">
        <v>99</v>
      </c>
      <c r="H1090" s="348">
        <v>14.8</v>
      </c>
      <c r="I1090" s="323">
        <v>118</v>
      </c>
      <c r="J1090" s="323">
        <v>45</v>
      </c>
      <c r="K1090" s="323">
        <f t="shared" si="66"/>
        <v>163</v>
      </c>
      <c r="L1090" s="324">
        <f t="shared" si="64"/>
        <v>0.27607361963190186</v>
      </c>
      <c r="N1090" s="326"/>
      <c r="O1090" s="327"/>
    </row>
    <row r="1091" spans="1:15" x14ac:dyDescent="0.25">
      <c r="A1091" s="302" t="s">
        <v>17217</v>
      </c>
      <c r="B1091" s="338">
        <v>2700</v>
      </c>
      <c r="C1091" s="339" t="s">
        <v>17218</v>
      </c>
      <c r="D1091" s="340" t="s">
        <v>17224</v>
      </c>
      <c r="E1091" s="341" t="s">
        <v>17219</v>
      </c>
      <c r="F1091" s="341" t="s">
        <v>17221</v>
      </c>
      <c r="G1091" s="342">
        <v>99</v>
      </c>
      <c r="H1091" s="348">
        <v>14.8</v>
      </c>
      <c r="I1091" s="323">
        <v>80</v>
      </c>
      <c r="J1091" s="323">
        <v>37</v>
      </c>
      <c r="K1091" s="323">
        <f t="shared" si="66"/>
        <v>117</v>
      </c>
      <c r="L1091" s="324">
        <f t="shared" si="64"/>
        <v>0.31623931623931623</v>
      </c>
      <c r="N1091" s="326"/>
      <c r="O1091" s="327"/>
    </row>
    <row r="1092" spans="1:15" x14ac:dyDescent="0.25">
      <c r="A1092" s="302" t="s">
        <v>17217</v>
      </c>
      <c r="B1092" s="338">
        <v>2500</v>
      </c>
      <c r="C1092" s="339" t="s">
        <v>17218</v>
      </c>
      <c r="D1092" s="340" t="s">
        <v>17224</v>
      </c>
      <c r="E1092" s="341" t="s">
        <v>17219</v>
      </c>
      <c r="F1092" s="341" t="s">
        <v>17222</v>
      </c>
      <c r="G1092" s="342">
        <v>99</v>
      </c>
      <c r="H1092" s="348">
        <v>14.01</v>
      </c>
      <c r="I1092" s="323">
        <v>232.24</v>
      </c>
      <c r="J1092" s="323">
        <v>76.06</v>
      </c>
      <c r="K1092" s="323">
        <f t="shared" si="66"/>
        <v>308.3</v>
      </c>
      <c r="L1092" s="324">
        <f t="shared" si="64"/>
        <v>0.24670775218942589</v>
      </c>
      <c r="N1092" s="326"/>
      <c r="O1092" s="327"/>
    </row>
    <row r="1093" spans="1:15" x14ac:dyDescent="0.25">
      <c r="A1093" s="302" t="s">
        <v>17217</v>
      </c>
      <c r="B1093" s="338">
        <v>2565</v>
      </c>
      <c r="C1093" s="339" t="s">
        <v>17218</v>
      </c>
      <c r="D1093" s="340" t="s">
        <v>17224</v>
      </c>
      <c r="E1093" s="341" t="s">
        <v>17219</v>
      </c>
      <c r="F1093" s="341" t="s">
        <v>17221</v>
      </c>
      <c r="G1093" s="342">
        <v>98.94736842105263</v>
      </c>
      <c r="H1093" s="348">
        <v>14.9</v>
      </c>
      <c r="I1093" s="323">
        <v>147</v>
      </c>
      <c r="J1093" s="323">
        <v>25</v>
      </c>
      <c r="K1093" s="323">
        <f t="shared" si="66"/>
        <v>172</v>
      </c>
      <c r="L1093" s="324">
        <f t="shared" si="64"/>
        <v>0.14534883720930233</v>
      </c>
      <c r="N1093" s="326"/>
      <c r="O1093" s="327"/>
    </row>
    <row r="1094" spans="1:15" x14ac:dyDescent="0.25">
      <c r="A1094" s="302" t="s">
        <v>17217</v>
      </c>
      <c r="B1094" s="344">
        <v>2500</v>
      </c>
      <c r="C1094" s="349" t="s">
        <v>17218</v>
      </c>
      <c r="D1094" s="340" t="s">
        <v>17224</v>
      </c>
      <c r="E1094" s="341" t="s">
        <v>17219</v>
      </c>
      <c r="F1094" s="345" t="s">
        <v>17221</v>
      </c>
      <c r="G1094" s="346">
        <v>98.9</v>
      </c>
      <c r="H1094" s="347">
        <v>14.1</v>
      </c>
      <c r="I1094" s="333">
        <v>236</v>
      </c>
      <c r="J1094" s="329">
        <v>11.3</v>
      </c>
      <c r="K1094" s="329">
        <v>247.3</v>
      </c>
      <c r="L1094" s="324">
        <f t="shared" si="64"/>
        <v>4.5693489688637283E-2</v>
      </c>
      <c r="N1094" s="326"/>
      <c r="O1094" s="327"/>
    </row>
    <row r="1095" spans="1:15" x14ac:dyDescent="0.25">
      <c r="A1095" s="302" t="s">
        <v>17217</v>
      </c>
      <c r="B1095" s="344">
        <v>3200</v>
      </c>
      <c r="C1095" s="349" t="s">
        <v>17218</v>
      </c>
      <c r="D1095" s="340" t="s">
        <v>17224</v>
      </c>
      <c r="E1095" s="341" t="s">
        <v>17219</v>
      </c>
      <c r="F1095" s="345" t="s">
        <v>17221</v>
      </c>
      <c r="G1095" s="346">
        <v>98.9</v>
      </c>
      <c r="H1095" s="347">
        <v>15.42</v>
      </c>
      <c r="I1095" s="333">
        <v>102</v>
      </c>
      <c r="J1095" s="333">
        <v>32.200000000000003</v>
      </c>
      <c r="K1095" s="333">
        <v>134.19999999999999</v>
      </c>
      <c r="L1095" s="324">
        <f t="shared" si="64"/>
        <v>0.23994038748137114</v>
      </c>
      <c r="N1095" s="326"/>
      <c r="O1095" s="327"/>
    </row>
    <row r="1096" spans="1:15" x14ac:dyDescent="0.25">
      <c r="A1096" s="302" t="s">
        <v>17217</v>
      </c>
      <c r="B1096" s="338">
        <v>2700</v>
      </c>
      <c r="C1096" s="339" t="s">
        <v>17218</v>
      </c>
      <c r="D1096" s="340" t="s">
        <v>17224</v>
      </c>
      <c r="E1096" s="341" t="s">
        <v>17219</v>
      </c>
      <c r="F1096" s="341" t="s">
        <v>17221</v>
      </c>
      <c r="G1096" s="342">
        <v>98.888888888888886</v>
      </c>
      <c r="H1096" s="348">
        <v>15</v>
      </c>
      <c r="I1096" s="323">
        <v>155</v>
      </c>
      <c r="J1096" s="323">
        <v>30</v>
      </c>
      <c r="K1096" s="323">
        <f t="shared" ref="K1096:K1134" si="67">I1096+J1096</f>
        <v>185</v>
      </c>
      <c r="L1096" s="324">
        <f t="shared" si="64"/>
        <v>0.16216216216216217</v>
      </c>
      <c r="N1096" s="326"/>
      <c r="O1096" s="327"/>
    </row>
    <row r="1097" spans="1:15" x14ac:dyDescent="0.25">
      <c r="A1097" s="302" t="s">
        <v>17217</v>
      </c>
      <c r="B1097" s="338">
        <v>2700</v>
      </c>
      <c r="C1097" s="339" t="s">
        <v>17218</v>
      </c>
      <c r="D1097" s="340" t="s">
        <v>17224</v>
      </c>
      <c r="E1097" s="341" t="s">
        <v>17219</v>
      </c>
      <c r="F1097" s="341" t="s">
        <v>17221</v>
      </c>
      <c r="G1097" s="342">
        <v>98.888888888888886</v>
      </c>
      <c r="H1097" s="348">
        <v>15</v>
      </c>
      <c r="I1097" s="323">
        <v>179</v>
      </c>
      <c r="J1097" s="323">
        <v>25</v>
      </c>
      <c r="K1097" s="323">
        <f t="shared" si="67"/>
        <v>204</v>
      </c>
      <c r="L1097" s="324">
        <f t="shared" si="64"/>
        <v>0.12254901960784313</v>
      </c>
      <c r="N1097" s="326"/>
      <c r="O1097" s="327"/>
    </row>
    <row r="1098" spans="1:15" x14ac:dyDescent="0.25">
      <c r="A1098" s="302" t="s">
        <v>17217</v>
      </c>
      <c r="B1098" s="338">
        <v>2630</v>
      </c>
      <c r="C1098" s="339" t="s">
        <v>17218</v>
      </c>
      <c r="D1098" s="340" t="s">
        <v>17224</v>
      </c>
      <c r="E1098" s="341" t="s">
        <v>17219</v>
      </c>
      <c r="F1098" s="341" t="s">
        <v>17221</v>
      </c>
      <c r="G1098" s="342">
        <v>98.859315589353614</v>
      </c>
      <c r="H1098" s="348">
        <v>15</v>
      </c>
      <c r="I1098" s="323">
        <v>66</v>
      </c>
      <c r="J1098" s="323">
        <v>49</v>
      </c>
      <c r="K1098" s="323">
        <f t="shared" si="67"/>
        <v>115</v>
      </c>
      <c r="L1098" s="324">
        <f t="shared" si="64"/>
        <v>0.42608695652173911</v>
      </c>
      <c r="N1098" s="326"/>
      <c r="O1098" s="327"/>
    </row>
    <row r="1099" spans="1:15" x14ac:dyDescent="0.25">
      <c r="A1099" s="302" t="s">
        <v>17217</v>
      </c>
      <c r="B1099" s="338">
        <v>1850</v>
      </c>
      <c r="C1099" s="339" t="s">
        <v>17218</v>
      </c>
      <c r="D1099" s="340" t="s">
        <v>17224</v>
      </c>
      <c r="E1099" s="341" t="s">
        <v>17219</v>
      </c>
      <c r="F1099" s="341" t="s">
        <v>17221</v>
      </c>
      <c r="G1099" s="342">
        <v>98.756756756756758</v>
      </c>
      <c r="H1099" s="348">
        <v>12.56</v>
      </c>
      <c r="I1099" s="323">
        <v>470.55</v>
      </c>
      <c r="J1099" s="323">
        <v>138.55000000000001</v>
      </c>
      <c r="K1099" s="323">
        <f t="shared" si="67"/>
        <v>609.1</v>
      </c>
      <c r="L1099" s="324">
        <f t="shared" si="64"/>
        <v>0.22746675422754886</v>
      </c>
      <c r="N1099" s="326"/>
      <c r="O1099" s="327"/>
    </row>
    <row r="1100" spans="1:15" x14ac:dyDescent="0.25">
      <c r="A1100" s="302" t="s">
        <v>17217</v>
      </c>
      <c r="B1100" s="338">
        <v>1850</v>
      </c>
      <c r="C1100" s="339" t="s">
        <v>17218</v>
      </c>
      <c r="D1100" s="340" t="s">
        <v>17224</v>
      </c>
      <c r="E1100" s="341" t="s">
        <v>17219</v>
      </c>
      <c r="F1100" s="341" t="s">
        <v>17221</v>
      </c>
      <c r="G1100" s="342">
        <v>98.756756756756758</v>
      </c>
      <c r="H1100" s="348">
        <v>12.54</v>
      </c>
      <c r="I1100" s="323">
        <v>466.36</v>
      </c>
      <c r="J1100" s="323">
        <v>139.91</v>
      </c>
      <c r="K1100" s="323">
        <f t="shared" si="67"/>
        <v>606.27</v>
      </c>
      <c r="L1100" s="324">
        <f t="shared" si="64"/>
        <v>0.23077176835403368</v>
      </c>
      <c r="N1100" s="326"/>
      <c r="O1100" s="327"/>
    </row>
    <row r="1101" spans="1:15" x14ac:dyDescent="0.25">
      <c r="A1101" s="302" t="s">
        <v>17217</v>
      </c>
      <c r="B1101" s="338">
        <v>1850</v>
      </c>
      <c r="C1101" s="339" t="s">
        <v>17218</v>
      </c>
      <c r="D1101" s="340" t="s">
        <v>17224</v>
      </c>
      <c r="E1101" s="341" t="s">
        <v>17219</v>
      </c>
      <c r="F1101" s="341" t="s">
        <v>17221</v>
      </c>
      <c r="G1101" s="342">
        <v>98.756756756756758</v>
      </c>
      <c r="H1101" s="348">
        <v>12.52</v>
      </c>
      <c r="I1101" s="323">
        <v>488.85</v>
      </c>
      <c r="J1101" s="323">
        <v>143.72999999999999</v>
      </c>
      <c r="K1101" s="323">
        <f t="shared" si="67"/>
        <v>632.58000000000004</v>
      </c>
      <c r="L1101" s="324">
        <f t="shared" si="64"/>
        <v>0.22721236839609216</v>
      </c>
      <c r="N1101" s="326"/>
      <c r="O1101" s="327"/>
    </row>
    <row r="1102" spans="1:15" x14ac:dyDescent="0.25">
      <c r="A1102" s="302" t="s">
        <v>17217</v>
      </c>
      <c r="B1102" s="338">
        <v>1850</v>
      </c>
      <c r="C1102" s="339" t="s">
        <v>17218</v>
      </c>
      <c r="D1102" s="340" t="s">
        <v>17224</v>
      </c>
      <c r="E1102" s="341" t="s">
        <v>17219</v>
      </c>
      <c r="F1102" s="341" t="s">
        <v>17221</v>
      </c>
      <c r="G1102" s="342">
        <v>98.756756756756758</v>
      </c>
      <c r="H1102" s="348">
        <v>12.52</v>
      </c>
      <c r="I1102" s="323">
        <v>475.24</v>
      </c>
      <c r="J1102" s="323">
        <v>140.72999999999999</v>
      </c>
      <c r="K1102" s="323">
        <f t="shared" si="67"/>
        <v>615.97</v>
      </c>
      <c r="L1102" s="324">
        <f t="shared" si="64"/>
        <v>0.2284689189408575</v>
      </c>
      <c r="N1102" s="326"/>
      <c r="O1102" s="327"/>
    </row>
    <row r="1103" spans="1:15" x14ac:dyDescent="0.25">
      <c r="A1103" s="302" t="s">
        <v>17217</v>
      </c>
      <c r="B1103" s="338">
        <v>2700</v>
      </c>
      <c r="C1103" s="339" t="s">
        <v>17218</v>
      </c>
      <c r="D1103" s="340" t="s">
        <v>17224</v>
      </c>
      <c r="E1103" s="341" t="s">
        <v>17219</v>
      </c>
      <c r="F1103" s="341" t="s">
        <v>17221</v>
      </c>
      <c r="G1103" s="342">
        <v>98.703703703703709</v>
      </c>
      <c r="H1103" s="348">
        <v>15.1</v>
      </c>
      <c r="I1103" s="323">
        <v>135</v>
      </c>
      <c r="J1103" s="323">
        <v>28</v>
      </c>
      <c r="K1103" s="323">
        <f t="shared" si="67"/>
        <v>163</v>
      </c>
      <c r="L1103" s="324">
        <f t="shared" si="64"/>
        <v>0.17177914110429449</v>
      </c>
      <c r="N1103" s="326"/>
      <c r="O1103" s="327"/>
    </row>
    <row r="1104" spans="1:15" x14ac:dyDescent="0.25">
      <c r="A1104" s="302" t="s">
        <v>17217</v>
      </c>
      <c r="B1104" s="338">
        <v>2700</v>
      </c>
      <c r="C1104" s="339" t="s">
        <v>17218</v>
      </c>
      <c r="D1104" s="340" t="s">
        <v>17224</v>
      </c>
      <c r="E1104" s="341" t="s">
        <v>17219</v>
      </c>
      <c r="F1104" s="341" t="s">
        <v>17221</v>
      </c>
      <c r="G1104" s="342">
        <v>98.703703703703709</v>
      </c>
      <c r="H1104" s="348">
        <v>14.8</v>
      </c>
      <c r="I1104" s="323">
        <v>194</v>
      </c>
      <c r="J1104" s="323">
        <v>42</v>
      </c>
      <c r="K1104" s="323">
        <f t="shared" si="67"/>
        <v>236</v>
      </c>
      <c r="L1104" s="324">
        <f t="shared" si="64"/>
        <v>0.17796610169491525</v>
      </c>
      <c r="N1104" s="326"/>
      <c r="O1104" s="327"/>
    </row>
    <row r="1105" spans="1:15" x14ac:dyDescent="0.25">
      <c r="A1105" s="302" t="s">
        <v>17217</v>
      </c>
      <c r="B1105" s="338">
        <v>8000</v>
      </c>
      <c r="C1105" s="339" t="s">
        <v>17218</v>
      </c>
      <c r="D1105" s="340" t="s">
        <v>17224</v>
      </c>
      <c r="E1105" s="341" t="s">
        <v>17219</v>
      </c>
      <c r="F1105" s="341" t="s">
        <v>17222</v>
      </c>
      <c r="G1105" s="342">
        <v>98.7</v>
      </c>
      <c r="H1105" s="348">
        <v>14.65</v>
      </c>
      <c r="I1105" s="323">
        <v>343.17</v>
      </c>
      <c r="J1105" s="323">
        <v>51.06</v>
      </c>
      <c r="K1105" s="323">
        <f t="shared" si="67"/>
        <v>394.23</v>
      </c>
      <c r="L1105" s="324">
        <f t="shared" si="64"/>
        <v>0.12951830149912488</v>
      </c>
      <c r="N1105" s="326"/>
      <c r="O1105" s="327"/>
    </row>
    <row r="1106" spans="1:15" x14ac:dyDescent="0.25">
      <c r="A1106" s="302" t="s">
        <v>17217</v>
      </c>
      <c r="B1106" s="338">
        <v>2500</v>
      </c>
      <c r="C1106" s="339" t="s">
        <v>17218</v>
      </c>
      <c r="D1106" s="340" t="s">
        <v>17224</v>
      </c>
      <c r="E1106" s="341" t="s">
        <v>17219</v>
      </c>
      <c r="F1106" s="341" t="s">
        <v>17222</v>
      </c>
      <c r="G1106" s="342">
        <v>98.7</v>
      </c>
      <c r="H1106" s="348">
        <v>13.94</v>
      </c>
      <c r="I1106" s="323">
        <v>203.93</v>
      </c>
      <c r="J1106" s="323">
        <v>50.78</v>
      </c>
      <c r="K1106" s="323">
        <f t="shared" si="67"/>
        <v>254.71</v>
      </c>
      <c r="L1106" s="324">
        <f t="shared" si="64"/>
        <v>0.19936398256841112</v>
      </c>
      <c r="N1106" s="326"/>
      <c r="O1106" s="327"/>
    </row>
    <row r="1107" spans="1:15" x14ac:dyDescent="0.25">
      <c r="A1107" s="302" t="s">
        <v>17217</v>
      </c>
      <c r="B1107" s="338">
        <v>2565</v>
      </c>
      <c r="C1107" s="339" t="s">
        <v>17218</v>
      </c>
      <c r="D1107" s="340" t="s">
        <v>17224</v>
      </c>
      <c r="E1107" s="341" t="s">
        <v>17219</v>
      </c>
      <c r="F1107" s="341" t="s">
        <v>17221</v>
      </c>
      <c r="G1107" s="342">
        <v>98.635477582845994</v>
      </c>
      <c r="H1107" s="348">
        <v>15</v>
      </c>
      <c r="I1107" s="323">
        <v>148</v>
      </c>
      <c r="J1107" s="323">
        <v>33</v>
      </c>
      <c r="K1107" s="323">
        <f t="shared" si="67"/>
        <v>181</v>
      </c>
      <c r="L1107" s="324">
        <f t="shared" si="64"/>
        <v>0.18232044198895028</v>
      </c>
      <c r="N1107" s="326"/>
      <c r="O1107" s="327"/>
    </row>
    <row r="1108" spans="1:15" x14ac:dyDescent="0.25">
      <c r="A1108" s="302" t="s">
        <v>17217</v>
      </c>
      <c r="B1108" s="338">
        <v>2000</v>
      </c>
      <c r="C1108" s="339" t="s">
        <v>17218</v>
      </c>
      <c r="D1108" s="340" t="s">
        <v>17224</v>
      </c>
      <c r="E1108" s="341" t="s">
        <v>17219</v>
      </c>
      <c r="F1108" s="341" t="s">
        <v>17221</v>
      </c>
      <c r="G1108" s="342">
        <v>98.6</v>
      </c>
      <c r="H1108" s="348">
        <v>15.930000000000001</v>
      </c>
      <c r="I1108" s="323">
        <v>148.39679358717436</v>
      </c>
      <c r="J1108" s="323">
        <v>36.129902912621361</v>
      </c>
      <c r="K1108" s="323">
        <f t="shared" si="67"/>
        <v>184.52669649979572</v>
      </c>
      <c r="L1108" s="324">
        <f t="shared" si="64"/>
        <v>0.19579770080944012</v>
      </c>
      <c r="N1108" s="326"/>
      <c r="O1108" s="327"/>
    </row>
    <row r="1109" spans="1:15" x14ac:dyDescent="0.25">
      <c r="A1109" s="302" t="s">
        <v>17217</v>
      </c>
      <c r="B1109" s="338">
        <v>2000</v>
      </c>
      <c r="C1109" s="339" t="s">
        <v>17218</v>
      </c>
      <c r="D1109" s="340" t="s">
        <v>17224</v>
      </c>
      <c r="E1109" s="341" t="s">
        <v>17219</v>
      </c>
      <c r="F1109" s="341" t="s">
        <v>17221</v>
      </c>
      <c r="G1109" s="342">
        <v>98.6</v>
      </c>
      <c r="H1109" s="348">
        <v>15.930000000000001</v>
      </c>
      <c r="I1109" s="323">
        <v>148.39679358717436</v>
      </c>
      <c r="J1109" s="323">
        <v>36.129902912621361</v>
      </c>
      <c r="K1109" s="323">
        <f t="shared" si="67"/>
        <v>184.52669649979572</v>
      </c>
      <c r="L1109" s="324">
        <f t="shared" si="64"/>
        <v>0.19579770080944012</v>
      </c>
      <c r="N1109" s="326"/>
      <c r="O1109" s="327"/>
    </row>
    <row r="1110" spans="1:15" x14ac:dyDescent="0.25">
      <c r="A1110" s="302" t="s">
        <v>17217</v>
      </c>
      <c r="B1110" s="338">
        <v>2500</v>
      </c>
      <c r="C1110" s="339" t="s">
        <v>17218</v>
      </c>
      <c r="D1110" s="340" t="s">
        <v>17224</v>
      </c>
      <c r="E1110" s="341" t="s">
        <v>17219</v>
      </c>
      <c r="F1110" s="341" t="s">
        <v>17222</v>
      </c>
      <c r="G1110" s="342">
        <v>98.6</v>
      </c>
      <c r="H1110" s="348">
        <v>14.06</v>
      </c>
      <c r="I1110" s="323">
        <v>191.4</v>
      </c>
      <c r="J1110" s="323">
        <v>71.999999999999972</v>
      </c>
      <c r="K1110" s="323">
        <f t="shared" si="67"/>
        <v>263.39999999999998</v>
      </c>
      <c r="L1110" s="324">
        <f t="shared" si="64"/>
        <v>0.27334851936218668</v>
      </c>
      <c r="N1110" s="326"/>
      <c r="O1110" s="327"/>
    </row>
    <row r="1111" spans="1:15" x14ac:dyDescent="0.25">
      <c r="A1111" s="302" t="s">
        <v>17217</v>
      </c>
      <c r="B1111" s="338">
        <v>1350</v>
      </c>
      <c r="C1111" s="339" t="s">
        <v>17218</v>
      </c>
      <c r="D1111" s="340" t="s">
        <v>17224</v>
      </c>
      <c r="E1111" s="341" t="s">
        <v>17219</v>
      </c>
      <c r="F1111" s="341" t="s">
        <v>17221</v>
      </c>
      <c r="G1111" s="342">
        <v>98.592592592592581</v>
      </c>
      <c r="H1111" s="348">
        <v>14.400000000000002</v>
      </c>
      <c r="I1111" s="323">
        <v>51.202307692307691</v>
      </c>
      <c r="J1111" s="323">
        <v>44.870515463917521</v>
      </c>
      <c r="K1111" s="323">
        <f t="shared" si="67"/>
        <v>96.072823156225212</v>
      </c>
      <c r="L1111" s="324">
        <f t="shared" si="64"/>
        <v>0.46704691285019301</v>
      </c>
      <c r="N1111" s="326"/>
      <c r="O1111" s="327"/>
    </row>
    <row r="1112" spans="1:15" x14ac:dyDescent="0.25">
      <c r="A1112" s="302" t="s">
        <v>17217</v>
      </c>
      <c r="B1112" s="338">
        <v>2700</v>
      </c>
      <c r="C1112" s="339" t="s">
        <v>17218</v>
      </c>
      <c r="D1112" s="340" t="s">
        <v>17224</v>
      </c>
      <c r="E1112" s="341" t="s">
        <v>17219</v>
      </c>
      <c r="F1112" s="341" t="s">
        <v>17221</v>
      </c>
      <c r="G1112" s="342">
        <v>98.592592592592581</v>
      </c>
      <c r="H1112" s="348">
        <v>15.1</v>
      </c>
      <c r="I1112" s="323">
        <v>144</v>
      </c>
      <c r="J1112" s="323">
        <v>36</v>
      </c>
      <c r="K1112" s="323">
        <f t="shared" si="67"/>
        <v>180</v>
      </c>
      <c r="L1112" s="324">
        <f t="shared" si="64"/>
        <v>0.2</v>
      </c>
      <c r="N1112" s="326"/>
      <c r="O1112" s="327"/>
    </row>
    <row r="1113" spans="1:15" x14ac:dyDescent="0.25">
      <c r="A1113" s="302" t="s">
        <v>17217</v>
      </c>
      <c r="B1113" s="338">
        <v>2700</v>
      </c>
      <c r="C1113" s="339" t="s">
        <v>17218</v>
      </c>
      <c r="D1113" s="340" t="s">
        <v>17224</v>
      </c>
      <c r="E1113" s="341" t="s">
        <v>17219</v>
      </c>
      <c r="F1113" s="341" t="s">
        <v>17221</v>
      </c>
      <c r="G1113" s="342">
        <v>98.592592592592581</v>
      </c>
      <c r="H1113" s="348">
        <v>15.2</v>
      </c>
      <c r="I1113" s="323">
        <v>145</v>
      </c>
      <c r="J1113" s="323">
        <v>31</v>
      </c>
      <c r="K1113" s="323">
        <f t="shared" si="67"/>
        <v>176</v>
      </c>
      <c r="L1113" s="324">
        <f t="shared" si="64"/>
        <v>0.17613636363636365</v>
      </c>
      <c r="N1113" s="326"/>
      <c r="O1113" s="327"/>
    </row>
    <row r="1114" spans="1:15" x14ac:dyDescent="0.25">
      <c r="A1114" s="302" t="s">
        <v>17217</v>
      </c>
      <c r="B1114" s="338">
        <v>2700</v>
      </c>
      <c r="C1114" s="339" t="s">
        <v>17218</v>
      </c>
      <c r="D1114" s="340" t="s">
        <v>17224</v>
      </c>
      <c r="E1114" s="341" t="s">
        <v>17219</v>
      </c>
      <c r="F1114" s="341" t="s">
        <v>17221</v>
      </c>
      <c r="G1114" s="342">
        <v>98.592592592592581</v>
      </c>
      <c r="H1114" s="348">
        <v>14.9</v>
      </c>
      <c r="I1114" s="323">
        <v>196</v>
      </c>
      <c r="J1114" s="323">
        <v>27</v>
      </c>
      <c r="K1114" s="323">
        <f t="shared" si="67"/>
        <v>223</v>
      </c>
      <c r="L1114" s="324">
        <f t="shared" si="64"/>
        <v>0.1210762331838565</v>
      </c>
      <c r="N1114" s="326"/>
      <c r="O1114" s="327"/>
    </row>
    <row r="1115" spans="1:15" x14ac:dyDescent="0.25">
      <c r="A1115" s="302" t="s">
        <v>17217</v>
      </c>
      <c r="B1115" s="338">
        <v>2700</v>
      </c>
      <c r="C1115" s="339" t="s">
        <v>17218</v>
      </c>
      <c r="D1115" s="340" t="s">
        <v>17224</v>
      </c>
      <c r="E1115" s="341" t="s">
        <v>17219</v>
      </c>
      <c r="F1115" s="341" t="s">
        <v>17221</v>
      </c>
      <c r="G1115" s="342">
        <v>98.592592592592581</v>
      </c>
      <c r="H1115" s="348">
        <v>15.22</v>
      </c>
      <c r="I1115" s="323">
        <v>137.22</v>
      </c>
      <c r="J1115" s="323">
        <v>39.93</v>
      </c>
      <c r="K1115" s="323">
        <f t="shared" si="67"/>
        <v>177.15</v>
      </c>
      <c r="L1115" s="324">
        <f t="shared" si="64"/>
        <v>0.2254022015241321</v>
      </c>
      <c r="N1115" s="326"/>
      <c r="O1115" s="327"/>
    </row>
    <row r="1116" spans="1:15" x14ac:dyDescent="0.25">
      <c r="A1116" s="302" t="s">
        <v>17217</v>
      </c>
      <c r="B1116" s="338">
        <v>2700</v>
      </c>
      <c r="C1116" s="339" t="s">
        <v>17218</v>
      </c>
      <c r="D1116" s="340" t="s">
        <v>17224</v>
      </c>
      <c r="E1116" s="341" t="s">
        <v>17219</v>
      </c>
      <c r="F1116" s="341" t="s">
        <v>17221</v>
      </c>
      <c r="G1116" s="342">
        <v>98.592592592592581</v>
      </c>
      <c r="H1116" s="348">
        <v>15.21</v>
      </c>
      <c r="I1116" s="323">
        <v>68.760000000000005</v>
      </c>
      <c r="J1116" s="323">
        <v>39.6</v>
      </c>
      <c r="K1116" s="323">
        <f t="shared" si="67"/>
        <v>108.36000000000001</v>
      </c>
      <c r="L1116" s="324">
        <f t="shared" si="64"/>
        <v>0.36544850498338866</v>
      </c>
      <c r="N1116" s="326"/>
      <c r="O1116" s="327"/>
    </row>
    <row r="1117" spans="1:15" x14ac:dyDescent="0.25">
      <c r="A1117" s="302" t="s">
        <v>17217</v>
      </c>
      <c r="B1117" s="338">
        <v>4000</v>
      </c>
      <c r="C1117" s="339" t="s">
        <v>17218</v>
      </c>
      <c r="D1117" s="340" t="s">
        <v>17224</v>
      </c>
      <c r="E1117" s="341" t="s">
        <v>17219</v>
      </c>
      <c r="F1117" s="341" t="s">
        <v>17222</v>
      </c>
      <c r="G1117" s="342">
        <v>98.474999999999994</v>
      </c>
      <c r="H1117" s="348">
        <v>14.72</v>
      </c>
      <c r="I1117" s="323">
        <v>48.21</v>
      </c>
      <c r="J1117" s="323">
        <v>54.88</v>
      </c>
      <c r="K1117" s="323">
        <f t="shared" si="67"/>
        <v>103.09</v>
      </c>
      <c r="L1117" s="324">
        <f t="shared" si="64"/>
        <v>0.5323503734600834</v>
      </c>
      <c r="N1117" s="326"/>
      <c r="O1117" s="327"/>
    </row>
    <row r="1118" spans="1:15" x14ac:dyDescent="0.25">
      <c r="A1118" s="302" t="s">
        <v>17217</v>
      </c>
      <c r="B1118" s="338">
        <v>2700</v>
      </c>
      <c r="C1118" s="339" t="s">
        <v>17218</v>
      </c>
      <c r="D1118" s="340" t="s">
        <v>17224</v>
      </c>
      <c r="E1118" s="341" t="s">
        <v>17219</v>
      </c>
      <c r="F1118" s="341" t="s">
        <v>17221</v>
      </c>
      <c r="G1118" s="342">
        <v>98.407407407407405</v>
      </c>
      <c r="H1118" s="348">
        <v>14.9</v>
      </c>
      <c r="I1118" s="323">
        <v>173</v>
      </c>
      <c r="J1118" s="323">
        <v>29</v>
      </c>
      <c r="K1118" s="323">
        <f t="shared" si="67"/>
        <v>202</v>
      </c>
      <c r="L1118" s="324">
        <f t="shared" si="64"/>
        <v>0.14356435643564355</v>
      </c>
      <c r="N1118" s="326"/>
      <c r="O1118" s="327"/>
    </row>
    <row r="1119" spans="1:15" x14ac:dyDescent="0.25">
      <c r="A1119" s="302" t="s">
        <v>17217</v>
      </c>
      <c r="B1119" s="338">
        <v>2000</v>
      </c>
      <c r="C1119" s="339" t="s">
        <v>17218</v>
      </c>
      <c r="D1119" s="340" t="s">
        <v>17224</v>
      </c>
      <c r="E1119" s="341" t="s">
        <v>17219</v>
      </c>
      <c r="F1119" s="341" t="s">
        <v>17221</v>
      </c>
      <c r="G1119" s="342">
        <v>98.4</v>
      </c>
      <c r="H1119" s="348">
        <v>14.61</v>
      </c>
      <c r="I1119" s="323">
        <v>103.79</v>
      </c>
      <c r="J1119" s="323">
        <v>71.2</v>
      </c>
      <c r="K1119" s="323">
        <f t="shared" si="67"/>
        <v>174.99</v>
      </c>
      <c r="L1119" s="324">
        <f t="shared" si="64"/>
        <v>0.40688039316532371</v>
      </c>
      <c r="N1119" s="326"/>
      <c r="O1119" s="327"/>
    </row>
    <row r="1120" spans="1:15" x14ac:dyDescent="0.25">
      <c r="A1120" s="302" t="s">
        <v>17217</v>
      </c>
      <c r="B1120" s="338">
        <v>2000</v>
      </c>
      <c r="C1120" s="339" t="s">
        <v>17218</v>
      </c>
      <c r="D1120" s="340" t="s">
        <v>17224</v>
      </c>
      <c r="E1120" s="341" t="s">
        <v>17219</v>
      </c>
      <c r="F1120" s="341" t="s">
        <v>17221</v>
      </c>
      <c r="G1120" s="342">
        <v>98.4</v>
      </c>
      <c r="H1120" s="348">
        <v>14.62</v>
      </c>
      <c r="I1120" s="323">
        <v>98.14</v>
      </c>
      <c r="J1120" s="323">
        <v>70.69</v>
      </c>
      <c r="K1120" s="323">
        <f t="shared" si="67"/>
        <v>168.82999999999998</v>
      </c>
      <c r="L1120" s="324">
        <f t="shared" si="64"/>
        <v>0.41870520642065984</v>
      </c>
      <c r="N1120" s="326"/>
      <c r="O1120" s="327"/>
    </row>
    <row r="1121" spans="1:15" x14ac:dyDescent="0.25">
      <c r="A1121" s="302" t="s">
        <v>17217</v>
      </c>
      <c r="B1121" s="338">
        <v>2000</v>
      </c>
      <c r="C1121" s="339" t="s">
        <v>17218</v>
      </c>
      <c r="D1121" s="340" t="s">
        <v>17224</v>
      </c>
      <c r="E1121" s="341" t="s">
        <v>17219</v>
      </c>
      <c r="F1121" s="341" t="s">
        <v>17221</v>
      </c>
      <c r="G1121" s="342">
        <v>98.4</v>
      </c>
      <c r="H1121" s="348">
        <v>14.61</v>
      </c>
      <c r="I1121" s="323">
        <v>106.57</v>
      </c>
      <c r="J1121" s="323">
        <v>71.02</v>
      </c>
      <c r="K1121" s="323">
        <f t="shared" si="67"/>
        <v>177.58999999999997</v>
      </c>
      <c r="L1121" s="324">
        <f t="shared" si="64"/>
        <v>0.39990990483698408</v>
      </c>
      <c r="N1121" s="326"/>
      <c r="O1121" s="327"/>
    </row>
    <row r="1122" spans="1:15" x14ac:dyDescent="0.25">
      <c r="A1122" s="302" t="s">
        <v>17217</v>
      </c>
      <c r="B1122" s="338">
        <v>2000</v>
      </c>
      <c r="C1122" s="339" t="s">
        <v>17218</v>
      </c>
      <c r="D1122" s="340" t="s">
        <v>17224</v>
      </c>
      <c r="E1122" s="341" t="s">
        <v>17219</v>
      </c>
      <c r="F1122" s="341" t="s">
        <v>17221</v>
      </c>
      <c r="G1122" s="342">
        <v>98.4</v>
      </c>
      <c r="H1122" s="348">
        <v>15.23</v>
      </c>
      <c r="I1122" s="323">
        <v>177.14570858283435</v>
      </c>
      <c r="J1122" s="323">
        <v>35.174042553191498</v>
      </c>
      <c r="K1122" s="323">
        <f t="shared" si="67"/>
        <v>212.31975113602584</v>
      </c>
      <c r="L1122" s="324">
        <f t="shared" si="64"/>
        <v>0.16566542851049557</v>
      </c>
      <c r="N1122" s="326"/>
      <c r="O1122" s="327"/>
    </row>
    <row r="1123" spans="1:15" x14ac:dyDescent="0.25">
      <c r="A1123" s="302" t="s">
        <v>17217</v>
      </c>
      <c r="B1123" s="338">
        <v>4000</v>
      </c>
      <c r="C1123" s="339" t="s">
        <v>17218</v>
      </c>
      <c r="D1123" s="340" t="s">
        <v>17224</v>
      </c>
      <c r="E1123" s="341" t="s">
        <v>17219</v>
      </c>
      <c r="F1123" s="341" t="s">
        <v>17222</v>
      </c>
      <c r="G1123" s="342">
        <v>98.35</v>
      </c>
      <c r="H1123" s="348">
        <v>14.68</v>
      </c>
      <c r="I1123" s="323">
        <v>59.58</v>
      </c>
      <c r="J1123" s="323">
        <v>53.730000000000004</v>
      </c>
      <c r="K1123" s="323">
        <f t="shared" si="67"/>
        <v>113.31</v>
      </c>
      <c r="L1123" s="324">
        <f t="shared" si="64"/>
        <v>0.47418586179507549</v>
      </c>
      <c r="N1123" s="326"/>
      <c r="O1123" s="327"/>
    </row>
    <row r="1124" spans="1:15" x14ac:dyDescent="0.25">
      <c r="A1124" s="302" t="s">
        <v>17217</v>
      </c>
      <c r="B1124" s="338">
        <v>2000</v>
      </c>
      <c r="C1124" s="339" t="s">
        <v>17218</v>
      </c>
      <c r="D1124" s="340" t="s">
        <v>17224</v>
      </c>
      <c r="E1124" s="341" t="s">
        <v>17219</v>
      </c>
      <c r="F1124" s="341" t="s">
        <v>17221</v>
      </c>
      <c r="G1124" s="342">
        <v>98.3</v>
      </c>
      <c r="H1124" s="348">
        <v>15.1</v>
      </c>
      <c r="I1124" s="323">
        <v>113.87</v>
      </c>
      <c r="J1124" s="323">
        <v>57.87</v>
      </c>
      <c r="K1124" s="323">
        <f t="shared" si="67"/>
        <v>171.74</v>
      </c>
      <c r="L1124" s="324">
        <f t="shared" si="64"/>
        <v>0.33696285082100846</v>
      </c>
      <c r="N1124" s="326"/>
      <c r="O1124" s="327"/>
    </row>
    <row r="1125" spans="1:15" x14ac:dyDescent="0.25">
      <c r="A1125" s="302" t="s">
        <v>17217</v>
      </c>
      <c r="B1125" s="338">
        <v>2000</v>
      </c>
      <c r="C1125" s="339" t="s">
        <v>17218</v>
      </c>
      <c r="D1125" s="340" t="s">
        <v>17224</v>
      </c>
      <c r="E1125" s="341" t="s">
        <v>17219</v>
      </c>
      <c r="F1125" s="341" t="s">
        <v>17221</v>
      </c>
      <c r="G1125" s="342">
        <v>98.3</v>
      </c>
      <c r="H1125" s="348">
        <v>15.09</v>
      </c>
      <c r="I1125" s="323">
        <v>109.8</v>
      </c>
      <c r="J1125" s="323">
        <v>59.33</v>
      </c>
      <c r="K1125" s="323">
        <f t="shared" si="67"/>
        <v>169.13</v>
      </c>
      <c r="L1125" s="324">
        <f t="shared" si="64"/>
        <v>0.35079524626027314</v>
      </c>
      <c r="N1125" s="326"/>
      <c r="O1125" s="327"/>
    </row>
    <row r="1126" spans="1:15" x14ac:dyDescent="0.25">
      <c r="A1126" s="302" t="s">
        <v>17217</v>
      </c>
      <c r="B1126" s="338">
        <v>2000</v>
      </c>
      <c r="C1126" s="339" t="s">
        <v>17218</v>
      </c>
      <c r="D1126" s="340" t="s">
        <v>17224</v>
      </c>
      <c r="E1126" s="341" t="s">
        <v>17219</v>
      </c>
      <c r="F1126" s="341" t="s">
        <v>17221</v>
      </c>
      <c r="G1126" s="342">
        <v>98.3</v>
      </c>
      <c r="H1126" s="348">
        <v>15.07</v>
      </c>
      <c r="I1126" s="323">
        <v>100.27</v>
      </c>
      <c r="J1126" s="323">
        <v>59.93</v>
      </c>
      <c r="K1126" s="323">
        <f t="shared" si="67"/>
        <v>160.19999999999999</v>
      </c>
      <c r="L1126" s="324">
        <f t="shared" si="64"/>
        <v>0.3740948813982522</v>
      </c>
      <c r="N1126" s="326"/>
      <c r="O1126" s="327"/>
    </row>
    <row r="1127" spans="1:15" x14ac:dyDescent="0.25">
      <c r="A1127" s="302" t="s">
        <v>17217</v>
      </c>
      <c r="B1127" s="338">
        <v>2700</v>
      </c>
      <c r="C1127" s="339" t="s">
        <v>17218</v>
      </c>
      <c r="D1127" s="340" t="s">
        <v>17224</v>
      </c>
      <c r="E1127" s="341" t="s">
        <v>17219</v>
      </c>
      <c r="F1127" s="341" t="s">
        <v>17221</v>
      </c>
      <c r="G1127" s="342">
        <v>98.296296296296291</v>
      </c>
      <c r="H1127" s="348">
        <v>15.2</v>
      </c>
      <c r="I1127" s="323">
        <v>129</v>
      </c>
      <c r="J1127" s="323">
        <v>32</v>
      </c>
      <c r="K1127" s="323">
        <f t="shared" si="67"/>
        <v>161</v>
      </c>
      <c r="L1127" s="324">
        <f t="shared" si="64"/>
        <v>0.19875776397515527</v>
      </c>
      <c r="N1127" s="326"/>
      <c r="O1127" s="327"/>
    </row>
    <row r="1128" spans="1:15" x14ac:dyDescent="0.25">
      <c r="A1128" s="302" t="s">
        <v>17217</v>
      </c>
      <c r="B1128" s="338">
        <v>2700</v>
      </c>
      <c r="C1128" s="339" t="s">
        <v>17218</v>
      </c>
      <c r="D1128" s="340" t="s">
        <v>17224</v>
      </c>
      <c r="E1128" s="341" t="s">
        <v>17219</v>
      </c>
      <c r="F1128" s="341" t="s">
        <v>17221</v>
      </c>
      <c r="G1128" s="342">
        <v>98.259259259259252</v>
      </c>
      <c r="H1128" s="348">
        <v>15.17</v>
      </c>
      <c r="I1128" s="323">
        <v>163.24</v>
      </c>
      <c r="J1128" s="323">
        <v>37.450000000000003</v>
      </c>
      <c r="K1128" s="323">
        <f t="shared" si="67"/>
        <v>200.69</v>
      </c>
      <c r="L1128" s="324">
        <f t="shared" si="64"/>
        <v>0.18660620858039764</v>
      </c>
      <c r="N1128" s="326"/>
      <c r="O1128" s="327"/>
    </row>
    <row r="1129" spans="1:15" x14ac:dyDescent="0.25">
      <c r="A1129" s="302" t="s">
        <v>17217</v>
      </c>
      <c r="B1129" s="338">
        <v>2700</v>
      </c>
      <c r="C1129" s="339" t="s">
        <v>17218</v>
      </c>
      <c r="D1129" s="340" t="s">
        <v>17224</v>
      </c>
      <c r="E1129" s="341" t="s">
        <v>17219</v>
      </c>
      <c r="F1129" s="341" t="s">
        <v>17221</v>
      </c>
      <c r="G1129" s="342">
        <v>98.259259259259252</v>
      </c>
      <c r="H1129" s="348">
        <v>15</v>
      </c>
      <c r="I1129" s="323">
        <v>141</v>
      </c>
      <c r="J1129" s="323">
        <v>33</v>
      </c>
      <c r="K1129" s="323">
        <f t="shared" si="67"/>
        <v>174</v>
      </c>
      <c r="L1129" s="324">
        <f t="shared" si="64"/>
        <v>0.18965517241379309</v>
      </c>
      <c r="N1129" s="326"/>
      <c r="O1129" s="327"/>
    </row>
    <row r="1130" spans="1:15" x14ac:dyDescent="0.25">
      <c r="A1130" s="302" t="s">
        <v>17217</v>
      </c>
      <c r="B1130" s="338">
        <v>2700</v>
      </c>
      <c r="C1130" s="339" t="s">
        <v>17218</v>
      </c>
      <c r="D1130" s="340" t="s">
        <v>17224</v>
      </c>
      <c r="E1130" s="341" t="s">
        <v>17219</v>
      </c>
      <c r="F1130" s="341" t="s">
        <v>17221</v>
      </c>
      <c r="G1130" s="342">
        <v>98.222222222222229</v>
      </c>
      <c r="H1130" s="348">
        <v>15</v>
      </c>
      <c r="I1130" s="323">
        <v>135</v>
      </c>
      <c r="J1130" s="323">
        <v>30</v>
      </c>
      <c r="K1130" s="323">
        <f t="shared" si="67"/>
        <v>165</v>
      </c>
      <c r="L1130" s="324">
        <f t="shared" ref="L1130:L1193" si="68">IF(J1130="","",IF(K1130="","",J1130/K1130))</f>
        <v>0.18181818181818182</v>
      </c>
      <c r="N1130" s="326"/>
      <c r="O1130" s="327"/>
    </row>
    <row r="1131" spans="1:15" x14ac:dyDescent="0.25">
      <c r="A1131" s="302" t="s">
        <v>17217</v>
      </c>
      <c r="B1131" s="338">
        <v>2700</v>
      </c>
      <c r="C1131" s="339" t="s">
        <v>17218</v>
      </c>
      <c r="D1131" s="340" t="s">
        <v>17224</v>
      </c>
      <c r="E1131" s="341" t="s">
        <v>17219</v>
      </c>
      <c r="F1131" s="341" t="s">
        <v>17221</v>
      </c>
      <c r="G1131" s="342">
        <v>98.222222222222229</v>
      </c>
      <c r="H1131" s="348">
        <v>15.36</v>
      </c>
      <c r="I1131" s="323">
        <v>120.28</v>
      </c>
      <c r="J1131" s="323">
        <v>39.26</v>
      </c>
      <c r="K1131" s="323">
        <f t="shared" si="67"/>
        <v>159.54</v>
      </c>
      <c r="L1131" s="324">
        <f t="shared" si="68"/>
        <v>0.24608248715055786</v>
      </c>
      <c r="N1131" s="326"/>
      <c r="O1131" s="327"/>
    </row>
    <row r="1132" spans="1:15" x14ac:dyDescent="0.25">
      <c r="A1132" s="302" t="s">
        <v>17217</v>
      </c>
      <c r="B1132" s="338">
        <v>2000</v>
      </c>
      <c r="C1132" s="339" t="s">
        <v>17218</v>
      </c>
      <c r="D1132" s="340" t="s">
        <v>17224</v>
      </c>
      <c r="E1132" s="341" t="s">
        <v>17219</v>
      </c>
      <c r="F1132" s="341" t="s">
        <v>17221</v>
      </c>
      <c r="G1132" s="342">
        <v>98.2</v>
      </c>
      <c r="H1132" s="348">
        <v>14.69</v>
      </c>
      <c r="I1132" s="323">
        <v>85.27</v>
      </c>
      <c r="J1132" s="323">
        <v>73.599999999999994</v>
      </c>
      <c r="K1132" s="323">
        <f t="shared" si="67"/>
        <v>158.87</v>
      </c>
      <c r="L1132" s="324">
        <f t="shared" si="68"/>
        <v>0.46327185749354816</v>
      </c>
      <c r="N1132" s="326"/>
      <c r="O1132" s="327"/>
    </row>
    <row r="1133" spans="1:15" x14ac:dyDescent="0.25">
      <c r="A1133" s="302" t="s">
        <v>17217</v>
      </c>
      <c r="B1133" s="338">
        <v>2000</v>
      </c>
      <c r="C1133" s="339" t="s">
        <v>17218</v>
      </c>
      <c r="D1133" s="340" t="s">
        <v>17224</v>
      </c>
      <c r="E1133" s="341" t="s">
        <v>17219</v>
      </c>
      <c r="F1133" s="341" t="s">
        <v>17221</v>
      </c>
      <c r="G1133" s="342">
        <v>98.2</v>
      </c>
      <c r="H1133" s="348">
        <v>14.7</v>
      </c>
      <c r="I1133" s="323">
        <v>86.53</v>
      </c>
      <c r="J1133" s="323">
        <v>74.13</v>
      </c>
      <c r="K1133" s="323">
        <f t="shared" si="67"/>
        <v>160.66</v>
      </c>
      <c r="L1133" s="324">
        <f t="shared" si="68"/>
        <v>0.46140918710319928</v>
      </c>
      <c r="N1133" s="326"/>
      <c r="O1133" s="327"/>
    </row>
    <row r="1134" spans="1:15" x14ac:dyDescent="0.25">
      <c r="A1134" s="302" t="s">
        <v>17217</v>
      </c>
      <c r="B1134" s="338">
        <v>2000</v>
      </c>
      <c r="C1134" s="339" t="s">
        <v>17218</v>
      </c>
      <c r="D1134" s="340" t="s">
        <v>17224</v>
      </c>
      <c r="E1134" s="341" t="s">
        <v>17219</v>
      </c>
      <c r="F1134" s="341" t="s">
        <v>17221</v>
      </c>
      <c r="G1134" s="342">
        <v>98.2</v>
      </c>
      <c r="H1134" s="348">
        <v>14.71</v>
      </c>
      <c r="I1134" s="323">
        <v>87.2</v>
      </c>
      <c r="J1134" s="323">
        <v>73.8</v>
      </c>
      <c r="K1134" s="323">
        <f t="shared" si="67"/>
        <v>161</v>
      </c>
      <c r="L1134" s="324">
        <f t="shared" si="68"/>
        <v>0.45838509316770182</v>
      </c>
      <c r="N1134" s="326"/>
      <c r="O1134" s="327"/>
    </row>
    <row r="1135" spans="1:15" x14ac:dyDescent="0.25">
      <c r="A1135" s="302" t="s">
        <v>17217</v>
      </c>
      <c r="B1135" s="344">
        <v>2500</v>
      </c>
      <c r="C1135" s="349" t="s">
        <v>17218</v>
      </c>
      <c r="D1135" s="340" t="s">
        <v>17224</v>
      </c>
      <c r="E1135" s="341" t="s">
        <v>17219</v>
      </c>
      <c r="F1135" s="345" t="s">
        <v>17221</v>
      </c>
      <c r="G1135" s="346">
        <v>98.2</v>
      </c>
      <c r="H1135" s="347">
        <v>14.45</v>
      </c>
      <c r="I1135" s="333">
        <v>142.80000000000001</v>
      </c>
      <c r="J1135" s="329">
        <v>5.0999999999999996</v>
      </c>
      <c r="K1135" s="329">
        <v>147.9</v>
      </c>
      <c r="L1135" s="324">
        <f t="shared" si="68"/>
        <v>3.4482758620689655E-2</v>
      </c>
      <c r="N1135" s="326"/>
      <c r="O1135" s="327"/>
    </row>
    <row r="1136" spans="1:15" x14ac:dyDescent="0.25">
      <c r="A1136" s="302" t="s">
        <v>17217</v>
      </c>
      <c r="B1136" s="344">
        <v>2500</v>
      </c>
      <c r="C1136" s="349" t="s">
        <v>17218</v>
      </c>
      <c r="D1136" s="340" t="s">
        <v>17224</v>
      </c>
      <c r="E1136" s="341" t="s">
        <v>17225</v>
      </c>
      <c r="F1136" s="345" t="s">
        <v>17221</v>
      </c>
      <c r="G1136" s="346">
        <v>98.2</v>
      </c>
      <c r="H1136" s="347">
        <v>13.78</v>
      </c>
      <c r="I1136" s="333">
        <v>217.8</v>
      </c>
      <c r="J1136" s="329">
        <v>28.1</v>
      </c>
      <c r="K1136" s="329">
        <v>245.9</v>
      </c>
      <c r="L1136" s="324">
        <f t="shared" si="68"/>
        <v>0.1142740951606344</v>
      </c>
      <c r="N1136" s="326"/>
      <c r="O1136" s="327"/>
    </row>
    <row r="1137" spans="1:15" x14ac:dyDescent="0.25">
      <c r="A1137" s="302" t="s">
        <v>17217</v>
      </c>
      <c r="B1137" s="338">
        <v>8000</v>
      </c>
      <c r="C1137" s="339" t="s">
        <v>17218</v>
      </c>
      <c r="D1137" s="340" t="s">
        <v>17224</v>
      </c>
      <c r="E1137" s="341" t="s">
        <v>17219</v>
      </c>
      <c r="F1137" s="341" t="s">
        <v>17222</v>
      </c>
      <c r="G1137" s="342">
        <v>98.2</v>
      </c>
      <c r="H1137" s="348">
        <v>14.69</v>
      </c>
      <c r="I1137" s="323">
        <v>325.58999999999997</v>
      </c>
      <c r="J1137" s="323">
        <v>59.29000000000002</v>
      </c>
      <c r="K1137" s="323">
        <f>I1137+J1137</f>
        <v>384.88</v>
      </c>
      <c r="L1137" s="324">
        <f t="shared" si="68"/>
        <v>0.15404801496570364</v>
      </c>
      <c r="N1137" s="326"/>
      <c r="O1137" s="327"/>
    </row>
    <row r="1138" spans="1:15" x14ac:dyDescent="0.25">
      <c r="A1138" s="302" t="s">
        <v>17217</v>
      </c>
      <c r="B1138" s="338">
        <v>2700</v>
      </c>
      <c r="C1138" s="339" t="s">
        <v>17218</v>
      </c>
      <c r="D1138" s="340" t="s">
        <v>17224</v>
      </c>
      <c r="E1138" s="341" t="s">
        <v>17219</v>
      </c>
      <c r="F1138" s="341" t="s">
        <v>17221</v>
      </c>
      <c r="G1138" s="342">
        <v>98.148148148148152</v>
      </c>
      <c r="H1138" s="348">
        <v>14.9</v>
      </c>
      <c r="I1138" s="323">
        <v>127</v>
      </c>
      <c r="J1138" s="323">
        <v>33</v>
      </c>
      <c r="K1138" s="323">
        <f>I1138+J1138</f>
        <v>160</v>
      </c>
      <c r="L1138" s="324">
        <f t="shared" si="68"/>
        <v>0.20624999999999999</v>
      </c>
      <c r="N1138" s="326"/>
      <c r="O1138" s="327"/>
    </row>
    <row r="1139" spans="1:15" x14ac:dyDescent="0.25">
      <c r="A1139" s="302" t="s">
        <v>17217</v>
      </c>
      <c r="B1139" s="344">
        <v>2000</v>
      </c>
      <c r="C1139" s="349" t="s">
        <v>17218</v>
      </c>
      <c r="D1139" s="340" t="s">
        <v>17224</v>
      </c>
      <c r="E1139" s="341" t="s">
        <v>17219</v>
      </c>
      <c r="F1139" s="345" t="s">
        <v>17221</v>
      </c>
      <c r="G1139" s="346">
        <v>98.1</v>
      </c>
      <c r="H1139" s="347">
        <v>15.45</v>
      </c>
      <c r="I1139" s="333">
        <v>25.7</v>
      </c>
      <c r="J1139" s="329">
        <v>17.899999999999999</v>
      </c>
      <c r="K1139" s="329">
        <v>43.6</v>
      </c>
      <c r="L1139" s="324">
        <f t="shared" si="68"/>
        <v>0.41055045871559631</v>
      </c>
      <c r="N1139" s="326"/>
      <c r="O1139" s="327"/>
    </row>
    <row r="1140" spans="1:15" x14ac:dyDescent="0.25">
      <c r="A1140" s="302" t="s">
        <v>17217</v>
      </c>
      <c r="B1140" s="338">
        <v>2630</v>
      </c>
      <c r="C1140" s="339" t="s">
        <v>17218</v>
      </c>
      <c r="D1140" s="340" t="s">
        <v>17224</v>
      </c>
      <c r="E1140" s="341" t="s">
        <v>17219</v>
      </c>
      <c r="F1140" s="341" t="s">
        <v>17221</v>
      </c>
      <c r="G1140" s="342">
        <v>98.060836501901136</v>
      </c>
      <c r="H1140" s="348">
        <v>14.9</v>
      </c>
      <c r="I1140" s="323">
        <v>80</v>
      </c>
      <c r="J1140" s="323">
        <v>41</v>
      </c>
      <c r="K1140" s="323">
        <f t="shared" ref="K1140:K1155" si="69">I1140+J1140</f>
        <v>121</v>
      </c>
      <c r="L1140" s="324">
        <f t="shared" si="68"/>
        <v>0.33884297520661155</v>
      </c>
      <c r="N1140" s="326"/>
      <c r="O1140" s="327"/>
    </row>
    <row r="1141" spans="1:15" x14ac:dyDescent="0.25">
      <c r="A1141" s="302" t="s">
        <v>17217</v>
      </c>
      <c r="B1141" s="338">
        <v>2630</v>
      </c>
      <c r="C1141" s="339" t="s">
        <v>17218</v>
      </c>
      <c r="D1141" s="340" t="s">
        <v>17224</v>
      </c>
      <c r="E1141" s="341" t="s">
        <v>17219</v>
      </c>
      <c r="F1141" s="341" t="s">
        <v>17221</v>
      </c>
      <c r="G1141" s="342">
        <v>98.060836501901136</v>
      </c>
      <c r="H1141" s="348">
        <v>15.1</v>
      </c>
      <c r="I1141" s="323">
        <v>63</v>
      </c>
      <c r="J1141" s="323">
        <v>52</v>
      </c>
      <c r="K1141" s="323">
        <f t="shared" si="69"/>
        <v>115</v>
      </c>
      <c r="L1141" s="324">
        <f t="shared" si="68"/>
        <v>0.45217391304347826</v>
      </c>
      <c r="N1141" s="326"/>
      <c r="O1141" s="327"/>
    </row>
    <row r="1142" spans="1:15" x14ac:dyDescent="0.25">
      <c r="A1142" s="302" t="s">
        <v>17217</v>
      </c>
      <c r="B1142" s="338">
        <v>2700</v>
      </c>
      <c r="C1142" s="339" t="s">
        <v>17218</v>
      </c>
      <c r="D1142" s="340" t="s">
        <v>17224</v>
      </c>
      <c r="E1142" s="341" t="s">
        <v>17219</v>
      </c>
      <c r="F1142" s="341" t="s">
        <v>17221</v>
      </c>
      <c r="G1142" s="342">
        <v>98</v>
      </c>
      <c r="H1142" s="348">
        <v>15.2</v>
      </c>
      <c r="I1142" s="323">
        <v>163</v>
      </c>
      <c r="J1142" s="323">
        <v>33</v>
      </c>
      <c r="K1142" s="323">
        <f t="shared" si="69"/>
        <v>196</v>
      </c>
      <c r="L1142" s="324">
        <f t="shared" si="68"/>
        <v>0.1683673469387755</v>
      </c>
      <c r="N1142" s="326"/>
      <c r="O1142" s="327"/>
    </row>
    <row r="1143" spans="1:15" x14ac:dyDescent="0.25">
      <c r="A1143" s="302" t="s">
        <v>17217</v>
      </c>
      <c r="B1143" s="338">
        <v>2700</v>
      </c>
      <c r="C1143" s="339" t="s">
        <v>17218</v>
      </c>
      <c r="D1143" s="340" t="s">
        <v>17224</v>
      </c>
      <c r="E1143" s="341" t="s">
        <v>17219</v>
      </c>
      <c r="F1143" s="341" t="s">
        <v>17221</v>
      </c>
      <c r="G1143" s="342">
        <v>98</v>
      </c>
      <c r="H1143" s="348">
        <v>14.7</v>
      </c>
      <c r="I1143" s="323">
        <v>199</v>
      </c>
      <c r="J1143" s="323">
        <v>27</v>
      </c>
      <c r="K1143" s="323">
        <f t="shared" si="69"/>
        <v>226</v>
      </c>
      <c r="L1143" s="324">
        <f t="shared" si="68"/>
        <v>0.11946902654867257</v>
      </c>
      <c r="N1143" s="326"/>
      <c r="O1143" s="327"/>
    </row>
    <row r="1144" spans="1:15" x14ac:dyDescent="0.25">
      <c r="A1144" s="302" t="s">
        <v>17217</v>
      </c>
      <c r="B1144" s="338">
        <v>2700</v>
      </c>
      <c r="C1144" s="339" t="s">
        <v>17218</v>
      </c>
      <c r="D1144" s="340" t="s">
        <v>17224</v>
      </c>
      <c r="E1144" s="341" t="s">
        <v>17219</v>
      </c>
      <c r="F1144" s="341" t="s">
        <v>17221</v>
      </c>
      <c r="G1144" s="342">
        <v>98</v>
      </c>
      <c r="H1144" s="348">
        <v>15.1</v>
      </c>
      <c r="I1144" s="323">
        <v>97</v>
      </c>
      <c r="J1144" s="323">
        <v>35</v>
      </c>
      <c r="K1144" s="323">
        <f t="shared" si="69"/>
        <v>132</v>
      </c>
      <c r="L1144" s="324">
        <f t="shared" si="68"/>
        <v>0.26515151515151514</v>
      </c>
      <c r="N1144" s="326"/>
      <c r="O1144" s="327"/>
    </row>
    <row r="1145" spans="1:15" x14ac:dyDescent="0.25">
      <c r="A1145" s="302" t="s">
        <v>17217</v>
      </c>
      <c r="B1145" s="338">
        <v>2700</v>
      </c>
      <c r="C1145" s="339" t="s">
        <v>17218</v>
      </c>
      <c r="D1145" s="340" t="s">
        <v>17224</v>
      </c>
      <c r="E1145" s="341" t="s">
        <v>17219</v>
      </c>
      <c r="F1145" s="341" t="s">
        <v>17221</v>
      </c>
      <c r="G1145" s="342">
        <v>98</v>
      </c>
      <c r="H1145" s="348">
        <v>14.9</v>
      </c>
      <c r="I1145" s="323">
        <v>149</v>
      </c>
      <c r="J1145" s="323">
        <v>31</v>
      </c>
      <c r="K1145" s="323">
        <f t="shared" si="69"/>
        <v>180</v>
      </c>
      <c r="L1145" s="324">
        <f t="shared" si="68"/>
        <v>0.17222222222222222</v>
      </c>
      <c r="N1145" s="326"/>
      <c r="O1145" s="327"/>
    </row>
    <row r="1146" spans="1:15" x14ac:dyDescent="0.25">
      <c r="A1146" s="302" t="s">
        <v>17217</v>
      </c>
      <c r="B1146" s="338">
        <v>2700</v>
      </c>
      <c r="C1146" s="339" t="s">
        <v>17218</v>
      </c>
      <c r="D1146" s="340" t="s">
        <v>17224</v>
      </c>
      <c r="E1146" s="341" t="s">
        <v>17219</v>
      </c>
      <c r="F1146" s="341" t="s">
        <v>17221</v>
      </c>
      <c r="G1146" s="342">
        <v>98</v>
      </c>
      <c r="H1146" s="348">
        <v>14.5</v>
      </c>
      <c r="I1146" s="323">
        <v>189</v>
      </c>
      <c r="J1146" s="323">
        <v>35</v>
      </c>
      <c r="K1146" s="323">
        <f t="shared" si="69"/>
        <v>224</v>
      </c>
      <c r="L1146" s="324">
        <f t="shared" si="68"/>
        <v>0.15625</v>
      </c>
      <c r="N1146" s="326"/>
      <c r="O1146" s="327"/>
    </row>
    <row r="1147" spans="1:15" x14ac:dyDescent="0.25">
      <c r="A1147" s="302" t="s">
        <v>17217</v>
      </c>
      <c r="B1147" s="338">
        <v>2700</v>
      </c>
      <c r="C1147" s="339" t="s">
        <v>17218</v>
      </c>
      <c r="D1147" s="340" t="s">
        <v>17224</v>
      </c>
      <c r="E1147" s="341" t="s">
        <v>17219</v>
      </c>
      <c r="F1147" s="341" t="s">
        <v>17221</v>
      </c>
      <c r="G1147" s="342">
        <v>98</v>
      </c>
      <c r="H1147" s="348">
        <v>14.9</v>
      </c>
      <c r="I1147" s="323">
        <v>159</v>
      </c>
      <c r="J1147" s="323">
        <v>34</v>
      </c>
      <c r="K1147" s="323">
        <f t="shared" si="69"/>
        <v>193</v>
      </c>
      <c r="L1147" s="324">
        <f t="shared" si="68"/>
        <v>0.17616580310880828</v>
      </c>
      <c r="N1147" s="326"/>
      <c r="O1147" s="327"/>
    </row>
    <row r="1148" spans="1:15" x14ac:dyDescent="0.25">
      <c r="A1148" s="302" t="s">
        <v>17217</v>
      </c>
      <c r="B1148" s="338">
        <v>2700</v>
      </c>
      <c r="C1148" s="339" t="s">
        <v>17218</v>
      </c>
      <c r="D1148" s="340" t="s">
        <v>17224</v>
      </c>
      <c r="E1148" s="341" t="s">
        <v>17219</v>
      </c>
      <c r="F1148" s="341" t="s">
        <v>17221</v>
      </c>
      <c r="G1148" s="342">
        <v>98</v>
      </c>
      <c r="H1148" s="348">
        <v>14.8</v>
      </c>
      <c r="I1148" s="323">
        <v>194</v>
      </c>
      <c r="J1148" s="323">
        <v>29</v>
      </c>
      <c r="K1148" s="323">
        <f t="shared" si="69"/>
        <v>223</v>
      </c>
      <c r="L1148" s="324">
        <f t="shared" si="68"/>
        <v>0.13004484304932734</v>
      </c>
      <c r="N1148" s="326"/>
      <c r="O1148" s="327"/>
    </row>
    <row r="1149" spans="1:15" x14ac:dyDescent="0.25">
      <c r="A1149" s="302" t="s">
        <v>17217</v>
      </c>
      <c r="B1149" s="338">
        <v>2700</v>
      </c>
      <c r="C1149" s="339" t="s">
        <v>17218</v>
      </c>
      <c r="D1149" s="340" t="s">
        <v>17224</v>
      </c>
      <c r="E1149" s="341" t="s">
        <v>17219</v>
      </c>
      <c r="F1149" s="341" t="s">
        <v>17221</v>
      </c>
      <c r="G1149" s="342">
        <v>98</v>
      </c>
      <c r="H1149" s="348">
        <v>14.9</v>
      </c>
      <c r="I1149" s="323">
        <v>135</v>
      </c>
      <c r="J1149" s="323">
        <v>42</v>
      </c>
      <c r="K1149" s="323">
        <f t="shared" si="69"/>
        <v>177</v>
      </c>
      <c r="L1149" s="324">
        <f t="shared" si="68"/>
        <v>0.23728813559322035</v>
      </c>
      <c r="N1149" s="326"/>
      <c r="O1149" s="327"/>
    </row>
    <row r="1150" spans="1:15" x14ac:dyDescent="0.25">
      <c r="A1150" s="302" t="s">
        <v>17217</v>
      </c>
      <c r="B1150" s="338">
        <v>2700</v>
      </c>
      <c r="C1150" s="339" t="s">
        <v>17218</v>
      </c>
      <c r="D1150" s="340" t="s">
        <v>17224</v>
      </c>
      <c r="E1150" s="341" t="s">
        <v>17219</v>
      </c>
      <c r="F1150" s="341" t="s">
        <v>17221</v>
      </c>
      <c r="G1150" s="342">
        <v>98</v>
      </c>
      <c r="H1150" s="348">
        <v>14.7</v>
      </c>
      <c r="I1150" s="323">
        <v>203</v>
      </c>
      <c r="J1150" s="323">
        <v>43</v>
      </c>
      <c r="K1150" s="323">
        <f t="shared" si="69"/>
        <v>246</v>
      </c>
      <c r="L1150" s="324">
        <f t="shared" si="68"/>
        <v>0.17479674796747968</v>
      </c>
      <c r="N1150" s="326"/>
      <c r="O1150" s="327"/>
    </row>
    <row r="1151" spans="1:15" x14ac:dyDescent="0.25">
      <c r="A1151" s="302" t="s">
        <v>17217</v>
      </c>
      <c r="B1151" s="338">
        <v>2700</v>
      </c>
      <c r="C1151" s="339" t="s">
        <v>17218</v>
      </c>
      <c r="D1151" s="340" t="s">
        <v>17224</v>
      </c>
      <c r="E1151" s="341" t="s">
        <v>17219</v>
      </c>
      <c r="F1151" s="341" t="s">
        <v>17221</v>
      </c>
      <c r="G1151" s="342">
        <v>98</v>
      </c>
      <c r="H1151" s="348">
        <v>15.1</v>
      </c>
      <c r="I1151" s="323">
        <v>148</v>
      </c>
      <c r="J1151" s="323">
        <v>38</v>
      </c>
      <c r="K1151" s="323">
        <f t="shared" si="69"/>
        <v>186</v>
      </c>
      <c r="L1151" s="324">
        <f t="shared" si="68"/>
        <v>0.20430107526881722</v>
      </c>
      <c r="N1151" s="326"/>
      <c r="O1151" s="327"/>
    </row>
    <row r="1152" spans="1:15" x14ac:dyDescent="0.25">
      <c r="A1152" s="302" t="s">
        <v>17217</v>
      </c>
      <c r="B1152" s="338">
        <v>2700</v>
      </c>
      <c r="C1152" s="339" t="s">
        <v>17218</v>
      </c>
      <c r="D1152" s="340" t="s">
        <v>17224</v>
      </c>
      <c r="E1152" s="341" t="s">
        <v>17219</v>
      </c>
      <c r="F1152" s="341" t="s">
        <v>17221</v>
      </c>
      <c r="G1152" s="342">
        <v>98</v>
      </c>
      <c r="H1152" s="348">
        <v>14.5</v>
      </c>
      <c r="I1152" s="323">
        <v>170</v>
      </c>
      <c r="J1152" s="323">
        <v>39</v>
      </c>
      <c r="K1152" s="323">
        <f t="shared" si="69"/>
        <v>209</v>
      </c>
      <c r="L1152" s="324">
        <f t="shared" si="68"/>
        <v>0.18660287081339713</v>
      </c>
      <c r="N1152" s="326"/>
      <c r="O1152" s="327"/>
    </row>
    <row r="1153" spans="1:15" x14ac:dyDescent="0.25">
      <c r="A1153" s="302" t="s">
        <v>17217</v>
      </c>
      <c r="B1153" s="338">
        <v>2700</v>
      </c>
      <c r="C1153" s="339" t="s">
        <v>17218</v>
      </c>
      <c r="D1153" s="340" t="s">
        <v>17224</v>
      </c>
      <c r="E1153" s="341" t="s">
        <v>17219</v>
      </c>
      <c r="F1153" s="341" t="s">
        <v>17221</v>
      </c>
      <c r="G1153" s="342">
        <v>97.962962962962962</v>
      </c>
      <c r="H1153" s="348">
        <v>15.3</v>
      </c>
      <c r="I1153" s="323">
        <v>47</v>
      </c>
      <c r="J1153" s="323">
        <v>39</v>
      </c>
      <c r="K1153" s="323">
        <f t="shared" si="69"/>
        <v>86</v>
      </c>
      <c r="L1153" s="324">
        <f t="shared" si="68"/>
        <v>0.45348837209302323</v>
      </c>
      <c r="N1153" s="326"/>
      <c r="O1153" s="327"/>
    </row>
    <row r="1154" spans="1:15" x14ac:dyDescent="0.25">
      <c r="A1154" s="302" t="s">
        <v>17217</v>
      </c>
      <c r="B1154" s="338">
        <v>4000</v>
      </c>
      <c r="C1154" s="339" t="s">
        <v>17218</v>
      </c>
      <c r="D1154" s="340" t="s">
        <v>17224</v>
      </c>
      <c r="E1154" s="341" t="s">
        <v>17219</v>
      </c>
      <c r="F1154" s="341" t="s">
        <v>17222</v>
      </c>
      <c r="G1154" s="342">
        <v>97.93</v>
      </c>
      <c r="H1154" s="348">
        <v>14.65</v>
      </c>
      <c r="I1154" s="323">
        <v>67.459999999999994</v>
      </c>
      <c r="J1154" s="323">
        <v>50.960000000000008</v>
      </c>
      <c r="K1154" s="323">
        <f t="shared" si="69"/>
        <v>118.42</v>
      </c>
      <c r="L1154" s="324">
        <f t="shared" si="68"/>
        <v>0.43033271406856954</v>
      </c>
      <c r="N1154" s="326"/>
      <c r="O1154" s="327"/>
    </row>
    <row r="1155" spans="1:15" x14ac:dyDescent="0.25">
      <c r="A1155" s="302" t="s">
        <v>17217</v>
      </c>
      <c r="B1155" s="338">
        <v>2700</v>
      </c>
      <c r="C1155" s="339" t="s">
        <v>17218</v>
      </c>
      <c r="D1155" s="340" t="s">
        <v>17224</v>
      </c>
      <c r="E1155" s="341" t="s">
        <v>17219</v>
      </c>
      <c r="F1155" s="341" t="s">
        <v>17221</v>
      </c>
      <c r="G1155" s="342">
        <v>97.925925925925924</v>
      </c>
      <c r="H1155" s="348">
        <v>15</v>
      </c>
      <c r="I1155" s="323">
        <v>108</v>
      </c>
      <c r="J1155" s="323">
        <v>35</v>
      </c>
      <c r="K1155" s="323">
        <f t="shared" si="69"/>
        <v>143</v>
      </c>
      <c r="L1155" s="324">
        <f t="shared" si="68"/>
        <v>0.24475524475524477</v>
      </c>
      <c r="N1155" s="326"/>
      <c r="O1155" s="327"/>
    </row>
    <row r="1156" spans="1:15" x14ac:dyDescent="0.25">
      <c r="A1156" s="302" t="s">
        <v>17217</v>
      </c>
      <c r="B1156" s="344">
        <v>2000</v>
      </c>
      <c r="C1156" s="349" t="s">
        <v>17218</v>
      </c>
      <c r="D1156" s="340" t="s">
        <v>17224</v>
      </c>
      <c r="E1156" s="341" t="s">
        <v>17219</v>
      </c>
      <c r="F1156" s="345" t="s">
        <v>17221</v>
      </c>
      <c r="G1156" s="346">
        <v>97.9</v>
      </c>
      <c r="H1156" s="347">
        <v>15.85</v>
      </c>
      <c r="I1156" s="333">
        <v>18.899999999999999</v>
      </c>
      <c r="J1156" s="329">
        <v>26.3</v>
      </c>
      <c r="K1156" s="329">
        <v>45.2</v>
      </c>
      <c r="L1156" s="324">
        <f t="shared" si="68"/>
        <v>0.58185840707964598</v>
      </c>
      <c r="N1156" s="326"/>
      <c r="O1156" s="327"/>
    </row>
    <row r="1157" spans="1:15" x14ac:dyDescent="0.25">
      <c r="A1157" s="302" t="s">
        <v>17217</v>
      </c>
      <c r="B1157" s="338">
        <v>1400</v>
      </c>
      <c r="C1157" s="339" t="s">
        <v>17218</v>
      </c>
      <c r="D1157" s="340" t="s">
        <v>17224</v>
      </c>
      <c r="E1157" s="341" t="s">
        <v>17219</v>
      </c>
      <c r="F1157" s="341" t="s">
        <v>17222</v>
      </c>
      <c r="G1157" s="342">
        <v>97.9</v>
      </c>
      <c r="H1157" s="348">
        <v>13.87</v>
      </c>
      <c r="I1157" s="323">
        <v>452</v>
      </c>
      <c r="J1157" s="323">
        <v>4</v>
      </c>
      <c r="K1157" s="323">
        <f>I1157+J1157</f>
        <v>456</v>
      </c>
      <c r="L1157" s="324">
        <f t="shared" si="68"/>
        <v>8.771929824561403E-3</v>
      </c>
      <c r="N1157" s="326"/>
      <c r="O1157" s="327"/>
    </row>
    <row r="1158" spans="1:15" x14ac:dyDescent="0.25">
      <c r="A1158" s="302" t="s">
        <v>17217</v>
      </c>
      <c r="B1158" s="344">
        <v>2500</v>
      </c>
      <c r="C1158" s="349" t="s">
        <v>17218</v>
      </c>
      <c r="D1158" s="340" t="s">
        <v>17224</v>
      </c>
      <c r="E1158" s="341" t="s">
        <v>17219</v>
      </c>
      <c r="F1158" s="345" t="s">
        <v>17221</v>
      </c>
      <c r="G1158" s="346">
        <v>97.8</v>
      </c>
      <c r="H1158" s="347">
        <v>13.72</v>
      </c>
      <c r="I1158" s="333">
        <v>194.7</v>
      </c>
      <c r="J1158" s="329">
        <v>8.1999999999999993</v>
      </c>
      <c r="K1158" s="329">
        <v>202.9</v>
      </c>
      <c r="L1158" s="324">
        <f t="shared" si="68"/>
        <v>4.0413997042878264E-2</v>
      </c>
      <c r="N1158" s="326"/>
      <c r="O1158" s="327"/>
    </row>
    <row r="1159" spans="1:15" x14ac:dyDescent="0.25">
      <c r="A1159" s="302" t="s">
        <v>17217</v>
      </c>
      <c r="B1159" s="338">
        <v>2700</v>
      </c>
      <c r="C1159" s="339" t="s">
        <v>17218</v>
      </c>
      <c r="D1159" s="340" t="s">
        <v>17224</v>
      </c>
      <c r="E1159" s="341" t="s">
        <v>17219</v>
      </c>
      <c r="F1159" s="341" t="s">
        <v>17221</v>
      </c>
      <c r="G1159" s="342">
        <v>97.740740740740733</v>
      </c>
      <c r="H1159" s="348">
        <v>14.8</v>
      </c>
      <c r="I1159" s="323">
        <v>121</v>
      </c>
      <c r="J1159" s="323">
        <v>45</v>
      </c>
      <c r="K1159" s="323">
        <f>I1159+J1159</f>
        <v>166</v>
      </c>
      <c r="L1159" s="324">
        <f t="shared" si="68"/>
        <v>0.27108433734939757</v>
      </c>
      <c r="N1159" s="326"/>
      <c r="O1159" s="327"/>
    </row>
    <row r="1160" spans="1:15" x14ac:dyDescent="0.25">
      <c r="A1160" s="302" t="s">
        <v>17217</v>
      </c>
      <c r="B1160" s="338">
        <v>2700</v>
      </c>
      <c r="C1160" s="339" t="s">
        <v>17218</v>
      </c>
      <c r="D1160" s="340" t="s">
        <v>17224</v>
      </c>
      <c r="E1160" s="341" t="s">
        <v>17219</v>
      </c>
      <c r="F1160" s="341" t="s">
        <v>17221</v>
      </c>
      <c r="G1160" s="342">
        <v>97.703703703703709</v>
      </c>
      <c r="H1160" s="348">
        <v>15</v>
      </c>
      <c r="I1160" s="323">
        <v>204</v>
      </c>
      <c r="J1160" s="323">
        <v>27</v>
      </c>
      <c r="K1160" s="323">
        <f>I1160+J1160</f>
        <v>231</v>
      </c>
      <c r="L1160" s="324">
        <f t="shared" si="68"/>
        <v>0.11688311688311688</v>
      </c>
      <c r="N1160" s="326"/>
      <c r="O1160" s="327"/>
    </row>
    <row r="1161" spans="1:15" x14ac:dyDescent="0.25">
      <c r="A1161" s="302" t="s">
        <v>17217</v>
      </c>
      <c r="B1161" s="344">
        <v>2001</v>
      </c>
      <c r="C1161" s="349" t="s">
        <v>17218</v>
      </c>
      <c r="D1161" s="340" t="s">
        <v>17224</v>
      </c>
      <c r="E1161" s="341" t="s">
        <v>17219</v>
      </c>
      <c r="F1161" s="345" t="s">
        <v>17221</v>
      </c>
      <c r="G1161" s="346">
        <v>97.7</v>
      </c>
      <c r="H1161" s="347">
        <v>13.69</v>
      </c>
      <c r="I1161" s="333">
        <v>94</v>
      </c>
      <c r="J1161" s="329">
        <v>37</v>
      </c>
      <c r="K1161" s="329">
        <v>130.9</v>
      </c>
      <c r="L1161" s="324">
        <f t="shared" si="68"/>
        <v>0.28265851795263558</v>
      </c>
      <c r="N1161" s="326"/>
      <c r="O1161" s="327"/>
    </row>
    <row r="1162" spans="1:15" x14ac:dyDescent="0.25">
      <c r="A1162" s="302" t="s">
        <v>17217</v>
      </c>
      <c r="B1162" s="338">
        <v>2565</v>
      </c>
      <c r="C1162" s="339" t="s">
        <v>17218</v>
      </c>
      <c r="D1162" s="340" t="s">
        <v>17224</v>
      </c>
      <c r="E1162" s="341" t="s">
        <v>17219</v>
      </c>
      <c r="F1162" s="341" t="s">
        <v>17221</v>
      </c>
      <c r="G1162" s="342">
        <v>97.660818713450297</v>
      </c>
      <c r="H1162" s="348">
        <v>15</v>
      </c>
      <c r="I1162" s="323">
        <v>185</v>
      </c>
      <c r="J1162" s="323">
        <v>36</v>
      </c>
      <c r="K1162" s="323">
        <f t="shared" ref="K1162:K1169" si="70">I1162+J1162</f>
        <v>221</v>
      </c>
      <c r="L1162" s="324">
        <f t="shared" si="68"/>
        <v>0.16289592760180996</v>
      </c>
      <c r="N1162" s="326"/>
      <c r="O1162" s="327"/>
    </row>
    <row r="1163" spans="1:15" x14ac:dyDescent="0.25">
      <c r="A1163" s="302" t="s">
        <v>17217</v>
      </c>
      <c r="B1163" s="338">
        <v>1600</v>
      </c>
      <c r="C1163" s="339" t="s">
        <v>17218</v>
      </c>
      <c r="D1163" s="340" t="s">
        <v>17224</v>
      </c>
      <c r="E1163" s="341" t="s">
        <v>17219</v>
      </c>
      <c r="F1163" s="341" t="s">
        <v>17221</v>
      </c>
      <c r="G1163" s="342">
        <v>97.625</v>
      </c>
      <c r="H1163" s="348">
        <v>14.28</v>
      </c>
      <c r="I1163" s="323">
        <v>351</v>
      </c>
      <c r="J1163" s="323">
        <v>30.18</v>
      </c>
      <c r="K1163" s="323">
        <f t="shared" si="70"/>
        <v>381.18</v>
      </c>
      <c r="L1163" s="324">
        <f t="shared" si="68"/>
        <v>7.9175192822288687E-2</v>
      </c>
      <c r="N1163" s="326"/>
      <c r="O1163" s="327"/>
    </row>
    <row r="1164" spans="1:15" x14ac:dyDescent="0.25">
      <c r="A1164" s="302" t="s">
        <v>17217</v>
      </c>
      <c r="B1164" s="338">
        <v>1600</v>
      </c>
      <c r="C1164" s="339" t="s">
        <v>17218</v>
      </c>
      <c r="D1164" s="340" t="s">
        <v>17224</v>
      </c>
      <c r="E1164" s="341" t="s">
        <v>17219</v>
      </c>
      <c r="F1164" s="341" t="s">
        <v>17221</v>
      </c>
      <c r="G1164" s="342">
        <v>97.625</v>
      </c>
      <c r="H1164" s="348">
        <v>14.24</v>
      </c>
      <c r="I1164" s="323">
        <v>352.18</v>
      </c>
      <c r="J1164" s="323">
        <v>30</v>
      </c>
      <c r="K1164" s="323">
        <f t="shared" si="70"/>
        <v>382.18</v>
      </c>
      <c r="L1164" s="324">
        <f t="shared" si="68"/>
        <v>7.8497043278036527E-2</v>
      </c>
      <c r="N1164" s="326"/>
      <c r="O1164" s="327"/>
    </row>
    <row r="1165" spans="1:15" x14ac:dyDescent="0.25">
      <c r="A1165" s="302" t="s">
        <v>17217</v>
      </c>
      <c r="B1165" s="338">
        <v>1600</v>
      </c>
      <c r="C1165" s="339" t="s">
        <v>17218</v>
      </c>
      <c r="D1165" s="340" t="s">
        <v>17224</v>
      </c>
      <c r="E1165" s="341" t="s">
        <v>17219</v>
      </c>
      <c r="F1165" s="341" t="s">
        <v>17221</v>
      </c>
      <c r="G1165" s="342">
        <v>97.625</v>
      </c>
      <c r="H1165" s="348">
        <v>14.26</v>
      </c>
      <c r="I1165" s="323">
        <v>363.09</v>
      </c>
      <c r="J1165" s="323">
        <v>30.09</v>
      </c>
      <c r="K1165" s="323">
        <f t="shared" si="70"/>
        <v>393.17999999999995</v>
      </c>
      <c r="L1165" s="324">
        <f t="shared" si="68"/>
        <v>7.6529833663970703E-2</v>
      </c>
      <c r="N1165" s="326"/>
      <c r="O1165" s="327"/>
    </row>
    <row r="1166" spans="1:15" x14ac:dyDescent="0.25">
      <c r="A1166" s="302" t="s">
        <v>17217</v>
      </c>
      <c r="B1166" s="338">
        <v>2500</v>
      </c>
      <c r="C1166" s="339" t="s">
        <v>17218</v>
      </c>
      <c r="D1166" s="340" t="s">
        <v>17224</v>
      </c>
      <c r="E1166" s="341" t="s">
        <v>17219</v>
      </c>
      <c r="F1166" s="341" t="s">
        <v>17222</v>
      </c>
      <c r="G1166" s="342">
        <v>97.6</v>
      </c>
      <c r="H1166" s="348">
        <v>13.86</v>
      </c>
      <c r="I1166" s="323">
        <v>305.27999999999997</v>
      </c>
      <c r="J1166" s="323">
        <v>64.860000000000014</v>
      </c>
      <c r="K1166" s="323">
        <f t="shared" si="70"/>
        <v>370.14</v>
      </c>
      <c r="L1166" s="324">
        <f t="shared" si="68"/>
        <v>0.1752309936780678</v>
      </c>
      <c r="N1166" s="326"/>
      <c r="O1166" s="327"/>
    </row>
    <row r="1167" spans="1:15" x14ac:dyDescent="0.25">
      <c r="A1167" s="302" t="s">
        <v>17217</v>
      </c>
      <c r="B1167" s="338">
        <v>2700</v>
      </c>
      <c r="C1167" s="339" t="s">
        <v>17218</v>
      </c>
      <c r="D1167" s="340" t="s">
        <v>17224</v>
      </c>
      <c r="E1167" s="341" t="s">
        <v>17219</v>
      </c>
      <c r="F1167" s="341" t="s">
        <v>17221</v>
      </c>
      <c r="G1167" s="342">
        <v>97.592592592592595</v>
      </c>
      <c r="H1167" s="348">
        <v>15.32</v>
      </c>
      <c r="I1167" s="323">
        <v>152.52000000000001</v>
      </c>
      <c r="J1167" s="323">
        <v>36.869999999999997</v>
      </c>
      <c r="K1167" s="323">
        <f t="shared" si="70"/>
        <v>189.39000000000001</v>
      </c>
      <c r="L1167" s="324">
        <f t="shared" si="68"/>
        <v>0.19467764929510531</v>
      </c>
      <c r="N1167" s="326"/>
      <c r="O1167" s="327"/>
    </row>
    <row r="1168" spans="1:15" x14ac:dyDescent="0.25">
      <c r="A1168" s="302" t="s">
        <v>17217</v>
      </c>
      <c r="B1168" s="338">
        <v>4000</v>
      </c>
      <c r="C1168" s="339" t="s">
        <v>17218</v>
      </c>
      <c r="D1168" s="340" t="s">
        <v>17224</v>
      </c>
      <c r="E1168" s="341" t="s">
        <v>17219</v>
      </c>
      <c r="F1168" s="341" t="s">
        <v>17222</v>
      </c>
      <c r="G1168" s="342">
        <v>97.55</v>
      </c>
      <c r="H1168" s="348">
        <v>14.81</v>
      </c>
      <c r="I1168" s="323">
        <v>61.55</v>
      </c>
      <c r="J1168" s="323">
        <v>50.269999999999996</v>
      </c>
      <c r="K1168" s="323">
        <f t="shared" si="70"/>
        <v>111.82</v>
      </c>
      <c r="L1168" s="324">
        <f t="shared" si="68"/>
        <v>0.44956179574315863</v>
      </c>
      <c r="N1168" s="326"/>
      <c r="O1168" s="327"/>
    </row>
    <row r="1169" spans="1:15" x14ac:dyDescent="0.25">
      <c r="A1169" s="302" t="s">
        <v>17217</v>
      </c>
      <c r="B1169" s="338">
        <v>2630</v>
      </c>
      <c r="C1169" s="339" t="s">
        <v>17218</v>
      </c>
      <c r="D1169" s="340" t="s">
        <v>17224</v>
      </c>
      <c r="E1169" s="341" t="s">
        <v>17219</v>
      </c>
      <c r="F1169" s="341" t="s">
        <v>17221</v>
      </c>
      <c r="G1169" s="342">
        <v>97.528517110266151</v>
      </c>
      <c r="H1169" s="348">
        <v>15.1</v>
      </c>
      <c r="I1169" s="323">
        <v>63</v>
      </c>
      <c r="J1169" s="323">
        <v>40</v>
      </c>
      <c r="K1169" s="323">
        <f t="shared" si="70"/>
        <v>103</v>
      </c>
      <c r="L1169" s="324">
        <f t="shared" si="68"/>
        <v>0.38834951456310679</v>
      </c>
      <c r="N1169" s="326"/>
      <c r="O1169" s="327"/>
    </row>
    <row r="1170" spans="1:15" x14ac:dyDescent="0.25">
      <c r="A1170" s="302" t="s">
        <v>17217</v>
      </c>
      <c r="B1170" s="344">
        <v>2000</v>
      </c>
      <c r="C1170" s="349" t="s">
        <v>17218</v>
      </c>
      <c r="D1170" s="340" t="s">
        <v>17224</v>
      </c>
      <c r="E1170" s="341" t="s">
        <v>17219</v>
      </c>
      <c r="F1170" s="345" t="s">
        <v>17221</v>
      </c>
      <c r="G1170" s="346">
        <v>97.5</v>
      </c>
      <c r="H1170" s="347">
        <v>15.73</v>
      </c>
      <c r="I1170" s="333">
        <v>16.2</v>
      </c>
      <c r="J1170" s="329">
        <v>34</v>
      </c>
      <c r="K1170" s="329">
        <v>50.2</v>
      </c>
      <c r="L1170" s="324">
        <f t="shared" si="68"/>
        <v>0.67729083665338641</v>
      </c>
      <c r="N1170" s="326"/>
      <c r="O1170" s="327"/>
    </row>
    <row r="1171" spans="1:15" x14ac:dyDescent="0.25">
      <c r="A1171" s="302" t="s">
        <v>17217</v>
      </c>
      <c r="B1171" s="344">
        <v>2500</v>
      </c>
      <c r="C1171" s="349" t="s">
        <v>17218</v>
      </c>
      <c r="D1171" s="340" t="s">
        <v>17224</v>
      </c>
      <c r="E1171" s="341" t="s">
        <v>17225</v>
      </c>
      <c r="F1171" s="345" t="s">
        <v>17221</v>
      </c>
      <c r="G1171" s="346">
        <v>97.5</v>
      </c>
      <c r="H1171" s="347">
        <v>14.1</v>
      </c>
      <c r="I1171" s="333">
        <v>171.5</v>
      </c>
      <c r="J1171" s="329">
        <v>20.6</v>
      </c>
      <c r="K1171" s="329">
        <v>192.1</v>
      </c>
      <c r="L1171" s="324">
        <f t="shared" si="68"/>
        <v>0.10723581467985425</v>
      </c>
      <c r="N1171" s="326"/>
      <c r="O1171" s="327"/>
    </row>
    <row r="1172" spans="1:15" x14ac:dyDescent="0.25">
      <c r="A1172" s="302" t="s">
        <v>17217</v>
      </c>
      <c r="B1172" s="338">
        <v>3600</v>
      </c>
      <c r="C1172" s="339" t="s">
        <v>17218</v>
      </c>
      <c r="D1172" s="340" t="s">
        <v>17224</v>
      </c>
      <c r="E1172" s="341" t="s">
        <v>17219</v>
      </c>
      <c r="F1172" s="341" t="s">
        <v>17222</v>
      </c>
      <c r="G1172" s="342">
        <v>97.5</v>
      </c>
      <c r="H1172" s="348">
        <v>13.6</v>
      </c>
      <c r="I1172" s="323">
        <v>499.52</v>
      </c>
      <c r="J1172" s="323">
        <v>71.980000000000018</v>
      </c>
      <c r="K1172" s="323">
        <f t="shared" ref="K1172:K1195" si="71">I1172+J1172</f>
        <v>571.5</v>
      </c>
      <c r="L1172" s="324">
        <f t="shared" si="68"/>
        <v>0.12594925634295717</v>
      </c>
      <c r="N1172" s="326"/>
      <c r="O1172" s="327"/>
    </row>
    <row r="1173" spans="1:15" x14ac:dyDescent="0.25">
      <c r="A1173" s="302" t="s">
        <v>17217</v>
      </c>
      <c r="B1173" s="338">
        <v>3400</v>
      </c>
      <c r="C1173" s="339" t="s">
        <v>17218</v>
      </c>
      <c r="D1173" s="340" t="s">
        <v>17224</v>
      </c>
      <c r="E1173" s="341" t="s">
        <v>17219</v>
      </c>
      <c r="F1173" s="341" t="s">
        <v>17221</v>
      </c>
      <c r="G1173" s="342">
        <v>97.5</v>
      </c>
      <c r="H1173" s="348">
        <v>15.61</v>
      </c>
      <c r="I1173" s="323">
        <v>149.9</v>
      </c>
      <c r="J1173" s="323">
        <v>52.57</v>
      </c>
      <c r="K1173" s="323">
        <f t="shared" si="71"/>
        <v>202.47</v>
      </c>
      <c r="L1173" s="324">
        <f t="shared" si="68"/>
        <v>0.25964340396108065</v>
      </c>
      <c r="N1173" s="326"/>
      <c r="O1173" s="327"/>
    </row>
    <row r="1174" spans="1:15" x14ac:dyDescent="0.25">
      <c r="A1174" s="302" t="s">
        <v>17217</v>
      </c>
      <c r="B1174" s="338">
        <v>2500</v>
      </c>
      <c r="C1174" s="339" t="s">
        <v>17218</v>
      </c>
      <c r="D1174" s="340" t="s">
        <v>17224</v>
      </c>
      <c r="E1174" s="341" t="s">
        <v>17219</v>
      </c>
      <c r="F1174" s="341" t="s">
        <v>17222</v>
      </c>
      <c r="G1174" s="342">
        <v>97.5</v>
      </c>
      <c r="H1174" s="348">
        <v>14.04</v>
      </c>
      <c r="I1174" s="323">
        <v>327.12</v>
      </c>
      <c r="J1174" s="323">
        <v>46.95999999999998</v>
      </c>
      <c r="K1174" s="323">
        <f t="shared" si="71"/>
        <v>374.08</v>
      </c>
      <c r="L1174" s="324">
        <f t="shared" si="68"/>
        <v>0.12553464499572278</v>
      </c>
      <c r="N1174" s="326"/>
      <c r="O1174" s="327"/>
    </row>
    <row r="1175" spans="1:15" x14ac:dyDescent="0.25">
      <c r="A1175" s="302" t="s">
        <v>17217</v>
      </c>
      <c r="B1175" s="338">
        <v>3400</v>
      </c>
      <c r="C1175" s="339" t="s">
        <v>17218</v>
      </c>
      <c r="D1175" s="340" t="s">
        <v>17224</v>
      </c>
      <c r="E1175" s="341" t="s">
        <v>17219</v>
      </c>
      <c r="F1175" s="341" t="s">
        <v>17221</v>
      </c>
      <c r="G1175" s="342">
        <v>97.49</v>
      </c>
      <c r="H1175" s="348">
        <v>15.65</v>
      </c>
      <c r="I1175" s="323">
        <v>140.24</v>
      </c>
      <c r="J1175" s="323">
        <v>50.33</v>
      </c>
      <c r="K1175" s="323">
        <f t="shared" si="71"/>
        <v>190.57</v>
      </c>
      <c r="L1175" s="324">
        <f t="shared" si="68"/>
        <v>0.26410242955344493</v>
      </c>
      <c r="N1175" s="326"/>
      <c r="O1175" s="327"/>
    </row>
    <row r="1176" spans="1:15" x14ac:dyDescent="0.25">
      <c r="A1176" s="302" t="s">
        <v>17217</v>
      </c>
      <c r="B1176" s="338">
        <v>2700</v>
      </c>
      <c r="C1176" s="339" t="s">
        <v>17218</v>
      </c>
      <c r="D1176" s="340" t="s">
        <v>17224</v>
      </c>
      <c r="E1176" s="341" t="s">
        <v>17219</v>
      </c>
      <c r="F1176" s="341" t="s">
        <v>17221</v>
      </c>
      <c r="G1176" s="342">
        <v>97.444444444444443</v>
      </c>
      <c r="H1176" s="348">
        <v>15.5</v>
      </c>
      <c r="I1176" s="323">
        <v>121</v>
      </c>
      <c r="J1176" s="323">
        <v>25</v>
      </c>
      <c r="K1176" s="323">
        <f t="shared" si="71"/>
        <v>146</v>
      </c>
      <c r="L1176" s="324">
        <f t="shared" si="68"/>
        <v>0.17123287671232876</v>
      </c>
      <c r="N1176" s="326"/>
      <c r="O1176" s="327"/>
    </row>
    <row r="1177" spans="1:15" x14ac:dyDescent="0.25">
      <c r="A1177" s="302" t="s">
        <v>17217</v>
      </c>
      <c r="B1177" s="338">
        <v>8000</v>
      </c>
      <c r="C1177" s="339" t="s">
        <v>17218</v>
      </c>
      <c r="D1177" s="340" t="s">
        <v>17224</v>
      </c>
      <c r="E1177" s="341" t="s">
        <v>17219</v>
      </c>
      <c r="F1177" s="341" t="s">
        <v>17222</v>
      </c>
      <c r="G1177" s="342">
        <v>97.4</v>
      </c>
      <c r="H1177" s="348">
        <v>14.7</v>
      </c>
      <c r="I1177" s="323">
        <v>308.17</v>
      </c>
      <c r="J1177" s="323">
        <v>57.870000000000005</v>
      </c>
      <c r="K1177" s="323">
        <f t="shared" si="71"/>
        <v>366.04</v>
      </c>
      <c r="L1177" s="324">
        <f t="shared" si="68"/>
        <v>0.15809747568571741</v>
      </c>
      <c r="N1177" s="326"/>
      <c r="O1177" s="327"/>
    </row>
    <row r="1178" spans="1:15" x14ac:dyDescent="0.25">
      <c r="A1178" s="302" t="s">
        <v>17217</v>
      </c>
      <c r="B1178" s="338">
        <v>3400</v>
      </c>
      <c r="C1178" s="339" t="s">
        <v>17218</v>
      </c>
      <c r="D1178" s="340" t="s">
        <v>17224</v>
      </c>
      <c r="E1178" s="341" t="s">
        <v>17219</v>
      </c>
      <c r="F1178" s="341" t="s">
        <v>17221</v>
      </c>
      <c r="G1178" s="342">
        <v>97.39</v>
      </c>
      <c r="H1178" s="348">
        <v>15.59</v>
      </c>
      <c r="I1178" s="323">
        <v>138</v>
      </c>
      <c r="J1178" s="323">
        <v>48.33</v>
      </c>
      <c r="K1178" s="323">
        <f t="shared" si="71"/>
        <v>186.32999999999998</v>
      </c>
      <c r="L1178" s="324">
        <f t="shared" si="68"/>
        <v>0.25937852197713734</v>
      </c>
      <c r="N1178" s="326"/>
      <c r="O1178" s="327"/>
    </row>
    <row r="1179" spans="1:15" x14ac:dyDescent="0.25">
      <c r="A1179" s="302" t="s">
        <v>17217</v>
      </c>
      <c r="B1179" s="338">
        <v>1600</v>
      </c>
      <c r="C1179" s="339" t="s">
        <v>17218</v>
      </c>
      <c r="D1179" s="340" t="s">
        <v>17224</v>
      </c>
      <c r="E1179" s="341" t="s">
        <v>17219</v>
      </c>
      <c r="F1179" s="341" t="s">
        <v>17221</v>
      </c>
      <c r="G1179" s="342">
        <v>97.3125</v>
      </c>
      <c r="H1179" s="348">
        <v>14.56</v>
      </c>
      <c r="I1179" s="323">
        <v>374.18</v>
      </c>
      <c r="J1179" s="323">
        <v>32.82</v>
      </c>
      <c r="K1179" s="323">
        <f t="shared" si="71"/>
        <v>407</v>
      </c>
      <c r="L1179" s="324">
        <f t="shared" si="68"/>
        <v>8.0638820638820635E-2</v>
      </c>
      <c r="N1179" s="326"/>
      <c r="O1179" s="327"/>
    </row>
    <row r="1180" spans="1:15" x14ac:dyDescent="0.25">
      <c r="A1180" s="302" t="s">
        <v>17217</v>
      </c>
      <c r="B1180" s="338">
        <v>1600</v>
      </c>
      <c r="C1180" s="339" t="s">
        <v>17218</v>
      </c>
      <c r="D1180" s="340" t="s">
        <v>17224</v>
      </c>
      <c r="E1180" s="341" t="s">
        <v>17219</v>
      </c>
      <c r="F1180" s="341" t="s">
        <v>17221</v>
      </c>
      <c r="G1180" s="342">
        <v>97.3125</v>
      </c>
      <c r="H1180" s="348">
        <v>14.56</v>
      </c>
      <c r="I1180" s="323">
        <v>387.45</v>
      </c>
      <c r="J1180" s="323">
        <v>32.909999999999997</v>
      </c>
      <c r="K1180" s="323">
        <f t="shared" si="71"/>
        <v>420.36</v>
      </c>
      <c r="L1180" s="324">
        <f t="shared" si="68"/>
        <v>7.8290037111047664E-2</v>
      </c>
      <c r="N1180" s="326"/>
      <c r="O1180" s="327"/>
    </row>
    <row r="1181" spans="1:15" x14ac:dyDescent="0.25">
      <c r="A1181" s="302" t="s">
        <v>17217</v>
      </c>
      <c r="B1181" s="338">
        <v>1600</v>
      </c>
      <c r="C1181" s="339" t="s">
        <v>17218</v>
      </c>
      <c r="D1181" s="340" t="s">
        <v>17224</v>
      </c>
      <c r="E1181" s="341" t="s">
        <v>17219</v>
      </c>
      <c r="F1181" s="341" t="s">
        <v>17221</v>
      </c>
      <c r="G1181" s="342">
        <v>97.3125</v>
      </c>
      <c r="H1181" s="348">
        <v>14.56</v>
      </c>
      <c r="I1181" s="323">
        <v>400.45</v>
      </c>
      <c r="J1181" s="323">
        <v>33.090000000000003</v>
      </c>
      <c r="K1181" s="323">
        <f t="shared" si="71"/>
        <v>433.53999999999996</v>
      </c>
      <c r="L1181" s="324">
        <f t="shared" si="68"/>
        <v>7.6325137242238328E-2</v>
      </c>
      <c r="N1181" s="326"/>
      <c r="O1181" s="327"/>
    </row>
    <row r="1182" spans="1:15" x14ac:dyDescent="0.25">
      <c r="A1182" s="302" t="s">
        <v>17217</v>
      </c>
      <c r="B1182" s="338">
        <v>2565</v>
      </c>
      <c r="C1182" s="339" t="s">
        <v>17218</v>
      </c>
      <c r="D1182" s="340" t="s">
        <v>17224</v>
      </c>
      <c r="E1182" s="341" t="s">
        <v>17219</v>
      </c>
      <c r="F1182" s="341" t="s">
        <v>17221</v>
      </c>
      <c r="G1182" s="342">
        <v>97.309941520467831</v>
      </c>
      <c r="H1182" s="348">
        <v>15</v>
      </c>
      <c r="I1182" s="323">
        <v>95</v>
      </c>
      <c r="J1182" s="323">
        <v>37</v>
      </c>
      <c r="K1182" s="323">
        <f t="shared" si="71"/>
        <v>132</v>
      </c>
      <c r="L1182" s="324">
        <f t="shared" si="68"/>
        <v>0.28030303030303028</v>
      </c>
      <c r="N1182" s="326"/>
      <c r="O1182" s="327"/>
    </row>
    <row r="1183" spans="1:15" x14ac:dyDescent="0.25">
      <c r="A1183" s="302" t="s">
        <v>17217</v>
      </c>
      <c r="B1183" s="338">
        <v>2700</v>
      </c>
      <c r="C1183" s="339" t="s">
        <v>17218</v>
      </c>
      <c r="D1183" s="340" t="s">
        <v>17224</v>
      </c>
      <c r="E1183" s="341" t="s">
        <v>17219</v>
      </c>
      <c r="F1183" s="341" t="s">
        <v>17221</v>
      </c>
      <c r="G1183" s="342">
        <v>97.259259259259252</v>
      </c>
      <c r="H1183" s="348">
        <v>15.1</v>
      </c>
      <c r="I1183" s="323">
        <v>128</v>
      </c>
      <c r="J1183" s="323">
        <v>27</v>
      </c>
      <c r="K1183" s="323">
        <f t="shared" si="71"/>
        <v>155</v>
      </c>
      <c r="L1183" s="324">
        <f t="shared" si="68"/>
        <v>0.17419354838709677</v>
      </c>
      <c r="N1183" s="326"/>
      <c r="O1183" s="327"/>
    </row>
    <row r="1184" spans="1:15" x14ac:dyDescent="0.25">
      <c r="A1184" s="302" t="s">
        <v>17217</v>
      </c>
      <c r="B1184" s="338">
        <v>2700</v>
      </c>
      <c r="C1184" s="339" t="s">
        <v>17218</v>
      </c>
      <c r="D1184" s="340" t="s">
        <v>17224</v>
      </c>
      <c r="E1184" s="341" t="s">
        <v>17219</v>
      </c>
      <c r="F1184" s="341" t="s">
        <v>17221</v>
      </c>
      <c r="G1184" s="342">
        <v>97.222222222222214</v>
      </c>
      <c r="H1184" s="348">
        <v>14.8</v>
      </c>
      <c r="I1184" s="323">
        <v>140</v>
      </c>
      <c r="J1184" s="323">
        <v>31</v>
      </c>
      <c r="K1184" s="323">
        <f t="shared" si="71"/>
        <v>171</v>
      </c>
      <c r="L1184" s="324">
        <f t="shared" si="68"/>
        <v>0.18128654970760233</v>
      </c>
      <c r="N1184" s="326"/>
      <c r="O1184" s="327"/>
    </row>
    <row r="1185" spans="1:15" x14ac:dyDescent="0.25">
      <c r="A1185" s="302" t="s">
        <v>17217</v>
      </c>
      <c r="B1185" s="338">
        <v>4500</v>
      </c>
      <c r="C1185" s="339" t="s">
        <v>17218</v>
      </c>
      <c r="D1185" s="340" t="s">
        <v>17224</v>
      </c>
      <c r="E1185" s="341" t="s">
        <v>17219</v>
      </c>
      <c r="F1185" s="341" t="s">
        <v>17222</v>
      </c>
      <c r="G1185" s="342">
        <v>97.2</v>
      </c>
      <c r="H1185" s="348">
        <v>15.33</v>
      </c>
      <c r="I1185" s="323">
        <v>35.57</v>
      </c>
      <c r="J1185" s="323">
        <v>43.589999999999996</v>
      </c>
      <c r="K1185" s="323">
        <f t="shared" si="71"/>
        <v>79.16</v>
      </c>
      <c r="L1185" s="324">
        <f t="shared" si="68"/>
        <v>0.55065689742294088</v>
      </c>
      <c r="N1185" s="326"/>
      <c r="O1185" s="327"/>
    </row>
    <row r="1186" spans="1:15" x14ac:dyDescent="0.25">
      <c r="A1186" s="302" t="s">
        <v>17217</v>
      </c>
      <c r="B1186" s="338">
        <v>1100</v>
      </c>
      <c r="C1186" s="339" t="s">
        <v>17218</v>
      </c>
      <c r="D1186" s="340" t="s">
        <v>17224</v>
      </c>
      <c r="E1186" s="341" t="s">
        <v>17219</v>
      </c>
      <c r="F1186" s="341" t="s">
        <v>17221</v>
      </c>
      <c r="G1186" s="342">
        <v>97.181818181818187</v>
      </c>
      <c r="H1186" s="348">
        <v>11.86</v>
      </c>
      <c r="I1186" s="323">
        <v>177.45</v>
      </c>
      <c r="J1186" s="323">
        <v>90</v>
      </c>
      <c r="K1186" s="323">
        <f t="shared" si="71"/>
        <v>267.45</v>
      </c>
      <c r="L1186" s="324">
        <f t="shared" si="68"/>
        <v>0.33651149747616377</v>
      </c>
      <c r="N1186" s="326"/>
      <c r="O1186" s="327"/>
    </row>
    <row r="1187" spans="1:15" x14ac:dyDescent="0.25">
      <c r="A1187" s="302" t="s">
        <v>17217</v>
      </c>
      <c r="B1187" s="338">
        <v>1100</v>
      </c>
      <c r="C1187" s="339" t="s">
        <v>17218</v>
      </c>
      <c r="D1187" s="340" t="s">
        <v>17224</v>
      </c>
      <c r="E1187" s="341" t="s">
        <v>17219</v>
      </c>
      <c r="F1187" s="341" t="s">
        <v>17221</v>
      </c>
      <c r="G1187" s="342">
        <v>97.181818181818187</v>
      </c>
      <c r="H1187" s="348">
        <v>11.67</v>
      </c>
      <c r="I1187" s="323">
        <v>196.55</v>
      </c>
      <c r="J1187" s="323">
        <v>94.27</v>
      </c>
      <c r="K1187" s="323">
        <f t="shared" si="71"/>
        <v>290.82</v>
      </c>
      <c r="L1187" s="324">
        <f t="shared" si="68"/>
        <v>0.32415239667148066</v>
      </c>
      <c r="N1187" s="326"/>
      <c r="O1187" s="327"/>
    </row>
    <row r="1188" spans="1:15" x14ac:dyDescent="0.25">
      <c r="A1188" s="302" t="s">
        <v>17217</v>
      </c>
      <c r="B1188" s="338">
        <v>1100</v>
      </c>
      <c r="C1188" s="339" t="s">
        <v>17218</v>
      </c>
      <c r="D1188" s="340" t="s">
        <v>17224</v>
      </c>
      <c r="E1188" s="341" t="s">
        <v>17219</v>
      </c>
      <c r="F1188" s="341" t="s">
        <v>17221</v>
      </c>
      <c r="G1188" s="342">
        <v>97.181818181818187</v>
      </c>
      <c r="H1188" s="348">
        <v>11.81</v>
      </c>
      <c r="I1188" s="323">
        <v>177.27</v>
      </c>
      <c r="J1188" s="323">
        <v>82</v>
      </c>
      <c r="K1188" s="323">
        <f t="shared" si="71"/>
        <v>259.27</v>
      </c>
      <c r="L1188" s="324">
        <f t="shared" si="68"/>
        <v>0.31627261156323527</v>
      </c>
      <c r="N1188" s="326"/>
      <c r="O1188" s="327"/>
    </row>
    <row r="1189" spans="1:15" x14ac:dyDescent="0.25">
      <c r="A1189" s="302" t="s">
        <v>17217</v>
      </c>
      <c r="B1189" s="338">
        <v>2565</v>
      </c>
      <c r="C1189" s="339" t="s">
        <v>17218</v>
      </c>
      <c r="D1189" s="340" t="s">
        <v>17224</v>
      </c>
      <c r="E1189" s="341" t="s">
        <v>17219</v>
      </c>
      <c r="F1189" s="341" t="s">
        <v>17221</v>
      </c>
      <c r="G1189" s="342">
        <v>97.153996101364527</v>
      </c>
      <c r="H1189" s="348">
        <v>15.2</v>
      </c>
      <c r="I1189" s="323">
        <v>127</v>
      </c>
      <c r="J1189" s="323">
        <v>32</v>
      </c>
      <c r="K1189" s="323">
        <f t="shared" si="71"/>
        <v>159</v>
      </c>
      <c r="L1189" s="324">
        <f t="shared" si="68"/>
        <v>0.20125786163522014</v>
      </c>
      <c r="N1189" s="326"/>
      <c r="O1189" s="327"/>
    </row>
    <row r="1190" spans="1:15" x14ac:dyDescent="0.25">
      <c r="A1190" s="302" t="s">
        <v>17217</v>
      </c>
      <c r="B1190" s="338">
        <v>2700</v>
      </c>
      <c r="C1190" s="339" t="s">
        <v>17218</v>
      </c>
      <c r="D1190" s="340" t="s">
        <v>17224</v>
      </c>
      <c r="E1190" s="341" t="s">
        <v>17219</v>
      </c>
      <c r="F1190" s="341" t="s">
        <v>17221</v>
      </c>
      <c r="G1190" s="342">
        <v>97.148148148148152</v>
      </c>
      <c r="H1190" s="348">
        <v>15.2</v>
      </c>
      <c r="I1190" s="323">
        <v>108</v>
      </c>
      <c r="J1190" s="323">
        <v>30</v>
      </c>
      <c r="K1190" s="323">
        <f t="shared" si="71"/>
        <v>138</v>
      </c>
      <c r="L1190" s="324">
        <f t="shared" si="68"/>
        <v>0.21739130434782608</v>
      </c>
      <c r="N1190" s="326"/>
      <c r="O1190" s="327"/>
    </row>
    <row r="1191" spans="1:15" x14ac:dyDescent="0.25">
      <c r="A1191" s="302" t="s">
        <v>17217</v>
      </c>
      <c r="B1191" s="338">
        <v>2700</v>
      </c>
      <c r="C1191" s="339" t="s">
        <v>17218</v>
      </c>
      <c r="D1191" s="340" t="s">
        <v>17224</v>
      </c>
      <c r="E1191" s="341" t="s">
        <v>17219</v>
      </c>
      <c r="F1191" s="341" t="s">
        <v>17221</v>
      </c>
      <c r="G1191" s="342">
        <v>97.148148148148152</v>
      </c>
      <c r="H1191" s="348">
        <v>15.21</v>
      </c>
      <c r="I1191" s="323">
        <v>173.06</v>
      </c>
      <c r="J1191" s="323">
        <v>35.04</v>
      </c>
      <c r="K1191" s="323">
        <f t="shared" si="71"/>
        <v>208.1</v>
      </c>
      <c r="L1191" s="324">
        <f t="shared" si="68"/>
        <v>0.1683805862566074</v>
      </c>
      <c r="N1191" s="326"/>
      <c r="O1191" s="327"/>
    </row>
    <row r="1192" spans="1:15" x14ac:dyDescent="0.25">
      <c r="A1192" s="302" t="s">
        <v>17217</v>
      </c>
      <c r="B1192" s="338">
        <v>2700</v>
      </c>
      <c r="C1192" s="339" t="s">
        <v>17218</v>
      </c>
      <c r="D1192" s="340" t="s">
        <v>17224</v>
      </c>
      <c r="E1192" s="341" t="s">
        <v>17219</v>
      </c>
      <c r="F1192" s="341" t="s">
        <v>17221</v>
      </c>
      <c r="G1192" s="342">
        <v>97.111111111111114</v>
      </c>
      <c r="H1192" s="348">
        <v>15.14</v>
      </c>
      <c r="I1192" s="323">
        <v>114.27</v>
      </c>
      <c r="J1192" s="323">
        <v>36.06</v>
      </c>
      <c r="K1192" s="323">
        <f t="shared" si="71"/>
        <v>150.32999999999998</v>
      </c>
      <c r="L1192" s="324">
        <f t="shared" si="68"/>
        <v>0.23987228098183999</v>
      </c>
      <c r="N1192" s="326"/>
      <c r="O1192" s="327"/>
    </row>
    <row r="1193" spans="1:15" x14ac:dyDescent="0.25">
      <c r="A1193" s="302" t="s">
        <v>17217</v>
      </c>
      <c r="B1193" s="338">
        <v>3600</v>
      </c>
      <c r="C1193" s="339" t="s">
        <v>17218</v>
      </c>
      <c r="D1193" s="340" t="s">
        <v>17224</v>
      </c>
      <c r="E1193" s="341" t="s">
        <v>17219</v>
      </c>
      <c r="F1193" s="341" t="s">
        <v>17222</v>
      </c>
      <c r="G1193" s="342">
        <v>97.1</v>
      </c>
      <c r="H1193" s="348">
        <v>13.34</v>
      </c>
      <c r="I1193" s="323">
        <v>710.73</v>
      </c>
      <c r="J1193" s="323">
        <v>101.14999999999998</v>
      </c>
      <c r="K1193" s="323">
        <f t="shared" si="71"/>
        <v>811.88</v>
      </c>
      <c r="L1193" s="324">
        <f t="shared" si="68"/>
        <v>0.12458737744494258</v>
      </c>
      <c r="N1193" s="326"/>
      <c r="O1193" s="327"/>
    </row>
    <row r="1194" spans="1:15" x14ac:dyDescent="0.25">
      <c r="A1194" s="302" t="s">
        <v>17217</v>
      </c>
      <c r="B1194" s="338">
        <v>2700</v>
      </c>
      <c r="C1194" s="339" t="s">
        <v>17218</v>
      </c>
      <c r="D1194" s="340" t="s">
        <v>17224</v>
      </c>
      <c r="E1194" s="341" t="s">
        <v>17219</v>
      </c>
      <c r="F1194" s="341" t="s">
        <v>17221</v>
      </c>
      <c r="G1194" s="342">
        <v>97.074074074074076</v>
      </c>
      <c r="H1194" s="348">
        <v>15</v>
      </c>
      <c r="I1194" s="323">
        <v>150</v>
      </c>
      <c r="J1194" s="323">
        <v>32</v>
      </c>
      <c r="K1194" s="323">
        <f t="shared" si="71"/>
        <v>182</v>
      </c>
      <c r="L1194" s="324">
        <f t="shared" ref="L1194:L1257" si="72">IF(J1194="","",IF(K1194="","",J1194/K1194))</f>
        <v>0.17582417582417584</v>
      </c>
      <c r="N1194" s="326"/>
      <c r="O1194" s="327"/>
    </row>
    <row r="1195" spans="1:15" x14ac:dyDescent="0.25">
      <c r="A1195" s="302" t="s">
        <v>17217</v>
      </c>
      <c r="B1195" s="338">
        <v>2700</v>
      </c>
      <c r="C1195" s="339" t="s">
        <v>17218</v>
      </c>
      <c r="D1195" s="340" t="s">
        <v>17224</v>
      </c>
      <c r="E1195" s="341" t="s">
        <v>17219</v>
      </c>
      <c r="F1195" s="341" t="s">
        <v>17221</v>
      </c>
      <c r="G1195" s="342">
        <v>97.037037037037038</v>
      </c>
      <c r="H1195" s="348">
        <v>15</v>
      </c>
      <c r="I1195" s="323">
        <v>97</v>
      </c>
      <c r="J1195" s="323">
        <v>29</v>
      </c>
      <c r="K1195" s="323">
        <f t="shared" si="71"/>
        <v>126</v>
      </c>
      <c r="L1195" s="324">
        <f t="shared" si="72"/>
        <v>0.23015873015873015</v>
      </c>
      <c r="N1195" s="326"/>
      <c r="O1195" s="327"/>
    </row>
    <row r="1196" spans="1:15" x14ac:dyDescent="0.25">
      <c r="A1196" s="302" t="s">
        <v>17217</v>
      </c>
      <c r="B1196" s="344">
        <v>2500</v>
      </c>
      <c r="C1196" s="349" t="s">
        <v>17218</v>
      </c>
      <c r="D1196" s="340" t="s">
        <v>17224</v>
      </c>
      <c r="E1196" s="341" t="s">
        <v>17219</v>
      </c>
      <c r="F1196" s="345" t="s">
        <v>17221</v>
      </c>
      <c r="G1196" s="346">
        <v>97</v>
      </c>
      <c r="H1196" s="347">
        <v>14.46</v>
      </c>
      <c r="I1196" s="333">
        <v>146.19999999999999</v>
      </c>
      <c r="J1196" s="329">
        <v>21</v>
      </c>
      <c r="K1196" s="329">
        <v>167.3</v>
      </c>
      <c r="L1196" s="324">
        <f t="shared" si="72"/>
        <v>0.12552301255230125</v>
      </c>
      <c r="N1196" s="326"/>
      <c r="O1196" s="327"/>
    </row>
    <row r="1197" spans="1:15" x14ac:dyDescent="0.25">
      <c r="A1197" s="302" t="s">
        <v>17217</v>
      </c>
      <c r="B1197" s="338">
        <v>3200</v>
      </c>
      <c r="C1197" s="339" t="s">
        <v>17218</v>
      </c>
      <c r="D1197" s="340" t="s">
        <v>17224</v>
      </c>
      <c r="E1197" s="341" t="s">
        <v>17225</v>
      </c>
      <c r="F1197" s="341" t="s">
        <v>17223</v>
      </c>
      <c r="G1197" s="342">
        <v>97</v>
      </c>
      <c r="H1197" s="348">
        <v>15.5</v>
      </c>
      <c r="I1197" s="323">
        <v>63.04</v>
      </c>
      <c r="J1197" s="323">
        <v>11.76</v>
      </c>
      <c r="K1197" s="323">
        <f t="shared" ref="K1197:K1212" si="73">I1197+J1197</f>
        <v>74.8</v>
      </c>
      <c r="L1197" s="324">
        <f t="shared" si="72"/>
        <v>0.1572192513368984</v>
      </c>
      <c r="N1197" s="326"/>
      <c r="O1197" s="327"/>
    </row>
    <row r="1198" spans="1:15" x14ac:dyDescent="0.25">
      <c r="A1198" s="302" t="s">
        <v>17217</v>
      </c>
      <c r="B1198" s="338">
        <v>2000</v>
      </c>
      <c r="C1198" s="339" t="s">
        <v>17218</v>
      </c>
      <c r="D1198" s="340" t="s">
        <v>17224</v>
      </c>
      <c r="E1198" s="341" t="s">
        <v>17225</v>
      </c>
      <c r="F1198" s="341" t="s">
        <v>17223</v>
      </c>
      <c r="G1198" s="342">
        <v>97</v>
      </c>
      <c r="H1198" s="348">
        <v>14.88</v>
      </c>
      <c r="I1198" s="323">
        <v>101.61</v>
      </c>
      <c r="J1198" s="323">
        <v>5.61</v>
      </c>
      <c r="K1198" s="323">
        <f t="shared" si="73"/>
        <v>107.22</v>
      </c>
      <c r="L1198" s="324">
        <f t="shared" si="72"/>
        <v>5.2322327923894803E-2</v>
      </c>
      <c r="N1198" s="326"/>
      <c r="O1198" s="327"/>
    </row>
    <row r="1199" spans="1:15" x14ac:dyDescent="0.25">
      <c r="A1199" s="302" t="s">
        <v>17217</v>
      </c>
      <c r="B1199" s="338">
        <v>7830</v>
      </c>
      <c r="C1199" s="339" t="s">
        <v>17218</v>
      </c>
      <c r="D1199" s="340" t="s">
        <v>17224</v>
      </c>
      <c r="E1199" s="341" t="s">
        <v>17219</v>
      </c>
      <c r="F1199" s="341" t="s">
        <v>17222</v>
      </c>
      <c r="G1199" s="342">
        <v>97</v>
      </c>
      <c r="H1199" s="348">
        <v>14.58</v>
      </c>
      <c r="I1199" s="323">
        <v>320.26</v>
      </c>
      <c r="J1199" s="323">
        <v>78.699999999999989</v>
      </c>
      <c r="K1199" s="323">
        <f t="shared" si="73"/>
        <v>398.96</v>
      </c>
      <c r="L1199" s="324">
        <f t="shared" si="72"/>
        <v>0.19726288349709242</v>
      </c>
      <c r="N1199" s="326"/>
      <c r="O1199" s="327"/>
    </row>
    <row r="1200" spans="1:15" x14ac:dyDescent="0.25">
      <c r="A1200" s="302" t="s">
        <v>17217</v>
      </c>
      <c r="B1200" s="338">
        <v>2700</v>
      </c>
      <c r="C1200" s="339" t="s">
        <v>17218</v>
      </c>
      <c r="D1200" s="340" t="s">
        <v>17224</v>
      </c>
      <c r="E1200" s="341" t="s">
        <v>17219</v>
      </c>
      <c r="F1200" s="341" t="s">
        <v>17221</v>
      </c>
      <c r="G1200" s="342">
        <v>97</v>
      </c>
      <c r="H1200" s="348">
        <v>15</v>
      </c>
      <c r="I1200" s="323">
        <v>137</v>
      </c>
      <c r="J1200" s="323">
        <v>36</v>
      </c>
      <c r="K1200" s="323">
        <f t="shared" si="73"/>
        <v>173</v>
      </c>
      <c r="L1200" s="324">
        <f t="shared" si="72"/>
        <v>0.20809248554913296</v>
      </c>
      <c r="N1200" s="326"/>
      <c r="O1200" s="327"/>
    </row>
    <row r="1201" spans="1:15" x14ac:dyDescent="0.25">
      <c r="A1201" s="302" t="s">
        <v>17217</v>
      </c>
      <c r="B1201" s="338">
        <v>2700</v>
      </c>
      <c r="C1201" s="339" t="s">
        <v>17218</v>
      </c>
      <c r="D1201" s="340" t="s">
        <v>17224</v>
      </c>
      <c r="E1201" s="341" t="s">
        <v>17219</v>
      </c>
      <c r="F1201" s="341" t="s">
        <v>17221</v>
      </c>
      <c r="G1201" s="342">
        <v>97</v>
      </c>
      <c r="H1201" s="348">
        <v>14.6</v>
      </c>
      <c r="I1201" s="323">
        <v>166</v>
      </c>
      <c r="J1201" s="323">
        <v>40</v>
      </c>
      <c r="K1201" s="323">
        <f t="shared" si="73"/>
        <v>206</v>
      </c>
      <c r="L1201" s="324">
        <f t="shared" si="72"/>
        <v>0.1941747572815534</v>
      </c>
      <c r="N1201" s="326"/>
      <c r="O1201" s="327"/>
    </row>
    <row r="1202" spans="1:15" x14ac:dyDescent="0.25">
      <c r="A1202" s="302" t="s">
        <v>17217</v>
      </c>
      <c r="B1202" s="338">
        <v>2700</v>
      </c>
      <c r="C1202" s="339" t="s">
        <v>17218</v>
      </c>
      <c r="D1202" s="340" t="s">
        <v>17224</v>
      </c>
      <c r="E1202" s="341" t="s">
        <v>17219</v>
      </c>
      <c r="F1202" s="341" t="s">
        <v>17221</v>
      </c>
      <c r="G1202" s="342">
        <v>97</v>
      </c>
      <c r="H1202" s="348">
        <v>15.1</v>
      </c>
      <c r="I1202" s="323">
        <v>61</v>
      </c>
      <c r="J1202" s="323">
        <v>38</v>
      </c>
      <c r="K1202" s="323">
        <f t="shared" si="73"/>
        <v>99</v>
      </c>
      <c r="L1202" s="324">
        <f t="shared" si="72"/>
        <v>0.38383838383838381</v>
      </c>
      <c r="N1202" s="326"/>
      <c r="O1202" s="327"/>
    </row>
    <row r="1203" spans="1:15" x14ac:dyDescent="0.25">
      <c r="A1203" s="302" t="s">
        <v>17217</v>
      </c>
      <c r="B1203" s="338">
        <v>2700</v>
      </c>
      <c r="C1203" s="339" t="s">
        <v>17218</v>
      </c>
      <c r="D1203" s="340" t="s">
        <v>17224</v>
      </c>
      <c r="E1203" s="341" t="s">
        <v>17219</v>
      </c>
      <c r="F1203" s="341" t="s">
        <v>17221</v>
      </c>
      <c r="G1203" s="342">
        <v>97</v>
      </c>
      <c r="H1203" s="348">
        <v>15.1</v>
      </c>
      <c r="I1203" s="323">
        <v>162</v>
      </c>
      <c r="J1203" s="323">
        <v>36</v>
      </c>
      <c r="K1203" s="323">
        <f t="shared" si="73"/>
        <v>198</v>
      </c>
      <c r="L1203" s="324">
        <f t="shared" si="72"/>
        <v>0.18181818181818182</v>
      </c>
      <c r="N1203" s="326"/>
      <c r="O1203" s="327"/>
    </row>
    <row r="1204" spans="1:15" x14ac:dyDescent="0.25">
      <c r="A1204" s="302" t="s">
        <v>17217</v>
      </c>
      <c r="B1204" s="338">
        <v>2700</v>
      </c>
      <c r="C1204" s="339" t="s">
        <v>17218</v>
      </c>
      <c r="D1204" s="340" t="s">
        <v>17224</v>
      </c>
      <c r="E1204" s="341" t="s">
        <v>17219</v>
      </c>
      <c r="F1204" s="341" t="s">
        <v>17221</v>
      </c>
      <c r="G1204" s="342">
        <v>97</v>
      </c>
      <c r="H1204" s="348">
        <v>14.8</v>
      </c>
      <c r="I1204" s="323">
        <v>117</v>
      </c>
      <c r="J1204" s="323">
        <v>35</v>
      </c>
      <c r="K1204" s="323">
        <f t="shared" si="73"/>
        <v>152</v>
      </c>
      <c r="L1204" s="324">
        <f t="shared" si="72"/>
        <v>0.23026315789473684</v>
      </c>
      <c r="N1204" s="326"/>
      <c r="O1204" s="327"/>
    </row>
    <row r="1205" spans="1:15" x14ac:dyDescent="0.25">
      <c r="A1205" s="302" t="s">
        <v>17217</v>
      </c>
      <c r="B1205" s="338">
        <v>2700</v>
      </c>
      <c r="C1205" s="339" t="s">
        <v>17218</v>
      </c>
      <c r="D1205" s="340" t="s">
        <v>17224</v>
      </c>
      <c r="E1205" s="341" t="s">
        <v>17219</v>
      </c>
      <c r="F1205" s="341" t="s">
        <v>17221</v>
      </c>
      <c r="G1205" s="342">
        <v>97</v>
      </c>
      <c r="H1205" s="348">
        <v>15.2</v>
      </c>
      <c r="I1205" s="323">
        <v>84</v>
      </c>
      <c r="J1205" s="323">
        <v>39</v>
      </c>
      <c r="K1205" s="323">
        <f t="shared" si="73"/>
        <v>123</v>
      </c>
      <c r="L1205" s="324">
        <f t="shared" si="72"/>
        <v>0.31707317073170732</v>
      </c>
      <c r="N1205" s="326"/>
      <c r="O1205" s="327"/>
    </row>
    <row r="1206" spans="1:15" x14ac:dyDescent="0.25">
      <c r="A1206" s="302" t="s">
        <v>17217</v>
      </c>
      <c r="B1206" s="338">
        <v>2700</v>
      </c>
      <c r="C1206" s="339" t="s">
        <v>17218</v>
      </c>
      <c r="D1206" s="340" t="s">
        <v>17224</v>
      </c>
      <c r="E1206" s="341" t="s">
        <v>17219</v>
      </c>
      <c r="F1206" s="341" t="s">
        <v>17221</v>
      </c>
      <c r="G1206" s="342">
        <v>97</v>
      </c>
      <c r="H1206" s="348">
        <v>14.8</v>
      </c>
      <c r="I1206" s="323">
        <v>127</v>
      </c>
      <c r="J1206" s="323">
        <v>35</v>
      </c>
      <c r="K1206" s="323">
        <f t="shared" si="73"/>
        <v>162</v>
      </c>
      <c r="L1206" s="324">
        <f t="shared" si="72"/>
        <v>0.21604938271604937</v>
      </c>
      <c r="N1206" s="326"/>
      <c r="O1206" s="327"/>
    </row>
    <row r="1207" spans="1:15" x14ac:dyDescent="0.25">
      <c r="A1207" s="302" t="s">
        <v>17217</v>
      </c>
      <c r="B1207" s="338">
        <v>2700</v>
      </c>
      <c r="C1207" s="339" t="s">
        <v>17218</v>
      </c>
      <c r="D1207" s="340" t="s">
        <v>17224</v>
      </c>
      <c r="E1207" s="341" t="s">
        <v>17219</v>
      </c>
      <c r="F1207" s="341" t="s">
        <v>17221</v>
      </c>
      <c r="G1207" s="342">
        <v>97</v>
      </c>
      <c r="H1207" s="348">
        <v>14.5</v>
      </c>
      <c r="I1207" s="323">
        <v>162</v>
      </c>
      <c r="J1207" s="323">
        <v>34</v>
      </c>
      <c r="K1207" s="323">
        <f t="shared" si="73"/>
        <v>196</v>
      </c>
      <c r="L1207" s="324">
        <f t="shared" si="72"/>
        <v>0.17346938775510204</v>
      </c>
      <c r="N1207" s="326"/>
      <c r="O1207" s="327"/>
    </row>
    <row r="1208" spans="1:15" x14ac:dyDescent="0.25">
      <c r="A1208" s="302" t="s">
        <v>17217</v>
      </c>
      <c r="B1208" s="338">
        <v>2630</v>
      </c>
      <c r="C1208" s="339" t="s">
        <v>17218</v>
      </c>
      <c r="D1208" s="340" t="s">
        <v>17224</v>
      </c>
      <c r="E1208" s="341" t="s">
        <v>17219</v>
      </c>
      <c r="F1208" s="341" t="s">
        <v>17221</v>
      </c>
      <c r="G1208" s="342">
        <v>96.99619771863118</v>
      </c>
      <c r="H1208" s="348">
        <v>15.1</v>
      </c>
      <c r="I1208" s="323">
        <v>62</v>
      </c>
      <c r="J1208" s="323">
        <v>44</v>
      </c>
      <c r="K1208" s="323">
        <f t="shared" si="73"/>
        <v>106</v>
      </c>
      <c r="L1208" s="324">
        <f t="shared" si="72"/>
        <v>0.41509433962264153</v>
      </c>
      <c r="N1208" s="326"/>
      <c r="O1208" s="327"/>
    </row>
    <row r="1209" spans="1:15" x14ac:dyDescent="0.25">
      <c r="A1209" s="302" t="s">
        <v>17217</v>
      </c>
      <c r="B1209" s="338">
        <v>2700</v>
      </c>
      <c r="C1209" s="339" t="s">
        <v>17218</v>
      </c>
      <c r="D1209" s="340" t="s">
        <v>17224</v>
      </c>
      <c r="E1209" s="341" t="s">
        <v>17219</v>
      </c>
      <c r="F1209" s="341" t="s">
        <v>17221</v>
      </c>
      <c r="G1209" s="342">
        <v>96.962962962962962</v>
      </c>
      <c r="H1209" s="348">
        <v>15</v>
      </c>
      <c r="I1209" s="323">
        <v>164</v>
      </c>
      <c r="J1209" s="323">
        <v>26</v>
      </c>
      <c r="K1209" s="323">
        <f t="shared" si="73"/>
        <v>190</v>
      </c>
      <c r="L1209" s="324">
        <f t="shared" si="72"/>
        <v>0.1368421052631579</v>
      </c>
      <c r="N1209" s="326"/>
      <c r="O1209" s="327"/>
    </row>
    <row r="1210" spans="1:15" x14ac:dyDescent="0.25">
      <c r="A1210" s="302" t="s">
        <v>17217</v>
      </c>
      <c r="B1210" s="338">
        <v>2565</v>
      </c>
      <c r="C1210" s="339" t="s">
        <v>17218</v>
      </c>
      <c r="D1210" s="340" t="s">
        <v>17224</v>
      </c>
      <c r="E1210" s="341" t="s">
        <v>17219</v>
      </c>
      <c r="F1210" s="341" t="s">
        <v>17221</v>
      </c>
      <c r="G1210" s="342">
        <v>96.920077972709549</v>
      </c>
      <c r="H1210" s="348">
        <v>15</v>
      </c>
      <c r="I1210" s="323">
        <v>97</v>
      </c>
      <c r="J1210" s="323">
        <v>32</v>
      </c>
      <c r="K1210" s="323">
        <f t="shared" si="73"/>
        <v>129</v>
      </c>
      <c r="L1210" s="324">
        <f t="shared" si="72"/>
        <v>0.24806201550387597</v>
      </c>
      <c r="N1210" s="326"/>
      <c r="O1210" s="327"/>
    </row>
    <row r="1211" spans="1:15" x14ac:dyDescent="0.25">
      <c r="A1211" s="302" t="s">
        <v>17217</v>
      </c>
      <c r="B1211" s="338">
        <v>3600</v>
      </c>
      <c r="C1211" s="339" t="s">
        <v>17218</v>
      </c>
      <c r="D1211" s="340" t="s">
        <v>17224</v>
      </c>
      <c r="E1211" s="341" t="s">
        <v>17219</v>
      </c>
      <c r="F1211" s="341" t="s">
        <v>17222</v>
      </c>
      <c r="G1211" s="342">
        <v>96.9</v>
      </c>
      <c r="H1211" s="348">
        <v>13.94</v>
      </c>
      <c r="I1211" s="323">
        <v>269.31</v>
      </c>
      <c r="J1211" s="323">
        <v>47.75</v>
      </c>
      <c r="K1211" s="323">
        <f t="shared" si="73"/>
        <v>317.06</v>
      </c>
      <c r="L1211" s="324">
        <f t="shared" si="72"/>
        <v>0.1506024096385542</v>
      </c>
      <c r="N1211" s="326"/>
      <c r="O1211" s="327"/>
    </row>
    <row r="1212" spans="1:15" x14ac:dyDescent="0.25">
      <c r="A1212" s="302" t="s">
        <v>17217</v>
      </c>
      <c r="B1212" s="338">
        <v>2700</v>
      </c>
      <c r="C1212" s="339" t="s">
        <v>17218</v>
      </c>
      <c r="D1212" s="340" t="s">
        <v>17224</v>
      </c>
      <c r="E1212" s="341" t="s">
        <v>17219</v>
      </c>
      <c r="F1212" s="341" t="s">
        <v>17221</v>
      </c>
      <c r="G1212" s="342">
        <v>96.814814814814824</v>
      </c>
      <c r="H1212" s="348">
        <v>15.1</v>
      </c>
      <c r="I1212" s="323">
        <v>163</v>
      </c>
      <c r="J1212" s="323">
        <v>31</v>
      </c>
      <c r="K1212" s="323">
        <f t="shared" si="73"/>
        <v>194</v>
      </c>
      <c r="L1212" s="324">
        <f t="shared" si="72"/>
        <v>0.15979381443298968</v>
      </c>
      <c r="N1212" s="326"/>
      <c r="O1212" s="327"/>
    </row>
    <row r="1213" spans="1:15" x14ac:dyDescent="0.25">
      <c r="A1213" s="302" t="s">
        <v>17217</v>
      </c>
      <c r="B1213" s="344">
        <v>2000</v>
      </c>
      <c r="C1213" s="349" t="s">
        <v>17218</v>
      </c>
      <c r="D1213" s="340" t="s">
        <v>17224</v>
      </c>
      <c r="E1213" s="341" t="s">
        <v>17219</v>
      </c>
      <c r="F1213" s="345" t="s">
        <v>17221</v>
      </c>
      <c r="G1213" s="346">
        <v>96.8</v>
      </c>
      <c r="H1213" s="347">
        <v>15.87</v>
      </c>
      <c r="I1213" s="333">
        <v>11.8</v>
      </c>
      <c r="J1213" s="329">
        <v>25.7</v>
      </c>
      <c r="K1213" s="329">
        <v>37.6</v>
      </c>
      <c r="L1213" s="324">
        <f t="shared" si="72"/>
        <v>0.68351063829787229</v>
      </c>
      <c r="N1213" s="326"/>
      <c r="O1213" s="327"/>
    </row>
    <row r="1214" spans="1:15" x14ac:dyDescent="0.25">
      <c r="A1214" s="302" t="s">
        <v>17217</v>
      </c>
      <c r="B1214" s="338">
        <v>2700</v>
      </c>
      <c r="C1214" s="339" t="s">
        <v>17218</v>
      </c>
      <c r="D1214" s="340" t="s">
        <v>17224</v>
      </c>
      <c r="E1214" s="341" t="s">
        <v>17219</v>
      </c>
      <c r="F1214" s="341" t="s">
        <v>17221</v>
      </c>
      <c r="G1214" s="342">
        <v>96.777777777777771</v>
      </c>
      <c r="H1214" s="348">
        <v>15</v>
      </c>
      <c r="I1214" s="323">
        <v>128</v>
      </c>
      <c r="J1214" s="323">
        <v>39</v>
      </c>
      <c r="K1214" s="323">
        <f>I1214+J1214</f>
        <v>167</v>
      </c>
      <c r="L1214" s="324">
        <f t="shared" si="72"/>
        <v>0.23353293413173654</v>
      </c>
      <c r="N1214" s="326"/>
      <c r="O1214" s="327"/>
    </row>
    <row r="1215" spans="1:15" x14ac:dyDescent="0.25">
      <c r="A1215" s="302" t="s">
        <v>17217</v>
      </c>
      <c r="B1215" s="344">
        <v>2000</v>
      </c>
      <c r="C1215" s="349" t="s">
        <v>17218</v>
      </c>
      <c r="D1215" s="340" t="s">
        <v>17224</v>
      </c>
      <c r="E1215" s="341" t="s">
        <v>17219</v>
      </c>
      <c r="F1215" s="345" t="s">
        <v>17221</v>
      </c>
      <c r="G1215" s="346">
        <v>96.7</v>
      </c>
      <c r="H1215" s="347">
        <v>14.18</v>
      </c>
      <c r="I1215" s="333">
        <v>66.3</v>
      </c>
      <c r="J1215" s="329">
        <v>25.1</v>
      </c>
      <c r="K1215" s="329">
        <v>91.4</v>
      </c>
      <c r="L1215" s="324">
        <f t="shared" si="72"/>
        <v>0.27461706783369805</v>
      </c>
      <c r="N1215" s="326"/>
      <c r="O1215" s="327"/>
    </row>
    <row r="1216" spans="1:15" x14ac:dyDescent="0.25">
      <c r="A1216" s="302" t="s">
        <v>17217</v>
      </c>
      <c r="B1216" s="344">
        <v>2000</v>
      </c>
      <c r="C1216" s="349" t="s">
        <v>17218</v>
      </c>
      <c r="D1216" s="340" t="s">
        <v>17224</v>
      </c>
      <c r="E1216" s="341" t="s">
        <v>17219</v>
      </c>
      <c r="F1216" s="345" t="s">
        <v>17221</v>
      </c>
      <c r="G1216" s="346">
        <v>96.7</v>
      </c>
      <c r="H1216" s="347">
        <v>15.87</v>
      </c>
      <c r="I1216" s="333">
        <v>23.3</v>
      </c>
      <c r="J1216" s="329">
        <v>15.9</v>
      </c>
      <c r="K1216" s="329">
        <v>39.200000000000003</v>
      </c>
      <c r="L1216" s="324">
        <f t="shared" si="72"/>
        <v>0.40561224489795916</v>
      </c>
      <c r="N1216" s="326"/>
      <c r="O1216" s="327"/>
    </row>
    <row r="1217" spans="1:15" x14ac:dyDescent="0.25">
      <c r="A1217" s="302" t="s">
        <v>17217</v>
      </c>
      <c r="B1217" s="338">
        <v>2000</v>
      </c>
      <c r="C1217" s="339" t="s">
        <v>17218</v>
      </c>
      <c r="D1217" s="340" t="s">
        <v>17224</v>
      </c>
      <c r="E1217" s="341" t="s">
        <v>17219</v>
      </c>
      <c r="F1217" s="341" t="s">
        <v>17221</v>
      </c>
      <c r="G1217" s="342">
        <v>96.7</v>
      </c>
      <c r="H1217" s="348">
        <v>15.309999999999999</v>
      </c>
      <c r="I1217" s="323">
        <v>130.92369477911646</v>
      </c>
      <c r="J1217" s="323">
        <v>29.617551020408172</v>
      </c>
      <c r="K1217" s="323">
        <f t="shared" ref="K1217:K1225" si="74">I1217+J1217</f>
        <v>160.54124579952463</v>
      </c>
      <c r="L1217" s="324">
        <f t="shared" si="72"/>
        <v>0.18448561846463427</v>
      </c>
      <c r="N1217" s="326"/>
      <c r="O1217" s="327"/>
    </row>
    <row r="1218" spans="1:15" x14ac:dyDescent="0.25">
      <c r="A1218" s="302" t="s">
        <v>17217</v>
      </c>
      <c r="B1218" s="338">
        <v>2700</v>
      </c>
      <c r="C1218" s="339" t="s">
        <v>17218</v>
      </c>
      <c r="D1218" s="340" t="s">
        <v>17224</v>
      </c>
      <c r="E1218" s="341" t="s">
        <v>17219</v>
      </c>
      <c r="F1218" s="341" t="s">
        <v>17221</v>
      </c>
      <c r="G1218" s="342">
        <v>96.666666666666671</v>
      </c>
      <c r="H1218" s="348">
        <v>15</v>
      </c>
      <c r="I1218" s="323">
        <v>113</v>
      </c>
      <c r="J1218" s="323">
        <v>37</v>
      </c>
      <c r="K1218" s="323">
        <f t="shared" si="74"/>
        <v>150</v>
      </c>
      <c r="L1218" s="324">
        <f t="shared" si="72"/>
        <v>0.24666666666666667</v>
      </c>
      <c r="N1218" s="326"/>
      <c r="O1218" s="327"/>
    </row>
    <row r="1219" spans="1:15" x14ac:dyDescent="0.25">
      <c r="A1219" s="302" t="s">
        <v>17217</v>
      </c>
      <c r="B1219" s="338">
        <v>2700</v>
      </c>
      <c r="C1219" s="339" t="s">
        <v>17218</v>
      </c>
      <c r="D1219" s="340" t="s">
        <v>17224</v>
      </c>
      <c r="E1219" s="341" t="s">
        <v>17219</v>
      </c>
      <c r="F1219" s="341" t="s">
        <v>17221</v>
      </c>
      <c r="G1219" s="342">
        <v>96.555555555555543</v>
      </c>
      <c r="H1219" s="348">
        <v>14.9</v>
      </c>
      <c r="I1219" s="323">
        <v>98</v>
      </c>
      <c r="J1219" s="323">
        <v>32</v>
      </c>
      <c r="K1219" s="323">
        <f t="shared" si="74"/>
        <v>130</v>
      </c>
      <c r="L1219" s="324">
        <f t="shared" si="72"/>
        <v>0.24615384615384617</v>
      </c>
      <c r="N1219" s="326"/>
      <c r="O1219" s="327"/>
    </row>
    <row r="1220" spans="1:15" x14ac:dyDescent="0.25">
      <c r="A1220" s="302" t="s">
        <v>17217</v>
      </c>
      <c r="B1220" s="338">
        <v>2700</v>
      </c>
      <c r="C1220" s="339" t="s">
        <v>17218</v>
      </c>
      <c r="D1220" s="340" t="s">
        <v>17224</v>
      </c>
      <c r="E1220" s="341" t="s">
        <v>17219</v>
      </c>
      <c r="F1220" s="341" t="s">
        <v>17221</v>
      </c>
      <c r="G1220" s="342">
        <v>96.518518518518519</v>
      </c>
      <c r="H1220" s="348">
        <v>15.1</v>
      </c>
      <c r="I1220" s="323">
        <v>65</v>
      </c>
      <c r="J1220" s="323">
        <v>39</v>
      </c>
      <c r="K1220" s="323">
        <f t="shared" si="74"/>
        <v>104</v>
      </c>
      <c r="L1220" s="324">
        <f t="shared" si="72"/>
        <v>0.375</v>
      </c>
      <c r="N1220" s="326"/>
      <c r="O1220" s="327"/>
    </row>
    <row r="1221" spans="1:15" x14ac:dyDescent="0.25">
      <c r="A1221" s="302" t="s">
        <v>17217</v>
      </c>
      <c r="B1221" s="338">
        <v>2700</v>
      </c>
      <c r="C1221" s="339" t="s">
        <v>17218</v>
      </c>
      <c r="D1221" s="340" t="s">
        <v>17224</v>
      </c>
      <c r="E1221" s="341" t="s">
        <v>17219</v>
      </c>
      <c r="F1221" s="341" t="s">
        <v>17221</v>
      </c>
      <c r="G1221" s="342">
        <v>96.518518518518519</v>
      </c>
      <c r="H1221" s="348">
        <v>14.7</v>
      </c>
      <c r="I1221" s="323">
        <v>194</v>
      </c>
      <c r="J1221" s="323">
        <v>45</v>
      </c>
      <c r="K1221" s="323">
        <f t="shared" si="74"/>
        <v>239</v>
      </c>
      <c r="L1221" s="324">
        <f t="shared" si="72"/>
        <v>0.18828451882845187</v>
      </c>
      <c r="N1221" s="326"/>
      <c r="O1221" s="327"/>
    </row>
    <row r="1222" spans="1:15" x14ac:dyDescent="0.25">
      <c r="A1222" s="302" t="s">
        <v>17217</v>
      </c>
      <c r="B1222" s="338">
        <v>2700</v>
      </c>
      <c r="C1222" s="339" t="s">
        <v>17218</v>
      </c>
      <c r="D1222" s="340" t="s">
        <v>17224</v>
      </c>
      <c r="E1222" s="341" t="s">
        <v>17219</v>
      </c>
      <c r="F1222" s="341" t="s">
        <v>17221</v>
      </c>
      <c r="G1222" s="342">
        <v>96.481481481481481</v>
      </c>
      <c r="H1222" s="348">
        <v>14.8</v>
      </c>
      <c r="I1222" s="323">
        <v>169</v>
      </c>
      <c r="J1222" s="323">
        <v>32</v>
      </c>
      <c r="K1222" s="323">
        <f t="shared" si="74"/>
        <v>201</v>
      </c>
      <c r="L1222" s="324">
        <f t="shared" si="72"/>
        <v>0.15920398009950248</v>
      </c>
      <c r="N1222" s="326"/>
      <c r="O1222" s="327"/>
    </row>
    <row r="1223" spans="1:15" x14ac:dyDescent="0.25">
      <c r="A1223" s="302" t="s">
        <v>17217</v>
      </c>
      <c r="B1223" s="338">
        <v>2700</v>
      </c>
      <c r="C1223" s="339" t="s">
        <v>17218</v>
      </c>
      <c r="D1223" s="340" t="s">
        <v>17224</v>
      </c>
      <c r="E1223" s="341" t="s">
        <v>17219</v>
      </c>
      <c r="F1223" s="341" t="s">
        <v>17221</v>
      </c>
      <c r="G1223" s="342">
        <v>96.407407407407405</v>
      </c>
      <c r="H1223" s="348">
        <v>15</v>
      </c>
      <c r="I1223" s="323">
        <v>158</v>
      </c>
      <c r="J1223" s="323">
        <v>32</v>
      </c>
      <c r="K1223" s="323">
        <f t="shared" si="74"/>
        <v>190</v>
      </c>
      <c r="L1223" s="324">
        <f t="shared" si="72"/>
        <v>0.16842105263157894</v>
      </c>
      <c r="N1223" s="326"/>
      <c r="O1223" s="327"/>
    </row>
    <row r="1224" spans="1:15" x14ac:dyDescent="0.25">
      <c r="A1224" s="302" t="s">
        <v>17217</v>
      </c>
      <c r="B1224" s="338">
        <v>4080</v>
      </c>
      <c r="C1224" s="339" t="s">
        <v>17218</v>
      </c>
      <c r="D1224" s="340" t="s">
        <v>17224</v>
      </c>
      <c r="E1224" s="341" t="s">
        <v>17219</v>
      </c>
      <c r="F1224" s="341" t="s">
        <v>17222</v>
      </c>
      <c r="G1224" s="342">
        <v>96.4</v>
      </c>
      <c r="H1224" s="348">
        <v>15.67</v>
      </c>
      <c r="I1224" s="323">
        <v>43.06</v>
      </c>
      <c r="J1224" s="323">
        <v>29.319999999999993</v>
      </c>
      <c r="K1224" s="323">
        <f t="shared" si="74"/>
        <v>72.38</v>
      </c>
      <c r="L1224" s="324">
        <f t="shared" si="72"/>
        <v>0.40508427742470288</v>
      </c>
      <c r="N1224" s="326"/>
      <c r="O1224" s="327"/>
    </row>
    <row r="1225" spans="1:15" x14ac:dyDescent="0.25">
      <c r="A1225" s="302" t="s">
        <v>17217</v>
      </c>
      <c r="B1225" s="338">
        <v>2700</v>
      </c>
      <c r="C1225" s="339" t="s">
        <v>17218</v>
      </c>
      <c r="D1225" s="340" t="s">
        <v>17224</v>
      </c>
      <c r="E1225" s="341" t="s">
        <v>17219</v>
      </c>
      <c r="F1225" s="341" t="s">
        <v>17221</v>
      </c>
      <c r="G1225" s="342">
        <v>96.370370370370367</v>
      </c>
      <c r="H1225" s="348">
        <v>14.9</v>
      </c>
      <c r="I1225" s="323">
        <v>131</v>
      </c>
      <c r="J1225" s="323">
        <v>32</v>
      </c>
      <c r="K1225" s="323">
        <f t="shared" si="74"/>
        <v>163</v>
      </c>
      <c r="L1225" s="324">
        <f t="shared" si="72"/>
        <v>0.19631901840490798</v>
      </c>
      <c r="N1225" s="326"/>
      <c r="O1225" s="327"/>
    </row>
    <row r="1226" spans="1:15" x14ac:dyDescent="0.25">
      <c r="A1226" s="302" t="s">
        <v>17217</v>
      </c>
      <c r="B1226" s="344">
        <v>2500</v>
      </c>
      <c r="C1226" s="349" t="s">
        <v>17218</v>
      </c>
      <c r="D1226" s="340" t="s">
        <v>17224</v>
      </c>
      <c r="E1226" s="341" t="s">
        <v>17219</v>
      </c>
      <c r="F1226" s="345" t="s">
        <v>17221</v>
      </c>
      <c r="G1226" s="346">
        <v>96.3</v>
      </c>
      <c r="H1226" s="347">
        <v>14.52</v>
      </c>
      <c r="I1226" s="333">
        <v>199.7</v>
      </c>
      <c r="J1226" s="329">
        <v>12</v>
      </c>
      <c r="K1226" s="329">
        <v>211.7</v>
      </c>
      <c r="L1226" s="324">
        <f t="shared" si="72"/>
        <v>5.6683986773736421E-2</v>
      </c>
      <c r="N1226" s="326"/>
      <c r="O1226" s="327"/>
    </row>
    <row r="1227" spans="1:15" x14ac:dyDescent="0.25">
      <c r="A1227" s="302" t="s">
        <v>17217</v>
      </c>
      <c r="B1227" s="338">
        <v>3600</v>
      </c>
      <c r="C1227" s="339" t="s">
        <v>17218</v>
      </c>
      <c r="D1227" s="340" t="s">
        <v>17224</v>
      </c>
      <c r="E1227" s="341" t="s">
        <v>17219</v>
      </c>
      <c r="F1227" s="341" t="s">
        <v>17222</v>
      </c>
      <c r="G1227" s="342">
        <v>96.3</v>
      </c>
      <c r="H1227" s="348">
        <v>14.51</v>
      </c>
      <c r="I1227" s="323">
        <v>78.98</v>
      </c>
      <c r="J1227" s="323">
        <v>41.509999999999991</v>
      </c>
      <c r="K1227" s="323">
        <f>I1227+J1227</f>
        <v>120.49</v>
      </c>
      <c r="L1227" s="324">
        <f t="shared" si="72"/>
        <v>0.34450991783550494</v>
      </c>
      <c r="N1227" s="326"/>
      <c r="O1227" s="327"/>
    </row>
    <row r="1228" spans="1:15" x14ac:dyDescent="0.25">
      <c r="A1228" s="302" t="s">
        <v>17217</v>
      </c>
      <c r="B1228" s="338">
        <v>2565</v>
      </c>
      <c r="C1228" s="339" t="s">
        <v>17218</v>
      </c>
      <c r="D1228" s="340" t="s">
        <v>17224</v>
      </c>
      <c r="E1228" s="341" t="s">
        <v>17219</v>
      </c>
      <c r="F1228" s="341" t="s">
        <v>17221</v>
      </c>
      <c r="G1228" s="342">
        <v>96.296296296296291</v>
      </c>
      <c r="H1228" s="348">
        <v>15</v>
      </c>
      <c r="I1228" s="323">
        <v>119</v>
      </c>
      <c r="J1228" s="323">
        <v>29</v>
      </c>
      <c r="K1228" s="323">
        <f>I1228+J1228</f>
        <v>148</v>
      </c>
      <c r="L1228" s="324">
        <f t="shared" si="72"/>
        <v>0.19594594594594594</v>
      </c>
      <c r="N1228" s="326"/>
      <c r="O1228" s="327"/>
    </row>
    <row r="1229" spans="1:15" x14ac:dyDescent="0.25">
      <c r="A1229" s="302" t="s">
        <v>17217</v>
      </c>
      <c r="B1229" s="338">
        <v>2565</v>
      </c>
      <c r="C1229" s="339" t="s">
        <v>17218</v>
      </c>
      <c r="D1229" s="340" t="s">
        <v>17224</v>
      </c>
      <c r="E1229" s="341" t="s">
        <v>17219</v>
      </c>
      <c r="F1229" s="341" t="s">
        <v>17221</v>
      </c>
      <c r="G1229" s="342">
        <v>96.218323586744631</v>
      </c>
      <c r="H1229" s="348">
        <v>15</v>
      </c>
      <c r="I1229" s="323">
        <v>113</v>
      </c>
      <c r="J1229" s="323">
        <v>31</v>
      </c>
      <c r="K1229" s="323">
        <f>I1229+J1229</f>
        <v>144</v>
      </c>
      <c r="L1229" s="324">
        <f t="shared" si="72"/>
        <v>0.21527777777777779</v>
      </c>
      <c r="N1229" s="326"/>
      <c r="O1229" s="327"/>
    </row>
    <row r="1230" spans="1:15" x14ac:dyDescent="0.25">
      <c r="A1230" s="302" t="s">
        <v>17217</v>
      </c>
      <c r="B1230" s="344">
        <v>2000</v>
      </c>
      <c r="C1230" s="349" t="s">
        <v>17218</v>
      </c>
      <c r="D1230" s="340" t="s">
        <v>17224</v>
      </c>
      <c r="E1230" s="341" t="s">
        <v>17219</v>
      </c>
      <c r="F1230" s="345" t="s">
        <v>17221</v>
      </c>
      <c r="G1230" s="346">
        <v>96.2</v>
      </c>
      <c r="H1230" s="347">
        <v>15.5</v>
      </c>
      <c r="I1230" s="333">
        <v>14.4</v>
      </c>
      <c r="J1230" s="329">
        <v>29.2</v>
      </c>
      <c r="K1230" s="329">
        <v>43.6</v>
      </c>
      <c r="L1230" s="324">
        <f t="shared" si="72"/>
        <v>0.66972477064220182</v>
      </c>
      <c r="N1230" s="326"/>
      <c r="O1230" s="327"/>
    </row>
    <row r="1231" spans="1:15" x14ac:dyDescent="0.25">
      <c r="A1231" s="302" t="s">
        <v>17217</v>
      </c>
      <c r="B1231" s="344">
        <v>2500</v>
      </c>
      <c r="C1231" s="349" t="s">
        <v>17218</v>
      </c>
      <c r="D1231" s="340" t="s">
        <v>17224</v>
      </c>
      <c r="E1231" s="341" t="s">
        <v>17219</v>
      </c>
      <c r="F1231" s="345" t="s">
        <v>17221</v>
      </c>
      <c r="G1231" s="346">
        <v>96.2</v>
      </c>
      <c r="H1231" s="347">
        <v>14.09</v>
      </c>
      <c r="I1231" s="333">
        <v>157.5</v>
      </c>
      <c r="J1231" s="329">
        <v>30.3</v>
      </c>
      <c r="K1231" s="329">
        <v>187.8</v>
      </c>
      <c r="L1231" s="324">
        <f t="shared" si="72"/>
        <v>0.16134185303514376</v>
      </c>
      <c r="N1231" s="326"/>
      <c r="O1231" s="327"/>
    </row>
    <row r="1232" spans="1:15" x14ac:dyDescent="0.25">
      <c r="A1232" s="302" t="s">
        <v>17217</v>
      </c>
      <c r="B1232" s="338">
        <v>2700</v>
      </c>
      <c r="C1232" s="339" t="s">
        <v>17218</v>
      </c>
      <c r="D1232" s="340" t="s">
        <v>17224</v>
      </c>
      <c r="E1232" s="341" t="s">
        <v>17219</v>
      </c>
      <c r="F1232" s="341" t="s">
        <v>17221</v>
      </c>
      <c r="G1232" s="342">
        <v>96.148148148148152</v>
      </c>
      <c r="H1232" s="348">
        <v>15.2</v>
      </c>
      <c r="I1232" s="323">
        <v>79</v>
      </c>
      <c r="J1232" s="323">
        <v>36</v>
      </c>
      <c r="K1232" s="323">
        <f t="shared" ref="K1232:K1252" si="75">I1232+J1232</f>
        <v>115</v>
      </c>
      <c r="L1232" s="324">
        <f t="shared" si="72"/>
        <v>0.31304347826086959</v>
      </c>
      <c r="N1232" s="326"/>
      <c r="O1232" s="327"/>
    </row>
    <row r="1233" spans="1:15" x14ac:dyDescent="0.25">
      <c r="A1233" s="302" t="s">
        <v>17217</v>
      </c>
      <c r="B1233" s="338">
        <v>2700</v>
      </c>
      <c r="C1233" s="339" t="s">
        <v>17218</v>
      </c>
      <c r="D1233" s="340" t="s">
        <v>17224</v>
      </c>
      <c r="E1233" s="341" t="s">
        <v>17219</v>
      </c>
      <c r="F1233" s="341" t="s">
        <v>17221</v>
      </c>
      <c r="G1233" s="342">
        <v>96.111111111111114</v>
      </c>
      <c r="H1233" s="348">
        <v>14.9</v>
      </c>
      <c r="I1233" s="323">
        <v>95</v>
      </c>
      <c r="J1233" s="323">
        <v>52</v>
      </c>
      <c r="K1233" s="323">
        <f t="shared" si="75"/>
        <v>147</v>
      </c>
      <c r="L1233" s="324">
        <f t="shared" si="72"/>
        <v>0.35374149659863946</v>
      </c>
      <c r="N1233" s="326"/>
      <c r="O1233" s="327"/>
    </row>
    <row r="1234" spans="1:15" x14ac:dyDescent="0.25">
      <c r="A1234" s="302" t="s">
        <v>17217</v>
      </c>
      <c r="B1234" s="338">
        <v>2565</v>
      </c>
      <c r="C1234" s="339" t="s">
        <v>17218</v>
      </c>
      <c r="D1234" s="340" t="s">
        <v>17224</v>
      </c>
      <c r="E1234" s="341" t="s">
        <v>17219</v>
      </c>
      <c r="F1234" s="341" t="s">
        <v>17221</v>
      </c>
      <c r="G1234" s="342">
        <v>96.101364522417157</v>
      </c>
      <c r="H1234" s="348">
        <v>14.9</v>
      </c>
      <c r="I1234" s="323">
        <v>178</v>
      </c>
      <c r="J1234" s="323">
        <v>36</v>
      </c>
      <c r="K1234" s="323">
        <f t="shared" si="75"/>
        <v>214</v>
      </c>
      <c r="L1234" s="324">
        <f t="shared" si="72"/>
        <v>0.16822429906542055</v>
      </c>
      <c r="N1234" s="326"/>
      <c r="O1234" s="327"/>
    </row>
    <row r="1235" spans="1:15" x14ac:dyDescent="0.25">
      <c r="A1235" s="302" t="s">
        <v>17217</v>
      </c>
      <c r="B1235" s="338">
        <v>2630</v>
      </c>
      <c r="C1235" s="339" t="s">
        <v>17218</v>
      </c>
      <c r="D1235" s="340" t="s">
        <v>17224</v>
      </c>
      <c r="E1235" s="341" t="s">
        <v>17219</v>
      </c>
      <c r="F1235" s="341" t="s">
        <v>17221</v>
      </c>
      <c r="G1235" s="342">
        <v>96.083650190114071</v>
      </c>
      <c r="H1235" s="348">
        <v>15.2</v>
      </c>
      <c r="I1235" s="323">
        <v>49</v>
      </c>
      <c r="J1235" s="323">
        <v>44</v>
      </c>
      <c r="K1235" s="323">
        <f t="shared" si="75"/>
        <v>93</v>
      </c>
      <c r="L1235" s="324">
        <f t="shared" si="72"/>
        <v>0.4731182795698925</v>
      </c>
      <c r="N1235" s="326"/>
      <c r="O1235" s="327"/>
    </row>
    <row r="1236" spans="1:15" x14ac:dyDescent="0.25">
      <c r="A1236" s="302" t="s">
        <v>17217</v>
      </c>
      <c r="B1236" s="338">
        <v>2700</v>
      </c>
      <c r="C1236" s="339" t="s">
        <v>17218</v>
      </c>
      <c r="D1236" s="340" t="s">
        <v>17224</v>
      </c>
      <c r="E1236" s="341" t="s">
        <v>17219</v>
      </c>
      <c r="F1236" s="341" t="s">
        <v>17221</v>
      </c>
      <c r="G1236" s="342">
        <v>96.074074074074076</v>
      </c>
      <c r="H1236" s="348">
        <v>15</v>
      </c>
      <c r="I1236" s="323">
        <v>95</v>
      </c>
      <c r="J1236" s="323">
        <v>36</v>
      </c>
      <c r="K1236" s="323">
        <f t="shared" si="75"/>
        <v>131</v>
      </c>
      <c r="L1236" s="324">
        <f t="shared" si="72"/>
        <v>0.27480916030534353</v>
      </c>
      <c r="N1236" s="326"/>
      <c r="O1236" s="327"/>
    </row>
    <row r="1237" spans="1:15" x14ac:dyDescent="0.25">
      <c r="A1237" s="302" t="s">
        <v>17217</v>
      </c>
      <c r="B1237" s="338">
        <v>4000</v>
      </c>
      <c r="C1237" s="339" t="s">
        <v>17218</v>
      </c>
      <c r="D1237" s="340" t="s">
        <v>17224</v>
      </c>
      <c r="E1237" s="341" t="s">
        <v>17219</v>
      </c>
      <c r="F1237" s="341" t="s">
        <v>17221</v>
      </c>
      <c r="G1237" s="342">
        <v>96.025000000000006</v>
      </c>
      <c r="H1237" s="348">
        <v>15.14</v>
      </c>
      <c r="I1237" s="323">
        <v>73.8</v>
      </c>
      <c r="J1237" s="323">
        <v>53.134736842105255</v>
      </c>
      <c r="K1237" s="323">
        <f t="shared" si="75"/>
        <v>126.93473684210525</v>
      </c>
      <c r="L1237" s="324">
        <f t="shared" si="72"/>
        <v>0.41859886555876202</v>
      </c>
      <c r="N1237" s="326"/>
      <c r="O1237" s="327"/>
    </row>
    <row r="1238" spans="1:15" x14ac:dyDescent="0.25">
      <c r="A1238" s="302" t="s">
        <v>17217</v>
      </c>
      <c r="B1238" s="338">
        <v>1200</v>
      </c>
      <c r="C1238" s="339" t="s">
        <v>17218</v>
      </c>
      <c r="D1238" s="340" t="s">
        <v>17224</v>
      </c>
      <c r="E1238" s="341" t="s">
        <v>17219</v>
      </c>
      <c r="F1238" s="341" t="s">
        <v>17221</v>
      </c>
      <c r="G1238" s="342">
        <v>96.020833333333329</v>
      </c>
      <c r="H1238" s="348">
        <v>14.46</v>
      </c>
      <c r="I1238" s="323">
        <v>149.13</v>
      </c>
      <c r="J1238" s="323">
        <v>46.06</v>
      </c>
      <c r="K1238" s="323">
        <f t="shared" si="75"/>
        <v>195.19</v>
      </c>
      <c r="L1238" s="324">
        <f t="shared" si="72"/>
        <v>0.23597520364772787</v>
      </c>
      <c r="N1238" s="326"/>
      <c r="O1238" s="327"/>
    </row>
    <row r="1239" spans="1:15" x14ac:dyDescent="0.25">
      <c r="A1239" s="302" t="s">
        <v>17217</v>
      </c>
      <c r="B1239" s="338">
        <v>3000</v>
      </c>
      <c r="C1239" s="339" t="s">
        <v>17218</v>
      </c>
      <c r="D1239" s="340" t="s">
        <v>17224</v>
      </c>
      <c r="E1239" s="341" t="s">
        <v>17225</v>
      </c>
      <c r="F1239" s="341" t="s">
        <v>17223</v>
      </c>
      <c r="G1239" s="342">
        <v>96</v>
      </c>
      <c r="H1239" s="348">
        <v>14.95</v>
      </c>
      <c r="I1239" s="323">
        <v>66.66</v>
      </c>
      <c r="J1239" s="323">
        <v>10.75</v>
      </c>
      <c r="K1239" s="323">
        <f t="shared" si="75"/>
        <v>77.41</v>
      </c>
      <c r="L1239" s="324">
        <f t="shared" si="72"/>
        <v>0.13887094690608448</v>
      </c>
      <c r="N1239" s="326"/>
      <c r="O1239" s="327"/>
    </row>
    <row r="1240" spans="1:15" x14ac:dyDescent="0.25">
      <c r="A1240" s="302" t="s">
        <v>17217</v>
      </c>
      <c r="B1240" s="338">
        <v>2000</v>
      </c>
      <c r="C1240" s="339" t="s">
        <v>17218</v>
      </c>
      <c r="D1240" s="340" t="s">
        <v>17224</v>
      </c>
      <c r="E1240" s="341" t="s">
        <v>17225</v>
      </c>
      <c r="F1240" s="341" t="s">
        <v>17223</v>
      </c>
      <c r="G1240" s="342">
        <v>96</v>
      </c>
      <c r="H1240" s="348">
        <v>14.84</v>
      </c>
      <c r="I1240" s="323">
        <v>95.62</v>
      </c>
      <c r="J1240" s="323">
        <v>46</v>
      </c>
      <c r="K1240" s="323">
        <f t="shared" si="75"/>
        <v>141.62</v>
      </c>
      <c r="L1240" s="324">
        <f t="shared" si="72"/>
        <v>0.32481287953678856</v>
      </c>
      <c r="N1240" s="326"/>
      <c r="O1240" s="327"/>
    </row>
    <row r="1241" spans="1:15" x14ac:dyDescent="0.25">
      <c r="A1241" s="302" t="s">
        <v>17217</v>
      </c>
      <c r="B1241" s="338">
        <v>2000</v>
      </c>
      <c r="C1241" s="339" t="s">
        <v>17218</v>
      </c>
      <c r="D1241" s="340" t="s">
        <v>17224</v>
      </c>
      <c r="E1241" s="341" t="s">
        <v>17225</v>
      </c>
      <c r="F1241" s="341" t="s">
        <v>17223</v>
      </c>
      <c r="G1241" s="342">
        <v>96</v>
      </c>
      <c r="H1241" s="348">
        <v>14.65</v>
      </c>
      <c r="I1241" s="323">
        <v>153.96</v>
      </c>
      <c r="J1241" s="323">
        <v>7.76</v>
      </c>
      <c r="K1241" s="323">
        <f t="shared" si="75"/>
        <v>161.72</v>
      </c>
      <c r="L1241" s="324">
        <f t="shared" si="72"/>
        <v>4.798417017066535E-2</v>
      </c>
      <c r="N1241" s="326"/>
      <c r="O1241" s="327"/>
    </row>
    <row r="1242" spans="1:15" x14ac:dyDescent="0.25">
      <c r="A1242" s="302" t="s">
        <v>17217</v>
      </c>
      <c r="B1242" s="338">
        <v>2700</v>
      </c>
      <c r="C1242" s="339" t="s">
        <v>17218</v>
      </c>
      <c r="D1242" s="340" t="s">
        <v>17224</v>
      </c>
      <c r="E1242" s="341" t="s">
        <v>17219</v>
      </c>
      <c r="F1242" s="341" t="s">
        <v>17221</v>
      </c>
      <c r="G1242" s="342">
        <v>96</v>
      </c>
      <c r="H1242" s="348">
        <v>14.6</v>
      </c>
      <c r="I1242" s="323">
        <v>142</v>
      </c>
      <c r="J1242" s="323">
        <v>35</v>
      </c>
      <c r="K1242" s="323">
        <f t="shared" si="75"/>
        <v>177</v>
      </c>
      <c r="L1242" s="324">
        <f t="shared" si="72"/>
        <v>0.19774011299435029</v>
      </c>
      <c r="N1242" s="326"/>
      <c r="O1242" s="327"/>
    </row>
    <row r="1243" spans="1:15" x14ac:dyDescent="0.25">
      <c r="A1243" s="302" t="s">
        <v>17217</v>
      </c>
      <c r="B1243" s="338">
        <v>2700</v>
      </c>
      <c r="C1243" s="339" t="s">
        <v>17218</v>
      </c>
      <c r="D1243" s="340" t="s">
        <v>17224</v>
      </c>
      <c r="E1243" s="341" t="s">
        <v>17219</v>
      </c>
      <c r="F1243" s="341" t="s">
        <v>17221</v>
      </c>
      <c r="G1243" s="342">
        <v>96</v>
      </c>
      <c r="H1243" s="348">
        <v>15.1</v>
      </c>
      <c r="I1243" s="323">
        <v>135</v>
      </c>
      <c r="J1243" s="323">
        <v>34</v>
      </c>
      <c r="K1243" s="323">
        <f t="shared" si="75"/>
        <v>169</v>
      </c>
      <c r="L1243" s="324">
        <f t="shared" si="72"/>
        <v>0.20118343195266272</v>
      </c>
      <c r="N1243" s="326"/>
      <c r="O1243" s="327"/>
    </row>
    <row r="1244" spans="1:15" x14ac:dyDescent="0.25">
      <c r="A1244" s="302" t="s">
        <v>17217</v>
      </c>
      <c r="B1244" s="338">
        <v>2700</v>
      </c>
      <c r="C1244" s="339" t="s">
        <v>17218</v>
      </c>
      <c r="D1244" s="340" t="s">
        <v>17224</v>
      </c>
      <c r="E1244" s="341" t="s">
        <v>17219</v>
      </c>
      <c r="F1244" s="341" t="s">
        <v>17221</v>
      </c>
      <c r="G1244" s="342">
        <v>96</v>
      </c>
      <c r="H1244" s="348">
        <v>15.1</v>
      </c>
      <c r="I1244" s="323">
        <v>171</v>
      </c>
      <c r="J1244" s="323">
        <v>33</v>
      </c>
      <c r="K1244" s="323">
        <f t="shared" si="75"/>
        <v>204</v>
      </c>
      <c r="L1244" s="324">
        <f t="shared" si="72"/>
        <v>0.16176470588235295</v>
      </c>
      <c r="N1244" s="326"/>
      <c r="O1244" s="327"/>
    </row>
    <row r="1245" spans="1:15" x14ac:dyDescent="0.25">
      <c r="A1245" s="302" t="s">
        <v>17217</v>
      </c>
      <c r="B1245" s="338">
        <v>2700</v>
      </c>
      <c r="C1245" s="339" t="s">
        <v>17218</v>
      </c>
      <c r="D1245" s="340" t="s">
        <v>17224</v>
      </c>
      <c r="E1245" s="341" t="s">
        <v>17219</v>
      </c>
      <c r="F1245" s="341" t="s">
        <v>17221</v>
      </c>
      <c r="G1245" s="342">
        <v>96</v>
      </c>
      <c r="H1245" s="348">
        <v>15</v>
      </c>
      <c r="I1245" s="323">
        <v>39</v>
      </c>
      <c r="J1245" s="323">
        <v>33</v>
      </c>
      <c r="K1245" s="323">
        <f t="shared" si="75"/>
        <v>72</v>
      </c>
      <c r="L1245" s="324">
        <f t="shared" si="72"/>
        <v>0.45833333333333331</v>
      </c>
      <c r="N1245" s="326"/>
      <c r="O1245" s="327"/>
    </row>
    <row r="1246" spans="1:15" x14ac:dyDescent="0.25">
      <c r="A1246" s="302" t="s">
        <v>17217</v>
      </c>
      <c r="B1246" s="338">
        <v>2700</v>
      </c>
      <c r="C1246" s="339" t="s">
        <v>17218</v>
      </c>
      <c r="D1246" s="340" t="s">
        <v>17224</v>
      </c>
      <c r="E1246" s="341" t="s">
        <v>17219</v>
      </c>
      <c r="F1246" s="341" t="s">
        <v>17221</v>
      </c>
      <c r="G1246" s="342">
        <v>96</v>
      </c>
      <c r="H1246" s="348">
        <v>14.9</v>
      </c>
      <c r="I1246" s="323">
        <v>187</v>
      </c>
      <c r="J1246" s="323">
        <v>30</v>
      </c>
      <c r="K1246" s="323">
        <f t="shared" si="75"/>
        <v>217</v>
      </c>
      <c r="L1246" s="324">
        <f t="shared" si="72"/>
        <v>0.13824884792626729</v>
      </c>
      <c r="N1246" s="326"/>
      <c r="O1246" s="327"/>
    </row>
    <row r="1247" spans="1:15" x14ac:dyDescent="0.25">
      <c r="A1247" s="302" t="s">
        <v>17217</v>
      </c>
      <c r="B1247" s="338">
        <v>2700</v>
      </c>
      <c r="C1247" s="339" t="s">
        <v>17218</v>
      </c>
      <c r="D1247" s="340" t="s">
        <v>17224</v>
      </c>
      <c r="E1247" s="341" t="s">
        <v>17219</v>
      </c>
      <c r="F1247" s="341" t="s">
        <v>17221</v>
      </c>
      <c r="G1247" s="342">
        <v>96</v>
      </c>
      <c r="H1247" s="348">
        <v>15</v>
      </c>
      <c r="I1247" s="323">
        <v>69</v>
      </c>
      <c r="J1247" s="323">
        <v>39</v>
      </c>
      <c r="K1247" s="323">
        <f t="shared" si="75"/>
        <v>108</v>
      </c>
      <c r="L1247" s="324">
        <f t="shared" si="72"/>
        <v>0.3611111111111111</v>
      </c>
      <c r="N1247" s="326"/>
      <c r="O1247" s="327"/>
    </row>
    <row r="1248" spans="1:15" x14ac:dyDescent="0.25">
      <c r="A1248" s="302" t="s">
        <v>17217</v>
      </c>
      <c r="B1248" s="338">
        <v>2700</v>
      </c>
      <c r="C1248" s="339" t="s">
        <v>17218</v>
      </c>
      <c r="D1248" s="340" t="s">
        <v>17224</v>
      </c>
      <c r="E1248" s="341" t="s">
        <v>17219</v>
      </c>
      <c r="F1248" s="341" t="s">
        <v>17221</v>
      </c>
      <c r="G1248" s="342">
        <v>96</v>
      </c>
      <c r="H1248" s="348">
        <v>15.4</v>
      </c>
      <c r="I1248" s="323">
        <v>61</v>
      </c>
      <c r="J1248" s="323">
        <v>42</v>
      </c>
      <c r="K1248" s="323">
        <f t="shared" si="75"/>
        <v>103</v>
      </c>
      <c r="L1248" s="324">
        <f t="shared" si="72"/>
        <v>0.40776699029126212</v>
      </c>
      <c r="N1248" s="326"/>
      <c r="O1248" s="327"/>
    </row>
    <row r="1249" spans="1:15" x14ac:dyDescent="0.25">
      <c r="A1249" s="302" t="s">
        <v>17217</v>
      </c>
      <c r="B1249" s="338">
        <v>2700</v>
      </c>
      <c r="C1249" s="339" t="s">
        <v>17218</v>
      </c>
      <c r="D1249" s="340" t="s">
        <v>17224</v>
      </c>
      <c r="E1249" s="341" t="s">
        <v>17219</v>
      </c>
      <c r="F1249" s="341" t="s">
        <v>17221</v>
      </c>
      <c r="G1249" s="342">
        <v>96</v>
      </c>
      <c r="H1249" s="348">
        <v>15</v>
      </c>
      <c r="I1249" s="323">
        <v>15</v>
      </c>
      <c r="J1249" s="323">
        <v>48</v>
      </c>
      <c r="K1249" s="323">
        <f t="shared" si="75"/>
        <v>63</v>
      </c>
      <c r="L1249" s="324">
        <f t="shared" si="72"/>
        <v>0.76190476190476186</v>
      </c>
      <c r="N1249" s="326"/>
      <c r="O1249" s="327"/>
    </row>
    <row r="1250" spans="1:15" x14ac:dyDescent="0.25">
      <c r="A1250" s="302" t="s">
        <v>17217</v>
      </c>
      <c r="B1250" s="338">
        <v>2700</v>
      </c>
      <c r="C1250" s="339" t="s">
        <v>17218</v>
      </c>
      <c r="D1250" s="340" t="s">
        <v>17224</v>
      </c>
      <c r="E1250" s="341" t="s">
        <v>17219</v>
      </c>
      <c r="F1250" s="341" t="s">
        <v>17221</v>
      </c>
      <c r="G1250" s="342">
        <v>96</v>
      </c>
      <c r="H1250" s="348">
        <v>14.9</v>
      </c>
      <c r="I1250" s="323">
        <v>120</v>
      </c>
      <c r="J1250" s="323">
        <v>34</v>
      </c>
      <c r="K1250" s="323">
        <f t="shared" si="75"/>
        <v>154</v>
      </c>
      <c r="L1250" s="324">
        <f t="shared" si="72"/>
        <v>0.22077922077922077</v>
      </c>
      <c r="N1250" s="326"/>
      <c r="O1250" s="327"/>
    </row>
    <row r="1251" spans="1:15" x14ac:dyDescent="0.25">
      <c r="A1251" s="302" t="s">
        <v>17217</v>
      </c>
      <c r="B1251" s="338">
        <v>2700</v>
      </c>
      <c r="C1251" s="339" t="s">
        <v>17218</v>
      </c>
      <c r="D1251" s="340" t="s">
        <v>17224</v>
      </c>
      <c r="E1251" s="341" t="s">
        <v>17219</v>
      </c>
      <c r="F1251" s="341" t="s">
        <v>17221</v>
      </c>
      <c r="G1251" s="342">
        <v>96</v>
      </c>
      <c r="H1251" s="348">
        <v>14.9</v>
      </c>
      <c r="I1251" s="323">
        <v>129</v>
      </c>
      <c r="J1251" s="323">
        <v>41</v>
      </c>
      <c r="K1251" s="323">
        <f t="shared" si="75"/>
        <v>170</v>
      </c>
      <c r="L1251" s="324">
        <f t="shared" si="72"/>
        <v>0.2411764705882353</v>
      </c>
      <c r="N1251" s="326"/>
      <c r="O1251" s="327"/>
    </row>
    <row r="1252" spans="1:15" x14ac:dyDescent="0.25">
      <c r="A1252" s="302" t="s">
        <v>17217</v>
      </c>
      <c r="B1252" s="338">
        <v>2700</v>
      </c>
      <c r="C1252" s="339" t="s">
        <v>17218</v>
      </c>
      <c r="D1252" s="340" t="s">
        <v>17224</v>
      </c>
      <c r="E1252" s="341" t="s">
        <v>17219</v>
      </c>
      <c r="F1252" s="341" t="s">
        <v>17221</v>
      </c>
      <c r="G1252" s="342">
        <v>96</v>
      </c>
      <c r="H1252" s="348">
        <v>14.4</v>
      </c>
      <c r="I1252" s="323">
        <v>144</v>
      </c>
      <c r="J1252" s="323">
        <v>48</v>
      </c>
      <c r="K1252" s="323">
        <f t="shared" si="75"/>
        <v>192</v>
      </c>
      <c r="L1252" s="324">
        <f t="shared" si="72"/>
        <v>0.25</v>
      </c>
      <c r="N1252" s="326"/>
      <c r="O1252" s="327"/>
    </row>
    <row r="1253" spans="1:15" x14ac:dyDescent="0.25">
      <c r="A1253" s="302" t="s">
        <v>17217</v>
      </c>
      <c r="B1253" s="344">
        <v>4000</v>
      </c>
      <c r="C1253" s="339" t="s">
        <v>17218</v>
      </c>
      <c r="D1253" s="340" t="s">
        <v>17224</v>
      </c>
      <c r="E1253" s="341" t="s">
        <v>17219</v>
      </c>
      <c r="F1253" s="345" t="s">
        <v>484</v>
      </c>
      <c r="G1253" s="346">
        <v>95.914188240051274</v>
      </c>
      <c r="H1253" s="347">
        <v>14.53000009059906</v>
      </c>
      <c r="I1253" s="333">
        <v>240.58000183105469</v>
      </c>
      <c r="J1253" s="328">
        <v>81.770004272460909</v>
      </c>
      <c r="K1253" s="328">
        <v>322.35000610351563</v>
      </c>
      <c r="L1253" s="324">
        <f t="shared" si="72"/>
        <v>0.25366838133765157</v>
      </c>
      <c r="N1253" s="326"/>
      <c r="O1253" s="327"/>
    </row>
    <row r="1254" spans="1:15" x14ac:dyDescent="0.25">
      <c r="A1254" s="302" t="s">
        <v>17217</v>
      </c>
      <c r="B1254" s="338">
        <v>2630</v>
      </c>
      <c r="C1254" s="339" t="s">
        <v>17218</v>
      </c>
      <c r="D1254" s="340" t="s">
        <v>17224</v>
      </c>
      <c r="E1254" s="341" t="s">
        <v>17219</v>
      </c>
      <c r="F1254" s="341" t="s">
        <v>17221</v>
      </c>
      <c r="G1254" s="342">
        <v>95.893536121673009</v>
      </c>
      <c r="H1254" s="348">
        <v>15.1</v>
      </c>
      <c r="I1254" s="323">
        <v>54</v>
      </c>
      <c r="J1254" s="323">
        <v>47</v>
      </c>
      <c r="K1254" s="323">
        <f>I1254+J1254</f>
        <v>101</v>
      </c>
      <c r="L1254" s="324">
        <f t="shared" si="72"/>
        <v>0.46534653465346537</v>
      </c>
      <c r="N1254" s="326"/>
      <c r="O1254" s="327"/>
    </row>
    <row r="1255" spans="1:15" x14ac:dyDescent="0.25">
      <c r="A1255" s="302" t="s">
        <v>17217</v>
      </c>
      <c r="B1255" s="338">
        <v>2700</v>
      </c>
      <c r="C1255" s="339" t="s">
        <v>17218</v>
      </c>
      <c r="D1255" s="340" t="s">
        <v>17224</v>
      </c>
      <c r="E1255" s="341" t="s">
        <v>17219</v>
      </c>
      <c r="F1255" s="341" t="s">
        <v>17221</v>
      </c>
      <c r="G1255" s="342">
        <v>95.851851851851848</v>
      </c>
      <c r="H1255" s="348">
        <v>15</v>
      </c>
      <c r="I1255" s="323">
        <v>141</v>
      </c>
      <c r="J1255" s="323">
        <v>29</v>
      </c>
      <c r="K1255" s="323">
        <f>I1255+J1255</f>
        <v>170</v>
      </c>
      <c r="L1255" s="324">
        <f t="shared" si="72"/>
        <v>0.17058823529411765</v>
      </c>
      <c r="N1255" s="326"/>
      <c r="O1255" s="327"/>
    </row>
    <row r="1256" spans="1:15" x14ac:dyDescent="0.25">
      <c r="A1256" s="302" t="s">
        <v>17217</v>
      </c>
      <c r="B1256" s="338">
        <v>2700</v>
      </c>
      <c r="C1256" s="339" t="s">
        <v>17218</v>
      </c>
      <c r="D1256" s="340" t="s">
        <v>17224</v>
      </c>
      <c r="E1256" s="341" t="s">
        <v>17219</v>
      </c>
      <c r="F1256" s="341" t="s">
        <v>17221</v>
      </c>
      <c r="G1256" s="342">
        <v>95.814814814814824</v>
      </c>
      <c r="H1256" s="348">
        <v>14.8</v>
      </c>
      <c r="I1256" s="323">
        <v>143</v>
      </c>
      <c r="J1256" s="323">
        <v>36</v>
      </c>
      <c r="K1256" s="323">
        <f>I1256+J1256</f>
        <v>179</v>
      </c>
      <c r="L1256" s="324">
        <f t="shared" si="72"/>
        <v>0.2011173184357542</v>
      </c>
      <c r="N1256" s="326"/>
      <c r="O1256" s="327"/>
    </row>
    <row r="1257" spans="1:15" x14ac:dyDescent="0.25">
      <c r="A1257" s="302" t="s">
        <v>17217</v>
      </c>
      <c r="B1257" s="338">
        <v>2500</v>
      </c>
      <c r="C1257" s="339" t="s">
        <v>17218</v>
      </c>
      <c r="D1257" s="340" t="s">
        <v>17224</v>
      </c>
      <c r="E1257" s="341" t="s">
        <v>17219</v>
      </c>
      <c r="F1257" s="341" t="s">
        <v>17222</v>
      </c>
      <c r="G1257" s="342">
        <v>95.8</v>
      </c>
      <c r="H1257" s="348">
        <v>13.88</v>
      </c>
      <c r="I1257" s="323">
        <v>267.58999999999997</v>
      </c>
      <c r="J1257" s="323">
        <v>65.180000000000007</v>
      </c>
      <c r="K1257" s="323">
        <f>I1257+J1257</f>
        <v>332.77</v>
      </c>
      <c r="L1257" s="324">
        <f t="shared" si="72"/>
        <v>0.19587102202722603</v>
      </c>
      <c r="N1257" s="326"/>
      <c r="O1257" s="327"/>
    </row>
    <row r="1258" spans="1:15" x14ac:dyDescent="0.25">
      <c r="A1258" s="302" t="s">
        <v>17217</v>
      </c>
      <c r="B1258" s="344">
        <v>6060</v>
      </c>
      <c r="C1258" s="349" t="s">
        <v>17218</v>
      </c>
      <c r="D1258" s="340" t="s">
        <v>17224</v>
      </c>
      <c r="E1258" s="341" t="s">
        <v>17219</v>
      </c>
      <c r="F1258" s="345" t="s">
        <v>17221</v>
      </c>
      <c r="G1258" s="346">
        <v>95.7</v>
      </c>
      <c r="H1258" s="347">
        <v>15.98</v>
      </c>
      <c r="I1258" s="333">
        <v>111.1</v>
      </c>
      <c r="J1258" s="333">
        <v>38.700000000000003</v>
      </c>
      <c r="K1258" s="333">
        <v>149.80000000000001</v>
      </c>
      <c r="L1258" s="324">
        <f t="shared" ref="L1258:L1321" si="76">IF(J1258="","",IF(K1258="","",J1258/K1258))</f>
        <v>0.25834445927903871</v>
      </c>
      <c r="N1258" s="326"/>
      <c r="O1258" s="327"/>
    </row>
    <row r="1259" spans="1:15" x14ac:dyDescent="0.25">
      <c r="A1259" s="302" t="s">
        <v>17217</v>
      </c>
      <c r="B1259" s="338">
        <v>2700</v>
      </c>
      <c r="C1259" s="339" t="s">
        <v>17218</v>
      </c>
      <c r="D1259" s="340" t="s">
        <v>17224</v>
      </c>
      <c r="E1259" s="341" t="s">
        <v>17219</v>
      </c>
      <c r="F1259" s="341" t="s">
        <v>17221</v>
      </c>
      <c r="G1259" s="342">
        <v>95.629629629629633</v>
      </c>
      <c r="H1259" s="348">
        <v>15.1</v>
      </c>
      <c r="I1259" s="323">
        <v>40</v>
      </c>
      <c r="J1259" s="323">
        <v>48</v>
      </c>
      <c r="K1259" s="323">
        <f t="shared" ref="K1259:K1268" si="77">I1259+J1259</f>
        <v>88</v>
      </c>
      <c r="L1259" s="324">
        <f t="shared" si="76"/>
        <v>0.54545454545454541</v>
      </c>
      <c r="N1259" s="326"/>
      <c r="O1259" s="327"/>
    </row>
    <row r="1260" spans="1:15" x14ac:dyDescent="0.25">
      <c r="A1260" s="302" t="s">
        <v>17217</v>
      </c>
      <c r="B1260" s="338">
        <v>2000</v>
      </c>
      <c r="C1260" s="339" t="s">
        <v>17218</v>
      </c>
      <c r="D1260" s="340" t="s">
        <v>17224</v>
      </c>
      <c r="E1260" s="341" t="s">
        <v>17219</v>
      </c>
      <c r="F1260" s="341" t="s">
        <v>17221</v>
      </c>
      <c r="G1260" s="342">
        <v>95.6</v>
      </c>
      <c r="H1260" s="348">
        <v>14.71</v>
      </c>
      <c r="I1260" s="323">
        <v>148.13999999999999</v>
      </c>
      <c r="J1260" s="323">
        <v>522.9</v>
      </c>
      <c r="K1260" s="323">
        <f t="shared" si="77"/>
        <v>671.04</v>
      </c>
      <c r="L1260" s="324">
        <f t="shared" si="76"/>
        <v>0.77923819742489275</v>
      </c>
      <c r="N1260" s="326"/>
      <c r="O1260" s="327"/>
    </row>
    <row r="1261" spans="1:15" x14ac:dyDescent="0.25">
      <c r="A1261" s="302" t="s">
        <v>17217</v>
      </c>
      <c r="B1261" s="338">
        <v>2000</v>
      </c>
      <c r="C1261" s="339" t="s">
        <v>17218</v>
      </c>
      <c r="D1261" s="340" t="s">
        <v>17224</v>
      </c>
      <c r="E1261" s="341" t="s">
        <v>17219</v>
      </c>
      <c r="F1261" s="341" t="s">
        <v>17221</v>
      </c>
      <c r="G1261" s="342">
        <v>95.6</v>
      </c>
      <c r="H1261" s="348">
        <v>14.76</v>
      </c>
      <c r="I1261" s="323">
        <v>125.14</v>
      </c>
      <c r="J1261" s="323">
        <v>53.49</v>
      </c>
      <c r="K1261" s="323">
        <f t="shared" si="77"/>
        <v>178.63</v>
      </c>
      <c r="L1261" s="324">
        <f t="shared" si="76"/>
        <v>0.299445781783575</v>
      </c>
      <c r="N1261" s="326"/>
      <c r="O1261" s="327"/>
    </row>
    <row r="1262" spans="1:15" x14ac:dyDescent="0.25">
      <c r="A1262" s="302" t="s">
        <v>17217</v>
      </c>
      <c r="B1262" s="338">
        <v>2000</v>
      </c>
      <c r="C1262" s="339" t="s">
        <v>17218</v>
      </c>
      <c r="D1262" s="340" t="s">
        <v>17224</v>
      </c>
      <c r="E1262" s="341" t="s">
        <v>17219</v>
      </c>
      <c r="F1262" s="341" t="s">
        <v>17221</v>
      </c>
      <c r="G1262" s="342">
        <v>95.6</v>
      </c>
      <c r="H1262" s="348">
        <v>14.75</v>
      </c>
      <c r="I1262" s="323">
        <v>133</v>
      </c>
      <c r="J1262" s="323">
        <v>52.59</v>
      </c>
      <c r="K1262" s="323">
        <f t="shared" si="77"/>
        <v>185.59</v>
      </c>
      <c r="L1262" s="324">
        <f t="shared" si="76"/>
        <v>0.28336656069831351</v>
      </c>
      <c r="N1262" s="326"/>
      <c r="O1262" s="327"/>
    </row>
    <row r="1263" spans="1:15" x14ac:dyDescent="0.25">
      <c r="A1263" s="302" t="s">
        <v>17217</v>
      </c>
      <c r="B1263" s="338">
        <v>2500</v>
      </c>
      <c r="C1263" s="339" t="s">
        <v>17218</v>
      </c>
      <c r="D1263" s="340" t="s">
        <v>17224</v>
      </c>
      <c r="E1263" s="341" t="s">
        <v>17219</v>
      </c>
      <c r="F1263" s="341" t="s">
        <v>17222</v>
      </c>
      <c r="G1263" s="342">
        <v>95.6</v>
      </c>
      <c r="H1263" s="348">
        <v>14.08</v>
      </c>
      <c r="I1263" s="323">
        <v>288.17</v>
      </c>
      <c r="J1263" s="323">
        <v>39.19</v>
      </c>
      <c r="K1263" s="323">
        <f t="shared" si="77"/>
        <v>327.36</v>
      </c>
      <c r="L1263" s="324">
        <f t="shared" si="76"/>
        <v>0.11971529814271749</v>
      </c>
      <c r="N1263" s="326"/>
      <c r="O1263" s="327"/>
    </row>
    <row r="1264" spans="1:15" x14ac:dyDescent="0.25">
      <c r="A1264" s="302" t="s">
        <v>17217</v>
      </c>
      <c r="B1264" s="338">
        <v>4000</v>
      </c>
      <c r="C1264" s="339" t="s">
        <v>17218</v>
      </c>
      <c r="D1264" s="340" t="s">
        <v>17224</v>
      </c>
      <c r="E1264" s="341" t="s">
        <v>17219</v>
      </c>
      <c r="F1264" s="341" t="s">
        <v>17222</v>
      </c>
      <c r="G1264" s="342">
        <v>95.56</v>
      </c>
      <c r="H1264" s="348">
        <v>14.59</v>
      </c>
      <c r="I1264" s="323">
        <v>57.84</v>
      </c>
      <c r="J1264" s="323">
        <v>56.61</v>
      </c>
      <c r="K1264" s="323">
        <f t="shared" si="77"/>
        <v>114.45</v>
      </c>
      <c r="L1264" s="324">
        <f t="shared" si="76"/>
        <v>0.49462647444298818</v>
      </c>
      <c r="N1264" s="326"/>
      <c r="O1264" s="327"/>
    </row>
    <row r="1265" spans="1:15" x14ac:dyDescent="0.25">
      <c r="A1265" s="302" t="s">
        <v>17217</v>
      </c>
      <c r="B1265" s="338">
        <v>2700</v>
      </c>
      <c r="C1265" s="339" t="s">
        <v>17218</v>
      </c>
      <c r="D1265" s="340" t="s">
        <v>17224</v>
      </c>
      <c r="E1265" s="341" t="s">
        <v>17219</v>
      </c>
      <c r="F1265" s="341" t="s">
        <v>17221</v>
      </c>
      <c r="G1265" s="342">
        <v>95.555555555555557</v>
      </c>
      <c r="H1265" s="348">
        <v>15.07</v>
      </c>
      <c r="I1265" s="323">
        <v>166.33</v>
      </c>
      <c r="J1265" s="323">
        <v>37.69</v>
      </c>
      <c r="K1265" s="323">
        <f t="shared" si="77"/>
        <v>204.02</v>
      </c>
      <c r="L1265" s="324">
        <f t="shared" si="76"/>
        <v>0.18473679051073422</v>
      </c>
      <c r="N1265" s="326"/>
      <c r="O1265" s="327"/>
    </row>
    <row r="1266" spans="1:15" x14ac:dyDescent="0.25">
      <c r="A1266" s="302" t="s">
        <v>17217</v>
      </c>
      <c r="B1266" s="338">
        <v>4080</v>
      </c>
      <c r="C1266" s="339" t="s">
        <v>17218</v>
      </c>
      <c r="D1266" s="340" t="s">
        <v>17224</v>
      </c>
      <c r="E1266" s="341" t="s">
        <v>17219</v>
      </c>
      <c r="F1266" s="341" t="s">
        <v>17222</v>
      </c>
      <c r="G1266" s="342">
        <v>95.4</v>
      </c>
      <c r="H1266" s="348">
        <v>15.68</v>
      </c>
      <c r="I1266" s="323">
        <v>43.47</v>
      </c>
      <c r="J1266" s="323">
        <v>29.540000000000006</v>
      </c>
      <c r="K1266" s="323">
        <f t="shared" si="77"/>
        <v>73.010000000000005</v>
      </c>
      <c r="L1266" s="324">
        <f t="shared" si="76"/>
        <v>0.40460210930009594</v>
      </c>
      <c r="N1266" s="326"/>
      <c r="O1266" s="327"/>
    </row>
    <row r="1267" spans="1:15" x14ac:dyDescent="0.25">
      <c r="A1267" s="302" t="s">
        <v>17217</v>
      </c>
      <c r="B1267" s="338">
        <v>2500</v>
      </c>
      <c r="C1267" s="339" t="s">
        <v>17218</v>
      </c>
      <c r="D1267" s="340" t="s">
        <v>17224</v>
      </c>
      <c r="E1267" s="341" t="s">
        <v>17219</v>
      </c>
      <c r="F1267" s="341" t="s">
        <v>17222</v>
      </c>
      <c r="G1267" s="342">
        <v>95.3</v>
      </c>
      <c r="H1267" s="348">
        <v>14.12</v>
      </c>
      <c r="I1267" s="323">
        <v>160.13999999999999</v>
      </c>
      <c r="J1267" s="323">
        <v>44.150000000000006</v>
      </c>
      <c r="K1267" s="323">
        <f t="shared" si="77"/>
        <v>204.29</v>
      </c>
      <c r="L1267" s="324">
        <f t="shared" si="76"/>
        <v>0.21611434725145631</v>
      </c>
      <c r="N1267" s="326"/>
      <c r="O1267" s="327"/>
    </row>
    <row r="1268" spans="1:15" x14ac:dyDescent="0.25">
      <c r="A1268" s="302" t="s">
        <v>17217</v>
      </c>
      <c r="B1268" s="338">
        <v>2700</v>
      </c>
      <c r="C1268" s="339" t="s">
        <v>17218</v>
      </c>
      <c r="D1268" s="340" t="s">
        <v>17224</v>
      </c>
      <c r="E1268" s="341" t="s">
        <v>17219</v>
      </c>
      <c r="F1268" s="341" t="s">
        <v>17221</v>
      </c>
      <c r="G1268" s="342">
        <v>95.259259259259252</v>
      </c>
      <c r="H1268" s="348">
        <v>15.4</v>
      </c>
      <c r="I1268" s="323">
        <v>74</v>
      </c>
      <c r="J1268" s="323">
        <v>37</v>
      </c>
      <c r="K1268" s="323">
        <f t="shared" si="77"/>
        <v>111</v>
      </c>
      <c r="L1268" s="324">
        <f t="shared" si="76"/>
        <v>0.33333333333333331</v>
      </c>
      <c r="N1268" s="326"/>
      <c r="O1268" s="327"/>
    </row>
    <row r="1269" spans="1:15" x14ac:dyDescent="0.25">
      <c r="A1269" s="302" t="s">
        <v>17217</v>
      </c>
      <c r="B1269" s="344">
        <v>2000</v>
      </c>
      <c r="C1269" s="349" t="s">
        <v>17218</v>
      </c>
      <c r="D1269" s="340" t="s">
        <v>17224</v>
      </c>
      <c r="E1269" s="341" t="s">
        <v>17219</v>
      </c>
      <c r="F1269" s="345" t="s">
        <v>17221</v>
      </c>
      <c r="G1269" s="346">
        <v>95.2</v>
      </c>
      <c r="H1269" s="347">
        <v>15.03</v>
      </c>
      <c r="I1269" s="333">
        <v>59.4</v>
      </c>
      <c r="J1269" s="329">
        <v>28.8</v>
      </c>
      <c r="K1269" s="329">
        <v>88.1</v>
      </c>
      <c r="L1269" s="324">
        <f t="shared" si="76"/>
        <v>0.32690124858115782</v>
      </c>
      <c r="N1269" s="326"/>
      <c r="O1269" s="327"/>
    </row>
    <row r="1270" spans="1:15" x14ac:dyDescent="0.25">
      <c r="A1270" s="302" t="s">
        <v>17217</v>
      </c>
      <c r="B1270" s="344">
        <v>3010</v>
      </c>
      <c r="C1270" s="349" t="s">
        <v>17218</v>
      </c>
      <c r="D1270" s="340" t="s">
        <v>17224</v>
      </c>
      <c r="E1270" s="341" t="s">
        <v>17225</v>
      </c>
      <c r="F1270" s="345" t="s">
        <v>17221</v>
      </c>
      <c r="G1270" s="346">
        <v>95.2</v>
      </c>
      <c r="H1270" s="347">
        <v>15.34</v>
      </c>
      <c r="I1270" s="333">
        <v>53.9</v>
      </c>
      <c r="J1270" s="333">
        <v>4.7</v>
      </c>
      <c r="K1270" s="333">
        <v>58.6</v>
      </c>
      <c r="L1270" s="324">
        <f t="shared" si="76"/>
        <v>8.0204778156996587E-2</v>
      </c>
      <c r="N1270" s="326"/>
      <c r="O1270" s="327"/>
    </row>
    <row r="1271" spans="1:15" x14ac:dyDescent="0.25">
      <c r="A1271" s="302" t="s">
        <v>17217</v>
      </c>
      <c r="B1271" s="338">
        <v>3000</v>
      </c>
      <c r="C1271" s="339" t="s">
        <v>17218</v>
      </c>
      <c r="D1271" s="340" t="s">
        <v>17224</v>
      </c>
      <c r="E1271" s="341" t="s">
        <v>17225</v>
      </c>
      <c r="F1271" s="341" t="s">
        <v>17223</v>
      </c>
      <c r="G1271" s="342">
        <v>95</v>
      </c>
      <c r="H1271" s="348">
        <v>14.61</v>
      </c>
      <c r="I1271" s="323">
        <v>55.12</v>
      </c>
      <c r="J1271" s="323">
        <v>7.77</v>
      </c>
      <c r="K1271" s="323">
        <f t="shared" ref="K1271:K1277" si="78">I1271+J1271</f>
        <v>62.89</v>
      </c>
      <c r="L1271" s="324">
        <f t="shared" si="76"/>
        <v>0.12354905390364126</v>
      </c>
      <c r="N1271" s="326"/>
      <c r="O1271" s="327"/>
    </row>
    <row r="1272" spans="1:15" x14ac:dyDescent="0.25">
      <c r="A1272" s="302" t="s">
        <v>17217</v>
      </c>
      <c r="B1272" s="338">
        <v>2700</v>
      </c>
      <c r="C1272" s="339" t="s">
        <v>17218</v>
      </c>
      <c r="D1272" s="340" t="s">
        <v>17224</v>
      </c>
      <c r="E1272" s="341" t="s">
        <v>17219</v>
      </c>
      <c r="F1272" s="341" t="s">
        <v>17221</v>
      </c>
      <c r="G1272" s="342">
        <v>95</v>
      </c>
      <c r="H1272" s="348">
        <v>15</v>
      </c>
      <c r="I1272" s="323">
        <v>184</v>
      </c>
      <c r="J1272" s="323">
        <v>36</v>
      </c>
      <c r="K1272" s="323">
        <f t="shared" si="78"/>
        <v>220</v>
      </c>
      <c r="L1272" s="324">
        <f t="shared" si="76"/>
        <v>0.16363636363636364</v>
      </c>
      <c r="N1272" s="326"/>
      <c r="O1272" s="327"/>
    </row>
    <row r="1273" spans="1:15" x14ac:dyDescent="0.25">
      <c r="A1273" s="302" t="s">
        <v>17217</v>
      </c>
      <c r="B1273" s="338">
        <v>2700</v>
      </c>
      <c r="C1273" s="339" t="s">
        <v>17218</v>
      </c>
      <c r="D1273" s="340" t="s">
        <v>17224</v>
      </c>
      <c r="E1273" s="341" t="s">
        <v>17219</v>
      </c>
      <c r="F1273" s="341" t="s">
        <v>17221</v>
      </c>
      <c r="G1273" s="342">
        <v>95</v>
      </c>
      <c r="H1273" s="348">
        <v>15.2</v>
      </c>
      <c r="I1273" s="323">
        <v>90</v>
      </c>
      <c r="J1273" s="323">
        <v>36</v>
      </c>
      <c r="K1273" s="323">
        <f t="shared" si="78"/>
        <v>126</v>
      </c>
      <c r="L1273" s="324">
        <f t="shared" si="76"/>
        <v>0.2857142857142857</v>
      </c>
      <c r="N1273" s="326"/>
      <c r="O1273" s="327"/>
    </row>
    <row r="1274" spans="1:15" x14ac:dyDescent="0.25">
      <c r="A1274" s="302" t="s">
        <v>17217</v>
      </c>
      <c r="B1274" s="338">
        <v>2700</v>
      </c>
      <c r="C1274" s="339" t="s">
        <v>17218</v>
      </c>
      <c r="D1274" s="340" t="s">
        <v>17224</v>
      </c>
      <c r="E1274" s="341" t="s">
        <v>17219</v>
      </c>
      <c r="F1274" s="341" t="s">
        <v>17221</v>
      </c>
      <c r="G1274" s="342">
        <v>95</v>
      </c>
      <c r="H1274" s="348">
        <v>15</v>
      </c>
      <c r="I1274" s="323">
        <v>129</v>
      </c>
      <c r="J1274" s="323">
        <v>34</v>
      </c>
      <c r="K1274" s="323">
        <f t="shared" si="78"/>
        <v>163</v>
      </c>
      <c r="L1274" s="324">
        <f t="shared" si="76"/>
        <v>0.20858895705521471</v>
      </c>
      <c r="N1274" s="326"/>
      <c r="O1274" s="327"/>
    </row>
    <row r="1275" spans="1:15" x14ac:dyDescent="0.25">
      <c r="A1275" s="302" t="s">
        <v>17217</v>
      </c>
      <c r="B1275" s="338">
        <v>2700</v>
      </c>
      <c r="C1275" s="339" t="s">
        <v>17218</v>
      </c>
      <c r="D1275" s="340" t="s">
        <v>17224</v>
      </c>
      <c r="E1275" s="341" t="s">
        <v>17219</v>
      </c>
      <c r="F1275" s="341" t="s">
        <v>17221</v>
      </c>
      <c r="G1275" s="342">
        <v>95</v>
      </c>
      <c r="H1275" s="348">
        <v>15</v>
      </c>
      <c r="I1275" s="323">
        <v>105</v>
      </c>
      <c r="J1275" s="323">
        <v>39</v>
      </c>
      <c r="K1275" s="323">
        <f t="shared" si="78"/>
        <v>144</v>
      </c>
      <c r="L1275" s="324">
        <f t="shared" si="76"/>
        <v>0.27083333333333331</v>
      </c>
      <c r="N1275" s="326"/>
      <c r="O1275" s="327"/>
    </row>
    <row r="1276" spans="1:15" x14ac:dyDescent="0.25">
      <c r="A1276" s="302" t="s">
        <v>17217</v>
      </c>
      <c r="B1276" s="338">
        <v>2700</v>
      </c>
      <c r="C1276" s="339" t="s">
        <v>17218</v>
      </c>
      <c r="D1276" s="340" t="s">
        <v>17224</v>
      </c>
      <c r="E1276" s="341" t="s">
        <v>17219</v>
      </c>
      <c r="F1276" s="341" t="s">
        <v>17221</v>
      </c>
      <c r="G1276" s="342">
        <v>95</v>
      </c>
      <c r="H1276" s="348">
        <v>15</v>
      </c>
      <c r="I1276" s="323">
        <v>150</v>
      </c>
      <c r="J1276" s="323">
        <v>39</v>
      </c>
      <c r="K1276" s="323">
        <f t="shared" si="78"/>
        <v>189</v>
      </c>
      <c r="L1276" s="324">
        <f t="shared" si="76"/>
        <v>0.20634920634920634</v>
      </c>
      <c r="N1276" s="326"/>
      <c r="O1276" s="327"/>
    </row>
    <row r="1277" spans="1:15" x14ac:dyDescent="0.25">
      <c r="A1277" s="302" t="s">
        <v>17217</v>
      </c>
      <c r="B1277" s="338">
        <v>2700</v>
      </c>
      <c r="C1277" s="339" t="s">
        <v>17218</v>
      </c>
      <c r="D1277" s="340" t="s">
        <v>17224</v>
      </c>
      <c r="E1277" s="341" t="s">
        <v>17219</v>
      </c>
      <c r="F1277" s="341" t="s">
        <v>17221</v>
      </c>
      <c r="G1277" s="342">
        <v>94.925925925925924</v>
      </c>
      <c r="H1277" s="348">
        <v>14.9</v>
      </c>
      <c r="I1277" s="323">
        <v>130</v>
      </c>
      <c r="J1277" s="323">
        <v>39</v>
      </c>
      <c r="K1277" s="323">
        <f t="shared" si="78"/>
        <v>169</v>
      </c>
      <c r="L1277" s="324">
        <f t="shared" si="76"/>
        <v>0.23076923076923078</v>
      </c>
      <c r="N1277" s="326"/>
      <c r="O1277" s="327"/>
    </row>
    <row r="1278" spans="1:15" x14ac:dyDescent="0.25">
      <c r="A1278" s="302" t="s">
        <v>17217</v>
      </c>
      <c r="B1278" s="344">
        <v>1800</v>
      </c>
      <c r="C1278" s="349" t="s">
        <v>17218</v>
      </c>
      <c r="D1278" s="340" t="s">
        <v>17224</v>
      </c>
      <c r="E1278" s="341" t="s">
        <v>17219</v>
      </c>
      <c r="F1278" s="345" t="s">
        <v>17221</v>
      </c>
      <c r="G1278" s="346">
        <v>94.9</v>
      </c>
      <c r="H1278" s="347">
        <v>15.13</v>
      </c>
      <c r="I1278" s="333">
        <v>24.4</v>
      </c>
      <c r="J1278" s="329">
        <v>45.4</v>
      </c>
      <c r="K1278" s="329">
        <v>69.7</v>
      </c>
      <c r="L1278" s="324">
        <f t="shared" si="76"/>
        <v>0.65136298421807748</v>
      </c>
      <c r="N1278" s="326"/>
      <c r="O1278" s="327"/>
    </row>
    <row r="1279" spans="1:15" x14ac:dyDescent="0.25">
      <c r="A1279" s="302" t="s">
        <v>17217</v>
      </c>
      <c r="B1279" s="338">
        <v>1350</v>
      </c>
      <c r="C1279" s="339" t="s">
        <v>17218</v>
      </c>
      <c r="D1279" s="340" t="s">
        <v>17224</v>
      </c>
      <c r="E1279" s="341" t="s">
        <v>17219</v>
      </c>
      <c r="F1279" s="341" t="s">
        <v>17221</v>
      </c>
      <c r="G1279" s="342">
        <v>94.888888888888886</v>
      </c>
      <c r="H1279" s="348">
        <v>14.2</v>
      </c>
      <c r="I1279" s="323">
        <v>173.85229540918164</v>
      </c>
      <c r="J1279" s="323">
        <v>46.892577319587645</v>
      </c>
      <c r="K1279" s="323">
        <f>I1279+J1279</f>
        <v>220.74487272876928</v>
      </c>
      <c r="L1279" s="324">
        <f t="shared" si="76"/>
        <v>0.21242884031650816</v>
      </c>
      <c r="N1279" s="326"/>
      <c r="O1279" s="327"/>
    </row>
    <row r="1280" spans="1:15" x14ac:dyDescent="0.25">
      <c r="A1280" s="302" t="s">
        <v>17217</v>
      </c>
      <c r="B1280" s="338">
        <v>2700</v>
      </c>
      <c r="C1280" s="339" t="s">
        <v>17218</v>
      </c>
      <c r="D1280" s="340" t="s">
        <v>17224</v>
      </c>
      <c r="E1280" s="341" t="s">
        <v>17219</v>
      </c>
      <c r="F1280" s="341" t="s">
        <v>17221</v>
      </c>
      <c r="G1280" s="342">
        <v>94.888888888888886</v>
      </c>
      <c r="H1280" s="348">
        <v>15</v>
      </c>
      <c r="I1280" s="323">
        <v>83</v>
      </c>
      <c r="J1280" s="323">
        <v>35</v>
      </c>
      <c r="K1280" s="323">
        <f>I1280+J1280</f>
        <v>118</v>
      </c>
      <c r="L1280" s="324">
        <f t="shared" si="76"/>
        <v>0.29661016949152541</v>
      </c>
      <c r="N1280" s="326"/>
      <c r="O1280" s="327"/>
    </row>
    <row r="1281" spans="1:15" x14ac:dyDescent="0.25">
      <c r="A1281" s="302" t="s">
        <v>17217</v>
      </c>
      <c r="B1281" s="338">
        <v>4000</v>
      </c>
      <c r="C1281" s="339" t="s">
        <v>17218</v>
      </c>
      <c r="D1281" s="340" t="s">
        <v>17224</v>
      </c>
      <c r="E1281" s="341" t="s">
        <v>17219</v>
      </c>
      <c r="F1281" s="341" t="s">
        <v>17222</v>
      </c>
      <c r="G1281" s="342">
        <v>94.8</v>
      </c>
      <c r="H1281" s="348">
        <v>14.45</v>
      </c>
      <c r="I1281" s="323">
        <v>89.05</v>
      </c>
      <c r="J1281" s="323">
        <v>51.459999999999994</v>
      </c>
      <c r="K1281" s="323">
        <f>I1281+J1281</f>
        <v>140.51</v>
      </c>
      <c r="L1281" s="324">
        <f t="shared" si="76"/>
        <v>0.36623727848551701</v>
      </c>
      <c r="N1281" s="326"/>
      <c r="O1281" s="327"/>
    </row>
    <row r="1282" spans="1:15" x14ac:dyDescent="0.25">
      <c r="A1282" s="302" t="s">
        <v>17217</v>
      </c>
      <c r="B1282" s="338">
        <v>4000</v>
      </c>
      <c r="C1282" s="339" t="s">
        <v>17218</v>
      </c>
      <c r="D1282" s="340" t="s">
        <v>17224</v>
      </c>
      <c r="E1282" s="341" t="s">
        <v>17219</v>
      </c>
      <c r="F1282" s="341" t="s">
        <v>17222</v>
      </c>
      <c r="G1282" s="342">
        <v>94.8</v>
      </c>
      <c r="H1282" s="348">
        <v>14.27</v>
      </c>
      <c r="I1282" s="323">
        <v>76.19</v>
      </c>
      <c r="J1282" s="323">
        <v>55.25</v>
      </c>
      <c r="K1282" s="323">
        <f>I1282+J1282</f>
        <v>131.44</v>
      </c>
      <c r="L1282" s="324">
        <f t="shared" si="76"/>
        <v>0.42034388314059645</v>
      </c>
      <c r="N1282" s="326"/>
      <c r="O1282" s="327"/>
    </row>
    <row r="1283" spans="1:15" x14ac:dyDescent="0.25">
      <c r="A1283" s="302" t="s">
        <v>17217</v>
      </c>
      <c r="B1283" s="344">
        <v>2000</v>
      </c>
      <c r="C1283" s="349" t="s">
        <v>17218</v>
      </c>
      <c r="D1283" s="340" t="s">
        <v>17224</v>
      </c>
      <c r="E1283" s="341" t="s">
        <v>17219</v>
      </c>
      <c r="F1283" s="345" t="s">
        <v>17221</v>
      </c>
      <c r="G1283" s="346">
        <v>94.8</v>
      </c>
      <c r="H1283" s="347">
        <v>15.29</v>
      </c>
      <c r="I1283" s="333">
        <v>117.8</v>
      </c>
      <c r="J1283" s="329">
        <v>41.4</v>
      </c>
      <c r="K1283" s="329">
        <v>159.30000000000001</v>
      </c>
      <c r="L1283" s="324">
        <f t="shared" si="76"/>
        <v>0.25988700564971751</v>
      </c>
      <c r="N1283" s="326"/>
      <c r="O1283" s="327"/>
    </row>
    <row r="1284" spans="1:15" x14ac:dyDescent="0.25">
      <c r="A1284" s="302" t="s">
        <v>17217</v>
      </c>
      <c r="B1284" s="344">
        <v>2000</v>
      </c>
      <c r="C1284" s="349" t="s">
        <v>17218</v>
      </c>
      <c r="D1284" s="340" t="s">
        <v>17224</v>
      </c>
      <c r="E1284" s="341" t="s">
        <v>17219</v>
      </c>
      <c r="F1284" s="345" t="s">
        <v>17221</v>
      </c>
      <c r="G1284" s="346">
        <v>94.8</v>
      </c>
      <c r="H1284" s="347">
        <v>15.48</v>
      </c>
      <c r="I1284" s="333">
        <v>8.4</v>
      </c>
      <c r="J1284" s="329">
        <v>28.9</v>
      </c>
      <c r="K1284" s="329">
        <v>37.299999999999997</v>
      </c>
      <c r="L1284" s="324">
        <f t="shared" si="76"/>
        <v>0.77479892761394109</v>
      </c>
      <c r="N1284" s="326"/>
      <c r="O1284" s="327"/>
    </row>
    <row r="1285" spans="1:15" x14ac:dyDescent="0.25">
      <c r="A1285" s="302" t="s">
        <v>17217</v>
      </c>
      <c r="B1285" s="338">
        <v>2700</v>
      </c>
      <c r="C1285" s="339" t="s">
        <v>17218</v>
      </c>
      <c r="D1285" s="340" t="s">
        <v>17224</v>
      </c>
      <c r="E1285" s="341" t="s">
        <v>17219</v>
      </c>
      <c r="F1285" s="341" t="s">
        <v>17221</v>
      </c>
      <c r="G1285" s="342">
        <v>94.703703703703695</v>
      </c>
      <c r="H1285" s="348">
        <v>14.8</v>
      </c>
      <c r="I1285" s="323">
        <v>238</v>
      </c>
      <c r="J1285" s="323">
        <v>31</v>
      </c>
      <c r="K1285" s="323">
        <f>I1285+J1285</f>
        <v>269</v>
      </c>
      <c r="L1285" s="324">
        <f t="shared" si="76"/>
        <v>0.11524163568773234</v>
      </c>
      <c r="N1285" s="326"/>
      <c r="O1285" s="327"/>
    </row>
    <row r="1286" spans="1:15" x14ac:dyDescent="0.25">
      <c r="A1286" s="302" t="s">
        <v>17217</v>
      </c>
      <c r="B1286" s="344">
        <v>2000</v>
      </c>
      <c r="C1286" s="349" t="s">
        <v>17218</v>
      </c>
      <c r="D1286" s="340" t="s">
        <v>17224</v>
      </c>
      <c r="E1286" s="341" t="s">
        <v>17219</v>
      </c>
      <c r="F1286" s="345" t="s">
        <v>17221</v>
      </c>
      <c r="G1286" s="346">
        <v>94.7</v>
      </c>
      <c r="H1286" s="347">
        <v>15.82</v>
      </c>
      <c r="I1286" s="333">
        <v>20.2</v>
      </c>
      <c r="J1286" s="329">
        <v>43.1</v>
      </c>
      <c r="K1286" s="329">
        <v>63.2</v>
      </c>
      <c r="L1286" s="324">
        <f t="shared" si="76"/>
        <v>0.68196202531645567</v>
      </c>
      <c r="N1286" s="326"/>
      <c r="O1286" s="327"/>
    </row>
    <row r="1287" spans="1:15" x14ac:dyDescent="0.25">
      <c r="A1287" s="302" t="s">
        <v>17217</v>
      </c>
      <c r="B1287" s="338">
        <v>2700</v>
      </c>
      <c r="C1287" s="339" t="s">
        <v>17218</v>
      </c>
      <c r="D1287" s="340" t="s">
        <v>17224</v>
      </c>
      <c r="E1287" s="341" t="s">
        <v>17219</v>
      </c>
      <c r="F1287" s="341" t="s">
        <v>17221</v>
      </c>
      <c r="G1287" s="342">
        <v>94.629629629629633</v>
      </c>
      <c r="H1287" s="348">
        <v>15.16</v>
      </c>
      <c r="I1287" s="323">
        <v>172.9</v>
      </c>
      <c r="J1287" s="323">
        <v>31.12</v>
      </c>
      <c r="K1287" s="323">
        <f t="shared" ref="K1287:K1298" si="79">I1287+J1287</f>
        <v>204.02</v>
      </c>
      <c r="L1287" s="324">
        <f t="shared" si="76"/>
        <v>0.15253406528771687</v>
      </c>
      <c r="N1287" s="326"/>
      <c r="O1287" s="327"/>
    </row>
    <row r="1288" spans="1:15" x14ac:dyDescent="0.25">
      <c r="A1288" s="302" t="s">
        <v>17217</v>
      </c>
      <c r="B1288" s="338">
        <v>2565</v>
      </c>
      <c r="C1288" s="339" t="s">
        <v>17218</v>
      </c>
      <c r="D1288" s="340" t="s">
        <v>17224</v>
      </c>
      <c r="E1288" s="341" t="s">
        <v>17219</v>
      </c>
      <c r="F1288" s="341" t="s">
        <v>17221</v>
      </c>
      <c r="G1288" s="342">
        <v>94.619883040935676</v>
      </c>
      <c r="H1288" s="348">
        <v>15</v>
      </c>
      <c r="I1288" s="323">
        <v>58</v>
      </c>
      <c r="J1288" s="323">
        <v>36</v>
      </c>
      <c r="K1288" s="323">
        <f t="shared" si="79"/>
        <v>94</v>
      </c>
      <c r="L1288" s="324">
        <f t="shared" si="76"/>
        <v>0.38297872340425532</v>
      </c>
      <c r="N1288" s="326"/>
      <c r="O1288" s="327"/>
    </row>
    <row r="1289" spans="1:15" x14ac:dyDescent="0.25">
      <c r="A1289" s="302" t="s">
        <v>17217</v>
      </c>
      <c r="B1289" s="338">
        <v>2700</v>
      </c>
      <c r="C1289" s="339" t="s">
        <v>17218</v>
      </c>
      <c r="D1289" s="340" t="s">
        <v>17224</v>
      </c>
      <c r="E1289" s="341" t="s">
        <v>17219</v>
      </c>
      <c r="F1289" s="341" t="s">
        <v>17221</v>
      </c>
      <c r="G1289" s="342">
        <v>94.592592592592595</v>
      </c>
      <c r="H1289" s="348">
        <v>14.7</v>
      </c>
      <c r="I1289" s="323">
        <v>223</v>
      </c>
      <c r="J1289" s="323">
        <v>39</v>
      </c>
      <c r="K1289" s="323">
        <f t="shared" si="79"/>
        <v>262</v>
      </c>
      <c r="L1289" s="324">
        <f t="shared" si="76"/>
        <v>0.14885496183206107</v>
      </c>
      <c r="N1289" s="326"/>
      <c r="O1289" s="327"/>
    </row>
    <row r="1290" spans="1:15" x14ac:dyDescent="0.25">
      <c r="A1290" s="302" t="s">
        <v>17217</v>
      </c>
      <c r="B1290" s="338">
        <v>2700</v>
      </c>
      <c r="C1290" s="339" t="s">
        <v>17218</v>
      </c>
      <c r="D1290" s="340" t="s">
        <v>17224</v>
      </c>
      <c r="E1290" s="341" t="s">
        <v>17219</v>
      </c>
      <c r="F1290" s="341" t="s">
        <v>17221</v>
      </c>
      <c r="G1290" s="342">
        <v>94.592592592592595</v>
      </c>
      <c r="H1290" s="348">
        <v>15</v>
      </c>
      <c r="I1290" s="323">
        <v>80</v>
      </c>
      <c r="J1290" s="323">
        <v>39</v>
      </c>
      <c r="K1290" s="323">
        <f t="shared" si="79"/>
        <v>119</v>
      </c>
      <c r="L1290" s="324">
        <f t="shared" si="76"/>
        <v>0.32773109243697479</v>
      </c>
      <c r="N1290" s="326"/>
      <c r="O1290" s="327"/>
    </row>
    <row r="1291" spans="1:15" x14ac:dyDescent="0.25">
      <c r="A1291" s="302" t="s">
        <v>17217</v>
      </c>
      <c r="B1291" s="338">
        <v>2630</v>
      </c>
      <c r="C1291" s="339" t="s">
        <v>17218</v>
      </c>
      <c r="D1291" s="340" t="s">
        <v>17224</v>
      </c>
      <c r="E1291" s="341" t="s">
        <v>17219</v>
      </c>
      <c r="F1291" s="341" t="s">
        <v>17221</v>
      </c>
      <c r="G1291" s="342">
        <v>94.524714828897345</v>
      </c>
      <c r="H1291" s="348">
        <v>15.2</v>
      </c>
      <c r="I1291" s="323">
        <v>35</v>
      </c>
      <c r="J1291" s="323">
        <v>48</v>
      </c>
      <c r="K1291" s="323">
        <f t="shared" si="79"/>
        <v>83</v>
      </c>
      <c r="L1291" s="324">
        <f t="shared" si="76"/>
        <v>0.57831325301204817</v>
      </c>
      <c r="N1291" s="326"/>
      <c r="O1291" s="327"/>
    </row>
    <row r="1292" spans="1:15" x14ac:dyDescent="0.25">
      <c r="A1292" s="302" t="s">
        <v>17217</v>
      </c>
      <c r="B1292" s="338">
        <v>2630</v>
      </c>
      <c r="C1292" s="339" t="s">
        <v>17218</v>
      </c>
      <c r="D1292" s="340" t="s">
        <v>17224</v>
      </c>
      <c r="E1292" s="341" t="s">
        <v>17219</v>
      </c>
      <c r="F1292" s="341" t="s">
        <v>17221</v>
      </c>
      <c r="G1292" s="342">
        <v>94.524714828897345</v>
      </c>
      <c r="H1292" s="348">
        <v>15.1</v>
      </c>
      <c r="I1292" s="323">
        <v>48</v>
      </c>
      <c r="J1292" s="323">
        <v>50</v>
      </c>
      <c r="K1292" s="323">
        <f t="shared" si="79"/>
        <v>98</v>
      </c>
      <c r="L1292" s="324">
        <f t="shared" si="76"/>
        <v>0.51020408163265307</v>
      </c>
      <c r="N1292" s="326"/>
      <c r="O1292" s="327"/>
    </row>
    <row r="1293" spans="1:15" x14ac:dyDescent="0.25">
      <c r="A1293" s="302" t="s">
        <v>17217</v>
      </c>
      <c r="B1293" s="338">
        <v>2700</v>
      </c>
      <c r="C1293" s="339" t="s">
        <v>17218</v>
      </c>
      <c r="D1293" s="340" t="s">
        <v>17224</v>
      </c>
      <c r="E1293" s="341" t="s">
        <v>17219</v>
      </c>
      <c r="F1293" s="341" t="s">
        <v>17221</v>
      </c>
      <c r="G1293" s="342">
        <v>94.518518518518519</v>
      </c>
      <c r="H1293" s="348">
        <v>14.9</v>
      </c>
      <c r="I1293" s="323">
        <v>140</v>
      </c>
      <c r="J1293" s="323">
        <v>31</v>
      </c>
      <c r="K1293" s="323">
        <f t="shared" si="79"/>
        <v>171</v>
      </c>
      <c r="L1293" s="324">
        <f t="shared" si="76"/>
        <v>0.18128654970760233</v>
      </c>
      <c r="N1293" s="326"/>
      <c r="O1293" s="327"/>
    </row>
    <row r="1294" spans="1:15" x14ac:dyDescent="0.25">
      <c r="A1294" s="302" t="s">
        <v>17217</v>
      </c>
      <c r="B1294" s="338">
        <v>4080</v>
      </c>
      <c r="C1294" s="339" t="s">
        <v>17218</v>
      </c>
      <c r="D1294" s="340" t="s">
        <v>17224</v>
      </c>
      <c r="E1294" s="341" t="s">
        <v>17219</v>
      </c>
      <c r="F1294" s="341" t="s">
        <v>17222</v>
      </c>
      <c r="G1294" s="342">
        <v>94.5</v>
      </c>
      <c r="H1294" s="348">
        <v>15.72</v>
      </c>
      <c r="I1294" s="323">
        <v>39.42</v>
      </c>
      <c r="J1294" s="323">
        <v>29.819999999999993</v>
      </c>
      <c r="K1294" s="323">
        <f t="shared" si="79"/>
        <v>69.239999999999995</v>
      </c>
      <c r="L1294" s="324">
        <f t="shared" si="76"/>
        <v>0.43067590987868276</v>
      </c>
      <c r="N1294" s="326"/>
      <c r="O1294" s="327"/>
    </row>
    <row r="1295" spans="1:15" x14ac:dyDescent="0.25">
      <c r="A1295" s="302" t="s">
        <v>17217</v>
      </c>
      <c r="B1295" s="338">
        <v>2700</v>
      </c>
      <c r="C1295" s="339" t="s">
        <v>17218</v>
      </c>
      <c r="D1295" s="340" t="s">
        <v>17224</v>
      </c>
      <c r="E1295" s="341" t="s">
        <v>17219</v>
      </c>
      <c r="F1295" s="341" t="s">
        <v>17221</v>
      </c>
      <c r="G1295" s="342">
        <v>94.481481481481481</v>
      </c>
      <c r="H1295" s="348">
        <v>15.1</v>
      </c>
      <c r="I1295" s="323">
        <v>70</v>
      </c>
      <c r="J1295" s="323">
        <v>34</v>
      </c>
      <c r="K1295" s="323">
        <f t="shared" si="79"/>
        <v>104</v>
      </c>
      <c r="L1295" s="324">
        <f t="shared" si="76"/>
        <v>0.32692307692307693</v>
      </c>
      <c r="N1295" s="326"/>
      <c r="O1295" s="327"/>
    </row>
    <row r="1296" spans="1:15" x14ac:dyDescent="0.25">
      <c r="A1296" s="302" t="s">
        <v>17217</v>
      </c>
      <c r="B1296" s="338">
        <v>8000</v>
      </c>
      <c r="C1296" s="339" t="s">
        <v>17218</v>
      </c>
      <c r="D1296" s="340" t="s">
        <v>17224</v>
      </c>
      <c r="E1296" s="341" t="s">
        <v>17219</v>
      </c>
      <c r="F1296" s="341" t="s">
        <v>17222</v>
      </c>
      <c r="G1296" s="342">
        <v>94.4</v>
      </c>
      <c r="H1296" s="348">
        <v>15.44</v>
      </c>
      <c r="I1296" s="323">
        <v>39.99</v>
      </c>
      <c r="J1296" s="323">
        <v>17.769999999999996</v>
      </c>
      <c r="K1296" s="323">
        <f t="shared" si="79"/>
        <v>57.76</v>
      </c>
      <c r="L1296" s="324">
        <f t="shared" si="76"/>
        <v>0.30765235457063705</v>
      </c>
      <c r="N1296" s="326"/>
      <c r="O1296" s="327"/>
    </row>
    <row r="1297" spans="1:15" x14ac:dyDescent="0.25">
      <c r="A1297" s="302" t="s">
        <v>17217</v>
      </c>
      <c r="B1297" s="338">
        <v>8000</v>
      </c>
      <c r="C1297" s="339" t="s">
        <v>17218</v>
      </c>
      <c r="D1297" s="340" t="s">
        <v>17224</v>
      </c>
      <c r="E1297" s="341" t="s">
        <v>17219</v>
      </c>
      <c r="F1297" s="341" t="s">
        <v>17221</v>
      </c>
      <c r="G1297" s="342">
        <v>94.39</v>
      </c>
      <c r="H1297" s="348">
        <v>15.03</v>
      </c>
      <c r="I1297" s="323">
        <v>125.65</v>
      </c>
      <c r="J1297" s="323">
        <v>24.23</v>
      </c>
      <c r="K1297" s="323">
        <f t="shared" si="79"/>
        <v>149.88</v>
      </c>
      <c r="L1297" s="324">
        <f t="shared" si="76"/>
        <v>0.16166266346410463</v>
      </c>
      <c r="N1297" s="326"/>
      <c r="O1297" s="327"/>
    </row>
    <row r="1298" spans="1:15" x14ac:dyDescent="0.25">
      <c r="A1298" s="302" t="s">
        <v>17217</v>
      </c>
      <c r="B1298" s="338">
        <v>2700</v>
      </c>
      <c r="C1298" s="339" t="s">
        <v>17218</v>
      </c>
      <c r="D1298" s="340" t="s">
        <v>17224</v>
      </c>
      <c r="E1298" s="341" t="s">
        <v>17219</v>
      </c>
      <c r="F1298" s="341" t="s">
        <v>17221</v>
      </c>
      <c r="G1298" s="342">
        <v>94.370370370370367</v>
      </c>
      <c r="H1298" s="348">
        <v>14.83</v>
      </c>
      <c r="I1298" s="323">
        <v>99.73</v>
      </c>
      <c r="J1298" s="323">
        <v>50.45</v>
      </c>
      <c r="K1298" s="323">
        <f t="shared" si="79"/>
        <v>150.18</v>
      </c>
      <c r="L1298" s="324">
        <f t="shared" si="76"/>
        <v>0.33593021707284593</v>
      </c>
      <c r="N1298" s="326"/>
      <c r="O1298" s="327"/>
    </row>
    <row r="1299" spans="1:15" x14ac:dyDescent="0.25">
      <c r="A1299" s="302" t="s">
        <v>17217</v>
      </c>
      <c r="B1299" s="344">
        <v>4000</v>
      </c>
      <c r="C1299" s="339" t="s">
        <v>17218</v>
      </c>
      <c r="D1299" s="340" t="s">
        <v>17224</v>
      </c>
      <c r="E1299" s="341" t="s">
        <v>17219</v>
      </c>
      <c r="F1299" s="345" t="s">
        <v>484</v>
      </c>
      <c r="G1299" s="346">
        <v>94.316359700520835</v>
      </c>
      <c r="H1299" s="347">
        <v>14.479999244213104</v>
      </c>
      <c r="I1299" s="333">
        <v>225.44999694824219</v>
      </c>
      <c r="J1299" s="328">
        <v>82.199996948242202</v>
      </c>
      <c r="K1299" s="328">
        <v>307.64999389648438</v>
      </c>
      <c r="L1299" s="324">
        <f t="shared" si="76"/>
        <v>0.26718673355768113</v>
      </c>
      <c r="N1299" s="326"/>
      <c r="O1299" s="327"/>
    </row>
    <row r="1300" spans="1:15" x14ac:dyDescent="0.25">
      <c r="A1300" s="302" t="s">
        <v>17217</v>
      </c>
      <c r="B1300" s="344">
        <v>3400</v>
      </c>
      <c r="C1300" s="349" t="s">
        <v>17218</v>
      </c>
      <c r="D1300" s="340" t="s">
        <v>17224</v>
      </c>
      <c r="E1300" s="341" t="s">
        <v>17219</v>
      </c>
      <c r="F1300" s="345" t="s">
        <v>17221</v>
      </c>
      <c r="G1300" s="346">
        <v>94.3</v>
      </c>
      <c r="H1300" s="347">
        <v>15.35</v>
      </c>
      <c r="I1300" s="333">
        <v>66.3</v>
      </c>
      <c r="J1300" s="329">
        <v>47</v>
      </c>
      <c r="K1300" s="329">
        <v>113.3</v>
      </c>
      <c r="L1300" s="324">
        <f t="shared" si="76"/>
        <v>0.41482789055604591</v>
      </c>
      <c r="N1300" s="326"/>
      <c r="O1300" s="327"/>
    </row>
    <row r="1301" spans="1:15" x14ac:dyDescent="0.25">
      <c r="A1301" s="302" t="s">
        <v>17217</v>
      </c>
      <c r="B1301" s="338">
        <v>3600</v>
      </c>
      <c r="C1301" s="339" t="s">
        <v>17218</v>
      </c>
      <c r="D1301" s="340" t="s">
        <v>17224</v>
      </c>
      <c r="E1301" s="341" t="s">
        <v>17219</v>
      </c>
      <c r="F1301" s="341" t="s">
        <v>17222</v>
      </c>
      <c r="G1301" s="342">
        <v>94.3</v>
      </c>
      <c r="H1301" s="348">
        <v>14.19</v>
      </c>
      <c r="I1301" s="323">
        <v>284.58</v>
      </c>
      <c r="J1301" s="323">
        <v>46.890000000000043</v>
      </c>
      <c r="K1301" s="323">
        <f t="shared" ref="K1301:K1309" si="80">I1301+J1301</f>
        <v>331.47</v>
      </c>
      <c r="L1301" s="324">
        <f t="shared" si="76"/>
        <v>0.14146076568015217</v>
      </c>
      <c r="N1301" s="326"/>
      <c r="O1301" s="327"/>
    </row>
    <row r="1302" spans="1:15" x14ac:dyDescent="0.25">
      <c r="A1302" s="302" t="s">
        <v>17217</v>
      </c>
      <c r="B1302" s="338">
        <v>2700</v>
      </c>
      <c r="C1302" s="339" t="s">
        <v>17218</v>
      </c>
      <c r="D1302" s="340" t="s">
        <v>17224</v>
      </c>
      <c r="E1302" s="341" t="s">
        <v>17219</v>
      </c>
      <c r="F1302" s="341" t="s">
        <v>17221</v>
      </c>
      <c r="G1302" s="342">
        <v>94.259259259259252</v>
      </c>
      <c r="H1302" s="348">
        <v>15.5</v>
      </c>
      <c r="I1302" s="323">
        <v>179</v>
      </c>
      <c r="J1302" s="323">
        <v>27</v>
      </c>
      <c r="K1302" s="323">
        <f t="shared" si="80"/>
        <v>206</v>
      </c>
      <c r="L1302" s="324">
        <f t="shared" si="76"/>
        <v>0.13106796116504854</v>
      </c>
      <c r="N1302" s="326"/>
      <c r="O1302" s="327"/>
    </row>
    <row r="1303" spans="1:15" x14ac:dyDescent="0.25">
      <c r="A1303" s="302" t="s">
        <v>17217</v>
      </c>
      <c r="B1303" s="338">
        <v>2700</v>
      </c>
      <c r="C1303" s="339" t="s">
        <v>17218</v>
      </c>
      <c r="D1303" s="340" t="s">
        <v>17224</v>
      </c>
      <c r="E1303" s="341" t="s">
        <v>17219</v>
      </c>
      <c r="F1303" s="341" t="s">
        <v>17221</v>
      </c>
      <c r="G1303" s="342">
        <v>94.148148148148152</v>
      </c>
      <c r="H1303" s="348">
        <v>15</v>
      </c>
      <c r="I1303" s="323">
        <v>104</v>
      </c>
      <c r="J1303" s="323">
        <v>31</v>
      </c>
      <c r="K1303" s="323">
        <f t="shared" si="80"/>
        <v>135</v>
      </c>
      <c r="L1303" s="324">
        <f t="shared" si="76"/>
        <v>0.22962962962962963</v>
      </c>
      <c r="N1303" s="326"/>
      <c r="O1303" s="327"/>
    </row>
    <row r="1304" spans="1:15" x14ac:dyDescent="0.25">
      <c r="A1304" s="302" t="s">
        <v>17217</v>
      </c>
      <c r="B1304" s="338">
        <v>2630</v>
      </c>
      <c r="C1304" s="339" t="s">
        <v>17218</v>
      </c>
      <c r="D1304" s="340" t="s">
        <v>17224</v>
      </c>
      <c r="E1304" s="341" t="s">
        <v>17219</v>
      </c>
      <c r="F1304" s="341" t="s">
        <v>17221</v>
      </c>
      <c r="G1304" s="342">
        <v>94.106463878326991</v>
      </c>
      <c r="H1304" s="348">
        <v>15.4</v>
      </c>
      <c r="I1304" s="323">
        <v>6</v>
      </c>
      <c r="J1304" s="323">
        <v>39</v>
      </c>
      <c r="K1304" s="323">
        <f t="shared" si="80"/>
        <v>45</v>
      </c>
      <c r="L1304" s="324">
        <f t="shared" si="76"/>
        <v>0.8666666666666667</v>
      </c>
      <c r="N1304" s="326"/>
      <c r="O1304" s="327"/>
    </row>
    <row r="1305" spans="1:15" x14ac:dyDescent="0.25">
      <c r="A1305" s="302" t="s">
        <v>17217</v>
      </c>
      <c r="B1305" s="338">
        <v>2700</v>
      </c>
      <c r="C1305" s="339" t="s">
        <v>17218</v>
      </c>
      <c r="D1305" s="340" t="s">
        <v>17224</v>
      </c>
      <c r="E1305" s="341" t="s">
        <v>17219</v>
      </c>
      <c r="F1305" s="341" t="s">
        <v>17221</v>
      </c>
      <c r="G1305" s="342">
        <v>94.074074074074076</v>
      </c>
      <c r="H1305" s="348">
        <v>15.6</v>
      </c>
      <c r="I1305" s="323">
        <v>97</v>
      </c>
      <c r="J1305" s="323">
        <v>25</v>
      </c>
      <c r="K1305" s="323">
        <f t="shared" si="80"/>
        <v>122</v>
      </c>
      <c r="L1305" s="324">
        <f t="shared" si="76"/>
        <v>0.20491803278688525</v>
      </c>
      <c r="N1305" s="326"/>
      <c r="O1305" s="327"/>
    </row>
    <row r="1306" spans="1:15" x14ac:dyDescent="0.25">
      <c r="A1306" s="302" t="s">
        <v>17217</v>
      </c>
      <c r="B1306" s="338">
        <v>1600</v>
      </c>
      <c r="C1306" s="339" t="s">
        <v>17218</v>
      </c>
      <c r="D1306" s="340" t="s">
        <v>17224</v>
      </c>
      <c r="E1306" s="341" t="s">
        <v>17219</v>
      </c>
      <c r="F1306" s="341" t="s">
        <v>17221</v>
      </c>
      <c r="G1306" s="342">
        <v>94.0625</v>
      </c>
      <c r="H1306" s="348">
        <v>14.04</v>
      </c>
      <c r="I1306" s="323">
        <v>458</v>
      </c>
      <c r="J1306" s="323">
        <v>36.090000000000003</v>
      </c>
      <c r="K1306" s="323">
        <f t="shared" si="80"/>
        <v>494.09000000000003</v>
      </c>
      <c r="L1306" s="324">
        <f t="shared" si="76"/>
        <v>7.3043372664899103E-2</v>
      </c>
      <c r="N1306" s="326"/>
      <c r="O1306" s="327"/>
    </row>
    <row r="1307" spans="1:15" x14ac:dyDescent="0.25">
      <c r="A1307" s="302" t="s">
        <v>17217</v>
      </c>
      <c r="B1307" s="338">
        <v>1600</v>
      </c>
      <c r="C1307" s="339" t="s">
        <v>17218</v>
      </c>
      <c r="D1307" s="340" t="s">
        <v>17224</v>
      </c>
      <c r="E1307" s="341" t="s">
        <v>17219</v>
      </c>
      <c r="F1307" s="341" t="s">
        <v>17221</v>
      </c>
      <c r="G1307" s="342">
        <v>94.0625</v>
      </c>
      <c r="H1307" s="348">
        <v>13.71</v>
      </c>
      <c r="I1307" s="323">
        <v>501.27</v>
      </c>
      <c r="J1307" s="323">
        <v>39.450000000000003</v>
      </c>
      <c r="K1307" s="323">
        <f t="shared" si="80"/>
        <v>540.72</v>
      </c>
      <c r="L1307" s="324">
        <f t="shared" si="76"/>
        <v>7.2958277851753225E-2</v>
      </c>
      <c r="N1307" s="326"/>
      <c r="O1307" s="327"/>
    </row>
    <row r="1308" spans="1:15" x14ac:dyDescent="0.25">
      <c r="A1308" s="302" t="s">
        <v>17217</v>
      </c>
      <c r="B1308" s="338">
        <v>1600</v>
      </c>
      <c r="C1308" s="339" t="s">
        <v>17218</v>
      </c>
      <c r="D1308" s="340" t="s">
        <v>17224</v>
      </c>
      <c r="E1308" s="341" t="s">
        <v>17219</v>
      </c>
      <c r="F1308" s="341" t="s">
        <v>17221</v>
      </c>
      <c r="G1308" s="342">
        <v>94.0625</v>
      </c>
      <c r="H1308" s="348">
        <v>13.69</v>
      </c>
      <c r="I1308" s="323">
        <v>541.27</v>
      </c>
      <c r="J1308" s="323">
        <v>40.549999999999997</v>
      </c>
      <c r="K1308" s="323">
        <f t="shared" si="80"/>
        <v>581.81999999999994</v>
      </c>
      <c r="L1308" s="324">
        <f t="shared" si="76"/>
        <v>6.9695094702829058E-2</v>
      </c>
      <c r="N1308" s="326"/>
      <c r="O1308" s="327"/>
    </row>
    <row r="1309" spans="1:15" x14ac:dyDescent="0.25">
      <c r="A1309" s="302" t="s">
        <v>17217</v>
      </c>
      <c r="B1309" s="338">
        <v>8000</v>
      </c>
      <c r="C1309" s="339" t="s">
        <v>17218</v>
      </c>
      <c r="D1309" s="340" t="s">
        <v>17224</v>
      </c>
      <c r="E1309" s="341" t="s">
        <v>17219</v>
      </c>
      <c r="F1309" s="341" t="s">
        <v>17221</v>
      </c>
      <c r="G1309" s="342">
        <v>94.03</v>
      </c>
      <c r="H1309" s="348">
        <v>14.98</v>
      </c>
      <c r="I1309" s="323">
        <v>110.2</v>
      </c>
      <c r="J1309" s="323">
        <v>24.23</v>
      </c>
      <c r="K1309" s="323">
        <f t="shared" si="80"/>
        <v>134.43</v>
      </c>
      <c r="L1309" s="324">
        <f t="shared" si="76"/>
        <v>0.18024250539314141</v>
      </c>
      <c r="N1309" s="326"/>
      <c r="O1309" s="327"/>
    </row>
    <row r="1310" spans="1:15" x14ac:dyDescent="0.25">
      <c r="A1310" s="302" t="s">
        <v>17217</v>
      </c>
      <c r="B1310" s="344">
        <v>2000</v>
      </c>
      <c r="C1310" s="349" t="s">
        <v>17218</v>
      </c>
      <c r="D1310" s="340" t="s">
        <v>17224</v>
      </c>
      <c r="E1310" s="341" t="s">
        <v>17219</v>
      </c>
      <c r="F1310" s="345" t="s">
        <v>17221</v>
      </c>
      <c r="G1310" s="346">
        <v>94</v>
      </c>
      <c r="H1310" s="347">
        <v>15.57</v>
      </c>
      <c r="I1310" s="333">
        <v>353.6</v>
      </c>
      <c r="J1310" s="329">
        <v>40</v>
      </c>
      <c r="K1310" s="329">
        <v>393.6</v>
      </c>
      <c r="L1310" s="324">
        <f t="shared" si="76"/>
        <v>0.1016260162601626</v>
      </c>
      <c r="N1310" s="326"/>
      <c r="O1310" s="327"/>
    </row>
    <row r="1311" spans="1:15" x14ac:dyDescent="0.25">
      <c r="A1311" s="302" t="s">
        <v>17217</v>
      </c>
      <c r="B1311" s="344">
        <v>1800</v>
      </c>
      <c r="C1311" s="349" t="s">
        <v>17218</v>
      </c>
      <c r="D1311" s="340" t="s">
        <v>17224</v>
      </c>
      <c r="E1311" s="341" t="s">
        <v>17219</v>
      </c>
      <c r="F1311" s="345" t="s">
        <v>17221</v>
      </c>
      <c r="G1311" s="346">
        <v>94</v>
      </c>
      <c r="H1311" s="347">
        <v>15.68</v>
      </c>
      <c r="I1311" s="333">
        <v>16.5</v>
      </c>
      <c r="J1311" s="329">
        <v>37.1</v>
      </c>
      <c r="K1311" s="329">
        <v>53.6</v>
      </c>
      <c r="L1311" s="324">
        <f t="shared" si="76"/>
        <v>0.69216417910447758</v>
      </c>
      <c r="N1311" s="326"/>
      <c r="O1311" s="327"/>
    </row>
    <row r="1312" spans="1:15" x14ac:dyDescent="0.25">
      <c r="A1312" s="302" t="s">
        <v>17217</v>
      </c>
      <c r="B1312" s="338">
        <v>4000</v>
      </c>
      <c r="C1312" s="339" t="s">
        <v>17218</v>
      </c>
      <c r="D1312" s="340" t="s">
        <v>17224</v>
      </c>
      <c r="E1312" s="341" t="s">
        <v>17219</v>
      </c>
      <c r="F1312" s="341" t="s">
        <v>17221</v>
      </c>
      <c r="G1312" s="342">
        <v>94</v>
      </c>
      <c r="H1312" s="348">
        <v>15.089999999999998</v>
      </c>
      <c r="I1312" s="323">
        <v>104.43377777777779</v>
      </c>
      <c r="J1312" s="323">
        <v>77.998109452736301</v>
      </c>
      <c r="K1312" s="323">
        <f t="shared" ref="K1312:K1320" si="81">I1312+J1312</f>
        <v>182.43188723051409</v>
      </c>
      <c r="L1312" s="324">
        <f t="shared" si="76"/>
        <v>0.42754647028444548</v>
      </c>
      <c r="N1312" s="326"/>
      <c r="O1312" s="327"/>
    </row>
    <row r="1313" spans="1:15" x14ac:dyDescent="0.25">
      <c r="A1313" s="302" t="s">
        <v>17217</v>
      </c>
      <c r="B1313" s="338">
        <v>2700</v>
      </c>
      <c r="C1313" s="339" t="s">
        <v>17218</v>
      </c>
      <c r="D1313" s="340" t="s">
        <v>17224</v>
      </c>
      <c r="E1313" s="341" t="s">
        <v>17219</v>
      </c>
      <c r="F1313" s="341" t="s">
        <v>17221</v>
      </c>
      <c r="G1313" s="342">
        <v>94</v>
      </c>
      <c r="H1313" s="348">
        <v>15.1</v>
      </c>
      <c r="I1313" s="323">
        <v>199</v>
      </c>
      <c r="J1313" s="323">
        <v>36</v>
      </c>
      <c r="K1313" s="323">
        <f t="shared" si="81"/>
        <v>235</v>
      </c>
      <c r="L1313" s="324">
        <f t="shared" si="76"/>
        <v>0.15319148936170213</v>
      </c>
      <c r="N1313" s="326"/>
      <c r="O1313" s="327"/>
    </row>
    <row r="1314" spans="1:15" x14ac:dyDescent="0.25">
      <c r="A1314" s="302" t="s">
        <v>17217</v>
      </c>
      <c r="B1314" s="338">
        <v>2700</v>
      </c>
      <c r="C1314" s="339" t="s">
        <v>17218</v>
      </c>
      <c r="D1314" s="340" t="s">
        <v>17224</v>
      </c>
      <c r="E1314" s="341" t="s">
        <v>17219</v>
      </c>
      <c r="F1314" s="341" t="s">
        <v>17221</v>
      </c>
      <c r="G1314" s="342">
        <v>94</v>
      </c>
      <c r="H1314" s="348">
        <v>15.1</v>
      </c>
      <c r="I1314" s="323">
        <v>188</v>
      </c>
      <c r="J1314" s="323">
        <v>38</v>
      </c>
      <c r="K1314" s="323">
        <f t="shared" si="81"/>
        <v>226</v>
      </c>
      <c r="L1314" s="324">
        <f t="shared" si="76"/>
        <v>0.16814159292035399</v>
      </c>
      <c r="N1314" s="326"/>
      <c r="O1314" s="327"/>
    </row>
    <row r="1315" spans="1:15" x14ac:dyDescent="0.25">
      <c r="A1315" s="302" t="s">
        <v>17217</v>
      </c>
      <c r="B1315" s="338">
        <v>2700</v>
      </c>
      <c r="C1315" s="339" t="s">
        <v>17218</v>
      </c>
      <c r="D1315" s="340" t="s">
        <v>17224</v>
      </c>
      <c r="E1315" s="341" t="s">
        <v>17219</v>
      </c>
      <c r="F1315" s="341" t="s">
        <v>17221</v>
      </c>
      <c r="G1315" s="342">
        <v>94</v>
      </c>
      <c r="H1315" s="348">
        <v>15</v>
      </c>
      <c r="I1315" s="323">
        <v>120</v>
      </c>
      <c r="J1315" s="323">
        <v>39</v>
      </c>
      <c r="K1315" s="323">
        <f t="shared" si="81"/>
        <v>159</v>
      </c>
      <c r="L1315" s="324">
        <f t="shared" si="76"/>
        <v>0.24528301886792453</v>
      </c>
      <c r="N1315" s="326"/>
      <c r="O1315" s="327"/>
    </row>
    <row r="1316" spans="1:15" x14ac:dyDescent="0.25">
      <c r="A1316" s="302" t="s">
        <v>17217</v>
      </c>
      <c r="B1316" s="338">
        <v>2700</v>
      </c>
      <c r="C1316" s="339" t="s">
        <v>17218</v>
      </c>
      <c r="D1316" s="340" t="s">
        <v>17224</v>
      </c>
      <c r="E1316" s="341" t="s">
        <v>17219</v>
      </c>
      <c r="F1316" s="341" t="s">
        <v>17221</v>
      </c>
      <c r="G1316" s="342">
        <v>94</v>
      </c>
      <c r="H1316" s="348">
        <v>15.1</v>
      </c>
      <c r="I1316" s="323">
        <v>167</v>
      </c>
      <c r="J1316" s="323">
        <v>36</v>
      </c>
      <c r="K1316" s="323">
        <f t="shared" si="81"/>
        <v>203</v>
      </c>
      <c r="L1316" s="324">
        <f t="shared" si="76"/>
        <v>0.17733990147783252</v>
      </c>
      <c r="N1316" s="326"/>
      <c r="O1316" s="327"/>
    </row>
    <row r="1317" spans="1:15" x14ac:dyDescent="0.25">
      <c r="A1317" s="302" t="s">
        <v>17217</v>
      </c>
      <c r="B1317" s="338">
        <v>2700</v>
      </c>
      <c r="C1317" s="339" t="s">
        <v>17218</v>
      </c>
      <c r="D1317" s="340" t="s">
        <v>17224</v>
      </c>
      <c r="E1317" s="341" t="s">
        <v>17219</v>
      </c>
      <c r="F1317" s="341" t="s">
        <v>17221</v>
      </c>
      <c r="G1317" s="342">
        <v>94</v>
      </c>
      <c r="H1317" s="348">
        <v>14.5</v>
      </c>
      <c r="I1317" s="323">
        <v>210</v>
      </c>
      <c r="J1317" s="323">
        <v>28</v>
      </c>
      <c r="K1317" s="323">
        <f t="shared" si="81"/>
        <v>238</v>
      </c>
      <c r="L1317" s="324">
        <f t="shared" si="76"/>
        <v>0.11764705882352941</v>
      </c>
      <c r="N1317" s="326"/>
      <c r="O1317" s="327"/>
    </row>
    <row r="1318" spans="1:15" x14ac:dyDescent="0.25">
      <c r="A1318" s="302" t="s">
        <v>17217</v>
      </c>
      <c r="B1318" s="338">
        <v>2700</v>
      </c>
      <c r="C1318" s="339" t="s">
        <v>17218</v>
      </c>
      <c r="D1318" s="340" t="s">
        <v>17224</v>
      </c>
      <c r="E1318" s="341" t="s">
        <v>17219</v>
      </c>
      <c r="F1318" s="341" t="s">
        <v>17221</v>
      </c>
      <c r="G1318" s="342">
        <v>93.962962962962962</v>
      </c>
      <c r="H1318" s="348">
        <v>15.6</v>
      </c>
      <c r="I1318" s="323">
        <v>198</v>
      </c>
      <c r="J1318" s="323">
        <v>26</v>
      </c>
      <c r="K1318" s="323">
        <f t="shared" si="81"/>
        <v>224</v>
      </c>
      <c r="L1318" s="324">
        <f t="shared" si="76"/>
        <v>0.11607142857142858</v>
      </c>
      <c r="N1318" s="326"/>
      <c r="O1318" s="327"/>
    </row>
    <row r="1319" spans="1:15" x14ac:dyDescent="0.25">
      <c r="A1319" s="302" t="s">
        <v>17217</v>
      </c>
      <c r="B1319" s="338">
        <v>8000</v>
      </c>
      <c r="C1319" s="339" t="s">
        <v>17218</v>
      </c>
      <c r="D1319" s="340" t="s">
        <v>17224</v>
      </c>
      <c r="E1319" s="341" t="s">
        <v>17219</v>
      </c>
      <c r="F1319" s="341" t="s">
        <v>17221</v>
      </c>
      <c r="G1319" s="342">
        <v>93.9</v>
      </c>
      <c r="H1319" s="348">
        <v>15.09</v>
      </c>
      <c r="I1319" s="323">
        <v>103.86</v>
      </c>
      <c r="J1319" s="323">
        <v>24.23</v>
      </c>
      <c r="K1319" s="323">
        <f t="shared" si="81"/>
        <v>128.09</v>
      </c>
      <c r="L1319" s="324">
        <f t="shared" si="76"/>
        <v>0.18916386915450073</v>
      </c>
      <c r="N1319" s="326"/>
      <c r="O1319" s="327"/>
    </row>
    <row r="1320" spans="1:15" x14ac:dyDescent="0.25">
      <c r="A1320" s="302" t="s">
        <v>17217</v>
      </c>
      <c r="B1320" s="338">
        <v>2700</v>
      </c>
      <c r="C1320" s="339" t="s">
        <v>17218</v>
      </c>
      <c r="D1320" s="340" t="s">
        <v>17224</v>
      </c>
      <c r="E1320" s="341" t="s">
        <v>17219</v>
      </c>
      <c r="F1320" s="341" t="s">
        <v>17221</v>
      </c>
      <c r="G1320" s="342">
        <v>93.851851851851848</v>
      </c>
      <c r="H1320" s="348">
        <v>15.1</v>
      </c>
      <c r="I1320" s="323">
        <v>83</v>
      </c>
      <c r="J1320" s="323">
        <v>31</v>
      </c>
      <c r="K1320" s="323">
        <f t="shared" si="81"/>
        <v>114</v>
      </c>
      <c r="L1320" s="324">
        <f t="shared" si="76"/>
        <v>0.27192982456140352</v>
      </c>
      <c r="N1320" s="326"/>
      <c r="O1320" s="327"/>
    </row>
    <row r="1321" spans="1:15" x14ac:dyDescent="0.25">
      <c r="A1321" s="302" t="s">
        <v>17217</v>
      </c>
      <c r="B1321" s="344">
        <v>4000</v>
      </c>
      <c r="C1321" s="339" t="s">
        <v>17218</v>
      </c>
      <c r="D1321" s="340" t="s">
        <v>17224</v>
      </c>
      <c r="E1321" s="341" t="s">
        <v>17219</v>
      </c>
      <c r="F1321" s="345" t="s">
        <v>484</v>
      </c>
      <c r="G1321" s="346">
        <v>93.73061188032726</v>
      </c>
      <c r="H1321" s="347">
        <v>14.479999244213104</v>
      </c>
      <c r="I1321" s="333">
        <v>219.1199951171875</v>
      </c>
      <c r="J1321" s="328">
        <v>80.890014648437486</v>
      </c>
      <c r="K1321" s="328">
        <v>300.010009765625</v>
      </c>
      <c r="L1321" s="324">
        <f t="shared" si="76"/>
        <v>0.26962438590509263</v>
      </c>
      <c r="N1321" s="326"/>
      <c r="O1321" s="327"/>
    </row>
    <row r="1322" spans="1:15" x14ac:dyDescent="0.25">
      <c r="A1322" s="302" t="s">
        <v>17217</v>
      </c>
      <c r="B1322" s="344">
        <v>3400</v>
      </c>
      <c r="C1322" s="349" t="s">
        <v>17218</v>
      </c>
      <c r="D1322" s="340" t="s">
        <v>17224</v>
      </c>
      <c r="E1322" s="341" t="s">
        <v>17219</v>
      </c>
      <c r="F1322" s="345" t="s">
        <v>17221</v>
      </c>
      <c r="G1322" s="346">
        <v>93.7</v>
      </c>
      <c r="H1322" s="347">
        <v>14.95</v>
      </c>
      <c r="I1322" s="333">
        <v>114.6</v>
      </c>
      <c r="J1322" s="329">
        <v>46.3</v>
      </c>
      <c r="K1322" s="329">
        <v>160.9</v>
      </c>
      <c r="L1322" s="324">
        <f t="shared" ref="L1322:L1385" si="82">IF(J1322="","",IF(K1322="","",J1322/K1322))</f>
        <v>0.28775637041640767</v>
      </c>
      <c r="N1322" s="326"/>
      <c r="O1322" s="327"/>
    </row>
    <row r="1323" spans="1:15" x14ac:dyDescent="0.25">
      <c r="A1323" s="302" t="s">
        <v>17217</v>
      </c>
      <c r="B1323" s="338">
        <v>2630</v>
      </c>
      <c r="C1323" s="339" t="s">
        <v>17218</v>
      </c>
      <c r="D1323" s="340" t="s">
        <v>17224</v>
      </c>
      <c r="E1323" s="341" t="s">
        <v>17219</v>
      </c>
      <c r="F1323" s="341" t="s">
        <v>17221</v>
      </c>
      <c r="G1323" s="342">
        <v>93.650190114068437</v>
      </c>
      <c r="H1323" s="348">
        <v>15.1</v>
      </c>
      <c r="I1323" s="323">
        <v>40</v>
      </c>
      <c r="J1323" s="323">
        <v>40</v>
      </c>
      <c r="K1323" s="323">
        <f>I1323+J1323</f>
        <v>80</v>
      </c>
      <c r="L1323" s="324">
        <f t="shared" si="82"/>
        <v>0.5</v>
      </c>
      <c r="N1323" s="326"/>
      <c r="O1323" s="327"/>
    </row>
    <row r="1324" spans="1:15" x14ac:dyDescent="0.25">
      <c r="A1324" s="302" t="s">
        <v>17217</v>
      </c>
      <c r="B1324" s="344">
        <v>1300</v>
      </c>
      <c r="C1324" s="349" t="s">
        <v>17218</v>
      </c>
      <c r="D1324" s="340" t="s">
        <v>17224</v>
      </c>
      <c r="E1324" s="341" t="s">
        <v>17219</v>
      </c>
      <c r="F1324" s="345" t="s">
        <v>17221</v>
      </c>
      <c r="G1324" s="346">
        <v>93.5</v>
      </c>
      <c r="H1324" s="347">
        <v>13.99</v>
      </c>
      <c r="I1324" s="333">
        <v>170.9</v>
      </c>
      <c r="J1324" s="329">
        <v>25.1</v>
      </c>
      <c r="K1324" s="329">
        <v>195.9</v>
      </c>
      <c r="L1324" s="324">
        <f t="shared" si="82"/>
        <v>0.1281265952016335</v>
      </c>
      <c r="N1324" s="326"/>
      <c r="O1324" s="327"/>
    </row>
    <row r="1325" spans="1:15" x14ac:dyDescent="0.25">
      <c r="A1325" s="302" t="s">
        <v>17217</v>
      </c>
      <c r="B1325" s="338">
        <v>8000</v>
      </c>
      <c r="C1325" s="339" t="s">
        <v>17218</v>
      </c>
      <c r="D1325" s="340" t="s">
        <v>17224</v>
      </c>
      <c r="E1325" s="341" t="s">
        <v>17219</v>
      </c>
      <c r="F1325" s="341" t="s">
        <v>17222</v>
      </c>
      <c r="G1325" s="342">
        <v>93.5</v>
      </c>
      <c r="H1325" s="348">
        <v>15.41</v>
      </c>
      <c r="I1325" s="323">
        <v>16.739999999999998</v>
      </c>
      <c r="J1325" s="323">
        <v>25.280000000000005</v>
      </c>
      <c r="K1325" s="323">
        <f>I1325+J1325</f>
        <v>42.02</v>
      </c>
      <c r="L1325" s="324">
        <f t="shared" si="82"/>
        <v>0.60161827701094728</v>
      </c>
      <c r="N1325" s="326"/>
      <c r="O1325" s="327"/>
    </row>
    <row r="1326" spans="1:15" x14ac:dyDescent="0.25">
      <c r="A1326" s="302" t="s">
        <v>17217</v>
      </c>
      <c r="B1326" s="338">
        <v>2630</v>
      </c>
      <c r="C1326" s="339" t="s">
        <v>17218</v>
      </c>
      <c r="D1326" s="340" t="s">
        <v>17224</v>
      </c>
      <c r="E1326" s="341" t="s">
        <v>17219</v>
      </c>
      <c r="F1326" s="341" t="s">
        <v>17221</v>
      </c>
      <c r="G1326" s="342">
        <v>93.460076045627375</v>
      </c>
      <c r="H1326" s="348">
        <v>15</v>
      </c>
      <c r="I1326" s="323">
        <v>47</v>
      </c>
      <c r="J1326" s="323">
        <v>6</v>
      </c>
      <c r="K1326" s="323">
        <f>I1326+J1326</f>
        <v>53</v>
      </c>
      <c r="L1326" s="324">
        <f t="shared" si="82"/>
        <v>0.11320754716981132</v>
      </c>
      <c r="N1326" s="326"/>
      <c r="O1326" s="327"/>
    </row>
    <row r="1327" spans="1:15" x14ac:dyDescent="0.25">
      <c r="A1327" s="302" t="s">
        <v>17217</v>
      </c>
      <c r="B1327" s="338">
        <v>2700</v>
      </c>
      <c r="C1327" s="339" t="s">
        <v>17218</v>
      </c>
      <c r="D1327" s="340" t="s">
        <v>17224</v>
      </c>
      <c r="E1327" s="341" t="s">
        <v>17219</v>
      </c>
      <c r="F1327" s="341" t="s">
        <v>17221</v>
      </c>
      <c r="G1327" s="342">
        <v>93.444444444444443</v>
      </c>
      <c r="H1327" s="348">
        <v>14.6</v>
      </c>
      <c r="I1327" s="323">
        <v>155</v>
      </c>
      <c r="J1327" s="323">
        <v>43</v>
      </c>
      <c r="K1327" s="323">
        <f>I1327+J1327</f>
        <v>198</v>
      </c>
      <c r="L1327" s="324">
        <f t="shared" si="82"/>
        <v>0.21717171717171718</v>
      </c>
      <c r="N1327" s="326"/>
      <c r="O1327" s="327"/>
    </row>
    <row r="1328" spans="1:15" x14ac:dyDescent="0.25">
      <c r="A1328" s="302" t="s">
        <v>17217</v>
      </c>
      <c r="B1328" s="338">
        <v>2700</v>
      </c>
      <c r="C1328" s="339" t="s">
        <v>17218</v>
      </c>
      <c r="D1328" s="340" t="s">
        <v>17224</v>
      </c>
      <c r="E1328" s="341" t="s">
        <v>17219</v>
      </c>
      <c r="F1328" s="341" t="s">
        <v>17221</v>
      </c>
      <c r="G1328" s="342">
        <v>93.407407407407405</v>
      </c>
      <c r="H1328" s="348">
        <v>14.6</v>
      </c>
      <c r="I1328" s="323">
        <v>219</v>
      </c>
      <c r="J1328" s="323">
        <v>39</v>
      </c>
      <c r="K1328" s="323">
        <f>I1328+J1328</f>
        <v>258</v>
      </c>
      <c r="L1328" s="324">
        <f t="shared" si="82"/>
        <v>0.15116279069767441</v>
      </c>
      <c r="N1328" s="326"/>
      <c r="O1328" s="327"/>
    </row>
    <row r="1329" spans="1:15" x14ac:dyDescent="0.25">
      <c r="A1329" s="302" t="s">
        <v>17217</v>
      </c>
      <c r="B1329" s="344">
        <v>2000</v>
      </c>
      <c r="C1329" s="349" t="s">
        <v>17218</v>
      </c>
      <c r="D1329" s="340" t="s">
        <v>17224</v>
      </c>
      <c r="E1329" s="341" t="s">
        <v>17219</v>
      </c>
      <c r="F1329" s="345" t="s">
        <v>17221</v>
      </c>
      <c r="G1329" s="346">
        <v>93.4</v>
      </c>
      <c r="H1329" s="347">
        <v>14.58</v>
      </c>
      <c r="I1329" s="333">
        <v>186.4</v>
      </c>
      <c r="J1329" s="329">
        <v>26.4</v>
      </c>
      <c r="K1329" s="329">
        <v>212.8</v>
      </c>
      <c r="L1329" s="324">
        <f t="shared" si="82"/>
        <v>0.12406015037593984</v>
      </c>
      <c r="N1329" s="326"/>
      <c r="O1329" s="327"/>
    </row>
    <row r="1330" spans="1:15" x14ac:dyDescent="0.25">
      <c r="A1330" s="302" t="s">
        <v>17217</v>
      </c>
      <c r="B1330" s="338">
        <v>2700</v>
      </c>
      <c r="C1330" s="339" t="s">
        <v>17218</v>
      </c>
      <c r="D1330" s="340" t="s">
        <v>17224</v>
      </c>
      <c r="E1330" s="341" t="s">
        <v>17219</v>
      </c>
      <c r="F1330" s="341" t="s">
        <v>17221</v>
      </c>
      <c r="G1330" s="342">
        <v>93.259259259259267</v>
      </c>
      <c r="H1330" s="348">
        <v>14.5</v>
      </c>
      <c r="I1330" s="323">
        <v>204</v>
      </c>
      <c r="J1330" s="323">
        <v>51</v>
      </c>
      <c r="K1330" s="323">
        <f>I1330+J1330</f>
        <v>255</v>
      </c>
      <c r="L1330" s="324">
        <f t="shared" si="82"/>
        <v>0.2</v>
      </c>
      <c r="N1330" s="326"/>
      <c r="O1330" s="327"/>
    </row>
    <row r="1331" spans="1:15" x14ac:dyDescent="0.25">
      <c r="A1331" s="302" t="s">
        <v>17217</v>
      </c>
      <c r="B1331" s="344">
        <v>2000</v>
      </c>
      <c r="C1331" s="349" t="s">
        <v>17218</v>
      </c>
      <c r="D1331" s="340" t="s">
        <v>17224</v>
      </c>
      <c r="E1331" s="341" t="s">
        <v>17219</v>
      </c>
      <c r="F1331" s="345" t="s">
        <v>17221</v>
      </c>
      <c r="G1331" s="346">
        <v>93</v>
      </c>
      <c r="H1331" s="347">
        <v>14.82</v>
      </c>
      <c r="I1331" s="333">
        <v>327.3</v>
      </c>
      <c r="J1331" s="329">
        <v>35.6</v>
      </c>
      <c r="K1331" s="329">
        <v>362.9</v>
      </c>
      <c r="L1331" s="324">
        <f t="shared" si="82"/>
        <v>9.8098649765775703E-2</v>
      </c>
      <c r="N1331" s="326"/>
      <c r="O1331" s="327"/>
    </row>
    <row r="1332" spans="1:15" x14ac:dyDescent="0.25">
      <c r="A1332" s="302" t="s">
        <v>17217</v>
      </c>
      <c r="B1332" s="338">
        <v>4500</v>
      </c>
      <c r="C1332" s="339" t="s">
        <v>17218</v>
      </c>
      <c r="D1332" s="340" t="s">
        <v>17224</v>
      </c>
      <c r="E1332" s="341" t="s">
        <v>17219</v>
      </c>
      <c r="F1332" s="341" t="s">
        <v>17222</v>
      </c>
      <c r="G1332" s="342">
        <v>93</v>
      </c>
      <c r="H1332" s="348">
        <v>14.98</v>
      </c>
      <c r="I1332" s="323">
        <v>133.13999999999999</v>
      </c>
      <c r="J1332" s="323">
        <v>47.06</v>
      </c>
      <c r="K1332" s="323">
        <f t="shared" ref="K1332:K1344" si="83">I1332+J1332</f>
        <v>180.2</v>
      </c>
      <c r="L1332" s="324">
        <f t="shared" si="82"/>
        <v>0.26115427302996674</v>
      </c>
      <c r="N1332" s="326"/>
      <c r="O1332" s="327"/>
    </row>
    <row r="1333" spans="1:15" x14ac:dyDescent="0.25">
      <c r="A1333" s="302" t="s">
        <v>17217</v>
      </c>
      <c r="B1333" s="338">
        <v>2700</v>
      </c>
      <c r="C1333" s="339" t="s">
        <v>17218</v>
      </c>
      <c r="D1333" s="340" t="s">
        <v>17224</v>
      </c>
      <c r="E1333" s="341" t="s">
        <v>17219</v>
      </c>
      <c r="F1333" s="341" t="s">
        <v>17221</v>
      </c>
      <c r="G1333" s="342">
        <v>93</v>
      </c>
      <c r="H1333" s="348">
        <v>15.1</v>
      </c>
      <c r="I1333" s="323">
        <v>91</v>
      </c>
      <c r="J1333" s="323">
        <v>37</v>
      </c>
      <c r="K1333" s="323">
        <f t="shared" si="83"/>
        <v>128</v>
      </c>
      <c r="L1333" s="324">
        <f t="shared" si="82"/>
        <v>0.2890625</v>
      </c>
      <c r="N1333" s="326"/>
      <c r="O1333" s="327"/>
    </row>
    <row r="1334" spans="1:15" x14ac:dyDescent="0.25">
      <c r="A1334" s="302" t="s">
        <v>17217</v>
      </c>
      <c r="B1334" s="338">
        <v>2700</v>
      </c>
      <c r="C1334" s="339" t="s">
        <v>17218</v>
      </c>
      <c r="D1334" s="340" t="s">
        <v>17224</v>
      </c>
      <c r="E1334" s="341" t="s">
        <v>17219</v>
      </c>
      <c r="F1334" s="341" t="s">
        <v>17221</v>
      </c>
      <c r="G1334" s="342">
        <v>93</v>
      </c>
      <c r="H1334" s="348">
        <v>14.8</v>
      </c>
      <c r="I1334" s="323">
        <v>166</v>
      </c>
      <c r="J1334" s="323">
        <v>35</v>
      </c>
      <c r="K1334" s="323">
        <f t="shared" si="83"/>
        <v>201</v>
      </c>
      <c r="L1334" s="324">
        <f t="shared" si="82"/>
        <v>0.17412935323383086</v>
      </c>
      <c r="N1334" s="326"/>
      <c r="O1334" s="327"/>
    </row>
    <row r="1335" spans="1:15" x14ac:dyDescent="0.25">
      <c r="A1335" s="302" t="s">
        <v>17217</v>
      </c>
      <c r="B1335" s="338">
        <v>2700</v>
      </c>
      <c r="C1335" s="339" t="s">
        <v>17218</v>
      </c>
      <c r="D1335" s="340" t="s">
        <v>17224</v>
      </c>
      <c r="E1335" s="341" t="s">
        <v>17219</v>
      </c>
      <c r="F1335" s="341" t="s">
        <v>17221</v>
      </c>
      <c r="G1335" s="342">
        <v>93</v>
      </c>
      <c r="H1335" s="348">
        <v>14.7</v>
      </c>
      <c r="I1335" s="323">
        <v>142</v>
      </c>
      <c r="J1335" s="323">
        <v>41</v>
      </c>
      <c r="K1335" s="323">
        <f t="shared" si="83"/>
        <v>183</v>
      </c>
      <c r="L1335" s="324">
        <f t="shared" si="82"/>
        <v>0.22404371584699453</v>
      </c>
      <c r="N1335" s="326"/>
      <c r="O1335" s="327"/>
    </row>
    <row r="1336" spans="1:15" x14ac:dyDescent="0.25">
      <c r="A1336" s="302" t="s">
        <v>17217</v>
      </c>
      <c r="B1336" s="338">
        <v>2700</v>
      </c>
      <c r="C1336" s="339" t="s">
        <v>17218</v>
      </c>
      <c r="D1336" s="340" t="s">
        <v>17224</v>
      </c>
      <c r="E1336" s="341" t="s">
        <v>17219</v>
      </c>
      <c r="F1336" s="341" t="s">
        <v>17221</v>
      </c>
      <c r="G1336" s="342">
        <v>93</v>
      </c>
      <c r="H1336" s="348">
        <v>14.8</v>
      </c>
      <c r="I1336" s="323">
        <v>122</v>
      </c>
      <c r="J1336" s="323">
        <v>41</v>
      </c>
      <c r="K1336" s="323">
        <f t="shared" si="83"/>
        <v>163</v>
      </c>
      <c r="L1336" s="324">
        <f t="shared" si="82"/>
        <v>0.25153374233128833</v>
      </c>
      <c r="N1336" s="326"/>
      <c r="O1336" s="327"/>
    </row>
    <row r="1337" spans="1:15" x14ac:dyDescent="0.25">
      <c r="A1337" s="302" t="s">
        <v>17217</v>
      </c>
      <c r="B1337" s="338">
        <v>2700</v>
      </c>
      <c r="C1337" s="339" t="s">
        <v>17218</v>
      </c>
      <c r="D1337" s="340" t="s">
        <v>17224</v>
      </c>
      <c r="E1337" s="341" t="s">
        <v>17219</v>
      </c>
      <c r="F1337" s="341" t="s">
        <v>17221</v>
      </c>
      <c r="G1337" s="342">
        <v>93</v>
      </c>
      <c r="H1337" s="348">
        <v>14.7</v>
      </c>
      <c r="I1337" s="323">
        <v>125</v>
      </c>
      <c r="J1337" s="323">
        <v>33</v>
      </c>
      <c r="K1337" s="323">
        <f t="shared" si="83"/>
        <v>158</v>
      </c>
      <c r="L1337" s="324">
        <f t="shared" si="82"/>
        <v>0.20886075949367089</v>
      </c>
      <c r="N1337" s="326"/>
      <c r="O1337" s="327"/>
    </row>
    <row r="1338" spans="1:15" x14ac:dyDescent="0.25">
      <c r="A1338" s="302" t="s">
        <v>17217</v>
      </c>
      <c r="B1338" s="338">
        <v>2700</v>
      </c>
      <c r="C1338" s="339" t="s">
        <v>17218</v>
      </c>
      <c r="D1338" s="340" t="s">
        <v>17224</v>
      </c>
      <c r="E1338" s="341" t="s">
        <v>17219</v>
      </c>
      <c r="F1338" s="341" t="s">
        <v>17221</v>
      </c>
      <c r="G1338" s="342">
        <v>93</v>
      </c>
      <c r="H1338" s="348">
        <v>15.1</v>
      </c>
      <c r="I1338" s="323">
        <v>115</v>
      </c>
      <c r="J1338" s="323">
        <v>34</v>
      </c>
      <c r="K1338" s="323">
        <f t="shared" si="83"/>
        <v>149</v>
      </c>
      <c r="L1338" s="324">
        <f t="shared" si="82"/>
        <v>0.22818791946308725</v>
      </c>
      <c r="N1338" s="326"/>
      <c r="O1338" s="327"/>
    </row>
    <row r="1339" spans="1:15" x14ac:dyDescent="0.25">
      <c r="A1339" s="302" t="s">
        <v>17217</v>
      </c>
      <c r="B1339" s="338">
        <v>2700</v>
      </c>
      <c r="C1339" s="339" t="s">
        <v>17218</v>
      </c>
      <c r="D1339" s="340" t="s">
        <v>17224</v>
      </c>
      <c r="E1339" s="341" t="s">
        <v>17219</v>
      </c>
      <c r="F1339" s="341" t="s">
        <v>17221</v>
      </c>
      <c r="G1339" s="342">
        <v>93</v>
      </c>
      <c r="H1339" s="348">
        <v>14.6</v>
      </c>
      <c r="I1339" s="323">
        <v>108</v>
      </c>
      <c r="J1339" s="323">
        <v>31</v>
      </c>
      <c r="K1339" s="323">
        <f t="shared" si="83"/>
        <v>139</v>
      </c>
      <c r="L1339" s="324">
        <f t="shared" si="82"/>
        <v>0.22302158273381295</v>
      </c>
      <c r="N1339" s="326"/>
      <c r="O1339" s="327"/>
    </row>
    <row r="1340" spans="1:15" x14ac:dyDescent="0.25">
      <c r="A1340" s="302" t="s">
        <v>17217</v>
      </c>
      <c r="B1340" s="338">
        <v>2700</v>
      </c>
      <c r="C1340" s="339" t="s">
        <v>17218</v>
      </c>
      <c r="D1340" s="340" t="s">
        <v>17224</v>
      </c>
      <c r="E1340" s="341" t="s">
        <v>17219</v>
      </c>
      <c r="F1340" s="341" t="s">
        <v>17221</v>
      </c>
      <c r="G1340" s="342">
        <v>93</v>
      </c>
      <c r="H1340" s="348">
        <v>14.9</v>
      </c>
      <c r="I1340" s="323">
        <v>96</v>
      </c>
      <c r="J1340" s="323">
        <v>41</v>
      </c>
      <c r="K1340" s="323">
        <f t="shared" si="83"/>
        <v>137</v>
      </c>
      <c r="L1340" s="324">
        <f t="shared" si="82"/>
        <v>0.29927007299270075</v>
      </c>
      <c r="N1340" s="326"/>
      <c r="O1340" s="327"/>
    </row>
    <row r="1341" spans="1:15" x14ac:dyDescent="0.25">
      <c r="A1341" s="302" t="s">
        <v>17217</v>
      </c>
      <c r="B1341" s="338">
        <v>2700</v>
      </c>
      <c r="C1341" s="339" t="s">
        <v>17218</v>
      </c>
      <c r="D1341" s="340" t="s">
        <v>17224</v>
      </c>
      <c r="E1341" s="341" t="s">
        <v>17219</v>
      </c>
      <c r="F1341" s="341" t="s">
        <v>17221</v>
      </c>
      <c r="G1341" s="342">
        <v>93</v>
      </c>
      <c r="H1341" s="348">
        <v>14.8</v>
      </c>
      <c r="I1341" s="323">
        <v>135</v>
      </c>
      <c r="J1341" s="323">
        <v>31</v>
      </c>
      <c r="K1341" s="323">
        <f t="shared" si="83"/>
        <v>166</v>
      </c>
      <c r="L1341" s="324">
        <f t="shared" si="82"/>
        <v>0.18674698795180722</v>
      </c>
      <c r="N1341" s="326"/>
      <c r="O1341" s="327"/>
    </row>
    <row r="1342" spans="1:15" x14ac:dyDescent="0.25">
      <c r="A1342" s="302" t="s">
        <v>17217</v>
      </c>
      <c r="B1342" s="338">
        <v>2700</v>
      </c>
      <c r="C1342" s="339" t="s">
        <v>17218</v>
      </c>
      <c r="D1342" s="340" t="s">
        <v>17224</v>
      </c>
      <c r="E1342" s="341" t="s">
        <v>17219</v>
      </c>
      <c r="F1342" s="341" t="s">
        <v>17221</v>
      </c>
      <c r="G1342" s="342">
        <v>93</v>
      </c>
      <c r="H1342" s="348">
        <v>14.4</v>
      </c>
      <c r="I1342" s="323">
        <v>184</v>
      </c>
      <c r="J1342" s="323">
        <v>38</v>
      </c>
      <c r="K1342" s="323">
        <f t="shared" si="83"/>
        <v>222</v>
      </c>
      <c r="L1342" s="324">
        <f t="shared" si="82"/>
        <v>0.17117117117117117</v>
      </c>
      <c r="N1342" s="326"/>
      <c r="O1342" s="327"/>
    </row>
    <row r="1343" spans="1:15" x14ac:dyDescent="0.25">
      <c r="A1343" s="302" t="s">
        <v>17217</v>
      </c>
      <c r="B1343" s="338">
        <v>2500</v>
      </c>
      <c r="C1343" s="339" t="s">
        <v>17218</v>
      </c>
      <c r="D1343" s="340" t="s">
        <v>17224</v>
      </c>
      <c r="E1343" s="341" t="s">
        <v>17219</v>
      </c>
      <c r="F1343" s="341" t="s">
        <v>17222</v>
      </c>
      <c r="G1343" s="342">
        <v>93</v>
      </c>
      <c r="H1343" s="348">
        <v>13.91</v>
      </c>
      <c r="I1343" s="323">
        <v>218.69</v>
      </c>
      <c r="J1343" s="323">
        <v>62.319999999999993</v>
      </c>
      <c r="K1343" s="323">
        <f t="shared" si="83"/>
        <v>281.01</v>
      </c>
      <c r="L1343" s="324">
        <f t="shared" si="82"/>
        <v>0.22177146720757265</v>
      </c>
      <c r="N1343" s="326"/>
      <c r="O1343" s="327"/>
    </row>
    <row r="1344" spans="1:15" x14ac:dyDescent="0.25">
      <c r="A1344" s="302" t="s">
        <v>17217</v>
      </c>
      <c r="B1344" s="338">
        <v>2700</v>
      </c>
      <c r="C1344" s="339" t="s">
        <v>17218</v>
      </c>
      <c r="D1344" s="340" t="s">
        <v>17224</v>
      </c>
      <c r="E1344" s="341" t="s">
        <v>17219</v>
      </c>
      <c r="F1344" s="341" t="s">
        <v>17221</v>
      </c>
      <c r="G1344" s="342">
        <v>92.962962962962962</v>
      </c>
      <c r="H1344" s="348">
        <v>14.99</v>
      </c>
      <c r="I1344" s="323">
        <v>188.85</v>
      </c>
      <c r="J1344" s="323">
        <v>36.58</v>
      </c>
      <c r="K1344" s="323">
        <f t="shared" si="83"/>
        <v>225.43</v>
      </c>
      <c r="L1344" s="324">
        <f t="shared" si="82"/>
        <v>0.16226766623785652</v>
      </c>
      <c r="N1344" s="326"/>
      <c r="O1344" s="327"/>
    </row>
    <row r="1345" spans="1:15" x14ac:dyDescent="0.25">
      <c r="A1345" s="302" t="s">
        <v>17217</v>
      </c>
      <c r="B1345" s="344">
        <v>2000</v>
      </c>
      <c r="C1345" s="349" t="s">
        <v>17218</v>
      </c>
      <c r="D1345" s="340" t="s">
        <v>17224</v>
      </c>
      <c r="E1345" s="341" t="s">
        <v>17219</v>
      </c>
      <c r="F1345" s="345" t="s">
        <v>17221</v>
      </c>
      <c r="G1345" s="346">
        <v>92.9</v>
      </c>
      <c r="H1345" s="347">
        <v>14.67</v>
      </c>
      <c r="I1345" s="333">
        <v>154.80000000000001</v>
      </c>
      <c r="J1345" s="329">
        <v>20.6</v>
      </c>
      <c r="K1345" s="329">
        <v>175.4</v>
      </c>
      <c r="L1345" s="324">
        <f t="shared" si="82"/>
        <v>0.11744583808437857</v>
      </c>
      <c r="N1345" s="326"/>
      <c r="O1345" s="327"/>
    </row>
    <row r="1346" spans="1:15" x14ac:dyDescent="0.25">
      <c r="A1346" s="302" t="s">
        <v>17217</v>
      </c>
      <c r="B1346" s="338">
        <v>2700</v>
      </c>
      <c r="C1346" s="339" t="s">
        <v>17218</v>
      </c>
      <c r="D1346" s="340" t="s">
        <v>17224</v>
      </c>
      <c r="E1346" s="341" t="s">
        <v>17219</v>
      </c>
      <c r="F1346" s="341" t="s">
        <v>17221</v>
      </c>
      <c r="G1346" s="342">
        <v>92.888888888888886</v>
      </c>
      <c r="H1346" s="348">
        <v>14.7</v>
      </c>
      <c r="I1346" s="323">
        <v>164</v>
      </c>
      <c r="J1346" s="323">
        <v>30</v>
      </c>
      <c r="K1346" s="323">
        <f>I1346+J1346</f>
        <v>194</v>
      </c>
      <c r="L1346" s="324">
        <f t="shared" si="82"/>
        <v>0.15463917525773196</v>
      </c>
      <c r="N1346" s="326"/>
      <c r="O1346" s="327"/>
    </row>
    <row r="1347" spans="1:15" x14ac:dyDescent="0.25">
      <c r="A1347" s="302" t="s">
        <v>17217</v>
      </c>
      <c r="B1347" s="344">
        <v>2000</v>
      </c>
      <c r="C1347" s="349" t="s">
        <v>17218</v>
      </c>
      <c r="D1347" s="340" t="s">
        <v>17224</v>
      </c>
      <c r="E1347" s="341" t="s">
        <v>17219</v>
      </c>
      <c r="F1347" s="345" t="s">
        <v>17221</v>
      </c>
      <c r="G1347" s="346">
        <v>92.7</v>
      </c>
      <c r="H1347" s="347">
        <v>14.78</v>
      </c>
      <c r="I1347" s="333">
        <v>192.8</v>
      </c>
      <c r="J1347" s="329">
        <v>24.1</v>
      </c>
      <c r="K1347" s="329">
        <v>216.9</v>
      </c>
      <c r="L1347" s="324">
        <f t="shared" si="82"/>
        <v>0.11111111111111112</v>
      </c>
      <c r="N1347" s="326"/>
      <c r="O1347" s="327"/>
    </row>
    <row r="1348" spans="1:15" x14ac:dyDescent="0.25">
      <c r="A1348" s="302" t="s">
        <v>17217</v>
      </c>
      <c r="B1348" s="344">
        <v>2500</v>
      </c>
      <c r="C1348" s="349" t="s">
        <v>17218</v>
      </c>
      <c r="D1348" s="340" t="s">
        <v>17224</v>
      </c>
      <c r="E1348" s="341" t="s">
        <v>17225</v>
      </c>
      <c r="F1348" s="345" t="s">
        <v>17221</v>
      </c>
      <c r="G1348" s="346">
        <v>92.7</v>
      </c>
      <c r="H1348" s="347">
        <v>14.14</v>
      </c>
      <c r="I1348" s="333">
        <v>176.7</v>
      </c>
      <c r="J1348" s="329">
        <v>15.2</v>
      </c>
      <c r="K1348" s="329">
        <v>191.9</v>
      </c>
      <c r="L1348" s="324">
        <f t="shared" si="82"/>
        <v>7.9207920792079195E-2</v>
      </c>
      <c r="N1348" s="326"/>
      <c r="O1348" s="327"/>
    </row>
    <row r="1349" spans="1:15" x14ac:dyDescent="0.25">
      <c r="A1349" s="302" t="s">
        <v>17217</v>
      </c>
      <c r="B1349" s="338">
        <v>4500</v>
      </c>
      <c r="C1349" s="339" t="s">
        <v>17218</v>
      </c>
      <c r="D1349" s="340" t="s">
        <v>17224</v>
      </c>
      <c r="E1349" s="341" t="s">
        <v>17219</v>
      </c>
      <c r="F1349" s="341" t="s">
        <v>17222</v>
      </c>
      <c r="G1349" s="342">
        <v>92.7</v>
      </c>
      <c r="H1349" s="348">
        <v>15.17</v>
      </c>
      <c r="I1349" s="323">
        <v>85.63</v>
      </c>
      <c r="J1349" s="323">
        <v>43.129999999999995</v>
      </c>
      <c r="K1349" s="323">
        <f>I1349+J1349</f>
        <v>128.76</v>
      </c>
      <c r="L1349" s="324">
        <f t="shared" si="82"/>
        <v>0.334964274619447</v>
      </c>
      <c r="N1349" s="326"/>
      <c r="O1349" s="327"/>
    </row>
    <row r="1350" spans="1:15" x14ac:dyDescent="0.25">
      <c r="A1350" s="302" t="s">
        <v>17217</v>
      </c>
      <c r="B1350" s="344">
        <v>2000</v>
      </c>
      <c r="C1350" s="349" t="s">
        <v>17218</v>
      </c>
      <c r="D1350" s="340" t="s">
        <v>17224</v>
      </c>
      <c r="E1350" s="341" t="s">
        <v>17219</v>
      </c>
      <c r="F1350" s="345" t="s">
        <v>17221</v>
      </c>
      <c r="G1350" s="346">
        <v>92.6</v>
      </c>
      <c r="H1350" s="347">
        <v>15.34</v>
      </c>
      <c r="I1350" s="333">
        <v>56</v>
      </c>
      <c r="J1350" s="329">
        <v>36</v>
      </c>
      <c r="K1350" s="329">
        <v>92</v>
      </c>
      <c r="L1350" s="324">
        <f t="shared" si="82"/>
        <v>0.39130434782608697</v>
      </c>
      <c r="N1350" s="326"/>
      <c r="O1350" s="327"/>
    </row>
    <row r="1351" spans="1:15" x14ac:dyDescent="0.25">
      <c r="A1351" s="302" t="s">
        <v>17217</v>
      </c>
      <c r="B1351" s="338">
        <v>2630</v>
      </c>
      <c r="C1351" s="339" t="s">
        <v>17218</v>
      </c>
      <c r="D1351" s="340" t="s">
        <v>17224</v>
      </c>
      <c r="E1351" s="341" t="s">
        <v>17219</v>
      </c>
      <c r="F1351" s="341" t="s">
        <v>17221</v>
      </c>
      <c r="G1351" s="342">
        <v>92.585551330798481</v>
      </c>
      <c r="H1351" s="348">
        <v>15</v>
      </c>
      <c r="I1351" s="323">
        <v>47</v>
      </c>
      <c r="J1351" s="323">
        <v>47</v>
      </c>
      <c r="K1351" s="323">
        <f t="shared" ref="K1351:K1362" si="84">I1351+J1351</f>
        <v>94</v>
      </c>
      <c r="L1351" s="324">
        <f t="shared" si="82"/>
        <v>0.5</v>
      </c>
      <c r="N1351" s="326"/>
      <c r="O1351" s="327"/>
    </row>
    <row r="1352" spans="1:15" x14ac:dyDescent="0.25">
      <c r="A1352" s="302" t="s">
        <v>17217</v>
      </c>
      <c r="B1352" s="338">
        <v>4500</v>
      </c>
      <c r="C1352" s="339" t="s">
        <v>17218</v>
      </c>
      <c r="D1352" s="340" t="s">
        <v>17224</v>
      </c>
      <c r="E1352" s="341" t="s">
        <v>17219</v>
      </c>
      <c r="F1352" s="341" t="s">
        <v>17221</v>
      </c>
      <c r="G1352" s="342">
        <v>92.56</v>
      </c>
      <c r="H1352" s="348">
        <v>16.12</v>
      </c>
      <c r="I1352" s="323">
        <v>113.62</v>
      </c>
      <c r="J1352" s="323">
        <v>39.950000000000003</v>
      </c>
      <c r="K1352" s="323">
        <f t="shared" si="84"/>
        <v>153.57</v>
      </c>
      <c r="L1352" s="324">
        <f t="shared" si="82"/>
        <v>0.26014195480888197</v>
      </c>
      <c r="N1352" s="326"/>
      <c r="O1352" s="327"/>
    </row>
    <row r="1353" spans="1:15" x14ac:dyDescent="0.25">
      <c r="A1353" s="302" t="s">
        <v>17217</v>
      </c>
      <c r="B1353" s="338">
        <v>4500</v>
      </c>
      <c r="C1353" s="339" t="s">
        <v>17218</v>
      </c>
      <c r="D1353" s="340" t="s">
        <v>17224</v>
      </c>
      <c r="E1353" s="341" t="s">
        <v>17219</v>
      </c>
      <c r="F1353" s="341" t="s">
        <v>17221</v>
      </c>
      <c r="G1353" s="342">
        <v>92.56</v>
      </c>
      <c r="H1353" s="348">
        <v>16.14</v>
      </c>
      <c r="I1353" s="323">
        <v>118.19</v>
      </c>
      <c r="J1353" s="323">
        <v>40.1</v>
      </c>
      <c r="K1353" s="323">
        <f t="shared" si="84"/>
        <v>158.29</v>
      </c>
      <c r="L1353" s="324">
        <f t="shared" si="82"/>
        <v>0.25333249099753619</v>
      </c>
      <c r="N1353" s="326"/>
      <c r="O1353" s="327"/>
    </row>
    <row r="1354" spans="1:15" x14ac:dyDescent="0.25">
      <c r="A1354" s="302" t="s">
        <v>17217</v>
      </c>
      <c r="B1354" s="338">
        <v>4500</v>
      </c>
      <c r="C1354" s="339" t="s">
        <v>17218</v>
      </c>
      <c r="D1354" s="340" t="s">
        <v>17224</v>
      </c>
      <c r="E1354" s="341" t="s">
        <v>17219</v>
      </c>
      <c r="F1354" s="341" t="s">
        <v>17221</v>
      </c>
      <c r="G1354" s="342">
        <v>92.56</v>
      </c>
      <c r="H1354" s="348">
        <v>16.13</v>
      </c>
      <c r="I1354" s="323">
        <v>130.24</v>
      </c>
      <c r="J1354" s="323">
        <v>40.33</v>
      </c>
      <c r="K1354" s="323">
        <f t="shared" si="84"/>
        <v>170.57</v>
      </c>
      <c r="L1354" s="324">
        <f t="shared" si="82"/>
        <v>0.23644251626898047</v>
      </c>
      <c r="N1354" s="326"/>
      <c r="O1354" s="327"/>
    </row>
    <row r="1355" spans="1:15" x14ac:dyDescent="0.25">
      <c r="A1355" s="302" t="s">
        <v>17217</v>
      </c>
      <c r="B1355" s="338">
        <v>2700</v>
      </c>
      <c r="C1355" s="339" t="s">
        <v>17218</v>
      </c>
      <c r="D1355" s="340" t="s">
        <v>17224</v>
      </c>
      <c r="E1355" s="341" t="s">
        <v>17219</v>
      </c>
      <c r="F1355" s="341" t="s">
        <v>17221</v>
      </c>
      <c r="G1355" s="342">
        <v>92.555555555555557</v>
      </c>
      <c r="H1355" s="348">
        <v>15.6</v>
      </c>
      <c r="I1355" s="323">
        <v>112.44</v>
      </c>
      <c r="J1355" s="323">
        <v>32.26</v>
      </c>
      <c r="K1355" s="323">
        <f t="shared" si="84"/>
        <v>144.69999999999999</v>
      </c>
      <c r="L1355" s="324">
        <f t="shared" si="82"/>
        <v>0.22294402211472011</v>
      </c>
      <c r="N1355" s="326"/>
      <c r="O1355" s="327"/>
    </row>
    <row r="1356" spans="1:15" x14ac:dyDescent="0.25">
      <c r="A1356" s="302" t="s">
        <v>17217</v>
      </c>
      <c r="B1356" s="338">
        <v>2700</v>
      </c>
      <c r="C1356" s="339" t="s">
        <v>17218</v>
      </c>
      <c r="D1356" s="340" t="s">
        <v>17224</v>
      </c>
      <c r="E1356" s="341" t="s">
        <v>17219</v>
      </c>
      <c r="F1356" s="341" t="s">
        <v>17221</v>
      </c>
      <c r="G1356" s="342">
        <v>92.518518518518519</v>
      </c>
      <c r="H1356" s="348">
        <v>15</v>
      </c>
      <c r="I1356" s="323">
        <v>38</v>
      </c>
      <c r="J1356" s="323">
        <v>51</v>
      </c>
      <c r="K1356" s="323">
        <f t="shared" si="84"/>
        <v>89</v>
      </c>
      <c r="L1356" s="324">
        <f t="shared" si="82"/>
        <v>0.5730337078651685</v>
      </c>
      <c r="N1356" s="326"/>
      <c r="O1356" s="327"/>
    </row>
    <row r="1357" spans="1:15" x14ac:dyDescent="0.25">
      <c r="A1357" s="302" t="s">
        <v>17217</v>
      </c>
      <c r="B1357" s="338">
        <v>4500</v>
      </c>
      <c r="C1357" s="339" t="s">
        <v>17218</v>
      </c>
      <c r="D1357" s="340" t="s">
        <v>17224</v>
      </c>
      <c r="E1357" s="341" t="s">
        <v>17219</v>
      </c>
      <c r="F1357" s="341" t="s">
        <v>17222</v>
      </c>
      <c r="G1357" s="342">
        <v>92.5</v>
      </c>
      <c r="H1357" s="348">
        <v>15.19</v>
      </c>
      <c r="I1357" s="323">
        <v>84.79</v>
      </c>
      <c r="J1357" s="323">
        <v>43.61999999999999</v>
      </c>
      <c r="K1357" s="323">
        <f t="shared" si="84"/>
        <v>128.41</v>
      </c>
      <c r="L1357" s="324">
        <f t="shared" si="82"/>
        <v>0.33969317031383844</v>
      </c>
      <c r="N1357" s="326"/>
      <c r="O1357" s="327"/>
    </row>
    <row r="1358" spans="1:15" x14ac:dyDescent="0.25">
      <c r="A1358" s="302" t="s">
        <v>17217</v>
      </c>
      <c r="B1358" s="338">
        <v>4500</v>
      </c>
      <c r="C1358" s="339" t="s">
        <v>17218</v>
      </c>
      <c r="D1358" s="340" t="s">
        <v>17224</v>
      </c>
      <c r="E1358" s="341" t="s">
        <v>17219</v>
      </c>
      <c r="F1358" s="341" t="s">
        <v>17221</v>
      </c>
      <c r="G1358" s="342">
        <v>92.486666666666665</v>
      </c>
      <c r="H1358" s="348">
        <v>15.33</v>
      </c>
      <c r="I1358" s="323">
        <v>22.8</v>
      </c>
      <c r="J1358" s="323">
        <v>75.83</v>
      </c>
      <c r="K1358" s="323">
        <f t="shared" si="84"/>
        <v>98.63</v>
      </c>
      <c r="L1358" s="324">
        <f t="shared" si="82"/>
        <v>0.76883301226807266</v>
      </c>
      <c r="N1358" s="326"/>
      <c r="O1358" s="327"/>
    </row>
    <row r="1359" spans="1:15" x14ac:dyDescent="0.25">
      <c r="A1359" s="302" t="s">
        <v>17217</v>
      </c>
      <c r="B1359" s="338">
        <v>4500</v>
      </c>
      <c r="C1359" s="339" t="s">
        <v>17218</v>
      </c>
      <c r="D1359" s="340" t="s">
        <v>17224</v>
      </c>
      <c r="E1359" s="341" t="s">
        <v>17219</v>
      </c>
      <c r="F1359" s="341" t="s">
        <v>17221</v>
      </c>
      <c r="G1359" s="342">
        <v>92.486666666666665</v>
      </c>
      <c r="H1359" s="348">
        <v>15.33</v>
      </c>
      <c r="I1359" s="323">
        <v>22.61</v>
      </c>
      <c r="J1359" s="323">
        <v>77.069999999999993</v>
      </c>
      <c r="K1359" s="323">
        <f t="shared" si="84"/>
        <v>99.679999999999993</v>
      </c>
      <c r="L1359" s="324">
        <f t="shared" si="82"/>
        <v>0.7731741573033708</v>
      </c>
      <c r="N1359" s="326"/>
      <c r="O1359" s="327"/>
    </row>
    <row r="1360" spans="1:15" x14ac:dyDescent="0.25">
      <c r="A1360" s="302" t="s">
        <v>17217</v>
      </c>
      <c r="B1360" s="338">
        <v>4500</v>
      </c>
      <c r="C1360" s="339" t="s">
        <v>17218</v>
      </c>
      <c r="D1360" s="340" t="s">
        <v>17224</v>
      </c>
      <c r="E1360" s="341" t="s">
        <v>17219</v>
      </c>
      <c r="F1360" s="341" t="s">
        <v>17221</v>
      </c>
      <c r="G1360" s="342">
        <v>92.486666666666665</v>
      </c>
      <c r="H1360" s="348">
        <v>15.33</v>
      </c>
      <c r="I1360" s="323">
        <v>25.29</v>
      </c>
      <c r="J1360" s="323">
        <v>79.53</v>
      </c>
      <c r="K1360" s="323">
        <f t="shared" si="84"/>
        <v>104.82</v>
      </c>
      <c r="L1360" s="324">
        <f t="shared" si="82"/>
        <v>0.75872925014310255</v>
      </c>
      <c r="N1360" s="326"/>
      <c r="O1360" s="327"/>
    </row>
    <row r="1361" spans="1:15" x14ac:dyDescent="0.25">
      <c r="A1361" s="302" t="s">
        <v>17217</v>
      </c>
      <c r="B1361" s="338">
        <v>7830</v>
      </c>
      <c r="C1361" s="339" t="s">
        <v>17218</v>
      </c>
      <c r="D1361" s="340" t="s">
        <v>17224</v>
      </c>
      <c r="E1361" s="341" t="s">
        <v>17219</v>
      </c>
      <c r="F1361" s="341" t="s">
        <v>17222</v>
      </c>
      <c r="G1361" s="342">
        <v>92.44</v>
      </c>
      <c r="H1361" s="348">
        <v>14.83</v>
      </c>
      <c r="I1361" s="323">
        <v>456.49</v>
      </c>
      <c r="J1361" s="323">
        <v>78.600000000000023</v>
      </c>
      <c r="K1361" s="323">
        <f t="shared" si="84"/>
        <v>535.09</v>
      </c>
      <c r="L1361" s="324">
        <f t="shared" si="82"/>
        <v>0.14689117718514647</v>
      </c>
      <c r="N1361" s="326"/>
      <c r="O1361" s="327"/>
    </row>
    <row r="1362" spans="1:15" x14ac:dyDescent="0.25">
      <c r="A1362" s="302" t="s">
        <v>17217</v>
      </c>
      <c r="B1362" s="338">
        <v>2630</v>
      </c>
      <c r="C1362" s="339" t="s">
        <v>17218</v>
      </c>
      <c r="D1362" s="340" t="s">
        <v>17224</v>
      </c>
      <c r="E1362" s="341" t="s">
        <v>17219</v>
      </c>
      <c r="F1362" s="341" t="s">
        <v>17221</v>
      </c>
      <c r="G1362" s="342">
        <v>92.43346007604562</v>
      </c>
      <c r="H1362" s="348">
        <v>15.3</v>
      </c>
      <c r="I1362" s="323">
        <v>17</v>
      </c>
      <c r="J1362" s="323">
        <v>43</v>
      </c>
      <c r="K1362" s="323">
        <f t="shared" si="84"/>
        <v>60</v>
      </c>
      <c r="L1362" s="324">
        <f t="shared" si="82"/>
        <v>0.71666666666666667</v>
      </c>
      <c r="N1362" s="326"/>
      <c r="O1362" s="327"/>
    </row>
    <row r="1363" spans="1:15" x14ac:dyDescent="0.25">
      <c r="A1363" s="302" t="s">
        <v>17217</v>
      </c>
      <c r="B1363" s="344">
        <v>2000</v>
      </c>
      <c r="C1363" s="349" t="s">
        <v>17218</v>
      </c>
      <c r="D1363" s="340" t="s">
        <v>17224</v>
      </c>
      <c r="E1363" s="341" t="s">
        <v>17219</v>
      </c>
      <c r="F1363" s="345" t="s">
        <v>17221</v>
      </c>
      <c r="G1363" s="346">
        <v>92.3</v>
      </c>
      <c r="H1363" s="347">
        <v>15.08</v>
      </c>
      <c r="I1363" s="333">
        <v>300.2</v>
      </c>
      <c r="J1363" s="329">
        <v>44.3</v>
      </c>
      <c r="K1363" s="329">
        <v>344.5</v>
      </c>
      <c r="L1363" s="324">
        <f t="shared" si="82"/>
        <v>0.12859216255442671</v>
      </c>
      <c r="N1363" s="326"/>
      <c r="O1363" s="327"/>
    </row>
    <row r="1364" spans="1:15" x14ac:dyDescent="0.25">
      <c r="A1364" s="302" t="s">
        <v>17217</v>
      </c>
      <c r="B1364" s="338">
        <v>2700</v>
      </c>
      <c r="C1364" s="339" t="s">
        <v>17218</v>
      </c>
      <c r="D1364" s="340" t="s">
        <v>17224</v>
      </c>
      <c r="E1364" s="341" t="s">
        <v>17219</v>
      </c>
      <c r="F1364" s="341" t="s">
        <v>17221</v>
      </c>
      <c r="G1364" s="342">
        <v>92.185185185185176</v>
      </c>
      <c r="H1364" s="348">
        <v>15.2</v>
      </c>
      <c r="I1364" s="323">
        <v>146</v>
      </c>
      <c r="J1364" s="323">
        <v>34</v>
      </c>
      <c r="K1364" s="323">
        <f>I1364+J1364</f>
        <v>180</v>
      </c>
      <c r="L1364" s="324">
        <f t="shared" si="82"/>
        <v>0.18888888888888888</v>
      </c>
      <c r="N1364" s="326"/>
      <c r="O1364" s="327"/>
    </row>
    <row r="1365" spans="1:15" x14ac:dyDescent="0.25">
      <c r="A1365" s="302" t="s">
        <v>17217</v>
      </c>
      <c r="B1365" s="338">
        <v>2700</v>
      </c>
      <c r="C1365" s="339" t="s">
        <v>17218</v>
      </c>
      <c r="D1365" s="340" t="s">
        <v>17224</v>
      </c>
      <c r="E1365" s="341" t="s">
        <v>17219</v>
      </c>
      <c r="F1365" s="341" t="s">
        <v>17221</v>
      </c>
      <c r="G1365" s="342">
        <v>92.074074074074076</v>
      </c>
      <c r="H1365" s="348">
        <v>15.1</v>
      </c>
      <c r="I1365" s="323">
        <v>46</v>
      </c>
      <c r="J1365" s="323">
        <v>39</v>
      </c>
      <c r="K1365" s="323">
        <f>I1365+J1365</f>
        <v>85</v>
      </c>
      <c r="L1365" s="324">
        <f t="shared" si="82"/>
        <v>0.45882352941176469</v>
      </c>
      <c r="N1365" s="326"/>
      <c r="O1365" s="327"/>
    </row>
    <row r="1366" spans="1:15" x14ac:dyDescent="0.25">
      <c r="A1366" s="302" t="s">
        <v>17217</v>
      </c>
      <c r="B1366" s="338">
        <v>2000</v>
      </c>
      <c r="C1366" s="339" t="s">
        <v>17218</v>
      </c>
      <c r="D1366" s="340" t="s">
        <v>17224</v>
      </c>
      <c r="E1366" s="341" t="s">
        <v>17219</v>
      </c>
      <c r="F1366" s="341" t="s">
        <v>17221</v>
      </c>
      <c r="G1366" s="342">
        <v>92.05</v>
      </c>
      <c r="H1366" s="348">
        <v>14.88</v>
      </c>
      <c r="I1366" s="323">
        <v>54.57</v>
      </c>
      <c r="J1366" s="323">
        <v>67.59</v>
      </c>
      <c r="K1366" s="323">
        <f>I1366+J1366</f>
        <v>122.16</v>
      </c>
      <c r="L1366" s="324">
        <f t="shared" si="82"/>
        <v>0.55329076620825157</v>
      </c>
      <c r="N1366" s="326"/>
      <c r="O1366" s="327"/>
    </row>
    <row r="1367" spans="1:15" x14ac:dyDescent="0.25">
      <c r="A1367" s="302" t="s">
        <v>17217</v>
      </c>
      <c r="B1367" s="338">
        <v>2000</v>
      </c>
      <c r="C1367" s="339" t="s">
        <v>17218</v>
      </c>
      <c r="D1367" s="340" t="s">
        <v>17224</v>
      </c>
      <c r="E1367" s="341" t="s">
        <v>17219</v>
      </c>
      <c r="F1367" s="341" t="s">
        <v>17221</v>
      </c>
      <c r="G1367" s="342">
        <v>92.05</v>
      </c>
      <c r="H1367" s="348">
        <v>14.89</v>
      </c>
      <c r="I1367" s="323">
        <v>45</v>
      </c>
      <c r="J1367" s="323">
        <v>66.19</v>
      </c>
      <c r="K1367" s="323">
        <f>I1367+J1367</f>
        <v>111.19</v>
      </c>
      <c r="L1367" s="324">
        <f t="shared" si="82"/>
        <v>0.59528734598435107</v>
      </c>
      <c r="N1367" s="326"/>
      <c r="O1367" s="327"/>
    </row>
    <row r="1368" spans="1:15" x14ac:dyDescent="0.25">
      <c r="A1368" s="302" t="s">
        <v>17217</v>
      </c>
      <c r="B1368" s="338">
        <v>2000</v>
      </c>
      <c r="C1368" s="339" t="s">
        <v>17218</v>
      </c>
      <c r="D1368" s="340" t="s">
        <v>17224</v>
      </c>
      <c r="E1368" s="341" t="s">
        <v>17219</v>
      </c>
      <c r="F1368" s="341" t="s">
        <v>17221</v>
      </c>
      <c r="G1368" s="342">
        <v>92.05</v>
      </c>
      <c r="H1368" s="348">
        <v>14.91</v>
      </c>
      <c r="I1368" s="323">
        <v>41.29</v>
      </c>
      <c r="J1368" s="323">
        <v>65</v>
      </c>
      <c r="K1368" s="323">
        <f>I1368+J1368</f>
        <v>106.28999999999999</v>
      </c>
      <c r="L1368" s="324">
        <f t="shared" si="82"/>
        <v>0.61153448113651332</v>
      </c>
      <c r="N1368" s="326"/>
      <c r="O1368" s="327"/>
    </row>
    <row r="1369" spans="1:15" x14ac:dyDescent="0.25">
      <c r="A1369" s="302" t="s">
        <v>17217</v>
      </c>
      <c r="B1369" s="344">
        <v>2500</v>
      </c>
      <c r="C1369" s="349" t="s">
        <v>17218</v>
      </c>
      <c r="D1369" s="340" t="s">
        <v>17224</v>
      </c>
      <c r="E1369" s="341" t="s">
        <v>17225</v>
      </c>
      <c r="F1369" s="345" t="s">
        <v>17221</v>
      </c>
      <c r="G1369" s="346">
        <v>92</v>
      </c>
      <c r="H1369" s="347">
        <v>13.78</v>
      </c>
      <c r="I1369" s="333">
        <v>99</v>
      </c>
      <c r="J1369" s="329">
        <v>5</v>
      </c>
      <c r="K1369" s="329">
        <v>104</v>
      </c>
      <c r="L1369" s="324">
        <f t="shared" si="82"/>
        <v>4.807692307692308E-2</v>
      </c>
      <c r="N1369" s="326"/>
      <c r="O1369" s="327"/>
    </row>
    <row r="1370" spans="1:15" x14ac:dyDescent="0.25">
      <c r="A1370" s="302" t="s">
        <v>17217</v>
      </c>
      <c r="B1370" s="338">
        <v>2750</v>
      </c>
      <c r="C1370" s="339" t="s">
        <v>17218</v>
      </c>
      <c r="D1370" s="340" t="s">
        <v>17224</v>
      </c>
      <c r="E1370" s="341" t="s">
        <v>17219</v>
      </c>
      <c r="F1370" s="341" t="s">
        <v>17220</v>
      </c>
      <c r="G1370" s="342">
        <v>92</v>
      </c>
      <c r="H1370" s="348">
        <v>15.2</v>
      </c>
      <c r="I1370" s="323">
        <v>63.8</v>
      </c>
      <c r="J1370" s="323">
        <v>14</v>
      </c>
      <c r="K1370" s="323">
        <v>77.900000000000006</v>
      </c>
      <c r="L1370" s="324">
        <f t="shared" si="82"/>
        <v>0.1797175866495507</v>
      </c>
      <c r="N1370" s="326"/>
      <c r="O1370" s="327"/>
    </row>
    <row r="1371" spans="1:15" x14ac:dyDescent="0.25">
      <c r="A1371" s="302" t="s">
        <v>17217</v>
      </c>
      <c r="B1371" s="338">
        <v>1300</v>
      </c>
      <c r="C1371" s="339" t="s">
        <v>17218</v>
      </c>
      <c r="D1371" s="340" t="s">
        <v>17224</v>
      </c>
      <c r="E1371" s="341" t="s">
        <v>17219</v>
      </c>
      <c r="F1371" s="341" t="s">
        <v>17220</v>
      </c>
      <c r="G1371" s="342">
        <v>92</v>
      </c>
      <c r="H1371" s="348">
        <v>15.8</v>
      </c>
      <c r="I1371" s="323">
        <v>79.900000000000006</v>
      </c>
      <c r="J1371" s="323">
        <v>10.3</v>
      </c>
      <c r="K1371" s="323">
        <v>92.1</v>
      </c>
      <c r="L1371" s="324">
        <f t="shared" si="82"/>
        <v>0.11183496199782846</v>
      </c>
      <c r="N1371" s="326"/>
      <c r="O1371" s="327"/>
    </row>
    <row r="1372" spans="1:15" x14ac:dyDescent="0.25">
      <c r="A1372" s="302" t="s">
        <v>17217</v>
      </c>
      <c r="B1372" s="338">
        <v>1300</v>
      </c>
      <c r="C1372" s="339" t="s">
        <v>17218</v>
      </c>
      <c r="D1372" s="340" t="s">
        <v>17224</v>
      </c>
      <c r="E1372" s="341" t="s">
        <v>17219</v>
      </c>
      <c r="F1372" s="341" t="s">
        <v>17220</v>
      </c>
      <c r="G1372" s="342">
        <v>92</v>
      </c>
      <c r="H1372" s="348">
        <v>15.2</v>
      </c>
      <c r="I1372" s="323">
        <v>84.6</v>
      </c>
      <c r="J1372" s="323">
        <v>8.4</v>
      </c>
      <c r="K1372" s="323">
        <v>92.5</v>
      </c>
      <c r="L1372" s="324">
        <f t="shared" si="82"/>
        <v>9.0810810810810813E-2</v>
      </c>
      <c r="N1372" s="326"/>
      <c r="O1372" s="327"/>
    </row>
    <row r="1373" spans="1:15" x14ac:dyDescent="0.25">
      <c r="A1373" s="302" t="s">
        <v>17217</v>
      </c>
      <c r="B1373" s="338">
        <v>2700</v>
      </c>
      <c r="C1373" s="339" t="s">
        <v>17218</v>
      </c>
      <c r="D1373" s="340" t="s">
        <v>17224</v>
      </c>
      <c r="E1373" s="341" t="s">
        <v>17219</v>
      </c>
      <c r="F1373" s="341" t="s">
        <v>17221</v>
      </c>
      <c r="G1373" s="342">
        <v>92</v>
      </c>
      <c r="H1373" s="348">
        <v>14.5</v>
      </c>
      <c r="I1373" s="323">
        <v>197</v>
      </c>
      <c r="J1373" s="323">
        <v>43</v>
      </c>
      <c r="K1373" s="323">
        <f>I1373+J1373</f>
        <v>240</v>
      </c>
      <c r="L1373" s="324">
        <f t="shared" si="82"/>
        <v>0.17916666666666667</v>
      </c>
      <c r="N1373" s="326"/>
      <c r="O1373" s="327"/>
    </row>
    <row r="1374" spans="1:15" x14ac:dyDescent="0.25">
      <c r="A1374" s="302" t="s">
        <v>17217</v>
      </c>
      <c r="B1374" s="338">
        <v>2700</v>
      </c>
      <c r="C1374" s="339" t="s">
        <v>17218</v>
      </c>
      <c r="D1374" s="340" t="s">
        <v>17224</v>
      </c>
      <c r="E1374" s="341" t="s">
        <v>17219</v>
      </c>
      <c r="F1374" s="341" t="s">
        <v>17221</v>
      </c>
      <c r="G1374" s="342">
        <v>92</v>
      </c>
      <c r="H1374" s="348">
        <v>14.7</v>
      </c>
      <c r="I1374" s="323">
        <v>226</v>
      </c>
      <c r="J1374" s="323">
        <v>43</v>
      </c>
      <c r="K1374" s="323">
        <f>I1374+J1374</f>
        <v>269</v>
      </c>
      <c r="L1374" s="324">
        <f t="shared" si="82"/>
        <v>0.15985130111524162</v>
      </c>
      <c r="N1374" s="326"/>
      <c r="O1374" s="327"/>
    </row>
    <row r="1375" spans="1:15" x14ac:dyDescent="0.25">
      <c r="A1375" s="302" t="s">
        <v>17217</v>
      </c>
      <c r="B1375" s="344">
        <v>1800</v>
      </c>
      <c r="C1375" s="349" t="s">
        <v>17218</v>
      </c>
      <c r="D1375" s="340" t="s">
        <v>17224</v>
      </c>
      <c r="E1375" s="341" t="s">
        <v>17219</v>
      </c>
      <c r="F1375" s="345" t="s">
        <v>17221</v>
      </c>
      <c r="G1375" s="346">
        <v>91.9</v>
      </c>
      <c r="H1375" s="347">
        <v>15.23</v>
      </c>
      <c r="I1375" s="333">
        <v>15.5</v>
      </c>
      <c r="J1375" s="329">
        <v>34.200000000000003</v>
      </c>
      <c r="K1375" s="329">
        <v>49.7</v>
      </c>
      <c r="L1375" s="324">
        <f t="shared" si="82"/>
        <v>0.68812877263581496</v>
      </c>
      <c r="N1375" s="326"/>
      <c r="O1375" s="327"/>
    </row>
    <row r="1376" spans="1:15" x14ac:dyDescent="0.25">
      <c r="A1376" s="302" t="s">
        <v>17217</v>
      </c>
      <c r="B1376" s="338">
        <v>3600</v>
      </c>
      <c r="C1376" s="339" t="s">
        <v>17218</v>
      </c>
      <c r="D1376" s="340" t="s">
        <v>17224</v>
      </c>
      <c r="E1376" s="341" t="s">
        <v>17219</v>
      </c>
      <c r="F1376" s="341" t="s">
        <v>17222</v>
      </c>
      <c r="G1376" s="342">
        <v>91.9</v>
      </c>
      <c r="H1376" s="348">
        <v>13.55</v>
      </c>
      <c r="I1376" s="323">
        <v>723.49</v>
      </c>
      <c r="J1376" s="323">
        <v>101.42999999999995</v>
      </c>
      <c r="K1376" s="323">
        <f>I1376+J1376</f>
        <v>824.92</v>
      </c>
      <c r="L1376" s="324">
        <f t="shared" si="82"/>
        <v>0.12295737768510881</v>
      </c>
      <c r="N1376" s="326"/>
      <c r="O1376" s="327"/>
    </row>
    <row r="1377" spans="1:15" x14ac:dyDescent="0.25">
      <c r="A1377" s="302" t="s">
        <v>17217</v>
      </c>
      <c r="B1377" s="338">
        <v>4500</v>
      </c>
      <c r="C1377" s="339" t="s">
        <v>17218</v>
      </c>
      <c r="D1377" s="340" t="s">
        <v>17224</v>
      </c>
      <c r="E1377" s="341" t="s">
        <v>17219</v>
      </c>
      <c r="F1377" s="341" t="s">
        <v>17222</v>
      </c>
      <c r="G1377" s="342">
        <v>91.9</v>
      </c>
      <c r="H1377" s="348">
        <v>15.16</v>
      </c>
      <c r="I1377" s="323">
        <v>88.35</v>
      </c>
      <c r="J1377" s="323">
        <v>43.650000000000006</v>
      </c>
      <c r="K1377" s="323">
        <f>I1377+J1377</f>
        <v>132</v>
      </c>
      <c r="L1377" s="324">
        <f t="shared" si="82"/>
        <v>0.33068181818181824</v>
      </c>
      <c r="N1377" s="326"/>
      <c r="O1377" s="327"/>
    </row>
    <row r="1378" spans="1:15" x14ac:dyDescent="0.25">
      <c r="A1378" s="302" t="s">
        <v>17217</v>
      </c>
      <c r="B1378" s="338">
        <v>2700</v>
      </c>
      <c r="C1378" s="339" t="s">
        <v>17218</v>
      </c>
      <c r="D1378" s="340" t="s">
        <v>17224</v>
      </c>
      <c r="E1378" s="341" t="s">
        <v>17219</v>
      </c>
      <c r="F1378" s="341" t="s">
        <v>17221</v>
      </c>
      <c r="G1378" s="342">
        <v>91.777777777777786</v>
      </c>
      <c r="H1378" s="348">
        <v>15.2</v>
      </c>
      <c r="I1378" s="323">
        <v>183</v>
      </c>
      <c r="J1378" s="323">
        <v>30</v>
      </c>
      <c r="K1378" s="323">
        <f>I1378+J1378</f>
        <v>213</v>
      </c>
      <c r="L1378" s="324">
        <f t="shared" si="82"/>
        <v>0.14084507042253522</v>
      </c>
      <c r="N1378" s="326"/>
      <c r="O1378" s="327"/>
    </row>
    <row r="1379" spans="1:15" x14ac:dyDescent="0.25">
      <c r="A1379" s="302" t="s">
        <v>17217</v>
      </c>
      <c r="B1379" s="344">
        <v>2000</v>
      </c>
      <c r="C1379" s="349" t="s">
        <v>17218</v>
      </c>
      <c r="D1379" s="340" t="s">
        <v>17224</v>
      </c>
      <c r="E1379" s="341" t="s">
        <v>17219</v>
      </c>
      <c r="F1379" s="345" t="s">
        <v>17221</v>
      </c>
      <c r="G1379" s="346">
        <v>91.6</v>
      </c>
      <c r="H1379" s="347">
        <v>14.83</v>
      </c>
      <c r="I1379" s="333">
        <v>193.6</v>
      </c>
      <c r="J1379" s="329">
        <v>31.8</v>
      </c>
      <c r="K1379" s="329">
        <v>225.4</v>
      </c>
      <c r="L1379" s="324">
        <f t="shared" si="82"/>
        <v>0.14108251996450755</v>
      </c>
      <c r="N1379" s="326"/>
      <c r="O1379" s="327"/>
    </row>
    <row r="1380" spans="1:15" x14ac:dyDescent="0.25">
      <c r="A1380" s="302" t="s">
        <v>17217</v>
      </c>
      <c r="B1380" s="338">
        <v>2500</v>
      </c>
      <c r="C1380" s="339" t="s">
        <v>17218</v>
      </c>
      <c r="D1380" s="340" t="s">
        <v>17224</v>
      </c>
      <c r="E1380" s="341" t="s">
        <v>17219</v>
      </c>
      <c r="F1380" s="341" t="s">
        <v>17222</v>
      </c>
      <c r="G1380" s="342">
        <v>91.6</v>
      </c>
      <c r="H1380" s="348">
        <v>14.06</v>
      </c>
      <c r="I1380" s="323">
        <v>220.95</v>
      </c>
      <c r="J1380" s="323">
        <v>38.110000000000014</v>
      </c>
      <c r="K1380" s="323">
        <f>I1380+J1380</f>
        <v>259.06</v>
      </c>
      <c r="L1380" s="324">
        <f t="shared" si="82"/>
        <v>0.14710877788929211</v>
      </c>
      <c r="N1380" s="326"/>
      <c r="O1380" s="327"/>
    </row>
    <row r="1381" spans="1:15" x14ac:dyDescent="0.25">
      <c r="A1381" s="302" t="s">
        <v>17217</v>
      </c>
      <c r="B1381" s="338">
        <v>1350</v>
      </c>
      <c r="C1381" s="339" t="s">
        <v>17218</v>
      </c>
      <c r="D1381" s="340" t="s">
        <v>17224</v>
      </c>
      <c r="E1381" s="341" t="s">
        <v>17219</v>
      </c>
      <c r="F1381" s="341" t="s">
        <v>17221</v>
      </c>
      <c r="G1381" s="342">
        <v>91.555555555555557</v>
      </c>
      <c r="H1381" s="348">
        <v>14.599999999999998</v>
      </c>
      <c r="I1381" s="323">
        <v>65.431000000000012</v>
      </c>
      <c r="J1381" s="323">
        <v>45.629999999999995</v>
      </c>
      <c r="K1381" s="323">
        <f>I1381+J1381</f>
        <v>111.06100000000001</v>
      </c>
      <c r="L1381" s="324">
        <f t="shared" si="82"/>
        <v>0.41085529573837792</v>
      </c>
      <c r="N1381" s="326"/>
      <c r="O1381" s="327"/>
    </row>
    <row r="1382" spans="1:15" x14ac:dyDescent="0.25">
      <c r="A1382" s="302" t="s">
        <v>17217</v>
      </c>
      <c r="B1382" s="338">
        <v>2630</v>
      </c>
      <c r="C1382" s="339" t="s">
        <v>17218</v>
      </c>
      <c r="D1382" s="340" t="s">
        <v>17224</v>
      </c>
      <c r="E1382" s="341" t="s">
        <v>17219</v>
      </c>
      <c r="F1382" s="341" t="s">
        <v>17221</v>
      </c>
      <c r="G1382" s="342">
        <v>91.520912547528525</v>
      </c>
      <c r="H1382" s="348">
        <v>15.1</v>
      </c>
      <c r="I1382" s="323">
        <v>15</v>
      </c>
      <c r="J1382" s="323">
        <v>40</v>
      </c>
      <c r="K1382" s="323">
        <f>I1382+J1382</f>
        <v>55</v>
      </c>
      <c r="L1382" s="324">
        <f t="shared" si="82"/>
        <v>0.72727272727272729</v>
      </c>
      <c r="N1382" s="326"/>
      <c r="O1382" s="327"/>
    </row>
    <row r="1383" spans="1:15" x14ac:dyDescent="0.25">
      <c r="A1383" s="302" t="s">
        <v>17217</v>
      </c>
      <c r="B1383" s="344">
        <v>1800</v>
      </c>
      <c r="C1383" s="349" t="s">
        <v>17218</v>
      </c>
      <c r="D1383" s="340" t="s">
        <v>17224</v>
      </c>
      <c r="E1383" s="341" t="s">
        <v>17219</v>
      </c>
      <c r="F1383" s="345" t="s">
        <v>17221</v>
      </c>
      <c r="G1383" s="346">
        <v>91.5</v>
      </c>
      <c r="H1383" s="347">
        <v>15.22</v>
      </c>
      <c r="I1383" s="333">
        <v>15.5</v>
      </c>
      <c r="J1383" s="329">
        <v>36.6</v>
      </c>
      <c r="K1383" s="329">
        <v>52.1</v>
      </c>
      <c r="L1383" s="324">
        <f t="shared" si="82"/>
        <v>0.7024952015355086</v>
      </c>
      <c r="N1383" s="326"/>
      <c r="O1383" s="327"/>
    </row>
    <row r="1384" spans="1:15" x14ac:dyDescent="0.25">
      <c r="A1384" s="302" t="s">
        <v>17217</v>
      </c>
      <c r="B1384" s="344">
        <v>3400</v>
      </c>
      <c r="C1384" s="349" t="s">
        <v>17218</v>
      </c>
      <c r="D1384" s="340" t="s">
        <v>17224</v>
      </c>
      <c r="E1384" s="341" t="s">
        <v>17219</v>
      </c>
      <c r="F1384" s="345" t="s">
        <v>17221</v>
      </c>
      <c r="G1384" s="346">
        <v>91.4</v>
      </c>
      <c r="H1384" s="347">
        <v>15.35</v>
      </c>
      <c r="I1384" s="333">
        <v>102.7</v>
      </c>
      <c r="J1384" s="329">
        <v>54.1</v>
      </c>
      <c r="K1384" s="329">
        <v>156.80000000000001</v>
      </c>
      <c r="L1384" s="324">
        <f t="shared" si="82"/>
        <v>0.34502551020408162</v>
      </c>
      <c r="N1384" s="326"/>
      <c r="O1384" s="327"/>
    </row>
    <row r="1385" spans="1:15" x14ac:dyDescent="0.25">
      <c r="A1385" s="302" t="s">
        <v>17217</v>
      </c>
      <c r="B1385" s="338">
        <v>3600</v>
      </c>
      <c r="C1385" s="339" t="s">
        <v>17218</v>
      </c>
      <c r="D1385" s="340" t="s">
        <v>17224</v>
      </c>
      <c r="E1385" s="341" t="s">
        <v>17219</v>
      </c>
      <c r="F1385" s="341" t="s">
        <v>17222</v>
      </c>
      <c r="G1385" s="342">
        <v>91.4</v>
      </c>
      <c r="H1385" s="348">
        <v>13.83</v>
      </c>
      <c r="I1385" s="323">
        <v>484.08</v>
      </c>
      <c r="J1385" s="323">
        <v>70.19</v>
      </c>
      <c r="K1385" s="323">
        <f>I1385+J1385</f>
        <v>554.27</v>
      </c>
      <c r="L1385" s="324">
        <f t="shared" si="82"/>
        <v>0.12663503346744368</v>
      </c>
      <c r="N1385" s="326"/>
      <c r="O1385" s="327"/>
    </row>
    <row r="1386" spans="1:15" x14ac:dyDescent="0.25">
      <c r="A1386" s="302" t="s">
        <v>17217</v>
      </c>
      <c r="B1386" s="338">
        <v>1100</v>
      </c>
      <c r="C1386" s="339" t="s">
        <v>17218</v>
      </c>
      <c r="D1386" s="340" t="s">
        <v>17224</v>
      </c>
      <c r="E1386" s="341" t="s">
        <v>17219</v>
      </c>
      <c r="F1386" s="341" t="s">
        <v>17221</v>
      </c>
      <c r="G1386" s="342">
        <v>91.363636363636374</v>
      </c>
      <c r="H1386" s="348">
        <v>13.900000000000002</v>
      </c>
      <c r="I1386" s="323">
        <v>151.39165009940359</v>
      </c>
      <c r="J1386" s="323">
        <v>39.101010101010104</v>
      </c>
      <c r="K1386" s="323">
        <f>I1386+J1386</f>
        <v>190.4926602004137</v>
      </c>
      <c r="L1386" s="324">
        <f t="shared" ref="L1386:L1449" si="85">IF(J1386="","",IF(K1386="","",J1386/K1386))</f>
        <v>0.20526255478753186</v>
      </c>
      <c r="N1386" s="326"/>
      <c r="O1386" s="327"/>
    </row>
    <row r="1387" spans="1:15" x14ac:dyDescent="0.25">
      <c r="A1387" s="302" t="s">
        <v>17217</v>
      </c>
      <c r="B1387" s="344">
        <v>6060</v>
      </c>
      <c r="C1387" s="349" t="s">
        <v>17218</v>
      </c>
      <c r="D1387" s="340" t="s">
        <v>17224</v>
      </c>
      <c r="E1387" s="341" t="s">
        <v>17219</v>
      </c>
      <c r="F1387" s="345" t="s">
        <v>17221</v>
      </c>
      <c r="G1387" s="346">
        <v>91.3</v>
      </c>
      <c r="H1387" s="347">
        <v>16.739999999999998</v>
      </c>
      <c r="I1387" s="333">
        <v>111.2</v>
      </c>
      <c r="J1387" s="333">
        <v>28.2</v>
      </c>
      <c r="K1387" s="333">
        <v>139.30000000000001</v>
      </c>
      <c r="L1387" s="324">
        <f t="shared" si="85"/>
        <v>0.20244077530509688</v>
      </c>
      <c r="N1387" s="326"/>
      <c r="O1387" s="327"/>
    </row>
    <row r="1388" spans="1:15" x14ac:dyDescent="0.25">
      <c r="A1388" s="302" t="s">
        <v>17217</v>
      </c>
      <c r="B1388" s="338">
        <v>1100</v>
      </c>
      <c r="C1388" s="339" t="s">
        <v>17218</v>
      </c>
      <c r="D1388" s="340" t="s">
        <v>17224</v>
      </c>
      <c r="E1388" s="341" t="s">
        <v>17219</v>
      </c>
      <c r="F1388" s="341" t="s">
        <v>17221</v>
      </c>
      <c r="G1388" s="342">
        <v>91.181818181818187</v>
      </c>
      <c r="H1388" s="348">
        <v>13.900000000000002</v>
      </c>
      <c r="I1388" s="323">
        <v>217.36526946107784</v>
      </c>
      <c r="J1388" s="323">
        <v>35.966000000000008</v>
      </c>
      <c r="K1388" s="323">
        <f>I1388+J1388</f>
        <v>253.33126946107785</v>
      </c>
      <c r="L1388" s="324">
        <f t="shared" si="85"/>
        <v>0.14197220925988321</v>
      </c>
      <c r="N1388" s="326"/>
      <c r="O1388" s="327"/>
    </row>
    <row r="1389" spans="1:15" x14ac:dyDescent="0.25">
      <c r="A1389" s="302" t="s">
        <v>17217</v>
      </c>
      <c r="B1389" s="338">
        <v>2700</v>
      </c>
      <c r="C1389" s="339" t="s">
        <v>17218</v>
      </c>
      <c r="D1389" s="340" t="s">
        <v>17224</v>
      </c>
      <c r="E1389" s="341" t="s">
        <v>17219</v>
      </c>
      <c r="F1389" s="341" t="s">
        <v>17221</v>
      </c>
      <c r="G1389" s="342">
        <v>91.148148148148138</v>
      </c>
      <c r="H1389" s="348">
        <v>14.9</v>
      </c>
      <c r="I1389" s="323">
        <v>130</v>
      </c>
      <c r="J1389" s="323">
        <v>36</v>
      </c>
      <c r="K1389" s="323">
        <f>I1389+J1389</f>
        <v>166</v>
      </c>
      <c r="L1389" s="324">
        <f t="shared" si="85"/>
        <v>0.21686746987951808</v>
      </c>
      <c r="N1389" s="326"/>
      <c r="O1389" s="327"/>
    </row>
    <row r="1390" spans="1:15" x14ac:dyDescent="0.25">
      <c r="A1390" s="302" t="s">
        <v>17217</v>
      </c>
      <c r="B1390" s="344">
        <v>2000</v>
      </c>
      <c r="C1390" s="349" t="s">
        <v>17218</v>
      </c>
      <c r="D1390" s="340" t="s">
        <v>17224</v>
      </c>
      <c r="E1390" s="341" t="s">
        <v>17219</v>
      </c>
      <c r="F1390" s="345" t="s">
        <v>17221</v>
      </c>
      <c r="G1390" s="346">
        <v>91.1</v>
      </c>
      <c r="H1390" s="347">
        <v>14.28</v>
      </c>
      <c r="I1390" s="333">
        <v>334.6</v>
      </c>
      <c r="J1390" s="329">
        <v>28.8</v>
      </c>
      <c r="K1390" s="329">
        <v>363.4</v>
      </c>
      <c r="L1390" s="324">
        <f t="shared" si="85"/>
        <v>7.9251513483764455E-2</v>
      </c>
      <c r="N1390" s="326"/>
      <c r="O1390" s="327"/>
    </row>
    <row r="1391" spans="1:15" x14ac:dyDescent="0.25">
      <c r="A1391" s="302" t="s">
        <v>17217</v>
      </c>
      <c r="B1391" s="338">
        <v>2630</v>
      </c>
      <c r="C1391" s="339" t="s">
        <v>17218</v>
      </c>
      <c r="D1391" s="340" t="s">
        <v>17224</v>
      </c>
      <c r="E1391" s="341" t="s">
        <v>17219</v>
      </c>
      <c r="F1391" s="341" t="s">
        <v>17221</v>
      </c>
      <c r="G1391" s="342">
        <v>91.064638783269956</v>
      </c>
      <c r="H1391" s="348">
        <v>15.1</v>
      </c>
      <c r="I1391" s="323">
        <v>43</v>
      </c>
      <c r="J1391" s="323">
        <v>45</v>
      </c>
      <c r="K1391" s="323">
        <f>I1391+J1391</f>
        <v>88</v>
      </c>
      <c r="L1391" s="324">
        <f t="shared" si="85"/>
        <v>0.51136363636363635</v>
      </c>
      <c r="N1391" s="326"/>
      <c r="O1391" s="327"/>
    </row>
    <row r="1392" spans="1:15" x14ac:dyDescent="0.25">
      <c r="A1392" s="302" t="s">
        <v>17217</v>
      </c>
      <c r="B1392" s="344">
        <v>1300</v>
      </c>
      <c r="C1392" s="349" t="s">
        <v>17218</v>
      </c>
      <c r="D1392" s="340" t="s">
        <v>17224</v>
      </c>
      <c r="E1392" s="341" t="s">
        <v>17219</v>
      </c>
      <c r="F1392" s="345" t="s">
        <v>17221</v>
      </c>
      <c r="G1392" s="346">
        <v>91</v>
      </c>
      <c r="H1392" s="347">
        <v>14.14</v>
      </c>
      <c r="I1392" s="333">
        <v>188.9</v>
      </c>
      <c r="J1392" s="329">
        <v>39.5</v>
      </c>
      <c r="K1392" s="329">
        <v>228.4</v>
      </c>
      <c r="L1392" s="324">
        <f t="shared" si="85"/>
        <v>0.17294220665499124</v>
      </c>
      <c r="N1392" s="326"/>
      <c r="O1392" s="327"/>
    </row>
    <row r="1393" spans="1:15" x14ac:dyDescent="0.25">
      <c r="A1393" s="302" t="s">
        <v>17217</v>
      </c>
      <c r="B1393" s="344">
        <v>2000</v>
      </c>
      <c r="C1393" s="349" t="s">
        <v>17218</v>
      </c>
      <c r="D1393" s="340" t="s">
        <v>17224</v>
      </c>
      <c r="E1393" s="341" t="s">
        <v>17219</v>
      </c>
      <c r="F1393" s="345" t="s">
        <v>17221</v>
      </c>
      <c r="G1393" s="346">
        <v>91</v>
      </c>
      <c r="H1393" s="347">
        <v>14.77</v>
      </c>
      <c r="I1393" s="333">
        <v>94.9</v>
      </c>
      <c r="J1393" s="329">
        <v>39</v>
      </c>
      <c r="K1393" s="329">
        <v>133.9</v>
      </c>
      <c r="L1393" s="324">
        <f t="shared" si="85"/>
        <v>0.29126213592233008</v>
      </c>
      <c r="N1393" s="326"/>
      <c r="O1393" s="327"/>
    </row>
    <row r="1394" spans="1:15" x14ac:dyDescent="0.25">
      <c r="A1394" s="302" t="s">
        <v>17217</v>
      </c>
      <c r="B1394" s="338">
        <v>990</v>
      </c>
      <c r="C1394" s="339" t="s">
        <v>17218</v>
      </c>
      <c r="D1394" s="340" t="s">
        <v>17224</v>
      </c>
      <c r="E1394" s="341" t="s">
        <v>17225</v>
      </c>
      <c r="F1394" s="341" t="s">
        <v>17223</v>
      </c>
      <c r="G1394" s="342">
        <v>91</v>
      </c>
      <c r="H1394" s="348">
        <v>13.61</v>
      </c>
      <c r="I1394" s="323">
        <v>40.04</v>
      </c>
      <c r="J1394" s="323">
        <v>22.76</v>
      </c>
      <c r="K1394" s="323">
        <f>I1394+J1394</f>
        <v>62.8</v>
      </c>
      <c r="L1394" s="324">
        <f t="shared" si="85"/>
        <v>0.36242038216560513</v>
      </c>
      <c r="N1394" s="326"/>
      <c r="O1394" s="327"/>
    </row>
    <row r="1395" spans="1:15" x14ac:dyDescent="0.25">
      <c r="A1395" s="302" t="s">
        <v>17217</v>
      </c>
      <c r="B1395" s="338">
        <v>990</v>
      </c>
      <c r="C1395" s="339" t="s">
        <v>17218</v>
      </c>
      <c r="D1395" s="340" t="s">
        <v>17224</v>
      </c>
      <c r="E1395" s="341" t="s">
        <v>17225</v>
      </c>
      <c r="F1395" s="341" t="s">
        <v>17223</v>
      </c>
      <c r="G1395" s="342">
        <v>91</v>
      </c>
      <c r="H1395" s="348">
        <v>14.28</v>
      </c>
      <c r="I1395" s="323">
        <v>53.36</v>
      </c>
      <c r="J1395" s="323">
        <v>39.880000000000003</v>
      </c>
      <c r="K1395" s="323">
        <f>I1395+J1395</f>
        <v>93.240000000000009</v>
      </c>
      <c r="L1395" s="324">
        <f t="shared" si="85"/>
        <v>0.42771342771342769</v>
      </c>
      <c r="N1395" s="326"/>
      <c r="O1395" s="327"/>
    </row>
    <row r="1396" spans="1:15" x14ac:dyDescent="0.25">
      <c r="A1396" s="302" t="s">
        <v>17217</v>
      </c>
      <c r="B1396" s="338">
        <v>1300</v>
      </c>
      <c r="C1396" s="339" t="s">
        <v>17218</v>
      </c>
      <c r="D1396" s="340" t="s">
        <v>17224</v>
      </c>
      <c r="E1396" s="341" t="s">
        <v>17219</v>
      </c>
      <c r="F1396" s="341" t="s">
        <v>17220</v>
      </c>
      <c r="G1396" s="342">
        <v>91</v>
      </c>
      <c r="H1396" s="348">
        <v>15.1</v>
      </c>
      <c r="I1396" s="323">
        <v>35.9</v>
      </c>
      <c r="J1396" s="323">
        <v>15.9</v>
      </c>
      <c r="K1396" s="323">
        <v>53.1</v>
      </c>
      <c r="L1396" s="324">
        <f t="shared" si="85"/>
        <v>0.29943502824858759</v>
      </c>
      <c r="N1396" s="326"/>
      <c r="O1396" s="327"/>
    </row>
    <row r="1397" spans="1:15" x14ac:dyDescent="0.25">
      <c r="A1397" s="302" t="s">
        <v>17217</v>
      </c>
      <c r="B1397" s="338">
        <v>1300</v>
      </c>
      <c r="C1397" s="339" t="s">
        <v>17218</v>
      </c>
      <c r="D1397" s="340" t="s">
        <v>17224</v>
      </c>
      <c r="E1397" s="341" t="s">
        <v>17219</v>
      </c>
      <c r="F1397" s="341" t="s">
        <v>17220</v>
      </c>
      <c r="G1397" s="342">
        <v>91</v>
      </c>
      <c r="H1397" s="348">
        <v>15.1</v>
      </c>
      <c r="I1397" s="323">
        <v>35.200000000000003</v>
      </c>
      <c r="J1397" s="323">
        <v>16.5</v>
      </c>
      <c r="K1397" s="323">
        <v>53.2</v>
      </c>
      <c r="L1397" s="324">
        <f t="shared" si="85"/>
        <v>0.31015037593984962</v>
      </c>
      <c r="N1397" s="326"/>
      <c r="O1397" s="327"/>
    </row>
    <row r="1398" spans="1:15" x14ac:dyDescent="0.25">
      <c r="A1398" s="302" t="s">
        <v>17217</v>
      </c>
      <c r="B1398" s="338">
        <v>1300</v>
      </c>
      <c r="C1398" s="339" t="s">
        <v>17218</v>
      </c>
      <c r="D1398" s="340" t="s">
        <v>17224</v>
      </c>
      <c r="E1398" s="341" t="s">
        <v>17219</v>
      </c>
      <c r="F1398" s="341" t="s">
        <v>17220</v>
      </c>
      <c r="G1398" s="342">
        <v>91</v>
      </c>
      <c r="H1398" s="348">
        <v>16.600000000000001</v>
      </c>
      <c r="I1398" s="323">
        <v>73.099999999999994</v>
      </c>
      <c r="J1398" s="323">
        <v>1</v>
      </c>
      <c r="K1398" s="323">
        <v>74</v>
      </c>
      <c r="L1398" s="324">
        <f t="shared" si="85"/>
        <v>1.3513513513513514E-2</v>
      </c>
      <c r="N1398" s="326"/>
      <c r="O1398" s="327"/>
    </row>
    <row r="1399" spans="1:15" x14ac:dyDescent="0.25">
      <c r="A1399" s="302" t="s">
        <v>17217</v>
      </c>
      <c r="B1399" s="338">
        <v>1300</v>
      </c>
      <c r="C1399" s="339" t="s">
        <v>17218</v>
      </c>
      <c r="D1399" s="340" t="s">
        <v>17224</v>
      </c>
      <c r="E1399" s="341" t="s">
        <v>17219</v>
      </c>
      <c r="F1399" s="341" t="s">
        <v>17220</v>
      </c>
      <c r="G1399" s="342">
        <v>91</v>
      </c>
      <c r="H1399" s="348">
        <v>16.5</v>
      </c>
      <c r="I1399" s="323">
        <v>72.5</v>
      </c>
      <c r="J1399" s="323">
        <v>2.1</v>
      </c>
      <c r="K1399" s="323">
        <v>74.3</v>
      </c>
      <c r="L1399" s="324">
        <f t="shared" si="85"/>
        <v>2.8263795423956933E-2</v>
      </c>
      <c r="N1399" s="326"/>
      <c r="O1399" s="327"/>
    </row>
    <row r="1400" spans="1:15" x14ac:dyDescent="0.25">
      <c r="A1400" s="302" t="s">
        <v>17217</v>
      </c>
      <c r="B1400" s="338">
        <v>1300</v>
      </c>
      <c r="C1400" s="339" t="s">
        <v>17218</v>
      </c>
      <c r="D1400" s="340" t="s">
        <v>17224</v>
      </c>
      <c r="E1400" s="341" t="s">
        <v>17219</v>
      </c>
      <c r="F1400" s="341" t="s">
        <v>17220</v>
      </c>
      <c r="G1400" s="342">
        <v>91</v>
      </c>
      <c r="H1400" s="348">
        <v>15.1</v>
      </c>
      <c r="I1400" s="323">
        <v>104.6</v>
      </c>
      <c r="J1400" s="323">
        <v>8.4</v>
      </c>
      <c r="K1400" s="323">
        <v>115.7</v>
      </c>
      <c r="L1400" s="324">
        <f t="shared" si="85"/>
        <v>7.260155574762317E-2</v>
      </c>
      <c r="N1400" s="326"/>
      <c r="O1400" s="327"/>
    </row>
    <row r="1401" spans="1:15" x14ac:dyDescent="0.25">
      <c r="A1401" s="302" t="s">
        <v>17217</v>
      </c>
      <c r="B1401" s="338">
        <v>1300</v>
      </c>
      <c r="C1401" s="339" t="s">
        <v>17218</v>
      </c>
      <c r="D1401" s="340" t="s">
        <v>17224</v>
      </c>
      <c r="E1401" s="341" t="s">
        <v>17219</v>
      </c>
      <c r="F1401" s="341" t="s">
        <v>17220</v>
      </c>
      <c r="G1401" s="342">
        <v>91</v>
      </c>
      <c r="H1401" s="348">
        <v>14.9</v>
      </c>
      <c r="I1401" s="323">
        <v>107.8</v>
      </c>
      <c r="J1401" s="323">
        <v>4.8</v>
      </c>
      <c r="K1401" s="323">
        <v>113.2</v>
      </c>
      <c r="L1401" s="324">
        <f t="shared" si="85"/>
        <v>4.2402826855123671E-2</v>
      </c>
      <c r="N1401" s="326"/>
      <c r="O1401" s="327"/>
    </row>
    <row r="1402" spans="1:15" x14ac:dyDescent="0.25">
      <c r="A1402" s="302" t="s">
        <v>17217</v>
      </c>
      <c r="B1402" s="338">
        <v>2700</v>
      </c>
      <c r="C1402" s="339" t="s">
        <v>17218</v>
      </c>
      <c r="D1402" s="340" t="s">
        <v>17224</v>
      </c>
      <c r="E1402" s="341" t="s">
        <v>17219</v>
      </c>
      <c r="F1402" s="341" t="s">
        <v>17221</v>
      </c>
      <c r="G1402" s="342">
        <v>91</v>
      </c>
      <c r="H1402" s="348">
        <v>14.5</v>
      </c>
      <c r="I1402" s="323">
        <v>202</v>
      </c>
      <c r="J1402" s="323">
        <v>33</v>
      </c>
      <c r="K1402" s="323">
        <f>I1402+J1402</f>
        <v>235</v>
      </c>
      <c r="L1402" s="324">
        <f t="shared" si="85"/>
        <v>0.14042553191489363</v>
      </c>
      <c r="N1402" s="326"/>
      <c r="O1402" s="327"/>
    </row>
    <row r="1403" spans="1:15" x14ac:dyDescent="0.25">
      <c r="A1403" s="302" t="s">
        <v>17217</v>
      </c>
      <c r="B1403" s="338">
        <v>2700</v>
      </c>
      <c r="C1403" s="339" t="s">
        <v>17218</v>
      </c>
      <c r="D1403" s="340" t="s">
        <v>17224</v>
      </c>
      <c r="E1403" s="341" t="s">
        <v>17219</v>
      </c>
      <c r="F1403" s="341" t="s">
        <v>17221</v>
      </c>
      <c r="G1403" s="342">
        <v>91</v>
      </c>
      <c r="H1403" s="348">
        <v>14.9</v>
      </c>
      <c r="I1403" s="323">
        <v>105</v>
      </c>
      <c r="J1403" s="323">
        <v>40</v>
      </c>
      <c r="K1403" s="323">
        <f>I1403+J1403</f>
        <v>145</v>
      </c>
      <c r="L1403" s="324">
        <f t="shared" si="85"/>
        <v>0.27586206896551724</v>
      </c>
      <c r="N1403" s="326"/>
      <c r="O1403" s="327"/>
    </row>
    <row r="1404" spans="1:15" x14ac:dyDescent="0.25">
      <c r="A1404" s="302" t="s">
        <v>17217</v>
      </c>
      <c r="B1404" s="344">
        <v>2000</v>
      </c>
      <c r="C1404" s="349" t="s">
        <v>17218</v>
      </c>
      <c r="D1404" s="340" t="s">
        <v>17224</v>
      </c>
      <c r="E1404" s="341" t="s">
        <v>17219</v>
      </c>
      <c r="F1404" s="345" t="s">
        <v>17221</v>
      </c>
      <c r="G1404" s="346">
        <v>90.9</v>
      </c>
      <c r="H1404" s="347">
        <v>14.8</v>
      </c>
      <c r="I1404" s="333">
        <v>85.7</v>
      </c>
      <c r="J1404" s="329">
        <v>42.4</v>
      </c>
      <c r="K1404" s="329">
        <v>128.1</v>
      </c>
      <c r="L1404" s="324">
        <f t="shared" si="85"/>
        <v>0.33099141295862605</v>
      </c>
      <c r="N1404" s="326"/>
      <c r="O1404" s="327"/>
    </row>
    <row r="1405" spans="1:15" x14ac:dyDescent="0.25">
      <c r="A1405" s="302" t="s">
        <v>17217</v>
      </c>
      <c r="B1405" s="338">
        <v>2000</v>
      </c>
      <c r="C1405" s="339" t="s">
        <v>17218</v>
      </c>
      <c r="D1405" s="340" t="s">
        <v>17224</v>
      </c>
      <c r="E1405" s="341" t="s">
        <v>17219</v>
      </c>
      <c r="F1405" s="341" t="s">
        <v>17221</v>
      </c>
      <c r="G1405" s="342">
        <v>90.9</v>
      </c>
      <c r="H1405" s="348">
        <v>15.3</v>
      </c>
      <c r="I1405" s="323">
        <v>25.73</v>
      </c>
      <c r="J1405" s="323">
        <v>68.73</v>
      </c>
      <c r="K1405" s="323">
        <f>I1405+J1405</f>
        <v>94.460000000000008</v>
      </c>
      <c r="L1405" s="324">
        <f t="shared" si="85"/>
        <v>0.72760957018843953</v>
      </c>
      <c r="N1405" s="326"/>
      <c r="O1405" s="327"/>
    </row>
    <row r="1406" spans="1:15" x14ac:dyDescent="0.25">
      <c r="A1406" s="302" t="s">
        <v>17217</v>
      </c>
      <c r="B1406" s="338">
        <v>2000</v>
      </c>
      <c r="C1406" s="339" t="s">
        <v>17218</v>
      </c>
      <c r="D1406" s="340" t="s">
        <v>17224</v>
      </c>
      <c r="E1406" s="341" t="s">
        <v>17219</v>
      </c>
      <c r="F1406" s="341" t="s">
        <v>17221</v>
      </c>
      <c r="G1406" s="342">
        <v>90.9</v>
      </c>
      <c r="H1406" s="348">
        <v>15.3</v>
      </c>
      <c r="I1406" s="323">
        <v>26.4</v>
      </c>
      <c r="J1406" s="323">
        <v>69.069999999999993</v>
      </c>
      <c r="K1406" s="323">
        <f>I1406+J1406</f>
        <v>95.47</v>
      </c>
      <c r="L1406" s="324">
        <f t="shared" si="85"/>
        <v>0.72347334241122863</v>
      </c>
      <c r="N1406" s="326"/>
      <c r="O1406" s="327"/>
    </row>
    <row r="1407" spans="1:15" x14ac:dyDescent="0.25">
      <c r="A1407" s="302" t="s">
        <v>17217</v>
      </c>
      <c r="B1407" s="338">
        <v>2000</v>
      </c>
      <c r="C1407" s="339" t="s">
        <v>17218</v>
      </c>
      <c r="D1407" s="340" t="s">
        <v>17224</v>
      </c>
      <c r="E1407" s="341" t="s">
        <v>17219</v>
      </c>
      <c r="F1407" s="341" t="s">
        <v>17221</v>
      </c>
      <c r="G1407" s="342">
        <v>90.9</v>
      </c>
      <c r="H1407" s="348">
        <v>15.3</v>
      </c>
      <c r="I1407" s="323">
        <v>27.07</v>
      </c>
      <c r="J1407" s="323">
        <v>68.13</v>
      </c>
      <c r="K1407" s="323">
        <f>I1407+J1407</f>
        <v>95.199999999999989</v>
      </c>
      <c r="L1407" s="324">
        <f t="shared" si="85"/>
        <v>0.71565126050420169</v>
      </c>
      <c r="N1407" s="326"/>
      <c r="O1407" s="327"/>
    </row>
    <row r="1408" spans="1:15" x14ac:dyDescent="0.25">
      <c r="A1408" s="302" t="s">
        <v>17217</v>
      </c>
      <c r="B1408" s="344">
        <v>3200</v>
      </c>
      <c r="C1408" s="349" t="s">
        <v>17218</v>
      </c>
      <c r="D1408" s="340" t="s">
        <v>17224</v>
      </c>
      <c r="E1408" s="341" t="s">
        <v>17219</v>
      </c>
      <c r="F1408" s="345" t="s">
        <v>17221</v>
      </c>
      <c r="G1408" s="346">
        <v>90.9</v>
      </c>
      <c r="H1408" s="347">
        <v>16.2</v>
      </c>
      <c r="I1408" s="333">
        <v>119.1</v>
      </c>
      <c r="J1408" s="329">
        <v>24.3</v>
      </c>
      <c r="K1408" s="329">
        <v>143.4</v>
      </c>
      <c r="L1408" s="324">
        <f t="shared" si="85"/>
        <v>0.16945606694560669</v>
      </c>
      <c r="N1408" s="326"/>
      <c r="O1408" s="327"/>
    </row>
    <row r="1409" spans="1:15" x14ac:dyDescent="0.25">
      <c r="A1409" s="302" t="s">
        <v>17217</v>
      </c>
      <c r="B1409" s="338">
        <v>2700</v>
      </c>
      <c r="C1409" s="339" t="s">
        <v>17218</v>
      </c>
      <c r="D1409" s="340" t="s">
        <v>17224</v>
      </c>
      <c r="E1409" s="341" t="s">
        <v>17219</v>
      </c>
      <c r="F1409" s="341" t="s">
        <v>17221</v>
      </c>
      <c r="G1409" s="342">
        <v>90.81481481481481</v>
      </c>
      <c r="H1409" s="348">
        <v>14.9</v>
      </c>
      <c r="I1409" s="323">
        <v>133</v>
      </c>
      <c r="J1409" s="323">
        <v>42</v>
      </c>
      <c r="K1409" s="323">
        <f>I1409+J1409</f>
        <v>175</v>
      </c>
      <c r="L1409" s="324">
        <f t="shared" si="85"/>
        <v>0.24</v>
      </c>
      <c r="N1409" s="326"/>
      <c r="O1409" s="327"/>
    </row>
    <row r="1410" spans="1:15" x14ac:dyDescent="0.25">
      <c r="A1410" s="302" t="s">
        <v>17217</v>
      </c>
      <c r="B1410" s="338">
        <v>4500</v>
      </c>
      <c r="C1410" s="339" t="s">
        <v>17218</v>
      </c>
      <c r="D1410" s="340" t="s">
        <v>17224</v>
      </c>
      <c r="E1410" s="341" t="s">
        <v>17219</v>
      </c>
      <c r="F1410" s="341" t="s">
        <v>17222</v>
      </c>
      <c r="G1410" s="342">
        <v>90.8</v>
      </c>
      <c r="H1410" s="348">
        <v>15.14</v>
      </c>
      <c r="I1410" s="323">
        <v>109.24</v>
      </c>
      <c r="J1410" s="323">
        <v>45.2</v>
      </c>
      <c r="K1410" s="323">
        <f>I1410+J1410</f>
        <v>154.44</v>
      </c>
      <c r="L1410" s="324">
        <f t="shared" si="85"/>
        <v>0.29267029267029271</v>
      </c>
      <c r="N1410" s="326"/>
      <c r="O1410" s="327"/>
    </row>
    <row r="1411" spans="1:15" x14ac:dyDescent="0.25">
      <c r="A1411" s="302" t="s">
        <v>17217</v>
      </c>
      <c r="B1411" s="344">
        <v>3400</v>
      </c>
      <c r="C1411" s="349" t="s">
        <v>17218</v>
      </c>
      <c r="D1411" s="340" t="s">
        <v>17224</v>
      </c>
      <c r="E1411" s="341" t="s">
        <v>17219</v>
      </c>
      <c r="F1411" s="345" t="s">
        <v>17221</v>
      </c>
      <c r="G1411" s="346">
        <v>90.6</v>
      </c>
      <c r="H1411" s="347">
        <v>14.61</v>
      </c>
      <c r="I1411" s="333">
        <v>158.80000000000001</v>
      </c>
      <c r="J1411" s="329">
        <v>46</v>
      </c>
      <c r="K1411" s="329">
        <v>204.8</v>
      </c>
      <c r="L1411" s="324">
        <f t="shared" si="85"/>
        <v>0.224609375</v>
      </c>
      <c r="N1411" s="326"/>
      <c r="O1411" s="327"/>
    </row>
    <row r="1412" spans="1:15" x14ac:dyDescent="0.25">
      <c r="A1412" s="302" t="s">
        <v>17217</v>
      </c>
      <c r="B1412" s="338">
        <v>4080</v>
      </c>
      <c r="C1412" s="339" t="s">
        <v>17218</v>
      </c>
      <c r="D1412" s="340" t="s">
        <v>17224</v>
      </c>
      <c r="E1412" s="341" t="s">
        <v>17219</v>
      </c>
      <c r="F1412" s="341" t="s">
        <v>17222</v>
      </c>
      <c r="G1412" s="342">
        <v>90.6</v>
      </c>
      <c r="H1412" s="348">
        <v>15.67</v>
      </c>
      <c r="I1412" s="323">
        <v>48.99</v>
      </c>
      <c r="J1412" s="323">
        <v>25.419999999999995</v>
      </c>
      <c r="K1412" s="323">
        <f t="shared" ref="K1412:K1418" si="86">I1412+J1412</f>
        <v>74.41</v>
      </c>
      <c r="L1412" s="324">
        <f t="shared" si="85"/>
        <v>0.34162074989920704</v>
      </c>
      <c r="N1412" s="326"/>
      <c r="O1412" s="327"/>
    </row>
    <row r="1413" spans="1:15" x14ac:dyDescent="0.25">
      <c r="A1413" s="302" t="s">
        <v>17217</v>
      </c>
      <c r="B1413" s="338">
        <v>4080</v>
      </c>
      <c r="C1413" s="339" t="s">
        <v>17218</v>
      </c>
      <c r="D1413" s="340" t="s">
        <v>17224</v>
      </c>
      <c r="E1413" s="341" t="s">
        <v>17219</v>
      </c>
      <c r="F1413" s="341" t="s">
        <v>17222</v>
      </c>
      <c r="G1413" s="342">
        <v>90.6</v>
      </c>
      <c r="H1413" s="348">
        <v>15.8</v>
      </c>
      <c r="I1413" s="323">
        <v>35.200000000000003</v>
      </c>
      <c r="J1413" s="323">
        <v>26.989999999999995</v>
      </c>
      <c r="K1413" s="323">
        <f t="shared" si="86"/>
        <v>62.19</v>
      </c>
      <c r="L1413" s="324">
        <f t="shared" si="85"/>
        <v>0.43399260331242956</v>
      </c>
      <c r="N1413" s="326"/>
      <c r="O1413" s="327"/>
    </row>
    <row r="1414" spans="1:15" x14ac:dyDescent="0.25">
      <c r="A1414" s="302" t="s">
        <v>17217</v>
      </c>
      <c r="B1414" s="338">
        <v>2630</v>
      </c>
      <c r="C1414" s="339" t="s">
        <v>17218</v>
      </c>
      <c r="D1414" s="340" t="s">
        <v>17224</v>
      </c>
      <c r="E1414" s="341" t="s">
        <v>17219</v>
      </c>
      <c r="F1414" s="341" t="s">
        <v>17221</v>
      </c>
      <c r="G1414" s="342">
        <v>90.456273764258555</v>
      </c>
      <c r="H1414" s="348">
        <v>15.4</v>
      </c>
      <c r="I1414" s="323">
        <v>23</v>
      </c>
      <c r="J1414" s="323">
        <v>42</v>
      </c>
      <c r="K1414" s="323">
        <f t="shared" si="86"/>
        <v>65</v>
      </c>
      <c r="L1414" s="324">
        <f t="shared" si="85"/>
        <v>0.64615384615384619</v>
      </c>
      <c r="N1414" s="326"/>
      <c r="O1414" s="327"/>
    </row>
    <row r="1415" spans="1:15" x14ac:dyDescent="0.25">
      <c r="A1415" s="302" t="s">
        <v>17217</v>
      </c>
      <c r="B1415" s="338">
        <v>4500</v>
      </c>
      <c r="C1415" s="339" t="s">
        <v>17218</v>
      </c>
      <c r="D1415" s="340" t="s">
        <v>17224</v>
      </c>
      <c r="E1415" s="341" t="s">
        <v>17219</v>
      </c>
      <c r="F1415" s="341" t="s">
        <v>17222</v>
      </c>
      <c r="G1415" s="342">
        <v>90.4</v>
      </c>
      <c r="H1415" s="348">
        <v>15.28</v>
      </c>
      <c r="I1415" s="323">
        <v>16.16</v>
      </c>
      <c r="J1415" s="323">
        <v>47.870000000000005</v>
      </c>
      <c r="K1415" s="323">
        <f t="shared" si="86"/>
        <v>64.03</v>
      </c>
      <c r="L1415" s="324">
        <f t="shared" si="85"/>
        <v>0.74761830392003759</v>
      </c>
      <c r="N1415" s="326"/>
      <c r="O1415" s="327"/>
    </row>
    <row r="1416" spans="1:15" x14ac:dyDescent="0.25">
      <c r="A1416" s="302" t="s">
        <v>17217</v>
      </c>
      <c r="B1416" s="338">
        <v>1350</v>
      </c>
      <c r="C1416" s="339" t="s">
        <v>17218</v>
      </c>
      <c r="D1416" s="340" t="s">
        <v>17224</v>
      </c>
      <c r="E1416" s="341" t="s">
        <v>17219</v>
      </c>
      <c r="F1416" s="341" t="s">
        <v>17221</v>
      </c>
      <c r="G1416" s="342">
        <v>90.296296296296291</v>
      </c>
      <c r="H1416" s="348">
        <v>14.589999999999998</v>
      </c>
      <c r="I1416" s="323">
        <v>147.38955823293173</v>
      </c>
      <c r="J1416" s="323">
        <v>44.635882352941167</v>
      </c>
      <c r="K1416" s="323">
        <f t="shared" si="86"/>
        <v>192.0254405858729</v>
      </c>
      <c r="L1416" s="324">
        <f t="shared" si="85"/>
        <v>0.23244775388488279</v>
      </c>
      <c r="N1416" s="326"/>
      <c r="O1416" s="327"/>
    </row>
    <row r="1417" spans="1:15" x14ac:dyDescent="0.25">
      <c r="A1417" s="302" t="s">
        <v>17217</v>
      </c>
      <c r="B1417" s="338">
        <v>2630</v>
      </c>
      <c r="C1417" s="339" t="s">
        <v>17218</v>
      </c>
      <c r="D1417" s="340" t="s">
        <v>17224</v>
      </c>
      <c r="E1417" s="341" t="s">
        <v>17219</v>
      </c>
      <c r="F1417" s="341" t="s">
        <v>17221</v>
      </c>
      <c r="G1417" s="342">
        <v>90.266159695817493</v>
      </c>
      <c r="H1417" s="348">
        <v>15.2</v>
      </c>
      <c r="I1417" s="323">
        <v>60</v>
      </c>
      <c r="J1417" s="323">
        <v>45</v>
      </c>
      <c r="K1417" s="323">
        <f t="shared" si="86"/>
        <v>105</v>
      </c>
      <c r="L1417" s="324">
        <f t="shared" si="85"/>
        <v>0.42857142857142855</v>
      </c>
      <c r="N1417" s="326"/>
      <c r="O1417" s="327"/>
    </row>
    <row r="1418" spans="1:15" x14ac:dyDescent="0.25">
      <c r="A1418" s="302" t="s">
        <v>17217</v>
      </c>
      <c r="B1418" s="338">
        <v>2565</v>
      </c>
      <c r="C1418" s="339" t="s">
        <v>17218</v>
      </c>
      <c r="D1418" s="340" t="s">
        <v>17224</v>
      </c>
      <c r="E1418" s="341" t="s">
        <v>17219</v>
      </c>
      <c r="F1418" s="341" t="s">
        <v>17221</v>
      </c>
      <c r="G1418" s="342">
        <v>90.136452241715403</v>
      </c>
      <c r="H1418" s="348">
        <v>14.8</v>
      </c>
      <c r="I1418" s="323">
        <v>162</v>
      </c>
      <c r="J1418" s="323">
        <v>36</v>
      </c>
      <c r="K1418" s="323">
        <f t="shared" si="86"/>
        <v>198</v>
      </c>
      <c r="L1418" s="324">
        <f t="shared" si="85"/>
        <v>0.18181818181818182</v>
      </c>
      <c r="N1418" s="326"/>
      <c r="O1418" s="327"/>
    </row>
    <row r="1419" spans="1:15" x14ac:dyDescent="0.25">
      <c r="A1419" s="302" t="s">
        <v>17217</v>
      </c>
      <c r="B1419" s="344">
        <v>1300</v>
      </c>
      <c r="C1419" s="349" t="s">
        <v>17218</v>
      </c>
      <c r="D1419" s="340" t="s">
        <v>17224</v>
      </c>
      <c r="E1419" s="341" t="s">
        <v>17219</v>
      </c>
      <c r="F1419" s="345" t="s">
        <v>17221</v>
      </c>
      <c r="G1419" s="346">
        <v>90.1</v>
      </c>
      <c r="H1419" s="347">
        <v>14.27</v>
      </c>
      <c r="I1419" s="333">
        <v>229.6</v>
      </c>
      <c r="J1419" s="329">
        <v>51.4</v>
      </c>
      <c r="K1419" s="329">
        <v>280.89999999999998</v>
      </c>
      <c r="L1419" s="324">
        <f t="shared" si="85"/>
        <v>0.18298326806692775</v>
      </c>
      <c r="N1419" s="326"/>
      <c r="O1419" s="327"/>
    </row>
    <row r="1420" spans="1:15" x14ac:dyDescent="0.25">
      <c r="A1420" s="302" t="s">
        <v>17217</v>
      </c>
      <c r="B1420" s="344">
        <v>3200</v>
      </c>
      <c r="C1420" s="349" t="s">
        <v>17218</v>
      </c>
      <c r="D1420" s="340" t="s">
        <v>17224</v>
      </c>
      <c r="E1420" s="341" t="s">
        <v>17219</v>
      </c>
      <c r="F1420" s="345" t="s">
        <v>17221</v>
      </c>
      <c r="G1420" s="346">
        <v>90.1</v>
      </c>
      <c r="H1420" s="347">
        <v>16.11</v>
      </c>
      <c r="I1420" s="333">
        <v>116.1</v>
      </c>
      <c r="J1420" s="329">
        <v>26.8</v>
      </c>
      <c r="K1420" s="329">
        <v>142.9</v>
      </c>
      <c r="L1420" s="324">
        <f t="shared" si="85"/>
        <v>0.18754373687893633</v>
      </c>
      <c r="N1420" s="326"/>
      <c r="O1420" s="327"/>
    </row>
    <row r="1421" spans="1:15" x14ac:dyDescent="0.25">
      <c r="A1421" s="302" t="s">
        <v>17217</v>
      </c>
      <c r="B1421" s="338">
        <v>8000</v>
      </c>
      <c r="C1421" s="339" t="s">
        <v>17218</v>
      </c>
      <c r="D1421" s="340" t="s">
        <v>17224</v>
      </c>
      <c r="E1421" s="341" t="s">
        <v>17219</v>
      </c>
      <c r="F1421" s="341" t="s">
        <v>17222</v>
      </c>
      <c r="G1421" s="342">
        <v>90.1</v>
      </c>
      <c r="H1421" s="348">
        <v>15.64</v>
      </c>
      <c r="I1421" s="323">
        <v>7.73</v>
      </c>
      <c r="J1421" s="323">
        <v>21.9</v>
      </c>
      <c r="K1421" s="323">
        <f>I1421+J1421</f>
        <v>29.63</v>
      </c>
      <c r="L1421" s="324">
        <f t="shared" si="85"/>
        <v>0.73911576105298682</v>
      </c>
      <c r="N1421" s="326"/>
      <c r="O1421" s="327"/>
    </row>
    <row r="1422" spans="1:15" x14ac:dyDescent="0.25">
      <c r="A1422" s="302" t="s">
        <v>17217</v>
      </c>
      <c r="B1422" s="338">
        <v>2000</v>
      </c>
      <c r="C1422" s="339" t="s">
        <v>17218</v>
      </c>
      <c r="D1422" s="340" t="s">
        <v>17224</v>
      </c>
      <c r="E1422" s="341" t="s">
        <v>17219</v>
      </c>
      <c r="F1422" s="341" t="s">
        <v>17221</v>
      </c>
      <c r="G1422" s="342">
        <v>90.05</v>
      </c>
      <c r="H1422" s="348">
        <v>14.91</v>
      </c>
      <c r="I1422" s="323">
        <v>62.27</v>
      </c>
      <c r="J1422" s="323">
        <v>59.2</v>
      </c>
      <c r="K1422" s="323">
        <f>I1422+J1422</f>
        <v>121.47</v>
      </c>
      <c r="L1422" s="324">
        <f t="shared" si="85"/>
        <v>0.48736313493043554</v>
      </c>
      <c r="N1422" s="326"/>
      <c r="O1422" s="327"/>
    </row>
    <row r="1423" spans="1:15" x14ac:dyDescent="0.25">
      <c r="A1423" s="302" t="s">
        <v>17217</v>
      </c>
      <c r="B1423" s="338">
        <v>2000</v>
      </c>
      <c r="C1423" s="339" t="s">
        <v>17218</v>
      </c>
      <c r="D1423" s="340" t="s">
        <v>17224</v>
      </c>
      <c r="E1423" s="341" t="s">
        <v>17219</v>
      </c>
      <c r="F1423" s="341" t="s">
        <v>17221</v>
      </c>
      <c r="G1423" s="342">
        <v>90.05</v>
      </c>
      <c r="H1423" s="348">
        <v>14.91</v>
      </c>
      <c r="I1423" s="323">
        <v>56.67</v>
      </c>
      <c r="J1423" s="323">
        <v>59.13</v>
      </c>
      <c r="K1423" s="323">
        <f>I1423+J1423</f>
        <v>115.80000000000001</v>
      </c>
      <c r="L1423" s="324">
        <f t="shared" si="85"/>
        <v>0.51062176165803108</v>
      </c>
      <c r="N1423" s="326"/>
      <c r="O1423" s="327"/>
    </row>
    <row r="1424" spans="1:15" x14ac:dyDescent="0.25">
      <c r="A1424" s="302" t="s">
        <v>17217</v>
      </c>
      <c r="B1424" s="338">
        <v>2000</v>
      </c>
      <c r="C1424" s="339" t="s">
        <v>17218</v>
      </c>
      <c r="D1424" s="340" t="s">
        <v>17224</v>
      </c>
      <c r="E1424" s="341" t="s">
        <v>17219</v>
      </c>
      <c r="F1424" s="341" t="s">
        <v>17221</v>
      </c>
      <c r="G1424" s="342">
        <v>90.05</v>
      </c>
      <c r="H1424" s="348">
        <v>14.93</v>
      </c>
      <c r="I1424" s="323">
        <v>57.93</v>
      </c>
      <c r="J1424" s="323">
        <v>58.4</v>
      </c>
      <c r="K1424" s="323">
        <f>I1424+J1424</f>
        <v>116.33</v>
      </c>
      <c r="L1424" s="324">
        <f t="shared" si="85"/>
        <v>0.50202011518954692</v>
      </c>
      <c r="N1424" s="326"/>
      <c r="O1424" s="327"/>
    </row>
    <row r="1425" spans="1:17" x14ac:dyDescent="0.25">
      <c r="A1425" s="302" t="s">
        <v>17217</v>
      </c>
      <c r="B1425" s="344">
        <v>2500</v>
      </c>
      <c r="C1425" s="349" t="s">
        <v>17218</v>
      </c>
      <c r="D1425" s="340" t="s">
        <v>17224</v>
      </c>
      <c r="E1425" s="341" t="s">
        <v>17225</v>
      </c>
      <c r="F1425" s="345" t="s">
        <v>17221</v>
      </c>
      <c r="G1425" s="346">
        <v>90</v>
      </c>
      <c r="H1425" s="347">
        <v>13.8</v>
      </c>
      <c r="I1425" s="333">
        <v>132</v>
      </c>
      <c r="J1425" s="329">
        <v>6.7</v>
      </c>
      <c r="K1425" s="329">
        <v>138.80000000000001</v>
      </c>
      <c r="L1425" s="324">
        <f t="shared" si="85"/>
        <v>4.8270893371757925E-2</v>
      </c>
      <c r="N1425" s="326"/>
      <c r="O1425" s="327"/>
    </row>
    <row r="1426" spans="1:17" x14ac:dyDescent="0.25">
      <c r="A1426" s="302" t="s">
        <v>17217</v>
      </c>
      <c r="B1426" s="338">
        <v>3600</v>
      </c>
      <c r="C1426" s="339" t="s">
        <v>17218</v>
      </c>
      <c r="D1426" s="340" t="s">
        <v>17224</v>
      </c>
      <c r="E1426" s="341" t="s">
        <v>17219</v>
      </c>
      <c r="F1426" s="341" t="s">
        <v>17222</v>
      </c>
      <c r="G1426" s="342">
        <v>90</v>
      </c>
      <c r="H1426" s="348">
        <v>14.28</v>
      </c>
      <c r="I1426" s="323">
        <v>323.56</v>
      </c>
      <c r="J1426" s="323">
        <v>49.120000000000005</v>
      </c>
      <c r="K1426" s="323">
        <f>I1426+J1426</f>
        <v>372.68</v>
      </c>
      <c r="L1426" s="324">
        <f t="shared" si="85"/>
        <v>0.13180208221530537</v>
      </c>
      <c r="N1426" s="326"/>
      <c r="O1426" s="327"/>
    </row>
    <row r="1427" spans="1:17" x14ac:dyDescent="0.25">
      <c r="A1427" s="302" t="s">
        <v>17217</v>
      </c>
      <c r="B1427" s="338">
        <v>660</v>
      </c>
      <c r="C1427" s="339" t="s">
        <v>17218</v>
      </c>
      <c r="D1427" s="340" t="s">
        <v>17224</v>
      </c>
      <c r="E1427" s="341" t="s">
        <v>17219</v>
      </c>
      <c r="F1427" s="341" t="s">
        <v>17220</v>
      </c>
      <c r="G1427" s="342">
        <v>90</v>
      </c>
      <c r="H1427" s="348">
        <v>15.3</v>
      </c>
      <c r="I1427" s="323">
        <v>35.71</v>
      </c>
      <c r="J1427" s="323">
        <v>7.0000000000000007E-2</v>
      </c>
      <c r="K1427" s="323">
        <v>35.909999999999997</v>
      </c>
      <c r="L1427" s="324">
        <f t="shared" si="85"/>
        <v>1.9493177387914233E-3</v>
      </c>
      <c r="N1427" s="326"/>
      <c r="O1427" s="327"/>
    </row>
    <row r="1428" spans="1:17" x14ac:dyDescent="0.25">
      <c r="A1428" s="302" t="s">
        <v>17217</v>
      </c>
      <c r="B1428" s="338">
        <v>1300</v>
      </c>
      <c r="C1428" s="339" t="s">
        <v>17218</v>
      </c>
      <c r="D1428" s="340" t="s">
        <v>17224</v>
      </c>
      <c r="E1428" s="341" t="s">
        <v>17219</v>
      </c>
      <c r="F1428" s="341" t="s">
        <v>17220</v>
      </c>
      <c r="G1428" s="342">
        <v>90</v>
      </c>
      <c r="H1428" s="348">
        <v>15.1</v>
      </c>
      <c r="I1428" s="323">
        <v>37.4</v>
      </c>
      <c r="J1428" s="323">
        <v>16.600000000000001</v>
      </c>
      <c r="K1428" s="323">
        <v>55.5</v>
      </c>
      <c r="L1428" s="324">
        <f t="shared" si="85"/>
        <v>0.2990990990990991</v>
      </c>
      <c r="N1428" s="326"/>
      <c r="O1428" s="327"/>
    </row>
    <row r="1429" spans="1:17" x14ac:dyDescent="0.25">
      <c r="A1429" s="302" t="s">
        <v>17217</v>
      </c>
      <c r="B1429" s="338">
        <v>1300</v>
      </c>
      <c r="C1429" s="339" t="s">
        <v>17218</v>
      </c>
      <c r="D1429" s="340" t="s">
        <v>17224</v>
      </c>
      <c r="E1429" s="341" t="s">
        <v>17219</v>
      </c>
      <c r="F1429" s="341" t="s">
        <v>17220</v>
      </c>
      <c r="G1429" s="342">
        <v>90</v>
      </c>
      <c r="H1429" s="348">
        <v>16.5</v>
      </c>
      <c r="I1429" s="323">
        <v>75.599999999999994</v>
      </c>
      <c r="J1429" s="323">
        <v>0</v>
      </c>
      <c r="K1429" s="323">
        <v>75.599999999999994</v>
      </c>
      <c r="L1429" s="324">
        <f t="shared" si="85"/>
        <v>0</v>
      </c>
      <c r="N1429" s="326"/>
      <c r="O1429" s="327"/>
    </row>
    <row r="1430" spans="1:17" x14ac:dyDescent="0.25">
      <c r="A1430" s="302" t="s">
        <v>17217</v>
      </c>
      <c r="B1430" s="338">
        <v>2700</v>
      </c>
      <c r="C1430" s="339" t="s">
        <v>17218</v>
      </c>
      <c r="D1430" s="340" t="s">
        <v>17224</v>
      </c>
      <c r="E1430" s="341" t="s">
        <v>17219</v>
      </c>
      <c r="F1430" s="341" t="s">
        <v>17221</v>
      </c>
      <c r="G1430" s="342">
        <v>90</v>
      </c>
      <c r="H1430" s="348">
        <v>15.3</v>
      </c>
      <c r="I1430" s="323">
        <v>191</v>
      </c>
      <c r="J1430" s="323">
        <v>34</v>
      </c>
      <c r="K1430" s="323">
        <f>I1430+J1430</f>
        <v>225</v>
      </c>
      <c r="L1430" s="324">
        <f t="shared" si="85"/>
        <v>0.15111111111111111</v>
      </c>
      <c r="N1430" s="326"/>
      <c r="O1430" s="327"/>
    </row>
    <row r="1431" spans="1:17" ht="12.75" x14ac:dyDescent="0.2">
      <c r="A1431" s="302" t="s">
        <v>17217</v>
      </c>
      <c r="B1431" s="338">
        <v>2700</v>
      </c>
      <c r="C1431" s="339" t="s">
        <v>17218</v>
      </c>
      <c r="D1431" s="340" t="s">
        <v>17224</v>
      </c>
      <c r="E1431" s="341" t="s">
        <v>17219</v>
      </c>
      <c r="F1431" s="341" t="s">
        <v>17221</v>
      </c>
      <c r="G1431" s="342">
        <v>90</v>
      </c>
      <c r="H1431" s="348">
        <v>14.5</v>
      </c>
      <c r="I1431" s="323">
        <v>223</v>
      </c>
      <c r="J1431" s="323">
        <v>36</v>
      </c>
      <c r="K1431" s="323">
        <f>I1431+J1431</f>
        <v>259</v>
      </c>
      <c r="L1431" s="324">
        <f t="shared" si="85"/>
        <v>0.138996138996139</v>
      </c>
      <c r="N1431" s="304"/>
      <c r="O1431" s="327"/>
    </row>
    <row r="1432" spans="1:17" ht="12.75" x14ac:dyDescent="0.2">
      <c r="A1432" s="302" t="s">
        <v>17217</v>
      </c>
      <c r="B1432" s="344">
        <v>1300</v>
      </c>
      <c r="C1432" s="349" t="s">
        <v>17218</v>
      </c>
      <c r="D1432" s="340" t="s">
        <v>17224</v>
      </c>
      <c r="E1432" s="341" t="s">
        <v>17219</v>
      </c>
      <c r="F1432" s="345" t="s">
        <v>17221</v>
      </c>
      <c r="G1432" s="346">
        <v>89.9</v>
      </c>
      <c r="H1432" s="347">
        <v>13.92</v>
      </c>
      <c r="I1432" s="333">
        <v>253.8</v>
      </c>
      <c r="J1432" s="329">
        <v>42.3</v>
      </c>
      <c r="K1432" s="329">
        <v>296.10000000000002</v>
      </c>
      <c r="L1432" s="324">
        <f t="shared" si="85"/>
        <v>0.14285714285714285</v>
      </c>
      <c r="O1432" s="321"/>
      <c r="P1432" s="322"/>
      <c r="Q1432" s="321"/>
    </row>
    <row r="1433" spans="1:17" ht="12.75" x14ac:dyDescent="0.2">
      <c r="A1433" s="302" t="s">
        <v>17217</v>
      </c>
      <c r="B1433" s="344">
        <v>2000</v>
      </c>
      <c r="C1433" s="349" t="s">
        <v>17218</v>
      </c>
      <c r="D1433" s="340" t="s">
        <v>17224</v>
      </c>
      <c r="E1433" s="341" t="s">
        <v>17219</v>
      </c>
      <c r="F1433" s="345" t="s">
        <v>17221</v>
      </c>
      <c r="G1433" s="346">
        <v>89.9</v>
      </c>
      <c r="H1433" s="347">
        <v>15.1</v>
      </c>
      <c r="I1433" s="333">
        <v>144.30000000000001</v>
      </c>
      <c r="J1433" s="329">
        <v>60.8</v>
      </c>
      <c r="K1433" s="329">
        <v>205.1</v>
      </c>
      <c r="L1433" s="324">
        <f t="shared" si="85"/>
        <v>0.29644076060458313</v>
      </c>
      <c r="O1433" s="321"/>
      <c r="P1433" s="322"/>
      <c r="Q1433" s="321"/>
    </row>
    <row r="1434" spans="1:17" ht="12.75" x14ac:dyDescent="0.2">
      <c r="A1434" s="302" t="s">
        <v>17217</v>
      </c>
      <c r="B1434" s="338">
        <v>3600</v>
      </c>
      <c r="C1434" s="339" t="s">
        <v>17218</v>
      </c>
      <c r="D1434" s="340" t="s">
        <v>17224</v>
      </c>
      <c r="E1434" s="341" t="s">
        <v>17219</v>
      </c>
      <c r="F1434" s="341" t="s">
        <v>17222</v>
      </c>
      <c r="G1434" s="342">
        <v>89.9</v>
      </c>
      <c r="H1434" s="348">
        <v>14.57</v>
      </c>
      <c r="I1434" s="323">
        <v>187.28</v>
      </c>
      <c r="J1434" s="323">
        <v>40.94</v>
      </c>
      <c r="K1434" s="323">
        <f>I1434+J1434</f>
        <v>228.22</v>
      </c>
      <c r="L1434" s="324">
        <f t="shared" si="85"/>
        <v>0.17938830952589604</v>
      </c>
      <c r="O1434" s="321"/>
      <c r="P1434" s="322"/>
      <c r="Q1434" s="321"/>
    </row>
    <row r="1435" spans="1:17" ht="12.75" x14ac:dyDescent="0.2">
      <c r="A1435" s="302" t="s">
        <v>17217</v>
      </c>
      <c r="B1435" s="338">
        <v>4080</v>
      </c>
      <c r="C1435" s="339" t="s">
        <v>17218</v>
      </c>
      <c r="D1435" s="340" t="s">
        <v>17224</v>
      </c>
      <c r="E1435" s="341" t="s">
        <v>17219</v>
      </c>
      <c r="F1435" s="341" t="s">
        <v>17222</v>
      </c>
      <c r="G1435" s="342">
        <v>89.9</v>
      </c>
      <c r="H1435" s="348">
        <v>15.7</v>
      </c>
      <c r="I1435" s="323">
        <v>44.44</v>
      </c>
      <c r="J1435" s="323">
        <v>27.560000000000002</v>
      </c>
      <c r="K1435" s="323">
        <f>I1435+J1435</f>
        <v>72</v>
      </c>
      <c r="L1435" s="324">
        <f t="shared" si="85"/>
        <v>0.38277777777777783</v>
      </c>
      <c r="O1435" s="321"/>
      <c r="P1435" s="322"/>
      <c r="Q1435" s="321"/>
    </row>
    <row r="1436" spans="1:17" ht="12.75" x14ac:dyDescent="0.2">
      <c r="A1436" s="302" t="s">
        <v>17217</v>
      </c>
      <c r="B1436" s="338">
        <v>3600</v>
      </c>
      <c r="C1436" s="339" t="s">
        <v>17218</v>
      </c>
      <c r="D1436" s="340" t="s">
        <v>17224</v>
      </c>
      <c r="E1436" s="341" t="s">
        <v>17219</v>
      </c>
      <c r="F1436" s="341" t="s">
        <v>17222</v>
      </c>
      <c r="G1436" s="342">
        <v>89.8</v>
      </c>
      <c r="H1436" s="348">
        <v>13.93</v>
      </c>
      <c r="I1436" s="323">
        <v>572.14</v>
      </c>
      <c r="J1436" s="323">
        <v>79.769999999999982</v>
      </c>
      <c r="K1436" s="323">
        <f>I1436+J1436</f>
        <v>651.91</v>
      </c>
      <c r="L1436" s="324">
        <f t="shared" si="85"/>
        <v>0.12236351643631788</v>
      </c>
      <c r="O1436" s="321"/>
      <c r="P1436" s="322"/>
      <c r="Q1436" s="321"/>
    </row>
    <row r="1437" spans="1:17" ht="12.75" x14ac:dyDescent="0.2">
      <c r="A1437" s="302" t="s">
        <v>17217</v>
      </c>
      <c r="B1437" s="338">
        <v>2700</v>
      </c>
      <c r="C1437" s="339" t="s">
        <v>17218</v>
      </c>
      <c r="D1437" s="340" t="s">
        <v>17224</v>
      </c>
      <c r="E1437" s="341" t="s">
        <v>17219</v>
      </c>
      <c r="F1437" s="341" t="s">
        <v>17221</v>
      </c>
      <c r="G1437" s="342">
        <v>89.740740740740748</v>
      </c>
      <c r="H1437" s="348">
        <v>14.8</v>
      </c>
      <c r="I1437" s="323">
        <v>90</v>
      </c>
      <c r="J1437" s="323">
        <v>40</v>
      </c>
      <c r="K1437" s="323">
        <f>I1437+J1437</f>
        <v>130</v>
      </c>
      <c r="L1437" s="324">
        <f t="shared" si="85"/>
        <v>0.30769230769230771</v>
      </c>
      <c r="O1437" s="325"/>
      <c r="P1437" s="322"/>
      <c r="Q1437" s="325"/>
    </row>
    <row r="1438" spans="1:17" x14ac:dyDescent="0.25">
      <c r="A1438" s="302" t="s">
        <v>17217</v>
      </c>
      <c r="B1438" s="344">
        <v>2000</v>
      </c>
      <c r="C1438" s="349" t="s">
        <v>17218</v>
      </c>
      <c r="D1438" s="340" t="s">
        <v>17224</v>
      </c>
      <c r="E1438" s="341" t="s">
        <v>17219</v>
      </c>
      <c r="F1438" s="345" t="s">
        <v>17221</v>
      </c>
      <c r="G1438" s="346">
        <v>89.6</v>
      </c>
      <c r="H1438" s="347">
        <v>14.92</v>
      </c>
      <c r="I1438" s="333">
        <v>152.1</v>
      </c>
      <c r="J1438" s="329">
        <v>37.799999999999997</v>
      </c>
      <c r="K1438" s="329">
        <v>190</v>
      </c>
      <c r="L1438" s="324">
        <f t="shared" si="85"/>
        <v>0.19894736842105262</v>
      </c>
      <c r="N1438" s="326"/>
      <c r="O1438" s="327"/>
    </row>
    <row r="1439" spans="1:17" x14ac:dyDescent="0.25">
      <c r="A1439" s="302" t="s">
        <v>17217</v>
      </c>
      <c r="B1439" s="338">
        <v>2700</v>
      </c>
      <c r="C1439" s="339" t="s">
        <v>17218</v>
      </c>
      <c r="D1439" s="340" t="s">
        <v>17224</v>
      </c>
      <c r="E1439" s="341" t="s">
        <v>17219</v>
      </c>
      <c r="F1439" s="341" t="s">
        <v>17221</v>
      </c>
      <c r="G1439" s="342">
        <v>89.592592592592595</v>
      </c>
      <c r="H1439" s="348">
        <v>15</v>
      </c>
      <c r="I1439" s="323">
        <v>142</v>
      </c>
      <c r="J1439" s="323">
        <v>34</v>
      </c>
      <c r="K1439" s="323">
        <f>I1439+J1439</f>
        <v>176</v>
      </c>
      <c r="L1439" s="324">
        <f t="shared" si="85"/>
        <v>0.19318181818181818</v>
      </c>
      <c r="N1439" s="326"/>
      <c r="O1439" s="327"/>
    </row>
    <row r="1440" spans="1:17" x14ac:dyDescent="0.25">
      <c r="A1440" s="302" t="s">
        <v>17217</v>
      </c>
      <c r="B1440" s="338">
        <v>2630</v>
      </c>
      <c r="C1440" s="339" t="s">
        <v>17218</v>
      </c>
      <c r="D1440" s="340" t="s">
        <v>17224</v>
      </c>
      <c r="E1440" s="341" t="s">
        <v>17219</v>
      </c>
      <c r="F1440" s="341" t="s">
        <v>17221</v>
      </c>
      <c r="G1440" s="342">
        <v>89.581749049429661</v>
      </c>
      <c r="H1440" s="348">
        <v>15.1</v>
      </c>
      <c r="I1440" s="323">
        <v>10</v>
      </c>
      <c r="J1440" s="323">
        <v>53</v>
      </c>
      <c r="K1440" s="323">
        <f>I1440+J1440</f>
        <v>63</v>
      </c>
      <c r="L1440" s="324">
        <f t="shared" si="85"/>
        <v>0.84126984126984128</v>
      </c>
      <c r="N1440" s="326"/>
      <c r="O1440" s="327"/>
    </row>
    <row r="1441" spans="1:15" x14ac:dyDescent="0.25">
      <c r="A1441" s="302" t="s">
        <v>17217</v>
      </c>
      <c r="B1441" s="338">
        <v>2700</v>
      </c>
      <c r="C1441" s="339" t="s">
        <v>17218</v>
      </c>
      <c r="D1441" s="340" t="s">
        <v>17224</v>
      </c>
      <c r="E1441" s="341" t="s">
        <v>17219</v>
      </c>
      <c r="F1441" s="341" t="s">
        <v>17221</v>
      </c>
      <c r="G1441" s="342">
        <v>89.555555555555557</v>
      </c>
      <c r="H1441" s="348">
        <v>14.9</v>
      </c>
      <c r="I1441" s="323">
        <v>212</v>
      </c>
      <c r="J1441" s="323">
        <v>35</v>
      </c>
      <c r="K1441" s="323">
        <f>I1441+J1441</f>
        <v>247</v>
      </c>
      <c r="L1441" s="324">
        <f t="shared" si="85"/>
        <v>0.1417004048582996</v>
      </c>
      <c r="N1441" s="326"/>
      <c r="O1441" s="327"/>
    </row>
    <row r="1442" spans="1:15" x14ac:dyDescent="0.25">
      <c r="A1442" s="302" t="s">
        <v>17217</v>
      </c>
      <c r="B1442" s="344">
        <v>2000</v>
      </c>
      <c r="C1442" s="349" t="s">
        <v>17218</v>
      </c>
      <c r="D1442" s="340" t="s">
        <v>17224</v>
      </c>
      <c r="E1442" s="341" t="s">
        <v>17219</v>
      </c>
      <c r="F1442" s="345" t="s">
        <v>17221</v>
      </c>
      <c r="G1442" s="346">
        <v>89.4</v>
      </c>
      <c r="H1442" s="347">
        <v>14.37</v>
      </c>
      <c r="I1442" s="333">
        <v>470.1</v>
      </c>
      <c r="J1442" s="329">
        <v>60.6</v>
      </c>
      <c r="K1442" s="329">
        <v>530.70000000000005</v>
      </c>
      <c r="L1442" s="324">
        <f t="shared" si="85"/>
        <v>0.11418880723572639</v>
      </c>
      <c r="N1442" s="326"/>
      <c r="O1442" s="327"/>
    </row>
    <row r="1443" spans="1:15" x14ac:dyDescent="0.25">
      <c r="A1443" s="302" t="s">
        <v>17217</v>
      </c>
      <c r="B1443" s="338">
        <v>4500</v>
      </c>
      <c r="C1443" s="339" t="s">
        <v>17218</v>
      </c>
      <c r="D1443" s="340" t="s">
        <v>17224</v>
      </c>
      <c r="E1443" s="341" t="s">
        <v>17219</v>
      </c>
      <c r="F1443" s="341" t="s">
        <v>17221</v>
      </c>
      <c r="G1443" s="342">
        <v>89.237777777777765</v>
      </c>
      <c r="H1443" s="348">
        <v>15.72</v>
      </c>
      <c r="I1443" s="323">
        <v>127.74</v>
      </c>
      <c r="J1443" s="323">
        <v>56.63</v>
      </c>
      <c r="K1443" s="323">
        <f t="shared" ref="K1443:K1450" si="87">I1443+J1443</f>
        <v>184.37</v>
      </c>
      <c r="L1443" s="324">
        <f t="shared" si="85"/>
        <v>0.30715409231436785</v>
      </c>
      <c r="N1443" s="326"/>
      <c r="O1443" s="327"/>
    </row>
    <row r="1444" spans="1:15" x14ac:dyDescent="0.25">
      <c r="A1444" s="302" t="s">
        <v>17217</v>
      </c>
      <c r="B1444" s="338">
        <v>4500</v>
      </c>
      <c r="C1444" s="339" t="s">
        <v>17218</v>
      </c>
      <c r="D1444" s="340" t="s">
        <v>17224</v>
      </c>
      <c r="E1444" s="341" t="s">
        <v>17219</v>
      </c>
      <c r="F1444" s="341" t="s">
        <v>17221</v>
      </c>
      <c r="G1444" s="342">
        <v>89.237777777777765</v>
      </c>
      <c r="H1444" s="348">
        <v>15.73</v>
      </c>
      <c r="I1444" s="323">
        <v>131.75</v>
      </c>
      <c r="J1444" s="323">
        <v>53.21</v>
      </c>
      <c r="K1444" s="323">
        <f t="shared" si="87"/>
        <v>184.96</v>
      </c>
      <c r="L1444" s="324">
        <f t="shared" si="85"/>
        <v>0.28768382352941174</v>
      </c>
      <c r="N1444" s="326"/>
      <c r="O1444" s="327"/>
    </row>
    <row r="1445" spans="1:15" x14ac:dyDescent="0.25">
      <c r="A1445" s="302" t="s">
        <v>17217</v>
      </c>
      <c r="B1445" s="338">
        <v>4500</v>
      </c>
      <c r="C1445" s="339" t="s">
        <v>17218</v>
      </c>
      <c r="D1445" s="340" t="s">
        <v>17224</v>
      </c>
      <c r="E1445" s="341" t="s">
        <v>17219</v>
      </c>
      <c r="F1445" s="341" t="s">
        <v>17221</v>
      </c>
      <c r="G1445" s="342">
        <v>89.237777777777765</v>
      </c>
      <c r="H1445" s="348">
        <v>15.77</v>
      </c>
      <c r="I1445" s="323">
        <v>131.51</v>
      </c>
      <c r="J1445" s="323">
        <v>48.82</v>
      </c>
      <c r="K1445" s="323">
        <f t="shared" si="87"/>
        <v>180.32999999999998</v>
      </c>
      <c r="L1445" s="324">
        <f t="shared" si="85"/>
        <v>0.27072589142128323</v>
      </c>
      <c r="N1445" s="326"/>
      <c r="O1445" s="327"/>
    </row>
    <row r="1446" spans="1:15" x14ac:dyDescent="0.25">
      <c r="A1446" s="302" t="s">
        <v>17217</v>
      </c>
      <c r="B1446" s="338">
        <v>2000</v>
      </c>
      <c r="C1446" s="339" t="s">
        <v>17218</v>
      </c>
      <c r="D1446" s="340" t="s">
        <v>17224</v>
      </c>
      <c r="E1446" s="341" t="s">
        <v>17219</v>
      </c>
      <c r="F1446" s="341" t="s">
        <v>17221</v>
      </c>
      <c r="G1446" s="342">
        <v>89.2</v>
      </c>
      <c r="H1446" s="348">
        <v>14.81</v>
      </c>
      <c r="I1446" s="323">
        <v>51</v>
      </c>
      <c r="J1446" s="323">
        <v>55.94</v>
      </c>
      <c r="K1446" s="323">
        <f t="shared" si="87"/>
        <v>106.94</v>
      </c>
      <c r="L1446" s="324">
        <f t="shared" si="85"/>
        <v>0.52309706377407894</v>
      </c>
      <c r="N1446" s="326"/>
      <c r="O1446" s="327"/>
    </row>
    <row r="1447" spans="1:15" x14ac:dyDescent="0.25">
      <c r="A1447" s="302" t="s">
        <v>17217</v>
      </c>
      <c r="B1447" s="338">
        <v>2000</v>
      </c>
      <c r="C1447" s="339" t="s">
        <v>17218</v>
      </c>
      <c r="D1447" s="340" t="s">
        <v>17224</v>
      </c>
      <c r="E1447" s="341" t="s">
        <v>17219</v>
      </c>
      <c r="F1447" s="341" t="s">
        <v>17221</v>
      </c>
      <c r="G1447" s="342">
        <v>89.2</v>
      </c>
      <c r="H1447" s="348">
        <v>14.85</v>
      </c>
      <c r="I1447" s="323">
        <v>55.57</v>
      </c>
      <c r="J1447" s="323">
        <v>55.94</v>
      </c>
      <c r="K1447" s="323">
        <f t="shared" si="87"/>
        <v>111.50999999999999</v>
      </c>
      <c r="L1447" s="324">
        <f t="shared" si="85"/>
        <v>0.50165904403192541</v>
      </c>
      <c r="N1447" s="326"/>
      <c r="O1447" s="327"/>
    </row>
    <row r="1448" spans="1:15" x14ac:dyDescent="0.25">
      <c r="A1448" s="302" t="s">
        <v>17217</v>
      </c>
      <c r="B1448" s="338">
        <v>2000</v>
      </c>
      <c r="C1448" s="339" t="s">
        <v>17218</v>
      </c>
      <c r="D1448" s="340" t="s">
        <v>17224</v>
      </c>
      <c r="E1448" s="341" t="s">
        <v>17219</v>
      </c>
      <c r="F1448" s="341" t="s">
        <v>17221</v>
      </c>
      <c r="G1448" s="342">
        <v>89.2</v>
      </c>
      <c r="H1448" s="348">
        <v>14.84</v>
      </c>
      <c r="I1448" s="323">
        <v>53</v>
      </c>
      <c r="J1448" s="323">
        <v>54.43</v>
      </c>
      <c r="K1448" s="323">
        <f t="shared" si="87"/>
        <v>107.43</v>
      </c>
      <c r="L1448" s="324">
        <f t="shared" si="85"/>
        <v>0.5066554966024388</v>
      </c>
      <c r="N1448" s="326"/>
      <c r="O1448" s="327"/>
    </row>
    <row r="1449" spans="1:15" x14ac:dyDescent="0.25">
      <c r="A1449" s="302" t="s">
        <v>17217</v>
      </c>
      <c r="B1449" s="338">
        <v>4000</v>
      </c>
      <c r="C1449" s="339" t="s">
        <v>17218</v>
      </c>
      <c r="D1449" s="340" t="s">
        <v>17224</v>
      </c>
      <c r="E1449" s="341" t="s">
        <v>17219</v>
      </c>
      <c r="F1449" s="341" t="s">
        <v>17222</v>
      </c>
      <c r="G1449" s="342">
        <v>89.08</v>
      </c>
      <c r="H1449" s="348">
        <v>14.24</v>
      </c>
      <c r="I1449" s="323">
        <v>92.05</v>
      </c>
      <c r="J1449" s="323">
        <v>51.280000000000015</v>
      </c>
      <c r="K1449" s="323">
        <f t="shared" si="87"/>
        <v>143.33000000000001</v>
      </c>
      <c r="L1449" s="324">
        <f t="shared" si="85"/>
        <v>0.35777576222702862</v>
      </c>
      <c r="N1449" s="326"/>
      <c r="O1449" s="327"/>
    </row>
    <row r="1450" spans="1:15" x14ac:dyDescent="0.25">
      <c r="A1450" s="302" t="s">
        <v>17217</v>
      </c>
      <c r="B1450" s="338">
        <v>2700</v>
      </c>
      <c r="C1450" s="339" t="s">
        <v>17218</v>
      </c>
      <c r="D1450" s="340" t="s">
        <v>17224</v>
      </c>
      <c r="E1450" s="341" t="s">
        <v>17219</v>
      </c>
      <c r="F1450" s="341" t="s">
        <v>17221</v>
      </c>
      <c r="G1450" s="342">
        <v>88.962962962962962</v>
      </c>
      <c r="H1450" s="348">
        <v>14.8</v>
      </c>
      <c r="I1450" s="323">
        <v>61</v>
      </c>
      <c r="J1450" s="323">
        <v>41</v>
      </c>
      <c r="K1450" s="323">
        <f t="shared" si="87"/>
        <v>102</v>
      </c>
      <c r="L1450" s="324">
        <f t="shared" ref="L1450:L1513" si="88">IF(J1450="","",IF(K1450="","",J1450/K1450))</f>
        <v>0.40196078431372551</v>
      </c>
      <c r="N1450" s="326"/>
      <c r="O1450" s="327"/>
    </row>
    <row r="1451" spans="1:15" x14ac:dyDescent="0.25">
      <c r="A1451" s="302" t="s">
        <v>17217</v>
      </c>
      <c r="B1451" s="344">
        <v>3400</v>
      </c>
      <c r="C1451" s="349" t="s">
        <v>17218</v>
      </c>
      <c r="D1451" s="340" t="s">
        <v>17224</v>
      </c>
      <c r="E1451" s="341" t="s">
        <v>17219</v>
      </c>
      <c r="F1451" s="345" t="s">
        <v>17221</v>
      </c>
      <c r="G1451" s="346">
        <v>88.9</v>
      </c>
      <c r="H1451" s="347">
        <v>15.06</v>
      </c>
      <c r="I1451" s="333">
        <v>62.6</v>
      </c>
      <c r="J1451" s="329">
        <v>53.9</v>
      </c>
      <c r="K1451" s="329">
        <v>116.6</v>
      </c>
      <c r="L1451" s="324">
        <f t="shared" si="88"/>
        <v>0.46226415094339623</v>
      </c>
      <c r="N1451" s="326"/>
      <c r="O1451" s="327"/>
    </row>
    <row r="1452" spans="1:15" x14ac:dyDescent="0.25">
      <c r="A1452" s="302" t="s">
        <v>17217</v>
      </c>
      <c r="B1452" s="344">
        <v>3400</v>
      </c>
      <c r="C1452" s="349" t="s">
        <v>17218</v>
      </c>
      <c r="D1452" s="340" t="s">
        <v>17224</v>
      </c>
      <c r="E1452" s="341" t="s">
        <v>17219</v>
      </c>
      <c r="F1452" s="345" t="s">
        <v>17221</v>
      </c>
      <c r="G1452" s="346">
        <v>88.8</v>
      </c>
      <c r="H1452" s="347">
        <v>14.95</v>
      </c>
      <c r="I1452" s="333">
        <v>148.5</v>
      </c>
      <c r="J1452" s="329">
        <v>59.1</v>
      </c>
      <c r="K1452" s="329">
        <v>207.6</v>
      </c>
      <c r="L1452" s="324">
        <f t="shared" si="88"/>
        <v>0.28468208092485553</v>
      </c>
      <c r="N1452" s="326"/>
      <c r="O1452" s="327"/>
    </row>
    <row r="1453" spans="1:15" x14ac:dyDescent="0.25">
      <c r="A1453" s="302" t="s">
        <v>17217</v>
      </c>
      <c r="B1453" s="338">
        <v>4500</v>
      </c>
      <c r="C1453" s="339" t="s">
        <v>17218</v>
      </c>
      <c r="D1453" s="340" t="s">
        <v>17224</v>
      </c>
      <c r="E1453" s="341" t="s">
        <v>17219</v>
      </c>
      <c r="F1453" s="341" t="s">
        <v>17222</v>
      </c>
      <c r="G1453" s="342">
        <v>88.8</v>
      </c>
      <c r="H1453" s="348">
        <v>15.27</v>
      </c>
      <c r="I1453" s="323">
        <v>11.82</v>
      </c>
      <c r="J1453" s="323">
        <v>51.11</v>
      </c>
      <c r="K1453" s="323">
        <f>I1453+J1453</f>
        <v>62.93</v>
      </c>
      <c r="L1453" s="324">
        <f t="shared" si="88"/>
        <v>0.81217225488638167</v>
      </c>
      <c r="N1453" s="326"/>
      <c r="O1453" s="327"/>
    </row>
    <row r="1454" spans="1:15" x14ac:dyDescent="0.25">
      <c r="A1454" s="302" t="s">
        <v>17217</v>
      </c>
      <c r="B1454" s="338">
        <v>2630</v>
      </c>
      <c r="C1454" s="339" t="s">
        <v>17218</v>
      </c>
      <c r="D1454" s="340" t="s">
        <v>17224</v>
      </c>
      <c r="E1454" s="341" t="s">
        <v>17219</v>
      </c>
      <c r="F1454" s="341" t="s">
        <v>17221</v>
      </c>
      <c r="G1454" s="342">
        <v>88.631178707224336</v>
      </c>
      <c r="H1454" s="348">
        <v>15.6</v>
      </c>
      <c r="I1454" s="323">
        <v>8</v>
      </c>
      <c r="J1454" s="323">
        <v>27</v>
      </c>
      <c r="K1454" s="323">
        <f>I1454+J1454</f>
        <v>35</v>
      </c>
      <c r="L1454" s="324">
        <f t="shared" si="88"/>
        <v>0.77142857142857146</v>
      </c>
      <c r="N1454" s="326"/>
      <c r="O1454" s="327"/>
    </row>
    <row r="1455" spans="1:15" x14ac:dyDescent="0.25">
      <c r="A1455" s="302" t="s">
        <v>17217</v>
      </c>
      <c r="B1455" s="344">
        <v>1300</v>
      </c>
      <c r="C1455" s="349" t="s">
        <v>17218</v>
      </c>
      <c r="D1455" s="340" t="s">
        <v>17224</v>
      </c>
      <c r="E1455" s="341" t="s">
        <v>17219</v>
      </c>
      <c r="F1455" s="345" t="s">
        <v>17221</v>
      </c>
      <c r="G1455" s="346">
        <v>88.6</v>
      </c>
      <c r="H1455" s="347">
        <v>14</v>
      </c>
      <c r="I1455" s="333">
        <v>194.5</v>
      </c>
      <c r="J1455" s="329">
        <v>48.4</v>
      </c>
      <c r="K1455" s="329">
        <v>242.9</v>
      </c>
      <c r="L1455" s="324">
        <f t="shared" si="88"/>
        <v>0.19925895430218196</v>
      </c>
      <c r="N1455" s="326"/>
      <c r="O1455" s="327"/>
    </row>
    <row r="1456" spans="1:15" x14ac:dyDescent="0.25">
      <c r="A1456" s="302" t="s">
        <v>17217</v>
      </c>
      <c r="B1456" s="338">
        <v>4500</v>
      </c>
      <c r="C1456" s="339" t="s">
        <v>17218</v>
      </c>
      <c r="D1456" s="340" t="s">
        <v>17224</v>
      </c>
      <c r="E1456" s="341" t="s">
        <v>17219</v>
      </c>
      <c r="F1456" s="341" t="s">
        <v>17221</v>
      </c>
      <c r="G1456" s="342">
        <v>88.584444444444443</v>
      </c>
      <c r="H1456" s="348">
        <v>15.39</v>
      </c>
      <c r="I1456" s="323">
        <v>127.58</v>
      </c>
      <c r="J1456" s="323">
        <v>83.04</v>
      </c>
      <c r="K1456" s="323">
        <f>I1456+J1456</f>
        <v>210.62</v>
      </c>
      <c r="L1456" s="324">
        <f t="shared" si="88"/>
        <v>0.39426455227423801</v>
      </c>
      <c r="N1456" s="326"/>
      <c r="O1456" s="327"/>
    </row>
    <row r="1457" spans="1:15" x14ac:dyDescent="0.25">
      <c r="A1457" s="302" t="s">
        <v>17217</v>
      </c>
      <c r="B1457" s="338">
        <v>4500</v>
      </c>
      <c r="C1457" s="339" t="s">
        <v>17218</v>
      </c>
      <c r="D1457" s="340" t="s">
        <v>17224</v>
      </c>
      <c r="E1457" s="341" t="s">
        <v>17219</v>
      </c>
      <c r="F1457" s="341" t="s">
        <v>17221</v>
      </c>
      <c r="G1457" s="342">
        <v>88.584444444444443</v>
      </c>
      <c r="H1457" s="348">
        <v>15.42</v>
      </c>
      <c r="I1457" s="323">
        <v>122.97</v>
      </c>
      <c r="J1457" s="323">
        <v>83.14</v>
      </c>
      <c r="K1457" s="323">
        <f>I1457+J1457</f>
        <v>206.11</v>
      </c>
      <c r="L1457" s="324">
        <f t="shared" si="88"/>
        <v>0.40337683761098442</v>
      </c>
      <c r="N1457" s="326"/>
      <c r="O1457" s="327"/>
    </row>
    <row r="1458" spans="1:15" x14ac:dyDescent="0.25">
      <c r="A1458" s="302" t="s">
        <v>17217</v>
      </c>
      <c r="B1458" s="338">
        <v>4500</v>
      </c>
      <c r="C1458" s="339" t="s">
        <v>17218</v>
      </c>
      <c r="D1458" s="340" t="s">
        <v>17224</v>
      </c>
      <c r="E1458" s="341" t="s">
        <v>17219</v>
      </c>
      <c r="F1458" s="341" t="s">
        <v>17221</v>
      </c>
      <c r="G1458" s="342">
        <v>88.584444444444443</v>
      </c>
      <c r="H1458" s="348">
        <v>15.42</v>
      </c>
      <c r="I1458" s="323">
        <v>148.72999999999999</v>
      </c>
      <c r="J1458" s="323">
        <v>79.72</v>
      </c>
      <c r="K1458" s="323">
        <f>I1458+J1458</f>
        <v>228.45</v>
      </c>
      <c r="L1458" s="324">
        <f t="shared" si="88"/>
        <v>0.34896038520463996</v>
      </c>
      <c r="N1458" s="326"/>
      <c r="O1458" s="327"/>
    </row>
    <row r="1459" spans="1:15" x14ac:dyDescent="0.25">
      <c r="A1459" s="302" t="s">
        <v>17217</v>
      </c>
      <c r="B1459" s="338">
        <v>2700</v>
      </c>
      <c r="C1459" s="339" t="s">
        <v>17218</v>
      </c>
      <c r="D1459" s="340" t="s">
        <v>17224</v>
      </c>
      <c r="E1459" s="341" t="s">
        <v>17219</v>
      </c>
      <c r="F1459" s="341" t="s">
        <v>17221</v>
      </c>
      <c r="G1459" s="342">
        <v>88.481481481481481</v>
      </c>
      <c r="H1459" s="348">
        <v>14.47</v>
      </c>
      <c r="I1459" s="323">
        <v>190.62</v>
      </c>
      <c r="J1459" s="323">
        <v>52.1</v>
      </c>
      <c r="K1459" s="323">
        <f>I1459+J1459</f>
        <v>242.72</v>
      </c>
      <c r="L1459" s="324">
        <f t="shared" si="88"/>
        <v>0.2146506262359921</v>
      </c>
      <c r="N1459" s="326"/>
      <c r="O1459" s="327"/>
    </row>
    <row r="1460" spans="1:15" x14ac:dyDescent="0.25">
      <c r="A1460" s="302" t="s">
        <v>17217</v>
      </c>
      <c r="B1460" s="344">
        <v>1300</v>
      </c>
      <c r="C1460" s="349" t="s">
        <v>17218</v>
      </c>
      <c r="D1460" s="340" t="s">
        <v>17224</v>
      </c>
      <c r="E1460" s="341" t="s">
        <v>17219</v>
      </c>
      <c r="F1460" s="345" t="s">
        <v>17221</v>
      </c>
      <c r="G1460" s="346">
        <v>88.4</v>
      </c>
      <c r="H1460" s="347">
        <v>14.03</v>
      </c>
      <c r="I1460" s="333">
        <v>213.7</v>
      </c>
      <c r="J1460" s="329">
        <v>39</v>
      </c>
      <c r="K1460" s="329">
        <v>252.7</v>
      </c>
      <c r="L1460" s="324">
        <f t="shared" si="88"/>
        <v>0.15433320142461418</v>
      </c>
      <c r="N1460" s="326"/>
      <c r="O1460" s="327"/>
    </row>
    <row r="1461" spans="1:15" x14ac:dyDescent="0.25">
      <c r="A1461" s="302" t="s">
        <v>17217</v>
      </c>
      <c r="B1461" s="344">
        <v>2000</v>
      </c>
      <c r="C1461" s="349" t="s">
        <v>17218</v>
      </c>
      <c r="D1461" s="340" t="s">
        <v>17224</v>
      </c>
      <c r="E1461" s="341" t="s">
        <v>17219</v>
      </c>
      <c r="F1461" s="345" t="s">
        <v>17221</v>
      </c>
      <c r="G1461" s="346">
        <v>88.4</v>
      </c>
      <c r="H1461" s="347">
        <v>15.02</v>
      </c>
      <c r="I1461" s="333">
        <v>200.7</v>
      </c>
      <c r="J1461" s="329">
        <v>48.8</v>
      </c>
      <c r="K1461" s="329">
        <v>249.4</v>
      </c>
      <c r="L1461" s="324">
        <f t="shared" si="88"/>
        <v>0.19566960705693665</v>
      </c>
      <c r="N1461" s="326"/>
      <c r="O1461" s="327"/>
    </row>
    <row r="1462" spans="1:15" x14ac:dyDescent="0.25">
      <c r="A1462" s="302" t="s">
        <v>17217</v>
      </c>
      <c r="B1462" s="338">
        <v>1350</v>
      </c>
      <c r="C1462" s="339" t="s">
        <v>17218</v>
      </c>
      <c r="D1462" s="340" t="s">
        <v>17224</v>
      </c>
      <c r="E1462" s="341" t="s">
        <v>17219</v>
      </c>
      <c r="F1462" s="341" t="s">
        <v>17221</v>
      </c>
      <c r="G1462" s="342">
        <v>88.222222222222229</v>
      </c>
      <c r="H1462" s="348">
        <v>14.400000000000002</v>
      </c>
      <c r="I1462" s="323">
        <v>31.339029126213589</v>
      </c>
      <c r="J1462" s="323">
        <v>39.595959595959599</v>
      </c>
      <c r="K1462" s="323">
        <f t="shared" ref="K1462:K1469" si="89">I1462+J1462</f>
        <v>70.934988722173188</v>
      </c>
      <c r="L1462" s="324">
        <f t="shared" si="88"/>
        <v>0.55820068924015365</v>
      </c>
      <c r="N1462" s="326"/>
      <c r="O1462" s="327"/>
    </row>
    <row r="1463" spans="1:15" x14ac:dyDescent="0.25">
      <c r="A1463" s="302" t="s">
        <v>17217</v>
      </c>
      <c r="B1463" s="338">
        <v>4500</v>
      </c>
      <c r="C1463" s="339" t="s">
        <v>17218</v>
      </c>
      <c r="D1463" s="340" t="s">
        <v>17224</v>
      </c>
      <c r="E1463" s="341" t="s">
        <v>17219</v>
      </c>
      <c r="F1463" s="341" t="s">
        <v>17221</v>
      </c>
      <c r="G1463" s="342">
        <v>88.177777777777777</v>
      </c>
      <c r="H1463" s="348">
        <v>15.7</v>
      </c>
      <c r="I1463" s="323">
        <v>47.84</v>
      </c>
      <c r="J1463" s="323">
        <v>53.03</v>
      </c>
      <c r="K1463" s="323">
        <f t="shared" si="89"/>
        <v>100.87</v>
      </c>
      <c r="L1463" s="324">
        <f t="shared" si="88"/>
        <v>0.52572618221473177</v>
      </c>
      <c r="N1463" s="326"/>
      <c r="O1463" s="327"/>
    </row>
    <row r="1464" spans="1:15" x14ac:dyDescent="0.25">
      <c r="A1464" s="302" t="s">
        <v>17217</v>
      </c>
      <c r="B1464" s="338">
        <v>4500</v>
      </c>
      <c r="C1464" s="339" t="s">
        <v>17218</v>
      </c>
      <c r="D1464" s="340" t="s">
        <v>17224</v>
      </c>
      <c r="E1464" s="341" t="s">
        <v>17219</v>
      </c>
      <c r="F1464" s="341" t="s">
        <v>17221</v>
      </c>
      <c r="G1464" s="342">
        <v>88.177777777777777</v>
      </c>
      <c r="H1464" s="348">
        <v>15.79</v>
      </c>
      <c r="I1464" s="323">
        <v>45.99</v>
      </c>
      <c r="J1464" s="323">
        <v>54.56</v>
      </c>
      <c r="K1464" s="323">
        <f t="shared" si="89"/>
        <v>100.55000000000001</v>
      </c>
      <c r="L1464" s="324">
        <f t="shared" si="88"/>
        <v>0.54261561412232717</v>
      </c>
      <c r="N1464" s="326"/>
      <c r="O1464" s="327"/>
    </row>
    <row r="1465" spans="1:15" x14ac:dyDescent="0.25">
      <c r="A1465" s="302" t="s">
        <v>17217</v>
      </c>
      <c r="B1465" s="338">
        <v>4500</v>
      </c>
      <c r="C1465" s="339" t="s">
        <v>17218</v>
      </c>
      <c r="D1465" s="340" t="s">
        <v>17224</v>
      </c>
      <c r="E1465" s="341" t="s">
        <v>17219</v>
      </c>
      <c r="F1465" s="341" t="s">
        <v>17221</v>
      </c>
      <c r="G1465" s="342">
        <v>88.177777777777777</v>
      </c>
      <c r="H1465" s="348">
        <v>15.82</v>
      </c>
      <c r="I1465" s="323">
        <v>52.92</v>
      </c>
      <c r="J1465" s="323">
        <v>53.31</v>
      </c>
      <c r="K1465" s="323">
        <f t="shared" si="89"/>
        <v>106.23</v>
      </c>
      <c r="L1465" s="324">
        <f t="shared" si="88"/>
        <v>0.50183563964981648</v>
      </c>
      <c r="N1465" s="326"/>
      <c r="O1465" s="327"/>
    </row>
    <row r="1466" spans="1:15" x14ac:dyDescent="0.25">
      <c r="A1466" s="302" t="s">
        <v>17217</v>
      </c>
      <c r="B1466" s="338">
        <v>2700</v>
      </c>
      <c r="C1466" s="339" t="s">
        <v>17218</v>
      </c>
      <c r="D1466" s="340" t="s">
        <v>17224</v>
      </c>
      <c r="E1466" s="341" t="s">
        <v>17219</v>
      </c>
      <c r="F1466" s="341" t="s">
        <v>17221</v>
      </c>
      <c r="G1466" s="342">
        <v>88.037037037037038</v>
      </c>
      <c r="H1466" s="348">
        <v>15.7</v>
      </c>
      <c r="I1466" s="323">
        <v>176</v>
      </c>
      <c r="J1466" s="323">
        <v>27</v>
      </c>
      <c r="K1466" s="323">
        <f t="shared" si="89"/>
        <v>203</v>
      </c>
      <c r="L1466" s="324">
        <f t="shared" si="88"/>
        <v>0.13300492610837439</v>
      </c>
      <c r="N1466" s="326"/>
      <c r="O1466" s="327"/>
    </row>
    <row r="1467" spans="1:15" x14ac:dyDescent="0.25">
      <c r="A1467" s="302" t="s">
        <v>17217</v>
      </c>
      <c r="B1467" s="338">
        <v>4500</v>
      </c>
      <c r="C1467" s="339" t="s">
        <v>17218</v>
      </c>
      <c r="D1467" s="340" t="s">
        <v>17224</v>
      </c>
      <c r="E1467" s="341" t="s">
        <v>17219</v>
      </c>
      <c r="F1467" s="341" t="s">
        <v>17221</v>
      </c>
      <c r="G1467" s="342">
        <v>88.013333333333335</v>
      </c>
      <c r="H1467" s="348">
        <v>15.45</v>
      </c>
      <c r="I1467" s="323">
        <v>14.44</v>
      </c>
      <c r="J1467" s="323">
        <v>104.76</v>
      </c>
      <c r="K1467" s="323">
        <f t="shared" si="89"/>
        <v>119.2</v>
      </c>
      <c r="L1467" s="324">
        <f t="shared" si="88"/>
        <v>0.87885906040268458</v>
      </c>
      <c r="N1467" s="326"/>
      <c r="O1467" s="327"/>
    </row>
    <row r="1468" spans="1:15" x14ac:dyDescent="0.25">
      <c r="A1468" s="302" t="s">
        <v>17217</v>
      </c>
      <c r="B1468" s="338">
        <v>4500</v>
      </c>
      <c r="C1468" s="339" t="s">
        <v>17218</v>
      </c>
      <c r="D1468" s="340" t="s">
        <v>17224</v>
      </c>
      <c r="E1468" s="341" t="s">
        <v>17219</v>
      </c>
      <c r="F1468" s="341" t="s">
        <v>17221</v>
      </c>
      <c r="G1468" s="342">
        <v>88.013333333333335</v>
      </c>
      <c r="H1468" s="348">
        <v>15.42</v>
      </c>
      <c r="I1468" s="323">
        <v>12.93</v>
      </c>
      <c r="J1468" s="323">
        <v>103.95</v>
      </c>
      <c r="K1468" s="323">
        <f t="shared" si="89"/>
        <v>116.88</v>
      </c>
      <c r="L1468" s="324">
        <f t="shared" si="88"/>
        <v>0.88937371663244358</v>
      </c>
      <c r="N1468" s="326"/>
      <c r="O1468" s="327"/>
    </row>
    <row r="1469" spans="1:15" x14ac:dyDescent="0.25">
      <c r="A1469" s="302" t="s">
        <v>17217</v>
      </c>
      <c r="B1469" s="338">
        <v>4500</v>
      </c>
      <c r="C1469" s="339" t="s">
        <v>17218</v>
      </c>
      <c r="D1469" s="340" t="s">
        <v>17224</v>
      </c>
      <c r="E1469" s="341" t="s">
        <v>17219</v>
      </c>
      <c r="F1469" s="341" t="s">
        <v>17221</v>
      </c>
      <c r="G1469" s="342">
        <v>88.013333333333335</v>
      </c>
      <c r="H1469" s="348">
        <v>15.43</v>
      </c>
      <c r="I1469" s="323">
        <v>13.32</v>
      </c>
      <c r="J1469" s="323">
        <v>105.57</v>
      </c>
      <c r="K1469" s="323">
        <f t="shared" si="89"/>
        <v>118.88999999999999</v>
      </c>
      <c r="L1469" s="324">
        <f t="shared" si="88"/>
        <v>0.88796366389099168</v>
      </c>
      <c r="N1469" s="326"/>
      <c r="O1469" s="327"/>
    </row>
    <row r="1470" spans="1:15" x14ac:dyDescent="0.25">
      <c r="A1470" s="302" t="s">
        <v>17217</v>
      </c>
      <c r="B1470" s="344">
        <v>1300</v>
      </c>
      <c r="C1470" s="349" t="s">
        <v>17218</v>
      </c>
      <c r="D1470" s="340" t="s">
        <v>17224</v>
      </c>
      <c r="E1470" s="341" t="s">
        <v>17219</v>
      </c>
      <c r="F1470" s="345" t="s">
        <v>17221</v>
      </c>
      <c r="G1470" s="346">
        <v>88</v>
      </c>
      <c r="H1470" s="347">
        <v>13.99</v>
      </c>
      <c r="I1470" s="333">
        <v>98</v>
      </c>
      <c r="J1470" s="329">
        <v>64.8</v>
      </c>
      <c r="K1470" s="329">
        <v>162.9</v>
      </c>
      <c r="L1470" s="324">
        <f t="shared" si="88"/>
        <v>0.39779005524861877</v>
      </c>
      <c r="N1470" s="326"/>
      <c r="O1470" s="327"/>
    </row>
    <row r="1471" spans="1:15" x14ac:dyDescent="0.25">
      <c r="A1471" s="302" t="s">
        <v>17217</v>
      </c>
      <c r="B1471" s="338">
        <v>1300</v>
      </c>
      <c r="C1471" s="339" t="s">
        <v>17218</v>
      </c>
      <c r="D1471" s="340" t="s">
        <v>17224</v>
      </c>
      <c r="E1471" s="341" t="s">
        <v>17219</v>
      </c>
      <c r="F1471" s="341" t="s">
        <v>17220</v>
      </c>
      <c r="G1471" s="342">
        <v>88</v>
      </c>
      <c r="H1471" s="348">
        <v>14.9</v>
      </c>
      <c r="I1471" s="323">
        <v>80.5</v>
      </c>
      <c r="J1471" s="323">
        <v>3.3</v>
      </c>
      <c r="K1471" s="323">
        <v>83.8</v>
      </c>
      <c r="L1471" s="324">
        <f t="shared" si="88"/>
        <v>3.9379474940334128E-2</v>
      </c>
      <c r="N1471" s="326"/>
      <c r="O1471" s="327"/>
    </row>
    <row r="1472" spans="1:15" x14ac:dyDescent="0.25">
      <c r="A1472" s="302" t="s">
        <v>17217</v>
      </c>
      <c r="B1472" s="338">
        <v>2700</v>
      </c>
      <c r="C1472" s="339" t="s">
        <v>17218</v>
      </c>
      <c r="D1472" s="340" t="s">
        <v>17224</v>
      </c>
      <c r="E1472" s="341" t="s">
        <v>17219</v>
      </c>
      <c r="F1472" s="341" t="s">
        <v>17221</v>
      </c>
      <c r="G1472" s="342">
        <v>88</v>
      </c>
      <c r="H1472" s="348">
        <v>14.6</v>
      </c>
      <c r="I1472" s="323">
        <v>185</v>
      </c>
      <c r="J1472" s="323">
        <v>40</v>
      </c>
      <c r="K1472" s="323">
        <f>I1472+J1472</f>
        <v>225</v>
      </c>
      <c r="L1472" s="324">
        <f t="shared" si="88"/>
        <v>0.17777777777777778</v>
      </c>
      <c r="N1472" s="326"/>
      <c r="O1472" s="327"/>
    </row>
    <row r="1473" spans="1:15" x14ac:dyDescent="0.25">
      <c r="A1473" s="302" t="s">
        <v>17217</v>
      </c>
      <c r="B1473" s="338">
        <v>2700</v>
      </c>
      <c r="C1473" s="339" t="s">
        <v>17218</v>
      </c>
      <c r="D1473" s="340" t="s">
        <v>17224</v>
      </c>
      <c r="E1473" s="341" t="s">
        <v>17219</v>
      </c>
      <c r="F1473" s="341" t="s">
        <v>17221</v>
      </c>
      <c r="G1473" s="342">
        <v>88</v>
      </c>
      <c r="H1473" s="348">
        <v>14.9</v>
      </c>
      <c r="I1473" s="323">
        <v>202</v>
      </c>
      <c r="J1473" s="323">
        <v>29</v>
      </c>
      <c r="K1473" s="323">
        <f>I1473+J1473</f>
        <v>231</v>
      </c>
      <c r="L1473" s="324">
        <f t="shared" si="88"/>
        <v>0.12554112554112554</v>
      </c>
      <c r="N1473" s="326"/>
      <c r="O1473" s="327"/>
    </row>
    <row r="1474" spans="1:15" x14ac:dyDescent="0.25">
      <c r="A1474" s="302" t="s">
        <v>17217</v>
      </c>
      <c r="B1474" s="338">
        <v>2700</v>
      </c>
      <c r="C1474" s="339" t="s">
        <v>17218</v>
      </c>
      <c r="D1474" s="340" t="s">
        <v>17224</v>
      </c>
      <c r="E1474" s="341" t="s">
        <v>17219</v>
      </c>
      <c r="F1474" s="341" t="s">
        <v>17221</v>
      </c>
      <c r="G1474" s="342">
        <v>87.851851851851848</v>
      </c>
      <c r="H1474" s="348">
        <v>15.32</v>
      </c>
      <c r="I1474" s="323">
        <v>177.62</v>
      </c>
      <c r="J1474" s="323">
        <v>37.409999999999997</v>
      </c>
      <c r="K1474" s="323">
        <f>I1474+J1474</f>
        <v>215.03</v>
      </c>
      <c r="L1474" s="324">
        <f t="shared" si="88"/>
        <v>0.17397572431753708</v>
      </c>
      <c r="N1474" s="326"/>
      <c r="O1474" s="327"/>
    </row>
    <row r="1475" spans="1:15" x14ac:dyDescent="0.25">
      <c r="A1475" s="302" t="s">
        <v>17217</v>
      </c>
      <c r="B1475" s="338">
        <v>7830</v>
      </c>
      <c r="C1475" s="339" t="s">
        <v>17218</v>
      </c>
      <c r="D1475" s="340" t="s">
        <v>17224</v>
      </c>
      <c r="E1475" s="341" t="s">
        <v>17219</v>
      </c>
      <c r="F1475" s="341" t="s">
        <v>17222</v>
      </c>
      <c r="G1475" s="342">
        <v>87.25</v>
      </c>
      <c r="H1475" s="348">
        <v>14.63</v>
      </c>
      <c r="I1475" s="323">
        <v>443.12</v>
      </c>
      <c r="J1475" s="323">
        <v>81.67999999999995</v>
      </c>
      <c r="K1475" s="323">
        <f>I1475+J1475</f>
        <v>524.79999999999995</v>
      </c>
      <c r="L1475" s="324">
        <f t="shared" si="88"/>
        <v>0.15564024390243894</v>
      </c>
      <c r="N1475" s="326"/>
      <c r="O1475" s="327"/>
    </row>
    <row r="1476" spans="1:15" x14ac:dyDescent="0.25">
      <c r="A1476" s="302" t="s">
        <v>17217</v>
      </c>
      <c r="B1476" s="338">
        <v>2700</v>
      </c>
      <c r="C1476" s="339" t="s">
        <v>17218</v>
      </c>
      <c r="D1476" s="340" t="s">
        <v>17224</v>
      </c>
      <c r="E1476" s="341" t="s">
        <v>17219</v>
      </c>
      <c r="F1476" s="341" t="s">
        <v>17221</v>
      </c>
      <c r="G1476" s="342">
        <v>87.074074074074076</v>
      </c>
      <c r="H1476" s="348">
        <v>15.33</v>
      </c>
      <c r="I1476" s="323">
        <v>73.83</v>
      </c>
      <c r="J1476" s="323">
        <v>36.76</v>
      </c>
      <c r="K1476" s="323">
        <f>I1476+J1476</f>
        <v>110.59</v>
      </c>
      <c r="L1476" s="324">
        <f t="shared" si="88"/>
        <v>0.33239895108056783</v>
      </c>
      <c r="N1476" s="326"/>
      <c r="O1476" s="327"/>
    </row>
    <row r="1477" spans="1:15" x14ac:dyDescent="0.25">
      <c r="A1477" s="302" t="s">
        <v>17217</v>
      </c>
      <c r="B1477" s="344">
        <v>3200</v>
      </c>
      <c r="C1477" s="349" t="s">
        <v>17218</v>
      </c>
      <c r="D1477" s="340" t="s">
        <v>17224</v>
      </c>
      <c r="E1477" s="341" t="s">
        <v>17219</v>
      </c>
      <c r="F1477" s="345" t="s">
        <v>17221</v>
      </c>
      <c r="G1477" s="346">
        <v>87</v>
      </c>
      <c r="H1477" s="347">
        <v>14.7</v>
      </c>
      <c r="I1477" s="333">
        <v>102.6</v>
      </c>
      <c r="J1477" s="329">
        <v>28.9</v>
      </c>
      <c r="K1477" s="329">
        <v>131.5</v>
      </c>
      <c r="L1477" s="324">
        <f t="shared" si="88"/>
        <v>0.21977186311787072</v>
      </c>
      <c r="N1477" s="326"/>
      <c r="O1477" s="327"/>
    </row>
    <row r="1478" spans="1:15" x14ac:dyDescent="0.25">
      <c r="A1478" s="302" t="s">
        <v>17217</v>
      </c>
      <c r="B1478" s="338">
        <v>1300</v>
      </c>
      <c r="C1478" s="339" t="s">
        <v>17218</v>
      </c>
      <c r="D1478" s="340" t="s">
        <v>17224</v>
      </c>
      <c r="E1478" s="341" t="s">
        <v>17219</v>
      </c>
      <c r="F1478" s="341" t="s">
        <v>17220</v>
      </c>
      <c r="G1478" s="342">
        <v>87</v>
      </c>
      <c r="H1478" s="348">
        <v>14.9</v>
      </c>
      <c r="I1478" s="323">
        <v>93.6</v>
      </c>
      <c r="J1478" s="323">
        <v>4.8</v>
      </c>
      <c r="K1478" s="323">
        <v>98.8</v>
      </c>
      <c r="L1478" s="324">
        <f t="shared" si="88"/>
        <v>4.8582995951417005E-2</v>
      </c>
      <c r="N1478" s="326"/>
      <c r="O1478" s="327"/>
    </row>
    <row r="1479" spans="1:15" x14ac:dyDescent="0.25">
      <c r="A1479" s="302" t="s">
        <v>17217</v>
      </c>
      <c r="B1479" s="338">
        <v>3600</v>
      </c>
      <c r="C1479" s="339" t="s">
        <v>17218</v>
      </c>
      <c r="D1479" s="340" t="s">
        <v>17224</v>
      </c>
      <c r="E1479" s="341" t="s">
        <v>17219</v>
      </c>
      <c r="F1479" s="341" t="s">
        <v>17222</v>
      </c>
      <c r="G1479" s="342">
        <v>86.9</v>
      </c>
      <c r="H1479" s="348">
        <v>13.65</v>
      </c>
      <c r="I1479" s="323">
        <v>425.72</v>
      </c>
      <c r="J1479" s="323">
        <v>66.38</v>
      </c>
      <c r="K1479" s="323">
        <f>I1479+J1479</f>
        <v>492.1</v>
      </c>
      <c r="L1479" s="324">
        <f t="shared" si="88"/>
        <v>0.13489128225970329</v>
      </c>
      <c r="N1479" s="326"/>
      <c r="O1479" s="327"/>
    </row>
    <row r="1480" spans="1:15" x14ac:dyDescent="0.25">
      <c r="A1480" s="302" t="s">
        <v>17217</v>
      </c>
      <c r="B1480" s="338">
        <v>3400</v>
      </c>
      <c r="C1480" s="339" t="s">
        <v>17218</v>
      </c>
      <c r="D1480" s="340" t="s">
        <v>17224</v>
      </c>
      <c r="E1480" s="341" t="s">
        <v>17219</v>
      </c>
      <c r="F1480" s="341" t="s">
        <v>17222</v>
      </c>
      <c r="G1480" s="342">
        <v>86.9</v>
      </c>
      <c r="H1480" s="348">
        <v>15.023999999999999</v>
      </c>
      <c r="I1480" s="323">
        <v>420.49099999999999</v>
      </c>
      <c r="J1480" s="323">
        <v>86.54000000000002</v>
      </c>
      <c r="K1480" s="323">
        <f>I1480+J1480</f>
        <v>507.03100000000001</v>
      </c>
      <c r="L1480" s="324">
        <f t="shared" si="88"/>
        <v>0.17067989925665297</v>
      </c>
      <c r="N1480" s="326"/>
      <c r="O1480" s="327"/>
    </row>
    <row r="1481" spans="1:15" x14ac:dyDescent="0.25">
      <c r="A1481" s="302" t="s">
        <v>17217</v>
      </c>
      <c r="B1481" s="338">
        <v>3600</v>
      </c>
      <c r="C1481" s="339" t="s">
        <v>17218</v>
      </c>
      <c r="D1481" s="340" t="s">
        <v>17224</v>
      </c>
      <c r="E1481" s="341" t="s">
        <v>17219</v>
      </c>
      <c r="F1481" s="341" t="s">
        <v>17222</v>
      </c>
      <c r="G1481" s="342">
        <v>86.8</v>
      </c>
      <c r="H1481" s="348">
        <v>14.28</v>
      </c>
      <c r="I1481" s="323">
        <v>156.82</v>
      </c>
      <c r="J1481" s="323">
        <v>41.680000000000007</v>
      </c>
      <c r="K1481" s="323">
        <f>I1481+J1481</f>
        <v>198.5</v>
      </c>
      <c r="L1481" s="324">
        <f t="shared" si="88"/>
        <v>0.20997481108312346</v>
      </c>
      <c r="N1481" s="326"/>
      <c r="O1481" s="327"/>
    </row>
    <row r="1482" spans="1:15" x14ac:dyDescent="0.25">
      <c r="A1482" s="302" t="s">
        <v>17217</v>
      </c>
      <c r="B1482" s="344">
        <v>3200</v>
      </c>
      <c r="C1482" s="349" t="s">
        <v>17218</v>
      </c>
      <c r="D1482" s="340" t="s">
        <v>17224</v>
      </c>
      <c r="E1482" s="341" t="s">
        <v>17219</v>
      </c>
      <c r="F1482" s="345" t="s">
        <v>17221</v>
      </c>
      <c r="G1482" s="346">
        <v>86.5</v>
      </c>
      <c r="H1482" s="347">
        <v>15.3</v>
      </c>
      <c r="I1482" s="333">
        <v>129.80000000000001</v>
      </c>
      <c r="J1482" s="333">
        <v>33.9</v>
      </c>
      <c r="K1482" s="333">
        <v>163.69999999999999</v>
      </c>
      <c r="L1482" s="324">
        <f t="shared" si="88"/>
        <v>0.20708613317043373</v>
      </c>
      <c r="N1482" s="326"/>
      <c r="O1482" s="327"/>
    </row>
    <row r="1483" spans="1:15" x14ac:dyDescent="0.25">
      <c r="A1483" s="302" t="s">
        <v>17217</v>
      </c>
      <c r="B1483" s="344">
        <v>2501</v>
      </c>
      <c r="C1483" s="349" t="s">
        <v>17218</v>
      </c>
      <c r="D1483" s="340" t="s">
        <v>17224</v>
      </c>
      <c r="E1483" s="341" t="s">
        <v>17225</v>
      </c>
      <c r="F1483" s="345" t="s">
        <v>17221</v>
      </c>
      <c r="G1483" s="346">
        <v>86.3</v>
      </c>
      <c r="H1483" s="347">
        <v>14</v>
      </c>
      <c r="I1483" s="333">
        <v>275.89999999999998</v>
      </c>
      <c r="J1483" s="329">
        <v>32.700000000000003</v>
      </c>
      <c r="K1483" s="329">
        <v>308.60000000000002</v>
      </c>
      <c r="L1483" s="324">
        <f t="shared" si="88"/>
        <v>0.10596241088788075</v>
      </c>
      <c r="N1483" s="326"/>
      <c r="O1483" s="327"/>
    </row>
    <row r="1484" spans="1:15" x14ac:dyDescent="0.25">
      <c r="A1484" s="302" t="s">
        <v>17217</v>
      </c>
      <c r="B1484" s="338">
        <v>2700</v>
      </c>
      <c r="C1484" s="339" t="s">
        <v>17218</v>
      </c>
      <c r="D1484" s="340" t="s">
        <v>17224</v>
      </c>
      <c r="E1484" s="341" t="s">
        <v>17219</v>
      </c>
      <c r="F1484" s="341" t="s">
        <v>17221</v>
      </c>
      <c r="G1484" s="342">
        <v>86.296296296296291</v>
      </c>
      <c r="H1484" s="348">
        <v>15.7</v>
      </c>
      <c r="I1484" s="323">
        <v>108.93</v>
      </c>
      <c r="J1484" s="323">
        <v>36.64</v>
      </c>
      <c r="K1484" s="323">
        <f>I1484+J1484</f>
        <v>145.57</v>
      </c>
      <c r="L1484" s="324">
        <f t="shared" si="88"/>
        <v>0.25170021295596623</v>
      </c>
      <c r="N1484" s="326"/>
      <c r="O1484" s="327"/>
    </row>
    <row r="1485" spans="1:15" x14ac:dyDescent="0.25">
      <c r="A1485" s="302" t="s">
        <v>17217</v>
      </c>
      <c r="B1485" s="338">
        <v>660</v>
      </c>
      <c r="C1485" s="339" t="s">
        <v>17218</v>
      </c>
      <c r="D1485" s="340" t="s">
        <v>17224</v>
      </c>
      <c r="E1485" s="341" t="s">
        <v>17219</v>
      </c>
      <c r="F1485" s="341" t="s">
        <v>17220</v>
      </c>
      <c r="G1485" s="342">
        <v>86</v>
      </c>
      <c r="H1485" s="348">
        <v>15.5</v>
      </c>
      <c r="I1485" s="323">
        <v>27.97</v>
      </c>
      <c r="J1485" s="323">
        <v>0.2</v>
      </c>
      <c r="K1485" s="323">
        <v>28.57</v>
      </c>
      <c r="L1485" s="324">
        <f t="shared" si="88"/>
        <v>7.0003500175008756E-3</v>
      </c>
      <c r="N1485" s="326"/>
      <c r="O1485" s="327"/>
    </row>
    <row r="1486" spans="1:15" x14ac:dyDescent="0.25">
      <c r="A1486" s="302" t="s">
        <v>17217</v>
      </c>
      <c r="B1486" s="338">
        <v>1350</v>
      </c>
      <c r="C1486" s="339" t="s">
        <v>17218</v>
      </c>
      <c r="D1486" s="340" t="s">
        <v>17224</v>
      </c>
      <c r="E1486" s="341" t="s">
        <v>17219</v>
      </c>
      <c r="F1486" s="341" t="s">
        <v>17221</v>
      </c>
      <c r="G1486" s="342">
        <v>86</v>
      </c>
      <c r="H1486" s="348">
        <v>14.220000000000002</v>
      </c>
      <c r="I1486" s="323">
        <v>94.630136986301366</v>
      </c>
      <c r="J1486" s="323">
        <v>39.100000000000009</v>
      </c>
      <c r="K1486" s="323">
        <f>I1486+J1486</f>
        <v>133.73013698630137</v>
      </c>
      <c r="L1486" s="324">
        <f t="shared" si="88"/>
        <v>0.29237986949796674</v>
      </c>
      <c r="N1486" s="326"/>
      <c r="O1486" s="327"/>
    </row>
    <row r="1487" spans="1:15" x14ac:dyDescent="0.25">
      <c r="A1487" s="302" t="s">
        <v>17217</v>
      </c>
      <c r="B1487" s="338">
        <v>2700</v>
      </c>
      <c r="C1487" s="339" t="s">
        <v>17218</v>
      </c>
      <c r="D1487" s="340" t="s">
        <v>17224</v>
      </c>
      <c r="E1487" s="341" t="s">
        <v>17219</v>
      </c>
      <c r="F1487" s="341" t="s">
        <v>17221</v>
      </c>
      <c r="G1487" s="342">
        <v>86</v>
      </c>
      <c r="H1487" s="348">
        <v>15.1</v>
      </c>
      <c r="I1487" s="323">
        <v>114</v>
      </c>
      <c r="J1487" s="323">
        <v>37</v>
      </c>
      <c r="K1487" s="323">
        <f>I1487+J1487</f>
        <v>151</v>
      </c>
      <c r="L1487" s="324">
        <f t="shared" si="88"/>
        <v>0.24503311258278146</v>
      </c>
      <c r="N1487" s="326"/>
      <c r="O1487" s="327"/>
    </row>
    <row r="1488" spans="1:15" x14ac:dyDescent="0.25">
      <c r="A1488" s="302" t="s">
        <v>17217</v>
      </c>
      <c r="B1488" s="344">
        <v>3200</v>
      </c>
      <c r="C1488" s="349" t="s">
        <v>17218</v>
      </c>
      <c r="D1488" s="340" t="s">
        <v>17224</v>
      </c>
      <c r="E1488" s="341" t="s">
        <v>17219</v>
      </c>
      <c r="F1488" s="345" t="s">
        <v>17221</v>
      </c>
      <c r="G1488" s="346">
        <v>85.9</v>
      </c>
      <c r="H1488" s="347">
        <v>15.1</v>
      </c>
      <c r="I1488" s="333">
        <v>114.5</v>
      </c>
      <c r="J1488" s="329">
        <v>28.4</v>
      </c>
      <c r="K1488" s="329">
        <v>143</v>
      </c>
      <c r="L1488" s="324">
        <f t="shared" si="88"/>
        <v>0.19860139860139858</v>
      </c>
      <c r="N1488" s="326"/>
      <c r="O1488" s="327"/>
    </row>
    <row r="1489" spans="1:15" x14ac:dyDescent="0.25">
      <c r="A1489" s="302" t="s">
        <v>17217</v>
      </c>
      <c r="B1489" s="344">
        <v>2000</v>
      </c>
      <c r="C1489" s="349" t="s">
        <v>17218</v>
      </c>
      <c r="D1489" s="340" t="s">
        <v>17224</v>
      </c>
      <c r="E1489" s="341" t="s">
        <v>17219</v>
      </c>
      <c r="F1489" s="345" t="s">
        <v>17221</v>
      </c>
      <c r="G1489" s="346">
        <v>85.6</v>
      </c>
      <c r="H1489" s="347">
        <v>15.55</v>
      </c>
      <c r="I1489" s="333">
        <v>10.3</v>
      </c>
      <c r="J1489" s="329">
        <v>23.4</v>
      </c>
      <c r="K1489" s="329">
        <v>33.700000000000003</v>
      </c>
      <c r="L1489" s="324">
        <f t="shared" si="88"/>
        <v>0.69436201780415419</v>
      </c>
      <c r="N1489" s="326"/>
      <c r="O1489" s="327"/>
    </row>
    <row r="1490" spans="1:15" x14ac:dyDescent="0.25">
      <c r="A1490" s="302" t="s">
        <v>17217</v>
      </c>
      <c r="B1490" s="338">
        <v>4000</v>
      </c>
      <c r="C1490" s="339" t="s">
        <v>17218</v>
      </c>
      <c r="D1490" s="340" t="s">
        <v>17224</v>
      </c>
      <c r="E1490" s="341" t="s">
        <v>17219</v>
      </c>
      <c r="F1490" s="341" t="s">
        <v>17222</v>
      </c>
      <c r="G1490" s="342">
        <v>85.43</v>
      </c>
      <c r="H1490" s="348">
        <v>14.93</v>
      </c>
      <c r="I1490" s="323">
        <v>59.37</v>
      </c>
      <c r="J1490" s="323">
        <v>49.030000000000008</v>
      </c>
      <c r="K1490" s="323">
        <f>I1490+J1490</f>
        <v>108.4</v>
      </c>
      <c r="L1490" s="324">
        <f t="shared" si="88"/>
        <v>0.45230627306273069</v>
      </c>
      <c r="N1490" s="326"/>
      <c r="O1490" s="327"/>
    </row>
    <row r="1491" spans="1:15" x14ac:dyDescent="0.25">
      <c r="A1491" s="302" t="s">
        <v>17217</v>
      </c>
      <c r="B1491" s="338">
        <v>2750</v>
      </c>
      <c r="C1491" s="339" t="s">
        <v>17218</v>
      </c>
      <c r="D1491" s="340" t="s">
        <v>17224</v>
      </c>
      <c r="E1491" s="341" t="s">
        <v>17219</v>
      </c>
      <c r="F1491" s="341" t="s">
        <v>17220</v>
      </c>
      <c r="G1491" s="342">
        <v>85</v>
      </c>
      <c r="H1491" s="348">
        <v>15.7</v>
      </c>
      <c r="I1491" s="323">
        <v>56.7</v>
      </c>
      <c r="J1491" s="323">
        <v>9.5</v>
      </c>
      <c r="K1491" s="323">
        <v>66</v>
      </c>
      <c r="L1491" s="324">
        <f t="shared" si="88"/>
        <v>0.14393939393939395</v>
      </c>
      <c r="N1491" s="326"/>
      <c r="O1491" s="327"/>
    </row>
    <row r="1492" spans="1:15" x14ac:dyDescent="0.25">
      <c r="A1492" s="302" t="s">
        <v>17217</v>
      </c>
      <c r="B1492" s="338">
        <v>2700</v>
      </c>
      <c r="C1492" s="339" t="s">
        <v>17218</v>
      </c>
      <c r="D1492" s="340" t="s">
        <v>17224</v>
      </c>
      <c r="E1492" s="341" t="s">
        <v>17219</v>
      </c>
      <c r="F1492" s="341" t="s">
        <v>17221</v>
      </c>
      <c r="G1492" s="342">
        <v>85</v>
      </c>
      <c r="H1492" s="348">
        <v>15.1</v>
      </c>
      <c r="I1492" s="323">
        <v>109</v>
      </c>
      <c r="J1492" s="323">
        <v>40</v>
      </c>
      <c r="K1492" s="323">
        <f>I1492+J1492</f>
        <v>149</v>
      </c>
      <c r="L1492" s="324">
        <f t="shared" si="88"/>
        <v>0.26845637583892618</v>
      </c>
      <c r="N1492" s="326"/>
      <c r="O1492" s="327"/>
    </row>
    <row r="1493" spans="1:15" x14ac:dyDescent="0.25">
      <c r="A1493" s="302" t="s">
        <v>17217</v>
      </c>
      <c r="B1493" s="344">
        <v>1300</v>
      </c>
      <c r="C1493" s="349" t="s">
        <v>17218</v>
      </c>
      <c r="D1493" s="340" t="s">
        <v>17224</v>
      </c>
      <c r="E1493" s="341" t="s">
        <v>17219</v>
      </c>
      <c r="F1493" s="345" t="s">
        <v>17221</v>
      </c>
      <c r="G1493" s="346">
        <v>84.9</v>
      </c>
      <c r="H1493" s="347">
        <v>13.67</v>
      </c>
      <c r="I1493" s="333">
        <v>167.8</v>
      </c>
      <c r="J1493" s="329">
        <v>37.299999999999997</v>
      </c>
      <c r="K1493" s="329">
        <v>205.1</v>
      </c>
      <c r="L1493" s="324">
        <f t="shared" si="88"/>
        <v>0.18186250609458798</v>
      </c>
      <c r="N1493" s="326"/>
      <c r="O1493" s="327"/>
    </row>
    <row r="1494" spans="1:15" x14ac:dyDescent="0.25">
      <c r="A1494" s="302" t="s">
        <v>17217</v>
      </c>
      <c r="B1494" s="338">
        <v>4000</v>
      </c>
      <c r="C1494" s="339" t="s">
        <v>17218</v>
      </c>
      <c r="D1494" s="340" t="s">
        <v>17224</v>
      </c>
      <c r="E1494" s="341" t="s">
        <v>17219</v>
      </c>
      <c r="F1494" s="341" t="s">
        <v>17222</v>
      </c>
      <c r="G1494" s="342">
        <v>84.68</v>
      </c>
      <c r="H1494" s="348">
        <v>14.59</v>
      </c>
      <c r="I1494" s="323">
        <v>79.03</v>
      </c>
      <c r="J1494" s="323">
        <v>49.599999999999994</v>
      </c>
      <c r="K1494" s="323">
        <f>I1494+J1494</f>
        <v>128.63</v>
      </c>
      <c r="L1494" s="324">
        <f t="shared" si="88"/>
        <v>0.38560211459224131</v>
      </c>
      <c r="N1494" s="326"/>
      <c r="O1494" s="327"/>
    </row>
    <row r="1495" spans="1:15" x14ac:dyDescent="0.25">
      <c r="A1495" s="302" t="s">
        <v>17217</v>
      </c>
      <c r="B1495" s="338">
        <v>4500</v>
      </c>
      <c r="C1495" s="339" t="s">
        <v>17218</v>
      </c>
      <c r="D1495" s="340" t="s">
        <v>17224</v>
      </c>
      <c r="E1495" s="341" t="s">
        <v>17219</v>
      </c>
      <c r="F1495" s="341" t="s">
        <v>17221</v>
      </c>
      <c r="G1495" s="342">
        <v>84.666666666666671</v>
      </c>
      <c r="H1495" s="348">
        <v>15.61</v>
      </c>
      <c r="I1495" s="323">
        <v>25.21</v>
      </c>
      <c r="J1495" s="323">
        <v>67.37</v>
      </c>
      <c r="K1495" s="323">
        <f>I1495+J1495</f>
        <v>92.580000000000013</v>
      </c>
      <c r="L1495" s="324">
        <f t="shared" si="88"/>
        <v>0.72769496651544607</v>
      </c>
      <c r="N1495" s="326"/>
      <c r="O1495" s="327"/>
    </row>
    <row r="1496" spans="1:15" x14ac:dyDescent="0.25">
      <c r="A1496" s="302" t="s">
        <v>17217</v>
      </c>
      <c r="B1496" s="338">
        <v>4500</v>
      </c>
      <c r="C1496" s="339" t="s">
        <v>17218</v>
      </c>
      <c r="D1496" s="340" t="s">
        <v>17224</v>
      </c>
      <c r="E1496" s="341" t="s">
        <v>17219</v>
      </c>
      <c r="F1496" s="341" t="s">
        <v>17221</v>
      </c>
      <c r="G1496" s="342">
        <v>84.666666666666671</v>
      </c>
      <c r="H1496" s="348">
        <v>15.62</v>
      </c>
      <c r="I1496" s="323">
        <v>25.7</v>
      </c>
      <c r="J1496" s="323">
        <v>67.61</v>
      </c>
      <c r="K1496" s="323">
        <f>I1496+J1496</f>
        <v>93.31</v>
      </c>
      <c r="L1496" s="324">
        <f t="shared" si="88"/>
        <v>0.72457400064301791</v>
      </c>
      <c r="N1496" s="326"/>
      <c r="O1496" s="327"/>
    </row>
    <row r="1497" spans="1:15" x14ac:dyDescent="0.25">
      <c r="A1497" s="302" t="s">
        <v>17217</v>
      </c>
      <c r="B1497" s="338">
        <v>4500</v>
      </c>
      <c r="C1497" s="339" t="s">
        <v>17218</v>
      </c>
      <c r="D1497" s="340" t="s">
        <v>17224</v>
      </c>
      <c r="E1497" s="341" t="s">
        <v>17219</v>
      </c>
      <c r="F1497" s="341" t="s">
        <v>17221</v>
      </c>
      <c r="G1497" s="342">
        <v>84.666666666666671</v>
      </c>
      <c r="H1497" s="348">
        <v>15.58</v>
      </c>
      <c r="I1497" s="323">
        <v>26.77</v>
      </c>
      <c r="J1497" s="323">
        <v>66.94</v>
      </c>
      <c r="K1497" s="323">
        <f>I1497+J1497</f>
        <v>93.71</v>
      </c>
      <c r="L1497" s="324">
        <f t="shared" si="88"/>
        <v>0.7143314480845161</v>
      </c>
      <c r="N1497" s="326"/>
      <c r="O1497" s="327"/>
    </row>
    <row r="1498" spans="1:15" x14ac:dyDescent="0.25">
      <c r="A1498" s="302" t="s">
        <v>17217</v>
      </c>
      <c r="B1498" s="338">
        <v>7830</v>
      </c>
      <c r="C1498" s="339" t="s">
        <v>17218</v>
      </c>
      <c r="D1498" s="340" t="s">
        <v>17224</v>
      </c>
      <c r="E1498" s="341" t="s">
        <v>17219</v>
      </c>
      <c r="F1498" s="341" t="s">
        <v>17222</v>
      </c>
      <c r="G1498" s="342">
        <v>84.51</v>
      </c>
      <c r="H1498" s="348">
        <v>15.35</v>
      </c>
      <c r="I1498" s="323">
        <v>476.78</v>
      </c>
      <c r="J1498" s="323">
        <v>80.769999999999982</v>
      </c>
      <c r="K1498" s="323">
        <f>I1498+J1498</f>
        <v>557.54999999999995</v>
      </c>
      <c r="L1498" s="324">
        <f t="shared" si="88"/>
        <v>0.14486593130660924</v>
      </c>
      <c r="N1498" s="326"/>
      <c r="O1498" s="327"/>
    </row>
    <row r="1499" spans="1:15" x14ac:dyDescent="0.25">
      <c r="A1499" s="302" t="s">
        <v>17217</v>
      </c>
      <c r="B1499" s="344">
        <v>4200</v>
      </c>
      <c r="C1499" s="349" t="s">
        <v>17218</v>
      </c>
      <c r="D1499" s="340" t="s">
        <v>17224</v>
      </c>
      <c r="E1499" s="341" t="s">
        <v>17219</v>
      </c>
      <c r="F1499" s="345" t="s">
        <v>17221</v>
      </c>
      <c r="G1499" s="346">
        <v>84.5</v>
      </c>
      <c r="H1499" s="347">
        <v>14.19</v>
      </c>
      <c r="I1499" s="333">
        <v>146.4</v>
      </c>
      <c r="J1499" s="333">
        <v>28.5</v>
      </c>
      <c r="K1499" s="333">
        <v>174.9</v>
      </c>
      <c r="L1499" s="324">
        <f t="shared" si="88"/>
        <v>0.16295025728987991</v>
      </c>
      <c r="N1499" s="326"/>
      <c r="O1499" s="327"/>
    </row>
    <row r="1500" spans="1:15" x14ac:dyDescent="0.25">
      <c r="A1500" s="302" t="s">
        <v>17217</v>
      </c>
      <c r="B1500" s="344">
        <v>2500</v>
      </c>
      <c r="C1500" s="349" t="s">
        <v>17218</v>
      </c>
      <c r="D1500" s="340" t="s">
        <v>17224</v>
      </c>
      <c r="E1500" s="341" t="s">
        <v>17219</v>
      </c>
      <c r="F1500" s="345" t="s">
        <v>17221</v>
      </c>
      <c r="G1500" s="346">
        <v>84</v>
      </c>
      <c r="H1500" s="347">
        <v>13.48</v>
      </c>
      <c r="I1500" s="333">
        <v>244</v>
      </c>
      <c r="J1500" s="329">
        <v>16.600000000000001</v>
      </c>
      <c r="K1500" s="329">
        <v>260.8</v>
      </c>
      <c r="L1500" s="324">
        <f t="shared" si="88"/>
        <v>6.3650306748466265E-2</v>
      </c>
      <c r="N1500" s="326"/>
      <c r="O1500" s="327"/>
    </row>
    <row r="1501" spans="1:15" x14ac:dyDescent="0.25">
      <c r="A1501" s="302" t="s">
        <v>17217</v>
      </c>
      <c r="B1501" s="338">
        <v>2700</v>
      </c>
      <c r="C1501" s="339" t="s">
        <v>17218</v>
      </c>
      <c r="D1501" s="340" t="s">
        <v>17224</v>
      </c>
      <c r="E1501" s="341" t="s">
        <v>17219</v>
      </c>
      <c r="F1501" s="341" t="s">
        <v>17221</v>
      </c>
      <c r="G1501" s="342">
        <v>84</v>
      </c>
      <c r="H1501" s="348">
        <v>15.3</v>
      </c>
      <c r="I1501" s="323">
        <v>129</v>
      </c>
      <c r="J1501" s="323">
        <v>30</v>
      </c>
      <c r="K1501" s="323">
        <f>I1501+J1501</f>
        <v>159</v>
      </c>
      <c r="L1501" s="324">
        <f t="shared" si="88"/>
        <v>0.18867924528301888</v>
      </c>
      <c r="N1501" s="326"/>
      <c r="O1501" s="327"/>
    </row>
    <row r="1502" spans="1:15" x14ac:dyDescent="0.25">
      <c r="A1502" s="302" t="s">
        <v>17217</v>
      </c>
      <c r="B1502" s="338">
        <v>2700</v>
      </c>
      <c r="C1502" s="339" t="s">
        <v>17218</v>
      </c>
      <c r="D1502" s="340" t="s">
        <v>17224</v>
      </c>
      <c r="E1502" s="341" t="s">
        <v>17219</v>
      </c>
      <c r="F1502" s="341" t="s">
        <v>17221</v>
      </c>
      <c r="G1502" s="342">
        <v>84</v>
      </c>
      <c r="H1502" s="348">
        <v>15.1</v>
      </c>
      <c r="I1502" s="323">
        <v>184</v>
      </c>
      <c r="J1502" s="323">
        <v>36</v>
      </c>
      <c r="K1502" s="323">
        <f>I1502+J1502</f>
        <v>220</v>
      </c>
      <c r="L1502" s="324">
        <f t="shared" si="88"/>
        <v>0.16363636363636364</v>
      </c>
      <c r="N1502" s="326"/>
      <c r="O1502" s="327"/>
    </row>
    <row r="1503" spans="1:15" x14ac:dyDescent="0.25">
      <c r="A1503" s="302" t="s">
        <v>17217</v>
      </c>
      <c r="B1503" s="338">
        <v>4000</v>
      </c>
      <c r="C1503" s="339" t="s">
        <v>17218</v>
      </c>
      <c r="D1503" s="340" t="s">
        <v>17224</v>
      </c>
      <c r="E1503" s="341" t="s">
        <v>17219</v>
      </c>
      <c r="F1503" s="341" t="s">
        <v>17222</v>
      </c>
      <c r="G1503" s="342">
        <v>82.84</v>
      </c>
      <c r="H1503" s="348">
        <v>14.32</v>
      </c>
      <c r="I1503" s="323">
        <v>68.09</v>
      </c>
      <c r="J1503" s="323">
        <v>57.56</v>
      </c>
      <c r="K1503" s="323">
        <f>I1503+J1503</f>
        <v>125.65</v>
      </c>
      <c r="L1503" s="324">
        <f t="shared" si="88"/>
        <v>0.45809789096697173</v>
      </c>
      <c r="N1503" s="326"/>
      <c r="O1503" s="327"/>
    </row>
    <row r="1504" spans="1:15" x14ac:dyDescent="0.25">
      <c r="A1504" s="302" t="s">
        <v>17217</v>
      </c>
      <c r="B1504" s="344">
        <v>2500</v>
      </c>
      <c r="C1504" s="349" t="s">
        <v>17218</v>
      </c>
      <c r="D1504" s="340" t="s">
        <v>17224</v>
      </c>
      <c r="E1504" s="341" t="s">
        <v>17219</v>
      </c>
      <c r="F1504" s="345" t="s">
        <v>17221</v>
      </c>
      <c r="G1504" s="346">
        <v>82.4</v>
      </c>
      <c r="H1504" s="347">
        <v>13.89</v>
      </c>
      <c r="I1504" s="333">
        <v>212.2</v>
      </c>
      <c r="J1504" s="329">
        <v>13.6</v>
      </c>
      <c r="K1504" s="329">
        <v>225.8</v>
      </c>
      <c r="L1504" s="324">
        <f t="shared" si="88"/>
        <v>6.0230292294065541E-2</v>
      </c>
      <c r="N1504" s="326"/>
      <c r="O1504" s="327"/>
    </row>
    <row r="1505" spans="1:17" x14ac:dyDescent="0.25">
      <c r="A1505" s="302" t="s">
        <v>17217</v>
      </c>
      <c r="B1505" s="338">
        <v>3400</v>
      </c>
      <c r="C1505" s="339" t="s">
        <v>17218</v>
      </c>
      <c r="D1505" s="340" t="s">
        <v>17224</v>
      </c>
      <c r="E1505" s="341" t="s">
        <v>17219</v>
      </c>
      <c r="F1505" s="341" t="s">
        <v>17222</v>
      </c>
      <c r="G1505" s="342">
        <v>82.3</v>
      </c>
      <c r="H1505" s="348">
        <v>14.59</v>
      </c>
      <c r="I1505" s="323">
        <v>673</v>
      </c>
      <c r="J1505" s="323">
        <v>273</v>
      </c>
      <c r="K1505" s="323">
        <f>I1505+J1505</f>
        <v>946</v>
      </c>
      <c r="L1505" s="324">
        <f t="shared" si="88"/>
        <v>0.28858350951374206</v>
      </c>
      <c r="N1505" s="326"/>
      <c r="O1505" s="327"/>
    </row>
    <row r="1506" spans="1:17" x14ac:dyDescent="0.25">
      <c r="A1506" s="302" t="s">
        <v>17217</v>
      </c>
      <c r="B1506" s="344">
        <v>3400</v>
      </c>
      <c r="C1506" s="349" t="s">
        <v>17218</v>
      </c>
      <c r="D1506" s="340" t="s">
        <v>17224</v>
      </c>
      <c r="E1506" s="341" t="s">
        <v>17219</v>
      </c>
      <c r="F1506" s="345" t="s">
        <v>17221</v>
      </c>
      <c r="G1506" s="346">
        <v>82.1</v>
      </c>
      <c r="H1506" s="347">
        <v>15.43</v>
      </c>
      <c r="I1506" s="333">
        <v>143.19999999999999</v>
      </c>
      <c r="J1506" s="329">
        <v>40.299999999999997</v>
      </c>
      <c r="K1506" s="329">
        <v>183.5</v>
      </c>
      <c r="L1506" s="324">
        <f t="shared" si="88"/>
        <v>0.21961852861035422</v>
      </c>
      <c r="N1506" s="326"/>
      <c r="O1506" s="327"/>
    </row>
    <row r="1507" spans="1:17" x14ac:dyDescent="0.25">
      <c r="A1507" s="302" t="s">
        <v>17217</v>
      </c>
      <c r="B1507" s="338">
        <v>660</v>
      </c>
      <c r="C1507" s="339" t="s">
        <v>17218</v>
      </c>
      <c r="D1507" s="340" t="s">
        <v>17224</v>
      </c>
      <c r="E1507" s="341" t="s">
        <v>17219</v>
      </c>
      <c r="F1507" s="341" t="s">
        <v>17220</v>
      </c>
      <c r="G1507" s="342">
        <v>82</v>
      </c>
      <c r="H1507" s="348">
        <v>16.2</v>
      </c>
      <c r="I1507" s="323">
        <v>43.7</v>
      </c>
      <c r="J1507" s="323">
        <v>0.5</v>
      </c>
      <c r="K1507" s="323">
        <v>43.8</v>
      </c>
      <c r="L1507" s="324">
        <f t="shared" si="88"/>
        <v>1.1415525114155252E-2</v>
      </c>
      <c r="N1507" s="326"/>
      <c r="O1507" s="327"/>
    </row>
    <row r="1508" spans="1:17" x14ac:dyDescent="0.25">
      <c r="A1508" s="302" t="s">
        <v>17217</v>
      </c>
      <c r="B1508" s="338">
        <v>4500</v>
      </c>
      <c r="C1508" s="339" t="s">
        <v>17218</v>
      </c>
      <c r="D1508" s="340" t="s">
        <v>17224</v>
      </c>
      <c r="E1508" s="341" t="s">
        <v>17219</v>
      </c>
      <c r="F1508" s="341" t="s">
        <v>17221</v>
      </c>
      <c r="G1508" s="342">
        <v>81.651111111111121</v>
      </c>
      <c r="H1508" s="348">
        <v>15.53</v>
      </c>
      <c r="I1508" s="323">
        <v>40.58</v>
      </c>
      <c r="J1508" s="323">
        <v>115.26</v>
      </c>
      <c r="K1508" s="323">
        <f>I1508+J1508</f>
        <v>155.84</v>
      </c>
      <c r="L1508" s="324">
        <f t="shared" si="88"/>
        <v>0.7396047227926078</v>
      </c>
      <c r="N1508" s="326"/>
      <c r="O1508" s="327"/>
    </row>
    <row r="1509" spans="1:17" x14ac:dyDescent="0.25">
      <c r="A1509" s="302" t="s">
        <v>17217</v>
      </c>
      <c r="B1509" s="338">
        <v>4500</v>
      </c>
      <c r="C1509" s="339" t="s">
        <v>17218</v>
      </c>
      <c r="D1509" s="340" t="s">
        <v>17224</v>
      </c>
      <c r="E1509" s="341" t="s">
        <v>17219</v>
      </c>
      <c r="F1509" s="341" t="s">
        <v>17221</v>
      </c>
      <c r="G1509" s="342">
        <v>81.651111111111121</v>
      </c>
      <c r="H1509" s="348">
        <v>15.53</v>
      </c>
      <c r="I1509" s="323">
        <v>41.81</v>
      </c>
      <c r="J1509" s="323">
        <v>115.21</v>
      </c>
      <c r="K1509" s="323">
        <f>I1509+J1509</f>
        <v>157.01999999999998</v>
      </c>
      <c r="L1509" s="324">
        <f t="shared" si="88"/>
        <v>0.73372818749203927</v>
      </c>
      <c r="N1509" s="326"/>
      <c r="O1509" s="327"/>
    </row>
    <row r="1510" spans="1:17" x14ac:dyDescent="0.25">
      <c r="A1510" s="302" t="s">
        <v>17217</v>
      </c>
      <c r="B1510" s="338">
        <v>4500</v>
      </c>
      <c r="C1510" s="339" t="s">
        <v>17218</v>
      </c>
      <c r="D1510" s="340" t="s">
        <v>17224</v>
      </c>
      <c r="E1510" s="341" t="s">
        <v>17219</v>
      </c>
      <c r="F1510" s="341" t="s">
        <v>17221</v>
      </c>
      <c r="G1510" s="342">
        <v>81.651111111111121</v>
      </c>
      <c r="H1510" s="348">
        <v>15.54</v>
      </c>
      <c r="I1510" s="323">
        <v>40.92</v>
      </c>
      <c r="J1510" s="323">
        <v>115.36</v>
      </c>
      <c r="K1510" s="323">
        <f>I1510+J1510</f>
        <v>156.28</v>
      </c>
      <c r="L1510" s="324">
        <f t="shared" si="88"/>
        <v>0.73816227284361402</v>
      </c>
      <c r="N1510" s="326"/>
      <c r="O1510" s="327"/>
    </row>
    <row r="1511" spans="1:17" x14ac:dyDescent="0.25">
      <c r="A1511" s="302" t="s">
        <v>17217</v>
      </c>
      <c r="B1511" s="344">
        <v>4200</v>
      </c>
      <c r="C1511" s="349" t="s">
        <v>17218</v>
      </c>
      <c r="D1511" s="340" t="s">
        <v>17224</v>
      </c>
      <c r="E1511" s="341" t="s">
        <v>17219</v>
      </c>
      <c r="F1511" s="345" t="s">
        <v>17221</v>
      </c>
      <c r="G1511" s="346">
        <v>81.5</v>
      </c>
      <c r="H1511" s="347">
        <v>15.68</v>
      </c>
      <c r="I1511" s="333">
        <v>108.6</v>
      </c>
      <c r="J1511" s="333">
        <v>39.200000000000003</v>
      </c>
      <c r="K1511" s="333">
        <v>147.69999999999999</v>
      </c>
      <c r="L1511" s="324">
        <f t="shared" si="88"/>
        <v>0.26540284360189575</v>
      </c>
      <c r="N1511" s="326"/>
      <c r="O1511" s="327"/>
    </row>
    <row r="1512" spans="1:17" x14ac:dyDescent="0.25">
      <c r="A1512" s="302" t="s">
        <v>17217</v>
      </c>
      <c r="B1512" s="344">
        <v>1300</v>
      </c>
      <c r="C1512" s="349" t="s">
        <v>17218</v>
      </c>
      <c r="D1512" s="340" t="s">
        <v>17224</v>
      </c>
      <c r="E1512" s="341" t="s">
        <v>17219</v>
      </c>
      <c r="F1512" s="345" t="s">
        <v>17221</v>
      </c>
      <c r="G1512" s="346">
        <v>81.3</v>
      </c>
      <c r="H1512" s="347">
        <v>14.1</v>
      </c>
      <c r="I1512" s="333">
        <v>131.80000000000001</v>
      </c>
      <c r="J1512" s="329">
        <v>41.9</v>
      </c>
      <c r="K1512" s="329">
        <v>173.7</v>
      </c>
      <c r="L1512" s="324">
        <f t="shared" si="88"/>
        <v>0.24122049510650548</v>
      </c>
      <c r="N1512" s="326"/>
      <c r="O1512" s="327"/>
    </row>
    <row r="1513" spans="1:17" x14ac:dyDescent="0.25">
      <c r="A1513" s="302" t="s">
        <v>17217</v>
      </c>
      <c r="B1513" s="338">
        <v>660</v>
      </c>
      <c r="C1513" s="339" t="s">
        <v>17218</v>
      </c>
      <c r="D1513" s="340" t="s">
        <v>17224</v>
      </c>
      <c r="E1513" s="341" t="s">
        <v>17219</v>
      </c>
      <c r="F1513" s="341" t="s">
        <v>17220</v>
      </c>
      <c r="G1513" s="342">
        <v>81</v>
      </c>
      <c r="H1513" s="348">
        <v>16</v>
      </c>
      <c r="I1513" s="323">
        <v>64.099999999999994</v>
      </c>
      <c r="J1513" s="323">
        <v>1.2</v>
      </c>
      <c r="K1513" s="323">
        <v>64.900000000000006</v>
      </c>
      <c r="L1513" s="324">
        <f t="shared" si="88"/>
        <v>1.8489984591679505E-2</v>
      </c>
      <c r="N1513" s="326"/>
      <c r="O1513" s="327"/>
    </row>
    <row r="1514" spans="1:17" x14ac:dyDescent="0.25">
      <c r="A1514" s="302" t="s">
        <v>17217</v>
      </c>
      <c r="B1514" s="338">
        <v>2700</v>
      </c>
      <c r="C1514" s="339" t="s">
        <v>17218</v>
      </c>
      <c r="D1514" s="340" t="s">
        <v>17224</v>
      </c>
      <c r="E1514" s="341" t="s">
        <v>17219</v>
      </c>
      <c r="F1514" s="341" t="s">
        <v>17221</v>
      </c>
      <c r="G1514" s="342">
        <v>81</v>
      </c>
      <c r="H1514" s="348">
        <v>15.6</v>
      </c>
      <c r="I1514" s="323">
        <v>124</v>
      </c>
      <c r="J1514" s="323">
        <v>33</v>
      </c>
      <c r="K1514" s="323">
        <f>I1514+J1514</f>
        <v>157</v>
      </c>
      <c r="L1514" s="324">
        <f t="shared" ref="L1514:L1577" si="90">IF(J1514="","",IF(K1514="","",J1514/K1514))</f>
        <v>0.21019108280254778</v>
      </c>
      <c r="N1514" s="326"/>
      <c r="O1514" s="327"/>
    </row>
    <row r="1515" spans="1:17" x14ac:dyDescent="0.25">
      <c r="A1515" s="302" t="s">
        <v>17217</v>
      </c>
      <c r="B1515" s="338">
        <v>2700</v>
      </c>
      <c r="C1515" s="339" t="s">
        <v>17218</v>
      </c>
      <c r="D1515" s="340" t="s">
        <v>17224</v>
      </c>
      <c r="E1515" s="341" t="s">
        <v>17219</v>
      </c>
      <c r="F1515" s="341" t="s">
        <v>17221</v>
      </c>
      <c r="G1515" s="342">
        <v>80.555555555555557</v>
      </c>
      <c r="H1515" s="348">
        <v>14.8</v>
      </c>
      <c r="I1515" s="323">
        <v>203</v>
      </c>
      <c r="J1515" s="323">
        <v>41</v>
      </c>
      <c r="K1515" s="323">
        <f>I1515+J1515</f>
        <v>244</v>
      </c>
      <c r="L1515" s="324">
        <f t="shared" si="90"/>
        <v>0.16803278688524589</v>
      </c>
      <c r="N1515" s="326"/>
      <c r="O1515" s="327"/>
    </row>
    <row r="1516" spans="1:17" ht="12.75" x14ac:dyDescent="0.2">
      <c r="A1516" s="302" t="s">
        <v>17217</v>
      </c>
      <c r="B1516" s="344">
        <v>2000</v>
      </c>
      <c r="C1516" s="349" t="s">
        <v>17218</v>
      </c>
      <c r="D1516" s="340" t="s">
        <v>17224</v>
      </c>
      <c r="E1516" s="341" t="s">
        <v>17219</v>
      </c>
      <c r="F1516" s="345" t="s">
        <v>17221</v>
      </c>
      <c r="G1516" s="346">
        <v>80.400000000000006</v>
      </c>
      <c r="H1516" s="347">
        <v>14.57</v>
      </c>
      <c r="I1516" s="333">
        <v>115.3</v>
      </c>
      <c r="J1516" s="329">
        <v>44.2</v>
      </c>
      <c r="K1516" s="329">
        <v>159.5</v>
      </c>
      <c r="L1516" s="324">
        <f t="shared" si="90"/>
        <v>0.27711598746081506</v>
      </c>
      <c r="N1516" s="304"/>
    </row>
    <row r="1517" spans="1:17" ht="12.75" x14ac:dyDescent="0.2">
      <c r="A1517" s="302" t="s">
        <v>17217</v>
      </c>
      <c r="B1517" s="344">
        <v>3400</v>
      </c>
      <c r="C1517" s="349" t="s">
        <v>17218</v>
      </c>
      <c r="D1517" s="340" t="s">
        <v>17224</v>
      </c>
      <c r="E1517" s="341" t="s">
        <v>17219</v>
      </c>
      <c r="F1517" s="345" t="s">
        <v>17221</v>
      </c>
      <c r="G1517" s="346">
        <v>80</v>
      </c>
      <c r="H1517" s="347">
        <v>15.03</v>
      </c>
      <c r="I1517" s="333">
        <v>106.5</v>
      </c>
      <c r="J1517" s="329">
        <v>40.9</v>
      </c>
      <c r="K1517" s="329">
        <v>147.4</v>
      </c>
      <c r="L1517" s="324">
        <f t="shared" si="90"/>
        <v>0.27747625508819534</v>
      </c>
    </row>
    <row r="1518" spans="1:17" ht="12.75" x14ac:dyDescent="0.2">
      <c r="A1518" s="302" t="s">
        <v>17217</v>
      </c>
      <c r="B1518" s="344">
        <v>2000</v>
      </c>
      <c r="C1518" s="349" t="s">
        <v>17218</v>
      </c>
      <c r="D1518" s="340" t="s">
        <v>17224</v>
      </c>
      <c r="E1518" s="341" t="s">
        <v>17219</v>
      </c>
      <c r="F1518" s="345" t="s">
        <v>17221</v>
      </c>
      <c r="G1518" s="346">
        <v>79.400000000000006</v>
      </c>
      <c r="H1518" s="347">
        <v>14.27</v>
      </c>
      <c r="I1518" s="333">
        <v>78.900000000000006</v>
      </c>
      <c r="J1518" s="329">
        <v>53.9</v>
      </c>
      <c r="K1518" s="329">
        <v>132.9</v>
      </c>
      <c r="L1518" s="324">
        <f t="shared" si="90"/>
        <v>0.40556809631301727</v>
      </c>
      <c r="O1518" s="321"/>
      <c r="P1518" s="322"/>
      <c r="Q1518" s="321"/>
    </row>
    <row r="1519" spans="1:17" ht="12.75" x14ac:dyDescent="0.2">
      <c r="A1519" s="302" t="s">
        <v>17217</v>
      </c>
      <c r="B1519" s="344">
        <v>3400</v>
      </c>
      <c r="C1519" s="349" t="s">
        <v>17218</v>
      </c>
      <c r="D1519" s="340" t="s">
        <v>17224</v>
      </c>
      <c r="E1519" s="341" t="s">
        <v>17219</v>
      </c>
      <c r="F1519" s="345" t="s">
        <v>17221</v>
      </c>
      <c r="G1519" s="346">
        <v>78.7</v>
      </c>
      <c r="H1519" s="347">
        <v>14.57</v>
      </c>
      <c r="I1519" s="333">
        <v>378.3</v>
      </c>
      <c r="J1519" s="329">
        <v>47</v>
      </c>
      <c r="K1519" s="329">
        <v>425.2</v>
      </c>
      <c r="L1519" s="324">
        <f t="shared" si="90"/>
        <v>0.11053621825023519</v>
      </c>
      <c r="O1519" s="321"/>
      <c r="P1519" s="322"/>
      <c r="Q1519" s="321"/>
    </row>
    <row r="1520" spans="1:17" ht="12.75" x14ac:dyDescent="0.2">
      <c r="A1520" s="302" t="s">
        <v>17217</v>
      </c>
      <c r="B1520" s="344">
        <v>1350</v>
      </c>
      <c r="C1520" s="349" t="s">
        <v>17218</v>
      </c>
      <c r="D1520" s="340" t="s">
        <v>17224</v>
      </c>
      <c r="E1520" s="341" t="s">
        <v>17219</v>
      </c>
      <c r="F1520" s="345" t="s">
        <v>17221</v>
      </c>
      <c r="G1520" s="346">
        <v>78.599999999999994</v>
      </c>
      <c r="H1520" s="347">
        <v>15.32</v>
      </c>
      <c r="I1520" s="333">
        <v>126.7</v>
      </c>
      <c r="J1520" s="329">
        <v>29.4</v>
      </c>
      <c r="K1520" s="329">
        <v>156.19999999999999</v>
      </c>
      <c r="L1520" s="324">
        <f t="shared" si="90"/>
        <v>0.18822023047375161</v>
      </c>
      <c r="O1520" s="321"/>
      <c r="P1520" s="322"/>
      <c r="Q1520" s="321"/>
    </row>
    <row r="1521" spans="1:17" ht="12.75" x14ac:dyDescent="0.2">
      <c r="A1521" s="302" t="s">
        <v>17217</v>
      </c>
      <c r="B1521" s="344">
        <v>3400</v>
      </c>
      <c r="C1521" s="349" t="s">
        <v>17218</v>
      </c>
      <c r="D1521" s="340" t="s">
        <v>17224</v>
      </c>
      <c r="E1521" s="341" t="s">
        <v>17219</v>
      </c>
      <c r="F1521" s="345" t="s">
        <v>17221</v>
      </c>
      <c r="G1521" s="346">
        <v>78.5</v>
      </c>
      <c r="H1521" s="347">
        <v>14.97</v>
      </c>
      <c r="I1521" s="333">
        <v>161.69999999999999</v>
      </c>
      <c r="J1521" s="329">
        <v>52.1</v>
      </c>
      <c r="K1521" s="329">
        <v>213.9</v>
      </c>
      <c r="L1521" s="324">
        <f t="shared" si="90"/>
        <v>0.24357176250584386</v>
      </c>
      <c r="O1521" s="321"/>
      <c r="P1521" s="322"/>
      <c r="Q1521" s="321"/>
    </row>
    <row r="1522" spans="1:17" ht="12.75" x14ac:dyDescent="0.2">
      <c r="A1522" s="302" t="s">
        <v>17217</v>
      </c>
      <c r="B1522" s="344">
        <v>6000</v>
      </c>
      <c r="C1522" s="349" t="s">
        <v>17218</v>
      </c>
      <c r="D1522" s="340" t="s">
        <v>17224</v>
      </c>
      <c r="E1522" s="341" t="s">
        <v>17219</v>
      </c>
      <c r="F1522" s="345" t="s">
        <v>17221</v>
      </c>
      <c r="G1522" s="346">
        <v>77.8</v>
      </c>
      <c r="H1522" s="347">
        <v>15.22</v>
      </c>
      <c r="I1522" s="333">
        <v>191.9</v>
      </c>
      <c r="J1522" s="329">
        <v>25.7</v>
      </c>
      <c r="K1522" s="329">
        <v>217.7</v>
      </c>
      <c r="L1522" s="324">
        <f t="shared" si="90"/>
        <v>0.11805236564079008</v>
      </c>
      <c r="O1522" s="321"/>
      <c r="P1522" s="322"/>
      <c r="Q1522" s="321"/>
    </row>
    <row r="1523" spans="1:17" ht="12.75" x14ac:dyDescent="0.2">
      <c r="A1523" s="302" t="s">
        <v>17217</v>
      </c>
      <c r="B1523" s="338">
        <v>7830</v>
      </c>
      <c r="C1523" s="339" t="s">
        <v>17218</v>
      </c>
      <c r="D1523" s="340" t="s">
        <v>17224</v>
      </c>
      <c r="E1523" s="341" t="s">
        <v>17219</v>
      </c>
      <c r="F1523" s="341" t="s">
        <v>17222</v>
      </c>
      <c r="G1523" s="342">
        <v>77.510000000000005</v>
      </c>
      <c r="H1523" s="348">
        <v>15.19</v>
      </c>
      <c r="I1523" s="323">
        <v>385.4</v>
      </c>
      <c r="J1523" s="323">
        <v>69.100000000000023</v>
      </c>
      <c r="K1523" s="323">
        <f>I1523+J1523</f>
        <v>454.5</v>
      </c>
      <c r="L1523" s="324">
        <f t="shared" si="90"/>
        <v>0.15203520352035207</v>
      </c>
      <c r="O1523" s="325"/>
      <c r="P1523" s="322"/>
      <c r="Q1523" s="325"/>
    </row>
    <row r="1524" spans="1:17" x14ac:dyDescent="0.25">
      <c r="A1524" s="302" t="s">
        <v>17217</v>
      </c>
      <c r="B1524" s="338">
        <v>2700</v>
      </c>
      <c r="C1524" s="339" t="s">
        <v>17218</v>
      </c>
      <c r="D1524" s="340" t="s">
        <v>17224</v>
      </c>
      <c r="E1524" s="341" t="s">
        <v>17219</v>
      </c>
      <c r="F1524" s="341" t="s">
        <v>17221</v>
      </c>
      <c r="G1524" s="342">
        <v>77</v>
      </c>
      <c r="H1524" s="348">
        <v>15.1</v>
      </c>
      <c r="I1524" s="323">
        <v>182</v>
      </c>
      <c r="J1524" s="323">
        <v>36</v>
      </c>
      <c r="K1524" s="323">
        <f>I1524+J1524</f>
        <v>218</v>
      </c>
      <c r="L1524" s="324">
        <f t="shared" si="90"/>
        <v>0.16513761467889909</v>
      </c>
      <c r="N1524" s="326"/>
      <c r="O1524" s="327"/>
    </row>
    <row r="1525" spans="1:17" x14ac:dyDescent="0.25">
      <c r="A1525" s="302" t="s">
        <v>17217</v>
      </c>
      <c r="B1525" s="338">
        <v>3600</v>
      </c>
      <c r="C1525" s="339" t="s">
        <v>17218</v>
      </c>
      <c r="D1525" s="340" t="s">
        <v>17224</v>
      </c>
      <c r="E1525" s="341" t="s">
        <v>17219</v>
      </c>
      <c r="F1525" s="341" t="s">
        <v>17222</v>
      </c>
      <c r="G1525" s="342">
        <v>76.599999999999994</v>
      </c>
      <c r="H1525" s="348">
        <v>13.21</v>
      </c>
      <c r="I1525" s="323">
        <v>305.10000000000002</v>
      </c>
      <c r="J1525" s="323">
        <v>67.799999999999955</v>
      </c>
      <c r="K1525" s="323">
        <f>I1525+J1525</f>
        <v>372.9</v>
      </c>
      <c r="L1525" s="324">
        <f t="shared" si="90"/>
        <v>0.18181818181818171</v>
      </c>
      <c r="N1525" s="326"/>
      <c r="O1525" s="327"/>
    </row>
    <row r="1526" spans="1:17" x14ac:dyDescent="0.25">
      <c r="A1526" s="302" t="s">
        <v>17217</v>
      </c>
      <c r="B1526" s="338">
        <v>3600</v>
      </c>
      <c r="C1526" s="339" t="s">
        <v>17218</v>
      </c>
      <c r="D1526" s="340" t="s">
        <v>17224</v>
      </c>
      <c r="E1526" s="341" t="s">
        <v>17219</v>
      </c>
      <c r="F1526" s="341" t="s">
        <v>17222</v>
      </c>
      <c r="G1526" s="342">
        <v>76.5</v>
      </c>
      <c r="H1526" s="348">
        <v>13.9</v>
      </c>
      <c r="I1526" s="323">
        <v>66.69</v>
      </c>
      <c r="J1526" s="323">
        <v>57.900000000000006</v>
      </c>
      <c r="K1526" s="323">
        <f>I1526+J1526</f>
        <v>124.59</v>
      </c>
      <c r="L1526" s="324">
        <f t="shared" si="90"/>
        <v>0.46472429568986279</v>
      </c>
      <c r="N1526" s="326"/>
      <c r="O1526" s="327"/>
    </row>
    <row r="1527" spans="1:17" x14ac:dyDescent="0.25">
      <c r="A1527" s="302" t="s">
        <v>17217</v>
      </c>
      <c r="B1527" s="344">
        <v>2000</v>
      </c>
      <c r="C1527" s="349" t="s">
        <v>17218</v>
      </c>
      <c r="D1527" s="340" t="s">
        <v>17224</v>
      </c>
      <c r="E1527" s="341" t="s">
        <v>17219</v>
      </c>
      <c r="F1527" s="345" t="s">
        <v>17221</v>
      </c>
      <c r="G1527" s="346">
        <v>76.099999999999994</v>
      </c>
      <c r="H1527" s="347">
        <v>14.39</v>
      </c>
      <c r="I1527" s="333">
        <v>57</v>
      </c>
      <c r="J1527" s="329">
        <v>43</v>
      </c>
      <c r="K1527" s="329">
        <v>100</v>
      </c>
      <c r="L1527" s="324">
        <f t="shared" si="90"/>
        <v>0.43</v>
      </c>
      <c r="N1527" s="326"/>
      <c r="O1527" s="327"/>
    </row>
    <row r="1528" spans="1:17" x14ac:dyDescent="0.25">
      <c r="A1528" s="302" t="s">
        <v>17217</v>
      </c>
      <c r="B1528" s="344">
        <v>4000</v>
      </c>
      <c r="C1528" s="349" t="s">
        <v>17218</v>
      </c>
      <c r="D1528" s="340" t="s">
        <v>17224</v>
      </c>
      <c r="E1528" s="341" t="s">
        <v>17219</v>
      </c>
      <c r="F1528" s="345" t="s">
        <v>17221</v>
      </c>
      <c r="G1528" s="346">
        <v>75.8</v>
      </c>
      <c r="H1528" s="347">
        <v>15.24</v>
      </c>
      <c r="I1528" s="333">
        <v>209</v>
      </c>
      <c r="J1528" s="329">
        <v>27.3</v>
      </c>
      <c r="K1528" s="329">
        <v>236.2</v>
      </c>
      <c r="L1528" s="324">
        <f t="shared" si="90"/>
        <v>0.11558001693480102</v>
      </c>
      <c r="N1528" s="326"/>
      <c r="O1528" s="327"/>
    </row>
    <row r="1529" spans="1:17" x14ac:dyDescent="0.25">
      <c r="A1529" s="302" t="s">
        <v>17217</v>
      </c>
      <c r="B1529" s="338">
        <v>990</v>
      </c>
      <c r="C1529" s="339" t="s">
        <v>17218</v>
      </c>
      <c r="D1529" s="340" t="s">
        <v>17224</v>
      </c>
      <c r="E1529" s="341" t="s">
        <v>17225</v>
      </c>
      <c r="F1529" s="341" t="s">
        <v>17223</v>
      </c>
      <c r="G1529" s="342">
        <v>75</v>
      </c>
      <c r="H1529" s="348">
        <v>13.66</v>
      </c>
      <c r="I1529" s="323">
        <v>38.909999999999997</v>
      </c>
      <c r="J1529" s="323">
        <v>20.27</v>
      </c>
      <c r="K1529" s="323">
        <f>I1529+J1529</f>
        <v>59.179999999999993</v>
      </c>
      <c r="L1529" s="324">
        <f t="shared" si="90"/>
        <v>0.34251436296045967</v>
      </c>
      <c r="N1529" s="326"/>
      <c r="O1529" s="327"/>
    </row>
    <row r="1530" spans="1:17" x14ac:dyDescent="0.25">
      <c r="A1530" s="302" t="s">
        <v>17217</v>
      </c>
      <c r="B1530" s="338">
        <v>990</v>
      </c>
      <c r="C1530" s="339" t="s">
        <v>17218</v>
      </c>
      <c r="D1530" s="340" t="s">
        <v>17224</v>
      </c>
      <c r="E1530" s="341" t="s">
        <v>17225</v>
      </c>
      <c r="F1530" s="341" t="s">
        <v>17223</v>
      </c>
      <c r="G1530" s="342">
        <v>75</v>
      </c>
      <c r="H1530" s="348">
        <v>14.35</v>
      </c>
      <c r="I1530" s="323">
        <v>59.06</v>
      </c>
      <c r="J1530" s="323">
        <v>38.83</v>
      </c>
      <c r="K1530" s="323">
        <f>I1530+J1530</f>
        <v>97.89</v>
      </c>
      <c r="L1530" s="324">
        <f t="shared" si="90"/>
        <v>0.39666973133108591</v>
      </c>
      <c r="N1530" s="326"/>
      <c r="O1530" s="327"/>
    </row>
    <row r="1531" spans="1:17" x14ac:dyDescent="0.25">
      <c r="A1531" s="302" t="s">
        <v>17217</v>
      </c>
      <c r="B1531" s="338">
        <v>2700</v>
      </c>
      <c r="C1531" s="339" t="s">
        <v>17218</v>
      </c>
      <c r="D1531" s="340" t="s">
        <v>17224</v>
      </c>
      <c r="E1531" s="341" t="s">
        <v>17219</v>
      </c>
      <c r="F1531" s="341" t="s">
        <v>17221</v>
      </c>
      <c r="G1531" s="342">
        <v>74.629629629629633</v>
      </c>
      <c r="H1531" s="348">
        <v>15.71</v>
      </c>
      <c r="I1531" s="323">
        <v>155.28</v>
      </c>
      <c r="J1531" s="323">
        <v>33</v>
      </c>
      <c r="K1531" s="323">
        <f>I1531+J1531</f>
        <v>188.28</v>
      </c>
      <c r="L1531" s="324">
        <f t="shared" si="90"/>
        <v>0.17527087316762269</v>
      </c>
      <c r="N1531" s="326"/>
      <c r="O1531" s="327"/>
    </row>
    <row r="1532" spans="1:17" x14ac:dyDescent="0.25">
      <c r="A1532" s="302" t="s">
        <v>17217</v>
      </c>
      <c r="B1532" s="344">
        <v>6060</v>
      </c>
      <c r="C1532" s="349" t="s">
        <v>17218</v>
      </c>
      <c r="D1532" s="340" t="s">
        <v>17224</v>
      </c>
      <c r="E1532" s="341" t="s">
        <v>17219</v>
      </c>
      <c r="F1532" s="345" t="s">
        <v>17221</v>
      </c>
      <c r="G1532" s="346">
        <v>74.3</v>
      </c>
      <c r="H1532" s="347">
        <v>15.61</v>
      </c>
      <c r="I1532" s="333">
        <v>114.4</v>
      </c>
      <c r="J1532" s="333">
        <v>33</v>
      </c>
      <c r="K1532" s="333">
        <v>147.4</v>
      </c>
      <c r="L1532" s="324">
        <f t="shared" si="90"/>
        <v>0.22388059701492535</v>
      </c>
      <c r="N1532" s="326"/>
      <c r="O1532" s="327"/>
    </row>
    <row r="1533" spans="1:17" x14ac:dyDescent="0.25">
      <c r="A1533" s="302" t="s">
        <v>17217</v>
      </c>
      <c r="B1533" s="338">
        <v>2565</v>
      </c>
      <c r="C1533" s="339" t="s">
        <v>17218</v>
      </c>
      <c r="D1533" s="340" t="s">
        <v>17224</v>
      </c>
      <c r="E1533" s="341" t="s">
        <v>17219</v>
      </c>
      <c r="F1533" s="341" t="s">
        <v>17221</v>
      </c>
      <c r="G1533" s="342">
        <v>74.113060428849892</v>
      </c>
      <c r="H1533" s="348">
        <v>15.5</v>
      </c>
      <c r="I1533" s="323">
        <v>190</v>
      </c>
      <c r="J1533" s="323">
        <v>270</v>
      </c>
      <c r="K1533" s="323">
        <f>I1533+J1533</f>
        <v>460</v>
      </c>
      <c r="L1533" s="324">
        <f t="shared" si="90"/>
        <v>0.58695652173913049</v>
      </c>
      <c r="N1533" s="326"/>
      <c r="O1533" s="327"/>
    </row>
    <row r="1534" spans="1:17" x14ac:dyDescent="0.25">
      <c r="A1534" s="302" t="s">
        <v>17217</v>
      </c>
      <c r="B1534" s="344">
        <v>6060</v>
      </c>
      <c r="C1534" s="349" t="s">
        <v>17218</v>
      </c>
      <c r="D1534" s="340" t="s">
        <v>17224</v>
      </c>
      <c r="E1534" s="341" t="s">
        <v>17219</v>
      </c>
      <c r="F1534" s="345" t="s">
        <v>17221</v>
      </c>
      <c r="G1534" s="346">
        <v>73.8</v>
      </c>
      <c r="H1534" s="347">
        <v>15.51</v>
      </c>
      <c r="I1534" s="333">
        <v>142.9</v>
      </c>
      <c r="J1534" s="333">
        <v>23.2</v>
      </c>
      <c r="K1534" s="333">
        <v>166.1</v>
      </c>
      <c r="L1534" s="324">
        <f t="shared" si="90"/>
        <v>0.13967489464178207</v>
      </c>
      <c r="N1534" s="326"/>
      <c r="O1534" s="327"/>
    </row>
    <row r="1535" spans="1:17" x14ac:dyDescent="0.25">
      <c r="A1535" s="302" t="s">
        <v>17217</v>
      </c>
      <c r="B1535" s="338">
        <v>2700</v>
      </c>
      <c r="C1535" s="339" t="s">
        <v>17218</v>
      </c>
      <c r="D1535" s="340" t="s">
        <v>17224</v>
      </c>
      <c r="E1535" s="341" t="s">
        <v>17219</v>
      </c>
      <c r="F1535" s="341" t="s">
        <v>17221</v>
      </c>
      <c r="G1535" s="342">
        <v>72.925925925925924</v>
      </c>
      <c r="H1535" s="348">
        <v>15.68</v>
      </c>
      <c r="I1535" s="323">
        <v>130.53</v>
      </c>
      <c r="J1535" s="323">
        <v>33.03</v>
      </c>
      <c r="K1535" s="323">
        <f>I1535+J1535</f>
        <v>163.56</v>
      </c>
      <c r="L1535" s="324">
        <f t="shared" si="90"/>
        <v>0.20194424064563463</v>
      </c>
      <c r="N1535" s="326"/>
      <c r="O1535" s="327"/>
    </row>
    <row r="1536" spans="1:17" x14ac:dyDescent="0.25">
      <c r="A1536" s="302" t="s">
        <v>17217</v>
      </c>
      <c r="B1536" s="338">
        <v>3600</v>
      </c>
      <c r="C1536" s="339" t="s">
        <v>17218</v>
      </c>
      <c r="D1536" s="340" t="s">
        <v>17224</v>
      </c>
      <c r="E1536" s="341" t="s">
        <v>17219</v>
      </c>
      <c r="F1536" s="341" t="s">
        <v>17222</v>
      </c>
      <c r="G1536" s="342">
        <v>72.099999999999994</v>
      </c>
      <c r="H1536" s="348">
        <v>14.1</v>
      </c>
      <c r="I1536" s="323">
        <v>53.38</v>
      </c>
      <c r="J1536" s="323">
        <v>54.01</v>
      </c>
      <c r="K1536" s="323">
        <f>I1536+J1536</f>
        <v>107.39</v>
      </c>
      <c r="L1536" s="324">
        <f t="shared" si="90"/>
        <v>0.50293323400689072</v>
      </c>
      <c r="N1536" s="326"/>
      <c r="O1536" s="327"/>
    </row>
    <row r="1537" spans="1:17" x14ac:dyDescent="0.25">
      <c r="A1537" s="302" t="s">
        <v>17217</v>
      </c>
      <c r="B1537" s="338">
        <v>3600</v>
      </c>
      <c r="C1537" s="339" t="s">
        <v>17218</v>
      </c>
      <c r="D1537" s="340" t="s">
        <v>17224</v>
      </c>
      <c r="E1537" s="341" t="s">
        <v>17219</v>
      </c>
      <c r="F1537" s="341" t="s">
        <v>17222</v>
      </c>
      <c r="G1537" s="342">
        <v>71.8</v>
      </c>
      <c r="H1537" s="348">
        <v>13.39</v>
      </c>
      <c r="I1537" s="323">
        <v>243.47</v>
      </c>
      <c r="J1537" s="323">
        <v>64.250000000000028</v>
      </c>
      <c r="K1537" s="323">
        <f>I1537+J1537</f>
        <v>307.72000000000003</v>
      </c>
      <c r="L1537" s="324">
        <f t="shared" si="90"/>
        <v>0.20879370856622911</v>
      </c>
      <c r="N1537" s="326"/>
      <c r="O1537" s="327"/>
    </row>
    <row r="1538" spans="1:17" x14ac:dyDescent="0.25">
      <c r="A1538" s="302" t="s">
        <v>17217</v>
      </c>
      <c r="B1538" s="344">
        <v>3200</v>
      </c>
      <c r="C1538" s="349" t="s">
        <v>17218</v>
      </c>
      <c r="D1538" s="340" t="s">
        <v>17224</v>
      </c>
      <c r="E1538" s="341" t="s">
        <v>17219</v>
      </c>
      <c r="F1538" s="345" t="s">
        <v>17221</v>
      </c>
      <c r="G1538" s="346">
        <v>71.2</v>
      </c>
      <c r="H1538" s="347">
        <v>14.95</v>
      </c>
      <c r="I1538" s="333">
        <v>145.6</v>
      </c>
      <c r="J1538" s="333">
        <v>28.2</v>
      </c>
      <c r="K1538" s="333">
        <v>173.8</v>
      </c>
      <c r="L1538" s="324">
        <f t="shared" si="90"/>
        <v>0.16225546605293439</v>
      </c>
      <c r="N1538" s="326"/>
      <c r="O1538" s="327"/>
    </row>
    <row r="1539" spans="1:17" x14ac:dyDescent="0.25">
      <c r="A1539" s="302" t="s">
        <v>17217</v>
      </c>
      <c r="B1539" s="338">
        <v>2565</v>
      </c>
      <c r="C1539" s="339" t="s">
        <v>17218</v>
      </c>
      <c r="D1539" s="340" t="s">
        <v>17224</v>
      </c>
      <c r="E1539" s="341" t="s">
        <v>17219</v>
      </c>
      <c r="F1539" s="341" t="s">
        <v>17221</v>
      </c>
      <c r="G1539" s="342">
        <v>70.760233918128662</v>
      </c>
      <c r="H1539" s="348">
        <v>15.6</v>
      </c>
      <c r="I1539" s="323">
        <v>180</v>
      </c>
      <c r="J1539" s="323">
        <v>29</v>
      </c>
      <c r="K1539" s="323">
        <f>I1539+J1539</f>
        <v>209</v>
      </c>
      <c r="L1539" s="324">
        <f t="shared" si="90"/>
        <v>0.13875598086124402</v>
      </c>
      <c r="N1539" s="326"/>
      <c r="O1539" s="327"/>
    </row>
    <row r="1540" spans="1:17" x14ac:dyDescent="0.25">
      <c r="A1540" s="302" t="s">
        <v>17217</v>
      </c>
      <c r="B1540" s="338">
        <v>3600</v>
      </c>
      <c r="C1540" s="339" t="s">
        <v>17218</v>
      </c>
      <c r="D1540" s="340" t="s">
        <v>17224</v>
      </c>
      <c r="E1540" s="341" t="s">
        <v>17219</v>
      </c>
      <c r="F1540" s="341" t="s">
        <v>17222</v>
      </c>
      <c r="G1540" s="342">
        <v>70.2</v>
      </c>
      <c r="H1540" s="348">
        <v>13.15</v>
      </c>
      <c r="I1540" s="323">
        <v>447.65</v>
      </c>
      <c r="J1540" s="323">
        <v>69.82000000000005</v>
      </c>
      <c r="K1540" s="323">
        <f>I1540+J1540</f>
        <v>517.47</v>
      </c>
      <c r="L1540" s="324">
        <f t="shared" si="90"/>
        <v>0.1349256961756238</v>
      </c>
      <c r="N1540" s="326"/>
      <c r="O1540" s="327"/>
    </row>
    <row r="1541" spans="1:17" ht="12.75" x14ac:dyDescent="0.2">
      <c r="A1541" s="302" t="s">
        <v>17217</v>
      </c>
      <c r="B1541" s="338">
        <v>660</v>
      </c>
      <c r="C1541" s="339" t="s">
        <v>17218</v>
      </c>
      <c r="D1541" s="340" t="s">
        <v>17224</v>
      </c>
      <c r="E1541" s="341" t="s">
        <v>17219</v>
      </c>
      <c r="F1541" s="341" t="s">
        <v>17220</v>
      </c>
      <c r="G1541" s="342">
        <v>70</v>
      </c>
      <c r="H1541" s="348">
        <v>16</v>
      </c>
      <c r="I1541" s="323">
        <v>13.07</v>
      </c>
      <c r="J1541" s="323">
        <v>0.17</v>
      </c>
      <c r="K1541" s="323">
        <v>13.29</v>
      </c>
      <c r="L1541" s="324">
        <f t="shared" si="90"/>
        <v>1.2791572610985706E-2</v>
      </c>
      <c r="N1541" s="304"/>
    </row>
    <row r="1542" spans="1:17" ht="12.75" x14ac:dyDescent="0.2">
      <c r="A1542" s="302" t="s">
        <v>17217</v>
      </c>
      <c r="B1542" s="338">
        <v>660</v>
      </c>
      <c r="C1542" s="339" t="s">
        <v>17218</v>
      </c>
      <c r="D1542" s="340" t="s">
        <v>17224</v>
      </c>
      <c r="E1542" s="341" t="s">
        <v>17219</v>
      </c>
      <c r="F1542" s="341" t="s">
        <v>17220</v>
      </c>
      <c r="G1542" s="342">
        <v>70</v>
      </c>
      <c r="H1542" s="348">
        <v>16.600000000000001</v>
      </c>
      <c r="I1542" s="323">
        <v>23.7</v>
      </c>
      <c r="J1542" s="323">
        <v>0.7</v>
      </c>
      <c r="K1542" s="323">
        <v>23.6</v>
      </c>
      <c r="L1542" s="324">
        <f t="shared" si="90"/>
        <v>2.966101694915254E-2</v>
      </c>
    </row>
    <row r="1543" spans="1:17" ht="12.75" x14ac:dyDescent="0.2">
      <c r="A1543" s="302" t="s">
        <v>17217</v>
      </c>
      <c r="B1543" s="338">
        <v>3600</v>
      </c>
      <c r="C1543" s="339" t="s">
        <v>17218</v>
      </c>
      <c r="D1543" s="340" t="s">
        <v>17224</v>
      </c>
      <c r="E1543" s="341" t="s">
        <v>17219</v>
      </c>
      <c r="F1543" s="341" t="s">
        <v>17222</v>
      </c>
      <c r="G1543" s="342">
        <v>69.7</v>
      </c>
      <c r="H1543" s="348">
        <v>13.87</v>
      </c>
      <c r="I1543" s="323">
        <v>134.97</v>
      </c>
      <c r="J1543" s="323">
        <v>48.419999999999987</v>
      </c>
      <c r="K1543" s="323">
        <f t="shared" ref="K1543:K1550" si="91">I1543+J1543</f>
        <v>183.39</v>
      </c>
      <c r="L1543" s="324">
        <f t="shared" si="90"/>
        <v>0.26402748241452639</v>
      </c>
      <c r="O1543" s="321"/>
      <c r="P1543" s="322"/>
      <c r="Q1543" s="321"/>
    </row>
    <row r="1544" spans="1:17" ht="12.75" x14ac:dyDescent="0.2">
      <c r="A1544" s="302" t="s">
        <v>17217</v>
      </c>
      <c r="B1544" s="338">
        <v>2565</v>
      </c>
      <c r="C1544" s="339" t="s">
        <v>17218</v>
      </c>
      <c r="D1544" s="340" t="s">
        <v>17224</v>
      </c>
      <c r="E1544" s="341" t="s">
        <v>17219</v>
      </c>
      <c r="F1544" s="341" t="s">
        <v>17221</v>
      </c>
      <c r="G1544" s="342">
        <v>69.200779727095522</v>
      </c>
      <c r="H1544" s="348">
        <v>15.1</v>
      </c>
      <c r="I1544" s="323">
        <v>152</v>
      </c>
      <c r="J1544" s="323">
        <v>31</v>
      </c>
      <c r="K1544" s="323">
        <f t="shared" si="91"/>
        <v>183</v>
      </c>
      <c r="L1544" s="324">
        <f t="shared" si="90"/>
        <v>0.16939890710382513</v>
      </c>
      <c r="O1544" s="321"/>
      <c r="P1544" s="322"/>
      <c r="Q1544" s="321"/>
    </row>
    <row r="1545" spans="1:17" ht="12.75" x14ac:dyDescent="0.2">
      <c r="A1545" s="302" t="s">
        <v>17217</v>
      </c>
      <c r="B1545" s="338">
        <v>3600</v>
      </c>
      <c r="C1545" s="339" t="s">
        <v>17218</v>
      </c>
      <c r="D1545" s="340" t="s">
        <v>17224</v>
      </c>
      <c r="E1545" s="341" t="s">
        <v>17219</v>
      </c>
      <c r="F1545" s="341" t="s">
        <v>17222</v>
      </c>
      <c r="G1545" s="342">
        <v>67.3</v>
      </c>
      <c r="H1545" s="348">
        <v>13.12</v>
      </c>
      <c r="I1545" s="323">
        <v>415.92</v>
      </c>
      <c r="J1545" s="323">
        <v>75.25</v>
      </c>
      <c r="K1545" s="323">
        <f t="shared" si="91"/>
        <v>491.17</v>
      </c>
      <c r="L1545" s="324">
        <f t="shared" si="90"/>
        <v>0.15320561109188263</v>
      </c>
      <c r="O1545" s="321"/>
      <c r="P1545" s="322"/>
      <c r="Q1545" s="321"/>
    </row>
    <row r="1546" spans="1:17" ht="12.75" x14ac:dyDescent="0.2">
      <c r="A1546" s="302" t="s">
        <v>17217</v>
      </c>
      <c r="B1546" s="338">
        <v>3600</v>
      </c>
      <c r="C1546" s="339" t="s">
        <v>17218</v>
      </c>
      <c r="D1546" s="340" t="s">
        <v>17224</v>
      </c>
      <c r="E1546" s="341" t="s">
        <v>17219</v>
      </c>
      <c r="F1546" s="341" t="s">
        <v>17222</v>
      </c>
      <c r="G1546" s="342">
        <v>66.400000000000006</v>
      </c>
      <c r="H1546" s="348">
        <v>13.9</v>
      </c>
      <c r="I1546" s="323">
        <v>129.33000000000001</v>
      </c>
      <c r="J1546" s="323">
        <v>45.629999999999995</v>
      </c>
      <c r="K1546" s="323">
        <f t="shared" si="91"/>
        <v>174.96</v>
      </c>
      <c r="L1546" s="324">
        <f t="shared" si="90"/>
        <v>0.26080246913580241</v>
      </c>
      <c r="O1546" s="321"/>
      <c r="P1546" s="322"/>
      <c r="Q1546" s="321"/>
    </row>
    <row r="1547" spans="1:17" ht="12.75" x14ac:dyDescent="0.2">
      <c r="A1547" s="302" t="s">
        <v>17217</v>
      </c>
      <c r="B1547" s="338">
        <v>3600</v>
      </c>
      <c r="C1547" s="339" t="s">
        <v>17218</v>
      </c>
      <c r="D1547" s="340" t="s">
        <v>17224</v>
      </c>
      <c r="E1547" s="341" t="s">
        <v>17219</v>
      </c>
      <c r="F1547" s="341" t="s">
        <v>17222</v>
      </c>
      <c r="G1547" s="342">
        <v>66.099999999999994</v>
      </c>
      <c r="H1547" s="348">
        <v>14.15</v>
      </c>
      <c r="I1547" s="323">
        <v>104.12</v>
      </c>
      <c r="J1547" s="323">
        <v>45.769999999999982</v>
      </c>
      <c r="K1547" s="323">
        <f t="shared" si="91"/>
        <v>149.88999999999999</v>
      </c>
      <c r="L1547" s="324">
        <f t="shared" si="90"/>
        <v>0.30535726199212748</v>
      </c>
      <c r="O1547" s="321"/>
      <c r="P1547" s="322"/>
      <c r="Q1547" s="321"/>
    </row>
    <row r="1548" spans="1:17" ht="12.75" x14ac:dyDescent="0.2">
      <c r="A1548" s="302" t="s">
        <v>17217</v>
      </c>
      <c r="B1548" s="338">
        <v>2000</v>
      </c>
      <c r="C1548" s="339" t="s">
        <v>17218</v>
      </c>
      <c r="D1548" s="340" t="s">
        <v>17224</v>
      </c>
      <c r="E1548" s="341" t="s">
        <v>17219</v>
      </c>
      <c r="F1548" s="341" t="s">
        <v>17221</v>
      </c>
      <c r="G1548" s="342">
        <v>65.599999999999994</v>
      </c>
      <c r="H1548" s="348">
        <v>15.01</v>
      </c>
      <c r="I1548" s="323">
        <v>59.4</v>
      </c>
      <c r="J1548" s="323">
        <v>72.069999999999993</v>
      </c>
      <c r="K1548" s="323">
        <f t="shared" si="91"/>
        <v>131.47</v>
      </c>
      <c r="L1548" s="324">
        <f t="shared" si="90"/>
        <v>0.5481858979234806</v>
      </c>
      <c r="O1548" s="325"/>
      <c r="P1548" s="322"/>
      <c r="Q1548" s="325"/>
    </row>
    <row r="1549" spans="1:17" x14ac:dyDescent="0.25">
      <c r="A1549" s="302" t="s">
        <v>17217</v>
      </c>
      <c r="B1549" s="338">
        <v>2000</v>
      </c>
      <c r="C1549" s="339" t="s">
        <v>17218</v>
      </c>
      <c r="D1549" s="340" t="s">
        <v>17224</v>
      </c>
      <c r="E1549" s="341" t="s">
        <v>17219</v>
      </c>
      <c r="F1549" s="341" t="s">
        <v>17221</v>
      </c>
      <c r="G1549" s="342">
        <v>65.599999999999994</v>
      </c>
      <c r="H1549" s="348">
        <v>15.01</v>
      </c>
      <c r="I1549" s="323">
        <v>57.2</v>
      </c>
      <c r="J1549" s="323">
        <v>71.47</v>
      </c>
      <c r="K1549" s="323">
        <f t="shared" si="91"/>
        <v>128.67000000000002</v>
      </c>
      <c r="L1549" s="324">
        <f t="shared" si="90"/>
        <v>0.55545193129711656</v>
      </c>
      <c r="N1549" s="326"/>
      <c r="O1549" s="327"/>
    </row>
    <row r="1550" spans="1:17" x14ac:dyDescent="0.25">
      <c r="A1550" s="302" t="s">
        <v>17217</v>
      </c>
      <c r="B1550" s="338">
        <v>2000</v>
      </c>
      <c r="C1550" s="339" t="s">
        <v>17218</v>
      </c>
      <c r="D1550" s="340" t="s">
        <v>17224</v>
      </c>
      <c r="E1550" s="341" t="s">
        <v>17219</v>
      </c>
      <c r="F1550" s="341" t="s">
        <v>17221</v>
      </c>
      <c r="G1550" s="342">
        <v>65.599999999999994</v>
      </c>
      <c r="H1550" s="348">
        <v>15.02</v>
      </c>
      <c r="I1550" s="323">
        <v>59.67</v>
      </c>
      <c r="J1550" s="323">
        <v>71.67</v>
      </c>
      <c r="K1550" s="323">
        <f t="shared" si="91"/>
        <v>131.34</v>
      </c>
      <c r="L1550" s="324">
        <f t="shared" si="90"/>
        <v>0.54568296025582452</v>
      </c>
      <c r="N1550" s="326"/>
      <c r="O1550" s="327"/>
    </row>
    <row r="1551" spans="1:17" x14ac:dyDescent="0.25">
      <c r="A1551" s="302" t="s">
        <v>17217</v>
      </c>
      <c r="B1551" s="338">
        <v>2750</v>
      </c>
      <c r="C1551" s="339" t="s">
        <v>17218</v>
      </c>
      <c r="D1551" s="340" t="s">
        <v>17224</v>
      </c>
      <c r="E1551" s="341" t="s">
        <v>17219</v>
      </c>
      <c r="F1551" s="341" t="s">
        <v>17220</v>
      </c>
      <c r="G1551" s="342">
        <v>65</v>
      </c>
      <c r="H1551" s="348">
        <v>15.6</v>
      </c>
      <c r="I1551" s="323">
        <v>34.799999999999997</v>
      </c>
      <c r="J1551" s="323">
        <v>16.600000000000001</v>
      </c>
      <c r="K1551" s="323">
        <v>51</v>
      </c>
      <c r="L1551" s="324">
        <f t="shared" si="90"/>
        <v>0.32549019607843138</v>
      </c>
      <c r="N1551" s="326"/>
      <c r="O1551" s="327"/>
    </row>
    <row r="1552" spans="1:17" x14ac:dyDescent="0.25">
      <c r="A1552" s="302" t="s">
        <v>17217</v>
      </c>
      <c r="B1552" s="344">
        <v>1100</v>
      </c>
      <c r="C1552" s="349" t="s">
        <v>17218</v>
      </c>
      <c r="D1552" s="340" t="s">
        <v>17224</v>
      </c>
      <c r="E1552" s="341" t="s">
        <v>17219</v>
      </c>
      <c r="F1552" s="345" t="s">
        <v>17221</v>
      </c>
      <c r="G1552" s="346">
        <v>63.4</v>
      </c>
      <c r="H1552" s="347">
        <v>16.03</v>
      </c>
      <c r="I1552" s="333">
        <v>108.8</v>
      </c>
      <c r="J1552" s="329">
        <v>42.5</v>
      </c>
      <c r="K1552" s="329">
        <v>151.30000000000001</v>
      </c>
      <c r="L1552" s="324">
        <f t="shared" si="90"/>
        <v>0.28089887640449435</v>
      </c>
      <c r="N1552" s="326"/>
      <c r="O1552" s="327"/>
    </row>
    <row r="1553" spans="1:15" x14ac:dyDescent="0.25">
      <c r="A1553" s="302" t="s">
        <v>17217</v>
      </c>
      <c r="B1553" s="338">
        <v>3600</v>
      </c>
      <c r="C1553" s="339" t="s">
        <v>17218</v>
      </c>
      <c r="D1553" s="340" t="s">
        <v>17224</v>
      </c>
      <c r="E1553" s="341" t="s">
        <v>17219</v>
      </c>
      <c r="F1553" s="341" t="s">
        <v>17222</v>
      </c>
      <c r="G1553" s="342">
        <v>63.2</v>
      </c>
      <c r="H1553" s="348">
        <v>13.34</v>
      </c>
      <c r="I1553" s="323">
        <v>374.14</v>
      </c>
      <c r="J1553" s="323">
        <v>60.430000000000007</v>
      </c>
      <c r="K1553" s="323">
        <f>I1553+J1553</f>
        <v>434.57</v>
      </c>
      <c r="L1553" s="324">
        <f t="shared" si="90"/>
        <v>0.13905699887244866</v>
      </c>
      <c r="N1553" s="326"/>
      <c r="O1553" s="327"/>
    </row>
    <row r="1554" spans="1:15" x14ac:dyDescent="0.25">
      <c r="A1554" s="302" t="s">
        <v>17217</v>
      </c>
      <c r="B1554" s="344">
        <v>3400</v>
      </c>
      <c r="C1554" s="349" t="s">
        <v>17218</v>
      </c>
      <c r="D1554" s="350" t="s">
        <v>17224</v>
      </c>
      <c r="E1554" s="341" t="s">
        <v>17219</v>
      </c>
      <c r="F1554" s="345" t="s">
        <v>17221</v>
      </c>
      <c r="G1554" s="346">
        <v>60.8</v>
      </c>
      <c r="H1554" s="347">
        <v>14.28</v>
      </c>
      <c r="I1554" s="333">
        <v>227.7</v>
      </c>
      <c r="J1554" s="329">
        <v>38.9</v>
      </c>
      <c r="K1554" s="329">
        <v>266.60000000000002</v>
      </c>
      <c r="L1554" s="324">
        <f t="shared" si="90"/>
        <v>0.14591147786946734</v>
      </c>
      <c r="N1554" s="326"/>
      <c r="O1554" s="327"/>
    </row>
    <row r="1555" spans="1:15" x14ac:dyDescent="0.25">
      <c r="A1555" s="302" t="s">
        <v>17226</v>
      </c>
      <c r="B1555" s="312">
        <v>2440</v>
      </c>
      <c r="C1555" s="313" t="s">
        <v>17227</v>
      </c>
      <c r="D1555" s="314" t="s">
        <v>60</v>
      </c>
      <c r="E1555" s="315" t="s">
        <v>17219</v>
      </c>
      <c r="F1555" s="315" t="s">
        <v>484</v>
      </c>
      <c r="G1555" s="316">
        <v>114.10171385991057</v>
      </c>
      <c r="H1555" s="317">
        <v>7.9999998211860657</v>
      </c>
      <c r="I1555" s="318">
        <v>3097.60009765625</v>
      </c>
      <c r="J1555" s="318">
        <v>1743.8999023437498</v>
      </c>
      <c r="K1555" s="318">
        <v>4841.5</v>
      </c>
      <c r="L1555" s="351">
        <f t="shared" si="90"/>
        <v>0.36019826548461215</v>
      </c>
      <c r="N1555" s="326"/>
      <c r="O1555" s="327"/>
    </row>
    <row r="1556" spans="1:15" x14ac:dyDescent="0.25">
      <c r="A1556" s="302" t="s">
        <v>17226</v>
      </c>
      <c r="B1556" s="312">
        <v>2000</v>
      </c>
      <c r="C1556" s="313" t="s">
        <v>17227</v>
      </c>
      <c r="D1556" s="314" t="s">
        <v>60</v>
      </c>
      <c r="E1556" s="315" t="s">
        <v>17219</v>
      </c>
      <c r="F1556" s="315" t="s">
        <v>17222</v>
      </c>
      <c r="G1556" s="316">
        <v>102.7</v>
      </c>
      <c r="H1556" s="317">
        <v>8.77</v>
      </c>
      <c r="I1556" s="318">
        <v>2331.52</v>
      </c>
      <c r="J1556" s="318">
        <v>867.7199999999998</v>
      </c>
      <c r="K1556" s="318">
        <f>I1556+J1556</f>
        <v>3199.24</v>
      </c>
      <c r="L1556" s="351">
        <f t="shared" si="90"/>
        <v>0.27122691639264324</v>
      </c>
      <c r="N1556" s="326"/>
      <c r="O1556" s="327"/>
    </row>
    <row r="1557" spans="1:15" x14ac:dyDescent="0.25">
      <c r="A1557" s="302" t="s">
        <v>17226</v>
      </c>
      <c r="B1557" s="312">
        <v>2440</v>
      </c>
      <c r="C1557" s="313" t="s">
        <v>17227</v>
      </c>
      <c r="D1557" s="314" t="s">
        <v>60</v>
      </c>
      <c r="E1557" s="315" t="s">
        <v>17219</v>
      </c>
      <c r="F1557" s="315" t="s">
        <v>484</v>
      </c>
      <c r="G1557" s="316">
        <v>102.29508196721311</v>
      </c>
      <c r="H1557" s="317">
        <v>7.980000227689743</v>
      </c>
      <c r="I1557" s="318">
        <v>3095.10009765625</v>
      </c>
      <c r="J1557" s="318">
        <v>1773.1000976562505</v>
      </c>
      <c r="K1557" s="318">
        <v>4868.2001953125</v>
      </c>
      <c r="L1557" s="351">
        <f t="shared" si="90"/>
        <v>0.36422086736768461</v>
      </c>
      <c r="N1557" s="326"/>
      <c r="O1557" s="327"/>
    </row>
    <row r="1558" spans="1:15" x14ac:dyDescent="0.25">
      <c r="A1558" s="302" t="s">
        <v>17226</v>
      </c>
      <c r="B1558" s="312">
        <v>1600</v>
      </c>
      <c r="C1558" s="313" t="s">
        <v>17227</v>
      </c>
      <c r="D1558" s="314" t="s">
        <v>60</v>
      </c>
      <c r="E1558" s="315" t="s">
        <v>17219</v>
      </c>
      <c r="F1558" s="315" t="s">
        <v>17222</v>
      </c>
      <c r="G1558" s="316">
        <v>100.3</v>
      </c>
      <c r="H1558" s="317">
        <v>3.58</v>
      </c>
      <c r="I1558" s="318">
        <v>2462.3000000000002</v>
      </c>
      <c r="J1558" s="318">
        <v>643.73</v>
      </c>
      <c r="K1558" s="318">
        <f t="shared" ref="K1558:K1563" si="92">I1558+J1558</f>
        <v>3106.03</v>
      </c>
      <c r="L1558" s="351">
        <f t="shared" si="90"/>
        <v>0.20725170072407542</v>
      </c>
      <c r="N1558" s="326"/>
      <c r="O1558" s="327"/>
    </row>
    <row r="1559" spans="1:15" x14ac:dyDescent="0.25">
      <c r="A1559" s="302" t="s">
        <v>17226</v>
      </c>
      <c r="B1559" s="312">
        <v>1600</v>
      </c>
      <c r="C1559" s="313" t="s">
        <v>17227</v>
      </c>
      <c r="D1559" s="314" t="s">
        <v>60</v>
      </c>
      <c r="E1559" s="315" t="s">
        <v>17219</v>
      </c>
      <c r="F1559" s="315" t="s">
        <v>17222</v>
      </c>
      <c r="G1559" s="316">
        <v>100.1</v>
      </c>
      <c r="H1559" s="317">
        <v>3.49</v>
      </c>
      <c r="I1559" s="318">
        <v>2530.86</v>
      </c>
      <c r="J1559" s="318">
        <v>599.90999999999985</v>
      </c>
      <c r="K1559" s="318">
        <f t="shared" si="92"/>
        <v>3130.77</v>
      </c>
      <c r="L1559" s="351">
        <f t="shared" si="90"/>
        <v>0.191617397637003</v>
      </c>
      <c r="N1559" s="326"/>
      <c r="O1559" s="327"/>
    </row>
    <row r="1560" spans="1:15" x14ac:dyDescent="0.25">
      <c r="A1560" s="302" t="s">
        <v>17226</v>
      </c>
      <c r="B1560" s="312">
        <v>1600</v>
      </c>
      <c r="C1560" s="313" t="s">
        <v>17227</v>
      </c>
      <c r="D1560" s="314" t="s">
        <v>60</v>
      </c>
      <c r="E1560" s="315" t="s">
        <v>17219</v>
      </c>
      <c r="F1560" s="315" t="s">
        <v>17222</v>
      </c>
      <c r="G1560" s="316">
        <v>98</v>
      </c>
      <c r="H1560" s="317">
        <v>3.75</v>
      </c>
      <c r="I1560" s="318">
        <v>2293.23</v>
      </c>
      <c r="J1560" s="318">
        <v>544.04</v>
      </c>
      <c r="K1560" s="318">
        <f t="shared" si="92"/>
        <v>2837.27</v>
      </c>
      <c r="L1560" s="351">
        <f t="shared" si="90"/>
        <v>0.1917477011352462</v>
      </c>
      <c r="N1560" s="326"/>
      <c r="O1560" s="327"/>
    </row>
    <row r="1561" spans="1:15" x14ac:dyDescent="0.25">
      <c r="A1561" s="302" t="s">
        <v>17226</v>
      </c>
      <c r="B1561" s="312">
        <v>1015</v>
      </c>
      <c r="C1561" s="313" t="s">
        <v>17227</v>
      </c>
      <c r="D1561" s="314" t="s">
        <v>60</v>
      </c>
      <c r="E1561" s="315" t="s">
        <v>17219</v>
      </c>
      <c r="F1561" s="315" t="s">
        <v>17222</v>
      </c>
      <c r="G1561" s="316">
        <v>97.1</v>
      </c>
      <c r="H1561" s="317">
        <v>8.25</v>
      </c>
      <c r="I1561" s="318">
        <v>2046.65</v>
      </c>
      <c r="J1561" s="318">
        <v>923.32999999999993</v>
      </c>
      <c r="K1561" s="318">
        <f t="shared" si="92"/>
        <v>2969.98</v>
      </c>
      <c r="L1561" s="351">
        <f t="shared" si="90"/>
        <v>0.31088761540481752</v>
      </c>
      <c r="N1561" s="326"/>
      <c r="O1561" s="327"/>
    </row>
    <row r="1562" spans="1:15" x14ac:dyDescent="0.25">
      <c r="A1562" s="302" t="s">
        <v>17226</v>
      </c>
      <c r="B1562" s="312">
        <v>925</v>
      </c>
      <c r="C1562" s="313" t="s">
        <v>17227</v>
      </c>
      <c r="D1562" s="314" t="s">
        <v>60</v>
      </c>
      <c r="E1562" s="315" t="s">
        <v>17219</v>
      </c>
      <c r="F1562" s="315" t="s">
        <v>17222</v>
      </c>
      <c r="G1562" s="316">
        <v>93.6</v>
      </c>
      <c r="H1562" s="317">
        <v>9.82</v>
      </c>
      <c r="I1562" s="318">
        <v>57.26</v>
      </c>
      <c r="J1562" s="318">
        <v>354.61</v>
      </c>
      <c r="K1562" s="318">
        <f t="shared" si="92"/>
        <v>411.87</v>
      </c>
      <c r="L1562" s="351">
        <f t="shared" si="90"/>
        <v>0.86097555053779107</v>
      </c>
      <c r="N1562" s="326"/>
      <c r="O1562" s="327"/>
    </row>
    <row r="1563" spans="1:15" x14ac:dyDescent="0.25">
      <c r="A1563" s="302" t="s">
        <v>17226</v>
      </c>
      <c r="B1563" s="312">
        <v>993</v>
      </c>
      <c r="C1563" s="313" t="s">
        <v>17227</v>
      </c>
      <c r="D1563" s="314" t="s">
        <v>60</v>
      </c>
      <c r="E1563" s="315" t="s">
        <v>17219</v>
      </c>
      <c r="F1563" s="315" t="s">
        <v>17222</v>
      </c>
      <c r="G1563" s="316">
        <v>93.5</v>
      </c>
      <c r="H1563" s="317">
        <v>9.09</v>
      </c>
      <c r="I1563" s="318">
        <v>1036.94</v>
      </c>
      <c r="J1563" s="318">
        <v>219.52999999999997</v>
      </c>
      <c r="K1563" s="318">
        <f t="shared" si="92"/>
        <v>1256.47</v>
      </c>
      <c r="L1563" s="351">
        <f t="shared" si="90"/>
        <v>0.17471965108597895</v>
      </c>
      <c r="N1563" s="326"/>
      <c r="O1563" s="327"/>
    </row>
    <row r="1564" spans="1:15" ht="12.75" x14ac:dyDescent="0.2">
      <c r="A1564" s="302" t="s">
        <v>17226</v>
      </c>
      <c r="B1564" s="312">
        <v>2440</v>
      </c>
      <c r="C1564" s="313" t="s">
        <v>17227</v>
      </c>
      <c r="D1564" s="314" t="s">
        <v>60</v>
      </c>
      <c r="E1564" s="315" t="s">
        <v>17219</v>
      </c>
      <c r="F1564" s="315" t="s">
        <v>484</v>
      </c>
      <c r="G1564" s="316">
        <v>92.950819672131146</v>
      </c>
      <c r="H1564" s="317">
        <v>7.9999998211860657</v>
      </c>
      <c r="I1564" s="318">
        <v>3083.5</v>
      </c>
      <c r="J1564" s="318">
        <v>1783.10009765625</v>
      </c>
      <c r="K1564" s="318">
        <v>4866.60009765625</v>
      </c>
      <c r="L1564" s="351">
        <f t="shared" si="90"/>
        <v>0.36639544278869129</v>
      </c>
    </row>
    <row r="1565" spans="1:15" ht="12.75" x14ac:dyDescent="0.2">
      <c r="A1565" s="302" t="s">
        <v>17226</v>
      </c>
      <c r="B1565" s="312">
        <v>1600</v>
      </c>
      <c r="C1565" s="313" t="s">
        <v>17227</v>
      </c>
      <c r="D1565" s="314" t="s">
        <v>60</v>
      </c>
      <c r="E1565" s="315" t="s">
        <v>17219</v>
      </c>
      <c r="F1565" s="315" t="s">
        <v>17222</v>
      </c>
      <c r="G1565" s="316">
        <v>92.9</v>
      </c>
      <c r="H1565" s="317">
        <v>5.71</v>
      </c>
      <c r="I1565" s="318">
        <v>1249.8499999999999</v>
      </c>
      <c r="J1565" s="318">
        <v>265.91000000000008</v>
      </c>
      <c r="K1565" s="318">
        <f t="shared" ref="K1565:K1574" si="93">I1565+J1565</f>
        <v>1515.76</v>
      </c>
      <c r="L1565" s="351">
        <f t="shared" si="90"/>
        <v>0.17543014725286329</v>
      </c>
    </row>
    <row r="1566" spans="1:15" ht="12.75" x14ac:dyDescent="0.2">
      <c r="A1566" s="302" t="s">
        <v>17226</v>
      </c>
      <c r="B1566" s="312">
        <v>1600</v>
      </c>
      <c r="C1566" s="313" t="s">
        <v>17227</v>
      </c>
      <c r="D1566" s="314" t="s">
        <v>60</v>
      </c>
      <c r="E1566" s="315" t="s">
        <v>17219</v>
      </c>
      <c r="F1566" s="315" t="s">
        <v>17222</v>
      </c>
      <c r="G1566" s="316">
        <v>92.9</v>
      </c>
      <c r="H1566" s="317">
        <v>5.33</v>
      </c>
      <c r="I1566" s="318">
        <v>1495.84</v>
      </c>
      <c r="J1566" s="318">
        <v>289.23</v>
      </c>
      <c r="K1566" s="318">
        <f t="shared" si="93"/>
        <v>1785.07</v>
      </c>
      <c r="L1566" s="351">
        <f t="shared" si="90"/>
        <v>0.16202725943520424</v>
      </c>
    </row>
    <row r="1567" spans="1:15" ht="12.75" x14ac:dyDescent="0.2">
      <c r="A1567" s="302" t="s">
        <v>17226</v>
      </c>
      <c r="B1567" s="312">
        <v>1600</v>
      </c>
      <c r="C1567" s="313" t="s">
        <v>17227</v>
      </c>
      <c r="D1567" s="314" t="s">
        <v>60</v>
      </c>
      <c r="E1567" s="315" t="s">
        <v>17219</v>
      </c>
      <c r="F1567" s="315" t="s">
        <v>17222</v>
      </c>
      <c r="G1567" s="316">
        <v>92.2</v>
      </c>
      <c r="H1567" s="317">
        <v>5.22</v>
      </c>
      <c r="I1567" s="318">
        <v>1549.29</v>
      </c>
      <c r="J1567" s="318">
        <v>357.95000000000005</v>
      </c>
      <c r="K1567" s="318">
        <f t="shared" si="93"/>
        <v>1907.24</v>
      </c>
      <c r="L1567" s="351">
        <f t="shared" si="90"/>
        <v>0.18767957886789288</v>
      </c>
    </row>
    <row r="1568" spans="1:15" ht="12.75" x14ac:dyDescent="0.2">
      <c r="A1568" s="302" t="s">
        <v>17226</v>
      </c>
      <c r="B1568" s="312">
        <v>4000</v>
      </c>
      <c r="C1568" s="313" t="s">
        <v>17227</v>
      </c>
      <c r="D1568" s="314" t="s">
        <v>60</v>
      </c>
      <c r="E1568" s="315" t="s">
        <v>17219</v>
      </c>
      <c r="F1568" s="315" t="s">
        <v>17223</v>
      </c>
      <c r="G1568" s="316">
        <v>92</v>
      </c>
      <c r="H1568" s="317">
        <v>10.61</v>
      </c>
      <c r="I1568" s="318">
        <v>901.52</v>
      </c>
      <c r="J1568" s="318">
        <v>104.06</v>
      </c>
      <c r="K1568" s="318">
        <f t="shared" si="93"/>
        <v>1005.5799999999999</v>
      </c>
      <c r="L1568" s="351">
        <f t="shared" si="90"/>
        <v>0.1034825672746077</v>
      </c>
    </row>
    <row r="1569" spans="1:12" ht="12.75" x14ac:dyDescent="0.2">
      <c r="A1569" s="302" t="s">
        <v>17226</v>
      </c>
      <c r="B1569" s="312">
        <v>1600</v>
      </c>
      <c r="C1569" s="313" t="s">
        <v>17227</v>
      </c>
      <c r="D1569" s="314" t="s">
        <v>60</v>
      </c>
      <c r="E1569" s="315" t="s">
        <v>17219</v>
      </c>
      <c r="F1569" s="315" t="s">
        <v>17222</v>
      </c>
      <c r="G1569" s="316">
        <v>91.7</v>
      </c>
      <c r="H1569" s="317">
        <v>3.82</v>
      </c>
      <c r="I1569" s="318">
        <v>2146.17</v>
      </c>
      <c r="J1569" s="318">
        <v>501.07999999999993</v>
      </c>
      <c r="K1569" s="318">
        <f t="shared" si="93"/>
        <v>2647.25</v>
      </c>
      <c r="L1569" s="351">
        <f t="shared" si="90"/>
        <v>0.18928321843422416</v>
      </c>
    </row>
    <row r="1570" spans="1:12" ht="12.75" x14ac:dyDescent="0.2">
      <c r="A1570" s="302" t="s">
        <v>17226</v>
      </c>
      <c r="B1570" s="312">
        <v>1600</v>
      </c>
      <c r="C1570" s="313" t="s">
        <v>17227</v>
      </c>
      <c r="D1570" s="314" t="s">
        <v>60</v>
      </c>
      <c r="E1570" s="315" t="s">
        <v>17219</v>
      </c>
      <c r="F1570" s="315" t="s">
        <v>17222</v>
      </c>
      <c r="G1570" s="316">
        <v>91.1</v>
      </c>
      <c r="H1570" s="317">
        <v>4.8099999999999996</v>
      </c>
      <c r="I1570" s="318">
        <v>2260.35</v>
      </c>
      <c r="J1570" s="318">
        <v>520.77</v>
      </c>
      <c r="K1570" s="318">
        <f t="shared" si="93"/>
        <v>2781.12</v>
      </c>
      <c r="L1570" s="351">
        <f t="shared" si="90"/>
        <v>0.18725189851570589</v>
      </c>
    </row>
    <row r="1571" spans="1:12" ht="12.75" x14ac:dyDescent="0.2">
      <c r="A1571" s="302" t="s">
        <v>17226</v>
      </c>
      <c r="B1571" s="312">
        <v>1600</v>
      </c>
      <c r="C1571" s="313" t="s">
        <v>17227</v>
      </c>
      <c r="D1571" s="314" t="s">
        <v>60</v>
      </c>
      <c r="E1571" s="315" t="s">
        <v>17219</v>
      </c>
      <c r="F1571" s="315" t="s">
        <v>17222</v>
      </c>
      <c r="G1571" s="316">
        <v>90.4</v>
      </c>
      <c r="H1571" s="317">
        <v>3.71</v>
      </c>
      <c r="I1571" s="318">
        <v>2168.87</v>
      </c>
      <c r="J1571" s="318">
        <v>503.23</v>
      </c>
      <c r="K1571" s="318">
        <f t="shared" si="93"/>
        <v>2672.1</v>
      </c>
      <c r="L1571" s="351">
        <f t="shared" si="90"/>
        <v>0.1883275326522211</v>
      </c>
    </row>
    <row r="1572" spans="1:12" ht="12.75" x14ac:dyDescent="0.2">
      <c r="A1572" s="302" t="s">
        <v>17226</v>
      </c>
      <c r="B1572" s="312">
        <v>1600</v>
      </c>
      <c r="C1572" s="313" t="s">
        <v>17227</v>
      </c>
      <c r="D1572" s="314" t="s">
        <v>60</v>
      </c>
      <c r="E1572" s="315" t="s">
        <v>17219</v>
      </c>
      <c r="F1572" s="315" t="s">
        <v>17222</v>
      </c>
      <c r="G1572" s="316">
        <v>90.2</v>
      </c>
      <c r="H1572" s="317">
        <v>3.72</v>
      </c>
      <c r="I1572" s="318">
        <v>2187.1799999999998</v>
      </c>
      <c r="J1572" s="318">
        <v>498.12000000000035</v>
      </c>
      <c r="K1572" s="318">
        <f t="shared" si="93"/>
        <v>2685.3</v>
      </c>
      <c r="L1572" s="351">
        <f t="shared" si="90"/>
        <v>0.18549882694670999</v>
      </c>
    </row>
    <row r="1573" spans="1:12" ht="12.75" x14ac:dyDescent="0.2">
      <c r="A1573" s="302" t="s">
        <v>17226</v>
      </c>
      <c r="B1573" s="312">
        <v>1600</v>
      </c>
      <c r="C1573" s="313" t="s">
        <v>17227</v>
      </c>
      <c r="D1573" s="314" t="s">
        <v>60</v>
      </c>
      <c r="E1573" s="315" t="s">
        <v>17219</v>
      </c>
      <c r="F1573" s="315" t="s">
        <v>17222</v>
      </c>
      <c r="G1573" s="316">
        <v>89.5</v>
      </c>
      <c r="H1573" s="317">
        <v>4.96</v>
      </c>
      <c r="I1573" s="318">
        <v>2123.29</v>
      </c>
      <c r="J1573" s="318">
        <v>464.13999999999987</v>
      </c>
      <c r="K1573" s="318">
        <f t="shared" si="93"/>
        <v>2587.4299999999998</v>
      </c>
      <c r="L1573" s="351">
        <f t="shared" si="90"/>
        <v>0.17938263064121537</v>
      </c>
    </row>
    <row r="1574" spans="1:12" ht="12.75" x14ac:dyDescent="0.2">
      <c r="A1574" s="302" t="s">
        <v>17226</v>
      </c>
      <c r="B1574" s="312">
        <v>1600</v>
      </c>
      <c r="C1574" s="313" t="s">
        <v>17227</v>
      </c>
      <c r="D1574" s="314" t="s">
        <v>60</v>
      </c>
      <c r="E1574" s="315" t="s">
        <v>17219</v>
      </c>
      <c r="F1574" s="315" t="s">
        <v>17222</v>
      </c>
      <c r="G1574" s="316">
        <v>88.9</v>
      </c>
      <c r="H1574" s="317">
        <v>5.04</v>
      </c>
      <c r="I1574" s="318">
        <v>1940.93</v>
      </c>
      <c r="J1574" s="318">
        <v>401.39999999999986</v>
      </c>
      <c r="K1574" s="318">
        <f t="shared" si="93"/>
        <v>2342.33</v>
      </c>
      <c r="L1574" s="351">
        <f t="shared" si="90"/>
        <v>0.17136782605354492</v>
      </c>
    </row>
    <row r="1575" spans="1:12" ht="12.75" x14ac:dyDescent="0.2">
      <c r="A1575" s="302" t="s">
        <v>17226</v>
      </c>
      <c r="B1575" s="312">
        <v>2440</v>
      </c>
      <c r="C1575" s="313" t="s">
        <v>17227</v>
      </c>
      <c r="D1575" s="314" t="s">
        <v>60</v>
      </c>
      <c r="E1575" s="315" t="s">
        <v>17219</v>
      </c>
      <c r="F1575" s="315" t="s">
        <v>484</v>
      </c>
      <c r="G1575" s="316">
        <v>88.196721311475414</v>
      </c>
      <c r="H1575" s="317">
        <v>8.1499993801116943</v>
      </c>
      <c r="I1575" s="318">
        <v>2254.89990234375</v>
      </c>
      <c r="J1575" s="318">
        <v>989.20019531250011</v>
      </c>
      <c r="K1575" s="318">
        <v>3244.10009765625</v>
      </c>
      <c r="L1575" s="351">
        <f t="shared" si="90"/>
        <v>0.3049228339246261</v>
      </c>
    </row>
    <row r="1576" spans="1:12" ht="12.75" x14ac:dyDescent="0.2">
      <c r="A1576" s="302" t="s">
        <v>17226</v>
      </c>
      <c r="B1576" s="312">
        <v>2440</v>
      </c>
      <c r="C1576" s="313" t="s">
        <v>17227</v>
      </c>
      <c r="D1576" s="314" t="s">
        <v>60</v>
      </c>
      <c r="E1576" s="315" t="s">
        <v>17219</v>
      </c>
      <c r="F1576" s="315" t="s">
        <v>484</v>
      </c>
      <c r="G1576" s="316">
        <v>87.581967213114751</v>
      </c>
      <c r="H1576" s="317">
        <v>8.2100003957748413</v>
      </c>
      <c r="I1576" s="318">
        <v>2218.199951171875</v>
      </c>
      <c r="J1576" s="318">
        <v>963.5</v>
      </c>
      <c r="K1576" s="318">
        <v>3181.699951171875</v>
      </c>
      <c r="L1576" s="351">
        <f t="shared" si="90"/>
        <v>0.30282553816714436</v>
      </c>
    </row>
    <row r="1577" spans="1:12" ht="12.75" x14ac:dyDescent="0.2">
      <c r="A1577" s="302" t="s">
        <v>17226</v>
      </c>
      <c r="B1577" s="312">
        <v>1600</v>
      </c>
      <c r="C1577" s="313" t="s">
        <v>17227</v>
      </c>
      <c r="D1577" s="314" t="s">
        <v>60</v>
      </c>
      <c r="E1577" s="315" t="s">
        <v>17219</v>
      </c>
      <c r="F1577" s="315" t="s">
        <v>17222</v>
      </c>
      <c r="G1577" s="316">
        <v>84.5</v>
      </c>
      <c r="H1577" s="317">
        <v>5.9</v>
      </c>
      <c r="I1577" s="318">
        <v>979.14</v>
      </c>
      <c r="J1577" s="318">
        <v>223.92999999999995</v>
      </c>
      <c r="K1577" s="318">
        <f>I1577+J1577</f>
        <v>1203.07</v>
      </c>
      <c r="L1577" s="351">
        <f t="shared" si="90"/>
        <v>0.18613214526170543</v>
      </c>
    </row>
    <row r="1578" spans="1:12" ht="12.75" x14ac:dyDescent="0.2">
      <c r="A1578" s="302" t="s">
        <v>17226</v>
      </c>
      <c r="B1578" s="312">
        <v>1600</v>
      </c>
      <c r="C1578" s="313" t="s">
        <v>17227</v>
      </c>
      <c r="D1578" s="314" t="s">
        <v>60</v>
      </c>
      <c r="E1578" s="315" t="s">
        <v>17219</v>
      </c>
      <c r="F1578" s="315" t="s">
        <v>17222</v>
      </c>
      <c r="G1578" s="316">
        <v>84.1</v>
      </c>
      <c r="H1578" s="317">
        <v>5.89</v>
      </c>
      <c r="I1578" s="318">
        <v>1008.15</v>
      </c>
      <c r="J1578" s="318">
        <v>222.32000000000005</v>
      </c>
      <c r="K1578" s="318">
        <f>I1578+J1578</f>
        <v>1230.47</v>
      </c>
      <c r="L1578" s="351">
        <f t="shared" ref="L1578:L1641" si="94">IF(J1578="","",IF(K1578="","",J1578/K1578))</f>
        <v>0.1806789275642641</v>
      </c>
    </row>
    <row r="1579" spans="1:12" ht="12.75" x14ac:dyDescent="0.2">
      <c r="A1579" s="302" t="s">
        <v>17226</v>
      </c>
      <c r="B1579" s="312">
        <v>2440</v>
      </c>
      <c r="C1579" s="313" t="s">
        <v>17227</v>
      </c>
      <c r="D1579" s="314" t="s">
        <v>60</v>
      </c>
      <c r="E1579" s="315" t="s">
        <v>17219</v>
      </c>
      <c r="F1579" s="315" t="s">
        <v>484</v>
      </c>
      <c r="G1579" s="316">
        <v>83.415424739195231</v>
      </c>
      <c r="H1579" s="317">
        <v>8.2299992442131042</v>
      </c>
      <c r="I1579" s="318">
        <v>2353.60009765625</v>
      </c>
      <c r="J1579" s="318">
        <v>1107.0998535156252</v>
      </c>
      <c r="K1579" s="318">
        <v>3460.699951171875</v>
      </c>
      <c r="L1579" s="351">
        <f t="shared" si="94"/>
        <v>0.31990633950820702</v>
      </c>
    </row>
    <row r="1580" spans="1:12" ht="12.75" x14ac:dyDescent="0.2">
      <c r="A1580" s="302" t="s">
        <v>17226</v>
      </c>
      <c r="B1580" s="312">
        <v>1600</v>
      </c>
      <c r="C1580" s="313" t="s">
        <v>17227</v>
      </c>
      <c r="D1580" s="314" t="s">
        <v>60</v>
      </c>
      <c r="E1580" s="315" t="s">
        <v>17219</v>
      </c>
      <c r="F1580" s="315" t="s">
        <v>17222</v>
      </c>
      <c r="G1580" s="316">
        <v>83.4</v>
      </c>
      <c r="H1580" s="317">
        <v>5.93</v>
      </c>
      <c r="I1580" s="318">
        <v>956.53</v>
      </c>
      <c r="J1580" s="318">
        <v>224.13000000000011</v>
      </c>
      <c r="K1580" s="318">
        <f>I1580+J1580</f>
        <v>1180.6600000000001</v>
      </c>
      <c r="L1580" s="351">
        <f t="shared" si="94"/>
        <v>0.18983449934782248</v>
      </c>
    </row>
    <row r="1581" spans="1:12" ht="12.75" x14ac:dyDescent="0.2">
      <c r="A1581" s="302" t="s">
        <v>17226</v>
      </c>
      <c r="B1581" s="312">
        <v>2440</v>
      </c>
      <c r="C1581" s="313" t="s">
        <v>17227</v>
      </c>
      <c r="D1581" s="314" t="s">
        <v>60</v>
      </c>
      <c r="E1581" s="315" t="s">
        <v>17219</v>
      </c>
      <c r="F1581" s="315" t="s">
        <v>484</v>
      </c>
      <c r="G1581" s="316">
        <v>83.126676602086448</v>
      </c>
      <c r="H1581" s="317">
        <v>8.1599995493888855</v>
      </c>
      <c r="I1581" s="318">
        <v>2322.699951171875</v>
      </c>
      <c r="J1581" s="318">
        <v>957.5</v>
      </c>
      <c r="K1581" s="318">
        <v>3280.199951171875</v>
      </c>
      <c r="L1581" s="351">
        <f t="shared" si="94"/>
        <v>0.29190293709318732</v>
      </c>
    </row>
    <row r="1582" spans="1:12" ht="12.75" x14ac:dyDescent="0.2">
      <c r="A1582" s="302" t="s">
        <v>17226</v>
      </c>
      <c r="B1582" s="312">
        <v>2440</v>
      </c>
      <c r="C1582" s="313" t="s">
        <v>17227</v>
      </c>
      <c r="D1582" s="314" t="s">
        <v>60</v>
      </c>
      <c r="E1582" s="315" t="s">
        <v>17219</v>
      </c>
      <c r="F1582" s="315" t="s">
        <v>484</v>
      </c>
      <c r="G1582" s="316">
        <v>82.546448087431699</v>
      </c>
      <c r="H1582" s="317">
        <v>8.2200005650520325</v>
      </c>
      <c r="I1582" s="318">
        <v>2366.199951171875</v>
      </c>
      <c r="J1582" s="318">
        <v>1112.900146484375</v>
      </c>
      <c r="K1582" s="318">
        <v>3479.10009765625</v>
      </c>
      <c r="L1582" s="351">
        <f t="shared" si="94"/>
        <v>0.31988161169438545</v>
      </c>
    </row>
    <row r="1583" spans="1:12" ht="12.75" x14ac:dyDescent="0.2">
      <c r="A1583" s="302" t="s">
        <v>17226</v>
      </c>
      <c r="B1583" s="312">
        <v>2440</v>
      </c>
      <c r="C1583" s="313" t="s">
        <v>17227</v>
      </c>
      <c r="D1583" s="314" t="s">
        <v>60</v>
      </c>
      <c r="E1583" s="315" t="s">
        <v>17219</v>
      </c>
      <c r="F1583" s="315" t="s">
        <v>484</v>
      </c>
      <c r="G1583" s="316">
        <v>81.926602086438152</v>
      </c>
      <c r="H1583" s="317">
        <v>8.2299992442131042</v>
      </c>
      <c r="I1583" s="318">
        <v>2349.39990234375</v>
      </c>
      <c r="J1583" s="318">
        <v>1073.900146484375</v>
      </c>
      <c r="K1583" s="318">
        <v>3423.300048828125</v>
      </c>
      <c r="L1583" s="351">
        <f t="shared" si="94"/>
        <v>0.3137031902453295</v>
      </c>
    </row>
    <row r="1584" spans="1:12" ht="12.75" x14ac:dyDescent="0.2">
      <c r="A1584" s="302" t="s">
        <v>17226</v>
      </c>
      <c r="B1584" s="312">
        <v>2440</v>
      </c>
      <c r="C1584" s="313" t="s">
        <v>17227</v>
      </c>
      <c r="D1584" s="314" t="s">
        <v>60</v>
      </c>
      <c r="E1584" s="315" t="s">
        <v>17219</v>
      </c>
      <c r="F1584" s="315" t="s">
        <v>484</v>
      </c>
      <c r="G1584" s="316">
        <v>73.477396920019871</v>
      </c>
      <c r="H1584" s="317">
        <v>7.3399998247623444</v>
      </c>
      <c r="I1584" s="318">
        <v>3151.10009765625</v>
      </c>
      <c r="J1584" s="318">
        <v>1695.6997070312498</v>
      </c>
      <c r="K1584" s="318">
        <v>4846.7998046875</v>
      </c>
      <c r="L1584" s="351">
        <f t="shared" si="94"/>
        <v>0.3498596548987401</v>
      </c>
    </row>
    <row r="1585" spans="1:12" ht="12.75" x14ac:dyDescent="0.2">
      <c r="A1585" s="302" t="s">
        <v>17226</v>
      </c>
      <c r="B1585" s="312">
        <v>2440</v>
      </c>
      <c r="C1585" s="313" t="s">
        <v>17227</v>
      </c>
      <c r="D1585" s="314" t="s">
        <v>60</v>
      </c>
      <c r="E1585" s="315" t="s">
        <v>17219</v>
      </c>
      <c r="F1585" s="315" t="s">
        <v>484</v>
      </c>
      <c r="G1585" s="316">
        <v>65.61847988077497</v>
      </c>
      <c r="H1585" s="317">
        <v>7.1100004017353058</v>
      </c>
      <c r="I1585" s="318">
        <v>3223</v>
      </c>
      <c r="J1585" s="318">
        <v>1718.7998046875002</v>
      </c>
      <c r="K1585" s="318">
        <v>4941.7998046875</v>
      </c>
      <c r="L1585" s="351">
        <f t="shared" si="94"/>
        <v>0.34780846505703206</v>
      </c>
    </row>
    <row r="1586" spans="1:12" ht="12.75" x14ac:dyDescent="0.2">
      <c r="A1586" s="302" t="s">
        <v>17226</v>
      </c>
      <c r="B1586" s="312">
        <v>2440</v>
      </c>
      <c r="C1586" s="313" t="s">
        <v>17227</v>
      </c>
      <c r="D1586" s="314" t="s">
        <v>60</v>
      </c>
      <c r="E1586" s="315" t="s">
        <v>17219</v>
      </c>
      <c r="F1586" s="315" t="s">
        <v>484</v>
      </c>
      <c r="G1586" s="316">
        <v>65.583705911574768</v>
      </c>
      <c r="H1586" s="317">
        <v>7.2800002992153168</v>
      </c>
      <c r="I1586" s="318">
        <v>3161.39990234375</v>
      </c>
      <c r="J1586" s="318">
        <v>1697.60009765625</v>
      </c>
      <c r="K1586" s="318">
        <v>4859</v>
      </c>
      <c r="L1586" s="351">
        <f t="shared" si="94"/>
        <v>0.34937231892493309</v>
      </c>
    </row>
    <row r="1587" spans="1:12" ht="12.75" x14ac:dyDescent="0.2">
      <c r="A1587" s="302" t="s">
        <v>17226</v>
      </c>
      <c r="B1587" s="312">
        <v>1126</v>
      </c>
      <c r="C1587" s="313" t="s">
        <v>17227</v>
      </c>
      <c r="D1587" s="314" t="s">
        <v>17224</v>
      </c>
      <c r="E1587" s="315" t="s">
        <v>17219</v>
      </c>
      <c r="F1587" s="315" t="s">
        <v>17221</v>
      </c>
      <c r="G1587" s="316">
        <v>103.6</v>
      </c>
      <c r="H1587" s="317">
        <v>12.52</v>
      </c>
      <c r="I1587" s="318">
        <v>46.73</v>
      </c>
      <c r="J1587" s="318">
        <v>47.47</v>
      </c>
      <c r="K1587" s="318">
        <f>I1587+J1587</f>
        <v>94.199999999999989</v>
      </c>
      <c r="L1587" s="351">
        <f t="shared" si="94"/>
        <v>0.50392781316348201</v>
      </c>
    </row>
    <row r="1588" spans="1:12" ht="12.75" x14ac:dyDescent="0.2">
      <c r="A1588" s="302" t="s">
        <v>17226</v>
      </c>
      <c r="B1588" s="312">
        <v>1126</v>
      </c>
      <c r="C1588" s="313" t="s">
        <v>17227</v>
      </c>
      <c r="D1588" s="314" t="s">
        <v>17224</v>
      </c>
      <c r="E1588" s="315" t="s">
        <v>17219</v>
      </c>
      <c r="F1588" s="315" t="s">
        <v>17221</v>
      </c>
      <c r="G1588" s="316">
        <v>103.6</v>
      </c>
      <c r="H1588" s="317">
        <v>12.51</v>
      </c>
      <c r="I1588" s="318">
        <v>47.53</v>
      </c>
      <c r="J1588" s="318">
        <v>47.67</v>
      </c>
      <c r="K1588" s="318">
        <f>I1588+J1588</f>
        <v>95.2</v>
      </c>
      <c r="L1588" s="351">
        <f t="shared" si="94"/>
        <v>0.50073529411764706</v>
      </c>
    </row>
    <row r="1589" spans="1:12" ht="12.75" x14ac:dyDescent="0.2">
      <c r="A1589" s="302" t="s">
        <v>17226</v>
      </c>
      <c r="B1589" s="312">
        <v>1126</v>
      </c>
      <c r="C1589" s="313" t="s">
        <v>17227</v>
      </c>
      <c r="D1589" s="314" t="s">
        <v>17224</v>
      </c>
      <c r="E1589" s="315" t="s">
        <v>17219</v>
      </c>
      <c r="F1589" s="315" t="s">
        <v>17221</v>
      </c>
      <c r="G1589" s="316">
        <v>103.6</v>
      </c>
      <c r="H1589" s="317">
        <v>12.54</v>
      </c>
      <c r="I1589" s="318">
        <v>44.67</v>
      </c>
      <c r="J1589" s="318">
        <v>47.93</v>
      </c>
      <c r="K1589" s="318">
        <f>I1589+J1589</f>
        <v>92.6</v>
      </c>
      <c r="L1589" s="351">
        <f t="shared" si="94"/>
        <v>0.51760259179265666</v>
      </c>
    </row>
    <row r="1590" spans="1:12" ht="12.75" x14ac:dyDescent="0.2">
      <c r="A1590" s="302" t="s">
        <v>17226</v>
      </c>
      <c r="B1590" s="312">
        <v>2000</v>
      </c>
      <c r="C1590" s="313" t="s">
        <v>17227</v>
      </c>
      <c r="D1590" s="314" t="s">
        <v>17224</v>
      </c>
      <c r="E1590" s="315" t="s">
        <v>17219</v>
      </c>
      <c r="F1590" s="315" t="s">
        <v>484</v>
      </c>
      <c r="G1590" s="316">
        <v>103.16166666666666</v>
      </c>
      <c r="H1590" s="317">
        <v>11.989999562501907</v>
      </c>
      <c r="I1590" s="318">
        <v>46.5</v>
      </c>
      <c r="J1590" s="318">
        <v>39.089996337890618</v>
      </c>
      <c r="K1590" s="318">
        <v>85.589996337890625</v>
      </c>
      <c r="L1590" s="351">
        <f t="shared" si="94"/>
        <v>0.45671220949200469</v>
      </c>
    </row>
    <row r="1591" spans="1:12" ht="12.75" x14ac:dyDescent="0.2">
      <c r="A1591" s="302" t="s">
        <v>17226</v>
      </c>
      <c r="B1591" s="312">
        <v>2000</v>
      </c>
      <c r="C1591" s="313" t="s">
        <v>17227</v>
      </c>
      <c r="D1591" s="314" t="s">
        <v>17224</v>
      </c>
      <c r="E1591" s="315" t="s">
        <v>17219</v>
      </c>
      <c r="F1591" s="315" t="s">
        <v>17222</v>
      </c>
      <c r="G1591" s="316">
        <v>102.9</v>
      </c>
      <c r="H1591" s="317">
        <v>13.55</v>
      </c>
      <c r="I1591" s="318">
        <v>48.9</v>
      </c>
      <c r="J1591" s="318">
        <v>40.589999999999996</v>
      </c>
      <c r="K1591" s="318">
        <f>I1591+J1591</f>
        <v>89.49</v>
      </c>
      <c r="L1591" s="351">
        <f t="shared" si="94"/>
        <v>0.45357023131076096</v>
      </c>
    </row>
    <row r="1592" spans="1:12" ht="12.75" x14ac:dyDescent="0.2">
      <c r="A1592" s="302" t="s">
        <v>17226</v>
      </c>
      <c r="B1592" s="312">
        <v>3471</v>
      </c>
      <c r="C1592" s="313" t="s">
        <v>17227</v>
      </c>
      <c r="D1592" s="314" t="s">
        <v>17224</v>
      </c>
      <c r="E1592" s="315" t="s">
        <v>17219</v>
      </c>
      <c r="F1592" s="315" t="s">
        <v>484</v>
      </c>
      <c r="G1592" s="316">
        <v>102.52679343128779</v>
      </c>
      <c r="H1592" s="317">
        <v>11.310000717639923</v>
      </c>
      <c r="I1592" s="318">
        <v>93.599998474121094</v>
      </c>
      <c r="J1592" s="318">
        <v>95.200004577636719</v>
      </c>
      <c r="K1592" s="318">
        <v>188.80000305175781</v>
      </c>
      <c r="L1592" s="351">
        <f t="shared" si="94"/>
        <v>0.50423730423107305</v>
      </c>
    </row>
    <row r="1593" spans="1:12" ht="12.75" x14ac:dyDescent="0.2">
      <c r="A1593" s="302" t="s">
        <v>17226</v>
      </c>
      <c r="B1593" s="312">
        <v>3471</v>
      </c>
      <c r="C1593" s="313" t="s">
        <v>17227</v>
      </c>
      <c r="D1593" s="314" t="s">
        <v>17224</v>
      </c>
      <c r="E1593" s="315" t="s">
        <v>17219</v>
      </c>
      <c r="F1593" s="315" t="s">
        <v>484</v>
      </c>
      <c r="G1593" s="316">
        <v>101.80293863439928</v>
      </c>
      <c r="H1593" s="317">
        <v>11.410000175237656</v>
      </c>
      <c r="I1593" s="318">
        <v>77.199996948242188</v>
      </c>
      <c r="J1593" s="318">
        <v>82.699996948242188</v>
      </c>
      <c r="K1593" s="318">
        <v>159.89999389648438</v>
      </c>
      <c r="L1593" s="351">
        <f t="shared" si="94"/>
        <v>0.51719824956203742</v>
      </c>
    </row>
    <row r="1594" spans="1:12" ht="12.75" x14ac:dyDescent="0.2">
      <c r="A1594" s="302" t="s">
        <v>17226</v>
      </c>
      <c r="B1594" s="312">
        <v>2000</v>
      </c>
      <c r="C1594" s="313" t="s">
        <v>17227</v>
      </c>
      <c r="D1594" s="314" t="s">
        <v>17224</v>
      </c>
      <c r="E1594" s="315" t="s">
        <v>17219</v>
      </c>
      <c r="F1594" s="315" t="s">
        <v>17222</v>
      </c>
      <c r="G1594" s="316">
        <v>101.8</v>
      </c>
      <c r="H1594" s="317">
        <v>14.75</v>
      </c>
      <c r="I1594" s="318">
        <v>33.24</v>
      </c>
      <c r="J1594" s="318">
        <v>26.08</v>
      </c>
      <c r="K1594" s="318">
        <f>I1594+J1594</f>
        <v>59.32</v>
      </c>
      <c r="L1594" s="351">
        <f t="shared" si="94"/>
        <v>0.43964935940660821</v>
      </c>
    </row>
    <row r="1595" spans="1:12" ht="12.75" x14ac:dyDescent="0.2">
      <c r="A1595" s="302" t="s">
        <v>17226</v>
      </c>
      <c r="B1595" s="312">
        <v>3471</v>
      </c>
      <c r="C1595" s="313" t="s">
        <v>17227</v>
      </c>
      <c r="D1595" s="314" t="s">
        <v>17224</v>
      </c>
      <c r="E1595" s="315" t="s">
        <v>17219</v>
      </c>
      <c r="F1595" s="315" t="s">
        <v>484</v>
      </c>
      <c r="G1595" s="316">
        <v>101.57130509939498</v>
      </c>
      <c r="H1595" s="317">
        <v>11.989999562501907</v>
      </c>
      <c r="I1595" s="318">
        <v>46.099998474121094</v>
      </c>
      <c r="J1595" s="318">
        <v>64.900001525878906</v>
      </c>
      <c r="K1595" s="318">
        <v>111</v>
      </c>
      <c r="L1595" s="351">
        <f t="shared" si="94"/>
        <v>0.58468469843134152</v>
      </c>
    </row>
    <row r="1596" spans="1:12" ht="12.75" x14ac:dyDescent="0.2">
      <c r="A1596" s="302" t="s">
        <v>17226</v>
      </c>
      <c r="B1596" s="312">
        <v>2000</v>
      </c>
      <c r="C1596" s="313" t="s">
        <v>17227</v>
      </c>
      <c r="D1596" s="314" t="s">
        <v>17224</v>
      </c>
      <c r="E1596" s="315" t="s">
        <v>17219</v>
      </c>
      <c r="F1596" s="315" t="s">
        <v>17222</v>
      </c>
      <c r="G1596" s="316">
        <v>101.5</v>
      </c>
      <c r="H1596" s="317">
        <v>13.57</v>
      </c>
      <c r="I1596" s="318">
        <v>38.729999999999997</v>
      </c>
      <c r="J1596" s="318">
        <v>38.95000000000001</v>
      </c>
      <c r="K1596" s="318">
        <f>I1596+J1596</f>
        <v>77.680000000000007</v>
      </c>
      <c r="L1596" s="351">
        <f t="shared" si="94"/>
        <v>0.50141606591143162</v>
      </c>
    </row>
    <row r="1597" spans="1:12" ht="12.75" x14ac:dyDescent="0.2">
      <c r="A1597" s="302" t="s">
        <v>17226</v>
      </c>
      <c r="B1597" s="312">
        <v>2000</v>
      </c>
      <c r="C1597" s="313" t="s">
        <v>17227</v>
      </c>
      <c r="D1597" s="314" t="s">
        <v>17224</v>
      </c>
      <c r="E1597" s="315" t="s">
        <v>17219</v>
      </c>
      <c r="F1597" s="315" t="s">
        <v>484</v>
      </c>
      <c r="G1597" s="316">
        <v>101.4</v>
      </c>
      <c r="H1597" s="317">
        <v>12.380000203847885</v>
      </c>
      <c r="I1597" s="318">
        <v>32.939998626708984</v>
      </c>
      <c r="J1597" s="318">
        <v>39.700000762939453</v>
      </c>
      <c r="K1597" s="318">
        <v>72.639999389648438</v>
      </c>
      <c r="L1597" s="351">
        <f t="shared" si="94"/>
        <v>0.5465308520996065</v>
      </c>
    </row>
    <row r="1598" spans="1:12" ht="12.75" x14ac:dyDescent="0.2">
      <c r="A1598" s="302" t="s">
        <v>17226</v>
      </c>
      <c r="B1598" s="312">
        <v>2000</v>
      </c>
      <c r="C1598" s="313" t="s">
        <v>17227</v>
      </c>
      <c r="D1598" s="314" t="s">
        <v>17224</v>
      </c>
      <c r="E1598" s="315" t="s">
        <v>17219</v>
      </c>
      <c r="F1598" s="315" t="s">
        <v>17221</v>
      </c>
      <c r="G1598" s="316">
        <v>101.29999999999998</v>
      </c>
      <c r="H1598" s="317">
        <v>10.4</v>
      </c>
      <c r="I1598" s="318">
        <v>89</v>
      </c>
      <c r="J1598" s="318">
        <v>77</v>
      </c>
      <c r="K1598" s="318">
        <f>I1598+J1598</f>
        <v>166</v>
      </c>
      <c r="L1598" s="351">
        <f t="shared" si="94"/>
        <v>0.46385542168674698</v>
      </c>
    </row>
    <row r="1599" spans="1:12" ht="12.75" x14ac:dyDescent="0.2">
      <c r="A1599" s="302" t="s">
        <v>17226</v>
      </c>
      <c r="B1599" s="312">
        <v>2000</v>
      </c>
      <c r="C1599" s="313" t="s">
        <v>17227</v>
      </c>
      <c r="D1599" s="314" t="s">
        <v>17224</v>
      </c>
      <c r="E1599" s="315" t="s">
        <v>17219</v>
      </c>
      <c r="F1599" s="315" t="s">
        <v>17222</v>
      </c>
      <c r="G1599" s="316">
        <v>101</v>
      </c>
      <c r="H1599" s="317">
        <v>13.57</v>
      </c>
      <c r="I1599" s="318">
        <v>32.700000000000003</v>
      </c>
      <c r="J1599" s="318">
        <v>38.28</v>
      </c>
      <c r="K1599" s="318">
        <f>I1599+J1599</f>
        <v>70.98</v>
      </c>
      <c r="L1599" s="351">
        <f t="shared" si="94"/>
        <v>0.53930684699915465</v>
      </c>
    </row>
    <row r="1600" spans="1:12" ht="12.75" x14ac:dyDescent="0.2">
      <c r="A1600" s="302" t="s">
        <v>17226</v>
      </c>
      <c r="B1600" s="312">
        <v>2000</v>
      </c>
      <c r="C1600" s="313" t="s">
        <v>17227</v>
      </c>
      <c r="D1600" s="314" t="s">
        <v>17224</v>
      </c>
      <c r="E1600" s="315" t="s">
        <v>17219</v>
      </c>
      <c r="F1600" s="315" t="s">
        <v>17221</v>
      </c>
      <c r="G1600" s="316">
        <v>100.8</v>
      </c>
      <c r="H1600" s="317">
        <v>13.360000000000003</v>
      </c>
      <c r="I1600" s="318">
        <v>178.0439121756487</v>
      </c>
      <c r="J1600" s="318">
        <v>44.160416666666663</v>
      </c>
      <c r="K1600" s="318">
        <f>I1600+J1600</f>
        <v>222.20432884231536</v>
      </c>
      <c r="L1600" s="351">
        <f t="shared" si="94"/>
        <v>0.19873787741554114</v>
      </c>
    </row>
    <row r="1601" spans="1:12" ht="12.75" x14ac:dyDescent="0.2">
      <c r="A1601" s="302" t="s">
        <v>17226</v>
      </c>
      <c r="B1601" s="312">
        <v>2000</v>
      </c>
      <c r="C1601" s="313" t="s">
        <v>17227</v>
      </c>
      <c r="D1601" s="314" t="s">
        <v>17224</v>
      </c>
      <c r="E1601" s="315" t="s">
        <v>17219</v>
      </c>
      <c r="F1601" s="315" t="s">
        <v>17222</v>
      </c>
      <c r="G1601" s="316">
        <v>100.8</v>
      </c>
      <c r="H1601" s="317">
        <v>13.6</v>
      </c>
      <c r="I1601" s="318">
        <v>34.590000000000003</v>
      </c>
      <c r="J1601" s="318">
        <v>37.97</v>
      </c>
      <c r="K1601" s="318">
        <f>I1601+J1601</f>
        <v>72.56</v>
      </c>
      <c r="L1601" s="351">
        <f t="shared" si="94"/>
        <v>0.52329106945975745</v>
      </c>
    </row>
    <row r="1602" spans="1:12" ht="12.75" x14ac:dyDescent="0.2">
      <c r="A1602" s="302" t="s">
        <v>17226</v>
      </c>
      <c r="B1602" s="312">
        <v>3471</v>
      </c>
      <c r="C1602" s="313" t="s">
        <v>17227</v>
      </c>
      <c r="D1602" s="314" t="s">
        <v>17224</v>
      </c>
      <c r="E1602" s="315" t="s">
        <v>17219</v>
      </c>
      <c r="F1602" s="315" t="s">
        <v>484</v>
      </c>
      <c r="G1602" s="316">
        <v>100.67372515125324</v>
      </c>
      <c r="H1602" s="317">
        <v>11.93000003695488</v>
      </c>
      <c r="I1602" s="318">
        <v>34.799999237060547</v>
      </c>
      <c r="J1602" s="318">
        <v>61.799999237060547</v>
      </c>
      <c r="K1602" s="318">
        <v>96.599998474121094</v>
      </c>
      <c r="L1602" s="351">
        <f t="shared" si="94"/>
        <v>0.63975155500252534</v>
      </c>
    </row>
    <row r="1603" spans="1:12" ht="12.75" x14ac:dyDescent="0.2">
      <c r="A1603" s="302" t="s">
        <v>17226</v>
      </c>
      <c r="B1603" s="312">
        <v>1340</v>
      </c>
      <c r="C1603" s="313" t="s">
        <v>17227</v>
      </c>
      <c r="D1603" s="314" t="s">
        <v>17224</v>
      </c>
      <c r="E1603" s="315" t="s">
        <v>17219</v>
      </c>
      <c r="F1603" s="315" t="s">
        <v>17221</v>
      </c>
      <c r="G1603" s="316">
        <v>100</v>
      </c>
      <c r="H1603" s="317">
        <v>7.98</v>
      </c>
      <c r="I1603" s="318">
        <v>134.6</v>
      </c>
      <c r="J1603" s="318">
        <v>89.2</v>
      </c>
      <c r="K1603" s="318">
        <v>223.8</v>
      </c>
      <c r="L1603" s="351">
        <f t="shared" si="94"/>
        <v>0.39857015192135836</v>
      </c>
    </row>
    <row r="1604" spans="1:12" ht="12.75" x14ac:dyDescent="0.2">
      <c r="A1604" s="302" t="s">
        <v>17226</v>
      </c>
      <c r="B1604" s="312">
        <v>1340</v>
      </c>
      <c r="C1604" s="313" t="s">
        <v>17227</v>
      </c>
      <c r="D1604" s="314" t="s">
        <v>17224</v>
      </c>
      <c r="E1604" s="315" t="s">
        <v>17219</v>
      </c>
      <c r="F1604" s="315" t="s">
        <v>17221</v>
      </c>
      <c r="G1604" s="316">
        <v>100</v>
      </c>
      <c r="H1604" s="317">
        <v>8.49</v>
      </c>
      <c r="I1604" s="318">
        <v>165.2</v>
      </c>
      <c r="J1604" s="318">
        <v>45.3</v>
      </c>
      <c r="K1604" s="318">
        <v>210.5</v>
      </c>
      <c r="L1604" s="351">
        <f t="shared" si="94"/>
        <v>0.21520190023752966</v>
      </c>
    </row>
    <row r="1605" spans="1:12" ht="12.75" x14ac:dyDescent="0.2">
      <c r="A1605" s="302" t="s">
        <v>17226</v>
      </c>
      <c r="B1605" s="312">
        <v>1340</v>
      </c>
      <c r="C1605" s="313" t="s">
        <v>17227</v>
      </c>
      <c r="D1605" s="314" t="s">
        <v>17224</v>
      </c>
      <c r="E1605" s="315" t="s">
        <v>17219</v>
      </c>
      <c r="F1605" s="315" t="s">
        <v>17221</v>
      </c>
      <c r="G1605" s="316">
        <v>100</v>
      </c>
      <c r="H1605" s="317">
        <v>8.67</v>
      </c>
      <c r="I1605" s="318">
        <v>179</v>
      </c>
      <c r="J1605" s="318">
        <v>33.700000000000003</v>
      </c>
      <c r="K1605" s="318">
        <v>212.7</v>
      </c>
      <c r="L1605" s="351">
        <f t="shared" si="94"/>
        <v>0.15843911612599909</v>
      </c>
    </row>
    <row r="1606" spans="1:12" ht="12.75" x14ac:dyDescent="0.2">
      <c r="A1606" s="302" t="s">
        <v>17226</v>
      </c>
      <c r="B1606" s="312">
        <v>1340</v>
      </c>
      <c r="C1606" s="313" t="s">
        <v>17227</v>
      </c>
      <c r="D1606" s="314" t="s">
        <v>17224</v>
      </c>
      <c r="E1606" s="315" t="s">
        <v>17219</v>
      </c>
      <c r="F1606" s="315" t="s">
        <v>17221</v>
      </c>
      <c r="G1606" s="316">
        <v>100</v>
      </c>
      <c r="H1606" s="317">
        <v>8.85</v>
      </c>
      <c r="I1606" s="318">
        <v>182</v>
      </c>
      <c r="J1606" s="318">
        <v>39.299999999999997</v>
      </c>
      <c r="K1606" s="318">
        <v>221.3</v>
      </c>
      <c r="L1606" s="351">
        <f t="shared" si="94"/>
        <v>0.17758698599186623</v>
      </c>
    </row>
    <row r="1607" spans="1:12" ht="12.75" x14ac:dyDescent="0.2">
      <c r="A1607" s="302" t="s">
        <v>17226</v>
      </c>
      <c r="B1607" s="312">
        <v>1340</v>
      </c>
      <c r="C1607" s="313" t="s">
        <v>17227</v>
      </c>
      <c r="D1607" s="314" t="s">
        <v>17224</v>
      </c>
      <c r="E1607" s="315" t="s">
        <v>17219</v>
      </c>
      <c r="F1607" s="315" t="s">
        <v>17221</v>
      </c>
      <c r="G1607" s="316">
        <v>100</v>
      </c>
      <c r="H1607" s="317">
        <v>8.32</v>
      </c>
      <c r="I1607" s="318">
        <v>187.3</v>
      </c>
      <c r="J1607" s="318">
        <v>50.5</v>
      </c>
      <c r="K1607" s="318">
        <v>237.8</v>
      </c>
      <c r="L1607" s="351">
        <f t="shared" si="94"/>
        <v>0.21236333052985701</v>
      </c>
    </row>
    <row r="1608" spans="1:12" ht="12.75" x14ac:dyDescent="0.2">
      <c r="A1608" s="302" t="s">
        <v>17226</v>
      </c>
      <c r="B1608" s="312">
        <v>2000</v>
      </c>
      <c r="C1608" s="313" t="s">
        <v>17227</v>
      </c>
      <c r="D1608" s="314" t="s">
        <v>17224</v>
      </c>
      <c r="E1608" s="315" t="s">
        <v>17219</v>
      </c>
      <c r="F1608" s="315" t="s">
        <v>17220</v>
      </c>
      <c r="G1608" s="316">
        <v>100</v>
      </c>
      <c r="H1608" s="317">
        <v>11.7</v>
      </c>
      <c r="I1608" s="318">
        <v>192</v>
      </c>
      <c r="J1608" s="318">
        <v>2.5</v>
      </c>
      <c r="K1608" s="318">
        <v>195.6</v>
      </c>
      <c r="L1608" s="351">
        <f t="shared" si="94"/>
        <v>1.278118609406953E-2</v>
      </c>
    </row>
    <row r="1609" spans="1:12" ht="12.75" x14ac:dyDescent="0.2">
      <c r="A1609" s="302" t="s">
        <v>17226</v>
      </c>
      <c r="B1609" s="312">
        <v>1126</v>
      </c>
      <c r="C1609" s="313" t="s">
        <v>17227</v>
      </c>
      <c r="D1609" s="314" t="s">
        <v>17224</v>
      </c>
      <c r="E1609" s="315" t="s">
        <v>17219</v>
      </c>
      <c r="F1609" s="315" t="s">
        <v>17221</v>
      </c>
      <c r="G1609" s="316">
        <v>99.9</v>
      </c>
      <c r="H1609" s="317">
        <v>11.3</v>
      </c>
      <c r="I1609" s="318">
        <v>36.869999999999997</v>
      </c>
      <c r="J1609" s="318">
        <v>42</v>
      </c>
      <c r="K1609" s="318">
        <f>I1609+J1609</f>
        <v>78.87</v>
      </c>
      <c r="L1609" s="351">
        <f t="shared" si="94"/>
        <v>0.53252187143400531</v>
      </c>
    </row>
    <row r="1610" spans="1:12" ht="12.75" x14ac:dyDescent="0.2">
      <c r="A1610" s="302" t="s">
        <v>17226</v>
      </c>
      <c r="B1610" s="312">
        <v>1126</v>
      </c>
      <c r="C1610" s="313" t="s">
        <v>17227</v>
      </c>
      <c r="D1610" s="314" t="s">
        <v>17224</v>
      </c>
      <c r="E1610" s="315" t="s">
        <v>17219</v>
      </c>
      <c r="F1610" s="315" t="s">
        <v>17221</v>
      </c>
      <c r="G1610" s="316">
        <v>99.9</v>
      </c>
      <c r="H1610" s="317">
        <v>11.33</v>
      </c>
      <c r="I1610" s="318">
        <v>41</v>
      </c>
      <c r="J1610" s="318">
        <v>43.53</v>
      </c>
      <c r="K1610" s="318">
        <f>I1610+J1610</f>
        <v>84.53</v>
      </c>
      <c r="L1610" s="351">
        <f t="shared" si="94"/>
        <v>0.51496510114752159</v>
      </c>
    </row>
    <row r="1611" spans="1:12" ht="12.75" x14ac:dyDescent="0.2">
      <c r="A1611" s="302" t="s">
        <v>17226</v>
      </c>
      <c r="B1611" s="312">
        <v>1126</v>
      </c>
      <c r="C1611" s="313" t="s">
        <v>17227</v>
      </c>
      <c r="D1611" s="314" t="s">
        <v>17224</v>
      </c>
      <c r="E1611" s="315" t="s">
        <v>17219</v>
      </c>
      <c r="F1611" s="315" t="s">
        <v>17221</v>
      </c>
      <c r="G1611" s="316">
        <v>99.9</v>
      </c>
      <c r="H1611" s="317">
        <v>11.3</v>
      </c>
      <c r="I1611" s="318">
        <v>42.4</v>
      </c>
      <c r="J1611" s="318">
        <v>43.8</v>
      </c>
      <c r="K1611" s="318">
        <f>I1611+J1611</f>
        <v>86.199999999999989</v>
      </c>
      <c r="L1611" s="351">
        <f t="shared" si="94"/>
        <v>0.50812064965197223</v>
      </c>
    </row>
    <row r="1612" spans="1:12" ht="12.75" x14ac:dyDescent="0.2">
      <c r="A1612" s="302" t="s">
        <v>17226</v>
      </c>
      <c r="B1612" s="312">
        <v>2000</v>
      </c>
      <c r="C1612" s="313" t="s">
        <v>17227</v>
      </c>
      <c r="D1612" s="314" t="s">
        <v>17224</v>
      </c>
      <c r="E1612" s="315" t="s">
        <v>17219</v>
      </c>
      <c r="F1612" s="315" t="s">
        <v>484</v>
      </c>
      <c r="G1612" s="316">
        <v>99.846515151515163</v>
      </c>
      <c r="H1612" s="317">
        <v>12.029999494552612</v>
      </c>
      <c r="I1612" s="318">
        <v>47.319999694824219</v>
      </c>
      <c r="J1612" s="318">
        <v>45.610000610351555</v>
      </c>
      <c r="K1612" s="318">
        <v>92.930000305175781</v>
      </c>
      <c r="L1612" s="351">
        <f t="shared" si="94"/>
        <v>0.490799531481453</v>
      </c>
    </row>
    <row r="1613" spans="1:12" ht="12.75" x14ac:dyDescent="0.2">
      <c r="A1613" s="302" t="s">
        <v>17226</v>
      </c>
      <c r="B1613" s="312">
        <v>1176</v>
      </c>
      <c r="C1613" s="313" t="s">
        <v>17227</v>
      </c>
      <c r="D1613" s="314" t="s">
        <v>17224</v>
      </c>
      <c r="E1613" s="315" t="s">
        <v>17219</v>
      </c>
      <c r="F1613" s="315" t="s">
        <v>17221</v>
      </c>
      <c r="G1613" s="316">
        <v>99.8</v>
      </c>
      <c r="H1613" s="317">
        <v>10.49</v>
      </c>
      <c r="I1613" s="318">
        <v>44.57</v>
      </c>
      <c r="J1613" s="318">
        <v>55.91</v>
      </c>
      <c r="K1613" s="318">
        <f>I1613+J1613</f>
        <v>100.47999999999999</v>
      </c>
      <c r="L1613" s="351">
        <f t="shared" si="94"/>
        <v>0.55642914012738853</v>
      </c>
    </row>
    <row r="1614" spans="1:12" ht="12.75" x14ac:dyDescent="0.2">
      <c r="A1614" s="302" t="s">
        <v>17226</v>
      </c>
      <c r="B1614" s="312">
        <v>1176</v>
      </c>
      <c r="C1614" s="313" t="s">
        <v>17227</v>
      </c>
      <c r="D1614" s="314" t="s">
        <v>17224</v>
      </c>
      <c r="E1614" s="315" t="s">
        <v>17219</v>
      </c>
      <c r="F1614" s="315" t="s">
        <v>17221</v>
      </c>
      <c r="G1614" s="316">
        <v>99.8</v>
      </c>
      <c r="H1614" s="317">
        <v>10.52</v>
      </c>
      <c r="I1614" s="318">
        <v>41.14</v>
      </c>
      <c r="J1614" s="318">
        <v>54.51</v>
      </c>
      <c r="K1614" s="318">
        <f>I1614+J1614</f>
        <v>95.65</v>
      </c>
      <c r="L1614" s="351">
        <f t="shared" si="94"/>
        <v>0.5698902247778358</v>
      </c>
    </row>
    <row r="1615" spans="1:12" ht="12.75" x14ac:dyDescent="0.2">
      <c r="A1615" s="302" t="s">
        <v>17226</v>
      </c>
      <c r="B1615" s="312">
        <v>1176</v>
      </c>
      <c r="C1615" s="313" t="s">
        <v>17227</v>
      </c>
      <c r="D1615" s="314" t="s">
        <v>17224</v>
      </c>
      <c r="E1615" s="315" t="s">
        <v>17219</v>
      </c>
      <c r="F1615" s="315" t="s">
        <v>17221</v>
      </c>
      <c r="G1615" s="316">
        <v>99.8</v>
      </c>
      <c r="H1615" s="317">
        <v>10.56</v>
      </c>
      <c r="I1615" s="318">
        <v>39.29</v>
      </c>
      <c r="J1615" s="318">
        <v>54.53</v>
      </c>
      <c r="K1615" s="318">
        <f>I1615+J1615</f>
        <v>93.82</v>
      </c>
      <c r="L1615" s="351">
        <f t="shared" si="94"/>
        <v>0.58121935621402687</v>
      </c>
    </row>
    <row r="1616" spans="1:12" ht="12.75" x14ac:dyDescent="0.2">
      <c r="A1616" s="302" t="s">
        <v>17226</v>
      </c>
      <c r="B1616" s="312">
        <v>2000</v>
      </c>
      <c r="C1616" s="313" t="s">
        <v>17227</v>
      </c>
      <c r="D1616" s="314" t="s">
        <v>17224</v>
      </c>
      <c r="E1616" s="315" t="s">
        <v>17219</v>
      </c>
      <c r="F1616" s="315" t="s">
        <v>17222</v>
      </c>
      <c r="G1616" s="316">
        <v>99.8</v>
      </c>
      <c r="H1616" s="317">
        <v>13.96</v>
      </c>
      <c r="I1616" s="318">
        <v>22.9</v>
      </c>
      <c r="J1616" s="318">
        <v>28.36</v>
      </c>
      <c r="K1616" s="318">
        <f>I1616+J1616</f>
        <v>51.26</v>
      </c>
      <c r="L1616" s="351">
        <f t="shared" si="94"/>
        <v>0.55325790089738591</v>
      </c>
    </row>
    <row r="1617" spans="1:12" ht="12.75" x14ac:dyDescent="0.2">
      <c r="A1617" s="302" t="s">
        <v>17226</v>
      </c>
      <c r="B1617" s="312">
        <v>3471</v>
      </c>
      <c r="C1617" s="313" t="s">
        <v>17227</v>
      </c>
      <c r="D1617" s="314" t="s">
        <v>17224</v>
      </c>
      <c r="E1617" s="315" t="s">
        <v>17219</v>
      </c>
      <c r="F1617" s="315" t="s">
        <v>484</v>
      </c>
      <c r="G1617" s="316">
        <v>99.60242005185826</v>
      </c>
      <c r="H1617" s="317">
        <v>11.460000276565552</v>
      </c>
      <c r="I1617" s="318">
        <v>66.300003051757813</v>
      </c>
      <c r="J1617" s="318">
        <v>90.899993896484375</v>
      </c>
      <c r="K1617" s="318">
        <v>157.19999694824219</v>
      </c>
      <c r="L1617" s="351">
        <f t="shared" si="94"/>
        <v>0.57824424720830647</v>
      </c>
    </row>
    <row r="1618" spans="1:12" ht="12.75" x14ac:dyDescent="0.2">
      <c r="A1618" s="302" t="s">
        <v>17226</v>
      </c>
      <c r="B1618" s="312">
        <v>2000</v>
      </c>
      <c r="C1618" s="313" t="s">
        <v>17227</v>
      </c>
      <c r="D1618" s="314" t="s">
        <v>17224</v>
      </c>
      <c r="E1618" s="315" t="s">
        <v>17219</v>
      </c>
      <c r="F1618" s="315" t="s">
        <v>17221</v>
      </c>
      <c r="G1618" s="316">
        <v>99.6</v>
      </c>
      <c r="H1618" s="317">
        <v>13.129999999999999</v>
      </c>
      <c r="I1618" s="318">
        <v>139.6</v>
      </c>
      <c r="J1618" s="318">
        <v>45.431176470588241</v>
      </c>
      <c r="K1618" s="318">
        <f>I1618+J1618</f>
        <v>185.03117647058824</v>
      </c>
      <c r="L1618" s="351">
        <f t="shared" si="94"/>
        <v>0.24553254936370025</v>
      </c>
    </row>
    <row r="1619" spans="1:12" ht="12.75" x14ac:dyDescent="0.2">
      <c r="A1619" s="302" t="s">
        <v>17226</v>
      </c>
      <c r="B1619" s="312">
        <v>2000</v>
      </c>
      <c r="C1619" s="313" t="s">
        <v>17227</v>
      </c>
      <c r="D1619" s="314" t="s">
        <v>17224</v>
      </c>
      <c r="E1619" s="315" t="s">
        <v>17219</v>
      </c>
      <c r="F1619" s="315" t="s">
        <v>17221</v>
      </c>
      <c r="G1619" s="316">
        <v>99.5</v>
      </c>
      <c r="H1619" s="317">
        <v>9.8000000000000007</v>
      </c>
      <c r="I1619" s="318">
        <v>129</v>
      </c>
      <c r="J1619" s="318">
        <v>88</v>
      </c>
      <c r="K1619" s="318">
        <f>I1619+J1619</f>
        <v>217</v>
      </c>
      <c r="L1619" s="351">
        <f t="shared" si="94"/>
        <v>0.40552995391705071</v>
      </c>
    </row>
    <row r="1620" spans="1:12" ht="12.75" x14ac:dyDescent="0.2">
      <c r="A1620" s="302" t="s">
        <v>17226</v>
      </c>
      <c r="B1620" s="312">
        <v>2000</v>
      </c>
      <c r="C1620" s="313" t="s">
        <v>17227</v>
      </c>
      <c r="D1620" s="314" t="s">
        <v>17224</v>
      </c>
      <c r="E1620" s="315" t="s">
        <v>17219</v>
      </c>
      <c r="F1620" s="315" t="s">
        <v>17221</v>
      </c>
      <c r="G1620" s="316">
        <v>99.3</v>
      </c>
      <c r="H1620" s="317">
        <v>13.309999999999999</v>
      </c>
      <c r="I1620" s="318">
        <v>171.7</v>
      </c>
      <c r="J1620" s="318">
        <v>48.792475247524749</v>
      </c>
      <c r="K1620" s="318">
        <f>I1620+J1620</f>
        <v>220.49247524752474</v>
      </c>
      <c r="L1620" s="351">
        <f t="shared" si="94"/>
        <v>0.22128861854696102</v>
      </c>
    </row>
    <row r="1621" spans="1:12" ht="12.75" x14ac:dyDescent="0.2">
      <c r="A1621" s="302" t="s">
        <v>17226</v>
      </c>
      <c r="B1621" s="312">
        <v>2000</v>
      </c>
      <c r="C1621" s="313" t="s">
        <v>17227</v>
      </c>
      <c r="D1621" s="314" t="s">
        <v>17224</v>
      </c>
      <c r="E1621" s="315" t="s">
        <v>17219</v>
      </c>
      <c r="F1621" s="315" t="s">
        <v>17221</v>
      </c>
      <c r="G1621" s="316">
        <v>99.1</v>
      </c>
      <c r="H1621" s="317">
        <v>13.76</v>
      </c>
      <c r="I1621" s="318">
        <v>249.29718875502007</v>
      </c>
      <c r="J1621" s="318">
        <v>46.510416666666657</v>
      </c>
      <c r="K1621" s="318">
        <f>I1621+J1621</f>
        <v>295.80760542168673</v>
      </c>
      <c r="L1621" s="351">
        <f t="shared" si="94"/>
        <v>0.1572319839456596</v>
      </c>
    </row>
    <row r="1622" spans="1:12" ht="12.75" x14ac:dyDescent="0.2">
      <c r="A1622" s="302" t="s">
        <v>17226</v>
      </c>
      <c r="B1622" s="312">
        <v>2000</v>
      </c>
      <c r="C1622" s="313" t="s">
        <v>17227</v>
      </c>
      <c r="D1622" s="314" t="s">
        <v>17224</v>
      </c>
      <c r="E1622" s="315" t="s">
        <v>17219</v>
      </c>
      <c r="F1622" s="315" t="s">
        <v>17220</v>
      </c>
      <c r="G1622" s="316">
        <v>99</v>
      </c>
      <c r="H1622" s="317">
        <v>12.2</v>
      </c>
      <c r="I1622" s="318">
        <v>108.7</v>
      </c>
      <c r="J1622" s="318">
        <v>0.8</v>
      </c>
      <c r="K1622" s="318">
        <v>109.9</v>
      </c>
      <c r="L1622" s="351">
        <f t="shared" si="94"/>
        <v>7.2793448589626936E-3</v>
      </c>
    </row>
    <row r="1623" spans="1:12" ht="12.75" x14ac:dyDescent="0.2">
      <c r="A1623" s="302" t="s">
        <v>17226</v>
      </c>
      <c r="B1623" s="312">
        <v>2000</v>
      </c>
      <c r="C1623" s="313" t="s">
        <v>17227</v>
      </c>
      <c r="D1623" s="314" t="s">
        <v>17224</v>
      </c>
      <c r="E1623" s="315" t="s">
        <v>17219</v>
      </c>
      <c r="F1623" s="315" t="s">
        <v>17222</v>
      </c>
      <c r="G1623" s="316">
        <v>99</v>
      </c>
      <c r="H1623" s="317">
        <v>14.92</v>
      </c>
      <c r="I1623" s="318">
        <v>33.770000000000003</v>
      </c>
      <c r="J1623" s="318">
        <v>25.72</v>
      </c>
      <c r="K1623" s="318">
        <f t="shared" ref="K1623:K1636" si="95">I1623+J1623</f>
        <v>59.49</v>
      </c>
      <c r="L1623" s="351">
        <f t="shared" si="94"/>
        <v>0.43234157001176665</v>
      </c>
    </row>
    <row r="1624" spans="1:12" ht="12.75" x14ac:dyDescent="0.2">
      <c r="A1624" s="302" t="s">
        <v>17226</v>
      </c>
      <c r="B1624" s="312">
        <v>3000</v>
      </c>
      <c r="C1624" s="313" t="s">
        <v>17227</v>
      </c>
      <c r="D1624" s="314" t="s">
        <v>17224</v>
      </c>
      <c r="E1624" s="315" t="s">
        <v>17219</v>
      </c>
      <c r="F1624" s="315" t="s">
        <v>17221</v>
      </c>
      <c r="G1624" s="316">
        <v>98.7</v>
      </c>
      <c r="H1624" s="317">
        <v>12.91</v>
      </c>
      <c r="I1624" s="318">
        <v>48.550099009900997</v>
      </c>
      <c r="J1624" s="318">
        <v>70.299999999999983</v>
      </c>
      <c r="K1624" s="318">
        <f t="shared" si="95"/>
        <v>118.85009900990099</v>
      </c>
      <c r="L1624" s="351">
        <f t="shared" si="94"/>
        <v>0.59150140038287669</v>
      </c>
    </row>
    <row r="1625" spans="1:12" ht="12.75" x14ac:dyDescent="0.2">
      <c r="A1625" s="302" t="s">
        <v>17226</v>
      </c>
      <c r="B1625" s="312">
        <v>2000</v>
      </c>
      <c r="C1625" s="313" t="s">
        <v>17227</v>
      </c>
      <c r="D1625" s="314" t="s">
        <v>17224</v>
      </c>
      <c r="E1625" s="315" t="s">
        <v>17219</v>
      </c>
      <c r="F1625" s="315" t="s">
        <v>17222</v>
      </c>
      <c r="G1625" s="316">
        <v>98.6</v>
      </c>
      <c r="H1625" s="317">
        <v>13.99</v>
      </c>
      <c r="I1625" s="318">
        <v>23.64</v>
      </c>
      <c r="J1625" s="318">
        <v>27.9</v>
      </c>
      <c r="K1625" s="318">
        <f t="shared" si="95"/>
        <v>51.54</v>
      </c>
      <c r="L1625" s="351">
        <f t="shared" si="94"/>
        <v>0.54132712456344589</v>
      </c>
    </row>
    <row r="1626" spans="1:12" ht="12.75" x14ac:dyDescent="0.2">
      <c r="A1626" s="302" t="s">
        <v>17226</v>
      </c>
      <c r="B1626" s="312">
        <v>2000</v>
      </c>
      <c r="C1626" s="313" t="s">
        <v>17227</v>
      </c>
      <c r="D1626" s="314" t="s">
        <v>17224</v>
      </c>
      <c r="E1626" s="315" t="s">
        <v>17219</v>
      </c>
      <c r="F1626" s="315" t="s">
        <v>17221</v>
      </c>
      <c r="G1626" s="316">
        <v>98.5</v>
      </c>
      <c r="H1626" s="317">
        <v>13.629999999999999</v>
      </c>
      <c r="I1626" s="318">
        <v>56.552466367713002</v>
      </c>
      <c r="J1626" s="318">
        <v>38.273529411764706</v>
      </c>
      <c r="K1626" s="318">
        <f t="shared" si="95"/>
        <v>94.825995779477708</v>
      </c>
      <c r="L1626" s="351">
        <f t="shared" si="94"/>
        <v>0.40361853410716181</v>
      </c>
    </row>
    <row r="1627" spans="1:12" ht="12.75" x14ac:dyDescent="0.2">
      <c r="A1627" s="302" t="s">
        <v>17226</v>
      </c>
      <c r="B1627" s="312">
        <v>2000</v>
      </c>
      <c r="C1627" s="313" t="s">
        <v>17227</v>
      </c>
      <c r="D1627" s="314" t="s">
        <v>17224</v>
      </c>
      <c r="E1627" s="315" t="s">
        <v>17219</v>
      </c>
      <c r="F1627" s="315" t="s">
        <v>17221</v>
      </c>
      <c r="G1627" s="316">
        <v>98.5</v>
      </c>
      <c r="H1627" s="317">
        <v>13.629999999999999</v>
      </c>
      <c r="I1627" s="318">
        <v>56.552466367713002</v>
      </c>
      <c r="J1627" s="318">
        <v>38.273529411764706</v>
      </c>
      <c r="K1627" s="318">
        <f t="shared" si="95"/>
        <v>94.825995779477708</v>
      </c>
      <c r="L1627" s="351">
        <f t="shared" si="94"/>
        <v>0.40361853410716181</v>
      </c>
    </row>
    <row r="1628" spans="1:12" ht="12.75" x14ac:dyDescent="0.2">
      <c r="A1628" s="302" t="s">
        <v>17226</v>
      </c>
      <c r="B1628" s="312">
        <v>3000</v>
      </c>
      <c r="C1628" s="313" t="s">
        <v>17227</v>
      </c>
      <c r="D1628" s="314" t="s">
        <v>17224</v>
      </c>
      <c r="E1628" s="315" t="s">
        <v>17219</v>
      </c>
      <c r="F1628" s="315" t="s">
        <v>17221</v>
      </c>
      <c r="G1628" s="316">
        <v>98.466666666666669</v>
      </c>
      <c r="H1628" s="317">
        <v>13.129999999999999</v>
      </c>
      <c r="I1628" s="318">
        <v>43.74039215686274</v>
      </c>
      <c r="J1628" s="318">
        <v>62.631199999999993</v>
      </c>
      <c r="K1628" s="318">
        <f t="shared" si="95"/>
        <v>106.37159215686273</v>
      </c>
      <c r="L1628" s="351">
        <f t="shared" si="94"/>
        <v>0.58879630106165748</v>
      </c>
    </row>
    <row r="1629" spans="1:12" ht="12.75" x14ac:dyDescent="0.2">
      <c r="A1629" s="302" t="s">
        <v>17226</v>
      </c>
      <c r="B1629" s="312">
        <v>2000</v>
      </c>
      <c r="C1629" s="313" t="s">
        <v>17227</v>
      </c>
      <c r="D1629" s="314" t="s">
        <v>17224</v>
      </c>
      <c r="E1629" s="315" t="s">
        <v>17219</v>
      </c>
      <c r="F1629" s="315" t="s">
        <v>17222</v>
      </c>
      <c r="G1629" s="316">
        <v>98.4</v>
      </c>
      <c r="H1629" s="317">
        <v>14.01</v>
      </c>
      <c r="I1629" s="318">
        <v>21.67</v>
      </c>
      <c r="J1629" s="318">
        <v>27.78</v>
      </c>
      <c r="K1629" s="318">
        <f t="shared" si="95"/>
        <v>49.45</v>
      </c>
      <c r="L1629" s="351">
        <f t="shared" si="94"/>
        <v>0.56177957532861478</v>
      </c>
    </row>
    <row r="1630" spans="1:12" ht="12.75" x14ac:dyDescent="0.2">
      <c r="A1630" s="302" t="s">
        <v>17226</v>
      </c>
      <c r="B1630" s="312">
        <v>2000</v>
      </c>
      <c r="C1630" s="313" t="s">
        <v>17227</v>
      </c>
      <c r="D1630" s="314" t="s">
        <v>17224</v>
      </c>
      <c r="E1630" s="315" t="s">
        <v>17219</v>
      </c>
      <c r="F1630" s="315" t="s">
        <v>17222</v>
      </c>
      <c r="G1630" s="316">
        <v>98.3</v>
      </c>
      <c r="H1630" s="317">
        <v>13.48</v>
      </c>
      <c r="I1630" s="318">
        <v>36.86</v>
      </c>
      <c r="J1630" s="318">
        <v>29.75</v>
      </c>
      <c r="K1630" s="318">
        <f t="shared" si="95"/>
        <v>66.61</v>
      </c>
      <c r="L1630" s="351">
        <f t="shared" si="94"/>
        <v>0.44662963518991144</v>
      </c>
    </row>
    <row r="1631" spans="1:12" ht="12.75" x14ac:dyDescent="0.2">
      <c r="A1631" s="302" t="s">
        <v>17226</v>
      </c>
      <c r="B1631" s="312">
        <v>2000</v>
      </c>
      <c r="C1631" s="313" t="s">
        <v>17227</v>
      </c>
      <c r="D1631" s="314" t="s">
        <v>17224</v>
      </c>
      <c r="E1631" s="315" t="s">
        <v>17219</v>
      </c>
      <c r="F1631" s="315" t="s">
        <v>17222</v>
      </c>
      <c r="G1631" s="316">
        <v>98.2</v>
      </c>
      <c r="H1631" s="317">
        <v>14.98</v>
      </c>
      <c r="I1631" s="318">
        <v>36.21</v>
      </c>
      <c r="J1631" s="318">
        <v>25.85</v>
      </c>
      <c r="K1631" s="318">
        <f t="shared" si="95"/>
        <v>62.06</v>
      </c>
      <c r="L1631" s="351">
        <f t="shared" si="94"/>
        <v>0.4165323880116017</v>
      </c>
    </row>
    <row r="1632" spans="1:12" ht="12.75" x14ac:dyDescent="0.2">
      <c r="A1632" s="302" t="s">
        <v>17226</v>
      </c>
      <c r="B1632" s="312">
        <v>2370</v>
      </c>
      <c r="C1632" s="313" t="s">
        <v>17227</v>
      </c>
      <c r="D1632" s="314" t="s">
        <v>17224</v>
      </c>
      <c r="E1632" s="315" t="s">
        <v>17219</v>
      </c>
      <c r="F1632" s="315" t="s">
        <v>17221</v>
      </c>
      <c r="G1632" s="316">
        <v>98.016877637130804</v>
      </c>
      <c r="H1632" s="317">
        <v>12.579999999999998</v>
      </c>
      <c r="I1632" s="318">
        <v>25.149702970297032</v>
      </c>
      <c r="J1632" s="318">
        <v>11.9265306122449</v>
      </c>
      <c r="K1632" s="318">
        <f t="shared" si="95"/>
        <v>37.076233582541931</v>
      </c>
      <c r="L1632" s="351">
        <f t="shared" si="94"/>
        <v>0.32167589476674191</v>
      </c>
    </row>
    <row r="1633" spans="1:12" ht="12.75" x14ac:dyDescent="0.2">
      <c r="A1633" s="302" t="s">
        <v>17226</v>
      </c>
      <c r="B1633" s="312">
        <v>2000</v>
      </c>
      <c r="C1633" s="313" t="s">
        <v>17227</v>
      </c>
      <c r="D1633" s="314" t="s">
        <v>17224</v>
      </c>
      <c r="E1633" s="315" t="s">
        <v>17219</v>
      </c>
      <c r="F1633" s="315" t="s">
        <v>17221</v>
      </c>
      <c r="G1633" s="316">
        <v>98</v>
      </c>
      <c r="H1633" s="317">
        <v>10.5</v>
      </c>
      <c r="I1633" s="318">
        <v>99</v>
      </c>
      <c r="J1633" s="318">
        <v>79</v>
      </c>
      <c r="K1633" s="318">
        <f t="shared" si="95"/>
        <v>178</v>
      </c>
      <c r="L1633" s="351">
        <f t="shared" si="94"/>
        <v>0.4438202247191011</v>
      </c>
    </row>
    <row r="1634" spans="1:12" ht="12.75" x14ac:dyDescent="0.2">
      <c r="A1634" s="302" t="s">
        <v>17226</v>
      </c>
      <c r="B1634" s="312">
        <v>2000</v>
      </c>
      <c r="C1634" s="313" t="s">
        <v>17227</v>
      </c>
      <c r="D1634" s="314" t="s">
        <v>17224</v>
      </c>
      <c r="E1634" s="315" t="s">
        <v>17219</v>
      </c>
      <c r="F1634" s="315" t="s">
        <v>17221</v>
      </c>
      <c r="G1634" s="316">
        <v>97.899999999999991</v>
      </c>
      <c r="H1634" s="317">
        <v>13.209999999999999</v>
      </c>
      <c r="I1634" s="318">
        <v>151.30000000000001</v>
      </c>
      <c r="J1634" s="318">
        <v>42.25</v>
      </c>
      <c r="K1634" s="318">
        <f t="shared" si="95"/>
        <v>193.55</v>
      </c>
      <c r="L1634" s="351">
        <f t="shared" si="94"/>
        <v>0.21828984758460346</v>
      </c>
    </row>
    <row r="1635" spans="1:12" ht="12.75" x14ac:dyDescent="0.2">
      <c r="A1635" s="302" t="s">
        <v>17226</v>
      </c>
      <c r="B1635" s="312">
        <v>3000</v>
      </c>
      <c r="C1635" s="313" t="s">
        <v>17227</v>
      </c>
      <c r="D1635" s="314" t="s">
        <v>17224</v>
      </c>
      <c r="E1635" s="315" t="s">
        <v>17219</v>
      </c>
      <c r="F1635" s="315" t="s">
        <v>17221</v>
      </c>
      <c r="G1635" s="316">
        <v>97.833333333333343</v>
      </c>
      <c r="H1635" s="317">
        <v>12.66</v>
      </c>
      <c r="I1635" s="318">
        <v>149.5</v>
      </c>
      <c r="J1635" s="318">
        <v>59.746470588235297</v>
      </c>
      <c r="K1635" s="318">
        <f t="shared" si="95"/>
        <v>209.2464705882353</v>
      </c>
      <c r="L1635" s="351">
        <f t="shared" si="94"/>
        <v>0.28553155721229401</v>
      </c>
    </row>
    <row r="1636" spans="1:12" ht="12.75" x14ac:dyDescent="0.2">
      <c r="A1636" s="302" t="s">
        <v>17226</v>
      </c>
      <c r="B1636" s="312">
        <v>2000</v>
      </c>
      <c r="C1636" s="313" t="s">
        <v>17227</v>
      </c>
      <c r="D1636" s="314" t="s">
        <v>17224</v>
      </c>
      <c r="E1636" s="315" t="s">
        <v>17219</v>
      </c>
      <c r="F1636" s="315" t="s">
        <v>17222</v>
      </c>
      <c r="G1636" s="316">
        <v>97.8</v>
      </c>
      <c r="H1636" s="317">
        <v>13.5</v>
      </c>
      <c r="I1636" s="318">
        <v>38.299999999999997</v>
      </c>
      <c r="J1636" s="318">
        <v>28.689999999999998</v>
      </c>
      <c r="K1636" s="318">
        <f t="shared" si="95"/>
        <v>66.989999999999995</v>
      </c>
      <c r="L1636" s="351">
        <f t="shared" si="94"/>
        <v>0.42827287654873863</v>
      </c>
    </row>
    <row r="1637" spans="1:12" ht="12.75" x14ac:dyDescent="0.2">
      <c r="A1637" s="302" t="s">
        <v>17226</v>
      </c>
      <c r="B1637" s="312">
        <v>1340</v>
      </c>
      <c r="C1637" s="313" t="s">
        <v>17227</v>
      </c>
      <c r="D1637" s="314" t="s">
        <v>17224</v>
      </c>
      <c r="E1637" s="315" t="s">
        <v>17219</v>
      </c>
      <c r="F1637" s="315" t="s">
        <v>17221</v>
      </c>
      <c r="G1637" s="316">
        <v>97.761194029850756</v>
      </c>
      <c r="H1637" s="317">
        <v>8.0399999999999991</v>
      </c>
      <c r="I1637" s="318">
        <v>139.1</v>
      </c>
      <c r="J1637" s="318">
        <v>41.8</v>
      </c>
      <c r="K1637" s="318">
        <v>180.89999999999998</v>
      </c>
      <c r="L1637" s="351">
        <f t="shared" si="94"/>
        <v>0.2310668877833057</v>
      </c>
    </row>
    <row r="1638" spans="1:12" ht="12.75" x14ac:dyDescent="0.2">
      <c r="A1638" s="302" t="s">
        <v>17226</v>
      </c>
      <c r="B1638" s="312">
        <v>2000</v>
      </c>
      <c r="C1638" s="313" t="s">
        <v>17227</v>
      </c>
      <c r="D1638" s="314" t="s">
        <v>17224</v>
      </c>
      <c r="E1638" s="315" t="s">
        <v>17219</v>
      </c>
      <c r="F1638" s="315" t="s">
        <v>17221</v>
      </c>
      <c r="G1638" s="316">
        <v>97.75</v>
      </c>
      <c r="H1638" s="317">
        <v>13.98</v>
      </c>
      <c r="I1638" s="318">
        <v>193.71196754563894</v>
      </c>
      <c r="J1638" s="318">
        <v>40.700000000000017</v>
      </c>
      <c r="K1638" s="318">
        <f>I1638+J1638</f>
        <v>234.41196754563896</v>
      </c>
      <c r="L1638" s="351">
        <f t="shared" si="94"/>
        <v>0.17362594762605671</v>
      </c>
    </row>
    <row r="1639" spans="1:12" ht="12.75" x14ac:dyDescent="0.2">
      <c r="A1639" s="302" t="s">
        <v>17226</v>
      </c>
      <c r="B1639" s="312">
        <v>1340</v>
      </c>
      <c r="C1639" s="313" t="s">
        <v>17227</v>
      </c>
      <c r="D1639" s="314" t="s">
        <v>17224</v>
      </c>
      <c r="E1639" s="315" t="s">
        <v>17219</v>
      </c>
      <c r="F1639" s="315" t="s">
        <v>17221</v>
      </c>
      <c r="G1639" s="316">
        <v>97.611940298507463</v>
      </c>
      <c r="H1639" s="317">
        <v>8.33</v>
      </c>
      <c r="I1639" s="318">
        <v>194.1</v>
      </c>
      <c r="J1639" s="318">
        <v>50.3</v>
      </c>
      <c r="K1639" s="318">
        <v>244.39999999999998</v>
      </c>
      <c r="L1639" s="351">
        <f t="shared" si="94"/>
        <v>0.205810147299509</v>
      </c>
    </row>
    <row r="1640" spans="1:12" ht="12.75" x14ac:dyDescent="0.2">
      <c r="A1640" s="302" t="s">
        <v>17226</v>
      </c>
      <c r="B1640" s="312">
        <v>2000</v>
      </c>
      <c r="C1640" s="313" t="s">
        <v>17227</v>
      </c>
      <c r="D1640" s="314" t="s">
        <v>17224</v>
      </c>
      <c r="E1640" s="315" t="s">
        <v>17219</v>
      </c>
      <c r="F1640" s="315" t="s">
        <v>17222</v>
      </c>
      <c r="G1640" s="316">
        <v>97.6</v>
      </c>
      <c r="H1640" s="317">
        <v>13.49</v>
      </c>
      <c r="I1640" s="318">
        <v>38.43</v>
      </c>
      <c r="J1640" s="318">
        <v>29.259999999999998</v>
      </c>
      <c r="K1640" s="318">
        <f t="shared" ref="K1640:K1646" si="96">I1640+J1640</f>
        <v>67.69</v>
      </c>
      <c r="L1640" s="351">
        <f t="shared" si="94"/>
        <v>0.4322647362978283</v>
      </c>
    </row>
    <row r="1641" spans="1:12" ht="12.75" x14ac:dyDescent="0.2">
      <c r="A1641" s="302" t="s">
        <v>17226</v>
      </c>
      <c r="B1641" s="312">
        <v>2000</v>
      </c>
      <c r="C1641" s="313" t="s">
        <v>17227</v>
      </c>
      <c r="D1641" s="314" t="s">
        <v>17224</v>
      </c>
      <c r="E1641" s="315" t="s">
        <v>17219</v>
      </c>
      <c r="F1641" s="315" t="s">
        <v>17222</v>
      </c>
      <c r="G1641" s="316">
        <v>97.6</v>
      </c>
      <c r="H1641" s="317">
        <v>13.53</v>
      </c>
      <c r="I1641" s="318">
        <v>39.6</v>
      </c>
      <c r="J1641" s="318">
        <v>27.07</v>
      </c>
      <c r="K1641" s="318">
        <f t="shared" si="96"/>
        <v>66.67</v>
      </c>
      <c r="L1641" s="351">
        <f t="shared" si="94"/>
        <v>0.40602969851507426</v>
      </c>
    </row>
    <row r="1642" spans="1:12" ht="12.75" x14ac:dyDescent="0.2">
      <c r="A1642" s="302" t="s">
        <v>17226</v>
      </c>
      <c r="B1642" s="312">
        <v>2370</v>
      </c>
      <c r="C1642" s="313" t="s">
        <v>17227</v>
      </c>
      <c r="D1642" s="314" t="s">
        <v>17224</v>
      </c>
      <c r="E1642" s="315" t="s">
        <v>17219</v>
      </c>
      <c r="F1642" s="315" t="s">
        <v>17221</v>
      </c>
      <c r="G1642" s="316">
        <v>97.552742616033754</v>
      </c>
      <c r="H1642" s="317">
        <v>12.099999999999998</v>
      </c>
      <c r="I1642" s="318">
        <v>41.832475247524755</v>
      </c>
      <c r="J1642" s="318">
        <v>16.999411764705883</v>
      </c>
      <c r="K1642" s="318">
        <f t="shared" si="96"/>
        <v>58.831887012230638</v>
      </c>
      <c r="L1642" s="351">
        <f t="shared" ref="L1642:L1705" si="97">IF(J1642="","",IF(K1642="","",J1642/K1642))</f>
        <v>0.28894894636257124</v>
      </c>
    </row>
    <row r="1643" spans="1:12" ht="12.75" x14ac:dyDescent="0.2">
      <c r="A1643" s="302" t="s">
        <v>17226</v>
      </c>
      <c r="B1643" s="312">
        <v>2000</v>
      </c>
      <c r="C1643" s="313" t="s">
        <v>17227</v>
      </c>
      <c r="D1643" s="314" t="s">
        <v>17224</v>
      </c>
      <c r="E1643" s="315" t="s">
        <v>17219</v>
      </c>
      <c r="F1643" s="315" t="s">
        <v>17221</v>
      </c>
      <c r="G1643" s="316">
        <v>97.5</v>
      </c>
      <c r="H1643" s="317">
        <v>13.639999999999997</v>
      </c>
      <c r="I1643" s="318">
        <v>142.23107569721117</v>
      </c>
      <c r="J1643" s="318">
        <v>39.132608695652181</v>
      </c>
      <c r="K1643" s="318">
        <f t="shared" si="96"/>
        <v>181.36368439286335</v>
      </c>
      <c r="L1643" s="351">
        <f t="shared" si="97"/>
        <v>0.21576871260998737</v>
      </c>
    </row>
    <row r="1644" spans="1:12" ht="12.75" x14ac:dyDescent="0.2">
      <c r="A1644" s="302" t="s">
        <v>17226</v>
      </c>
      <c r="B1644" s="312">
        <v>1126</v>
      </c>
      <c r="C1644" s="313" t="s">
        <v>17227</v>
      </c>
      <c r="D1644" s="314" t="s">
        <v>17224</v>
      </c>
      <c r="E1644" s="315" t="s">
        <v>17219</v>
      </c>
      <c r="F1644" s="315" t="s">
        <v>17221</v>
      </c>
      <c r="G1644" s="316">
        <v>97.1</v>
      </c>
      <c r="H1644" s="317">
        <v>11.1</v>
      </c>
      <c r="I1644" s="318">
        <v>45</v>
      </c>
      <c r="J1644" s="318">
        <v>44.8</v>
      </c>
      <c r="K1644" s="318">
        <f t="shared" si="96"/>
        <v>89.8</v>
      </c>
      <c r="L1644" s="351">
        <f t="shared" si="97"/>
        <v>0.49888641425389751</v>
      </c>
    </row>
    <row r="1645" spans="1:12" ht="12.75" x14ac:dyDescent="0.2">
      <c r="A1645" s="302" t="s">
        <v>17226</v>
      </c>
      <c r="B1645" s="312">
        <v>1126</v>
      </c>
      <c r="C1645" s="313" t="s">
        <v>17227</v>
      </c>
      <c r="D1645" s="314" t="s">
        <v>17224</v>
      </c>
      <c r="E1645" s="315" t="s">
        <v>17219</v>
      </c>
      <c r="F1645" s="315" t="s">
        <v>17221</v>
      </c>
      <c r="G1645" s="316">
        <v>97.1</v>
      </c>
      <c r="H1645" s="317">
        <v>11.1</v>
      </c>
      <c r="I1645" s="318">
        <v>42.93</v>
      </c>
      <c r="J1645" s="318">
        <v>41.53</v>
      </c>
      <c r="K1645" s="318">
        <f t="shared" si="96"/>
        <v>84.460000000000008</v>
      </c>
      <c r="L1645" s="351">
        <f t="shared" si="97"/>
        <v>0.49171205304286048</v>
      </c>
    </row>
    <row r="1646" spans="1:12" ht="12.75" x14ac:dyDescent="0.2">
      <c r="A1646" s="302" t="s">
        <v>17226</v>
      </c>
      <c r="B1646" s="312">
        <v>1126</v>
      </c>
      <c r="C1646" s="313" t="s">
        <v>17227</v>
      </c>
      <c r="D1646" s="314" t="s">
        <v>17224</v>
      </c>
      <c r="E1646" s="315" t="s">
        <v>17219</v>
      </c>
      <c r="F1646" s="315" t="s">
        <v>17221</v>
      </c>
      <c r="G1646" s="316">
        <v>97.1</v>
      </c>
      <c r="H1646" s="317">
        <v>11.1</v>
      </c>
      <c r="I1646" s="318">
        <v>41.6</v>
      </c>
      <c r="J1646" s="318">
        <v>43.93</v>
      </c>
      <c r="K1646" s="318">
        <f t="shared" si="96"/>
        <v>85.53</v>
      </c>
      <c r="L1646" s="351">
        <f t="shared" si="97"/>
        <v>0.51362095171284927</v>
      </c>
    </row>
    <row r="1647" spans="1:12" ht="12.75" x14ac:dyDescent="0.2">
      <c r="A1647" s="302" t="s">
        <v>17226</v>
      </c>
      <c r="B1647" s="312">
        <v>1340</v>
      </c>
      <c r="C1647" s="313" t="s">
        <v>17227</v>
      </c>
      <c r="D1647" s="314" t="s">
        <v>17224</v>
      </c>
      <c r="E1647" s="315" t="s">
        <v>17219</v>
      </c>
      <c r="F1647" s="315" t="s">
        <v>17221</v>
      </c>
      <c r="G1647" s="316">
        <v>97.014925373134332</v>
      </c>
      <c r="H1647" s="317">
        <v>8.25</v>
      </c>
      <c r="I1647" s="318">
        <v>190.5</v>
      </c>
      <c r="J1647" s="318">
        <v>35</v>
      </c>
      <c r="K1647" s="318">
        <v>225.5</v>
      </c>
      <c r="L1647" s="351">
        <f t="shared" si="97"/>
        <v>0.15521064301552107</v>
      </c>
    </row>
    <row r="1648" spans="1:12" ht="12.75" x14ac:dyDescent="0.2">
      <c r="A1648" s="302" t="s">
        <v>17226</v>
      </c>
      <c r="B1648" s="312">
        <v>1000</v>
      </c>
      <c r="C1648" s="313" t="s">
        <v>17227</v>
      </c>
      <c r="D1648" s="314" t="s">
        <v>17224</v>
      </c>
      <c r="E1648" s="315" t="s">
        <v>17219</v>
      </c>
      <c r="F1648" s="315" t="s">
        <v>17220</v>
      </c>
      <c r="G1648" s="316">
        <v>97</v>
      </c>
      <c r="H1648" s="317">
        <v>11.3</v>
      </c>
      <c r="I1648" s="318">
        <v>130</v>
      </c>
      <c r="J1648" s="318">
        <v>16</v>
      </c>
      <c r="K1648" s="318">
        <v>140.4</v>
      </c>
      <c r="L1648" s="351">
        <f t="shared" si="97"/>
        <v>0.11396011396011396</v>
      </c>
    </row>
    <row r="1649" spans="1:12" ht="12.75" x14ac:dyDescent="0.2">
      <c r="A1649" s="302" t="s">
        <v>17226</v>
      </c>
      <c r="B1649" s="312">
        <v>2000</v>
      </c>
      <c r="C1649" s="313" t="s">
        <v>17227</v>
      </c>
      <c r="D1649" s="314" t="s">
        <v>17224</v>
      </c>
      <c r="E1649" s="315" t="s">
        <v>17219</v>
      </c>
      <c r="F1649" s="315" t="s">
        <v>17221</v>
      </c>
      <c r="G1649" s="316">
        <v>97</v>
      </c>
      <c r="H1649" s="317">
        <v>10.5</v>
      </c>
      <c r="I1649" s="318">
        <v>47</v>
      </c>
      <c r="J1649" s="318">
        <v>70</v>
      </c>
      <c r="K1649" s="318">
        <f t="shared" ref="K1649:K1660" si="98">I1649+J1649</f>
        <v>117</v>
      </c>
      <c r="L1649" s="351">
        <f t="shared" si="97"/>
        <v>0.59829059829059827</v>
      </c>
    </row>
    <row r="1650" spans="1:12" ht="12.75" x14ac:dyDescent="0.2">
      <c r="A1650" s="302" t="s">
        <v>17226</v>
      </c>
      <c r="B1650" s="312">
        <v>2000</v>
      </c>
      <c r="C1650" s="313" t="s">
        <v>17227</v>
      </c>
      <c r="D1650" s="314" t="s">
        <v>17224</v>
      </c>
      <c r="E1650" s="315" t="s">
        <v>17219</v>
      </c>
      <c r="F1650" s="315" t="s">
        <v>17221</v>
      </c>
      <c r="G1650" s="316">
        <v>97</v>
      </c>
      <c r="H1650" s="317">
        <v>10.8</v>
      </c>
      <c r="I1650" s="318">
        <v>6</v>
      </c>
      <c r="J1650" s="318">
        <v>53</v>
      </c>
      <c r="K1650" s="318">
        <f t="shared" si="98"/>
        <v>59</v>
      </c>
      <c r="L1650" s="351">
        <f t="shared" si="97"/>
        <v>0.89830508474576276</v>
      </c>
    </row>
    <row r="1651" spans="1:12" ht="12.75" x14ac:dyDescent="0.2">
      <c r="A1651" s="302" t="s">
        <v>17226</v>
      </c>
      <c r="B1651" s="312">
        <v>2000</v>
      </c>
      <c r="C1651" s="313" t="s">
        <v>17227</v>
      </c>
      <c r="D1651" s="314" t="s">
        <v>17224</v>
      </c>
      <c r="E1651" s="315" t="s">
        <v>17219</v>
      </c>
      <c r="F1651" s="315" t="s">
        <v>17221</v>
      </c>
      <c r="G1651" s="316">
        <v>97</v>
      </c>
      <c r="H1651" s="317">
        <v>10.5</v>
      </c>
      <c r="I1651" s="318">
        <v>116</v>
      </c>
      <c r="J1651" s="318">
        <v>67</v>
      </c>
      <c r="K1651" s="318">
        <f t="shared" si="98"/>
        <v>183</v>
      </c>
      <c r="L1651" s="351">
        <f t="shared" si="97"/>
        <v>0.36612021857923499</v>
      </c>
    </row>
    <row r="1652" spans="1:12" ht="12.75" x14ac:dyDescent="0.2">
      <c r="A1652" s="302" t="s">
        <v>17226</v>
      </c>
      <c r="B1652" s="312">
        <v>2000</v>
      </c>
      <c r="C1652" s="313" t="s">
        <v>17227</v>
      </c>
      <c r="D1652" s="314" t="s">
        <v>17224</v>
      </c>
      <c r="E1652" s="315" t="s">
        <v>17219</v>
      </c>
      <c r="F1652" s="315" t="s">
        <v>17221</v>
      </c>
      <c r="G1652" s="316">
        <v>97</v>
      </c>
      <c r="H1652" s="317">
        <v>10.4</v>
      </c>
      <c r="I1652" s="318">
        <v>110</v>
      </c>
      <c r="J1652" s="318">
        <v>71</v>
      </c>
      <c r="K1652" s="318">
        <f t="shared" si="98"/>
        <v>181</v>
      </c>
      <c r="L1652" s="351">
        <f t="shared" si="97"/>
        <v>0.39226519337016574</v>
      </c>
    </row>
    <row r="1653" spans="1:12" ht="12.75" x14ac:dyDescent="0.2">
      <c r="A1653" s="302" t="s">
        <v>17226</v>
      </c>
      <c r="B1653" s="312">
        <v>2000</v>
      </c>
      <c r="C1653" s="313" t="s">
        <v>17227</v>
      </c>
      <c r="D1653" s="314" t="s">
        <v>17224</v>
      </c>
      <c r="E1653" s="315" t="s">
        <v>17219</v>
      </c>
      <c r="F1653" s="315" t="s">
        <v>17222</v>
      </c>
      <c r="G1653" s="316">
        <v>97</v>
      </c>
      <c r="H1653" s="317">
        <v>14.96</v>
      </c>
      <c r="I1653" s="318">
        <v>31.85</v>
      </c>
      <c r="J1653" s="318">
        <v>25.25</v>
      </c>
      <c r="K1653" s="318">
        <f t="shared" si="98"/>
        <v>57.1</v>
      </c>
      <c r="L1653" s="351">
        <f t="shared" si="97"/>
        <v>0.4422066549912434</v>
      </c>
    </row>
    <row r="1654" spans="1:12" ht="12.75" x14ac:dyDescent="0.2">
      <c r="A1654" s="302" t="s">
        <v>17226</v>
      </c>
      <c r="B1654" s="312">
        <v>2000</v>
      </c>
      <c r="C1654" s="313" t="s">
        <v>17227</v>
      </c>
      <c r="D1654" s="314" t="s">
        <v>17224</v>
      </c>
      <c r="E1654" s="315" t="s">
        <v>17219</v>
      </c>
      <c r="F1654" s="315" t="s">
        <v>17222</v>
      </c>
      <c r="G1654" s="316">
        <v>97</v>
      </c>
      <c r="H1654" s="317">
        <v>14.08</v>
      </c>
      <c r="I1654" s="318">
        <v>18.38</v>
      </c>
      <c r="J1654" s="318">
        <v>27.180000000000003</v>
      </c>
      <c r="K1654" s="318">
        <f t="shared" si="98"/>
        <v>45.56</v>
      </c>
      <c r="L1654" s="351">
        <f t="shared" si="97"/>
        <v>0.59657594381036005</v>
      </c>
    </row>
    <row r="1655" spans="1:12" ht="12.75" x14ac:dyDescent="0.2">
      <c r="A1655" s="302" t="s">
        <v>17226</v>
      </c>
      <c r="B1655" s="312">
        <v>1126</v>
      </c>
      <c r="C1655" s="313" t="s">
        <v>17227</v>
      </c>
      <c r="D1655" s="314" t="s">
        <v>17224</v>
      </c>
      <c r="E1655" s="315" t="s">
        <v>17219</v>
      </c>
      <c r="F1655" s="315" t="s">
        <v>17221</v>
      </c>
      <c r="G1655" s="316">
        <v>96.7</v>
      </c>
      <c r="H1655" s="317">
        <v>11.09</v>
      </c>
      <c r="I1655" s="318">
        <v>42.73</v>
      </c>
      <c r="J1655" s="318">
        <v>44.07</v>
      </c>
      <c r="K1655" s="318">
        <f t="shared" si="98"/>
        <v>86.8</v>
      </c>
      <c r="L1655" s="351">
        <f t="shared" si="97"/>
        <v>0.50771889400921666</v>
      </c>
    </row>
    <row r="1656" spans="1:12" ht="12.75" x14ac:dyDescent="0.2">
      <c r="A1656" s="302" t="s">
        <v>17226</v>
      </c>
      <c r="B1656" s="312">
        <v>1126</v>
      </c>
      <c r="C1656" s="313" t="s">
        <v>17227</v>
      </c>
      <c r="D1656" s="314" t="s">
        <v>17224</v>
      </c>
      <c r="E1656" s="315" t="s">
        <v>17219</v>
      </c>
      <c r="F1656" s="315" t="s">
        <v>17221</v>
      </c>
      <c r="G1656" s="316">
        <v>96.7</v>
      </c>
      <c r="H1656" s="317">
        <v>11.11</v>
      </c>
      <c r="I1656" s="318">
        <v>41.73</v>
      </c>
      <c r="J1656" s="318">
        <v>43.93</v>
      </c>
      <c r="K1656" s="318">
        <f t="shared" si="98"/>
        <v>85.66</v>
      </c>
      <c r="L1656" s="351">
        <f t="shared" si="97"/>
        <v>0.51284146626196592</v>
      </c>
    </row>
    <row r="1657" spans="1:12" ht="12.75" x14ac:dyDescent="0.2">
      <c r="A1657" s="302" t="s">
        <v>17226</v>
      </c>
      <c r="B1657" s="312">
        <v>1126</v>
      </c>
      <c r="C1657" s="313" t="s">
        <v>17227</v>
      </c>
      <c r="D1657" s="314" t="s">
        <v>17224</v>
      </c>
      <c r="E1657" s="315" t="s">
        <v>17219</v>
      </c>
      <c r="F1657" s="315" t="s">
        <v>17221</v>
      </c>
      <c r="G1657" s="316">
        <v>96.7</v>
      </c>
      <c r="H1657" s="317">
        <v>11.11</v>
      </c>
      <c r="I1657" s="318">
        <v>40.07</v>
      </c>
      <c r="J1657" s="318">
        <v>43.13</v>
      </c>
      <c r="K1657" s="318">
        <f t="shared" si="98"/>
        <v>83.2</v>
      </c>
      <c r="L1657" s="351">
        <f t="shared" si="97"/>
        <v>0.51838942307692304</v>
      </c>
    </row>
    <row r="1658" spans="1:12" ht="12.75" x14ac:dyDescent="0.2">
      <c r="A1658" s="302" t="s">
        <v>17226</v>
      </c>
      <c r="B1658" s="312">
        <v>2000</v>
      </c>
      <c r="C1658" s="313" t="s">
        <v>17227</v>
      </c>
      <c r="D1658" s="314" t="s">
        <v>17224</v>
      </c>
      <c r="E1658" s="315" t="s">
        <v>17219</v>
      </c>
      <c r="F1658" s="315" t="s">
        <v>17221</v>
      </c>
      <c r="G1658" s="316">
        <v>96.65</v>
      </c>
      <c r="H1658" s="317">
        <v>10.5</v>
      </c>
      <c r="I1658" s="318">
        <v>111</v>
      </c>
      <c r="J1658" s="318">
        <v>50</v>
      </c>
      <c r="K1658" s="318">
        <f t="shared" si="98"/>
        <v>161</v>
      </c>
      <c r="L1658" s="351">
        <f t="shared" si="97"/>
        <v>0.3105590062111801</v>
      </c>
    </row>
    <row r="1659" spans="1:12" ht="12.75" x14ac:dyDescent="0.2">
      <c r="A1659" s="302" t="s">
        <v>17226</v>
      </c>
      <c r="B1659" s="312">
        <v>3000</v>
      </c>
      <c r="C1659" s="313" t="s">
        <v>17227</v>
      </c>
      <c r="D1659" s="314" t="s">
        <v>17224</v>
      </c>
      <c r="E1659" s="315" t="s">
        <v>17219</v>
      </c>
      <c r="F1659" s="315" t="s">
        <v>17221</v>
      </c>
      <c r="G1659" s="316">
        <v>96.433333333333337</v>
      </c>
      <c r="H1659" s="317">
        <v>13.109999999999996</v>
      </c>
      <c r="I1659" s="318">
        <v>83.427555555555557</v>
      </c>
      <c r="J1659" s="318">
        <v>88.170464135021092</v>
      </c>
      <c r="K1659" s="318">
        <f t="shared" si="98"/>
        <v>171.59801969057665</v>
      </c>
      <c r="L1659" s="351">
        <f t="shared" si="97"/>
        <v>0.51381982317749908</v>
      </c>
    </row>
    <row r="1660" spans="1:12" ht="12.75" x14ac:dyDescent="0.2">
      <c r="A1660" s="302" t="s">
        <v>17226</v>
      </c>
      <c r="B1660" s="312">
        <v>7700</v>
      </c>
      <c r="C1660" s="313" t="s">
        <v>17227</v>
      </c>
      <c r="D1660" s="314" t="s">
        <v>17224</v>
      </c>
      <c r="E1660" s="315" t="s">
        <v>17219</v>
      </c>
      <c r="F1660" s="315" t="s">
        <v>17222</v>
      </c>
      <c r="G1660" s="316">
        <v>96.1</v>
      </c>
      <c r="H1660" s="317">
        <v>12.21</v>
      </c>
      <c r="I1660" s="318">
        <v>62.12</v>
      </c>
      <c r="J1660" s="318">
        <v>17.18</v>
      </c>
      <c r="K1660" s="318">
        <f t="shared" si="98"/>
        <v>79.3</v>
      </c>
      <c r="L1660" s="351">
        <f t="shared" si="97"/>
        <v>0.21664564943253467</v>
      </c>
    </row>
    <row r="1661" spans="1:12" ht="12.75" x14ac:dyDescent="0.2">
      <c r="A1661" s="302" t="s">
        <v>17226</v>
      </c>
      <c r="B1661" s="312">
        <v>2000</v>
      </c>
      <c r="C1661" s="313" t="s">
        <v>17227</v>
      </c>
      <c r="D1661" s="314" t="s">
        <v>17224</v>
      </c>
      <c r="E1661" s="315" t="s">
        <v>17219</v>
      </c>
      <c r="F1661" s="315" t="s">
        <v>17220</v>
      </c>
      <c r="G1661" s="316">
        <v>96</v>
      </c>
      <c r="H1661" s="317">
        <v>11.7</v>
      </c>
      <c r="I1661" s="318">
        <v>55.08</v>
      </c>
      <c r="J1661" s="318">
        <v>0.88</v>
      </c>
      <c r="K1661" s="318">
        <v>57.21</v>
      </c>
      <c r="L1661" s="351">
        <f t="shared" si="97"/>
        <v>1.538192623667191E-2</v>
      </c>
    </row>
    <row r="1662" spans="1:12" ht="12.75" x14ac:dyDescent="0.2">
      <c r="A1662" s="302" t="s">
        <v>17226</v>
      </c>
      <c r="B1662" s="312">
        <v>1000</v>
      </c>
      <c r="C1662" s="313" t="s">
        <v>17227</v>
      </c>
      <c r="D1662" s="314" t="s">
        <v>17224</v>
      </c>
      <c r="E1662" s="315" t="s">
        <v>17219</v>
      </c>
      <c r="F1662" s="315" t="s">
        <v>17220</v>
      </c>
      <c r="G1662" s="316">
        <v>96</v>
      </c>
      <c r="H1662" s="317">
        <v>11.4</v>
      </c>
      <c r="I1662" s="318">
        <v>119</v>
      </c>
      <c r="J1662" s="318">
        <v>10</v>
      </c>
      <c r="K1662" s="318">
        <v>129.19999999999999</v>
      </c>
      <c r="L1662" s="351">
        <f t="shared" si="97"/>
        <v>7.7399380804953566E-2</v>
      </c>
    </row>
    <row r="1663" spans="1:12" ht="12.75" x14ac:dyDescent="0.2">
      <c r="A1663" s="302" t="s">
        <v>17226</v>
      </c>
      <c r="B1663" s="312">
        <v>2000</v>
      </c>
      <c r="C1663" s="313" t="s">
        <v>17227</v>
      </c>
      <c r="D1663" s="314" t="s">
        <v>17224</v>
      </c>
      <c r="E1663" s="315" t="s">
        <v>17219</v>
      </c>
      <c r="F1663" s="315" t="s">
        <v>17220</v>
      </c>
      <c r="G1663" s="316">
        <v>96</v>
      </c>
      <c r="H1663" s="317">
        <v>11.2</v>
      </c>
      <c r="I1663" s="318">
        <v>196.2</v>
      </c>
      <c r="J1663" s="318">
        <v>3.7</v>
      </c>
      <c r="K1663" s="318">
        <v>199.9</v>
      </c>
      <c r="L1663" s="351">
        <f t="shared" si="97"/>
        <v>1.8509254627313659E-2</v>
      </c>
    </row>
    <row r="1664" spans="1:12" ht="12.75" x14ac:dyDescent="0.2">
      <c r="A1664" s="302" t="s">
        <v>17226</v>
      </c>
      <c r="B1664" s="312">
        <v>2000</v>
      </c>
      <c r="C1664" s="313" t="s">
        <v>17227</v>
      </c>
      <c r="D1664" s="314" t="s">
        <v>17224</v>
      </c>
      <c r="E1664" s="315" t="s">
        <v>17219</v>
      </c>
      <c r="F1664" s="315" t="s">
        <v>17221</v>
      </c>
      <c r="G1664" s="316">
        <v>96</v>
      </c>
      <c r="H1664" s="317">
        <v>10.4</v>
      </c>
      <c r="I1664" s="318">
        <v>78</v>
      </c>
      <c r="J1664" s="318">
        <v>72</v>
      </c>
      <c r="K1664" s="318">
        <f t="shared" ref="K1664:K1672" si="99">I1664+J1664</f>
        <v>150</v>
      </c>
      <c r="L1664" s="351">
        <f t="shared" si="97"/>
        <v>0.48</v>
      </c>
    </row>
    <row r="1665" spans="1:12" ht="12.75" x14ac:dyDescent="0.2">
      <c r="A1665" s="302" t="s">
        <v>17226</v>
      </c>
      <c r="B1665" s="312">
        <v>2000</v>
      </c>
      <c r="C1665" s="313" t="s">
        <v>17227</v>
      </c>
      <c r="D1665" s="314" t="s">
        <v>17224</v>
      </c>
      <c r="E1665" s="315" t="s">
        <v>17219</v>
      </c>
      <c r="F1665" s="315" t="s">
        <v>17221</v>
      </c>
      <c r="G1665" s="316">
        <v>96</v>
      </c>
      <c r="H1665" s="317">
        <v>10.1</v>
      </c>
      <c r="I1665" s="318">
        <v>89</v>
      </c>
      <c r="J1665" s="318">
        <v>79</v>
      </c>
      <c r="K1665" s="318">
        <f t="shared" si="99"/>
        <v>168</v>
      </c>
      <c r="L1665" s="351">
        <f t="shared" si="97"/>
        <v>0.47023809523809523</v>
      </c>
    </row>
    <row r="1666" spans="1:12" ht="12.75" x14ac:dyDescent="0.2">
      <c r="A1666" s="302" t="s">
        <v>17226</v>
      </c>
      <c r="B1666" s="312">
        <v>1080</v>
      </c>
      <c r="C1666" s="313" t="s">
        <v>17227</v>
      </c>
      <c r="D1666" s="314" t="s">
        <v>17224</v>
      </c>
      <c r="E1666" s="315" t="s">
        <v>17219</v>
      </c>
      <c r="F1666" s="315" t="s">
        <v>17222</v>
      </c>
      <c r="G1666" s="316">
        <v>95.8</v>
      </c>
      <c r="H1666" s="317">
        <v>10.61</v>
      </c>
      <c r="I1666" s="318">
        <v>116.66</v>
      </c>
      <c r="J1666" s="318">
        <v>89.27000000000001</v>
      </c>
      <c r="K1666" s="318">
        <f t="shared" si="99"/>
        <v>205.93</v>
      </c>
      <c r="L1666" s="351">
        <f t="shared" si="97"/>
        <v>0.4334968193075317</v>
      </c>
    </row>
    <row r="1667" spans="1:12" ht="12.75" x14ac:dyDescent="0.2">
      <c r="A1667" s="302" t="s">
        <v>17226</v>
      </c>
      <c r="B1667" s="312">
        <v>1080</v>
      </c>
      <c r="C1667" s="313" t="s">
        <v>17227</v>
      </c>
      <c r="D1667" s="314" t="s">
        <v>17224</v>
      </c>
      <c r="E1667" s="315" t="s">
        <v>17219</v>
      </c>
      <c r="F1667" s="315" t="s">
        <v>17222</v>
      </c>
      <c r="G1667" s="316">
        <v>95.8</v>
      </c>
      <c r="H1667" s="317">
        <v>10.62</v>
      </c>
      <c r="I1667" s="318">
        <v>14.29</v>
      </c>
      <c r="J1667" s="318">
        <v>191.38</v>
      </c>
      <c r="K1667" s="318">
        <f t="shared" si="99"/>
        <v>205.67</v>
      </c>
      <c r="L1667" s="351">
        <f t="shared" si="97"/>
        <v>0.93051976467156128</v>
      </c>
    </row>
    <row r="1668" spans="1:12" ht="12.75" x14ac:dyDescent="0.2">
      <c r="A1668" s="302" t="s">
        <v>17226</v>
      </c>
      <c r="B1668" s="312">
        <v>1080</v>
      </c>
      <c r="C1668" s="313" t="s">
        <v>17227</v>
      </c>
      <c r="D1668" s="314" t="s">
        <v>17224</v>
      </c>
      <c r="E1668" s="315" t="s">
        <v>17219</v>
      </c>
      <c r="F1668" s="315" t="s">
        <v>17222</v>
      </c>
      <c r="G1668" s="316">
        <v>95.8</v>
      </c>
      <c r="H1668" s="317">
        <v>10.59</v>
      </c>
      <c r="I1668" s="318">
        <v>117.58</v>
      </c>
      <c r="J1668" s="318">
        <v>91.160000000000011</v>
      </c>
      <c r="K1668" s="318">
        <f t="shared" si="99"/>
        <v>208.74</v>
      </c>
      <c r="L1668" s="351">
        <f t="shared" si="97"/>
        <v>0.43671553128293572</v>
      </c>
    </row>
    <row r="1669" spans="1:12" ht="12.75" x14ac:dyDescent="0.2">
      <c r="A1669" s="302" t="s">
        <v>17226</v>
      </c>
      <c r="B1669" s="312">
        <v>1080</v>
      </c>
      <c r="C1669" s="313" t="s">
        <v>17227</v>
      </c>
      <c r="D1669" s="314" t="s">
        <v>17224</v>
      </c>
      <c r="E1669" s="315" t="s">
        <v>17219</v>
      </c>
      <c r="F1669" s="315" t="s">
        <v>17222</v>
      </c>
      <c r="G1669" s="316">
        <v>95.7</v>
      </c>
      <c r="H1669" s="317">
        <v>10.54</v>
      </c>
      <c r="I1669" s="318">
        <v>121.79</v>
      </c>
      <c r="J1669" s="318">
        <v>92.820000000000007</v>
      </c>
      <c r="K1669" s="318">
        <f t="shared" si="99"/>
        <v>214.61</v>
      </c>
      <c r="L1669" s="351">
        <f t="shared" si="97"/>
        <v>0.43250547504776105</v>
      </c>
    </row>
    <row r="1670" spans="1:12" ht="12.75" x14ac:dyDescent="0.2">
      <c r="A1670" s="302" t="s">
        <v>17226</v>
      </c>
      <c r="B1670" s="312">
        <v>1126</v>
      </c>
      <c r="C1670" s="313" t="s">
        <v>17227</v>
      </c>
      <c r="D1670" s="314" t="s">
        <v>17224</v>
      </c>
      <c r="E1670" s="315" t="s">
        <v>17219</v>
      </c>
      <c r="F1670" s="315" t="s">
        <v>17221</v>
      </c>
      <c r="G1670" s="316">
        <v>95.6</v>
      </c>
      <c r="H1670" s="317">
        <v>10.96</v>
      </c>
      <c r="I1670" s="318">
        <v>24.93</v>
      </c>
      <c r="J1670" s="318">
        <v>54.8</v>
      </c>
      <c r="K1670" s="318">
        <f t="shared" si="99"/>
        <v>79.72999999999999</v>
      </c>
      <c r="L1670" s="351">
        <f t="shared" si="97"/>
        <v>0.6873197040010034</v>
      </c>
    </row>
    <row r="1671" spans="1:12" ht="12.75" x14ac:dyDescent="0.2">
      <c r="A1671" s="302" t="s">
        <v>17226</v>
      </c>
      <c r="B1671" s="312">
        <v>1126</v>
      </c>
      <c r="C1671" s="313" t="s">
        <v>17227</v>
      </c>
      <c r="D1671" s="314" t="s">
        <v>17224</v>
      </c>
      <c r="E1671" s="315" t="s">
        <v>17219</v>
      </c>
      <c r="F1671" s="315" t="s">
        <v>17221</v>
      </c>
      <c r="G1671" s="316">
        <v>95.6</v>
      </c>
      <c r="H1671" s="317">
        <v>10.95</v>
      </c>
      <c r="I1671" s="318">
        <v>25.8</v>
      </c>
      <c r="J1671" s="318">
        <v>55</v>
      </c>
      <c r="K1671" s="318">
        <f t="shared" si="99"/>
        <v>80.8</v>
      </c>
      <c r="L1671" s="351">
        <f t="shared" si="97"/>
        <v>0.68069306930693074</v>
      </c>
    </row>
    <row r="1672" spans="1:12" ht="12.75" x14ac:dyDescent="0.2">
      <c r="A1672" s="302" t="s">
        <v>17226</v>
      </c>
      <c r="B1672" s="312">
        <v>1126</v>
      </c>
      <c r="C1672" s="313" t="s">
        <v>17227</v>
      </c>
      <c r="D1672" s="314" t="s">
        <v>17224</v>
      </c>
      <c r="E1672" s="315" t="s">
        <v>17219</v>
      </c>
      <c r="F1672" s="315" t="s">
        <v>17221</v>
      </c>
      <c r="G1672" s="316">
        <v>95.6</v>
      </c>
      <c r="H1672" s="317">
        <v>10.91</v>
      </c>
      <c r="I1672" s="318">
        <v>25.53</v>
      </c>
      <c r="J1672" s="318">
        <v>54.8</v>
      </c>
      <c r="K1672" s="318">
        <f t="shared" si="99"/>
        <v>80.33</v>
      </c>
      <c r="L1672" s="351">
        <f t="shared" si="97"/>
        <v>0.68218598282086396</v>
      </c>
    </row>
    <row r="1673" spans="1:12" ht="12.75" x14ac:dyDescent="0.2">
      <c r="A1673" s="302" t="s">
        <v>17226</v>
      </c>
      <c r="B1673" s="312">
        <v>1340</v>
      </c>
      <c r="C1673" s="313" t="s">
        <v>17227</v>
      </c>
      <c r="D1673" s="314" t="s">
        <v>17224</v>
      </c>
      <c r="E1673" s="315" t="s">
        <v>17219</v>
      </c>
      <c r="F1673" s="315" t="s">
        <v>17221</v>
      </c>
      <c r="G1673" s="316">
        <v>95.522388059701484</v>
      </c>
      <c r="H1673" s="317">
        <v>8.4499999999999993</v>
      </c>
      <c r="I1673" s="318">
        <v>185.4</v>
      </c>
      <c r="J1673" s="318">
        <v>29.3</v>
      </c>
      <c r="K1673" s="318">
        <v>214.70000000000002</v>
      </c>
      <c r="L1673" s="351">
        <f t="shared" si="97"/>
        <v>0.13646949231485794</v>
      </c>
    </row>
    <row r="1674" spans="1:12" ht="12.75" x14ac:dyDescent="0.2">
      <c r="A1674" s="302" t="s">
        <v>17226</v>
      </c>
      <c r="B1674" s="312">
        <v>1049</v>
      </c>
      <c r="C1674" s="313" t="s">
        <v>17227</v>
      </c>
      <c r="D1674" s="314" t="s">
        <v>17224</v>
      </c>
      <c r="E1674" s="315" t="s">
        <v>17219</v>
      </c>
      <c r="F1674" s="315" t="s">
        <v>17221</v>
      </c>
      <c r="G1674" s="316">
        <v>95.519542421353663</v>
      </c>
      <c r="H1674" s="317">
        <v>10.65</v>
      </c>
      <c r="I1674" s="318">
        <v>140.38</v>
      </c>
      <c r="J1674" s="318">
        <v>149.76</v>
      </c>
      <c r="K1674" s="318">
        <f>I1674+J1674</f>
        <v>290.14</v>
      </c>
      <c r="L1674" s="351">
        <f t="shared" si="97"/>
        <v>0.51616461018818505</v>
      </c>
    </row>
    <row r="1675" spans="1:12" ht="12.75" x14ac:dyDescent="0.2">
      <c r="A1675" s="302" t="s">
        <v>17226</v>
      </c>
      <c r="B1675" s="312">
        <v>2000</v>
      </c>
      <c r="C1675" s="313" t="s">
        <v>17227</v>
      </c>
      <c r="D1675" s="314" t="s">
        <v>17224</v>
      </c>
      <c r="E1675" s="315" t="s">
        <v>17219</v>
      </c>
      <c r="F1675" s="315" t="s">
        <v>17221</v>
      </c>
      <c r="G1675" s="316">
        <v>95.5</v>
      </c>
      <c r="H1675" s="317">
        <v>10.1</v>
      </c>
      <c r="I1675" s="318">
        <v>56</v>
      </c>
      <c r="J1675" s="318">
        <v>66</v>
      </c>
      <c r="K1675" s="318">
        <f>I1675+J1675</f>
        <v>122</v>
      </c>
      <c r="L1675" s="351">
        <f t="shared" si="97"/>
        <v>0.54098360655737709</v>
      </c>
    </row>
    <row r="1676" spans="1:12" ht="12.75" x14ac:dyDescent="0.2">
      <c r="A1676" s="302" t="s">
        <v>17226</v>
      </c>
      <c r="B1676" s="312">
        <v>3000</v>
      </c>
      <c r="C1676" s="313" t="s">
        <v>17227</v>
      </c>
      <c r="D1676" s="314" t="s">
        <v>17224</v>
      </c>
      <c r="E1676" s="315" t="s">
        <v>17219</v>
      </c>
      <c r="F1676" s="315" t="s">
        <v>17221</v>
      </c>
      <c r="G1676" s="316">
        <v>95.466666666666669</v>
      </c>
      <c r="H1676" s="317">
        <v>13</v>
      </c>
      <c r="I1676" s="318">
        <v>74.331838565022423</v>
      </c>
      <c r="J1676" s="318">
        <v>74.727966101694932</v>
      </c>
      <c r="K1676" s="318">
        <f>I1676+J1676</f>
        <v>149.05980466671735</v>
      </c>
      <c r="L1676" s="351">
        <f t="shared" si="97"/>
        <v>0.5013287537091512</v>
      </c>
    </row>
    <row r="1677" spans="1:12" ht="12.75" x14ac:dyDescent="0.2">
      <c r="A1677" s="302" t="s">
        <v>17226</v>
      </c>
      <c r="B1677" s="312">
        <v>4445</v>
      </c>
      <c r="C1677" s="313" t="s">
        <v>17227</v>
      </c>
      <c r="D1677" s="314" t="s">
        <v>17224</v>
      </c>
      <c r="E1677" s="315" t="s">
        <v>17219</v>
      </c>
      <c r="F1677" s="315" t="s">
        <v>17220</v>
      </c>
      <c r="G1677" s="316">
        <v>95</v>
      </c>
      <c r="H1677" s="317">
        <v>10.9</v>
      </c>
      <c r="I1677" s="318">
        <v>98.3</v>
      </c>
      <c r="J1677" s="318">
        <v>0.7</v>
      </c>
      <c r="K1677" s="318">
        <v>99</v>
      </c>
      <c r="L1677" s="351">
        <f t="shared" si="97"/>
        <v>7.0707070707070703E-3</v>
      </c>
    </row>
    <row r="1678" spans="1:12" ht="12.75" x14ac:dyDescent="0.2">
      <c r="A1678" s="302" t="s">
        <v>17226</v>
      </c>
      <c r="B1678" s="312">
        <v>2850</v>
      </c>
      <c r="C1678" s="313" t="s">
        <v>17227</v>
      </c>
      <c r="D1678" s="314" t="s">
        <v>17224</v>
      </c>
      <c r="E1678" s="315" t="s">
        <v>17219</v>
      </c>
      <c r="F1678" s="315" t="s">
        <v>17220</v>
      </c>
      <c r="G1678" s="316">
        <v>95</v>
      </c>
      <c r="H1678" s="317">
        <v>13</v>
      </c>
      <c r="I1678" s="318">
        <v>73.8</v>
      </c>
      <c r="J1678" s="318">
        <v>4.2</v>
      </c>
      <c r="K1678" s="318">
        <v>78.3</v>
      </c>
      <c r="L1678" s="351">
        <f t="shared" si="97"/>
        <v>5.3639846743295021E-2</v>
      </c>
    </row>
    <row r="1679" spans="1:12" ht="12.75" x14ac:dyDescent="0.2">
      <c r="A1679" s="302" t="s">
        <v>17226</v>
      </c>
      <c r="B1679" s="312">
        <v>1000</v>
      </c>
      <c r="C1679" s="313" t="s">
        <v>17227</v>
      </c>
      <c r="D1679" s="314" t="s">
        <v>17224</v>
      </c>
      <c r="E1679" s="315" t="s">
        <v>17219</v>
      </c>
      <c r="F1679" s="315" t="s">
        <v>17220</v>
      </c>
      <c r="G1679" s="316">
        <v>95</v>
      </c>
      <c r="H1679" s="317">
        <v>11.4</v>
      </c>
      <c r="I1679" s="318">
        <v>113</v>
      </c>
      <c r="J1679" s="318">
        <v>10</v>
      </c>
      <c r="K1679" s="318">
        <v>123.1</v>
      </c>
      <c r="L1679" s="351">
        <f t="shared" si="97"/>
        <v>8.1234768480909839E-2</v>
      </c>
    </row>
    <row r="1680" spans="1:12" ht="12.75" x14ac:dyDescent="0.2">
      <c r="A1680" s="302" t="s">
        <v>17226</v>
      </c>
      <c r="B1680" s="312">
        <v>2000</v>
      </c>
      <c r="C1680" s="313" t="s">
        <v>17227</v>
      </c>
      <c r="D1680" s="314" t="s">
        <v>17224</v>
      </c>
      <c r="E1680" s="315" t="s">
        <v>17219</v>
      </c>
      <c r="F1680" s="315" t="s">
        <v>17220</v>
      </c>
      <c r="G1680" s="316">
        <v>95</v>
      </c>
      <c r="H1680" s="317">
        <v>11.4</v>
      </c>
      <c r="I1680" s="318">
        <v>182.4</v>
      </c>
      <c r="J1680" s="318">
        <v>10.4</v>
      </c>
      <c r="K1680" s="318">
        <v>192.6</v>
      </c>
      <c r="L1680" s="351">
        <f t="shared" si="97"/>
        <v>5.3997923156801665E-2</v>
      </c>
    </row>
    <row r="1681" spans="1:12" ht="12.75" x14ac:dyDescent="0.2">
      <c r="A1681" s="302" t="s">
        <v>17226</v>
      </c>
      <c r="B1681" s="312">
        <v>2000</v>
      </c>
      <c r="C1681" s="313" t="s">
        <v>17227</v>
      </c>
      <c r="D1681" s="314" t="s">
        <v>17224</v>
      </c>
      <c r="E1681" s="315" t="s">
        <v>17219</v>
      </c>
      <c r="F1681" s="315" t="s">
        <v>17220</v>
      </c>
      <c r="G1681" s="316">
        <v>95</v>
      </c>
      <c r="H1681" s="317">
        <v>11.4</v>
      </c>
      <c r="I1681" s="318">
        <v>184.8</v>
      </c>
      <c r="J1681" s="318">
        <v>5.4</v>
      </c>
      <c r="K1681" s="318">
        <v>190.2</v>
      </c>
      <c r="L1681" s="351">
        <f t="shared" si="97"/>
        <v>2.8391167192429026E-2</v>
      </c>
    </row>
    <row r="1682" spans="1:12" ht="12.75" x14ac:dyDescent="0.2">
      <c r="A1682" s="302" t="s">
        <v>17226</v>
      </c>
      <c r="B1682" s="312">
        <v>2000</v>
      </c>
      <c r="C1682" s="313" t="s">
        <v>17227</v>
      </c>
      <c r="D1682" s="314" t="s">
        <v>17224</v>
      </c>
      <c r="E1682" s="315" t="s">
        <v>17219</v>
      </c>
      <c r="F1682" s="315" t="s">
        <v>17221</v>
      </c>
      <c r="G1682" s="316">
        <v>95</v>
      </c>
      <c r="H1682" s="317">
        <v>10.4</v>
      </c>
      <c r="I1682" s="318">
        <v>76</v>
      </c>
      <c r="J1682" s="318">
        <v>63</v>
      </c>
      <c r="K1682" s="318">
        <f t="shared" ref="K1682:K1687" si="100">I1682+J1682</f>
        <v>139</v>
      </c>
      <c r="L1682" s="351">
        <f t="shared" si="97"/>
        <v>0.45323741007194246</v>
      </c>
    </row>
    <row r="1683" spans="1:12" ht="12.75" x14ac:dyDescent="0.2">
      <c r="A1683" s="302" t="s">
        <v>17226</v>
      </c>
      <c r="B1683" s="312">
        <v>2000</v>
      </c>
      <c r="C1683" s="313" t="s">
        <v>17227</v>
      </c>
      <c r="D1683" s="314" t="s">
        <v>17224</v>
      </c>
      <c r="E1683" s="315" t="s">
        <v>17219</v>
      </c>
      <c r="F1683" s="315" t="s">
        <v>17221</v>
      </c>
      <c r="G1683" s="316">
        <v>95</v>
      </c>
      <c r="H1683" s="317">
        <v>10.199999999999999</v>
      </c>
      <c r="I1683" s="318">
        <v>94</v>
      </c>
      <c r="J1683" s="318">
        <v>78</v>
      </c>
      <c r="K1683" s="318">
        <f t="shared" si="100"/>
        <v>172</v>
      </c>
      <c r="L1683" s="351">
        <f t="shared" si="97"/>
        <v>0.45348837209302323</v>
      </c>
    </row>
    <row r="1684" spans="1:12" ht="12.75" x14ac:dyDescent="0.2">
      <c r="A1684" s="302" t="s">
        <v>17226</v>
      </c>
      <c r="B1684" s="312">
        <v>2000</v>
      </c>
      <c r="C1684" s="313" t="s">
        <v>17227</v>
      </c>
      <c r="D1684" s="314" t="s">
        <v>17224</v>
      </c>
      <c r="E1684" s="315" t="s">
        <v>17219</v>
      </c>
      <c r="F1684" s="315" t="s">
        <v>17221</v>
      </c>
      <c r="G1684" s="316">
        <v>95</v>
      </c>
      <c r="H1684" s="317">
        <v>10.6</v>
      </c>
      <c r="I1684" s="318">
        <v>83</v>
      </c>
      <c r="J1684" s="318">
        <v>69</v>
      </c>
      <c r="K1684" s="318">
        <f t="shared" si="100"/>
        <v>152</v>
      </c>
      <c r="L1684" s="351">
        <f t="shared" si="97"/>
        <v>0.45394736842105265</v>
      </c>
    </row>
    <row r="1685" spans="1:12" ht="12.75" x14ac:dyDescent="0.2">
      <c r="A1685" s="302" t="s">
        <v>17226</v>
      </c>
      <c r="B1685" s="312">
        <v>2000</v>
      </c>
      <c r="C1685" s="313" t="s">
        <v>17227</v>
      </c>
      <c r="D1685" s="314" t="s">
        <v>17224</v>
      </c>
      <c r="E1685" s="315" t="s">
        <v>17219</v>
      </c>
      <c r="F1685" s="315" t="s">
        <v>17221</v>
      </c>
      <c r="G1685" s="316">
        <v>95</v>
      </c>
      <c r="H1685" s="317">
        <v>9.9</v>
      </c>
      <c r="I1685" s="318">
        <v>93</v>
      </c>
      <c r="J1685" s="318">
        <v>80</v>
      </c>
      <c r="K1685" s="318">
        <f t="shared" si="100"/>
        <v>173</v>
      </c>
      <c r="L1685" s="351">
        <f t="shared" si="97"/>
        <v>0.46242774566473988</v>
      </c>
    </row>
    <row r="1686" spans="1:12" ht="12.75" x14ac:dyDescent="0.2">
      <c r="A1686" s="302" t="s">
        <v>17226</v>
      </c>
      <c r="B1686" s="312">
        <v>2000</v>
      </c>
      <c r="C1686" s="313" t="s">
        <v>17227</v>
      </c>
      <c r="D1686" s="314" t="s">
        <v>17224</v>
      </c>
      <c r="E1686" s="315" t="s">
        <v>17219</v>
      </c>
      <c r="F1686" s="315" t="s">
        <v>17221</v>
      </c>
      <c r="G1686" s="316">
        <v>94.95</v>
      </c>
      <c r="H1686" s="317">
        <v>10.6</v>
      </c>
      <c r="I1686" s="318">
        <v>74</v>
      </c>
      <c r="J1686" s="318">
        <v>71</v>
      </c>
      <c r="K1686" s="318">
        <f t="shared" si="100"/>
        <v>145</v>
      </c>
      <c r="L1686" s="351">
        <f t="shared" si="97"/>
        <v>0.48965517241379308</v>
      </c>
    </row>
    <row r="1687" spans="1:12" ht="12.75" x14ac:dyDescent="0.2">
      <c r="A1687" s="302" t="s">
        <v>17226</v>
      </c>
      <c r="B1687" s="312">
        <v>2000</v>
      </c>
      <c r="C1687" s="313" t="s">
        <v>17227</v>
      </c>
      <c r="D1687" s="314" t="s">
        <v>17224</v>
      </c>
      <c r="E1687" s="315" t="s">
        <v>17219</v>
      </c>
      <c r="F1687" s="315" t="s">
        <v>17221</v>
      </c>
      <c r="G1687" s="316">
        <v>94.85</v>
      </c>
      <c r="H1687" s="317">
        <v>10.4</v>
      </c>
      <c r="I1687" s="318">
        <v>81</v>
      </c>
      <c r="J1687" s="318">
        <v>72</v>
      </c>
      <c r="K1687" s="318">
        <f t="shared" si="100"/>
        <v>153</v>
      </c>
      <c r="L1687" s="351">
        <f t="shared" si="97"/>
        <v>0.47058823529411764</v>
      </c>
    </row>
    <row r="1688" spans="1:12" ht="12.75" x14ac:dyDescent="0.2">
      <c r="A1688" s="302" t="s">
        <v>17226</v>
      </c>
      <c r="B1688" s="312">
        <v>1340</v>
      </c>
      <c r="C1688" s="313" t="s">
        <v>17227</v>
      </c>
      <c r="D1688" s="314" t="s">
        <v>17224</v>
      </c>
      <c r="E1688" s="315" t="s">
        <v>17219</v>
      </c>
      <c r="F1688" s="315" t="s">
        <v>17221</v>
      </c>
      <c r="G1688" s="316">
        <v>94.626865671641795</v>
      </c>
      <c r="H1688" s="317">
        <v>8.4</v>
      </c>
      <c r="I1688" s="318">
        <v>183.8</v>
      </c>
      <c r="J1688" s="318">
        <v>47.8</v>
      </c>
      <c r="K1688" s="318">
        <v>231.60000000000002</v>
      </c>
      <c r="L1688" s="351">
        <f t="shared" si="97"/>
        <v>0.20639032815198616</v>
      </c>
    </row>
    <row r="1689" spans="1:12" ht="12.75" x14ac:dyDescent="0.2">
      <c r="A1689" s="302" t="s">
        <v>17226</v>
      </c>
      <c r="B1689" s="312">
        <v>2000</v>
      </c>
      <c r="C1689" s="313" t="s">
        <v>17227</v>
      </c>
      <c r="D1689" s="314" t="s">
        <v>17224</v>
      </c>
      <c r="E1689" s="315" t="s">
        <v>17219</v>
      </c>
      <c r="F1689" s="315" t="s">
        <v>17221</v>
      </c>
      <c r="G1689" s="316">
        <v>94.6</v>
      </c>
      <c r="H1689" s="317">
        <v>10</v>
      </c>
      <c r="I1689" s="318">
        <v>108</v>
      </c>
      <c r="J1689" s="318">
        <v>71</v>
      </c>
      <c r="K1689" s="318">
        <f t="shared" ref="K1689:K1695" si="101">I1689+J1689</f>
        <v>179</v>
      </c>
      <c r="L1689" s="351">
        <f t="shared" si="97"/>
        <v>0.39664804469273746</v>
      </c>
    </row>
    <row r="1690" spans="1:12" ht="12.75" x14ac:dyDescent="0.2">
      <c r="A1690" s="302" t="s">
        <v>17226</v>
      </c>
      <c r="B1690" s="312">
        <v>7700</v>
      </c>
      <c r="C1690" s="313" t="s">
        <v>17227</v>
      </c>
      <c r="D1690" s="314" t="s">
        <v>17224</v>
      </c>
      <c r="E1690" s="315" t="s">
        <v>17219</v>
      </c>
      <c r="F1690" s="315" t="s">
        <v>17222</v>
      </c>
      <c r="G1690" s="316">
        <v>94.5</v>
      </c>
      <c r="H1690" s="317">
        <v>12.26</v>
      </c>
      <c r="I1690" s="318">
        <v>62.7</v>
      </c>
      <c r="J1690" s="318">
        <v>16.920000000000002</v>
      </c>
      <c r="K1690" s="318">
        <f t="shared" si="101"/>
        <v>79.62</v>
      </c>
      <c r="L1690" s="351">
        <f t="shared" si="97"/>
        <v>0.21250941974378298</v>
      </c>
    </row>
    <row r="1691" spans="1:12" ht="12.75" x14ac:dyDescent="0.2">
      <c r="A1691" s="302" t="s">
        <v>17226</v>
      </c>
      <c r="B1691" s="312">
        <v>7700</v>
      </c>
      <c r="C1691" s="313" t="s">
        <v>17227</v>
      </c>
      <c r="D1691" s="314" t="s">
        <v>17224</v>
      </c>
      <c r="E1691" s="315" t="s">
        <v>17219</v>
      </c>
      <c r="F1691" s="315" t="s">
        <v>17222</v>
      </c>
      <c r="G1691" s="316">
        <v>94.5</v>
      </c>
      <c r="H1691" s="317">
        <v>12.22</v>
      </c>
      <c r="I1691" s="318">
        <v>61.97</v>
      </c>
      <c r="J1691" s="318">
        <v>16.689999999999998</v>
      </c>
      <c r="K1691" s="318">
        <f t="shared" si="101"/>
        <v>78.66</v>
      </c>
      <c r="L1691" s="351">
        <f t="shared" si="97"/>
        <v>0.21217899822018813</v>
      </c>
    </row>
    <row r="1692" spans="1:12" ht="12.75" x14ac:dyDescent="0.2">
      <c r="A1692" s="302" t="s">
        <v>17226</v>
      </c>
      <c r="B1692" s="312">
        <v>2370</v>
      </c>
      <c r="C1692" s="313" t="s">
        <v>17227</v>
      </c>
      <c r="D1692" s="314" t="s">
        <v>17224</v>
      </c>
      <c r="E1692" s="315" t="s">
        <v>17219</v>
      </c>
      <c r="F1692" s="315" t="s">
        <v>17221</v>
      </c>
      <c r="G1692" s="316">
        <v>94.345991561181435</v>
      </c>
      <c r="H1692" s="317">
        <v>12.5</v>
      </c>
      <c r="I1692" s="318">
        <v>34.606336633663368</v>
      </c>
      <c r="J1692" s="318">
        <v>11.327234042553194</v>
      </c>
      <c r="K1692" s="318">
        <f t="shared" si="101"/>
        <v>45.933570676216561</v>
      </c>
      <c r="L1692" s="351">
        <f t="shared" si="97"/>
        <v>0.24660033774422413</v>
      </c>
    </row>
    <row r="1693" spans="1:12" ht="12.75" x14ac:dyDescent="0.2">
      <c r="A1693" s="302" t="s">
        <v>17226</v>
      </c>
      <c r="B1693" s="312">
        <v>1126</v>
      </c>
      <c r="C1693" s="313" t="s">
        <v>17227</v>
      </c>
      <c r="D1693" s="314" t="s">
        <v>17224</v>
      </c>
      <c r="E1693" s="315" t="s">
        <v>17219</v>
      </c>
      <c r="F1693" s="315" t="s">
        <v>17221</v>
      </c>
      <c r="G1693" s="316">
        <v>94.1</v>
      </c>
      <c r="H1693" s="317">
        <v>11.3</v>
      </c>
      <c r="I1693" s="318">
        <v>24.87</v>
      </c>
      <c r="J1693" s="318">
        <v>45.6</v>
      </c>
      <c r="K1693" s="318">
        <f t="shared" si="101"/>
        <v>70.47</v>
      </c>
      <c r="L1693" s="351">
        <f t="shared" si="97"/>
        <v>0.64708386547467012</v>
      </c>
    </row>
    <row r="1694" spans="1:12" ht="12.75" x14ac:dyDescent="0.2">
      <c r="A1694" s="302" t="s">
        <v>17226</v>
      </c>
      <c r="B1694" s="312">
        <v>1126</v>
      </c>
      <c r="C1694" s="313" t="s">
        <v>17227</v>
      </c>
      <c r="D1694" s="314" t="s">
        <v>17224</v>
      </c>
      <c r="E1694" s="315" t="s">
        <v>17219</v>
      </c>
      <c r="F1694" s="315" t="s">
        <v>17221</v>
      </c>
      <c r="G1694" s="316">
        <v>94.1</v>
      </c>
      <c r="H1694" s="317">
        <v>11.3</v>
      </c>
      <c r="I1694" s="318">
        <v>23.67</v>
      </c>
      <c r="J1694" s="318">
        <v>45.4</v>
      </c>
      <c r="K1694" s="318">
        <f t="shared" si="101"/>
        <v>69.069999999999993</v>
      </c>
      <c r="L1694" s="351">
        <f t="shared" si="97"/>
        <v>0.65730418416099612</v>
      </c>
    </row>
    <row r="1695" spans="1:12" ht="12.75" x14ac:dyDescent="0.2">
      <c r="A1695" s="302" t="s">
        <v>17226</v>
      </c>
      <c r="B1695" s="312">
        <v>1126</v>
      </c>
      <c r="C1695" s="313" t="s">
        <v>17227</v>
      </c>
      <c r="D1695" s="314" t="s">
        <v>17224</v>
      </c>
      <c r="E1695" s="315" t="s">
        <v>17219</v>
      </c>
      <c r="F1695" s="315" t="s">
        <v>17221</v>
      </c>
      <c r="G1695" s="316">
        <v>94.1</v>
      </c>
      <c r="H1695" s="317">
        <v>11.31</v>
      </c>
      <c r="I1695" s="318">
        <v>23.33</v>
      </c>
      <c r="J1695" s="318">
        <v>45.53</v>
      </c>
      <c r="K1695" s="318">
        <f t="shared" si="101"/>
        <v>68.86</v>
      </c>
      <c r="L1695" s="351">
        <f t="shared" si="97"/>
        <v>0.6611966308451932</v>
      </c>
    </row>
    <row r="1696" spans="1:12" ht="12.75" x14ac:dyDescent="0.2">
      <c r="A1696" s="302" t="s">
        <v>17226</v>
      </c>
      <c r="B1696" s="312">
        <v>3200</v>
      </c>
      <c r="C1696" s="313" t="s">
        <v>17227</v>
      </c>
      <c r="D1696" s="314" t="s">
        <v>17224</v>
      </c>
      <c r="E1696" s="315" t="s">
        <v>17219</v>
      </c>
      <c r="F1696" s="315" t="s">
        <v>17220</v>
      </c>
      <c r="G1696" s="316">
        <v>94</v>
      </c>
      <c r="H1696" s="317">
        <v>11.3</v>
      </c>
      <c r="I1696" s="318">
        <v>51.2</v>
      </c>
      <c r="J1696" s="318">
        <v>0.18</v>
      </c>
      <c r="K1696" s="318">
        <v>52.8</v>
      </c>
      <c r="L1696" s="351">
        <f t="shared" si="97"/>
        <v>3.4090909090909094E-3</v>
      </c>
    </row>
    <row r="1697" spans="1:12" ht="12.75" x14ac:dyDescent="0.2">
      <c r="A1697" s="302" t="s">
        <v>17226</v>
      </c>
      <c r="B1697" s="312">
        <v>4445</v>
      </c>
      <c r="C1697" s="313" t="s">
        <v>17227</v>
      </c>
      <c r="D1697" s="314" t="s">
        <v>17224</v>
      </c>
      <c r="E1697" s="315" t="s">
        <v>17219</v>
      </c>
      <c r="F1697" s="315" t="s">
        <v>17220</v>
      </c>
      <c r="G1697" s="316">
        <v>94</v>
      </c>
      <c r="H1697" s="317">
        <v>10.9</v>
      </c>
      <c r="I1697" s="318">
        <v>89.9</v>
      </c>
      <c r="J1697" s="318">
        <v>0.7</v>
      </c>
      <c r="K1697" s="318">
        <v>90.600000000000009</v>
      </c>
      <c r="L1697" s="351">
        <f t="shared" si="97"/>
        <v>7.7262693156732879E-3</v>
      </c>
    </row>
    <row r="1698" spans="1:12" ht="12.75" x14ac:dyDescent="0.2">
      <c r="A1698" s="302" t="s">
        <v>17226</v>
      </c>
      <c r="B1698" s="312">
        <v>4445</v>
      </c>
      <c r="C1698" s="313" t="s">
        <v>17227</v>
      </c>
      <c r="D1698" s="314" t="s">
        <v>17224</v>
      </c>
      <c r="E1698" s="315" t="s">
        <v>17219</v>
      </c>
      <c r="F1698" s="315" t="s">
        <v>17220</v>
      </c>
      <c r="G1698" s="316">
        <v>94</v>
      </c>
      <c r="H1698" s="317">
        <v>10.8</v>
      </c>
      <c r="I1698" s="318">
        <v>90</v>
      </c>
      <c r="J1698" s="318">
        <v>1</v>
      </c>
      <c r="K1698" s="318">
        <v>91</v>
      </c>
      <c r="L1698" s="351">
        <f t="shared" si="97"/>
        <v>1.098901098901099E-2</v>
      </c>
    </row>
    <row r="1699" spans="1:12" ht="12.75" x14ac:dyDescent="0.2">
      <c r="A1699" s="302" t="s">
        <v>17226</v>
      </c>
      <c r="B1699" s="312">
        <v>2850</v>
      </c>
      <c r="C1699" s="313" t="s">
        <v>17227</v>
      </c>
      <c r="D1699" s="314" t="s">
        <v>17224</v>
      </c>
      <c r="E1699" s="315" t="s">
        <v>17219</v>
      </c>
      <c r="F1699" s="315" t="s">
        <v>17220</v>
      </c>
      <c r="G1699" s="316">
        <v>94</v>
      </c>
      <c r="H1699" s="317">
        <v>12</v>
      </c>
      <c r="I1699" s="318">
        <v>162.19999999999999</v>
      </c>
      <c r="J1699" s="318">
        <v>12.7</v>
      </c>
      <c r="K1699" s="318">
        <v>183.7</v>
      </c>
      <c r="L1699" s="351">
        <f t="shared" si="97"/>
        <v>6.9134458356015241E-2</v>
      </c>
    </row>
    <row r="1700" spans="1:12" ht="12.75" x14ac:dyDescent="0.2">
      <c r="A1700" s="302" t="s">
        <v>17226</v>
      </c>
      <c r="B1700" s="312">
        <v>1500</v>
      </c>
      <c r="C1700" s="313" t="s">
        <v>17227</v>
      </c>
      <c r="D1700" s="314" t="s">
        <v>17224</v>
      </c>
      <c r="E1700" s="315" t="s">
        <v>17219</v>
      </c>
      <c r="F1700" s="315" t="s">
        <v>17220</v>
      </c>
      <c r="G1700" s="316">
        <v>94</v>
      </c>
      <c r="H1700" s="317">
        <v>12</v>
      </c>
      <c r="I1700" s="318">
        <v>248.6</v>
      </c>
      <c r="J1700" s="318">
        <v>6.4000000000000057</v>
      </c>
      <c r="K1700" s="318">
        <v>255</v>
      </c>
      <c r="L1700" s="351">
        <f t="shared" si="97"/>
        <v>2.5098039215686298E-2</v>
      </c>
    </row>
    <row r="1701" spans="1:12" ht="12.75" x14ac:dyDescent="0.2">
      <c r="A1701" s="302" t="s">
        <v>17226</v>
      </c>
      <c r="B1701" s="312">
        <v>2000</v>
      </c>
      <c r="C1701" s="313" t="s">
        <v>17227</v>
      </c>
      <c r="D1701" s="314" t="s">
        <v>17224</v>
      </c>
      <c r="E1701" s="315" t="s">
        <v>17219</v>
      </c>
      <c r="F1701" s="315" t="s">
        <v>17221</v>
      </c>
      <c r="G1701" s="316">
        <v>94</v>
      </c>
      <c r="H1701" s="317">
        <v>10.4</v>
      </c>
      <c r="I1701" s="318">
        <v>129</v>
      </c>
      <c r="J1701" s="318">
        <v>74</v>
      </c>
      <c r="K1701" s="318">
        <f>I1701+J1701</f>
        <v>203</v>
      </c>
      <c r="L1701" s="351">
        <f t="shared" si="97"/>
        <v>0.3645320197044335</v>
      </c>
    </row>
    <row r="1702" spans="1:12" ht="12.75" x14ac:dyDescent="0.2">
      <c r="A1702" s="302" t="s">
        <v>17226</v>
      </c>
      <c r="B1702" s="312">
        <v>2000</v>
      </c>
      <c r="C1702" s="313" t="s">
        <v>17227</v>
      </c>
      <c r="D1702" s="314" t="s">
        <v>17224</v>
      </c>
      <c r="E1702" s="315" t="s">
        <v>17219</v>
      </c>
      <c r="F1702" s="315" t="s">
        <v>17221</v>
      </c>
      <c r="G1702" s="316">
        <v>94</v>
      </c>
      <c r="H1702" s="317">
        <v>10.7</v>
      </c>
      <c r="I1702" s="318">
        <v>107</v>
      </c>
      <c r="J1702" s="318">
        <v>68</v>
      </c>
      <c r="K1702" s="318">
        <f>I1702+J1702</f>
        <v>175</v>
      </c>
      <c r="L1702" s="351">
        <f t="shared" si="97"/>
        <v>0.38857142857142857</v>
      </c>
    </row>
    <row r="1703" spans="1:12" ht="12.75" x14ac:dyDescent="0.2">
      <c r="A1703" s="302" t="s">
        <v>17226</v>
      </c>
      <c r="B1703" s="312">
        <v>2000</v>
      </c>
      <c r="C1703" s="313" t="s">
        <v>17227</v>
      </c>
      <c r="D1703" s="314" t="s">
        <v>17224</v>
      </c>
      <c r="E1703" s="315" t="s">
        <v>17219</v>
      </c>
      <c r="F1703" s="315" t="s">
        <v>17221</v>
      </c>
      <c r="G1703" s="316">
        <v>93.95</v>
      </c>
      <c r="H1703" s="317">
        <v>9.9</v>
      </c>
      <c r="I1703" s="318">
        <v>84</v>
      </c>
      <c r="J1703" s="318">
        <v>78</v>
      </c>
      <c r="K1703" s="318">
        <f>I1703+J1703</f>
        <v>162</v>
      </c>
      <c r="L1703" s="351">
        <f t="shared" si="97"/>
        <v>0.48148148148148145</v>
      </c>
    </row>
    <row r="1704" spans="1:12" ht="12.75" x14ac:dyDescent="0.2">
      <c r="A1704" s="302" t="s">
        <v>17226</v>
      </c>
      <c r="B1704" s="312">
        <v>2650</v>
      </c>
      <c r="C1704" s="313" t="s">
        <v>17227</v>
      </c>
      <c r="D1704" s="314" t="s">
        <v>17224</v>
      </c>
      <c r="E1704" s="315" t="s">
        <v>17219</v>
      </c>
      <c r="F1704" s="315" t="s">
        <v>17222</v>
      </c>
      <c r="G1704" s="316">
        <v>93.6</v>
      </c>
      <c r="H1704" s="317">
        <v>10.23</v>
      </c>
      <c r="I1704" s="318">
        <v>22.02</v>
      </c>
      <c r="J1704" s="318">
        <v>42.070000000000007</v>
      </c>
      <c r="K1704" s="318">
        <f>I1704+J1704</f>
        <v>64.09</v>
      </c>
      <c r="L1704" s="351">
        <f t="shared" si="97"/>
        <v>0.65642065844905606</v>
      </c>
    </row>
    <row r="1705" spans="1:12" ht="12.75" x14ac:dyDescent="0.2">
      <c r="A1705" s="302" t="s">
        <v>17226</v>
      </c>
      <c r="B1705" s="312">
        <v>2000</v>
      </c>
      <c r="C1705" s="313" t="s">
        <v>17227</v>
      </c>
      <c r="D1705" s="314" t="s">
        <v>17224</v>
      </c>
      <c r="E1705" s="315" t="s">
        <v>17219</v>
      </c>
      <c r="F1705" s="315" t="s">
        <v>17221</v>
      </c>
      <c r="G1705" s="316">
        <v>93.45</v>
      </c>
      <c r="H1705" s="317">
        <v>10</v>
      </c>
      <c r="I1705" s="318">
        <v>91</v>
      </c>
      <c r="J1705" s="318">
        <v>97</v>
      </c>
      <c r="K1705" s="318">
        <f>I1705+J1705</f>
        <v>188</v>
      </c>
      <c r="L1705" s="351">
        <f t="shared" si="97"/>
        <v>0.51595744680851063</v>
      </c>
    </row>
    <row r="1706" spans="1:12" ht="12.75" x14ac:dyDescent="0.2">
      <c r="A1706" s="302" t="s">
        <v>17226</v>
      </c>
      <c r="B1706" s="312">
        <v>1340</v>
      </c>
      <c r="C1706" s="313" t="s">
        <v>17227</v>
      </c>
      <c r="D1706" s="314" t="s">
        <v>17224</v>
      </c>
      <c r="E1706" s="315" t="s">
        <v>17219</v>
      </c>
      <c r="F1706" s="315" t="s">
        <v>17221</v>
      </c>
      <c r="G1706" s="316">
        <v>93.28358208955224</v>
      </c>
      <c r="H1706" s="317">
        <v>8.84</v>
      </c>
      <c r="I1706" s="318">
        <v>179.6</v>
      </c>
      <c r="J1706" s="318">
        <v>26.1</v>
      </c>
      <c r="K1706" s="318">
        <v>205.7</v>
      </c>
      <c r="L1706" s="351">
        <f t="shared" ref="L1706:L1769" si="102">IF(J1706="","",IF(K1706="","",J1706/K1706))</f>
        <v>0.12688381137579</v>
      </c>
    </row>
    <row r="1707" spans="1:12" ht="12.75" x14ac:dyDescent="0.2">
      <c r="A1707" s="302" t="s">
        <v>17226</v>
      </c>
      <c r="B1707" s="312">
        <v>1340</v>
      </c>
      <c r="C1707" s="313" t="s">
        <v>17227</v>
      </c>
      <c r="D1707" s="314" t="s">
        <v>17224</v>
      </c>
      <c r="E1707" s="315" t="s">
        <v>17219</v>
      </c>
      <c r="F1707" s="315" t="s">
        <v>17221</v>
      </c>
      <c r="G1707" s="316">
        <v>93.28358208955224</v>
      </c>
      <c r="H1707" s="317">
        <v>8.35</v>
      </c>
      <c r="I1707" s="318">
        <v>206.9</v>
      </c>
      <c r="J1707" s="318">
        <v>33.700000000000003</v>
      </c>
      <c r="K1707" s="318">
        <v>240.60000000000002</v>
      </c>
      <c r="L1707" s="351">
        <f t="shared" si="102"/>
        <v>0.1400665004156276</v>
      </c>
    </row>
    <row r="1708" spans="1:12" ht="12.75" x14ac:dyDescent="0.2">
      <c r="A1708" s="302" t="s">
        <v>17226</v>
      </c>
      <c r="B1708" s="312">
        <v>2000</v>
      </c>
      <c r="C1708" s="313" t="s">
        <v>17227</v>
      </c>
      <c r="D1708" s="314" t="s">
        <v>17224</v>
      </c>
      <c r="E1708" s="315" t="s">
        <v>17219</v>
      </c>
      <c r="F1708" s="315" t="s">
        <v>17221</v>
      </c>
      <c r="G1708" s="316">
        <v>93.15</v>
      </c>
      <c r="H1708" s="317">
        <v>10.5</v>
      </c>
      <c r="I1708" s="318">
        <v>79</v>
      </c>
      <c r="J1708" s="318">
        <v>71</v>
      </c>
      <c r="K1708" s="318">
        <f>I1708+J1708</f>
        <v>150</v>
      </c>
      <c r="L1708" s="351">
        <f t="shared" si="102"/>
        <v>0.47333333333333333</v>
      </c>
    </row>
    <row r="1709" spans="1:12" ht="12.75" x14ac:dyDescent="0.2">
      <c r="A1709" s="302" t="s">
        <v>17226</v>
      </c>
      <c r="B1709" s="312">
        <v>1049</v>
      </c>
      <c r="C1709" s="313" t="s">
        <v>17227</v>
      </c>
      <c r="D1709" s="314" t="s">
        <v>17224</v>
      </c>
      <c r="E1709" s="315" t="s">
        <v>17219</v>
      </c>
      <c r="F1709" s="315" t="s">
        <v>17221</v>
      </c>
      <c r="G1709" s="316">
        <v>93.136320305052436</v>
      </c>
      <c r="H1709" s="317">
        <v>10.99</v>
      </c>
      <c r="I1709" s="318">
        <v>31.95</v>
      </c>
      <c r="J1709" s="318">
        <v>92.14</v>
      </c>
      <c r="K1709" s="318">
        <f>I1709+J1709</f>
        <v>124.09</v>
      </c>
      <c r="L1709" s="351">
        <f t="shared" si="102"/>
        <v>0.74252558626803122</v>
      </c>
    </row>
    <row r="1710" spans="1:12" ht="12.75" x14ac:dyDescent="0.2">
      <c r="A1710" s="302" t="s">
        <v>17226</v>
      </c>
      <c r="B1710" s="312">
        <v>2000</v>
      </c>
      <c r="C1710" s="313" t="s">
        <v>17227</v>
      </c>
      <c r="D1710" s="314" t="s">
        <v>17224</v>
      </c>
      <c r="E1710" s="315" t="s">
        <v>17219</v>
      </c>
      <c r="F1710" s="315" t="s">
        <v>17221</v>
      </c>
      <c r="G1710" s="316">
        <v>93.05</v>
      </c>
      <c r="H1710" s="317">
        <v>10.3</v>
      </c>
      <c r="I1710" s="318">
        <v>92</v>
      </c>
      <c r="J1710" s="318">
        <v>76</v>
      </c>
      <c r="K1710" s="318">
        <f>I1710+J1710</f>
        <v>168</v>
      </c>
      <c r="L1710" s="351">
        <f t="shared" si="102"/>
        <v>0.45238095238095238</v>
      </c>
    </row>
    <row r="1711" spans="1:12" ht="12.75" x14ac:dyDescent="0.2">
      <c r="A1711" s="302" t="s">
        <v>17226</v>
      </c>
      <c r="B1711" s="312">
        <v>3200</v>
      </c>
      <c r="C1711" s="313" t="s">
        <v>17227</v>
      </c>
      <c r="D1711" s="314" t="s">
        <v>17224</v>
      </c>
      <c r="E1711" s="315" t="s">
        <v>17219</v>
      </c>
      <c r="F1711" s="315" t="s">
        <v>17220</v>
      </c>
      <c r="G1711" s="316">
        <v>93</v>
      </c>
      <c r="H1711" s="317">
        <v>11.3</v>
      </c>
      <c r="I1711" s="318">
        <v>51.8</v>
      </c>
      <c r="J1711" s="318">
        <v>0.48</v>
      </c>
      <c r="K1711" s="318">
        <v>53.3</v>
      </c>
      <c r="L1711" s="351">
        <f t="shared" si="102"/>
        <v>9.0056285178236398E-3</v>
      </c>
    </row>
    <row r="1712" spans="1:12" ht="12.75" x14ac:dyDescent="0.2">
      <c r="A1712" s="302" t="s">
        <v>17226</v>
      </c>
      <c r="B1712" s="312">
        <v>3200</v>
      </c>
      <c r="C1712" s="313" t="s">
        <v>17227</v>
      </c>
      <c r="D1712" s="314" t="s">
        <v>17224</v>
      </c>
      <c r="E1712" s="315" t="s">
        <v>17219</v>
      </c>
      <c r="F1712" s="315" t="s">
        <v>17220</v>
      </c>
      <c r="G1712" s="316">
        <v>93</v>
      </c>
      <c r="H1712" s="317">
        <v>11.3</v>
      </c>
      <c r="I1712" s="318">
        <v>51.05</v>
      </c>
      <c r="J1712" s="318">
        <v>0.82</v>
      </c>
      <c r="K1712" s="318">
        <v>52.7</v>
      </c>
      <c r="L1712" s="351">
        <f t="shared" si="102"/>
        <v>1.5559772296015179E-2</v>
      </c>
    </row>
    <row r="1713" spans="1:12" ht="12.75" x14ac:dyDescent="0.2">
      <c r="A1713" s="302" t="s">
        <v>17226</v>
      </c>
      <c r="B1713" s="312">
        <v>2850</v>
      </c>
      <c r="C1713" s="313" t="s">
        <v>17227</v>
      </c>
      <c r="D1713" s="314" t="s">
        <v>17224</v>
      </c>
      <c r="E1713" s="315" t="s">
        <v>17219</v>
      </c>
      <c r="F1713" s="315" t="s">
        <v>17220</v>
      </c>
      <c r="G1713" s="316">
        <v>93</v>
      </c>
      <c r="H1713" s="317">
        <v>11.9</v>
      </c>
      <c r="I1713" s="318">
        <v>194.3</v>
      </c>
      <c r="J1713" s="318">
        <v>13.9</v>
      </c>
      <c r="K1713" s="318">
        <v>206.7</v>
      </c>
      <c r="L1713" s="351">
        <f t="shared" si="102"/>
        <v>6.7247218190614425E-2</v>
      </c>
    </row>
    <row r="1714" spans="1:12" ht="12.75" x14ac:dyDescent="0.2">
      <c r="A1714" s="302" t="s">
        <v>17226</v>
      </c>
      <c r="B1714" s="312">
        <v>2850</v>
      </c>
      <c r="C1714" s="313" t="s">
        <v>17227</v>
      </c>
      <c r="D1714" s="314" t="s">
        <v>17224</v>
      </c>
      <c r="E1714" s="315" t="s">
        <v>17219</v>
      </c>
      <c r="F1714" s="315" t="s">
        <v>17220</v>
      </c>
      <c r="G1714" s="316">
        <v>93</v>
      </c>
      <c r="H1714" s="317">
        <v>11.9</v>
      </c>
      <c r="I1714" s="318">
        <v>207</v>
      </c>
      <c r="J1714" s="318">
        <v>13.2</v>
      </c>
      <c r="K1714" s="318">
        <v>220.7</v>
      </c>
      <c r="L1714" s="351">
        <f t="shared" si="102"/>
        <v>5.9809696420480292E-2</v>
      </c>
    </row>
    <row r="1715" spans="1:12" ht="12.75" x14ac:dyDescent="0.2">
      <c r="A1715" s="302" t="s">
        <v>17226</v>
      </c>
      <c r="B1715" s="312">
        <v>2000</v>
      </c>
      <c r="C1715" s="313" t="s">
        <v>17227</v>
      </c>
      <c r="D1715" s="314" t="s">
        <v>17224</v>
      </c>
      <c r="E1715" s="315" t="s">
        <v>17219</v>
      </c>
      <c r="F1715" s="315" t="s">
        <v>17220</v>
      </c>
      <c r="G1715" s="316">
        <v>93</v>
      </c>
      <c r="H1715" s="317">
        <v>12.8</v>
      </c>
      <c r="I1715" s="318">
        <v>28.8</v>
      </c>
      <c r="J1715" s="318">
        <v>5.6</v>
      </c>
      <c r="K1715" s="318">
        <v>35.4</v>
      </c>
      <c r="L1715" s="351">
        <f t="shared" si="102"/>
        <v>0.15819209039548021</v>
      </c>
    </row>
    <row r="1716" spans="1:12" ht="12.75" x14ac:dyDescent="0.2">
      <c r="A1716" s="302" t="s">
        <v>17226</v>
      </c>
      <c r="B1716" s="312">
        <v>2000</v>
      </c>
      <c r="C1716" s="313" t="s">
        <v>17227</v>
      </c>
      <c r="D1716" s="314" t="s">
        <v>17224</v>
      </c>
      <c r="E1716" s="315" t="s">
        <v>17219</v>
      </c>
      <c r="F1716" s="315" t="s">
        <v>17220</v>
      </c>
      <c r="G1716" s="316">
        <v>93</v>
      </c>
      <c r="H1716" s="317">
        <v>12.7</v>
      </c>
      <c r="I1716" s="318">
        <v>27.9</v>
      </c>
      <c r="J1716" s="318">
        <v>6.2</v>
      </c>
      <c r="K1716" s="318">
        <v>35.1</v>
      </c>
      <c r="L1716" s="351">
        <f t="shared" si="102"/>
        <v>0.17663817663817663</v>
      </c>
    </row>
    <row r="1717" spans="1:12" ht="12.75" x14ac:dyDescent="0.2">
      <c r="A1717" s="302" t="s">
        <v>17226</v>
      </c>
      <c r="B1717" s="312">
        <v>2000</v>
      </c>
      <c r="C1717" s="313" t="s">
        <v>17227</v>
      </c>
      <c r="D1717" s="314" t="s">
        <v>17224</v>
      </c>
      <c r="E1717" s="315" t="s">
        <v>17219</v>
      </c>
      <c r="F1717" s="315" t="s">
        <v>17220</v>
      </c>
      <c r="G1717" s="316">
        <v>93</v>
      </c>
      <c r="H1717" s="317">
        <v>12.7</v>
      </c>
      <c r="I1717" s="318">
        <v>29.4</v>
      </c>
      <c r="J1717" s="318">
        <v>6.3</v>
      </c>
      <c r="K1717" s="318">
        <v>36.9</v>
      </c>
      <c r="L1717" s="351">
        <f t="shared" si="102"/>
        <v>0.17073170731707318</v>
      </c>
    </row>
    <row r="1718" spans="1:12" ht="12.75" x14ac:dyDescent="0.2">
      <c r="A1718" s="302" t="s">
        <v>17226</v>
      </c>
      <c r="B1718" s="312">
        <v>2000</v>
      </c>
      <c r="C1718" s="313" t="s">
        <v>17227</v>
      </c>
      <c r="D1718" s="314" t="s">
        <v>17224</v>
      </c>
      <c r="E1718" s="315" t="s">
        <v>17219</v>
      </c>
      <c r="F1718" s="315" t="s">
        <v>17220</v>
      </c>
      <c r="G1718" s="316">
        <v>93</v>
      </c>
      <c r="H1718" s="317">
        <v>12.7</v>
      </c>
      <c r="I1718" s="318">
        <v>74.2</v>
      </c>
      <c r="J1718" s="318">
        <v>4.5</v>
      </c>
      <c r="K1718" s="318">
        <v>76.3</v>
      </c>
      <c r="L1718" s="351">
        <f t="shared" si="102"/>
        <v>5.8977719528178249E-2</v>
      </c>
    </row>
    <row r="1719" spans="1:12" ht="12.75" x14ac:dyDescent="0.2">
      <c r="A1719" s="302" t="s">
        <v>17226</v>
      </c>
      <c r="B1719" s="312">
        <v>2000</v>
      </c>
      <c r="C1719" s="313" t="s">
        <v>17227</v>
      </c>
      <c r="D1719" s="314" t="s">
        <v>17224</v>
      </c>
      <c r="E1719" s="315" t="s">
        <v>17219</v>
      </c>
      <c r="F1719" s="315" t="s">
        <v>17220</v>
      </c>
      <c r="G1719" s="316">
        <v>93</v>
      </c>
      <c r="H1719" s="317">
        <v>12.5</v>
      </c>
      <c r="I1719" s="318">
        <v>87.1</v>
      </c>
      <c r="J1719" s="318">
        <v>4.0999999999999996</v>
      </c>
      <c r="K1719" s="318">
        <v>89.5</v>
      </c>
      <c r="L1719" s="351">
        <f t="shared" si="102"/>
        <v>4.5810055865921781E-2</v>
      </c>
    </row>
    <row r="1720" spans="1:12" ht="12.75" x14ac:dyDescent="0.2">
      <c r="A1720" s="302" t="s">
        <v>17226</v>
      </c>
      <c r="B1720" s="312">
        <v>2000</v>
      </c>
      <c r="C1720" s="313" t="s">
        <v>17227</v>
      </c>
      <c r="D1720" s="314" t="s">
        <v>17224</v>
      </c>
      <c r="E1720" s="315" t="s">
        <v>17219</v>
      </c>
      <c r="F1720" s="315" t="s">
        <v>17220</v>
      </c>
      <c r="G1720" s="316">
        <v>93</v>
      </c>
      <c r="H1720" s="317">
        <v>12.4</v>
      </c>
      <c r="I1720" s="318">
        <v>90.2</v>
      </c>
      <c r="J1720" s="318">
        <v>4.7</v>
      </c>
      <c r="K1720" s="318">
        <v>93.3</v>
      </c>
      <c r="L1720" s="351">
        <f t="shared" si="102"/>
        <v>5.0375133976420156E-2</v>
      </c>
    </row>
    <row r="1721" spans="1:12" ht="12.75" x14ac:dyDescent="0.2">
      <c r="A1721" s="302" t="s">
        <v>17226</v>
      </c>
      <c r="B1721" s="312">
        <v>2000</v>
      </c>
      <c r="C1721" s="313" t="s">
        <v>17227</v>
      </c>
      <c r="D1721" s="314" t="s">
        <v>17224</v>
      </c>
      <c r="E1721" s="315" t="s">
        <v>17219</v>
      </c>
      <c r="F1721" s="315" t="s">
        <v>17221</v>
      </c>
      <c r="G1721" s="316">
        <v>93</v>
      </c>
      <c r="H1721" s="317">
        <v>10.5</v>
      </c>
      <c r="I1721" s="318">
        <v>58</v>
      </c>
      <c r="J1721" s="318">
        <v>61</v>
      </c>
      <c r="K1721" s="318">
        <f t="shared" ref="K1721:K1738" si="103">I1721+J1721</f>
        <v>119</v>
      </c>
      <c r="L1721" s="351">
        <f t="shared" si="102"/>
        <v>0.51260504201680668</v>
      </c>
    </row>
    <row r="1722" spans="1:12" ht="12.75" x14ac:dyDescent="0.2">
      <c r="A1722" s="302" t="s">
        <v>17226</v>
      </c>
      <c r="B1722" s="312">
        <v>2000</v>
      </c>
      <c r="C1722" s="313" t="s">
        <v>17227</v>
      </c>
      <c r="D1722" s="314" t="s">
        <v>17224</v>
      </c>
      <c r="E1722" s="315" t="s">
        <v>17219</v>
      </c>
      <c r="F1722" s="315" t="s">
        <v>17221</v>
      </c>
      <c r="G1722" s="316">
        <v>93</v>
      </c>
      <c r="H1722" s="317">
        <v>10.1</v>
      </c>
      <c r="I1722" s="318">
        <v>83</v>
      </c>
      <c r="J1722" s="318">
        <v>87</v>
      </c>
      <c r="K1722" s="318">
        <f t="shared" si="103"/>
        <v>170</v>
      </c>
      <c r="L1722" s="351">
        <f t="shared" si="102"/>
        <v>0.5117647058823529</v>
      </c>
    </row>
    <row r="1723" spans="1:12" ht="12.75" x14ac:dyDescent="0.2">
      <c r="A1723" s="302" t="s">
        <v>17226</v>
      </c>
      <c r="B1723" s="312">
        <v>2000</v>
      </c>
      <c r="C1723" s="313" t="s">
        <v>17227</v>
      </c>
      <c r="D1723" s="314" t="s">
        <v>17224</v>
      </c>
      <c r="E1723" s="315" t="s">
        <v>17219</v>
      </c>
      <c r="F1723" s="315" t="s">
        <v>17221</v>
      </c>
      <c r="G1723" s="316">
        <v>93</v>
      </c>
      <c r="H1723" s="317">
        <v>10.8</v>
      </c>
      <c r="I1723" s="318">
        <v>22</v>
      </c>
      <c r="J1723" s="318">
        <v>56</v>
      </c>
      <c r="K1723" s="318">
        <f t="shared" si="103"/>
        <v>78</v>
      </c>
      <c r="L1723" s="351">
        <f t="shared" si="102"/>
        <v>0.71794871794871795</v>
      </c>
    </row>
    <row r="1724" spans="1:12" ht="12.75" x14ac:dyDescent="0.2">
      <c r="A1724" s="302" t="s">
        <v>17226</v>
      </c>
      <c r="B1724" s="312">
        <v>2000</v>
      </c>
      <c r="C1724" s="313" t="s">
        <v>17227</v>
      </c>
      <c r="D1724" s="314" t="s">
        <v>17224</v>
      </c>
      <c r="E1724" s="315" t="s">
        <v>17219</v>
      </c>
      <c r="F1724" s="315" t="s">
        <v>17221</v>
      </c>
      <c r="G1724" s="316">
        <v>93</v>
      </c>
      <c r="H1724" s="317">
        <v>10.8</v>
      </c>
      <c r="I1724" s="318">
        <v>10</v>
      </c>
      <c r="J1724" s="318">
        <v>56</v>
      </c>
      <c r="K1724" s="318">
        <f t="shared" si="103"/>
        <v>66</v>
      </c>
      <c r="L1724" s="351">
        <f t="shared" si="102"/>
        <v>0.84848484848484851</v>
      </c>
    </row>
    <row r="1725" spans="1:12" ht="12.75" x14ac:dyDescent="0.2">
      <c r="A1725" s="302" t="s">
        <v>17226</v>
      </c>
      <c r="B1725" s="312">
        <v>2650</v>
      </c>
      <c r="C1725" s="313" t="s">
        <v>17227</v>
      </c>
      <c r="D1725" s="314" t="s">
        <v>17224</v>
      </c>
      <c r="E1725" s="315" t="s">
        <v>17219</v>
      </c>
      <c r="F1725" s="315" t="s">
        <v>17222</v>
      </c>
      <c r="G1725" s="316">
        <v>93</v>
      </c>
      <c r="H1725" s="317">
        <v>10.27</v>
      </c>
      <c r="I1725" s="318">
        <v>24.02</v>
      </c>
      <c r="J1725" s="318">
        <v>42.540000000000006</v>
      </c>
      <c r="K1725" s="318">
        <f t="shared" si="103"/>
        <v>66.56</v>
      </c>
      <c r="L1725" s="351">
        <f t="shared" si="102"/>
        <v>0.63912259615384626</v>
      </c>
    </row>
    <row r="1726" spans="1:12" ht="12.75" x14ac:dyDescent="0.2">
      <c r="A1726" s="302" t="s">
        <v>17226</v>
      </c>
      <c r="B1726" s="312">
        <v>2000</v>
      </c>
      <c r="C1726" s="313" t="s">
        <v>17227</v>
      </c>
      <c r="D1726" s="314" t="s">
        <v>17224</v>
      </c>
      <c r="E1726" s="315" t="s">
        <v>17219</v>
      </c>
      <c r="F1726" s="315" t="s">
        <v>17221</v>
      </c>
      <c r="G1726" s="316">
        <v>92.95</v>
      </c>
      <c r="H1726" s="317">
        <v>10.6</v>
      </c>
      <c r="I1726" s="318">
        <v>61</v>
      </c>
      <c r="J1726" s="318">
        <v>71</v>
      </c>
      <c r="K1726" s="318">
        <f t="shared" si="103"/>
        <v>132</v>
      </c>
      <c r="L1726" s="351">
        <f t="shared" si="102"/>
        <v>0.53787878787878785</v>
      </c>
    </row>
    <row r="1727" spans="1:12" ht="12.75" x14ac:dyDescent="0.2">
      <c r="A1727" s="302" t="s">
        <v>17226</v>
      </c>
      <c r="B1727" s="312">
        <v>2650</v>
      </c>
      <c r="C1727" s="313" t="s">
        <v>17227</v>
      </c>
      <c r="D1727" s="314" t="s">
        <v>17224</v>
      </c>
      <c r="E1727" s="315" t="s">
        <v>17219</v>
      </c>
      <c r="F1727" s="315" t="s">
        <v>17222</v>
      </c>
      <c r="G1727" s="316">
        <v>92.9</v>
      </c>
      <c r="H1727" s="317">
        <v>10.27</v>
      </c>
      <c r="I1727" s="318">
        <v>21.57</v>
      </c>
      <c r="J1727" s="318">
        <v>41.65</v>
      </c>
      <c r="K1727" s="318">
        <f t="shared" si="103"/>
        <v>63.22</v>
      </c>
      <c r="L1727" s="351">
        <f t="shared" si="102"/>
        <v>0.65881050300537802</v>
      </c>
    </row>
    <row r="1728" spans="1:12" ht="12.75" x14ac:dyDescent="0.2">
      <c r="A1728" s="302" t="s">
        <v>17226</v>
      </c>
      <c r="B1728" s="312">
        <v>2000</v>
      </c>
      <c r="C1728" s="313" t="s">
        <v>17227</v>
      </c>
      <c r="D1728" s="314" t="s">
        <v>17224</v>
      </c>
      <c r="E1728" s="315" t="s">
        <v>17219</v>
      </c>
      <c r="F1728" s="315" t="s">
        <v>17221</v>
      </c>
      <c r="G1728" s="316">
        <v>92.85</v>
      </c>
      <c r="H1728" s="317">
        <v>10.1</v>
      </c>
      <c r="I1728" s="318">
        <v>52</v>
      </c>
      <c r="J1728" s="318">
        <v>83</v>
      </c>
      <c r="K1728" s="318">
        <f t="shared" si="103"/>
        <v>135</v>
      </c>
      <c r="L1728" s="351">
        <f t="shared" si="102"/>
        <v>0.61481481481481481</v>
      </c>
    </row>
    <row r="1729" spans="1:12" ht="12.75" x14ac:dyDescent="0.2">
      <c r="A1729" s="302" t="s">
        <v>17226</v>
      </c>
      <c r="B1729" s="312">
        <v>1049</v>
      </c>
      <c r="C1729" s="313" t="s">
        <v>17227</v>
      </c>
      <c r="D1729" s="314" t="s">
        <v>17224</v>
      </c>
      <c r="E1729" s="315" t="s">
        <v>17219</v>
      </c>
      <c r="F1729" s="315" t="s">
        <v>17221</v>
      </c>
      <c r="G1729" s="316">
        <v>92.659675881792182</v>
      </c>
      <c r="H1729" s="317">
        <v>11.09</v>
      </c>
      <c r="I1729" s="318">
        <v>35.950000000000003</v>
      </c>
      <c r="J1729" s="318">
        <v>101.1</v>
      </c>
      <c r="K1729" s="318">
        <f t="shared" si="103"/>
        <v>137.05000000000001</v>
      </c>
      <c r="L1729" s="351">
        <f t="shared" si="102"/>
        <v>0.7376869755563662</v>
      </c>
    </row>
    <row r="1730" spans="1:12" ht="12.75" x14ac:dyDescent="0.2">
      <c r="A1730" s="302" t="s">
        <v>17226</v>
      </c>
      <c r="B1730" s="312">
        <v>1126</v>
      </c>
      <c r="C1730" s="313" t="s">
        <v>17227</v>
      </c>
      <c r="D1730" s="314" t="s">
        <v>17224</v>
      </c>
      <c r="E1730" s="315" t="s">
        <v>17219</v>
      </c>
      <c r="F1730" s="315" t="s">
        <v>17221</v>
      </c>
      <c r="G1730" s="316">
        <v>92.539964476021325</v>
      </c>
      <c r="H1730" s="317">
        <v>11.6</v>
      </c>
      <c r="I1730" s="318">
        <v>13.07</v>
      </c>
      <c r="J1730" s="318">
        <v>44.53</v>
      </c>
      <c r="K1730" s="318">
        <f t="shared" si="103"/>
        <v>57.6</v>
      </c>
      <c r="L1730" s="351">
        <f t="shared" si="102"/>
        <v>0.77309027777777772</v>
      </c>
    </row>
    <row r="1731" spans="1:12" ht="12.75" x14ac:dyDescent="0.2">
      <c r="A1731" s="302" t="s">
        <v>17226</v>
      </c>
      <c r="B1731" s="312">
        <v>1126</v>
      </c>
      <c r="C1731" s="313" t="s">
        <v>17227</v>
      </c>
      <c r="D1731" s="314" t="s">
        <v>17224</v>
      </c>
      <c r="E1731" s="315" t="s">
        <v>17219</v>
      </c>
      <c r="F1731" s="315" t="s">
        <v>17221</v>
      </c>
      <c r="G1731" s="316">
        <v>92.539964476021325</v>
      </c>
      <c r="H1731" s="317">
        <v>11.54</v>
      </c>
      <c r="I1731" s="318">
        <v>13.27</v>
      </c>
      <c r="J1731" s="318">
        <v>44.93</v>
      </c>
      <c r="K1731" s="318">
        <f t="shared" si="103"/>
        <v>58.2</v>
      </c>
      <c r="L1731" s="351">
        <f t="shared" si="102"/>
        <v>0.77199312714776624</v>
      </c>
    </row>
    <row r="1732" spans="1:12" ht="12.75" x14ac:dyDescent="0.2">
      <c r="A1732" s="302" t="s">
        <v>17226</v>
      </c>
      <c r="B1732" s="312">
        <v>1126</v>
      </c>
      <c r="C1732" s="313" t="s">
        <v>17227</v>
      </c>
      <c r="D1732" s="314" t="s">
        <v>17224</v>
      </c>
      <c r="E1732" s="315" t="s">
        <v>17219</v>
      </c>
      <c r="F1732" s="315" t="s">
        <v>17221</v>
      </c>
      <c r="G1732" s="316">
        <v>92.539964476021325</v>
      </c>
      <c r="H1732" s="317">
        <v>11.57</v>
      </c>
      <c r="I1732" s="318">
        <v>13.13</v>
      </c>
      <c r="J1732" s="318">
        <v>44.93</v>
      </c>
      <c r="K1732" s="318">
        <f t="shared" si="103"/>
        <v>58.06</v>
      </c>
      <c r="L1732" s="351">
        <f t="shared" si="102"/>
        <v>0.77385463313813296</v>
      </c>
    </row>
    <row r="1733" spans="1:12" ht="12.75" x14ac:dyDescent="0.2">
      <c r="A1733" s="302" t="s">
        <v>17226</v>
      </c>
      <c r="B1733" s="312">
        <v>2000</v>
      </c>
      <c r="C1733" s="313" t="s">
        <v>17227</v>
      </c>
      <c r="D1733" s="314" t="s">
        <v>17224</v>
      </c>
      <c r="E1733" s="315" t="s">
        <v>17219</v>
      </c>
      <c r="F1733" s="315" t="s">
        <v>17221</v>
      </c>
      <c r="G1733" s="316">
        <v>92.4</v>
      </c>
      <c r="H1733" s="317">
        <v>10.4</v>
      </c>
      <c r="I1733" s="318">
        <v>83</v>
      </c>
      <c r="J1733" s="318">
        <v>77</v>
      </c>
      <c r="K1733" s="318">
        <f t="shared" si="103"/>
        <v>160</v>
      </c>
      <c r="L1733" s="351">
        <f t="shared" si="102"/>
        <v>0.48125000000000001</v>
      </c>
    </row>
    <row r="1734" spans="1:12" ht="12.75" x14ac:dyDescent="0.2">
      <c r="A1734" s="302" t="s">
        <v>17226</v>
      </c>
      <c r="B1734" s="312">
        <v>2000</v>
      </c>
      <c r="C1734" s="313" t="s">
        <v>17227</v>
      </c>
      <c r="D1734" s="314" t="s">
        <v>17224</v>
      </c>
      <c r="E1734" s="315" t="s">
        <v>17219</v>
      </c>
      <c r="F1734" s="315" t="s">
        <v>17221</v>
      </c>
      <c r="G1734" s="316">
        <v>92.25</v>
      </c>
      <c r="H1734" s="317">
        <v>10.199999999999999</v>
      </c>
      <c r="I1734" s="318">
        <v>67</v>
      </c>
      <c r="J1734" s="318">
        <v>83</v>
      </c>
      <c r="K1734" s="318">
        <f t="shared" si="103"/>
        <v>150</v>
      </c>
      <c r="L1734" s="351">
        <f t="shared" si="102"/>
        <v>0.55333333333333334</v>
      </c>
    </row>
    <row r="1735" spans="1:12" ht="12.75" x14ac:dyDescent="0.2">
      <c r="A1735" s="302" t="s">
        <v>17226</v>
      </c>
      <c r="B1735" s="312">
        <v>2650</v>
      </c>
      <c r="C1735" s="313" t="s">
        <v>17227</v>
      </c>
      <c r="D1735" s="314" t="s">
        <v>17224</v>
      </c>
      <c r="E1735" s="315" t="s">
        <v>17219</v>
      </c>
      <c r="F1735" s="315" t="s">
        <v>17222</v>
      </c>
      <c r="G1735" s="316">
        <v>92.2</v>
      </c>
      <c r="H1735" s="317">
        <v>10.31</v>
      </c>
      <c r="I1735" s="318">
        <v>18.670000000000002</v>
      </c>
      <c r="J1735" s="318">
        <v>40.36</v>
      </c>
      <c r="K1735" s="318">
        <f t="shared" si="103"/>
        <v>59.03</v>
      </c>
      <c r="L1735" s="351">
        <f t="shared" si="102"/>
        <v>0.68372014230052514</v>
      </c>
    </row>
    <row r="1736" spans="1:12" ht="12.75" x14ac:dyDescent="0.2">
      <c r="A1736" s="302" t="s">
        <v>17226</v>
      </c>
      <c r="B1736" s="312">
        <v>2000</v>
      </c>
      <c r="C1736" s="313" t="s">
        <v>17227</v>
      </c>
      <c r="D1736" s="314" t="s">
        <v>17224</v>
      </c>
      <c r="E1736" s="315" t="s">
        <v>17219</v>
      </c>
      <c r="F1736" s="315" t="s">
        <v>17221</v>
      </c>
      <c r="G1736" s="316">
        <v>92.100000000000009</v>
      </c>
      <c r="H1736" s="317">
        <v>10.6</v>
      </c>
      <c r="I1736" s="318">
        <v>76</v>
      </c>
      <c r="J1736" s="318">
        <v>69</v>
      </c>
      <c r="K1736" s="318">
        <f t="shared" si="103"/>
        <v>145</v>
      </c>
      <c r="L1736" s="351">
        <f t="shared" si="102"/>
        <v>0.47586206896551725</v>
      </c>
    </row>
    <row r="1737" spans="1:12" ht="12.75" x14ac:dyDescent="0.2">
      <c r="A1737" s="302" t="s">
        <v>17226</v>
      </c>
      <c r="B1737" s="312">
        <v>2000</v>
      </c>
      <c r="C1737" s="313" t="s">
        <v>17227</v>
      </c>
      <c r="D1737" s="314" t="s">
        <v>17224</v>
      </c>
      <c r="E1737" s="315" t="s">
        <v>17219</v>
      </c>
      <c r="F1737" s="315" t="s">
        <v>17221</v>
      </c>
      <c r="G1737" s="316">
        <v>92.05</v>
      </c>
      <c r="H1737" s="317">
        <v>10.199999999999999</v>
      </c>
      <c r="I1737" s="318">
        <v>148</v>
      </c>
      <c r="J1737" s="318">
        <v>81</v>
      </c>
      <c r="K1737" s="318">
        <f t="shared" si="103"/>
        <v>229</v>
      </c>
      <c r="L1737" s="351">
        <f t="shared" si="102"/>
        <v>0.35371179039301309</v>
      </c>
    </row>
    <row r="1738" spans="1:12" ht="12.75" x14ac:dyDescent="0.2">
      <c r="A1738" s="302" t="s">
        <v>17226</v>
      </c>
      <c r="B1738" s="312">
        <v>2000</v>
      </c>
      <c r="C1738" s="313" t="s">
        <v>17227</v>
      </c>
      <c r="D1738" s="314" t="s">
        <v>17224</v>
      </c>
      <c r="E1738" s="315" t="s">
        <v>17219</v>
      </c>
      <c r="F1738" s="315" t="s">
        <v>17221</v>
      </c>
      <c r="G1738" s="316">
        <v>92.05</v>
      </c>
      <c r="H1738" s="317">
        <v>10.3</v>
      </c>
      <c r="I1738" s="318">
        <v>112</v>
      </c>
      <c r="J1738" s="318">
        <v>81</v>
      </c>
      <c r="K1738" s="318">
        <f t="shared" si="103"/>
        <v>193</v>
      </c>
      <c r="L1738" s="351">
        <f t="shared" si="102"/>
        <v>0.41968911917098445</v>
      </c>
    </row>
    <row r="1739" spans="1:12" ht="12.75" x14ac:dyDescent="0.2">
      <c r="A1739" s="302" t="s">
        <v>17226</v>
      </c>
      <c r="B1739" s="312">
        <v>4445</v>
      </c>
      <c r="C1739" s="313" t="s">
        <v>17227</v>
      </c>
      <c r="D1739" s="314" t="s">
        <v>17224</v>
      </c>
      <c r="E1739" s="315" t="s">
        <v>17219</v>
      </c>
      <c r="F1739" s="315" t="s">
        <v>17220</v>
      </c>
      <c r="G1739" s="316">
        <v>92</v>
      </c>
      <c r="H1739" s="317">
        <v>11.8</v>
      </c>
      <c r="I1739" s="318">
        <v>36.299999999999997</v>
      </c>
      <c r="J1739" s="318">
        <v>40.770000000000003</v>
      </c>
      <c r="K1739" s="318">
        <v>65</v>
      </c>
      <c r="L1739" s="351">
        <f t="shared" si="102"/>
        <v>0.62723076923076926</v>
      </c>
    </row>
    <row r="1740" spans="1:12" ht="12.75" x14ac:dyDescent="0.2">
      <c r="A1740" s="302" t="s">
        <v>17226</v>
      </c>
      <c r="B1740" s="312">
        <v>2850</v>
      </c>
      <c r="C1740" s="313" t="s">
        <v>17227</v>
      </c>
      <c r="D1740" s="314" t="s">
        <v>17224</v>
      </c>
      <c r="E1740" s="315" t="s">
        <v>17219</v>
      </c>
      <c r="F1740" s="315" t="s">
        <v>17220</v>
      </c>
      <c r="G1740" s="316">
        <v>92</v>
      </c>
      <c r="H1740" s="317">
        <v>14.5</v>
      </c>
      <c r="I1740" s="318">
        <v>66.900000000000006</v>
      </c>
      <c r="J1740" s="318">
        <v>6.0999999999999943</v>
      </c>
      <c r="K1740" s="318">
        <v>73</v>
      </c>
      <c r="L1740" s="351">
        <f t="shared" si="102"/>
        <v>8.3561643835616359E-2</v>
      </c>
    </row>
    <row r="1741" spans="1:12" ht="12.75" x14ac:dyDescent="0.2">
      <c r="A1741" s="302" t="s">
        <v>17226</v>
      </c>
      <c r="B1741" s="312">
        <v>1000</v>
      </c>
      <c r="C1741" s="313" t="s">
        <v>17227</v>
      </c>
      <c r="D1741" s="314" t="s">
        <v>17224</v>
      </c>
      <c r="E1741" s="315" t="s">
        <v>17219</v>
      </c>
      <c r="F1741" s="315" t="s">
        <v>17220</v>
      </c>
      <c r="G1741" s="316">
        <v>92</v>
      </c>
      <c r="H1741" s="317">
        <v>12</v>
      </c>
      <c r="I1741" s="318">
        <v>38</v>
      </c>
      <c r="J1741" s="318">
        <v>7</v>
      </c>
      <c r="K1741" s="318">
        <v>45</v>
      </c>
      <c r="L1741" s="351">
        <f t="shared" si="102"/>
        <v>0.15555555555555556</v>
      </c>
    </row>
    <row r="1742" spans="1:12" ht="12.75" x14ac:dyDescent="0.2">
      <c r="A1742" s="302" t="s">
        <v>17226</v>
      </c>
      <c r="B1742" s="312">
        <v>2000</v>
      </c>
      <c r="C1742" s="313" t="s">
        <v>17227</v>
      </c>
      <c r="D1742" s="314" t="s">
        <v>17224</v>
      </c>
      <c r="E1742" s="315" t="s">
        <v>17219</v>
      </c>
      <c r="F1742" s="315" t="s">
        <v>17220</v>
      </c>
      <c r="G1742" s="316">
        <v>92</v>
      </c>
      <c r="H1742" s="317">
        <v>12.1</v>
      </c>
      <c r="I1742" s="318">
        <v>70.400000000000006</v>
      </c>
      <c r="J1742" s="318">
        <v>5</v>
      </c>
      <c r="K1742" s="318">
        <v>73.8</v>
      </c>
      <c r="L1742" s="351">
        <f t="shared" si="102"/>
        <v>6.7750677506775075E-2</v>
      </c>
    </row>
    <row r="1743" spans="1:12" ht="12.75" x14ac:dyDescent="0.2">
      <c r="A1743" s="302" t="s">
        <v>17226</v>
      </c>
      <c r="B1743" s="312">
        <v>2000</v>
      </c>
      <c r="C1743" s="313" t="s">
        <v>17227</v>
      </c>
      <c r="D1743" s="314" t="s">
        <v>17224</v>
      </c>
      <c r="E1743" s="315" t="s">
        <v>17219</v>
      </c>
      <c r="F1743" s="315" t="s">
        <v>17220</v>
      </c>
      <c r="G1743" s="316">
        <v>92</v>
      </c>
      <c r="H1743" s="317">
        <v>12.1</v>
      </c>
      <c r="I1743" s="318">
        <v>108</v>
      </c>
      <c r="J1743" s="318">
        <v>5.3</v>
      </c>
      <c r="K1743" s="318">
        <v>113.4</v>
      </c>
      <c r="L1743" s="351">
        <f t="shared" si="102"/>
        <v>4.6737213403880068E-2</v>
      </c>
    </row>
    <row r="1744" spans="1:12" ht="12.75" x14ac:dyDescent="0.2">
      <c r="A1744" s="302" t="s">
        <v>17226</v>
      </c>
      <c r="B1744" s="312">
        <v>2000</v>
      </c>
      <c r="C1744" s="313" t="s">
        <v>17227</v>
      </c>
      <c r="D1744" s="314" t="s">
        <v>17224</v>
      </c>
      <c r="E1744" s="315" t="s">
        <v>17219</v>
      </c>
      <c r="F1744" s="315" t="s">
        <v>17221</v>
      </c>
      <c r="G1744" s="316">
        <v>92</v>
      </c>
      <c r="H1744" s="317">
        <v>10.5</v>
      </c>
      <c r="I1744" s="318">
        <v>106</v>
      </c>
      <c r="J1744" s="318">
        <v>77</v>
      </c>
      <c r="K1744" s="318">
        <f>I1744+J1744</f>
        <v>183</v>
      </c>
      <c r="L1744" s="351">
        <f t="shared" si="102"/>
        <v>0.42076502732240439</v>
      </c>
    </row>
    <row r="1745" spans="1:12" ht="12.75" x14ac:dyDescent="0.2">
      <c r="A1745" s="302" t="s">
        <v>17226</v>
      </c>
      <c r="B1745" s="312">
        <v>2000</v>
      </c>
      <c r="C1745" s="313" t="s">
        <v>17227</v>
      </c>
      <c r="D1745" s="314" t="s">
        <v>17224</v>
      </c>
      <c r="E1745" s="315" t="s">
        <v>17219</v>
      </c>
      <c r="F1745" s="315" t="s">
        <v>17221</v>
      </c>
      <c r="G1745" s="316">
        <v>92</v>
      </c>
      <c r="H1745" s="317">
        <v>10.4</v>
      </c>
      <c r="I1745" s="318">
        <v>115</v>
      </c>
      <c r="J1745" s="318">
        <v>82</v>
      </c>
      <c r="K1745" s="318">
        <f>I1745+J1745</f>
        <v>197</v>
      </c>
      <c r="L1745" s="351">
        <f t="shared" si="102"/>
        <v>0.41624365482233505</v>
      </c>
    </row>
    <row r="1746" spans="1:12" ht="12.75" x14ac:dyDescent="0.2">
      <c r="A1746" s="302" t="s">
        <v>17226</v>
      </c>
      <c r="B1746" s="312">
        <v>2000</v>
      </c>
      <c r="C1746" s="313" t="s">
        <v>17227</v>
      </c>
      <c r="D1746" s="314" t="s">
        <v>17224</v>
      </c>
      <c r="E1746" s="315" t="s">
        <v>17219</v>
      </c>
      <c r="F1746" s="315" t="s">
        <v>17221</v>
      </c>
      <c r="G1746" s="316">
        <v>92</v>
      </c>
      <c r="H1746" s="317">
        <v>10.1</v>
      </c>
      <c r="I1746" s="318">
        <v>36</v>
      </c>
      <c r="J1746" s="318">
        <v>57</v>
      </c>
      <c r="K1746" s="318">
        <f>I1746+J1746</f>
        <v>93</v>
      </c>
      <c r="L1746" s="351">
        <f t="shared" si="102"/>
        <v>0.61290322580645162</v>
      </c>
    </row>
    <row r="1747" spans="1:12" ht="12.75" x14ac:dyDescent="0.2">
      <c r="A1747" s="302" t="s">
        <v>17226</v>
      </c>
      <c r="B1747" s="312">
        <v>2000</v>
      </c>
      <c r="C1747" s="313" t="s">
        <v>17227</v>
      </c>
      <c r="D1747" s="314" t="s">
        <v>17224</v>
      </c>
      <c r="E1747" s="315" t="s">
        <v>17219</v>
      </c>
      <c r="F1747" s="315" t="s">
        <v>17221</v>
      </c>
      <c r="G1747" s="316">
        <v>92</v>
      </c>
      <c r="H1747" s="317">
        <v>10.8</v>
      </c>
      <c r="I1747" s="318">
        <v>46</v>
      </c>
      <c r="J1747" s="318">
        <v>65</v>
      </c>
      <c r="K1747" s="318">
        <f>I1747+J1747</f>
        <v>111</v>
      </c>
      <c r="L1747" s="351">
        <f t="shared" si="102"/>
        <v>0.5855855855855856</v>
      </c>
    </row>
    <row r="1748" spans="1:12" ht="12.75" x14ac:dyDescent="0.2">
      <c r="A1748" s="302" t="s">
        <v>17226</v>
      </c>
      <c r="B1748" s="312">
        <v>2000</v>
      </c>
      <c r="C1748" s="313" t="s">
        <v>17227</v>
      </c>
      <c r="D1748" s="314" t="s">
        <v>17224</v>
      </c>
      <c r="E1748" s="315" t="s">
        <v>17219</v>
      </c>
      <c r="F1748" s="315" t="s">
        <v>17221</v>
      </c>
      <c r="G1748" s="316">
        <v>91.9</v>
      </c>
      <c r="H1748" s="317">
        <v>10.1</v>
      </c>
      <c r="I1748" s="318">
        <v>94</v>
      </c>
      <c r="J1748" s="318">
        <v>85</v>
      </c>
      <c r="K1748" s="318">
        <f>I1748+J1748</f>
        <v>179</v>
      </c>
      <c r="L1748" s="351">
        <f t="shared" si="102"/>
        <v>0.47486033519553073</v>
      </c>
    </row>
    <row r="1749" spans="1:12" ht="12.75" x14ac:dyDescent="0.2">
      <c r="A1749" s="302" t="s">
        <v>17226</v>
      </c>
      <c r="B1749" s="312">
        <v>1340</v>
      </c>
      <c r="C1749" s="313" t="s">
        <v>17227</v>
      </c>
      <c r="D1749" s="314" t="s">
        <v>17224</v>
      </c>
      <c r="E1749" s="315" t="s">
        <v>17219</v>
      </c>
      <c r="F1749" s="315" t="s">
        <v>17221</v>
      </c>
      <c r="G1749" s="316">
        <v>91.71641791044776</v>
      </c>
      <c r="H1749" s="317">
        <v>8.44</v>
      </c>
      <c r="I1749" s="318">
        <v>196.2</v>
      </c>
      <c r="J1749" s="318">
        <v>58.3</v>
      </c>
      <c r="K1749" s="318">
        <v>254.5</v>
      </c>
      <c r="L1749" s="351">
        <f t="shared" si="102"/>
        <v>0.22907662082514735</v>
      </c>
    </row>
    <row r="1750" spans="1:12" ht="12.75" x14ac:dyDescent="0.2">
      <c r="A1750" s="302" t="s">
        <v>17226</v>
      </c>
      <c r="B1750" s="312">
        <v>373</v>
      </c>
      <c r="C1750" s="313" t="s">
        <v>17227</v>
      </c>
      <c r="D1750" s="314" t="s">
        <v>17224</v>
      </c>
      <c r="E1750" s="315" t="s">
        <v>17219</v>
      </c>
      <c r="F1750" s="315" t="s">
        <v>17222</v>
      </c>
      <c r="G1750" s="316">
        <v>91.7</v>
      </c>
      <c r="H1750" s="317">
        <v>7.71</v>
      </c>
      <c r="I1750" s="318">
        <v>81.95</v>
      </c>
      <c r="J1750" s="318">
        <v>51.429999999999993</v>
      </c>
      <c r="K1750" s="318">
        <f t="shared" ref="K1750:K1755" si="104">I1750+J1750</f>
        <v>133.38</v>
      </c>
      <c r="L1750" s="351">
        <f t="shared" si="102"/>
        <v>0.38559004348478026</v>
      </c>
    </row>
    <row r="1751" spans="1:12" ht="12.75" x14ac:dyDescent="0.2">
      <c r="A1751" s="302" t="s">
        <v>17226</v>
      </c>
      <c r="B1751" s="312">
        <v>373</v>
      </c>
      <c r="C1751" s="313" t="s">
        <v>17227</v>
      </c>
      <c r="D1751" s="314" t="s">
        <v>17224</v>
      </c>
      <c r="E1751" s="315" t="s">
        <v>17219</v>
      </c>
      <c r="F1751" s="315" t="s">
        <v>17222</v>
      </c>
      <c r="G1751" s="316">
        <v>91.6</v>
      </c>
      <c r="H1751" s="317">
        <v>7.94</v>
      </c>
      <c r="I1751" s="318">
        <v>56.63</v>
      </c>
      <c r="J1751" s="318">
        <v>40.469999999999992</v>
      </c>
      <c r="K1751" s="318">
        <f t="shared" si="104"/>
        <v>97.1</v>
      </c>
      <c r="L1751" s="351">
        <f t="shared" si="102"/>
        <v>0.41678681771369713</v>
      </c>
    </row>
    <row r="1752" spans="1:12" ht="12.75" x14ac:dyDescent="0.2">
      <c r="A1752" s="302" t="s">
        <v>17226</v>
      </c>
      <c r="B1752" s="312">
        <v>373</v>
      </c>
      <c r="C1752" s="313" t="s">
        <v>17227</v>
      </c>
      <c r="D1752" s="314" t="s">
        <v>17224</v>
      </c>
      <c r="E1752" s="315" t="s">
        <v>17219</v>
      </c>
      <c r="F1752" s="315" t="s">
        <v>17222</v>
      </c>
      <c r="G1752" s="316">
        <v>91.6</v>
      </c>
      <c r="H1752" s="317">
        <v>7.87</v>
      </c>
      <c r="I1752" s="318">
        <v>60.87</v>
      </c>
      <c r="J1752" s="318">
        <v>45.4</v>
      </c>
      <c r="K1752" s="318">
        <f t="shared" si="104"/>
        <v>106.27</v>
      </c>
      <c r="L1752" s="351">
        <f t="shared" si="102"/>
        <v>0.42721370095040934</v>
      </c>
    </row>
    <row r="1753" spans="1:12" ht="12.75" x14ac:dyDescent="0.2">
      <c r="A1753" s="302" t="s">
        <v>17226</v>
      </c>
      <c r="B1753" s="312">
        <v>373</v>
      </c>
      <c r="C1753" s="313" t="s">
        <v>17227</v>
      </c>
      <c r="D1753" s="314" t="s">
        <v>17224</v>
      </c>
      <c r="E1753" s="315" t="s">
        <v>17219</v>
      </c>
      <c r="F1753" s="315" t="s">
        <v>17222</v>
      </c>
      <c r="G1753" s="316">
        <v>91.6</v>
      </c>
      <c r="H1753" s="317">
        <v>7.84</v>
      </c>
      <c r="I1753" s="318">
        <v>66.48</v>
      </c>
      <c r="J1753" s="318">
        <v>45.769999999999996</v>
      </c>
      <c r="K1753" s="318">
        <f t="shared" si="104"/>
        <v>112.25</v>
      </c>
      <c r="L1753" s="351">
        <f t="shared" si="102"/>
        <v>0.40775055679287303</v>
      </c>
    </row>
    <row r="1754" spans="1:12" ht="12.75" x14ac:dyDescent="0.2">
      <c r="A1754" s="302" t="s">
        <v>17226</v>
      </c>
      <c r="B1754" s="312">
        <v>2000</v>
      </c>
      <c r="C1754" s="313" t="s">
        <v>17227</v>
      </c>
      <c r="D1754" s="314" t="s">
        <v>17224</v>
      </c>
      <c r="E1754" s="315" t="s">
        <v>17219</v>
      </c>
      <c r="F1754" s="315" t="s">
        <v>17221</v>
      </c>
      <c r="G1754" s="316">
        <v>91.25</v>
      </c>
      <c r="H1754" s="317">
        <v>10.199999999999999</v>
      </c>
      <c r="I1754" s="318">
        <v>122</v>
      </c>
      <c r="J1754" s="318">
        <v>89</v>
      </c>
      <c r="K1754" s="318">
        <f t="shared" si="104"/>
        <v>211</v>
      </c>
      <c r="L1754" s="351">
        <f t="shared" si="102"/>
        <v>0.4218009478672986</v>
      </c>
    </row>
    <row r="1755" spans="1:12" ht="12.75" x14ac:dyDescent="0.2">
      <c r="A1755" s="302" t="s">
        <v>17226</v>
      </c>
      <c r="B1755" s="312">
        <v>2000</v>
      </c>
      <c r="C1755" s="313" t="s">
        <v>17227</v>
      </c>
      <c r="D1755" s="314" t="s">
        <v>17224</v>
      </c>
      <c r="E1755" s="315" t="s">
        <v>17219</v>
      </c>
      <c r="F1755" s="315" t="s">
        <v>17221</v>
      </c>
      <c r="G1755" s="316">
        <v>91.25</v>
      </c>
      <c r="H1755" s="317">
        <v>10.4</v>
      </c>
      <c r="I1755" s="318">
        <v>107</v>
      </c>
      <c r="J1755" s="318">
        <v>80</v>
      </c>
      <c r="K1755" s="318">
        <f t="shared" si="104"/>
        <v>187</v>
      </c>
      <c r="L1755" s="351">
        <f t="shared" si="102"/>
        <v>0.42780748663101603</v>
      </c>
    </row>
    <row r="1756" spans="1:12" ht="12.75" x14ac:dyDescent="0.2">
      <c r="A1756" s="302" t="s">
        <v>17226</v>
      </c>
      <c r="B1756" s="312">
        <v>2000</v>
      </c>
      <c r="C1756" s="313" t="s">
        <v>17227</v>
      </c>
      <c r="D1756" s="314" t="s">
        <v>17224</v>
      </c>
      <c r="E1756" s="315" t="s">
        <v>17219</v>
      </c>
      <c r="F1756" s="315" t="s">
        <v>484</v>
      </c>
      <c r="G1756" s="316">
        <v>91.22560606060604</v>
      </c>
      <c r="H1756" s="317">
        <v>12.380000203847885</v>
      </c>
      <c r="I1756" s="318">
        <v>10.869999885559082</v>
      </c>
      <c r="J1756" s="318">
        <v>42.979998588562012</v>
      </c>
      <c r="K1756" s="318">
        <v>53.849998474121094</v>
      </c>
      <c r="L1756" s="351">
        <f t="shared" si="102"/>
        <v>0.79814298619185808</v>
      </c>
    </row>
    <row r="1757" spans="1:12" ht="12.75" x14ac:dyDescent="0.2">
      <c r="A1757" s="302" t="s">
        <v>17226</v>
      </c>
      <c r="B1757" s="312">
        <v>1126</v>
      </c>
      <c r="C1757" s="313" t="s">
        <v>17227</v>
      </c>
      <c r="D1757" s="314" t="s">
        <v>17224</v>
      </c>
      <c r="E1757" s="315" t="s">
        <v>17219</v>
      </c>
      <c r="F1757" s="315" t="s">
        <v>17221</v>
      </c>
      <c r="G1757" s="316">
        <v>91.2</v>
      </c>
      <c r="H1757" s="317">
        <v>11.48</v>
      </c>
      <c r="I1757" s="318">
        <v>17.2</v>
      </c>
      <c r="J1757" s="318">
        <v>51.4</v>
      </c>
      <c r="K1757" s="318">
        <f>I1757+J1757</f>
        <v>68.599999999999994</v>
      </c>
      <c r="L1757" s="351">
        <f t="shared" si="102"/>
        <v>0.74927113702623915</v>
      </c>
    </row>
    <row r="1758" spans="1:12" ht="12.75" x14ac:dyDescent="0.2">
      <c r="A1758" s="302" t="s">
        <v>17226</v>
      </c>
      <c r="B1758" s="312">
        <v>1126</v>
      </c>
      <c r="C1758" s="313" t="s">
        <v>17227</v>
      </c>
      <c r="D1758" s="314" t="s">
        <v>17224</v>
      </c>
      <c r="E1758" s="315" t="s">
        <v>17219</v>
      </c>
      <c r="F1758" s="315" t="s">
        <v>17221</v>
      </c>
      <c r="G1758" s="316">
        <v>91.2</v>
      </c>
      <c r="H1758" s="317">
        <v>11.48</v>
      </c>
      <c r="I1758" s="318">
        <v>16.93</v>
      </c>
      <c r="J1758" s="318">
        <v>51.2</v>
      </c>
      <c r="K1758" s="318">
        <f>I1758+J1758</f>
        <v>68.13</v>
      </c>
      <c r="L1758" s="351">
        <f t="shared" si="102"/>
        <v>0.75150447673565257</v>
      </c>
    </row>
    <row r="1759" spans="1:12" ht="12.75" x14ac:dyDescent="0.2">
      <c r="A1759" s="302" t="s">
        <v>17226</v>
      </c>
      <c r="B1759" s="312">
        <v>1126</v>
      </c>
      <c r="C1759" s="313" t="s">
        <v>17227</v>
      </c>
      <c r="D1759" s="314" t="s">
        <v>17224</v>
      </c>
      <c r="E1759" s="315" t="s">
        <v>17219</v>
      </c>
      <c r="F1759" s="315" t="s">
        <v>17221</v>
      </c>
      <c r="G1759" s="316">
        <v>91.2</v>
      </c>
      <c r="H1759" s="317">
        <v>11.43</v>
      </c>
      <c r="I1759" s="318">
        <v>17.73</v>
      </c>
      <c r="J1759" s="318">
        <v>51.8</v>
      </c>
      <c r="K1759" s="318">
        <f>I1759+J1759</f>
        <v>69.53</v>
      </c>
      <c r="L1759" s="351">
        <f t="shared" si="102"/>
        <v>0.74500215734215436</v>
      </c>
    </row>
    <row r="1760" spans="1:12" ht="12.75" x14ac:dyDescent="0.2">
      <c r="A1760" s="302" t="s">
        <v>17226</v>
      </c>
      <c r="B1760" s="312">
        <v>4445</v>
      </c>
      <c r="C1760" s="313" t="s">
        <v>17227</v>
      </c>
      <c r="D1760" s="314" t="s">
        <v>17224</v>
      </c>
      <c r="E1760" s="315" t="s">
        <v>17219</v>
      </c>
      <c r="F1760" s="315" t="s">
        <v>17220</v>
      </c>
      <c r="G1760" s="316">
        <v>91</v>
      </c>
      <c r="H1760" s="317">
        <v>11.6</v>
      </c>
      <c r="I1760" s="318">
        <v>38.08</v>
      </c>
      <c r="J1760" s="318">
        <v>41.09</v>
      </c>
      <c r="K1760" s="318">
        <v>60.7</v>
      </c>
      <c r="L1760" s="351">
        <f t="shared" si="102"/>
        <v>0.6769357495881384</v>
      </c>
    </row>
    <row r="1761" spans="1:12" ht="12.75" x14ac:dyDescent="0.2">
      <c r="A1761" s="302" t="s">
        <v>17226</v>
      </c>
      <c r="B1761" s="312">
        <v>1000</v>
      </c>
      <c r="C1761" s="313" t="s">
        <v>17227</v>
      </c>
      <c r="D1761" s="314" t="s">
        <v>17224</v>
      </c>
      <c r="E1761" s="315" t="s">
        <v>17219</v>
      </c>
      <c r="F1761" s="315" t="s">
        <v>17220</v>
      </c>
      <c r="G1761" s="316">
        <v>91</v>
      </c>
      <c r="H1761" s="317">
        <v>12</v>
      </c>
      <c r="I1761" s="318">
        <v>35</v>
      </c>
      <c r="J1761" s="318">
        <v>8.2000000000000028</v>
      </c>
      <c r="K1761" s="318">
        <v>43.2</v>
      </c>
      <c r="L1761" s="351">
        <f t="shared" si="102"/>
        <v>0.18981481481481488</v>
      </c>
    </row>
    <row r="1762" spans="1:12" ht="12.75" x14ac:dyDescent="0.2">
      <c r="A1762" s="302" t="s">
        <v>17226</v>
      </c>
      <c r="B1762" s="312">
        <v>1000</v>
      </c>
      <c r="C1762" s="313" t="s">
        <v>17227</v>
      </c>
      <c r="D1762" s="314" t="s">
        <v>17224</v>
      </c>
      <c r="E1762" s="315" t="s">
        <v>17219</v>
      </c>
      <c r="F1762" s="315" t="s">
        <v>17220</v>
      </c>
      <c r="G1762" s="316">
        <v>91</v>
      </c>
      <c r="H1762" s="317">
        <v>12.1</v>
      </c>
      <c r="I1762" s="318">
        <v>34.5</v>
      </c>
      <c r="J1762" s="318">
        <v>6.9</v>
      </c>
      <c r="K1762" s="318">
        <v>42.2</v>
      </c>
      <c r="L1762" s="351">
        <f t="shared" si="102"/>
        <v>0.16350710900473933</v>
      </c>
    </row>
    <row r="1763" spans="1:12" ht="12.75" x14ac:dyDescent="0.2">
      <c r="A1763" s="302" t="s">
        <v>17226</v>
      </c>
      <c r="B1763" s="312">
        <v>2000</v>
      </c>
      <c r="C1763" s="313" t="s">
        <v>17227</v>
      </c>
      <c r="D1763" s="314" t="s">
        <v>17224</v>
      </c>
      <c r="E1763" s="315" t="s">
        <v>17219</v>
      </c>
      <c r="F1763" s="315" t="s">
        <v>17221</v>
      </c>
      <c r="G1763" s="316">
        <v>91</v>
      </c>
      <c r="H1763" s="317">
        <v>10.4</v>
      </c>
      <c r="I1763" s="318">
        <v>95</v>
      </c>
      <c r="J1763" s="318">
        <v>79</v>
      </c>
      <c r="K1763" s="318">
        <f t="shared" ref="K1763:K1770" si="105">I1763+J1763</f>
        <v>174</v>
      </c>
      <c r="L1763" s="351">
        <f t="shared" si="102"/>
        <v>0.45402298850574713</v>
      </c>
    </row>
    <row r="1764" spans="1:12" ht="12.75" x14ac:dyDescent="0.2">
      <c r="A1764" s="302" t="s">
        <v>17226</v>
      </c>
      <c r="B1764" s="312">
        <v>2000</v>
      </c>
      <c r="C1764" s="313" t="s">
        <v>17227</v>
      </c>
      <c r="D1764" s="314" t="s">
        <v>17224</v>
      </c>
      <c r="E1764" s="315" t="s">
        <v>17219</v>
      </c>
      <c r="F1764" s="315" t="s">
        <v>17221</v>
      </c>
      <c r="G1764" s="316">
        <v>90.85</v>
      </c>
      <c r="H1764" s="317">
        <v>10.5</v>
      </c>
      <c r="I1764" s="318">
        <v>66</v>
      </c>
      <c r="J1764" s="318">
        <v>76</v>
      </c>
      <c r="K1764" s="318">
        <f t="shared" si="105"/>
        <v>142</v>
      </c>
      <c r="L1764" s="351">
        <f t="shared" si="102"/>
        <v>0.53521126760563376</v>
      </c>
    </row>
    <row r="1765" spans="1:12" ht="12.75" x14ac:dyDescent="0.2">
      <c r="A1765" s="302" t="s">
        <v>17226</v>
      </c>
      <c r="B1765" s="312">
        <v>2000</v>
      </c>
      <c r="C1765" s="313" t="s">
        <v>17227</v>
      </c>
      <c r="D1765" s="314" t="s">
        <v>17224</v>
      </c>
      <c r="E1765" s="315" t="s">
        <v>17219</v>
      </c>
      <c r="F1765" s="315" t="s">
        <v>17221</v>
      </c>
      <c r="G1765" s="316">
        <v>90.8</v>
      </c>
      <c r="H1765" s="317">
        <v>10.1</v>
      </c>
      <c r="I1765" s="318">
        <v>69</v>
      </c>
      <c r="J1765" s="318">
        <v>68</v>
      </c>
      <c r="K1765" s="318">
        <f t="shared" si="105"/>
        <v>137</v>
      </c>
      <c r="L1765" s="351">
        <f t="shared" si="102"/>
        <v>0.49635036496350365</v>
      </c>
    </row>
    <row r="1766" spans="1:12" ht="12.75" x14ac:dyDescent="0.2">
      <c r="A1766" s="302" t="s">
        <v>17226</v>
      </c>
      <c r="B1766" s="312">
        <v>1126</v>
      </c>
      <c r="C1766" s="313" t="s">
        <v>17227</v>
      </c>
      <c r="D1766" s="314" t="s">
        <v>17224</v>
      </c>
      <c r="E1766" s="315" t="s">
        <v>17219</v>
      </c>
      <c r="F1766" s="315" t="s">
        <v>17221</v>
      </c>
      <c r="G1766" s="316">
        <v>90.497335701598587</v>
      </c>
      <c r="H1766" s="317">
        <v>11.5</v>
      </c>
      <c r="I1766" s="318">
        <v>11.2</v>
      </c>
      <c r="J1766" s="318">
        <v>45.4</v>
      </c>
      <c r="K1766" s="318">
        <f t="shared" si="105"/>
        <v>56.599999999999994</v>
      </c>
      <c r="L1766" s="351">
        <f t="shared" si="102"/>
        <v>0.80212014134275622</v>
      </c>
    </row>
    <row r="1767" spans="1:12" ht="12.75" x14ac:dyDescent="0.2">
      <c r="A1767" s="302" t="s">
        <v>17226</v>
      </c>
      <c r="B1767" s="312">
        <v>1126</v>
      </c>
      <c r="C1767" s="313" t="s">
        <v>17227</v>
      </c>
      <c r="D1767" s="314" t="s">
        <v>17224</v>
      </c>
      <c r="E1767" s="315" t="s">
        <v>17219</v>
      </c>
      <c r="F1767" s="315" t="s">
        <v>17221</v>
      </c>
      <c r="G1767" s="316">
        <v>90.497335701598587</v>
      </c>
      <c r="H1767" s="317">
        <v>11.49</v>
      </c>
      <c r="I1767" s="318">
        <v>11.33</v>
      </c>
      <c r="J1767" s="318">
        <v>46.2</v>
      </c>
      <c r="K1767" s="318">
        <f t="shared" si="105"/>
        <v>57.53</v>
      </c>
      <c r="L1767" s="351">
        <f t="shared" si="102"/>
        <v>0.80305927342256223</v>
      </c>
    </row>
    <row r="1768" spans="1:12" ht="12.75" x14ac:dyDescent="0.2">
      <c r="A1768" s="302" t="s">
        <v>17226</v>
      </c>
      <c r="B1768" s="312">
        <v>1126</v>
      </c>
      <c r="C1768" s="313" t="s">
        <v>17227</v>
      </c>
      <c r="D1768" s="314" t="s">
        <v>17224</v>
      </c>
      <c r="E1768" s="315" t="s">
        <v>17219</v>
      </c>
      <c r="F1768" s="315" t="s">
        <v>17221</v>
      </c>
      <c r="G1768" s="316">
        <v>90.497335701598587</v>
      </c>
      <c r="H1768" s="317">
        <v>11.51</v>
      </c>
      <c r="I1768" s="318">
        <v>10.8</v>
      </c>
      <c r="J1768" s="318">
        <v>45.93</v>
      </c>
      <c r="K1768" s="318">
        <f t="shared" si="105"/>
        <v>56.730000000000004</v>
      </c>
      <c r="L1768" s="351">
        <f t="shared" si="102"/>
        <v>0.80962453728186135</v>
      </c>
    </row>
    <row r="1769" spans="1:12" ht="12.75" x14ac:dyDescent="0.2">
      <c r="A1769" s="302" t="s">
        <v>17226</v>
      </c>
      <c r="B1769" s="312">
        <v>1049</v>
      </c>
      <c r="C1769" s="313" t="s">
        <v>17227</v>
      </c>
      <c r="D1769" s="314" t="s">
        <v>17224</v>
      </c>
      <c r="E1769" s="315" t="s">
        <v>17219</v>
      </c>
      <c r="F1769" s="315" t="s">
        <v>17221</v>
      </c>
      <c r="G1769" s="316">
        <v>90.276453765490942</v>
      </c>
      <c r="H1769" s="317">
        <v>10.74</v>
      </c>
      <c r="I1769" s="318">
        <v>30.86</v>
      </c>
      <c r="J1769" s="318">
        <v>79.239999999999995</v>
      </c>
      <c r="K1769" s="318">
        <f t="shared" si="105"/>
        <v>110.1</v>
      </c>
      <c r="L1769" s="351">
        <f t="shared" si="102"/>
        <v>0.71970935513169843</v>
      </c>
    </row>
    <row r="1770" spans="1:12" ht="12.75" x14ac:dyDescent="0.2">
      <c r="A1770" s="302" t="s">
        <v>17226</v>
      </c>
      <c r="B1770" s="312">
        <v>4000</v>
      </c>
      <c r="C1770" s="313" t="s">
        <v>17227</v>
      </c>
      <c r="D1770" s="314" t="s">
        <v>17224</v>
      </c>
      <c r="E1770" s="315" t="s">
        <v>17219</v>
      </c>
      <c r="F1770" s="315" t="s">
        <v>17223</v>
      </c>
      <c r="G1770" s="316">
        <v>90</v>
      </c>
      <c r="H1770" s="317">
        <v>12.22</v>
      </c>
      <c r="I1770" s="318">
        <v>104.83</v>
      </c>
      <c r="J1770" s="318">
        <v>78.62</v>
      </c>
      <c r="K1770" s="318">
        <f t="shared" si="105"/>
        <v>183.45</v>
      </c>
      <c r="L1770" s="351">
        <f t="shared" ref="L1770:L1833" si="106">IF(J1770="","",IF(K1770="","",J1770/K1770))</f>
        <v>0.42856364131916058</v>
      </c>
    </row>
    <row r="1771" spans="1:12" ht="12.75" x14ac:dyDescent="0.2">
      <c r="A1771" s="302" t="s">
        <v>17226</v>
      </c>
      <c r="B1771" s="312">
        <v>4445</v>
      </c>
      <c r="C1771" s="313" t="s">
        <v>17227</v>
      </c>
      <c r="D1771" s="314" t="s">
        <v>17224</v>
      </c>
      <c r="E1771" s="315" t="s">
        <v>17219</v>
      </c>
      <c r="F1771" s="315" t="s">
        <v>17220</v>
      </c>
      <c r="G1771" s="316">
        <v>90</v>
      </c>
      <c r="H1771" s="317">
        <v>11.8</v>
      </c>
      <c r="I1771" s="318">
        <v>34.700000000000003</v>
      </c>
      <c r="J1771" s="318">
        <v>39.04</v>
      </c>
      <c r="K1771" s="318">
        <v>63.3</v>
      </c>
      <c r="L1771" s="351">
        <f t="shared" si="106"/>
        <v>0.61674565560821482</v>
      </c>
    </row>
    <row r="1772" spans="1:12" ht="12.75" x14ac:dyDescent="0.2">
      <c r="A1772" s="302" t="s">
        <v>17226</v>
      </c>
      <c r="B1772" s="312">
        <v>2850</v>
      </c>
      <c r="C1772" s="313" t="s">
        <v>17227</v>
      </c>
      <c r="D1772" s="314" t="s">
        <v>17224</v>
      </c>
      <c r="E1772" s="315" t="s">
        <v>17219</v>
      </c>
      <c r="F1772" s="315" t="s">
        <v>17220</v>
      </c>
      <c r="G1772" s="316">
        <v>90</v>
      </c>
      <c r="H1772" s="317">
        <v>13.1</v>
      </c>
      <c r="I1772" s="318">
        <v>81.599999999999994</v>
      </c>
      <c r="J1772" s="318">
        <v>2.2000000000000002</v>
      </c>
      <c r="K1772" s="318">
        <v>84.1</v>
      </c>
      <c r="L1772" s="351">
        <f t="shared" si="106"/>
        <v>2.6159334126040431E-2</v>
      </c>
    </row>
    <row r="1773" spans="1:12" ht="12.75" x14ac:dyDescent="0.2">
      <c r="A1773" s="302" t="s">
        <v>17226</v>
      </c>
      <c r="B1773" s="312">
        <v>2000</v>
      </c>
      <c r="C1773" s="313" t="s">
        <v>17227</v>
      </c>
      <c r="D1773" s="314" t="s">
        <v>17224</v>
      </c>
      <c r="E1773" s="315" t="s">
        <v>17219</v>
      </c>
      <c r="F1773" s="315" t="s">
        <v>17220</v>
      </c>
      <c r="G1773" s="316">
        <v>90</v>
      </c>
      <c r="H1773" s="317">
        <v>12.5</v>
      </c>
      <c r="I1773" s="318">
        <v>36.700000000000003</v>
      </c>
      <c r="J1773" s="318">
        <v>6.7</v>
      </c>
      <c r="K1773" s="318">
        <v>42.4</v>
      </c>
      <c r="L1773" s="351">
        <f t="shared" si="106"/>
        <v>0.15801886792452832</v>
      </c>
    </row>
    <row r="1774" spans="1:12" ht="12.75" x14ac:dyDescent="0.2">
      <c r="A1774" s="302" t="s">
        <v>17226</v>
      </c>
      <c r="B1774" s="312">
        <v>2000</v>
      </c>
      <c r="C1774" s="313" t="s">
        <v>17227</v>
      </c>
      <c r="D1774" s="314" t="s">
        <v>17224</v>
      </c>
      <c r="E1774" s="315" t="s">
        <v>17219</v>
      </c>
      <c r="F1774" s="315" t="s">
        <v>17220</v>
      </c>
      <c r="G1774" s="316">
        <v>90</v>
      </c>
      <c r="H1774" s="317">
        <v>12.5</v>
      </c>
      <c r="I1774" s="318">
        <v>40.299999999999997</v>
      </c>
      <c r="J1774" s="318">
        <v>7.6</v>
      </c>
      <c r="K1774" s="318">
        <v>46.9</v>
      </c>
      <c r="L1774" s="351">
        <f t="shared" si="106"/>
        <v>0.16204690831556504</v>
      </c>
    </row>
    <row r="1775" spans="1:12" ht="12.75" x14ac:dyDescent="0.2">
      <c r="A1775" s="302" t="s">
        <v>17226</v>
      </c>
      <c r="B1775" s="312">
        <v>1000</v>
      </c>
      <c r="C1775" s="313" t="s">
        <v>17227</v>
      </c>
      <c r="D1775" s="314" t="s">
        <v>17224</v>
      </c>
      <c r="E1775" s="315" t="s">
        <v>17219</v>
      </c>
      <c r="F1775" s="315" t="s">
        <v>17220</v>
      </c>
      <c r="G1775" s="316">
        <v>90</v>
      </c>
      <c r="H1775" s="317">
        <v>15</v>
      </c>
      <c r="I1775" s="318">
        <v>188.6</v>
      </c>
      <c r="J1775" s="318">
        <v>19.400000000000006</v>
      </c>
      <c r="K1775" s="318">
        <v>208</v>
      </c>
      <c r="L1775" s="351">
        <f t="shared" si="106"/>
        <v>9.3269230769230799E-2</v>
      </c>
    </row>
    <row r="1776" spans="1:12" ht="12.75" x14ac:dyDescent="0.2">
      <c r="A1776" s="302" t="s">
        <v>17226</v>
      </c>
      <c r="B1776" s="312">
        <v>2000</v>
      </c>
      <c r="C1776" s="313" t="s">
        <v>17227</v>
      </c>
      <c r="D1776" s="314" t="s">
        <v>17224</v>
      </c>
      <c r="E1776" s="315" t="s">
        <v>17219</v>
      </c>
      <c r="F1776" s="315" t="s">
        <v>17221</v>
      </c>
      <c r="G1776" s="316">
        <v>90</v>
      </c>
      <c r="H1776" s="317">
        <v>10.3</v>
      </c>
      <c r="I1776" s="318">
        <v>124</v>
      </c>
      <c r="J1776" s="318">
        <v>72</v>
      </c>
      <c r="K1776" s="318">
        <f t="shared" ref="K1776:K1785" si="107">I1776+J1776</f>
        <v>196</v>
      </c>
      <c r="L1776" s="351">
        <f t="shared" si="106"/>
        <v>0.36734693877551022</v>
      </c>
    </row>
    <row r="1777" spans="1:12" ht="12.75" x14ac:dyDescent="0.2">
      <c r="A1777" s="302" t="s">
        <v>17226</v>
      </c>
      <c r="B1777" s="312">
        <v>2000</v>
      </c>
      <c r="C1777" s="313" t="s">
        <v>17227</v>
      </c>
      <c r="D1777" s="314" t="s">
        <v>17224</v>
      </c>
      <c r="E1777" s="315" t="s">
        <v>17219</v>
      </c>
      <c r="F1777" s="315" t="s">
        <v>17221</v>
      </c>
      <c r="G1777" s="316">
        <v>90</v>
      </c>
      <c r="H1777" s="317">
        <v>10</v>
      </c>
      <c r="I1777" s="318">
        <v>102</v>
      </c>
      <c r="J1777" s="318">
        <v>76</v>
      </c>
      <c r="K1777" s="318">
        <f t="shared" si="107"/>
        <v>178</v>
      </c>
      <c r="L1777" s="351">
        <f t="shared" si="106"/>
        <v>0.42696629213483145</v>
      </c>
    </row>
    <row r="1778" spans="1:12" ht="12.75" x14ac:dyDescent="0.2">
      <c r="A1778" s="302" t="s">
        <v>17226</v>
      </c>
      <c r="B1778" s="312">
        <v>2000</v>
      </c>
      <c r="C1778" s="313" t="s">
        <v>17227</v>
      </c>
      <c r="D1778" s="314" t="s">
        <v>17224</v>
      </c>
      <c r="E1778" s="315" t="s">
        <v>17219</v>
      </c>
      <c r="F1778" s="315" t="s">
        <v>17221</v>
      </c>
      <c r="G1778" s="316">
        <v>89.9</v>
      </c>
      <c r="H1778" s="317">
        <v>10.199999999999999</v>
      </c>
      <c r="I1778" s="318">
        <v>62</v>
      </c>
      <c r="J1778" s="318">
        <v>67</v>
      </c>
      <c r="K1778" s="318">
        <f t="shared" si="107"/>
        <v>129</v>
      </c>
      <c r="L1778" s="351">
        <f t="shared" si="106"/>
        <v>0.51937984496124034</v>
      </c>
    </row>
    <row r="1779" spans="1:12" ht="12.75" x14ac:dyDescent="0.2">
      <c r="A1779" s="302" t="s">
        <v>17226</v>
      </c>
      <c r="B1779" s="312">
        <v>2000</v>
      </c>
      <c r="C1779" s="313" t="s">
        <v>17227</v>
      </c>
      <c r="D1779" s="314" t="s">
        <v>17224</v>
      </c>
      <c r="E1779" s="315" t="s">
        <v>17219</v>
      </c>
      <c r="F1779" s="315" t="s">
        <v>17221</v>
      </c>
      <c r="G1779" s="316">
        <v>89.75</v>
      </c>
      <c r="H1779" s="317">
        <v>10.3</v>
      </c>
      <c r="I1779" s="318">
        <v>54</v>
      </c>
      <c r="J1779" s="318">
        <v>82</v>
      </c>
      <c r="K1779" s="318">
        <f t="shared" si="107"/>
        <v>136</v>
      </c>
      <c r="L1779" s="351">
        <f t="shared" si="106"/>
        <v>0.6029411764705882</v>
      </c>
    </row>
    <row r="1780" spans="1:12" ht="12.75" x14ac:dyDescent="0.2">
      <c r="A1780" s="302" t="s">
        <v>17226</v>
      </c>
      <c r="B1780" s="312">
        <v>1126</v>
      </c>
      <c r="C1780" s="313" t="s">
        <v>17227</v>
      </c>
      <c r="D1780" s="314" t="s">
        <v>17224</v>
      </c>
      <c r="E1780" s="315" t="s">
        <v>17219</v>
      </c>
      <c r="F1780" s="315" t="s">
        <v>17221</v>
      </c>
      <c r="G1780" s="316">
        <v>89.7</v>
      </c>
      <c r="H1780" s="317">
        <v>11.02</v>
      </c>
      <c r="I1780" s="318">
        <v>15.2</v>
      </c>
      <c r="J1780" s="318">
        <v>54.8</v>
      </c>
      <c r="K1780" s="318">
        <f t="shared" si="107"/>
        <v>70</v>
      </c>
      <c r="L1780" s="351">
        <f t="shared" si="106"/>
        <v>0.78285714285714281</v>
      </c>
    </row>
    <row r="1781" spans="1:12" ht="12.75" x14ac:dyDescent="0.2">
      <c r="A1781" s="302" t="s">
        <v>17226</v>
      </c>
      <c r="B1781" s="312">
        <v>1126</v>
      </c>
      <c r="C1781" s="313" t="s">
        <v>17227</v>
      </c>
      <c r="D1781" s="314" t="s">
        <v>17224</v>
      </c>
      <c r="E1781" s="315" t="s">
        <v>17219</v>
      </c>
      <c r="F1781" s="315" t="s">
        <v>17221</v>
      </c>
      <c r="G1781" s="316">
        <v>89.7</v>
      </c>
      <c r="H1781" s="317">
        <v>10.87</v>
      </c>
      <c r="I1781" s="318">
        <v>24.87</v>
      </c>
      <c r="J1781" s="318">
        <v>57.87</v>
      </c>
      <c r="K1781" s="318">
        <f t="shared" si="107"/>
        <v>82.74</v>
      </c>
      <c r="L1781" s="351">
        <f t="shared" si="106"/>
        <v>0.69941986947063095</v>
      </c>
    </row>
    <row r="1782" spans="1:12" ht="12.75" x14ac:dyDescent="0.2">
      <c r="A1782" s="302" t="s">
        <v>17226</v>
      </c>
      <c r="B1782" s="312">
        <v>1126</v>
      </c>
      <c r="C1782" s="313" t="s">
        <v>17227</v>
      </c>
      <c r="D1782" s="314" t="s">
        <v>17224</v>
      </c>
      <c r="E1782" s="315" t="s">
        <v>17219</v>
      </c>
      <c r="F1782" s="315" t="s">
        <v>17221</v>
      </c>
      <c r="G1782" s="316">
        <v>89.7</v>
      </c>
      <c r="H1782" s="317">
        <v>11.15</v>
      </c>
      <c r="I1782" s="318">
        <v>10.07</v>
      </c>
      <c r="J1782" s="318">
        <v>51.53</v>
      </c>
      <c r="K1782" s="318">
        <f t="shared" si="107"/>
        <v>61.6</v>
      </c>
      <c r="L1782" s="351">
        <f t="shared" si="106"/>
        <v>0.83652597402597406</v>
      </c>
    </row>
    <row r="1783" spans="1:12" ht="12.75" x14ac:dyDescent="0.2">
      <c r="A1783" s="302" t="s">
        <v>17226</v>
      </c>
      <c r="B1783" s="312">
        <v>1049</v>
      </c>
      <c r="C1783" s="313" t="s">
        <v>17227</v>
      </c>
      <c r="D1783" s="314" t="s">
        <v>17224</v>
      </c>
      <c r="E1783" s="315" t="s">
        <v>17219</v>
      </c>
      <c r="F1783" s="315" t="s">
        <v>17221</v>
      </c>
      <c r="G1783" s="316">
        <v>89.609151572926592</v>
      </c>
      <c r="H1783" s="317">
        <v>10.73</v>
      </c>
      <c r="I1783" s="318">
        <v>48.33</v>
      </c>
      <c r="J1783" s="318">
        <v>106.67</v>
      </c>
      <c r="K1783" s="318">
        <f t="shared" si="107"/>
        <v>155</v>
      </c>
      <c r="L1783" s="351">
        <f t="shared" si="106"/>
        <v>0.68819354838709679</v>
      </c>
    </row>
    <row r="1784" spans="1:12" ht="12.75" x14ac:dyDescent="0.2">
      <c r="A1784" s="302" t="s">
        <v>17226</v>
      </c>
      <c r="B1784" s="312">
        <v>1049</v>
      </c>
      <c r="C1784" s="313" t="s">
        <v>17227</v>
      </c>
      <c r="D1784" s="314" t="s">
        <v>17224</v>
      </c>
      <c r="E1784" s="315" t="s">
        <v>17219</v>
      </c>
      <c r="F1784" s="315" t="s">
        <v>17221</v>
      </c>
      <c r="G1784" s="316">
        <v>89.609151572926592</v>
      </c>
      <c r="H1784" s="317">
        <v>10.79</v>
      </c>
      <c r="I1784" s="318">
        <v>46.73</v>
      </c>
      <c r="J1784" s="318">
        <v>104.4</v>
      </c>
      <c r="K1784" s="318">
        <f t="shared" si="107"/>
        <v>151.13</v>
      </c>
      <c r="L1784" s="351">
        <f t="shared" si="106"/>
        <v>0.69079600344074643</v>
      </c>
    </row>
    <row r="1785" spans="1:12" ht="12.75" x14ac:dyDescent="0.2">
      <c r="A1785" s="302" t="s">
        <v>17226</v>
      </c>
      <c r="B1785" s="312">
        <v>1049</v>
      </c>
      <c r="C1785" s="313" t="s">
        <v>17227</v>
      </c>
      <c r="D1785" s="314" t="s">
        <v>17224</v>
      </c>
      <c r="E1785" s="315" t="s">
        <v>17219</v>
      </c>
      <c r="F1785" s="315" t="s">
        <v>17221</v>
      </c>
      <c r="G1785" s="316">
        <v>89.609151572926592</v>
      </c>
      <c r="H1785" s="317">
        <v>10.72</v>
      </c>
      <c r="I1785" s="318">
        <v>47.6</v>
      </c>
      <c r="J1785" s="318">
        <v>105.47</v>
      </c>
      <c r="K1785" s="318">
        <f t="shared" si="107"/>
        <v>153.07</v>
      </c>
      <c r="L1785" s="351">
        <f t="shared" si="106"/>
        <v>0.68903116221336647</v>
      </c>
    </row>
    <row r="1786" spans="1:12" ht="12.75" x14ac:dyDescent="0.2">
      <c r="A1786" s="302" t="s">
        <v>17226</v>
      </c>
      <c r="B1786" s="312">
        <v>1340</v>
      </c>
      <c r="C1786" s="313" t="s">
        <v>17227</v>
      </c>
      <c r="D1786" s="314" t="s">
        <v>17224</v>
      </c>
      <c r="E1786" s="315" t="s">
        <v>17219</v>
      </c>
      <c r="F1786" s="315" t="s">
        <v>17221</v>
      </c>
      <c r="G1786" s="316">
        <v>89.552238805970148</v>
      </c>
      <c r="H1786" s="317">
        <v>8.8000000000000007</v>
      </c>
      <c r="I1786" s="318">
        <v>175.5</v>
      </c>
      <c r="J1786" s="318">
        <v>33</v>
      </c>
      <c r="K1786" s="318">
        <v>208.5</v>
      </c>
      <c r="L1786" s="351">
        <f t="shared" si="106"/>
        <v>0.15827338129496402</v>
      </c>
    </row>
    <row r="1787" spans="1:12" ht="12.75" x14ac:dyDescent="0.2">
      <c r="A1787" s="302" t="s">
        <v>17226</v>
      </c>
      <c r="B1787" s="312">
        <v>2000</v>
      </c>
      <c r="C1787" s="313" t="s">
        <v>17227</v>
      </c>
      <c r="D1787" s="314" t="s">
        <v>17224</v>
      </c>
      <c r="E1787" s="315" t="s">
        <v>17219</v>
      </c>
      <c r="F1787" s="315" t="s">
        <v>17221</v>
      </c>
      <c r="G1787" s="316">
        <v>89.55</v>
      </c>
      <c r="H1787" s="317">
        <v>10.3</v>
      </c>
      <c r="I1787" s="318">
        <v>74</v>
      </c>
      <c r="J1787" s="318">
        <v>84</v>
      </c>
      <c r="K1787" s="318">
        <f>I1787+J1787</f>
        <v>158</v>
      </c>
      <c r="L1787" s="351">
        <f t="shared" si="106"/>
        <v>0.53164556962025311</v>
      </c>
    </row>
    <row r="1788" spans="1:12" ht="12.75" x14ac:dyDescent="0.2">
      <c r="A1788" s="302" t="s">
        <v>17226</v>
      </c>
      <c r="B1788" s="312">
        <v>1049</v>
      </c>
      <c r="C1788" s="313" t="s">
        <v>17227</v>
      </c>
      <c r="D1788" s="314" t="s">
        <v>17224</v>
      </c>
      <c r="E1788" s="315" t="s">
        <v>17219</v>
      </c>
      <c r="F1788" s="315" t="s">
        <v>17221</v>
      </c>
      <c r="G1788" s="316">
        <v>89.418493803622496</v>
      </c>
      <c r="H1788" s="317">
        <v>10.93</v>
      </c>
      <c r="I1788" s="318">
        <v>23.71</v>
      </c>
      <c r="J1788" s="318">
        <v>87.71</v>
      </c>
      <c r="K1788" s="318">
        <f>I1788+J1788</f>
        <v>111.41999999999999</v>
      </c>
      <c r="L1788" s="351">
        <f t="shared" si="106"/>
        <v>0.78720157960868786</v>
      </c>
    </row>
    <row r="1789" spans="1:12" ht="12.75" x14ac:dyDescent="0.2">
      <c r="A1789" s="302" t="s">
        <v>17226</v>
      </c>
      <c r="B1789" s="312">
        <v>2000</v>
      </c>
      <c r="C1789" s="313" t="s">
        <v>17227</v>
      </c>
      <c r="D1789" s="314" t="s">
        <v>17224</v>
      </c>
      <c r="E1789" s="315" t="s">
        <v>17219</v>
      </c>
      <c r="F1789" s="315" t="s">
        <v>17221</v>
      </c>
      <c r="G1789" s="316">
        <v>89.4</v>
      </c>
      <c r="H1789" s="317">
        <v>10.6</v>
      </c>
      <c r="I1789" s="318">
        <v>55</v>
      </c>
      <c r="J1789" s="318">
        <v>69</v>
      </c>
      <c r="K1789" s="318">
        <f>I1789+J1789</f>
        <v>124</v>
      </c>
      <c r="L1789" s="351">
        <f t="shared" si="106"/>
        <v>0.55645161290322576</v>
      </c>
    </row>
    <row r="1790" spans="1:12" ht="12.75" x14ac:dyDescent="0.2">
      <c r="A1790" s="302" t="s">
        <v>17226</v>
      </c>
      <c r="B1790" s="312">
        <v>1049</v>
      </c>
      <c r="C1790" s="313" t="s">
        <v>17227</v>
      </c>
      <c r="D1790" s="314" t="s">
        <v>17224</v>
      </c>
      <c r="E1790" s="315" t="s">
        <v>17219</v>
      </c>
      <c r="F1790" s="315" t="s">
        <v>17221</v>
      </c>
      <c r="G1790" s="316">
        <v>89.323164918970448</v>
      </c>
      <c r="H1790" s="317">
        <v>11.57</v>
      </c>
      <c r="I1790" s="318">
        <v>10.43</v>
      </c>
      <c r="J1790" s="318">
        <v>47.67</v>
      </c>
      <c r="K1790" s="318">
        <f>I1790+J1790</f>
        <v>58.1</v>
      </c>
      <c r="L1790" s="351">
        <f t="shared" si="106"/>
        <v>0.82048192771084338</v>
      </c>
    </row>
    <row r="1791" spans="1:12" ht="12.75" x14ac:dyDescent="0.2">
      <c r="A1791" s="302" t="s">
        <v>17226</v>
      </c>
      <c r="B1791" s="312">
        <v>2000</v>
      </c>
      <c r="C1791" s="313" t="s">
        <v>17227</v>
      </c>
      <c r="D1791" s="314" t="s">
        <v>17224</v>
      </c>
      <c r="E1791" s="315" t="s">
        <v>17219</v>
      </c>
      <c r="F1791" s="315" t="s">
        <v>484</v>
      </c>
      <c r="G1791" s="316">
        <v>89.21954545454544</v>
      </c>
      <c r="H1791" s="317">
        <v>12.57999986410141</v>
      </c>
      <c r="I1791" s="318">
        <v>54.549999237060547</v>
      </c>
      <c r="J1791" s="318">
        <v>37.530002593994148</v>
      </c>
      <c r="K1791" s="318">
        <v>92.080001831054688</v>
      </c>
      <c r="L1791" s="351">
        <f t="shared" si="106"/>
        <v>0.4075803849662486</v>
      </c>
    </row>
    <row r="1792" spans="1:12" ht="12.75" x14ac:dyDescent="0.2">
      <c r="A1792" s="302" t="s">
        <v>17226</v>
      </c>
      <c r="B1792" s="312">
        <v>2000</v>
      </c>
      <c r="C1792" s="313" t="s">
        <v>17227</v>
      </c>
      <c r="D1792" s="314" t="s">
        <v>17224</v>
      </c>
      <c r="E1792" s="315" t="s">
        <v>17219</v>
      </c>
      <c r="F1792" s="315" t="s">
        <v>17221</v>
      </c>
      <c r="G1792" s="316">
        <v>89.149999999999991</v>
      </c>
      <c r="H1792" s="317">
        <v>10.199999999999999</v>
      </c>
      <c r="I1792" s="318">
        <v>125</v>
      </c>
      <c r="J1792" s="318">
        <v>69</v>
      </c>
      <c r="K1792" s="318">
        <f>I1792+J1792</f>
        <v>194</v>
      </c>
      <c r="L1792" s="351">
        <f t="shared" si="106"/>
        <v>0.35567010309278352</v>
      </c>
    </row>
    <row r="1793" spans="1:12" ht="12.75" x14ac:dyDescent="0.2">
      <c r="A1793" s="302" t="s">
        <v>17226</v>
      </c>
      <c r="B1793" s="312">
        <v>4445</v>
      </c>
      <c r="C1793" s="313" t="s">
        <v>17227</v>
      </c>
      <c r="D1793" s="314" t="s">
        <v>17224</v>
      </c>
      <c r="E1793" s="315" t="s">
        <v>17219</v>
      </c>
      <c r="F1793" s="315" t="s">
        <v>17220</v>
      </c>
      <c r="G1793" s="316">
        <v>89</v>
      </c>
      <c r="H1793" s="317">
        <v>11</v>
      </c>
      <c r="I1793" s="318">
        <v>94.6</v>
      </c>
      <c r="J1793" s="318">
        <v>0.5</v>
      </c>
      <c r="K1793" s="318">
        <v>97.6</v>
      </c>
      <c r="L1793" s="351">
        <f t="shared" si="106"/>
        <v>5.1229508196721316E-3</v>
      </c>
    </row>
    <row r="1794" spans="1:12" ht="12.75" x14ac:dyDescent="0.2">
      <c r="A1794" s="302" t="s">
        <v>17226</v>
      </c>
      <c r="B1794" s="312">
        <v>4445</v>
      </c>
      <c r="C1794" s="313" t="s">
        <v>17227</v>
      </c>
      <c r="D1794" s="314" t="s">
        <v>17224</v>
      </c>
      <c r="E1794" s="315" t="s">
        <v>17219</v>
      </c>
      <c r="F1794" s="315" t="s">
        <v>17220</v>
      </c>
      <c r="G1794" s="316">
        <v>89</v>
      </c>
      <c r="H1794" s="317">
        <v>11</v>
      </c>
      <c r="I1794" s="318">
        <v>98.3</v>
      </c>
      <c r="J1794" s="318">
        <v>0.3</v>
      </c>
      <c r="K1794" s="318">
        <v>100.2</v>
      </c>
      <c r="L1794" s="351">
        <f t="shared" si="106"/>
        <v>2.9940119760479039E-3</v>
      </c>
    </row>
    <row r="1795" spans="1:12" ht="12.75" x14ac:dyDescent="0.2">
      <c r="A1795" s="302" t="s">
        <v>17226</v>
      </c>
      <c r="B1795" s="312">
        <v>1000</v>
      </c>
      <c r="C1795" s="313" t="s">
        <v>17227</v>
      </c>
      <c r="D1795" s="314" t="s">
        <v>17224</v>
      </c>
      <c r="E1795" s="315" t="s">
        <v>17219</v>
      </c>
      <c r="F1795" s="315" t="s">
        <v>17220</v>
      </c>
      <c r="G1795" s="316">
        <v>89</v>
      </c>
      <c r="H1795" s="317">
        <v>12.8</v>
      </c>
      <c r="I1795" s="318">
        <v>30.29</v>
      </c>
      <c r="J1795" s="318">
        <v>4.76</v>
      </c>
      <c r="K1795" s="318">
        <v>33.9</v>
      </c>
      <c r="L1795" s="351">
        <f t="shared" si="106"/>
        <v>0.14041297935103245</v>
      </c>
    </row>
    <row r="1796" spans="1:12" ht="12.75" x14ac:dyDescent="0.2">
      <c r="A1796" s="302" t="s">
        <v>17226</v>
      </c>
      <c r="B1796" s="312">
        <v>1000</v>
      </c>
      <c r="C1796" s="313" t="s">
        <v>17227</v>
      </c>
      <c r="D1796" s="314" t="s">
        <v>17224</v>
      </c>
      <c r="E1796" s="315" t="s">
        <v>17219</v>
      </c>
      <c r="F1796" s="315" t="s">
        <v>17220</v>
      </c>
      <c r="G1796" s="316">
        <v>89</v>
      </c>
      <c r="H1796" s="317">
        <v>12.9</v>
      </c>
      <c r="I1796" s="318">
        <v>30</v>
      </c>
      <c r="J1796" s="318">
        <v>5.6</v>
      </c>
      <c r="K1796" s="318">
        <v>34.5</v>
      </c>
      <c r="L1796" s="351">
        <f t="shared" si="106"/>
        <v>0.16231884057971013</v>
      </c>
    </row>
    <row r="1797" spans="1:12" ht="12.75" x14ac:dyDescent="0.2">
      <c r="A1797" s="302" t="s">
        <v>17226</v>
      </c>
      <c r="B1797" s="312">
        <v>2000</v>
      </c>
      <c r="C1797" s="313" t="s">
        <v>17227</v>
      </c>
      <c r="D1797" s="314" t="s">
        <v>17224</v>
      </c>
      <c r="E1797" s="315" t="s">
        <v>17219</v>
      </c>
      <c r="F1797" s="315" t="s">
        <v>17220</v>
      </c>
      <c r="G1797" s="316">
        <v>89</v>
      </c>
      <c r="H1797" s="317">
        <v>12.5</v>
      </c>
      <c r="I1797" s="318">
        <v>36.9</v>
      </c>
      <c r="J1797" s="318">
        <v>3.7</v>
      </c>
      <c r="K1797" s="318">
        <v>39.6</v>
      </c>
      <c r="L1797" s="351">
        <f t="shared" si="106"/>
        <v>9.3434343434343439E-2</v>
      </c>
    </row>
    <row r="1798" spans="1:12" ht="12.75" x14ac:dyDescent="0.2">
      <c r="A1798" s="302" t="s">
        <v>17226</v>
      </c>
      <c r="B1798" s="312">
        <v>2000</v>
      </c>
      <c r="C1798" s="313" t="s">
        <v>17227</v>
      </c>
      <c r="D1798" s="314" t="s">
        <v>17224</v>
      </c>
      <c r="E1798" s="315" t="s">
        <v>17219</v>
      </c>
      <c r="F1798" s="315" t="s">
        <v>17220</v>
      </c>
      <c r="G1798" s="316">
        <v>89</v>
      </c>
      <c r="H1798" s="317">
        <v>12.9</v>
      </c>
      <c r="I1798" s="318">
        <v>23.3</v>
      </c>
      <c r="J1798" s="318">
        <v>11.5</v>
      </c>
      <c r="K1798" s="318">
        <v>34.6</v>
      </c>
      <c r="L1798" s="351">
        <f t="shared" si="106"/>
        <v>0.33236994219653176</v>
      </c>
    </row>
    <row r="1799" spans="1:12" ht="12.75" x14ac:dyDescent="0.2">
      <c r="A1799" s="302" t="s">
        <v>17226</v>
      </c>
      <c r="B1799" s="312">
        <v>1340</v>
      </c>
      <c r="C1799" s="313" t="s">
        <v>17227</v>
      </c>
      <c r="D1799" s="314" t="s">
        <v>17224</v>
      </c>
      <c r="E1799" s="315" t="s">
        <v>17219</v>
      </c>
      <c r="F1799" s="315" t="s">
        <v>17221</v>
      </c>
      <c r="G1799" s="316">
        <v>88.955223880597018</v>
      </c>
      <c r="H1799" s="317">
        <v>8.2100000000000009</v>
      </c>
      <c r="I1799" s="318">
        <v>166.2</v>
      </c>
      <c r="J1799" s="318">
        <v>65</v>
      </c>
      <c r="K1799" s="318">
        <v>231.2</v>
      </c>
      <c r="L1799" s="351">
        <f t="shared" si="106"/>
        <v>0.28114186851211076</v>
      </c>
    </row>
    <row r="1800" spans="1:12" ht="12.75" x14ac:dyDescent="0.2">
      <c r="A1800" s="302" t="s">
        <v>17226</v>
      </c>
      <c r="B1800" s="312">
        <v>2000</v>
      </c>
      <c r="C1800" s="313" t="s">
        <v>17227</v>
      </c>
      <c r="D1800" s="314" t="s">
        <v>17224</v>
      </c>
      <c r="E1800" s="315" t="s">
        <v>17219</v>
      </c>
      <c r="F1800" s="315" t="s">
        <v>17221</v>
      </c>
      <c r="G1800" s="316">
        <v>88.8</v>
      </c>
      <c r="H1800" s="317">
        <v>10.4</v>
      </c>
      <c r="I1800" s="318">
        <v>127</v>
      </c>
      <c r="J1800" s="318">
        <v>74</v>
      </c>
      <c r="K1800" s="318">
        <f t="shared" ref="K1800:K1806" si="108">I1800+J1800</f>
        <v>201</v>
      </c>
      <c r="L1800" s="351">
        <f t="shared" si="106"/>
        <v>0.36815920398009949</v>
      </c>
    </row>
    <row r="1801" spans="1:12" ht="12.75" x14ac:dyDescent="0.2">
      <c r="A1801" s="302" t="s">
        <v>17226</v>
      </c>
      <c r="B1801" s="312">
        <v>2000</v>
      </c>
      <c r="C1801" s="313" t="s">
        <v>17227</v>
      </c>
      <c r="D1801" s="314" t="s">
        <v>17224</v>
      </c>
      <c r="E1801" s="315" t="s">
        <v>17219</v>
      </c>
      <c r="F1801" s="315" t="s">
        <v>17221</v>
      </c>
      <c r="G1801" s="316">
        <v>88.5</v>
      </c>
      <c r="H1801" s="317">
        <v>10.4</v>
      </c>
      <c r="I1801" s="318">
        <v>87</v>
      </c>
      <c r="J1801" s="318">
        <v>77</v>
      </c>
      <c r="K1801" s="318">
        <f t="shared" si="108"/>
        <v>164</v>
      </c>
      <c r="L1801" s="351">
        <f t="shared" si="106"/>
        <v>0.46951219512195119</v>
      </c>
    </row>
    <row r="1802" spans="1:12" ht="12.75" x14ac:dyDescent="0.2">
      <c r="A1802" s="302" t="s">
        <v>17226</v>
      </c>
      <c r="B1802" s="312">
        <v>2000</v>
      </c>
      <c r="C1802" s="313" t="s">
        <v>17227</v>
      </c>
      <c r="D1802" s="314" t="s">
        <v>17224</v>
      </c>
      <c r="E1802" s="315" t="s">
        <v>17219</v>
      </c>
      <c r="F1802" s="315" t="s">
        <v>17221</v>
      </c>
      <c r="G1802" s="316">
        <v>88.449999999999989</v>
      </c>
      <c r="H1802" s="317">
        <v>10.4</v>
      </c>
      <c r="I1802" s="318">
        <v>109</v>
      </c>
      <c r="J1802" s="318">
        <v>82</v>
      </c>
      <c r="K1802" s="318">
        <f t="shared" si="108"/>
        <v>191</v>
      </c>
      <c r="L1802" s="351">
        <f t="shared" si="106"/>
        <v>0.4293193717277487</v>
      </c>
    </row>
    <row r="1803" spans="1:12" ht="12.75" x14ac:dyDescent="0.2">
      <c r="A1803" s="302" t="s">
        <v>17226</v>
      </c>
      <c r="B1803" s="312">
        <v>2000</v>
      </c>
      <c r="C1803" s="313" t="s">
        <v>17227</v>
      </c>
      <c r="D1803" s="314" t="s">
        <v>17224</v>
      </c>
      <c r="E1803" s="315" t="s">
        <v>17219</v>
      </c>
      <c r="F1803" s="315" t="s">
        <v>17221</v>
      </c>
      <c r="G1803" s="316">
        <v>88.149999999999991</v>
      </c>
      <c r="H1803" s="317">
        <v>10.4</v>
      </c>
      <c r="I1803" s="318">
        <v>116</v>
      </c>
      <c r="J1803" s="318">
        <v>86</v>
      </c>
      <c r="K1803" s="318">
        <f t="shared" si="108"/>
        <v>202</v>
      </c>
      <c r="L1803" s="351">
        <f t="shared" si="106"/>
        <v>0.42574257425742573</v>
      </c>
    </row>
    <row r="1804" spans="1:12" ht="12.75" x14ac:dyDescent="0.2">
      <c r="A1804" s="302" t="s">
        <v>17226</v>
      </c>
      <c r="B1804" s="312">
        <v>2000</v>
      </c>
      <c r="C1804" s="313" t="s">
        <v>17227</v>
      </c>
      <c r="D1804" s="314" t="s">
        <v>17224</v>
      </c>
      <c r="E1804" s="315" t="s">
        <v>17219</v>
      </c>
      <c r="F1804" s="315" t="s">
        <v>17221</v>
      </c>
      <c r="G1804" s="316">
        <v>88.1</v>
      </c>
      <c r="H1804" s="317">
        <v>10.5</v>
      </c>
      <c r="I1804" s="318">
        <v>129</v>
      </c>
      <c r="J1804" s="318">
        <v>75</v>
      </c>
      <c r="K1804" s="318">
        <f t="shared" si="108"/>
        <v>204</v>
      </c>
      <c r="L1804" s="351">
        <f t="shared" si="106"/>
        <v>0.36764705882352944</v>
      </c>
    </row>
    <row r="1805" spans="1:12" ht="12.75" x14ac:dyDescent="0.2">
      <c r="A1805" s="302" t="s">
        <v>17226</v>
      </c>
      <c r="B1805" s="312">
        <v>1049</v>
      </c>
      <c r="C1805" s="313" t="s">
        <v>17227</v>
      </c>
      <c r="D1805" s="314" t="s">
        <v>17224</v>
      </c>
      <c r="E1805" s="315" t="s">
        <v>17219</v>
      </c>
      <c r="F1805" s="315" t="s">
        <v>17221</v>
      </c>
      <c r="G1805" s="316">
        <v>88.083889418493797</v>
      </c>
      <c r="H1805" s="317">
        <v>11.4</v>
      </c>
      <c r="I1805" s="318">
        <v>10.24</v>
      </c>
      <c r="J1805" s="318">
        <v>47.52</v>
      </c>
      <c r="K1805" s="318">
        <f t="shared" si="108"/>
        <v>57.760000000000005</v>
      </c>
      <c r="L1805" s="351">
        <f t="shared" si="106"/>
        <v>0.82271468144044324</v>
      </c>
    </row>
    <row r="1806" spans="1:12" ht="12.75" x14ac:dyDescent="0.2">
      <c r="A1806" s="302" t="s">
        <v>17226</v>
      </c>
      <c r="B1806" s="312">
        <v>2000</v>
      </c>
      <c r="C1806" s="313" t="s">
        <v>17227</v>
      </c>
      <c r="D1806" s="314" t="s">
        <v>17224</v>
      </c>
      <c r="E1806" s="315" t="s">
        <v>17219</v>
      </c>
      <c r="F1806" s="315" t="s">
        <v>17221</v>
      </c>
      <c r="G1806" s="316">
        <v>88.05</v>
      </c>
      <c r="H1806" s="317">
        <v>10.6</v>
      </c>
      <c r="I1806" s="318">
        <v>78</v>
      </c>
      <c r="J1806" s="318">
        <v>64</v>
      </c>
      <c r="K1806" s="318">
        <f t="shared" si="108"/>
        <v>142</v>
      </c>
      <c r="L1806" s="351">
        <f t="shared" si="106"/>
        <v>0.45070422535211269</v>
      </c>
    </row>
    <row r="1807" spans="1:12" ht="12.75" x14ac:dyDescent="0.2">
      <c r="A1807" s="302" t="s">
        <v>17226</v>
      </c>
      <c r="B1807" s="312">
        <v>2000</v>
      </c>
      <c r="C1807" s="313" t="s">
        <v>17227</v>
      </c>
      <c r="D1807" s="314" t="s">
        <v>17224</v>
      </c>
      <c r="E1807" s="315" t="s">
        <v>17219</v>
      </c>
      <c r="F1807" s="315" t="s">
        <v>17220</v>
      </c>
      <c r="G1807" s="316">
        <v>88</v>
      </c>
      <c r="H1807" s="317">
        <v>13</v>
      </c>
      <c r="I1807" s="318">
        <v>23.3</v>
      </c>
      <c r="J1807" s="318">
        <v>10.6</v>
      </c>
      <c r="K1807" s="318">
        <v>33.700000000000003</v>
      </c>
      <c r="L1807" s="351">
        <f t="shared" si="106"/>
        <v>0.31454005934718099</v>
      </c>
    </row>
    <row r="1808" spans="1:12" ht="12.75" x14ac:dyDescent="0.2">
      <c r="A1808" s="302" t="s">
        <v>17226</v>
      </c>
      <c r="B1808" s="312">
        <v>2000</v>
      </c>
      <c r="C1808" s="313" t="s">
        <v>17227</v>
      </c>
      <c r="D1808" s="314" t="s">
        <v>17224</v>
      </c>
      <c r="E1808" s="315" t="s">
        <v>17219</v>
      </c>
      <c r="F1808" s="315" t="s">
        <v>17220</v>
      </c>
      <c r="G1808" s="316">
        <v>88</v>
      </c>
      <c r="H1808" s="317">
        <v>13</v>
      </c>
      <c r="I1808" s="318">
        <v>21.4</v>
      </c>
      <c r="J1808" s="318">
        <v>10</v>
      </c>
      <c r="K1808" s="318">
        <v>31.2</v>
      </c>
      <c r="L1808" s="351">
        <f t="shared" si="106"/>
        <v>0.32051282051282054</v>
      </c>
    </row>
    <row r="1809" spans="1:12" ht="12.75" x14ac:dyDescent="0.2">
      <c r="A1809" s="302" t="s">
        <v>17226</v>
      </c>
      <c r="B1809" s="312">
        <v>2000</v>
      </c>
      <c r="C1809" s="313" t="s">
        <v>17227</v>
      </c>
      <c r="D1809" s="314" t="s">
        <v>17224</v>
      </c>
      <c r="E1809" s="315" t="s">
        <v>17219</v>
      </c>
      <c r="F1809" s="315" t="s">
        <v>17221</v>
      </c>
      <c r="G1809" s="316">
        <v>88</v>
      </c>
      <c r="H1809" s="317">
        <v>10.4</v>
      </c>
      <c r="I1809" s="318">
        <v>26</v>
      </c>
      <c r="J1809" s="318">
        <v>65</v>
      </c>
      <c r="K1809" s="318">
        <f t="shared" ref="K1809:K1819" si="109">I1809+J1809</f>
        <v>91</v>
      </c>
      <c r="L1809" s="351">
        <f t="shared" si="106"/>
        <v>0.7142857142857143</v>
      </c>
    </row>
    <row r="1810" spans="1:12" ht="12.75" x14ac:dyDescent="0.2">
      <c r="A1810" s="302" t="s">
        <v>17226</v>
      </c>
      <c r="B1810" s="312">
        <v>2000</v>
      </c>
      <c r="C1810" s="313" t="s">
        <v>17227</v>
      </c>
      <c r="D1810" s="314" t="s">
        <v>17224</v>
      </c>
      <c r="E1810" s="315" t="s">
        <v>17219</v>
      </c>
      <c r="F1810" s="315" t="s">
        <v>17221</v>
      </c>
      <c r="G1810" s="316">
        <v>87.85</v>
      </c>
      <c r="H1810" s="317">
        <v>10.4</v>
      </c>
      <c r="I1810" s="318">
        <v>52</v>
      </c>
      <c r="J1810" s="318">
        <v>65</v>
      </c>
      <c r="K1810" s="318">
        <f t="shared" si="109"/>
        <v>117</v>
      </c>
      <c r="L1810" s="351">
        <f t="shared" si="106"/>
        <v>0.55555555555555558</v>
      </c>
    </row>
    <row r="1811" spans="1:12" ht="12.75" x14ac:dyDescent="0.2">
      <c r="A1811" s="302" t="s">
        <v>17226</v>
      </c>
      <c r="B1811" s="312">
        <v>2000</v>
      </c>
      <c r="C1811" s="313" t="s">
        <v>17227</v>
      </c>
      <c r="D1811" s="314" t="s">
        <v>17224</v>
      </c>
      <c r="E1811" s="315" t="s">
        <v>17219</v>
      </c>
      <c r="F1811" s="315" t="s">
        <v>17221</v>
      </c>
      <c r="G1811" s="316">
        <v>87.85</v>
      </c>
      <c r="H1811" s="317">
        <v>10.199999999999999</v>
      </c>
      <c r="I1811" s="318">
        <v>85</v>
      </c>
      <c r="J1811" s="318">
        <v>82</v>
      </c>
      <c r="K1811" s="318">
        <f t="shared" si="109"/>
        <v>167</v>
      </c>
      <c r="L1811" s="351">
        <f t="shared" si="106"/>
        <v>0.49101796407185627</v>
      </c>
    </row>
    <row r="1812" spans="1:12" ht="12.75" x14ac:dyDescent="0.2">
      <c r="A1812" s="302" t="s">
        <v>17226</v>
      </c>
      <c r="B1812" s="312">
        <v>1049</v>
      </c>
      <c r="C1812" s="313" t="s">
        <v>17227</v>
      </c>
      <c r="D1812" s="314" t="s">
        <v>17224</v>
      </c>
      <c r="E1812" s="315" t="s">
        <v>17219</v>
      </c>
      <c r="F1812" s="315" t="s">
        <v>17221</v>
      </c>
      <c r="G1812" s="316">
        <v>87.607244995233557</v>
      </c>
      <c r="H1812" s="317">
        <v>10.62</v>
      </c>
      <c r="I1812" s="318">
        <v>29.14</v>
      </c>
      <c r="J1812" s="318">
        <v>77.86</v>
      </c>
      <c r="K1812" s="318">
        <f t="shared" si="109"/>
        <v>107</v>
      </c>
      <c r="L1812" s="351">
        <f t="shared" si="106"/>
        <v>0.72766355140186911</v>
      </c>
    </row>
    <row r="1813" spans="1:12" ht="12.75" x14ac:dyDescent="0.2">
      <c r="A1813" s="302" t="s">
        <v>17226</v>
      </c>
      <c r="B1813" s="312">
        <v>1049</v>
      </c>
      <c r="C1813" s="313" t="s">
        <v>17227</v>
      </c>
      <c r="D1813" s="314" t="s">
        <v>17224</v>
      </c>
      <c r="E1813" s="315" t="s">
        <v>17219</v>
      </c>
      <c r="F1813" s="315" t="s">
        <v>17221</v>
      </c>
      <c r="G1813" s="316">
        <v>87.416587225929447</v>
      </c>
      <c r="H1813" s="317">
        <v>11.13</v>
      </c>
      <c r="I1813" s="318">
        <v>30.2</v>
      </c>
      <c r="J1813" s="318">
        <v>71.8</v>
      </c>
      <c r="K1813" s="318">
        <f t="shared" si="109"/>
        <v>102</v>
      </c>
      <c r="L1813" s="351">
        <f t="shared" si="106"/>
        <v>0.70392156862745092</v>
      </c>
    </row>
    <row r="1814" spans="1:12" ht="12.75" x14ac:dyDescent="0.2">
      <c r="A1814" s="302" t="s">
        <v>17226</v>
      </c>
      <c r="B1814" s="312">
        <v>1049</v>
      </c>
      <c r="C1814" s="313" t="s">
        <v>17227</v>
      </c>
      <c r="D1814" s="314" t="s">
        <v>17224</v>
      </c>
      <c r="E1814" s="315" t="s">
        <v>17219</v>
      </c>
      <c r="F1814" s="315" t="s">
        <v>17221</v>
      </c>
      <c r="G1814" s="316">
        <v>87.416587225929447</v>
      </c>
      <c r="H1814" s="317">
        <v>11.19</v>
      </c>
      <c r="I1814" s="318">
        <v>28.6</v>
      </c>
      <c r="J1814" s="318">
        <v>70.400000000000006</v>
      </c>
      <c r="K1814" s="318">
        <f t="shared" si="109"/>
        <v>99</v>
      </c>
      <c r="L1814" s="351">
        <f t="shared" si="106"/>
        <v>0.71111111111111114</v>
      </c>
    </row>
    <row r="1815" spans="1:12" ht="12.75" x14ac:dyDescent="0.2">
      <c r="A1815" s="302" t="s">
        <v>17226</v>
      </c>
      <c r="B1815" s="312">
        <v>1049</v>
      </c>
      <c r="C1815" s="313" t="s">
        <v>17227</v>
      </c>
      <c r="D1815" s="314" t="s">
        <v>17224</v>
      </c>
      <c r="E1815" s="315" t="s">
        <v>17219</v>
      </c>
      <c r="F1815" s="315" t="s">
        <v>17221</v>
      </c>
      <c r="G1815" s="316">
        <v>87.416587225929447</v>
      </c>
      <c r="H1815" s="317">
        <v>11.12</v>
      </c>
      <c r="I1815" s="318">
        <v>31.67</v>
      </c>
      <c r="J1815" s="318">
        <v>74.47</v>
      </c>
      <c r="K1815" s="318">
        <f t="shared" si="109"/>
        <v>106.14</v>
      </c>
      <c r="L1815" s="351">
        <f t="shared" si="106"/>
        <v>0.70162050122479747</v>
      </c>
    </row>
    <row r="1816" spans="1:12" ht="12.75" x14ac:dyDescent="0.2">
      <c r="A1816" s="302" t="s">
        <v>17226</v>
      </c>
      <c r="B1816" s="312">
        <v>1049</v>
      </c>
      <c r="C1816" s="313" t="s">
        <v>17227</v>
      </c>
      <c r="D1816" s="314" t="s">
        <v>17224</v>
      </c>
      <c r="E1816" s="315" t="s">
        <v>17219</v>
      </c>
      <c r="F1816" s="315" t="s">
        <v>17221</v>
      </c>
      <c r="G1816" s="316">
        <v>87.225929456625366</v>
      </c>
      <c r="H1816" s="317">
        <v>10.91</v>
      </c>
      <c r="I1816" s="318">
        <v>27.57</v>
      </c>
      <c r="J1816" s="318">
        <v>86.95</v>
      </c>
      <c r="K1816" s="318">
        <f t="shared" si="109"/>
        <v>114.52000000000001</v>
      </c>
      <c r="L1816" s="351">
        <f t="shared" si="106"/>
        <v>0.75925602514844559</v>
      </c>
    </row>
    <row r="1817" spans="1:12" ht="12.75" x14ac:dyDescent="0.2">
      <c r="A1817" s="302" t="s">
        <v>17226</v>
      </c>
      <c r="B1817" s="312">
        <v>1126</v>
      </c>
      <c r="C1817" s="313" t="s">
        <v>17227</v>
      </c>
      <c r="D1817" s="314" t="s">
        <v>17224</v>
      </c>
      <c r="E1817" s="315" t="s">
        <v>17219</v>
      </c>
      <c r="F1817" s="315" t="s">
        <v>17221</v>
      </c>
      <c r="G1817" s="316">
        <v>87.211367673179396</v>
      </c>
      <c r="H1817" s="317">
        <v>11.12</v>
      </c>
      <c r="I1817" s="318">
        <v>17.600000000000001</v>
      </c>
      <c r="J1817" s="318">
        <v>49.93</v>
      </c>
      <c r="K1817" s="318">
        <f t="shared" si="109"/>
        <v>67.53</v>
      </c>
      <c r="L1817" s="351">
        <f t="shared" si="106"/>
        <v>0.73937509255145861</v>
      </c>
    </row>
    <row r="1818" spans="1:12" ht="12.75" x14ac:dyDescent="0.2">
      <c r="A1818" s="302" t="s">
        <v>17226</v>
      </c>
      <c r="B1818" s="312">
        <v>1126</v>
      </c>
      <c r="C1818" s="313" t="s">
        <v>17227</v>
      </c>
      <c r="D1818" s="314" t="s">
        <v>17224</v>
      </c>
      <c r="E1818" s="315" t="s">
        <v>17219</v>
      </c>
      <c r="F1818" s="315" t="s">
        <v>17221</v>
      </c>
      <c r="G1818" s="316">
        <v>87.211367673179396</v>
      </c>
      <c r="H1818" s="317">
        <v>11.13</v>
      </c>
      <c r="I1818" s="318">
        <v>18</v>
      </c>
      <c r="J1818" s="318">
        <v>50.47</v>
      </c>
      <c r="K1818" s="318">
        <f t="shared" si="109"/>
        <v>68.47</v>
      </c>
      <c r="L1818" s="351">
        <f t="shared" si="106"/>
        <v>0.73711114356652552</v>
      </c>
    </row>
    <row r="1819" spans="1:12" ht="12.75" x14ac:dyDescent="0.2">
      <c r="A1819" s="302" t="s">
        <v>17226</v>
      </c>
      <c r="B1819" s="312">
        <v>1126</v>
      </c>
      <c r="C1819" s="313" t="s">
        <v>17227</v>
      </c>
      <c r="D1819" s="314" t="s">
        <v>17224</v>
      </c>
      <c r="E1819" s="315" t="s">
        <v>17219</v>
      </c>
      <c r="F1819" s="315" t="s">
        <v>17221</v>
      </c>
      <c r="G1819" s="316">
        <v>87.211367673179396</v>
      </c>
      <c r="H1819" s="317">
        <v>11.1</v>
      </c>
      <c r="I1819" s="318">
        <v>16.73</v>
      </c>
      <c r="J1819" s="318">
        <v>40.07</v>
      </c>
      <c r="K1819" s="318">
        <f t="shared" si="109"/>
        <v>56.8</v>
      </c>
      <c r="L1819" s="351">
        <f t="shared" si="106"/>
        <v>0.70545774647887327</v>
      </c>
    </row>
    <row r="1820" spans="1:12" ht="12.75" x14ac:dyDescent="0.2">
      <c r="A1820" s="302" t="s">
        <v>17226</v>
      </c>
      <c r="B1820" s="312">
        <v>4445</v>
      </c>
      <c r="C1820" s="313" t="s">
        <v>17227</v>
      </c>
      <c r="D1820" s="314" t="s">
        <v>17224</v>
      </c>
      <c r="E1820" s="315" t="s">
        <v>17219</v>
      </c>
      <c r="F1820" s="315" t="s">
        <v>17220</v>
      </c>
      <c r="G1820" s="316">
        <v>87</v>
      </c>
      <c r="H1820" s="317">
        <v>11.1</v>
      </c>
      <c r="I1820" s="318">
        <v>64.7</v>
      </c>
      <c r="J1820" s="318">
        <v>0.3</v>
      </c>
      <c r="K1820" s="318">
        <v>66.5</v>
      </c>
      <c r="L1820" s="351">
        <f t="shared" si="106"/>
        <v>4.5112781954887212E-3</v>
      </c>
    </row>
    <row r="1821" spans="1:12" ht="12.75" x14ac:dyDescent="0.2">
      <c r="A1821" s="302" t="s">
        <v>17226</v>
      </c>
      <c r="B1821" s="312">
        <v>2000</v>
      </c>
      <c r="C1821" s="313" t="s">
        <v>17227</v>
      </c>
      <c r="D1821" s="314" t="s">
        <v>17224</v>
      </c>
      <c r="E1821" s="315" t="s">
        <v>17219</v>
      </c>
      <c r="F1821" s="315" t="s">
        <v>17221</v>
      </c>
      <c r="G1821" s="316">
        <v>86.7</v>
      </c>
      <c r="H1821" s="317">
        <v>10.5</v>
      </c>
      <c r="I1821" s="318">
        <v>103</v>
      </c>
      <c r="J1821" s="318">
        <v>72</v>
      </c>
      <c r="K1821" s="318">
        <f>I1821+J1821</f>
        <v>175</v>
      </c>
      <c r="L1821" s="351">
        <f t="shared" si="106"/>
        <v>0.41142857142857142</v>
      </c>
    </row>
    <row r="1822" spans="1:12" ht="12.75" x14ac:dyDescent="0.2">
      <c r="A1822" s="302" t="s">
        <v>17226</v>
      </c>
      <c r="B1822" s="312">
        <v>1775</v>
      </c>
      <c r="C1822" s="313" t="s">
        <v>17227</v>
      </c>
      <c r="D1822" s="314" t="s">
        <v>17224</v>
      </c>
      <c r="E1822" s="315" t="s">
        <v>17219</v>
      </c>
      <c r="F1822" s="315" t="s">
        <v>17221</v>
      </c>
      <c r="G1822" s="316">
        <v>86.5</v>
      </c>
      <c r="H1822" s="317">
        <v>12.17</v>
      </c>
      <c r="I1822" s="318">
        <v>16.8</v>
      </c>
      <c r="J1822" s="318">
        <v>22.6</v>
      </c>
      <c r="K1822" s="318">
        <v>39.4</v>
      </c>
      <c r="L1822" s="351">
        <f t="shared" si="106"/>
        <v>0.57360406091370564</v>
      </c>
    </row>
    <row r="1823" spans="1:12" ht="12.75" x14ac:dyDescent="0.2">
      <c r="A1823" s="302" t="s">
        <v>17226</v>
      </c>
      <c r="B1823" s="312">
        <v>2000</v>
      </c>
      <c r="C1823" s="313" t="s">
        <v>17227</v>
      </c>
      <c r="D1823" s="314" t="s">
        <v>17224</v>
      </c>
      <c r="E1823" s="315" t="s">
        <v>17219</v>
      </c>
      <c r="F1823" s="315" t="s">
        <v>17221</v>
      </c>
      <c r="G1823" s="316">
        <v>86.3</v>
      </c>
      <c r="H1823" s="317">
        <v>10.7</v>
      </c>
      <c r="I1823" s="318">
        <v>52</v>
      </c>
      <c r="J1823" s="318">
        <v>58</v>
      </c>
      <c r="K1823" s="318">
        <f t="shared" ref="K1823:K1828" si="110">I1823+J1823</f>
        <v>110</v>
      </c>
      <c r="L1823" s="351">
        <f t="shared" si="106"/>
        <v>0.52727272727272723</v>
      </c>
    </row>
    <row r="1824" spans="1:12" ht="12.75" x14ac:dyDescent="0.2">
      <c r="A1824" s="302" t="s">
        <v>17226</v>
      </c>
      <c r="B1824" s="312">
        <v>2000</v>
      </c>
      <c r="C1824" s="313" t="s">
        <v>17227</v>
      </c>
      <c r="D1824" s="314" t="s">
        <v>17224</v>
      </c>
      <c r="E1824" s="315" t="s">
        <v>17219</v>
      </c>
      <c r="F1824" s="315" t="s">
        <v>17221</v>
      </c>
      <c r="G1824" s="316">
        <v>86.2</v>
      </c>
      <c r="H1824" s="317">
        <v>10.3</v>
      </c>
      <c r="I1824" s="318">
        <v>149</v>
      </c>
      <c r="J1824" s="318">
        <v>69</v>
      </c>
      <c r="K1824" s="318">
        <f t="shared" si="110"/>
        <v>218</v>
      </c>
      <c r="L1824" s="351">
        <f t="shared" si="106"/>
        <v>0.3165137614678899</v>
      </c>
    </row>
    <row r="1825" spans="1:12" ht="12.75" x14ac:dyDescent="0.2">
      <c r="A1825" s="302" t="s">
        <v>17226</v>
      </c>
      <c r="B1825" s="312">
        <v>2000</v>
      </c>
      <c r="C1825" s="313" t="s">
        <v>17227</v>
      </c>
      <c r="D1825" s="314" t="s">
        <v>17224</v>
      </c>
      <c r="E1825" s="315" t="s">
        <v>17219</v>
      </c>
      <c r="F1825" s="315" t="s">
        <v>17221</v>
      </c>
      <c r="G1825" s="316">
        <v>86.2</v>
      </c>
      <c r="H1825" s="317">
        <v>10.5</v>
      </c>
      <c r="I1825" s="318">
        <v>124</v>
      </c>
      <c r="J1825" s="318">
        <v>76</v>
      </c>
      <c r="K1825" s="318">
        <f t="shared" si="110"/>
        <v>200</v>
      </c>
      <c r="L1825" s="351">
        <f t="shared" si="106"/>
        <v>0.38</v>
      </c>
    </row>
    <row r="1826" spans="1:12" ht="12.75" x14ac:dyDescent="0.2">
      <c r="A1826" s="302" t="s">
        <v>17226</v>
      </c>
      <c r="B1826" s="312">
        <v>1126</v>
      </c>
      <c r="C1826" s="313" t="s">
        <v>17227</v>
      </c>
      <c r="D1826" s="314" t="s">
        <v>17224</v>
      </c>
      <c r="E1826" s="315" t="s">
        <v>17219</v>
      </c>
      <c r="F1826" s="315" t="s">
        <v>17221</v>
      </c>
      <c r="G1826" s="316">
        <v>86.145648312611016</v>
      </c>
      <c r="H1826" s="317">
        <v>11.11</v>
      </c>
      <c r="I1826" s="318">
        <v>24.27</v>
      </c>
      <c r="J1826" s="318">
        <v>51.2</v>
      </c>
      <c r="K1826" s="318">
        <f t="shared" si="110"/>
        <v>75.47</v>
      </c>
      <c r="L1826" s="351">
        <f t="shared" si="106"/>
        <v>0.67841526434344779</v>
      </c>
    </row>
    <row r="1827" spans="1:12" ht="12.75" x14ac:dyDescent="0.2">
      <c r="A1827" s="302" t="s">
        <v>17226</v>
      </c>
      <c r="B1827" s="312">
        <v>1126</v>
      </c>
      <c r="C1827" s="313" t="s">
        <v>17227</v>
      </c>
      <c r="D1827" s="314" t="s">
        <v>17224</v>
      </c>
      <c r="E1827" s="315" t="s">
        <v>17219</v>
      </c>
      <c r="F1827" s="315" t="s">
        <v>17221</v>
      </c>
      <c r="G1827" s="316">
        <v>86.145648312611016</v>
      </c>
      <c r="H1827" s="317">
        <v>11.1</v>
      </c>
      <c r="I1827" s="318">
        <v>24.93</v>
      </c>
      <c r="J1827" s="318">
        <v>52</v>
      </c>
      <c r="K1827" s="318">
        <f t="shared" si="110"/>
        <v>76.930000000000007</v>
      </c>
      <c r="L1827" s="351">
        <f t="shared" si="106"/>
        <v>0.67593916547510713</v>
      </c>
    </row>
    <row r="1828" spans="1:12" ht="12.75" x14ac:dyDescent="0.2">
      <c r="A1828" s="302" t="s">
        <v>17226</v>
      </c>
      <c r="B1828" s="312">
        <v>1126</v>
      </c>
      <c r="C1828" s="313" t="s">
        <v>17227</v>
      </c>
      <c r="D1828" s="314" t="s">
        <v>17224</v>
      </c>
      <c r="E1828" s="315" t="s">
        <v>17219</v>
      </c>
      <c r="F1828" s="315" t="s">
        <v>17221</v>
      </c>
      <c r="G1828" s="316">
        <v>86.145648312611016</v>
      </c>
      <c r="H1828" s="317">
        <v>11.11</v>
      </c>
      <c r="I1828" s="318">
        <v>24.27</v>
      </c>
      <c r="J1828" s="318">
        <v>51.87</v>
      </c>
      <c r="K1828" s="318">
        <f t="shared" si="110"/>
        <v>76.14</v>
      </c>
      <c r="L1828" s="351">
        <f t="shared" si="106"/>
        <v>0.68124507486209607</v>
      </c>
    </row>
    <row r="1829" spans="1:12" ht="12.75" x14ac:dyDescent="0.2">
      <c r="A1829" s="302" t="s">
        <v>17226</v>
      </c>
      <c r="B1829" s="312">
        <v>1775</v>
      </c>
      <c r="C1829" s="313" t="s">
        <v>17227</v>
      </c>
      <c r="D1829" s="314" t="s">
        <v>17224</v>
      </c>
      <c r="E1829" s="315" t="s">
        <v>17219</v>
      </c>
      <c r="F1829" s="315" t="s">
        <v>17221</v>
      </c>
      <c r="G1829" s="316">
        <v>86</v>
      </c>
      <c r="H1829" s="317">
        <v>12.12</v>
      </c>
      <c r="I1829" s="318">
        <v>22.6</v>
      </c>
      <c r="J1829" s="318">
        <v>18</v>
      </c>
      <c r="K1829" s="318">
        <v>40.6</v>
      </c>
      <c r="L1829" s="351">
        <f t="shared" si="106"/>
        <v>0.44334975369458124</v>
      </c>
    </row>
    <row r="1830" spans="1:12" ht="12.75" x14ac:dyDescent="0.2">
      <c r="A1830" s="302" t="s">
        <v>17226</v>
      </c>
      <c r="B1830" s="312">
        <v>1006</v>
      </c>
      <c r="C1830" s="313" t="s">
        <v>17227</v>
      </c>
      <c r="D1830" s="314" t="s">
        <v>17224</v>
      </c>
      <c r="E1830" s="315" t="s">
        <v>17219</v>
      </c>
      <c r="F1830" s="315" t="s">
        <v>17221</v>
      </c>
      <c r="G1830" s="316">
        <v>86</v>
      </c>
      <c r="H1830" s="317">
        <v>9</v>
      </c>
      <c r="I1830" s="318">
        <v>86</v>
      </c>
      <c r="J1830" s="318">
        <v>91</v>
      </c>
      <c r="K1830" s="318">
        <f t="shared" ref="K1830:K1841" si="111">I1830+J1830</f>
        <v>177</v>
      </c>
      <c r="L1830" s="351">
        <f t="shared" si="106"/>
        <v>0.51412429378531077</v>
      </c>
    </row>
    <row r="1831" spans="1:12" ht="12.75" x14ac:dyDescent="0.2">
      <c r="A1831" s="302" t="s">
        <v>17226</v>
      </c>
      <c r="B1831" s="312">
        <v>1006</v>
      </c>
      <c r="C1831" s="313" t="s">
        <v>17227</v>
      </c>
      <c r="D1831" s="314" t="s">
        <v>17224</v>
      </c>
      <c r="E1831" s="315" t="s">
        <v>17219</v>
      </c>
      <c r="F1831" s="315" t="s">
        <v>17221</v>
      </c>
      <c r="G1831" s="316">
        <v>86</v>
      </c>
      <c r="H1831" s="317">
        <v>9</v>
      </c>
      <c r="I1831" s="318">
        <v>94</v>
      </c>
      <c r="J1831" s="318">
        <v>95</v>
      </c>
      <c r="K1831" s="318">
        <f t="shared" si="111"/>
        <v>189</v>
      </c>
      <c r="L1831" s="351">
        <f t="shared" si="106"/>
        <v>0.50264550264550267</v>
      </c>
    </row>
    <row r="1832" spans="1:12" ht="12.75" x14ac:dyDescent="0.2">
      <c r="A1832" s="302" t="s">
        <v>17226</v>
      </c>
      <c r="B1832" s="312">
        <v>1006</v>
      </c>
      <c r="C1832" s="313" t="s">
        <v>17227</v>
      </c>
      <c r="D1832" s="314" t="s">
        <v>17224</v>
      </c>
      <c r="E1832" s="315" t="s">
        <v>17219</v>
      </c>
      <c r="F1832" s="315" t="s">
        <v>17221</v>
      </c>
      <c r="G1832" s="316">
        <v>86</v>
      </c>
      <c r="H1832" s="317">
        <v>9</v>
      </c>
      <c r="I1832" s="318">
        <v>102</v>
      </c>
      <c r="J1832" s="318">
        <v>92</v>
      </c>
      <c r="K1832" s="318">
        <f t="shared" si="111"/>
        <v>194</v>
      </c>
      <c r="L1832" s="351">
        <f t="shared" si="106"/>
        <v>0.47422680412371132</v>
      </c>
    </row>
    <row r="1833" spans="1:12" ht="12.75" x14ac:dyDescent="0.2">
      <c r="A1833" s="302" t="s">
        <v>17226</v>
      </c>
      <c r="B1833" s="312">
        <v>2000</v>
      </c>
      <c r="C1833" s="313" t="s">
        <v>17227</v>
      </c>
      <c r="D1833" s="314" t="s">
        <v>17224</v>
      </c>
      <c r="E1833" s="315" t="s">
        <v>17219</v>
      </c>
      <c r="F1833" s="315" t="s">
        <v>17221</v>
      </c>
      <c r="G1833" s="316">
        <v>86</v>
      </c>
      <c r="H1833" s="317">
        <v>10.7</v>
      </c>
      <c r="I1833" s="318">
        <v>59</v>
      </c>
      <c r="J1833" s="318">
        <v>71</v>
      </c>
      <c r="K1833" s="318">
        <f t="shared" si="111"/>
        <v>130</v>
      </c>
      <c r="L1833" s="351">
        <f t="shared" si="106"/>
        <v>0.5461538461538461</v>
      </c>
    </row>
    <row r="1834" spans="1:12" ht="12.75" x14ac:dyDescent="0.2">
      <c r="A1834" s="302" t="s">
        <v>17226</v>
      </c>
      <c r="B1834" s="312">
        <v>1006</v>
      </c>
      <c r="C1834" s="313" t="s">
        <v>17227</v>
      </c>
      <c r="D1834" s="314" t="s">
        <v>17224</v>
      </c>
      <c r="E1834" s="315" t="s">
        <v>17219</v>
      </c>
      <c r="F1834" s="315" t="s">
        <v>17221</v>
      </c>
      <c r="G1834" s="316">
        <v>85.586481113320076</v>
      </c>
      <c r="H1834" s="317">
        <v>8.59</v>
      </c>
      <c r="I1834" s="318">
        <v>107.33</v>
      </c>
      <c r="J1834" s="318">
        <v>112.13</v>
      </c>
      <c r="K1834" s="318">
        <f t="shared" si="111"/>
        <v>219.45999999999998</v>
      </c>
      <c r="L1834" s="351">
        <f t="shared" ref="L1834:L1897" si="112">IF(J1834="","",IF(K1834="","",J1834/K1834))</f>
        <v>0.51093593365533585</v>
      </c>
    </row>
    <row r="1835" spans="1:12" ht="12.75" x14ac:dyDescent="0.2">
      <c r="A1835" s="302" t="s">
        <v>17226</v>
      </c>
      <c r="B1835" s="312">
        <v>1006</v>
      </c>
      <c r="C1835" s="313" t="s">
        <v>17227</v>
      </c>
      <c r="D1835" s="314" t="s">
        <v>17224</v>
      </c>
      <c r="E1835" s="315" t="s">
        <v>17219</v>
      </c>
      <c r="F1835" s="315" t="s">
        <v>17221</v>
      </c>
      <c r="G1835" s="316">
        <v>85.586481113320076</v>
      </c>
      <c r="H1835" s="317">
        <v>8.59</v>
      </c>
      <c r="I1835" s="318">
        <v>101.47</v>
      </c>
      <c r="J1835" s="318">
        <v>112.07</v>
      </c>
      <c r="K1835" s="318">
        <f t="shared" si="111"/>
        <v>213.54</v>
      </c>
      <c r="L1835" s="351">
        <f t="shared" si="112"/>
        <v>0.52481970590989979</v>
      </c>
    </row>
    <row r="1836" spans="1:12" ht="12.75" x14ac:dyDescent="0.2">
      <c r="A1836" s="302" t="s">
        <v>17226</v>
      </c>
      <c r="B1836" s="312">
        <v>1006</v>
      </c>
      <c r="C1836" s="313" t="s">
        <v>17227</v>
      </c>
      <c r="D1836" s="314" t="s">
        <v>17224</v>
      </c>
      <c r="E1836" s="315" t="s">
        <v>17219</v>
      </c>
      <c r="F1836" s="315" t="s">
        <v>17221</v>
      </c>
      <c r="G1836" s="316">
        <v>85.586481113320076</v>
      </c>
      <c r="H1836" s="317">
        <v>8.61</v>
      </c>
      <c r="I1836" s="318">
        <v>99</v>
      </c>
      <c r="J1836" s="318">
        <v>110.13</v>
      </c>
      <c r="K1836" s="318">
        <f t="shared" si="111"/>
        <v>209.13</v>
      </c>
      <c r="L1836" s="351">
        <f t="shared" si="112"/>
        <v>0.52661024243293642</v>
      </c>
    </row>
    <row r="1837" spans="1:12" ht="12.75" x14ac:dyDescent="0.2">
      <c r="A1837" s="302" t="s">
        <v>17226</v>
      </c>
      <c r="B1837" s="312">
        <v>1049</v>
      </c>
      <c r="C1837" s="313" t="s">
        <v>17227</v>
      </c>
      <c r="D1837" s="314" t="s">
        <v>17224</v>
      </c>
      <c r="E1837" s="315" t="s">
        <v>17219</v>
      </c>
      <c r="F1837" s="315" t="s">
        <v>17221</v>
      </c>
      <c r="G1837" s="316">
        <v>85.4</v>
      </c>
      <c r="H1837" s="317">
        <v>11.3</v>
      </c>
      <c r="I1837" s="318">
        <v>12</v>
      </c>
      <c r="J1837" s="318">
        <v>52</v>
      </c>
      <c r="K1837" s="318">
        <f t="shared" si="111"/>
        <v>64</v>
      </c>
      <c r="L1837" s="351">
        <f t="shared" si="112"/>
        <v>0.8125</v>
      </c>
    </row>
    <row r="1838" spans="1:12" ht="12.75" x14ac:dyDescent="0.2">
      <c r="A1838" s="302" t="s">
        <v>17226</v>
      </c>
      <c r="B1838" s="312">
        <v>2000</v>
      </c>
      <c r="C1838" s="313" t="s">
        <v>17227</v>
      </c>
      <c r="D1838" s="314" t="s">
        <v>17224</v>
      </c>
      <c r="E1838" s="315" t="s">
        <v>17219</v>
      </c>
      <c r="F1838" s="315" t="s">
        <v>17221</v>
      </c>
      <c r="G1838" s="316">
        <v>85.1</v>
      </c>
      <c r="H1838" s="317">
        <v>10.4</v>
      </c>
      <c r="I1838" s="318">
        <v>43</v>
      </c>
      <c r="J1838" s="318">
        <v>85</v>
      </c>
      <c r="K1838" s="318">
        <f t="shared" si="111"/>
        <v>128</v>
      </c>
      <c r="L1838" s="351">
        <f t="shared" si="112"/>
        <v>0.6640625</v>
      </c>
    </row>
    <row r="1839" spans="1:12" ht="12.75" x14ac:dyDescent="0.2">
      <c r="A1839" s="302" t="s">
        <v>17226</v>
      </c>
      <c r="B1839" s="312">
        <v>1006</v>
      </c>
      <c r="C1839" s="313" t="s">
        <v>17227</v>
      </c>
      <c r="D1839" s="314" t="s">
        <v>17224</v>
      </c>
      <c r="E1839" s="315" t="s">
        <v>17219</v>
      </c>
      <c r="F1839" s="315" t="s">
        <v>17221</v>
      </c>
      <c r="G1839" s="316">
        <v>85</v>
      </c>
      <c r="H1839" s="317">
        <v>8.8000000000000007</v>
      </c>
      <c r="I1839" s="318">
        <v>90</v>
      </c>
      <c r="J1839" s="318">
        <v>86</v>
      </c>
      <c r="K1839" s="318">
        <f t="shared" si="111"/>
        <v>176</v>
      </c>
      <c r="L1839" s="351">
        <f t="shared" si="112"/>
        <v>0.48863636363636365</v>
      </c>
    </row>
    <row r="1840" spans="1:12" ht="12.75" x14ac:dyDescent="0.2">
      <c r="A1840" s="302" t="s">
        <v>17226</v>
      </c>
      <c r="B1840" s="312">
        <v>1006</v>
      </c>
      <c r="C1840" s="313" t="s">
        <v>17227</v>
      </c>
      <c r="D1840" s="314" t="s">
        <v>17224</v>
      </c>
      <c r="E1840" s="315" t="s">
        <v>17219</v>
      </c>
      <c r="F1840" s="315" t="s">
        <v>17221</v>
      </c>
      <c r="G1840" s="316">
        <v>85</v>
      </c>
      <c r="H1840" s="317">
        <v>8.8000000000000007</v>
      </c>
      <c r="I1840" s="318">
        <v>92</v>
      </c>
      <c r="J1840" s="318">
        <v>85</v>
      </c>
      <c r="K1840" s="318">
        <f t="shared" si="111"/>
        <v>177</v>
      </c>
      <c r="L1840" s="351">
        <f t="shared" si="112"/>
        <v>0.48022598870056499</v>
      </c>
    </row>
    <row r="1841" spans="1:12" ht="12.75" x14ac:dyDescent="0.2">
      <c r="A1841" s="302" t="s">
        <v>17226</v>
      </c>
      <c r="B1841" s="312">
        <v>1006</v>
      </c>
      <c r="C1841" s="313" t="s">
        <v>17227</v>
      </c>
      <c r="D1841" s="314" t="s">
        <v>17224</v>
      </c>
      <c r="E1841" s="315" t="s">
        <v>17219</v>
      </c>
      <c r="F1841" s="315" t="s">
        <v>17221</v>
      </c>
      <c r="G1841" s="316">
        <v>85</v>
      </c>
      <c r="H1841" s="317">
        <v>8.8000000000000007</v>
      </c>
      <c r="I1841" s="318">
        <v>83</v>
      </c>
      <c r="J1841" s="318">
        <v>81</v>
      </c>
      <c r="K1841" s="318">
        <f t="shared" si="111"/>
        <v>164</v>
      </c>
      <c r="L1841" s="351">
        <f t="shared" si="112"/>
        <v>0.49390243902439024</v>
      </c>
    </row>
    <row r="1842" spans="1:12" ht="12.75" x14ac:dyDescent="0.2">
      <c r="A1842" s="302" t="s">
        <v>17226</v>
      </c>
      <c r="B1842" s="312">
        <v>1500</v>
      </c>
      <c r="C1842" s="313" t="s">
        <v>17227</v>
      </c>
      <c r="D1842" s="314" t="s">
        <v>17224</v>
      </c>
      <c r="E1842" s="315" t="s">
        <v>17219</v>
      </c>
      <c r="F1842" s="315" t="s">
        <v>17220</v>
      </c>
      <c r="G1842" s="316">
        <v>85</v>
      </c>
      <c r="H1842" s="317">
        <v>12</v>
      </c>
      <c r="I1842" s="318">
        <v>175.5</v>
      </c>
      <c r="J1842" s="318">
        <v>7.5</v>
      </c>
      <c r="K1842" s="318">
        <v>183</v>
      </c>
      <c r="L1842" s="351">
        <f t="shared" si="112"/>
        <v>4.0983606557377046E-2</v>
      </c>
    </row>
    <row r="1843" spans="1:12" ht="12.75" x14ac:dyDescent="0.2">
      <c r="A1843" s="302" t="s">
        <v>17226</v>
      </c>
      <c r="B1843" s="312">
        <v>1500</v>
      </c>
      <c r="C1843" s="313" t="s">
        <v>17227</v>
      </c>
      <c r="D1843" s="314" t="s">
        <v>17224</v>
      </c>
      <c r="E1843" s="315" t="s">
        <v>17219</v>
      </c>
      <c r="F1843" s="315" t="s">
        <v>17220</v>
      </c>
      <c r="G1843" s="316">
        <v>85</v>
      </c>
      <c r="H1843" s="317">
        <v>12.9</v>
      </c>
      <c r="I1843" s="318">
        <v>73.2</v>
      </c>
      <c r="J1843" s="318">
        <v>3.8</v>
      </c>
      <c r="K1843" s="318">
        <v>77</v>
      </c>
      <c r="L1843" s="351">
        <f t="shared" si="112"/>
        <v>4.9350649350649346E-2</v>
      </c>
    </row>
    <row r="1844" spans="1:12" ht="12.75" x14ac:dyDescent="0.2">
      <c r="A1844" s="302" t="s">
        <v>17226</v>
      </c>
      <c r="B1844" s="312">
        <v>1000</v>
      </c>
      <c r="C1844" s="313" t="s">
        <v>17227</v>
      </c>
      <c r="D1844" s="314" t="s">
        <v>17224</v>
      </c>
      <c r="E1844" s="315" t="s">
        <v>17219</v>
      </c>
      <c r="F1844" s="315" t="s">
        <v>17220</v>
      </c>
      <c r="G1844" s="316">
        <v>85</v>
      </c>
      <c r="H1844" s="317">
        <v>15</v>
      </c>
      <c r="I1844" s="318">
        <v>133.80000000000001</v>
      </c>
      <c r="J1844" s="318">
        <v>15.199999999999989</v>
      </c>
      <c r="K1844" s="318">
        <v>149</v>
      </c>
      <c r="L1844" s="351">
        <f t="shared" si="112"/>
        <v>0.10201342281879187</v>
      </c>
    </row>
    <row r="1845" spans="1:12" ht="12.75" x14ac:dyDescent="0.2">
      <c r="A1845" s="302" t="s">
        <v>17226</v>
      </c>
      <c r="B1845" s="312">
        <v>2000</v>
      </c>
      <c r="C1845" s="313" t="s">
        <v>17227</v>
      </c>
      <c r="D1845" s="314" t="s">
        <v>17224</v>
      </c>
      <c r="E1845" s="315" t="s">
        <v>17219</v>
      </c>
      <c r="F1845" s="315" t="s">
        <v>17221</v>
      </c>
      <c r="G1845" s="316">
        <v>85</v>
      </c>
      <c r="H1845" s="317">
        <v>10.3</v>
      </c>
      <c r="I1845" s="318">
        <v>46</v>
      </c>
      <c r="J1845" s="318">
        <v>78</v>
      </c>
      <c r="K1845" s="318">
        <f>I1845+J1845</f>
        <v>124</v>
      </c>
      <c r="L1845" s="351">
        <f t="shared" si="112"/>
        <v>0.62903225806451613</v>
      </c>
    </row>
    <row r="1846" spans="1:12" ht="12.75" x14ac:dyDescent="0.2">
      <c r="A1846" s="302" t="s">
        <v>17226</v>
      </c>
      <c r="B1846" s="312">
        <v>2000</v>
      </c>
      <c r="C1846" s="313" t="s">
        <v>17227</v>
      </c>
      <c r="D1846" s="314" t="s">
        <v>17224</v>
      </c>
      <c r="E1846" s="315" t="s">
        <v>17219</v>
      </c>
      <c r="F1846" s="315" t="s">
        <v>17221</v>
      </c>
      <c r="G1846" s="316">
        <v>85</v>
      </c>
      <c r="H1846" s="317">
        <v>10.4</v>
      </c>
      <c r="I1846" s="318">
        <v>23</v>
      </c>
      <c r="J1846" s="318">
        <v>58</v>
      </c>
      <c r="K1846" s="318">
        <f>I1846+J1846</f>
        <v>81</v>
      </c>
      <c r="L1846" s="351">
        <f t="shared" si="112"/>
        <v>0.71604938271604934</v>
      </c>
    </row>
    <row r="1847" spans="1:12" ht="12.75" x14ac:dyDescent="0.2">
      <c r="A1847" s="302" t="s">
        <v>17226</v>
      </c>
      <c r="B1847" s="312">
        <v>1049</v>
      </c>
      <c r="C1847" s="313" t="s">
        <v>17227</v>
      </c>
      <c r="D1847" s="314" t="s">
        <v>17224</v>
      </c>
      <c r="E1847" s="315" t="s">
        <v>17219</v>
      </c>
      <c r="F1847" s="315" t="s">
        <v>17221</v>
      </c>
      <c r="G1847" s="316">
        <v>84.175405147759776</v>
      </c>
      <c r="H1847" s="317">
        <v>11.2</v>
      </c>
      <c r="I1847" s="318">
        <v>26</v>
      </c>
      <c r="J1847" s="318">
        <v>65.86</v>
      </c>
      <c r="K1847" s="318">
        <f>I1847+J1847</f>
        <v>91.86</v>
      </c>
      <c r="L1847" s="351">
        <f t="shared" si="112"/>
        <v>0.7169605922055301</v>
      </c>
    </row>
    <row r="1848" spans="1:12" ht="12.75" x14ac:dyDescent="0.2">
      <c r="A1848" s="302" t="s">
        <v>17226</v>
      </c>
      <c r="B1848" s="312">
        <v>1049</v>
      </c>
      <c r="C1848" s="313" t="s">
        <v>17227</v>
      </c>
      <c r="D1848" s="314" t="s">
        <v>17224</v>
      </c>
      <c r="E1848" s="315" t="s">
        <v>17219</v>
      </c>
      <c r="F1848" s="315" t="s">
        <v>17221</v>
      </c>
      <c r="G1848" s="316">
        <v>84.1</v>
      </c>
      <c r="H1848" s="317">
        <v>10.9</v>
      </c>
      <c r="I1848" s="318">
        <v>11</v>
      </c>
      <c r="J1848" s="318">
        <v>66</v>
      </c>
      <c r="K1848" s="318">
        <f>I1848+J1848</f>
        <v>77</v>
      </c>
      <c r="L1848" s="351">
        <f t="shared" si="112"/>
        <v>0.8571428571428571</v>
      </c>
    </row>
    <row r="1849" spans="1:12" ht="12.75" x14ac:dyDescent="0.2">
      <c r="A1849" s="302" t="s">
        <v>17226</v>
      </c>
      <c r="B1849" s="312">
        <v>1000</v>
      </c>
      <c r="C1849" s="313" t="s">
        <v>17227</v>
      </c>
      <c r="D1849" s="314" t="s">
        <v>17224</v>
      </c>
      <c r="E1849" s="315" t="s">
        <v>17219</v>
      </c>
      <c r="F1849" s="315" t="s">
        <v>17220</v>
      </c>
      <c r="G1849" s="316">
        <v>84</v>
      </c>
      <c r="H1849" s="317">
        <v>12.2</v>
      </c>
      <c r="I1849" s="318">
        <v>130.4</v>
      </c>
      <c r="J1849" s="318">
        <v>3.7</v>
      </c>
      <c r="K1849" s="318">
        <v>134.5</v>
      </c>
      <c r="L1849" s="351">
        <f t="shared" si="112"/>
        <v>2.7509293680297399E-2</v>
      </c>
    </row>
    <row r="1850" spans="1:12" ht="12.75" x14ac:dyDescent="0.2">
      <c r="A1850" s="302" t="s">
        <v>17226</v>
      </c>
      <c r="B1850" s="312">
        <v>1340</v>
      </c>
      <c r="C1850" s="313" t="s">
        <v>17227</v>
      </c>
      <c r="D1850" s="314" t="s">
        <v>17224</v>
      </c>
      <c r="E1850" s="315" t="s">
        <v>17219</v>
      </c>
      <c r="F1850" s="315" t="s">
        <v>17221</v>
      </c>
      <c r="G1850" s="316">
        <v>83.955223880597018</v>
      </c>
      <c r="H1850" s="317">
        <v>8.09</v>
      </c>
      <c r="I1850" s="318">
        <v>210.6</v>
      </c>
      <c r="J1850" s="318">
        <v>36.799999999999997</v>
      </c>
      <c r="K1850" s="318">
        <v>247.39999999999998</v>
      </c>
      <c r="L1850" s="351">
        <f t="shared" si="112"/>
        <v>0.14874696847210994</v>
      </c>
    </row>
    <row r="1851" spans="1:12" ht="12.75" x14ac:dyDescent="0.2">
      <c r="A1851" s="302" t="s">
        <v>17226</v>
      </c>
      <c r="B1851" s="312">
        <v>2000</v>
      </c>
      <c r="C1851" s="313" t="s">
        <v>17227</v>
      </c>
      <c r="D1851" s="314" t="s">
        <v>17224</v>
      </c>
      <c r="E1851" s="315" t="s">
        <v>17219</v>
      </c>
      <c r="F1851" s="315" t="s">
        <v>17221</v>
      </c>
      <c r="G1851" s="316">
        <v>83.850000000000009</v>
      </c>
      <c r="H1851" s="317">
        <v>10.4</v>
      </c>
      <c r="I1851" s="318">
        <v>62</v>
      </c>
      <c r="J1851" s="318">
        <v>77</v>
      </c>
      <c r="K1851" s="318">
        <f>I1851+J1851</f>
        <v>139</v>
      </c>
      <c r="L1851" s="351">
        <f t="shared" si="112"/>
        <v>0.5539568345323741</v>
      </c>
    </row>
    <row r="1852" spans="1:12" ht="12.75" x14ac:dyDescent="0.2">
      <c r="A1852" s="302" t="s">
        <v>17226</v>
      </c>
      <c r="B1852" s="312">
        <v>1126</v>
      </c>
      <c r="C1852" s="313" t="s">
        <v>17227</v>
      </c>
      <c r="D1852" s="314" t="s">
        <v>17224</v>
      </c>
      <c r="E1852" s="315" t="s">
        <v>17219</v>
      </c>
      <c r="F1852" s="315" t="s">
        <v>17221</v>
      </c>
      <c r="G1852" s="316">
        <v>83.747779751332146</v>
      </c>
      <c r="H1852" s="317">
        <v>11.69</v>
      </c>
      <c r="I1852" s="318">
        <v>14.4</v>
      </c>
      <c r="J1852" s="318">
        <v>46.47</v>
      </c>
      <c r="K1852" s="318">
        <f>I1852+J1852</f>
        <v>60.87</v>
      </c>
      <c r="L1852" s="351">
        <f t="shared" si="112"/>
        <v>0.76343026121241997</v>
      </c>
    </row>
    <row r="1853" spans="1:12" ht="12.75" x14ac:dyDescent="0.2">
      <c r="A1853" s="302" t="s">
        <v>17226</v>
      </c>
      <c r="B1853" s="312">
        <v>1126</v>
      </c>
      <c r="C1853" s="313" t="s">
        <v>17227</v>
      </c>
      <c r="D1853" s="314" t="s">
        <v>17224</v>
      </c>
      <c r="E1853" s="315" t="s">
        <v>17219</v>
      </c>
      <c r="F1853" s="315" t="s">
        <v>17221</v>
      </c>
      <c r="G1853" s="316">
        <v>83.747779751332146</v>
      </c>
      <c r="H1853" s="317">
        <v>11.71</v>
      </c>
      <c r="I1853" s="318">
        <v>14.6</v>
      </c>
      <c r="J1853" s="318">
        <v>46.87</v>
      </c>
      <c r="K1853" s="318">
        <f>I1853+J1853</f>
        <v>61.47</v>
      </c>
      <c r="L1853" s="351">
        <f t="shared" si="112"/>
        <v>0.76248576541402302</v>
      </c>
    </row>
    <row r="1854" spans="1:12" ht="12.75" x14ac:dyDescent="0.2">
      <c r="A1854" s="302" t="s">
        <v>17226</v>
      </c>
      <c r="B1854" s="312">
        <v>1126</v>
      </c>
      <c r="C1854" s="313" t="s">
        <v>17227</v>
      </c>
      <c r="D1854" s="314" t="s">
        <v>17224</v>
      </c>
      <c r="E1854" s="315" t="s">
        <v>17219</v>
      </c>
      <c r="F1854" s="315" t="s">
        <v>17221</v>
      </c>
      <c r="G1854" s="316">
        <v>83.747779751332146</v>
      </c>
      <c r="H1854" s="317">
        <v>11.7</v>
      </c>
      <c r="I1854" s="318">
        <v>14.53</v>
      </c>
      <c r="J1854" s="318">
        <v>46.93</v>
      </c>
      <c r="K1854" s="318">
        <f>I1854+J1854</f>
        <v>61.46</v>
      </c>
      <c r="L1854" s="351">
        <f t="shared" si="112"/>
        <v>0.76358607224210873</v>
      </c>
    </row>
    <row r="1855" spans="1:12" ht="12.75" x14ac:dyDescent="0.2">
      <c r="A1855" s="302" t="s">
        <v>17226</v>
      </c>
      <c r="B1855" s="312">
        <v>2000</v>
      </c>
      <c r="C1855" s="313" t="s">
        <v>17227</v>
      </c>
      <c r="D1855" s="314" t="s">
        <v>17224</v>
      </c>
      <c r="E1855" s="315" t="s">
        <v>17219</v>
      </c>
      <c r="F1855" s="315" t="s">
        <v>17221</v>
      </c>
      <c r="G1855" s="316">
        <v>83.6</v>
      </c>
      <c r="H1855" s="317">
        <v>9.6</v>
      </c>
      <c r="I1855" s="318">
        <v>121</v>
      </c>
      <c r="J1855" s="318">
        <v>86</v>
      </c>
      <c r="K1855" s="318">
        <f>I1855+J1855</f>
        <v>207</v>
      </c>
      <c r="L1855" s="351">
        <f t="shared" si="112"/>
        <v>0.41545893719806765</v>
      </c>
    </row>
    <row r="1856" spans="1:12" ht="12.75" x14ac:dyDescent="0.2">
      <c r="A1856" s="302" t="s">
        <v>17226</v>
      </c>
      <c r="B1856" s="312">
        <v>2000</v>
      </c>
      <c r="C1856" s="313" t="s">
        <v>17227</v>
      </c>
      <c r="D1856" s="314" t="s">
        <v>17224</v>
      </c>
      <c r="E1856" s="315" t="s">
        <v>17219</v>
      </c>
      <c r="F1856" s="315" t="s">
        <v>17220</v>
      </c>
      <c r="G1856" s="316">
        <v>83</v>
      </c>
      <c r="H1856" s="317">
        <v>12</v>
      </c>
      <c r="I1856" s="318">
        <v>48.57</v>
      </c>
      <c r="J1856" s="318">
        <v>0.38</v>
      </c>
      <c r="K1856" s="318">
        <v>49.7</v>
      </c>
      <c r="L1856" s="351">
        <f t="shared" si="112"/>
        <v>7.6458752515090539E-3</v>
      </c>
    </row>
    <row r="1857" spans="1:12" ht="12.75" x14ac:dyDescent="0.2">
      <c r="A1857" s="302" t="s">
        <v>17226</v>
      </c>
      <c r="B1857" s="312">
        <v>1000</v>
      </c>
      <c r="C1857" s="313" t="s">
        <v>17227</v>
      </c>
      <c r="D1857" s="314" t="s">
        <v>17224</v>
      </c>
      <c r="E1857" s="315" t="s">
        <v>17219</v>
      </c>
      <c r="F1857" s="315" t="s">
        <v>17220</v>
      </c>
      <c r="G1857" s="316">
        <v>83</v>
      </c>
      <c r="H1857" s="317">
        <v>12.6</v>
      </c>
      <c r="I1857" s="318">
        <v>89.97</v>
      </c>
      <c r="J1857" s="318">
        <v>0</v>
      </c>
      <c r="K1857" s="318">
        <v>89.97</v>
      </c>
      <c r="L1857" s="351">
        <f t="shared" si="112"/>
        <v>0</v>
      </c>
    </row>
    <row r="1858" spans="1:12" ht="12.75" x14ac:dyDescent="0.2">
      <c r="A1858" s="302" t="s">
        <v>17226</v>
      </c>
      <c r="B1858" s="312">
        <v>2000</v>
      </c>
      <c r="C1858" s="313" t="s">
        <v>17227</v>
      </c>
      <c r="D1858" s="314" t="s">
        <v>17224</v>
      </c>
      <c r="E1858" s="315" t="s">
        <v>17219</v>
      </c>
      <c r="F1858" s="315" t="s">
        <v>17221</v>
      </c>
      <c r="G1858" s="316">
        <v>83</v>
      </c>
      <c r="H1858" s="317">
        <v>10.199999999999999</v>
      </c>
      <c r="I1858" s="318">
        <v>79</v>
      </c>
      <c r="J1858" s="318">
        <v>67</v>
      </c>
      <c r="K1858" s="318">
        <f>I1858+J1858</f>
        <v>146</v>
      </c>
      <c r="L1858" s="351">
        <f t="shared" si="112"/>
        <v>0.4589041095890411</v>
      </c>
    </row>
    <row r="1859" spans="1:12" ht="12.75" x14ac:dyDescent="0.2">
      <c r="A1859" s="302" t="s">
        <v>17226</v>
      </c>
      <c r="B1859" s="312">
        <v>1176</v>
      </c>
      <c r="C1859" s="313" t="s">
        <v>17227</v>
      </c>
      <c r="D1859" s="314" t="s">
        <v>17224</v>
      </c>
      <c r="E1859" s="315" t="s">
        <v>17219</v>
      </c>
      <c r="F1859" s="315" t="s">
        <v>17221</v>
      </c>
      <c r="G1859" s="316">
        <v>82.8</v>
      </c>
      <c r="H1859" s="317">
        <v>10.93</v>
      </c>
      <c r="I1859" s="318">
        <v>28.6</v>
      </c>
      <c r="J1859" s="318">
        <v>49.87</v>
      </c>
      <c r="K1859" s="318">
        <f>I1859+J1859</f>
        <v>78.47</v>
      </c>
      <c r="L1859" s="351">
        <f t="shared" si="112"/>
        <v>0.63552950172040268</v>
      </c>
    </row>
    <row r="1860" spans="1:12" ht="12.75" x14ac:dyDescent="0.2">
      <c r="A1860" s="302" t="s">
        <v>17226</v>
      </c>
      <c r="B1860" s="312">
        <v>1176</v>
      </c>
      <c r="C1860" s="313" t="s">
        <v>17227</v>
      </c>
      <c r="D1860" s="314" t="s">
        <v>17224</v>
      </c>
      <c r="E1860" s="315" t="s">
        <v>17219</v>
      </c>
      <c r="F1860" s="315" t="s">
        <v>17221</v>
      </c>
      <c r="G1860" s="316">
        <v>82.8</v>
      </c>
      <c r="H1860" s="317">
        <v>10.93</v>
      </c>
      <c r="I1860" s="318">
        <v>28.73</v>
      </c>
      <c r="J1860" s="318">
        <v>49.87</v>
      </c>
      <c r="K1860" s="318">
        <f>I1860+J1860</f>
        <v>78.599999999999994</v>
      </c>
      <c r="L1860" s="351">
        <f t="shared" si="112"/>
        <v>0.63447837150127229</v>
      </c>
    </row>
    <row r="1861" spans="1:12" ht="12.75" x14ac:dyDescent="0.2">
      <c r="A1861" s="302" t="s">
        <v>17226</v>
      </c>
      <c r="B1861" s="312">
        <v>1176</v>
      </c>
      <c r="C1861" s="313" t="s">
        <v>17227</v>
      </c>
      <c r="D1861" s="314" t="s">
        <v>17224</v>
      </c>
      <c r="E1861" s="315" t="s">
        <v>17219</v>
      </c>
      <c r="F1861" s="315" t="s">
        <v>17221</v>
      </c>
      <c r="G1861" s="316">
        <v>82.8</v>
      </c>
      <c r="H1861" s="317">
        <v>10.97</v>
      </c>
      <c r="I1861" s="318">
        <v>27.93</v>
      </c>
      <c r="J1861" s="318">
        <v>49.8</v>
      </c>
      <c r="K1861" s="318">
        <f>I1861+J1861</f>
        <v>77.72999999999999</v>
      </c>
      <c r="L1861" s="351">
        <f t="shared" si="112"/>
        <v>0.64067927441142425</v>
      </c>
    </row>
    <row r="1862" spans="1:12" ht="12.75" x14ac:dyDescent="0.2">
      <c r="A1862" s="302" t="s">
        <v>17226</v>
      </c>
      <c r="B1862" s="312">
        <v>3200</v>
      </c>
      <c r="C1862" s="313" t="s">
        <v>17227</v>
      </c>
      <c r="D1862" s="314" t="s">
        <v>17224</v>
      </c>
      <c r="E1862" s="315" t="s">
        <v>17219</v>
      </c>
      <c r="F1862" s="315" t="s">
        <v>17221</v>
      </c>
      <c r="G1862" s="316">
        <v>82.7</v>
      </c>
      <c r="H1862" s="317">
        <v>10.8</v>
      </c>
      <c r="I1862" s="318">
        <v>74.900000000000006</v>
      </c>
      <c r="J1862" s="318">
        <v>25.8</v>
      </c>
      <c r="K1862" s="318">
        <v>100.7</v>
      </c>
      <c r="L1862" s="351">
        <f t="shared" si="112"/>
        <v>0.25620655412115195</v>
      </c>
    </row>
    <row r="1863" spans="1:12" ht="12.75" x14ac:dyDescent="0.2">
      <c r="A1863" s="302" t="s">
        <v>17226</v>
      </c>
      <c r="B1863" s="312">
        <v>2000</v>
      </c>
      <c r="C1863" s="313" t="s">
        <v>17227</v>
      </c>
      <c r="D1863" s="314" t="s">
        <v>17224</v>
      </c>
      <c r="E1863" s="315" t="s">
        <v>17219</v>
      </c>
      <c r="F1863" s="315" t="s">
        <v>17221</v>
      </c>
      <c r="G1863" s="316">
        <v>82.35</v>
      </c>
      <c r="H1863" s="317">
        <v>10.199999999999999</v>
      </c>
      <c r="I1863" s="318">
        <v>76</v>
      </c>
      <c r="J1863" s="318">
        <v>71</v>
      </c>
      <c r="K1863" s="318">
        <f>I1863+J1863</f>
        <v>147</v>
      </c>
      <c r="L1863" s="351">
        <f t="shared" si="112"/>
        <v>0.48299319727891155</v>
      </c>
    </row>
    <row r="1864" spans="1:12" ht="12.75" x14ac:dyDescent="0.2">
      <c r="A1864" s="302" t="s">
        <v>17226</v>
      </c>
      <c r="B1864" s="312">
        <v>1340</v>
      </c>
      <c r="C1864" s="313" t="s">
        <v>17227</v>
      </c>
      <c r="D1864" s="314" t="s">
        <v>17224</v>
      </c>
      <c r="E1864" s="315" t="s">
        <v>17219</v>
      </c>
      <c r="F1864" s="315" t="s">
        <v>17221</v>
      </c>
      <c r="G1864" s="316">
        <v>82.089552238805979</v>
      </c>
      <c r="H1864" s="317">
        <v>9.49</v>
      </c>
      <c r="I1864" s="318">
        <v>206.3</v>
      </c>
      <c r="J1864" s="318">
        <v>17.600000000000001</v>
      </c>
      <c r="K1864" s="318">
        <v>223.9</v>
      </c>
      <c r="L1864" s="351">
        <f t="shared" si="112"/>
        <v>7.86065207682001E-2</v>
      </c>
    </row>
    <row r="1865" spans="1:12" ht="12.75" x14ac:dyDescent="0.2">
      <c r="A1865" s="302" t="s">
        <v>17226</v>
      </c>
      <c r="B1865" s="312">
        <v>2000</v>
      </c>
      <c r="C1865" s="313" t="s">
        <v>17227</v>
      </c>
      <c r="D1865" s="314" t="s">
        <v>17224</v>
      </c>
      <c r="E1865" s="315" t="s">
        <v>17219</v>
      </c>
      <c r="F1865" s="315" t="s">
        <v>17220</v>
      </c>
      <c r="G1865" s="316">
        <v>82</v>
      </c>
      <c r="H1865" s="317">
        <v>12.7</v>
      </c>
      <c r="I1865" s="318">
        <v>94.2</v>
      </c>
      <c r="J1865" s="318">
        <v>1.2</v>
      </c>
      <c r="K1865" s="318">
        <v>95.5</v>
      </c>
      <c r="L1865" s="351">
        <f t="shared" si="112"/>
        <v>1.2565445026178009E-2</v>
      </c>
    </row>
    <row r="1866" spans="1:12" ht="12.75" x14ac:dyDescent="0.2">
      <c r="A1866" s="302" t="s">
        <v>17226</v>
      </c>
      <c r="B1866" s="312">
        <v>1500</v>
      </c>
      <c r="C1866" s="313" t="s">
        <v>17227</v>
      </c>
      <c r="D1866" s="314" t="s">
        <v>17224</v>
      </c>
      <c r="E1866" s="315" t="s">
        <v>17219</v>
      </c>
      <c r="F1866" s="315" t="s">
        <v>17220</v>
      </c>
      <c r="G1866" s="316">
        <v>82</v>
      </c>
      <c r="H1866" s="317">
        <v>13.3</v>
      </c>
      <c r="I1866" s="318">
        <v>36.299999999999997</v>
      </c>
      <c r="J1866" s="318">
        <v>0.7</v>
      </c>
      <c r="K1866" s="318">
        <v>37</v>
      </c>
      <c r="L1866" s="351">
        <f t="shared" si="112"/>
        <v>1.8918918918918916E-2</v>
      </c>
    </row>
    <row r="1867" spans="1:12" ht="12.75" x14ac:dyDescent="0.2">
      <c r="A1867" s="302" t="s">
        <v>17226</v>
      </c>
      <c r="B1867" s="312">
        <v>1000</v>
      </c>
      <c r="C1867" s="313" t="s">
        <v>17227</v>
      </c>
      <c r="D1867" s="314" t="s">
        <v>17224</v>
      </c>
      <c r="E1867" s="315" t="s">
        <v>17219</v>
      </c>
      <c r="F1867" s="315" t="s">
        <v>17220</v>
      </c>
      <c r="G1867" s="316">
        <v>82</v>
      </c>
      <c r="H1867" s="317">
        <v>12.4</v>
      </c>
      <c r="I1867" s="318">
        <v>114.7</v>
      </c>
      <c r="J1867" s="318">
        <v>2.1</v>
      </c>
      <c r="K1867" s="318">
        <v>116.8</v>
      </c>
      <c r="L1867" s="351">
        <f t="shared" si="112"/>
        <v>1.7979452054794523E-2</v>
      </c>
    </row>
    <row r="1868" spans="1:12" ht="12.75" x14ac:dyDescent="0.2">
      <c r="A1868" s="302" t="s">
        <v>17226</v>
      </c>
      <c r="B1868" s="312">
        <v>2000</v>
      </c>
      <c r="C1868" s="313" t="s">
        <v>17227</v>
      </c>
      <c r="D1868" s="314" t="s">
        <v>17224</v>
      </c>
      <c r="E1868" s="315" t="s">
        <v>17219</v>
      </c>
      <c r="F1868" s="315" t="s">
        <v>17221</v>
      </c>
      <c r="G1868" s="316">
        <v>82</v>
      </c>
      <c r="H1868" s="317">
        <v>10.8</v>
      </c>
      <c r="I1868" s="318">
        <v>28</v>
      </c>
      <c r="J1868" s="318">
        <v>59</v>
      </c>
      <c r="K1868" s="318">
        <f>I1868+J1868</f>
        <v>87</v>
      </c>
      <c r="L1868" s="351">
        <f t="shared" si="112"/>
        <v>0.67816091954022983</v>
      </c>
    </row>
    <row r="1869" spans="1:12" ht="12.75" x14ac:dyDescent="0.2">
      <c r="A1869" s="302" t="s">
        <v>17226</v>
      </c>
      <c r="B1869" s="312">
        <v>2000</v>
      </c>
      <c r="C1869" s="313" t="s">
        <v>17227</v>
      </c>
      <c r="D1869" s="314" t="s">
        <v>17224</v>
      </c>
      <c r="E1869" s="315" t="s">
        <v>17219</v>
      </c>
      <c r="F1869" s="315" t="s">
        <v>17221</v>
      </c>
      <c r="G1869" s="316">
        <v>82</v>
      </c>
      <c r="H1869" s="317">
        <v>10.3</v>
      </c>
      <c r="I1869" s="318">
        <v>53</v>
      </c>
      <c r="J1869" s="318">
        <v>64</v>
      </c>
      <c r="K1869" s="318">
        <f>I1869+J1869</f>
        <v>117</v>
      </c>
      <c r="L1869" s="351">
        <f t="shared" si="112"/>
        <v>0.54700854700854706</v>
      </c>
    </row>
    <row r="1870" spans="1:12" ht="12.75" x14ac:dyDescent="0.2">
      <c r="A1870" s="302" t="s">
        <v>17226</v>
      </c>
      <c r="B1870" s="312">
        <v>2000</v>
      </c>
      <c r="C1870" s="313" t="s">
        <v>17227</v>
      </c>
      <c r="D1870" s="314" t="s">
        <v>17224</v>
      </c>
      <c r="E1870" s="315" t="s">
        <v>17219</v>
      </c>
      <c r="F1870" s="315" t="s">
        <v>17221</v>
      </c>
      <c r="G1870" s="316">
        <v>81.95</v>
      </c>
      <c r="H1870" s="317">
        <v>10.5</v>
      </c>
      <c r="I1870" s="318">
        <v>61</v>
      </c>
      <c r="J1870" s="318">
        <v>69</v>
      </c>
      <c r="K1870" s="318">
        <f>I1870+J1870</f>
        <v>130</v>
      </c>
      <c r="L1870" s="351">
        <f t="shared" si="112"/>
        <v>0.53076923076923077</v>
      </c>
    </row>
    <row r="1871" spans="1:12" ht="12.75" x14ac:dyDescent="0.2">
      <c r="A1871" s="302" t="s">
        <v>17226</v>
      </c>
      <c r="B1871" s="312">
        <v>2000</v>
      </c>
      <c r="C1871" s="313" t="s">
        <v>17227</v>
      </c>
      <c r="D1871" s="314" t="s">
        <v>17224</v>
      </c>
      <c r="E1871" s="315" t="s">
        <v>17219</v>
      </c>
      <c r="F1871" s="315" t="s">
        <v>17221</v>
      </c>
      <c r="G1871" s="316">
        <v>81.55</v>
      </c>
      <c r="H1871" s="317">
        <v>10.5</v>
      </c>
      <c r="I1871" s="318">
        <v>59</v>
      </c>
      <c r="J1871" s="318">
        <v>75</v>
      </c>
      <c r="K1871" s="318">
        <f>I1871+J1871</f>
        <v>134</v>
      </c>
      <c r="L1871" s="351">
        <f t="shared" si="112"/>
        <v>0.55970149253731338</v>
      </c>
    </row>
    <row r="1872" spans="1:12" ht="12.75" x14ac:dyDescent="0.2">
      <c r="A1872" s="302" t="s">
        <v>17226</v>
      </c>
      <c r="B1872" s="312">
        <v>1340</v>
      </c>
      <c r="C1872" s="313" t="s">
        <v>17227</v>
      </c>
      <c r="D1872" s="314" t="s">
        <v>17224</v>
      </c>
      <c r="E1872" s="315" t="s">
        <v>17219</v>
      </c>
      <c r="F1872" s="315" t="s">
        <v>17221</v>
      </c>
      <c r="G1872" s="316">
        <v>81.194029850746261</v>
      </c>
      <c r="H1872" s="317">
        <v>8.36</v>
      </c>
      <c r="I1872" s="318">
        <v>180.3</v>
      </c>
      <c r="J1872" s="318">
        <v>63.7</v>
      </c>
      <c r="K1872" s="318">
        <v>244</v>
      </c>
      <c r="L1872" s="351">
        <f t="shared" si="112"/>
        <v>0.26106557377049183</v>
      </c>
    </row>
    <row r="1873" spans="1:12" ht="12.75" x14ac:dyDescent="0.2">
      <c r="A1873" s="302" t="s">
        <v>17226</v>
      </c>
      <c r="B1873" s="312">
        <v>2850</v>
      </c>
      <c r="C1873" s="313" t="s">
        <v>17227</v>
      </c>
      <c r="D1873" s="314" t="s">
        <v>17224</v>
      </c>
      <c r="E1873" s="315" t="s">
        <v>17219</v>
      </c>
      <c r="F1873" s="315" t="s">
        <v>17220</v>
      </c>
      <c r="G1873" s="316">
        <v>81</v>
      </c>
      <c r="H1873" s="317">
        <v>14</v>
      </c>
      <c r="I1873" s="318">
        <v>73.5</v>
      </c>
      <c r="J1873" s="318">
        <v>6.5</v>
      </c>
      <c r="K1873" s="318">
        <v>80</v>
      </c>
      <c r="L1873" s="351">
        <f t="shared" si="112"/>
        <v>8.1250000000000003E-2</v>
      </c>
    </row>
    <row r="1874" spans="1:12" ht="12.75" x14ac:dyDescent="0.2">
      <c r="A1874" s="302" t="s">
        <v>17226</v>
      </c>
      <c r="B1874" s="312">
        <v>1500</v>
      </c>
      <c r="C1874" s="313" t="s">
        <v>17227</v>
      </c>
      <c r="D1874" s="314" t="s">
        <v>17224</v>
      </c>
      <c r="E1874" s="315" t="s">
        <v>17219</v>
      </c>
      <c r="F1874" s="315" t="s">
        <v>17220</v>
      </c>
      <c r="G1874" s="316">
        <v>81</v>
      </c>
      <c r="H1874" s="317">
        <v>13.4</v>
      </c>
      <c r="I1874" s="318">
        <v>35.6</v>
      </c>
      <c r="J1874" s="318">
        <v>0.3</v>
      </c>
      <c r="K1874" s="318">
        <v>35.799999999999997</v>
      </c>
      <c r="L1874" s="351">
        <f t="shared" si="112"/>
        <v>8.3798882681564244E-3</v>
      </c>
    </row>
    <row r="1875" spans="1:12" ht="12.75" x14ac:dyDescent="0.2">
      <c r="A1875" s="302" t="s">
        <v>17226</v>
      </c>
      <c r="B1875" s="312">
        <v>2000</v>
      </c>
      <c r="C1875" s="313" t="s">
        <v>17227</v>
      </c>
      <c r="D1875" s="314" t="s">
        <v>17224</v>
      </c>
      <c r="E1875" s="315" t="s">
        <v>17219</v>
      </c>
      <c r="F1875" s="315" t="s">
        <v>17221</v>
      </c>
      <c r="G1875" s="316">
        <v>81</v>
      </c>
      <c r="H1875" s="317">
        <v>10.9</v>
      </c>
      <c r="I1875" s="318">
        <v>4</v>
      </c>
      <c r="J1875" s="318">
        <v>48</v>
      </c>
      <c r="K1875" s="318">
        <f t="shared" ref="K1875:K1880" si="113">I1875+J1875</f>
        <v>52</v>
      </c>
      <c r="L1875" s="351">
        <f t="shared" si="112"/>
        <v>0.92307692307692313</v>
      </c>
    </row>
    <row r="1876" spans="1:12" ht="12.75" x14ac:dyDescent="0.2">
      <c r="A1876" s="302" t="s">
        <v>17226</v>
      </c>
      <c r="B1876" s="312">
        <v>2000</v>
      </c>
      <c r="C1876" s="313" t="s">
        <v>17227</v>
      </c>
      <c r="D1876" s="314" t="s">
        <v>17224</v>
      </c>
      <c r="E1876" s="315" t="s">
        <v>17219</v>
      </c>
      <c r="F1876" s="315" t="s">
        <v>17221</v>
      </c>
      <c r="G1876" s="316">
        <v>80.55</v>
      </c>
      <c r="H1876" s="317">
        <v>9.8000000000000007</v>
      </c>
      <c r="I1876" s="318">
        <v>88</v>
      </c>
      <c r="J1876" s="318">
        <v>90</v>
      </c>
      <c r="K1876" s="318">
        <f t="shared" si="113"/>
        <v>178</v>
      </c>
      <c r="L1876" s="351">
        <f t="shared" si="112"/>
        <v>0.5056179775280899</v>
      </c>
    </row>
    <row r="1877" spans="1:12" ht="12.75" x14ac:dyDescent="0.2">
      <c r="A1877" s="302" t="s">
        <v>17226</v>
      </c>
      <c r="B1877" s="312">
        <v>1126</v>
      </c>
      <c r="C1877" s="313" t="s">
        <v>17227</v>
      </c>
      <c r="D1877" s="314" t="s">
        <v>17224</v>
      </c>
      <c r="E1877" s="315" t="s">
        <v>17219</v>
      </c>
      <c r="F1877" s="315" t="s">
        <v>17221</v>
      </c>
      <c r="G1877" s="316">
        <v>80.106571936056838</v>
      </c>
      <c r="H1877" s="317">
        <v>11.6</v>
      </c>
      <c r="I1877" s="318">
        <v>5</v>
      </c>
      <c r="J1877" s="318">
        <v>34.200000000000003</v>
      </c>
      <c r="K1877" s="318">
        <f t="shared" si="113"/>
        <v>39.200000000000003</v>
      </c>
      <c r="L1877" s="351">
        <f t="shared" si="112"/>
        <v>0.87244897959183676</v>
      </c>
    </row>
    <row r="1878" spans="1:12" ht="12.75" x14ac:dyDescent="0.2">
      <c r="A1878" s="302" t="s">
        <v>17226</v>
      </c>
      <c r="B1878" s="312">
        <v>1126</v>
      </c>
      <c r="C1878" s="313" t="s">
        <v>17227</v>
      </c>
      <c r="D1878" s="314" t="s">
        <v>17224</v>
      </c>
      <c r="E1878" s="315" t="s">
        <v>17219</v>
      </c>
      <c r="F1878" s="315" t="s">
        <v>17221</v>
      </c>
      <c r="G1878" s="316">
        <v>80.106571936056838</v>
      </c>
      <c r="H1878" s="317">
        <v>11.59</v>
      </c>
      <c r="I1878" s="318">
        <v>4.93</v>
      </c>
      <c r="J1878" s="318">
        <v>35.67</v>
      </c>
      <c r="K1878" s="318">
        <f t="shared" si="113"/>
        <v>40.6</v>
      </c>
      <c r="L1878" s="351">
        <f t="shared" si="112"/>
        <v>0.87857142857142856</v>
      </c>
    </row>
    <row r="1879" spans="1:12" ht="12.75" x14ac:dyDescent="0.2">
      <c r="A1879" s="302" t="s">
        <v>17226</v>
      </c>
      <c r="B1879" s="312">
        <v>1126</v>
      </c>
      <c r="C1879" s="313" t="s">
        <v>17227</v>
      </c>
      <c r="D1879" s="314" t="s">
        <v>17224</v>
      </c>
      <c r="E1879" s="315" t="s">
        <v>17219</v>
      </c>
      <c r="F1879" s="315" t="s">
        <v>17221</v>
      </c>
      <c r="G1879" s="316">
        <v>80.106571936056838</v>
      </c>
      <c r="H1879" s="317">
        <v>11.59</v>
      </c>
      <c r="I1879" s="318">
        <v>4.53</v>
      </c>
      <c r="J1879" s="318">
        <v>35.270000000000003</v>
      </c>
      <c r="K1879" s="318">
        <f t="shared" si="113"/>
        <v>39.800000000000004</v>
      </c>
      <c r="L1879" s="351">
        <f t="shared" si="112"/>
        <v>0.886180904522613</v>
      </c>
    </row>
    <row r="1880" spans="1:12" ht="12.75" x14ac:dyDescent="0.2">
      <c r="A1880" s="302" t="s">
        <v>17226</v>
      </c>
      <c r="B1880" s="312">
        <v>2000</v>
      </c>
      <c r="C1880" s="313" t="s">
        <v>17227</v>
      </c>
      <c r="D1880" s="314" t="s">
        <v>17224</v>
      </c>
      <c r="E1880" s="315" t="s">
        <v>17219</v>
      </c>
      <c r="F1880" s="315" t="s">
        <v>17221</v>
      </c>
      <c r="G1880" s="316">
        <v>80.100000000000009</v>
      </c>
      <c r="H1880" s="317">
        <v>10.1</v>
      </c>
      <c r="I1880" s="318">
        <v>89</v>
      </c>
      <c r="J1880" s="318">
        <v>75</v>
      </c>
      <c r="K1880" s="318">
        <f t="shared" si="113"/>
        <v>164</v>
      </c>
      <c r="L1880" s="351">
        <f t="shared" si="112"/>
        <v>0.45731707317073172</v>
      </c>
    </row>
    <row r="1881" spans="1:12" ht="12.75" x14ac:dyDescent="0.2">
      <c r="A1881" s="302" t="s">
        <v>17226</v>
      </c>
      <c r="B1881" s="312">
        <v>2000</v>
      </c>
      <c r="C1881" s="313" t="s">
        <v>17227</v>
      </c>
      <c r="D1881" s="314" t="s">
        <v>17224</v>
      </c>
      <c r="E1881" s="315" t="s">
        <v>17219</v>
      </c>
      <c r="F1881" s="315" t="s">
        <v>17220</v>
      </c>
      <c r="G1881" s="316">
        <v>80</v>
      </c>
      <c r="H1881" s="317">
        <v>12</v>
      </c>
      <c r="I1881" s="318">
        <v>95.9</v>
      </c>
      <c r="J1881" s="318">
        <v>1.05</v>
      </c>
      <c r="K1881" s="318">
        <v>100.34</v>
      </c>
      <c r="L1881" s="351">
        <f t="shared" si="112"/>
        <v>1.0464420968706398E-2</v>
      </c>
    </row>
    <row r="1882" spans="1:12" ht="12.75" x14ac:dyDescent="0.2">
      <c r="A1882" s="302" t="s">
        <v>17226</v>
      </c>
      <c r="B1882" s="312">
        <v>2000</v>
      </c>
      <c r="C1882" s="313" t="s">
        <v>17227</v>
      </c>
      <c r="D1882" s="314" t="s">
        <v>17224</v>
      </c>
      <c r="E1882" s="315" t="s">
        <v>17219</v>
      </c>
      <c r="F1882" s="315" t="s">
        <v>17221</v>
      </c>
      <c r="G1882" s="316">
        <v>79.7</v>
      </c>
      <c r="H1882" s="317">
        <v>10.1</v>
      </c>
      <c r="I1882" s="318">
        <v>93</v>
      </c>
      <c r="J1882" s="318">
        <v>83</v>
      </c>
      <c r="K1882" s="318">
        <f>I1882+J1882</f>
        <v>176</v>
      </c>
      <c r="L1882" s="351">
        <f t="shared" si="112"/>
        <v>0.47159090909090912</v>
      </c>
    </row>
    <row r="1883" spans="1:12" ht="12.75" x14ac:dyDescent="0.2">
      <c r="A1883" s="302" t="s">
        <v>17226</v>
      </c>
      <c r="B1883" s="312">
        <v>1176</v>
      </c>
      <c r="C1883" s="313" t="s">
        <v>17227</v>
      </c>
      <c r="D1883" s="314" t="s">
        <v>17224</v>
      </c>
      <c r="E1883" s="315" t="s">
        <v>17219</v>
      </c>
      <c r="F1883" s="315" t="s">
        <v>17221</v>
      </c>
      <c r="G1883" s="316">
        <v>79.400000000000006</v>
      </c>
      <c r="H1883" s="317">
        <v>11.1</v>
      </c>
      <c r="I1883" s="318">
        <v>27</v>
      </c>
      <c r="J1883" s="318">
        <v>43.53</v>
      </c>
      <c r="K1883" s="318">
        <f>I1883+J1883</f>
        <v>70.53</v>
      </c>
      <c r="L1883" s="351">
        <f t="shared" si="112"/>
        <v>0.61718417694598049</v>
      </c>
    </row>
    <row r="1884" spans="1:12" ht="12.75" x14ac:dyDescent="0.2">
      <c r="A1884" s="302" t="s">
        <v>17226</v>
      </c>
      <c r="B1884" s="312">
        <v>1176</v>
      </c>
      <c r="C1884" s="313" t="s">
        <v>17227</v>
      </c>
      <c r="D1884" s="314" t="s">
        <v>17224</v>
      </c>
      <c r="E1884" s="315" t="s">
        <v>17219</v>
      </c>
      <c r="F1884" s="315" t="s">
        <v>17221</v>
      </c>
      <c r="G1884" s="316">
        <v>79.400000000000006</v>
      </c>
      <c r="H1884" s="317">
        <v>11.13</v>
      </c>
      <c r="I1884" s="318">
        <v>23</v>
      </c>
      <c r="J1884" s="318">
        <v>43.93</v>
      </c>
      <c r="K1884" s="318">
        <f>I1884+J1884</f>
        <v>66.930000000000007</v>
      </c>
      <c r="L1884" s="351">
        <f t="shared" si="112"/>
        <v>0.65635738831615109</v>
      </c>
    </row>
    <row r="1885" spans="1:12" ht="12.75" x14ac:dyDescent="0.2">
      <c r="A1885" s="302" t="s">
        <v>17226</v>
      </c>
      <c r="B1885" s="312">
        <v>1176</v>
      </c>
      <c r="C1885" s="313" t="s">
        <v>17227</v>
      </c>
      <c r="D1885" s="314" t="s">
        <v>17224</v>
      </c>
      <c r="E1885" s="315" t="s">
        <v>17219</v>
      </c>
      <c r="F1885" s="315" t="s">
        <v>17221</v>
      </c>
      <c r="G1885" s="316">
        <v>79.400000000000006</v>
      </c>
      <c r="H1885" s="317">
        <v>11.11</v>
      </c>
      <c r="I1885" s="318">
        <v>24.87</v>
      </c>
      <c r="J1885" s="318">
        <v>45</v>
      </c>
      <c r="K1885" s="318">
        <f>I1885+J1885</f>
        <v>69.87</v>
      </c>
      <c r="L1885" s="351">
        <f t="shared" si="112"/>
        <v>0.64405324173465006</v>
      </c>
    </row>
    <row r="1886" spans="1:12" ht="12.75" x14ac:dyDescent="0.2">
      <c r="A1886" s="302" t="s">
        <v>17226</v>
      </c>
      <c r="B1886" s="312">
        <v>1000</v>
      </c>
      <c r="C1886" s="313" t="s">
        <v>17227</v>
      </c>
      <c r="D1886" s="314" t="s">
        <v>17224</v>
      </c>
      <c r="E1886" s="315" t="s">
        <v>17219</v>
      </c>
      <c r="F1886" s="315" t="s">
        <v>17220</v>
      </c>
      <c r="G1886" s="316">
        <v>79</v>
      </c>
      <c r="H1886" s="317">
        <v>12.5</v>
      </c>
      <c r="I1886" s="318">
        <v>108.7</v>
      </c>
      <c r="J1886" s="318">
        <v>2</v>
      </c>
      <c r="K1886" s="318">
        <v>111.2</v>
      </c>
      <c r="L1886" s="351">
        <f t="shared" si="112"/>
        <v>1.7985611510791366E-2</v>
      </c>
    </row>
    <row r="1887" spans="1:12" ht="12.75" x14ac:dyDescent="0.2">
      <c r="A1887" s="302" t="s">
        <v>17226</v>
      </c>
      <c r="B1887" s="312">
        <v>787</v>
      </c>
      <c r="C1887" s="313" t="s">
        <v>17227</v>
      </c>
      <c r="D1887" s="314" t="s">
        <v>17224</v>
      </c>
      <c r="E1887" s="315" t="s">
        <v>17219</v>
      </c>
      <c r="F1887" s="315" t="s">
        <v>17221</v>
      </c>
      <c r="G1887" s="316">
        <v>78.900000000000006</v>
      </c>
      <c r="H1887" s="317">
        <v>10.1</v>
      </c>
      <c r="I1887" s="318">
        <v>42.27</v>
      </c>
      <c r="J1887" s="318">
        <v>67.400000000000006</v>
      </c>
      <c r="K1887" s="318">
        <f t="shared" ref="K1887:K1892" si="114">I1887+J1887</f>
        <v>109.67000000000002</v>
      </c>
      <c r="L1887" s="351">
        <f t="shared" si="112"/>
        <v>0.61457098568432567</v>
      </c>
    </row>
    <row r="1888" spans="1:12" ht="12.75" x14ac:dyDescent="0.2">
      <c r="A1888" s="302" t="s">
        <v>17226</v>
      </c>
      <c r="B1888" s="312">
        <v>787</v>
      </c>
      <c r="C1888" s="313" t="s">
        <v>17227</v>
      </c>
      <c r="D1888" s="314" t="s">
        <v>17224</v>
      </c>
      <c r="E1888" s="315" t="s">
        <v>17219</v>
      </c>
      <c r="F1888" s="315" t="s">
        <v>17221</v>
      </c>
      <c r="G1888" s="316">
        <v>78.900000000000006</v>
      </c>
      <c r="H1888" s="317">
        <v>10.1</v>
      </c>
      <c r="I1888" s="318">
        <v>43.47</v>
      </c>
      <c r="J1888" s="318">
        <v>68.2</v>
      </c>
      <c r="K1888" s="318">
        <f t="shared" si="114"/>
        <v>111.67</v>
      </c>
      <c r="L1888" s="351">
        <f t="shared" si="112"/>
        <v>0.61072803796901587</v>
      </c>
    </row>
    <row r="1889" spans="1:12" ht="12.75" x14ac:dyDescent="0.2">
      <c r="A1889" s="302" t="s">
        <v>17226</v>
      </c>
      <c r="B1889" s="312">
        <v>787</v>
      </c>
      <c r="C1889" s="313" t="s">
        <v>17227</v>
      </c>
      <c r="D1889" s="314" t="s">
        <v>17224</v>
      </c>
      <c r="E1889" s="315" t="s">
        <v>17219</v>
      </c>
      <c r="F1889" s="315" t="s">
        <v>17221</v>
      </c>
      <c r="G1889" s="316">
        <v>78.900000000000006</v>
      </c>
      <c r="H1889" s="317">
        <v>10.1</v>
      </c>
      <c r="I1889" s="318">
        <v>44</v>
      </c>
      <c r="J1889" s="318">
        <v>69.53</v>
      </c>
      <c r="K1889" s="318">
        <f t="shared" si="114"/>
        <v>113.53</v>
      </c>
      <c r="L1889" s="351">
        <f t="shared" si="112"/>
        <v>0.61243724125781729</v>
      </c>
    </row>
    <row r="1890" spans="1:12" ht="12.75" x14ac:dyDescent="0.2">
      <c r="A1890" s="302" t="s">
        <v>17226</v>
      </c>
      <c r="B1890" s="312">
        <v>1176</v>
      </c>
      <c r="C1890" s="313" t="s">
        <v>17227</v>
      </c>
      <c r="D1890" s="314" t="s">
        <v>17224</v>
      </c>
      <c r="E1890" s="315" t="s">
        <v>17219</v>
      </c>
      <c r="F1890" s="315" t="s">
        <v>17221</v>
      </c>
      <c r="G1890" s="316">
        <v>78.486394557823118</v>
      </c>
      <c r="H1890" s="317">
        <v>10.97</v>
      </c>
      <c r="I1890" s="318">
        <v>54</v>
      </c>
      <c r="J1890" s="318">
        <v>58.53</v>
      </c>
      <c r="K1890" s="318">
        <f t="shared" si="114"/>
        <v>112.53</v>
      </c>
      <c r="L1890" s="351">
        <f t="shared" si="112"/>
        <v>0.52012796587576648</v>
      </c>
    </row>
    <row r="1891" spans="1:12" ht="12.75" x14ac:dyDescent="0.2">
      <c r="A1891" s="302" t="s">
        <v>17226</v>
      </c>
      <c r="B1891" s="312">
        <v>1176</v>
      </c>
      <c r="C1891" s="313" t="s">
        <v>17227</v>
      </c>
      <c r="D1891" s="314" t="s">
        <v>17224</v>
      </c>
      <c r="E1891" s="315" t="s">
        <v>17219</v>
      </c>
      <c r="F1891" s="315" t="s">
        <v>17221</v>
      </c>
      <c r="G1891" s="316">
        <v>78.486394557823118</v>
      </c>
      <c r="H1891" s="317">
        <v>10.9</v>
      </c>
      <c r="I1891" s="318">
        <v>56</v>
      </c>
      <c r="J1891" s="318">
        <v>59</v>
      </c>
      <c r="K1891" s="318">
        <f t="shared" si="114"/>
        <v>115</v>
      </c>
      <c r="L1891" s="351">
        <f t="shared" si="112"/>
        <v>0.5130434782608696</v>
      </c>
    </row>
    <row r="1892" spans="1:12" ht="12.75" x14ac:dyDescent="0.2">
      <c r="A1892" s="302" t="s">
        <v>17226</v>
      </c>
      <c r="B1892" s="312">
        <v>1176</v>
      </c>
      <c r="C1892" s="313" t="s">
        <v>17227</v>
      </c>
      <c r="D1892" s="314" t="s">
        <v>17224</v>
      </c>
      <c r="E1892" s="315" t="s">
        <v>17219</v>
      </c>
      <c r="F1892" s="315" t="s">
        <v>17221</v>
      </c>
      <c r="G1892" s="316">
        <v>78.486394557823118</v>
      </c>
      <c r="H1892" s="317">
        <v>10.9</v>
      </c>
      <c r="I1892" s="318">
        <v>58</v>
      </c>
      <c r="J1892" s="318">
        <v>59</v>
      </c>
      <c r="K1892" s="318">
        <f t="shared" si="114"/>
        <v>117</v>
      </c>
      <c r="L1892" s="351">
        <f t="shared" si="112"/>
        <v>0.50427350427350426</v>
      </c>
    </row>
    <row r="1893" spans="1:12" ht="12.75" x14ac:dyDescent="0.2">
      <c r="A1893" s="302" t="s">
        <v>17226</v>
      </c>
      <c r="B1893" s="312">
        <v>3200</v>
      </c>
      <c r="C1893" s="313" t="s">
        <v>17227</v>
      </c>
      <c r="D1893" s="314" t="s">
        <v>17224</v>
      </c>
      <c r="E1893" s="315" t="s">
        <v>17219</v>
      </c>
      <c r="F1893" s="315" t="s">
        <v>17221</v>
      </c>
      <c r="G1893" s="316">
        <v>78.2</v>
      </c>
      <c r="H1893" s="317">
        <v>10.41</v>
      </c>
      <c r="I1893" s="318">
        <v>78</v>
      </c>
      <c r="J1893" s="318">
        <v>20.9</v>
      </c>
      <c r="K1893" s="318">
        <v>98.9</v>
      </c>
      <c r="L1893" s="351">
        <f t="shared" si="112"/>
        <v>0.211324570273003</v>
      </c>
    </row>
    <row r="1894" spans="1:12" ht="12.75" x14ac:dyDescent="0.2">
      <c r="A1894" s="302" t="s">
        <v>17226</v>
      </c>
      <c r="B1894" s="312">
        <v>2000</v>
      </c>
      <c r="C1894" s="313" t="s">
        <v>17227</v>
      </c>
      <c r="D1894" s="314" t="s">
        <v>17224</v>
      </c>
      <c r="E1894" s="315" t="s">
        <v>17219</v>
      </c>
      <c r="F1894" s="315" t="s">
        <v>17221</v>
      </c>
      <c r="G1894" s="316">
        <v>78</v>
      </c>
      <c r="H1894" s="317">
        <v>10.199999999999999</v>
      </c>
      <c r="I1894" s="318">
        <v>118</v>
      </c>
      <c r="J1894" s="318">
        <v>72</v>
      </c>
      <c r="K1894" s="318">
        <f t="shared" ref="K1894:K1900" si="115">I1894+J1894</f>
        <v>190</v>
      </c>
      <c r="L1894" s="351">
        <f t="shared" si="112"/>
        <v>0.37894736842105264</v>
      </c>
    </row>
    <row r="1895" spans="1:12" ht="12.75" x14ac:dyDescent="0.2">
      <c r="A1895" s="302" t="s">
        <v>17226</v>
      </c>
      <c r="B1895" s="312">
        <v>1176</v>
      </c>
      <c r="C1895" s="313" t="s">
        <v>17227</v>
      </c>
      <c r="D1895" s="314" t="s">
        <v>17224</v>
      </c>
      <c r="E1895" s="315" t="s">
        <v>17219</v>
      </c>
      <c r="F1895" s="315" t="s">
        <v>17221</v>
      </c>
      <c r="G1895" s="316">
        <v>77.900000000000006</v>
      </c>
      <c r="H1895" s="317">
        <v>11.5</v>
      </c>
      <c r="I1895" s="318">
        <v>44.67</v>
      </c>
      <c r="J1895" s="318">
        <v>55.73</v>
      </c>
      <c r="K1895" s="318">
        <f t="shared" si="115"/>
        <v>100.4</v>
      </c>
      <c r="L1895" s="351">
        <f t="shared" si="112"/>
        <v>0.55507968127490037</v>
      </c>
    </row>
    <row r="1896" spans="1:12" ht="12.75" x14ac:dyDescent="0.2">
      <c r="A1896" s="302" t="s">
        <v>17226</v>
      </c>
      <c r="B1896" s="312">
        <v>1176</v>
      </c>
      <c r="C1896" s="313" t="s">
        <v>17227</v>
      </c>
      <c r="D1896" s="314" t="s">
        <v>17224</v>
      </c>
      <c r="E1896" s="315" t="s">
        <v>17219</v>
      </c>
      <c r="F1896" s="315" t="s">
        <v>17221</v>
      </c>
      <c r="G1896" s="316">
        <v>77.900000000000006</v>
      </c>
      <c r="H1896" s="317">
        <v>11.53</v>
      </c>
      <c r="I1896" s="318">
        <v>44.93</v>
      </c>
      <c r="J1896" s="318">
        <v>55.73</v>
      </c>
      <c r="K1896" s="318">
        <f t="shared" si="115"/>
        <v>100.66</v>
      </c>
      <c r="L1896" s="351">
        <f t="shared" si="112"/>
        <v>0.55364593681700769</v>
      </c>
    </row>
    <row r="1897" spans="1:12" ht="12.75" x14ac:dyDescent="0.2">
      <c r="A1897" s="302" t="s">
        <v>17226</v>
      </c>
      <c r="B1897" s="312">
        <v>1176</v>
      </c>
      <c r="C1897" s="313" t="s">
        <v>17227</v>
      </c>
      <c r="D1897" s="314" t="s">
        <v>17224</v>
      </c>
      <c r="E1897" s="315" t="s">
        <v>17219</v>
      </c>
      <c r="F1897" s="315" t="s">
        <v>17221</v>
      </c>
      <c r="G1897" s="316">
        <v>77.900000000000006</v>
      </c>
      <c r="H1897" s="317">
        <v>11.53</v>
      </c>
      <c r="I1897" s="318">
        <v>41.27</v>
      </c>
      <c r="J1897" s="318">
        <v>54.93</v>
      </c>
      <c r="K1897" s="318">
        <f t="shared" si="115"/>
        <v>96.2</v>
      </c>
      <c r="L1897" s="351">
        <f t="shared" si="112"/>
        <v>0.57099792099792102</v>
      </c>
    </row>
    <row r="1898" spans="1:12" ht="12.75" x14ac:dyDescent="0.2">
      <c r="A1898" s="302" t="s">
        <v>17226</v>
      </c>
      <c r="B1898" s="312">
        <v>1176</v>
      </c>
      <c r="C1898" s="313" t="s">
        <v>17227</v>
      </c>
      <c r="D1898" s="314" t="s">
        <v>17224</v>
      </c>
      <c r="E1898" s="315" t="s">
        <v>17219</v>
      </c>
      <c r="F1898" s="315" t="s">
        <v>17221</v>
      </c>
      <c r="G1898" s="316">
        <v>77.8</v>
      </c>
      <c r="H1898" s="317">
        <v>10.57</v>
      </c>
      <c r="I1898" s="318">
        <v>45.67</v>
      </c>
      <c r="J1898" s="318">
        <v>45.4</v>
      </c>
      <c r="K1898" s="318">
        <f t="shared" si="115"/>
        <v>91.07</v>
      </c>
      <c r="L1898" s="351">
        <f t="shared" ref="L1898:L1961" si="116">IF(J1898="","",IF(K1898="","",J1898/K1898))</f>
        <v>0.49851762380586362</v>
      </c>
    </row>
    <row r="1899" spans="1:12" ht="12.75" x14ac:dyDescent="0.2">
      <c r="A1899" s="302" t="s">
        <v>17226</v>
      </c>
      <c r="B1899" s="312">
        <v>1176</v>
      </c>
      <c r="C1899" s="313" t="s">
        <v>17227</v>
      </c>
      <c r="D1899" s="314" t="s">
        <v>17224</v>
      </c>
      <c r="E1899" s="315" t="s">
        <v>17219</v>
      </c>
      <c r="F1899" s="315" t="s">
        <v>17221</v>
      </c>
      <c r="G1899" s="316">
        <v>77.8</v>
      </c>
      <c r="H1899" s="317">
        <v>10.57</v>
      </c>
      <c r="I1899" s="318">
        <v>44</v>
      </c>
      <c r="J1899" s="318">
        <v>46.07</v>
      </c>
      <c r="K1899" s="318">
        <f t="shared" si="115"/>
        <v>90.07</v>
      </c>
      <c r="L1899" s="351">
        <f t="shared" si="116"/>
        <v>0.5114910625069391</v>
      </c>
    </row>
    <row r="1900" spans="1:12" ht="12.75" x14ac:dyDescent="0.2">
      <c r="A1900" s="302" t="s">
        <v>17226</v>
      </c>
      <c r="B1900" s="312">
        <v>1176</v>
      </c>
      <c r="C1900" s="313" t="s">
        <v>17227</v>
      </c>
      <c r="D1900" s="314" t="s">
        <v>17224</v>
      </c>
      <c r="E1900" s="315" t="s">
        <v>17219</v>
      </c>
      <c r="F1900" s="315" t="s">
        <v>17221</v>
      </c>
      <c r="G1900" s="316">
        <v>77.8</v>
      </c>
      <c r="H1900" s="317">
        <v>10.63</v>
      </c>
      <c r="I1900" s="318">
        <v>42.33</v>
      </c>
      <c r="J1900" s="318">
        <v>46.33</v>
      </c>
      <c r="K1900" s="318">
        <f t="shared" si="115"/>
        <v>88.66</v>
      </c>
      <c r="L1900" s="351">
        <f t="shared" si="116"/>
        <v>0.52255808707421614</v>
      </c>
    </row>
    <row r="1901" spans="1:12" ht="12.75" x14ac:dyDescent="0.2">
      <c r="A1901" s="302" t="s">
        <v>17226</v>
      </c>
      <c r="B1901" s="312">
        <v>4735</v>
      </c>
      <c r="C1901" s="313" t="s">
        <v>17227</v>
      </c>
      <c r="D1901" s="314" t="s">
        <v>17224</v>
      </c>
      <c r="E1901" s="315" t="s">
        <v>17219</v>
      </c>
      <c r="F1901" s="315" t="s">
        <v>17221</v>
      </c>
      <c r="G1901" s="316">
        <v>77.3</v>
      </c>
      <c r="H1901" s="317">
        <v>11.15</v>
      </c>
      <c r="I1901" s="318">
        <v>55.2</v>
      </c>
      <c r="J1901" s="318">
        <v>4.5</v>
      </c>
      <c r="K1901" s="318">
        <v>59.8</v>
      </c>
      <c r="L1901" s="351">
        <f t="shared" si="116"/>
        <v>7.5250836120401343E-2</v>
      </c>
    </row>
    <row r="1902" spans="1:12" ht="12.75" x14ac:dyDescent="0.2">
      <c r="A1902" s="302" t="s">
        <v>17226</v>
      </c>
      <c r="B1902" s="312">
        <v>1126</v>
      </c>
      <c r="C1902" s="313" t="s">
        <v>17227</v>
      </c>
      <c r="D1902" s="314" t="s">
        <v>17224</v>
      </c>
      <c r="E1902" s="315" t="s">
        <v>17219</v>
      </c>
      <c r="F1902" s="315" t="s">
        <v>17221</v>
      </c>
      <c r="G1902" s="316">
        <v>76.110124333925398</v>
      </c>
      <c r="H1902" s="317">
        <v>10.97</v>
      </c>
      <c r="I1902" s="318">
        <v>9.2100000000000009</v>
      </c>
      <c r="J1902" s="318">
        <v>46.24</v>
      </c>
      <c r="K1902" s="318">
        <f>I1902+J1902</f>
        <v>55.45</v>
      </c>
      <c r="L1902" s="351">
        <f t="shared" si="116"/>
        <v>0.83390441839495044</v>
      </c>
    </row>
    <row r="1903" spans="1:12" ht="12.75" x14ac:dyDescent="0.2">
      <c r="A1903" s="302" t="s">
        <v>17226</v>
      </c>
      <c r="B1903" s="312">
        <v>1126</v>
      </c>
      <c r="C1903" s="313" t="s">
        <v>17227</v>
      </c>
      <c r="D1903" s="314" t="s">
        <v>17224</v>
      </c>
      <c r="E1903" s="315" t="s">
        <v>17219</v>
      </c>
      <c r="F1903" s="315" t="s">
        <v>17221</v>
      </c>
      <c r="G1903" s="316">
        <v>76.110124333925398</v>
      </c>
      <c r="H1903" s="317">
        <v>10.95</v>
      </c>
      <c r="I1903" s="318">
        <v>10.71</v>
      </c>
      <c r="J1903" s="318">
        <v>45.93</v>
      </c>
      <c r="K1903" s="318">
        <f>I1903+J1903</f>
        <v>56.64</v>
      </c>
      <c r="L1903" s="351">
        <f t="shared" si="116"/>
        <v>0.81091101694915257</v>
      </c>
    </row>
    <row r="1904" spans="1:12" ht="12.75" x14ac:dyDescent="0.2">
      <c r="A1904" s="302" t="s">
        <v>17226</v>
      </c>
      <c r="B1904" s="312">
        <v>1126</v>
      </c>
      <c r="C1904" s="313" t="s">
        <v>17227</v>
      </c>
      <c r="D1904" s="314" t="s">
        <v>17224</v>
      </c>
      <c r="E1904" s="315" t="s">
        <v>17219</v>
      </c>
      <c r="F1904" s="315" t="s">
        <v>17221</v>
      </c>
      <c r="G1904" s="316">
        <v>76.110124333925398</v>
      </c>
      <c r="H1904" s="317">
        <v>10.99</v>
      </c>
      <c r="I1904" s="318">
        <v>9.2100000000000009</v>
      </c>
      <c r="J1904" s="318">
        <v>43.95</v>
      </c>
      <c r="K1904" s="318">
        <f>I1904+J1904</f>
        <v>53.160000000000004</v>
      </c>
      <c r="L1904" s="351">
        <f t="shared" si="116"/>
        <v>0.82674943566591419</v>
      </c>
    </row>
    <row r="1905" spans="1:12" ht="12.75" x14ac:dyDescent="0.2">
      <c r="A1905" s="302" t="s">
        <v>17226</v>
      </c>
      <c r="B1905" s="312">
        <v>1500</v>
      </c>
      <c r="C1905" s="313" t="s">
        <v>17227</v>
      </c>
      <c r="D1905" s="314" t="s">
        <v>17224</v>
      </c>
      <c r="E1905" s="315" t="s">
        <v>17219</v>
      </c>
      <c r="F1905" s="315" t="s">
        <v>17220</v>
      </c>
      <c r="G1905" s="316">
        <v>76</v>
      </c>
      <c r="H1905" s="317">
        <v>12</v>
      </c>
      <c r="I1905" s="318">
        <v>99.6</v>
      </c>
      <c r="J1905" s="318">
        <v>2.4000000000000057</v>
      </c>
      <c r="K1905" s="318">
        <v>102</v>
      </c>
      <c r="L1905" s="351">
        <f t="shared" si="116"/>
        <v>2.3529411764705938E-2</v>
      </c>
    </row>
    <row r="1906" spans="1:12" ht="12.75" x14ac:dyDescent="0.2">
      <c r="A1906" s="302" t="s">
        <v>17226</v>
      </c>
      <c r="B1906" s="312">
        <v>2000</v>
      </c>
      <c r="C1906" s="313" t="s">
        <v>17227</v>
      </c>
      <c r="D1906" s="314" t="s">
        <v>17224</v>
      </c>
      <c r="E1906" s="315" t="s">
        <v>17219</v>
      </c>
      <c r="F1906" s="315" t="s">
        <v>17221</v>
      </c>
      <c r="G1906" s="316">
        <v>76</v>
      </c>
      <c r="H1906" s="317">
        <v>10.3</v>
      </c>
      <c r="I1906" s="318">
        <v>46</v>
      </c>
      <c r="J1906" s="318">
        <v>68</v>
      </c>
      <c r="K1906" s="318">
        <f t="shared" ref="K1906:K1912" si="117">I1906+J1906</f>
        <v>114</v>
      </c>
      <c r="L1906" s="351">
        <f t="shared" si="116"/>
        <v>0.59649122807017541</v>
      </c>
    </row>
    <row r="1907" spans="1:12" ht="12.75" x14ac:dyDescent="0.2">
      <c r="A1907" s="302" t="s">
        <v>17226</v>
      </c>
      <c r="B1907" s="312">
        <v>787</v>
      </c>
      <c r="C1907" s="313" t="s">
        <v>17227</v>
      </c>
      <c r="D1907" s="314" t="s">
        <v>17224</v>
      </c>
      <c r="E1907" s="315" t="s">
        <v>17219</v>
      </c>
      <c r="F1907" s="315" t="s">
        <v>17221</v>
      </c>
      <c r="G1907" s="316">
        <v>75.476493011435835</v>
      </c>
      <c r="H1907" s="317">
        <v>9.9</v>
      </c>
      <c r="I1907" s="318">
        <v>31.87</v>
      </c>
      <c r="J1907" s="318">
        <v>70.13</v>
      </c>
      <c r="K1907" s="318">
        <f t="shared" si="117"/>
        <v>102</v>
      </c>
      <c r="L1907" s="351">
        <f t="shared" si="116"/>
        <v>0.68754901960784309</v>
      </c>
    </row>
    <row r="1908" spans="1:12" ht="12.75" x14ac:dyDescent="0.2">
      <c r="A1908" s="302" t="s">
        <v>17226</v>
      </c>
      <c r="B1908" s="312">
        <v>787</v>
      </c>
      <c r="C1908" s="313" t="s">
        <v>17227</v>
      </c>
      <c r="D1908" s="314" t="s">
        <v>17224</v>
      </c>
      <c r="E1908" s="315" t="s">
        <v>17219</v>
      </c>
      <c r="F1908" s="315" t="s">
        <v>17221</v>
      </c>
      <c r="G1908" s="316">
        <v>75.476493011435835</v>
      </c>
      <c r="H1908" s="317">
        <v>9.9</v>
      </c>
      <c r="I1908" s="318">
        <v>31.6</v>
      </c>
      <c r="J1908" s="318">
        <v>68.8</v>
      </c>
      <c r="K1908" s="318">
        <f t="shared" si="117"/>
        <v>100.4</v>
      </c>
      <c r="L1908" s="351">
        <f t="shared" si="116"/>
        <v>0.68525896414342624</v>
      </c>
    </row>
    <row r="1909" spans="1:12" ht="12.75" x14ac:dyDescent="0.2">
      <c r="A1909" s="302" t="s">
        <v>17226</v>
      </c>
      <c r="B1909" s="312">
        <v>787</v>
      </c>
      <c r="C1909" s="313" t="s">
        <v>17227</v>
      </c>
      <c r="D1909" s="314" t="s">
        <v>17224</v>
      </c>
      <c r="E1909" s="315" t="s">
        <v>17219</v>
      </c>
      <c r="F1909" s="315" t="s">
        <v>17221</v>
      </c>
      <c r="G1909" s="316">
        <v>75.476493011435835</v>
      </c>
      <c r="H1909" s="317">
        <v>9.94</v>
      </c>
      <c r="I1909" s="318">
        <v>31.93</v>
      </c>
      <c r="J1909" s="318">
        <v>68.400000000000006</v>
      </c>
      <c r="K1909" s="318">
        <f t="shared" si="117"/>
        <v>100.33000000000001</v>
      </c>
      <c r="L1909" s="351">
        <f t="shared" si="116"/>
        <v>0.68175022425994214</v>
      </c>
    </row>
    <row r="1910" spans="1:12" ht="12.75" x14ac:dyDescent="0.2">
      <c r="A1910" s="302" t="s">
        <v>17226</v>
      </c>
      <c r="B1910" s="312">
        <v>787</v>
      </c>
      <c r="C1910" s="313" t="s">
        <v>17227</v>
      </c>
      <c r="D1910" s="314" t="s">
        <v>17224</v>
      </c>
      <c r="E1910" s="315" t="s">
        <v>17219</v>
      </c>
      <c r="F1910" s="315" t="s">
        <v>17221</v>
      </c>
      <c r="G1910" s="316">
        <v>75.3</v>
      </c>
      <c r="H1910" s="317">
        <v>9.92</v>
      </c>
      <c r="I1910" s="318">
        <v>45.6</v>
      </c>
      <c r="J1910" s="318">
        <v>106.2</v>
      </c>
      <c r="K1910" s="318">
        <f t="shared" si="117"/>
        <v>151.80000000000001</v>
      </c>
      <c r="L1910" s="351">
        <f t="shared" si="116"/>
        <v>0.69960474308300391</v>
      </c>
    </row>
    <row r="1911" spans="1:12" ht="12.75" x14ac:dyDescent="0.2">
      <c r="A1911" s="302" t="s">
        <v>17226</v>
      </c>
      <c r="B1911" s="312">
        <v>787</v>
      </c>
      <c r="C1911" s="313" t="s">
        <v>17227</v>
      </c>
      <c r="D1911" s="314" t="s">
        <v>17224</v>
      </c>
      <c r="E1911" s="315" t="s">
        <v>17219</v>
      </c>
      <c r="F1911" s="315" t="s">
        <v>17221</v>
      </c>
      <c r="G1911" s="316">
        <v>75.3</v>
      </c>
      <c r="H1911" s="317">
        <v>9.9499999999999993</v>
      </c>
      <c r="I1911" s="318">
        <v>44</v>
      </c>
      <c r="J1911" s="318">
        <v>107.67</v>
      </c>
      <c r="K1911" s="318">
        <f t="shared" si="117"/>
        <v>151.67000000000002</v>
      </c>
      <c r="L1911" s="351">
        <f t="shared" si="116"/>
        <v>0.70989648579152098</v>
      </c>
    </row>
    <row r="1912" spans="1:12" ht="12.75" x14ac:dyDescent="0.2">
      <c r="A1912" s="302" t="s">
        <v>17226</v>
      </c>
      <c r="B1912" s="312">
        <v>787</v>
      </c>
      <c r="C1912" s="313" t="s">
        <v>17227</v>
      </c>
      <c r="D1912" s="314" t="s">
        <v>17224</v>
      </c>
      <c r="E1912" s="315" t="s">
        <v>17219</v>
      </c>
      <c r="F1912" s="315" t="s">
        <v>17221</v>
      </c>
      <c r="G1912" s="316">
        <v>75.3</v>
      </c>
      <c r="H1912" s="317">
        <v>9.9499999999999993</v>
      </c>
      <c r="I1912" s="318">
        <v>44.67</v>
      </c>
      <c r="J1912" s="318">
        <v>109.67</v>
      </c>
      <c r="K1912" s="318">
        <f t="shared" si="117"/>
        <v>154.34</v>
      </c>
      <c r="L1912" s="351">
        <f t="shared" si="116"/>
        <v>0.71057405727614353</v>
      </c>
    </row>
    <row r="1913" spans="1:12" ht="12.75" x14ac:dyDescent="0.2">
      <c r="A1913" s="302" t="s">
        <v>17226</v>
      </c>
      <c r="B1913" s="312">
        <v>1340</v>
      </c>
      <c r="C1913" s="313" t="s">
        <v>17227</v>
      </c>
      <c r="D1913" s="314" t="s">
        <v>17224</v>
      </c>
      <c r="E1913" s="315" t="s">
        <v>17219</v>
      </c>
      <c r="F1913" s="315" t="s">
        <v>17221</v>
      </c>
      <c r="G1913" s="316">
        <v>75.149253731343279</v>
      </c>
      <c r="H1913" s="317">
        <v>8.0399999999999991</v>
      </c>
      <c r="I1913" s="318">
        <v>165.5</v>
      </c>
      <c r="J1913" s="318">
        <v>50.9</v>
      </c>
      <c r="K1913" s="318">
        <v>216.4</v>
      </c>
      <c r="L1913" s="351">
        <f t="shared" si="116"/>
        <v>0.23521256931608131</v>
      </c>
    </row>
    <row r="1914" spans="1:12" ht="12.75" x14ac:dyDescent="0.2">
      <c r="A1914" s="302" t="s">
        <v>17226</v>
      </c>
      <c r="B1914" s="312">
        <v>1126</v>
      </c>
      <c r="C1914" s="313" t="s">
        <v>17227</v>
      </c>
      <c r="D1914" s="314" t="s">
        <v>17224</v>
      </c>
      <c r="E1914" s="315" t="s">
        <v>17219</v>
      </c>
      <c r="F1914" s="315" t="s">
        <v>17221</v>
      </c>
      <c r="G1914" s="316">
        <v>74.689165186500887</v>
      </c>
      <c r="H1914" s="317">
        <v>10.8</v>
      </c>
      <c r="I1914" s="318">
        <v>15.93</v>
      </c>
      <c r="J1914" s="318">
        <v>45.2</v>
      </c>
      <c r="K1914" s="318">
        <f t="shared" ref="K1914:K1919" si="118">I1914+J1914</f>
        <v>61.13</v>
      </c>
      <c r="L1914" s="351">
        <f t="shared" si="116"/>
        <v>0.73940781940127598</v>
      </c>
    </row>
    <row r="1915" spans="1:12" ht="12.75" x14ac:dyDescent="0.2">
      <c r="A1915" s="302" t="s">
        <v>17226</v>
      </c>
      <c r="B1915" s="312">
        <v>1126</v>
      </c>
      <c r="C1915" s="313" t="s">
        <v>17227</v>
      </c>
      <c r="D1915" s="314" t="s">
        <v>17224</v>
      </c>
      <c r="E1915" s="315" t="s">
        <v>17219</v>
      </c>
      <c r="F1915" s="315" t="s">
        <v>17221</v>
      </c>
      <c r="G1915" s="316">
        <v>74.689165186500887</v>
      </c>
      <c r="H1915" s="317">
        <v>10.78</v>
      </c>
      <c r="I1915" s="318">
        <v>17.07</v>
      </c>
      <c r="J1915" s="318">
        <v>45.6</v>
      </c>
      <c r="K1915" s="318">
        <f t="shared" si="118"/>
        <v>62.67</v>
      </c>
      <c r="L1915" s="351">
        <f t="shared" si="116"/>
        <v>0.72762087123025376</v>
      </c>
    </row>
    <row r="1916" spans="1:12" ht="12.75" x14ac:dyDescent="0.2">
      <c r="A1916" s="302" t="s">
        <v>17226</v>
      </c>
      <c r="B1916" s="312">
        <v>1126</v>
      </c>
      <c r="C1916" s="313" t="s">
        <v>17227</v>
      </c>
      <c r="D1916" s="314" t="s">
        <v>17224</v>
      </c>
      <c r="E1916" s="315" t="s">
        <v>17219</v>
      </c>
      <c r="F1916" s="315" t="s">
        <v>17221</v>
      </c>
      <c r="G1916" s="316">
        <v>74.689165186500887</v>
      </c>
      <c r="H1916" s="317">
        <v>10.78</v>
      </c>
      <c r="I1916" s="318">
        <v>16.87</v>
      </c>
      <c r="J1916" s="318">
        <v>46.93</v>
      </c>
      <c r="K1916" s="318">
        <f t="shared" si="118"/>
        <v>63.8</v>
      </c>
      <c r="L1916" s="351">
        <f t="shared" si="116"/>
        <v>0.73557993730407523</v>
      </c>
    </row>
    <row r="1917" spans="1:12" ht="12.75" x14ac:dyDescent="0.2">
      <c r="A1917" s="302" t="s">
        <v>17226</v>
      </c>
      <c r="B1917" s="312">
        <v>1126</v>
      </c>
      <c r="C1917" s="313" t="s">
        <v>17227</v>
      </c>
      <c r="D1917" s="314" t="s">
        <v>17224</v>
      </c>
      <c r="E1917" s="315" t="s">
        <v>17219</v>
      </c>
      <c r="F1917" s="315" t="s">
        <v>17221</v>
      </c>
      <c r="G1917" s="316">
        <v>74.60035523978685</v>
      </c>
      <c r="H1917" s="317">
        <v>11.02</v>
      </c>
      <c r="I1917" s="318">
        <v>4.93</v>
      </c>
      <c r="J1917" s="318">
        <v>32.79</v>
      </c>
      <c r="K1917" s="318">
        <f t="shared" si="118"/>
        <v>37.72</v>
      </c>
      <c r="L1917" s="351">
        <f t="shared" si="116"/>
        <v>0.86930010604453867</v>
      </c>
    </row>
    <row r="1918" spans="1:12" ht="12.75" x14ac:dyDescent="0.2">
      <c r="A1918" s="302" t="s">
        <v>17226</v>
      </c>
      <c r="B1918" s="312">
        <v>1126</v>
      </c>
      <c r="C1918" s="313" t="s">
        <v>17227</v>
      </c>
      <c r="D1918" s="314" t="s">
        <v>17224</v>
      </c>
      <c r="E1918" s="315" t="s">
        <v>17219</v>
      </c>
      <c r="F1918" s="315" t="s">
        <v>17221</v>
      </c>
      <c r="G1918" s="316">
        <v>74.60035523978685</v>
      </c>
      <c r="H1918" s="317">
        <v>10.99</v>
      </c>
      <c r="I1918" s="318">
        <v>4.71</v>
      </c>
      <c r="J1918" s="318">
        <v>33.6</v>
      </c>
      <c r="K1918" s="318">
        <f t="shared" si="118"/>
        <v>38.31</v>
      </c>
      <c r="L1918" s="351">
        <f t="shared" si="116"/>
        <v>0.87705559906029751</v>
      </c>
    </row>
    <row r="1919" spans="1:12" ht="12.75" x14ac:dyDescent="0.2">
      <c r="A1919" s="302" t="s">
        <v>17226</v>
      </c>
      <c r="B1919" s="312">
        <v>1126</v>
      </c>
      <c r="C1919" s="313" t="s">
        <v>17227</v>
      </c>
      <c r="D1919" s="314" t="s">
        <v>17224</v>
      </c>
      <c r="E1919" s="315" t="s">
        <v>17219</v>
      </c>
      <c r="F1919" s="315" t="s">
        <v>17221</v>
      </c>
      <c r="G1919" s="316">
        <v>74.60035523978685</v>
      </c>
      <c r="H1919" s="317">
        <v>11</v>
      </c>
      <c r="I1919" s="318">
        <v>5.29</v>
      </c>
      <c r="J1919" s="318">
        <v>31.44</v>
      </c>
      <c r="K1919" s="318">
        <f t="shared" si="118"/>
        <v>36.730000000000004</v>
      </c>
      <c r="L1919" s="351">
        <f t="shared" si="116"/>
        <v>0.8559760413830656</v>
      </c>
    </row>
    <row r="1920" spans="1:12" ht="12.75" x14ac:dyDescent="0.2">
      <c r="A1920" s="302" t="s">
        <v>17226</v>
      </c>
      <c r="B1920" s="312">
        <v>1340</v>
      </c>
      <c r="C1920" s="313" t="s">
        <v>17227</v>
      </c>
      <c r="D1920" s="314" t="s">
        <v>17224</v>
      </c>
      <c r="E1920" s="315" t="s">
        <v>17219</v>
      </c>
      <c r="F1920" s="315" t="s">
        <v>17221</v>
      </c>
      <c r="G1920" s="316">
        <v>74.402985074626869</v>
      </c>
      <c r="H1920" s="317">
        <v>8.27</v>
      </c>
      <c r="I1920" s="318">
        <v>166.2</v>
      </c>
      <c r="J1920" s="318">
        <v>50.7</v>
      </c>
      <c r="K1920" s="318">
        <v>216.89999999999998</v>
      </c>
      <c r="L1920" s="351">
        <f t="shared" si="116"/>
        <v>0.23374827109266946</v>
      </c>
    </row>
    <row r="1921" spans="1:12" ht="12.75" x14ac:dyDescent="0.2">
      <c r="A1921" s="302" t="s">
        <v>17226</v>
      </c>
      <c r="B1921" s="312">
        <v>1006</v>
      </c>
      <c r="C1921" s="313" t="s">
        <v>17227</v>
      </c>
      <c r="D1921" s="314" t="s">
        <v>17224</v>
      </c>
      <c r="E1921" s="315" t="s">
        <v>17219</v>
      </c>
      <c r="F1921" s="315" t="s">
        <v>17221</v>
      </c>
      <c r="G1921" s="316">
        <v>74.2544731610338</v>
      </c>
      <c r="H1921" s="317">
        <v>8.5</v>
      </c>
      <c r="I1921" s="318">
        <v>99</v>
      </c>
      <c r="J1921" s="318">
        <v>99</v>
      </c>
      <c r="K1921" s="318">
        <f t="shared" ref="K1921:K1926" si="119">I1921+J1921</f>
        <v>198</v>
      </c>
      <c r="L1921" s="351">
        <f t="shared" si="116"/>
        <v>0.5</v>
      </c>
    </row>
    <row r="1922" spans="1:12" ht="12.75" x14ac:dyDescent="0.2">
      <c r="A1922" s="302" t="s">
        <v>17226</v>
      </c>
      <c r="B1922" s="312">
        <v>1006</v>
      </c>
      <c r="C1922" s="313" t="s">
        <v>17227</v>
      </c>
      <c r="D1922" s="314" t="s">
        <v>17224</v>
      </c>
      <c r="E1922" s="315" t="s">
        <v>17219</v>
      </c>
      <c r="F1922" s="315" t="s">
        <v>17221</v>
      </c>
      <c r="G1922" s="316">
        <v>74.2544731610338</v>
      </c>
      <c r="H1922" s="317">
        <v>8.5</v>
      </c>
      <c r="I1922" s="318">
        <v>99</v>
      </c>
      <c r="J1922" s="318">
        <v>100</v>
      </c>
      <c r="K1922" s="318">
        <f t="shared" si="119"/>
        <v>199</v>
      </c>
      <c r="L1922" s="351">
        <f t="shared" si="116"/>
        <v>0.50251256281407031</v>
      </c>
    </row>
    <row r="1923" spans="1:12" ht="12.75" x14ac:dyDescent="0.2">
      <c r="A1923" s="302" t="s">
        <v>17226</v>
      </c>
      <c r="B1923" s="312">
        <v>1006</v>
      </c>
      <c r="C1923" s="313" t="s">
        <v>17227</v>
      </c>
      <c r="D1923" s="314" t="s">
        <v>17224</v>
      </c>
      <c r="E1923" s="315" t="s">
        <v>17219</v>
      </c>
      <c r="F1923" s="315" t="s">
        <v>17221</v>
      </c>
      <c r="G1923" s="316">
        <v>74.2544731610338</v>
      </c>
      <c r="H1923" s="317">
        <v>8.5</v>
      </c>
      <c r="I1923" s="318">
        <v>104</v>
      </c>
      <c r="J1923" s="318">
        <v>102</v>
      </c>
      <c r="K1923" s="318">
        <f t="shared" si="119"/>
        <v>206</v>
      </c>
      <c r="L1923" s="351">
        <f t="shared" si="116"/>
        <v>0.49514563106796117</v>
      </c>
    </row>
    <row r="1924" spans="1:12" ht="12.75" x14ac:dyDescent="0.2">
      <c r="A1924" s="302" t="s">
        <v>17226</v>
      </c>
      <c r="B1924" s="312">
        <v>1176</v>
      </c>
      <c r="C1924" s="313" t="s">
        <v>17227</v>
      </c>
      <c r="D1924" s="314" t="s">
        <v>17224</v>
      </c>
      <c r="E1924" s="315" t="s">
        <v>17219</v>
      </c>
      <c r="F1924" s="315" t="s">
        <v>17221</v>
      </c>
      <c r="G1924" s="316">
        <v>74.234693877551024</v>
      </c>
      <c r="H1924" s="317">
        <v>10.81</v>
      </c>
      <c r="I1924" s="318">
        <v>31.07</v>
      </c>
      <c r="J1924" s="318">
        <v>54.6</v>
      </c>
      <c r="K1924" s="318">
        <f t="shared" si="119"/>
        <v>85.67</v>
      </c>
      <c r="L1924" s="351">
        <f t="shared" si="116"/>
        <v>0.63732928679817902</v>
      </c>
    </row>
    <row r="1925" spans="1:12" ht="12.75" x14ac:dyDescent="0.2">
      <c r="A1925" s="302" t="s">
        <v>17226</v>
      </c>
      <c r="B1925" s="312">
        <v>1176</v>
      </c>
      <c r="C1925" s="313" t="s">
        <v>17227</v>
      </c>
      <c r="D1925" s="314" t="s">
        <v>17224</v>
      </c>
      <c r="E1925" s="315" t="s">
        <v>17219</v>
      </c>
      <c r="F1925" s="315" t="s">
        <v>17221</v>
      </c>
      <c r="G1925" s="316">
        <v>74.234693877551024</v>
      </c>
      <c r="H1925" s="317">
        <v>10.8</v>
      </c>
      <c r="I1925" s="318">
        <v>31.93</v>
      </c>
      <c r="J1925" s="318">
        <v>54.87</v>
      </c>
      <c r="K1925" s="318">
        <f t="shared" si="119"/>
        <v>86.8</v>
      </c>
      <c r="L1925" s="351">
        <f t="shared" si="116"/>
        <v>0.63214285714285712</v>
      </c>
    </row>
    <row r="1926" spans="1:12" ht="12.75" x14ac:dyDescent="0.2">
      <c r="A1926" s="302" t="s">
        <v>17226</v>
      </c>
      <c r="B1926" s="312">
        <v>1176</v>
      </c>
      <c r="C1926" s="313" t="s">
        <v>17227</v>
      </c>
      <c r="D1926" s="314" t="s">
        <v>17224</v>
      </c>
      <c r="E1926" s="315" t="s">
        <v>17219</v>
      </c>
      <c r="F1926" s="315" t="s">
        <v>17221</v>
      </c>
      <c r="G1926" s="316">
        <v>74.234693877551024</v>
      </c>
      <c r="H1926" s="317">
        <v>10.82</v>
      </c>
      <c r="I1926" s="318">
        <v>29.13</v>
      </c>
      <c r="J1926" s="318">
        <v>54.27</v>
      </c>
      <c r="K1926" s="318">
        <f t="shared" si="119"/>
        <v>83.4</v>
      </c>
      <c r="L1926" s="351">
        <f t="shared" si="116"/>
        <v>0.65071942446043163</v>
      </c>
    </row>
    <row r="1927" spans="1:12" ht="12.75" x14ac:dyDescent="0.2">
      <c r="A1927" s="302" t="s">
        <v>17226</v>
      </c>
      <c r="B1927" s="312">
        <v>1215</v>
      </c>
      <c r="C1927" s="313" t="s">
        <v>17227</v>
      </c>
      <c r="D1927" s="314" t="s">
        <v>17224</v>
      </c>
      <c r="E1927" s="315" t="s">
        <v>17219</v>
      </c>
      <c r="F1927" s="315" t="s">
        <v>17221</v>
      </c>
      <c r="G1927" s="316">
        <v>73.991769547325106</v>
      </c>
      <c r="H1927" s="317">
        <v>9.86</v>
      </c>
      <c r="I1927" s="318">
        <v>150.9</v>
      </c>
      <c r="J1927" s="318">
        <v>67.8</v>
      </c>
      <c r="K1927" s="318">
        <v>218.7</v>
      </c>
      <c r="L1927" s="351">
        <f t="shared" si="116"/>
        <v>0.31001371742112482</v>
      </c>
    </row>
    <row r="1928" spans="1:12" ht="12.75" x14ac:dyDescent="0.2">
      <c r="A1928" s="302" t="s">
        <v>17226</v>
      </c>
      <c r="B1928" s="312">
        <v>1176</v>
      </c>
      <c r="C1928" s="313" t="s">
        <v>17227</v>
      </c>
      <c r="D1928" s="314" t="s">
        <v>17224</v>
      </c>
      <c r="E1928" s="315" t="s">
        <v>17219</v>
      </c>
      <c r="F1928" s="315" t="s">
        <v>17221</v>
      </c>
      <c r="G1928" s="316">
        <v>73.599999999999994</v>
      </c>
      <c r="H1928" s="317">
        <v>10.92</v>
      </c>
      <c r="I1928" s="318">
        <v>58.47</v>
      </c>
      <c r="J1928" s="318">
        <v>51.87</v>
      </c>
      <c r="K1928" s="318">
        <f>I1928+J1928</f>
        <v>110.34</v>
      </c>
      <c r="L1928" s="351">
        <f t="shared" si="116"/>
        <v>0.47009244154431751</v>
      </c>
    </row>
    <row r="1929" spans="1:12" ht="12.75" x14ac:dyDescent="0.2">
      <c r="A1929" s="302" t="s">
        <v>17226</v>
      </c>
      <c r="B1929" s="312">
        <v>1176</v>
      </c>
      <c r="C1929" s="313" t="s">
        <v>17227</v>
      </c>
      <c r="D1929" s="314" t="s">
        <v>17224</v>
      </c>
      <c r="E1929" s="315" t="s">
        <v>17219</v>
      </c>
      <c r="F1929" s="315" t="s">
        <v>17221</v>
      </c>
      <c r="G1929" s="316">
        <v>73.599999999999994</v>
      </c>
      <c r="H1929" s="317">
        <v>10.9</v>
      </c>
      <c r="I1929" s="318">
        <v>59.53</v>
      </c>
      <c r="J1929" s="318">
        <v>52.47</v>
      </c>
      <c r="K1929" s="318">
        <f>I1929+J1929</f>
        <v>112</v>
      </c>
      <c r="L1929" s="351">
        <f t="shared" si="116"/>
        <v>0.46848214285714285</v>
      </c>
    </row>
    <row r="1930" spans="1:12" ht="12.75" x14ac:dyDescent="0.2">
      <c r="A1930" s="302" t="s">
        <v>17226</v>
      </c>
      <c r="B1930" s="312">
        <v>1176</v>
      </c>
      <c r="C1930" s="313" t="s">
        <v>17227</v>
      </c>
      <c r="D1930" s="314" t="s">
        <v>17224</v>
      </c>
      <c r="E1930" s="315" t="s">
        <v>17219</v>
      </c>
      <c r="F1930" s="315" t="s">
        <v>17221</v>
      </c>
      <c r="G1930" s="316">
        <v>73.599999999999994</v>
      </c>
      <c r="H1930" s="317">
        <v>10.93</v>
      </c>
      <c r="I1930" s="318">
        <v>59.2</v>
      </c>
      <c r="J1930" s="318">
        <v>52.4</v>
      </c>
      <c r="K1930" s="318">
        <f>I1930+J1930</f>
        <v>111.6</v>
      </c>
      <c r="L1930" s="351">
        <f t="shared" si="116"/>
        <v>0.46953405017921146</v>
      </c>
    </row>
    <row r="1931" spans="1:12" ht="12.75" x14ac:dyDescent="0.2">
      <c r="A1931" s="302" t="s">
        <v>17226</v>
      </c>
      <c r="B1931" s="312">
        <v>1215</v>
      </c>
      <c r="C1931" s="313" t="s">
        <v>17227</v>
      </c>
      <c r="D1931" s="314" t="s">
        <v>17224</v>
      </c>
      <c r="E1931" s="315" t="s">
        <v>17219</v>
      </c>
      <c r="F1931" s="315" t="s">
        <v>17221</v>
      </c>
      <c r="G1931" s="316">
        <v>73.580246913580254</v>
      </c>
      <c r="H1931" s="317">
        <v>9.4600000000000009</v>
      </c>
      <c r="I1931" s="318">
        <v>101.3</v>
      </c>
      <c r="J1931" s="318">
        <v>52.1</v>
      </c>
      <c r="K1931" s="318">
        <v>153.4</v>
      </c>
      <c r="L1931" s="351">
        <f t="shared" si="116"/>
        <v>0.33963494132985655</v>
      </c>
    </row>
    <row r="1932" spans="1:12" ht="12.75" x14ac:dyDescent="0.2">
      <c r="A1932" s="302" t="s">
        <v>17226</v>
      </c>
      <c r="B1932" s="312">
        <v>1126</v>
      </c>
      <c r="C1932" s="313" t="s">
        <v>17227</v>
      </c>
      <c r="D1932" s="314" t="s">
        <v>17224</v>
      </c>
      <c r="E1932" s="315" t="s">
        <v>17219</v>
      </c>
      <c r="F1932" s="315" t="s">
        <v>17221</v>
      </c>
      <c r="G1932" s="316">
        <v>73.53463587921847</v>
      </c>
      <c r="H1932" s="317">
        <v>10.99</v>
      </c>
      <c r="I1932" s="318">
        <v>7.07</v>
      </c>
      <c r="J1932" s="318">
        <v>34.67</v>
      </c>
      <c r="K1932" s="318">
        <f>I1932+J1932</f>
        <v>41.74</v>
      </c>
      <c r="L1932" s="351">
        <f t="shared" si="116"/>
        <v>0.83061811212266412</v>
      </c>
    </row>
    <row r="1933" spans="1:12" ht="12.75" x14ac:dyDescent="0.2">
      <c r="A1933" s="302" t="s">
        <v>17226</v>
      </c>
      <c r="B1933" s="312">
        <v>1126</v>
      </c>
      <c r="C1933" s="313" t="s">
        <v>17227</v>
      </c>
      <c r="D1933" s="314" t="s">
        <v>17224</v>
      </c>
      <c r="E1933" s="315" t="s">
        <v>17219</v>
      </c>
      <c r="F1933" s="315" t="s">
        <v>17221</v>
      </c>
      <c r="G1933" s="316">
        <v>73.53463587921847</v>
      </c>
      <c r="H1933" s="317">
        <v>10.97</v>
      </c>
      <c r="I1933" s="318">
        <v>8.7100000000000009</v>
      </c>
      <c r="J1933" s="318">
        <v>36.04</v>
      </c>
      <c r="K1933" s="318">
        <f>I1933+J1933</f>
        <v>44.75</v>
      </c>
      <c r="L1933" s="351">
        <f t="shared" si="116"/>
        <v>0.80536312849162006</v>
      </c>
    </row>
    <row r="1934" spans="1:12" ht="12.75" x14ac:dyDescent="0.2">
      <c r="A1934" s="302" t="s">
        <v>17226</v>
      </c>
      <c r="B1934" s="312">
        <v>1126</v>
      </c>
      <c r="C1934" s="313" t="s">
        <v>17227</v>
      </c>
      <c r="D1934" s="314" t="s">
        <v>17224</v>
      </c>
      <c r="E1934" s="315" t="s">
        <v>17219</v>
      </c>
      <c r="F1934" s="315" t="s">
        <v>17221</v>
      </c>
      <c r="G1934" s="316">
        <v>73.53463587921847</v>
      </c>
      <c r="H1934" s="317">
        <v>10.96</v>
      </c>
      <c r="I1934" s="318">
        <v>8.7899999999999991</v>
      </c>
      <c r="J1934" s="318">
        <v>36.799999999999997</v>
      </c>
      <c r="K1934" s="318">
        <f>I1934+J1934</f>
        <v>45.589999999999996</v>
      </c>
      <c r="L1934" s="351">
        <f t="shared" si="116"/>
        <v>0.80719456021057245</v>
      </c>
    </row>
    <row r="1935" spans="1:12" ht="12.75" x14ac:dyDescent="0.2">
      <c r="A1935" s="302" t="s">
        <v>17226</v>
      </c>
      <c r="B1935" s="312">
        <v>2850</v>
      </c>
      <c r="C1935" s="313" t="s">
        <v>17227</v>
      </c>
      <c r="D1935" s="314" t="s">
        <v>17224</v>
      </c>
      <c r="E1935" s="315" t="s">
        <v>17219</v>
      </c>
      <c r="F1935" s="315" t="s">
        <v>17220</v>
      </c>
      <c r="G1935" s="316">
        <v>73</v>
      </c>
      <c r="H1935" s="317">
        <v>14</v>
      </c>
      <c r="I1935" s="318">
        <v>100.3</v>
      </c>
      <c r="J1935" s="318">
        <v>6.7000000000000028</v>
      </c>
      <c r="K1935" s="318">
        <v>107</v>
      </c>
      <c r="L1935" s="351">
        <f t="shared" si="116"/>
        <v>6.2616822429906571E-2</v>
      </c>
    </row>
    <row r="1936" spans="1:12" ht="12.75" x14ac:dyDescent="0.2">
      <c r="A1936" s="302" t="s">
        <v>17226</v>
      </c>
      <c r="B1936" s="312">
        <v>1000</v>
      </c>
      <c r="C1936" s="313" t="s">
        <v>17227</v>
      </c>
      <c r="D1936" s="314" t="s">
        <v>17224</v>
      </c>
      <c r="E1936" s="315" t="s">
        <v>17219</v>
      </c>
      <c r="F1936" s="315" t="s">
        <v>17220</v>
      </c>
      <c r="G1936" s="316">
        <v>73</v>
      </c>
      <c r="H1936" s="317">
        <v>14.5</v>
      </c>
      <c r="I1936" s="318">
        <v>81.3</v>
      </c>
      <c r="J1936" s="318">
        <v>9.7000000000000028</v>
      </c>
      <c r="K1936" s="318">
        <v>91</v>
      </c>
      <c r="L1936" s="351">
        <f t="shared" si="116"/>
        <v>0.10659340659340663</v>
      </c>
    </row>
    <row r="1937" spans="1:12" ht="12.75" x14ac:dyDescent="0.2">
      <c r="A1937" s="302" t="s">
        <v>17226</v>
      </c>
      <c r="B1937" s="312">
        <v>2000</v>
      </c>
      <c r="C1937" s="313" t="s">
        <v>17227</v>
      </c>
      <c r="D1937" s="314" t="s">
        <v>17224</v>
      </c>
      <c r="E1937" s="315" t="s">
        <v>17219</v>
      </c>
      <c r="F1937" s="315" t="s">
        <v>484</v>
      </c>
      <c r="G1937" s="316">
        <v>72.508181818181811</v>
      </c>
      <c r="H1937" s="317">
        <v>12.34000027179718</v>
      </c>
      <c r="I1937" s="318">
        <v>48.959999084472656</v>
      </c>
      <c r="J1937" s="318">
        <v>36.30999755859375</v>
      </c>
      <c r="K1937" s="318">
        <v>85.269996643066406</v>
      </c>
      <c r="L1937" s="351">
        <f t="shared" si="116"/>
        <v>0.42582384177384908</v>
      </c>
    </row>
    <row r="1938" spans="1:12" ht="12.75" x14ac:dyDescent="0.2">
      <c r="A1938" s="302" t="s">
        <v>17226</v>
      </c>
      <c r="B1938" s="312">
        <v>1340</v>
      </c>
      <c r="C1938" s="313" t="s">
        <v>17227</v>
      </c>
      <c r="D1938" s="314" t="s">
        <v>17224</v>
      </c>
      <c r="E1938" s="315" t="s">
        <v>17219</v>
      </c>
      <c r="F1938" s="315" t="s">
        <v>17221</v>
      </c>
      <c r="G1938" s="316">
        <v>71.641791044776113</v>
      </c>
      <c r="H1938" s="317">
        <v>7.86</v>
      </c>
      <c r="I1938" s="318">
        <v>208.9</v>
      </c>
      <c r="J1938" s="318">
        <v>35.4</v>
      </c>
      <c r="K1938" s="318">
        <v>244.3</v>
      </c>
      <c r="L1938" s="351">
        <f t="shared" si="116"/>
        <v>0.14490380679492426</v>
      </c>
    </row>
    <row r="1939" spans="1:12" ht="12.75" x14ac:dyDescent="0.2">
      <c r="A1939" s="302" t="s">
        <v>17226</v>
      </c>
      <c r="B1939" s="312">
        <v>1126</v>
      </c>
      <c r="C1939" s="313" t="s">
        <v>17227</v>
      </c>
      <c r="D1939" s="314" t="s">
        <v>17224</v>
      </c>
      <c r="E1939" s="315" t="s">
        <v>17219</v>
      </c>
      <c r="F1939" s="315" t="s">
        <v>17221</v>
      </c>
      <c r="G1939" s="316">
        <v>71.314387211367674</v>
      </c>
      <c r="H1939" s="317">
        <v>11.09</v>
      </c>
      <c r="I1939" s="318">
        <v>10.47</v>
      </c>
      <c r="J1939" s="318">
        <v>41.47</v>
      </c>
      <c r="K1939" s="318">
        <f>I1939+J1939</f>
        <v>51.94</v>
      </c>
      <c r="L1939" s="351">
        <f t="shared" si="116"/>
        <v>0.79842125529457064</v>
      </c>
    </row>
    <row r="1940" spans="1:12" ht="12.75" x14ac:dyDescent="0.2">
      <c r="A1940" s="302" t="s">
        <v>17226</v>
      </c>
      <c r="B1940" s="312">
        <v>1126</v>
      </c>
      <c r="C1940" s="313" t="s">
        <v>17227</v>
      </c>
      <c r="D1940" s="314" t="s">
        <v>17224</v>
      </c>
      <c r="E1940" s="315" t="s">
        <v>17219</v>
      </c>
      <c r="F1940" s="315" t="s">
        <v>17221</v>
      </c>
      <c r="G1940" s="316">
        <v>71.314387211367674</v>
      </c>
      <c r="H1940" s="317">
        <v>11.11</v>
      </c>
      <c r="I1940" s="318">
        <v>9.6</v>
      </c>
      <c r="J1940" s="318">
        <v>41.6</v>
      </c>
      <c r="K1940" s="318">
        <f>I1940+J1940</f>
        <v>51.2</v>
      </c>
      <c r="L1940" s="351">
        <f t="shared" si="116"/>
        <v>0.8125</v>
      </c>
    </row>
    <row r="1941" spans="1:12" ht="12.75" x14ac:dyDescent="0.2">
      <c r="A1941" s="302" t="s">
        <v>17226</v>
      </c>
      <c r="B1941" s="312">
        <v>1126</v>
      </c>
      <c r="C1941" s="313" t="s">
        <v>17227</v>
      </c>
      <c r="D1941" s="314" t="s">
        <v>17224</v>
      </c>
      <c r="E1941" s="315" t="s">
        <v>17219</v>
      </c>
      <c r="F1941" s="315" t="s">
        <v>17221</v>
      </c>
      <c r="G1941" s="316">
        <v>71.314387211367674</v>
      </c>
      <c r="H1941" s="317">
        <v>11.1</v>
      </c>
      <c r="I1941" s="318">
        <v>9.8000000000000007</v>
      </c>
      <c r="J1941" s="318">
        <v>42.07</v>
      </c>
      <c r="K1941" s="318">
        <f>I1941+J1941</f>
        <v>51.870000000000005</v>
      </c>
      <c r="L1941" s="351">
        <f t="shared" si="116"/>
        <v>0.81106612685560042</v>
      </c>
    </row>
    <row r="1942" spans="1:12" ht="12.75" x14ac:dyDescent="0.2">
      <c r="A1942" s="302" t="s">
        <v>17226</v>
      </c>
      <c r="B1942" s="312">
        <v>1215</v>
      </c>
      <c r="C1942" s="313" t="s">
        <v>17227</v>
      </c>
      <c r="D1942" s="314" t="s">
        <v>17224</v>
      </c>
      <c r="E1942" s="315" t="s">
        <v>17219</v>
      </c>
      <c r="F1942" s="315" t="s">
        <v>17221</v>
      </c>
      <c r="G1942" s="316">
        <v>70.370370370370367</v>
      </c>
      <c r="H1942" s="317">
        <v>9.57</v>
      </c>
      <c r="I1942" s="318">
        <v>171.2</v>
      </c>
      <c r="J1942" s="318">
        <v>53.2</v>
      </c>
      <c r="K1942" s="318">
        <v>224.39999999999998</v>
      </c>
      <c r="L1942" s="351">
        <f t="shared" si="116"/>
        <v>0.23707664884135476</v>
      </c>
    </row>
    <row r="1943" spans="1:12" ht="12.75" x14ac:dyDescent="0.2">
      <c r="A1943" s="302" t="s">
        <v>17226</v>
      </c>
      <c r="B1943" s="312">
        <v>1340</v>
      </c>
      <c r="C1943" s="313" t="s">
        <v>17227</v>
      </c>
      <c r="D1943" s="314" t="s">
        <v>17224</v>
      </c>
      <c r="E1943" s="315" t="s">
        <v>17219</v>
      </c>
      <c r="F1943" s="315" t="s">
        <v>17221</v>
      </c>
      <c r="G1943" s="316">
        <v>70.298507462686572</v>
      </c>
      <c r="H1943" s="317">
        <v>8.31</v>
      </c>
      <c r="I1943" s="318">
        <v>146.6</v>
      </c>
      <c r="J1943" s="318">
        <v>29</v>
      </c>
      <c r="K1943" s="318">
        <v>175.6</v>
      </c>
      <c r="L1943" s="351">
        <f t="shared" si="116"/>
        <v>0.16514806378132119</v>
      </c>
    </row>
    <row r="1944" spans="1:12" ht="12.75" x14ac:dyDescent="0.2">
      <c r="A1944" s="302" t="s">
        <v>17226</v>
      </c>
      <c r="B1944" s="312">
        <v>1176</v>
      </c>
      <c r="C1944" s="313" t="s">
        <v>17227</v>
      </c>
      <c r="D1944" s="314" t="s">
        <v>17224</v>
      </c>
      <c r="E1944" s="315" t="s">
        <v>17219</v>
      </c>
      <c r="F1944" s="315" t="s">
        <v>17221</v>
      </c>
      <c r="G1944" s="316">
        <v>70.2</v>
      </c>
      <c r="H1944" s="317">
        <v>10.99</v>
      </c>
      <c r="I1944" s="318">
        <v>47.33</v>
      </c>
      <c r="J1944" s="318">
        <v>54.73</v>
      </c>
      <c r="K1944" s="318">
        <f t="shared" ref="K1944:K1952" si="120">I1944+J1944</f>
        <v>102.06</v>
      </c>
      <c r="L1944" s="351">
        <f t="shared" si="116"/>
        <v>0.53625318440133252</v>
      </c>
    </row>
    <row r="1945" spans="1:12" ht="12.75" x14ac:dyDescent="0.2">
      <c r="A1945" s="302" t="s">
        <v>17226</v>
      </c>
      <c r="B1945" s="312">
        <v>1176</v>
      </c>
      <c r="C1945" s="313" t="s">
        <v>17227</v>
      </c>
      <c r="D1945" s="314" t="s">
        <v>17224</v>
      </c>
      <c r="E1945" s="315" t="s">
        <v>17219</v>
      </c>
      <c r="F1945" s="315" t="s">
        <v>17221</v>
      </c>
      <c r="G1945" s="316">
        <v>70.2</v>
      </c>
      <c r="H1945" s="317">
        <v>11.11</v>
      </c>
      <c r="I1945" s="318">
        <v>40.67</v>
      </c>
      <c r="J1945" s="318">
        <v>53.27</v>
      </c>
      <c r="K1945" s="318">
        <f t="shared" si="120"/>
        <v>93.94</v>
      </c>
      <c r="L1945" s="351">
        <f t="shared" si="116"/>
        <v>0.56706408345752612</v>
      </c>
    </row>
    <row r="1946" spans="1:12" ht="12.75" x14ac:dyDescent="0.2">
      <c r="A1946" s="302" t="s">
        <v>17226</v>
      </c>
      <c r="B1946" s="312">
        <v>1176</v>
      </c>
      <c r="C1946" s="313" t="s">
        <v>17227</v>
      </c>
      <c r="D1946" s="314" t="s">
        <v>17224</v>
      </c>
      <c r="E1946" s="315" t="s">
        <v>17219</v>
      </c>
      <c r="F1946" s="315" t="s">
        <v>17221</v>
      </c>
      <c r="G1946" s="316">
        <v>70.2</v>
      </c>
      <c r="H1946" s="317">
        <v>11.24</v>
      </c>
      <c r="I1946" s="318">
        <v>32.6</v>
      </c>
      <c r="J1946" s="318">
        <v>51.67</v>
      </c>
      <c r="K1946" s="318">
        <f t="shared" si="120"/>
        <v>84.27000000000001</v>
      </c>
      <c r="L1946" s="351">
        <f t="shared" si="116"/>
        <v>0.61314821407381037</v>
      </c>
    </row>
    <row r="1947" spans="1:12" ht="12.75" x14ac:dyDescent="0.2">
      <c r="A1947" s="302" t="s">
        <v>17226</v>
      </c>
      <c r="B1947" s="312">
        <v>1176</v>
      </c>
      <c r="C1947" s="313" t="s">
        <v>17227</v>
      </c>
      <c r="D1947" s="314" t="s">
        <v>17224</v>
      </c>
      <c r="E1947" s="315" t="s">
        <v>17219</v>
      </c>
      <c r="F1947" s="315" t="s">
        <v>17221</v>
      </c>
      <c r="G1947" s="316">
        <v>70.099999999999994</v>
      </c>
      <c r="H1947" s="317">
        <v>10.7</v>
      </c>
      <c r="I1947" s="318">
        <v>14.57</v>
      </c>
      <c r="J1947" s="318">
        <v>39.54</v>
      </c>
      <c r="K1947" s="318">
        <f t="shared" si="120"/>
        <v>54.11</v>
      </c>
      <c r="L1947" s="351">
        <f t="shared" si="116"/>
        <v>0.73073369063019777</v>
      </c>
    </row>
    <row r="1948" spans="1:12" ht="12.75" x14ac:dyDescent="0.2">
      <c r="A1948" s="302" t="s">
        <v>17226</v>
      </c>
      <c r="B1948" s="312">
        <v>1176</v>
      </c>
      <c r="C1948" s="313" t="s">
        <v>17227</v>
      </c>
      <c r="D1948" s="314" t="s">
        <v>17224</v>
      </c>
      <c r="E1948" s="315" t="s">
        <v>17219</v>
      </c>
      <c r="F1948" s="315" t="s">
        <v>17221</v>
      </c>
      <c r="G1948" s="316">
        <v>70.099999999999994</v>
      </c>
      <c r="H1948" s="317">
        <v>10.66</v>
      </c>
      <c r="I1948" s="318">
        <v>15.79</v>
      </c>
      <c r="J1948" s="318">
        <v>40.49</v>
      </c>
      <c r="K1948" s="318">
        <f t="shared" si="120"/>
        <v>56.28</v>
      </c>
      <c r="L1948" s="351">
        <f t="shared" si="116"/>
        <v>0.71943852167732769</v>
      </c>
    </row>
    <row r="1949" spans="1:12" ht="12.75" x14ac:dyDescent="0.2">
      <c r="A1949" s="302" t="s">
        <v>17226</v>
      </c>
      <c r="B1949" s="312">
        <v>1176</v>
      </c>
      <c r="C1949" s="313" t="s">
        <v>17227</v>
      </c>
      <c r="D1949" s="314" t="s">
        <v>17224</v>
      </c>
      <c r="E1949" s="315" t="s">
        <v>17219</v>
      </c>
      <c r="F1949" s="315" t="s">
        <v>17221</v>
      </c>
      <c r="G1949" s="316">
        <v>70.099999999999994</v>
      </c>
      <c r="H1949" s="317">
        <v>10.68</v>
      </c>
      <c r="I1949" s="318">
        <v>16.29</v>
      </c>
      <c r="J1949" s="318">
        <v>41.65</v>
      </c>
      <c r="K1949" s="318">
        <f t="shared" si="120"/>
        <v>57.94</v>
      </c>
      <c r="L1949" s="351">
        <f t="shared" si="116"/>
        <v>0.71884708318950641</v>
      </c>
    </row>
    <row r="1950" spans="1:12" ht="12.75" x14ac:dyDescent="0.2">
      <c r="A1950" s="302" t="s">
        <v>17226</v>
      </c>
      <c r="B1950" s="312">
        <v>1126</v>
      </c>
      <c r="C1950" s="313" t="s">
        <v>17227</v>
      </c>
      <c r="D1950" s="314" t="s">
        <v>17224</v>
      </c>
      <c r="E1950" s="315" t="s">
        <v>17219</v>
      </c>
      <c r="F1950" s="315" t="s">
        <v>17221</v>
      </c>
      <c r="G1950" s="316">
        <v>70.071047957371221</v>
      </c>
      <c r="H1950" s="317">
        <v>11.4</v>
      </c>
      <c r="I1950" s="318">
        <v>2.71</v>
      </c>
      <c r="J1950" s="318">
        <v>31.99</v>
      </c>
      <c r="K1950" s="318">
        <f t="shared" si="120"/>
        <v>34.699999999999996</v>
      </c>
      <c r="L1950" s="351">
        <f t="shared" si="116"/>
        <v>0.92190201729106636</v>
      </c>
    </row>
    <row r="1951" spans="1:12" ht="12.75" x14ac:dyDescent="0.2">
      <c r="A1951" s="302" t="s">
        <v>17226</v>
      </c>
      <c r="B1951" s="312">
        <v>1126</v>
      </c>
      <c r="C1951" s="313" t="s">
        <v>17227</v>
      </c>
      <c r="D1951" s="314" t="s">
        <v>17224</v>
      </c>
      <c r="E1951" s="315" t="s">
        <v>17219</v>
      </c>
      <c r="F1951" s="315" t="s">
        <v>17221</v>
      </c>
      <c r="G1951" s="316">
        <v>70.071047957371221</v>
      </c>
      <c r="H1951" s="317">
        <v>11.37</v>
      </c>
      <c r="I1951" s="318">
        <v>3.57</v>
      </c>
      <c r="J1951" s="318">
        <v>32.450000000000003</v>
      </c>
      <c r="K1951" s="318">
        <f t="shared" si="120"/>
        <v>36.020000000000003</v>
      </c>
      <c r="L1951" s="351">
        <f t="shared" si="116"/>
        <v>0.90088839533592446</v>
      </c>
    </row>
    <row r="1952" spans="1:12" ht="12.75" x14ac:dyDescent="0.2">
      <c r="A1952" s="302" t="s">
        <v>17226</v>
      </c>
      <c r="B1952" s="312">
        <v>1126</v>
      </c>
      <c r="C1952" s="313" t="s">
        <v>17227</v>
      </c>
      <c r="D1952" s="314" t="s">
        <v>17224</v>
      </c>
      <c r="E1952" s="315" t="s">
        <v>17219</v>
      </c>
      <c r="F1952" s="315" t="s">
        <v>17221</v>
      </c>
      <c r="G1952" s="316">
        <v>70.071047957371221</v>
      </c>
      <c r="H1952" s="317">
        <v>11.36</v>
      </c>
      <c r="I1952" s="318">
        <v>3.43</v>
      </c>
      <c r="J1952" s="318">
        <v>31.53</v>
      </c>
      <c r="K1952" s="318">
        <f t="shared" si="120"/>
        <v>34.96</v>
      </c>
      <c r="L1952" s="351">
        <f t="shared" si="116"/>
        <v>0.90188787185354691</v>
      </c>
    </row>
    <row r="1953" spans="1:12" ht="12.75" x14ac:dyDescent="0.2">
      <c r="A1953" s="302" t="s">
        <v>17226</v>
      </c>
      <c r="B1953" s="312">
        <v>2371</v>
      </c>
      <c r="C1953" s="313" t="s">
        <v>17227</v>
      </c>
      <c r="D1953" s="314" t="s">
        <v>17224</v>
      </c>
      <c r="E1953" s="315" t="s">
        <v>17219</v>
      </c>
      <c r="F1953" s="315" t="s">
        <v>17221</v>
      </c>
      <c r="G1953" s="316">
        <v>70</v>
      </c>
      <c r="H1953" s="317">
        <v>14.52</v>
      </c>
      <c r="I1953" s="318">
        <v>53</v>
      </c>
      <c r="J1953" s="318">
        <v>19.7</v>
      </c>
      <c r="K1953" s="318">
        <v>72.7</v>
      </c>
      <c r="L1953" s="351">
        <f t="shared" si="116"/>
        <v>0.27097661623108665</v>
      </c>
    </row>
    <row r="1954" spans="1:12" ht="12.75" x14ac:dyDescent="0.2">
      <c r="A1954" s="302" t="s">
        <v>17226</v>
      </c>
      <c r="B1954" s="312">
        <v>787</v>
      </c>
      <c r="C1954" s="313" t="s">
        <v>17227</v>
      </c>
      <c r="D1954" s="314" t="s">
        <v>17224</v>
      </c>
      <c r="E1954" s="315" t="s">
        <v>17219</v>
      </c>
      <c r="F1954" s="315" t="s">
        <v>17221</v>
      </c>
      <c r="G1954" s="316">
        <v>70</v>
      </c>
      <c r="H1954" s="317">
        <v>10.199999999999999</v>
      </c>
      <c r="I1954" s="318">
        <v>43</v>
      </c>
      <c r="J1954" s="318">
        <v>91.8</v>
      </c>
      <c r="K1954" s="318">
        <f>I1954+J1954</f>
        <v>134.80000000000001</v>
      </c>
      <c r="L1954" s="351">
        <f t="shared" si="116"/>
        <v>0.68100890207715126</v>
      </c>
    </row>
    <row r="1955" spans="1:12" ht="12.75" x14ac:dyDescent="0.2">
      <c r="A1955" s="302" t="s">
        <v>17226</v>
      </c>
      <c r="B1955" s="312">
        <v>787</v>
      </c>
      <c r="C1955" s="313" t="s">
        <v>17227</v>
      </c>
      <c r="D1955" s="314" t="s">
        <v>17224</v>
      </c>
      <c r="E1955" s="315" t="s">
        <v>17219</v>
      </c>
      <c r="F1955" s="315" t="s">
        <v>17221</v>
      </c>
      <c r="G1955" s="316">
        <v>70</v>
      </c>
      <c r="H1955" s="317">
        <v>10.199999999999999</v>
      </c>
      <c r="I1955" s="318">
        <v>41.47</v>
      </c>
      <c r="J1955" s="318">
        <v>92.67</v>
      </c>
      <c r="K1955" s="318">
        <f>I1955+J1955</f>
        <v>134.13999999999999</v>
      </c>
      <c r="L1955" s="351">
        <f t="shared" si="116"/>
        <v>0.69084538541821983</v>
      </c>
    </row>
    <row r="1956" spans="1:12" ht="12.75" x14ac:dyDescent="0.2">
      <c r="A1956" s="302" t="s">
        <v>17226</v>
      </c>
      <c r="B1956" s="312">
        <v>787</v>
      </c>
      <c r="C1956" s="313" t="s">
        <v>17227</v>
      </c>
      <c r="D1956" s="314" t="s">
        <v>17224</v>
      </c>
      <c r="E1956" s="315" t="s">
        <v>17219</v>
      </c>
      <c r="F1956" s="315" t="s">
        <v>17221</v>
      </c>
      <c r="G1956" s="316">
        <v>70</v>
      </c>
      <c r="H1956" s="317">
        <v>10.199999999999999</v>
      </c>
      <c r="I1956" s="318">
        <v>41.47</v>
      </c>
      <c r="J1956" s="318">
        <v>92.67</v>
      </c>
      <c r="K1956" s="318">
        <f>I1956+J1956</f>
        <v>134.13999999999999</v>
      </c>
      <c r="L1956" s="351">
        <f t="shared" si="116"/>
        <v>0.69084538541821983</v>
      </c>
    </row>
    <row r="1957" spans="1:12" ht="12.75" x14ac:dyDescent="0.2">
      <c r="A1957" s="302" t="s">
        <v>17226</v>
      </c>
      <c r="B1957" s="312">
        <v>2850</v>
      </c>
      <c r="C1957" s="313" t="s">
        <v>17227</v>
      </c>
      <c r="D1957" s="314" t="s">
        <v>17224</v>
      </c>
      <c r="E1957" s="315" t="s">
        <v>17219</v>
      </c>
      <c r="F1957" s="315" t="s">
        <v>17220</v>
      </c>
      <c r="G1957" s="316">
        <v>70</v>
      </c>
      <c r="H1957" s="317">
        <v>13.4</v>
      </c>
      <c r="I1957" s="318">
        <v>73.599999999999994</v>
      </c>
      <c r="J1957" s="318">
        <v>1.6</v>
      </c>
      <c r="K1957" s="318">
        <v>75</v>
      </c>
      <c r="L1957" s="351">
        <f t="shared" si="116"/>
        <v>2.1333333333333336E-2</v>
      </c>
    </row>
    <row r="1958" spans="1:12" ht="12.75" x14ac:dyDescent="0.2">
      <c r="A1958" s="302" t="s">
        <v>17226</v>
      </c>
      <c r="B1958" s="312">
        <v>1340</v>
      </c>
      <c r="C1958" s="313" t="s">
        <v>17227</v>
      </c>
      <c r="D1958" s="314" t="s">
        <v>17224</v>
      </c>
      <c r="E1958" s="315" t="s">
        <v>17219</v>
      </c>
      <c r="F1958" s="315" t="s">
        <v>17221</v>
      </c>
      <c r="G1958" s="316">
        <v>68.955223880597018</v>
      </c>
      <c r="H1958" s="317">
        <v>8.5</v>
      </c>
      <c r="I1958" s="318">
        <v>195.9</v>
      </c>
      <c r="J1958" s="318">
        <v>33.5</v>
      </c>
      <c r="K1958" s="318">
        <v>229.4</v>
      </c>
      <c r="L1958" s="351">
        <f t="shared" si="116"/>
        <v>0.14603312990409764</v>
      </c>
    </row>
    <row r="1959" spans="1:12" ht="12.75" x14ac:dyDescent="0.2">
      <c r="A1959" s="302" t="s">
        <v>17226</v>
      </c>
      <c r="B1959" s="312">
        <v>2370</v>
      </c>
      <c r="C1959" s="313" t="s">
        <v>17227</v>
      </c>
      <c r="D1959" s="314" t="s">
        <v>17224</v>
      </c>
      <c r="E1959" s="315" t="s">
        <v>17219</v>
      </c>
      <c r="F1959" s="315" t="s">
        <v>17221</v>
      </c>
      <c r="G1959" s="316">
        <v>67.5</v>
      </c>
      <c r="H1959" s="317">
        <v>14.53</v>
      </c>
      <c r="I1959" s="318">
        <v>54.7</v>
      </c>
      <c r="J1959" s="318">
        <v>21.5</v>
      </c>
      <c r="K1959" s="318">
        <v>76.2</v>
      </c>
      <c r="L1959" s="351">
        <f t="shared" si="116"/>
        <v>0.28215223097112863</v>
      </c>
    </row>
    <row r="1960" spans="1:12" ht="12.75" x14ac:dyDescent="0.2">
      <c r="A1960" s="302" t="s">
        <v>17226</v>
      </c>
      <c r="B1960" s="312">
        <v>1340</v>
      </c>
      <c r="C1960" s="313" t="s">
        <v>17227</v>
      </c>
      <c r="D1960" s="314" t="s">
        <v>17224</v>
      </c>
      <c r="E1960" s="315" t="s">
        <v>17219</v>
      </c>
      <c r="F1960" s="315" t="s">
        <v>17221</v>
      </c>
      <c r="G1960" s="316">
        <v>67.164179104477611</v>
      </c>
      <c r="H1960" s="317">
        <v>8.0399999999999991</v>
      </c>
      <c r="I1960" s="318">
        <v>236.1</v>
      </c>
      <c r="J1960" s="318">
        <v>40.5</v>
      </c>
      <c r="K1960" s="318">
        <v>276.60000000000002</v>
      </c>
      <c r="L1960" s="351">
        <f t="shared" si="116"/>
        <v>0.14642082429501083</v>
      </c>
    </row>
    <row r="1961" spans="1:12" ht="12.75" x14ac:dyDescent="0.2">
      <c r="A1961" s="302" t="s">
        <v>17226</v>
      </c>
      <c r="B1961" s="312">
        <v>1340</v>
      </c>
      <c r="C1961" s="313" t="s">
        <v>17227</v>
      </c>
      <c r="D1961" s="314" t="s">
        <v>17224</v>
      </c>
      <c r="E1961" s="315" t="s">
        <v>17219</v>
      </c>
      <c r="F1961" s="315" t="s">
        <v>17221</v>
      </c>
      <c r="G1961" s="316">
        <v>67.164179104477611</v>
      </c>
      <c r="H1961" s="317">
        <v>8.5500000000000007</v>
      </c>
      <c r="I1961" s="318">
        <v>202.1</v>
      </c>
      <c r="J1961" s="318">
        <v>15</v>
      </c>
      <c r="K1961" s="318">
        <v>217.1</v>
      </c>
      <c r="L1961" s="351">
        <f t="shared" si="116"/>
        <v>6.9092584062643944E-2</v>
      </c>
    </row>
    <row r="1962" spans="1:12" ht="12.75" x14ac:dyDescent="0.2">
      <c r="A1962" s="302" t="s">
        <v>17226</v>
      </c>
      <c r="B1962" s="312">
        <v>1215</v>
      </c>
      <c r="C1962" s="313" t="s">
        <v>17227</v>
      </c>
      <c r="D1962" s="314" t="s">
        <v>17224</v>
      </c>
      <c r="E1962" s="315" t="s">
        <v>17219</v>
      </c>
      <c r="F1962" s="315" t="s">
        <v>17221</v>
      </c>
      <c r="G1962" s="316">
        <v>66.831275720164612</v>
      </c>
      <c r="H1962" s="317">
        <v>9.8800000000000008</v>
      </c>
      <c r="I1962" s="318">
        <v>166.8</v>
      </c>
      <c r="J1962" s="318">
        <v>57.5</v>
      </c>
      <c r="K1962" s="318">
        <v>224.3</v>
      </c>
      <c r="L1962" s="351">
        <f t="shared" ref="L1962:L2025" si="121">IF(J1962="","",IF(K1962="","",J1962/K1962))</f>
        <v>0.2563530985287561</v>
      </c>
    </row>
    <row r="1963" spans="1:12" ht="12.75" x14ac:dyDescent="0.2">
      <c r="A1963" s="302" t="s">
        <v>17226</v>
      </c>
      <c r="B1963" s="312">
        <v>787</v>
      </c>
      <c r="C1963" s="313" t="s">
        <v>17227</v>
      </c>
      <c r="D1963" s="314" t="s">
        <v>17224</v>
      </c>
      <c r="E1963" s="315" t="s">
        <v>17219</v>
      </c>
      <c r="F1963" s="315" t="s">
        <v>17221</v>
      </c>
      <c r="G1963" s="316">
        <v>66.581956797966967</v>
      </c>
      <c r="H1963" s="317">
        <v>9.9</v>
      </c>
      <c r="I1963" s="318">
        <v>22.6</v>
      </c>
      <c r="J1963" s="318">
        <v>77.87</v>
      </c>
      <c r="K1963" s="318">
        <f>I1963+J1963</f>
        <v>100.47</v>
      </c>
      <c r="L1963" s="351">
        <f t="shared" si="121"/>
        <v>0.77505723101423318</v>
      </c>
    </row>
    <row r="1964" spans="1:12" ht="12.75" x14ac:dyDescent="0.2">
      <c r="A1964" s="302" t="s">
        <v>17226</v>
      </c>
      <c r="B1964" s="312">
        <v>787</v>
      </c>
      <c r="C1964" s="313" t="s">
        <v>17227</v>
      </c>
      <c r="D1964" s="314" t="s">
        <v>17224</v>
      </c>
      <c r="E1964" s="315" t="s">
        <v>17219</v>
      </c>
      <c r="F1964" s="315" t="s">
        <v>17221</v>
      </c>
      <c r="G1964" s="316">
        <v>66.581956797966967</v>
      </c>
      <c r="H1964" s="317">
        <v>9.9</v>
      </c>
      <c r="I1964" s="318">
        <v>21.4</v>
      </c>
      <c r="J1964" s="318">
        <v>76.53</v>
      </c>
      <c r="K1964" s="318">
        <f>I1964+J1964</f>
        <v>97.93</v>
      </c>
      <c r="L1964" s="351">
        <f t="shared" si="121"/>
        <v>0.78147656489329109</v>
      </c>
    </row>
    <row r="1965" spans="1:12" ht="12.75" x14ac:dyDescent="0.2">
      <c r="A1965" s="302" t="s">
        <v>17226</v>
      </c>
      <c r="B1965" s="312">
        <v>787</v>
      </c>
      <c r="C1965" s="313" t="s">
        <v>17227</v>
      </c>
      <c r="D1965" s="314" t="s">
        <v>17224</v>
      </c>
      <c r="E1965" s="315" t="s">
        <v>17219</v>
      </c>
      <c r="F1965" s="315" t="s">
        <v>17221</v>
      </c>
      <c r="G1965" s="316">
        <v>66.581956797966967</v>
      </c>
      <c r="H1965" s="317">
        <v>9.9</v>
      </c>
      <c r="I1965" s="318">
        <v>22.67</v>
      </c>
      <c r="J1965" s="318">
        <v>77.67</v>
      </c>
      <c r="K1965" s="318">
        <f>I1965+J1965</f>
        <v>100.34</v>
      </c>
      <c r="L1965" s="351">
        <f t="shared" si="121"/>
        <v>0.77406816822802471</v>
      </c>
    </row>
    <row r="1966" spans="1:12" ht="12.75" x14ac:dyDescent="0.2">
      <c r="A1966" s="302" t="s">
        <v>17226</v>
      </c>
      <c r="B1966" s="312">
        <v>1340</v>
      </c>
      <c r="C1966" s="313" t="s">
        <v>17227</v>
      </c>
      <c r="D1966" s="314" t="s">
        <v>17224</v>
      </c>
      <c r="E1966" s="315" t="s">
        <v>17219</v>
      </c>
      <c r="F1966" s="315" t="s">
        <v>17221</v>
      </c>
      <c r="G1966" s="316">
        <v>66.268656716417908</v>
      </c>
      <c r="H1966" s="317">
        <v>8.33</v>
      </c>
      <c r="I1966" s="318">
        <v>190.7</v>
      </c>
      <c r="J1966" s="318">
        <v>36.5</v>
      </c>
      <c r="K1966" s="318">
        <v>227.2</v>
      </c>
      <c r="L1966" s="351">
        <f t="shared" si="121"/>
        <v>0.16065140845070425</v>
      </c>
    </row>
    <row r="1967" spans="1:12" ht="12.75" x14ac:dyDescent="0.2">
      <c r="A1967" s="302" t="s">
        <v>17226</v>
      </c>
      <c r="B1967" s="312">
        <v>1126</v>
      </c>
      <c r="C1967" s="313" t="s">
        <v>17227</v>
      </c>
      <c r="D1967" s="314" t="s">
        <v>17224</v>
      </c>
      <c r="E1967" s="315" t="s">
        <v>17219</v>
      </c>
      <c r="F1967" s="315" t="s">
        <v>17221</v>
      </c>
      <c r="G1967" s="316">
        <v>66.074600355239781</v>
      </c>
      <c r="H1967" s="317">
        <v>10.9</v>
      </c>
      <c r="I1967" s="318">
        <v>31.2</v>
      </c>
      <c r="J1967" s="318">
        <v>50</v>
      </c>
      <c r="K1967" s="318">
        <f t="shared" ref="K1967:K1972" si="122">I1967+J1967</f>
        <v>81.2</v>
      </c>
      <c r="L1967" s="351">
        <f t="shared" si="121"/>
        <v>0.61576354679802958</v>
      </c>
    </row>
    <row r="1968" spans="1:12" ht="12.75" x14ac:dyDescent="0.2">
      <c r="A1968" s="302" t="s">
        <v>17226</v>
      </c>
      <c r="B1968" s="312">
        <v>1126</v>
      </c>
      <c r="C1968" s="313" t="s">
        <v>17227</v>
      </c>
      <c r="D1968" s="314" t="s">
        <v>17224</v>
      </c>
      <c r="E1968" s="315" t="s">
        <v>17219</v>
      </c>
      <c r="F1968" s="315" t="s">
        <v>17221</v>
      </c>
      <c r="G1968" s="316">
        <v>66.074600355239781</v>
      </c>
      <c r="H1968" s="317">
        <v>10.89</v>
      </c>
      <c r="I1968" s="318">
        <v>30.87</v>
      </c>
      <c r="J1968" s="318">
        <v>50.07</v>
      </c>
      <c r="K1968" s="318">
        <f t="shared" si="122"/>
        <v>80.94</v>
      </c>
      <c r="L1968" s="351">
        <f t="shared" si="121"/>
        <v>0.61860637509266125</v>
      </c>
    </row>
    <row r="1969" spans="1:12" ht="12.75" x14ac:dyDescent="0.2">
      <c r="A1969" s="302" t="s">
        <v>17226</v>
      </c>
      <c r="B1969" s="312">
        <v>1126</v>
      </c>
      <c r="C1969" s="313" t="s">
        <v>17227</v>
      </c>
      <c r="D1969" s="314" t="s">
        <v>17224</v>
      </c>
      <c r="E1969" s="315" t="s">
        <v>17219</v>
      </c>
      <c r="F1969" s="315" t="s">
        <v>17221</v>
      </c>
      <c r="G1969" s="316">
        <v>66.074600355239781</v>
      </c>
      <c r="H1969" s="317">
        <v>10.9</v>
      </c>
      <c r="I1969" s="318">
        <v>31.4</v>
      </c>
      <c r="J1969" s="318">
        <v>50.33</v>
      </c>
      <c r="K1969" s="318">
        <f t="shared" si="122"/>
        <v>81.72999999999999</v>
      </c>
      <c r="L1969" s="351">
        <f t="shared" si="121"/>
        <v>0.61580814878257684</v>
      </c>
    </row>
    <row r="1970" spans="1:12" ht="12.75" x14ac:dyDescent="0.2">
      <c r="A1970" s="302" t="s">
        <v>17226</v>
      </c>
      <c r="B1970" s="312">
        <v>787</v>
      </c>
      <c r="C1970" s="313" t="s">
        <v>17227</v>
      </c>
      <c r="D1970" s="314" t="s">
        <v>17224</v>
      </c>
      <c r="E1970" s="315" t="s">
        <v>17219</v>
      </c>
      <c r="F1970" s="315" t="s">
        <v>17221</v>
      </c>
      <c r="G1970" s="316">
        <v>65.900000000000006</v>
      </c>
      <c r="H1970" s="317">
        <v>10.199999999999999</v>
      </c>
      <c r="I1970" s="318">
        <v>25.53</v>
      </c>
      <c r="J1970" s="318">
        <v>73.33</v>
      </c>
      <c r="K1970" s="318">
        <f t="shared" si="122"/>
        <v>98.86</v>
      </c>
      <c r="L1970" s="351">
        <f t="shared" si="121"/>
        <v>0.74175601861217888</v>
      </c>
    </row>
    <row r="1971" spans="1:12" ht="12.75" x14ac:dyDescent="0.2">
      <c r="A1971" s="302" t="s">
        <v>17226</v>
      </c>
      <c r="B1971" s="312">
        <v>787</v>
      </c>
      <c r="C1971" s="313" t="s">
        <v>17227</v>
      </c>
      <c r="D1971" s="314" t="s">
        <v>17224</v>
      </c>
      <c r="E1971" s="315" t="s">
        <v>17219</v>
      </c>
      <c r="F1971" s="315" t="s">
        <v>17221</v>
      </c>
      <c r="G1971" s="316">
        <v>65.900000000000006</v>
      </c>
      <c r="H1971" s="317">
        <v>10.199999999999999</v>
      </c>
      <c r="I1971" s="318">
        <v>22.67</v>
      </c>
      <c r="J1971" s="318">
        <v>69.67</v>
      </c>
      <c r="K1971" s="318">
        <f t="shared" si="122"/>
        <v>92.34</v>
      </c>
      <c r="L1971" s="351">
        <f t="shared" si="121"/>
        <v>0.75449426034221356</v>
      </c>
    </row>
    <row r="1972" spans="1:12" ht="12.75" x14ac:dyDescent="0.2">
      <c r="A1972" s="302" t="s">
        <v>17226</v>
      </c>
      <c r="B1972" s="312">
        <v>787</v>
      </c>
      <c r="C1972" s="313" t="s">
        <v>17227</v>
      </c>
      <c r="D1972" s="314" t="s">
        <v>17224</v>
      </c>
      <c r="E1972" s="315" t="s">
        <v>17219</v>
      </c>
      <c r="F1972" s="315" t="s">
        <v>17221</v>
      </c>
      <c r="G1972" s="316">
        <v>65.900000000000006</v>
      </c>
      <c r="H1972" s="317">
        <v>10.199999999999999</v>
      </c>
      <c r="I1972" s="318">
        <v>22.27</v>
      </c>
      <c r="J1972" s="318">
        <v>70.13</v>
      </c>
      <c r="K1972" s="318">
        <f t="shared" si="122"/>
        <v>92.399999999999991</v>
      </c>
      <c r="L1972" s="351">
        <f t="shared" si="121"/>
        <v>0.75898268398268398</v>
      </c>
    </row>
    <row r="1973" spans="1:12" ht="12.75" x14ac:dyDescent="0.2">
      <c r="A1973" s="302" t="s">
        <v>17226</v>
      </c>
      <c r="B1973" s="312">
        <v>1215</v>
      </c>
      <c r="C1973" s="313" t="s">
        <v>17227</v>
      </c>
      <c r="D1973" s="314" t="s">
        <v>17224</v>
      </c>
      <c r="E1973" s="315" t="s">
        <v>17219</v>
      </c>
      <c r="F1973" s="315" t="s">
        <v>17221</v>
      </c>
      <c r="G1973" s="316">
        <v>65.679012345679013</v>
      </c>
      <c r="H1973" s="317">
        <v>9.81</v>
      </c>
      <c r="I1973" s="318">
        <v>227</v>
      </c>
      <c r="J1973" s="318">
        <v>56.9</v>
      </c>
      <c r="K1973" s="318">
        <v>283.89999999999998</v>
      </c>
      <c r="L1973" s="351">
        <f t="shared" si="121"/>
        <v>0.20042268404367736</v>
      </c>
    </row>
    <row r="1974" spans="1:12" ht="12.75" x14ac:dyDescent="0.2">
      <c r="A1974" s="302" t="s">
        <v>17226</v>
      </c>
      <c r="B1974" s="312">
        <v>1006</v>
      </c>
      <c r="C1974" s="313" t="s">
        <v>17227</v>
      </c>
      <c r="D1974" s="314" t="s">
        <v>17224</v>
      </c>
      <c r="E1974" s="315" t="s">
        <v>17219</v>
      </c>
      <c r="F1974" s="315" t="s">
        <v>17221</v>
      </c>
      <c r="G1974" s="316">
        <v>65.506958250497021</v>
      </c>
      <c r="H1974" s="317">
        <v>8.39</v>
      </c>
      <c r="I1974" s="318">
        <v>102.33</v>
      </c>
      <c r="J1974" s="318">
        <v>89.27</v>
      </c>
      <c r="K1974" s="318">
        <f>I1974+J1974</f>
        <v>191.6</v>
      </c>
      <c r="L1974" s="351">
        <f t="shared" si="121"/>
        <v>0.46591858037578288</v>
      </c>
    </row>
    <row r="1975" spans="1:12" ht="12.75" x14ac:dyDescent="0.2">
      <c r="A1975" s="302" t="s">
        <v>17226</v>
      </c>
      <c r="B1975" s="312">
        <v>1006</v>
      </c>
      <c r="C1975" s="313" t="s">
        <v>17227</v>
      </c>
      <c r="D1975" s="314" t="s">
        <v>17224</v>
      </c>
      <c r="E1975" s="315" t="s">
        <v>17219</v>
      </c>
      <c r="F1975" s="315" t="s">
        <v>17221</v>
      </c>
      <c r="G1975" s="316">
        <v>65.506958250497021</v>
      </c>
      <c r="H1975" s="317">
        <v>8.3699999999999992</v>
      </c>
      <c r="I1975" s="318">
        <v>104.2</v>
      </c>
      <c r="J1975" s="318">
        <v>90.33</v>
      </c>
      <c r="K1975" s="318">
        <f>I1975+J1975</f>
        <v>194.53</v>
      </c>
      <c r="L1975" s="351">
        <f t="shared" si="121"/>
        <v>0.46434997172672593</v>
      </c>
    </row>
    <row r="1976" spans="1:12" ht="12.75" x14ac:dyDescent="0.2">
      <c r="A1976" s="302" t="s">
        <v>17226</v>
      </c>
      <c r="B1976" s="312">
        <v>1006</v>
      </c>
      <c r="C1976" s="313" t="s">
        <v>17227</v>
      </c>
      <c r="D1976" s="314" t="s">
        <v>17224</v>
      </c>
      <c r="E1976" s="315" t="s">
        <v>17219</v>
      </c>
      <c r="F1976" s="315" t="s">
        <v>17221</v>
      </c>
      <c r="G1976" s="316">
        <v>65.506958250497021</v>
      </c>
      <c r="H1976" s="317">
        <v>8.33</v>
      </c>
      <c r="I1976" s="318">
        <v>113.47</v>
      </c>
      <c r="J1976" s="318">
        <v>92.47</v>
      </c>
      <c r="K1976" s="318">
        <f>I1976+J1976</f>
        <v>205.94</v>
      </c>
      <c r="L1976" s="351">
        <f t="shared" si="121"/>
        <v>0.44901427600271926</v>
      </c>
    </row>
    <row r="1977" spans="1:12" ht="12.75" x14ac:dyDescent="0.2">
      <c r="A1977" s="302" t="s">
        <v>17226</v>
      </c>
      <c r="B1977" s="312">
        <v>1340</v>
      </c>
      <c r="C1977" s="313" t="s">
        <v>17227</v>
      </c>
      <c r="D1977" s="314" t="s">
        <v>17224</v>
      </c>
      <c r="E1977" s="315" t="s">
        <v>17219</v>
      </c>
      <c r="F1977" s="315" t="s">
        <v>17221</v>
      </c>
      <c r="G1977" s="316">
        <v>64.925373134328353</v>
      </c>
      <c r="H1977" s="317">
        <v>8.2100000000000009</v>
      </c>
      <c r="I1977" s="318">
        <v>167.2</v>
      </c>
      <c r="J1977" s="318">
        <v>35.299999999999997</v>
      </c>
      <c r="K1977" s="318">
        <v>202.5</v>
      </c>
      <c r="L1977" s="351">
        <f t="shared" si="121"/>
        <v>0.17432098765432097</v>
      </c>
    </row>
    <row r="1978" spans="1:12" ht="12.75" x14ac:dyDescent="0.2">
      <c r="A1978" s="302" t="s">
        <v>17226</v>
      </c>
      <c r="B1978" s="312">
        <v>787</v>
      </c>
      <c r="C1978" s="313" t="s">
        <v>17227</v>
      </c>
      <c r="D1978" s="314" t="s">
        <v>17224</v>
      </c>
      <c r="E1978" s="315" t="s">
        <v>17219</v>
      </c>
      <c r="F1978" s="315" t="s">
        <v>17221</v>
      </c>
      <c r="G1978" s="316">
        <v>64.803049555273191</v>
      </c>
      <c r="H1978" s="317">
        <v>9.4499999999999993</v>
      </c>
      <c r="I1978" s="318">
        <v>73</v>
      </c>
      <c r="J1978" s="318">
        <v>110</v>
      </c>
      <c r="K1978" s="318">
        <f>I1978+J1978</f>
        <v>183</v>
      </c>
      <c r="L1978" s="351">
        <f t="shared" si="121"/>
        <v>0.60109289617486339</v>
      </c>
    </row>
    <row r="1979" spans="1:12" ht="12.75" x14ac:dyDescent="0.2">
      <c r="A1979" s="302" t="s">
        <v>17226</v>
      </c>
      <c r="B1979" s="312">
        <v>787</v>
      </c>
      <c r="C1979" s="313" t="s">
        <v>17227</v>
      </c>
      <c r="D1979" s="314" t="s">
        <v>17224</v>
      </c>
      <c r="E1979" s="315" t="s">
        <v>17219</v>
      </c>
      <c r="F1979" s="315" t="s">
        <v>17221</v>
      </c>
      <c r="G1979" s="316">
        <v>64.803049555273191</v>
      </c>
      <c r="H1979" s="317">
        <v>9.4</v>
      </c>
      <c r="I1979" s="318">
        <v>74.27</v>
      </c>
      <c r="J1979" s="318">
        <v>110.53</v>
      </c>
      <c r="K1979" s="318">
        <f>I1979+J1979</f>
        <v>184.8</v>
      </c>
      <c r="L1979" s="351">
        <f t="shared" si="121"/>
        <v>0.59810606060606053</v>
      </c>
    </row>
    <row r="1980" spans="1:12" ht="12.75" x14ac:dyDescent="0.2">
      <c r="A1980" s="302" t="s">
        <v>17226</v>
      </c>
      <c r="B1980" s="312">
        <v>787</v>
      </c>
      <c r="C1980" s="313" t="s">
        <v>17227</v>
      </c>
      <c r="D1980" s="314" t="s">
        <v>17224</v>
      </c>
      <c r="E1980" s="315" t="s">
        <v>17219</v>
      </c>
      <c r="F1980" s="315" t="s">
        <v>17221</v>
      </c>
      <c r="G1980" s="316">
        <v>64.803049555273191</v>
      </c>
      <c r="H1980" s="317">
        <v>9.4</v>
      </c>
      <c r="I1980" s="318">
        <v>74.33</v>
      </c>
      <c r="J1980" s="318">
        <v>110.93</v>
      </c>
      <c r="K1980" s="318">
        <f>I1980+J1980</f>
        <v>185.26</v>
      </c>
      <c r="L1980" s="351">
        <f t="shared" si="121"/>
        <v>0.59878009284249167</v>
      </c>
    </row>
    <row r="1981" spans="1:12" ht="12.75" x14ac:dyDescent="0.2">
      <c r="A1981" s="302" t="s">
        <v>17226</v>
      </c>
      <c r="B1981" s="312">
        <v>1215</v>
      </c>
      <c r="C1981" s="313" t="s">
        <v>17227</v>
      </c>
      <c r="D1981" s="314" t="s">
        <v>17224</v>
      </c>
      <c r="E1981" s="315" t="s">
        <v>17219</v>
      </c>
      <c r="F1981" s="315" t="s">
        <v>17221</v>
      </c>
      <c r="G1981" s="316">
        <v>64.526748971193413</v>
      </c>
      <c r="H1981" s="317">
        <v>9.49</v>
      </c>
      <c r="I1981" s="318">
        <v>190.1</v>
      </c>
      <c r="J1981" s="318">
        <v>21.4</v>
      </c>
      <c r="K1981" s="318">
        <v>211.5</v>
      </c>
      <c r="L1981" s="351">
        <f t="shared" si="121"/>
        <v>0.10118203309692671</v>
      </c>
    </row>
    <row r="1982" spans="1:12" ht="12.75" x14ac:dyDescent="0.2">
      <c r="A1982" s="302" t="s">
        <v>17226</v>
      </c>
      <c r="B1982" s="312">
        <v>1126</v>
      </c>
      <c r="C1982" s="313" t="s">
        <v>17227</v>
      </c>
      <c r="D1982" s="314" t="s">
        <v>17224</v>
      </c>
      <c r="E1982" s="315" t="s">
        <v>17219</v>
      </c>
      <c r="F1982" s="315" t="s">
        <v>17221</v>
      </c>
      <c r="G1982" s="316">
        <v>63.765541740674955</v>
      </c>
      <c r="H1982" s="317">
        <v>10.73</v>
      </c>
      <c r="I1982" s="318">
        <v>19.07</v>
      </c>
      <c r="J1982" s="318">
        <v>49.47</v>
      </c>
      <c r="K1982" s="318">
        <f>I1982+J1982</f>
        <v>68.539999999999992</v>
      </c>
      <c r="L1982" s="351">
        <f t="shared" si="121"/>
        <v>0.72176831047563472</v>
      </c>
    </row>
    <row r="1983" spans="1:12" ht="12.75" x14ac:dyDescent="0.2">
      <c r="A1983" s="302" t="s">
        <v>17226</v>
      </c>
      <c r="B1983" s="312">
        <v>1126</v>
      </c>
      <c r="C1983" s="313" t="s">
        <v>17227</v>
      </c>
      <c r="D1983" s="314" t="s">
        <v>17224</v>
      </c>
      <c r="E1983" s="315" t="s">
        <v>17219</v>
      </c>
      <c r="F1983" s="315" t="s">
        <v>17221</v>
      </c>
      <c r="G1983" s="316">
        <v>63.765541740674955</v>
      </c>
      <c r="H1983" s="317">
        <v>10.72</v>
      </c>
      <c r="I1983" s="318">
        <v>18.8</v>
      </c>
      <c r="J1983" s="318">
        <v>49.93</v>
      </c>
      <c r="K1983" s="318">
        <f>I1983+J1983</f>
        <v>68.73</v>
      </c>
      <c r="L1983" s="351">
        <f t="shared" si="121"/>
        <v>0.7264658809835588</v>
      </c>
    </row>
    <row r="1984" spans="1:12" ht="12.75" x14ac:dyDescent="0.2">
      <c r="A1984" s="302" t="s">
        <v>17226</v>
      </c>
      <c r="B1984" s="312">
        <v>1126</v>
      </c>
      <c r="C1984" s="313" t="s">
        <v>17227</v>
      </c>
      <c r="D1984" s="314" t="s">
        <v>17224</v>
      </c>
      <c r="E1984" s="315" t="s">
        <v>17219</v>
      </c>
      <c r="F1984" s="315" t="s">
        <v>17221</v>
      </c>
      <c r="G1984" s="316">
        <v>63.765541740674955</v>
      </c>
      <c r="H1984" s="317">
        <v>10.7</v>
      </c>
      <c r="I1984" s="318">
        <v>19.399999999999999</v>
      </c>
      <c r="J1984" s="318">
        <v>49.87</v>
      </c>
      <c r="K1984" s="318">
        <f>I1984+J1984</f>
        <v>69.27</v>
      </c>
      <c r="L1984" s="351">
        <f t="shared" si="121"/>
        <v>0.71993648043886238</v>
      </c>
    </row>
    <row r="1985" spans="1:12" ht="12.75" x14ac:dyDescent="0.2">
      <c r="A1985" s="302" t="s">
        <v>17226</v>
      </c>
      <c r="B1985" s="312">
        <v>1340</v>
      </c>
      <c r="C1985" s="313" t="s">
        <v>17227</v>
      </c>
      <c r="D1985" s="314" t="s">
        <v>17224</v>
      </c>
      <c r="E1985" s="315" t="s">
        <v>17219</v>
      </c>
      <c r="F1985" s="315" t="s">
        <v>17221</v>
      </c>
      <c r="G1985" s="316">
        <v>62.985074626865668</v>
      </c>
      <c r="H1985" s="317">
        <v>7.8</v>
      </c>
      <c r="I1985" s="318">
        <v>181.3</v>
      </c>
      <c r="J1985" s="318">
        <v>71.7</v>
      </c>
      <c r="K1985" s="318">
        <v>253</v>
      </c>
      <c r="L1985" s="351">
        <f t="shared" si="121"/>
        <v>0.28339920948616604</v>
      </c>
    </row>
    <row r="1986" spans="1:12" ht="12.75" x14ac:dyDescent="0.2">
      <c r="A1986" s="302" t="s">
        <v>17226</v>
      </c>
      <c r="B1986" s="312">
        <v>1215</v>
      </c>
      <c r="C1986" s="313" t="s">
        <v>17227</v>
      </c>
      <c r="D1986" s="314" t="s">
        <v>17224</v>
      </c>
      <c r="E1986" s="315" t="s">
        <v>17219</v>
      </c>
      <c r="F1986" s="315" t="s">
        <v>17221</v>
      </c>
      <c r="G1986" s="316">
        <v>62.798353909465021</v>
      </c>
      <c r="H1986" s="317">
        <v>9.6199999999999992</v>
      </c>
      <c r="I1986" s="318">
        <v>191.6</v>
      </c>
      <c r="J1986" s="318">
        <v>47.9</v>
      </c>
      <c r="K1986" s="318">
        <v>239.5</v>
      </c>
      <c r="L1986" s="351">
        <f t="shared" si="121"/>
        <v>0.19999999999999998</v>
      </c>
    </row>
    <row r="1987" spans="1:12" ht="12.75" x14ac:dyDescent="0.2">
      <c r="A1987" s="302" t="s">
        <v>17226</v>
      </c>
      <c r="B1987" s="312">
        <v>1340</v>
      </c>
      <c r="C1987" s="313" t="s">
        <v>17227</v>
      </c>
      <c r="D1987" s="314" t="s">
        <v>17224</v>
      </c>
      <c r="E1987" s="315" t="s">
        <v>17219</v>
      </c>
      <c r="F1987" s="315" t="s">
        <v>17221</v>
      </c>
      <c r="G1987" s="316">
        <v>62.68656716417911</v>
      </c>
      <c r="H1987" s="317">
        <v>8.1199999999999992</v>
      </c>
      <c r="I1987" s="318">
        <v>188.4</v>
      </c>
      <c r="J1987" s="318">
        <v>57.3</v>
      </c>
      <c r="K1987" s="318">
        <v>245.7</v>
      </c>
      <c r="L1987" s="351">
        <f t="shared" si="121"/>
        <v>0.23321123321123322</v>
      </c>
    </row>
    <row r="1988" spans="1:12" ht="12.75" x14ac:dyDescent="0.2">
      <c r="A1988" s="302" t="s">
        <v>17226</v>
      </c>
      <c r="B1988" s="312">
        <v>1340</v>
      </c>
      <c r="C1988" s="313" t="s">
        <v>17227</v>
      </c>
      <c r="D1988" s="314" t="s">
        <v>17224</v>
      </c>
      <c r="E1988" s="315" t="s">
        <v>17219</v>
      </c>
      <c r="F1988" s="315" t="s">
        <v>17221</v>
      </c>
      <c r="G1988" s="316">
        <v>62.68656716417911</v>
      </c>
      <c r="H1988" s="317">
        <v>8.1199999999999992</v>
      </c>
      <c r="I1988" s="318">
        <v>194.3</v>
      </c>
      <c r="J1988" s="318">
        <v>33</v>
      </c>
      <c r="K1988" s="318">
        <v>227.3</v>
      </c>
      <c r="L1988" s="351">
        <f t="shared" si="121"/>
        <v>0.14518257809062912</v>
      </c>
    </row>
    <row r="1989" spans="1:12" ht="12.75" x14ac:dyDescent="0.2">
      <c r="A1989" s="302" t="s">
        <v>17226</v>
      </c>
      <c r="B1989" s="312">
        <v>2000</v>
      </c>
      <c r="C1989" s="313" t="s">
        <v>17227</v>
      </c>
      <c r="D1989" s="314" t="s">
        <v>17224</v>
      </c>
      <c r="E1989" s="315" t="s">
        <v>17219</v>
      </c>
      <c r="F1989" s="315" t="s">
        <v>484</v>
      </c>
      <c r="G1989" s="316">
        <v>62.168181818181814</v>
      </c>
      <c r="H1989" s="317">
        <v>12.200000137090683</v>
      </c>
      <c r="I1989" s="318">
        <v>58.360000610351563</v>
      </c>
      <c r="J1989" s="318">
        <v>36.879997253417969</v>
      </c>
      <c r="K1989" s="318">
        <v>95.239997863769531</v>
      </c>
      <c r="L1989" s="351">
        <f t="shared" si="121"/>
        <v>0.38723223520196626</v>
      </c>
    </row>
    <row r="1990" spans="1:12" ht="12.75" x14ac:dyDescent="0.2">
      <c r="A1990" s="302" t="s">
        <v>17226</v>
      </c>
      <c r="B1990" s="312">
        <v>1126</v>
      </c>
      <c r="C1990" s="313" t="s">
        <v>17227</v>
      </c>
      <c r="D1990" s="314" t="s">
        <v>17224</v>
      </c>
      <c r="E1990" s="315" t="s">
        <v>17219</v>
      </c>
      <c r="F1990" s="315" t="s">
        <v>17221</v>
      </c>
      <c r="G1990" s="316">
        <v>62.166962699822378</v>
      </c>
      <c r="H1990" s="317">
        <v>10.81</v>
      </c>
      <c r="I1990" s="318">
        <v>26.53</v>
      </c>
      <c r="J1990" s="318">
        <v>52.2</v>
      </c>
      <c r="K1990" s="318">
        <f>I1990+J1990</f>
        <v>78.73</v>
      </c>
      <c r="L1990" s="351">
        <f t="shared" si="121"/>
        <v>0.66302553029340783</v>
      </c>
    </row>
    <row r="1991" spans="1:12" ht="12.75" x14ac:dyDescent="0.2">
      <c r="A1991" s="302" t="s">
        <v>17226</v>
      </c>
      <c r="B1991" s="312">
        <v>1126</v>
      </c>
      <c r="C1991" s="313" t="s">
        <v>17227</v>
      </c>
      <c r="D1991" s="314" t="s">
        <v>17224</v>
      </c>
      <c r="E1991" s="315" t="s">
        <v>17219</v>
      </c>
      <c r="F1991" s="315" t="s">
        <v>17221</v>
      </c>
      <c r="G1991" s="316">
        <v>62.166962699822378</v>
      </c>
      <c r="H1991" s="317">
        <v>10.81</v>
      </c>
      <c r="I1991" s="318">
        <v>27.4</v>
      </c>
      <c r="J1991" s="318">
        <v>52.47</v>
      </c>
      <c r="K1991" s="318">
        <f>I1991+J1991</f>
        <v>79.87</v>
      </c>
      <c r="L1991" s="351">
        <f t="shared" si="121"/>
        <v>0.6569425316138725</v>
      </c>
    </row>
    <row r="1992" spans="1:12" ht="12.75" x14ac:dyDescent="0.2">
      <c r="A1992" s="302" t="s">
        <v>17226</v>
      </c>
      <c r="B1992" s="312">
        <v>1126</v>
      </c>
      <c r="C1992" s="313" t="s">
        <v>17227</v>
      </c>
      <c r="D1992" s="314" t="s">
        <v>17224</v>
      </c>
      <c r="E1992" s="315" t="s">
        <v>17219</v>
      </c>
      <c r="F1992" s="315" t="s">
        <v>17221</v>
      </c>
      <c r="G1992" s="316">
        <v>62.166962699822378</v>
      </c>
      <c r="H1992" s="317">
        <v>10.85</v>
      </c>
      <c r="I1992" s="318">
        <v>26.67</v>
      </c>
      <c r="J1992" s="318">
        <v>52.8</v>
      </c>
      <c r="K1992" s="318">
        <f>I1992+J1992</f>
        <v>79.47</v>
      </c>
      <c r="L1992" s="351">
        <f t="shared" si="121"/>
        <v>0.66440166100415243</v>
      </c>
    </row>
    <row r="1993" spans="1:12" ht="12.75" x14ac:dyDescent="0.2">
      <c r="A1993" s="302" t="s">
        <v>17226</v>
      </c>
      <c r="B1993" s="312">
        <v>1340</v>
      </c>
      <c r="C1993" s="313" t="s">
        <v>17227</v>
      </c>
      <c r="D1993" s="314" t="s">
        <v>17224</v>
      </c>
      <c r="E1993" s="315" t="s">
        <v>17219</v>
      </c>
      <c r="F1993" s="315" t="s">
        <v>17221</v>
      </c>
      <c r="G1993" s="316">
        <v>61.940298507462686</v>
      </c>
      <c r="H1993" s="317">
        <v>8.36</v>
      </c>
      <c r="I1993" s="318">
        <v>180.5</v>
      </c>
      <c r="J1993" s="318">
        <v>33.4</v>
      </c>
      <c r="K1993" s="318">
        <v>213.9</v>
      </c>
      <c r="L1993" s="351">
        <f t="shared" si="121"/>
        <v>0.15614773258532022</v>
      </c>
    </row>
    <row r="1994" spans="1:12" ht="12.75" x14ac:dyDescent="0.2">
      <c r="A1994" s="302" t="s">
        <v>17226</v>
      </c>
      <c r="B1994" s="312">
        <v>1215</v>
      </c>
      <c r="C1994" s="313" t="s">
        <v>17227</v>
      </c>
      <c r="D1994" s="314" t="s">
        <v>17224</v>
      </c>
      <c r="E1994" s="315" t="s">
        <v>17219</v>
      </c>
      <c r="F1994" s="315" t="s">
        <v>17221</v>
      </c>
      <c r="G1994" s="316">
        <v>61.152263374485592</v>
      </c>
      <c r="H1994" s="317">
        <v>9.58</v>
      </c>
      <c r="I1994" s="318">
        <v>193.4</v>
      </c>
      <c r="J1994" s="318">
        <v>43.3</v>
      </c>
      <c r="K1994" s="318">
        <v>236.7</v>
      </c>
      <c r="L1994" s="351">
        <f t="shared" si="121"/>
        <v>0.18293198141106887</v>
      </c>
    </row>
    <row r="1995" spans="1:12" ht="12.75" x14ac:dyDescent="0.2">
      <c r="A1995" s="302" t="s">
        <v>17226</v>
      </c>
      <c r="B1995" s="312">
        <v>1340</v>
      </c>
      <c r="C1995" s="313" t="s">
        <v>17227</v>
      </c>
      <c r="D1995" s="314" t="s">
        <v>17224</v>
      </c>
      <c r="E1995" s="315" t="s">
        <v>17219</v>
      </c>
      <c r="F1995" s="315" t="s">
        <v>17221</v>
      </c>
      <c r="G1995" s="316">
        <v>61.044776119402989</v>
      </c>
      <c r="H1995" s="317">
        <v>7.66</v>
      </c>
      <c r="I1995" s="318">
        <v>200.1</v>
      </c>
      <c r="J1995" s="318">
        <v>42.9</v>
      </c>
      <c r="K1995" s="318">
        <v>243</v>
      </c>
      <c r="L1995" s="351">
        <f t="shared" si="121"/>
        <v>0.17654320987654321</v>
      </c>
    </row>
    <row r="1996" spans="1:12" ht="12.75" x14ac:dyDescent="0.2">
      <c r="A1996" s="302" t="s">
        <v>17226</v>
      </c>
      <c r="B1996" s="312">
        <v>1126</v>
      </c>
      <c r="C1996" s="313" t="s">
        <v>17227</v>
      </c>
      <c r="D1996" s="314" t="s">
        <v>17224</v>
      </c>
      <c r="E1996" s="315" t="s">
        <v>17219</v>
      </c>
      <c r="F1996" s="315" t="s">
        <v>17221</v>
      </c>
      <c r="G1996" s="316">
        <v>61.012433392539968</v>
      </c>
      <c r="H1996" s="317">
        <v>11.05</v>
      </c>
      <c r="I1996" s="318">
        <v>5.73</v>
      </c>
      <c r="J1996" s="318">
        <v>40.47</v>
      </c>
      <c r="K1996" s="318">
        <f>I1996+J1996</f>
        <v>46.2</v>
      </c>
      <c r="L1996" s="351">
        <f t="shared" si="121"/>
        <v>0.87597402597402585</v>
      </c>
    </row>
    <row r="1997" spans="1:12" ht="12.75" x14ac:dyDescent="0.2">
      <c r="A1997" s="302" t="s">
        <v>17226</v>
      </c>
      <c r="B1997" s="312">
        <v>1126</v>
      </c>
      <c r="C1997" s="313" t="s">
        <v>17227</v>
      </c>
      <c r="D1997" s="314" t="s">
        <v>17224</v>
      </c>
      <c r="E1997" s="315" t="s">
        <v>17219</v>
      </c>
      <c r="F1997" s="315" t="s">
        <v>17221</v>
      </c>
      <c r="G1997" s="316">
        <v>61.012433392539968</v>
      </c>
      <c r="H1997" s="317">
        <v>11.05</v>
      </c>
      <c r="I1997" s="318">
        <v>5.8</v>
      </c>
      <c r="J1997" s="318">
        <v>41.27</v>
      </c>
      <c r="K1997" s="318">
        <f>I1997+J1997</f>
        <v>47.07</v>
      </c>
      <c r="L1997" s="351">
        <f t="shared" si="121"/>
        <v>0.87677926492458047</v>
      </c>
    </row>
    <row r="1998" spans="1:12" ht="12.75" x14ac:dyDescent="0.2">
      <c r="A1998" s="302" t="s">
        <v>17226</v>
      </c>
      <c r="B1998" s="312">
        <v>1126</v>
      </c>
      <c r="C1998" s="313" t="s">
        <v>17227</v>
      </c>
      <c r="D1998" s="314" t="s">
        <v>17224</v>
      </c>
      <c r="E1998" s="315" t="s">
        <v>17219</v>
      </c>
      <c r="F1998" s="315" t="s">
        <v>17221</v>
      </c>
      <c r="G1998" s="316">
        <v>61.012433392539968</v>
      </c>
      <c r="H1998" s="317">
        <v>11.07</v>
      </c>
      <c r="I1998" s="318">
        <v>5.6</v>
      </c>
      <c r="J1998" s="318">
        <v>41</v>
      </c>
      <c r="K1998" s="318">
        <f>I1998+J1998</f>
        <v>46.6</v>
      </c>
      <c r="L1998" s="351">
        <f t="shared" si="121"/>
        <v>0.87982832618025753</v>
      </c>
    </row>
    <row r="1999" spans="1:12" ht="12.75" x14ac:dyDescent="0.2">
      <c r="A1999" s="302" t="s">
        <v>17226</v>
      </c>
      <c r="B1999" s="312">
        <v>1215</v>
      </c>
      <c r="C1999" s="313" t="s">
        <v>17227</v>
      </c>
      <c r="D1999" s="314" t="s">
        <v>17224</v>
      </c>
      <c r="E1999" s="315" t="s">
        <v>17219</v>
      </c>
      <c r="F1999" s="315" t="s">
        <v>17221</v>
      </c>
      <c r="G1999" s="316">
        <v>60.576131687242793</v>
      </c>
      <c r="H1999" s="317">
        <v>9.9600000000000009</v>
      </c>
      <c r="I1999" s="318">
        <v>53.3</v>
      </c>
      <c r="J1999" s="318">
        <v>55</v>
      </c>
      <c r="K1999" s="318">
        <v>108.3</v>
      </c>
      <c r="L1999" s="351">
        <f t="shared" si="121"/>
        <v>0.50784856879039708</v>
      </c>
    </row>
    <row r="2000" spans="1:12" ht="12.75" x14ac:dyDescent="0.2">
      <c r="A2000" s="302" t="s">
        <v>17226</v>
      </c>
      <c r="B2000" s="312">
        <v>2000</v>
      </c>
      <c r="C2000" s="313" t="s">
        <v>17227</v>
      </c>
      <c r="D2000" s="314" t="s">
        <v>17224</v>
      </c>
      <c r="E2000" s="315" t="s">
        <v>17219</v>
      </c>
      <c r="F2000" s="315" t="s">
        <v>484</v>
      </c>
      <c r="G2000" s="316">
        <v>60.414999999999999</v>
      </c>
      <c r="H2000" s="317">
        <v>12.909999489784241</v>
      </c>
      <c r="I2000" s="318">
        <v>34.889999389648438</v>
      </c>
      <c r="J2000" s="318">
        <v>36.620002746582031</v>
      </c>
      <c r="K2000" s="318">
        <v>71.510002136230469</v>
      </c>
      <c r="L2000" s="351">
        <f t="shared" si="121"/>
        <v>0.51209623343065946</v>
      </c>
    </row>
    <row r="2001" spans="1:12" ht="12.75" x14ac:dyDescent="0.2">
      <c r="A2001" s="302" t="s">
        <v>17226</v>
      </c>
      <c r="B2001" s="312">
        <v>1340</v>
      </c>
      <c r="C2001" s="313" t="s">
        <v>17227</v>
      </c>
      <c r="D2001" s="314" t="s">
        <v>17224</v>
      </c>
      <c r="E2001" s="315" t="s">
        <v>17219</v>
      </c>
      <c r="F2001" s="315" t="s">
        <v>17221</v>
      </c>
      <c r="G2001" s="316">
        <v>60.074626865671647</v>
      </c>
      <c r="H2001" s="317">
        <v>8.0299999999999994</v>
      </c>
      <c r="I2001" s="318">
        <v>199.4</v>
      </c>
      <c r="J2001" s="318">
        <v>50.3</v>
      </c>
      <c r="K2001" s="318">
        <v>249.7</v>
      </c>
      <c r="L2001" s="351">
        <f t="shared" si="121"/>
        <v>0.20144173007609131</v>
      </c>
    </row>
    <row r="2002" spans="1:12" ht="12.75" x14ac:dyDescent="0.2">
      <c r="A2002" s="302" t="s">
        <v>17226</v>
      </c>
      <c r="B2002" s="312">
        <v>3550</v>
      </c>
      <c r="C2002" s="313" t="s">
        <v>17227</v>
      </c>
      <c r="D2002" s="314" t="s">
        <v>17224</v>
      </c>
      <c r="E2002" s="315" t="s">
        <v>17225</v>
      </c>
      <c r="F2002" s="315" t="s">
        <v>17222</v>
      </c>
      <c r="G2002" s="316">
        <v>100.1</v>
      </c>
      <c r="H2002" s="317">
        <v>11.55</v>
      </c>
      <c r="I2002" s="318">
        <v>38.93</v>
      </c>
      <c r="J2002" s="318">
        <v>10.57</v>
      </c>
      <c r="K2002" s="318">
        <f>I2002+J2002</f>
        <v>49.5</v>
      </c>
      <c r="L2002" s="351">
        <f t="shared" si="121"/>
        <v>0.21353535353535355</v>
      </c>
    </row>
    <row r="2003" spans="1:12" ht="12.75" x14ac:dyDescent="0.2">
      <c r="A2003" s="302" t="s">
        <v>17226</v>
      </c>
      <c r="B2003" s="312">
        <v>4730</v>
      </c>
      <c r="C2003" s="313" t="s">
        <v>17227</v>
      </c>
      <c r="D2003" s="314" t="s">
        <v>17224</v>
      </c>
      <c r="E2003" s="315" t="s">
        <v>17225</v>
      </c>
      <c r="F2003" s="315" t="s">
        <v>17222</v>
      </c>
      <c r="G2003" s="316">
        <v>100.1</v>
      </c>
      <c r="H2003" s="317">
        <v>11.76</v>
      </c>
      <c r="I2003" s="318">
        <v>45.6</v>
      </c>
      <c r="J2003" s="318">
        <v>5.0300000000000011</v>
      </c>
      <c r="K2003" s="318">
        <f>I2003+J2003</f>
        <v>50.63</v>
      </c>
      <c r="L2003" s="351">
        <f t="shared" si="121"/>
        <v>9.934821252222005E-2</v>
      </c>
    </row>
    <row r="2004" spans="1:12" ht="12.75" x14ac:dyDescent="0.2">
      <c r="A2004" s="302" t="s">
        <v>17226</v>
      </c>
      <c r="B2004" s="312">
        <v>1340</v>
      </c>
      <c r="C2004" s="313" t="s">
        <v>17227</v>
      </c>
      <c r="D2004" s="314" t="s">
        <v>17224</v>
      </c>
      <c r="E2004" s="315" t="s">
        <v>17225</v>
      </c>
      <c r="F2004" s="315" t="s">
        <v>17221</v>
      </c>
      <c r="G2004" s="316">
        <v>100</v>
      </c>
      <c r="H2004" s="317">
        <v>8.06</v>
      </c>
      <c r="I2004" s="318">
        <v>150.5</v>
      </c>
      <c r="J2004" s="318">
        <v>50.3</v>
      </c>
      <c r="K2004" s="318">
        <v>200.8</v>
      </c>
      <c r="L2004" s="351">
        <f t="shared" si="121"/>
        <v>0.25049800796812743</v>
      </c>
    </row>
    <row r="2005" spans="1:12" ht="12.75" x14ac:dyDescent="0.2">
      <c r="A2005" s="302" t="s">
        <v>17226</v>
      </c>
      <c r="B2005" s="312">
        <v>1340</v>
      </c>
      <c r="C2005" s="313" t="s">
        <v>17227</v>
      </c>
      <c r="D2005" s="314" t="s">
        <v>17224</v>
      </c>
      <c r="E2005" s="315" t="s">
        <v>17225</v>
      </c>
      <c r="F2005" s="315" t="s">
        <v>17221</v>
      </c>
      <c r="G2005" s="316">
        <v>100</v>
      </c>
      <c r="H2005" s="317">
        <v>7.82</v>
      </c>
      <c r="I2005" s="318">
        <v>189.5</v>
      </c>
      <c r="J2005" s="318">
        <v>29.7</v>
      </c>
      <c r="K2005" s="318">
        <v>219.2</v>
      </c>
      <c r="L2005" s="351">
        <f t="shared" si="121"/>
        <v>0.135492700729927</v>
      </c>
    </row>
    <row r="2006" spans="1:12" ht="12.75" x14ac:dyDescent="0.2">
      <c r="A2006" s="302" t="s">
        <v>17226</v>
      </c>
      <c r="B2006" s="312">
        <v>1340</v>
      </c>
      <c r="C2006" s="313" t="s">
        <v>17227</v>
      </c>
      <c r="D2006" s="314" t="s">
        <v>17224</v>
      </c>
      <c r="E2006" s="315" t="s">
        <v>17225</v>
      </c>
      <c r="F2006" s="315" t="s">
        <v>17221</v>
      </c>
      <c r="G2006" s="316">
        <v>100</v>
      </c>
      <c r="H2006" s="317">
        <v>8.7899999999999991</v>
      </c>
      <c r="I2006" s="318">
        <v>198.6</v>
      </c>
      <c r="J2006" s="318">
        <v>21.8</v>
      </c>
      <c r="K2006" s="318">
        <v>220.4</v>
      </c>
      <c r="L2006" s="351">
        <f t="shared" si="121"/>
        <v>9.8911070780399277E-2</v>
      </c>
    </row>
    <row r="2007" spans="1:12" ht="12.75" x14ac:dyDescent="0.2">
      <c r="A2007" s="302" t="s">
        <v>17226</v>
      </c>
      <c r="B2007" s="312">
        <v>1340</v>
      </c>
      <c r="C2007" s="313" t="s">
        <v>17227</v>
      </c>
      <c r="D2007" s="314" t="s">
        <v>17224</v>
      </c>
      <c r="E2007" s="315" t="s">
        <v>17225</v>
      </c>
      <c r="F2007" s="315" t="s">
        <v>17221</v>
      </c>
      <c r="G2007" s="316">
        <v>100</v>
      </c>
      <c r="H2007" s="317">
        <v>8.36</v>
      </c>
      <c r="I2007" s="318">
        <v>186.4</v>
      </c>
      <c r="J2007" s="318">
        <v>19</v>
      </c>
      <c r="K2007" s="318">
        <v>205.4</v>
      </c>
      <c r="L2007" s="351">
        <f t="shared" si="121"/>
        <v>9.2502434274586168E-2</v>
      </c>
    </row>
    <row r="2008" spans="1:12" ht="12.75" x14ac:dyDescent="0.2">
      <c r="A2008" s="302" t="s">
        <v>17226</v>
      </c>
      <c r="B2008" s="312">
        <v>1340</v>
      </c>
      <c r="C2008" s="313" t="s">
        <v>17227</v>
      </c>
      <c r="D2008" s="314" t="s">
        <v>17224</v>
      </c>
      <c r="E2008" s="315" t="s">
        <v>17225</v>
      </c>
      <c r="F2008" s="315" t="s">
        <v>17221</v>
      </c>
      <c r="G2008" s="316">
        <v>100</v>
      </c>
      <c r="H2008" s="317">
        <v>8.39</v>
      </c>
      <c r="I2008" s="318">
        <v>183.6</v>
      </c>
      <c r="J2008" s="318">
        <v>25.4</v>
      </c>
      <c r="K2008" s="318">
        <v>209</v>
      </c>
      <c r="L2008" s="351">
        <f t="shared" si="121"/>
        <v>0.12153110047846889</v>
      </c>
    </row>
    <row r="2009" spans="1:12" ht="12.75" x14ac:dyDescent="0.2">
      <c r="A2009" s="302" t="s">
        <v>17226</v>
      </c>
      <c r="B2009" s="312">
        <v>1340</v>
      </c>
      <c r="C2009" s="313" t="s">
        <v>17227</v>
      </c>
      <c r="D2009" s="314" t="s">
        <v>17224</v>
      </c>
      <c r="E2009" s="315" t="s">
        <v>17225</v>
      </c>
      <c r="F2009" s="315" t="s">
        <v>17221</v>
      </c>
      <c r="G2009" s="316">
        <v>100</v>
      </c>
      <c r="H2009" s="317">
        <v>8.25</v>
      </c>
      <c r="I2009" s="318">
        <v>185.5</v>
      </c>
      <c r="J2009" s="318">
        <v>18.899999999999999</v>
      </c>
      <c r="K2009" s="318">
        <v>204.4</v>
      </c>
      <c r="L2009" s="351">
        <f t="shared" si="121"/>
        <v>9.2465753424657529E-2</v>
      </c>
    </row>
    <row r="2010" spans="1:12" ht="12.75" x14ac:dyDescent="0.2">
      <c r="A2010" s="302" t="s">
        <v>17226</v>
      </c>
      <c r="B2010" s="312">
        <v>1340</v>
      </c>
      <c r="C2010" s="313" t="s">
        <v>17227</v>
      </c>
      <c r="D2010" s="314" t="s">
        <v>17224</v>
      </c>
      <c r="E2010" s="315" t="s">
        <v>17225</v>
      </c>
      <c r="F2010" s="315" t="s">
        <v>17221</v>
      </c>
      <c r="G2010" s="316">
        <v>100</v>
      </c>
      <c r="H2010" s="317">
        <v>8.4499999999999993</v>
      </c>
      <c r="I2010" s="318">
        <v>192.1</v>
      </c>
      <c r="J2010" s="318">
        <v>14</v>
      </c>
      <c r="K2010" s="318">
        <v>206.1</v>
      </c>
      <c r="L2010" s="351">
        <f t="shared" si="121"/>
        <v>6.7928190198932564E-2</v>
      </c>
    </row>
    <row r="2011" spans="1:12" ht="12.75" x14ac:dyDescent="0.2">
      <c r="A2011" s="302" t="s">
        <v>17226</v>
      </c>
      <c r="B2011" s="312">
        <v>1340</v>
      </c>
      <c r="C2011" s="313" t="s">
        <v>17227</v>
      </c>
      <c r="D2011" s="314" t="s">
        <v>17224</v>
      </c>
      <c r="E2011" s="315" t="s">
        <v>17225</v>
      </c>
      <c r="F2011" s="315" t="s">
        <v>17221</v>
      </c>
      <c r="G2011" s="316">
        <v>100</v>
      </c>
      <c r="H2011" s="317">
        <v>8.8000000000000007</v>
      </c>
      <c r="I2011" s="318">
        <v>197.4</v>
      </c>
      <c r="J2011" s="318">
        <v>17.100000000000001</v>
      </c>
      <c r="K2011" s="318">
        <v>214.5</v>
      </c>
      <c r="L2011" s="351">
        <f t="shared" si="121"/>
        <v>7.972027972027973E-2</v>
      </c>
    </row>
    <row r="2012" spans="1:12" ht="12.75" x14ac:dyDescent="0.2">
      <c r="A2012" s="302" t="s">
        <v>17226</v>
      </c>
      <c r="B2012" s="312">
        <v>1340</v>
      </c>
      <c r="C2012" s="313" t="s">
        <v>17227</v>
      </c>
      <c r="D2012" s="314" t="s">
        <v>17224</v>
      </c>
      <c r="E2012" s="315" t="s">
        <v>17225</v>
      </c>
      <c r="F2012" s="315" t="s">
        <v>17221</v>
      </c>
      <c r="G2012" s="316">
        <v>100</v>
      </c>
      <c r="H2012" s="317">
        <v>8.4700000000000006</v>
      </c>
      <c r="I2012" s="318">
        <v>220.5</v>
      </c>
      <c r="J2012" s="318">
        <v>18.100000000000001</v>
      </c>
      <c r="K2012" s="318">
        <v>238.6</v>
      </c>
      <c r="L2012" s="351">
        <f t="shared" si="121"/>
        <v>7.5859178541492045E-2</v>
      </c>
    </row>
    <row r="2013" spans="1:12" ht="12.75" x14ac:dyDescent="0.2">
      <c r="A2013" s="302" t="s">
        <v>17226</v>
      </c>
      <c r="B2013" s="312">
        <v>1340</v>
      </c>
      <c r="C2013" s="313" t="s">
        <v>17227</v>
      </c>
      <c r="D2013" s="314" t="s">
        <v>17224</v>
      </c>
      <c r="E2013" s="315" t="s">
        <v>17225</v>
      </c>
      <c r="F2013" s="315" t="s">
        <v>17221</v>
      </c>
      <c r="G2013" s="316">
        <v>99.850746268656721</v>
      </c>
      <c r="H2013" s="317">
        <v>8.6999999999999993</v>
      </c>
      <c r="I2013" s="318">
        <v>181.9</v>
      </c>
      <c r="J2013" s="318">
        <v>20.5</v>
      </c>
      <c r="K2013" s="318">
        <v>202.4</v>
      </c>
      <c r="L2013" s="351">
        <f t="shared" si="121"/>
        <v>0.10128458498023715</v>
      </c>
    </row>
    <row r="2014" spans="1:12" ht="12.75" x14ac:dyDescent="0.2">
      <c r="A2014" s="302" t="s">
        <v>17226</v>
      </c>
      <c r="B2014" s="312">
        <v>2089</v>
      </c>
      <c r="C2014" s="313" t="s">
        <v>17227</v>
      </c>
      <c r="D2014" s="314" t="s">
        <v>17224</v>
      </c>
      <c r="E2014" s="315" t="s">
        <v>17225</v>
      </c>
      <c r="F2014" s="315" t="s">
        <v>17222</v>
      </c>
      <c r="G2014" s="316">
        <v>99.5</v>
      </c>
      <c r="H2014" s="317">
        <v>11.73</v>
      </c>
      <c r="I2014" s="318">
        <v>36.26</v>
      </c>
      <c r="J2014" s="318">
        <v>11.36</v>
      </c>
      <c r="K2014" s="318">
        <f>I2014+J2014</f>
        <v>47.62</v>
      </c>
      <c r="L2014" s="351">
        <f t="shared" si="121"/>
        <v>0.23855522889542211</v>
      </c>
    </row>
    <row r="2015" spans="1:12" ht="12.75" x14ac:dyDescent="0.2">
      <c r="A2015" s="302" t="s">
        <v>17226</v>
      </c>
      <c r="B2015" s="312">
        <v>2089</v>
      </c>
      <c r="C2015" s="313" t="s">
        <v>17227</v>
      </c>
      <c r="D2015" s="314" t="s">
        <v>17224</v>
      </c>
      <c r="E2015" s="315" t="s">
        <v>17225</v>
      </c>
      <c r="F2015" s="315" t="s">
        <v>17222</v>
      </c>
      <c r="G2015" s="316">
        <v>99.3</v>
      </c>
      <c r="H2015" s="317">
        <v>11.75</v>
      </c>
      <c r="I2015" s="318">
        <v>35.51</v>
      </c>
      <c r="J2015" s="318">
        <v>10.96</v>
      </c>
      <c r="K2015" s="318">
        <f>I2015+J2015</f>
        <v>46.47</v>
      </c>
      <c r="L2015" s="351">
        <f t="shared" si="121"/>
        <v>0.23585108672261676</v>
      </c>
    </row>
    <row r="2016" spans="1:12" ht="12.75" x14ac:dyDescent="0.2">
      <c r="A2016" s="302" t="s">
        <v>17226</v>
      </c>
      <c r="B2016" s="312">
        <v>1340</v>
      </c>
      <c r="C2016" s="313" t="s">
        <v>17227</v>
      </c>
      <c r="D2016" s="314" t="s">
        <v>17224</v>
      </c>
      <c r="E2016" s="315" t="s">
        <v>17225</v>
      </c>
      <c r="F2016" s="315" t="s">
        <v>17221</v>
      </c>
      <c r="G2016" s="316">
        <v>99.253731343283576</v>
      </c>
      <c r="H2016" s="317">
        <v>8.15</v>
      </c>
      <c r="I2016" s="318">
        <v>186.3</v>
      </c>
      <c r="J2016" s="318">
        <v>25.2</v>
      </c>
      <c r="K2016" s="318">
        <v>211.5</v>
      </c>
      <c r="L2016" s="351">
        <f t="shared" si="121"/>
        <v>0.11914893617021276</v>
      </c>
    </row>
    <row r="2017" spans="1:12" ht="12.75" x14ac:dyDescent="0.2">
      <c r="A2017" s="302" t="s">
        <v>17226</v>
      </c>
      <c r="B2017" s="312">
        <v>4730</v>
      </c>
      <c r="C2017" s="313" t="s">
        <v>17227</v>
      </c>
      <c r="D2017" s="314" t="s">
        <v>17224</v>
      </c>
      <c r="E2017" s="315" t="s">
        <v>17225</v>
      </c>
      <c r="F2017" s="315" t="s">
        <v>17222</v>
      </c>
      <c r="G2017" s="316">
        <v>99.1</v>
      </c>
      <c r="H2017" s="317">
        <v>11.67</v>
      </c>
      <c r="I2017" s="318">
        <v>45.11</v>
      </c>
      <c r="J2017" s="318">
        <v>4.490000000000002</v>
      </c>
      <c r="K2017" s="318">
        <f>I2017+J2017</f>
        <v>49.6</v>
      </c>
      <c r="L2017" s="351">
        <f t="shared" si="121"/>
        <v>9.052419354838713E-2</v>
      </c>
    </row>
    <row r="2018" spans="1:12" ht="12.75" x14ac:dyDescent="0.2">
      <c r="A2018" s="302" t="s">
        <v>17226</v>
      </c>
      <c r="B2018" s="312">
        <v>2089</v>
      </c>
      <c r="C2018" s="313" t="s">
        <v>17227</v>
      </c>
      <c r="D2018" s="314" t="s">
        <v>17224</v>
      </c>
      <c r="E2018" s="315" t="s">
        <v>17225</v>
      </c>
      <c r="F2018" s="315" t="s">
        <v>17222</v>
      </c>
      <c r="G2018" s="316">
        <v>99.1</v>
      </c>
      <c r="H2018" s="317">
        <v>11.75</v>
      </c>
      <c r="I2018" s="318">
        <v>35.880000000000003</v>
      </c>
      <c r="J2018" s="318">
        <v>11.309999999999995</v>
      </c>
      <c r="K2018" s="318">
        <f>I2018+J2018</f>
        <v>47.19</v>
      </c>
      <c r="L2018" s="351">
        <f t="shared" si="121"/>
        <v>0.2396694214876032</v>
      </c>
    </row>
    <row r="2019" spans="1:12" ht="12.75" x14ac:dyDescent="0.2">
      <c r="A2019" s="302" t="s">
        <v>17226</v>
      </c>
      <c r="B2019" s="312">
        <v>1380</v>
      </c>
      <c r="C2019" s="313" t="s">
        <v>17227</v>
      </c>
      <c r="D2019" s="314" t="s">
        <v>17224</v>
      </c>
      <c r="E2019" s="315" t="s">
        <v>17225</v>
      </c>
      <c r="F2019" s="315" t="s">
        <v>17221</v>
      </c>
      <c r="G2019" s="316">
        <v>98.840579710144922</v>
      </c>
      <c r="H2019" s="317">
        <v>9.34</v>
      </c>
      <c r="I2019" s="318">
        <v>104.4</v>
      </c>
      <c r="J2019" s="318">
        <v>36.6</v>
      </c>
      <c r="K2019" s="318">
        <v>141</v>
      </c>
      <c r="L2019" s="351">
        <f t="shared" si="121"/>
        <v>0.25957446808510637</v>
      </c>
    </row>
    <row r="2020" spans="1:12" ht="12.75" x14ac:dyDescent="0.2">
      <c r="A2020" s="302" t="s">
        <v>17226</v>
      </c>
      <c r="B2020" s="312">
        <v>1380</v>
      </c>
      <c r="C2020" s="313" t="s">
        <v>17227</v>
      </c>
      <c r="D2020" s="314" t="s">
        <v>17224</v>
      </c>
      <c r="E2020" s="315" t="s">
        <v>17225</v>
      </c>
      <c r="F2020" s="315" t="s">
        <v>17221</v>
      </c>
      <c r="G2020" s="316">
        <v>98.840579710144922</v>
      </c>
      <c r="H2020" s="317">
        <v>9.86</v>
      </c>
      <c r="I2020" s="318">
        <v>88.8</v>
      </c>
      <c r="J2020" s="318">
        <v>28.5</v>
      </c>
      <c r="K2020" s="318">
        <v>117.3</v>
      </c>
      <c r="L2020" s="351">
        <f t="shared" si="121"/>
        <v>0.24296675191815859</v>
      </c>
    </row>
    <row r="2021" spans="1:12" ht="12.75" x14ac:dyDescent="0.2">
      <c r="A2021" s="302" t="s">
        <v>17226</v>
      </c>
      <c r="B2021" s="312">
        <v>1340</v>
      </c>
      <c r="C2021" s="313" t="s">
        <v>17227</v>
      </c>
      <c r="D2021" s="314" t="s">
        <v>17224</v>
      </c>
      <c r="E2021" s="315" t="s">
        <v>17225</v>
      </c>
      <c r="F2021" s="315" t="s">
        <v>17221</v>
      </c>
      <c r="G2021" s="316">
        <v>98.805970149253724</v>
      </c>
      <c r="H2021" s="317">
        <v>7.97</v>
      </c>
      <c r="I2021" s="318">
        <v>172.6</v>
      </c>
      <c r="J2021" s="318">
        <v>25.7</v>
      </c>
      <c r="K2021" s="318">
        <v>198.29999999999998</v>
      </c>
      <c r="L2021" s="351">
        <f t="shared" si="121"/>
        <v>0.12960161371659104</v>
      </c>
    </row>
    <row r="2022" spans="1:12" ht="12.75" x14ac:dyDescent="0.2">
      <c r="A2022" s="302" t="s">
        <v>17226</v>
      </c>
      <c r="B2022" s="312">
        <v>3550</v>
      </c>
      <c r="C2022" s="313" t="s">
        <v>17227</v>
      </c>
      <c r="D2022" s="314" t="s">
        <v>17224</v>
      </c>
      <c r="E2022" s="315" t="s">
        <v>17225</v>
      </c>
      <c r="F2022" s="315" t="s">
        <v>17221</v>
      </c>
      <c r="G2022" s="316">
        <v>98.7</v>
      </c>
      <c r="H2022" s="317">
        <v>11.960000000000003</v>
      </c>
      <c r="I2022" s="318">
        <v>46.344158415841584</v>
      </c>
      <c r="J2022" s="318">
        <v>4.4189247311827984</v>
      </c>
      <c r="K2022" s="318">
        <f>I2022+J2022</f>
        <v>50.763083147024382</v>
      </c>
      <c r="L2022" s="351">
        <f t="shared" si="121"/>
        <v>8.7049967362784697E-2</v>
      </c>
    </row>
    <row r="2023" spans="1:12" ht="12.75" x14ac:dyDescent="0.2">
      <c r="A2023" s="302" t="s">
        <v>17226</v>
      </c>
      <c r="B2023" s="312">
        <v>1340</v>
      </c>
      <c r="C2023" s="313" t="s">
        <v>17227</v>
      </c>
      <c r="D2023" s="314" t="s">
        <v>17224</v>
      </c>
      <c r="E2023" s="315" t="s">
        <v>17225</v>
      </c>
      <c r="F2023" s="315" t="s">
        <v>17221</v>
      </c>
      <c r="G2023" s="316">
        <v>98.656716417910445</v>
      </c>
      <c r="H2023" s="317">
        <v>8.66</v>
      </c>
      <c r="I2023" s="318">
        <v>195.5</v>
      </c>
      <c r="J2023" s="318">
        <v>19.600000000000001</v>
      </c>
      <c r="K2023" s="318">
        <v>215.1</v>
      </c>
      <c r="L2023" s="351">
        <f t="shared" si="121"/>
        <v>9.1120409112040918E-2</v>
      </c>
    </row>
    <row r="2024" spans="1:12" ht="12.75" x14ac:dyDescent="0.2">
      <c r="A2024" s="302" t="s">
        <v>17226</v>
      </c>
      <c r="B2024" s="312">
        <v>1340</v>
      </c>
      <c r="C2024" s="313" t="s">
        <v>17227</v>
      </c>
      <c r="D2024" s="314" t="s">
        <v>17224</v>
      </c>
      <c r="E2024" s="315" t="s">
        <v>17225</v>
      </c>
      <c r="F2024" s="315" t="s">
        <v>17221</v>
      </c>
      <c r="G2024" s="316">
        <v>98.656716417910445</v>
      </c>
      <c r="H2024" s="317">
        <v>8.7100000000000009</v>
      </c>
      <c r="I2024" s="318">
        <v>209.1</v>
      </c>
      <c r="J2024" s="318">
        <v>24.8</v>
      </c>
      <c r="K2024" s="318">
        <v>233.9</v>
      </c>
      <c r="L2024" s="351">
        <f t="shared" si="121"/>
        <v>0.10602821718683197</v>
      </c>
    </row>
    <row r="2025" spans="1:12" ht="12.75" x14ac:dyDescent="0.2">
      <c r="A2025" s="302" t="s">
        <v>17226</v>
      </c>
      <c r="B2025" s="312">
        <v>1380</v>
      </c>
      <c r="C2025" s="313" t="s">
        <v>17227</v>
      </c>
      <c r="D2025" s="314" t="s">
        <v>17224</v>
      </c>
      <c r="E2025" s="315" t="s">
        <v>17225</v>
      </c>
      <c r="F2025" s="315" t="s">
        <v>17221</v>
      </c>
      <c r="G2025" s="316">
        <v>98.623188405797109</v>
      </c>
      <c r="H2025" s="317">
        <v>9.27</v>
      </c>
      <c r="I2025" s="318">
        <v>99.3</v>
      </c>
      <c r="J2025" s="318">
        <v>22.9</v>
      </c>
      <c r="K2025" s="318">
        <v>122.19999999999999</v>
      </c>
      <c r="L2025" s="351">
        <f t="shared" si="121"/>
        <v>0.18739770867430441</v>
      </c>
    </row>
    <row r="2026" spans="1:12" ht="12.75" x14ac:dyDescent="0.2">
      <c r="A2026" s="302" t="s">
        <v>17226</v>
      </c>
      <c r="B2026" s="312">
        <v>2089</v>
      </c>
      <c r="C2026" s="313" t="s">
        <v>17227</v>
      </c>
      <c r="D2026" s="314" t="s">
        <v>17224</v>
      </c>
      <c r="E2026" s="315" t="s">
        <v>17225</v>
      </c>
      <c r="F2026" s="315" t="s">
        <v>17222</v>
      </c>
      <c r="G2026" s="316">
        <v>98.6</v>
      </c>
      <c r="H2026" s="317">
        <v>11.76</v>
      </c>
      <c r="I2026" s="318">
        <v>35.869999999999997</v>
      </c>
      <c r="J2026" s="318">
        <v>11.620000000000005</v>
      </c>
      <c r="K2026" s="318">
        <f>I2026+J2026</f>
        <v>47.49</v>
      </c>
      <c r="L2026" s="351">
        <f t="shared" ref="L2026:L2089" si="123">IF(J2026="","",IF(K2026="","",J2026/K2026))</f>
        <v>0.24468309117709</v>
      </c>
    </row>
    <row r="2027" spans="1:12" ht="12.75" x14ac:dyDescent="0.2">
      <c r="A2027" s="302" t="s">
        <v>17226</v>
      </c>
      <c r="B2027" s="312">
        <v>1340</v>
      </c>
      <c r="C2027" s="313" t="s">
        <v>17227</v>
      </c>
      <c r="D2027" s="314" t="s">
        <v>17224</v>
      </c>
      <c r="E2027" s="315" t="s">
        <v>17225</v>
      </c>
      <c r="F2027" s="315" t="s">
        <v>17221</v>
      </c>
      <c r="G2027" s="316">
        <v>98.507462686567166</v>
      </c>
      <c r="H2027" s="317">
        <v>8.76</v>
      </c>
      <c r="I2027" s="318">
        <v>233.5</v>
      </c>
      <c r="J2027" s="318">
        <v>19.899999999999999</v>
      </c>
      <c r="K2027" s="318">
        <v>253.4</v>
      </c>
      <c r="L2027" s="351">
        <f t="shared" si="123"/>
        <v>7.853196527229675E-2</v>
      </c>
    </row>
    <row r="2028" spans="1:12" ht="12.75" x14ac:dyDescent="0.2">
      <c r="A2028" s="302" t="s">
        <v>17226</v>
      </c>
      <c r="B2028" s="312">
        <v>1340</v>
      </c>
      <c r="C2028" s="313" t="s">
        <v>17227</v>
      </c>
      <c r="D2028" s="314" t="s">
        <v>17224</v>
      </c>
      <c r="E2028" s="315" t="s">
        <v>17225</v>
      </c>
      <c r="F2028" s="315" t="s">
        <v>17221</v>
      </c>
      <c r="G2028" s="316">
        <v>98.507462686567166</v>
      </c>
      <c r="H2028" s="317">
        <v>8.69</v>
      </c>
      <c r="I2028" s="318">
        <v>180.5</v>
      </c>
      <c r="J2028" s="318">
        <v>15.6</v>
      </c>
      <c r="K2028" s="318">
        <v>196.1</v>
      </c>
      <c r="L2028" s="351">
        <f t="shared" si="123"/>
        <v>7.9551249362570117E-2</v>
      </c>
    </row>
    <row r="2029" spans="1:12" ht="12.75" x14ac:dyDescent="0.2">
      <c r="A2029" s="302" t="s">
        <v>17226</v>
      </c>
      <c r="B2029" s="312">
        <v>1340</v>
      </c>
      <c r="C2029" s="313" t="s">
        <v>17227</v>
      </c>
      <c r="D2029" s="314" t="s">
        <v>17224</v>
      </c>
      <c r="E2029" s="315" t="s">
        <v>17225</v>
      </c>
      <c r="F2029" s="315" t="s">
        <v>17221</v>
      </c>
      <c r="G2029" s="316">
        <v>98.134328358208961</v>
      </c>
      <c r="H2029" s="317">
        <v>8.51</v>
      </c>
      <c r="I2029" s="318">
        <v>190.5</v>
      </c>
      <c r="J2029" s="318">
        <v>27.6</v>
      </c>
      <c r="K2029" s="318">
        <v>218.1</v>
      </c>
      <c r="L2029" s="351">
        <f t="shared" si="123"/>
        <v>0.12654745529573591</v>
      </c>
    </row>
    <row r="2030" spans="1:12" ht="12.75" x14ac:dyDescent="0.2">
      <c r="A2030" s="302" t="s">
        <v>17226</v>
      </c>
      <c r="B2030" s="312">
        <v>1340</v>
      </c>
      <c r="C2030" s="313" t="s">
        <v>17227</v>
      </c>
      <c r="D2030" s="314" t="s">
        <v>17224</v>
      </c>
      <c r="E2030" s="315" t="s">
        <v>17225</v>
      </c>
      <c r="F2030" s="315" t="s">
        <v>17221</v>
      </c>
      <c r="G2030" s="316">
        <v>97.910447761194035</v>
      </c>
      <c r="H2030" s="317">
        <v>8.43</v>
      </c>
      <c r="I2030" s="318">
        <v>189.1</v>
      </c>
      <c r="J2030" s="318">
        <v>20.399999999999999</v>
      </c>
      <c r="K2030" s="318">
        <v>209.5</v>
      </c>
      <c r="L2030" s="351">
        <f t="shared" si="123"/>
        <v>9.7374701670644381E-2</v>
      </c>
    </row>
    <row r="2031" spans="1:12" ht="12.75" x14ac:dyDescent="0.2">
      <c r="A2031" s="302" t="s">
        <v>17226</v>
      </c>
      <c r="B2031" s="312">
        <v>1380</v>
      </c>
      <c r="C2031" s="313" t="s">
        <v>17227</v>
      </c>
      <c r="D2031" s="314" t="s">
        <v>17224</v>
      </c>
      <c r="E2031" s="315" t="s">
        <v>17225</v>
      </c>
      <c r="F2031" s="315" t="s">
        <v>17221</v>
      </c>
      <c r="G2031" s="316">
        <v>97.826086956521735</v>
      </c>
      <c r="H2031" s="317">
        <v>8.7100000000000009</v>
      </c>
      <c r="I2031" s="318">
        <v>123.2</v>
      </c>
      <c r="J2031" s="318">
        <v>31.8</v>
      </c>
      <c r="K2031" s="318">
        <v>155</v>
      </c>
      <c r="L2031" s="351">
        <f t="shared" si="123"/>
        <v>0.20516129032258065</v>
      </c>
    </row>
    <row r="2032" spans="1:12" ht="12.75" x14ac:dyDescent="0.2">
      <c r="A2032" s="302" t="s">
        <v>17226</v>
      </c>
      <c r="B2032" s="312">
        <v>1340</v>
      </c>
      <c r="C2032" s="313" t="s">
        <v>17227</v>
      </c>
      <c r="D2032" s="314" t="s">
        <v>17224</v>
      </c>
      <c r="E2032" s="315" t="s">
        <v>17225</v>
      </c>
      <c r="F2032" s="315" t="s">
        <v>17221</v>
      </c>
      <c r="G2032" s="316">
        <v>97.761194029850756</v>
      </c>
      <c r="H2032" s="317">
        <v>8.17</v>
      </c>
      <c r="I2032" s="318">
        <v>192.7</v>
      </c>
      <c r="J2032" s="318">
        <v>21</v>
      </c>
      <c r="K2032" s="318">
        <v>213.7</v>
      </c>
      <c r="L2032" s="351">
        <f t="shared" si="123"/>
        <v>9.8268600842302295E-2</v>
      </c>
    </row>
    <row r="2033" spans="1:12" ht="12.75" x14ac:dyDescent="0.2">
      <c r="A2033" s="302" t="s">
        <v>17226</v>
      </c>
      <c r="B2033" s="312">
        <v>1340</v>
      </c>
      <c r="C2033" s="313" t="s">
        <v>17227</v>
      </c>
      <c r="D2033" s="314" t="s">
        <v>17224</v>
      </c>
      <c r="E2033" s="315" t="s">
        <v>17225</v>
      </c>
      <c r="F2033" s="315" t="s">
        <v>17221</v>
      </c>
      <c r="G2033" s="316">
        <v>97.761194029850756</v>
      </c>
      <c r="H2033" s="317">
        <v>8.11</v>
      </c>
      <c r="I2033" s="318">
        <v>185.8</v>
      </c>
      <c r="J2033" s="318">
        <v>19.2</v>
      </c>
      <c r="K2033" s="318">
        <v>205</v>
      </c>
      <c r="L2033" s="351">
        <f t="shared" si="123"/>
        <v>9.3658536585365854E-2</v>
      </c>
    </row>
    <row r="2034" spans="1:12" ht="12.75" x14ac:dyDescent="0.2">
      <c r="A2034" s="302" t="s">
        <v>17226</v>
      </c>
      <c r="B2034" s="312">
        <v>1340</v>
      </c>
      <c r="C2034" s="313" t="s">
        <v>17227</v>
      </c>
      <c r="D2034" s="314" t="s">
        <v>17224</v>
      </c>
      <c r="E2034" s="315" t="s">
        <v>17225</v>
      </c>
      <c r="F2034" s="315" t="s">
        <v>17221</v>
      </c>
      <c r="G2034" s="316">
        <v>97.611940298507463</v>
      </c>
      <c r="H2034" s="317">
        <v>8.39</v>
      </c>
      <c r="I2034" s="318">
        <v>210.3</v>
      </c>
      <c r="J2034" s="318">
        <v>23.8</v>
      </c>
      <c r="K2034" s="318">
        <v>234.10000000000002</v>
      </c>
      <c r="L2034" s="351">
        <f t="shared" si="123"/>
        <v>0.10166595472020504</v>
      </c>
    </row>
    <row r="2035" spans="1:12" ht="12.75" x14ac:dyDescent="0.2">
      <c r="A2035" s="302" t="s">
        <v>17226</v>
      </c>
      <c r="B2035" s="312">
        <v>1340</v>
      </c>
      <c r="C2035" s="313" t="s">
        <v>17227</v>
      </c>
      <c r="D2035" s="314" t="s">
        <v>17224</v>
      </c>
      <c r="E2035" s="315" t="s">
        <v>17225</v>
      </c>
      <c r="F2035" s="315" t="s">
        <v>17221</v>
      </c>
      <c r="G2035" s="316">
        <v>97.31343283582089</v>
      </c>
      <c r="H2035" s="317">
        <v>8.39</v>
      </c>
      <c r="I2035" s="318">
        <v>195.7</v>
      </c>
      <c r="J2035" s="318">
        <v>19.100000000000001</v>
      </c>
      <c r="K2035" s="318">
        <v>214.79999999999998</v>
      </c>
      <c r="L2035" s="351">
        <f t="shared" si="123"/>
        <v>8.89199255121043E-2</v>
      </c>
    </row>
    <row r="2036" spans="1:12" ht="12.75" x14ac:dyDescent="0.2">
      <c r="A2036" s="302" t="s">
        <v>17226</v>
      </c>
      <c r="B2036" s="312">
        <v>3550</v>
      </c>
      <c r="C2036" s="313" t="s">
        <v>17227</v>
      </c>
      <c r="D2036" s="314" t="s">
        <v>17224</v>
      </c>
      <c r="E2036" s="315" t="s">
        <v>17225</v>
      </c>
      <c r="F2036" s="315" t="s">
        <v>17222</v>
      </c>
      <c r="G2036" s="316">
        <v>97.3</v>
      </c>
      <c r="H2036" s="317">
        <v>11.53</v>
      </c>
      <c r="I2036" s="318">
        <v>38.5</v>
      </c>
      <c r="J2036" s="318">
        <v>11.770000000000003</v>
      </c>
      <c r="K2036" s="318">
        <f>I2036+J2036</f>
        <v>50.27</v>
      </c>
      <c r="L2036" s="351">
        <f t="shared" si="123"/>
        <v>0.23413566739606131</v>
      </c>
    </row>
    <row r="2037" spans="1:12" ht="12.75" x14ac:dyDescent="0.2">
      <c r="A2037" s="302" t="s">
        <v>17226</v>
      </c>
      <c r="B2037" s="312">
        <v>3550</v>
      </c>
      <c r="C2037" s="313" t="s">
        <v>17227</v>
      </c>
      <c r="D2037" s="314" t="s">
        <v>17224</v>
      </c>
      <c r="E2037" s="315" t="s">
        <v>17225</v>
      </c>
      <c r="F2037" s="315" t="s">
        <v>17222</v>
      </c>
      <c r="G2037" s="316">
        <v>97.3</v>
      </c>
      <c r="H2037" s="317">
        <v>11.55</v>
      </c>
      <c r="I2037" s="318">
        <v>34.119999999999997</v>
      </c>
      <c r="J2037" s="318">
        <v>9.0399999999999991</v>
      </c>
      <c r="K2037" s="318">
        <f>I2037+J2037</f>
        <v>43.16</v>
      </c>
      <c r="L2037" s="351">
        <f t="shared" si="123"/>
        <v>0.20945319740500462</v>
      </c>
    </row>
    <row r="2038" spans="1:12" ht="12.75" x14ac:dyDescent="0.2">
      <c r="A2038" s="302" t="s">
        <v>17226</v>
      </c>
      <c r="B2038" s="312">
        <v>3550</v>
      </c>
      <c r="C2038" s="313" t="s">
        <v>17227</v>
      </c>
      <c r="D2038" s="314" t="s">
        <v>17224</v>
      </c>
      <c r="E2038" s="315" t="s">
        <v>17225</v>
      </c>
      <c r="F2038" s="315" t="s">
        <v>17222</v>
      </c>
      <c r="G2038" s="316">
        <v>97.3</v>
      </c>
      <c r="H2038" s="317">
        <v>11.53</v>
      </c>
      <c r="I2038" s="318">
        <v>33.56</v>
      </c>
      <c r="J2038" s="318">
        <v>9.0499999999999972</v>
      </c>
      <c r="K2038" s="318">
        <f>I2038+J2038</f>
        <v>42.61</v>
      </c>
      <c r="L2038" s="351">
        <f t="shared" si="123"/>
        <v>0.2123914574043651</v>
      </c>
    </row>
    <row r="2039" spans="1:12" ht="12.75" x14ac:dyDescent="0.2">
      <c r="A2039" s="302" t="s">
        <v>17226</v>
      </c>
      <c r="B2039" s="312">
        <v>4730</v>
      </c>
      <c r="C2039" s="313" t="s">
        <v>17227</v>
      </c>
      <c r="D2039" s="314" t="s">
        <v>17224</v>
      </c>
      <c r="E2039" s="315" t="s">
        <v>17225</v>
      </c>
      <c r="F2039" s="315" t="s">
        <v>17222</v>
      </c>
      <c r="G2039" s="316">
        <v>97.3</v>
      </c>
      <c r="H2039" s="317">
        <v>11.71</v>
      </c>
      <c r="I2039" s="318">
        <v>45.1</v>
      </c>
      <c r="J2039" s="318">
        <v>4.7299999999999969</v>
      </c>
      <c r="K2039" s="318">
        <f>I2039+J2039</f>
        <v>49.83</v>
      </c>
      <c r="L2039" s="351">
        <f t="shared" si="123"/>
        <v>9.4922737306843211E-2</v>
      </c>
    </row>
    <row r="2040" spans="1:12" ht="12.75" x14ac:dyDescent="0.2">
      <c r="A2040" s="302" t="s">
        <v>17226</v>
      </c>
      <c r="B2040" s="312">
        <v>1340</v>
      </c>
      <c r="C2040" s="313" t="s">
        <v>17227</v>
      </c>
      <c r="D2040" s="314" t="s">
        <v>17224</v>
      </c>
      <c r="E2040" s="315" t="s">
        <v>17225</v>
      </c>
      <c r="F2040" s="315" t="s">
        <v>17221</v>
      </c>
      <c r="G2040" s="316">
        <v>97.164179104477611</v>
      </c>
      <c r="H2040" s="317">
        <v>8.61</v>
      </c>
      <c r="I2040" s="318">
        <v>180.5</v>
      </c>
      <c r="J2040" s="318">
        <v>18.5</v>
      </c>
      <c r="K2040" s="318">
        <v>199</v>
      </c>
      <c r="L2040" s="351">
        <f t="shared" si="123"/>
        <v>9.2964824120603015E-2</v>
      </c>
    </row>
    <row r="2041" spans="1:12" ht="12.75" x14ac:dyDescent="0.2">
      <c r="A2041" s="302" t="s">
        <v>17226</v>
      </c>
      <c r="B2041" s="312">
        <v>1340</v>
      </c>
      <c r="C2041" s="313" t="s">
        <v>17227</v>
      </c>
      <c r="D2041" s="314" t="s">
        <v>17224</v>
      </c>
      <c r="E2041" s="315" t="s">
        <v>17225</v>
      </c>
      <c r="F2041" s="315" t="s">
        <v>17221</v>
      </c>
      <c r="G2041" s="316">
        <v>97.014925373134332</v>
      </c>
      <c r="H2041" s="317">
        <v>8.7100000000000009</v>
      </c>
      <c r="I2041" s="318">
        <v>185.5</v>
      </c>
      <c r="J2041" s="318">
        <v>6</v>
      </c>
      <c r="K2041" s="318">
        <v>191.5</v>
      </c>
      <c r="L2041" s="351">
        <f t="shared" si="123"/>
        <v>3.1331592689295036E-2</v>
      </c>
    </row>
    <row r="2042" spans="1:12" ht="12.75" x14ac:dyDescent="0.2">
      <c r="A2042" s="302" t="s">
        <v>17226</v>
      </c>
      <c r="B2042" s="312">
        <v>1340</v>
      </c>
      <c r="C2042" s="313" t="s">
        <v>17227</v>
      </c>
      <c r="D2042" s="314" t="s">
        <v>17224</v>
      </c>
      <c r="E2042" s="315" t="s">
        <v>17225</v>
      </c>
      <c r="F2042" s="315" t="s">
        <v>17221</v>
      </c>
      <c r="G2042" s="316">
        <v>97.014925373134332</v>
      </c>
      <c r="H2042" s="317">
        <v>8.6999999999999993</v>
      </c>
      <c r="I2042" s="318">
        <v>186.8</v>
      </c>
      <c r="J2042" s="318">
        <v>8.9</v>
      </c>
      <c r="K2042" s="318">
        <v>195.70000000000002</v>
      </c>
      <c r="L2042" s="351">
        <f t="shared" si="123"/>
        <v>4.5477772100153295E-2</v>
      </c>
    </row>
    <row r="2043" spans="1:12" ht="12.75" x14ac:dyDescent="0.2">
      <c r="A2043" s="302" t="s">
        <v>17226</v>
      </c>
      <c r="B2043" s="312">
        <v>1340</v>
      </c>
      <c r="C2043" s="313" t="s">
        <v>17227</v>
      </c>
      <c r="D2043" s="314" t="s">
        <v>17224</v>
      </c>
      <c r="E2043" s="315" t="s">
        <v>17225</v>
      </c>
      <c r="F2043" s="315" t="s">
        <v>17221</v>
      </c>
      <c r="G2043" s="316">
        <v>97.014925373134332</v>
      </c>
      <c r="H2043" s="317">
        <v>8.5500000000000007</v>
      </c>
      <c r="I2043" s="318">
        <v>178.6</v>
      </c>
      <c r="J2043" s="318">
        <v>26.1</v>
      </c>
      <c r="K2043" s="318">
        <v>204.7</v>
      </c>
      <c r="L2043" s="351">
        <f t="shared" si="123"/>
        <v>0.12750366389838791</v>
      </c>
    </row>
    <row r="2044" spans="1:12" ht="12.75" x14ac:dyDescent="0.2">
      <c r="A2044" s="302" t="s">
        <v>17226</v>
      </c>
      <c r="B2044" s="312">
        <v>1340</v>
      </c>
      <c r="C2044" s="313" t="s">
        <v>17227</v>
      </c>
      <c r="D2044" s="314" t="s">
        <v>17224</v>
      </c>
      <c r="E2044" s="315" t="s">
        <v>17225</v>
      </c>
      <c r="F2044" s="315" t="s">
        <v>17221</v>
      </c>
      <c r="G2044" s="316">
        <v>97.014925373134332</v>
      </c>
      <c r="H2044" s="317">
        <v>8.2200000000000006</v>
      </c>
      <c r="I2044" s="318">
        <v>206</v>
      </c>
      <c r="J2044" s="318">
        <v>23.8</v>
      </c>
      <c r="K2044" s="318">
        <v>229.8</v>
      </c>
      <c r="L2044" s="351">
        <f t="shared" si="123"/>
        <v>0.10356832027850305</v>
      </c>
    </row>
    <row r="2045" spans="1:12" ht="12.75" x14ac:dyDescent="0.2">
      <c r="A2045" s="302" t="s">
        <v>17226</v>
      </c>
      <c r="B2045" s="312">
        <v>1340</v>
      </c>
      <c r="C2045" s="313" t="s">
        <v>17227</v>
      </c>
      <c r="D2045" s="314" t="s">
        <v>17224</v>
      </c>
      <c r="E2045" s="315" t="s">
        <v>17225</v>
      </c>
      <c r="F2045" s="315" t="s">
        <v>17221</v>
      </c>
      <c r="G2045" s="316">
        <v>97.014925373134332</v>
      </c>
      <c r="H2045" s="317">
        <v>8.3000000000000007</v>
      </c>
      <c r="I2045" s="318">
        <v>210.8</v>
      </c>
      <c r="J2045" s="318">
        <v>21.1</v>
      </c>
      <c r="K2045" s="318">
        <v>231.9</v>
      </c>
      <c r="L2045" s="351">
        <f t="shared" si="123"/>
        <v>9.0987494609745589E-2</v>
      </c>
    </row>
    <row r="2046" spans="1:12" ht="12.75" x14ac:dyDescent="0.2">
      <c r="A2046" s="302" t="s">
        <v>17226</v>
      </c>
      <c r="B2046" s="312">
        <v>1340</v>
      </c>
      <c r="C2046" s="313" t="s">
        <v>17227</v>
      </c>
      <c r="D2046" s="314" t="s">
        <v>17224</v>
      </c>
      <c r="E2046" s="315" t="s">
        <v>17225</v>
      </c>
      <c r="F2046" s="315" t="s">
        <v>17221</v>
      </c>
      <c r="G2046" s="316">
        <v>96.641791044776113</v>
      </c>
      <c r="H2046" s="317">
        <v>8.68</v>
      </c>
      <c r="I2046" s="318">
        <v>202.6</v>
      </c>
      <c r="J2046" s="318">
        <v>15.2</v>
      </c>
      <c r="K2046" s="318">
        <v>217.79999999999998</v>
      </c>
      <c r="L2046" s="351">
        <f t="shared" si="123"/>
        <v>6.9788797061524341E-2</v>
      </c>
    </row>
    <row r="2047" spans="1:12" ht="12.75" x14ac:dyDescent="0.2">
      <c r="A2047" s="302" t="s">
        <v>17226</v>
      </c>
      <c r="B2047" s="312">
        <v>1340</v>
      </c>
      <c r="C2047" s="313" t="s">
        <v>17227</v>
      </c>
      <c r="D2047" s="314" t="s">
        <v>17224</v>
      </c>
      <c r="E2047" s="315" t="s">
        <v>17225</v>
      </c>
      <c r="F2047" s="315" t="s">
        <v>17221</v>
      </c>
      <c r="G2047" s="316">
        <v>96.641791044776113</v>
      </c>
      <c r="H2047" s="317">
        <v>8.36</v>
      </c>
      <c r="I2047" s="318">
        <v>178</v>
      </c>
      <c r="J2047" s="318">
        <v>18.5</v>
      </c>
      <c r="K2047" s="318">
        <v>196.5</v>
      </c>
      <c r="L2047" s="351">
        <f t="shared" si="123"/>
        <v>9.4147582697201013E-2</v>
      </c>
    </row>
    <row r="2048" spans="1:12" ht="12.75" x14ac:dyDescent="0.2">
      <c r="A2048" s="302" t="s">
        <v>17226</v>
      </c>
      <c r="B2048" s="312">
        <v>1380</v>
      </c>
      <c r="C2048" s="313" t="s">
        <v>17227</v>
      </c>
      <c r="D2048" s="314" t="s">
        <v>17224</v>
      </c>
      <c r="E2048" s="315" t="s">
        <v>17225</v>
      </c>
      <c r="F2048" s="315" t="s">
        <v>17221</v>
      </c>
      <c r="G2048" s="316">
        <v>96.304347826086953</v>
      </c>
      <c r="H2048" s="317">
        <v>9.1199999999999992</v>
      </c>
      <c r="I2048" s="318">
        <v>99</v>
      </c>
      <c r="J2048" s="318">
        <v>31.3</v>
      </c>
      <c r="K2048" s="318">
        <v>130.30000000000001</v>
      </c>
      <c r="L2048" s="351">
        <f t="shared" si="123"/>
        <v>0.24021488871834226</v>
      </c>
    </row>
    <row r="2049" spans="1:12" ht="12.75" x14ac:dyDescent="0.2">
      <c r="A2049" s="302" t="s">
        <v>17226</v>
      </c>
      <c r="B2049" s="312">
        <v>1380</v>
      </c>
      <c r="C2049" s="313" t="s">
        <v>17227</v>
      </c>
      <c r="D2049" s="314" t="s">
        <v>17224</v>
      </c>
      <c r="E2049" s="315" t="s">
        <v>17225</v>
      </c>
      <c r="F2049" s="315" t="s">
        <v>17221</v>
      </c>
      <c r="G2049" s="316">
        <v>96.304347826086953</v>
      </c>
      <c r="H2049" s="317">
        <v>9.0299999999999994</v>
      </c>
      <c r="I2049" s="318">
        <v>102.6</v>
      </c>
      <c r="J2049" s="318">
        <v>34.200000000000003</v>
      </c>
      <c r="K2049" s="318">
        <v>136.80000000000001</v>
      </c>
      <c r="L2049" s="351">
        <f t="shared" si="123"/>
        <v>0.25</v>
      </c>
    </row>
    <row r="2050" spans="1:12" ht="12.75" x14ac:dyDescent="0.2">
      <c r="A2050" s="302" t="s">
        <v>17226</v>
      </c>
      <c r="B2050" s="312">
        <v>2365</v>
      </c>
      <c r="C2050" s="313" t="s">
        <v>17227</v>
      </c>
      <c r="D2050" s="314" t="s">
        <v>17224</v>
      </c>
      <c r="E2050" s="315" t="s">
        <v>17225</v>
      </c>
      <c r="F2050" s="315" t="s">
        <v>17221</v>
      </c>
      <c r="G2050" s="316">
        <v>96.236786469344608</v>
      </c>
      <c r="H2050" s="317">
        <v>12.200000000000001</v>
      </c>
      <c r="I2050" s="318">
        <v>76.191636363636377</v>
      </c>
      <c r="J2050" s="318">
        <v>2.951515151515153</v>
      </c>
      <c r="K2050" s="318">
        <f>I2050+J2050</f>
        <v>79.14315151515153</v>
      </c>
      <c r="L2050" s="351">
        <f t="shared" si="123"/>
        <v>3.7293374031865556E-2</v>
      </c>
    </row>
    <row r="2051" spans="1:12" ht="12.75" x14ac:dyDescent="0.2">
      <c r="A2051" s="302" t="s">
        <v>17226</v>
      </c>
      <c r="B2051" s="312">
        <v>2365</v>
      </c>
      <c r="C2051" s="313" t="s">
        <v>17227</v>
      </c>
      <c r="D2051" s="314" t="s">
        <v>17224</v>
      </c>
      <c r="E2051" s="315" t="s">
        <v>17225</v>
      </c>
      <c r="F2051" s="315" t="s">
        <v>17221</v>
      </c>
      <c r="G2051" s="316">
        <v>95.940803382663859</v>
      </c>
      <c r="H2051" s="317">
        <v>12.309999999999999</v>
      </c>
      <c r="I2051" s="318">
        <v>65.720272727272729</v>
      </c>
      <c r="J2051" s="318">
        <v>0.99387755102040387</v>
      </c>
      <c r="K2051" s="318">
        <f>I2051+J2051</f>
        <v>66.714150278293133</v>
      </c>
      <c r="L2051" s="351">
        <f t="shared" si="123"/>
        <v>1.4897552421405613E-2</v>
      </c>
    </row>
    <row r="2052" spans="1:12" ht="12.75" x14ac:dyDescent="0.2">
      <c r="A2052" s="302" t="s">
        <v>17226</v>
      </c>
      <c r="B2052" s="312">
        <v>1340</v>
      </c>
      <c r="C2052" s="313" t="s">
        <v>17227</v>
      </c>
      <c r="D2052" s="314" t="s">
        <v>17224</v>
      </c>
      <c r="E2052" s="315" t="s">
        <v>17225</v>
      </c>
      <c r="F2052" s="315" t="s">
        <v>17221</v>
      </c>
      <c r="G2052" s="316">
        <v>95.895522388059703</v>
      </c>
      <c r="H2052" s="317">
        <v>8.4700000000000006</v>
      </c>
      <c r="I2052" s="318">
        <v>179.2</v>
      </c>
      <c r="J2052" s="318">
        <v>20.8</v>
      </c>
      <c r="K2052" s="318">
        <v>200</v>
      </c>
      <c r="L2052" s="351">
        <f t="shared" si="123"/>
        <v>0.10400000000000001</v>
      </c>
    </row>
    <row r="2053" spans="1:12" ht="12.75" x14ac:dyDescent="0.2">
      <c r="A2053" s="302" t="s">
        <v>17226</v>
      </c>
      <c r="B2053" s="312">
        <v>1340</v>
      </c>
      <c r="C2053" s="313" t="s">
        <v>17227</v>
      </c>
      <c r="D2053" s="314" t="s">
        <v>17224</v>
      </c>
      <c r="E2053" s="315" t="s">
        <v>17225</v>
      </c>
      <c r="F2053" s="315" t="s">
        <v>17221</v>
      </c>
      <c r="G2053" s="316">
        <v>95.895522388059703</v>
      </c>
      <c r="H2053" s="317">
        <v>8.52</v>
      </c>
      <c r="I2053" s="318">
        <v>213.3</v>
      </c>
      <c r="J2053" s="318">
        <v>30.4</v>
      </c>
      <c r="K2053" s="318">
        <v>243.70000000000002</v>
      </c>
      <c r="L2053" s="351">
        <f t="shared" si="123"/>
        <v>0.12474353713582272</v>
      </c>
    </row>
    <row r="2054" spans="1:12" ht="12.75" x14ac:dyDescent="0.2">
      <c r="A2054" s="302" t="s">
        <v>17226</v>
      </c>
      <c r="B2054" s="312">
        <v>1340</v>
      </c>
      <c r="C2054" s="313" t="s">
        <v>17227</v>
      </c>
      <c r="D2054" s="314" t="s">
        <v>17224</v>
      </c>
      <c r="E2054" s="315" t="s">
        <v>17225</v>
      </c>
      <c r="F2054" s="315" t="s">
        <v>17221</v>
      </c>
      <c r="G2054" s="316">
        <v>95.895522388059703</v>
      </c>
      <c r="H2054" s="317">
        <v>8.51</v>
      </c>
      <c r="I2054" s="318">
        <v>212.9</v>
      </c>
      <c r="J2054" s="318">
        <v>27.9</v>
      </c>
      <c r="K2054" s="318">
        <v>240.8</v>
      </c>
      <c r="L2054" s="351">
        <f t="shared" si="123"/>
        <v>0.11586378737541526</v>
      </c>
    </row>
    <row r="2055" spans="1:12" ht="12.75" x14ac:dyDescent="0.2">
      <c r="A2055" s="302" t="s">
        <v>17226</v>
      </c>
      <c r="B2055" s="312">
        <v>1340</v>
      </c>
      <c r="C2055" s="313" t="s">
        <v>17227</v>
      </c>
      <c r="D2055" s="314" t="s">
        <v>17224</v>
      </c>
      <c r="E2055" s="315" t="s">
        <v>17225</v>
      </c>
      <c r="F2055" s="315" t="s">
        <v>17221</v>
      </c>
      <c r="G2055" s="316">
        <v>95.74626865671641</v>
      </c>
      <c r="H2055" s="317">
        <v>8.5</v>
      </c>
      <c r="I2055" s="318">
        <v>191.6</v>
      </c>
      <c r="J2055" s="318">
        <v>28.1</v>
      </c>
      <c r="K2055" s="318">
        <v>219.7</v>
      </c>
      <c r="L2055" s="351">
        <f t="shared" si="123"/>
        <v>0.12790168411470187</v>
      </c>
    </row>
    <row r="2056" spans="1:12" ht="12.75" x14ac:dyDescent="0.2">
      <c r="A2056" s="302" t="s">
        <v>17226</v>
      </c>
      <c r="B2056" s="312">
        <v>1340</v>
      </c>
      <c r="C2056" s="313" t="s">
        <v>17227</v>
      </c>
      <c r="D2056" s="314" t="s">
        <v>17224</v>
      </c>
      <c r="E2056" s="315" t="s">
        <v>17225</v>
      </c>
      <c r="F2056" s="315" t="s">
        <v>17221</v>
      </c>
      <c r="G2056" s="316">
        <v>95.522388059701484</v>
      </c>
      <c r="H2056" s="317">
        <v>8.31</v>
      </c>
      <c r="I2056" s="318">
        <v>237.4</v>
      </c>
      <c r="J2056" s="318">
        <v>13.1</v>
      </c>
      <c r="K2056" s="318">
        <v>250.5</v>
      </c>
      <c r="L2056" s="351">
        <f t="shared" si="123"/>
        <v>5.2295409181636728E-2</v>
      </c>
    </row>
    <row r="2057" spans="1:12" ht="12.75" x14ac:dyDescent="0.2">
      <c r="A2057" s="302" t="s">
        <v>17226</v>
      </c>
      <c r="B2057" s="312">
        <v>3550</v>
      </c>
      <c r="C2057" s="313" t="s">
        <v>17227</v>
      </c>
      <c r="D2057" s="314" t="s">
        <v>17224</v>
      </c>
      <c r="E2057" s="315" t="s">
        <v>17225</v>
      </c>
      <c r="F2057" s="315" t="s">
        <v>17221</v>
      </c>
      <c r="G2057" s="316">
        <v>95.4</v>
      </c>
      <c r="H2057" s="317">
        <v>12.099999999999998</v>
      </c>
      <c r="I2057" s="318">
        <v>43.438039215686274</v>
      </c>
      <c r="J2057" s="318">
        <v>7.4293069306930732</v>
      </c>
      <c r="K2057" s="318">
        <f>I2057+J2057</f>
        <v>50.867346146379347</v>
      </c>
      <c r="L2057" s="351">
        <f t="shared" si="123"/>
        <v>0.14605257583743395</v>
      </c>
    </row>
    <row r="2058" spans="1:12" ht="12.75" x14ac:dyDescent="0.2">
      <c r="A2058" s="302" t="s">
        <v>17226</v>
      </c>
      <c r="B2058" s="312">
        <v>2370</v>
      </c>
      <c r="C2058" s="313" t="s">
        <v>17227</v>
      </c>
      <c r="D2058" s="314" t="s">
        <v>17224</v>
      </c>
      <c r="E2058" s="315" t="s">
        <v>17225</v>
      </c>
      <c r="F2058" s="315" t="s">
        <v>17221</v>
      </c>
      <c r="G2058" s="316">
        <v>95</v>
      </c>
      <c r="H2058" s="317">
        <v>11.93</v>
      </c>
      <c r="I2058" s="318">
        <v>60.3</v>
      </c>
      <c r="J2058" s="318">
        <v>5.4</v>
      </c>
      <c r="K2058" s="318">
        <v>65.7</v>
      </c>
      <c r="L2058" s="351">
        <f t="shared" si="123"/>
        <v>8.2191780821917804E-2</v>
      </c>
    </row>
    <row r="2059" spans="1:12" ht="12.75" x14ac:dyDescent="0.2">
      <c r="A2059" s="302" t="s">
        <v>17226</v>
      </c>
      <c r="B2059" s="312">
        <v>3550</v>
      </c>
      <c r="C2059" s="313" t="s">
        <v>17227</v>
      </c>
      <c r="D2059" s="314" t="s">
        <v>17224</v>
      </c>
      <c r="E2059" s="315" t="s">
        <v>17225</v>
      </c>
      <c r="F2059" s="315" t="s">
        <v>17222</v>
      </c>
      <c r="G2059" s="316">
        <v>94.6</v>
      </c>
      <c r="H2059" s="317">
        <v>11.53</v>
      </c>
      <c r="I2059" s="318">
        <v>33.549999999999997</v>
      </c>
      <c r="J2059" s="318">
        <v>9.0500000000000043</v>
      </c>
      <c r="K2059" s="318">
        <f>I2059+J2059</f>
        <v>42.6</v>
      </c>
      <c r="L2059" s="351">
        <f t="shared" si="123"/>
        <v>0.21244131455399071</v>
      </c>
    </row>
    <row r="2060" spans="1:12" ht="12.75" x14ac:dyDescent="0.2">
      <c r="A2060" s="302" t="s">
        <v>17226</v>
      </c>
      <c r="B2060" s="312">
        <v>2370</v>
      </c>
      <c r="C2060" s="313" t="s">
        <v>17227</v>
      </c>
      <c r="D2060" s="314" t="s">
        <v>17224</v>
      </c>
      <c r="E2060" s="315" t="s">
        <v>17225</v>
      </c>
      <c r="F2060" s="315" t="s">
        <v>17221</v>
      </c>
      <c r="G2060" s="316">
        <v>94.5</v>
      </c>
      <c r="H2060" s="317">
        <v>12.08</v>
      </c>
      <c r="I2060" s="318">
        <v>47.5</v>
      </c>
      <c r="J2060" s="318">
        <v>3.7</v>
      </c>
      <c r="K2060" s="318">
        <v>51.2</v>
      </c>
      <c r="L2060" s="351">
        <f t="shared" si="123"/>
        <v>7.2265625E-2</v>
      </c>
    </row>
    <row r="2061" spans="1:12" ht="12.75" x14ac:dyDescent="0.2">
      <c r="A2061" s="302" t="s">
        <v>17226</v>
      </c>
      <c r="B2061" s="312">
        <v>1340</v>
      </c>
      <c r="C2061" s="313" t="s">
        <v>17227</v>
      </c>
      <c r="D2061" s="314" t="s">
        <v>17224</v>
      </c>
      <c r="E2061" s="315" t="s">
        <v>17225</v>
      </c>
      <c r="F2061" s="315" t="s">
        <v>17221</v>
      </c>
      <c r="G2061" s="316">
        <v>94.402985074626869</v>
      </c>
      <c r="H2061" s="317">
        <v>8.3699999999999992</v>
      </c>
      <c r="I2061" s="318">
        <v>197.6</v>
      </c>
      <c r="J2061" s="318">
        <v>17.600000000000001</v>
      </c>
      <c r="K2061" s="318">
        <v>215.2</v>
      </c>
      <c r="L2061" s="351">
        <f t="shared" si="123"/>
        <v>8.1784386617100385E-2</v>
      </c>
    </row>
    <row r="2062" spans="1:12" ht="12.75" x14ac:dyDescent="0.2">
      <c r="A2062" s="302" t="s">
        <v>17226</v>
      </c>
      <c r="B2062" s="312">
        <v>1340</v>
      </c>
      <c r="C2062" s="313" t="s">
        <v>17227</v>
      </c>
      <c r="D2062" s="314" t="s">
        <v>17224</v>
      </c>
      <c r="E2062" s="315" t="s">
        <v>17225</v>
      </c>
      <c r="F2062" s="315" t="s">
        <v>17221</v>
      </c>
      <c r="G2062" s="316">
        <v>94.328358208955223</v>
      </c>
      <c r="H2062" s="317">
        <v>8.11</v>
      </c>
      <c r="I2062" s="318">
        <v>208</v>
      </c>
      <c r="J2062" s="318">
        <v>20.5</v>
      </c>
      <c r="K2062" s="318">
        <v>228.5</v>
      </c>
      <c r="L2062" s="351">
        <f t="shared" si="123"/>
        <v>8.9715536105032828E-2</v>
      </c>
    </row>
    <row r="2063" spans="1:12" ht="12.75" x14ac:dyDescent="0.2">
      <c r="A2063" s="302" t="s">
        <v>17226</v>
      </c>
      <c r="B2063" s="312">
        <v>1340</v>
      </c>
      <c r="C2063" s="313" t="s">
        <v>17227</v>
      </c>
      <c r="D2063" s="314" t="s">
        <v>17224</v>
      </c>
      <c r="E2063" s="315" t="s">
        <v>17225</v>
      </c>
      <c r="F2063" s="315" t="s">
        <v>17221</v>
      </c>
      <c r="G2063" s="316">
        <v>94.179104477611943</v>
      </c>
      <c r="H2063" s="317">
        <v>8.36</v>
      </c>
      <c r="I2063" s="318">
        <v>169.6</v>
      </c>
      <c r="J2063" s="318">
        <v>28.4</v>
      </c>
      <c r="K2063" s="318">
        <v>198</v>
      </c>
      <c r="L2063" s="351">
        <f t="shared" si="123"/>
        <v>0.14343434343434341</v>
      </c>
    </row>
    <row r="2064" spans="1:12" ht="12.75" x14ac:dyDescent="0.2">
      <c r="A2064" s="302" t="s">
        <v>17226</v>
      </c>
      <c r="B2064" s="312">
        <v>1340</v>
      </c>
      <c r="C2064" s="313" t="s">
        <v>17227</v>
      </c>
      <c r="D2064" s="314" t="s">
        <v>17224</v>
      </c>
      <c r="E2064" s="315" t="s">
        <v>17225</v>
      </c>
      <c r="F2064" s="315" t="s">
        <v>17221</v>
      </c>
      <c r="G2064" s="316">
        <v>94.029850746268664</v>
      </c>
      <c r="H2064" s="317">
        <v>8.6999999999999993</v>
      </c>
      <c r="I2064" s="318">
        <v>158</v>
      </c>
      <c r="J2064" s="318">
        <v>10.9</v>
      </c>
      <c r="K2064" s="318">
        <v>168.9</v>
      </c>
      <c r="L2064" s="351">
        <f t="shared" si="123"/>
        <v>6.4535227945529905E-2</v>
      </c>
    </row>
    <row r="2065" spans="1:12" ht="12.75" x14ac:dyDescent="0.2">
      <c r="A2065" s="302" t="s">
        <v>17226</v>
      </c>
      <c r="B2065" s="312">
        <v>1340</v>
      </c>
      <c r="C2065" s="313" t="s">
        <v>17227</v>
      </c>
      <c r="D2065" s="314" t="s">
        <v>17224</v>
      </c>
      <c r="E2065" s="315" t="s">
        <v>17225</v>
      </c>
      <c r="F2065" s="315" t="s">
        <v>17221</v>
      </c>
      <c r="G2065" s="316">
        <v>94.029850746268664</v>
      </c>
      <c r="H2065" s="317">
        <v>8.34</v>
      </c>
      <c r="I2065" s="318">
        <v>192.7</v>
      </c>
      <c r="J2065" s="318">
        <v>18.8</v>
      </c>
      <c r="K2065" s="318">
        <v>211.5</v>
      </c>
      <c r="L2065" s="351">
        <f t="shared" si="123"/>
        <v>8.8888888888888892E-2</v>
      </c>
    </row>
    <row r="2066" spans="1:12" ht="12.75" x14ac:dyDescent="0.2">
      <c r="A2066" s="302" t="s">
        <v>17226</v>
      </c>
      <c r="B2066" s="312">
        <v>1340</v>
      </c>
      <c r="C2066" s="313" t="s">
        <v>17227</v>
      </c>
      <c r="D2066" s="314" t="s">
        <v>17224</v>
      </c>
      <c r="E2066" s="315" t="s">
        <v>17225</v>
      </c>
      <c r="F2066" s="315" t="s">
        <v>17221</v>
      </c>
      <c r="G2066" s="316">
        <v>94.029850746268664</v>
      </c>
      <c r="H2066" s="317">
        <v>8.41</v>
      </c>
      <c r="I2066" s="318">
        <v>184</v>
      </c>
      <c r="J2066" s="318">
        <v>24.1</v>
      </c>
      <c r="K2066" s="318">
        <v>208.1</v>
      </c>
      <c r="L2066" s="351">
        <f t="shared" si="123"/>
        <v>0.11580970687169631</v>
      </c>
    </row>
    <row r="2067" spans="1:12" ht="12.75" x14ac:dyDescent="0.2">
      <c r="A2067" s="302" t="s">
        <v>17226</v>
      </c>
      <c r="B2067" s="312">
        <v>5500</v>
      </c>
      <c r="C2067" s="313" t="s">
        <v>17227</v>
      </c>
      <c r="D2067" s="314" t="s">
        <v>17224</v>
      </c>
      <c r="E2067" s="315" t="s">
        <v>17225</v>
      </c>
      <c r="F2067" s="315" t="s">
        <v>17223</v>
      </c>
      <c r="G2067" s="316">
        <v>94</v>
      </c>
      <c r="H2067" s="317">
        <v>12.54</v>
      </c>
      <c r="I2067" s="318">
        <v>33.880000000000003</v>
      </c>
      <c r="J2067" s="318">
        <v>16.670000000000002</v>
      </c>
      <c r="K2067" s="318">
        <f>I2067+J2067</f>
        <v>50.550000000000004</v>
      </c>
      <c r="L2067" s="351">
        <f t="shared" si="123"/>
        <v>0.32977250247279921</v>
      </c>
    </row>
    <row r="2068" spans="1:12" ht="12.75" x14ac:dyDescent="0.2">
      <c r="A2068" s="302" t="s">
        <v>17226</v>
      </c>
      <c r="B2068" s="312">
        <v>5500</v>
      </c>
      <c r="C2068" s="313" t="s">
        <v>17227</v>
      </c>
      <c r="D2068" s="314" t="s">
        <v>17224</v>
      </c>
      <c r="E2068" s="315" t="s">
        <v>17225</v>
      </c>
      <c r="F2068" s="315" t="s">
        <v>17223</v>
      </c>
      <c r="G2068" s="316">
        <v>94</v>
      </c>
      <c r="H2068" s="317">
        <v>12.45</v>
      </c>
      <c r="I2068" s="318">
        <v>26.92</v>
      </c>
      <c r="J2068" s="318">
        <v>10.71</v>
      </c>
      <c r="K2068" s="318">
        <f>I2068+J2068</f>
        <v>37.630000000000003</v>
      </c>
      <c r="L2068" s="351">
        <f t="shared" si="123"/>
        <v>0.28461334041987774</v>
      </c>
    </row>
    <row r="2069" spans="1:12" ht="12.75" x14ac:dyDescent="0.2">
      <c r="A2069" s="302" t="s">
        <v>17226</v>
      </c>
      <c r="B2069" s="312">
        <v>1340</v>
      </c>
      <c r="C2069" s="313" t="s">
        <v>17227</v>
      </c>
      <c r="D2069" s="314" t="s">
        <v>17224</v>
      </c>
      <c r="E2069" s="315" t="s">
        <v>17225</v>
      </c>
      <c r="F2069" s="315" t="s">
        <v>17221</v>
      </c>
      <c r="G2069" s="316">
        <v>93.880597014925371</v>
      </c>
      <c r="H2069" s="317">
        <v>7.94</v>
      </c>
      <c r="I2069" s="318">
        <v>184.4</v>
      </c>
      <c r="J2069" s="318">
        <v>17.5</v>
      </c>
      <c r="K2069" s="318">
        <v>201.9</v>
      </c>
      <c r="L2069" s="351">
        <f t="shared" si="123"/>
        <v>8.6676572560673598E-2</v>
      </c>
    </row>
    <row r="2070" spans="1:12" ht="12.75" x14ac:dyDescent="0.2">
      <c r="A2070" s="302" t="s">
        <v>17226</v>
      </c>
      <c r="B2070" s="312">
        <v>1380</v>
      </c>
      <c r="C2070" s="313" t="s">
        <v>17227</v>
      </c>
      <c r="D2070" s="314" t="s">
        <v>17224</v>
      </c>
      <c r="E2070" s="315" t="s">
        <v>17225</v>
      </c>
      <c r="F2070" s="315" t="s">
        <v>17221</v>
      </c>
      <c r="G2070" s="316">
        <v>93.840579710144922</v>
      </c>
      <c r="H2070" s="317">
        <v>9.06</v>
      </c>
      <c r="I2070" s="318">
        <v>114.7</v>
      </c>
      <c r="J2070" s="318">
        <v>33.200000000000003</v>
      </c>
      <c r="K2070" s="318">
        <v>147.9</v>
      </c>
      <c r="L2070" s="351">
        <f t="shared" si="123"/>
        <v>0.22447599729546991</v>
      </c>
    </row>
    <row r="2071" spans="1:12" ht="12.75" x14ac:dyDescent="0.2">
      <c r="A2071" s="302" t="s">
        <v>17226</v>
      </c>
      <c r="B2071" s="312">
        <v>1380</v>
      </c>
      <c r="C2071" s="313" t="s">
        <v>17227</v>
      </c>
      <c r="D2071" s="314" t="s">
        <v>17224</v>
      </c>
      <c r="E2071" s="315" t="s">
        <v>17225</v>
      </c>
      <c r="F2071" s="315" t="s">
        <v>17221</v>
      </c>
      <c r="G2071" s="316">
        <v>93.623188405797094</v>
      </c>
      <c r="H2071" s="317">
        <v>9.17</v>
      </c>
      <c r="I2071" s="318">
        <v>100.9</v>
      </c>
      <c r="J2071" s="318">
        <v>29.7</v>
      </c>
      <c r="K2071" s="318">
        <v>130.6</v>
      </c>
      <c r="L2071" s="351">
        <f t="shared" si="123"/>
        <v>0.22741194486983154</v>
      </c>
    </row>
    <row r="2072" spans="1:12" ht="12.75" x14ac:dyDescent="0.2">
      <c r="A2072" s="302" t="s">
        <v>17226</v>
      </c>
      <c r="B2072" s="312">
        <v>3550</v>
      </c>
      <c r="C2072" s="313" t="s">
        <v>17227</v>
      </c>
      <c r="D2072" s="314" t="s">
        <v>17224</v>
      </c>
      <c r="E2072" s="315" t="s">
        <v>17225</v>
      </c>
      <c r="F2072" s="315" t="s">
        <v>17222</v>
      </c>
      <c r="G2072" s="316">
        <v>93.5</v>
      </c>
      <c r="H2072" s="317">
        <v>11.49</v>
      </c>
      <c r="I2072" s="318">
        <v>37.58</v>
      </c>
      <c r="J2072" s="318">
        <v>11.719999999999999</v>
      </c>
      <c r="K2072" s="318">
        <f>I2072+J2072</f>
        <v>49.3</v>
      </c>
      <c r="L2072" s="351">
        <f t="shared" si="123"/>
        <v>0.23772819472616633</v>
      </c>
    </row>
    <row r="2073" spans="1:12" ht="12.75" x14ac:dyDescent="0.2">
      <c r="A2073" s="302" t="s">
        <v>17226</v>
      </c>
      <c r="B2073" s="312">
        <v>1380</v>
      </c>
      <c r="C2073" s="313" t="s">
        <v>17227</v>
      </c>
      <c r="D2073" s="314" t="s">
        <v>17224</v>
      </c>
      <c r="E2073" s="315" t="s">
        <v>17225</v>
      </c>
      <c r="F2073" s="315" t="s">
        <v>17221</v>
      </c>
      <c r="G2073" s="316">
        <v>93.405797101449267</v>
      </c>
      <c r="H2073" s="317">
        <v>8.07</v>
      </c>
      <c r="I2073" s="318">
        <v>107.2</v>
      </c>
      <c r="J2073" s="318">
        <v>28.7</v>
      </c>
      <c r="K2073" s="318">
        <v>135.9</v>
      </c>
      <c r="L2073" s="351">
        <f t="shared" si="123"/>
        <v>0.21118469462840322</v>
      </c>
    </row>
    <row r="2074" spans="1:12" ht="12.75" x14ac:dyDescent="0.2">
      <c r="A2074" s="302" t="s">
        <v>17226</v>
      </c>
      <c r="B2074" s="312">
        <v>1340</v>
      </c>
      <c r="C2074" s="313" t="s">
        <v>17227</v>
      </c>
      <c r="D2074" s="314" t="s">
        <v>17224</v>
      </c>
      <c r="E2074" s="315" t="s">
        <v>17225</v>
      </c>
      <c r="F2074" s="315" t="s">
        <v>17221</v>
      </c>
      <c r="G2074" s="316">
        <v>93.28358208955224</v>
      </c>
      <c r="H2074" s="317">
        <v>8.11</v>
      </c>
      <c r="I2074" s="318">
        <v>183</v>
      </c>
      <c r="J2074" s="318">
        <v>18.399999999999999</v>
      </c>
      <c r="K2074" s="318">
        <v>201.4</v>
      </c>
      <c r="L2074" s="351">
        <f t="shared" si="123"/>
        <v>9.1360476663356491E-2</v>
      </c>
    </row>
    <row r="2075" spans="1:12" ht="12.75" x14ac:dyDescent="0.2">
      <c r="A2075" s="302" t="s">
        <v>17226</v>
      </c>
      <c r="B2075" s="312">
        <v>1340</v>
      </c>
      <c r="C2075" s="313" t="s">
        <v>17227</v>
      </c>
      <c r="D2075" s="314" t="s">
        <v>17224</v>
      </c>
      <c r="E2075" s="315" t="s">
        <v>17225</v>
      </c>
      <c r="F2075" s="315" t="s">
        <v>17221</v>
      </c>
      <c r="G2075" s="316">
        <v>93.28358208955224</v>
      </c>
      <c r="H2075" s="317">
        <v>8.49</v>
      </c>
      <c r="I2075" s="318">
        <v>173.4</v>
      </c>
      <c r="J2075" s="318">
        <v>7.6</v>
      </c>
      <c r="K2075" s="318">
        <v>181</v>
      </c>
      <c r="L2075" s="351">
        <f t="shared" si="123"/>
        <v>4.1988950276243095E-2</v>
      </c>
    </row>
    <row r="2076" spans="1:12" ht="12.75" x14ac:dyDescent="0.2">
      <c r="A2076" s="302" t="s">
        <v>17226</v>
      </c>
      <c r="B2076" s="312">
        <v>1340</v>
      </c>
      <c r="C2076" s="313" t="s">
        <v>17227</v>
      </c>
      <c r="D2076" s="314" t="s">
        <v>17224</v>
      </c>
      <c r="E2076" s="315" t="s">
        <v>17225</v>
      </c>
      <c r="F2076" s="315" t="s">
        <v>17221</v>
      </c>
      <c r="G2076" s="316">
        <v>93.208955223880594</v>
      </c>
      <c r="H2076" s="317">
        <v>8.0399999999999991</v>
      </c>
      <c r="I2076" s="318">
        <v>182.6</v>
      </c>
      <c r="J2076" s="318">
        <v>31.3</v>
      </c>
      <c r="K2076" s="318">
        <v>213.9</v>
      </c>
      <c r="L2076" s="351">
        <f t="shared" si="123"/>
        <v>0.14633006077606359</v>
      </c>
    </row>
    <row r="2077" spans="1:12" ht="12.75" x14ac:dyDescent="0.2">
      <c r="A2077" s="302" t="s">
        <v>17226</v>
      </c>
      <c r="B2077" s="312">
        <v>1340</v>
      </c>
      <c r="C2077" s="313" t="s">
        <v>17227</v>
      </c>
      <c r="D2077" s="314" t="s">
        <v>17224</v>
      </c>
      <c r="E2077" s="315" t="s">
        <v>17225</v>
      </c>
      <c r="F2077" s="315" t="s">
        <v>17221</v>
      </c>
      <c r="G2077" s="316">
        <v>92.985074626865668</v>
      </c>
      <c r="H2077" s="317">
        <v>8.35</v>
      </c>
      <c r="I2077" s="318">
        <v>226.1</v>
      </c>
      <c r="J2077" s="318">
        <v>34.4</v>
      </c>
      <c r="K2077" s="318">
        <v>260.5</v>
      </c>
      <c r="L2077" s="351">
        <f t="shared" si="123"/>
        <v>0.13205374280230325</v>
      </c>
    </row>
    <row r="2078" spans="1:12" ht="12.75" x14ac:dyDescent="0.2">
      <c r="A2078" s="302" t="s">
        <v>17226</v>
      </c>
      <c r="B2078" s="312">
        <v>1340</v>
      </c>
      <c r="C2078" s="313" t="s">
        <v>17227</v>
      </c>
      <c r="D2078" s="314" t="s">
        <v>17224</v>
      </c>
      <c r="E2078" s="315" t="s">
        <v>17225</v>
      </c>
      <c r="F2078" s="315" t="s">
        <v>17221</v>
      </c>
      <c r="G2078" s="316">
        <v>92.910447761194021</v>
      </c>
      <c r="H2078" s="317">
        <v>8.56</v>
      </c>
      <c r="I2078" s="318">
        <v>179.5</v>
      </c>
      <c r="J2078" s="318">
        <v>20.3</v>
      </c>
      <c r="K2078" s="318">
        <v>199.8</v>
      </c>
      <c r="L2078" s="351">
        <f t="shared" si="123"/>
        <v>0.1016016016016016</v>
      </c>
    </row>
    <row r="2079" spans="1:12" ht="12.75" x14ac:dyDescent="0.2">
      <c r="A2079" s="302" t="s">
        <v>17226</v>
      </c>
      <c r="B2079" s="312">
        <v>4730</v>
      </c>
      <c r="C2079" s="313" t="s">
        <v>17227</v>
      </c>
      <c r="D2079" s="314" t="s">
        <v>17224</v>
      </c>
      <c r="E2079" s="315" t="s">
        <v>17225</v>
      </c>
      <c r="F2079" s="315" t="s">
        <v>17222</v>
      </c>
      <c r="G2079" s="316">
        <v>92.9</v>
      </c>
      <c r="H2079" s="317">
        <v>11.62</v>
      </c>
      <c r="I2079" s="318">
        <v>44.59</v>
      </c>
      <c r="J2079" s="318">
        <v>4.6599999999999966</v>
      </c>
      <c r="K2079" s="318">
        <f>I2079+J2079</f>
        <v>49.25</v>
      </c>
      <c r="L2079" s="351">
        <f t="shared" si="123"/>
        <v>9.4619289340101456E-2</v>
      </c>
    </row>
    <row r="2080" spans="1:12" ht="12.75" x14ac:dyDescent="0.2">
      <c r="A2080" s="302" t="s">
        <v>17226</v>
      </c>
      <c r="B2080" s="312">
        <v>1340</v>
      </c>
      <c r="C2080" s="313" t="s">
        <v>17227</v>
      </c>
      <c r="D2080" s="314" t="s">
        <v>17224</v>
      </c>
      <c r="E2080" s="315" t="s">
        <v>17225</v>
      </c>
      <c r="F2080" s="315" t="s">
        <v>17221</v>
      </c>
      <c r="G2080" s="316">
        <v>92.686567164179095</v>
      </c>
      <c r="H2080" s="317">
        <v>8.35</v>
      </c>
      <c r="I2080" s="318">
        <v>209.3</v>
      </c>
      <c r="J2080" s="318">
        <v>13.2</v>
      </c>
      <c r="K2080" s="318">
        <v>222.5</v>
      </c>
      <c r="L2080" s="351">
        <f t="shared" si="123"/>
        <v>5.9325842696629209E-2</v>
      </c>
    </row>
    <row r="2081" spans="1:12" ht="12.75" x14ac:dyDescent="0.2">
      <c r="A2081" s="302" t="s">
        <v>17226</v>
      </c>
      <c r="B2081" s="312">
        <v>1340</v>
      </c>
      <c r="C2081" s="313" t="s">
        <v>17227</v>
      </c>
      <c r="D2081" s="314" t="s">
        <v>17224</v>
      </c>
      <c r="E2081" s="315" t="s">
        <v>17225</v>
      </c>
      <c r="F2081" s="315" t="s">
        <v>17221</v>
      </c>
      <c r="G2081" s="316">
        <v>92.537313432835816</v>
      </c>
      <c r="H2081" s="317">
        <v>8.64</v>
      </c>
      <c r="I2081" s="318">
        <v>189.9</v>
      </c>
      <c r="J2081" s="318">
        <v>20.6</v>
      </c>
      <c r="K2081" s="318">
        <v>210.5</v>
      </c>
      <c r="L2081" s="351">
        <f t="shared" si="123"/>
        <v>9.7862232779097391E-2</v>
      </c>
    </row>
    <row r="2082" spans="1:12" ht="12.75" x14ac:dyDescent="0.2">
      <c r="A2082" s="302" t="s">
        <v>17226</v>
      </c>
      <c r="B2082" s="312">
        <v>1380</v>
      </c>
      <c r="C2082" s="313" t="s">
        <v>17227</v>
      </c>
      <c r="D2082" s="314" t="s">
        <v>17224</v>
      </c>
      <c r="E2082" s="315" t="s">
        <v>17225</v>
      </c>
      <c r="F2082" s="315" t="s">
        <v>17221</v>
      </c>
      <c r="G2082" s="316">
        <v>92.536231884057969</v>
      </c>
      <c r="H2082" s="317">
        <v>8.07</v>
      </c>
      <c r="I2082" s="318">
        <v>113.2</v>
      </c>
      <c r="J2082" s="318">
        <v>41.6</v>
      </c>
      <c r="K2082" s="318">
        <v>154.80000000000001</v>
      </c>
      <c r="L2082" s="351">
        <f t="shared" si="123"/>
        <v>0.26873385012919898</v>
      </c>
    </row>
    <row r="2083" spans="1:12" ht="12.75" x14ac:dyDescent="0.2">
      <c r="A2083" s="302" t="s">
        <v>17226</v>
      </c>
      <c r="B2083" s="312">
        <v>1380</v>
      </c>
      <c r="C2083" s="313" t="s">
        <v>17227</v>
      </c>
      <c r="D2083" s="314" t="s">
        <v>17224</v>
      </c>
      <c r="E2083" s="315" t="s">
        <v>17225</v>
      </c>
      <c r="F2083" s="315" t="s">
        <v>17221</v>
      </c>
      <c r="G2083" s="316">
        <v>92.101449275362327</v>
      </c>
      <c r="H2083" s="317">
        <v>9.57</v>
      </c>
      <c r="I2083" s="318">
        <v>116.2</v>
      </c>
      <c r="J2083" s="318">
        <v>32.799999999999997</v>
      </c>
      <c r="K2083" s="318">
        <v>149</v>
      </c>
      <c r="L2083" s="351">
        <f t="shared" si="123"/>
        <v>0.22013422818791945</v>
      </c>
    </row>
    <row r="2084" spans="1:12" ht="12.75" x14ac:dyDescent="0.2">
      <c r="A2084" s="302" t="s">
        <v>17226</v>
      </c>
      <c r="B2084" s="312">
        <v>1340</v>
      </c>
      <c r="C2084" s="313" t="s">
        <v>17227</v>
      </c>
      <c r="D2084" s="314" t="s">
        <v>17224</v>
      </c>
      <c r="E2084" s="315" t="s">
        <v>17225</v>
      </c>
      <c r="F2084" s="315" t="s">
        <v>17221</v>
      </c>
      <c r="G2084" s="316">
        <v>92.014925373134332</v>
      </c>
      <c r="H2084" s="317">
        <v>8.4499999999999993</v>
      </c>
      <c r="I2084" s="318">
        <v>217.8</v>
      </c>
      <c r="J2084" s="318">
        <v>20.399999999999999</v>
      </c>
      <c r="K2084" s="318">
        <v>238.20000000000002</v>
      </c>
      <c r="L2084" s="351">
        <f t="shared" si="123"/>
        <v>8.5642317380352634E-2</v>
      </c>
    </row>
    <row r="2085" spans="1:12" ht="12.75" x14ac:dyDescent="0.2">
      <c r="A2085" s="302" t="s">
        <v>17226</v>
      </c>
      <c r="B2085" s="312">
        <v>2365</v>
      </c>
      <c r="C2085" s="313" t="s">
        <v>17227</v>
      </c>
      <c r="D2085" s="314" t="s">
        <v>17224</v>
      </c>
      <c r="E2085" s="315" t="s">
        <v>17225</v>
      </c>
      <c r="F2085" s="315" t="s">
        <v>17221</v>
      </c>
      <c r="G2085" s="316">
        <v>92.008456659619455</v>
      </c>
      <c r="H2085" s="317">
        <v>12.599999999999998</v>
      </c>
      <c r="I2085" s="318">
        <v>39.551400000000001</v>
      </c>
      <c r="J2085" s="318">
        <v>1.9882352941176435</v>
      </c>
      <c r="K2085" s="318">
        <f>I2085+J2085</f>
        <v>41.539635294117645</v>
      </c>
      <c r="L2085" s="351">
        <f t="shared" si="123"/>
        <v>4.7863571262485159E-2</v>
      </c>
    </row>
    <row r="2086" spans="1:12" ht="12.75" x14ac:dyDescent="0.2">
      <c r="A2086" s="302" t="s">
        <v>17226</v>
      </c>
      <c r="B2086" s="312">
        <v>1340</v>
      </c>
      <c r="C2086" s="313" t="s">
        <v>17227</v>
      </c>
      <c r="D2086" s="314" t="s">
        <v>17224</v>
      </c>
      <c r="E2086" s="315" t="s">
        <v>17225</v>
      </c>
      <c r="F2086" s="315" t="s">
        <v>17221</v>
      </c>
      <c r="G2086" s="316">
        <v>91.791044776119406</v>
      </c>
      <c r="H2086" s="317">
        <v>8.74</v>
      </c>
      <c r="I2086" s="318">
        <v>221.5</v>
      </c>
      <c r="J2086" s="318">
        <v>12.6</v>
      </c>
      <c r="K2086" s="318">
        <v>234.1</v>
      </c>
      <c r="L2086" s="351">
        <f t="shared" si="123"/>
        <v>5.3823152498932082E-2</v>
      </c>
    </row>
    <row r="2087" spans="1:12" ht="12.75" x14ac:dyDescent="0.2">
      <c r="A2087" s="302" t="s">
        <v>17226</v>
      </c>
      <c r="B2087" s="312">
        <v>1340</v>
      </c>
      <c r="C2087" s="313" t="s">
        <v>17227</v>
      </c>
      <c r="D2087" s="314" t="s">
        <v>17224</v>
      </c>
      <c r="E2087" s="315" t="s">
        <v>17225</v>
      </c>
      <c r="F2087" s="315" t="s">
        <v>17221</v>
      </c>
      <c r="G2087" s="316">
        <v>91.791044776119406</v>
      </c>
      <c r="H2087" s="317">
        <v>8.4</v>
      </c>
      <c r="I2087" s="318">
        <v>220</v>
      </c>
      <c r="J2087" s="318">
        <v>18.3</v>
      </c>
      <c r="K2087" s="318">
        <v>238.3</v>
      </c>
      <c r="L2087" s="351">
        <f t="shared" si="123"/>
        <v>7.6793957196810744E-2</v>
      </c>
    </row>
    <row r="2088" spans="1:12" ht="12.75" x14ac:dyDescent="0.2">
      <c r="A2088" s="302" t="s">
        <v>17226</v>
      </c>
      <c r="B2088" s="312">
        <v>2365</v>
      </c>
      <c r="C2088" s="313" t="s">
        <v>17227</v>
      </c>
      <c r="D2088" s="314" t="s">
        <v>17224</v>
      </c>
      <c r="E2088" s="315" t="s">
        <v>17225</v>
      </c>
      <c r="F2088" s="315" t="s">
        <v>17221</v>
      </c>
      <c r="G2088" s="316">
        <v>91.458773784355188</v>
      </c>
      <c r="H2088" s="317">
        <v>12.210000000000003</v>
      </c>
      <c r="I2088" s="318">
        <v>69.424394618834071</v>
      </c>
      <c r="J2088" s="318">
        <v>10.943168316831688</v>
      </c>
      <c r="K2088" s="318">
        <f>I2088+J2088</f>
        <v>80.367562935665759</v>
      </c>
      <c r="L2088" s="351">
        <f t="shared" si="123"/>
        <v>0.13616399349563077</v>
      </c>
    </row>
    <row r="2089" spans="1:12" ht="12.75" x14ac:dyDescent="0.2">
      <c r="A2089" s="302" t="s">
        <v>17226</v>
      </c>
      <c r="B2089" s="312">
        <v>1380</v>
      </c>
      <c r="C2089" s="313" t="s">
        <v>17227</v>
      </c>
      <c r="D2089" s="314" t="s">
        <v>17224</v>
      </c>
      <c r="E2089" s="315" t="s">
        <v>17225</v>
      </c>
      <c r="F2089" s="315" t="s">
        <v>17221</v>
      </c>
      <c r="G2089" s="316">
        <v>91.304347826086953</v>
      </c>
      <c r="H2089" s="317">
        <v>9.16</v>
      </c>
      <c r="I2089" s="318">
        <v>108.4</v>
      </c>
      <c r="J2089" s="318">
        <v>44</v>
      </c>
      <c r="K2089" s="318">
        <v>152.4</v>
      </c>
      <c r="L2089" s="351">
        <f t="shared" si="123"/>
        <v>0.28871391076115482</v>
      </c>
    </row>
    <row r="2090" spans="1:12" ht="12.75" x14ac:dyDescent="0.2">
      <c r="A2090" s="302" t="s">
        <v>17226</v>
      </c>
      <c r="B2090" s="312">
        <v>1380</v>
      </c>
      <c r="C2090" s="313" t="s">
        <v>17227</v>
      </c>
      <c r="D2090" s="314" t="s">
        <v>17224</v>
      </c>
      <c r="E2090" s="315" t="s">
        <v>17225</v>
      </c>
      <c r="F2090" s="315" t="s">
        <v>17221</v>
      </c>
      <c r="G2090" s="316">
        <v>91.231884057971016</v>
      </c>
      <c r="H2090" s="317">
        <v>8.76</v>
      </c>
      <c r="I2090" s="318">
        <v>108.3</v>
      </c>
      <c r="J2090" s="318">
        <v>26.3</v>
      </c>
      <c r="K2090" s="318">
        <v>134.6</v>
      </c>
      <c r="L2090" s="351">
        <f t="shared" ref="L2090:L2153" si="124">IF(J2090="","",IF(K2090="","",J2090/K2090))</f>
        <v>0.19539375928677563</v>
      </c>
    </row>
    <row r="2091" spans="1:12" ht="12.75" x14ac:dyDescent="0.2">
      <c r="A2091" s="302" t="s">
        <v>17226</v>
      </c>
      <c r="B2091" s="312">
        <v>1380</v>
      </c>
      <c r="C2091" s="313" t="s">
        <v>17227</v>
      </c>
      <c r="D2091" s="314" t="s">
        <v>17224</v>
      </c>
      <c r="E2091" s="315" t="s">
        <v>17225</v>
      </c>
      <c r="F2091" s="315" t="s">
        <v>17221</v>
      </c>
      <c r="G2091" s="316">
        <v>91.231884057971016</v>
      </c>
      <c r="H2091" s="317">
        <v>8.94</v>
      </c>
      <c r="I2091" s="318">
        <v>116.7</v>
      </c>
      <c r="J2091" s="318">
        <v>29.7</v>
      </c>
      <c r="K2091" s="318">
        <v>146.4</v>
      </c>
      <c r="L2091" s="351">
        <f t="shared" si="124"/>
        <v>0.20286885245901637</v>
      </c>
    </row>
    <row r="2092" spans="1:12" ht="12.75" x14ac:dyDescent="0.2">
      <c r="A2092" s="302" t="s">
        <v>17226</v>
      </c>
      <c r="B2092" s="312">
        <v>1380</v>
      </c>
      <c r="C2092" s="313" t="s">
        <v>17227</v>
      </c>
      <c r="D2092" s="314" t="s">
        <v>17224</v>
      </c>
      <c r="E2092" s="315" t="s">
        <v>17225</v>
      </c>
      <c r="F2092" s="315" t="s">
        <v>17221</v>
      </c>
      <c r="G2092" s="316">
        <v>91.086956521739125</v>
      </c>
      <c r="H2092" s="317">
        <v>9.14</v>
      </c>
      <c r="I2092" s="318">
        <v>104.5</v>
      </c>
      <c r="J2092" s="318">
        <v>25.2</v>
      </c>
      <c r="K2092" s="318">
        <v>129.69999999999999</v>
      </c>
      <c r="L2092" s="351">
        <f t="shared" si="124"/>
        <v>0.19429452582883577</v>
      </c>
    </row>
    <row r="2093" spans="1:12" ht="12.75" x14ac:dyDescent="0.2">
      <c r="A2093" s="302" t="s">
        <v>17226</v>
      </c>
      <c r="B2093" s="312">
        <v>1340</v>
      </c>
      <c r="C2093" s="313" t="s">
        <v>17227</v>
      </c>
      <c r="D2093" s="314" t="s">
        <v>17224</v>
      </c>
      <c r="E2093" s="315" t="s">
        <v>17225</v>
      </c>
      <c r="F2093" s="315" t="s">
        <v>17221</v>
      </c>
      <c r="G2093" s="316">
        <v>91.044776119402982</v>
      </c>
      <c r="H2093" s="317">
        <v>8.52</v>
      </c>
      <c r="I2093" s="318">
        <v>206.6</v>
      </c>
      <c r="J2093" s="318">
        <v>21.2</v>
      </c>
      <c r="K2093" s="318">
        <v>227.79999999999998</v>
      </c>
      <c r="L2093" s="351">
        <f t="shared" si="124"/>
        <v>9.3064091308165064E-2</v>
      </c>
    </row>
    <row r="2094" spans="1:12" ht="12.75" x14ac:dyDescent="0.2">
      <c r="A2094" s="302" t="s">
        <v>17226</v>
      </c>
      <c r="B2094" s="312">
        <v>2370</v>
      </c>
      <c r="C2094" s="313" t="s">
        <v>17227</v>
      </c>
      <c r="D2094" s="314" t="s">
        <v>17224</v>
      </c>
      <c r="E2094" s="315" t="s">
        <v>17225</v>
      </c>
      <c r="F2094" s="315" t="s">
        <v>17221</v>
      </c>
      <c r="G2094" s="316">
        <v>91</v>
      </c>
      <c r="H2094" s="317">
        <v>11.6</v>
      </c>
      <c r="I2094" s="318">
        <v>70</v>
      </c>
      <c r="J2094" s="318">
        <v>27.5</v>
      </c>
      <c r="K2094" s="318">
        <v>97.4</v>
      </c>
      <c r="L2094" s="351">
        <f t="shared" si="124"/>
        <v>0.28234086242299794</v>
      </c>
    </row>
    <row r="2095" spans="1:12" ht="12.75" x14ac:dyDescent="0.2">
      <c r="A2095" s="302" t="s">
        <v>17226</v>
      </c>
      <c r="B2095" s="312">
        <v>1340</v>
      </c>
      <c r="C2095" s="313" t="s">
        <v>17227</v>
      </c>
      <c r="D2095" s="314" t="s">
        <v>17224</v>
      </c>
      <c r="E2095" s="315" t="s">
        <v>17225</v>
      </c>
      <c r="F2095" s="315" t="s">
        <v>17221</v>
      </c>
      <c r="G2095" s="316">
        <v>90.671641791044777</v>
      </c>
      <c r="H2095" s="317">
        <v>8.57</v>
      </c>
      <c r="I2095" s="318">
        <v>227.6</v>
      </c>
      <c r="J2095" s="318">
        <v>18.7</v>
      </c>
      <c r="K2095" s="318">
        <v>246.29999999999998</v>
      </c>
      <c r="L2095" s="351">
        <f t="shared" si="124"/>
        <v>7.5923670320747053E-2</v>
      </c>
    </row>
    <row r="2096" spans="1:12" ht="12.75" x14ac:dyDescent="0.2">
      <c r="A2096" s="302" t="s">
        <v>17226</v>
      </c>
      <c r="B2096" s="312">
        <v>1478</v>
      </c>
      <c r="C2096" s="313" t="s">
        <v>17227</v>
      </c>
      <c r="D2096" s="314" t="s">
        <v>17224</v>
      </c>
      <c r="E2096" s="315" t="s">
        <v>17225</v>
      </c>
      <c r="F2096" s="315" t="s">
        <v>17221</v>
      </c>
      <c r="G2096" s="316">
        <v>90.527740189445197</v>
      </c>
      <c r="H2096" s="317">
        <v>9.31</v>
      </c>
      <c r="I2096" s="318">
        <v>191.2</v>
      </c>
      <c r="J2096" s="318">
        <v>13.8</v>
      </c>
      <c r="K2096" s="318">
        <v>205</v>
      </c>
      <c r="L2096" s="351">
        <f t="shared" si="124"/>
        <v>6.7317073170731712E-2</v>
      </c>
    </row>
    <row r="2097" spans="1:12" ht="12.75" x14ac:dyDescent="0.2">
      <c r="A2097" s="302" t="s">
        <v>17226</v>
      </c>
      <c r="B2097" s="312">
        <v>1340</v>
      </c>
      <c r="C2097" s="313" t="s">
        <v>17227</v>
      </c>
      <c r="D2097" s="314" t="s">
        <v>17224</v>
      </c>
      <c r="E2097" s="315" t="s">
        <v>17225</v>
      </c>
      <c r="F2097" s="315" t="s">
        <v>17221</v>
      </c>
      <c r="G2097" s="316">
        <v>90.298507462686572</v>
      </c>
      <c r="H2097" s="317">
        <v>8.44</v>
      </c>
      <c r="I2097" s="318">
        <v>202.1</v>
      </c>
      <c r="J2097" s="318">
        <v>19.3</v>
      </c>
      <c r="K2097" s="318">
        <v>221.4</v>
      </c>
      <c r="L2097" s="351">
        <f t="shared" si="124"/>
        <v>8.7172538392050594E-2</v>
      </c>
    </row>
    <row r="2098" spans="1:12" ht="12.75" x14ac:dyDescent="0.2">
      <c r="A2098" s="302" t="s">
        <v>17226</v>
      </c>
      <c r="B2098" s="312">
        <v>1340</v>
      </c>
      <c r="C2098" s="313" t="s">
        <v>17227</v>
      </c>
      <c r="D2098" s="314" t="s">
        <v>17224</v>
      </c>
      <c r="E2098" s="315" t="s">
        <v>17225</v>
      </c>
      <c r="F2098" s="315" t="s">
        <v>17221</v>
      </c>
      <c r="G2098" s="316">
        <v>90.223880597014926</v>
      </c>
      <c r="H2098" s="317">
        <v>8.4</v>
      </c>
      <c r="I2098" s="318">
        <v>218</v>
      </c>
      <c r="J2098" s="318">
        <v>31.1</v>
      </c>
      <c r="K2098" s="318">
        <v>249.1</v>
      </c>
      <c r="L2098" s="351">
        <f t="shared" si="124"/>
        <v>0.12484945804897632</v>
      </c>
    </row>
    <row r="2099" spans="1:12" ht="12.75" x14ac:dyDescent="0.2">
      <c r="A2099" s="302" t="s">
        <v>17226</v>
      </c>
      <c r="B2099" s="312">
        <v>1380</v>
      </c>
      <c r="C2099" s="313" t="s">
        <v>17227</v>
      </c>
      <c r="D2099" s="314" t="s">
        <v>17224</v>
      </c>
      <c r="E2099" s="315" t="s">
        <v>17225</v>
      </c>
      <c r="F2099" s="315" t="s">
        <v>17221</v>
      </c>
      <c r="G2099" s="316">
        <v>89.85507246376811</v>
      </c>
      <c r="H2099" s="317">
        <v>8.69</v>
      </c>
      <c r="I2099" s="318">
        <v>114.7</v>
      </c>
      <c r="J2099" s="318">
        <v>19.600000000000001</v>
      </c>
      <c r="K2099" s="318">
        <v>134.30000000000001</v>
      </c>
      <c r="L2099" s="351">
        <f t="shared" si="124"/>
        <v>0.14594192107222637</v>
      </c>
    </row>
    <row r="2100" spans="1:12" ht="12.75" x14ac:dyDescent="0.2">
      <c r="A2100" s="302" t="s">
        <v>17226</v>
      </c>
      <c r="B2100" s="312">
        <v>1380</v>
      </c>
      <c r="C2100" s="313" t="s">
        <v>17227</v>
      </c>
      <c r="D2100" s="314" t="s">
        <v>17224</v>
      </c>
      <c r="E2100" s="315" t="s">
        <v>17225</v>
      </c>
      <c r="F2100" s="315" t="s">
        <v>17221</v>
      </c>
      <c r="G2100" s="316">
        <v>89.565217391304358</v>
      </c>
      <c r="H2100" s="317">
        <v>8.81</v>
      </c>
      <c r="I2100" s="318">
        <v>110.4</v>
      </c>
      <c r="J2100" s="318">
        <v>26.2</v>
      </c>
      <c r="K2100" s="318">
        <v>136.6</v>
      </c>
      <c r="L2100" s="351">
        <f t="shared" si="124"/>
        <v>0.19180087847730601</v>
      </c>
    </row>
    <row r="2101" spans="1:12" ht="12.75" x14ac:dyDescent="0.2">
      <c r="A2101" s="302" t="s">
        <v>17226</v>
      </c>
      <c r="B2101" s="312">
        <v>1340</v>
      </c>
      <c r="C2101" s="313" t="s">
        <v>17227</v>
      </c>
      <c r="D2101" s="314" t="s">
        <v>17224</v>
      </c>
      <c r="E2101" s="315" t="s">
        <v>17225</v>
      </c>
      <c r="F2101" s="315" t="s">
        <v>17221</v>
      </c>
      <c r="G2101" s="316">
        <v>89.552238805970148</v>
      </c>
      <c r="H2101" s="317">
        <v>8.68</v>
      </c>
      <c r="I2101" s="318">
        <v>213.4</v>
      </c>
      <c r="J2101" s="318">
        <v>12.3</v>
      </c>
      <c r="K2101" s="318">
        <v>225.70000000000002</v>
      </c>
      <c r="L2101" s="351">
        <f t="shared" si="124"/>
        <v>5.449712007089056E-2</v>
      </c>
    </row>
    <row r="2102" spans="1:12" ht="12.75" x14ac:dyDescent="0.2">
      <c r="A2102" s="302" t="s">
        <v>17226</v>
      </c>
      <c r="B2102" s="312">
        <v>1340</v>
      </c>
      <c r="C2102" s="313" t="s">
        <v>17227</v>
      </c>
      <c r="D2102" s="314" t="s">
        <v>17224</v>
      </c>
      <c r="E2102" s="315" t="s">
        <v>17225</v>
      </c>
      <c r="F2102" s="315" t="s">
        <v>17221</v>
      </c>
      <c r="G2102" s="316">
        <v>89.104477611940297</v>
      </c>
      <c r="H2102" s="317">
        <v>8.23</v>
      </c>
      <c r="I2102" s="318">
        <v>218.7</v>
      </c>
      <c r="J2102" s="318">
        <v>20.100000000000001</v>
      </c>
      <c r="K2102" s="318">
        <v>238.79999999999998</v>
      </c>
      <c r="L2102" s="351">
        <f t="shared" si="124"/>
        <v>8.4170854271356801E-2</v>
      </c>
    </row>
    <row r="2103" spans="1:12" ht="12.75" x14ac:dyDescent="0.2">
      <c r="A2103" s="302" t="s">
        <v>17226</v>
      </c>
      <c r="B2103" s="312">
        <v>1340</v>
      </c>
      <c r="C2103" s="313" t="s">
        <v>17227</v>
      </c>
      <c r="D2103" s="314" t="s">
        <v>17224</v>
      </c>
      <c r="E2103" s="315" t="s">
        <v>17225</v>
      </c>
      <c r="F2103" s="315" t="s">
        <v>17221</v>
      </c>
      <c r="G2103" s="316">
        <v>88.880597014925371</v>
      </c>
      <c r="H2103" s="317">
        <v>8.27</v>
      </c>
      <c r="I2103" s="318">
        <v>181.4</v>
      </c>
      <c r="J2103" s="318">
        <v>28.2</v>
      </c>
      <c r="K2103" s="318">
        <v>209.6</v>
      </c>
      <c r="L2103" s="351">
        <f t="shared" si="124"/>
        <v>0.13454198473282442</v>
      </c>
    </row>
    <row r="2104" spans="1:12" ht="12.75" x14ac:dyDescent="0.2">
      <c r="A2104" s="302" t="s">
        <v>17226</v>
      </c>
      <c r="B2104" s="312">
        <v>1340</v>
      </c>
      <c r="C2104" s="313" t="s">
        <v>17227</v>
      </c>
      <c r="D2104" s="314" t="s">
        <v>17224</v>
      </c>
      <c r="E2104" s="315" t="s">
        <v>17225</v>
      </c>
      <c r="F2104" s="315" t="s">
        <v>17221</v>
      </c>
      <c r="G2104" s="316">
        <v>88.805970149253739</v>
      </c>
      <c r="H2104" s="317">
        <v>8.27</v>
      </c>
      <c r="I2104" s="318">
        <v>200.4</v>
      </c>
      <c r="J2104" s="318">
        <v>26</v>
      </c>
      <c r="K2104" s="318">
        <v>226.4</v>
      </c>
      <c r="L2104" s="351">
        <f t="shared" si="124"/>
        <v>0.11484098939929328</v>
      </c>
    </row>
    <row r="2105" spans="1:12" ht="12.75" x14ac:dyDescent="0.2">
      <c r="A2105" s="302" t="s">
        <v>17226</v>
      </c>
      <c r="B2105" s="312">
        <v>1340</v>
      </c>
      <c r="C2105" s="313" t="s">
        <v>17227</v>
      </c>
      <c r="D2105" s="314" t="s">
        <v>17224</v>
      </c>
      <c r="E2105" s="315" t="s">
        <v>17225</v>
      </c>
      <c r="F2105" s="315" t="s">
        <v>17221</v>
      </c>
      <c r="G2105" s="316">
        <v>88.059701492537314</v>
      </c>
      <c r="H2105" s="317">
        <v>8.2200000000000006</v>
      </c>
      <c r="I2105" s="318">
        <v>224.6</v>
      </c>
      <c r="J2105" s="318">
        <v>26</v>
      </c>
      <c r="K2105" s="318">
        <v>250.6</v>
      </c>
      <c r="L2105" s="351">
        <f t="shared" si="124"/>
        <v>0.10375099760574621</v>
      </c>
    </row>
    <row r="2106" spans="1:12" ht="12.75" x14ac:dyDescent="0.2">
      <c r="A2106" s="302" t="s">
        <v>17226</v>
      </c>
      <c r="B2106" s="312">
        <v>2370</v>
      </c>
      <c r="C2106" s="313" t="s">
        <v>17227</v>
      </c>
      <c r="D2106" s="314" t="s">
        <v>17224</v>
      </c>
      <c r="E2106" s="315" t="s">
        <v>17225</v>
      </c>
      <c r="F2106" s="315" t="s">
        <v>17221</v>
      </c>
      <c r="G2106" s="316">
        <v>87.8</v>
      </c>
      <c r="H2106" s="317">
        <v>12.17</v>
      </c>
      <c r="I2106" s="318">
        <v>72.099999999999994</v>
      </c>
      <c r="J2106" s="318">
        <v>27.1</v>
      </c>
      <c r="K2106" s="318">
        <v>99.2</v>
      </c>
      <c r="L2106" s="351">
        <f t="shared" si="124"/>
        <v>0.27318548387096775</v>
      </c>
    </row>
    <row r="2107" spans="1:12" ht="12.75" x14ac:dyDescent="0.2">
      <c r="A2107" s="302" t="s">
        <v>17226</v>
      </c>
      <c r="B2107" s="312">
        <v>1340</v>
      </c>
      <c r="C2107" s="313" t="s">
        <v>17227</v>
      </c>
      <c r="D2107" s="314" t="s">
        <v>17224</v>
      </c>
      <c r="E2107" s="315" t="s">
        <v>17225</v>
      </c>
      <c r="F2107" s="315" t="s">
        <v>17221</v>
      </c>
      <c r="G2107" s="316">
        <v>87.68656716417911</v>
      </c>
      <c r="H2107" s="317">
        <v>8.2799999999999994</v>
      </c>
      <c r="I2107" s="318">
        <v>196.2</v>
      </c>
      <c r="J2107" s="318">
        <v>14.8</v>
      </c>
      <c r="K2107" s="318">
        <v>211</v>
      </c>
      <c r="L2107" s="351">
        <f t="shared" si="124"/>
        <v>7.0142180094786732E-2</v>
      </c>
    </row>
    <row r="2108" spans="1:12" ht="12.75" x14ac:dyDescent="0.2">
      <c r="A2108" s="302" t="s">
        <v>17226</v>
      </c>
      <c r="B2108" s="312">
        <v>1340</v>
      </c>
      <c r="C2108" s="313" t="s">
        <v>17227</v>
      </c>
      <c r="D2108" s="314" t="s">
        <v>17224</v>
      </c>
      <c r="E2108" s="315" t="s">
        <v>17225</v>
      </c>
      <c r="F2108" s="315" t="s">
        <v>17221</v>
      </c>
      <c r="G2108" s="316">
        <v>87.31343283582089</v>
      </c>
      <c r="H2108" s="317">
        <v>8.01</v>
      </c>
      <c r="I2108" s="318">
        <v>229.8</v>
      </c>
      <c r="J2108" s="318">
        <v>20.399999999999999</v>
      </c>
      <c r="K2108" s="318">
        <v>250.20000000000002</v>
      </c>
      <c r="L2108" s="351">
        <f t="shared" si="124"/>
        <v>8.1534772182254189E-2</v>
      </c>
    </row>
    <row r="2109" spans="1:12" ht="12.75" x14ac:dyDescent="0.2">
      <c r="A2109" s="302" t="s">
        <v>17226</v>
      </c>
      <c r="B2109" s="312">
        <v>1340</v>
      </c>
      <c r="C2109" s="313" t="s">
        <v>17227</v>
      </c>
      <c r="D2109" s="314" t="s">
        <v>17224</v>
      </c>
      <c r="E2109" s="315" t="s">
        <v>17225</v>
      </c>
      <c r="F2109" s="315" t="s">
        <v>17221</v>
      </c>
      <c r="G2109" s="316">
        <v>87.31343283582089</v>
      </c>
      <c r="H2109" s="317">
        <v>8.0500000000000007</v>
      </c>
      <c r="I2109" s="318">
        <v>198</v>
      </c>
      <c r="J2109" s="318">
        <v>17.5</v>
      </c>
      <c r="K2109" s="318">
        <v>215.5</v>
      </c>
      <c r="L2109" s="351">
        <f t="shared" si="124"/>
        <v>8.1206496519721574E-2</v>
      </c>
    </row>
    <row r="2110" spans="1:12" ht="12.75" x14ac:dyDescent="0.2">
      <c r="A2110" s="302" t="s">
        <v>17226</v>
      </c>
      <c r="B2110" s="312">
        <v>1340</v>
      </c>
      <c r="C2110" s="313" t="s">
        <v>17227</v>
      </c>
      <c r="D2110" s="314" t="s">
        <v>17224</v>
      </c>
      <c r="E2110" s="315" t="s">
        <v>17225</v>
      </c>
      <c r="F2110" s="315" t="s">
        <v>17221</v>
      </c>
      <c r="G2110" s="316">
        <v>87.238805970149258</v>
      </c>
      <c r="H2110" s="317">
        <v>8.51</v>
      </c>
      <c r="I2110" s="318">
        <v>174.9</v>
      </c>
      <c r="J2110" s="318">
        <v>21.6</v>
      </c>
      <c r="K2110" s="318">
        <v>196.5</v>
      </c>
      <c r="L2110" s="351">
        <f t="shared" si="124"/>
        <v>0.10992366412213742</v>
      </c>
    </row>
    <row r="2111" spans="1:12" ht="12.75" x14ac:dyDescent="0.2">
      <c r="A2111" s="302" t="s">
        <v>17226</v>
      </c>
      <c r="B2111" s="312">
        <v>860</v>
      </c>
      <c r="C2111" s="313" t="s">
        <v>17227</v>
      </c>
      <c r="D2111" s="314" t="s">
        <v>17224</v>
      </c>
      <c r="E2111" s="315" t="s">
        <v>17225</v>
      </c>
      <c r="F2111" s="315" t="s">
        <v>17221</v>
      </c>
      <c r="G2111" s="316">
        <v>86.7</v>
      </c>
      <c r="H2111" s="317">
        <v>8.1300000000000008</v>
      </c>
      <c r="I2111" s="318">
        <v>246.2</v>
      </c>
      <c r="J2111" s="318">
        <v>42.5</v>
      </c>
      <c r="K2111" s="318">
        <v>288.60000000000002</v>
      </c>
      <c r="L2111" s="351">
        <f t="shared" si="124"/>
        <v>0.14726264726264726</v>
      </c>
    </row>
    <row r="2112" spans="1:12" ht="12.75" x14ac:dyDescent="0.2">
      <c r="A2112" s="302" t="s">
        <v>17226</v>
      </c>
      <c r="B2112" s="312">
        <v>1340</v>
      </c>
      <c r="C2112" s="313" t="s">
        <v>17227</v>
      </c>
      <c r="D2112" s="314" t="s">
        <v>17224</v>
      </c>
      <c r="E2112" s="315" t="s">
        <v>17225</v>
      </c>
      <c r="F2112" s="315" t="s">
        <v>17221</v>
      </c>
      <c r="G2112" s="316">
        <v>86.567164179104466</v>
      </c>
      <c r="H2112" s="317">
        <v>8.81</v>
      </c>
      <c r="I2112" s="318">
        <v>196</v>
      </c>
      <c r="J2112" s="318">
        <v>16.3</v>
      </c>
      <c r="K2112" s="318">
        <v>212.3</v>
      </c>
      <c r="L2112" s="351">
        <f t="shared" si="124"/>
        <v>7.6778144135657089E-2</v>
      </c>
    </row>
    <row r="2113" spans="1:12" ht="12.75" x14ac:dyDescent="0.2">
      <c r="A2113" s="302" t="s">
        <v>17226</v>
      </c>
      <c r="B2113" s="312">
        <v>1380</v>
      </c>
      <c r="C2113" s="313" t="s">
        <v>17227</v>
      </c>
      <c r="D2113" s="314" t="s">
        <v>17224</v>
      </c>
      <c r="E2113" s="315" t="s">
        <v>17225</v>
      </c>
      <c r="F2113" s="315" t="s">
        <v>17221</v>
      </c>
      <c r="G2113" s="316">
        <v>86.304347826086953</v>
      </c>
      <c r="H2113" s="317">
        <v>8.73</v>
      </c>
      <c r="I2113" s="318">
        <v>132.6</v>
      </c>
      <c r="J2113" s="318">
        <v>21.4</v>
      </c>
      <c r="K2113" s="318">
        <v>154</v>
      </c>
      <c r="L2113" s="351">
        <f t="shared" si="124"/>
        <v>0.13896103896103895</v>
      </c>
    </row>
    <row r="2114" spans="1:12" ht="12.75" x14ac:dyDescent="0.2">
      <c r="A2114" s="302" t="s">
        <v>17226</v>
      </c>
      <c r="B2114" s="312">
        <v>1380</v>
      </c>
      <c r="C2114" s="313" t="s">
        <v>17227</v>
      </c>
      <c r="D2114" s="314" t="s">
        <v>17224</v>
      </c>
      <c r="E2114" s="315" t="s">
        <v>17225</v>
      </c>
      <c r="F2114" s="315" t="s">
        <v>17221</v>
      </c>
      <c r="G2114" s="316">
        <v>86.304347826086953</v>
      </c>
      <c r="H2114" s="317">
        <v>9.36</v>
      </c>
      <c r="I2114" s="318">
        <v>111.7</v>
      </c>
      <c r="J2114" s="318">
        <v>40.1</v>
      </c>
      <c r="K2114" s="318">
        <v>151.80000000000001</v>
      </c>
      <c r="L2114" s="351">
        <f t="shared" si="124"/>
        <v>0.26416337285902503</v>
      </c>
    </row>
    <row r="2115" spans="1:12" ht="12.75" x14ac:dyDescent="0.2">
      <c r="A2115" s="302" t="s">
        <v>17226</v>
      </c>
      <c r="B2115" s="312">
        <v>1340</v>
      </c>
      <c r="C2115" s="313" t="s">
        <v>17227</v>
      </c>
      <c r="D2115" s="314" t="s">
        <v>17224</v>
      </c>
      <c r="E2115" s="315" t="s">
        <v>17225</v>
      </c>
      <c r="F2115" s="315" t="s">
        <v>17221</v>
      </c>
      <c r="G2115" s="316">
        <v>86.194029850746261</v>
      </c>
      <c r="H2115" s="317">
        <v>8.16</v>
      </c>
      <c r="I2115" s="318">
        <v>224.5</v>
      </c>
      <c r="J2115" s="318">
        <v>31.3</v>
      </c>
      <c r="K2115" s="318">
        <v>255.8</v>
      </c>
      <c r="L2115" s="351">
        <f t="shared" si="124"/>
        <v>0.12236121970289288</v>
      </c>
    </row>
    <row r="2116" spans="1:12" ht="12.75" x14ac:dyDescent="0.2">
      <c r="A2116" s="302" t="s">
        <v>17226</v>
      </c>
      <c r="B2116" s="312">
        <v>1478</v>
      </c>
      <c r="C2116" s="313" t="s">
        <v>17227</v>
      </c>
      <c r="D2116" s="314" t="s">
        <v>17224</v>
      </c>
      <c r="E2116" s="315" t="s">
        <v>17225</v>
      </c>
      <c r="F2116" s="315" t="s">
        <v>17221</v>
      </c>
      <c r="G2116" s="316">
        <v>86.062246278755069</v>
      </c>
      <c r="H2116" s="317">
        <v>9.91</v>
      </c>
      <c r="I2116" s="318">
        <v>109.5</v>
      </c>
      <c r="J2116" s="318">
        <v>5.5</v>
      </c>
      <c r="K2116" s="318">
        <v>115</v>
      </c>
      <c r="L2116" s="351">
        <f t="shared" si="124"/>
        <v>4.7826086956521741E-2</v>
      </c>
    </row>
    <row r="2117" spans="1:12" ht="12.75" x14ac:dyDescent="0.2">
      <c r="A2117" s="302" t="s">
        <v>17226</v>
      </c>
      <c r="B2117" s="312">
        <v>1340</v>
      </c>
      <c r="C2117" s="313" t="s">
        <v>17227</v>
      </c>
      <c r="D2117" s="314" t="s">
        <v>17224</v>
      </c>
      <c r="E2117" s="315" t="s">
        <v>17225</v>
      </c>
      <c r="F2117" s="315" t="s">
        <v>17221</v>
      </c>
      <c r="G2117" s="316">
        <v>85.820895522388057</v>
      </c>
      <c r="H2117" s="317">
        <v>8.7799999999999994</v>
      </c>
      <c r="I2117" s="318">
        <v>163.69999999999999</v>
      </c>
      <c r="J2117" s="318">
        <v>29.4</v>
      </c>
      <c r="K2117" s="318">
        <v>193.1</v>
      </c>
      <c r="L2117" s="351">
        <f t="shared" si="124"/>
        <v>0.15225271879854996</v>
      </c>
    </row>
    <row r="2118" spans="1:12" ht="12.75" x14ac:dyDescent="0.2">
      <c r="A2118" s="302" t="s">
        <v>17226</v>
      </c>
      <c r="B2118" s="312">
        <v>1340</v>
      </c>
      <c r="C2118" s="313" t="s">
        <v>17227</v>
      </c>
      <c r="D2118" s="314" t="s">
        <v>17224</v>
      </c>
      <c r="E2118" s="315" t="s">
        <v>17225</v>
      </c>
      <c r="F2118" s="315" t="s">
        <v>17221</v>
      </c>
      <c r="G2118" s="316">
        <v>85.820895522388057</v>
      </c>
      <c r="H2118" s="317">
        <v>8.51</v>
      </c>
      <c r="I2118" s="318">
        <v>213.4</v>
      </c>
      <c r="J2118" s="318">
        <v>14.2</v>
      </c>
      <c r="K2118" s="318">
        <v>227.6</v>
      </c>
      <c r="L2118" s="351">
        <f t="shared" si="124"/>
        <v>6.2390158172231987E-2</v>
      </c>
    </row>
    <row r="2119" spans="1:12" ht="12.75" x14ac:dyDescent="0.2">
      <c r="A2119" s="302" t="s">
        <v>17226</v>
      </c>
      <c r="B2119" s="312">
        <v>1340</v>
      </c>
      <c r="C2119" s="313" t="s">
        <v>17227</v>
      </c>
      <c r="D2119" s="314" t="s">
        <v>17224</v>
      </c>
      <c r="E2119" s="315" t="s">
        <v>17225</v>
      </c>
      <c r="F2119" s="315" t="s">
        <v>17221</v>
      </c>
      <c r="G2119" s="316">
        <v>85.597014925373145</v>
      </c>
      <c r="H2119" s="317">
        <v>8.39</v>
      </c>
      <c r="I2119" s="318">
        <v>191.2</v>
      </c>
      <c r="J2119" s="318">
        <v>18.5</v>
      </c>
      <c r="K2119" s="318">
        <v>209.7</v>
      </c>
      <c r="L2119" s="351">
        <f t="shared" si="124"/>
        <v>8.8221268478779216E-2</v>
      </c>
    </row>
    <row r="2120" spans="1:12" ht="12.75" x14ac:dyDescent="0.2">
      <c r="A2120" s="302" t="s">
        <v>17226</v>
      </c>
      <c r="B2120" s="312">
        <v>1340</v>
      </c>
      <c r="C2120" s="313" t="s">
        <v>17227</v>
      </c>
      <c r="D2120" s="314" t="s">
        <v>17224</v>
      </c>
      <c r="E2120" s="315" t="s">
        <v>17225</v>
      </c>
      <c r="F2120" s="315" t="s">
        <v>17221</v>
      </c>
      <c r="G2120" s="316">
        <v>85.074626865671647</v>
      </c>
      <c r="H2120" s="317">
        <v>8.6</v>
      </c>
      <c r="I2120" s="318">
        <v>175.2</v>
      </c>
      <c r="J2120" s="318">
        <v>14.4</v>
      </c>
      <c r="K2120" s="318">
        <v>189.6</v>
      </c>
      <c r="L2120" s="351">
        <f t="shared" si="124"/>
        <v>7.5949367088607597E-2</v>
      </c>
    </row>
    <row r="2121" spans="1:12" ht="12.75" x14ac:dyDescent="0.2">
      <c r="A2121" s="302" t="s">
        <v>17226</v>
      </c>
      <c r="B2121" s="312">
        <v>1340</v>
      </c>
      <c r="C2121" s="313" t="s">
        <v>17227</v>
      </c>
      <c r="D2121" s="314" t="s">
        <v>17224</v>
      </c>
      <c r="E2121" s="315" t="s">
        <v>17225</v>
      </c>
      <c r="F2121" s="315" t="s">
        <v>17221</v>
      </c>
      <c r="G2121" s="316">
        <v>85.074626865671647</v>
      </c>
      <c r="H2121" s="317">
        <v>8.7200000000000006</v>
      </c>
      <c r="I2121" s="318">
        <v>171.6</v>
      </c>
      <c r="J2121" s="318">
        <v>9.5</v>
      </c>
      <c r="K2121" s="318">
        <v>181.1</v>
      </c>
      <c r="L2121" s="351">
        <f t="shared" si="124"/>
        <v>5.2457205963556047E-2</v>
      </c>
    </row>
    <row r="2122" spans="1:12" ht="12.75" x14ac:dyDescent="0.2">
      <c r="A2122" s="302" t="s">
        <v>17226</v>
      </c>
      <c r="B2122" s="312">
        <v>1340</v>
      </c>
      <c r="C2122" s="313" t="s">
        <v>17227</v>
      </c>
      <c r="D2122" s="314" t="s">
        <v>17224</v>
      </c>
      <c r="E2122" s="315" t="s">
        <v>17225</v>
      </c>
      <c r="F2122" s="315" t="s">
        <v>17221</v>
      </c>
      <c r="G2122" s="316">
        <v>84.328358208955223</v>
      </c>
      <c r="H2122" s="317">
        <v>8.3800000000000008</v>
      </c>
      <c r="I2122" s="318">
        <v>221.3</v>
      </c>
      <c r="J2122" s="318">
        <v>29.7</v>
      </c>
      <c r="K2122" s="318">
        <v>251</v>
      </c>
      <c r="L2122" s="351">
        <f t="shared" si="124"/>
        <v>0.11832669322709163</v>
      </c>
    </row>
    <row r="2123" spans="1:12" ht="12.75" x14ac:dyDescent="0.2">
      <c r="A2123" s="302" t="s">
        <v>17226</v>
      </c>
      <c r="B2123" s="312">
        <v>1380</v>
      </c>
      <c r="C2123" s="313" t="s">
        <v>17227</v>
      </c>
      <c r="D2123" s="314" t="s">
        <v>17224</v>
      </c>
      <c r="E2123" s="315" t="s">
        <v>17225</v>
      </c>
      <c r="F2123" s="315" t="s">
        <v>17221</v>
      </c>
      <c r="G2123" s="316">
        <v>83.768115942028984</v>
      </c>
      <c r="H2123" s="317">
        <v>9.0399999999999991</v>
      </c>
      <c r="I2123" s="318">
        <v>104.7</v>
      </c>
      <c r="J2123" s="318">
        <v>28</v>
      </c>
      <c r="K2123" s="318">
        <v>132.69999999999999</v>
      </c>
      <c r="L2123" s="351">
        <f t="shared" si="124"/>
        <v>0.21100226073850792</v>
      </c>
    </row>
    <row r="2124" spans="1:12" ht="12.75" x14ac:dyDescent="0.2">
      <c r="A2124" s="302" t="s">
        <v>17226</v>
      </c>
      <c r="B2124" s="312">
        <v>1380</v>
      </c>
      <c r="C2124" s="313" t="s">
        <v>17227</v>
      </c>
      <c r="D2124" s="314" t="s">
        <v>17224</v>
      </c>
      <c r="E2124" s="315" t="s">
        <v>17225</v>
      </c>
      <c r="F2124" s="315" t="s">
        <v>17221</v>
      </c>
      <c r="G2124" s="316">
        <v>83.768115942028984</v>
      </c>
      <c r="H2124" s="317">
        <v>8.6</v>
      </c>
      <c r="I2124" s="318">
        <v>104.8</v>
      </c>
      <c r="J2124" s="318">
        <v>22.6</v>
      </c>
      <c r="K2124" s="318">
        <v>127.4</v>
      </c>
      <c r="L2124" s="351">
        <f t="shared" si="124"/>
        <v>0.17739403453689168</v>
      </c>
    </row>
    <row r="2125" spans="1:12" ht="12.75" x14ac:dyDescent="0.2">
      <c r="A2125" s="302" t="s">
        <v>17226</v>
      </c>
      <c r="B2125" s="312">
        <v>1380</v>
      </c>
      <c r="C2125" s="313" t="s">
        <v>17227</v>
      </c>
      <c r="D2125" s="314" t="s">
        <v>17224</v>
      </c>
      <c r="E2125" s="315" t="s">
        <v>17225</v>
      </c>
      <c r="F2125" s="315" t="s">
        <v>17221</v>
      </c>
      <c r="G2125" s="316">
        <v>83.768115942028984</v>
      </c>
      <c r="H2125" s="317">
        <v>8.9</v>
      </c>
      <c r="I2125" s="318">
        <v>109.2</v>
      </c>
      <c r="J2125" s="318">
        <v>22.9</v>
      </c>
      <c r="K2125" s="318">
        <v>132.1</v>
      </c>
      <c r="L2125" s="351">
        <f t="shared" si="124"/>
        <v>0.17335352006056018</v>
      </c>
    </row>
    <row r="2126" spans="1:12" ht="12.75" x14ac:dyDescent="0.2">
      <c r="A2126" s="302" t="s">
        <v>17226</v>
      </c>
      <c r="B2126" s="312">
        <v>1380</v>
      </c>
      <c r="C2126" s="313" t="s">
        <v>17227</v>
      </c>
      <c r="D2126" s="314" t="s">
        <v>17224</v>
      </c>
      <c r="E2126" s="315" t="s">
        <v>17225</v>
      </c>
      <c r="F2126" s="315" t="s">
        <v>17221</v>
      </c>
      <c r="G2126" s="316">
        <v>83.768115942028984</v>
      </c>
      <c r="H2126" s="317">
        <v>9.2799999999999994</v>
      </c>
      <c r="I2126" s="318">
        <v>103.9</v>
      </c>
      <c r="J2126" s="318">
        <v>37.6</v>
      </c>
      <c r="K2126" s="318">
        <v>141.5</v>
      </c>
      <c r="L2126" s="351">
        <f t="shared" si="124"/>
        <v>0.26572438162544171</v>
      </c>
    </row>
    <row r="2127" spans="1:12" ht="12.75" x14ac:dyDescent="0.2">
      <c r="A2127" s="302" t="s">
        <v>17226</v>
      </c>
      <c r="B2127" s="312">
        <v>1478</v>
      </c>
      <c r="C2127" s="313" t="s">
        <v>17227</v>
      </c>
      <c r="D2127" s="314" t="s">
        <v>17224</v>
      </c>
      <c r="E2127" s="315" t="s">
        <v>17225</v>
      </c>
      <c r="F2127" s="315" t="s">
        <v>17221</v>
      </c>
      <c r="G2127" s="316">
        <v>83.761840324763199</v>
      </c>
      <c r="H2127" s="317">
        <v>9.9600000000000009</v>
      </c>
      <c r="I2127" s="318">
        <v>89.8</v>
      </c>
      <c r="J2127" s="318">
        <v>0.7</v>
      </c>
      <c r="K2127" s="318">
        <v>90.5</v>
      </c>
      <c r="L2127" s="351">
        <f t="shared" si="124"/>
        <v>7.7348066298342536E-3</v>
      </c>
    </row>
    <row r="2128" spans="1:12" ht="12.75" x14ac:dyDescent="0.2">
      <c r="A2128" s="302" t="s">
        <v>17226</v>
      </c>
      <c r="B2128" s="312">
        <v>860</v>
      </c>
      <c r="C2128" s="313" t="s">
        <v>17227</v>
      </c>
      <c r="D2128" s="314" t="s">
        <v>17224</v>
      </c>
      <c r="E2128" s="315" t="s">
        <v>17225</v>
      </c>
      <c r="F2128" s="315" t="s">
        <v>17221</v>
      </c>
      <c r="G2128" s="316">
        <v>82.6</v>
      </c>
      <c r="H2128" s="317">
        <v>8.35</v>
      </c>
      <c r="I2128" s="318">
        <v>205</v>
      </c>
      <c r="J2128" s="318">
        <v>28.3</v>
      </c>
      <c r="K2128" s="318">
        <v>233.3</v>
      </c>
      <c r="L2128" s="351">
        <f t="shared" si="124"/>
        <v>0.12130304329189884</v>
      </c>
    </row>
    <row r="2129" spans="1:12" ht="12.75" x14ac:dyDescent="0.2">
      <c r="A2129" s="302" t="s">
        <v>17226</v>
      </c>
      <c r="B2129" s="312">
        <v>1340</v>
      </c>
      <c r="C2129" s="313" t="s">
        <v>17227</v>
      </c>
      <c r="D2129" s="314" t="s">
        <v>17224</v>
      </c>
      <c r="E2129" s="315" t="s">
        <v>17225</v>
      </c>
      <c r="F2129" s="315" t="s">
        <v>17221</v>
      </c>
      <c r="G2129" s="316">
        <v>82.388059701492537</v>
      </c>
      <c r="H2129" s="317">
        <v>8.5399999999999991</v>
      </c>
      <c r="I2129" s="318">
        <v>183</v>
      </c>
      <c r="J2129" s="318">
        <v>19</v>
      </c>
      <c r="K2129" s="318">
        <v>202</v>
      </c>
      <c r="L2129" s="351">
        <f t="shared" si="124"/>
        <v>9.405940594059406E-2</v>
      </c>
    </row>
    <row r="2130" spans="1:12" ht="12.75" x14ac:dyDescent="0.2">
      <c r="A2130" s="302" t="s">
        <v>17226</v>
      </c>
      <c r="B2130" s="312">
        <v>1340</v>
      </c>
      <c r="C2130" s="313" t="s">
        <v>17227</v>
      </c>
      <c r="D2130" s="314" t="s">
        <v>17224</v>
      </c>
      <c r="E2130" s="315" t="s">
        <v>17225</v>
      </c>
      <c r="F2130" s="315" t="s">
        <v>17221</v>
      </c>
      <c r="G2130" s="316">
        <v>82.089552238805979</v>
      </c>
      <c r="H2130" s="317">
        <v>8.4600000000000009</v>
      </c>
      <c r="I2130" s="318">
        <v>201.7</v>
      </c>
      <c r="J2130" s="318">
        <v>23.8</v>
      </c>
      <c r="K2130" s="318">
        <v>225.5</v>
      </c>
      <c r="L2130" s="351">
        <f t="shared" si="124"/>
        <v>0.10554323725055433</v>
      </c>
    </row>
    <row r="2131" spans="1:12" ht="12.75" x14ac:dyDescent="0.2">
      <c r="A2131" s="302" t="s">
        <v>17226</v>
      </c>
      <c r="B2131" s="312">
        <v>1340</v>
      </c>
      <c r="C2131" s="313" t="s">
        <v>17227</v>
      </c>
      <c r="D2131" s="314" t="s">
        <v>17224</v>
      </c>
      <c r="E2131" s="315" t="s">
        <v>17225</v>
      </c>
      <c r="F2131" s="315" t="s">
        <v>17221</v>
      </c>
      <c r="G2131" s="316">
        <v>82.089552238805979</v>
      </c>
      <c r="H2131" s="317">
        <v>8.44</v>
      </c>
      <c r="I2131" s="318">
        <v>206.5</v>
      </c>
      <c r="J2131" s="318">
        <v>24.3</v>
      </c>
      <c r="K2131" s="318">
        <v>230.8</v>
      </c>
      <c r="L2131" s="351">
        <f t="shared" si="124"/>
        <v>0.10528596187175043</v>
      </c>
    </row>
    <row r="2132" spans="1:12" ht="12.75" x14ac:dyDescent="0.2">
      <c r="A2132" s="302" t="s">
        <v>17226</v>
      </c>
      <c r="B2132" s="312">
        <v>1340</v>
      </c>
      <c r="C2132" s="313" t="s">
        <v>17227</v>
      </c>
      <c r="D2132" s="314" t="s">
        <v>17224</v>
      </c>
      <c r="E2132" s="315" t="s">
        <v>17225</v>
      </c>
      <c r="F2132" s="315" t="s">
        <v>17221</v>
      </c>
      <c r="G2132" s="316">
        <v>82.089552238805979</v>
      </c>
      <c r="H2132" s="317">
        <v>8.35</v>
      </c>
      <c r="I2132" s="318">
        <v>197.4</v>
      </c>
      <c r="J2132" s="318">
        <v>14.7</v>
      </c>
      <c r="K2132" s="318">
        <v>212.1</v>
      </c>
      <c r="L2132" s="351">
        <f t="shared" si="124"/>
        <v>6.9306930693069299E-2</v>
      </c>
    </row>
    <row r="2133" spans="1:12" ht="12.75" x14ac:dyDescent="0.2">
      <c r="A2133" s="302" t="s">
        <v>17226</v>
      </c>
      <c r="B2133" s="312">
        <v>1478</v>
      </c>
      <c r="C2133" s="313" t="s">
        <v>17227</v>
      </c>
      <c r="D2133" s="314" t="s">
        <v>17224</v>
      </c>
      <c r="E2133" s="315" t="s">
        <v>17225</v>
      </c>
      <c r="F2133" s="315" t="s">
        <v>17221</v>
      </c>
      <c r="G2133" s="316">
        <v>81.799729364005415</v>
      </c>
      <c r="H2133" s="317">
        <v>9.77</v>
      </c>
      <c r="I2133" s="318">
        <v>74.3</v>
      </c>
      <c r="J2133" s="318">
        <v>8.6</v>
      </c>
      <c r="K2133" s="318">
        <v>82.899999999999991</v>
      </c>
      <c r="L2133" s="351">
        <f t="shared" si="124"/>
        <v>0.1037394451145959</v>
      </c>
    </row>
    <row r="2134" spans="1:12" ht="12.75" x14ac:dyDescent="0.2">
      <c r="A2134" s="302" t="s">
        <v>17226</v>
      </c>
      <c r="B2134" s="312">
        <v>1478</v>
      </c>
      <c r="C2134" s="313" t="s">
        <v>17227</v>
      </c>
      <c r="D2134" s="314" t="s">
        <v>17224</v>
      </c>
      <c r="E2134" s="315" t="s">
        <v>17225</v>
      </c>
      <c r="F2134" s="315" t="s">
        <v>17221</v>
      </c>
      <c r="G2134" s="316">
        <v>81.326116373477674</v>
      </c>
      <c r="H2134" s="317">
        <v>9.02</v>
      </c>
      <c r="I2134" s="318">
        <v>186.5</v>
      </c>
      <c r="J2134" s="318">
        <v>11.2</v>
      </c>
      <c r="K2134" s="318">
        <v>197.7</v>
      </c>
      <c r="L2134" s="351">
        <f t="shared" si="124"/>
        <v>5.665149215983814E-2</v>
      </c>
    </row>
    <row r="2135" spans="1:12" ht="12.75" x14ac:dyDescent="0.2">
      <c r="A2135" s="302" t="s">
        <v>17226</v>
      </c>
      <c r="B2135" s="312">
        <v>1380</v>
      </c>
      <c r="C2135" s="313" t="s">
        <v>17227</v>
      </c>
      <c r="D2135" s="314" t="s">
        <v>17224</v>
      </c>
      <c r="E2135" s="315" t="s">
        <v>17225</v>
      </c>
      <c r="F2135" s="315" t="s">
        <v>17221</v>
      </c>
      <c r="G2135" s="316">
        <v>81.231884057971016</v>
      </c>
      <c r="H2135" s="317">
        <v>8.3699999999999992</v>
      </c>
      <c r="I2135" s="318">
        <v>102.6</v>
      </c>
      <c r="J2135" s="318">
        <v>39.5</v>
      </c>
      <c r="K2135" s="318">
        <v>142.1</v>
      </c>
      <c r="L2135" s="351">
        <f t="shared" si="124"/>
        <v>0.2779732582688248</v>
      </c>
    </row>
    <row r="2136" spans="1:12" ht="12.75" x14ac:dyDescent="0.2">
      <c r="A2136" s="302" t="s">
        <v>17226</v>
      </c>
      <c r="B2136" s="312">
        <v>1340</v>
      </c>
      <c r="C2136" s="313" t="s">
        <v>17227</v>
      </c>
      <c r="D2136" s="314" t="s">
        <v>17224</v>
      </c>
      <c r="E2136" s="315" t="s">
        <v>17225</v>
      </c>
      <c r="F2136" s="315" t="s">
        <v>17221</v>
      </c>
      <c r="G2136" s="316">
        <v>80.597014925373131</v>
      </c>
      <c r="H2136" s="317">
        <v>8.2899999999999991</v>
      </c>
      <c r="I2136" s="318">
        <v>215.5</v>
      </c>
      <c r="J2136" s="318">
        <v>17.2</v>
      </c>
      <c r="K2136" s="318">
        <v>232.7</v>
      </c>
      <c r="L2136" s="351">
        <f t="shared" si="124"/>
        <v>7.3914911903738723E-2</v>
      </c>
    </row>
    <row r="2137" spans="1:12" ht="12.75" x14ac:dyDescent="0.2">
      <c r="A2137" s="302" t="s">
        <v>17226</v>
      </c>
      <c r="B2137" s="312">
        <v>1478</v>
      </c>
      <c r="C2137" s="313" t="s">
        <v>17227</v>
      </c>
      <c r="D2137" s="314" t="s">
        <v>17224</v>
      </c>
      <c r="E2137" s="315" t="s">
        <v>17225</v>
      </c>
      <c r="F2137" s="315" t="s">
        <v>17221</v>
      </c>
      <c r="G2137" s="316">
        <v>80.514208389715833</v>
      </c>
      <c r="H2137" s="317">
        <v>9.4600000000000009</v>
      </c>
      <c r="I2137" s="318">
        <v>84</v>
      </c>
      <c r="J2137" s="318">
        <v>8.6999999999999993</v>
      </c>
      <c r="K2137" s="318">
        <v>92.7</v>
      </c>
      <c r="L2137" s="351">
        <f t="shared" si="124"/>
        <v>9.3851132686084138E-2</v>
      </c>
    </row>
    <row r="2138" spans="1:12" ht="12.75" x14ac:dyDescent="0.2">
      <c r="A2138" s="302" t="s">
        <v>17226</v>
      </c>
      <c r="B2138" s="312">
        <v>1340</v>
      </c>
      <c r="C2138" s="313" t="s">
        <v>17227</v>
      </c>
      <c r="D2138" s="314" t="s">
        <v>17224</v>
      </c>
      <c r="E2138" s="315" t="s">
        <v>17225</v>
      </c>
      <c r="F2138" s="315" t="s">
        <v>17221</v>
      </c>
      <c r="G2138" s="316">
        <v>79.104477611940297</v>
      </c>
      <c r="H2138" s="317">
        <v>8.15</v>
      </c>
      <c r="I2138" s="318">
        <v>183.9</v>
      </c>
      <c r="J2138" s="318">
        <v>11.8</v>
      </c>
      <c r="K2138" s="318">
        <v>195.70000000000002</v>
      </c>
      <c r="L2138" s="351">
        <f t="shared" si="124"/>
        <v>6.0296371997956053E-2</v>
      </c>
    </row>
    <row r="2139" spans="1:12" ht="12.75" x14ac:dyDescent="0.2">
      <c r="A2139" s="302" t="s">
        <v>17226</v>
      </c>
      <c r="B2139" s="312">
        <v>1340</v>
      </c>
      <c r="C2139" s="313" t="s">
        <v>17227</v>
      </c>
      <c r="D2139" s="314" t="s">
        <v>17224</v>
      </c>
      <c r="E2139" s="315" t="s">
        <v>17225</v>
      </c>
      <c r="F2139" s="315" t="s">
        <v>17221</v>
      </c>
      <c r="G2139" s="316">
        <v>77.68656716417911</v>
      </c>
      <c r="H2139" s="317">
        <v>7.44</v>
      </c>
      <c r="I2139" s="318">
        <v>232.8</v>
      </c>
      <c r="J2139" s="318">
        <v>30.2</v>
      </c>
      <c r="K2139" s="318">
        <v>263</v>
      </c>
      <c r="L2139" s="351">
        <f t="shared" si="124"/>
        <v>0.11482889733840304</v>
      </c>
    </row>
    <row r="2140" spans="1:12" ht="12.75" x14ac:dyDescent="0.2">
      <c r="A2140" s="302" t="s">
        <v>17226</v>
      </c>
      <c r="B2140" s="312">
        <v>1478</v>
      </c>
      <c r="C2140" s="313" t="s">
        <v>17227</v>
      </c>
      <c r="D2140" s="314" t="s">
        <v>17224</v>
      </c>
      <c r="E2140" s="315" t="s">
        <v>17225</v>
      </c>
      <c r="F2140" s="315" t="s">
        <v>17221</v>
      </c>
      <c r="G2140" s="316">
        <v>75.913396481732065</v>
      </c>
      <c r="H2140" s="317">
        <v>8.33</v>
      </c>
      <c r="I2140" s="318">
        <v>243.6</v>
      </c>
      <c r="J2140" s="318">
        <v>26.8</v>
      </c>
      <c r="K2140" s="318">
        <v>270.39999999999998</v>
      </c>
      <c r="L2140" s="351">
        <f t="shared" si="124"/>
        <v>9.9112426035502965E-2</v>
      </c>
    </row>
    <row r="2141" spans="1:12" ht="12.75" x14ac:dyDescent="0.2">
      <c r="A2141" s="302" t="s">
        <v>17226</v>
      </c>
      <c r="B2141" s="312">
        <v>1478</v>
      </c>
      <c r="C2141" s="313" t="s">
        <v>17227</v>
      </c>
      <c r="D2141" s="314" t="s">
        <v>17224</v>
      </c>
      <c r="E2141" s="315" t="s">
        <v>17225</v>
      </c>
      <c r="F2141" s="315" t="s">
        <v>17221</v>
      </c>
      <c r="G2141" s="316">
        <v>75.642760487144784</v>
      </c>
      <c r="H2141" s="317">
        <v>9.51</v>
      </c>
      <c r="I2141" s="318">
        <v>88.1</v>
      </c>
      <c r="J2141" s="318">
        <v>13.4</v>
      </c>
      <c r="K2141" s="318">
        <v>101.5</v>
      </c>
      <c r="L2141" s="351">
        <f t="shared" si="124"/>
        <v>0.13201970443349753</v>
      </c>
    </row>
    <row r="2142" spans="1:12" ht="12.75" x14ac:dyDescent="0.2">
      <c r="A2142" s="302" t="s">
        <v>17226</v>
      </c>
      <c r="B2142" s="312">
        <v>1340</v>
      </c>
      <c r="C2142" s="313" t="s">
        <v>17227</v>
      </c>
      <c r="D2142" s="314" t="s">
        <v>17224</v>
      </c>
      <c r="E2142" s="315" t="s">
        <v>17225</v>
      </c>
      <c r="F2142" s="315" t="s">
        <v>17221</v>
      </c>
      <c r="G2142" s="316">
        <v>74.626865671641795</v>
      </c>
      <c r="H2142" s="317">
        <v>8.2799999999999994</v>
      </c>
      <c r="I2142" s="318">
        <v>176.8</v>
      </c>
      <c r="J2142" s="318">
        <v>24.1</v>
      </c>
      <c r="K2142" s="318">
        <v>200.9</v>
      </c>
      <c r="L2142" s="351">
        <f t="shared" si="124"/>
        <v>0.11996017919362867</v>
      </c>
    </row>
    <row r="2143" spans="1:12" ht="12.75" x14ac:dyDescent="0.2">
      <c r="A2143" s="302" t="s">
        <v>17226</v>
      </c>
      <c r="B2143" s="312">
        <v>1340</v>
      </c>
      <c r="C2143" s="313" t="s">
        <v>17227</v>
      </c>
      <c r="D2143" s="314" t="s">
        <v>17224</v>
      </c>
      <c r="E2143" s="315" t="s">
        <v>17225</v>
      </c>
      <c r="F2143" s="315" t="s">
        <v>17221</v>
      </c>
      <c r="G2143" s="316">
        <v>74.626865671641795</v>
      </c>
      <c r="H2143" s="317">
        <v>8.26</v>
      </c>
      <c r="I2143" s="318">
        <v>215.2</v>
      </c>
      <c r="J2143" s="318">
        <v>20</v>
      </c>
      <c r="K2143" s="318">
        <v>235.2</v>
      </c>
      <c r="L2143" s="351">
        <f t="shared" si="124"/>
        <v>8.5034013605442174E-2</v>
      </c>
    </row>
    <row r="2144" spans="1:12" ht="12.75" x14ac:dyDescent="0.2">
      <c r="A2144" s="302" t="s">
        <v>17226</v>
      </c>
      <c r="B2144" s="312">
        <v>3550</v>
      </c>
      <c r="C2144" s="313" t="s">
        <v>17227</v>
      </c>
      <c r="D2144" s="314" t="s">
        <v>17224</v>
      </c>
      <c r="E2144" s="315" t="s">
        <v>17225</v>
      </c>
      <c r="F2144" s="315" t="s">
        <v>17222</v>
      </c>
      <c r="G2144" s="316">
        <v>72.900000000000006</v>
      </c>
      <c r="H2144" s="317">
        <v>11.74</v>
      </c>
      <c r="I2144" s="318">
        <v>29.79</v>
      </c>
      <c r="J2144" s="318">
        <v>8.9500000000000028</v>
      </c>
      <c r="K2144" s="318">
        <f>I2144+J2144</f>
        <v>38.74</v>
      </c>
      <c r="L2144" s="351">
        <f t="shared" si="124"/>
        <v>0.23102736189984519</v>
      </c>
    </row>
    <row r="2145" spans="1:12" ht="12.75" x14ac:dyDescent="0.2">
      <c r="A2145" s="302" t="s">
        <v>17226</v>
      </c>
      <c r="B2145" s="312">
        <v>1478</v>
      </c>
      <c r="C2145" s="313" t="s">
        <v>17227</v>
      </c>
      <c r="D2145" s="314" t="s">
        <v>17224</v>
      </c>
      <c r="E2145" s="315" t="s">
        <v>17225</v>
      </c>
      <c r="F2145" s="315" t="s">
        <v>17221</v>
      </c>
      <c r="G2145" s="316">
        <v>72.665764546684713</v>
      </c>
      <c r="H2145" s="317">
        <v>8.89</v>
      </c>
      <c r="I2145" s="318">
        <v>180.9</v>
      </c>
      <c r="J2145" s="318">
        <v>38.200000000000003</v>
      </c>
      <c r="K2145" s="318">
        <v>219.10000000000002</v>
      </c>
      <c r="L2145" s="351">
        <f t="shared" si="124"/>
        <v>0.17434961204929256</v>
      </c>
    </row>
    <row r="2146" spans="1:12" ht="12.75" x14ac:dyDescent="0.2">
      <c r="A2146" s="302" t="s">
        <v>17226</v>
      </c>
      <c r="B2146" s="312">
        <v>3550</v>
      </c>
      <c r="C2146" s="313" t="s">
        <v>17227</v>
      </c>
      <c r="D2146" s="314" t="s">
        <v>17224</v>
      </c>
      <c r="E2146" s="315" t="s">
        <v>17225</v>
      </c>
      <c r="F2146" s="315" t="s">
        <v>17222</v>
      </c>
      <c r="G2146" s="316">
        <v>72.5</v>
      </c>
      <c r="H2146" s="317">
        <v>11.7</v>
      </c>
      <c r="I2146" s="318">
        <v>29.26</v>
      </c>
      <c r="J2146" s="318">
        <v>9.0800000000000018</v>
      </c>
      <c r="K2146" s="318">
        <f>I2146+J2146</f>
        <v>38.340000000000003</v>
      </c>
      <c r="L2146" s="351">
        <f t="shared" si="124"/>
        <v>0.23682837767344811</v>
      </c>
    </row>
    <row r="2147" spans="1:12" ht="12.75" x14ac:dyDescent="0.2">
      <c r="A2147" s="302" t="s">
        <v>17226</v>
      </c>
      <c r="B2147" s="312">
        <v>1340</v>
      </c>
      <c r="C2147" s="313" t="s">
        <v>17227</v>
      </c>
      <c r="D2147" s="314" t="s">
        <v>17224</v>
      </c>
      <c r="E2147" s="315" t="s">
        <v>17225</v>
      </c>
      <c r="F2147" s="315" t="s">
        <v>17221</v>
      </c>
      <c r="G2147" s="316">
        <v>72.388059701492537</v>
      </c>
      <c r="H2147" s="317">
        <v>7.82</v>
      </c>
      <c r="I2147" s="318">
        <v>230.2</v>
      </c>
      <c r="J2147" s="318">
        <v>40.4</v>
      </c>
      <c r="K2147" s="318">
        <v>270.59999999999997</v>
      </c>
      <c r="L2147" s="351">
        <f t="shared" si="124"/>
        <v>0.14929785661492981</v>
      </c>
    </row>
    <row r="2148" spans="1:12" ht="12.75" x14ac:dyDescent="0.2">
      <c r="A2148" s="302" t="s">
        <v>17226</v>
      </c>
      <c r="B2148" s="312">
        <v>3550</v>
      </c>
      <c r="C2148" s="313" t="s">
        <v>17227</v>
      </c>
      <c r="D2148" s="314" t="s">
        <v>17224</v>
      </c>
      <c r="E2148" s="315" t="s">
        <v>17225</v>
      </c>
      <c r="F2148" s="315" t="s">
        <v>17222</v>
      </c>
      <c r="G2148" s="316">
        <v>72</v>
      </c>
      <c r="H2148" s="317">
        <v>11.76</v>
      </c>
      <c r="I2148" s="318">
        <v>30.15</v>
      </c>
      <c r="J2148" s="318">
        <v>8.89</v>
      </c>
      <c r="K2148" s="318">
        <f>I2148+J2148</f>
        <v>39.04</v>
      </c>
      <c r="L2148" s="351">
        <f t="shared" si="124"/>
        <v>0.22771516393442626</v>
      </c>
    </row>
    <row r="2149" spans="1:12" ht="12.75" x14ac:dyDescent="0.2">
      <c r="A2149" s="302" t="s">
        <v>17226</v>
      </c>
      <c r="B2149" s="312">
        <v>1478</v>
      </c>
      <c r="C2149" s="313" t="s">
        <v>17227</v>
      </c>
      <c r="D2149" s="314" t="s">
        <v>17224</v>
      </c>
      <c r="E2149" s="315" t="s">
        <v>17225</v>
      </c>
      <c r="F2149" s="315" t="s">
        <v>17221</v>
      </c>
      <c r="G2149" s="316">
        <v>70.771312584573749</v>
      </c>
      <c r="H2149" s="317">
        <v>9.4</v>
      </c>
      <c r="I2149" s="318">
        <v>140.19999999999999</v>
      </c>
      <c r="J2149" s="318">
        <v>4.5999999999999996</v>
      </c>
      <c r="K2149" s="318">
        <v>144.79999999999998</v>
      </c>
      <c r="L2149" s="351">
        <f t="shared" si="124"/>
        <v>3.1767955801104975E-2</v>
      </c>
    </row>
    <row r="2150" spans="1:12" ht="12.75" x14ac:dyDescent="0.2">
      <c r="A2150" s="302" t="s">
        <v>17226</v>
      </c>
      <c r="B2150" s="312">
        <v>1478</v>
      </c>
      <c r="C2150" s="313" t="s">
        <v>17227</v>
      </c>
      <c r="D2150" s="314" t="s">
        <v>17224</v>
      </c>
      <c r="E2150" s="315" t="s">
        <v>17225</v>
      </c>
      <c r="F2150" s="315" t="s">
        <v>17221</v>
      </c>
      <c r="G2150" s="316">
        <v>69.959404600811908</v>
      </c>
      <c r="H2150" s="317">
        <v>9.5</v>
      </c>
      <c r="I2150" s="318">
        <v>88.5</v>
      </c>
      <c r="J2150" s="318">
        <v>11.7</v>
      </c>
      <c r="K2150" s="318">
        <v>100.2</v>
      </c>
      <c r="L2150" s="351">
        <f t="shared" si="124"/>
        <v>0.11676646706586825</v>
      </c>
    </row>
    <row r="2151" spans="1:12" ht="12.75" x14ac:dyDescent="0.2">
      <c r="A2151" s="302" t="s">
        <v>17226</v>
      </c>
      <c r="B2151" s="312">
        <v>3550</v>
      </c>
      <c r="C2151" s="313" t="s">
        <v>17227</v>
      </c>
      <c r="D2151" s="314" t="s">
        <v>17224</v>
      </c>
      <c r="E2151" s="315" t="s">
        <v>17225</v>
      </c>
      <c r="F2151" s="315" t="s">
        <v>17222</v>
      </c>
      <c r="G2151" s="316">
        <v>69.8</v>
      </c>
      <c r="H2151" s="317">
        <v>11.62</v>
      </c>
      <c r="I2151" s="318">
        <v>49.6</v>
      </c>
      <c r="J2151" s="318">
        <v>14.100000000000001</v>
      </c>
      <c r="K2151" s="318">
        <f>I2151+J2151</f>
        <v>63.7</v>
      </c>
      <c r="L2151" s="351">
        <f t="shared" si="124"/>
        <v>0.22135007849293564</v>
      </c>
    </row>
    <row r="2152" spans="1:12" ht="12.75" x14ac:dyDescent="0.2">
      <c r="A2152" s="302" t="s">
        <v>17226</v>
      </c>
      <c r="B2152" s="312">
        <v>3550</v>
      </c>
      <c r="C2152" s="313" t="s">
        <v>17227</v>
      </c>
      <c r="D2152" s="314" t="s">
        <v>17224</v>
      </c>
      <c r="E2152" s="315" t="s">
        <v>17225</v>
      </c>
      <c r="F2152" s="315" t="s">
        <v>17222</v>
      </c>
      <c r="G2152" s="316">
        <v>69.8</v>
      </c>
      <c r="H2152" s="317">
        <v>11.48</v>
      </c>
      <c r="I2152" s="318">
        <v>53.99</v>
      </c>
      <c r="J2152" s="318">
        <v>18.809999999999995</v>
      </c>
      <c r="K2152" s="318">
        <f>I2152+J2152</f>
        <v>72.8</v>
      </c>
      <c r="L2152" s="351">
        <f t="shared" si="124"/>
        <v>0.25837912087912085</v>
      </c>
    </row>
    <row r="2153" spans="1:12" ht="12.75" x14ac:dyDescent="0.2">
      <c r="A2153" s="302" t="s">
        <v>17226</v>
      </c>
      <c r="B2153" s="312">
        <v>3550</v>
      </c>
      <c r="C2153" s="313" t="s">
        <v>17227</v>
      </c>
      <c r="D2153" s="314" t="s">
        <v>17224</v>
      </c>
      <c r="E2153" s="315" t="s">
        <v>17225</v>
      </c>
      <c r="F2153" s="315" t="s">
        <v>17222</v>
      </c>
      <c r="G2153" s="316">
        <v>69.599999999999994</v>
      </c>
      <c r="H2153" s="317">
        <v>11.63</v>
      </c>
      <c r="I2153" s="318">
        <v>52.58</v>
      </c>
      <c r="J2153" s="318">
        <v>18.329999999999998</v>
      </c>
      <c r="K2153" s="318">
        <f>I2153+J2153</f>
        <v>70.91</v>
      </c>
      <c r="L2153" s="351">
        <f t="shared" si="124"/>
        <v>0.25849668593992381</v>
      </c>
    </row>
    <row r="2154" spans="1:12" ht="12.75" x14ac:dyDescent="0.2">
      <c r="A2154" s="302" t="s">
        <v>17226</v>
      </c>
      <c r="B2154" s="312">
        <v>1340</v>
      </c>
      <c r="C2154" s="313" t="s">
        <v>17227</v>
      </c>
      <c r="D2154" s="314" t="s">
        <v>17224</v>
      </c>
      <c r="E2154" s="315" t="s">
        <v>17225</v>
      </c>
      <c r="F2154" s="315" t="s">
        <v>17221</v>
      </c>
      <c r="G2154" s="316">
        <v>69.402985074626869</v>
      </c>
      <c r="H2154" s="317">
        <v>8.7899999999999991</v>
      </c>
      <c r="I2154" s="318">
        <v>179.6</v>
      </c>
      <c r="J2154" s="318">
        <v>18.2</v>
      </c>
      <c r="K2154" s="318">
        <v>197.79999999999998</v>
      </c>
      <c r="L2154" s="351">
        <f t="shared" ref="L2154:L2214" si="125">IF(J2154="","",IF(K2154="","",J2154/K2154))</f>
        <v>9.2012133468149654E-2</v>
      </c>
    </row>
    <row r="2155" spans="1:12" ht="12.75" x14ac:dyDescent="0.2">
      <c r="A2155" s="302" t="s">
        <v>17226</v>
      </c>
      <c r="B2155" s="312">
        <v>1340</v>
      </c>
      <c r="C2155" s="313" t="s">
        <v>17227</v>
      </c>
      <c r="D2155" s="314" t="s">
        <v>17224</v>
      </c>
      <c r="E2155" s="315" t="s">
        <v>17225</v>
      </c>
      <c r="F2155" s="315" t="s">
        <v>17221</v>
      </c>
      <c r="G2155" s="316">
        <v>69.402985074626869</v>
      </c>
      <c r="H2155" s="317">
        <v>8.5299999999999994</v>
      </c>
      <c r="I2155" s="318">
        <v>182.4</v>
      </c>
      <c r="J2155" s="318">
        <v>10.4</v>
      </c>
      <c r="K2155" s="318">
        <v>192.8</v>
      </c>
      <c r="L2155" s="351">
        <f t="shared" si="125"/>
        <v>5.3941908713692942E-2</v>
      </c>
    </row>
    <row r="2156" spans="1:12" ht="12.75" x14ac:dyDescent="0.2">
      <c r="A2156" s="302" t="s">
        <v>17226</v>
      </c>
      <c r="B2156" s="312">
        <v>1340</v>
      </c>
      <c r="C2156" s="313" t="s">
        <v>17227</v>
      </c>
      <c r="D2156" s="314" t="s">
        <v>17224</v>
      </c>
      <c r="E2156" s="315" t="s">
        <v>17225</v>
      </c>
      <c r="F2156" s="315" t="s">
        <v>17221</v>
      </c>
      <c r="G2156" s="316">
        <v>69.029850746268664</v>
      </c>
      <c r="H2156" s="317">
        <v>8.65</v>
      </c>
      <c r="I2156" s="318">
        <v>179.3</v>
      </c>
      <c r="J2156" s="318">
        <v>10.1</v>
      </c>
      <c r="K2156" s="318">
        <v>189.4</v>
      </c>
      <c r="L2156" s="351">
        <f t="shared" si="125"/>
        <v>5.3326293558606123E-2</v>
      </c>
    </row>
    <row r="2157" spans="1:12" ht="12.75" x14ac:dyDescent="0.2">
      <c r="A2157" s="302" t="s">
        <v>17226</v>
      </c>
      <c r="B2157" s="312">
        <v>1340</v>
      </c>
      <c r="C2157" s="313" t="s">
        <v>17227</v>
      </c>
      <c r="D2157" s="314" t="s">
        <v>17224</v>
      </c>
      <c r="E2157" s="315" t="s">
        <v>17225</v>
      </c>
      <c r="F2157" s="315" t="s">
        <v>17221</v>
      </c>
      <c r="G2157" s="316">
        <v>68.955223880597018</v>
      </c>
      <c r="H2157" s="317">
        <v>8.2899999999999991</v>
      </c>
      <c r="I2157" s="318">
        <v>202.3</v>
      </c>
      <c r="J2157" s="318">
        <v>12.5</v>
      </c>
      <c r="K2157" s="318">
        <v>214.8</v>
      </c>
      <c r="L2157" s="351">
        <f t="shared" si="125"/>
        <v>5.8193668528864054E-2</v>
      </c>
    </row>
    <row r="2158" spans="1:12" ht="12.75" x14ac:dyDescent="0.2">
      <c r="A2158" s="302" t="s">
        <v>17226</v>
      </c>
      <c r="B2158" s="312">
        <v>1215</v>
      </c>
      <c r="C2158" s="313" t="s">
        <v>17227</v>
      </c>
      <c r="D2158" s="314" t="s">
        <v>17224</v>
      </c>
      <c r="E2158" s="315" t="s">
        <v>17225</v>
      </c>
      <c r="F2158" s="315" t="s">
        <v>17221</v>
      </c>
      <c r="G2158" s="316">
        <v>68.806584362139915</v>
      </c>
      <c r="H2158" s="317">
        <v>9.19</v>
      </c>
      <c r="I2158" s="318">
        <v>256.60000000000002</v>
      </c>
      <c r="J2158" s="318">
        <v>54</v>
      </c>
      <c r="K2158" s="318">
        <v>310.60000000000002</v>
      </c>
      <c r="L2158" s="351">
        <f t="shared" si="125"/>
        <v>0.17385705086928524</v>
      </c>
    </row>
    <row r="2159" spans="1:12" ht="12.75" x14ac:dyDescent="0.2">
      <c r="A2159" s="302" t="s">
        <v>17226</v>
      </c>
      <c r="B2159" s="312">
        <v>1340</v>
      </c>
      <c r="C2159" s="313" t="s">
        <v>17227</v>
      </c>
      <c r="D2159" s="314" t="s">
        <v>17224</v>
      </c>
      <c r="E2159" s="315" t="s">
        <v>17225</v>
      </c>
      <c r="F2159" s="315" t="s">
        <v>17221</v>
      </c>
      <c r="G2159" s="316">
        <v>67.910447761194021</v>
      </c>
      <c r="H2159" s="317">
        <v>8.19</v>
      </c>
      <c r="I2159" s="318">
        <v>180.9</v>
      </c>
      <c r="J2159" s="318">
        <v>25</v>
      </c>
      <c r="K2159" s="318">
        <v>205.9</v>
      </c>
      <c r="L2159" s="351">
        <f t="shared" si="125"/>
        <v>0.12141816415735794</v>
      </c>
    </row>
    <row r="2160" spans="1:12" ht="12.75" x14ac:dyDescent="0.2">
      <c r="A2160" s="302" t="s">
        <v>17226</v>
      </c>
      <c r="B2160" s="312">
        <v>1215</v>
      </c>
      <c r="C2160" s="313" t="s">
        <v>17227</v>
      </c>
      <c r="D2160" s="314" t="s">
        <v>17224</v>
      </c>
      <c r="E2160" s="315" t="s">
        <v>17225</v>
      </c>
      <c r="F2160" s="315" t="s">
        <v>17221</v>
      </c>
      <c r="G2160" s="316">
        <v>67.818930041152257</v>
      </c>
      <c r="H2160" s="317">
        <v>9.5299999999999994</v>
      </c>
      <c r="I2160" s="318">
        <v>145.19999999999999</v>
      </c>
      <c r="J2160" s="318">
        <v>30.6</v>
      </c>
      <c r="K2160" s="318">
        <v>175.79999999999998</v>
      </c>
      <c r="L2160" s="351">
        <f t="shared" si="125"/>
        <v>0.17406143344709901</v>
      </c>
    </row>
    <row r="2161" spans="1:12" ht="12.75" x14ac:dyDescent="0.2">
      <c r="A2161" s="302" t="s">
        <v>17226</v>
      </c>
      <c r="B2161" s="312">
        <v>1380</v>
      </c>
      <c r="C2161" s="313" t="s">
        <v>17227</v>
      </c>
      <c r="D2161" s="314" t="s">
        <v>17224</v>
      </c>
      <c r="E2161" s="315" t="s">
        <v>17225</v>
      </c>
      <c r="F2161" s="315" t="s">
        <v>17221</v>
      </c>
      <c r="G2161" s="316">
        <v>66.884057971014485</v>
      </c>
      <c r="H2161" s="317">
        <v>8.06</v>
      </c>
      <c r="I2161" s="318">
        <v>125.4</v>
      </c>
      <c r="J2161" s="318">
        <v>18.5</v>
      </c>
      <c r="K2161" s="318">
        <v>143.9</v>
      </c>
      <c r="L2161" s="351">
        <f t="shared" si="125"/>
        <v>0.12856150104239053</v>
      </c>
    </row>
    <row r="2162" spans="1:12" ht="12.75" x14ac:dyDescent="0.2">
      <c r="A2162" s="302" t="s">
        <v>17226</v>
      </c>
      <c r="B2162" s="312">
        <v>1340</v>
      </c>
      <c r="C2162" s="313" t="s">
        <v>17227</v>
      </c>
      <c r="D2162" s="314" t="s">
        <v>17224</v>
      </c>
      <c r="E2162" s="315" t="s">
        <v>17225</v>
      </c>
      <c r="F2162" s="315" t="s">
        <v>17221</v>
      </c>
      <c r="G2162" s="316">
        <v>66.417910447761201</v>
      </c>
      <c r="H2162" s="317">
        <v>8.2799999999999994</v>
      </c>
      <c r="I2162" s="318">
        <v>170.3</v>
      </c>
      <c r="J2162" s="318">
        <v>30.6</v>
      </c>
      <c r="K2162" s="318">
        <v>200.9</v>
      </c>
      <c r="L2162" s="351">
        <f t="shared" si="125"/>
        <v>0.15231458437033349</v>
      </c>
    </row>
    <row r="2163" spans="1:12" ht="12.75" x14ac:dyDescent="0.2">
      <c r="A2163" s="302" t="s">
        <v>17226</v>
      </c>
      <c r="B2163" s="312">
        <v>1380</v>
      </c>
      <c r="C2163" s="313" t="s">
        <v>17227</v>
      </c>
      <c r="D2163" s="314" t="s">
        <v>17224</v>
      </c>
      <c r="E2163" s="315" t="s">
        <v>17225</v>
      </c>
      <c r="F2163" s="315" t="s">
        <v>17221</v>
      </c>
      <c r="G2163" s="316">
        <v>66.376811594202906</v>
      </c>
      <c r="H2163" s="317">
        <v>8.16</v>
      </c>
      <c r="I2163" s="318">
        <v>104.3</v>
      </c>
      <c r="J2163" s="318">
        <v>20.8</v>
      </c>
      <c r="K2163" s="318">
        <v>125.1</v>
      </c>
      <c r="L2163" s="351">
        <f t="shared" si="125"/>
        <v>0.16626698641087131</v>
      </c>
    </row>
    <row r="2164" spans="1:12" ht="12.75" x14ac:dyDescent="0.2">
      <c r="A2164" s="302" t="s">
        <v>17226</v>
      </c>
      <c r="B2164" s="312">
        <v>4330</v>
      </c>
      <c r="C2164" s="313" t="s">
        <v>17227</v>
      </c>
      <c r="D2164" s="314" t="s">
        <v>17224</v>
      </c>
      <c r="E2164" s="315" t="s">
        <v>17225</v>
      </c>
      <c r="F2164" s="315" t="s">
        <v>17221</v>
      </c>
      <c r="G2164" s="316">
        <v>66</v>
      </c>
      <c r="H2164" s="317">
        <v>11.5</v>
      </c>
      <c r="I2164" s="318">
        <v>40</v>
      </c>
      <c r="J2164" s="318">
        <v>22</v>
      </c>
      <c r="K2164" s="318">
        <f>I2164+J2164</f>
        <v>62</v>
      </c>
      <c r="L2164" s="351">
        <f t="shared" si="125"/>
        <v>0.35483870967741937</v>
      </c>
    </row>
    <row r="2165" spans="1:12" ht="12.75" x14ac:dyDescent="0.2">
      <c r="A2165" s="302" t="s">
        <v>17226</v>
      </c>
      <c r="B2165" s="312">
        <v>4330</v>
      </c>
      <c r="C2165" s="313" t="s">
        <v>17227</v>
      </c>
      <c r="D2165" s="314" t="s">
        <v>17224</v>
      </c>
      <c r="E2165" s="315" t="s">
        <v>17225</v>
      </c>
      <c r="F2165" s="315" t="s">
        <v>17221</v>
      </c>
      <c r="G2165" s="316">
        <v>66</v>
      </c>
      <c r="H2165" s="317">
        <v>11.5</v>
      </c>
      <c r="I2165" s="318">
        <v>42</v>
      </c>
      <c r="J2165" s="318">
        <v>22</v>
      </c>
      <c r="K2165" s="318">
        <f>I2165+J2165</f>
        <v>64</v>
      </c>
      <c r="L2165" s="351">
        <f t="shared" si="125"/>
        <v>0.34375</v>
      </c>
    </row>
    <row r="2166" spans="1:12" ht="12.75" x14ac:dyDescent="0.2">
      <c r="A2166" s="302" t="s">
        <v>17226</v>
      </c>
      <c r="B2166" s="312">
        <v>4330</v>
      </c>
      <c r="C2166" s="313" t="s">
        <v>17227</v>
      </c>
      <c r="D2166" s="314" t="s">
        <v>17224</v>
      </c>
      <c r="E2166" s="315" t="s">
        <v>17225</v>
      </c>
      <c r="F2166" s="315" t="s">
        <v>17221</v>
      </c>
      <c r="G2166" s="316">
        <v>66</v>
      </c>
      <c r="H2166" s="317">
        <v>11.5</v>
      </c>
      <c r="I2166" s="318">
        <v>43</v>
      </c>
      <c r="J2166" s="318">
        <v>22</v>
      </c>
      <c r="K2166" s="318">
        <f>I2166+J2166</f>
        <v>65</v>
      </c>
      <c r="L2166" s="351">
        <f t="shared" si="125"/>
        <v>0.33846153846153848</v>
      </c>
    </row>
    <row r="2167" spans="1:12" ht="12.75" x14ac:dyDescent="0.2">
      <c r="A2167" s="302" t="s">
        <v>17226</v>
      </c>
      <c r="B2167" s="312">
        <v>1340</v>
      </c>
      <c r="C2167" s="313" t="s">
        <v>17227</v>
      </c>
      <c r="D2167" s="314" t="s">
        <v>17224</v>
      </c>
      <c r="E2167" s="315" t="s">
        <v>17225</v>
      </c>
      <c r="F2167" s="315" t="s">
        <v>17221</v>
      </c>
      <c r="G2167" s="316">
        <v>65.895522388059703</v>
      </c>
      <c r="H2167" s="317">
        <v>8.2200000000000006</v>
      </c>
      <c r="I2167" s="318">
        <v>199.8</v>
      </c>
      <c r="J2167" s="318">
        <v>16.600000000000001</v>
      </c>
      <c r="K2167" s="318">
        <v>216.4</v>
      </c>
      <c r="L2167" s="351">
        <f t="shared" si="125"/>
        <v>7.6709796672828096E-2</v>
      </c>
    </row>
    <row r="2168" spans="1:12" ht="12.75" x14ac:dyDescent="0.2">
      <c r="A2168" s="302" t="s">
        <v>17226</v>
      </c>
      <c r="B2168" s="312">
        <v>1380</v>
      </c>
      <c r="C2168" s="313" t="s">
        <v>17227</v>
      </c>
      <c r="D2168" s="314" t="s">
        <v>17224</v>
      </c>
      <c r="E2168" s="315" t="s">
        <v>17225</v>
      </c>
      <c r="F2168" s="315" t="s">
        <v>17221</v>
      </c>
      <c r="G2168" s="316">
        <v>65.507246376811594</v>
      </c>
      <c r="H2168" s="317">
        <v>8.68</v>
      </c>
      <c r="I2168" s="318">
        <v>111.4</v>
      </c>
      <c r="J2168" s="318">
        <v>27.3</v>
      </c>
      <c r="K2168" s="318">
        <v>138.70000000000002</v>
      </c>
      <c r="L2168" s="351">
        <f t="shared" si="125"/>
        <v>0.19682768565248737</v>
      </c>
    </row>
    <row r="2169" spans="1:12" ht="12.75" x14ac:dyDescent="0.2">
      <c r="A2169" s="302" t="s">
        <v>17226</v>
      </c>
      <c r="B2169" s="312">
        <v>1340</v>
      </c>
      <c r="C2169" s="313" t="s">
        <v>17227</v>
      </c>
      <c r="D2169" s="314" t="s">
        <v>17224</v>
      </c>
      <c r="E2169" s="315" t="s">
        <v>17225</v>
      </c>
      <c r="F2169" s="315" t="s">
        <v>17221</v>
      </c>
      <c r="G2169" s="316">
        <v>65.298507462686572</v>
      </c>
      <c r="H2169" s="317">
        <v>7.84</v>
      </c>
      <c r="I2169" s="318">
        <v>210.7</v>
      </c>
      <c r="J2169" s="318">
        <v>24</v>
      </c>
      <c r="K2169" s="318">
        <v>234.7</v>
      </c>
      <c r="L2169" s="351">
        <f t="shared" si="125"/>
        <v>0.10225820195994888</v>
      </c>
    </row>
    <row r="2170" spans="1:12" ht="12.75" x14ac:dyDescent="0.2">
      <c r="A2170" s="302" t="s">
        <v>17226</v>
      </c>
      <c r="B2170" s="312">
        <v>1340</v>
      </c>
      <c r="C2170" s="313" t="s">
        <v>17227</v>
      </c>
      <c r="D2170" s="314" t="s">
        <v>17224</v>
      </c>
      <c r="E2170" s="315" t="s">
        <v>17225</v>
      </c>
      <c r="F2170" s="315" t="s">
        <v>17221</v>
      </c>
      <c r="G2170" s="316">
        <v>64.925373134328353</v>
      </c>
      <c r="H2170" s="317">
        <v>7.94</v>
      </c>
      <c r="I2170" s="318">
        <v>217.4</v>
      </c>
      <c r="J2170" s="318">
        <v>22.6</v>
      </c>
      <c r="K2170" s="318">
        <v>240</v>
      </c>
      <c r="L2170" s="351">
        <f t="shared" si="125"/>
        <v>9.4166666666666676E-2</v>
      </c>
    </row>
    <row r="2171" spans="1:12" ht="12.75" x14ac:dyDescent="0.2">
      <c r="A2171" s="302" t="s">
        <v>17226</v>
      </c>
      <c r="B2171" s="312">
        <v>1340</v>
      </c>
      <c r="C2171" s="313" t="s">
        <v>17227</v>
      </c>
      <c r="D2171" s="314" t="s">
        <v>17224</v>
      </c>
      <c r="E2171" s="315" t="s">
        <v>17225</v>
      </c>
      <c r="F2171" s="315" t="s">
        <v>17221</v>
      </c>
      <c r="G2171" s="316">
        <v>64.925373134328353</v>
      </c>
      <c r="H2171" s="317">
        <v>8.1</v>
      </c>
      <c r="I2171" s="318">
        <v>181</v>
      </c>
      <c r="J2171" s="318">
        <v>33.700000000000003</v>
      </c>
      <c r="K2171" s="318">
        <v>214.7</v>
      </c>
      <c r="L2171" s="351">
        <f t="shared" si="125"/>
        <v>0.15696320447135539</v>
      </c>
    </row>
    <row r="2172" spans="1:12" ht="12.75" x14ac:dyDescent="0.2">
      <c r="A2172" s="302" t="s">
        <v>17226</v>
      </c>
      <c r="B2172" s="312">
        <v>1215</v>
      </c>
      <c r="C2172" s="313" t="s">
        <v>17227</v>
      </c>
      <c r="D2172" s="314" t="s">
        <v>17224</v>
      </c>
      <c r="E2172" s="315" t="s">
        <v>17225</v>
      </c>
      <c r="F2172" s="315" t="s">
        <v>17221</v>
      </c>
      <c r="G2172" s="316">
        <v>64.855967078189309</v>
      </c>
      <c r="H2172" s="317">
        <v>9.0299999999999994</v>
      </c>
      <c r="I2172" s="318">
        <v>203.5</v>
      </c>
      <c r="J2172" s="318">
        <v>29.6</v>
      </c>
      <c r="K2172" s="318">
        <v>233.1</v>
      </c>
      <c r="L2172" s="351">
        <f t="shared" si="125"/>
        <v>0.126984126984127</v>
      </c>
    </row>
    <row r="2173" spans="1:12" ht="12.75" x14ac:dyDescent="0.2">
      <c r="A2173" s="302" t="s">
        <v>17226</v>
      </c>
      <c r="B2173" s="312">
        <v>1340</v>
      </c>
      <c r="C2173" s="313" t="s">
        <v>17227</v>
      </c>
      <c r="D2173" s="314" t="s">
        <v>17224</v>
      </c>
      <c r="E2173" s="315" t="s">
        <v>17225</v>
      </c>
      <c r="F2173" s="315" t="s">
        <v>17221</v>
      </c>
      <c r="G2173" s="316">
        <v>62.985074626865668</v>
      </c>
      <c r="H2173" s="317">
        <v>8.09</v>
      </c>
      <c r="I2173" s="318">
        <v>207</v>
      </c>
      <c r="J2173" s="318">
        <v>33.700000000000003</v>
      </c>
      <c r="K2173" s="318">
        <v>240.7</v>
      </c>
      <c r="L2173" s="351">
        <f t="shared" si="125"/>
        <v>0.14000830909846285</v>
      </c>
    </row>
    <row r="2174" spans="1:12" ht="12.75" x14ac:dyDescent="0.2">
      <c r="A2174" s="302" t="s">
        <v>17226</v>
      </c>
      <c r="B2174" s="312">
        <v>1380</v>
      </c>
      <c r="C2174" s="313" t="s">
        <v>17227</v>
      </c>
      <c r="D2174" s="314" t="s">
        <v>17224</v>
      </c>
      <c r="E2174" s="315" t="s">
        <v>17225</v>
      </c>
      <c r="F2174" s="315" t="s">
        <v>17221</v>
      </c>
      <c r="G2174" s="316">
        <v>62.826086956521742</v>
      </c>
      <c r="H2174" s="317">
        <v>8.42</v>
      </c>
      <c r="I2174" s="318">
        <v>117.2</v>
      </c>
      <c r="J2174" s="318">
        <v>16.600000000000001</v>
      </c>
      <c r="K2174" s="318">
        <v>133.80000000000001</v>
      </c>
      <c r="L2174" s="351">
        <f t="shared" si="125"/>
        <v>0.12406576980568013</v>
      </c>
    </row>
    <row r="2175" spans="1:12" ht="12.75" x14ac:dyDescent="0.2">
      <c r="A2175" s="302" t="s">
        <v>17226</v>
      </c>
      <c r="B2175" s="312">
        <v>1340</v>
      </c>
      <c r="C2175" s="313" t="s">
        <v>17227</v>
      </c>
      <c r="D2175" s="314" t="s">
        <v>17224</v>
      </c>
      <c r="E2175" s="315" t="s">
        <v>17225</v>
      </c>
      <c r="F2175" s="315" t="s">
        <v>17221</v>
      </c>
      <c r="G2175" s="316">
        <v>62.537313432835816</v>
      </c>
      <c r="H2175" s="317">
        <v>8.09</v>
      </c>
      <c r="I2175" s="318">
        <v>209.8</v>
      </c>
      <c r="J2175" s="318">
        <v>24.8</v>
      </c>
      <c r="K2175" s="318">
        <v>234.60000000000002</v>
      </c>
      <c r="L2175" s="351">
        <f t="shared" si="125"/>
        <v>0.10571184995737425</v>
      </c>
    </row>
    <row r="2176" spans="1:12" ht="12.75" x14ac:dyDescent="0.2">
      <c r="A2176" s="302" t="s">
        <v>17226</v>
      </c>
      <c r="B2176" s="312">
        <v>1380</v>
      </c>
      <c r="C2176" s="313" t="s">
        <v>17227</v>
      </c>
      <c r="D2176" s="314" t="s">
        <v>17224</v>
      </c>
      <c r="E2176" s="315" t="s">
        <v>17225</v>
      </c>
      <c r="F2176" s="315" t="s">
        <v>17221</v>
      </c>
      <c r="G2176" s="316">
        <v>62.536231884057969</v>
      </c>
      <c r="H2176" s="317">
        <v>8.43</v>
      </c>
      <c r="I2176" s="318">
        <v>112.4</v>
      </c>
      <c r="J2176" s="318">
        <v>13.6</v>
      </c>
      <c r="K2176" s="318">
        <v>126</v>
      </c>
      <c r="L2176" s="351">
        <f t="shared" si="125"/>
        <v>0.10793650793650793</v>
      </c>
    </row>
    <row r="2177" spans="1:12" ht="12.75" x14ac:dyDescent="0.2">
      <c r="A2177" s="302" t="s">
        <v>17226</v>
      </c>
      <c r="B2177" s="312">
        <v>1340</v>
      </c>
      <c r="C2177" s="313" t="s">
        <v>17227</v>
      </c>
      <c r="D2177" s="314" t="s">
        <v>17224</v>
      </c>
      <c r="E2177" s="315" t="s">
        <v>17225</v>
      </c>
      <c r="F2177" s="315" t="s">
        <v>17221</v>
      </c>
      <c r="G2177" s="316">
        <v>62.388059701492537</v>
      </c>
      <c r="H2177" s="317">
        <v>8.6199999999999992</v>
      </c>
      <c r="I2177" s="318">
        <v>228.1</v>
      </c>
      <c r="J2177" s="318">
        <v>24</v>
      </c>
      <c r="K2177" s="318">
        <v>252.1</v>
      </c>
      <c r="L2177" s="351">
        <f t="shared" si="125"/>
        <v>9.5200317334391119E-2</v>
      </c>
    </row>
    <row r="2178" spans="1:12" ht="12.75" x14ac:dyDescent="0.2">
      <c r="A2178" s="302" t="s">
        <v>17226</v>
      </c>
      <c r="B2178" s="312">
        <v>1340</v>
      </c>
      <c r="C2178" s="313" t="s">
        <v>17227</v>
      </c>
      <c r="D2178" s="314" t="s">
        <v>17224</v>
      </c>
      <c r="E2178" s="315" t="s">
        <v>17225</v>
      </c>
      <c r="F2178" s="315" t="s">
        <v>17221</v>
      </c>
      <c r="G2178" s="316">
        <v>61.940298507462686</v>
      </c>
      <c r="H2178" s="317">
        <v>8.2200000000000006</v>
      </c>
      <c r="I2178" s="318">
        <v>224.3</v>
      </c>
      <c r="J2178" s="318">
        <v>31.4</v>
      </c>
      <c r="K2178" s="318">
        <v>255.70000000000002</v>
      </c>
      <c r="L2178" s="351">
        <f t="shared" si="125"/>
        <v>0.12280015643332029</v>
      </c>
    </row>
    <row r="2179" spans="1:12" ht="12.75" x14ac:dyDescent="0.2">
      <c r="A2179" s="302" t="s">
        <v>17226</v>
      </c>
      <c r="B2179" s="312">
        <v>1340</v>
      </c>
      <c r="C2179" s="313" t="s">
        <v>17227</v>
      </c>
      <c r="D2179" s="314" t="s">
        <v>17224</v>
      </c>
      <c r="E2179" s="315" t="s">
        <v>17225</v>
      </c>
      <c r="F2179" s="315" t="s">
        <v>17221</v>
      </c>
      <c r="G2179" s="316">
        <v>61.940298507462686</v>
      </c>
      <c r="H2179" s="317">
        <v>8.23</v>
      </c>
      <c r="I2179" s="318">
        <v>217.5</v>
      </c>
      <c r="J2179" s="318">
        <v>24.4</v>
      </c>
      <c r="K2179" s="318">
        <v>241.9</v>
      </c>
      <c r="L2179" s="351">
        <f t="shared" si="125"/>
        <v>0.10086812732534105</v>
      </c>
    </row>
    <row r="2180" spans="1:12" ht="12.75" x14ac:dyDescent="0.2">
      <c r="A2180" s="302" t="s">
        <v>17226</v>
      </c>
      <c r="B2180" s="312">
        <v>1340</v>
      </c>
      <c r="C2180" s="313" t="s">
        <v>17227</v>
      </c>
      <c r="D2180" s="314" t="s">
        <v>17224</v>
      </c>
      <c r="E2180" s="315" t="s">
        <v>17225</v>
      </c>
      <c r="F2180" s="315" t="s">
        <v>17221</v>
      </c>
      <c r="G2180" s="316">
        <v>61.940298507462686</v>
      </c>
      <c r="H2180" s="317">
        <v>8.36</v>
      </c>
      <c r="I2180" s="318">
        <v>205.8</v>
      </c>
      <c r="J2180" s="318">
        <v>30</v>
      </c>
      <c r="K2180" s="318">
        <v>235.8</v>
      </c>
      <c r="L2180" s="351">
        <f t="shared" si="125"/>
        <v>0.1272264631043257</v>
      </c>
    </row>
    <row r="2181" spans="1:12" ht="12.75" x14ac:dyDescent="0.2">
      <c r="A2181" s="302" t="s">
        <v>17226</v>
      </c>
      <c r="B2181" s="312">
        <v>1340</v>
      </c>
      <c r="C2181" s="313" t="s">
        <v>17227</v>
      </c>
      <c r="D2181" s="314" t="s">
        <v>17224</v>
      </c>
      <c r="E2181" s="315" t="s">
        <v>17225</v>
      </c>
      <c r="F2181" s="315" t="s">
        <v>17221</v>
      </c>
      <c r="G2181" s="316">
        <v>61.64179104477612</v>
      </c>
      <c r="H2181" s="317">
        <v>8.18</v>
      </c>
      <c r="I2181" s="318">
        <v>231.9</v>
      </c>
      <c r="J2181" s="318">
        <v>25.2</v>
      </c>
      <c r="K2181" s="318">
        <v>257.10000000000002</v>
      </c>
      <c r="L2181" s="351">
        <f t="shared" si="125"/>
        <v>9.8016336056009318E-2</v>
      </c>
    </row>
    <row r="2182" spans="1:12" ht="12.75" x14ac:dyDescent="0.2">
      <c r="A2182" s="302" t="s">
        <v>17226</v>
      </c>
      <c r="B2182" s="312">
        <v>1340</v>
      </c>
      <c r="C2182" s="313" t="s">
        <v>17227</v>
      </c>
      <c r="D2182" s="314" t="s">
        <v>17224</v>
      </c>
      <c r="E2182" s="315" t="s">
        <v>17225</v>
      </c>
      <c r="F2182" s="315" t="s">
        <v>17221</v>
      </c>
      <c r="G2182" s="316">
        <v>61.567164179104473</v>
      </c>
      <c r="H2182" s="317">
        <v>7.94</v>
      </c>
      <c r="I2182" s="318">
        <v>217.8</v>
      </c>
      <c r="J2182" s="318">
        <v>19.2</v>
      </c>
      <c r="K2182" s="318">
        <v>237</v>
      </c>
      <c r="L2182" s="351">
        <f t="shared" si="125"/>
        <v>8.1012658227848103E-2</v>
      </c>
    </row>
    <row r="2183" spans="1:12" ht="12.75" x14ac:dyDescent="0.2">
      <c r="A2183" s="302" t="s">
        <v>17226</v>
      </c>
      <c r="B2183" s="312">
        <v>1340</v>
      </c>
      <c r="C2183" s="313" t="s">
        <v>17227</v>
      </c>
      <c r="D2183" s="314" t="s">
        <v>17224</v>
      </c>
      <c r="E2183" s="315" t="s">
        <v>17225</v>
      </c>
      <c r="F2183" s="315" t="s">
        <v>17221</v>
      </c>
      <c r="G2183" s="316">
        <v>61.567164179104473</v>
      </c>
      <c r="H2183" s="317">
        <v>9.11</v>
      </c>
      <c r="I2183" s="318">
        <v>202</v>
      </c>
      <c r="J2183" s="318">
        <v>23.5</v>
      </c>
      <c r="K2183" s="318">
        <v>225.5</v>
      </c>
      <c r="L2183" s="351">
        <f t="shared" si="125"/>
        <v>0.10421286031042129</v>
      </c>
    </row>
    <row r="2184" spans="1:12" ht="12.75" x14ac:dyDescent="0.2">
      <c r="A2184" s="302" t="s">
        <v>17226</v>
      </c>
      <c r="B2184" s="312">
        <v>1215</v>
      </c>
      <c r="C2184" s="313" t="s">
        <v>17227</v>
      </c>
      <c r="D2184" s="314" t="s">
        <v>17224</v>
      </c>
      <c r="E2184" s="315" t="s">
        <v>17225</v>
      </c>
      <c r="F2184" s="315" t="s">
        <v>17221</v>
      </c>
      <c r="G2184" s="316">
        <v>61.399176954732518</v>
      </c>
      <c r="H2184" s="317">
        <v>9.1999999999999993</v>
      </c>
      <c r="I2184" s="318">
        <v>196.6</v>
      </c>
      <c r="J2184" s="318">
        <v>20.5</v>
      </c>
      <c r="K2184" s="318">
        <v>217.1</v>
      </c>
      <c r="L2184" s="351">
        <f t="shared" si="125"/>
        <v>9.4426531552280063E-2</v>
      </c>
    </row>
    <row r="2185" spans="1:12" ht="12.75" x14ac:dyDescent="0.2">
      <c r="A2185" s="302" t="s">
        <v>17226</v>
      </c>
      <c r="B2185" s="312">
        <v>1340</v>
      </c>
      <c r="C2185" s="313" t="s">
        <v>17227</v>
      </c>
      <c r="D2185" s="314" t="s">
        <v>17224</v>
      </c>
      <c r="E2185" s="315" t="s">
        <v>17225</v>
      </c>
      <c r="F2185" s="315" t="s">
        <v>17221</v>
      </c>
      <c r="G2185" s="316">
        <v>60.970149253731343</v>
      </c>
      <c r="H2185" s="317">
        <v>8.41</v>
      </c>
      <c r="I2185" s="318">
        <v>203.2</v>
      </c>
      <c r="J2185" s="318">
        <v>24.8</v>
      </c>
      <c r="K2185" s="318">
        <v>228</v>
      </c>
      <c r="L2185" s="351">
        <f t="shared" si="125"/>
        <v>0.10877192982456141</v>
      </c>
    </row>
    <row r="2186" spans="1:12" ht="12.75" x14ac:dyDescent="0.2">
      <c r="A2186" s="302" t="s">
        <v>17226</v>
      </c>
      <c r="B2186" s="312">
        <v>1340</v>
      </c>
      <c r="C2186" s="313" t="s">
        <v>17227</v>
      </c>
      <c r="D2186" s="314" t="s">
        <v>17224</v>
      </c>
      <c r="E2186" s="315" t="s">
        <v>17225</v>
      </c>
      <c r="F2186" s="315" t="s">
        <v>17221</v>
      </c>
      <c r="G2186" s="316">
        <v>60.820895522388064</v>
      </c>
      <c r="H2186" s="317">
        <v>8.3699999999999992</v>
      </c>
      <c r="I2186" s="318">
        <v>233.1</v>
      </c>
      <c r="J2186" s="318">
        <v>25.2</v>
      </c>
      <c r="K2186" s="318">
        <v>258.3</v>
      </c>
      <c r="L2186" s="351">
        <f t="shared" si="125"/>
        <v>9.7560975609756087E-2</v>
      </c>
    </row>
    <row r="2187" spans="1:12" ht="12.75" x14ac:dyDescent="0.2">
      <c r="A2187" s="302" t="s">
        <v>17226</v>
      </c>
      <c r="B2187" s="312">
        <v>1340</v>
      </c>
      <c r="C2187" s="313" t="s">
        <v>17227</v>
      </c>
      <c r="D2187" s="314" t="s">
        <v>17224</v>
      </c>
      <c r="E2187" s="315" t="s">
        <v>17225</v>
      </c>
      <c r="F2187" s="315" t="s">
        <v>17221</v>
      </c>
      <c r="G2187" s="316">
        <v>60.820895522388064</v>
      </c>
      <c r="H2187" s="317">
        <v>8.2200000000000006</v>
      </c>
      <c r="I2187" s="318">
        <v>205.3</v>
      </c>
      <c r="J2187" s="318">
        <v>27.7</v>
      </c>
      <c r="K2187" s="318">
        <v>233</v>
      </c>
      <c r="L2187" s="351">
        <f t="shared" si="125"/>
        <v>0.11888412017167381</v>
      </c>
    </row>
    <row r="2188" spans="1:12" ht="12.75" x14ac:dyDescent="0.2">
      <c r="A2188" s="302" t="s">
        <v>17226</v>
      </c>
      <c r="B2188" s="312">
        <v>1478</v>
      </c>
      <c r="C2188" s="313" t="s">
        <v>17227</v>
      </c>
      <c r="D2188" s="314" t="s">
        <v>17224</v>
      </c>
      <c r="E2188" s="315" t="s">
        <v>17225</v>
      </c>
      <c r="F2188" s="315" t="s">
        <v>17221</v>
      </c>
      <c r="G2188" s="316">
        <v>60.487144790257105</v>
      </c>
      <c r="H2188" s="317">
        <v>8.7899999999999991</v>
      </c>
      <c r="I2188" s="318">
        <v>223.8</v>
      </c>
      <c r="J2188" s="318">
        <v>10.3</v>
      </c>
      <c r="K2188" s="318">
        <v>234.10000000000002</v>
      </c>
      <c r="L2188" s="351">
        <f t="shared" si="125"/>
        <v>4.3998291328492097E-2</v>
      </c>
    </row>
    <row r="2189" spans="1:12" ht="12.75" x14ac:dyDescent="0.2">
      <c r="A2189" s="302" t="s">
        <v>17226</v>
      </c>
      <c r="B2189" s="312">
        <v>4735</v>
      </c>
      <c r="C2189" s="313" t="s">
        <v>17227</v>
      </c>
      <c r="D2189" s="314" t="s">
        <v>17224</v>
      </c>
      <c r="E2189" s="315" t="s">
        <v>17225</v>
      </c>
      <c r="F2189" s="315" t="s">
        <v>17221</v>
      </c>
      <c r="G2189" s="316">
        <v>60.1</v>
      </c>
      <c r="H2189" s="317">
        <v>11.51</v>
      </c>
      <c r="I2189" s="318">
        <v>66.8</v>
      </c>
      <c r="J2189" s="318">
        <v>4</v>
      </c>
      <c r="K2189" s="318">
        <v>70.8</v>
      </c>
      <c r="L2189" s="351">
        <f t="shared" si="125"/>
        <v>5.6497175141242938E-2</v>
      </c>
    </row>
    <row r="2190" spans="1:12" ht="12.75" x14ac:dyDescent="0.2">
      <c r="A2190" s="302" t="s">
        <v>17228</v>
      </c>
      <c r="B2190" s="312">
        <v>589</v>
      </c>
      <c r="C2190" s="313" t="s">
        <v>17229</v>
      </c>
      <c r="D2190" s="314" t="s">
        <v>60</v>
      </c>
      <c r="E2190" s="315" t="s">
        <v>17219</v>
      </c>
      <c r="F2190" s="315" t="s">
        <v>17221</v>
      </c>
      <c r="G2190" s="316">
        <v>110.35653650254669</v>
      </c>
      <c r="H2190" s="317"/>
      <c r="I2190" s="318">
        <v>2305.8000000000002</v>
      </c>
      <c r="J2190" s="318">
        <v>2.5299999999999998</v>
      </c>
      <c r="K2190" s="318">
        <f t="shared" ref="K2190:K2253" si="126">I2190+J2190</f>
        <v>2308.3300000000004</v>
      </c>
      <c r="L2190" s="351">
        <f t="shared" si="125"/>
        <v>1.0960304635818966E-3</v>
      </c>
    </row>
    <row r="2191" spans="1:12" ht="12.75" x14ac:dyDescent="0.2">
      <c r="A2191" s="302" t="s">
        <v>17228</v>
      </c>
      <c r="B2191" s="312">
        <v>589</v>
      </c>
      <c r="C2191" s="313" t="s">
        <v>17229</v>
      </c>
      <c r="D2191" s="314" t="s">
        <v>60</v>
      </c>
      <c r="E2191" s="315" t="s">
        <v>17219</v>
      </c>
      <c r="F2191" s="315" t="s">
        <v>17221</v>
      </c>
      <c r="G2191" s="316">
        <v>110.35653650254669</v>
      </c>
      <c r="H2191" s="317"/>
      <c r="I2191" s="318">
        <v>2257.33</v>
      </c>
      <c r="J2191" s="318">
        <v>1.33</v>
      </c>
      <c r="K2191" s="318">
        <f t="shared" si="126"/>
        <v>2258.66</v>
      </c>
      <c r="L2191" s="351">
        <f t="shared" si="125"/>
        <v>5.8884471323705214E-4</v>
      </c>
    </row>
    <row r="2192" spans="1:12" ht="12.75" x14ac:dyDescent="0.2">
      <c r="A2192" s="302" t="s">
        <v>17228</v>
      </c>
      <c r="B2192" s="312">
        <v>589</v>
      </c>
      <c r="C2192" s="313" t="s">
        <v>17229</v>
      </c>
      <c r="D2192" s="314" t="s">
        <v>60</v>
      </c>
      <c r="E2192" s="315" t="s">
        <v>17219</v>
      </c>
      <c r="F2192" s="315" t="s">
        <v>17221</v>
      </c>
      <c r="G2192" s="316">
        <v>110.35653650254669</v>
      </c>
      <c r="H2192" s="317"/>
      <c r="I2192" s="318">
        <v>2290.73</v>
      </c>
      <c r="J2192" s="318">
        <v>1</v>
      </c>
      <c r="K2192" s="318">
        <f t="shared" si="126"/>
        <v>2291.73</v>
      </c>
      <c r="L2192" s="351">
        <f t="shared" si="125"/>
        <v>4.3635157719277575E-4</v>
      </c>
    </row>
    <row r="2193" spans="1:12" ht="12.75" x14ac:dyDescent="0.2">
      <c r="A2193" s="302" t="s">
        <v>17228</v>
      </c>
      <c r="B2193" s="312">
        <v>618</v>
      </c>
      <c r="C2193" s="313" t="s">
        <v>17229</v>
      </c>
      <c r="D2193" s="314" t="s">
        <v>60</v>
      </c>
      <c r="E2193" s="315" t="s">
        <v>17219</v>
      </c>
      <c r="F2193" s="315" t="s">
        <v>17221</v>
      </c>
      <c r="G2193" s="316">
        <v>106.6</v>
      </c>
      <c r="H2193" s="317">
        <v>2.19</v>
      </c>
      <c r="I2193" s="318">
        <v>2352.64</v>
      </c>
      <c r="J2193" s="318">
        <v>40.89</v>
      </c>
      <c r="K2193" s="318">
        <f t="shared" si="126"/>
        <v>2393.5299999999997</v>
      </c>
      <c r="L2193" s="351">
        <f t="shared" si="125"/>
        <v>1.7083554415444971E-2</v>
      </c>
    </row>
    <row r="2194" spans="1:12" ht="12.75" x14ac:dyDescent="0.2">
      <c r="A2194" s="302" t="s">
        <v>17228</v>
      </c>
      <c r="B2194" s="312">
        <v>618</v>
      </c>
      <c r="C2194" s="313" t="s">
        <v>17229</v>
      </c>
      <c r="D2194" s="314" t="s">
        <v>60</v>
      </c>
      <c r="E2194" s="315" t="s">
        <v>17219</v>
      </c>
      <c r="F2194" s="315" t="s">
        <v>17221</v>
      </c>
      <c r="G2194" s="316">
        <v>106.6</v>
      </c>
      <c r="H2194" s="317">
        <v>2.17</v>
      </c>
      <c r="I2194" s="318">
        <v>2267.64</v>
      </c>
      <c r="J2194" s="318">
        <v>41.21</v>
      </c>
      <c r="K2194" s="318">
        <f t="shared" si="126"/>
        <v>2308.85</v>
      </c>
      <c r="L2194" s="351">
        <f t="shared" si="125"/>
        <v>1.7848712562531132E-2</v>
      </c>
    </row>
    <row r="2195" spans="1:12" ht="12.75" x14ac:dyDescent="0.2">
      <c r="A2195" s="302" t="s">
        <v>17228</v>
      </c>
      <c r="B2195" s="312">
        <v>618</v>
      </c>
      <c r="C2195" s="313" t="s">
        <v>17229</v>
      </c>
      <c r="D2195" s="314" t="s">
        <v>60</v>
      </c>
      <c r="E2195" s="315" t="s">
        <v>17219</v>
      </c>
      <c r="F2195" s="315" t="s">
        <v>17221</v>
      </c>
      <c r="G2195" s="316">
        <v>106.6</v>
      </c>
      <c r="H2195" s="317">
        <v>2.16</v>
      </c>
      <c r="I2195" s="318">
        <v>2245.4299999999998</v>
      </c>
      <c r="J2195" s="318">
        <v>41.38</v>
      </c>
      <c r="K2195" s="318">
        <f t="shared" si="126"/>
        <v>2286.81</v>
      </c>
      <c r="L2195" s="351">
        <f t="shared" si="125"/>
        <v>1.809507567309921E-2</v>
      </c>
    </row>
    <row r="2196" spans="1:12" ht="12.75" x14ac:dyDescent="0.2">
      <c r="A2196" s="302" t="s">
        <v>17228</v>
      </c>
      <c r="B2196" s="312">
        <v>618</v>
      </c>
      <c r="C2196" s="313" t="s">
        <v>17229</v>
      </c>
      <c r="D2196" s="314" t="s">
        <v>60</v>
      </c>
      <c r="E2196" s="315" t="s">
        <v>17219</v>
      </c>
      <c r="F2196" s="315" t="s">
        <v>17221</v>
      </c>
      <c r="G2196" s="316">
        <v>103.39805825242718</v>
      </c>
      <c r="H2196" s="317">
        <v>0.19</v>
      </c>
      <c r="I2196" s="318">
        <v>2267.8000000000002</v>
      </c>
      <c r="J2196" s="318">
        <v>5.8</v>
      </c>
      <c r="K2196" s="318">
        <f t="shared" si="126"/>
        <v>2273.6000000000004</v>
      </c>
      <c r="L2196" s="351">
        <f t="shared" si="125"/>
        <v>2.5510204081632647E-3</v>
      </c>
    </row>
    <row r="2197" spans="1:12" ht="12.75" x14ac:dyDescent="0.2">
      <c r="A2197" s="302" t="s">
        <v>17228</v>
      </c>
      <c r="B2197" s="312">
        <v>618</v>
      </c>
      <c r="C2197" s="313" t="s">
        <v>17229</v>
      </c>
      <c r="D2197" s="314" t="s">
        <v>60</v>
      </c>
      <c r="E2197" s="315" t="s">
        <v>17219</v>
      </c>
      <c r="F2197" s="315" t="s">
        <v>17221</v>
      </c>
      <c r="G2197" s="316">
        <v>103.39805825242718</v>
      </c>
      <c r="H2197" s="317">
        <v>0.19</v>
      </c>
      <c r="I2197" s="318">
        <v>2319.6</v>
      </c>
      <c r="J2197" s="318">
        <v>6</v>
      </c>
      <c r="K2197" s="318">
        <f t="shared" si="126"/>
        <v>2325.6</v>
      </c>
      <c r="L2197" s="351">
        <f t="shared" si="125"/>
        <v>2.5799793601651187E-3</v>
      </c>
    </row>
    <row r="2198" spans="1:12" ht="12.75" x14ac:dyDescent="0.2">
      <c r="A2198" s="302" t="s">
        <v>17228</v>
      </c>
      <c r="B2198" s="312">
        <v>618</v>
      </c>
      <c r="C2198" s="313" t="s">
        <v>17229</v>
      </c>
      <c r="D2198" s="314" t="s">
        <v>60</v>
      </c>
      <c r="E2198" s="315" t="s">
        <v>17219</v>
      </c>
      <c r="F2198" s="315" t="s">
        <v>17221</v>
      </c>
      <c r="G2198" s="316">
        <v>103.39805825242718</v>
      </c>
      <c r="H2198" s="317">
        <v>0.19</v>
      </c>
      <c r="I2198" s="318">
        <v>2312.27</v>
      </c>
      <c r="J2198" s="318">
        <v>6</v>
      </c>
      <c r="K2198" s="318">
        <f t="shared" si="126"/>
        <v>2318.27</v>
      </c>
      <c r="L2198" s="351">
        <f t="shared" si="125"/>
        <v>2.5881368434220345E-3</v>
      </c>
    </row>
    <row r="2199" spans="1:12" ht="12.75" x14ac:dyDescent="0.2">
      <c r="A2199" s="302" t="s">
        <v>17228</v>
      </c>
      <c r="B2199" s="312">
        <v>618</v>
      </c>
      <c r="C2199" s="313" t="s">
        <v>17229</v>
      </c>
      <c r="D2199" s="314" t="s">
        <v>60</v>
      </c>
      <c r="E2199" s="315" t="s">
        <v>17219</v>
      </c>
      <c r="F2199" s="315" t="s">
        <v>17221</v>
      </c>
      <c r="G2199" s="316">
        <v>100.16181229773463</v>
      </c>
      <c r="H2199" s="317">
        <v>0.3</v>
      </c>
      <c r="I2199" s="318">
        <v>2079</v>
      </c>
      <c r="J2199" s="318">
        <v>2</v>
      </c>
      <c r="K2199" s="318">
        <f t="shared" si="126"/>
        <v>2081</v>
      </c>
      <c r="L2199" s="351">
        <f t="shared" si="125"/>
        <v>9.6107640557424319E-4</v>
      </c>
    </row>
    <row r="2200" spans="1:12" ht="12.75" x14ac:dyDescent="0.2">
      <c r="A2200" s="302" t="s">
        <v>17228</v>
      </c>
      <c r="B2200" s="312">
        <v>618</v>
      </c>
      <c r="C2200" s="313" t="s">
        <v>17229</v>
      </c>
      <c r="D2200" s="314" t="s">
        <v>60</v>
      </c>
      <c r="E2200" s="315" t="s">
        <v>17219</v>
      </c>
      <c r="F2200" s="315" t="s">
        <v>17221</v>
      </c>
      <c r="G2200" s="316">
        <v>100.16181229773463</v>
      </c>
      <c r="H2200" s="317">
        <v>0.3</v>
      </c>
      <c r="I2200" s="318">
        <v>2007</v>
      </c>
      <c r="J2200" s="318">
        <v>1</v>
      </c>
      <c r="K2200" s="318">
        <f t="shared" si="126"/>
        <v>2008</v>
      </c>
      <c r="L2200" s="351">
        <f t="shared" si="125"/>
        <v>4.9800796812749003E-4</v>
      </c>
    </row>
    <row r="2201" spans="1:12" ht="12.75" x14ac:dyDescent="0.2">
      <c r="A2201" s="302" t="s">
        <v>17228</v>
      </c>
      <c r="B2201" s="312">
        <v>618</v>
      </c>
      <c r="C2201" s="313" t="s">
        <v>17229</v>
      </c>
      <c r="D2201" s="314" t="s">
        <v>60</v>
      </c>
      <c r="E2201" s="315" t="s">
        <v>17219</v>
      </c>
      <c r="F2201" s="315" t="s">
        <v>17221</v>
      </c>
      <c r="G2201" s="316">
        <v>100.16181229773463</v>
      </c>
      <c r="H2201" s="317">
        <v>0.3</v>
      </c>
      <c r="I2201" s="318">
        <v>2013</v>
      </c>
      <c r="J2201" s="318">
        <v>1</v>
      </c>
      <c r="K2201" s="318">
        <f t="shared" si="126"/>
        <v>2014</v>
      </c>
      <c r="L2201" s="351">
        <f t="shared" si="125"/>
        <v>4.965243296921549E-4</v>
      </c>
    </row>
    <row r="2202" spans="1:12" ht="12.75" x14ac:dyDescent="0.2">
      <c r="A2202" s="302" t="s">
        <v>17228</v>
      </c>
      <c r="B2202" s="312">
        <v>1314</v>
      </c>
      <c r="C2202" s="313" t="s">
        <v>17229</v>
      </c>
      <c r="D2202" s="314" t="s">
        <v>60</v>
      </c>
      <c r="E2202" s="315" t="s">
        <v>17219</v>
      </c>
      <c r="F2202" s="315" t="s">
        <v>17222</v>
      </c>
      <c r="G2202" s="316">
        <v>97.9</v>
      </c>
      <c r="H2202" s="317">
        <v>0.37</v>
      </c>
      <c r="I2202" s="318">
        <v>2994</v>
      </c>
      <c r="J2202" s="318">
        <v>53</v>
      </c>
      <c r="K2202" s="318">
        <f t="shared" si="126"/>
        <v>3047</v>
      </c>
      <c r="L2202" s="351">
        <f t="shared" si="125"/>
        <v>1.7394158188382015E-2</v>
      </c>
    </row>
    <row r="2203" spans="1:12" ht="12.75" x14ac:dyDescent="0.2">
      <c r="A2203" s="302" t="s">
        <v>17228</v>
      </c>
      <c r="B2203" s="312">
        <v>1314</v>
      </c>
      <c r="C2203" s="313" t="s">
        <v>17229</v>
      </c>
      <c r="D2203" s="314" t="s">
        <v>60</v>
      </c>
      <c r="E2203" s="315" t="s">
        <v>17219</v>
      </c>
      <c r="F2203" s="315" t="s">
        <v>17222</v>
      </c>
      <c r="G2203" s="316">
        <v>97.5</v>
      </c>
      <c r="H2203" s="317">
        <v>0.37</v>
      </c>
      <c r="I2203" s="318">
        <v>3016</v>
      </c>
      <c r="J2203" s="318">
        <v>58</v>
      </c>
      <c r="K2203" s="318">
        <f t="shared" si="126"/>
        <v>3074</v>
      </c>
      <c r="L2203" s="351">
        <f t="shared" si="125"/>
        <v>1.8867924528301886E-2</v>
      </c>
    </row>
    <row r="2204" spans="1:12" ht="12.75" x14ac:dyDescent="0.2">
      <c r="A2204" s="302" t="s">
        <v>17228</v>
      </c>
      <c r="B2204" s="312">
        <v>1600</v>
      </c>
      <c r="C2204" s="313" t="s">
        <v>17229</v>
      </c>
      <c r="D2204" s="314" t="s">
        <v>60</v>
      </c>
      <c r="E2204" s="315" t="s">
        <v>17219</v>
      </c>
      <c r="F2204" s="315" t="s">
        <v>17222</v>
      </c>
      <c r="G2204" s="316">
        <v>97.5</v>
      </c>
      <c r="H2204" s="317">
        <v>0.5</v>
      </c>
      <c r="I2204" s="318">
        <v>2810</v>
      </c>
      <c r="J2204" s="318">
        <v>348</v>
      </c>
      <c r="K2204" s="318">
        <f t="shared" si="126"/>
        <v>3158</v>
      </c>
      <c r="L2204" s="351">
        <f t="shared" si="125"/>
        <v>0.11019632678910703</v>
      </c>
    </row>
    <row r="2205" spans="1:12" ht="12.75" x14ac:dyDescent="0.2">
      <c r="A2205" s="302" t="s">
        <v>17228</v>
      </c>
      <c r="B2205" s="312">
        <v>1314</v>
      </c>
      <c r="C2205" s="313" t="s">
        <v>17229</v>
      </c>
      <c r="D2205" s="314" t="s">
        <v>60</v>
      </c>
      <c r="E2205" s="315" t="s">
        <v>17219</v>
      </c>
      <c r="F2205" s="315" t="s">
        <v>17222</v>
      </c>
      <c r="G2205" s="316">
        <v>97.265799999999999</v>
      </c>
      <c r="H2205" s="317">
        <v>0.37</v>
      </c>
      <c r="I2205" s="318">
        <v>3011.7366999999999</v>
      </c>
      <c r="J2205" s="318">
        <v>55.49330000000009</v>
      </c>
      <c r="K2205" s="318">
        <f t="shared" si="126"/>
        <v>3067.23</v>
      </c>
      <c r="L2205" s="351">
        <f t="shared" si="125"/>
        <v>1.8092317824225795E-2</v>
      </c>
    </row>
    <row r="2206" spans="1:12" ht="12.75" x14ac:dyDescent="0.2">
      <c r="A2206" s="302" t="s">
        <v>17228</v>
      </c>
      <c r="B2206" s="312">
        <v>1314</v>
      </c>
      <c r="C2206" s="313" t="s">
        <v>17229</v>
      </c>
      <c r="D2206" s="314" t="s">
        <v>60</v>
      </c>
      <c r="E2206" s="315" t="s">
        <v>17219</v>
      </c>
      <c r="F2206" s="315" t="s">
        <v>17222</v>
      </c>
      <c r="G2206" s="316">
        <v>96.4</v>
      </c>
      <c r="H2206" s="317">
        <v>0.37</v>
      </c>
      <c r="I2206" s="318">
        <v>3024</v>
      </c>
      <c r="J2206" s="318">
        <v>56</v>
      </c>
      <c r="K2206" s="318">
        <f t="shared" si="126"/>
        <v>3080</v>
      </c>
      <c r="L2206" s="351">
        <f t="shared" si="125"/>
        <v>1.8181818181818181E-2</v>
      </c>
    </row>
    <row r="2207" spans="1:12" ht="12.75" x14ac:dyDescent="0.2">
      <c r="A2207" s="302" t="s">
        <v>17228</v>
      </c>
      <c r="B2207" s="312">
        <v>1600</v>
      </c>
      <c r="C2207" s="313" t="s">
        <v>17229</v>
      </c>
      <c r="D2207" s="314" t="s">
        <v>60</v>
      </c>
      <c r="E2207" s="315" t="s">
        <v>17219</v>
      </c>
      <c r="F2207" s="315" t="s">
        <v>17222</v>
      </c>
      <c r="G2207" s="316">
        <v>95.7</v>
      </c>
      <c r="H2207" s="317">
        <v>0.83</v>
      </c>
      <c r="I2207" s="318">
        <v>3527</v>
      </c>
      <c r="J2207" s="318">
        <v>236</v>
      </c>
      <c r="K2207" s="318">
        <f t="shared" si="126"/>
        <v>3763</v>
      </c>
      <c r="L2207" s="351">
        <f t="shared" si="125"/>
        <v>6.2715918150411901E-2</v>
      </c>
    </row>
    <row r="2208" spans="1:12" ht="12.75" x14ac:dyDescent="0.2">
      <c r="A2208" s="302" t="s">
        <v>17228</v>
      </c>
      <c r="B2208" s="312">
        <v>1600</v>
      </c>
      <c r="C2208" s="313" t="s">
        <v>17229</v>
      </c>
      <c r="D2208" s="314" t="s">
        <v>60</v>
      </c>
      <c r="E2208" s="315" t="s">
        <v>17219</v>
      </c>
      <c r="F2208" s="315" t="s">
        <v>17222</v>
      </c>
      <c r="G2208" s="316">
        <v>95.6</v>
      </c>
      <c r="H2208" s="317">
        <v>0.69</v>
      </c>
      <c r="I2208" s="318">
        <v>3275.9630000000002</v>
      </c>
      <c r="J2208" s="318">
        <v>257.1899999999996</v>
      </c>
      <c r="K2208" s="318">
        <f t="shared" si="126"/>
        <v>3533.1529999999998</v>
      </c>
      <c r="L2208" s="351">
        <f t="shared" si="125"/>
        <v>7.2793337848658018E-2</v>
      </c>
    </row>
    <row r="2209" spans="1:12" ht="12.75" x14ac:dyDescent="0.2">
      <c r="A2209" s="302" t="s">
        <v>17228</v>
      </c>
      <c r="B2209" s="312">
        <v>618</v>
      </c>
      <c r="C2209" s="313" t="s">
        <v>17229</v>
      </c>
      <c r="D2209" s="314" t="s">
        <v>60</v>
      </c>
      <c r="E2209" s="315" t="s">
        <v>17219</v>
      </c>
      <c r="F2209" s="315" t="s">
        <v>17221</v>
      </c>
      <c r="G2209" s="316">
        <v>95.469255663430417</v>
      </c>
      <c r="H2209" s="317">
        <v>0.1</v>
      </c>
      <c r="I2209" s="318">
        <v>2349.4699999999998</v>
      </c>
      <c r="J2209" s="318">
        <v>3</v>
      </c>
      <c r="K2209" s="318">
        <f t="shared" si="126"/>
        <v>2352.4699999999998</v>
      </c>
      <c r="L2209" s="351">
        <f t="shared" si="125"/>
        <v>1.2752553698878201E-3</v>
      </c>
    </row>
    <row r="2210" spans="1:12" ht="12.75" x14ac:dyDescent="0.2">
      <c r="A2210" s="302" t="s">
        <v>17228</v>
      </c>
      <c r="B2210" s="312">
        <v>618</v>
      </c>
      <c r="C2210" s="313" t="s">
        <v>17229</v>
      </c>
      <c r="D2210" s="314" t="s">
        <v>60</v>
      </c>
      <c r="E2210" s="315" t="s">
        <v>17219</v>
      </c>
      <c r="F2210" s="315" t="s">
        <v>17221</v>
      </c>
      <c r="G2210" s="316">
        <v>95.469255663430417</v>
      </c>
      <c r="H2210" s="317">
        <v>0.1</v>
      </c>
      <c r="I2210" s="318">
        <v>2358.33</v>
      </c>
      <c r="J2210" s="318">
        <v>2.87</v>
      </c>
      <c r="K2210" s="318">
        <f t="shared" si="126"/>
        <v>2361.1999999999998</v>
      </c>
      <c r="L2210" s="351">
        <f t="shared" si="125"/>
        <v>1.2154836523801458E-3</v>
      </c>
    </row>
    <row r="2211" spans="1:12" ht="12.75" x14ac:dyDescent="0.2">
      <c r="A2211" s="302" t="s">
        <v>17228</v>
      </c>
      <c r="B2211" s="312">
        <v>618</v>
      </c>
      <c r="C2211" s="313" t="s">
        <v>17229</v>
      </c>
      <c r="D2211" s="314" t="s">
        <v>60</v>
      </c>
      <c r="E2211" s="315" t="s">
        <v>17219</v>
      </c>
      <c r="F2211" s="315" t="s">
        <v>17221</v>
      </c>
      <c r="G2211" s="316">
        <v>95.469255663430417</v>
      </c>
      <c r="H2211" s="317">
        <v>0.1</v>
      </c>
      <c r="I2211" s="318">
        <v>2365.73</v>
      </c>
      <c r="J2211" s="318">
        <v>2</v>
      </c>
      <c r="K2211" s="318">
        <f t="shared" si="126"/>
        <v>2367.73</v>
      </c>
      <c r="L2211" s="351">
        <f t="shared" si="125"/>
        <v>8.4469090648004624E-4</v>
      </c>
    </row>
    <row r="2212" spans="1:12" ht="12.75" x14ac:dyDescent="0.2">
      <c r="A2212" s="302" t="s">
        <v>17228</v>
      </c>
      <c r="B2212" s="312">
        <v>618</v>
      </c>
      <c r="C2212" s="313" t="s">
        <v>17229</v>
      </c>
      <c r="D2212" s="314" t="s">
        <v>60</v>
      </c>
      <c r="E2212" s="315" t="s">
        <v>17219</v>
      </c>
      <c r="F2212" s="315" t="s">
        <v>17221</v>
      </c>
      <c r="G2212" s="316">
        <v>95.3</v>
      </c>
      <c r="H2212" s="317">
        <v>0.41</v>
      </c>
      <c r="I2212" s="318">
        <v>2448.59</v>
      </c>
      <c r="J2212" s="318">
        <v>9.69</v>
      </c>
      <c r="K2212" s="318">
        <f t="shared" si="126"/>
        <v>2458.2800000000002</v>
      </c>
      <c r="L2212" s="351">
        <f t="shared" si="125"/>
        <v>3.9417804318466563E-3</v>
      </c>
    </row>
    <row r="2213" spans="1:12" ht="12.75" x14ac:dyDescent="0.2">
      <c r="A2213" s="302" t="s">
        <v>17228</v>
      </c>
      <c r="B2213" s="312">
        <v>618</v>
      </c>
      <c r="C2213" s="313" t="s">
        <v>17229</v>
      </c>
      <c r="D2213" s="314" t="s">
        <v>60</v>
      </c>
      <c r="E2213" s="315" t="s">
        <v>17219</v>
      </c>
      <c r="F2213" s="315" t="s">
        <v>17221</v>
      </c>
      <c r="G2213" s="316">
        <v>95.3</v>
      </c>
      <c r="H2213" s="317">
        <v>0.4</v>
      </c>
      <c r="I2213" s="318">
        <v>2445.86</v>
      </c>
      <c r="J2213" s="318">
        <v>10.89</v>
      </c>
      <c r="K2213" s="318">
        <f t="shared" si="126"/>
        <v>2456.75</v>
      </c>
      <c r="L2213" s="351">
        <f t="shared" si="125"/>
        <v>4.4326854584308536E-3</v>
      </c>
    </row>
    <row r="2214" spans="1:12" ht="12.75" x14ac:dyDescent="0.2">
      <c r="A2214" s="302" t="s">
        <v>17228</v>
      </c>
      <c r="B2214" s="312">
        <v>618</v>
      </c>
      <c r="C2214" s="313" t="s">
        <v>17229</v>
      </c>
      <c r="D2214" s="314" t="s">
        <v>60</v>
      </c>
      <c r="E2214" s="315" t="s">
        <v>17219</v>
      </c>
      <c r="F2214" s="315" t="s">
        <v>17221</v>
      </c>
      <c r="G2214" s="316">
        <v>95.3</v>
      </c>
      <c r="H2214" s="317">
        <v>0.4</v>
      </c>
      <c r="I2214" s="318">
        <v>2458.5</v>
      </c>
      <c r="J2214" s="318">
        <v>7.83</v>
      </c>
      <c r="K2214" s="318">
        <f t="shared" si="126"/>
        <v>2466.33</v>
      </c>
      <c r="L2214" s="351">
        <f t="shared" si="125"/>
        <v>3.1747576358394864E-3</v>
      </c>
    </row>
    <row r="2215" spans="1:12" ht="12.75" x14ac:dyDescent="0.2">
      <c r="A2215" s="302" t="s">
        <v>17228</v>
      </c>
      <c r="B2215" s="335">
        <v>325</v>
      </c>
      <c r="C2215" s="313" t="s">
        <v>17229</v>
      </c>
      <c r="D2215" s="314" t="s">
        <v>60</v>
      </c>
      <c r="E2215" s="315" t="s">
        <v>17219</v>
      </c>
      <c r="F2215" s="315" t="s">
        <v>484</v>
      </c>
      <c r="G2215" s="316">
        <v>95.179487179487182</v>
      </c>
      <c r="H2215" s="317">
        <v>0.43965235452971346</v>
      </c>
      <c r="I2215" s="318">
        <v>2064.4460909507843</v>
      </c>
      <c r="J2215" s="318">
        <v>0</v>
      </c>
      <c r="K2215" s="318">
        <f t="shared" si="126"/>
        <v>2064.4460909507843</v>
      </c>
      <c r="L2215" s="351">
        <v>0</v>
      </c>
    </row>
    <row r="2216" spans="1:12" ht="12.75" x14ac:dyDescent="0.2">
      <c r="A2216" s="302" t="s">
        <v>17228</v>
      </c>
      <c r="B2216" s="312">
        <v>1600</v>
      </c>
      <c r="C2216" s="313" t="s">
        <v>17229</v>
      </c>
      <c r="D2216" s="314" t="s">
        <v>60</v>
      </c>
      <c r="E2216" s="315" t="s">
        <v>17219</v>
      </c>
      <c r="F2216" s="315" t="s">
        <v>17222</v>
      </c>
      <c r="G2216" s="316">
        <v>94.8</v>
      </c>
      <c r="H2216" s="317">
        <v>0.38</v>
      </c>
      <c r="I2216" s="318">
        <v>2616</v>
      </c>
      <c r="J2216" s="318">
        <v>66</v>
      </c>
      <c r="K2216" s="318">
        <f t="shared" si="126"/>
        <v>2682</v>
      </c>
      <c r="L2216" s="351">
        <f t="shared" ref="L2216:L2226" si="127">IF(J2216="","",IF(K2216="","",J2216/K2216))</f>
        <v>2.4608501118568233E-2</v>
      </c>
    </row>
    <row r="2217" spans="1:12" ht="12.75" x14ac:dyDescent="0.2">
      <c r="A2217" s="302" t="s">
        <v>17228</v>
      </c>
      <c r="B2217" s="312">
        <v>1600</v>
      </c>
      <c r="C2217" s="313" t="s">
        <v>17229</v>
      </c>
      <c r="D2217" s="314" t="s">
        <v>60</v>
      </c>
      <c r="E2217" s="315" t="s">
        <v>17219</v>
      </c>
      <c r="F2217" s="315" t="s">
        <v>17222</v>
      </c>
      <c r="G2217" s="316">
        <v>94.6</v>
      </c>
      <c r="H2217" s="317">
        <v>0.4</v>
      </c>
      <c r="I2217" s="318">
        <v>2674.7</v>
      </c>
      <c r="J2217" s="318">
        <v>73.5</v>
      </c>
      <c r="K2217" s="318">
        <f t="shared" si="126"/>
        <v>2748.2</v>
      </c>
      <c r="L2217" s="351">
        <f t="shared" si="127"/>
        <v>2.6744778400407541E-2</v>
      </c>
    </row>
    <row r="2218" spans="1:12" ht="12.75" x14ac:dyDescent="0.2">
      <c r="A2218" s="302" t="s">
        <v>17228</v>
      </c>
      <c r="B2218" s="312">
        <v>1600</v>
      </c>
      <c r="C2218" s="313" t="s">
        <v>17229</v>
      </c>
      <c r="D2218" s="314" t="s">
        <v>60</v>
      </c>
      <c r="E2218" s="315" t="s">
        <v>17219</v>
      </c>
      <c r="F2218" s="315" t="s">
        <v>17222</v>
      </c>
      <c r="G2218" s="316">
        <v>94.5</v>
      </c>
      <c r="H2218" s="317">
        <v>0.42</v>
      </c>
      <c r="I2218" s="318">
        <v>2715</v>
      </c>
      <c r="J2218" s="318">
        <v>78</v>
      </c>
      <c r="K2218" s="318">
        <f t="shared" si="126"/>
        <v>2793</v>
      </c>
      <c r="L2218" s="351">
        <f t="shared" si="127"/>
        <v>2.7926960257787327E-2</v>
      </c>
    </row>
    <row r="2219" spans="1:12" ht="12.75" x14ac:dyDescent="0.2">
      <c r="A2219" s="302" t="s">
        <v>17228</v>
      </c>
      <c r="B2219" s="312">
        <v>1600</v>
      </c>
      <c r="C2219" s="313" t="s">
        <v>17229</v>
      </c>
      <c r="D2219" s="314" t="s">
        <v>60</v>
      </c>
      <c r="E2219" s="315" t="s">
        <v>17219</v>
      </c>
      <c r="F2219" s="315" t="s">
        <v>17222</v>
      </c>
      <c r="G2219" s="316">
        <v>94.4</v>
      </c>
      <c r="H2219" s="317">
        <v>0.45</v>
      </c>
      <c r="I2219" s="318">
        <v>2694</v>
      </c>
      <c r="J2219" s="318">
        <v>76</v>
      </c>
      <c r="K2219" s="318">
        <f t="shared" si="126"/>
        <v>2770</v>
      </c>
      <c r="L2219" s="351">
        <f t="shared" si="127"/>
        <v>2.7436823104693142E-2</v>
      </c>
    </row>
    <row r="2220" spans="1:12" ht="12.75" x14ac:dyDescent="0.2">
      <c r="A2220" s="302" t="s">
        <v>17228</v>
      </c>
      <c r="B2220" s="312">
        <v>1600</v>
      </c>
      <c r="C2220" s="313" t="s">
        <v>17229</v>
      </c>
      <c r="D2220" s="314" t="s">
        <v>60</v>
      </c>
      <c r="E2220" s="315" t="s">
        <v>17219</v>
      </c>
      <c r="F2220" s="315" t="s">
        <v>17222</v>
      </c>
      <c r="G2220" s="316">
        <v>93.6</v>
      </c>
      <c r="H2220" s="317">
        <v>0.74</v>
      </c>
      <c r="I2220" s="318">
        <v>3491</v>
      </c>
      <c r="J2220" s="318">
        <v>188</v>
      </c>
      <c r="K2220" s="318">
        <f t="shared" si="126"/>
        <v>3679</v>
      </c>
      <c r="L2220" s="351">
        <f t="shared" si="127"/>
        <v>5.1100842620277247E-2</v>
      </c>
    </row>
    <row r="2221" spans="1:12" ht="12.75" x14ac:dyDescent="0.2">
      <c r="A2221" s="302" t="s">
        <v>17228</v>
      </c>
      <c r="B2221" s="312">
        <v>618</v>
      </c>
      <c r="C2221" s="313" t="s">
        <v>17229</v>
      </c>
      <c r="D2221" s="314" t="s">
        <v>60</v>
      </c>
      <c r="E2221" s="315" t="s">
        <v>17219</v>
      </c>
      <c r="F2221" s="315" t="s">
        <v>17221</v>
      </c>
      <c r="G2221" s="316">
        <v>92.394822006472481</v>
      </c>
      <c r="H2221" s="317">
        <v>0.1</v>
      </c>
      <c r="I2221" s="318">
        <v>2342.4</v>
      </c>
      <c r="J2221" s="318">
        <v>3</v>
      </c>
      <c r="K2221" s="318">
        <f t="shared" si="126"/>
        <v>2345.4</v>
      </c>
      <c r="L2221" s="351">
        <f t="shared" si="127"/>
        <v>1.2790995139421847E-3</v>
      </c>
    </row>
    <row r="2222" spans="1:12" ht="12.75" x14ac:dyDescent="0.2">
      <c r="A2222" s="302" t="s">
        <v>17228</v>
      </c>
      <c r="B2222" s="312">
        <v>618</v>
      </c>
      <c r="C2222" s="313" t="s">
        <v>17229</v>
      </c>
      <c r="D2222" s="314" t="s">
        <v>60</v>
      </c>
      <c r="E2222" s="315" t="s">
        <v>17219</v>
      </c>
      <c r="F2222" s="315" t="s">
        <v>17221</v>
      </c>
      <c r="G2222" s="316">
        <v>92.394822006472481</v>
      </c>
      <c r="H2222" s="317">
        <v>0.1</v>
      </c>
      <c r="I2222" s="318">
        <v>2269.6</v>
      </c>
      <c r="J2222" s="318">
        <v>2.73</v>
      </c>
      <c r="K2222" s="318">
        <f t="shared" si="126"/>
        <v>2272.33</v>
      </c>
      <c r="L2222" s="351">
        <f t="shared" si="127"/>
        <v>1.2014100064691308E-3</v>
      </c>
    </row>
    <row r="2223" spans="1:12" ht="12.75" x14ac:dyDescent="0.2">
      <c r="A2223" s="302" t="s">
        <v>17228</v>
      </c>
      <c r="B2223" s="312">
        <v>618</v>
      </c>
      <c r="C2223" s="313" t="s">
        <v>17229</v>
      </c>
      <c r="D2223" s="314" t="s">
        <v>60</v>
      </c>
      <c r="E2223" s="315" t="s">
        <v>17219</v>
      </c>
      <c r="F2223" s="315" t="s">
        <v>17221</v>
      </c>
      <c r="G2223" s="316">
        <v>92.394822006472481</v>
      </c>
      <c r="H2223" s="317">
        <v>0.1</v>
      </c>
      <c r="I2223" s="318">
        <v>2246.1999999999998</v>
      </c>
      <c r="J2223" s="318">
        <v>2</v>
      </c>
      <c r="K2223" s="318">
        <f t="shared" si="126"/>
        <v>2248.1999999999998</v>
      </c>
      <c r="L2223" s="351">
        <f t="shared" si="127"/>
        <v>8.8960056934436445E-4</v>
      </c>
    </row>
    <row r="2224" spans="1:12" ht="12.75" x14ac:dyDescent="0.2">
      <c r="A2224" s="302" t="s">
        <v>17228</v>
      </c>
      <c r="B2224" s="312">
        <v>589</v>
      </c>
      <c r="C2224" s="313" t="s">
        <v>17229</v>
      </c>
      <c r="D2224" s="314" t="s">
        <v>60</v>
      </c>
      <c r="E2224" s="315" t="s">
        <v>17219</v>
      </c>
      <c r="F2224" s="315" t="s">
        <v>17221</v>
      </c>
      <c r="G2224" s="316">
        <v>92.020373514431242</v>
      </c>
      <c r="H2224" s="317">
        <v>2.56</v>
      </c>
      <c r="I2224" s="318">
        <v>1547.4</v>
      </c>
      <c r="J2224" s="318">
        <v>64.930000000000007</v>
      </c>
      <c r="K2224" s="318">
        <f t="shared" si="126"/>
        <v>1612.3300000000002</v>
      </c>
      <c r="L2224" s="351">
        <f t="shared" si="127"/>
        <v>4.0270912282225103E-2</v>
      </c>
    </row>
    <row r="2225" spans="1:12" ht="12.75" x14ac:dyDescent="0.2">
      <c r="A2225" s="302" t="s">
        <v>17228</v>
      </c>
      <c r="B2225" s="312">
        <v>589</v>
      </c>
      <c r="C2225" s="313" t="s">
        <v>17229</v>
      </c>
      <c r="D2225" s="314" t="s">
        <v>60</v>
      </c>
      <c r="E2225" s="315" t="s">
        <v>17219</v>
      </c>
      <c r="F2225" s="315" t="s">
        <v>17221</v>
      </c>
      <c r="G2225" s="316">
        <v>92.020373514431242</v>
      </c>
      <c r="H2225" s="317">
        <v>2.6</v>
      </c>
      <c r="I2225" s="318">
        <v>1577.27</v>
      </c>
      <c r="J2225" s="318">
        <v>66</v>
      </c>
      <c r="K2225" s="318">
        <f t="shared" si="126"/>
        <v>1643.27</v>
      </c>
      <c r="L2225" s="351">
        <f t="shared" si="127"/>
        <v>4.0163819700962104E-2</v>
      </c>
    </row>
    <row r="2226" spans="1:12" ht="12.75" x14ac:dyDescent="0.2">
      <c r="A2226" s="302" t="s">
        <v>17228</v>
      </c>
      <c r="B2226" s="312">
        <v>589</v>
      </c>
      <c r="C2226" s="313" t="s">
        <v>17229</v>
      </c>
      <c r="D2226" s="314" t="s">
        <v>60</v>
      </c>
      <c r="E2226" s="315" t="s">
        <v>17219</v>
      </c>
      <c r="F2226" s="315" t="s">
        <v>17221</v>
      </c>
      <c r="G2226" s="316">
        <v>92.020373514431242</v>
      </c>
      <c r="H2226" s="317">
        <v>2.61</v>
      </c>
      <c r="I2226" s="318">
        <v>1592.47</v>
      </c>
      <c r="J2226" s="318">
        <v>66.599999999999994</v>
      </c>
      <c r="K2226" s="318">
        <f t="shared" si="126"/>
        <v>1659.07</v>
      </c>
      <c r="L2226" s="351">
        <f t="shared" si="127"/>
        <v>4.0142971664848377E-2</v>
      </c>
    </row>
    <row r="2227" spans="1:12" ht="12.75" x14ac:dyDescent="0.2">
      <c r="A2227" s="302" t="s">
        <v>17228</v>
      </c>
      <c r="B2227" s="335">
        <v>192</v>
      </c>
      <c r="C2227" s="313" t="s">
        <v>17229</v>
      </c>
      <c r="D2227" s="314" t="s">
        <v>60</v>
      </c>
      <c r="E2227" s="315" t="s">
        <v>17219</v>
      </c>
      <c r="F2227" s="315" t="s">
        <v>484</v>
      </c>
      <c r="G2227" s="316">
        <v>91.847041847041851</v>
      </c>
      <c r="H2227" s="317">
        <v>1.8324098130009183</v>
      </c>
      <c r="I2227" s="318">
        <v>2772.3996731268467</v>
      </c>
      <c r="J2227" s="318">
        <v>37.799844304903772</v>
      </c>
      <c r="K2227" s="318">
        <f t="shared" si="126"/>
        <v>2810.1995174317503</v>
      </c>
      <c r="L2227" s="351">
        <v>1.3450946835066415E-2</v>
      </c>
    </row>
    <row r="2228" spans="1:12" ht="12.75" x14ac:dyDescent="0.2">
      <c r="A2228" s="302" t="s">
        <v>17228</v>
      </c>
      <c r="B2228" s="335">
        <v>192</v>
      </c>
      <c r="C2228" s="313" t="s">
        <v>17229</v>
      </c>
      <c r="D2228" s="314" t="s">
        <v>60</v>
      </c>
      <c r="E2228" s="315" t="s">
        <v>17219</v>
      </c>
      <c r="F2228" s="315" t="s">
        <v>484</v>
      </c>
      <c r="G2228" s="316">
        <v>91.847041847041851</v>
      </c>
      <c r="H2228" s="317">
        <v>0.29790552601087633</v>
      </c>
      <c r="I2228" s="318">
        <v>2451.2006623693387</v>
      </c>
      <c r="J2228" s="318">
        <v>2.9910415646234667</v>
      </c>
      <c r="K2228" s="318">
        <f t="shared" si="126"/>
        <v>2454.1917039339623</v>
      </c>
      <c r="L2228" s="351">
        <v>1.2187481360274169E-3</v>
      </c>
    </row>
    <row r="2229" spans="1:12" ht="12.75" x14ac:dyDescent="0.2">
      <c r="A2229" s="302" t="s">
        <v>17228</v>
      </c>
      <c r="B2229" s="335">
        <v>215</v>
      </c>
      <c r="C2229" s="313" t="s">
        <v>17229</v>
      </c>
      <c r="D2229" s="314" t="s">
        <v>60</v>
      </c>
      <c r="E2229" s="315" t="s">
        <v>17219</v>
      </c>
      <c r="F2229" s="315" t="s">
        <v>484</v>
      </c>
      <c r="G2229" s="316">
        <v>91.501278460976494</v>
      </c>
      <c r="H2229" s="317">
        <v>1.9951204521876815</v>
      </c>
      <c r="I2229" s="318">
        <v>4905.0161486255538</v>
      </c>
      <c r="J2229" s="318">
        <v>58.519553868119857</v>
      </c>
      <c r="K2229" s="318">
        <f t="shared" si="126"/>
        <v>4963.5357024936739</v>
      </c>
      <c r="L2229" s="351">
        <v>1.1789892805388648E-2</v>
      </c>
    </row>
    <row r="2230" spans="1:12" ht="12.75" x14ac:dyDescent="0.2">
      <c r="A2230" s="302" t="s">
        <v>17228</v>
      </c>
      <c r="B2230" s="335">
        <v>215</v>
      </c>
      <c r="C2230" s="313" t="s">
        <v>17229</v>
      </c>
      <c r="D2230" s="314" t="s">
        <v>60</v>
      </c>
      <c r="E2230" s="315" t="s">
        <v>17219</v>
      </c>
      <c r="F2230" s="315" t="s">
        <v>484</v>
      </c>
      <c r="G2230" s="316">
        <v>91.501278460976494</v>
      </c>
      <c r="H2230" s="317">
        <v>0.46531085459973459</v>
      </c>
      <c r="I2230" s="318">
        <v>3402.9657487133932</v>
      </c>
      <c r="J2230" s="318">
        <v>5.4379783480957027</v>
      </c>
      <c r="K2230" s="318">
        <f t="shared" si="126"/>
        <v>3408.403727061489</v>
      </c>
      <c r="L2230" s="351">
        <v>1.5954619181173073E-3</v>
      </c>
    </row>
    <row r="2231" spans="1:12" ht="12.75" x14ac:dyDescent="0.2">
      <c r="A2231" s="302" t="s">
        <v>17228</v>
      </c>
      <c r="B2231" s="312">
        <v>589</v>
      </c>
      <c r="C2231" s="313" t="s">
        <v>17229</v>
      </c>
      <c r="D2231" s="314" t="s">
        <v>60</v>
      </c>
      <c r="E2231" s="315" t="s">
        <v>17219</v>
      </c>
      <c r="F2231" s="315" t="s">
        <v>17221</v>
      </c>
      <c r="G2231" s="316">
        <v>91.341256366723258</v>
      </c>
      <c r="H2231" s="317">
        <v>0.4</v>
      </c>
      <c r="I2231" s="318">
        <v>2456.02</v>
      </c>
      <c r="J2231" s="318">
        <v>21.33</v>
      </c>
      <c r="K2231" s="318">
        <f t="shared" si="126"/>
        <v>2477.35</v>
      </c>
      <c r="L2231" s="351">
        <f t="shared" ref="L2231:L2239" si="128">IF(J2231="","",IF(K2231="","",J2231/K2231))</f>
        <v>8.610006660342704E-3</v>
      </c>
    </row>
    <row r="2232" spans="1:12" ht="12.75" x14ac:dyDescent="0.2">
      <c r="A2232" s="302" t="s">
        <v>17228</v>
      </c>
      <c r="B2232" s="312">
        <v>589</v>
      </c>
      <c r="C2232" s="313" t="s">
        <v>17229</v>
      </c>
      <c r="D2232" s="314" t="s">
        <v>60</v>
      </c>
      <c r="E2232" s="315" t="s">
        <v>17219</v>
      </c>
      <c r="F2232" s="315" t="s">
        <v>17221</v>
      </c>
      <c r="G2232" s="316">
        <v>91.341256366723258</v>
      </c>
      <c r="H2232" s="317">
        <v>0.4</v>
      </c>
      <c r="I2232" s="318">
        <v>2421.4699999999998</v>
      </c>
      <c r="J2232" s="318">
        <v>10.33</v>
      </c>
      <c r="K2232" s="318">
        <f t="shared" si="126"/>
        <v>2431.7999999999997</v>
      </c>
      <c r="L2232" s="351">
        <f t="shared" si="128"/>
        <v>4.247882227156839E-3</v>
      </c>
    </row>
    <row r="2233" spans="1:12" ht="12.75" x14ac:dyDescent="0.2">
      <c r="A2233" s="302" t="s">
        <v>17228</v>
      </c>
      <c r="B2233" s="312">
        <v>589</v>
      </c>
      <c r="C2233" s="313" t="s">
        <v>17229</v>
      </c>
      <c r="D2233" s="314" t="s">
        <v>60</v>
      </c>
      <c r="E2233" s="315" t="s">
        <v>17219</v>
      </c>
      <c r="F2233" s="315" t="s">
        <v>17221</v>
      </c>
      <c r="G2233" s="316">
        <v>91.341256366723258</v>
      </c>
      <c r="H2233" s="317">
        <v>0.31</v>
      </c>
      <c r="I2233" s="318">
        <v>2317.8000000000002</v>
      </c>
      <c r="J2233" s="318">
        <v>8.6</v>
      </c>
      <c r="K2233" s="318">
        <f t="shared" si="126"/>
        <v>2326.4</v>
      </c>
      <c r="L2233" s="351">
        <f t="shared" si="128"/>
        <v>3.696698762035763E-3</v>
      </c>
    </row>
    <row r="2234" spans="1:12" ht="12.75" x14ac:dyDescent="0.2">
      <c r="A2234" s="302" t="s">
        <v>17228</v>
      </c>
      <c r="B2234" s="312">
        <v>618</v>
      </c>
      <c r="C2234" s="313" t="s">
        <v>17229</v>
      </c>
      <c r="D2234" s="314" t="s">
        <v>60</v>
      </c>
      <c r="E2234" s="315" t="s">
        <v>17219</v>
      </c>
      <c r="F2234" s="315" t="s">
        <v>17221</v>
      </c>
      <c r="G2234" s="316">
        <v>90.453074433656951</v>
      </c>
      <c r="H2234" s="317">
        <v>0.1</v>
      </c>
      <c r="I2234" s="318">
        <v>1192</v>
      </c>
      <c r="J2234" s="318">
        <v>2</v>
      </c>
      <c r="K2234" s="318">
        <f t="shared" si="126"/>
        <v>1194</v>
      </c>
      <c r="L2234" s="351">
        <f t="shared" si="128"/>
        <v>1.6750418760469012E-3</v>
      </c>
    </row>
    <row r="2235" spans="1:12" ht="12.75" x14ac:dyDescent="0.2">
      <c r="A2235" s="302" t="s">
        <v>17228</v>
      </c>
      <c r="B2235" s="312">
        <v>618</v>
      </c>
      <c r="C2235" s="313" t="s">
        <v>17229</v>
      </c>
      <c r="D2235" s="314" t="s">
        <v>60</v>
      </c>
      <c r="E2235" s="315" t="s">
        <v>17219</v>
      </c>
      <c r="F2235" s="315" t="s">
        <v>17221</v>
      </c>
      <c r="G2235" s="316">
        <v>90.453074433656951</v>
      </c>
      <c r="H2235" s="317">
        <v>0.2</v>
      </c>
      <c r="I2235" s="318">
        <v>2226</v>
      </c>
      <c r="J2235" s="318">
        <v>3</v>
      </c>
      <c r="K2235" s="318">
        <f t="shared" si="126"/>
        <v>2229</v>
      </c>
      <c r="L2235" s="351">
        <f t="shared" si="128"/>
        <v>1.3458950201884253E-3</v>
      </c>
    </row>
    <row r="2236" spans="1:12" ht="12.75" x14ac:dyDescent="0.2">
      <c r="A2236" s="302" t="s">
        <v>17228</v>
      </c>
      <c r="B2236" s="312">
        <v>618</v>
      </c>
      <c r="C2236" s="313" t="s">
        <v>17229</v>
      </c>
      <c r="D2236" s="314" t="s">
        <v>60</v>
      </c>
      <c r="E2236" s="315" t="s">
        <v>17219</v>
      </c>
      <c r="F2236" s="315" t="s">
        <v>17221</v>
      </c>
      <c r="G2236" s="316">
        <v>90.453074433656951</v>
      </c>
      <c r="H2236" s="317">
        <v>0.2</v>
      </c>
      <c r="I2236" s="318">
        <v>2245</v>
      </c>
      <c r="J2236" s="318">
        <v>3</v>
      </c>
      <c r="K2236" s="318">
        <f t="shared" si="126"/>
        <v>2248</v>
      </c>
      <c r="L2236" s="351">
        <f t="shared" si="128"/>
        <v>1.3345195729537367E-3</v>
      </c>
    </row>
    <row r="2237" spans="1:12" ht="12.75" x14ac:dyDescent="0.2">
      <c r="A2237" s="302" t="s">
        <v>17228</v>
      </c>
      <c r="B2237" s="312">
        <v>589</v>
      </c>
      <c r="C2237" s="313" t="s">
        <v>17229</v>
      </c>
      <c r="D2237" s="314" t="s">
        <v>60</v>
      </c>
      <c r="E2237" s="315" t="s">
        <v>17219</v>
      </c>
      <c r="F2237" s="315" t="s">
        <v>17221</v>
      </c>
      <c r="G2237" s="316">
        <v>89.643463497453311</v>
      </c>
      <c r="H2237" s="317">
        <v>0.1</v>
      </c>
      <c r="I2237" s="318">
        <v>2358.27</v>
      </c>
      <c r="J2237" s="318">
        <v>5.73</v>
      </c>
      <c r="K2237" s="318">
        <f t="shared" si="126"/>
        <v>2364</v>
      </c>
      <c r="L2237" s="351">
        <f t="shared" si="128"/>
        <v>2.4238578680203047E-3</v>
      </c>
    </row>
    <row r="2238" spans="1:12" ht="12.75" x14ac:dyDescent="0.2">
      <c r="A2238" s="302" t="s">
        <v>17228</v>
      </c>
      <c r="B2238" s="312">
        <v>589</v>
      </c>
      <c r="C2238" s="313" t="s">
        <v>17229</v>
      </c>
      <c r="D2238" s="314" t="s">
        <v>60</v>
      </c>
      <c r="E2238" s="315" t="s">
        <v>17219</v>
      </c>
      <c r="F2238" s="315" t="s">
        <v>17221</v>
      </c>
      <c r="G2238" s="316">
        <v>89.643463497453311</v>
      </c>
      <c r="H2238" s="317">
        <v>0.1</v>
      </c>
      <c r="I2238" s="318">
        <v>2445.67</v>
      </c>
      <c r="J2238" s="318">
        <v>3.33</v>
      </c>
      <c r="K2238" s="318">
        <f t="shared" si="126"/>
        <v>2449</v>
      </c>
      <c r="L2238" s="351">
        <f t="shared" si="128"/>
        <v>1.3597386688444263E-3</v>
      </c>
    </row>
    <row r="2239" spans="1:12" ht="12.75" x14ac:dyDescent="0.2">
      <c r="A2239" s="302" t="s">
        <v>17228</v>
      </c>
      <c r="B2239" s="312">
        <v>589</v>
      </c>
      <c r="C2239" s="313" t="s">
        <v>17229</v>
      </c>
      <c r="D2239" s="314" t="s">
        <v>60</v>
      </c>
      <c r="E2239" s="315" t="s">
        <v>17219</v>
      </c>
      <c r="F2239" s="315" t="s">
        <v>17221</v>
      </c>
      <c r="G2239" s="316">
        <v>89.643463497453311</v>
      </c>
      <c r="H2239" s="317">
        <v>0.1</v>
      </c>
      <c r="I2239" s="318">
        <v>2495.87</v>
      </c>
      <c r="J2239" s="318">
        <v>3</v>
      </c>
      <c r="K2239" s="318">
        <f t="shared" si="126"/>
        <v>2498.87</v>
      </c>
      <c r="L2239" s="351">
        <f t="shared" si="128"/>
        <v>1.2005426452756647E-3</v>
      </c>
    </row>
    <row r="2240" spans="1:12" ht="12.75" x14ac:dyDescent="0.2">
      <c r="A2240" s="302" t="s">
        <v>17228</v>
      </c>
      <c r="B2240" s="335">
        <v>145</v>
      </c>
      <c r="C2240" s="313" t="s">
        <v>17229</v>
      </c>
      <c r="D2240" s="314" t="s">
        <v>60</v>
      </c>
      <c r="E2240" s="315" t="s">
        <v>17219</v>
      </c>
      <c r="F2240" s="315" t="s">
        <v>484</v>
      </c>
      <c r="G2240" s="316">
        <v>89.38294010889291</v>
      </c>
      <c r="H2240" s="317">
        <v>0.99412627238647966</v>
      </c>
      <c r="I2240" s="318">
        <v>3852.063502866999</v>
      </c>
      <c r="J2240" s="318">
        <v>12.581942667722368</v>
      </c>
      <c r="K2240" s="318">
        <f t="shared" si="126"/>
        <v>3864.6454455347211</v>
      </c>
      <c r="L2240" s="351">
        <v>3.2556525158756191E-3</v>
      </c>
    </row>
    <row r="2241" spans="1:12" ht="12.75" x14ac:dyDescent="0.2">
      <c r="A2241" s="302" t="s">
        <v>17228</v>
      </c>
      <c r="B2241" s="335">
        <v>192</v>
      </c>
      <c r="C2241" s="313" t="s">
        <v>17229</v>
      </c>
      <c r="D2241" s="314" t="s">
        <v>60</v>
      </c>
      <c r="E2241" s="315" t="s">
        <v>17219</v>
      </c>
      <c r="F2241" s="315" t="s">
        <v>484</v>
      </c>
      <c r="G2241" s="316">
        <v>89.275362318840578</v>
      </c>
      <c r="H2241" s="317">
        <v>0.22109063389134023</v>
      </c>
      <c r="I2241" s="318">
        <v>994.19211168438494</v>
      </c>
      <c r="J2241" s="318">
        <v>0.83678800275135812</v>
      </c>
      <c r="K2241" s="318">
        <f t="shared" si="126"/>
        <v>995.02889968713635</v>
      </c>
      <c r="L2241" s="351">
        <v>8.4096854173227188E-4</v>
      </c>
    </row>
    <row r="2242" spans="1:12" ht="12.75" x14ac:dyDescent="0.2">
      <c r="A2242" s="302" t="s">
        <v>17228</v>
      </c>
      <c r="B2242" s="312">
        <v>589</v>
      </c>
      <c r="C2242" s="313" t="s">
        <v>17229</v>
      </c>
      <c r="D2242" s="314" t="s">
        <v>60</v>
      </c>
      <c r="E2242" s="315" t="s">
        <v>17219</v>
      </c>
      <c r="F2242" s="315" t="s">
        <v>17221</v>
      </c>
      <c r="G2242" s="316">
        <v>87.945670628183365</v>
      </c>
      <c r="H2242" s="317">
        <v>3.1</v>
      </c>
      <c r="I2242" s="318">
        <v>1823.33</v>
      </c>
      <c r="J2242" s="318">
        <v>102.8</v>
      </c>
      <c r="K2242" s="318">
        <f t="shared" si="126"/>
        <v>1926.1299999999999</v>
      </c>
      <c r="L2242" s="351">
        <f>IF(J2242="","",IF(K2242="","",J2242/K2242))</f>
        <v>5.3371267775279965E-2</v>
      </c>
    </row>
    <row r="2243" spans="1:12" ht="12.75" x14ac:dyDescent="0.2">
      <c r="A2243" s="302" t="s">
        <v>17228</v>
      </c>
      <c r="B2243" s="312">
        <v>589</v>
      </c>
      <c r="C2243" s="313" t="s">
        <v>17229</v>
      </c>
      <c r="D2243" s="314" t="s">
        <v>60</v>
      </c>
      <c r="E2243" s="315" t="s">
        <v>17219</v>
      </c>
      <c r="F2243" s="315" t="s">
        <v>17221</v>
      </c>
      <c r="G2243" s="316">
        <v>87.945670628183365</v>
      </c>
      <c r="H2243" s="317">
        <v>3.11</v>
      </c>
      <c r="I2243" s="318">
        <v>1806.2</v>
      </c>
      <c r="J2243" s="318">
        <v>101.73</v>
      </c>
      <c r="K2243" s="318">
        <f t="shared" si="126"/>
        <v>1907.93</v>
      </c>
      <c r="L2243" s="351">
        <f>IF(J2243="","",IF(K2243="","",J2243/K2243))</f>
        <v>5.3319566231465512E-2</v>
      </c>
    </row>
    <row r="2244" spans="1:12" ht="12.75" x14ac:dyDescent="0.2">
      <c r="A2244" s="302" t="s">
        <v>17228</v>
      </c>
      <c r="B2244" s="312">
        <v>589</v>
      </c>
      <c r="C2244" s="313" t="s">
        <v>17229</v>
      </c>
      <c r="D2244" s="314" t="s">
        <v>60</v>
      </c>
      <c r="E2244" s="315" t="s">
        <v>17219</v>
      </c>
      <c r="F2244" s="315" t="s">
        <v>17221</v>
      </c>
      <c r="G2244" s="316">
        <v>87.945670628183365</v>
      </c>
      <c r="H2244" s="317">
        <v>3.11</v>
      </c>
      <c r="I2244" s="318">
        <v>1769.73</v>
      </c>
      <c r="J2244" s="318">
        <v>101.53</v>
      </c>
      <c r="K2244" s="318">
        <f t="shared" si="126"/>
        <v>1871.26</v>
      </c>
      <c r="L2244" s="351">
        <f>IF(J2244="","",IF(K2244="","",J2244/K2244))</f>
        <v>5.4257559077840599E-2</v>
      </c>
    </row>
    <row r="2245" spans="1:12" ht="12.75" x14ac:dyDescent="0.2">
      <c r="A2245" s="302" t="s">
        <v>17228</v>
      </c>
      <c r="B2245" s="335">
        <v>145</v>
      </c>
      <c r="C2245" s="313" t="s">
        <v>17229</v>
      </c>
      <c r="D2245" s="314" t="s">
        <v>60</v>
      </c>
      <c r="E2245" s="315" t="s">
        <v>17219</v>
      </c>
      <c r="F2245" s="315" t="s">
        <v>484</v>
      </c>
      <c r="G2245" s="316">
        <v>86.34482758620689</v>
      </c>
      <c r="H2245" s="317">
        <v>0.34469442627013053</v>
      </c>
      <c r="I2245" s="318">
        <v>282.94216528552727</v>
      </c>
      <c r="J2245" s="318">
        <v>0</v>
      </c>
      <c r="K2245" s="318">
        <f t="shared" si="126"/>
        <v>282.94216528552727</v>
      </c>
      <c r="L2245" s="351">
        <v>0</v>
      </c>
    </row>
    <row r="2246" spans="1:12" ht="12.75" x14ac:dyDescent="0.2">
      <c r="A2246" s="302" t="s">
        <v>17228</v>
      </c>
      <c r="B2246" s="312">
        <v>589</v>
      </c>
      <c r="C2246" s="313" t="s">
        <v>17229</v>
      </c>
      <c r="D2246" s="314" t="s">
        <v>60</v>
      </c>
      <c r="E2246" s="315" t="s">
        <v>17219</v>
      </c>
      <c r="F2246" s="315" t="s">
        <v>17221</v>
      </c>
      <c r="G2246" s="316">
        <v>86.247877758913418</v>
      </c>
      <c r="H2246" s="317">
        <v>0.2</v>
      </c>
      <c r="I2246" s="318">
        <v>2070.27</v>
      </c>
      <c r="J2246" s="318">
        <v>5.8</v>
      </c>
      <c r="K2246" s="318">
        <f t="shared" si="126"/>
        <v>2076.0700000000002</v>
      </c>
      <c r="L2246" s="351">
        <f t="shared" ref="L2246:L2260" si="129">IF(J2246="","",IF(K2246="","",J2246/K2246))</f>
        <v>2.7937400954688423E-3</v>
      </c>
    </row>
    <row r="2247" spans="1:12" ht="12.75" x14ac:dyDescent="0.2">
      <c r="A2247" s="302" t="s">
        <v>17228</v>
      </c>
      <c r="B2247" s="312">
        <v>589</v>
      </c>
      <c r="C2247" s="313" t="s">
        <v>17229</v>
      </c>
      <c r="D2247" s="314" t="s">
        <v>60</v>
      </c>
      <c r="E2247" s="315" t="s">
        <v>17219</v>
      </c>
      <c r="F2247" s="315" t="s">
        <v>17221</v>
      </c>
      <c r="G2247" s="316">
        <v>86.247877758913418</v>
      </c>
      <c r="H2247" s="317">
        <v>0.2</v>
      </c>
      <c r="I2247" s="318">
        <v>2041.07</v>
      </c>
      <c r="J2247" s="318">
        <v>5.93</v>
      </c>
      <c r="K2247" s="318">
        <f t="shared" si="126"/>
        <v>2047</v>
      </c>
      <c r="L2247" s="351">
        <f t="shared" si="129"/>
        <v>2.8969223253541769E-3</v>
      </c>
    </row>
    <row r="2248" spans="1:12" ht="12.75" x14ac:dyDescent="0.2">
      <c r="A2248" s="302" t="s">
        <v>17228</v>
      </c>
      <c r="B2248" s="312">
        <v>589</v>
      </c>
      <c r="C2248" s="313" t="s">
        <v>17229</v>
      </c>
      <c r="D2248" s="314" t="s">
        <v>60</v>
      </c>
      <c r="E2248" s="315" t="s">
        <v>17219</v>
      </c>
      <c r="F2248" s="315" t="s">
        <v>17221</v>
      </c>
      <c r="G2248" s="316">
        <v>86.247877758913418</v>
      </c>
      <c r="H2248" s="317">
        <v>0.2</v>
      </c>
      <c r="I2248" s="318">
        <v>2096.0700000000002</v>
      </c>
      <c r="J2248" s="318">
        <v>5.8</v>
      </c>
      <c r="K2248" s="318">
        <f t="shared" si="126"/>
        <v>2101.8700000000003</v>
      </c>
      <c r="L2248" s="351">
        <f t="shared" si="129"/>
        <v>2.7594475395719045E-3</v>
      </c>
    </row>
    <row r="2249" spans="1:12" ht="12.75" x14ac:dyDescent="0.2">
      <c r="A2249" s="302" t="s">
        <v>17228</v>
      </c>
      <c r="B2249" s="312">
        <v>618</v>
      </c>
      <c r="C2249" s="313" t="s">
        <v>17229</v>
      </c>
      <c r="D2249" s="314" t="s">
        <v>60</v>
      </c>
      <c r="E2249" s="315" t="s">
        <v>17219</v>
      </c>
      <c r="F2249" s="315" t="s">
        <v>17221</v>
      </c>
      <c r="G2249" s="316">
        <v>86.245954692556637</v>
      </c>
      <c r="H2249" s="317">
        <v>0.1</v>
      </c>
      <c r="I2249" s="318">
        <v>1997.53</v>
      </c>
      <c r="J2249" s="318">
        <v>1.4</v>
      </c>
      <c r="K2249" s="318">
        <f t="shared" si="126"/>
        <v>1998.93</v>
      </c>
      <c r="L2249" s="351">
        <f t="shared" si="129"/>
        <v>7.0037470046474862E-4</v>
      </c>
    </row>
    <row r="2250" spans="1:12" ht="12.75" x14ac:dyDescent="0.2">
      <c r="A2250" s="302" t="s">
        <v>17228</v>
      </c>
      <c r="B2250" s="312">
        <v>618</v>
      </c>
      <c r="C2250" s="313" t="s">
        <v>17229</v>
      </c>
      <c r="D2250" s="314" t="s">
        <v>60</v>
      </c>
      <c r="E2250" s="315" t="s">
        <v>17219</v>
      </c>
      <c r="F2250" s="315" t="s">
        <v>17221</v>
      </c>
      <c r="G2250" s="316">
        <v>86.245954692556637</v>
      </c>
      <c r="H2250" s="317">
        <v>0.1</v>
      </c>
      <c r="I2250" s="318">
        <v>1994.4</v>
      </c>
      <c r="J2250" s="318">
        <v>1.1299999999999999</v>
      </c>
      <c r="K2250" s="318">
        <f t="shared" si="126"/>
        <v>1995.5300000000002</v>
      </c>
      <c r="L2250" s="351">
        <f t="shared" si="129"/>
        <v>5.6626560362409975E-4</v>
      </c>
    </row>
    <row r="2251" spans="1:12" ht="12.75" x14ac:dyDescent="0.2">
      <c r="A2251" s="302" t="s">
        <v>17228</v>
      </c>
      <c r="B2251" s="312">
        <v>618</v>
      </c>
      <c r="C2251" s="313" t="s">
        <v>17229</v>
      </c>
      <c r="D2251" s="314" t="s">
        <v>60</v>
      </c>
      <c r="E2251" s="315" t="s">
        <v>17219</v>
      </c>
      <c r="F2251" s="315" t="s">
        <v>17221</v>
      </c>
      <c r="G2251" s="316">
        <v>86.245954692556637</v>
      </c>
      <c r="H2251" s="317">
        <v>0.1</v>
      </c>
      <c r="I2251" s="318">
        <v>2019.8</v>
      </c>
      <c r="J2251" s="318">
        <v>1</v>
      </c>
      <c r="K2251" s="318">
        <f t="shared" si="126"/>
        <v>2020.8</v>
      </c>
      <c r="L2251" s="351">
        <f t="shared" si="129"/>
        <v>4.9485352335708636E-4</v>
      </c>
    </row>
    <row r="2252" spans="1:12" ht="12.75" x14ac:dyDescent="0.2">
      <c r="A2252" s="302" t="s">
        <v>17228</v>
      </c>
      <c r="B2252" s="312">
        <v>618</v>
      </c>
      <c r="C2252" s="313" t="s">
        <v>17229</v>
      </c>
      <c r="D2252" s="314" t="s">
        <v>60</v>
      </c>
      <c r="E2252" s="315" t="s">
        <v>17219</v>
      </c>
      <c r="F2252" s="315" t="s">
        <v>17221</v>
      </c>
      <c r="G2252" s="316">
        <v>85.113268608414245</v>
      </c>
      <c r="H2252" s="317">
        <v>0.1</v>
      </c>
      <c r="I2252" s="318">
        <v>976</v>
      </c>
      <c r="J2252" s="318">
        <v>0.2</v>
      </c>
      <c r="K2252" s="318">
        <f t="shared" si="126"/>
        <v>976.2</v>
      </c>
      <c r="L2252" s="351">
        <f t="shared" si="129"/>
        <v>2.048760499897562E-4</v>
      </c>
    </row>
    <row r="2253" spans="1:12" ht="12.75" x14ac:dyDescent="0.2">
      <c r="A2253" s="302" t="s">
        <v>17228</v>
      </c>
      <c r="B2253" s="312">
        <v>589</v>
      </c>
      <c r="C2253" s="313" t="s">
        <v>17229</v>
      </c>
      <c r="D2253" s="314" t="s">
        <v>60</v>
      </c>
      <c r="E2253" s="315" t="s">
        <v>17219</v>
      </c>
      <c r="F2253" s="315" t="s">
        <v>17221</v>
      </c>
      <c r="G2253" s="316">
        <v>84.719864176570454</v>
      </c>
      <c r="H2253" s="317">
        <v>1.1399999999999999</v>
      </c>
      <c r="I2253" s="318">
        <v>2483.13</v>
      </c>
      <c r="J2253" s="318">
        <v>35.93</v>
      </c>
      <c r="K2253" s="318">
        <f t="shared" si="126"/>
        <v>2519.06</v>
      </c>
      <c r="L2253" s="351">
        <f t="shared" si="129"/>
        <v>1.4263256929171993E-2</v>
      </c>
    </row>
    <row r="2254" spans="1:12" ht="12.75" x14ac:dyDescent="0.2">
      <c r="A2254" s="302" t="s">
        <v>17228</v>
      </c>
      <c r="B2254" s="312">
        <v>589</v>
      </c>
      <c r="C2254" s="313" t="s">
        <v>17229</v>
      </c>
      <c r="D2254" s="314" t="s">
        <v>60</v>
      </c>
      <c r="E2254" s="315" t="s">
        <v>17219</v>
      </c>
      <c r="F2254" s="315" t="s">
        <v>17221</v>
      </c>
      <c r="G2254" s="316">
        <v>84.719864176570454</v>
      </c>
      <c r="H2254" s="317">
        <v>1.1299999999999999</v>
      </c>
      <c r="I2254" s="318">
        <v>2487.87</v>
      </c>
      <c r="J2254" s="318">
        <v>37.4</v>
      </c>
      <c r="K2254" s="318">
        <f t="shared" ref="K2254:K2317" si="130">I2254+J2254</f>
        <v>2525.27</v>
      </c>
      <c r="L2254" s="351">
        <f t="shared" si="129"/>
        <v>1.4810297512741211E-2</v>
      </c>
    </row>
    <row r="2255" spans="1:12" ht="12.75" x14ac:dyDescent="0.2">
      <c r="A2255" s="302" t="s">
        <v>17228</v>
      </c>
      <c r="B2255" s="312">
        <v>589</v>
      </c>
      <c r="C2255" s="313" t="s">
        <v>17229</v>
      </c>
      <c r="D2255" s="314" t="s">
        <v>60</v>
      </c>
      <c r="E2255" s="315" t="s">
        <v>17219</v>
      </c>
      <c r="F2255" s="315" t="s">
        <v>17221</v>
      </c>
      <c r="G2255" s="316">
        <v>84.719864176570454</v>
      </c>
      <c r="H2255" s="317">
        <v>1.07</v>
      </c>
      <c r="I2255" s="318">
        <v>2475.6</v>
      </c>
      <c r="J2255" s="318">
        <v>36.729999999999997</v>
      </c>
      <c r="K2255" s="318">
        <f t="shared" si="130"/>
        <v>2512.33</v>
      </c>
      <c r="L2255" s="351">
        <f t="shared" si="129"/>
        <v>1.4619894679440996E-2</v>
      </c>
    </row>
    <row r="2256" spans="1:12" ht="12.75" x14ac:dyDescent="0.2">
      <c r="A2256" s="302" t="s">
        <v>17228</v>
      </c>
      <c r="B2256" s="312">
        <v>589</v>
      </c>
      <c r="C2256" s="313" t="s">
        <v>17229</v>
      </c>
      <c r="D2256" s="314" t="s">
        <v>60</v>
      </c>
      <c r="E2256" s="315" t="s">
        <v>17219</v>
      </c>
      <c r="F2256" s="315" t="s">
        <v>17221</v>
      </c>
      <c r="G2256" s="316">
        <v>84.550084889643458</v>
      </c>
      <c r="H2256" s="317">
        <v>2.67</v>
      </c>
      <c r="I2256" s="318">
        <v>1630.4</v>
      </c>
      <c r="J2256" s="318">
        <v>64.069999999999993</v>
      </c>
      <c r="K2256" s="318">
        <f t="shared" si="130"/>
        <v>1694.47</v>
      </c>
      <c r="L2256" s="351">
        <f t="shared" si="129"/>
        <v>3.7811233010911958E-2</v>
      </c>
    </row>
    <row r="2257" spans="1:12" ht="12.75" x14ac:dyDescent="0.2">
      <c r="A2257" s="302" t="s">
        <v>17228</v>
      </c>
      <c r="B2257" s="312">
        <v>589</v>
      </c>
      <c r="C2257" s="313" t="s">
        <v>17229</v>
      </c>
      <c r="D2257" s="314" t="s">
        <v>60</v>
      </c>
      <c r="E2257" s="315" t="s">
        <v>17219</v>
      </c>
      <c r="F2257" s="315" t="s">
        <v>17221</v>
      </c>
      <c r="G2257" s="316">
        <v>84.550084889643458</v>
      </c>
      <c r="H2257" s="317">
        <v>2.6</v>
      </c>
      <c r="I2257" s="318">
        <v>1643.87</v>
      </c>
      <c r="J2257" s="318">
        <v>61.67</v>
      </c>
      <c r="K2257" s="318">
        <f t="shared" si="130"/>
        <v>1705.54</v>
      </c>
      <c r="L2257" s="351">
        <f t="shared" si="129"/>
        <v>3.6158635974530062E-2</v>
      </c>
    </row>
    <row r="2258" spans="1:12" ht="12.75" x14ac:dyDescent="0.2">
      <c r="A2258" s="302" t="s">
        <v>17228</v>
      </c>
      <c r="B2258" s="312">
        <v>589</v>
      </c>
      <c r="C2258" s="313" t="s">
        <v>17229</v>
      </c>
      <c r="D2258" s="314" t="s">
        <v>60</v>
      </c>
      <c r="E2258" s="315" t="s">
        <v>17219</v>
      </c>
      <c r="F2258" s="315" t="s">
        <v>17221</v>
      </c>
      <c r="G2258" s="316">
        <v>84.550084889643458</v>
      </c>
      <c r="H2258" s="317">
        <v>2.5499999999999998</v>
      </c>
      <c r="I2258" s="318">
        <v>1650.53</v>
      </c>
      <c r="J2258" s="318">
        <v>58.6</v>
      </c>
      <c r="K2258" s="318">
        <f t="shared" si="130"/>
        <v>1709.1299999999999</v>
      </c>
      <c r="L2258" s="351">
        <f t="shared" si="129"/>
        <v>3.4286449831200674E-2</v>
      </c>
    </row>
    <row r="2259" spans="1:12" ht="12.75" x14ac:dyDescent="0.2">
      <c r="A2259" s="302" t="s">
        <v>17228</v>
      </c>
      <c r="B2259" s="312">
        <v>618</v>
      </c>
      <c r="C2259" s="313" t="s">
        <v>17229</v>
      </c>
      <c r="D2259" s="314" t="s">
        <v>60</v>
      </c>
      <c r="E2259" s="315" t="s">
        <v>17219</v>
      </c>
      <c r="F2259" s="315" t="s">
        <v>17221</v>
      </c>
      <c r="G2259" s="316">
        <v>84.466019417475721</v>
      </c>
      <c r="H2259" s="317">
        <v>0.1</v>
      </c>
      <c r="I2259" s="318">
        <v>2040.87</v>
      </c>
      <c r="J2259" s="318">
        <v>1</v>
      </c>
      <c r="K2259" s="318">
        <f t="shared" si="130"/>
        <v>2041.87</v>
      </c>
      <c r="L2259" s="351">
        <f t="shared" si="129"/>
        <v>4.8974714354978524E-4</v>
      </c>
    </row>
    <row r="2260" spans="1:12" ht="12.75" x14ac:dyDescent="0.2">
      <c r="A2260" s="302" t="s">
        <v>17228</v>
      </c>
      <c r="B2260" s="312">
        <v>618</v>
      </c>
      <c r="C2260" s="313" t="s">
        <v>17229</v>
      </c>
      <c r="D2260" s="314" t="s">
        <v>60</v>
      </c>
      <c r="E2260" s="315" t="s">
        <v>17219</v>
      </c>
      <c r="F2260" s="315" t="s">
        <v>17221</v>
      </c>
      <c r="G2260" s="316">
        <v>84.466019417475721</v>
      </c>
      <c r="H2260" s="317">
        <v>0.1</v>
      </c>
      <c r="I2260" s="318">
        <v>2054.1999999999998</v>
      </c>
      <c r="J2260" s="318">
        <v>0.4</v>
      </c>
      <c r="K2260" s="318">
        <f t="shared" si="130"/>
        <v>2054.6</v>
      </c>
      <c r="L2260" s="351">
        <f t="shared" si="129"/>
        <v>1.9468509685583571E-4</v>
      </c>
    </row>
    <row r="2261" spans="1:12" ht="12.75" x14ac:dyDescent="0.2">
      <c r="A2261" s="302" t="s">
        <v>17228</v>
      </c>
      <c r="B2261" s="335">
        <v>145</v>
      </c>
      <c r="C2261" s="313" t="s">
        <v>17229</v>
      </c>
      <c r="D2261" s="314" t="s">
        <v>60</v>
      </c>
      <c r="E2261" s="315" t="s">
        <v>17219</v>
      </c>
      <c r="F2261" s="315" t="s">
        <v>484</v>
      </c>
      <c r="G2261" s="316">
        <v>83.534759951214085</v>
      </c>
      <c r="H2261" s="317">
        <v>1.190465248005083</v>
      </c>
      <c r="I2261" s="318">
        <v>5337.3264968677113</v>
      </c>
      <c r="J2261" s="318">
        <v>2.5834963092958012</v>
      </c>
      <c r="K2261" s="318">
        <f t="shared" si="130"/>
        <v>5339.909993177007</v>
      </c>
      <c r="L2261" s="351">
        <v>4.8380896168602586E-4</v>
      </c>
    </row>
    <row r="2262" spans="1:12" ht="12.75" x14ac:dyDescent="0.2">
      <c r="A2262" s="302" t="s">
        <v>17228</v>
      </c>
      <c r="B2262" s="335">
        <v>145</v>
      </c>
      <c r="C2262" s="313" t="s">
        <v>17229</v>
      </c>
      <c r="D2262" s="314" t="s">
        <v>60</v>
      </c>
      <c r="E2262" s="315" t="s">
        <v>17219</v>
      </c>
      <c r="F2262" s="315" t="s">
        <v>484</v>
      </c>
      <c r="G2262" s="316">
        <v>83.534759951214085</v>
      </c>
      <c r="H2262" s="317">
        <v>1.1598845252839509</v>
      </c>
      <c r="I2262" s="318">
        <v>5637.8325466465039</v>
      </c>
      <c r="J2262" s="318">
        <v>3.2520331482803613</v>
      </c>
      <c r="K2262" s="318">
        <f t="shared" si="130"/>
        <v>5641.0845797947841</v>
      </c>
      <c r="L2262" s="351">
        <v>5.7649076206523864E-4</v>
      </c>
    </row>
    <row r="2263" spans="1:12" ht="12.75" x14ac:dyDescent="0.2">
      <c r="A2263" s="302" t="s">
        <v>17228</v>
      </c>
      <c r="B2263" s="335">
        <v>145</v>
      </c>
      <c r="C2263" s="313" t="s">
        <v>17229</v>
      </c>
      <c r="D2263" s="314" t="s">
        <v>60</v>
      </c>
      <c r="E2263" s="315" t="s">
        <v>17219</v>
      </c>
      <c r="F2263" s="315" t="s">
        <v>484</v>
      </c>
      <c r="G2263" s="316">
        <v>83.534759951214085</v>
      </c>
      <c r="H2263" s="317">
        <v>0.27211414405795964</v>
      </c>
      <c r="I2263" s="318">
        <v>831.87666897847316</v>
      </c>
      <c r="J2263" s="318">
        <v>0</v>
      </c>
      <c r="K2263" s="318">
        <f t="shared" si="130"/>
        <v>831.87666897847316</v>
      </c>
      <c r="L2263" s="351">
        <v>0</v>
      </c>
    </row>
    <row r="2264" spans="1:12" ht="12.75" x14ac:dyDescent="0.2">
      <c r="A2264" s="302" t="s">
        <v>17228</v>
      </c>
      <c r="B2264" s="312">
        <v>589</v>
      </c>
      <c r="C2264" s="313" t="s">
        <v>17229</v>
      </c>
      <c r="D2264" s="314" t="s">
        <v>60</v>
      </c>
      <c r="E2264" s="315" t="s">
        <v>17219</v>
      </c>
      <c r="F2264" s="315" t="s">
        <v>17221</v>
      </c>
      <c r="G2264" s="316">
        <v>83.361629881154499</v>
      </c>
      <c r="H2264" s="317">
        <v>0.4</v>
      </c>
      <c r="I2264" s="318">
        <v>2102.9299999999998</v>
      </c>
      <c r="J2264" s="318">
        <v>2.0699999999999998</v>
      </c>
      <c r="K2264" s="318">
        <f t="shared" si="130"/>
        <v>2105</v>
      </c>
      <c r="L2264" s="351">
        <f>IF(J2264="","",IF(K2264="","",J2264/K2264))</f>
        <v>9.8337292161520184E-4</v>
      </c>
    </row>
    <row r="2265" spans="1:12" ht="12.75" x14ac:dyDescent="0.2">
      <c r="A2265" s="302" t="s">
        <v>17228</v>
      </c>
      <c r="B2265" s="312">
        <v>589</v>
      </c>
      <c r="C2265" s="313" t="s">
        <v>17229</v>
      </c>
      <c r="D2265" s="314" t="s">
        <v>60</v>
      </c>
      <c r="E2265" s="315" t="s">
        <v>17219</v>
      </c>
      <c r="F2265" s="315" t="s">
        <v>17221</v>
      </c>
      <c r="G2265" s="316">
        <v>83.361629881154499</v>
      </c>
      <c r="H2265" s="317">
        <v>0.3</v>
      </c>
      <c r="I2265" s="318">
        <v>2110.4</v>
      </c>
      <c r="J2265" s="318">
        <v>1.33</v>
      </c>
      <c r="K2265" s="318">
        <f t="shared" si="130"/>
        <v>2111.73</v>
      </c>
      <c r="L2265" s="351">
        <f>IF(J2265="","",IF(K2265="","",J2265/K2265))</f>
        <v>6.2981536465362526E-4</v>
      </c>
    </row>
    <row r="2266" spans="1:12" ht="12.75" x14ac:dyDescent="0.2">
      <c r="A2266" s="302" t="s">
        <v>17228</v>
      </c>
      <c r="B2266" s="312">
        <v>589</v>
      </c>
      <c r="C2266" s="313" t="s">
        <v>17229</v>
      </c>
      <c r="D2266" s="314" t="s">
        <v>60</v>
      </c>
      <c r="E2266" s="315" t="s">
        <v>17219</v>
      </c>
      <c r="F2266" s="315" t="s">
        <v>17221</v>
      </c>
      <c r="G2266" s="316">
        <v>83.361629881154499</v>
      </c>
      <c r="H2266" s="317">
        <v>0.3</v>
      </c>
      <c r="I2266" s="318">
        <v>2099.4</v>
      </c>
      <c r="J2266" s="318">
        <v>1</v>
      </c>
      <c r="K2266" s="318">
        <f t="shared" si="130"/>
        <v>2100.4</v>
      </c>
      <c r="L2266" s="351">
        <f>IF(J2266="","",IF(K2266="","",J2266/K2266))</f>
        <v>4.7609979051609216E-4</v>
      </c>
    </row>
    <row r="2267" spans="1:12" ht="12.75" x14ac:dyDescent="0.2">
      <c r="A2267" s="302" t="s">
        <v>17228</v>
      </c>
      <c r="B2267" s="335">
        <v>186</v>
      </c>
      <c r="C2267" s="313" t="s">
        <v>17229</v>
      </c>
      <c r="D2267" s="314" t="s">
        <v>60</v>
      </c>
      <c r="E2267" s="315" t="s">
        <v>17219</v>
      </c>
      <c r="F2267" s="315" t="s">
        <v>484</v>
      </c>
      <c r="G2267" s="316">
        <v>82.142857142857139</v>
      </c>
      <c r="H2267" s="317">
        <v>0.24984025808976326</v>
      </c>
      <c r="I2267" s="318">
        <v>901.56170591047749</v>
      </c>
      <c r="J2267" s="318">
        <v>1.1683830285609722</v>
      </c>
      <c r="K2267" s="318">
        <f t="shared" si="130"/>
        <v>902.73008893903841</v>
      </c>
      <c r="L2267" s="351">
        <v>1.2942772628019418E-3</v>
      </c>
    </row>
    <row r="2268" spans="1:12" ht="12.75" x14ac:dyDescent="0.2">
      <c r="A2268" s="302" t="s">
        <v>17228</v>
      </c>
      <c r="B2268" s="312">
        <v>618</v>
      </c>
      <c r="C2268" s="313" t="s">
        <v>17229</v>
      </c>
      <c r="D2268" s="314" t="s">
        <v>60</v>
      </c>
      <c r="E2268" s="315" t="s">
        <v>17219</v>
      </c>
      <c r="F2268" s="315" t="s">
        <v>17221</v>
      </c>
      <c r="G2268" s="316">
        <v>81.3</v>
      </c>
      <c r="H2268" s="317">
        <v>0.52</v>
      </c>
      <c r="I2268" s="318">
        <v>2618.0700000000002</v>
      </c>
      <c r="J2268" s="318">
        <v>21.16</v>
      </c>
      <c r="K2268" s="318">
        <f t="shared" si="130"/>
        <v>2639.23</v>
      </c>
      <c r="L2268" s="351">
        <f>IF(J2268="","",IF(K2268="","",J2268/K2268))</f>
        <v>8.0174899497201836E-3</v>
      </c>
    </row>
    <row r="2269" spans="1:12" ht="12.75" x14ac:dyDescent="0.2">
      <c r="A2269" s="302" t="s">
        <v>17228</v>
      </c>
      <c r="B2269" s="312">
        <v>618</v>
      </c>
      <c r="C2269" s="313" t="s">
        <v>17229</v>
      </c>
      <c r="D2269" s="314" t="s">
        <v>60</v>
      </c>
      <c r="E2269" s="315" t="s">
        <v>17219</v>
      </c>
      <c r="F2269" s="315" t="s">
        <v>17221</v>
      </c>
      <c r="G2269" s="316">
        <v>81.3</v>
      </c>
      <c r="H2269" s="317">
        <v>0.48</v>
      </c>
      <c r="I2269" s="318">
        <v>2703.57</v>
      </c>
      <c r="J2269" s="318">
        <v>19.04</v>
      </c>
      <c r="K2269" s="318">
        <f t="shared" si="130"/>
        <v>2722.61</v>
      </c>
      <c r="L2269" s="351">
        <f>IF(J2269="","",IF(K2269="","",J2269/K2269))</f>
        <v>6.9932895273285556E-3</v>
      </c>
    </row>
    <row r="2270" spans="1:12" ht="12.75" x14ac:dyDescent="0.2">
      <c r="A2270" s="302" t="s">
        <v>17228</v>
      </c>
      <c r="B2270" s="312">
        <v>618</v>
      </c>
      <c r="C2270" s="313" t="s">
        <v>17229</v>
      </c>
      <c r="D2270" s="314" t="s">
        <v>60</v>
      </c>
      <c r="E2270" s="315" t="s">
        <v>17219</v>
      </c>
      <c r="F2270" s="315" t="s">
        <v>17221</v>
      </c>
      <c r="G2270" s="316">
        <v>81.3</v>
      </c>
      <c r="H2270" s="317">
        <v>0.42</v>
      </c>
      <c r="I2270" s="318">
        <v>2599.79</v>
      </c>
      <c r="J2270" s="318">
        <v>15.95</v>
      </c>
      <c r="K2270" s="318">
        <f t="shared" si="130"/>
        <v>2615.7399999999998</v>
      </c>
      <c r="L2270" s="351">
        <f>IF(J2270="","",IF(K2270="","",J2270/K2270))</f>
        <v>6.0977008418267873E-3</v>
      </c>
    </row>
    <row r="2271" spans="1:12" ht="12.75" x14ac:dyDescent="0.2">
      <c r="A2271" s="302" t="s">
        <v>17228</v>
      </c>
      <c r="B2271" s="335">
        <v>265</v>
      </c>
      <c r="C2271" s="313" t="s">
        <v>17229</v>
      </c>
      <c r="D2271" s="314" t="s">
        <v>60</v>
      </c>
      <c r="E2271" s="315" t="s">
        <v>17219</v>
      </c>
      <c r="F2271" s="315" t="s">
        <v>484</v>
      </c>
      <c r="G2271" s="316">
        <v>80.653974216682329</v>
      </c>
      <c r="H2271" s="317">
        <v>1.8584122957805025</v>
      </c>
      <c r="I2271" s="318">
        <v>5951.534441145146</v>
      </c>
      <c r="J2271" s="318">
        <v>50.069280599974014</v>
      </c>
      <c r="K2271" s="318">
        <f t="shared" si="130"/>
        <v>6001.6037217451203</v>
      </c>
      <c r="L2271" s="351">
        <v>8.3426502184011393E-3</v>
      </c>
    </row>
    <row r="2272" spans="1:12" ht="12.75" x14ac:dyDescent="0.2">
      <c r="A2272" s="302" t="s">
        <v>17228</v>
      </c>
      <c r="B2272" s="335">
        <v>265</v>
      </c>
      <c r="C2272" s="313" t="s">
        <v>17229</v>
      </c>
      <c r="D2272" s="314" t="s">
        <v>60</v>
      </c>
      <c r="E2272" s="315" t="s">
        <v>17219</v>
      </c>
      <c r="F2272" s="315" t="s">
        <v>484</v>
      </c>
      <c r="G2272" s="316">
        <v>80.653974216682329</v>
      </c>
      <c r="H2272" s="317">
        <v>0.24672093872724418</v>
      </c>
      <c r="I2272" s="318">
        <v>2049.8862096746643</v>
      </c>
      <c r="J2272" s="318">
        <v>0</v>
      </c>
      <c r="K2272" s="318">
        <f t="shared" si="130"/>
        <v>2049.8862096746643</v>
      </c>
      <c r="L2272" s="351">
        <v>0</v>
      </c>
    </row>
    <row r="2273" spans="1:12" ht="12.75" x14ac:dyDescent="0.2">
      <c r="A2273" s="302" t="s">
        <v>17228</v>
      </c>
      <c r="B2273" s="335">
        <v>145</v>
      </c>
      <c r="C2273" s="313" t="s">
        <v>17229</v>
      </c>
      <c r="D2273" s="314" t="s">
        <v>60</v>
      </c>
      <c r="E2273" s="315" t="s">
        <v>17219</v>
      </c>
      <c r="F2273" s="315" t="s">
        <v>484</v>
      </c>
      <c r="G2273" s="316">
        <v>80.60904612628751</v>
      </c>
      <c r="H2273" s="317">
        <v>1.2916868832432238</v>
      </c>
      <c r="I2273" s="318">
        <v>2899.4507902204946</v>
      </c>
      <c r="J2273" s="318">
        <v>15.879788810306847</v>
      </c>
      <c r="K2273" s="318">
        <f t="shared" si="130"/>
        <v>2915.3305790308013</v>
      </c>
      <c r="L2273" s="351">
        <v>5.4469942189492851E-3</v>
      </c>
    </row>
    <row r="2274" spans="1:12" ht="12.75" x14ac:dyDescent="0.2">
      <c r="A2274" s="302" t="s">
        <v>17228</v>
      </c>
      <c r="B2274" s="335">
        <v>192.01080663836356</v>
      </c>
      <c r="C2274" s="313" t="s">
        <v>17229</v>
      </c>
      <c r="D2274" s="314" t="s">
        <v>60</v>
      </c>
      <c r="E2274" s="315" t="s">
        <v>17219</v>
      </c>
      <c r="F2274" s="315" t="s">
        <v>484</v>
      </c>
      <c r="G2274" s="316">
        <v>79.654032797858108</v>
      </c>
      <c r="H2274" s="317">
        <v>1.99555800845464</v>
      </c>
      <c r="I2274" s="318">
        <v>3739.8849022937079</v>
      </c>
      <c r="J2274" s="318">
        <v>25.636372829244291</v>
      </c>
      <c r="K2274" s="318">
        <f t="shared" si="130"/>
        <v>3765.5212751229524</v>
      </c>
      <c r="L2274" s="351">
        <v>6.8081869563749063E-3</v>
      </c>
    </row>
    <row r="2275" spans="1:12" ht="12.75" x14ac:dyDescent="0.2">
      <c r="A2275" s="302" t="s">
        <v>17228</v>
      </c>
      <c r="B2275" s="335">
        <v>192.01080663836356</v>
      </c>
      <c r="C2275" s="313" t="s">
        <v>17229</v>
      </c>
      <c r="D2275" s="314" t="s">
        <v>60</v>
      </c>
      <c r="E2275" s="315" t="s">
        <v>17219</v>
      </c>
      <c r="F2275" s="315" t="s">
        <v>484</v>
      </c>
      <c r="G2275" s="316">
        <v>79.654032797858108</v>
      </c>
      <c r="H2275" s="317">
        <v>0.43114381199229834</v>
      </c>
      <c r="I2275" s="318">
        <v>1992.0666476433878</v>
      </c>
      <c r="J2275" s="318">
        <v>0</v>
      </c>
      <c r="K2275" s="318">
        <f t="shared" si="130"/>
        <v>1992.0666476433878</v>
      </c>
      <c r="L2275" s="351">
        <v>0</v>
      </c>
    </row>
    <row r="2276" spans="1:12" ht="12.75" x14ac:dyDescent="0.2">
      <c r="A2276" s="302" t="s">
        <v>17228</v>
      </c>
      <c r="B2276" s="312">
        <v>589</v>
      </c>
      <c r="C2276" s="313" t="s">
        <v>17229</v>
      </c>
      <c r="D2276" s="314" t="s">
        <v>60</v>
      </c>
      <c r="E2276" s="315" t="s">
        <v>17219</v>
      </c>
      <c r="F2276" s="315" t="s">
        <v>17221</v>
      </c>
      <c r="G2276" s="316">
        <v>79.456706281833618</v>
      </c>
      <c r="H2276" s="317"/>
      <c r="I2276" s="318">
        <v>2165.9299999999998</v>
      </c>
      <c r="J2276" s="318">
        <v>1.2</v>
      </c>
      <c r="K2276" s="318">
        <f t="shared" si="130"/>
        <v>2167.1299999999997</v>
      </c>
      <c r="L2276" s="351">
        <f>IF(J2276="","",IF(K2276="","",J2276/K2276))</f>
        <v>5.5372774129839935E-4</v>
      </c>
    </row>
    <row r="2277" spans="1:12" ht="12.75" x14ac:dyDescent="0.2">
      <c r="A2277" s="302" t="s">
        <v>17228</v>
      </c>
      <c r="B2277" s="312">
        <v>589</v>
      </c>
      <c r="C2277" s="313" t="s">
        <v>17229</v>
      </c>
      <c r="D2277" s="314" t="s">
        <v>60</v>
      </c>
      <c r="E2277" s="315" t="s">
        <v>17219</v>
      </c>
      <c r="F2277" s="315" t="s">
        <v>17221</v>
      </c>
      <c r="G2277" s="316">
        <v>79.456706281833618</v>
      </c>
      <c r="H2277" s="317"/>
      <c r="I2277" s="318">
        <v>2190.13</v>
      </c>
      <c r="J2277" s="318">
        <v>0.13</v>
      </c>
      <c r="K2277" s="318">
        <f t="shared" si="130"/>
        <v>2190.2600000000002</v>
      </c>
      <c r="L2277" s="351">
        <f>IF(J2277="","",IF(K2277="","",J2277/K2277))</f>
        <v>5.9353684037511522E-5</v>
      </c>
    </row>
    <row r="2278" spans="1:12" ht="12.75" x14ac:dyDescent="0.2">
      <c r="A2278" s="302" t="s">
        <v>17228</v>
      </c>
      <c r="B2278" s="312">
        <v>589</v>
      </c>
      <c r="C2278" s="313" t="s">
        <v>17229</v>
      </c>
      <c r="D2278" s="314" t="s">
        <v>60</v>
      </c>
      <c r="E2278" s="315" t="s">
        <v>17219</v>
      </c>
      <c r="F2278" s="315" t="s">
        <v>17221</v>
      </c>
      <c r="G2278" s="316">
        <v>78.607809847198638</v>
      </c>
      <c r="H2278" s="317">
        <v>0.1</v>
      </c>
      <c r="I2278" s="318">
        <v>2130</v>
      </c>
      <c r="J2278" s="318">
        <v>2</v>
      </c>
      <c r="K2278" s="318">
        <f t="shared" si="130"/>
        <v>2132</v>
      </c>
      <c r="L2278" s="351">
        <f>IF(J2278="","",IF(K2278="","",J2278/K2278))</f>
        <v>9.3808630393996248E-4</v>
      </c>
    </row>
    <row r="2279" spans="1:12" ht="12.75" x14ac:dyDescent="0.2">
      <c r="A2279" s="302" t="s">
        <v>17228</v>
      </c>
      <c r="B2279" s="312">
        <v>589</v>
      </c>
      <c r="C2279" s="313" t="s">
        <v>17229</v>
      </c>
      <c r="D2279" s="314" t="s">
        <v>60</v>
      </c>
      <c r="E2279" s="315" t="s">
        <v>17219</v>
      </c>
      <c r="F2279" s="315" t="s">
        <v>17221</v>
      </c>
      <c r="G2279" s="316">
        <v>78.607809847198638</v>
      </c>
      <c r="H2279" s="317">
        <v>0.1</v>
      </c>
      <c r="I2279" s="318">
        <v>2127.4</v>
      </c>
      <c r="J2279" s="318">
        <v>1.87</v>
      </c>
      <c r="K2279" s="318">
        <f t="shared" si="130"/>
        <v>2129.27</v>
      </c>
      <c r="L2279" s="351">
        <f>IF(J2279="","",IF(K2279="","",J2279/K2279))</f>
        <v>8.7823526372888367E-4</v>
      </c>
    </row>
    <row r="2280" spans="1:12" ht="12.75" x14ac:dyDescent="0.2">
      <c r="A2280" s="302" t="s">
        <v>17228</v>
      </c>
      <c r="B2280" s="312">
        <v>589</v>
      </c>
      <c r="C2280" s="313" t="s">
        <v>17229</v>
      </c>
      <c r="D2280" s="314" t="s">
        <v>60</v>
      </c>
      <c r="E2280" s="315" t="s">
        <v>17219</v>
      </c>
      <c r="F2280" s="315" t="s">
        <v>17221</v>
      </c>
      <c r="G2280" s="316">
        <v>78.607809847198638</v>
      </c>
      <c r="H2280" s="317">
        <v>0.1</v>
      </c>
      <c r="I2280" s="318">
        <v>2084.73</v>
      </c>
      <c r="J2280" s="318">
        <v>1.2</v>
      </c>
      <c r="K2280" s="318">
        <f t="shared" si="130"/>
        <v>2085.9299999999998</v>
      </c>
      <c r="L2280" s="351">
        <f>IF(J2280="","",IF(K2280="","",J2280/K2280))</f>
        <v>5.7528296730954538E-4</v>
      </c>
    </row>
    <row r="2281" spans="1:12" ht="12.75" x14ac:dyDescent="0.2">
      <c r="A2281" s="302" t="s">
        <v>17228</v>
      </c>
      <c r="B2281" s="335">
        <v>192</v>
      </c>
      <c r="C2281" s="313" t="s">
        <v>17229</v>
      </c>
      <c r="D2281" s="314" t="s">
        <v>60</v>
      </c>
      <c r="E2281" s="315" t="s">
        <v>17219</v>
      </c>
      <c r="F2281" s="315" t="s">
        <v>484</v>
      </c>
      <c r="G2281" s="316">
        <v>77.876226826608516</v>
      </c>
      <c r="H2281" s="317">
        <v>0.35109833088965009</v>
      </c>
      <c r="I2281" s="318">
        <v>2337.2871674616067</v>
      </c>
      <c r="J2281" s="318">
        <v>3.8103747432933814</v>
      </c>
      <c r="K2281" s="318">
        <f t="shared" si="130"/>
        <v>2341.0975422049</v>
      </c>
      <c r="L2281" s="351">
        <v>1.6276018724553792E-3</v>
      </c>
    </row>
    <row r="2282" spans="1:12" ht="12.75" x14ac:dyDescent="0.2">
      <c r="A2282" s="302" t="s">
        <v>17228</v>
      </c>
      <c r="B2282" s="335">
        <v>192</v>
      </c>
      <c r="C2282" s="313" t="s">
        <v>17229</v>
      </c>
      <c r="D2282" s="314" t="s">
        <v>60</v>
      </c>
      <c r="E2282" s="315" t="s">
        <v>17219</v>
      </c>
      <c r="F2282" s="315" t="s">
        <v>484</v>
      </c>
      <c r="G2282" s="316">
        <v>77.70700636942675</v>
      </c>
      <c r="H2282" s="317">
        <v>1.6475708813172583</v>
      </c>
      <c r="I2282" s="318">
        <v>2339.5015223557116</v>
      </c>
      <c r="J2282" s="318">
        <v>34.344857069775088</v>
      </c>
      <c r="K2282" s="318">
        <f t="shared" si="130"/>
        <v>2373.8463794254867</v>
      </c>
      <c r="L2282" s="351">
        <v>1.4468020073854636E-2</v>
      </c>
    </row>
    <row r="2283" spans="1:12" ht="12.75" x14ac:dyDescent="0.2">
      <c r="A2283" s="302" t="s">
        <v>17228</v>
      </c>
      <c r="B2283" s="335">
        <v>192</v>
      </c>
      <c r="C2283" s="313" t="s">
        <v>17229</v>
      </c>
      <c r="D2283" s="314" t="s">
        <v>60</v>
      </c>
      <c r="E2283" s="315" t="s">
        <v>17219</v>
      </c>
      <c r="F2283" s="315" t="s">
        <v>484</v>
      </c>
      <c r="G2283" s="316">
        <v>77.46464859296718</v>
      </c>
      <c r="H2283" s="317">
        <v>1.6343307830088922</v>
      </c>
      <c r="I2283" s="318">
        <v>2463.0962308252292</v>
      </c>
      <c r="J2283" s="318">
        <v>41.779787294621457</v>
      </c>
      <c r="K2283" s="318">
        <f t="shared" si="130"/>
        <v>2504.8760181198509</v>
      </c>
      <c r="L2283" s="351">
        <v>1.6679383327715031E-2</v>
      </c>
    </row>
    <row r="2284" spans="1:12" ht="12.75" x14ac:dyDescent="0.2">
      <c r="A2284" s="302" t="s">
        <v>17228</v>
      </c>
      <c r="B2284" s="312">
        <v>589</v>
      </c>
      <c r="C2284" s="313" t="s">
        <v>17229</v>
      </c>
      <c r="D2284" s="314" t="s">
        <v>60</v>
      </c>
      <c r="E2284" s="315" t="s">
        <v>17219</v>
      </c>
      <c r="F2284" s="315" t="s">
        <v>17221</v>
      </c>
      <c r="G2284" s="316">
        <v>77.079796264855688</v>
      </c>
      <c r="H2284" s="317">
        <v>0.09</v>
      </c>
      <c r="I2284" s="318">
        <v>2400.0700000000002</v>
      </c>
      <c r="J2284" s="318">
        <v>1.1299999999999999</v>
      </c>
      <c r="K2284" s="318">
        <f t="shared" si="130"/>
        <v>2401.2000000000003</v>
      </c>
      <c r="L2284" s="351">
        <f>IF(J2284="","",IF(K2284="","",J2284/K2284))</f>
        <v>4.7059803431617514E-4</v>
      </c>
    </row>
    <row r="2285" spans="1:12" ht="12.75" x14ac:dyDescent="0.2">
      <c r="A2285" s="302" t="s">
        <v>17228</v>
      </c>
      <c r="B2285" s="312">
        <v>589</v>
      </c>
      <c r="C2285" s="313" t="s">
        <v>17229</v>
      </c>
      <c r="D2285" s="314" t="s">
        <v>60</v>
      </c>
      <c r="E2285" s="315" t="s">
        <v>17219</v>
      </c>
      <c r="F2285" s="315" t="s">
        <v>17221</v>
      </c>
      <c r="G2285" s="316">
        <v>77.079796264855688</v>
      </c>
      <c r="H2285" s="317">
        <v>0.09</v>
      </c>
      <c r="I2285" s="318">
        <v>2418.8000000000002</v>
      </c>
      <c r="J2285" s="318">
        <v>1.8</v>
      </c>
      <c r="K2285" s="318">
        <f t="shared" si="130"/>
        <v>2420.6000000000004</v>
      </c>
      <c r="L2285" s="351">
        <f>IF(J2285="","",IF(K2285="","",J2285/K2285))</f>
        <v>7.4361728497066828E-4</v>
      </c>
    </row>
    <row r="2286" spans="1:12" ht="12.75" x14ac:dyDescent="0.2">
      <c r="A2286" s="302" t="s">
        <v>17228</v>
      </c>
      <c r="B2286" s="312">
        <v>618</v>
      </c>
      <c r="C2286" s="313" t="s">
        <v>17229</v>
      </c>
      <c r="D2286" s="314" t="s">
        <v>60</v>
      </c>
      <c r="E2286" s="315" t="s">
        <v>17219</v>
      </c>
      <c r="F2286" s="315" t="s">
        <v>17221</v>
      </c>
      <c r="G2286" s="316">
        <v>76.699029126213588</v>
      </c>
      <c r="H2286" s="317"/>
      <c r="I2286" s="318">
        <v>779</v>
      </c>
      <c r="J2286" s="318">
        <v>3</v>
      </c>
      <c r="K2286" s="318">
        <f t="shared" si="130"/>
        <v>782</v>
      </c>
      <c r="L2286" s="351">
        <f>IF(J2286="","",IF(K2286="","",J2286/K2286))</f>
        <v>3.8363171355498722E-3</v>
      </c>
    </row>
    <row r="2287" spans="1:12" ht="12.75" x14ac:dyDescent="0.2">
      <c r="A2287" s="302" t="s">
        <v>17228</v>
      </c>
      <c r="B2287" s="335">
        <v>192</v>
      </c>
      <c r="C2287" s="313" t="s">
        <v>17229</v>
      </c>
      <c r="D2287" s="314" t="s">
        <v>60</v>
      </c>
      <c r="E2287" s="315" t="s">
        <v>17219</v>
      </c>
      <c r="F2287" s="315" t="s">
        <v>484</v>
      </c>
      <c r="G2287" s="316">
        <v>76.674972314507201</v>
      </c>
      <c r="H2287" s="317">
        <v>0.25510037000813651</v>
      </c>
      <c r="I2287" s="318">
        <v>2319.7622576667413</v>
      </c>
      <c r="J2287" s="318">
        <v>9.3842063671738245</v>
      </c>
      <c r="K2287" s="318">
        <f t="shared" si="130"/>
        <v>2329.146464033915</v>
      </c>
      <c r="L2287" s="351">
        <v>4.0290323138035085E-3</v>
      </c>
    </row>
    <row r="2288" spans="1:12" ht="12.75" x14ac:dyDescent="0.2">
      <c r="A2288" s="302" t="s">
        <v>17228</v>
      </c>
      <c r="B2288" s="335">
        <v>325</v>
      </c>
      <c r="C2288" s="313" t="s">
        <v>17229</v>
      </c>
      <c r="D2288" s="314" t="s">
        <v>60</v>
      </c>
      <c r="E2288" s="315" t="s">
        <v>17219</v>
      </c>
      <c r="F2288" s="315" t="s">
        <v>484</v>
      </c>
      <c r="G2288" s="316">
        <v>75.684315684315692</v>
      </c>
      <c r="H2288" s="317">
        <v>0.46397058608775499</v>
      </c>
      <c r="I2288" s="318">
        <v>3481.5555420353671</v>
      </c>
      <c r="J2288" s="318">
        <v>5.3632650287157295</v>
      </c>
      <c r="K2288" s="318">
        <f t="shared" si="130"/>
        <v>3486.918807064083</v>
      </c>
      <c r="L2288" s="351">
        <v>1.5381100981905263E-3</v>
      </c>
    </row>
    <row r="2289" spans="1:12" ht="12.75" x14ac:dyDescent="0.2">
      <c r="A2289" s="302" t="s">
        <v>17228</v>
      </c>
      <c r="B2289" s="312">
        <v>589</v>
      </c>
      <c r="C2289" s="313" t="s">
        <v>17229</v>
      </c>
      <c r="D2289" s="314" t="s">
        <v>60</v>
      </c>
      <c r="E2289" s="315" t="s">
        <v>17219</v>
      </c>
      <c r="F2289" s="315" t="s">
        <v>17221</v>
      </c>
      <c r="G2289" s="316">
        <v>74.702886247877771</v>
      </c>
      <c r="H2289" s="317">
        <v>0.1</v>
      </c>
      <c r="I2289" s="318">
        <v>2411.1999999999998</v>
      </c>
      <c r="J2289" s="318">
        <v>5.6</v>
      </c>
      <c r="K2289" s="318">
        <f t="shared" si="130"/>
        <v>2416.7999999999997</v>
      </c>
      <c r="L2289" s="351">
        <f t="shared" ref="L2289:L2294" si="131">IF(J2289="","",IF(K2289="","",J2289/K2289))</f>
        <v>2.3171135385633896E-3</v>
      </c>
    </row>
    <row r="2290" spans="1:12" ht="12.75" x14ac:dyDescent="0.2">
      <c r="A2290" s="302" t="s">
        <v>17228</v>
      </c>
      <c r="B2290" s="312">
        <v>589</v>
      </c>
      <c r="C2290" s="313" t="s">
        <v>17229</v>
      </c>
      <c r="D2290" s="314" t="s">
        <v>60</v>
      </c>
      <c r="E2290" s="315" t="s">
        <v>17219</v>
      </c>
      <c r="F2290" s="315" t="s">
        <v>17221</v>
      </c>
      <c r="G2290" s="316">
        <v>74.702886247877771</v>
      </c>
      <c r="H2290" s="317">
        <v>0.3</v>
      </c>
      <c r="I2290" s="318">
        <v>2032.73</v>
      </c>
      <c r="J2290" s="318">
        <v>2.93</v>
      </c>
      <c r="K2290" s="318">
        <f t="shared" si="130"/>
        <v>2035.66</v>
      </c>
      <c r="L2290" s="351">
        <f t="shared" si="131"/>
        <v>1.4393366279241131E-3</v>
      </c>
    </row>
    <row r="2291" spans="1:12" ht="12.75" x14ac:dyDescent="0.2">
      <c r="A2291" s="302" t="s">
        <v>17228</v>
      </c>
      <c r="B2291" s="312">
        <v>589</v>
      </c>
      <c r="C2291" s="313" t="s">
        <v>17229</v>
      </c>
      <c r="D2291" s="314" t="s">
        <v>60</v>
      </c>
      <c r="E2291" s="315" t="s">
        <v>17219</v>
      </c>
      <c r="F2291" s="315" t="s">
        <v>17221</v>
      </c>
      <c r="G2291" s="316">
        <v>74.702886247877771</v>
      </c>
      <c r="H2291" s="317">
        <v>0</v>
      </c>
      <c r="I2291" s="318">
        <v>1821.4</v>
      </c>
      <c r="J2291" s="318">
        <v>1.4</v>
      </c>
      <c r="K2291" s="318">
        <f t="shared" si="130"/>
        <v>1822.8000000000002</v>
      </c>
      <c r="L2291" s="351">
        <f t="shared" si="131"/>
        <v>7.6804915514592923E-4</v>
      </c>
    </row>
    <row r="2292" spans="1:12" ht="12.75" x14ac:dyDescent="0.2">
      <c r="A2292" s="302" t="s">
        <v>17228</v>
      </c>
      <c r="B2292" s="312">
        <v>618</v>
      </c>
      <c r="C2292" s="313" t="s">
        <v>17229</v>
      </c>
      <c r="D2292" s="314" t="s">
        <v>60</v>
      </c>
      <c r="E2292" s="315" t="s">
        <v>17219</v>
      </c>
      <c r="F2292" s="315" t="s">
        <v>17221</v>
      </c>
      <c r="G2292" s="316">
        <v>74.271844660194176</v>
      </c>
      <c r="H2292" s="317">
        <v>0.19</v>
      </c>
      <c r="I2292" s="318">
        <v>729.33</v>
      </c>
      <c r="J2292" s="318">
        <v>6.07</v>
      </c>
      <c r="K2292" s="318">
        <f t="shared" si="130"/>
        <v>735.40000000000009</v>
      </c>
      <c r="L2292" s="351">
        <f t="shared" si="131"/>
        <v>8.2540114223551807E-3</v>
      </c>
    </row>
    <row r="2293" spans="1:12" ht="12.75" x14ac:dyDescent="0.2">
      <c r="A2293" s="302" t="s">
        <v>17228</v>
      </c>
      <c r="B2293" s="312">
        <v>618</v>
      </c>
      <c r="C2293" s="313" t="s">
        <v>17229</v>
      </c>
      <c r="D2293" s="314" t="s">
        <v>60</v>
      </c>
      <c r="E2293" s="315" t="s">
        <v>17219</v>
      </c>
      <c r="F2293" s="315" t="s">
        <v>17221</v>
      </c>
      <c r="G2293" s="316">
        <v>74.271844660194176</v>
      </c>
      <c r="H2293" s="317">
        <v>0.3</v>
      </c>
      <c r="I2293" s="318">
        <v>755.27</v>
      </c>
      <c r="J2293" s="318">
        <v>5.4</v>
      </c>
      <c r="K2293" s="318">
        <f t="shared" si="130"/>
        <v>760.67</v>
      </c>
      <c r="L2293" s="351">
        <f t="shared" si="131"/>
        <v>7.0990048246940204E-3</v>
      </c>
    </row>
    <row r="2294" spans="1:12" ht="12.75" x14ac:dyDescent="0.2">
      <c r="A2294" s="302" t="s">
        <v>17228</v>
      </c>
      <c r="B2294" s="312">
        <v>618</v>
      </c>
      <c r="C2294" s="313" t="s">
        <v>17229</v>
      </c>
      <c r="D2294" s="314" t="s">
        <v>60</v>
      </c>
      <c r="E2294" s="315" t="s">
        <v>17219</v>
      </c>
      <c r="F2294" s="315" t="s">
        <v>17221</v>
      </c>
      <c r="G2294" s="316">
        <v>74.271844660194176</v>
      </c>
      <c r="H2294" s="317">
        <v>0.27</v>
      </c>
      <c r="I2294" s="318">
        <v>766.53</v>
      </c>
      <c r="J2294" s="318">
        <v>3.73</v>
      </c>
      <c r="K2294" s="318">
        <f t="shared" si="130"/>
        <v>770.26</v>
      </c>
      <c r="L2294" s="351">
        <f t="shared" si="131"/>
        <v>4.8425207072936415E-3</v>
      </c>
    </row>
    <row r="2295" spans="1:12" ht="12.75" x14ac:dyDescent="0.2">
      <c r="A2295" s="302" t="s">
        <v>17228</v>
      </c>
      <c r="B2295" s="335">
        <v>192</v>
      </c>
      <c r="C2295" s="313" t="s">
        <v>17229</v>
      </c>
      <c r="D2295" s="314" t="s">
        <v>60</v>
      </c>
      <c r="E2295" s="315" t="s">
        <v>17219</v>
      </c>
      <c r="F2295" s="315" t="s">
        <v>484</v>
      </c>
      <c r="G2295" s="316">
        <v>74.264922352248476</v>
      </c>
      <c r="H2295" s="317">
        <v>1.7846942715510918</v>
      </c>
      <c r="I2295" s="318">
        <v>2351.5299021951291</v>
      </c>
      <c r="J2295" s="318">
        <v>43.525736443764849</v>
      </c>
      <c r="K2295" s="318">
        <f t="shared" si="130"/>
        <v>2395.0556386388939</v>
      </c>
      <c r="L2295" s="351">
        <v>1.8173162970234986E-2</v>
      </c>
    </row>
    <row r="2296" spans="1:12" ht="12.75" x14ac:dyDescent="0.2">
      <c r="A2296" s="302" t="s">
        <v>17228</v>
      </c>
      <c r="B2296" s="312">
        <v>618</v>
      </c>
      <c r="C2296" s="313" t="s">
        <v>17229</v>
      </c>
      <c r="D2296" s="314" t="s">
        <v>60</v>
      </c>
      <c r="E2296" s="315" t="s">
        <v>17219</v>
      </c>
      <c r="F2296" s="315" t="s">
        <v>17221</v>
      </c>
      <c r="G2296" s="316">
        <v>73.948220064724921</v>
      </c>
      <c r="H2296" s="317">
        <v>0.41</v>
      </c>
      <c r="I2296" s="318">
        <v>2448.5700000000002</v>
      </c>
      <c r="J2296" s="318">
        <v>9.69</v>
      </c>
      <c r="K2296" s="318">
        <f t="shared" si="130"/>
        <v>2458.2600000000002</v>
      </c>
      <c r="L2296" s="351">
        <f>IF(J2296="","",IF(K2296="","",J2296/K2296))</f>
        <v>3.941812501525469E-3</v>
      </c>
    </row>
    <row r="2297" spans="1:12" ht="12.75" x14ac:dyDescent="0.2">
      <c r="A2297" s="302" t="s">
        <v>17228</v>
      </c>
      <c r="B2297" s="312">
        <v>618</v>
      </c>
      <c r="C2297" s="313" t="s">
        <v>17229</v>
      </c>
      <c r="D2297" s="314" t="s">
        <v>60</v>
      </c>
      <c r="E2297" s="315" t="s">
        <v>17219</v>
      </c>
      <c r="F2297" s="315" t="s">
        <v>17221</v>
      </c>
      <c r="G2297" s="316">
        <v>73.948220064724921</v>
      </c>
      <c r="H2297" s="317">
        <v>0.4</v>
      </c>
      <c r="I2297" s="318">
        <v>2445.86</v>
      </c>
      <c r="J2297" s="318">
        <v>10.59</v>
      </c>
      <c r="K2297" s="318">
        <f t="shared" si="130"/>
        <v>2456.4500000000003</v>
      </c>
      <c r="L2297" s="351">
        <f>IF(J2297="","",IF(K2297="","",J2297/K2297))</f>
        <v>4.3110993506890018E-3</v>
      </c>
    </row>
    <row r="2298" spans="1:12" ht="12.75" x14ac:dyDescent="0.2">
      <c r="A2298" s="302" t="s">
        <v>17228</v>
      </c>
      <c r="B2298" s="312">
        <v>618</v>
      </c>
      <c r="C2298" s="313" t="s">
        <v>17229</v>
      </c>
      <c r="D2298" s="314" t="s">
        <v>60</v>
      </c>
      <c r="E2298" s="315" t="s">
        <v>17219</v>
      </c>
      <c r="F2298" s="315" t="s">
        <v>17221</v>
      </c>
      <c r="G2298" s="316">
        <v>73.948220064724921</v>
      </c>
      <c r="H2298" s="317">
        <v>0.4</v>
      </c>
      <c r="I2298" s="318">
        <v>2458.5</v>
      </c>
      <c r="J2298" s="318">
        <v>7.83</v>
      </c>
      <c r="K2298" s="318">
        <f t="shared" si="130"/>
        <v>2466.33</v>
      </c>
      <c r="L2298" s="351">
        <f>IF(J2298="","",IF(K2298="","",J2298/K2298))</f>
        <v>3.1747576358394864E-3</v>
      </c>
    </row>
    <row r="2299" spans="1:12" ht="12.75" x14ac:dyDescent="0.2">
      <c r="A2299" s="302" t="s">
        <v>17228</v>
      </c>
      <c r="B2299" s="335">
        <v>145</v>
      </c>
      <c r="C2299" s="313" t="s">
        <v>17229</v>
      </c>
      <c r="D2299" s="314" t="s">
        <v>60</v>
      </c>
      <c r="E2299" s="315" t="s">
        <v>17219</v>
      </c>
      <c r="F2299" s="315" t="s">
        <v>484</v>
      </c>
      <c r="G2299" s="316">
        <v>73.435114503816806</v>
      </c>
      <c r="H2299" s="317">
        <v>1.9148569243581672</v>
      </c>
      <c r="I2299" s="318">
        <v>3669.0051170138481</v>
      </c>
      <c r="J2299" s="318">
        <v>20.164920044738654</v>
      </c>
      <c r="K2299" s="318">
        <f t="shared" si="130"/>
        <v>3689.1700370585868</v>
      </c>
      <c r="L2299" s="351">
        <v>5.4659773993004541E-3</v>
      </c>
    </row>
    <row r="2300" spans="1:12" ht="12.75" x14ac:dyDescent="0.2">
      <c r="A2300" s="302" t="s">
        <v>17228</v>
      </c>
      <c r="B2300" s="312">
        <v>618</v>
      </c>
      <c r="C2300" s="313" t="s">
        <v>17229</v>
      </c>
      <c r="D2300" s="314" t="s">
        <v>60</v>
      </c>
      <c r="E2300" s="315" t="s">
        <v>17219</v>
      </c>
      <c r="F2300" s="315" t="s">
        <v>17221</v>
      </c>
      <c r="G2300" s="316">
        <v>73.300970873786412</v>
      </c>
      <c r="H2300" s="317">
        <v>0.4</v>
      </c>
      <c r="I2300" s="318">
        <v>886.8</v>
      </c>
      <c r="J2300" s="318">
        <v>9</v>
      </c>
      <c r="K2300" s="318">
        <f t="shared" si="130"/>
        <v>895.8</v>
      </c>
      <c r="L2300" s="351">
        <f t="shared" ref="L2300:L2308" si="132">IF(J2300="","",IF(K2300="","",J2300/K2300))</f>
        <v>1.0046885465505693E-2</v>
      </c>
    </row>
    <row r="2301" spans="1:12" ht="12.75" x14ac:dyDescent="0.2">
      <c r="A2301" s="302" t="s">
        <v>17228</v>
      </c>
      <c r="B2301" s="312">
        <v>618</v>
      </c>
      <c r="C2301" s="313" t="s">
        <v>17229</v>
      </c>
      <c r="D2301" s="314" t="s">
        <v>60</v>
      </c>
      <c r="E2301" s="315" t="s">
        <v>17219</v>
      </c>
      <c r="F2301" s="315" t="s">
        <v>17221</v>
      </c>
      <c r="G2301" s="316">
        <v>73.300970873786412</v>
      </c>
      <c r="H2301" s="317">
        <v>0.4</v>
      </c>
      <c r="I2301" s="318">
        <v>874.47</v>
      </c>
      <c r="J2301" s="318">
        <v>8.27</v>
      </c>
      <c r="K2301" s="318">
        <f t="shared" si="130"/>
        <v>882.74</v>
      </c>
      <c r="L2301" s="351">
        <f t="shared" si="132"/>
        <v>9.3685569929990702E-3</v>
      </c>
    </row>
    <row r="2302" spans="1:12" ht="12.75" x14ac:dyDescent="0.2">
      <c r="A2302" s="302" t="s">
        <v>17228</v>
      </c>
      <c r="B2302" s="312">
        <v>618</v>
      </c>
      <c r="C2302" s="313" t="s">
        <v>17229</v>
      </c>
      <c r="D2302" s="314" t="s">
        <v>60</v>
      </c>
      <c r="E2302" s="315" t="s">
        <v>17219</v>
      </c>
      <c r="F2302" s="315" t="s">
        <v>17221</v>
      </c>
      <c r="G2302" s="316">
        <v>73.300970873786412</v>
      </c>
      <c r="H2302" s="317">
        <v>0.4</v>
      </c>
      <c r="I2302" s="318">
        <v>858.8</v>
      </c>
      <c r="J2302" s="318">
        <v>7.93</v>
      </c>
      <c r="K2302" s="318">
        <f t="shared" si="130"/>
        <v>866.7299999999999</v>
      </c>
      <c r="L2302" s="351">
        <f t="shared" si="132"/>
        <v>9.1493313950134422E-3</v>
      </c>
    </row>
    <row r="2303" spans="1:12" ht="12.75" x14ac:dyDescent="0.2">
      <c r="A2303" s="302" t="s">
        <v>17228</v>
      </c>
      <c r="B2303" s="312">
        <v>589</v>
      </c>
      <c r="C2303" s="313" t="s">
        <v>17229</v>
      </c>
      <c r="D2303" s="314" t="s">
        <v>60</v>
      </c>
      <c r="E2303" s="315" t="s">
        <v>17219</v>
      </c>
      <c r="F2303" s="315" t="s">
        <v>17221</v>
      </c>
      <c r="G2303" s="316">
        <v>73.174872665534807</v>
      </c>
      <c r="H2303" s="317">
        <v>0.1</v>
      </c>
      <c r="I2303" s="318">
        <v>1959.4</v>
      </c>
      <c r="J2303" s="318">
        <v>3</v>
      </c>
      <c r="K2303" s="318">
        <f t="shared" si="130"/>
        <v>1962.4</v>
      </c>
      <c r="L2303" s="351">
        <f t="shared" si="132"/>
        <v>1.5287403179779862E-3</v>
      </c>
    </row>
    <row r="2304" spans="1:12" ht="12.75" x14ac:dyDescent="0.2">
      <c r="A2304" s="302" t="s">
        <v>17228</v>
      </c>
      <c r="B2304" s="312">
        <v>589</v>
      </c>
      <c r="C2304" s="313" t="s">
        <v>17229</v>
      </c>
      <c r="D2304" s="314" t="s">
        <v>60</v>
      </c>
      <c r="E2304" s="315" t="s">
        <v>17219</v>
      </c>
      <c r="F2304" s="315" t="s">
        <v>17221</v>
      </c>
      <c r="G2304" s="316">
        <v>73.174872665534807</v>
      </c>
      <c r="H2304" s="317">
        <v>0.1</v>
      </c>
      <c r="I2304" s="318">
        <v>1980.47</v>
      </c>
      <c r="J2304" s="318">
        <v>2.0699999999999998</v>
      </c>
      <c r="K2304" s="318">
        <f t="shared" si="130"/>
        <v>1982.54</v>
      </c>
      <c r="L2304" s="351">
        <f t="shared" si="132"/>
        <v>1.0441151250416133E-3</v>
      </c>
    </row>
    <row r="2305" spans="1:12" ht="12.75" x14ac:dyDescent="0.2">
      <c r="A2305" s="302" t="s">
        <v>17228</v>
      </c>
      <c r="B2305" s="312">
        <v>589</v>
      </c>
      <c r="C2305" s="313" t="s">
        <v>17229</v>
      </c>
      <c r="D2305" s="314" t="s">
        <v>60</v>
      </c>
      <c r="E2305" s="315" t="s">
        <v>17219</v>
      </c>
      <c r="F2305" s="315" t="s">
        <v>17221</v>
      </c>
      <c r="G2305" s="316">
        <v>73.174872665534807</v>
      </c>
      <c r="H2305" s="317">
        <v>0.1</v>
      </c>
      <c r="I2305" s="318">
        <v>1974.53</v>
      </c>
      <c r="J2305" s="318">
        <v>2</v>
      </c>
      <c r="K2305" s="318">
        <f t="shared" si="130"/>
        <v>1976.53</v>
      </c>
      <c r="L2305" s="351">
        <f t="shared" si="132"/>
        <v>1.0118743454437828E-3</v>
      </c>
    </row>
    <row r="2306" spans="1:12" ht="12.75" x14ac:dyDescent="0.2">
      <c r="A2306" s="302" t="s">
        <v>17228</v>
      </c>
      <c r="B2306" s="312">
        <v>618</v>
      </c>
      <c r="C2306" s="313" t="s">
        <v>17229</v>
      </c>
      <c r="D2306" s="314" t="s">
        <v>60</v>
      </c>
      <c r="E2306" s="315" t="s">
        <v>17219</v>
      </c>
      <c r="F2306" s="315" t="s">
        <v>17221</v>
      </c>
      <c r="G2306" s="316">
        <v>72.977346278317157</v>
      </c>
      <c r="H2306" s="317">
        <v>0.49</v>
      </c>
      <c r="I2306" s="318">
        <v>899.2</v>
      </c>
      <c r="J2306" s="318">
        <v>8.8699999999999992</v>
      </c>
      <c r="K2306" s="318">
        <f t="shared" si="130"/>
        <v>908.07</v>
      </c>
      <c r="L2306" s="351">
        <f t="shared" si="132"/>
        <v>9.7679694296695183E-3</v>
      </c>
    </row>
    <row r="2307" spans="1:12" ht="12.75" x14ac:dyDescent="0.2">
      <c r="A2307" s="302" t="s">
        <v>17228</v>
      </c>
      <c r="B2307" s="312">
        <v>618</v>
      </c>
      <c r="C2307" s="313" t="s">
        <v>17229</v>
      </c>
      <c r="D2307" s="314" t="s">
        <v>60</v>
      </c>
      <c r="E2307" s="315" t="s">
        <v>17219</v>
      </c>
      <c r="F2307" s="315" t="s">
        <v>17221</v>
      </c>
      <c r="G2307" s="316">
        <v>72.977346278317157</v>
      </c>
      <c r="H2307" s="317">
        <v>0.51</v>
      </c>
      <c r="I2307" s="318">
        <v>848.07</v>
      </c>
      <c r="J2307" s="318">
        <v>9.1999999999999993</v>
      </c>
      <c r="K2307" s="318">
        <f t="shared" si="130"/>
        <v>857.2700000000001</v>
      </c>
      <c r="L2307" s="351">
        <f t="shared" si="132"/>
        <v>1.0731741458350343E-2</v>
      </c>
    </row>
    <row r="2308" spans="1:12" ht="12.75" x14ac:dyDescent="0.2">
      <c r="A2308" s="302" t="s">
        <v>17228</v>
      </c>
      <c r="B2308" s="312">
        <v>618</v>
      </c>
      <c r="C2308" s="313" t="s">
        <v>17229</v>
      </c>
      <c r="D2308" s="314" t="s">
        <v>60</v>
      </c>
      <c r="E2308" s="315" t="s">
        <v>17219</v>
      </c>
      <c r="F2308" s="315" t="s">
        <v>17221</v>
      </c>
      <c r="G2308" s="316">
        <v>72.977346278317157</v>
      </c>
      <c r="H2308" s="317">
        <v>0.51</v>
      </c>
      <c r="I2308" s="318">
        <v>848.47</v>
      </c>
      <c r="J2308" s="318">
        <v>9.1300000000000008</v>
      </c>
      <c r="K2308" s="318">
        <f t="shared" si="130"/>
        <v>857.6</v>
      </c>
      <c r="L2308" s="351">
        <f t="shared" si="132"/>
        <v>1.064598880597015E-2</v>
      </c>
    </row>
    <row r="2309" spans="1:12" ht="12.75" x14ac:dyDescent="0.2">
      <c r="A2309" s="302" t="s">
        <v>17228</v>
      </c>
      <c r="B2309" s="335">
        <v>192</v>
      </c>
      <c r="C2309" s="313" t="s">
        <v>17229</v>
      </c>
      <c r="D2309" s="314" t="s">
        <v>60</v>
      </c>
      <c r="E2309" s="315" t="s">
        <v>17219</v>
      </c>
      <c r="F2309" s="315" t="s">
        <v>484</v>
      </c>
      <c r="G2309" s="316">
        <v>72.87402207694781</v>
      </c>
      <c r="H2309" s="317">
        <v>0.6835182944867193</v>
      </c>
      <c r="I2309" s="318">
        <v>3738.4957358280253</v>
      </c>
      <c r="J2309" s="318">
        <v>12.000701897102761</v>
      </c>
      <c r="K2309" s="318">
        <f t="shared" si="130"/>
        <v>3750.4964377251281</v>
      </c>
      <c r="L2309" s="351">
        <v>3.1997635770004392E-3</v>
      </c>
    </row>
    <row r="2310" spans="1:12" ht="12.75" x14ac:dyDescent="0.2">
      <c r="A2310" s="302" t="s">
        <v>17228</v>
      </c>
      <c r="B2310" s="335">
        <v>192.01080663836356</v>
      </c>
      <c r="C2310" s="313" t="s">
        <v>17229</v>
      </c>
      <c r="D2310" s="314" t="s">
        <v>60</v>
      </c>
      <c r="E2310" s="315" t="s">
        <v>17219</v>
      </c>
      <c r="F2310" s="315" t="s">
        <v>484</v>
      </c>
      <c r="G2310" s="316">
        <v>72.09</v>
      </c>
      <c r="H2310" s="317">
        <v>1.0765415222154167</v>
      </c>
      <c r="I2310" s="318">
        <v>2309.777361894643</v>
      </c>
      <c r="J2310" s="318">
        <v>5.1026038246093058E-2</v>
      </c>
      <c r="K2310" s="318">
        <f t="shared" si="130"/>
        <v>2309.8283879328892</v>
      </c>
      <c r="L2310" s="351">
        <v>2.2090835194798721E-5</v>
      </c>
    </row>
    <row r="2311" spans="1:12" ht="12.75" x14ac:dyDescent="0.2">
      <c r="A2311" s="302" t="s">
        <v>17228</v>
      </c>
      <c r="B2311" s="312">
        <v>589</v>
      </c>
      <c r="C2311" s="313" t="s">
        <v>17229</v>
      </c>
      <c r="D2311" s="314" t="s">
        <v>60</v>
      </c>
      <c r="E2311" s="315" t="s">
        <v>17219</v>
      </c>
      <c r="F2311" s="315" t="s">
        <v>17221</v>
      </c>
      <c r="G2311" s="316">
        <v>71.986417657045848</v>
      </c>
      <c r="H2311" s="317">
        <v>0.11</v>
      </c>
      <c r="I2311" s="318">
        <v>2487.27</v>
      </c>
      <c r="J2311" s="318">
        <v>6.4</v>
      </c>
      <c r="K2311" s="318">
        <f t="shared" si="130"/>
        <v>2493.67</v>
      </c>
      <c r="L2311" s="351">
        <f>IF(J2311="","",IF(K2311="","",J2311/K2311))</f>
        <v>2.5664983738826709E-3</v>
      </c>
    </row>
    <row r="2312" spans="1:12" ht="12.75" x14ac:dyDescent="0.2">
      <c r="A2312" s="302" t="s">
        <v>17228</v>
      </c>
      <c r="B2312" s="312">
        <v>589</v>
      </c>
      <c r="C2312" s="313" t="s">
        <v>17229</v>
      </c>
      <c r="D2312" s="314" t="s">
        <v>60</v>
      </c>
      <c r="E2312" s="315" t="s">
        <v>17219</v>
      </c>
      <c r="F2312" s="315" t="s">
        <v>17221</v>
      </c>
      <c r="G2312" s="316">
        <v>71.986417657045848</v>
      </c>
      <c r="H2312" s="317">
        <v>0.1</v>
      </c>
      <c r="I2312" s="318">
        <v>2478</v>
      </c>
      <c r="J2312" s="318">
        <v>2.8</v>
      </c>
      <c r="K2312" s="318">
        <f t="shared" si="130"/>
        <v>2480.8000000000002</v>
      </c>
      <c r="L2312" s="351">
        <f>IF(J2312="","",IF(K2312="","",J2312/K2312))</f>
        <v>1.128668171557562E-3</v>
      </c>
    </row>
    <row r="2313" spans="1:12" ht="12.75" x14ac:dyDescent="0.2">
      <c r="A2313" s="302" t="s">
        <v>17228</v>
      </c>
      <c r="B2313" s="312">
        <v>589</v>
      </c>
      <c r="C2313" s="313" t="s">
        <v>17229</v>
      </c>
      <c r="D2313" s="314" t="s">
        <v>60</v>
      </c>
      <c r="E2313" s="315" t="s">
        <v>17219</v>
      </c>
      <c r="F2313" s="315" t="s">
        <v>17221</v>
      </c>
      <c r="G2313" s="316">
        <v>71.986417657045848</v>
      </c>
      <c r="H2313" s="317">
        <v>0.1</v>
      </c>
      <c r="I2313" s="318">
        <v>2465.0700000000002</v>
      </c>
      <c r="J2313" s="318">
        <v>2</v>
      </c>
      <c r="K2313" s="318">
        <f t="shared" si="130"/>
        <v>2467.0700000000002</v>
      </c>
      <c r="L2313" s="351">
        <f>IF(J2313="","",IF(K2313="","",J2313/K2313))</f>
        <v>8.1067825396117653E-4</v>
      </c>
    </row>
    <row r="2314" spans="1:12" ht="12.75" x14ac:dyDescent="0.2">
      <c r="A2314" s="302" t="s">
        <v>17228</v>
      </c>
      <c r="B2314" s="335">
        <v>192</v>
      </c>
      <c r="C2314" s="313" t="s">
        <v>17229</v>
      </c>
      <c r="D2314" s="314" t="s">
        <v>60</v>
      </c>
      <c r="E2314" s="315" t="s">
        <v>17219</v>
      </c>
      <c r="F2314" s="315" t="s">
        <v>484</v>
      </c>
      <c r="G2314" s="316">
        <v>71.925190194420964</v>
      </c>
      <c r="H2314" s="317">
        <v>1.9584360605782369</v>
      </c>
      <c r="I2314" s="318">
        <v>2109.6144333953921</v>
      </c>
      <c r="J2314" s="318">
        <v>42.289353394315306</v>
      </c>
      <c r="K2314" s="318">
        <f t="shared" si="130"/>
        <v>2151.9037867897073</v>
      </c>
      <c r="L2314" s="351">
        <v>1.9652065140609371E-2</v>
      </c>
    </row>
    <row r="2315" spans="1:12" ht="12.75" x14ac:dyDescent="0.2">
      <c r="A2315" s="302" t="s">
        <v>17228</v>
      </c>
      <c r="B2315" s="335">
        <v>192</v>
      </c>
      <c r="C2315" s="313" t="s">
        <v>17229</v>
      </c>
      <c r="D2315" s="314" t="s">
        <v>60</v>
      </c>
      <c r="E2315" s="315" t="s">
        <v>17219</v>
      </c>
      <c r="F2315" s="315" t="s">
        <v>484</v>
      </c>
      <c r="G2315" s="316">
        <v>71.925190194420964</v>
      </c>
      <c r="H2315" s="317">
        <v>0.51121939213585588</v>
      </c>
      <c r="I2315" s="318">
        <v>2218.0380823944211</v>
      </c>
      <c r="J2315" s="318">
        <v>5.8479704007718887</v>
      </c>
      <c r="K2315" s="318">
        <f t="shared" si="130"/>
        <v>2223.8860527951929</v>
      </c>
      <c r="L2315" s="351">
        <v>2.6296178230092318E-3</v>
      </c>
    </row>
    <row r="2316" spans="1:12" ht="12.75" x14ac:dyDescent="0.2">
      <c r="A2316" s="302" t="s">
        <v>17228</v>
      </c>
      <c r="B2316" s="312">
        <v>618</v>
      </c>
      <c r="C2316" s="313" t="s">
        <v>17229</v>
      </c>
      <c r="D2316" s="314" t="s">
        <v>60</v>
      </c>
      <c r="E2316" s="315" t="s">
        <v>17219</v>
      </c>
      <c r="F2316" s="315" t="s">
        <v>17221</v>
      </c>
      <c r="G2316" s="316">
        <v>71.844660194174764</v>
      </c>
      <c r="H2316" s="317">
        <v>0.25</v>
      </c>
      <c r="I2316" s="318">
        <v>2956.67</v>
      </c>
      <c r="J2316" s="318">
        <v>8.27</v>
      </c>
      <c r="K2316" s="318">
        <f t="shared" si="130"/>
        <v>2964.94</v>
      </c>
      <c r="L2316" s="351">
        <f t="shared" ref="L2316:L2321" si="133">IF(J2316="","",IF(K2316="","",J2316/K2316))</f>
        <v>2.7892638636869546E-3</v>
      </c>
    </row>
    <row r="2317" spans="1:12" ht="12.75" x14ac:dyDescent="0.2">
      <c r="A2317" s="302" t="s">
        <v>17228</v>
      </c>
      <c r="B2317" s="312">
        <v>618</v>
      </c>
      <c r="C2317" s="313" t="s">
        <v>17229</v>
      </c>
      <c r="D2317" s="314" t="s">
        <v>60</v>
      </c>
      <c r="E2317" s="315" t="s">
        <v>17219</v>
      </c>
      <c r="F2317" s="315" t="s">
        <v>17221</v>
      </c>
      <c r="G2317" s="316">
        <v>71.844660194174764</v>
      </c>
      <c r="H2317" s="317">
        <v>0.3</v>
      </c>
      <c r="I2317" s="318">
        <v>2909.73</v>
      </c>
      <c r="J2317" s="318">
        <v>8.73</v>
      </c>
      <c r="K2317" s="318">
        <f t="shared" si="130"/>
        <v>2918.46</v>
      </c>
      <c r="L2317" s="351">
        <f t="shared" si="133"/>
        <v>2.9913036327378138E-3</v>
      </c>
    </row>
    <row r="2318" spans="1:12" ht="12.75" x14ac:dyDescent="0.2">
      <c r="A2318" s="302" t="s">
        <v>17228</v>
      </c>
      <c r="B2318" s="312">
        <v>618</v>
      </c>
      <c r="C2318" s="313" t="s">
        <v>17229</v>
      </c>
      <c r="D2318" s="314" t="s">
        <v>60</v>
      </c>
      <c r="E2318" s="315" t="s">
        <v>17219</v>
      </c>
      <c r="F2318" s="315" t="s">
        <v>17221</v>
      </c>
      <c r="G2318" s="316">
        <v>71.844660194174764</v>
      </c>
      <c r="H2318" s="317">
        <v>0.3</v>
      </c>
      <c r="I2318" s="318">
        <v>2886.47</v>
      </c>
      <c r="J2318" s="318">
        <v>9</v>
      </c>
      <c r="K2318" s="318">
        <f t="shared" ref="K2318:K2381" si="134">I2318+J2318</f>
        <v>2895.47</v>
      </c>
      <c r="L2318" s="351">
        <f t="shared" si="133"/>
        <v>3.108303660545611E-3</v>
      </c>
    </row>
    <row r="2319" spans="1:12" ht="12.75" x14ac:dyDescent="0.2">
      <c r="A2319" s="302" t="s">
        <v>17228</v>
      </c>
      <c r="B2319" s="312">
        <v>618</v>
      </c>
      <c r="C2319" s="313" t="s">
        <v>17229</v>
      </c>
      <c r="D2319" s="314" t="s">
        <v>60</v>
      </c>
      <c r="E2319" s="315" t="s">
        <v>17219</v>
      </c>
      <c r="F2319" s="315" t="s">
        <v>17221</v>
      </c>
      <c r="G2319" s="316">
        <v>70.711974110032358</v>
      </c>
      <c r="H2319" s="317">
        <v>0.1</v>
      </c>
      <c r="I2319" s="318">
        <v>1647.67</v>
      </c>
      <c r="J2319" s="318">
        <v>1.4</v>
      </c>
      <c r="K2319" s="318">
        <f t="shared" si="134"/>
        <v>1649.0700000000002</v>
      </c>
      <c r="L2319" s="351">
        <f t="shared" si="133"/>
        <v>8.4896335510317928E-4</v>
      </c>
    </row>
    <row r="2320" spans="1:12" ht="12.75" x14ac:dyDescent="0.2">
      <c r="A2320" s="302" t="s">
        <v>17228</v>
      </c>
      <c r="B2320" s="312">
        <v>618</v>
      </c>
      <c r="C2320" s="313" t="s">
        <v>17229</v>
      </c>
      <c r="D2320" s="314" t="s">
        <v>60</v>
      </c>
      <c r="E2320" s="315" t="s">
        <v>17219</v>
      </c>
      <c r="F2320" s="315" t="s">
        <v>17221</v>
      </c>
      <c r="G2320" s="316">
        <v>70.711974110032358</v>
      </c>
      <c r="H2320" s="317">
        <v>0.1</v>
      </c>
      <c r="I2320" s="318">
        <v>1638.33</v>
      </c>
      <c r="J2320" s="318">
        <v>1</v>
      </c>
      <c r="K2320" s="318">
        <f t="shared" si="134"/>
        <v>1639.33</v>
      </c>
      <c r="L2320" s="351">
        <f t="shared" si="133"/>
        <v>6.1000530704617131E-4</v>
      </c>
    </row>
    <row r="2321" spans="1:12" ht="12.75" x14ac:dyDescent="0.2">
      <c r="A2321" s="302" t="s">
        <v>17228</v>
      </c>
      <c r="B2321" s="312">
        <v>618</v>
      </c>
      <c r="C2321" s="313" t="s">
        <v>17229</v>
      </c>
      <c r="D2321" s="314" t="s">
        <v>60</v>
      </c>
      <c r="E2321" s="315" t="s">
        <v>17219</v>
      </c>
      <c r="F2321" s="315" t="s">
        <v>17221</v>
      </c>
      <c r="G2321" s="316">
        <v>70.711974110032358</v>
      </c>
      <c r="H2321" s="317">
        <v>0.1</v>
      </c>
      <c r="I2321" s="318">
        <v>1601.53</v>
      </c>
      <c r="J2321" s="318">
        <v>1</v>
      </c>
      <c r="K2321" s="318">
        <f t="shared" si="134"/>
        <v>1602.53</v>
      </c>
      <c r="L2321" s="351">
        <f t="shared" si="133"/>
        <v>6.240132790025772E-4</v>
      </c>
    </row>
    <row r="2322" spans="1:12" ht="12.75" x14ac:dyDescent="0.2">
      <c r="A2322" s="302" t="s">
        <v>17228</v>
      </c>
      <c r="B2322" s="335">
        <v>192.01080663836356</v>
      </c>
      <c r="C2322" s="313" t="s">
        <v>17229</v>
      </c>
      <c r="D2322" s="314" t="s">
        <v>60</v>
      </c>
      <c r="E2322" s="315" t="s">
        <v>17219</v>
      </c>
      <c r="F2322" s="315" t="s">
        <v>484</v>
      </c>
      <c r="G2322" s="316">
        <v>70.531121399176939</v>
      </c>
      <c r="H2322" s="317">
        <v>1.2009747027906119</v>
      </c>
      <c r="I2322" s="318">
        <v>2926.2912542198128</v>
      </c>
      <c r="J2322" s="318">
        <v>4.664208810878808</v>
      </c>
      <c r="K2322" s="318">
        <f t="shared" si="134"/>
        <v>2930.9554630306916</v>
      </c>
      <c r="L2322" s="351">
        <v>1.5913612027580531E-3</v>
      </c>
    </row>
    <row r="2323" spans="1:12" ht="12.75" x14ac:dyDescent="0.2">
      <c r="A2323" s="302" t="s">
        <v>17228</v>
      </c>
      <c r="B2323" s="335">
        <v>192.01080663836356</v>
      </c>
      <c r="C2323" s="313" t="s">
        <v>17229</v>
      </c>
      <c r="D2323" s="314" t="s">
        <v>60</v>
      </c>
      <c r="E2323" s="315" t="s">
        <v>17219</v>
      </c>
      <c r="F2323" s="315" t="s">
        <v>484</v>
      </c>
      <c r="G2323" s="316">
        <v>70.531121399176939</v>
      </c>
      <c r="H2323" s="317">
        <v>0.46726955155419353</v>
      </c>
      <c r="I2323" s="318">
        <v>1281.7934754938854</v>
      </c>
      <c r="J2323" s="318">
        <v>0</v>
      </c>
      <c r="K2323" s="318">
        <f t="shared" si="134"/>
        <v>1281.7934754938854</v>
      </c>
      <c r="L2323" s="351">
        <v>0</v>
      </c>
    </row>
    <row r="2324" spans="1:12" ht="12.75" x14ac:dyDescent="0.2">
      <c r="A2324" s="302" t="s">
        <v>17228</v>
      </c>
      <c r="B2324" s="335">
        <v>145</v>
      </c>
      <c r="C2324" s="313" t="s">
        <v>17229</v>
      </c>
      <c r="D2324" s="314" t="s">
        <v>60</v>
      </c>
      <c r="E2324" s="315" t="s">
        <v>17219</v>
      </c>
      <c r="F2324" s="315" t="s">
        <v>484</v>
      </c>
      <c r="G2324" s="316">
        <v>70.390050876201244</v>
      </c>
      <c r="H2324" s="317">
        <v>0.47870452514323159</v>
      </c>
      <c r="I2324" s="318">
        <v>2115.9128488212014</v>
      </c>
      <c r="J2324" s="318">
        <v>3.9145621030983033</v>
      </c>
      <c r="K2324" s="318">
        <f t="shared" si="134"/>
        <v>2119.8274109242998</v>
      </c>
      <c r="L2324" s="351">
        <v>1.8466418930734802E-3</v>
      </c>
    </row>
    <row r="2325" spans="1:12" ht="12.75" x14ac:dyDescent="0.2">
      <c r="A2325" s="302" t="s">
        <v>17228</v>
      </c>
      <c r="B2325" s="335">
        <v>192</v>
      </c>
      <c r="C2325" s="313" t="s">
        <v>17229</v>
      </c>
      <c r="D2325" s="314" t="s">
        <v>60</v>
      </c>
      <c r="E2325" s="315" t="s">
        <v>17219</v>
      </c>
      <c r="F2325" s="315" t="s">
        <v>484</v>
      </c>
      <c r="G2325" s="316">
        <v>70.072463768115938</v>
      </c>
      <c r="H2325" s="317">
        <v>1.5843663334293436</v>
      </c>
      <c r="I2325" s="318">
        <v>2102.6935240086282</v>
      </c>
      <c r="J2325" s="318">
        <v>17.829481941088851</v>
      </c>
      <c r="K2325" s="318">
        <f t="shared" si="134"/>
        <v>2120.5230059497171</v>
      </c>
      <c r="L2325" s="351">
        <v>8.4080587152618857E-3</v>
      </c>
    </row>
    <row r="2326" spans="1:12" ht="12.75" x14ac:dyDescent="0.2">
      <c r="A2326" s="302" t="s">
        <v>17228</v>
      </c>
      <c r="B2326" s="312">
        <v>589</v>
      </c>
      <c r="C2326" s="313" t="s">
        <v>17229</v>
      </c>
      <c r="D2326" s="314" t="s">
        <v>60</v>
      </c>
      <c r="E2326" s="315" t="s">
        <v>17219</v>
      </c>
      <c r="F2326" s="315" t="s">
        <v>17221</v>
      </c>
      <c r="G2326" s="316">
        <v>69.779286926994914</v>
      </c>
      <c r="H2326" s="317">
        <v>0.31</v>
      </c>
      <c r="I2326" s="318">
        <v>2636.07</v>
      </c>
      <c r="J2326" s="318">
        <v>11.73</v>
      </c>
      <c r="K2326" s="318">
        <f t="shared" si="134"/>
        <v>2647.8</v>
      </c>
      <c r="L2326" s="351">
        <f>IF(J2326="","",IF(K2326="","",J2326/K2326))</f>
        <v>4.430092907319284E-3</v>
      </c>
    </row>
    <row r="2327" spans="1:12" ht="12.75" x14ac:dyDescent="0.2">
      <c r="A2327" s="302" t="s">
        <v>17228</v>
      </c>
      <c r="B2327" s="312">
        <v>589</v>
      </c>
      <c r="C2327" s="313" t="s">
        <v>17229</v>
      </c>
      <c r="D2327" s="314" t="s">
        <v>60</v>
      </c>
      <c r="E2327" s="315" t="s">
        <v>17219</v>
      </c>
      <c r="F2327" s="315" t="s">
        <v>17221</v>
      </c>
      <c r="G2327" s="316">
        <v>69.779286926994914</v>
      </c>
      <c r="H2327" s="317">
        <v>0.35</v>
      </c>
      <c r="I2327" s="318">
        <v>2646.73</v>
      </c>
      <c r="J2327" s="318">
        <v>9.73</v>
      </c>
      <c r="K2327" s="318">
        <f t="shared" si="134"/>
        <v>2656.46</v>
      </c>
      <c r="L2327" s="351">
        <f>IF(J2327="","",IF(K2327="","",J2327/K2327))</f>
        <v>3.6627692493017023E-3</v>
      </c>
    </row>
    <row r="2328" spans="1:12" ht="12.75" x14ac:dyDescent="0.2">
      <c r="A2328" s="302" t="s">
        <v>17228</v>
      </c>
      <c r="B2328" s="312">
        <v>589</v>
      </c>
      <c r="C2328" s="313" t="s">
        <v>17229</v>
      </c>
      <c r="D2328" s="314" t="s">
        <v>60</v>
      </c>
      <c r="E2328" s="315" t="s">
        <v>17219</v>
      </c>
      <c r="F2328" s="315" t="s">
        <v>17221</v>
      </c>
      <c r="G2328" s="316">
        <v>69.779286926994914</v>
      </c>
      <c r="H2328" s="317">
        <v>0.35</v>
      </c>
      <c r="I2328" s="318">
        <v>2635.93</v>
      </c>
      <c r="J2328" s="318">
        <v>9.5299999999999994</v>
      </c>
      <c r="K2328" s="318">
        <f t="shared" si="134"/>
        <v>2645.46</v>
      </c>
      <c r="L2328" s="351">
        <f>IF(J2328="","",IF(K2328="","",J2328/K2328))</f>
        <v>3.6023980706568989E-3</v>
      </c>
    </row>
    <row r="2329" spans="1:12" ht="12.75" x14ac:dyDescent="0.2">
      <c r="A2329" s="302" t="s">
        <v>17228</v>
      </c>
      <c r="B2329" s="335">
        <v>215</v>
      </c>
      <c r="C2329" s="313" t="s">
        <v>17229</v>
      </c>
      <c r="D2329" s="314" t="s">
        <v>60</v>
      </c>
      <c r="E2329" s="315" t="s">
        <v>17219</v>
      </c>
      <c r="F2329" s="315" t="s">
        <v>484</v>
      </c>
      <c r="G2329" s="316">
        <v>69.267479736383606</v>
      </c>
      <c r="H2329" s="317">
        <v>1.8765027077519618</v>
      </c>
      <c r="I2329" s="318">
        <v>4965.8061446333486</v>
      </c>
      <c r="J2329" s="318">
        <v>56.385921326272978</v>
      </c>
      <c r="K2329" s="318">
        <f t="shared" si="134"/>
        <v>5022.1920659596217</v>
      </c>
      <c r="L2329" s="351">
        <v>1.1227352635208101E-2</v>
      </c>
    </row>
    <row r="2330" spans="1:12" ht="12.75" x14ac:dyDescent="0.2">
      <c r="A2330" s="302" t="s">
        <v>17228</v>
      </c>
      <c r="B2330" s="335">
        <v>215</v>
      </c>
      <c r="C2330" s="313" t="s">
        <v>17229</v>
      </c>
      <c r="D2330" s="314" t="s">
        <v>60</v>
      </c>
      <c r="E2330" s="315" t="s">
        <v>17219</v>
      </c>
      <c r="F2330" s="315" t="s">
        <v>484</v>
      </c>
      <c r="G2330" s="316">
        <v>69.267479736383606</v>
      </c>
      <c r="H2330" s="317">
        <v>0.41143410298232891</v>
      </c>
      <c r="I2330" s="318">
        <v>2204.4957673379454</v>
      </c>
      <c r="J2330" s="318">
        <v>3.2312217373587586</v>
      </c>
      <c r="K2330" s="318">
        <f t="shared" si="134"/>
        <v>2207.7269890753041</v>
      </c>
      <c r="L2330" s="351">
        <v>1.4635966101551987E-3</v>
      </c>
    </row>
    <row r="2331" spans="1:12" ht="12.75" x14ac:dyDescent="0.2">
      <c r="A2331" s="302" t="s">
        <v>17228</v>
      </c>
      <c r="B2331" s="335">
        <v>325</v>
      </c>
      <c r="C2331" s="313" t="s">
        <v>17229</v>
      </c>
      <c r="D2331" s="314" t="s">
        <v>60</v>
      </c>
      <c r="E2331" s="315" t="s">
        <v>17219</v>
      </c>
      <c r="F2331" s="315" t="s">
        <v>484</v>
      </c>
      <c r="G2331" s="316">
        <v>68.871072589382436</v>
      </c>
      <c r="H2331" s="317">
        <v>1.8909976253279672</v>
      </c>
      <c r="I2331" s="318">
        <v>3619.1764082858613</v>
      </c>
      <c r="J2331" s="318">
        <v>31.151077087764005</v>
      </c>
      <c r="K2331" s="318">
        <f t="shared" si="134"/>
        <v>3650.3274853736252</v>
      </c>
      <c r="L2331" s="351">
        <v>8.5337760002581163E-3</v>
      </c>
    </row>
    <row r="2332" spans="1:12" ht="12.75" x14ac:dyDescent="0.2">
      <c r="A2332" s="302" t="s">
        <v>17228</v>
      </c>
      <c r="B2332" s="335">
        <v>325</v>
      </c>
      <c r="C2332" s="313" t="s">
        <v>17229</v>
      </c>
      <c r="D2332" s="314" t="s">
        <v>60</v>
      </c>
      <c r="E2332" s="315" t="s">
        <v>17219</v>
      </c>
      <c r="F2332" s="315" t="s">
        <v>484</v>
      </c>
      <c r="G2332" s="316">
        <v>68.871072589382436</v>
      </c>
      <c r="H2332" s="317">
        <v>0.35343324250158414</v>
      </c>
      <c r="I2332" s="318">
        <v>1547.9511078339588</v>
      </c>
      <c r="J2332" s="318">
        <v>7.3789188720487911E-2</v>
      </c>
      <c r="K2332" s="318">
        <f t="shared" si="134"/>
        <v>1548.0248970226792</v>
      </c>
      <c r="L2332" s="351">
        <v>4.7666667934350977E-5</v>
      </c>
    </row>
    <row r="2333" spans="1:12" ht="12.75" x14ac:dyDescent="0.2">
      <c r="A2333" s="302" t="s">
        <v>17228</v>
      </c>
      <c r="B2333" s="335">
        <v>192</v>
      </c>
      <c r="C2333" s="313" t="s">
        <v>17229</v>
      </c>
      <c r="D2333" s="314" t="s">
        <v>60</v>
      </c>
      <c r="E2333" s="315" t="s">
        <v>17219</v>
      </c>
      <c r="F2333" s="315" t="s">
        <v>484</v>
      </c>
      <c r="G2333" s="316">
        <v>68.407887311715939</v>
      </c>
      <c r="H2333" s="317">
        <v>0.24188819998605646</v>
      </c>
      <c r="I2333" s="318">
        <v>2117.1615839746983</v>
      </c>
      <c r="J2333" s="318">
        <v>2.3757653621421904</v>
      </c>
      <c r="K2333" s="318">
        <f t="shared" si="134"/>
        <v>2119.5373493368406</v>
      </c>
      <c r="L2333" s="351">
        <v>1.1208886518963765E-3</v>
      </c>
    </row>
    <row r="2334" spans="1:12" ht="12.75" x14ac:dyDescent="0.2">
      <c r="A2334" s="302" t="s">
        <v>17228</v>
      </c>
      <c r="B2334" s="335">
        <v>192</v>
      </c>
      <c r="C2334" s="313" t="s">
        <v>17229</v>
      </c>
      <c r="D2334" s="314" t="s">
        <v>60</v>
      </c>
      <c r="E2334" s="315" t="s">
        <v>17219</v>
      </c>
      <c r="F2334" s="315" t="s">
        <v>484</v>
      </c>
      <c r="G2334" s="316">
        <v>67.49863425293637</v>
      </c>
      <c r="H2334" s="317">
        <v>1.4819101225524161</v>
      </c>
      <c r="I2334" s="318">
        <v>2266.2644046308797</v>
      </c>
      <c r="J2334" s="318">
        <v>34.514766629682988</v>
      </c>
      <c r="K2334" s="318">
        <f t="shared" si="134"/>
        <v>2300.7791712605626</v>
      </c>
      <c r="L2334" s="351">
        <v>1.5001338268710447E-2</v>
      </c>
    </row>
    <row r="2335" spans="1:12" ht="12.75" x14ac:dyDescent="0.2">
      <c r="A2335" s="302" t="s">
        <v>17228</v>
      </c>
      <c r="B2335" s="312">
        <v>618</v>
      </c>
      <c r="C2335" s="313" t="s">
        <v>17229</v>
      </c>
      <c r="D2335" s="314" t="s">
        <v>60</v>
      </c>
      <c r="E2335" s="315" t="s">
        <v>17219</v>
      </c>
      <c r="F2335" s="315" t="s">
        <v>17221</v>
      </c>
      <c r="G2335" s="316">
        <v>66.990291262135926</v>
      </c>
      <c r="H2335" s="317">
        <v>0.2</v>
      </c>
      <c r="I2335" s="318">
        <v>2706.47</v>
      </c>
      <c r="J2335" s="318">
        <v>6.4</v>
      </c>
      <c r="K2335" s="318">
        <f t="shared" si="134"/>
        <v>2712.87</v>
      </c>
      <c r="L2335" s="351">
        <f>IF(J2335="","",IF(K2335="","",J2335/K2335))</f>
        <v>2.3591252068842225E-3</v>
      </c>
    </row>
    <row r="2336" spans="1:12" ht="12.75" x14ac:dyDescent="0.2">
      <c r="A2336" s="302" t="s">
        <v>17228</v>
      </c>
      <c r="B2336" s="312">
        <v>618</v>
      </c>
      <c r="C2336" s="313" t="s">
        <v>17229</v>
      </c>
      <c r="D2336" s="314" t="s">
        <v>60</v>
      </c>
      <c r="E2336" s="315" t="s">
        <v>17219</v>
      </c>
      <c r="F2336" s="315" t="s">
        <v>17221</v>
      </c>
      <c r="G2336" s="316">
        <v>66.990291262135926</v>
      </c>
      <c r="H2336" s="317">
        <v>0.2</v>
      </c>
      <c r="I2336" s="318">
        <v>2706.47</v>
      </c>
      <c r="J2336" s="318">
        <v>5.87</v>
      </c>
      <c r="K2336" s="318">
        <f t="shared" si="134"/>
        <v>2712.3399999999997</v>
      </c>
      <c r="L2336" s="351">
        <f>IF(J2336="","",IF(K2336="","",J2336/K2336))</f>
        <v>2.1641829564140193E-3</v>
      </c>
    </row>
    <row r="2337" spans="1:12" ht="12.75" x14ac:dyDescent="0.2">
      <c r="A2337" s="302" t="s">
        <v>17228</v>
      </c>
      <c r="B2337" s="312">
        <v>618</v>
      </c>
      <c r="C2337" s="313" t="s">
        <v>17229</v>
      </c>
      <c r="D2337" s="314" t="s">
        <v>60</v>
      </c>
      <c r="E2337" s="315" t="s">
        <v>17219</v>
      </c>
      <c r="F2337" s="315" t="s">
        <v>17221</v>
      </c>
      <c r="G2337" s="316">
        <v>66.990291262135926</v>
      </c>
      <c r="H2337" s="317">
        <v>0.2</v>
      </c>
      <c r="I2337" s="318">
        <v>2764.13</v>
      </c>
      <c r="J2337" s="318">
        <v>4.7300000000000004</v>
      </c>
      <c r="K2337" s="318">
        <f t="shared" si="134"/>
        <v>2768.86</v>
      </c>
      <c r="L2337" s="351">
        <f>IF(J2337="","",IF(K2337="","",J2337/K2337))</f>
        <v>1.7082842758391541E-3</v>
      </c>
    </row>
    <row r="2338" spans="1:12" ht="12.75" x14ac:dyDescent="0.2">
      <c r="A2338" s="302" t="s">
        <v>17228</v>
      </c>
      <c r="B2338" s="335">
        <v>265</v>
      </c>
      <c r="C2338" s="313" t="s">
        <v>17229</v>
      </c>
      <c r="D2338" s="314" t="s">
        <v>60</v>
      </c>
      <c r="E2338" s="315" t="s">
        <v>17219</v>
      </c>
      <c r="F2338" s="315" t="s">
        <v>484</v>
      </c>
      <c r="G2338" s="316">
        <v>66.586620926243569</v>
      </c>
      <c r="H2338" s="317">
        <v>0.28873772836940881</v>
      </c>
      <c r="I2338" s="318">
        <v>2397.764600798977</v>
      </c>
      <c r="J2338" s="318">
        <v>0</v>
      </c>
      <c r="K2338" s="318">
        <f t="shared" si="134"/>
        <v>2397.764600798977</v>
      </c>
      <c r="L2338" s="351">
        <v>0</v>
      </c>
    </row>
    <row r="2339" spans="1:12" ht="12.75" x14ac:dyDescent="0.2">
      <c r="A2339" s="302" t="s">
        <v>17228</v>
      </c>
      <c r="B2339" s="335">
        <v>215</v>
      </c>
      <c r="C2339" s="313" t="s">
        <v>17229</v>
      </c>
      <c r="D2339" s="314" t="s">
        <v>60</v>
      </c>
      <c r="E2339" s="315" t="s">
        <v>17219</v>
      </c>
      <c r="F2339" s="315" t="s">
        <v>484</v>
      </c>
      <c r="G2339" s="316">
        <v>66.273434271330345</v>
      </c>
      <c r="H2339" s="317">
        <v>0.9832382261162973</v>
      </c>
      <c r="I2339" s="318">
        <v>1965.2529067778248</v>
      </c>
      <c r="J2339" s="318">
        <v>10.442000060276571</v>
      </c>
      <c r="K2339" s="318">
        <f t="shared" si="134"/>
        <v>1975.6949068381014</v>
      </c>
      <c r="L2339" s="351">
        <v>5.285229022019361E-3</v>
      </c>
    </row>
    <row r="2340" spans="1:12" ht="12.75" x14ac:dyDescent="0.2">
      <c r="A2340" s="302" t="s">
        <v>17228</v>
      </c>
      <c r="B2340" s="335">
        <v>145</v>
      </c>
      <c r="C2340" s="313" t="s">
        <v>17229</v>
      </c>
      <c r="D2340" s="314" t="s">
        <v>60</v>
      </c>
      <c r="E2340" s="315" t="s">
        <v>17219</v>
      </c>
      <c r="F2340" s="315" t="s">
        <v>484</v>
      </c>
      <c r="G2340" s="316">
        <v>66.039707419017773</v>
      </c>
      <c r="H2340" s="317">
        <v>0.60050302487817664</v>
      </c>
      <c r="I2340" s="318">
        <v>403.1600876778673</v>
      </c>
      <c r="J2340" s="318">
        <v>0</v>
      </c>
      <c r="K2340" s="318">
        <f t="shared" si="134"/>
        <v>403.1600876778673</v>
      </c>
      <c r="L2340" s="351">
        <v>0</v>
      </c>
    </row>
    <row r="2341" spans="1:12" ht="12.75" x14ac:dyDescent="0.2">
      <c r="A2341" s="302" t="s">
        <v>17228</v>
      </c>
      <c r="B2341" s="335">
        <v>145</v>
      </c>
      <c r="C2341" s="313" t="s">
        <v>17229</v>
      </c>
      <c r="D2341" s="314" t="s">
        <v>60</v>
      </c>
      <c r="E2341" s="315" t="s">
        <v>17219</v>
      </c>
      <c r="F2341" s="315" t="s">
        <v>484</v>
      </c>
      <c r="G2341" s="316">
        <v>65.648854961832058</v>
      </c>
      <c r="H2341" s="317">
        <v>0.6201610737923523</v>
      </c>
      <c r="I2341" s="318">
        <v>2307.2850991139549</v>
      </c>
      <c r="J2341" s="318">
        <v>0.11503395635232772</v>
      </c>
      <c r="K2341" s="318">
        <f t="shared" si="134"/>
        <v>2307.4001330703072</v>
      </c>
      <c r="L2341" s="351">
        <v>4.985435976345356E-5</v>
      </c>
    </row>
    <row r="2342" spans="1:12" ht="12.75" x14ac:dyDescent="0.2">
      <c r="A2342" s="302" t="s">
        <v>17228</v>
      </c>
      <c r="B2342" s="335">
        <v>192</v>
      </c>
      <c r="C2342" s="313" t="s">
        <v>17229</v>
      </c>
      <c r="D2342" s="314" t="s">
        <v>60</v>
      </c>
      <c r="E2342" s="315" t="s">
        <v>17219</v>
      </c>
      <c r="F2342" s="315" t="s">
        <v>484</v>
      </c>
      <c r="G2342" s="316">
        <v>64.211309523809518</v>
      </c>
      <c r="H2342" s="317">
        <v>0.16176605116549392</v>
      </c>
      <c r="I2342" s="318">
        <v>1163.5528799911565</v>
      </c>
      <c r="J2342" s="318">
        <v>0</v>
      </c>
      <c r="K2342" s="318">
        <f t="shared" si="134"/>
        <v>1163.5528799911565</v>
      </c>
      <c r="L2342" s="351">
        <v>0</v>
      </c>
    </row>
    <row r="2343" spans="1:12" ht="12.75" x14ac:dyDescent="0.2">
      <c r="A2343" s="302" t="s">
        <v>17228</v>
      </c>
      <c r="B2343" s="335">
        <v>192</v>
      </c>
      <c r="C2343" s="313" t="s">
        <v>17229</v>
      </c>
      <c r="D2343" s="314" t="s">
        <v>60</v>
      </c>
      <c r="E2343" s="315" t="s">
        <v>17219</v>
      </c>
      <c r="F2343" s="315" t="s">
        <v>484</v>
      </c>
      <c r="G2343" s="316">
        <v>63.782727112985413</v>
      </c>
      <c r="H2343" s="317">
        <v>1.9126275424923693</v>
      </c>
      <c r="I2343" s="318">
        <v>1708.0356090718399</v>
      </c>
      <c r="J2343" s="318">
        <v>41.066604642476214</v>
      </c>
      <c r="K2343" s="318">
        <f t="shared" si="134"/>
        <v>1749.1022137143161</v>
      </c>
      <c r="L2343" s="351">
        <v>2.3478676272022426E-2</v>
      </c>
    </row>
    <row r="2344" spans="1:12" ht="12.75" x14ac:dyDescent="0.2">
      <c r="A2344" s="302" t="s">
        <v>17228</v>
      </c>
      <c r="B2344" s="335">
        <v>192</v>
      </c>
      <c r="C2344" s="313" t="s">
        <v>17229</v>
      </c>
      <c r="D2344" s="314" t="s">
        <v>60</v>
      </c>
      <c r="E2344" s="315" t="s">
        <v>17219</v>
      </c>
      <c r="F2344" s="315" t="s">
        <v>484</v>
      </c>
      <c r="G2344" s="316">
        <v>63.782727112985413</v>
      </c>
      <c r="H2344" s="317">
        <v>0.17559730165586276</v>
      </c>
      <c r="I2344" s="318">
        <v>1682.5475450742017</v>
      </c>
      <c r="J2344" s="318">
        <v>2.0211457742069863</v>
      </c>
      <c r="K2344" s="318">
        <f t="shared" si="134"/>
        <v>1684.5686908484088</v>
      </c>
      <c r="L2344" s="351">
        <v>1.1998001537052582E-3</v>
      </c>
    </row>
    <row r="2345" spans="1:12" ht="12.75" x14ac:dyDescent="0.2">
      <c r="A2345" s="302" t="s">
        <v>17228</v>
      </c>
      <c r="B2345" s="312">
        <v>589</v>
      </c>
      <c r="C2345" s="313" t="s">
        <v>17229</v>
      </c>
      <c r="D2345" s="314" t="s">
        <v>60</v>
      </c>
      <c r="E2345" s="315" t="s">
        <v>17219</v>
      </c>
      <c r="F2345" s="315" t="s">
        <v>17221</v>
      </c>
      <c r="G2345" s="316">
        <v>63.327674023769099</v>
      </c>
      <c r="H2345" s="317">
        <v>7.0000000000000007E-2</v>
      </c>
      <c r="I2345" s="318">
        <v>2179</v>
      </c>
      <c r="J2345" s="318">
        <v>3</v>
      </c>
      <c r="K2345" s="318">
        <f t="shared" si="134"/>
        <v>2182</v>
      </c>
      <c r="L2345" s="351">
        <f>IF(J2345="","",IF(K2345="","",J2345/K2345))</f>
        <v>1.3748854262144821E-3</v>
      </c>
    </row>
    <row r="2346" spans="1:12" ht="12.75" x14ac:dyDescent="0.2">
      <c r="A2346" s="302" t="s">
        <v>17228</v>
      </c>
      <c r="B2346" s="312">
        <v>589</v>
      </c>
      <c r="C2346" s="313" t="s">
        <v>17229</v>
      </c>
      <c r="D2346" s="314" t="s">
        <v>60</v>
      </c>
      <c r="E2346" s="315" t="s">
        <v>17219</v>
      </c>
      <c r="F2346" s="315" t="s">
        <v>17221</v>
      </c>
      <c r="G2346" s="316">
        <v>63.327674023769099</v>
      </c>
      <c r="H2346" s="317">
        <v>0.09</v>
      </c>
      <c r="I2346" s="318">
        <v>2126.87</v>
      </c>
      <c r="J2346" s="318">
        <v>2.5299999999999998</v>
      </c>
      <c r="K2346" s="318">
        <f t="shared" si="134"/>
        <v>2129.4</v>
      </c>
      <c r="L2346" s="351">
        <f>IF(J2346="","",IF(K2346="","",J2346/K2346))</f>
        <v>1.1881281112050342E-3</v>
      </c>
    </row>
    <row r="2347" spans="1:12" ht="12.75" x14ac:dyDescent="0.2">
      <c r="A2347" s="302" t="s">
        <v>17228</v>
      </c>
      <c r="B2347" s="312">
        <v>589</v>
      </c>
      <c r="C2347" s="313" t="s">
        <v>17229</v>
      </c>
      <c r="D2347" s="314" t="s">
        <v>60</v>
      </c>
      <c r="E2347" s="315" t="s">
        <v>17219</v>
      </c>
      <c r="F2347" s="315" t="s">
        <v>17221</v>
      </c>
      <c r="G2347" s="316">
        <v>63.327674023769099</v>
      </c>
      <c r="H2347" s="317">
        <v>0.1</v>
      </c>
      <c r="I2347" s="318">
        <v>2121.8000000000002</v>
      </c>
      <c r="J2347" s="318">
        <v>2.0699999999999998</v>
      </c>
      <c r="K2347" s="318">
        <f t="shared" si="134"/>
        <v>2123.8700000000003</v>
      </c>
      <c r="L2347" s="351">
        <f>IF(J2347="","",IF(K2347="","",J2347/K2347))</f>
        <v>9.7463592404431509E-4</v>
      </c>
    </row>
    <row r="2348" spans="1:12" ht="12.75" x14ac:dyDescent="0.2">
      <c r="A2348" s="302" t="s">
        <v>17228</v>
      </c>
      <c r="B2348" s="335">
        <v>265</v>
      </c>
      <c r="C2348" s="313" t="s">
        <v>17229</v>
      </c>
      <c r="D2348" s="314" t="s">
        <v>60</v>
      </c>
      <c r="E2348" s="315" t="s">
        <v>17219</v>
      </c>
      <c r="F2348" s="315" t="s">
        <v>484</v>
      </c>
      <c r="G2348" s="316">
        <v>63.179916317991633</v>
      </c>
      <c r="H2348" s="317">
        <v>0.34537167005849961</v>
      </c>
      <c r="I2348" s="318">
        <v>1373.5495383917882</v>
      </c>
      <c r="J2348" s="318">
        <v>0</v>
      </c>
      <c r="K2348" s="318">
        <f t="shared" si="134"/>
        <v>1373.5495383917882</v>
      </c>
      <c r="L2348" s="351">
        <v>0</v>
      </c>
    </row>
    <row r="2349" spans="1:12" ht="12.75" x14ac:dyDescent="0.2">
      <c r="A2349" s="302" t="s">
        <v>17228</v>
      </c>
      <c r="B2349" s="312">
        <v>618</v>
      </c>
      <c r="C2349" s="313" t="s">
        <v>17229</v>
      </c>
      <c r="D2349" s="314" t="s">
        <v>60</v>
      </c>
      <c r="E2349" s="315" t="s">
        <v>17219</v>
      </c>
      <c r="F2349" s="315" t="s">
        <v>17221</v>
      </c>
      <c r="G2349" s="316">
        <v>62.783171521035598</v>
      </c>
      <c r="H2349" s="317">
        <v>1.45</v>
      </c>
      <c r="I2349" s="318">
        <v>2513.79</v>
      </c>
      <c r="J2349" s="318">
        <v>33.380000000000003</v>
      </c>
      <c r="K2349" s="318">
        <f t="shared" si="134"/>
        <v>2547.17</v>
      </c>
      <c r="L2349" s="351">
        <f t="shared" ref="L2349:L2357" si="135">IF(J2349="","",IF(K2349="","",J2349/K2349))</f>
        <v>1.3104739770019276E-2</v>
      </c>
    </row>
    <row r="2350" spans="1:12" ht="12.75" x14ac:dyDescent="0.2">
      <c r="A2350" s="302" t="s">
        <v>17228</v>
      </c>
      <c r="B2350" s="312">
        <v>618</v>
      </c>
      <c r="C2350" s="313" t="s">
        <v>17229</v>
      </c>
      <c r="D2350" s="314" t="s">
        <v>60</v>
      </c>
      <c r="E2350" s="315" t="s">
        <v>17219</v>
      </c>
      <c r="F2350" s="315" t="s">
        <v>17221</v>
      </c>
      <c r="G2350" s="316">
        <v>62.783171521035598</v>
      </c>
      <c r="H2350" s="317">
        <v>1.46</v>
      </c>
      <c r="I2350" s="318">
        <v>2468.5700000000002</v>
      </c>
      <c r="J2350" s="318">
        <v>28.84</v>
      </c>
      <c r="K2350" s="318">
        <f t="shared" si="134"/>
        <v>2497.4100000000003</v>
      </c>
      <c r="L2350" s="351">
        <f t="shared" si="135"/>
        <v>1.1547963690383236E-2</v>
      </c>
    </row>
    <row r="2351" spans="1:12" ht="12.75" x14ac:dyDescent="0.2">
      <c r="A2351" s="302" t="s">
        <v>17228</v>
      </c>
      <c r="B2351" s="312">
        <v>618</v>
      </c>
      <c r="C2351" s="313" t="s">
        <v>17229</v>
      </c>
      <c r="D2351" s="314" t="s">
        <v>60</v>
      </c>
      <c r="E2351" s="315" t="s">
        <v>17219</v>
      </c>
      <c r="F2351" s="315" t="s">
        <v>17221</v>
      </c>
      <c r="G2351" s="316">
        <v>62.783171521035598</v>
      </c>
      <c r="H2351" s="317">
        <v>1.53</v>
      </c>
      <c r="I2351" s="318">
        <v>2530.14</v>
      </c>
      <c r="J2351" s="318">
        <v>35.880000000000003</v>
      </c>
      <c r="K2351" s="318">
        <f t="shared" si="134"/>
        <v>2566.02</v>
      </c>
      <c r="L2351" s="351">
        <f t="shared" si="135"/>
        <v>1.3982743704257956E-2</v>
      </c>
    </row>
    <row r="2352" spans="1:12" ht="12.75" x14ac:dyDescent="0.2">
      <c r="A2352" s="302" t="s">
        <v>17228</v>
      </c>
      <c r="B2352" s="312">
        <v>589</v>
      </c>
      <c r="C2352" s="313" t="s">
        <v>17229</v>
      </c>
      <c r="D2352" s="314" t="s">
        <v>60</v>
      </c>
      <c r="E2352" s="315" t="s">
        <v>17219</v>
      </c>
      <c r="F2352" s="315" t="s">
        <v>17221</v>
      </c>
      <c r="G2352" s="316">
        <v>62.478777589134125</v>
      </c>
      <c r="H2352" s="317"/>
      <c r="I2352" s="318">
        <v>2377.8000000000002</v>
      </c>
      <c r="J2352" s="318">
        <v>2.4700000000000002</v>
      </c>
      <c r="K2352" s="318">
        <f t="shared" si="134"/>
        <v>2380.27</v>
      </c>
      <c r="L2352" s="351">
        <f t="shared" si="135"/>
        <v>1.0376974040760083E-3</v>
      </c>
    </row>
    <row r="2353" spans="1:12" ht="12.75" x14ac:dyDescent="0.2">
      <c r="A2353" s="302" t="s">
        <v>17228</v>
      </c>
      <c r="B2353" s="312">
        <v>589</v>
      </c>
      <c r="C2353" s="313" t="s">
        <v>17229</v>
      </c>
      <c r="D2353" s="314" t="s">
        <v>60</v>
      </c>
      <c r="E2353" s="315" t="s">
        <v>17219</v>
      </c>
      <c r="F2353" s="315" t="s">
        <v>17221</v>
      </c>
      <c r="G2353" s="316">
        <v>62.478777589134125</v>
      </c>
      <c r="H2353" s="317"/>
      <c r="I2353" s="318">
        <v>2389.4699999999998</v>
      </c>
      <c r="J2353" s="318">
        <v>2</v>
      </c>
      <c r="K2353" s="318">
        <f t="shared" si="134"/>
        <v>2391.4699999999998</v>
      </c>
      <c r="L2353" s="351">
        <f t="shared" si="135"/>
        <v>8.3630570318674296E-4</v>
      </c>
    </row>
    <row r="2354" spans="1:12" ht="12.75" x14ac:dyDescent="0.2">
      <c r="A2354" s="302" t="s">
        <v>17228</v>
      </c>
      <c r="B2354" s="312">
        <v>589</v>
      </c>
      <c r="C2354" s="313" t="s">
        <v>17229</v>
      </c>
      <c r="D2354" s="314" t="s">
        <v>60</v>
      </c>
      <c r="E2354" s="315" t="s">
        <v>17219</v>
      </c>
      <c r="F2354" s="315" t="s">
        <v>17221</v>
      </c>
      <c r="G2354" s="316">
        <v>62.478777589134125</v>
      </c>
      <c r="H2354" s="317"/>
      <c r="I2354" s="318">
        <v>2388.33</v>
      </c>
      <c r="J2354" s="318">
        <v>1.6</v>
      </c>
      <c r="K2354" s="318">
        <f t="shared" si="134"/>
        <v>2389.9299999999998</v>
      </c>
      <c r="L2354" s="351">
        <f t="shared" si="135"/>
        <v>6.6947567501977054E-4</v>
      </c>
    </row>
    <row r="2355" spans="1:12" ht="12.75" x14ac:dyDescent="0.2">
      <c r="A2355" s="302" t="s">
        <v>17228</v>
      </c>
      <c r="B2355" s="312">
        <v>618</v>
      </c>
      <c r="C2355" s="313" t="s">
        <v>17229</v>
      </c>
      <c r="D2355" s="314" t="s">
        <v>60</v>
      </c>
      <c r="E2355" s="315" t="s">
        <v>17219</v>
      </c>
      <c r="F2355" s="315" t="s">
        <v>17221</v>
      </c>
      <c r="G2355" s="316">
        <v>61.974110032362461</v>
      </c>
      <c r="H2355" s="317">
        <v>0.52</v>
      </c>
      <c r="I2355" s="318">
        <v>2618.0700000000002</v>
      </c>
      <c r="J2355" s="318">
        <v>21.16</v>
      </c>
      <c r="K2355" s="318">
        <f t="shared" si="134"/>
        <v>2639.23</v>
      </c>
      <c r="L2355" s="351">
        <f t="shared" si="135"/>
        <v>8.0174899497201836E-3</v>
      </c>
    </row>
    <row r="2356" spans="1:12" ht="12.75" x14ac:dyDescent="0.2">
      <c r="A2356" s="302" t="s">
        <v>17228</v>
      </c>
      <c r="B2356" s="312">
        <v>618</v>
      </c>
      <c r="C2356" s="313" t="s">
        <v>17229</v>
      </c>
      <c r="D2356" s="314" t="s">
        <v>60</v>
      </c>
      <c r="E2356" s="315" t="s">
        <v>17219</v>
      </c>
      <c r="F2356" s="315" t="s">
        <v>17221</v>
      </c>
      <c r="G2356" s="316">
        <v>61.974110032362461</v>
      </c>
      <c r="H2356" s="317">
        <v>0.48</v>
      </c>
      <c r="I2356" s="318">
        <v>2703.57</v>
      </c>
      <c r="J2356" s="318">
        <v>19.04</v>
      </c>
      <c r="K2356" s="318">
        <f t="shared" si="134"/>
        <v>2722.61</v>
      </c>
      <c r="L2356" s="351">
        <f t="shared" si="135"/>
        <v>6.9932895273285556E-3</v>
      </c>
    </row>
    <row r="2357" spans="1:12" ht="12.75" x14ac:dyDescent="0.2">
      <c r="A2357" s="302" t="s">
        <v>17228</v>
      </c>
      <c r="B2357" s="312">
        <v>618</v>
      </c>
      <c r="C2357" s="313" t="s">
        <v>17229</v>
      </c>
      <c r="D2357" s="314" t="s">
        <v>60</v>
      </c>
      <c r="E2357" s="315" t="s">
        <v>17219</v>
      </c>
      <c r="F2357" s="315" t="s">
        <v>17221</v>
      </c>
      <c r="G2357" s="316">
        <v>61.974110032362461</v>
      </c>
      <c r="H2357" s="317">
        <v>0.42</v>
      </c>
      <c r="I2357" s="318">
        <v>2599.79</v>
      </c>
      <c r="J2357" s="318">
        <v>15.95</v>
      </c>
      <c r="K2357" s="318">
        <f t="shared" si="134"/>
        <v>2615.7399999999998</v>
      </c>
      <c r="L2357" s="351">
        <f t="shared" si="135"/>
        <v>6.0977008418267873E-3</v>
      </c>
    </row>
    <row r="2358" spans="1:12" ht="12.75" x14ac:dyDescent="0.2">
      <c r="A2358" s="302" t="s">
        <v>17228</v>
      </c>
      <c r="B2358" s="335">
        <v>145</v>
      </c>
      <c r="C2358" s="313" t="s">
        <v>17229</v>
      </c>
      <c r="D2358" s="314" t="s">
        <v>60</v>
      </c>
      <c r="E2358" s="315" t="s">
        <v>17219</v>
      </c>
      <c r="F2358" s="315" t="s">
        <v>484</v>
      </c>
      <c r="G2358" s="316">
        <v>61.332548904250636</v>
      </c>
      <c r="H2358" s="317">
        <v>0.59138869084043288</v>
      </c>
      <c r="I2358" s="318">
        <v>3084.7265346768577</v>
      </c>
      <c r="J2358" s="318">
        <v>6.8159790399986546</v>
      </c>
      <c r="K2358" s="318">
        <f t="shared" si="134"/>
        <v>3091.5425137168563</v>
      </c>
      <c r="L2358" s="351">
        <v>2.2047178745745388E-3</v>
      </c>
    </row>
    <row r="2359" spans="1:12" ht="12.75" x14ac:dyDescent="0.2">
      <c r="A2359" s="302" t="s">
        <v>17228</v>
      </c>
      <c r="B2359" s="312">
        <v>1320</v>
      </c>
      <c r="C2359" s="313" t="s">
        <v>17229</v>
      </c>
      <c r="D2359" s="314" t="s">
        <v>17230</v>
      </c>
      <c r="E2359" s="315" t="s">
        <v>17230</v>
      </c>
      <c r="F2359" s="315" t="s">
        <v>17222</v>
      </c>
      <c r="G2359" s="316">
        <v>103.3</v>
      </c>
      <c r="H2359" s="317">
        <v>1.92</v>
      </c>
      <c r="I2359" s="318">
        <v>304</v>
      </c>
      <c r="J2359" s="318">
        <v>3.0699999999999932</v>
      </c>
      <c r="K2359" s="318">
        <f t="shared" si="134"/>
        <v>307.07</v>
      </c>
      <c r="L2359" s="351">
        <f t="shared" ref="L2359:L2422" si="136">IF(J2359="","",IF(K2359="","",J2359/K2359))</f>
        <v>9.9977203894877163E-3</v>
      </c>
    </row>
    <row r="2360" spans="1:12" ht="12.75" x14ac:dyDescent="0.2">
      <c r="A2360" s="302" t="s">
        <v>17228</v>
      </c>
      <c r="B2360" s="312">
        <v>1320</v>
      </c>
      <c r="C2360" s="313" t="s">
        <v>17229</v>
      </c>
      <c r="D2360" s="314" t="s">
        <v>17230</v>
      </c>
      <c r="E2360" s="315" t="s">
        <v>17230</v>
      </c>
      <c r="F2360" s="315" t="s">
        <v>17222</v>
      </c>
      <c r="G2360" s="316">
        <v>102.4</v>
      </c>
      <c r="H2360" s="317">
        <v>0.02</v>
      </c>
      <c r="I2360" s="318">
        <v>332.57</v>
      </c>
      <c r="J2360" s="318">
        <v>21.75</v>
      </c>
      <c r="K2360" s="318">
        <f t="shared" si="134"/>
        <v>354.32</v>
      </c>
      <c r="L2360" s="351">
        <f t="shared" si="136"/>
        <v>6.1385188530142243E-2</v>
      </c>
    </row>
    <row r="2361" spans="1:12" ht="12.75" x14ac:dyDescent="0.2">
      <c r="A2361" s="302" t="s">
        <v>17228</v>
      </c>
      <c r="B2361" s="312">
        <v>1320</v>
      </c>
      <c r="C2361" s="313" t="s">
        <v>17229</v>
      </c>
      <c r="D2361" s="314" t="s">
        <v>17230</v>
      </c>
      <c r="E2361" s="315" t="s">
        <v>17230</v>
      </c>
      <c r="F2361" s="315" t="s">
        <v>17222</v>
      </c>
      <c r="G2361" s="316">
        <v>101.1</v>
      </c>
      <c r="H2361" s="317">
        <v>1.33</v>
      </c>
      <c r="I2361" s="318">
        <v>247.65</v>
      </c>
      <c r="J2361" s="318">
        <v>3.2800000000000011</v>
      </c>
      <c r="K2361" s="318">
        <f t="shared" si="134"/>
        <v>250.93</v>
      </c>
      <c r="L2361" s="351">
        <f t="shared" si="136"/>
        <v>1.3071374486908705E-2</v>
      </c>
    </row>
    <row r="2362" spans="1:12" ht="12.75" x14ac:dyDescent="0.2">
      <c r="A2362" s="302" t="s">
        <v>17228</v>
      </c>
      <c r="B2362" s="312">
        <v>1320</v>
      </c>
      <c r="C2362" s="313" t="s">
        <v>17229</v>
      </c>
      <c r="D2362" s="314" t="s">
        <v>17230</v>
      </c>
      <c r="E2362" s="315" t="s">
        <v>17230</v>
      </c>
      <c r="F2362" s="315" t="s">
        <v>17222</v>
      </c>
      <c r="G2362" s="316">
        <v>100</v>
      </c>
      <c r="H2362" s="317">
        <v>-0.06</v>
      </c>
      <c r="I2362" s="318">
        <v>231.1</v>
      </c>
      <c r="J2362" s="318">
        <v>10.879999999999995</v>
      </c>
      <c r="K2362" s="318">
        <f t="shared" si="134"/>
        <v>241.98</v>
      </c>
      <c r="L2362" s="351">
        <f t="shared" si="136"/>
        <v>4.4962393586246784E-2</v>
      </c>
    </row>
    <row r="2363" spans="1:12" ht="12.75" x14ac:dyDescent="0.2">
      <c r="A2363" s="302" t="s">
        <v>17228</v>
      </c>
      <c r="B2363" s="312">
        <v>1320</v>
      </c>
      <c r="C2363" s="313" t="s">
        <v>17229</v>
      </c>
      <c r="D2363" s="314" t="s">
        <v>17230</v>
      </c>
      <c r="E2363" s="315" t="s">
        <v>17230</v>
      </c>
      <c r="F2363" s="315" t="s">
        <v>17222</v>
      </c>
      <c r="G2363" s="316">
        <v>99.9</v>
      </c>
      <c r="H2363" s="317">
        <v>-0.01</v>
      </c>
      <c r="I2363" s="318">
        <v>139.53</v>
      </c>
      <c r="J2363" s="318">
        <v>0.50999999999999091</v>
      </c>
      <c r="K2363" s="318">
        <f t="shared" si="134"/>
        <v>140.04</v>
      </c>
      <c r="L2363" s="351">
        <f t="shared" si="136"/>
        <v>3.6418166238217004E-3</v>
      </c>
    </row>
    <row r="2364" spans="1:12" ht="12.75" x14ac:dyDescent="0.2">
      <c r="A2364" s="302" t="s">
        <v>17228</v>
      </c>
      <c r="B2364" s="312">
        <v>1320</v>
      </c>
      <c r="C2364" s="313" t="s">
        <v>17229</v>
      </c>
      <c r="D2364" s="314" t="s">
        <v>17230</v>
      </c>
      <c r="E2364" s="315" t="s">
        <v>17230</v>
      </c>
      <c r="F2364" s="315" t="s">
        <v>17222</v>
      </c>
      <c r="G2364" s="316">
        <v>99.5</v>
      </c>
      <c r="H2364" s="317">
        <v>-0.02</v>
      </c>
      <c r="I2364" s="318">
        <v>169.93</v>
      </c>
      <c r="J2364" s="318">
        <v>0.59000000000000341</v>
      </c>
      <c r="K2364" s="318">
        <f t="shared" si="134"/>
        <v>170.52</v>
      </c>
      <c r="L2364" s="351">
        <f t="shared" si="136"/>
        <v>3.4600046915318049E-3</v>
      </c>
    </row>
    <row r="2365" spans="1:12" ht="12.75" x14ac:dyDescent="0.2">
      <c r="A2365" s="302" t="s">
        <v>17228</v>
      </c>
      <c r="B2365" s="312">
        <v>1320</v>
      </c>
      <c r="C2365" s="313" t="s">
        <v>17229</v>
      </c>
      <c r="D2365" s="314" t="s">
        <v>17230</v>
      </c>
      <c r="E2365" s="315" t="s">
        <v>17230</v>
      </c>
      <c r="F2365" s="315" t="s">
        <v>17221</v>
      </c>
      <c r="G2365" s="316">
        <v>98.86363636363636</v>
      </c>
      <c r="H2365" s="317"/>
      <c r="I2365" s="318">
        <v>502.48870703764328</v>
      </c>
      <c r="J2365" s="318">
        <v>0.50198019801979399</v>
      </c>
      <c r="K2365" s="318">
        <f t="shared" si="134"/>
        <v>502.99068723566307</v>
      </c>
      <c r="L2365" s="351">
        <f t="shared" si="136"/>
        <v>9.9799103792274453E-4</v>
      </c>
    </row>
    <row r="2366" spans="1:12" ht="12.75" x14ac:dyDescent="0.2">
      <c r="A2366" s="302" t="s">
        <v>17228</v>
      </c>
      <c r="B2366" s="312">
        <v>1320</v>
      </c>
      <c r="C2366" s="313" t="s">
        <v>17229</v>
      </c>
      <c r="D2366" s="314" t="s">
        <v>17230</v>
      </c>
      <c r="E2366" s="315" t="s">
        <v>17230</v>
      </c>
      <c r="F2366" s="315" t="s">
        <v>17221</v>
      </c>
      <c r="G2366" s="316">
        <v>98.636363636363626</v>
      </c>
      <c r="H2366" s="317"/>
      <c r="I2366" s="318">
        <v>180.26052104208418</v>
      </c>
      <c r="J2366" s="318">
        <v>9.8446601941759582E-2</v>
      </c>
      <c r="K2366" s="318">
        <f t="shared" si="134"/>
        <v>180.35896764402594</v>
      </c>
      <c r="L2366" s="351">
        <f t="shared" si="136"/>
        <v>5.458370228424871E-4</v>
      </c>
    </row>
    <row r="2367" spans="1:12" ht="12.75" x14ac:dyDescent="0.2">
      <c r="A2367" s="302" t="s">
        <v>17228</v>
      </c>
      <c r="B2367" s="312">
        <v>1320</v>
      </c>
      <c r="C2367" s="313" t="s">
        <v>17229</v>
      </c>
      <c r="D2367" s="314" t="s">
        <v>17230</v>
      </c>
      <c r="E2367" s="315" t="s">
        <v>17230</v>
      </c>
      <c r="F2367" s="315" t="s">
        <v>17221</v>
      </c>
      <c r="G2367" s="316">
        <v>98.257575757575751</v>
      </c>
      <c r="H2367" s="317"/>
      <c r="I2367" s="318">
        <v>559.578125</v>
      </c>
      <c r="J2367" s="318">
        <v>0.99361702127657736</v>
      </c>
      <c r="K2367" s="318">
        <f t="shared" si="134"/>
        <v>560.57174202127658</v>
      </c>
      <c r="L2367" s="351">
        <f t="shared" si="136"/>
        <v>1.7725064372560979E-3</v>
      </c>
    </row>
    <row r="2368" spans="1:12" ht="12.75" x14ac:dyDescent="0.2">
      <c r="A2368" s="302" t="s">
        <v>17228</v>
      </c>
      <c r="B2368" s="312">
        <v>1320</v>
      </c>
      <c r="C2368" s="313" t="s">
        <v>17229</v>
      </c>
      <c r="D2368" s="314" t="s">
        <v>17230</v>
      </c>
      <c r="E2368" s="315" t="s">
        <v>17230</v>
      </c>
      <c r="F2368" s="315" t="s">
        <v>17222</v>
      </c>
      <c r="G2368" s="316">
        <v>96.6</v>
      </c>
      <c r="H2368" s="317">
        <v>0.25</v>
      </c>
      <c r="I2368" s="318">
        <v>242.89</v>
      </c>
      <c r="J2368" s="318">
        <v>7.25</v>
      </c>
      <c r="K2368" s="318">
        <f t="shared" si="134"/>
        <v>250.14</v>
      </c>
      <c r="L2368" s="351">
        <f t="shared" si="136"/>
        <v>2.8983769089309989E-2</v>
      </c>
    </row>
    <row r="2369" spans="1:12" ht="12.75" x14ac:dyDescent="0.2">
      <c r="A2369" s="302" t="s">
        <v>17228</v>
      </c>
      <c r="B2369" s="312">
        <v>1320</v>
      </c>
      <c r="C2369" s="313" t="s">
        <v>17229</v>
      </c>
      <c r="D2369" s="314" t="s">
        <v>17230</v>
      </c>
      <c r="E2369" s="315" t="s">
        <v>17230</v>
      </c>
      <c r="F2369" s="315" t="s">
        <v>17222</v>
      </c>
      <c r="G2369" s="316">
        <v>96.5</v>
      </c>
      <c r="H2369" s="317">
        <v>0.13</v>
      </c>
      <c r="I2369" s="318">
        <v>134.62</v>
      </c>
      <c r="J2369" s="318">
        <v>5.5600000000000023</v>
      </c>
      <c r="K2369" s="318">
        <f t="shared" si="134"/>
        <v>140.18</v>
      </c>
      <c r="L2369" s="351">
        <f t="shared" si="136"/>
        <v>3.9663290055642758E-2</v>
      </c>
    </row>
    <row r="2370" spans="1:12" ht="12.75" x14ac:dyDescent="0.2">
      <c r="A2370" s="302" t="s">
        <v>17228</v>
      </c>
      <c r="B2370" s="312">
        <v>1320</v>
      </c>
      <c r="C2370" s="313" t="s">
        <v>17229</v>
      </c>
      <c r="D2370" s="314" t="s">
        <v>17230</v>
      </c>
      <c r="E2370" s="315" t="s">
        <v>17230</v>
      </c>
      <c r="F2370" s="315" t="s">
        <v>17222</v>
      </c>
      <c r="G2370" s="316">
        <v>95.7</v>
      </c>
      <c r="H2370" s="317">
        <v>0.85</v>
      </c>
      <c r="I2370" s="318">
        <v>362.7</v>
      </c>
      <c r="J2370" s="318">
        <v>2.4900000000000091</v>
      </c>
      <c r="K2370" s="318">
        <f t="shared" si="134"/>
        <v>365.19</v>
      </c>
      <c r="L2370" s="351">
        <f t="shared" si="136"/>
        <v>6.8183685204962052E-3</v>
      </c>
    </row>
    <row r="2371" spans="1:12" ht="12.75" x14ac:dyDescent="0.2">
      <c r="A2371" s="302" t="s">
        <v>17228</v>
      </c>
      <c r="B2371" s="312">
        <v>438</v>
      </c>
      <c r="C2371" s="313" t="s">
        <v>17229</v>
      </c>
      <c r="D2371" s="314" t="s">
        <v>17230</v>
      </c>
      <c r="E2371" s="315" t="s">
        <v>17230</v>
      </c>
      <c r="F2371" s="315" t="s">
        <v>17222</v>
      </c>
      <c r="G2371" s="316">
        <v>92.2</v>
      </c>
      <c r="H2371" s="317">
        <v>2.99</v>
      </c>
      <c r="I2371" s="318">
        <v>19.57</v>
      </c>
      <c r="J2371" s="318">
        <v>0.16999999999999815</v>
      </c>
      <c r="K2371" s="318">
        <f t="shared" si="134"/>
        <v>19.739999999999998</v>
      </c>
      <c r="L2371" s="351">
        <f t="shared" si="136"/>
        <v>8.6119554204659651E-3</v>
      </c>
    </row>
    <row r="2372" spans="1:12" ht="12.75" x14ac:dyDescent="0.2">
      <c r="A2372" s="302" t="s">
        <v>17228</v>
      </c>
      <c r="B2372" s="312">
        <v>1320</v>
      </c>
      <c r="C2372" s="313" t="s">
        <v>17229</v>
      </c>
      <c r="D2372" s="314" t="s">
        <v>17230</v>
      </c>
      <c r="E2372" s="315" t="s">
        <v>17230</v>
      </c>
      <c r="F2372" s="315" t="s">
        <v>17222</v>
      </c>
      <c r="G2372" s="316">
        <v>91.1</v>
      </c>
      <c r="H2372" s="317">
        <v>1.18</v>
      </c>
      <c r="I2372" s="318">
        <v>540.15</v>
      </c>
      <c r="J2372" s="318">
        <v>11.840000000000032</v>
      </c>
      <c r="K2372" s="318">
        <f t="shared" si="134"/>
        <v>551.99</v>
      </c>
      <c r="L2372" s="351">
        <f t="shared" si="136"/>
        <v>2.1449663943187435E-2</v>
      </c>
    </row>
    <row r="2373" spans="1:12" ht="12.75" x14ac:dyDescent="0.2">
      <c r="A2373" s="302" t="s">
        <v>17228</v>
      </c>
      <c r="B2373" s="312">
        <v>438</v>
      </c>
      <c r="C2373" s="313" t="s">
        <v>17229</v>
      </c>
      <c r="D2373" s="314" t="s">
        <v>17230</v>
      </c>
      <c r="E2373" s="315" t="s">
        <v>17230</v>
      </c>
      <c r="F2373" s="315" t="s">
        <v>17222</v>
      </c>
      <c r="G2373" s="316">
        <v>89</v>
      </c>
      <c r="H2373" s="317">
        <v>3.05</v>
      </c>
      <c r="I2373" s="318">
        <v>83.39</v>
      </c>
      <c r="J2373" s="318">
        <v>1.6700000000000017</v>
      </c>
      <c r="K2373" s="318">
        <f t="shared" si="134"/>
        <v>85.06</v>
      </c>
      <c r="L2373" s="351">
        <f t="shared" si="136"/>
        <v>1.9633200094051277E-2</v>
      </c>
    </row>
    <row r="2374" spans="1:12" ht="12.75" x14ac:dyDescent="0.2">
      <c r="A2374" s="302" t="s">
        <v>17228</v>
      </c>
      <c r="B2374" s="312">
        <v>438</v>
      </c>
      <c r="C2374" s="313" t="s">
        <v>17229</v>
      </c>
      <c r="D2374" s="314" t="s">
        <v>17230</v>
      </c>
      <c r="E2374" s="315" t="s">
        <v>17230</v>
      </c>
      <c r="F2374" s="315" t="s">
        <v>17222</v>
      </c>
      <c r="G2374" s="316">
        <v>88.7</v>
      </c>
      <c r="H2374" s="317">
        <v>2.97</v>
      </c>
      <c r="I2374" s="318">
        <v>19.07</v>
      </c>
      <c r="J2374" s="318">
        <v>0.17999999999999972</v>
      </c>
      <c r="K2374" s="318">
        <f t="shared" si="134"/>
        <v>19.25</v>
      </c>
      <c r="L2374" s="351">
        <f t="shared" si="136"/>
        <v>9.350649350649335E-3</v>
      </c>
    </row>
    <row r="2375" spans="1:12" ht="12.75" x14ac:dyDescent="0.2">
      <c r="A2375" s="302" t="s">
        <v>17228</v>
      </c>
      <c r="B2375" s="312">
        <v>438</v>
      </c>
      <c r="C2375" s="313" t="s">
        <v>17229</v>
      </c>
      <c r="D2375" s="314" t="s">
        <v>17230</v>
      </c>
      <c r="E2375" s="315" t="s">
        <v>17230</v>
      </c>
      <c r="F2375" s="315" t="s">
        <v>17222</v>
      </c>
      <c r="G2375" s="316">
        <v>88</v>
      </c>
      <c r="H2375" s="317">
        <v>2.95</v>
      </c>
      <c r="I2375" s="318">
        <v>40.630000000000003</v>
      </c>
      <c r="J2375" s="318">
        <v>0.82000000000000028</v>
      </c>
      <c r="K2375" s="318">
        <f t="shared" si="134"/>
        <v>41.45</v>
      </c>
      <c r="L2375" s="351">
        <f t="shared" si="136"/>
        <v>1.978287092882992E-2</v>
      </c>
    </row>
    <row r="2376" spans="1:12" ht="12.75" x14ac:dyDescent="0.2">
      <c r="A2376" s="302" t="s">
        <v>17228</v>
      </c>
      <c r="B2376" s="312">
        <v>438</v>
      </c>
      <c r="C2376" s="313" t="s">
        <v>17229</v>
      </c>
      <c r="D2376" s="314" t="s">
        <v>17230</v>
      </c>
      <c r="E2376" s="315" t="s">
        <v>17230</v>
      </c>
      <c r="F2376" s="315" t="s">
        <v>17222</v>
      </c>
      <c r="G2376" s="316">
        <v>87.4</v>
      </c>
      <c r="H2376" s="317">
        <v>2.96</v>
      </c>
      <c r="I2376" s="318">
        <v>18.5</v>
      </c>
      <c r="J2376" s="318">
        <v>0.19999999999999929</v>
      </c>
      <c r="K2376" s="318">
        <f t="shared" si="134"/>
        <v>18.7</v>
      </c>
      <c r="L2376" s="351">
        <f t="shared" si="136"/>
        <v>1.0695187165775364E-2</v>
      </c>
    </row>
    <row r="2377" spans="1:12" ht="12.75" x14ac:dyDescent="0.2">
      <c r="A2377" s="302" t="s">
        <v>17228</v>
      </c>
      <c r="B2377" s="312">
        <v>438</v>
      </c>
      <c r="C2377" s="313" t="s">
        <v>17229</v>
      </c>
      <c r="D2377" s="314" t="s">
        <v>17230</v>
      </c>
      <c r="E2377" s="315" t="s">
        <v>17230</v>
      </c>
      <c r="F2377" s="315" t="s">
        <v>17222</v>
      </c>
      <c r="G2377" s="316">
        <v>87.1</v>
      </c>
      <c r="H2377" s="317">
        <v>3.03</v>
      </c>
      <c r="I2377" s="318">
        <v>34.28</v>
      </c>
      <c r="J2377" s="318">
        <v>0.67000000000000171</v>
      </c>
      <c r="K2377" s="318">
        <f t="shared" si="134"/>
        <v>34.950000000000003</v>
      </c>
      <c r="L2377" s="351">
        <f t="shared" si="136"/>
        <v>1.9170243204578014E-2</v>
      </c>
    </row>
    <row r="2378" spans="1:12" ht="12.75" x14ac:dyDescent="0.2">
      <c r="A2378" s="302" t="s">
        <v>17228</v>
      </c>
      <c r="B2378" s="312">
        <v>438</v>
      </c>
      <c r="C2378" s="313" t="s">
        <v>17229</v>
      </c>
      <c r="D2378" s="314" t="s">
        <v>17230</v>
      </c>
      <c r="E2378" s="315" t="s">
        <v>17230</v>
      </c>
      <c r="F2378" s="315" t="s">
        <v>17222</v>
      </c>
      <c r="G2378" s="316">
        <v>86.8</v>
      </c>
      <c r="H2378" s="317">
        <v>3.02</v>
      </c>
      <c r="I2378" s="318">
        <v>31.69</v>
      </c>
      <c r="J2378" s="318">
        <v>0.34999999999999787</v>
      </c>
      <c r="K2378" s="318">
        <f t="shared" si="134"/>
        <v>32.04</v>
      </c>
      <c r="L2378" s="351">
        <f t="shared" si="136"/>
        <v>1.0923845193508048E-2</v>
      </c>
    </row>
    <row r="2379" spans="1:12" ht="12.75" x14ac:dyDescent="0.2">
      <c r="A2379" s="302" t="s">
        <v>17228</v>
      </c>
      <c r="B2379" s="312">
        <v>438</v>
      </c>
      <c r="C2379" s="313" t="s">
        <v>17229</v>
      </c>
      <c r="D2379" s="314" t="s">
        <v>17230</v>
      </c>
      <c r="E2379" s="315" t="s">
        <v>17230</v>
      </c>
      <c r="F2379" s="315" t="s">
        <v>17222</v>
      </c>
      <c r="G2379" s="316">
        <v>86.6</v>
      </c>
      <c r="H2379" s="317">
        <v>3.09</v>
      </c>
      <c r="I2379" s="318">
        <v>74.069999999999993</v>
      </c>
      <c r="J2379" s="318">
        <v>1.8700000000000045</v>
      </c>
      <c r="K2379" s="318">
        <f t="shared" si="134"/>
        <v>75.94</v>
      </c>
      <c r="L2379" s="351">
        <f t="shared" si="136"/>
        <v>2.4624703713458054E-2</v>
      </c>
    </row>
    <row r="2380" spans="1:12" ht="12.75" x14ac:dyDescent="0.2">
      <c r="A2380" s="302" t="s">
        <v>17228</v>
      </c>
      <c r="B2380" s="312">
        <v>438</v>
      </c>
      <c r="C2380" s="313" t="s">
        <v>17229</v>
      </c>
      <c r="D2380" s="314" t="s">
        <v>17230</v>
      </c>
      <c r="E2380" s="315" t="s">
        <v>17230</v>
      </c>
      <c r="F2380" s="315" t="s">
        <v>17222</v>
      </c>
      <c r="G2380" s="316">
        <v>86.4</v>
      </c>
      <c r="H2380" s="317">
        <v>2.95</v>
      </c>
      <c r="I2380" s="318">
        <v>18.77</v>
      </c>
      <c r="J2380" s="318">
        <v>0.92999999999999972</v>
      </c>
      <c r="K2380" s="318">
        <f t="shared" si="134"/>
        <v>19.7</v>
      </c>
      <c r="L2380" s="351">
        <f t="shared" si="136"/>
        <v>4.7208121827411152E-2</v>
      </c>
    </row>
    <row r="2381" spans="1:12" ht="12.75" x14ac:dyDescent="0.2">
      <c r="A2381" s="302" t="s">
        <v>17228</v>
      </c>
      <c r="B2381" s="312">
        <v>438</v>
      </c>
      <c r="C2381" s="313" t="s">
        <v>17229</v>
      </c>
      <c r="D2381" s="314" t="s">
        <v>17230</v>
      </c>
      <c r="E2381" s="315" t="s">
        <v>17230</v>
      </c>
      <c r="F2381" s="315" t="s">
        <v>17222</v>
      </c>
      <c r="G2381" s="316">
        <v>86.3</v>
      </c>
      <c r="H2381" s="317">
        <v>3.12</v>
      </c>
      <c r="I2381" s="318">
        <v>30.52</v>
      </c>
      <c r="J2381" s="318">
        <v>0.83999999999999986</v>
      </c>
      <c r="K2381" s="318">
        <f t="shared" si="134"/>
        <v>31.36</v>
      </c>
      <c r="L2381" s="351">
        <f t="shared" si="136"/>
        <v>2.6785714285714281E-2</v>
      </c>
    </row>
    <row r="2382" spans="1:12" ht="12.75" x14ac:dyDescent="0.2">
      <c r="A2382" s="302" t="s">
        <v>17228</v>
      </c>
      <c r="B2382" s="312">
        <v>438</v>
      </c>
      <c r="C2382" s="313" t="s">
        <v>17229</v>
      </c>
      <c r="D2382" s="314" t="s">
        <v>17230</v>
      </c>
      <c r="E2382" s="315" t="s">
        <v>17230</v>
      </c>
      <c r="F2382" s="315" t="s">
        <v>17222</v>
      </c>
      <c r="G2382" s="316">
        <v>85.6</v>
      </c>
      <c r="H2382" s="317">
        <v>3.1</v>
      </c>
      <c r="I2382" s="318">
        <v>78.13</v>
      </c>
      <c r="J2382" s="318">
        <v>2.25</v>
      </c>
      <c r="K2382" s="318">
        <f t="shared" ref="K2382:K2390" si="137">I2382+J2382</f>
        <v>80.38</v>
      </c>
      <c r="L2382" s="351">
        <f t="shared" si="136"/>
        <v>2.7992037820353324E-2</v>
      </c>
    </row>
    <row r="2383" spans="1:12" ht="12.75" x14ac:dyDescent="0.2">
      <c r="A2383" s="302" t="s">
        <v>17228</v>
      </c>
      <c r="B2383" s="312">
        <v>438</v>
      </c>
      <c r="C2383" s="313" t="s">
        <v>17229</v>
      </c>
      <c r="D2383" s="314" t="s">
        <v>17230</v>
      </c>
      <c r="E2383" s="315" t="s">
        <v>17230</v>
      </c>
      <c r="F2383" s="315" t="s">
        <v>17222</v>
      </c>
      <c r="G2383" s="316">
        <v>85.1</v>
      </c>
      <c r="H2383" s="317">
        <v>3.12</v>
      </c>
      <c r="I2383" s="318">
        <v>60.69</v>
      </c>
      <c r="J2383" s="318">
        <v>1.6900000000000048</v>
      </c>
      <c r="K2383" s="318">
        <f t="shared" si="137"/>
        <v>62.38</v>
      </c>
      <c r="L2383" s="351">
        <f t="shared" si="136"/>
        <v>2.7092016672010336E-2</v>
      </c>
    </row>
    <row r="2384" spans="1:12" ht="12.75" x14ac:dyDescent="0.2">
      <c r="A2384" s="302" t="s">
        <v>17228</v>
      </c>
      <c r="B2384" s="312">
        <v>408</v>
      </c>
      <c r="C2384" s="313" t="s">
        <v>17229</v>
      </c>
      <c r="D2384" s="314" t="s">
        <v>17230</v>
      </c>
      <c r="E2384" s="315" t="s">
        <v>17230</v>
      </c>
      <c r="F2384" s="315" t="s">
        <v>17222</v>
      </c>
      <c r="G2384" s="316">
        <v>81.099999999999994</v>
      </c>
      <c r="H2384" s="317">
        <v>0.11</v>
      </c>
      <c r="I2384" s="318">
        <v>179.52</v>
      </c>
      <c r="J2384" s="318">
        <v>2.4499999999999886</v>
      </c>
      <c r="K2384" s="318">
        <f t="shared" si="137"/>
        <v>181.97</v>
      </c>
      <c r="L2384" s="351">
        <f t="shared" si="136"/>
        <v>1.3463757762268443E-2</v>
      </c>
    </row>
    <row r="2385" spans="1:12" ht="12.75" x14ac:dyDescent="0.2">
      <c r="A2385" s="302" t="s">
        <v>17228</v>
      </c>
      <c r="B2385" s="312">
        <v>408</v>
      </c>
      <c r="C2385" s="313" t="s">
        <v>17229</v>
      </c>
      <c r="D2385" s="314" t="s">
        <v>17230</v>
      </c>
      <c r="E2385" s="315" t="s">
        <v>17230</v>
      </c>
      <c r="F2385" s="315" t="s">
        <v>17222</v>
      </c>
      <c r="G2385" s="316">
        <v>80.5</v>
      </c>
      <c r="H2385" s="317">
        <v>0.12</v>
      </c>
      <c r="I2385" s="318">
        <v>110.84</v>
      </c>
      <c r="J2385" s="318">
        <v>1.8100000000000023</v>
      </c>
      <c r="K2385" s="318">
        <f t="shared" si="137"/>
        <v>112.65</v>
      </c>
      <c r="L2385" s="351">
        <f t="shared" si="136"/>
        <v>1.6067465601420347E-2</v>
      </c>
    </row>
    <row r="2386" spans="1:12" ht="12.75" x14ac:dyDescent="0.2">
      <c r="A2386" s="302" t="s">
        <v>17228</v>
      </c>
      <c r="B2386" s="312">
        <v>408</v>
      </c>
      <c r="C2386" s="313" t="s">
        <v>17229</v>
      </c>
      <c r="D2386" s="314" t="s">
        <v>17230</v>
      </c>
      <c r="E2386" s="315" t="s">
        <v>17230</v>
      </c>
      <c r="F2386" s="315" t="s">
        <v>17222</v>
      </c>
      <c r="G2386" s="316">
        <v>78.400000000000006</v>
      </c>
      <c r="H2386" s="317">
        <v>0.13</v>
      </c>
      <c r="I2386" s="318">
        <v>107.6</v>
      </c>
      <c r="J2386" s="318">
        <v>1.3400000000000034</v>
      </c>
      <c r="K2386" s="318">
        <f t="shared" si="137"/>
        <v>108.94</v>
      </c>
      <c r="L2386" s="351">
        <f t="shared" si="136"/>
        <v>1.2300348815861974E-2</v>
      </c>
    </row>
    <row r="2387" spans="1:12" ht="12.75" x14ac:dyDescent="0.2">
      <c r="A2387" s="302" t="s">
        <v>17228</v>
      </c>
      <c r="B2387" s="312">
        <v>408</v>
      </c>
      <c r="C2387" s="313" t="s">
        <v>17229</v>
      </c>
      <c r="D2387" s="314" t="s">
        <v>17230</v>
      </c>
      <c r="E2387" s="315" t="s">
        <v>17230</v>
      </c>
      <c r="F2387" s="315" t="s">
        <v>17222</v>
      </c>
      <c r="G2387" s="316">
        <v>77.400000000000006</v>
      </c>
      <c r="H2387" s="317">
        <v>0.13</v>
      </c>
      <c r="I2387" s="318">
        <v>107.57</v>
      </c>
      <c r="J2387" s="318">
        <v>0.63000000000000966</v>
      </c>
      <c r="K2387" s="318">
        <f t="shared" si="137"/>
        <v>108.2</v>
      </c>
      <c r="L2387" s="351">
        <f t="shared" si="136"/>
        <v>5.8225508317930651E-3</v>
      </c>
    </row>
    <row r="2388" spans="1:12" ht="12.75" x14ac:dyDescent="0.2">
      <c r="A2388" s="302" t="s">
        <v>17228</v>
      </c>
      <c r="B2388" s="312">
        <v>408</v>
      </c>
      <c r="C2388" s="313" t="s">
        <v>17229</v>
      </c>
      <c r="D2388" s="314" t="s">
        <v>17230</v>
      </c>
      <c r="E2388" s="315" t="s">
        <v>17230</v>
      </c>
      <c r="F2388" s="315" t="s">
        <v>17222</v>
      </c>
      <c r="G2388" s="316">
        <v>77.400000000000006</v>
      </c>
      <c r="H2388" s="317">
        <v>0.13</v>
      </c>
      <c r="I2388" s="318">
        <v>103.78</v>
      </c>
      <c r="J2388" s="318">
        <v>2.8400000000000034</v>
      </c>
      <c r="K2388" s="318">
        <f t="shared" si="137"/>
        <v>106.62</v>
      </c>
      <c r="L2388" s="351">
        <f t="shared" si="136"/>
        <v>2.6636653535921997E-2</v>
      </c>
    </row>
    <row r="2389" spans="1:12" ht="12.75" x14ac:dyDescent="0.2">
      <c r="A2389" s="302" t="s">
        <v>17228</v>
      </c>
      <c r="B2389" s="312">
        <v>408</v>
      </c>
      <c r="C2389" s="313" t="s">
        <v>17229</v>
      </c>
      <c r="D2389" s="314" t="s">
        <v>17230</v>
      </c>
      <c r="E2389" s="315" t="s">
        <v>17230</v>
      </c>
      <c r="F2389" s="315" t="s">
        <v>17222</v>
      </c>
      <c r="G2389" s="316">
        <v>77.400000000000006</v>
      </c>
      <c r="H2389" s="317">
        <v>0.12</v>
      </c>
      <c r="I2389" s="318">
        <v>172.34</v>
      </c>
      <c r="J2389" s="318">
        <v>3.8400000000000034</v>
      </c>
      <c r="K2389" s="318">
        <f t="shared" si="137"/>
        <v>176.18</v>
      </c>
      <c r="L2389" s="351">
        <f t="shared" si="136"/>
        <v>2.1795890566466133E-2</v>
      </c>
    </row>
    <row r="2390" spans="1:12" ht="12.75" x14ac:dyDescent="0.2">
      <c r="A2390" s="302" t="s">
        <v>17228</v>
      </c>
      <c r="B2390" s="312">
        <v>408</v>
      </c>
      <c r="C2390" s="313" t="s">
        <v>17229</v>
      </c>
      <c r="D2390" s="314" t="s">
        <v>17230</v>
      </c>
      <c r="E2390" s="315" t="s">
        <v>17230</v>
      </c>
      <c r="F2390" s="315" t="s">
        <v>17222</v>
      </c>
      <c r="G2390" s="316">
        <v>76.2</v>
      </c>
      <c r="H2390" s="317">
        <v>0.12</v>
      </c>
      <c r="I2390" s="318">
        <v>164.83</v>
      </c>
      <c r="J2390" s="318">
        <v>2.7299999999999898</v>
      </c>
      <c r="K2390" s="318">
        <f t="shared" si="137"/>
        <v>167.56</v>
      </c>
      <c r="L2390" s="351">
        <f t="shared" si="136"/>
        <v>1.6292671281928801E-2</v>
      </c>
    </row>
    <row r="2391" spans="1:12" ht="12.75" x14ac:dyDescent="0.2">
      <c r="A2391" s="302" t="s">
        <v>17228</v>
      </c>
      <c r="B2391" s="312">
        <v>750</v>
      </c>
      <c r="C2391" s="313" t="s">
        <v>17229</v>
      </c>
      <c r="D2391" s="314" t="s">
        <v>17230</v>
      </c>
      <c r="E2391" s="315" t="s">
        <v>17230</v>
      </c>
      <c r="F2391" s="315" t="s">
        <v>17220</v>
      </c>
      <c r="G2391" s="316">
        <v>76</v>
      </c>
      <c r="H2391" s="317">
        <v>0.1</v>
      </c>
      <c r="I2391" s="318">
        <v>425.92</v>
      </c>
      <c r="J2391" s="318">
        <v>21.82</v>
      </c>
      <c r="K2391" s="318">
        <v>442.13</v>
      </c>
      <c r="L2391" s="351">
        <f t="shared" si="136"/>
        <v>4.935200054282677E-2</v>
      </c>
    </row>
    <row r="2392" spans="1:12" ht="12.75" x14ac:dyDescent="0.2">
      <c r="A2392" s="302" t="s">
        <v>17228</v>
      </c>
      <c r="B2392" s="312">
        <v>408</v>
      </c>
      <c r="C2392" s="313" t="s">
        <v>17229</v>
      </c>
      <c r="D2392" s="314" t="s">
        <v>17230</v>
      </c>
      <c r="E2392" s="315" t="s">
        <v>17230</v>
      </c>
      <c r="F2392" s="315" t="s">
        <v>17222</v>
      </c>
      <c r="G2392" s="316">
        <v>74.8</v>
      </c>
      <c r="H2392" s="317">
        <v>0.12</v>
      </c>
      <c r="I2392" s="318">
        <v>172.67</v>
      </c>
      <c r="J2392" s="318">
        <v>6.3300000000000125</v>
      </c>
      <c r="K2392" s="318">
        <f>I2392+J2392</f>
        <v>179</v>
      </c>
      <c r="L2392" s="351">
        <f t="shared" si="136"/>
        <v>3.5363128491620183E-2</v>
      </c>
    </row>
    <row r="2393" spans="1:12" ht="12.75" x14ac:dyDescent="0.2">
      <c r="A2393" s="302" t="s">
        <v>17228</v>
      </c>
      <c r="B2393" s="312">
        <v>750</v>
      </c>
      <c r="C2393" s="313" t="s">
        <v>17229</v>
      </c>
      <c r="D2393" s="314" t="s">
        <v>17230</v>
      </c>
      <c r="E2393" s="315" t="s">
        <v>17230</v>
      </c>
      <c r="F2393" s="315" t="s">
        <v>17220</v>
      </c>
      <c r="G2393" s="316">
        <v>70</v>
      </c>
      <c r="H2393" s="317" t="s">
        <v>17231</v>
      </c>
      <c r="I2393" s="318">
        <v>89.57</v>
      </c>
      <c r="J2393" s="318">
        <v>0.41</v>
      </c>
      <c r="K2393" s="318">
        <v>92.89</v>
      </c>
      <c r="L2393" s="351">
        <f t="shared" si="136"/>
        <v>4.4138228011626653E-3</v>
      </c>
    </row>
    <row r="2394" spans="1:12" ht="13.5" thickBot="1" x14ac:dyDescent="0.25">
      <c r="A2394" s="302" t="s">
        <v>17228</v>
      </c>
      <c r="B2394" s="312">
        <v>750</v>
      </c>
      <c r="C2394" s="313" t="s">
        <v>17229</v>
      </c>
      <c r="D2394" s="314" t="s">
        <v>17230</v>
      </c>
      <c r="E2394" s="315" t="s">
        <v>17230</v>
      </c>
      <c r="F2394" s="315" t="s">
        <v>17220</v>
      </c>
      <c r="G2394" s="316">
        <v>70</v>
      </c>
      <c r="H2394" s="317" t="s">
        <v>17231</v>
      </c>
      <c r="I2394" s="318">
        <v>83.35</v>
      </c>
      <c r="J2394" s="318">
        <v>0.93</v>
      </c>
      <c r="K2394" s="318">
        <v>84.75</v>
      </c>
      <c r="L2394" s="351">
        <f t="shared" si="136"/>
        <v>1.0973451327433629E-2</v>
      </c>
    </row>
    <row r="2395" spans="1:12" ht="12.75" x14ac:dyDescent="0.2">
      <c r="A2395" s="302" t="s">
        <v>17232</v>
      </c>
      <c r="B2395" s="312">
        <v>4500</v>
      </c>
      <c r="C2395" s="315" t="s">
        <v>86</v>
      </c>
      <c r="D2395" s="352" t="s">
        <v>60</v>
      </c>
      <c r="E2395" s="315" t="s">
        <v>86</v>
      </c>
      <c r="F2395" s="353" t="s">
        <v>17221</v>
      </c>
      <c r="G2395" s="353">
        <v>124.8</v>
      </c>
      <c r="H2395" s="354">
        <v>16.351097178683393</v>
      </c>
      <c r="I2395" s="355">
        <v>89.162557077625578</v>
      </c>
      <c r="J2395" s="355">
        <v>14.510612244897956</v>
      </c>
      <c r="K2395" s="342">
        <v>103.67316932252353</v>
      </c>
      <c r="L2395" s="320">
        <f t="shared" si="136"/>
        <v>0.13996497203394986</v>
      </c>
    </row>
    <row r="2396" spans="1:12" ht="12.75" x14ac:dyDescent="0.2">
      <c r="A2396" s="302" t="s">
        <v>17232</v>
      </c>
      <c r="B2396" s="312">
        <v>5000</v>
      </c>
      <c r="C2396" s="315" t="s">
        <v>86</v>
      </c>
      <c r="D2396" s="352" t="s">
        <v>60</v>
      </c>
      <c r="E2396" s="315" t="s">
        <v>86</v>
      </c>
      <c r="F2396" s="353" t="s">
        <v>17222</v>
      </c>
      <c r="G2396" s="353">
        <v>123.1</v>
      </c>
      <c r="H2396" s="354">
        <v>16.155999999999999</v>
      </c>
      <c r="I2396" s="355">
        <v>64.23</v>
      </c>
      <c r="J2396" s="355">
        <v>8.2579999999999956</v>
      </c>
      <c r="K2396" s="342">
        <v>72.488</v>
      </c>
      <c r="L2396" s="324">
        <f t="shared" si="136"/>
        <v>0.11392230438141479</v>
      </c>
    </row>
    <row r="2397" spans="1:12" ht="12.75" x14ac:dyDescent="0.2">
      <c r="A2397" s="302" t="s">
        <v>17232</v>
      </c>
      <c r="B2397" s="312">
        <v>5000</v>
      </c>
      <c r="C2397" s="315" t="s">
        <v>86</v>
      </c>
      <c r="D2397" s="352" t="s">
        <v>60</v>
      </c>
      <c r="E2397" s="315" t="s">
        <v>86</v>
      </c>
      <c r="F2397" s="353" t="s">
        <v>17222</v>
      </c>
      <c r="G2397" s="353">
        <v>122.7</v>
      </c>
      <c r="H2397" s="354">
        <v>16.100999999999999</v>
      </c>
      <c r="I2397" s="355">
        <v>64.45</v>
      </c>
      <c r="J2397" s="355">
        <v>8.6580000000000013</v>
      </c>
      <c r="K2397" s="342">
        <v>73.108000000000004</v>
      </c>
      <c r="L2397" s="324">
        <f t="shared" si="136"/>
        <v>0.11842753187065712</v>
      </c>
    </row>
    <row r="2398" spans="1:12" ht="12.75" x14ac:dyDescent="0.2">
      <c r="A2398" s="302" t="s">
        <v>17232</v>
      </c>
      <c r="B2398" s="312">
        <v>5000</v>
      </c>
      <c r="C2398" s="315" t="s">
        <v>86</v>
      </c>
      <c r="D2398" s="352" t="s">
        <v>60</v>
      </c>
      <c r="E2398" s="315" t="s">
        <v>86</v>
      </c>
      <c r="F2398" s="353" t="s">
        <v>17222</v>
      </c>
      <c r="G2398" s="353">
        <v>122.69</v>
      </c>
      <c r="H2398" s="354">
        <v>16.14</v>
      </c>
      <c r="I2398" s="355">
        <v>63.73</v>
      </c>
      <c r="J2398" s="355">
        <v>8.6199999999999974</v>
      </c>
      <c r="K2398" s="342">
        <v>72.349999999999994</v>
      </c>
      <c r="L2398" s="324">
        <f t="shared" si="136"/>
        <v>0.11914305459571525</v>
      </c>
    </row>
    <row r="2399" spans="1:12" ht="12.75" x14ac:dyDescent="0.2">
      <c r="A2399" s="302" t="s">
        <v>17232</v>
      </c>
      <c r="B2399" s="312">
        <v>5000</v>
      </c>
      <c r="C2399" s="315" t="s">
        <v>86</v>
      </c>
      <c r="D2399" s="352" t="s">
        <v>60</v>
      </c>
      <c r="E2399" s="315" t="s">
        <v>86</v>
      </c>
      <c r="F2399" s="353" t="s">
        <v>17222</v>
      </c>
      <c r="G2399" s="353">
        <v>122.2</v>
      </c>
      <c r="H2399" s="354">
        <v>16.149999999999999</v>
      </c>
      <c r="I2399" s="355">
        <v>62.52</v>
      </c>
      <c r="J2399" s="355">
        <v>8.9349999999999952</v>
      </c>
      <c r="K2399" s="342">
        <v>71.454999999999998</v>
      </c>
      <c r="L2399" s="324">
        <f t="shared" si="136"/>
        <v>0.1250437338184871</v>
      </c>
    </row>
    <row r="2400" spans="1:12" ht="12.75" x14ac:dyDescent="0.2">
      <c r="A2400" s="302" t="s">
        <v>17232</v>
      </c>
      <c r="B2400" s="312">
        <v>7750</v>
      </c>
      <c r="C2400" s="315" t="s">
        <v>86</v>
      </c>
      <c r="D2400" s="352" t="s">
        <v>60</v>
      </c>
      <c r="E2400" s="315" t="s">
        <v>86</v>
      </c>
      <c r="F2400" s="353" t="s">
        <v>17221</v>
      </c>
      <c r="G2400" s="353">
        <v>120.01367741935482</v>
      </c>
      <c r="H2400" s="354">
        <v>17.7</v>
      </c>
      <c r="I2400" s="355">
        <v>101.22</v>
      </c>
      <c r="J2400" s="355">
        <v>11</v>
      </c>
      <c r="K2400" s="342">
        <v>112.22</v>
      </c>
      <c r="L2400" s="324">
        <f t="shared" si="136"/>
        <v>9.8021743004811979E-2</v>
      </c>
    </row>
    <row r="2401" spans="1:12" ht="12.75" x14ac:dyDescent="0.2">
      <c r="A2401" s="302" t="s">
        <v>17232</v>
      </c>
      <c r="B2401" s="312">
        <v>7750</v>
      </c>
      <c r="C2401" s="315" t="s">
        <v>86</v>
      </c>
      <c r="D2401" s="352" t="s">
        <v>60</v>
      </c>
      <c r="E2401" s="315" t="s">
        <v>86</v>
      </c>
      <c r="F2401" s="353" t="s">
        <v>17221</v>
      </c>
      <c r="G2401" s="353">
        <v>119.96967741935482</v>
      </c>
      <c r="H2401" s="354">
        <v>17.7</v>
      </c>
      <c r="I2401" s="355">
        <v>101.94</v>
      </c>
      <c r="J2401" s="355">
        <v>10.88</v>
      </c>
      <c r="K2401" s="342">
        <v>112.81</v>
      </c>
      <c r="L2401" s="324">
        <f t="shared" si="136"/>
        <v>9.644535058948675E-2</v>
      </c>
    </row>
    <row r="2402" spans="1:12" ht="12.75" x14ac:dyDescent="0.2">
      <c r="A2402" s="302" t="s">
        <v>17232</v>
      </c>
      <c r="B2402" s="312">
        <v>7750</v>
      </c>
      <c r="C2402" s="315" t="s">
        <v>86</v>
      </c>
      <c r="D2402" s="352" t="s">
        <v>60</v>
      </c>
      <c r="E2402" s="315" t="s">
        <v>86</v>
      </c>
      <c r="F2402" s="353" t="s">
        <v>17221</v>
      </c>
      <c r="G2402" s="353">
        <v>119.21909677419353</v>
      </c>
      <c r="H2402" s="354">
        <v>17.7</v>
      </c>
      <c r="I2402" s="355">
        <v>101.66</v>
      </c>
      <c r="J2402" s="355">
        <v>10.59</v>
      </c>
      <c r="K2402" s="342">
        <v>112.25</v>
      </c>
      <c r="L2402" s="324">
        <f t="shared" si="136"/>
        <v>9.434298440979956E-2</v>
      </c>
    </row>
    <row r="2403" spans="1:12" ht="12.75" x14ac:dyDescent="0.2">
      <c r="A2403" s="302" t="s">
        <v>17232</v>
      </c>
      <c r="B2403" s="312">
        <v>4500</v>
      </c>
      <c r="C2403" s="315" t="s">
        <v>86</v>
      </c>
      <c r="D2403" s="352" t="s">
        <v>60</v>
      </c>
      <c r="E2403" s="315" t="s">
        <v>86</v>
      </c>
      <c r="F2403" s="353" t="s">
        <v>17221</v>
      </c>
      <c r="G2403" s="353">
        <v>118.73333333333333</v>
      </c>
      <c r="H2403" s="356">
        <v>16.296296296296298</v>
      </c>
      <c r="I2403" s="355">
        <v>91.1</v>
      </c>
      <c r="J2403" s="355">
        <v>15.858541666666667</v>
      </c>
      <c r="K2403" s="342">
        <v>106.95854166666666</v>
      </c>
      <c r="L2403" s="324">
        <f t="shared" si="136"/>
        <v>0.14826811790393865</v>
      </c>
    </row>
    <row r="2404" spans="1:12" ht="12.75" x14ac:dyDescent="0.2">
      <c r="A2404" s="302" t="s">
        <v>17232</v>
      </c>
      <c r="B2404" s="312">
        <v>22150</v>
      </c>
      <c r="C2404" s="315" t="s">
        <v>86</v>
      </c>
      <c r="D2404" s="352" t="s">
        <v>60</v>
      </c>
      <c r="E2404" s="315" t="s">
        <v>86</v>
      </c>
      <c r="F2404" s="353" t="s">
        <v>17222</v>
      </c>
      <c r="G2404" s="353">
        <v>117</v>
      </c>
      <c r="H2404" s="356">
        <v>16.96</v>
      </c>
      <c r="I2404" s="355">
        <v>71.739999999999995</v>
      </c>
      <c r="J2404" s="355">
        <v>1.5200000000000102</v>
      </c>
      <c r="K2404" s="342">
        <v>73.260000000000005</v>
      </c>
      <c r="L2404" s="324">
        <f t="shared" si="136"/>
        <v>2.0748020748020887E-2</v>
      </c>
    </row>
    <row r="2405" spans="1:12" ht="12.75" x14ac:dyDescent="0.2">
      <c r="A2405" s="302" t="s">
        <v>17232</v>
      </c>
      <c r="B2405" s="312">
        <v>3434</v>
      </c>
      <c r="C2405" s="315" t="s">
        <v>86</v>
      </c>
      <c r="D2405" s="352" t="s">
        <v>60</v>
      </c>
      <c r="E2405" s="315" t="s">
        <v>86</v>
      </c>
      <c r="F2405" s="353" t="s">
        <v>17221</v>
      </c>
      <c r="G2405" s="353">
        <v>116.19103086779265</v>
      </c>
      <c r="H2405" s="356">
        <v>15.6</v>
      </c>
      <c r="I2405" s="355">
        <v>74.069999999999993</v>
      </c>
      <c r="J2405" s="355">
        <v>12</v>
      </c>
      <c r="K2405" s="342">
        <v>86.07</v>
      </c>
      <c r="L2405" s="324">
        <f t="shared" si="136"/>
        <v>0.13942140118508192</v>
      </c>
    </row>
    <row r="2406" spans="1:12" ht="12.75" x14ac:dyDescent="0.2">
      <c r="A2406" s="302" t="s">
        <v>17232</v>
      </c>
      <c r="B2406" s="312">
        <v>3434</v>
      </c>
      <c r="C2406" s="315" t="s">
        <v>86</v>
      </c>
      <c r="D2406" s="352" t="s">
        <v>60</v>
      </c>
      <c r="E2406" s="315" t="s">
        <v>86</v>
      </c>
      <c r="F2406" s="353" t="s">
        <v>17221</v>
      </c>
      <c r="G2406" s="353">
        <v>116.19103086779265</v>
      </c>
      <c r="H2406" s="356">
        <v>15.6</v>
      </c>
      <c r="I2406" s="355">
        <v>74</v>
      </c>
      <c r="J2406" s="355">
        <v>12</v>
      </c>
      <c r="K2406" s="342">
        <v>86</v>
      </c>
      <c r="L2406" s="324">
        <f t="shared" si="136"/>
        <v>0.13953488372093023</v>
      </c>
    </row>
    <row r="2407" spans="1:12" ht="12.75" x14ac:dyDescent="0.2">
      <c r="A2407" s="302" t="s">
        <v>17232</v>
      </c>
      <c r="B2407" s="312">
        <v>3434</v>
      </c>
      <c r="C2407" s="315" t="s">
        <v>86</v>
      </c>
      <c r="D2407" s="352" t="s">
        <v>60</v>
      </c>
      <c r="E2407" s="315" t="s">
        <v>86</v>
      </c>
      <c r="F2407" s="353" t="s">
        <v>17221</v>
      </c>
      <c r="G2407" s="353">
        <v>116.19103086779265</v>
      </c>
      <c r="H2407" s="356">
        <v>15.6</v>
      </c>
      <c r="I2407" s="355">
        <v>74.069999999999993</v>
      </c>
      <c r="J2407" s="355">
        <v>12</v>
      </c>
      <c r="K2407" s="342">
        <v>86.07</v>
      </c>
      <c r="L2407" s="324">
        <f t="shared" si="136"/>
        <v>0.13942140118508192</v>
      </c>
    </row>
    <row r="2408" spans="1:12" ht="12.75" x14ac:dyDescent="0.2">
      <c r="A2408" s="302" t="s">
        <v>17232</v>
      </c>
      <c r="B2408" s="312">
        <v>22150</v>
      </c>
      <c r="C2408" s="315" t="s">
        <v>86</v>
      </c>
      <c r="D2408" s="352" t="s">
        <v>60</v>
      </c>
      <c r="E2408" s="315" t="s">
        <v>86</v>
      </c>
      <c r="F2408" s="353" t="s">
        <v>17222</v>
      </c>
      <c r="G2408" s="353">
        <v>116</v>
      </c>
      <c r="H2408" s="356">
        <v>16.899999999999999</v>
      </c>
      <c r="I2408" s="355">
        <v>62.33</v>
      </c>
      <c r="J2408" s="355">
        <v>10.530000000000001</v>
      </c>
      <c r="K2408" s="342">
        <v>72.86</v>
      </c>
      <c r="L2408" s="324">
        <f t="shared" si="136"/>
        <v>0.14452374416689542</v>
      </c>
    </row>
    <row r="2409" spans="1:12" ht="12.75" x14ac:dyDescent="0.2">
      <c r="A2409" s="302" t="s">
        <v>17232</v>
      </c>
      <c r="B2409" s="312">
        <v>22150</v>
      </c>
      <c r="C2409" s="315" t="s">
        <v>86</v>
      </c>
      <c r="D2409" s="352" t="s">
        <v>60</v>
      </c>
      <c r="E2409" s="315" t="s">
        <v>86</v>
      </c>
      <c r="F2409" s="353" t="s">
        <v>17222</v>
      </c>
      <c r="G2409" s="353">
        <v>116</v>
      </c>
      <c r="H2409" s="356">
        <v>16.899999999999999</v>
      </c>
      <c r="I2409" s="355">
        <v>60.95</v>
      </c>
      <c r="J2409" s="355">
        <v>11.739999999999995</v>
      </c>
      <c r="K2409" s="342">
        <v>72.69</v>
      </c>
      <c r="L2409" s="324">
        <f t="shared" si="136"/>
        <v>0.16150777273352587</v>
      </c>
    </row>
    <row r="2410" spans="1:12" ht="12.75" x14ac:dyDescent="0.2">
      <c r="A2410" s="302" t="s">
        <v>17232</v>
      </c>
      <c r="B2410" s="312">
        <v>4470</v>
      </c>
      <c r="C2410" s="315" t="s">
        <v>86</v>
      </c>
      <c r="D2410" s="352" t="s">
        <v>60</v>
      </c>
      <c r="E2410" s="315" t="s">
        <v>86</v>
      </c>
      <c r="F2410" s="353" t="s">
        <v>17222</v>
      </c>
      <c r="G2410" s="353">
        <v>113.7</v>
      </c>
      <c r="H2410" s="356">
        <v>16.62</v>
      </c>
      <c r="I2410" s="355">
        <v>55.34</v>
      </c>
      <c r="J2410" s="355">
        <v>8.5129999999999981</v>
      </c>
      <c r="K2410" s="342">
        <v>63.853000000000002</v>
      </c>
      <c r="L2410" s="324">
        <f t="shared" si="136"/>
        <v>0.13332184862105145</v>
      </c>
    </row>
    <row r="2411" spans="1:12" ht="12.75" x14ac:dyDescent="0.2">
      <c r="A2411" s="302" t="s">
        <v>17232</v>
      </c>
      <c r="B2411" s="312">
        <v>4470</v>
      </c>
      <c r="C2411" s="315" t="s">
        <v>86</v>
      </c>
      <c r="D2411" s="352" t="s">
        <v>60</v>
      </c>
      <c r="E2411" s="315" t="s">
        <v>86</v>
      </c>
      <c r="F2411" s="353" t="s">
        <v>17222</v>
      </c>
      <c r="G2411" s="353">
        <v>112.62</v>
      </c>
      <c r="H2411" s="356">
        <v>16.579999999999998</v>
      </c>
      <c r="I2411" s="355">
        <v>55.72</v>
      </c>
      <c r="J2411" s="355">
        <v>7.0500000000000043</v>
      </c>
      <c r="K2411" s="342">
        <v>62.77</v>
      </c>
      <c r="L2411" s="324">
        <f t="shared" si="136"/>
        <v>0.11231480006372477</v>
      </c>
    </row>
    <row r="2412" spans="1:12" ht="12.75" x14ac:dyDescent="0.2">
      <c r="A2412" s="302" t="s">
        <v>17232</v>
      </c>
      <c r="B2412" s="312">
        <v>4470</v>
      </c>
      <c r="C2412" s="315" t="s">
        <v>86</v>
      </c>
      <c r="D2412" s="352" t="s">
        <v>60</v>
      </c>
      <c r="E2412" s="315" t="s">
        <v>86</v>
      </c>
      <c r="F2412" s="353" t="s">
        <v>17222</v>
      </c>
      <c r="G2412" s="353">
        <v>112.3</v>
      </c>
      <c r="H2412" s="356">
        <v>16.54</v>
      </c>
      <c r="I2412" s="355">
        <v>56</v>
      </c>
      <c r="J2412" s="355">
        <v>6.634999999999998</v>
      </c>
      <c r="K2412" s="342">
        <v>62.634999999999998</v>
      </c>
      <c r="L2412" s="324">
        <f t="shared" si="136"/>
        <v>0.10593118863255366</v>
      </c>
    </row>
    <row r="2413" spans="1:12" ht="12.75" x14ac:dyDescent="0.2">
      <c r="A2413" s="302" t="s">
        <v>17232</v>
      </c>
      <c r="B2413" s="312">
        <v>4470</v>
      </c>
      <c r="C2413" s="315" t="s">
        <v>86</v>
      </c>
      <c r="D2413" s="352" t="s">
        <v>60</v>
      </c>
      <c r="E2413" s="315" t="s">
        <v>86</v>
      </c>
      <c r="F2413" s="353" t="s">
        <v>17222</v>
      </c>
      <c r="G2413" s="353">
        <v>111.9</v>
      </c>
      <c r="H2413" s="356">
        <v>16.571999999999999</v>
      </c>
      <c r="I2413" s="355">
        <v>55.81</v>
      </c>
      <c r="J2413" s="355">
        <v>6.0249999999999986</v>
      </c>
      <c r="K2413" s="342">
        <v>61.835000000000001</v>
      </c>
      <c r="L2413" s="324">
        <f t="shared" si="136"/>
        <v>9.7436726772863247E-2</v>
      </c>
    </row>
    <row r="2414" spans="1:12" ht="12.75" x14ac:dyDescent="0.2">
      <c r="A2414" s="302" t="s">
        <v>17232</v>
      </c>
      <c r="B2414" s="312">
        <v>17660</v>
      </c>
      <c r="C2414" s="315" t="s">
        <v>86</v>
      </c>
      <c r="D2414" s="352" t="s">
        <v>60</v>
      </c>
      <c r="E2414" s="315" t="s">
        <v>86</v>
      </c>
      <c r="F2414" s="353" t="s">
        <v>17222</v>
      </c>
      <c r="G2414" s="353">
        <v>110.2</v>
      </c>
      <c r="H2414" s="356">
        <v>17.13</v>
      </c>
      <c r="I2414" s="355">
        <v>83.97</v>
      </c>
      <c r="J2414" s="355">
        <v>18.400000000000006</v>
      </c>
      <c r="K2414" s="342">
        <v>102.37</v>
      </c>
      <c r="L2414" s="324">
        <f t="shared" si="136"/>
        <v>0.17974015824948719</v>
      </c>
    </row>
    <row r="2415" spans="1:12" ht="12.75" x14ac:dyDescent="0.2">
      <c r="A2415" s="302" t="s">
        <v>17232</v>
      </c>
      <c r="B2415" s="312">
        <v>4500</v>
      </c>
      <c r="C2415" s="315" t="s">
        <v>86</v>
      </c>
      <c r="D2415" s="352" t="s">
        <v>60</v>
      </c>
      <c r="E2415" s="315" t="s">
        <v>86</v>
      </c>
      <c r="F2415" s="353" t="s">
        <v>17221</v>
      </c>
      <c r="G2415" s="353">
        <v>109.2</v>
      </c>
      <c r="H2415" s="356">
        <v>16.404938271604934</v>
      </c>
      <c r="I2415" s="355">
        <v>90.194690265486727</v>
      </c>
      <c r="J2415" s="355">
        <v>13.764210526315793</v>
      </c>
      <c r="K2415" s="342">
        <v>103.95890079180252</v>
      </c>
      <c r="L2415" s="324">
        <f t="shared" si="136"/>
        <v>0.13240050078906898</v>
      </c>
    </row>
    <row r="2416" spans="1:12" ht="12.75" x14ac:dyDescent="0.2">
      <c r="A2416" s="302" t="s">
        <v>17232</v>
      </c>
      <c r="B2416" s="312">
        <v>4470</v>
      </c>
      <c r="C2416" s="315" t="s">
        <v>86</v>
      </c>
      <c r="D2416" s="352" t="s">
        <v>60</v>
      </c>
      <c r="E2416" s="315" t="s">
        <v>86</v>
      </c>
      <c r="F2416" s="353" t="s">
        <v>17222</v>
      </c>
      <c r="G2416" s="353">
        <v>108.7</v>
      </c>
      <c r="H2416" s="356">
        <v>16.25</v>
      </c>
      <c r="I2416" s="355">
        <v>65.34</v>
      </c>
      <c r="J2416" s="355">
        <v>8.4399999999999977</v>
      </c>
      <c r="K2416" s="342">
        <v>73.78</v>
      </c>
      <c r="L2416" s="324">
        <f t="shared" si="136"/>
        <v>0.11439414475467603</v>
      </c>
    </row>
    <row r="2417" spans="1:12" ht="12.75" x14ac:dyDescent="0.2">
      <c r="A2417" s="302" t="s">
        <v>17232</v>
      </c>
      <c r="B2417" s="312">
        <v>7107</v>
      </c>
      <c r="C2417" s="315" t="s">
        <v>86</v>
      </c>
      <c r="D2417" s="352" t="s">
        <v>60</v>
      </c>
      <c r="E2417" s="315" t="s">
        <v>86</v>
      </c>
      <c r="F2417" s="353" t="s">
        <v>17222</v>
      </c>
      <c r="G2417" s="353">
        <v>108.58027297031097</v>
      </c>
      <c r="H2417" s="356">
        <v>17.97</v>
      </c>
      <c r="I2417" s="355">
        <v>73.06</v>
      </c>
      <c r="J2417" s="355">
        <v>14.810000000000002</v>
      </c>
      <c r="K2417" s="342">
        <v>87.87</v>
      </c>
      <c r="L2417" s="324">
        <f t="shared" si="136"/>
        <v>0.16854444065096166</v>
      </c>
    </row>
    <row r="2418" spans="1:12" ht="12.75" x14ac:dyDescent="0.2">
      <c r="A2418" s="302" t="s">
        <v>17232</v>
      </c>
      <c r="B2418" s="312">
        <v>7107</v>
      </c>
      <c r="C2418" s="315" t="s">
        <v>86</v>
      </c>
      <c r="D2418" s="352" t="s">
        <v>60</v>
      </c>
      <c r="E2418" s="315" t="s">
        <v>86</v>
      </c>
      <c r="F2418" s="353" t="s">
        <v>17222</v>
      </c>
      <c r="G2418" s="353">
        <v>108.56479527226676</v>
      </c>
      <c r="H2418" s="356">
        <v>17.96</v>
      </c>
      <c r="I2418" s="355">
        <v>71.790000000000006</v>
      </c>
      <c r="J2418" s="355">
        <v>15.809999999999988</v>
      </c>
      <c r="K2418" s="342">
        <v>87.6</v>
      </c>
      <c r="L2418" s="324">
        <f t="shared" si="136"/>
        <v>0.1804794520547944</v>
      </c>
    </row>
    <row r="2419" spans="1:12" ht="12.75" x14ac:dyDescent="0.2">
      <c r="A2419" s="302" t="s">
        <v>17232</v>
      </c>
      <c r="B2419" s="312">
        <v>4470</v>
      </c>
      <c r="C2419" s="315" t="s">
        <v>86</v>
      </c>
      <c r="D2419" s="352" t="s">
        <v>60</v>
      </c>
      <c r="E2419" s="315" t="s">
        <v>86</v>
      </c>
      <c r="F2419" s="353" t="s">
        <v>17222</v>
      </c>
      <c r="G2419" s="353">
        <v>108.5</v>
      </c>
      <c r="H2419" s="356">
        <v>16.28</v>
      </c>
      <c r="I2419" s="355">
        <v>65.8</v>
      </c>
      <c r="J2419" s="355">
        <v>7.3400000000000034</v>
      </c>
      <c r="K2419" s="342">
        <v>73.14</v>
      </c>
      <c r="L2419" s="324">
        <f t="shared" si="136"/>
        <v>0.10035548263604052</v>
      </c>
    </row>
    <row r="2420" spans="1:12" ht="12.75" x14ac:dyDescent="0.2">
      <c r="A2420" s="302" t="s">
        <v>17232</v>
      </c>
      <c r="B2420" s="312">
        <v>4470</v>
      </c>
      <c r="C2420" s="315" t="s">
        <v>86</v>
      </c>
      <c r="D2420" s="352" t="s">
        <v>60</v>
      </c>
      <c r="E2420" s="315" t="s">
        <v>86</v>
      </c>
      <c r="F2420" s="353" t="s">
        <v>17222</v>
      </c>
      <c r="G2420" s="353">
        <v>108.5</v>
      </c>
      <c r="H2420" s="356">
        <v>16.39</v>
      </c>
      <c r="I2420" s="355">
        <v>64.62</v>
      </c>
      <c r="J2420" s="355">
        <v>8.3299999999999983</v>
      </c>
      <c r="K2420" s="342">
        <v>72.95</v>
      </c>
      <c r="L2420" s="324">
        <f t="shared" si="136"/>
        <v>0.11418779986291978</v>
      </c>
    </row>
    <row r="2421" spans="1:12" ht="12.75" x14ac:dyDescent="0.2">
      <c r="A2421" s="302" t="s">
        <v>17232</v>
      </c>
      <c r="B2421" s="312">
        <v>7107</v>
      </c>
      <c r="C2421" s="315" t="s">
        <v>86</v>
      </c>
      <c r="D2421" s="352" t="s">
        <v>60</v>
      </c>
      <c r="E2421" s="315" t="s">
        <v>86</v>
      </c>
      <c r="F2421" s="353" t="s">
        <v>17222</v>
      </c>
      <c r="G2421" s="353">
        <v>108.28197551709582</v>
      </c>
      <c r="H2421" s="356">
        <v>17.97</v>
      </c>
      <c r="I2421" s="355">
        <v>72.78</v>
      </c>
      <c r="J2421" s="355">
        <v>15.780000000000001</v>
      </c>
      <c r="K2421" s="342">
        <v>88.56</v>
      </c>
      <c r="L2421" s="324">
        <f t="shared" si="136"/>
        <v>0.17818428184281843</v>
      </c>
    </row>
    <row r="2422" spans="1:12" ht="12.75" x14ac:dyDescent="0.2">
      <c r="A2422" s="302" t="s">
        <v>17232</v>
      </c>
      <c r="B2422" s="312">
        <v>5000</v>
      </c>
      <c r="C2422" s="315" t="s">
        <v>86</v>
      </c>
      <c r="D2422" s="352" t="s">
        <v>60</v>
      </c>
      <c r="E2422" s="315" t="s">
        <v>86</v>
      </c>
      <c r="F2422" s="353" t="s">
        <v>17222</v>
      </c>
      <c r="G2422" s="353">
        <v>108.2</v>
      </c>
      <c r="H2422" s="356">
        <v>16.09</v>
      </c>
      <c r="I2422" s="355">
        <v>67.400000000000006</v>
      </c>
      <c r="J2422" s="355">
        <v>6.8699999999999903</v>
      </c>
      <c r="K2422" s="342">
        <v>74.27</v>
      </c>
      <c r="L2422" s="324">
        <f t="shared" si="136"/>
        <v>9.2500336609667305E-2</v>
      </c>
    </row>
    <row r="2423" spans="1:12" ht="12.75" x14ac:dyDescent="0.2">
      <c r="A2423" s="302" t="s">
        <v>17232</v>
      </c>
      <c r="B2423" s="312">
        <v>5000</v>
      </c>
      <c r="C2423" s="315" t="s">
        <v>86</v>
      </c>
      <c r="D2423" s="352" t="s">
        <v>60</v>
      </c>
      <c r="E2423" s="315" t="s">
        <v>86</v>
      </c>
      <c r="F2423" s="353" t="s">
        <v>17222</v>
      </c>
      <c r="G2423" s="353">
        <v>108.1</v>
      </c>
      <c r="H2423" s="356">
        <v>16.57</v>
      </c>
      <c r="I2423" s="355">
        <v>59.81</v>
      </c>
      <c r="J2423" s="355">
        <v>6.4</v>
      </c>
      <c r="K2423" s="342">
        <v>66.599999999999994</v>
      </c>
      <c r="L2423" s="324">
        <f t="shared" ref="L2423:L2486" si="138">IF(J2423="","",IF(K2423="","",J2423/K2423))</f>
        <v>9.6096096096096109E-2</v>
      </c>
    </row>
    <row r="2424" spans="1:12" ht="12.75" x14ac:dyDescent="0.2">
      <c r="A2424" s="302" t="s">
        <v>17232</v>
      </c>
      <c r="B2424" s="312">
        <v>5000</v>
      </c>
      <c r="C2424" s="315" t="s">
        <v>86</v>
      </c>
      <c r="D2424" s="352" t="s">
        <v>60</v>
      </c>
      <c r="E2424" s="315" t="s">
        <v>86</v>
      </c>
      <c r="F2424" s="353" t="s">
        <v>17222</v>
      </c>
      <c r="G2424" s="353">
        <v>108.1</v>
      </c>
      <c r="H2424" s="356">
        <v>16.350000000000001</v>
      </c>
      <c r="I2424" s="355">
        <v>60.05</v>
      </c>
      <c r="J2424" s="355">
        <v>4.5100000000000051</v>
      </c>
      <c r="K2424" s="342">
        <v>64.56</v>
      </c>
      <c r="L2424" s="324">
        <f t="shared" si="138"/>
        <v>6.9857496902106644E-2</v>
      </c>
    </row>
    <row r="2425" spans="1:12" ht="12.75" x14ac:dyDescent="0.2">
      <c r="A2425" s="302" t="s">
        <v>17232</v>
      </c>
      <c r="B2425" s="312">
        <v>10300</v>
      </c>
      <c r="C2425" s="315" t="s">
        <v>86</v>
      </c>
      <c r="D2425" s="352" t="s">
        <v>60</v>
      </c>
      <c r="E2425" s="315" t="s">
        <v>86</v>
      </c>
      <c r="F2425" s="353" t="s">
        <v>17222</v>
      </c>
      <c r="G2425" s="353">
        <v>107.9</v>
      </c>
      <c r="H2425" s="356">
        <v>15.74</v>
      </c>
      <c r="I2425" s="355">
        <v>87.08</v>
      </c>
      <c r="J2425" s="355">
        <v>5.0100000000000051</v>
      </c>
      <c r="K2425" s="342">
        <v>92.09</v>
      </c>
      <c r="L2425" s="324">
        <f t="shared" si="138"/>
        <v>5.4403301118471116E-2</v>
      </c>
    </row>
    <row r="2426" spans="1:12" ht="12.75" x14ac:dyDescent="0.2">
      <c r="A2426" s="302" t="s">
        <v>17232</v>
      </c>
      <c r="B2426" s="312">
        <v>17660</v>
      </c>
      <c r="C2426" s="315" t="s">
        <v>86</v>
      </c>
      <c r="D2426" s="352" t="s">
        <v>60</v>
      </c>
      <c r="E2426" s="315" t="s">
        <v>86</v>
      </c>
      <c r="F2426" s="353" t="s">
        <v>17222</v>
      </c>
      <c r="G2426" s="353">
        <v>107.9</v>
      </c>
      <c r="H2426" s="356">
        <v>16.96</v>
      </c>
      <c r="I2426" s="355">
        <v>84.54</v>
      </c>
      <c r="J2426" s="355">
        <v>18.11</v>
      </c>
      <c r="K2426" s="342">
        <v>102.65</v>
      </c>
      <c r="L2426" s="324">
        <f t="shared" si="138"/>
        <v>0.17642474427666827</v>
      </c>
    </row>
    <row r="2427" spans="1:12" ht="12.75" x14ac:dyDescent="0.2">
      <c r="A2427" s="302" t="s">
        <v>17232</v>
      </c>
      <c r="B2427" s="312">
        <v>22150</v>
      </c>
      <c r="C2427" s="315" t="s">
        <v>86</v>
      </c>
      <c r="D2427" s="352" t="s">
        <v>60</v>
      </c>
      <c r="E2427" s="315" t="s">
        <v>86</v>
      </c>
      <c r="F2427" s="353" t="s">
        <v>17222</v>
      </c>
      <c r="G2427" s="353">
        <v>107.87358916478556</v>
      </c>
      <c r="H2427" s="356">
        <v>17.309999999999999</v>
      </c>
      <c r="I2427" s="355">
        <v>63.23</v>
      </c>
      <c r="J2427" s="355">
        <v>7.4400000000000048</v>
      </c>
      <c r="K2427" s="342">
        <v>70.67</v>
      </c>
      <c r="L2427" s="324">
        <f t="shared" si="138"/>
        <v>0.10527805292203204</v>
      </c>
    </row>
    <row r="2428" spans="1:12" ht="12.75" x14ac:dyDescent="0.2">
      <c r="A2428" s="302" t="s">
        <v>17232</v>
      </c>
      <c r="B2428" s="312">
        <v>7107</v>
      </c>
      <c r="C2428" s="315" t="s">
        <v>86</v>
      </c>
      <c r="D2428" s="352" t="s">
        <v>60</v>
      </c>
      <c r="E2428" s="315" t="s">
        <v>86</v>
      </c>
      <c r="F2428" s="353" t="s">
        <v>17222</v>
      </c>
      <c r="G2428" s="353">
        <v>107.70367243562684</v>
      </c>
      <c r="H2428" s="356">
        <v>17.97</v>
      </c>
      <c r="I2428" s="355">
        <v>73.48</v>
      </c>
      <c r="J2428" s="355">
        <v>16.72</v>
      </c>
      <c r="K2428" s="342">
        <v>90.2</v>
      </c>
      <c r="L2428" s="324">
        <f t="shared" si="138"/>
        <v>0.18536585365853656</v>
      </c>
    </row>
    <row r="2429" spans="1:12" ht="12.75" x14ac:dyDescent="0.2">
      <c r="A2429" s="302" t="s">
        <v>17232</v>
      </c>
      <c r="B2429" s="312">
        <v>10300</v>
      </c>
      <c r="C2429" s="315" t="s">
        <v>86</v>
      </c>
      <c r="D2429" s="352" t="s">
        <v>60</v>
      </c>
      <c r="E2429" s="315" t="s">
        <v>86</v>
      </c>
      <c r="F2429" s="353" t="s">
        <v>17222</v>
      </c>
      <c r="G2429" s="353">
        <v>107.7</v>
      </c>
      <c r="H2429" s="356">
        <v>15.75</v>
      </c>
      <c r="I2429" s="355">
        <v>87.09</v>
      </c>
      <c r="J2429" s="355">
        <v>4.9099999999999966</v>
      </c>
      <c r="K2429" s="342">
        <v>92</v>
      </c>
      <c r="L2429" s="324">
        <f t="shared" si="138"/>
        <v>5.3369565217391265E-2</v>
      </c>
    </row>
    <row r="2430" spans="1:12" ht="12.75" x14ac:dyDescent="0.2">
      <c r="A2430" s="302" t="s">
        <v>17232</v>
      </c>
      <c r="B2430" s="312">
        <v>5000</v>
      </c>
      <c r="C2430" s="315" t="s">
        <v>86</v>
      </c>
      <c r="D2430" s="352" t="s">
        <v>60</v>
      </c>
      <c r="E2430" s="315" t="s">
        <v>86</v>
      </c>
      <c r="F2430" s="353" t="s">
        <v>17222</v>
      </c>
      <c r="G2430" s="353">
        <v>107.7</v>
      </c>
      <c r="H2430" s="356">
        <v>16.43</v>
      </c>
      <c r="I2430" s="355">
        <v>58.53</v>
      </c>
      <c r="J2430" s="355">
        <v>3.7899999999999991</v>
      </c>
      <c r="K2430" s="342">
        <v>62.32</v>
      </c>
      <c r="L2430" s="324">
        <f t="shared" si="138"/>
        <v>6.0815147625160451E-2</v>
      </c>
    </row>
    <row r="2431" spans="1:12" ht="12.75" x14ac:dyDescent="0.2">
      <c r="A2431" s="302" t="s">
        <v>17232</v>
      </c>
      <c r="B2431" s="312">
        <v>5000</v>
      </c>
      <c r="C2431" s="315" t="s">
        <v>86</v>
      </c>
      <c r="D2431" s="352" t="s">
        <v>60</v>
      </c>
      <c r="E2431" s="315" t="s">
        <v>86</v>
      </c>
      <c r="F2431" s="353" t="s">
        <v>17222</v>
      </c>
      <c r="G2431" s="353">
        <v>107.6</v>
      </c>
      <c r="H2431" s="356">
        <v>16.48</v>
      </c>
      <c r="I2431" s="355">
        <v>61.04</v>
      </c>
      <c r="J2431" s="355">
        <v>6.7</v>
      </c>
      <c r="K2431" s="342">
        <v>67.67</v>
      </c>
      <c r="L2431" s="324">
        <f t="shared" si="138"/>
        <v>9.9009900990099015E-2</v>
      </c>
    </row>
    <row r="2432" spans="1:12" ht="12.75" x14ac:dyDescent="0.2">
      <c r="A2432" s="302" t="s">
        <v>17232</v>
      </c>
      <c r="B2432" s="312">
        <v>17660</v>
      </c>
      <c r="C2432" s="315" t="s">
        <v>86</v>
      </c>
      <c r="D2432" s="352" t="s">
        <v>60</v>
      </c>
      <c r="E2432" s="315" t="s">
        <v>86</v>
      </c>
      <c r="F2432" s="353" t="s">
        <v>17222</v>
      </c>
      <c r="G2432" s="353">
        <v>107.5</v>
      </c>
      <c r="H2432" s="356">
        <v>16.920000000000002</v>
      </c>
      <c r="I2432" s="355">
        <v>85.88</v>
      </c>
      <c r="J2432" s="355">
        <v>17.550000000000011</v>
      </c>
      <c r="K2432" s="342">
        <v>103.43</v>
      </c>
      <c r="L2432" s="324">
        <f t="shared" si="138"/>
        <v>0.16967997679590072</v>
      </c>
    </row>
    <row r="2433" spans="1:12" ht="12.75" x14ac:dyDescent="0.2">
      <c r="A2433" s="302" t="s">
        <v>17232</v>
      </c>
      <c r="B2433" s="312">
        <v>5000</v>
      </c>
      <c r="C2433" s="315" t="s">
        <v>86</v>
      </c>
      <c r="D2433" s="352" t="s">
        <v>60</v>
      </c>
      <c r="E2433" s="315" t="s">
        <v>86</v>
      </c>
      <c r="F2433" s="353" t="s">
        <v>17222</v>
      </c>
      <c r="G2433" s="353">
        <v>107.5</v>
      </c>
      <c r="H2433" s="356">
        <v>16.5</v>
      </c>
      <c r="I2433" s="355">
        <v>61.82</v>
      </c>
      <c r="J2433" s="355">
        <v>6.4</v>
      </c>
      <c r="K2433" s="342">
        <v>68.81</v>
      </c>
      <c r="L2433" s="324">
        <f t="shared" si="138"/>
        <v>9.3009736956837674E-2</v>
      </c>
    </row>
    <row r="2434" spans="1:12" ht="12.75" x14ac:dyDescent="0.2">
      <c r="A2434" s="302" t="s">
        <v>17232</v>
      </c>
      <c r="B2434" s="312">
        <v>17660</v>
      </c>
      <c r="C2434" s="315" t="s">
        <v>86</v>
      </c>
      <c r="D2434" s="352" t="s">
        <v>60</v>
      </c>
      <c r="E2434" s="315" t="s">
        <v>86</v>
      </c>
      <c r="F2434" s="353" t="s">
        <v>17222</v>
      </c>
      <c r="G2434" s="353">
        <v>106.1</v>
      </c>
      <c r="H2434" s="356">
        <v>16.829999999999998</v>
      </c>
      <c r="I2434" s="355">
        <v>83.77</v>
      </c>
      <c r="J2434" s="355">
        <v>18.39</v>
      </c>
      <c r="K2434" s="342">
        <v>102.16</v>
      </c>
      <c r="L2434" s="324">
        <f t="shared" si="138"/>
        <v>0.18001174628034458</v>
      </c>
    </row>
    <row r="2435" spans="1:12" ht="12.75" x14ac:dyDescent="0.2">
      <c r="A2435" s="302" t="s">
        <v>17232</v>
      </c>
      <c r="B2435" s="312">
        <v>17660</v>
      </c>
      <c r="C2435" s="315" t="s">
        <v>86</v>
      </c>
      <c r="D2435" s="352" t="s">
        <v>60</v>
      </c>
      <c r="E2435" s="315" t="s">
        <v>86</v>
      </c>
      <c r="F2435" s="353" t="s">
        <v>17222</v>
      </c>
      <c r="G2435" s="353">
        <v>106</v>
      </c>
      <c r="H2435" s="356">
        <v>18.972000000000001</v>
      </c>
      <c r="I2435" s="355">
        <v>28.56</v>
      </c>
      <c r="J2435" s="355">
        <v>8.0999999999999979</v>
      </c>
      <c r="K2435" s="342">
        <v>36.659999999999997</v>
      </c>
      <c r="L2435" s="324">
        <f t="shared" si="138"/>
        <v>0.22094926350245495</v>
      </c>
    </row>
    <row r="2436" spans="1:12" ht="12.75" x14ac:dyDescent="0.2">
      <c r="A2436" s="302" t="s">
        <v>17232</v>
      </c>
      <c r="B2436" s="312">
        <v>10300</v>
      </c>
      <c r="C2436" s="315" t="s">
        <v>86</v>
      </c>
      <c r="D2436" s="352" t="s">
        <v>60</v>
      </c>
      <c r="E2436" s="315" t="s">
        <v>86</v>
      </c>
      <c r="F2436" s="353" t="s">
        <v>17222</v>
      </c>
      <c r="G2436" s="353">
        <v>105.9</v>
      </c>
      <c r="H2436" s="356">
        <v>15.78</v>
      </c>
      <c r="I2436" s="355">
        <v>89.74</v>
      </c>
      <c r="J2436" s="355">
        <v>4.9200000000000017</v>
      </c>
      <c r="K2436" s="342">
        <v>94.66</v>
      </c>
      <c r="L2436" s="324">
        <f t="shared" si="138"/>
        <v>5.1975491231776909E-2</v>
      </c>
    </row>
    <row r="2437" spans="1:12" ht="12.75" x14ac:dyDescent="0.2">
      <c r="A2437" s="302" t="s">
        <v>17232</v>
      </c>
      <c r="B2437" s="312">
        <v>7107</v>
      </c>
      <c r="C2437" s="315" t="s">
        <v>86</v>
      </c>
      <c r="D2437" s="352" t="s">
        <v>60</v>
      </c>
      <c r="E2437" s="315" t="s">
        <v>86</v>
      </c>
      <c r="F2437" s="353" t="s">
        <v>17222</v>
      </c>
      <c r="G2437" s="353">
        <v>105.2</v>
      </c>
      <c r="H2437" s="356">
        <v>17.79</v>
      </c>
      <c r="I2437" s="355">
        <v>77.69</v>
      </c>
      <c r="J2437" s="355">
        <v>8.1299999999999955</v>
      </c>
      <c r="K2437" s="342">
        <v>85.82</v>
      </c>
      <c r="L2437" s="324">
        <f t="shared" si="138"/>
        <v>9.4733162432999257E-2</v>
      </c>
    </row>
    <row r="2438" spans="1:12" ht="12.75" x14ac:dyDescent="0.2">
      <c r="A2438" s="302" t="s">
        <v>17232</v>
      </c>
      <c r="B2438" s="312">
        <v>7107</v>
      </c>
      <c r="C2438" s="315" t="s">
        <v>86</v>
      </c>
      <c r="D2438" s="352" t="s">
        <v>60</v>
      </c>
      <c r="E2438" s="315" t="s">
        <v>86</v>
      </c>
      <c r="F2438" s="353" t="s">
        <v>17222</v>
      </c>
      <c r="G2438" s="353">
        <v>105.1</v>
      </c>
      <c r="H2438" s="356">
        <v>17.79</v>
      </c>
      <c r="I2438" s="355">
        <v>81.36</v>
      </c>
      <c r="J2438" s="355">
        <v>5.0900000000000034</v>
      </c>
      <c r="K2438" s="342">
        <v>86.45</v>
      </c>
      <c r="L2438" s="324">
        <f t="shared" si="138"/>
        <v>5.887796414112207E-2</v>
      </c>
    </row>
    <row r="2439" spans="1:12" ht="12.75" x14ac:dyDescent="0.2">
      <c r="A2439" s="302" t="s">
        <v>17232</v>
      </c>
      <c r="B2439" s="312">
        <v>7107</v>
      </c>
      <c r="C2439" s="315" t="s">
        <v>86</v>
      </c>
      <c r="D2439" s="352" t="s">
        <v>60</v>
      </c>
      <c r="E2439" s="315" t="s">
        <v>86</v>
      </c>
      <c r="F2439" s="353" t="s">
        <v>17222</v>
      </c>
      <c r="G2439" s="353">
        <v>104.8</v>
      </c>
      <c r="H2439" s="356">
        <v>17.78</v>
      </c>
      <c r="I2439" s="355">
        <v>78.28</v>
      </c>
      <c r="J2439" s="355">
        <v>7.519999999999996</v>
      </c>
      <c r="K2439" s="342">
        <v>85.8</v>
      </c>
      <c r="L2439" s="324">
        <f t="shared" si="138"/>
        <v>8.7645687645687601E-2</v>
      </c>
    </row>
    <row r="2440" spans="1:12" ht="12.75" x14ac:dyDescent="0.2">
      <c r="A2440" s="302" t="s">
        <v>17232</v>
      </c>
      <c r="B2440" s="312">
        <v>10110</v>
      </c>
      <c r="C2440" s="315" t="s">
        <v>86</v>
      </c>
      <c r="D2440" s="352" t="s">
        <v>60</v>
      </c>
      <c r="E2440" s="315" t="s">
        <v>86</v>
      </c>
      <c r="F2440" s="353" t="s">
        <v>17222</v>
      </c>
      <c r="G2440" s="353">
        <v>104.2</v>
      </c>
      <c r="H2440" s="356">
        <v>17.53</v>
      </c>
      <c r="I2440" s="355">
        <v>79.23</v>
      </c>
      <c r="J2440" s="355">
        <v>11.629999999999995</v>
      </c>
      <c r="K2440" s="342">
        <v>90.86</v>
      </c>
      <c r="L2440" s="324">
        <f t="shared" si="138"/>
        <v>0.12799911952454321</v>
      </c>
    </row>
    <row r="2441" spans="1:12" ht="12.75" x14ac:dyDescent="0.2">
      <c r="A2441" s="302" t="s">
        <v>17232</v>
      </c>
      <c r="B2441" s="312">
        <v>3450</v>
      </c>
      <c r="C2441" s="315" t="s">
        <v>86</v>
      </c>
      <c r="D2441" s="352" t="s">
        <v>60</v>
      </c>
      <c r="E2441" s="315" t="s">
        <v>86</v>
      </c>
      <c r="F2441" s="353" t="s">
        <v>17222</v>
      </c>
      <c r="G2441" s="353">
        <v>104.1</v>
      </c>
      <c r="H2441" s="356">
        <v>16.75</v>
      </c>
      <c r="I2441" s="355">
        <v>57.17</v>
      </c>
      <c r="J2441" s="355">
        <v>8.1499999999999915</v>
      </c>
      <c r="K2441" s="342">
        <v>65.319999999999993</v>
      </c>
      <c r="L2441" s="324">
        <f t="shared" si="138"/>
        <v>0.12477036129822401</v>
      </c>
    </row>
    <row r="2442" spans="1:12" ht="12.75" x14ac:dyDescent="0.2">
      <c r="A2442" s="302" t="s">
        <v>17232</v>
      </c>
      <c r="B2442" s="312">
        <v>3650</v>
      </c>
      <c r="C2442" s="315" t="s">
        <v>86</v>
      </c>
      <c r="D2442" s="352" t="s">
        <v>60</v>
      </c>
      <c r="E2442" s="315" t="s">
        <v>86</v>
      </c>
      <c r="F2442" s="353" t="s">
        <v>17221</v>
      </c>
      <c r="G2442" s="353">
        <v>103.69863013698631</v>
      </c>
      <c r="H2442" s="356">
        <v>15.2</v>
      </c>
      <c r="I2442" s="355">
        <v>89</v>
      </c>
      <c r="J2442" s="355">
        <v>11</v>
      </c>
      <c r="K2442" s="342">
        <v>100</v>
      </c>
      <c r="L2442" s="324">
        <f t="shared" si="138"/>
        <v>0.11</v>
      </c>
    </row>
    <row r="2443" spans="1:12" ht="12.75" x14ac:dyDescent="0.2">
      <c r="A2443" s="302" t="s">
        <v>17232</v>
      </c>
      <c r="B2443" s="312">
        <v>3650</v>
      </c>
      <c r="C2443" s="315" t="s">
        <v>86</v>
      </c>
      <c r="D2443" s="352" t="s">
        <v>60</v>
      </c>
      <c r="E2443" s="315" t="s">
        <v>86</v>
      </c>
      <c r="F2443" s="353" t="s">
        <v>17221</v>
      </c>
      <c r="G2443" s="353">
        <v>103.69863013698631</v>
      </c>
      <c r="H2443" s="356">
        <v>15.2</v>
      </c>
      <c r="I2443" s="355">
        <v>89</v>
      </c>
      <c r="J2443" s="355">
        <v>11</v>
      </c>
      <c r="K2443" s="342">
        <v>100</v>
      </c>
      <c r="L2443" s="324">
        <f t="shared" si="138"/>
        <v>0.11</v>
      </c>
    </row>
    <row r="2444" spans="1:12" ht="12.75" x14ac:dyDescent="0.2">
      <c r="A2444" s="302" t="s">
        <v>17232</v>
      </c>
      <c r="B2444" s="312">
        <v>3650</v>
      </c>
      <c r="C2444" s="315" t="s">
        <v>86</v>
      </c>
      <c r="D2444" s="352" t="s">
        <v>60</v>
      </c>
      <c r="E2444" s="315" t="s">
        <v>86</v>
      </c>
      <c r="F2444" s="353" t="s">
        <v>17221</v>
      </c>
      <c r="G2444" s="353">
        <v>103.69863013698631</v>
      </c>
      <c r="H2444" s="356">
        <v>15.2</v>
      </c>
      <c r="I2444" s="355">
        <v>89</v>
      </c>
      <c r="J2444" s="355">
        <v>11</v>
      </c>
      <c r="K2444" s="342">
        <v>100</v>
      </c>
      <c r="L2444" s="324">
        <f t="shared" si="138"/>
        <v>0.11</v>
      </c>
    </row>
    <row r="2445" spans="1:12" ht="12.75" x14ac:dyDescent="0.2">
      <c r="A2445" s="302" t="s">
        <v>17232</v>
      </c>
      <c r="B2445" s="312">
        <v>4500</v>
      </c>
      <c r="C2445" s="315" t="s">
        <v>86</v>
      </c>
      <c r="D2445" s="352" t="s">
        <v>60</v>
      </c>
      <c r="E2445" s="315" t="s">
        <v>86</v>
      </c>
      <c r="F2445" s="353" t="s">
        <v>17221</v>
      </c>
      <c r="G2445" s="353">
        <v>103.48888888888889</v>
      </c>
      <c r="H2445" s="356">
        <v>16.551724137931036</v>
      </c>
      <c r="I2445" s="355">
        <v>87.76</v>
      </c>
      <c r="J2445" s="355">
        <v>13.053608247422673</v>
      </c>
      <c r="K2445" s="342">
        <v>100.81360824742268</v>
      </c>
      <c r="L2445" s="324">
        <f t="shared" si="138"/>
        <v>0.12948260135066034</v>
      </c>
    </row>
    <row r="2446" spans="1:12" ht="12.75" x14ac:dyDescent="0.2">
      <c r="A2446" s="302" t="s">
        <v>17232</v>
      </c>
      <c r="B2446" s="312">
        <v>2914</v>
      </c>
      <c r="C2446" s="315" t="s">
        <v>86</v>
      </c>
      <c r="D2446" s="352" t="s">
        <v>60</v>
      </c>
      <c r="E2446" s="315" t="s">
        <v>86</v>
      </c>
      <c r="F2446" s="353" t="s">
        <v>17221</v>
      </c>
      <c r="G2446" s="353">
        <v>103.1</v>
      </c>
      <c r="H2446" s="356">
        <v>16.809999999999999</v>
      </c>
      <c r="I2446" s="355">
        <v>68.86</v>
      </c>
      <c r="J2446" s="355">
        <v>10.16</v>
      </c>
      <c r="K2446" s="342">
        <v>79.02</v>
      </c>
      <c r="L2446" s="324">
        <f t="shared" si="138"/>
        <v>0.12857504429258415</v>
      </c>
    </row>
    <row r="2447" spans="1:12" ht="12.75" x14ac:dyDescent="0.2">
      <c r="A2447" s="302" t="s">
        <v>17232</v>
      </c>
      <c r="B2447" s="312">
        <v>2914</v>
      </c>
      <c r="C2447" s="315" t="s">
        <v>86</v>
      </c>
      <c r="D2447" s="352" t="s">
        <v>60</v>
      </c>
      <c r="E2447" s="315" t="s">
        <v>86</v>
      </c>
      <c r="F2447" s="353" t="s">
        <v>17221</v>
      </c>
      <c r="G2447" s="353">
        <v>103.1</v>
      </c>
      <c r="H2447" s="356">
        <v>16.8</v>
      </c>
      <c r="I2447" s="355">
        <v>69.36</v>
      </c>
      <c r="J2447" s="355">
        <v>11.12</v>
      </c>
      <c r="K2447" s="342">
        <v>80.48</v>
      </c>
      <c r="L2447" s="324">
        <f t="shared" si="138"/>
        <v>0.13817097415506957</v>
      </c>
    </row>
    <row r="2448" spans="1:12" ht="12.75" x14ac:dyDescent="0.2">
      <c r="A2448" s="302" t="s">
        <v>17232</v>
      </c>
      <c r="B2448" s="312">
        <v>2914</v>
      </c>
      <c r="C2448" s="315" t="s">
        <v>86</v>
      </c>
      <c r="D2448" s="352" t="s">
        <v>60</v>
      </c>
      <c r="E2448" s="315" t="s">
        <v>86</v>
      </c>
      <c r="F2448" s="353" t="s">
        <v>17221</v>
      </c>
      <c r="G2448" s="353">
        <v>103.1</v>
      </c>
      <c r="H2448" s="356">
        <v>16.79</v>
      </c>
      <c r="I2448" s="355">
        <v>69.569999999999993</v>
      </c>
      <c r="J2448" s="355">
        <v>11.06</v>
      </c>
      <c r="K2448" s="342">
        <v>80.63</v>
      </c>
      <c r="L2448" s="324">
        <f t="shared" si="138"/>
        <v>0.13716978792012899</v>
      </c>
    </row>
    <row r="2449" spans="1:12" ht="12.75" x14ac:dyDescent="0.2">
      <c r="A2449" s="302" t="s">
        <v>17232</v>
      </c>
      <c r="B2449" s="312">
        <v>3450</v>
      </c>
      <c r="C2449" s="315" t="s">
        <v>86</v>
      </c>
      <c r="D2449" s="352" t="s">
        <v>60</v>
      </c>
      <c r="E2449" s="315" t="s">
        <v>86</v>
      </c>
      <c r="F2449" s="353" t="s">
        <v>17222</v>
      </c>
      <c r="G2449" s="353">
        <v>102.8</v>
      </c>
      <c r="H2449" s="356">
        <v>16.79</v>
      </c>
      <c r="I2449" s="355">
        <v>60.7</v>
      </c>
      <c r="J2449" s="355">
        <v>6.4099999999999966</v>
      </c>
      <c r="K2449" s="342">
        <v>67.11</v>
      </c>
      <c r="L2449" s="324">
        <f t="shared" si="138"/>
        <v>9.5514826404410613E-2</v>
      </c>
    </row>
    <row r="2450" spans="1:12" ht="12.75" x14ac:dyDescent="0.2">
      <c r="A2450" s="302" t="s">
        <v>17232</v>
      </c>
      <c r="B2450" s="312">
        <v>3650</v>
      </c>
      <c r="C2450" s="315" t="s">
        <v>86</v>
      </c>
      <c r="D2450" s="352" t="s">
        <v>60</v>
      </c>
      <c r="E2450" s="315" t="s">
        <v>86</v>
      </c>
      <c r="F2450" s="353" t="s">
        <v>17221</v>
      </c>
      <c r="G2450" s="353">
        <v>102.7</v>
      </c>
      <c r="H2450" s="356">
        <v>16.190000000000001</v>
      </c>
      <c r="I2450" s="355">
        <v>58.64</v>
      </c>
      <c r="J2450" s="355">
        <v>8.5399999999999991</v>
      </c>
      <c r="K2450" s="342">
        <v>67.180000000000007</v>
      </c>
      <c r="L2450" s="324">
        <f t="shared" si="138"/>
        <v>0.12712116701399223</v>
      </c>
    </row>
    <row r="2451" spans="1:12" ht="12.75" x14ac:dyDescent="0.2">
      <c r="A2451" s="302" t="s">
        <v>17232</v>
      </c>
      <c r="B2451" s="312">
        <v>3650</v>
      </c>
      <c r="C2451" s="315" t="s">
        <v>86</v>
      </c>
      <c r="D2451" s="352" t="s">
        <v>60</v>
      </c>
      <c r="E2451" s="315" t="s">
        <v>86</v>
      </c>
      <c r="F2451" s="353" t="s">
        <v>17221</v>
      </c>
      <c r="G2451" s="353">
        <v>102.7</v>
      </c>
      <c r="H2451" s="356">
        <v>16.18</v>
      </c>
      <c r="I2451" s="355">
        <v>59.21</v>
      </c>
      <c r="J2451" s="355">
        <v>8.49</v>
      </c>
      <c r="K2451" s="342">
        <v>67.7</v>
      </c>
      <c r="L2451" s="324">
        <f t="shared" si="138"/>
        <v>0.12540620384047269</v>
      </c>
    </row>
    <row r="2452" spans="1:12" ht="12.75" x14ac:dyDescent="0.2">
      <c r="A2452" s="302" t="s">
        <v>17232</v>
      </c>
      <c r="B2452" s="312">
        <v>3650</v>
      </c>
      <c r="C2452" s="315" t="s">
        <v>86</v>
      </c>
      <c r="D2452" s="352" t="s">
        <v>60</v>
      </c>
      <c r="E2452" s="315" t="s">
        <v>86</v>
      </c>
      <c r="F2452" s="353" t="s">
        <v>17221</v>
      </c>
      <c r="G2452" s="353">
        <v>102.7</v>
      </c>
      <c r="H2452" s="356">
        <v>16.190000000000001</v>
      </c>
      <c r="I2452" s="355">
        <v>59.29</v>
      </c>
      <c r="J2452" s="355">
        <v>8.61</v>
      </c>
      <c r="K2452" s="342">
        <v>67.900000000000006</v>
      </c>
      <c r="L2452" s="324">
        <f t="shared" si="138"/>
        <v>0.1268041237113402</v>
      </c>
    </row>
    <row r="2453" spans="1:12" ht="12.75" x14ac:dyDescent="0.2">
      <c r="A2453" s="302" t="s">
        <v>17232</v>
      </c>
      <c r="B2453" s="312">
        <v>3650</v>
      </c>
      <c r="C2453" s="315" t="s">
        <v>86</v>
      </c>
      <c r="D2453" s="352" t="s">
        <v>60</v>
      </c>
      <c r="E2453" s="315" t="s">
        <v>86</v>
      </c>
      <c r="F2453" s="353" t="s">
        <v>17221</v>
      </c>
      <c r="G2453" s="353">
        <v>102.4</v>
      </c>
      <c r="H2453" s="356">
        <v>15.8</v>
      </c>
      <c r="I2453" s="355">
        <v>77.8</v>
      </c>
      <c r="J2453" s="355">
        <v>14</v>
      </c>
      <c r="K2453" s="342">
        <v>91.8</v>
      </c>
      <c r="L2453" s="324">
        <f t="shared" si="138"/>
        <v>0.15250544662309368</v>
      </c>
    </row>
    <row r="2454" spans="1:12" ht="12.75" x14ac:dyDescent="0.2">
      <c r="A2454" s="302" t="s">
        <v>17232</v>
      </c>
      <c r="B2454" s="312">
        <v>3650</v>
      </c>
      <c r="C2454" s="315" t="s">
        <v>86</v>
      </c>
      <c r="D2454" s="352" t="s">
        <v>60</v>
      </c>
      <c r="E2454" s="315" t="s">
        <v>86</v>
      </c>
      <c r="F2454" s="353" t="s">
        <v>17221</v>
      </c>
      <c r="G2454" s="353">
        <v>102.4</v>
      </c>
      <c r="H2454" s="356">
        <v>15.8</v>
      </c>
      <c r="I2454" s="355">
        <v>77.53</v>
      </c>
      <c r="J2454" s="355">
        <v>13.47</v>
      </c>
      <c r="K2454" s="342">
        <v>91</v>
      </c>
      <c r="L2454" s="324">
        <f t="shared" si="138"/>
        <v>0.14802197802197803</v>
      </c>
    </row>
    <row r="2455" spans="1:12" ht="12.75" x14ac:dyDescent="0.2">
      <c r="A2455" s="302" t="s">
        <v>17232</v>
      </c>
      <c r="B2455" s="312">
        <v>3650</v>
      </c>
      <c r="C2455" s="315" t="s">
        <v>86</v>
      </c>
      <c r="D2455" s="352" t="s">
        <v>60</v>
      </c>
      <c r="E2455" s="315" t="s">
        <v>86</v>
      </c>
      <c r="F2455" s="353" t="s">
        <v>17221</v>
      </c>
      <c r="G2455" s="353">
        <v>102.4</v>
      </c>
      <c r="H2455" s="356">
        <v>15.8</v>
      </c>
      <c r="I2455" s="355">
        <v>76.73</v>
      </c>
      <c r="J2455" s="355">
        <v>13</v>
      </c>
      <c r="K2455" s="342">
        <v>89.73</v>
      </c>
      <c r="L2455" s="324">
        <f t="shared" si="138"/>
        <v>0.14487908168951297</v>
      </c>
    </row>
    <row r="2456" spans="1:12" ht="12.75" x14ac:dyDescent="0.2">
      <c r="A2456" s="302" t="s">
        <v>17232</v>
      </c>
      <c r="B2456" s="312">
        <v>3450</v>
      </c>
      <c r="C2456" s="315" t="s">
        <v>86</v>
      </c>
      <c r="D2456" s="352" t="s">
        <v>60</v>
      </c>
      <c r="E2456" s="315" t="s">
        <v>86</v>
      </c>
      <c r="F2456" s="353" t="s">
        <v>17222</v>
      </c>
      <c r="G2456" s="353">
        <v>102.2</v>
      </c>
      <c r="H2456" s="356">
        <v>16.77</v>
      </c>
      <c r="I2456" s="355">
        <v>59.62</v>
      </c>
      <c r="J2456" s="355">
        <v>7.0300000000000082</v>
      </c>
      <c r="K2456" s="342">
        <v>66.650000000000006</v>
      </c>
      <c r="L2456" s="324">
        <f t="shared" si="138"/>
        <v>0.10547636909227319</v>
      </c>
    </row>
    <row r="2457" spans="1:12" ht="12.75" x14ac:dyDescent="0.2">
      <c r="A2457" s="302" t="s">
        <v>17232</v>
      </c>
      <c r="B2457" s="312">
        <v>3650</v>
      </c>
      <c r="C2457" s="315" t="s">
        <v>86</v>
      </c>
      <c r="D2457" s="352" t="s">
        <v>60</v>
      </c>
      <c r="E2457" s="315" t="s">
        <v>86</v>
      </c>
      <c r="F2457" s="353" t="s">
        <v>17221</v>
      </c>
      <c r="G2457" s="353">
        <v>102</v>
      </c>
      <c r="H2457" s="356">
        <v>16.16</v>
      </c>
      <c r="I2457" s="355">
        <v>74</v>
      </c>
      <c r="J2457" s="355">
        <v>11</v>
      </c>
      <c r="K2457" s="342">
        <v>85</v>
      </c>
      <c r="L2457" s="324">
        <f t="shared" si="138"/>
        <v>0.12941176470588237</v>
      </c>
    </row>
    <row r="2458" spans="1:12" ht="12.75" x14ac:dyDescent="0.2">
      <c r="A2458" s="302" t="s">
        <v>17232</v>
      </c>
      <c r="B2458" s="312">
        <v>3650</v>
      </c>
      <c r="C2458" s="315" t="s">
        <v>86</v>
      </c>
      <c r="D2458" s="352" t="s">
        <v>60</v>
      </c>
      <c r="E2458" s="315" t="s">
        <v>86</v>
      </c>
      <c r="F2458" s="353" t="s">
        <v>17221</v>
      </c>
      <c r="G2458" s="353">
        <v>102</v>
      </c>
      <c r="H2458" s="356">
        <v>16.2</v>
      </c>
      <c r="I2458" s="355">
        <v>75</v>
      </c>
      <c r="J2458" s="355">
        <v>11</v>
      </c>
      <c r="K2458" s="342">
        <v>86</v>
      </c>
      <c r="L2458" s="324">
        <f t="shared" si="138"/>
        <v>0.12790697674418605</v>
      </c>
    </row>
    <row r="2459" spans="1:12" ht="12.75" x14ac:dyDescent="0.2">
      <c r="A2459" s="302" t="s">
        <v>17232</v>
      </c>
      <c r="B2459" s="312">
        <v>3650</v>
      </c>
      <c r="C2459" s="315" t="s">
        <v>86</v>
      </c>
      <c r="D2459" s="352" t="s">
        <v>60</v>
      </c>
      <c r="E2459" s="315" t="s">
        <v>86</v>
      </c>
      <c r="F2459" s="353" t="s">
        <v>17221</v>
      </c>
      <c r="G2459" s="353">
        <v>102</v>
      </c>
      <c r="H2459" s="356">
        <v>16.2</v>
      </c>
      <c r="I2459" s="355">
        <v>75</v>
      </c>
      <c r="J2459" s="355">
        <v>11</v>
      </c>
      <c r="K2459" s="342">
        <v>86</v>
      </c>
      <c r="L2459" s="324">
        <f t="shared" si="138"/>
        <v>0.12790697674418605</v>
      </c>
    </row>
    <row r="2460" spans="1:12" ht="12.75" x14ac:dyDescent="0.2">
      <c r="A2460" s="302" t="s">
        <v>17232</v>
      </c>
      <c r="B2460" s="312">
        <v>3450</v>
      </c>
      <c r="C2460" s="315" t="s">
        <v>86</v>
      </c>
      <c r="D2460" s="352" t="s">
        <v>60</v>
      </c>
      <c r="E2460" s="315" t="s">
        <v>86</v>
      </c>
      <c r="F2460" s="353" t="s">
        <v>17222</v>
      </c>
      <c r="G2460" s="353">
        <v>102</v>
      </c>
      <c r="H2460" s="356">
        <v>16.84</v>
      </c>
      <c r="I2460" s="355">
        <v>65.31</v>
      </c>
      <c r="J2460" s="355">
        <v>4.0600000000000023</v>
      </c>
      <c r="K2460" s="342">
        <v>69.37</v>
      </c>
      <c r="L2460" s="324">
        <f t="shared" si="138"/>
        <v>5.8526740665993976E-2</v>
      </c>
    </row>
    <row r="2461" spans="1:12" ht="12.75" x14ac:dyDescent="0.2">
      <c r="A2461" s="302" t="s">
        <v>17232</v>
      </c>
      <c r="B2461" s="312">
        <v>22150</v>
      </c>
      <c r="C2461" s="315" t="s">
        <v>86</v>
      </c>
      <c r="D2461" s="352" t="s">
        <v>60</v>
      </c>
      <c r="E2461" s="315" t="s">
        <v>86</v>
      </c>
      <c r="F2461" s="353" t="s">
        <v>17222</v>
      </c>
      <c r="G2461" s="353">
        <v>100.51467268623024</v>
      </c>
      <c r="H2461" s="356">
        <v>17.350000000000001</v>
      </c>
      <c r="I2461" s="355">
        <v>58.91</v>
      </c>
      <c r="J2461" s="355">
        <v>10.659999999999997</v>
      </c>
      <c r="K2461" s="342">
        <v>69.569999999999993</v>
      </c>
      <c r="L2461" s="324">
        <f t="shared" si="138"/>
        <v>0.1532269656461118</v>
      </c>
    </row>
    <row r="2462" spans="1:12" ht="12.75" x14ac:dyDescent="0.2">
      <c r="A2462" s="302" t="s">
        <v>17232</v>
      </c>
      <c r="B2462" s="312">
        <v>6480</v>
      </c>
      <c r="C2462" s="315" t="s">
        <v>86</v>
      </c>
      <c r="D2462" s="352" t="s">
        <v>60</v>
      </c>
      <c r="E2462" s="315" t="s">
        <v>86</v>
      </c>
      <c r="F2462" s="353" t="s">
        <v>17222</v>
      </c>
      <c r="G2462" s="353">
        <v>100.33</v>
      </c>
      <c r="H2462" s="356">
        <v>17.989999999999998</v>
      </c>
      <c r="I2462" s="355">
        <v>81.37</v>
      </c>
      <c r="J2462" s="355">
        <v>7.1700000000000017</v>
      </c>
      <c r="K2462" s="342">
        <v>88.54</v>
      </c>
      <c r="L2462" s="324">
        <f t="shared" si="138"/>
        <v>8.0980347865371602E-2</v>
      </c>
    </row>
    <row r="2463" spans="1:12" ht="12.75" x14ac:dyDescent="0.2">
      <c r="A2463" s="302" t="s">
        <v>17232</v>
      </c>
      <c r="B2463" s="312">
        <v>6480</v>
      </c>
      <c r="C2463" s="315" t="s">
        <v>86</v>
      </c>
      <c r="D2463" s="352" t="s">
        <v>60</v>
      </c>
      <c r="E2463" s="315" t="s">
        <v>86</v>
      </c>
      <c r="F2463" s="353" t="s">
        <v>17222</v>
      </c>
      <c r="G2463" s="353">
        <v>100.32</v>
      </c>
      <c r="H2463" s="356">
        <v>17.87</v>
      </c>
      <c r="I2463" s="355">
        <v>88.59</v>
      </c>
      <c r="J2463" s="355">
        <v>10.920000000000002</v>
      </c>
      <c r="K2463" s="342">
        <v>99.51</v>
      </c>
      <c r="L2463" s="324">
        <f t="shared" si="138"/>
        <v>0.10973771480253242</v>
      </c>
    </row>
    <row r="2464" spans="1:12" ht="12.75" x14ac:dyDescent="0.2">
      <c r="A2464" s="302" t="s">
        <v>17232</v>
      </c>
      <c r="B2464" s="312">
        <v>6480</v>
      </c>
      <c r="C2464" s="315" t="s">
        <v>86</v>
      </c>
      <c r="D2464" s="352" t="s">
        <v>60</v>
      </c>
      <c r="E2464" s="315" t="s">
        <v>86</v>
      </c>
      <c r="F2464" s="353" t="s">
        <v>17222</v>
      </c>
      <c r="G2464" s="353">
        <v>100.31</v>
      </c>
      <c r="H2464" s="356">
        <v>17.989999999999998</v>
      </c>
      <c r="I2464" s="355">
        <v>85.06</v>
      </c>
      <c r="J2464" s="355">
        <v>7.730000000000004</v>
      </c>
      <c r="K2464" s="342">
        <v>92.79</v>
      </c>
      <c r="L2464" s="324">
        <f t="shared" si="138"/>
        <v>8.3306390774868025E-2</v>
      </c>
    </row>
    <row r="2465" spans="1:12" ht="12.75" x14ac:dyDescent="0.2">
      <c r="A2465" s="302" t="s">
        <v>17232</v>
      </c>
      <c r="B2465" s="312">
        <v>6480</v>
      </c>
      <c r="C2465" s="315" t="s">
        <v>86</v>
      </c>
      <c r="D2465" s="352" t="s">
        <v>60</v>
      </c>
      <c r="E2465" s="315" t="s">
        <v>86</v>
      </c>
      <c r="F2465" s="353" t="s">
        <v>17222</v>
      </c>
      <c r="G2465" s="353">
        <v>100.29</v>
      </c>
      <c r="H2465" s="356">
        <v>18.11</v>
      </c>
      <c r="I2465" s="355">
        <v>85.23</v>
      </c>
      <c r="J2465" s="355">
        <v>5.0999999999999943</v>
      </c>
      <c r="K2465" s="342">
        <v>90.33</v>
      </c>
      <c r="L2465" s="324">
        <f t="shared" si="138"/>
        <v>5.6459647957489145E-2</v>
      </c>
    </row>
    <row r="2466" spans="1:12" ht="12.75" x14ac:dyDescent="0.2">
      <c r="A2466" s="302" t="s">
        <v>17232</v>
      </c>
      <c r="B2466" s="312">
        <v>3650</v>
      </c>
      <c r="C2466" s="315" t="s">
        <v>86</v>
      </c>
      <c r="D2466" s="352" t="s">
        <v>60</v>
      </c>
      <c r="E2466" s="315" t="s">
        <v>86</v>
      </c>
      <c r="F2466" s="353" t="s">
        <v>17221</v>
      </c>
      <c r="G2466" s="353">
        <v>100.21917808219179</v>
      </c>
      <c r="H2466" s="356">
        <v>15.5</v>
      </c>
      <c r="I2466" s="355">
        <v>79</v>
      </c>
      <c r="J2466" s="355">
        <v>14</v>
      </c>
      <c r="K2466" s="342">
        <v>93</v>
      </c>
      <c r="L2466" s="324">
        <f t="shared" si="138"/>
        <v>0.15053763440860216</v>
      </c>
    </row>
    <row r="2467" spans="1:12" ht="12.75" x14ac:dyDescent="0.2">
      <c r="A2467" s="302" t="s">
        <v>17232</v>
      </c>
      <c r="B2467" s="312">
        <v>3650</v>
      </c>
      <c r="C2467" s="315" t="s">
        <v>86</v>
      </c>
      <c r="D2467" s="352" t="s">
        <v>60</v>
      </c>
      <c r="E2467" s="315" t="s">
        <v>86</v>
      </c>
      <c r="F2467" s="353" t="s">
        <v>17221</v>
      </c>
      <c r="G2467" s="353">
        <v>100.21917808219179</v>
      </c>
      <c r="H2467" s="356">
        <v>15.4</v>
      </c>
      <c r="I2467" s="355">
        <v>78</v>
      </c>
      <c r="J2467" s="355">
        <v>14</v>
      </c>
      <c r="K2467" s="342">
        <v>92</v>
      </c>
      <c r="L2467" s="324">
        <f t="shared" si="138"/>
        <v>0.15217391304347827</v>
      </c>
    </row>
    <row r="2468" spans="1:12" ht="12.75" x14ac:dyDescent="0.2">
      <c r="A2468" s="302" t="s">
        <v>17232</v>
      </c>
      <c r="B2468" s="312">
        <v>3650</v>
      </c>
      <c r="C2468" s="315" t="s">
        <v>86</v>
      </c>
      <c r="D2468" s="352" t="s">
        <v>60</v>
      </c>
      <c r="E2468" s="315" t="s">
        <v>86</v>
      </c>
      <c r="F2468" s="353" t="s">
        <v>17221</v>
      </c>
      <c r="G2468" s="353">
        <v>100.21917808219179</v>
      </c>
      <c r="H2468" s="356">
        <v>15.5</v>
      </c>
      <c r="I2468" s="355">
        <v>78</v>
      </c>
      <c r="J2468" s="355">
        <v>14</v>
      </c>
      <c r="K2468" s="342">
        <v>92</v>
      </c>
      <c r="L2468" s="324">
        <f t="shared" si="138"/>
        <v>0.15217391304347827</v>
      </c>
    </row>
    <row r="2469" spans="1:12" ht="12.75" x14ac:dyDescent="0.2">
      <c r="A2469" s="302" t="s">
        <v>17232</v>
      </c>
      <c r="B2469" s="312">
        <v>5450</v>
      </c>
      <c r="C2469" s="315" t="s">
        <v>86</v>
      </c>
      <c r="D2469" s="352" t="s">
        <v>60</v>
      </c>
      <c r="E2469" s="315" t="s">
        <v>86</v>
      </c>
      <c r="F2469" s="353" t="s">
        <v>17221</v>
      </c>
      <c r="G2469" s="353">
        <v>100</v>
      </c>
      <c r="H2469" s="356">
        <v>18.100000381469727</v>
      </c>
      <c r="I2469" s="355">
        <v>40</v>
      </c>
      <c r="J2469" s="355">
        <v>4</v>
      </c>
      <c r="K2469" s="342">
        <v>44</v>
      </c>
      <c r="L2469" s="324">
        <f t="shared" si="138"/>
        <v>9.0909090909090912E-2</v>
      </c>
    </row>
    <row r="2470" spans="1:12" ht="12.75" x14ac:dyDescent="0.2">
      <c r="A2470" s="302" t="s">
        <v>17232</v>
      </c>
      <c r="B2470" s="312">
        <v>2914</v>
      </c>
      <c r="C2470" s="315" t="s">
        <v>86</v>
      </c>
      <c r="D2470" s="352" t="s">
        <v>60</v>
      </c>
      <c r="E2470" s="315" t="s">
        <v>86</v>
      </c>
      <c r="F2470" s="353" t="s">
        <v>17221</v>
      </c>
      <c r="G2470" s="353">
        <v>99.5</v>
      </c>
      <c r="H2470" s="356">
        <v>16.8</v>
      </c>
      <c r="I2470" s="355">
        <v>60</v>
      </c>
      <c r="J2470" s="355">
        <v>10.27</v>
      </c>
      <c r="K2470" s="342">
        <v>70.27</v>
      </c>
      <c r="L2470" s="324">
        <f t="shared" si="138"/>
        <v>0.1461505621175466</v>
      </c>
    </row>
    <row r="2471" spans="1:12" ht="12.75" x14ac:dyDescent="0.2">
      <c r="A2471" s="302" t="s">
        <v>17232</v>
      </c>
      <c r="B2471" s="312">
        <v>2914</v>
      </c>
      <c r="C2471" s="315" t="s">
        <v>86</v>
      </c>
      <c r="D2471" s="352" t="s">
        <v>60</v>
      </c>
      <c r="E2471" s="315" t="s">
        <v>86</v>
      </c>
      <c r="F2471" s="353" t="s">
        <v>17221</v>
      </c>
      <c r="G2471" s="353">
        <v>99.5</v>
      </c>
      <c r="H2471" s="356">
        <v>16.73</v>
      </c>
      <c r="I2471" s="355">
        <v>60</v>
      </c>
      <c r="J2471" s="355">
        <v>11</v>
      </c>
      <c r="K2471" s="342">
        <v>71</v>
      </c>
      <c r="L2471" s="324">
        <f t="shared" si="138"/>
        <v>0.15492957746478872</v>
      </c>
    </row>
    <row r="2472" spans="1:12" ht="12.75" x14ac:dyDescent="0.2">
      <c r="A2472" s="302" t="s">
        <v>17232</v>
      </c>
      <c r="B2472" s="312">
        <v>2914</v>
      </c>
      <c r="C2472" s="315" t="s">
        <v>86</v>
      </c>
      <c r="D2472" s="352" t="s">
        <v>60</v>
      </c>
      <c r="E2472" s="315" t="s">
        <v>86</v>
      </c>
      <c r="F2472" s="353" t="s">
        <v>17221</v>
      </c>
      <c r="G2472" s="353">
        <v>99.5</v>
      </c>
      <c r="H2472" s="356">
        <v>16.7</v>
      </c>
      <c r="I2472" s="355">
        <v>60</v>
      </c>
      <c r="J2472" s="355">
        <v>11</v>
      </c>
      <c r="K2472" s="342">
        <v>71</v>
      </c>
      <c r="L2472" s="324">
        <f t="shared" si="138"/>
        <v>0.15492957746478872</v>
      </c>
    </row>
    <row r="2473" spans="1:12" ht="12.75" x14ac:dyDescent="0.2">
      <c r="A2473" s="302" t="s">
        <v>17232</v>
      </c>
      <c r="B2473" s="312">
        <v>5150</v>
      </c>
      <c r="C2473" s="315" t="s">
        <v>86</v>
      </c>
      <c r="D2473" s="352" t="s">
        <v>60</v>
      </c>
      <c r="E2473" s="315" t="s">
        <v>86</v>
      </c>
      <c r="F2473" s="353" t="s">
        <v>17222</v>
      </c>
      <c r="G2473" s="353">
        <v>99.262135922330103</v>
      </c>
      <c r="H2473" s="356">
        <v>16.22</v>
      </c>
      <c r="I2473" s="355">
        <v>68.650000000000006</v>
      </c>
      <c r="J2473" s="355">
        <v>7.1799999999999926</v>
      </c>
      <c r="K2473" s="342">
        <v>75.83</v>
      </c>
      <c r="L2473" s="324">
        <f t="shared" si="138"/>
        <v>9.4685480680469378E-2</v>
      </c>
    </row>
    <row r="2474" spans="1:12" ht="12.75" x14ac:dyDescent="0.2">
      <c r="A2474" s="302" t="s">
        <v>17232</v>
      </c>
      <c r="B2474" s="312">
        <v>5150</v>
      </c>
      <c r="C2474" s="315" t="s">
        <v>86</v>
      </c>
      <c r="D2474" s="352" t="s">
        <v>60</v>
      </c>
      <c r="E2474" s="315" t="s">
        <v>86</v>
      </c>
      <c r="F2474" s="353" t="s">
        <v>17222</v>
      </c>
      <c r="G2474" s="353">
        <v>99.262135922330103</v>
      </c>
      <c r="H2474" s="356">
        <v>16.22</v>
      </c>
      <c r="I2474" s="355">
        <v>68.650000000000006</v>
      </c>
      <c r="J2474" s="355">
        <v>7.1799999999999926</v>
      </c>
      <c r="K2474" s="342">
        <v>75.83</v>
      </c>
      <c r="L2474" s="324">
        <f t="shared" si="138"/>
        <v>9.4685480680469378E-2</v>
      </c>
    </row>
    <row r="2475" spans="1:12" ht="12.75" x14ac:dyDescent="0.2">
      <c r="A2475" s="302" t="s">
        <v>17232</v>
      </c>
      <c r="B2475" s="312">
        <v>5150</v>
      </c>
      <c r="C2475" s="315" t="s">
        <v>86</v>
      </c>
      <c r="D2475" s="352" t="s">
        <v>60</v>
      </c>
      <c r="E2475" s="315" t="s">
        <v>86</v>
      </c>
      <c r="F2475" s="353" t="s">
        <v>17222</v>
      </c>
      <c r="G2475" s="353">
        <v>98.912621359223294</v>
      </c>
      <c r="H2475" s="356">
        <v>16.239999999999998</v>
      </c>
      <c r="I2475" s="355">
        <v>67.239999999999995</v>
      </c>
      <c r="J2475" s="355">
        <v>7.1200000000000045</v>
      </c>
      <c r="K2475" s="342">
        <v>74.36</v>
      </c>
      <c r="L2475" s="324">
        <f t="shared" si="138"/>
        <v>9.5750403442711199E-2</v>
      </c>
    </row>
    <row r="2476" spans="1:12" ht="12.75" x14ac:dyDescent="0.2">
      <c r="A2476" s="302" t="s">
        <v>17232</v>
      </c>
      <c r="B2476" s="312">
        <v>3650</v>
      </c>
      <c r="C2476" s="315" t="s">
        <v>86</v>
      </c>
      <c r="D2476" s="352" t="s">
        <v>60</v>
      </c>
      <c r="E2476" s="315" t="s">
        <v>86</v>
      </c>
      <c r="F2476" s="353" t="s">
        <v>17221</v>
      </c>
      <c r="G2476" s="353">
        <v>98.7</v>
      </c>
      <c r="H2476" s="356">
        <v>16</v>
      </c>
      <c r="I2476" s="355">
        <v>72.36</v>
      </c>
      <c r="J2476" s="355">
        <v>9.91</v>
      </c>
      <c r="K2476" s="342">
        <v>82.27</v>
      </c>
      <c r="L2476" s="324">
        <f t="shared" si="138"/>
        <v>0.12045703172480857</v>
      </c>
    </row>
    <row r="2477" spans="1:12" ht="12.75" x14ac:dyDescent="0.2">
      <c r="A2477" s="302" t="s">
        <v>17232</v>
      </c>
      <c r="B2477" s="312">
        <v>3650</v>
      </c>
      <c r="C2477" s="315" t="s">
        <v>86</v>
      </c>
      <c r="D2477" s="352" t="s">
        <v>60</v>
      </c>
      <c r="E2477" s="315" t="s">
        <v>86</v>
      </c>
      <c r="F2477" s="353" t="s">
        <v>17221</v>
      </c>
      <c r="G2477" s="353">
        <v>98.7</v>
      </c>
      <c r="H2477" s="356">
        <v>16</v>
      </c>
      <c r="I2477" s="355">
        <v>73.64</v>
      </c>
      <c r="J2477" s="355">
        <v>10.28</v>
      </c>
      <c r="K2477" s="342">
        <v>83.92</v>
      </c>
      <c r="L2477" s="324">
        <f t="shared" si="138"/>
        <v>0.12249761677788369</v>
      </c>
    </row>
    <row r="2478" spans="1:12" ht="12.75" x14ac:dyDescent="0.2">
      <c r="A2478" s="302" t="s">
        <v>17232</v>
      </c>
      <c r="B2478" s="312">
        <v>3650</v>
      </c>
      <c r="C2478" s="315" t="s">
        <v>86</v>
      </c>
      <c r="D2478" s="352" t="s">
        <v>60</v>
      </c>
      <c r="E2478" s="315" t="s">
        <v>86</v>
      </c>
      <c r="F2478" s="353" t="s">
        <v>17221</v>
      </c>
      <c r="G2478" s="353">
        <v>98.7</v>
      </c>
      <c r="H2478" s="356">
        <v>15.99</v>
      </c>
      <c r="I2478" s="355">
        <v>74.64</v>
      </c>
      <c r="J2478" s="355">
        <v>11.2</v>
      </c>
      <c r="K2478" s="342">
        <v>85.84</v>
      </c>
      <c r="L2478" s="324">
        <f t="shared" si="138"/>
        <v>0.13047530288909598</v>
      </c>
    </row>
    <row r="2479" spans="1:12" ht="12.75" x14ac:dyDescent="0.2">
      <c r="A2479" s="302" t="s">
        <v>17232</v>
      </c>
      <c r="B2479" s="312">
        <v>3650</v>
      </c>
      <c r="C2479" s="315" t="s">
        <v>86</v>
      </c>
      <c r="D2479" s="352" t="s">
        <v>60</v>
      </c>
      <c r="E2479" s="315" t="s">
        <v>86</v>
      </c>
      <c r="F2479" s="353" t="s">
        <v>17221</v>
      </c>
      <c r="G2479" s="353">
        <v>98.7</v>
      </c>
      <c r="H2479" s="356">
        <v>15.6</v>
      </c>
      <c r="I2479" s="355">
        <v>91.67</v>
      </c>
      <c r="J2479" s="355">
        <v>14.8</v>
      </c>
      <c r="K2479" s="342">
        <v>106.47</v>
      </c>
      <c r="L2479" s="324">
        <f t="shared" si="138"/>
        <v>0.1390062928524467</v>
      </c>
    </row>
    <row r="2480" spans="1:12" ht="12.75" x14ac:dyDescent="0.2">
      <c r="A2480" s="302" t="s">
        <v>17232</v>
      </c>
      <c r="B2480" s="312">
        <v>3650</v>
      </c>
      <c r="C2480" s="315" t="s">
        <v>86</v>
      </c>
      <c r="D2480" s="352" t="s">
        <v>60</v>
      </c>
      <c r="E2480" s="315" t="s">
        <v>86</v>
      </c>
      <c r="F2480" s="353" t="s">
        <v>17221</v>
      </c>
      <c r="G2480" s="353">
        <v>98.7</v>
      </c>
      <c r="H2480" s="356">
        <v>15.61</v>
      </c>
      <c r="I2480" s="355">
        <v>89.13</v>
      </c>
      <c r="J2480" s="355">
        <v>15.07</v>
      </c>
      <c r="K2480" s="342">
        <v>104.2</v>
      </c>
      <c r="L2480" s="324">
        <f t="shared" si="138"/>
        <v>0.1446257197696737</v>
      </c>
    </row>
    <row r="2481" spans="1:12" ht="12.75" x14ac:dyDescent="0.2">
      <c r="A2481" s="302" t="s">
        <v>17232</v>
      </c>
      <c r="B2481" s="312">
        <v>3650</v>
      </c>
      <c r="C2481" s="315" t="s">
        <v>86</v>
      </c>
      <c r="D2481" s="352" t="s">
        <v>60</v>
      </c>
      <c r="E2481" s="315" t="s">
        <v>86</v>
      </c>
      <c r="F2481" s="353" t="s">
        <v>17221</v>
      </c>
      <c r="G2481" s="353">
        <v>98.7</v>
      </c>
      <c r="H2481" s="356">
        <v>15.6</v>
      </c>
      <c r="I2481" s="355">
        <v>89.53</v>
      </c>
      <c r="J2481" s="355">
        <v>15.33</v>
      </c>
      <c r="K2481" s="342">
        <v>104.86</v>
      </c>
      <c r="L2481" s="324">
        <f t="shared" si="138"/>
        <v>0.14619492656875835</v>
      </c>
    </row>
    <row r="2482" spans="1:12" ht="12.75" x14ac:dyDescent="0.2">
      <c r="A2482" s="302" t="s">
        <v>17232</v>
      </c>
      <c r="B2482" s="312">
        <v>5150</v>
      </c>
      <c r="C2482" s="315" t="s">
        <v>86</v>
      </c>
      <c r="D2482" s="352" t="s">
        <v>60</v>
      </c>
      <c r="E2482" s="315" t="s">
        <v>86</v>
      </c>
      <c r="F2482" s="353" t="s">
        <v>17222</v>
      </c>
      <c r="G2482" s="353">
        <v>98.5</v>
      </c>
      <c r="H2482" s="356">
        <v>16.131</v>
      </c>
      <c r="I2482" s="355">
        <v>68.680000000000007</v>
      </c>
      <c r="J2482" s="355">
        <v>5.820999999999998</v>
      </c>
      <c r="K2482" s="342">
        <v>74.501000000000005</v>
      </c>
      <c r="L2482" s="324">
        <f t="shared" si="138"/>
        <v>7.8133179420410426E-2</v>
      </c>
    </row>
    <row r="2483" spans="1:12" ht="12.75" x14ac:dyDescent="0.2">
      <c r="A2483" s="302" t="s">
        <v>17232</v>
      </c>
      <c r="B2483" s="312">
        <v>8150</v>
      </c>
      <c r="C2483" s="315" t="s">
        <v>86</v>
      </c>
      <c r="D2483" s="352" t="s">
        <v>60</v>
      </c>
      <c r="E2483" s="315" t="s">
        <v>86</v>
      </c>
      <c r="F2483" s="353" t="s">
        <v>17221</v>
      </c>
      <c r="G2483" s="353">
        <v>98.401472392638041</v>
      </c>
      <c r="H2483" s="356">
        <v>17.739999999999998</v>
      </c>
      <c r="I2483" s="355">
        <v>73.510000000000005</v>
      </c>
      <c r="J2483" s="355">
        <v>8.0399999999999991</v>
      </c>
      <c r="K2483" s="342">
        <v>81.56</v>
      </c>
      <c r="L2483" s="324">
        <f t="shared" si="138"/>
        <v>9.8577734183423235E-2</v>
      </c>
    </row>
    <row r="2484" spans="1:12" ht="12.75" x14ac:dyDescent="0.2">
      <c r="A2484" s="302" t="s">
        <v>17232</v>
      </c>
      <c r="B2484" s="312">
        <v>8150</v>
      </c>
      <c r="C2484" s="315" t="s">
        <v>86</v>
      </c>
      <c r="D2484" s="352" t="s">
        <v>60</v>
      </c>
      <c r="E2484" s="315" t="s">
        <v>86</v>
      </c>
      <c r="F2484" s="353" t="s">
        <v>17221</v>
      </c>
      <c r="G2484" s="353">
        <v>98.237914110429443</v>
      </c>
      <c r="H2484" s="356">
        <v>17.7</v>
      </c>
      <c r="I2484" s="355">
        <v>70.72</v>
      </c>
      <c r="J2484" s="355">
        <v>8</v>
      </c>
      <c r="K2484" s="342">
        <v>78.72</v>
      </c>
      <c r="L2484" s="324">
        <f t="shared" si="138"/>
        <v>0.1016260162601626</v>
      </c>
    </row>
    <row r="2485" spans="1:12" ht="12.75" x14ac:dyDescent="0.2">
      <c r="A2485" s="302" t="s">
        <v>17232</v>
      </c>
      <c r="B2485" s="312">
        <v>5150</v>
      </c>
      <c r="C2485" s="315" t="s">
        <v>86</v>
      </c>
      <c r="D2485" s="352" t="s">
        <v>60</v>
      </c>
      <c r="E2485" s="315" t="s">
        <v>86</v>
      </c>
      <c r="F2485" s="353" t="s">
        <v>17222</v>
      </c>
      <c r="G2485" s="353">
        <v>98.22</v>
      </c>
      <c r="H2485" s="356">
        <v>16.11</v>
      </c>
      <c r="I2485" s="355">
        <v>69.02</v>
      </c>
      <c r="J2485" s="355">
        <v>5.480000000000004</v>
      </c>
      <c r="K2485" s="342">
        <v>74.5</v>
      </c>
      <c r="L2485" s="324">
        <f t="shared" si="138"/>
        <v>7.3557046979865828E-2</v>
      </c>
    </row>
    <row r="2486" spans="1:12" ht="12.75" x14ac:dyDescent="0.2">
      <c r="A2486" s="302" t="s">
        <v>17232</v>
      </c>
      <c r="B2486" s="312">
        <v>5150</v>
      </c>
      <c r="C2486" s="315" t="s">
        <v>86</v>
      </c>
      <c r="D2486" s="352" t="s">
        <v>60</v>
      </c>
      <c r="E2486" s="315" t="s">
        <v>86</v>
      </c>
      <c r="F2486" s="353" t="s">
        <v>17222</v>
      </c>
      <c r="G2486" s="353">
        <v>98.2</v>
      </c>
      <c r="H2486" s="356">
        <v>16.117000000000001</v>
      </c>
      <c r="I2486" s="355">
        <v>69.47</v>
      </c>
      <c r="J2486" s="355">
        <v>5.152000000000001</v>
      </c>
      <c r="K2486" s="342">
        <v>74.622</v>
      </c>
      <c r="L2486" s="324">
        <f t="shared" si="138"/>
        <v>6.9041301492857352E-2</v>
      </c>
    </row>
    <row r="2487" spans="1:12" ht="12.75" x14ac:dyDescent="0.2">
      <c r="A2487" s="302" t="s">
        <v>17232</v>
      </c>
      <c r="B2487" s="312">
        <v>3434</v>
      </c>
      <c r="C2487" s="315" t="s">
        <v>86</v>
      </c>
      <c r="D2487" s="352" t="s">
        <v>60</v>
      </c>
      <c r="E2487" s="315" t="s">
        <v>86</v>
      </c>
      <c r="F2487" s="353" t="s">
        <v>17221</v>
      </c>
      <c r="G2487" s="353">
        <v>98.165404775771691</v>
      </c>
      <c r="H2487" s="356">
        <v>15.9</v>
      </c>
      <c r="I2487" s="355">
        <v>81</v>
      </c>
      <c r="J2487" s="355">
        <v>11</v>
      </c>
      <c r="K2487" s="342">
        <v>92</v>
      </c>
      <c r="L2487" s="324">
        <f t="shared" ref="L2487:L2550" si="139">IF(J2487="","",IF(K2487="","",J2487/K2487))</f>
        <v>0.11956521739130435</v>
      </c>
    </row>
    <row r="2488" spans="1:12" ht="12.75" x14ac:dyDescent="0.2">
      <c r="A2488" s="302" t="s">
        <v>17232</v>
      </c>
      <c r="B2488" s="312">
        <v>3434</v>
      </c>
      <c r="C2488" s="315" t="s">
        <v>86</v>
      </c>
      <c r="D2488" s="352" t="s">
        <v>60</v>
      </c>
      <c r="E2488" s="315" t="s">
        <v>86</v>
      </c>
      <c r="F2488" s="353" t="s">
        <v>17221</v>
      </c>
      <c r="G2488" s="353">
        <v>98.165404775771691</v>
      </c>
      <c r="H2488" s="356">
        <v>15.9</v>
      </c>
      <c r="I2488" s="355">
        <v>81</v>
      </c>
      <c r="J2488" s="355">
        <v>11</v>
      </c>
      <c r="K2488" s="342">
        <v>92</v>
      </c>
      <c r="L2488" s="324">
        <f t="shared" si="139"/>
        <v>0.11956521739130435</v>
      </c>
    </row>
    <row r="2489" spans="1:12" ht="12.75" x14ac:dyDescent="0.2">
      <c r="A2489" s="302" t="s">
        <v>17232</v>
      </c>
      <c r="B2489" s="312">
        <v>3434</v>
      </c>
      <c r="C2489" s="315" t="s">
        <v>86</v>
      </c>
      <c r="D2489" s="352" t="s">
        <v>60</v>
      </c>
      <c r="E2489" s="315" t="s">
        <v>86</v>
      </c>
      <c r="F2489" s="353" t="s">
        <v>17221</v>
      </c>
      <c r="G2489" s="353">
        <v>98.165404775771691</v>
      </c>
      <c r="H2489" s="356">
        <v>15.9</v>
      </c>
      <c r="I2489" s="355">
        <v>82</v>
      </c>
      <c r="J2489" s="355">
        <v>11</v>
      </c>
      <c r="K2489" s="342">
        <v>93</v>
      </c>
      <c r="L2489" s="324">
        <f t="shared" si="139"/>
        <v>0.11827956989247312</v>
      </c>
    </row>
    <row r="2490" spans="1:12" ht="12.75" x14ac:dyDescent="0.2">
      <c r="A2490" s="302" t="s">
        <v>17232</v>
      </c>
      <c r="B2490" s="312">
        <v>5150</v>
      </c>
      <c r="C2490" s="315" t="s">
        <v>86</v>
      </c>
      <c r="D2490" s="352" t="s">
        <v>60</v>
      </c>
      <c r="E2490" s="315" t="s">
        <v>86</v>
      </c>
      <c r="F2490" s="353" t="s">
        <v>17222</v>
      </c>
      <c r="G2490" s="353">
        <v>98.116504854368941</v>
      </c>
      <c r="H2490" s="356">
        <v>16.260000000000002</v>
      </c>
      <c r="I2490" s="355">
        <v>65.45</v>
      </c>
      <c r="J2490" s="355">
        <v>7.1899999999999977</v>
      </c>
      <c r="K2490" s="342">
        <v>72.64</v>
      </c>
      <c r="L2490" s="324">
        <f t="shared" si="139"/>
        <v>9.8981277533039619E-2</v>
      </c>
    </row>
    <row r="2491" spans="1:12" ht="12.75" x14ac:dyDescent="0.2">
      <c r="A2491" s="302" t="s">
        <v>17232</v>
      </c>
      <c r="B2491" s="312">
        <v>5150</v>
      </c>
      <c r="C2491" s="315" t="s">
        <v>86</v>
      </c>
      <c r="D2491" s="352" t="s">
        <v>60</v>
      </c>
      <c r="E2491" s="315" t="s">
        <v>86</v>
      </c>
      <c r="F2491" s="353" t="s">
        <v>17222</v>
      </c>
      <c r="G2491" s="353">
        <v>97.9</v>
      </c>
      <c r="H2491" s="356">
        <v>16.071999999999999</v>
      </c>
      <c r="I2491" s="355">
        <v>68.91</v>
      </c>
      <c r="J2491" s="355">
        <v>5.4810000000000088</v>
      </c>
      <c r="K2491" s="342">
        <v>74.391000000000005</v>
      </c>
      <c r="L2491" s="324">
        <f t="shared" si="139"/>
        <v>7.3678267532362895E-2</v>
      </c>
    </row>
    <row r="2492" spans="1:12" ht="12.75" x14ac:dyDescent="0.2">
      <c r="A2492" s="302" t="s">
        <v>17232</v>
      </c>
      <c r="B2492" s="312">
        <v>8150</v>
      </c>
      <c r="C2492" s="315" t="s">
        <v>86</v>
      </c>
      <c r="D2492" s="352" t="s">
        <v>60</v>
      </c>
      <c r="E2492" s="315" t="s">
        <v>86</v>
      </c>
      <c r="F2492" s="353" t="s">
        <v>17221</v>
      </c>
      <c r="G2492" s="353">
        <v>97.797668711656456</v>
      </c>
      <c r="H2492" s="356">
        <v>17.77</v>
      </c>
      <c r="I2492" s="355">
        <v>74.48</v>
      </c>
      <c r="J2492" s="355">
        <v>8</v>
      </c>
      <c r="K2492" s="342">
        <v>82.48</v>
      </c>
      <c r="L2492" s="324">
        <f t="shared" si="139"/>
        <v>9.6993210475266725E-2</v>
      </c>
    </row>
    <row r="2493" spans="1:12" ht="12.75" x14ac:dyDescent="0.2">
      <c r="A2493" s="302" t="s">
        <v>17232</v>
      </c>
      <c r="B2493" s="312">
        <v>1350</v>
      </c>
      <c r="C2493" s="315" t="s">
        <v>86</v>
      </c>
      <c r="D2493" s="352" t="s">
        <v>60</v>
      </c>
      <c r="E2493" s="315" t="s">
        <v>86</v>
      </c>
      <c r="F2493" s="353" t="s">
        <v>17222</v>
      </c>
      <c r="G2493" s="353">
        <v>97.6</v>
      </c>
      <c r="H2493" s="356">
        <v>15.97</v>
      </c>
      <c r="I2493" s="355">
        <v>50.34</v>
      </c>
      <c r="J2493" s="355">
        <v>8.4399999999999977</v>
      </c>
      <c r="K2493" s="342">
        <v>58.78</v>
      </c>
      <c r="L2493" s="324">
        <f t="shared" si="139"/>
        <v>0.14358625382783255</v>
      </c>
    </row>
    <row r="2494" spans="1:12" ht="12.75" x14ac:dyDescent="0.2">
      <c r="A2494" s="302" t="s">
        <v>17232</v>
      </c>
      <c r="B2494" s="312">
        <v>17660</v>
      </c>
      <c r="C2494" s="315" t="s">
        <v>86</v>
      </c>
      <c r="D2494" s="352" t="s">
        <v>60</v>
      </c>
      <c r="E2494" s="315" t="s">
        <v>86</v>
      </c>
      <c r="F2494" s="353" t="s">
        <v>17222</v>
      </c>
      <c r="G2494" s="353">
        <v>97.43</v>
      </c>
      <c r="H2494" s="356">
        <v>17.149999999999999</v>
      </c>
      <c r="I2494" s="355">
        <v>115.33</v>
      </c>
      <c r="J2494" s="355">
        <v>2.9200000000000017</v>
      </c>
      <c r="K2494" s="342">
        <v>118.25</v>
      </c>
      <c r="L2494" s="324">
        <f t="shared" si="139"/>
        <v>2.4693446088794941E-2</v>
      </c>
    </row>
    <row r="2495" spans="1:12" ht="12.75" x14ac:dyDescent="0.2">
      <c r="A2495" s="302" t="s">
        <v>17232</v>
      </c>
      <c r="B2495" s="312">
        <v>17660</v>
      </c>
      <c r="C2495" s="315" t="s">
        <v>86</v>
      </c>
      <c r="D2495" s="352" t="s">
        <v>60</v>
      </c>
      <c r="E2495" s="315" t="s">
        <v>86</v>
      </c>
      <c r="F2495" s="353" t="s">
        <v>17222</v>
      </c>
      <c r="G2495" s="353">
        <v>97.16</v>
      </c>
      <c r="H2495" s="356">
        <v>17.190000000000001</v>
      </c>
      <c r="I2495" s="355">
        <v>116.68</v>
      </c>
      <c r="J2495" s="355">
        <v>3.6199999999999903</v>
      </c>
      <c r="K2495" s="342">
        <v>120.3</v>
      </c>
      <c r="L2495" s="324">
        <f t="shared" si="139"/>
        <v>3.0091438071487866E-2</v>
      </c>
    </row>
    <row r="2496" spans="1:12" ht="12.75" x14ac:dyDescent="0.2">
      <c r="A2496" s="302" t="s">
        <v>17232</v>
      </c>
      <c r="B2496" s="312">
        <v>17660</v>
      </c>
      <c r="C2496" s="315" t="s">
        <v>86</v>
      </c>
      <c r="D2496" s="352" t="s">
        <v>60</v>
      </c>
      <c r="E2496" s="315" t="s">
        <v>86</v>
      </c>
      <c r="F2496" s="353" t="s">
        <v>17222</v>
      </c>
      <c r="G2496" s="353">
        <v>97.06</v>
      </c>
      <c r="H2496" s="356">
        <v>17.2</v>
      </c>
      <c r="I2496" s="355">
        <v>115.53</v>
      </c>
      <c r="J2496" s="355">
        <v>4.5</v>
      </c>
      <c r="K2496" s="342">
        <v>120.03</v>
      </c>
      <c r="L2496" s="324">
        <f t="shared" si="139"/>
        <v>3.7490627343164211E-2</v>
      </c>
    </row>
    <row r="2497" spans="1:12" ht="12.75" x14ac:dyDescent="0.2">
      <c r="A2497" s="302" t="s">
        <v>17232</v>
      </c>
      <c r="B2497" s="312">
        <v>3434</v>
      </c>
      <c r="C2497" s="315" t="s">
        <v>86</v>
      </c>
      <c r="D2497" s="352" t="s">
        <v>60</v>
      </c>
      <c r="E2497" s="315" t="s">
        <v>86</v>
      </c>
      <c r="F2497" s="353" t="s">
        <v>17221</v>
      </c>
      <c r="G2497" s="353">
        <v>97.000582411182293</v>
      </c>
      <c r="H2497" s="356">
        <v>15.38</v>
      </c>
      <c r="I2497" s="355">
        <v>83</v>
      </c>
      <c r="J2497" s="355">
        <v>13</v>
      </c>
      <c r="K2497" s="342">
        <v>96</v>
      </c>
      <c r="L2497" s="324">
        <f t="shared" si="139"/>
        <v>0.13541666666666666</v>
      </c>
    </row>
    <row r="2498" spans="1:12" ht="12.75" x14ac:dyDescent="0.2">
      <c r="A2498" s="302" t="s">
        <v>17232</v>
      </c>
      <c r="B2498" s="312">
        <v>3434</v>
      </c>
      <c r="C2498" s="315" t="s">
        <v>86</v>
      </c>
      <c r="D2498" s="352" t="s">
        <v>60</v>
      </c>
      <c r="E2498" s="315" t="s">
        <v>86</v>
      </c>
      <c r="F2498" s="353" t="s">
        <v>17221</v>
      </c>
      <c r="G2498" s="353">
        <v>97.000582411182293</v>
      </c>
      <c r="H2498" s="356">
        <v>15.36</v>
      </c>
      <c r="I2498" s="355">
        <v>84</v>
      </c>
      <c r="J2498" s="355">
        <v>13</v>
      </c>
      <c r="K2498" s="342">
        <v>97</v>
      </c>
      <c r="L2498" s="324">
        <f t="shared" si="139"/>
        <v>0.13402061855670103</v>
      </c>
    </row>
    <row r="2499" spans="1:12" ht="12.75" x14ac:dyDescent="0.2">
      <c r="A2499" s="302" t="s">
        <v>17232</v>
      </c>
      <c r="B2499" s="312">
        <v>3434</v>
      </c>
      <c r="C2499" s="315" t="s">
        <v>86</v>
      </c>
      <c r="D2499" s="352" t="s">
        <v>60</v>
      </c>
      <c r="E2499" s="315" t="s">
        <v>86</v>
      </c>
      <c r="F2499" s="353" t="s">
        <v>17221</v>
      </c>
      <c r="G2499" s="353">
        <v>97.000582411182293</v>
      </c>
      <c r="H2499" s="356">
        <v>15.36</v>
      </c>
      <c r="I2499" s="355">
        <v>84</v>
      </c>
      <c r="J2499" s="355">
        <v>14</v>
      </c>
      <c r="K2499" s="342">
        <v>98</v>
      </c>
      <c r="L2499" s="324">
        <f t="shared" si="139"/>
        <v>0.14285714285714285</v>
      </c>
    </row>
    <row r="2500" spans="1:12" ht="12.75" x14ac:dyDescent="0.2">
      <c r="A2500" s="302" t="s">
        <v>17232</v>
      </c>
      <c r="B2500" s="312">
        <v>17660</v>
      </c>
      <c r="C2500" s="315" t="s">
        <v>86</v>
      </c>
      <c r="D2500" s="352" t="s">
        <v>60</v>
      </c>
      <c r="E2500" s="315" t="s">
        <v>86</v>
      </c>
      <c r="F2500" s="353" t="s">
        <v>17222</v>
      </c>
      <c r="G2500" s="353">
        <v>96.99</v>
      </c>
      <c r="H2500" s="356">
        <v>17.21</v>
      </c>
      <c r="I2500" s="355">
        <v>119.19</v>
      </c>
      <c r="J2500" s="355">
        <v>3.4200000000000017</v>
      </c>
      <c r="K2500" s="342">
        <v>122.61</v>
      </c>
      <c r="L2500" s="324">
        <f t="shared" si="139"/>
        <v>2.7893320283826781E-2</v>
      </c>
    </row>
    <row r="2501" spans="1:12" ht="12.75" x14ac:dyDescent="0.2">
      <c r="A2501" s="302" t="s">
        <v>17232</v>
      </c>
      <c r="B2501" s="312">
        <v>22150</v>
      </c>
      <c r="C2501" s="315" t="s">
        <v>86</v>
      </c>
      <c r="D2501" s="352" t="s">
        <v>60</v>
      </c>
      <c r="E2501" s="315" t="s">
        <v>86</v>
      </c>
      <c r="F2501" s="353" t="s">
        <v>17222</v>
      </c>
      <c r="G2501" s="353">
        <v>96.930022573363431</v>
      </c>
      <c r="H2501" s="356">
        <v>17.29</v>
      </c>
      <c r="I2501" s="355">
        <v>55.77</v>
      </c>
      <c r="J2501" s="355">
        <v>13.279999999999994</v>
      </c>
      <c r="K2501" s="342">
        <v>69.05</v>
      </c>
      <c r="L2501" s="324">
        <f t="shared" si="139"/>
        <v>0.19232440260680658</v>
      </c>
    </row>
    <row r="2502" spans="1:12" ht="12.75" x14ac:dyDescent="0.2">
      <c r="A2502" s="302" t="s">
        <v>17232</v>
      </c>
      <c r="B2502" s="312">
        <v>22150</v>
      </c>
      <c r="C2502" s="315" t="s">
        <v>86</v>
      </c>
      <c r="D2502" s="352" t="s">
        <v>60</v>
      </c>
      <c r="E2502" s="315" t="s">
        <v>86</v>
      </c>
      <c r="F2502" s="353" t="s">
        <v>17222</v>
      </c>
      <c r="G2502" s="353">
        <v>96.735891647855539</v>
      </c>
      <c r="H2502" s="356">
        <v>17.440000000000001</v>
      </c>
      <c r="I2502" s="355">
        <v>57.73</v>
      </c>
      <c r="J2502" s="355">
        <v>11.270000000000003</v>
      </c>
      <c r="K2502" s="342">
        <v>69</v>
      </c>
      <c r="L2502" s="324">
        <f t="shared" si="139"/>
        <v>0.16333333333333339</v>
      </c>
    </row>
    <row r="2503" spans="1:12" ht="12.75" x14ac:dyDescent="0.2">
      <c r="A2503" s="302" t="s">
        <v>17232</v>
      </c>
      <c r="B2503" s="312">
        <v>3434</v>
      </c>
      <c r="C2503" s="315" t="s">
        <v>86</v>
      </c>
      <c r="D2503" s="352" t="s">
        <v>60</v>
      </c>
      <c r="E2503" s="315" t="s">
        <v>86</v>
      </c>
      <c r="F2503" s="353" t="s">
        <v>17221</v>
      </c>
      <c r="G2503" s="353">
        <v>96.068724519510766</v>
      </c>
      <c r="H2503" s="356">
        <v>15.68</v>
      </c>
      <c r="I2503" s="355">
        <v>81</v>
      </c>
      <c r="J2503" s="355">
        <v>11</v>
      </c>
      <c r="K2503" s="342">
        <v>92</v>
      </c>
      <c r="L2503" s="324">
        <f t="shared" si="139"/>
        <v>0.11956521739130435</v>
      </c>
    </row>
    <row r="2504" spans="1:12" ht="12.75" x14ac:dyDescent="0.2">
      <c r="A2504" s="302" t="s">
        <v>17232</v>
      </c>
      <c r="B2504" s="312">
        <v>3434</v>
      </c>
      <c r="C2504" s="315" t="s">
        <v>86</v>
      </c>
      <c r="D2504" s="352" t="s">
        <v>60</v>
      </c>
      <c r="E2504" s="315" t="s">
        <v>86</v>
      </c>
      <c r="F2504" s="353" t="s">
        <v>17221</v>
      </c>
      <c r="G2504" s="353">
        <v>96.068724519510766</v>
      </c>
      <c r="H2504" s="356">
        <v>15.7</v>
      </c>
      <c r="I2504" s="355">
        <v>83</v>
      </c>
      <c r="J2504" s="355">
        <v>10</v>
      </c>
      <c r="K2504" s="342">
        <v>93</v>
      </c>
      <c r="L2504" s="324">
        <f t="shared" si="139"/>
        <v>0.10752688172043011</v>
      </c>
    </row>
    <row r="2505" spans="1:12" ht="12.75" x14ac:dyDescent="0.2">
      <c r="A2505" s="302" t="s">
        <v>17232</v>
      </c>
      <c r="B2505" s="312">
        <v>3434</v>
      </c>
      <c r="C2505" s="315" t="s">
        <v>86</v>
      </c>
      <c r="D2505" s="352" t="s">
        <v>60</v>
      </c>
      <c r="E2505" s="315" t="s">
        <v>86</v>
      </c>
      <c r="F2505" s="353" t="s">
        <v>17221</v>
      </c>
      <c r="G2505" s="353">
        <v>96.068724519510766</v>
      </c>
      <c r="H2505" s="356">
        <v>15.7</v>
      </c>
      <c r="I2505" s="355">
        <v>84</v>
      </c>
      <c r="J2505" s="355">
        <v>10</v>
      </c>
      <c r="K2505" s="342">
        <v>94</v>
      </c>
      <c r="L2505" s="324">
        <f t="shared" si="139"/>
        <v>0.10638297872340426</v>
      </c>
    </row>
    <row r="2506" spans="1:12" ht="12.75" x14ac:dyDescent="0.2">
      <c r="A2506" s="302" t="s">
        <v>17232</v>
      </c>
      <c r="B2506" s="312">
        <v>3434</v>
      </c>
      <c r="C2506" s="315" t="s">
        <v>86</v>
      </c>
      <c r="D2506" s="352" t="s">
        <v>60</v>
      </c>
      <c r="E2506" s="315" t="s">
        <v>86</v>
      </c>
      <c r="F2506" s="353" t="s">
        <v>17221</v>
      </c>
      <c r="G2506" s="353">
        <v>96.010483401281306</v>
      </c>
      <c r="H2506" s="356">
        <v>15.5</v>
      </c>
      <c r="I2506" s="355">
        <v>88</v>
      </c>
      <c r="J2506" s="355">
        <v>11</v>
      </c>
      <c r="K2506" s="342">
        <v>99</v>
      </c>
      <c r="L2506" s="324">
        <f t="shared" si="139"/>
        <v>0.1111111111111111</v>
      </c>
    </row>
    <row r="2507" spans="1:12" ht="12.75" x14ac:dyDescent="0.2">
      <c r="A2507" s="302" t="s">
        <v>17232</v>
      </c>
      <c r="B2507" s="312">
        <v>3434</v>
      </c>
      <c r="C2507" s="315" t="s">
        <v>86</v>
      </c>
      <c r="D2507" s="352" t="s">
        <v>60</v>
      </c>
      <c r="E2507" s="315" t="s">
        <v>86</v>
      </c>
      <c r="F2507" s="353" t="s">
        <v>17221</v>
      </c>
      <c r="G2507" s="353">
        <v>96.010483401281306</v>
      </c>
      <c r="H2507" s="356">
        <v>15.5</v>
      </c>
      <c r="I2507" s="355">
        <v>87</v>
      </c>
      <c r="J2507" s="355">
        <v>13</v>
      </c>
      <c r="K2507" s="342">
        <v>100</v>
      </c>
      <c r="L2507" s="324">
        <f t="shared" si="139"/>
        <v>0.13</v>
      </c>
    </row>
    <row r="2508" spans="1:12" ht="12.75" x14ac:dyDescent="0.2">
      <c r="A2508" s="302" t="s">
        <v>17232</v>
      </c>
      <c r="B2508" s="312">
        <v>3434</v>
      </c>
      <c r="C2508" s="315" t="s">
        <v>86</v>
      </c>
      <c r="D2508" s="352" t="s">
        <v>60</v>
      </c>
      <c r="E2508" s="315" t="s">
        <v>86</v>
      </c>
      <c r="F2508" s="353" t="s">
        <v>17221</v>
      </c>
      <c r="G2508" s="353">
        <v>96.010483401281306</v>
      </c>
      <c r="H2508" s="356">
        <v>15.5</v>
      </c>
      <c r="I2508" s="355">
        <v>88</v>
      </c>
      <c r="J2508" s="355">
        <v>14</v>
      </c>
      <c r="K2508" s="342">
        <v>102</v>
      </c>
      <c r="L2508" s="324">
        <f t="shared" si="139"/>
        <v>0.13725490196078433</v>
      </c>
    </row>
    <row r="2509" spans="1:12" ht="12.75" x14ac:dyDescent="0.2">
      <c r="A2509" s="302" t="s">
        <v>17232</v>
      </c>
      <c r="B2509" s="312">
        <v>5650</v>
      </c>
      <c r="C2509" s="315" t="s">
        <v>86</v>
      </c>
      <c r="D2509" s="352" t="s">
        <v>60</v>
      </c>
      <c r="E2509" s="315" t="s">
        <v>86</v>
      </c>
      <c r="F2509" s="353" t="s">
        <v>17221</v>
      </c>
      <c r="G2509" s="353">
        <v>95.858407079646014</v>
      </c>
      <c r="H2509" s="356">
        <v>19.100000000000001</v>
      </c>
      <c r="I2509" s="355">
        <v>46.86</v>
      </c>
      <c r="J2509" s="355">
        <v>9.0500000000000007</v>
      </c>
      <c r="K2509" s="342">
        <v>55.9</v>
      </c>
      <c r="L2509" s="324">
        <f t="shared" si="139"/>
        <v>0.16189624329159213</v>
      </c>
    </row>
    <row r="2510" spans="1:12" ht="12.75" x14ac:dyDescent="0.2">
      <c r="A2510" s="302" t="s">
        <v>17232</v>
      </c>
      <c r="B2510" s="312">
        <v>5650</v>
      </c>
      <c r="C2510" s="315" t="s">
        <v>86</v>
      </c>
      <c r="D2510" s="352" t="s">
        <v>60</v>
      </c>
      <c r="E2510" s="315" t="s">
        <v>86</v>
      </c>
      <c r="F2510" s="353" t="s">
        <v>17221</v>
      </c>
      <c r="G2510" s="353">
        <v>95.858407079646014</v>
      </c>
      <c r="H2510" s="356">
        <v>19</v>
      </c>
      <c r="I2510" s="355">
        <v>48.1</v>
      </c>
      <c r="J2510" s="355">
        <v>9.57</v>
      </c>
      <c r="K2510" s="342">
        <v>57.67</v>
      </c>
      <c r="L2510" s="324">
        <f t="shared" si="139"/>
        <v>0.16594416507716317</v>
      </c>
    </row>
    <row r="2511" spans="1:12" ht="12.75" x14ac:dyDescent="0.2">
      <c r="A2511" s="302" t="s">
        <v>17232</v>
      </c>
      <c r="B2511" s="312">
        <v>5650</v>
      </c>
      <c r="C2511" s="315" t="s">
        <v>86</v>
      </c>
      <c r="D2511" s="352" t="s">
        <v>60</v>
      </c>
      <c r="E2511" s="315" t="s">
        <v>86</v>
      </c>
      <c r="F2511" s="353" t="s">
        <v>17221</v>
      </c>
      <c r="G2511" s="353">
        <v>95.858407079646014</v>
      </c>
      <c r="H2511" s="356">
        <v>19</v>
      </c>
      <c r="I2511" s="355">
        <v>48.71</v>
      </c>
      <c r="J2511" s="355">
        <v>9.52</v>
      </c>
      <c r="K2511" s="342">
        <v>58.24</v>
      </c>
      <c r="L2511" s="324">
        <f t="shared" si="139"/>
        <v>0.16346153846153844</v>
      </c>
    </row>
    <row r="2512" spans="1:12" ht="12.75" x14ac:dyDescent="0.2">
      <c r="A2512" s="302" t="s">
        <v>17232</v>
      </c>
      <c r="B2512" s="312">
        <v>22150</v>
      </c>
      <c r="C2512" s="315" t="s">
        <v>86</v>
      </c>
      <c r="D2512" s="352" t="s">
        <v>60</v>
      </c>
      <c r="E2512" s="315" t="s">
        <v>86</v>
      </c>
      <c r="F2512" s="353" t="s">
        <v>17222</v>
      </c>
      <c r="G2512" s="353">
        <v>95.7</v>
      </c>
      <c r="H2512" s="356">
        <v>17.36</v>
      </c>
      <c r="I2512" s="355">
        <v>58.94</v>
      </c>
      <c r="J2512" s="355">
        <v>3.1200000000000045</v>
      </c>
      <c r="K2512" s="342">
        <v>62.06</v>
      </c>
      <c r="L2512" s="324">
        <f t="shared" si="139"/>
        <v>5.0273928456332655E-2</v>
      </c>
    </row>
    <row r="2513" spans="1:12" ht="12.75" x14ac:dyDescent="0.2">
      <c r="A2513" s="302" t="s">
        <v>17232</v>
      </c>
      <c r="B2513" s="312">
        <v>10300</v>
      </c>
      <c r="C2513" s="315" t="s">
        <v>86</v>
      </c>
      <c r="D2513" s="352" t="s">
        <v>60</v>
      </c>
      <c r="E2513" s="315" t="s">
        <v>86</v>
      </c>
      <c r="F2513" s="353" t="s">
        <v>17222</v>
      </c>
      <c r="G2513" s="353">
        <v>95.2</v>
      </c>
      <c r="H2513" s="356">
        <v>15.74</v>
      </c>
      <c r="I2513" s="355">
        <v>88.4</v>
      </c>
      <c r="J2513" s="355">
        <v>7.3499999999999943</v>
      </c>
      <c r="K2513" s="342">
        <v>95.75</v>
      </c>
      <c r="L2513" s="324">
        <f t="shared" si="139"/>
        <v>7.6762402088772788E-2</v>
      </c>
    </row>
    <row r="2514" spans="1:12" ht="12.75" x14ac:dyDescent="0.2">
      <c r="A2514" s="302" t="s">
        <v>17232</v>
      </c>
      <c r="B2514" s="312">
        <v>5650</v>
      </c>
      <c r="C2514" s="315" t="s">
        <v>86</v>
      </c>
      <c r="D2514" s="352" t="s">
        <v>60</v>
      </c>
      <c r="E2514" s="315" t="s">
        <v>86</v>
      </c>
      <c r="F2514" s="353" t="s">
        <v>17221</v>
      </c>
      <c r="G2514" s="353">
        <v>95.2</v>
      </c>
      <c r="H2514" s="356">
        <v>18.41</v>
      </c>
      <c r="I2514" s="355">
        <v>55.48</v>
      </c>
      <c r="J2514" s="355">
        <v>11.05</v>
      </c>
      <c r="K2514" s="342">
        <v>66.53</v>
      </c>
      <c r="L2514" s="324">
        <f t="shared" si="139"/>
        <v>0.16609048549526531</v>
      </c>
    </row>
    <row r="2515" spans="1:12" ht="12.75" x14ac:dyDescent="0.2">
      <c r="A2515" s="302" t="s">
        <v>17232</v>
      </c>
      <c r="B2515" s="312">
        <v>22150</v>
      </c>
      <c r="C2515" s="315" t="s">
        <v>86</v>
      </c>
      <c r="D2515" s="352" t="s">
        <v>60</v>
      </c>
      <c r="E2515" s="315" t="s">
        <v>86</v>
      </c>
      <c r="F2515" s="353" t="s">
        <v>17222</v>
      </c>
      <c r="G2515" s="353">
        <v>94.31</v>
      </c>
      <c r="H2515" s="356">
        <v>17.5</v>
      </c>
      <c r="I2515" s="355">
        <v>52.99</v>
      </c>
      <c r="J2515" s="355">
        <v>5.1199999999999974</v>
      </c>
      <c r="K2515" s="342">
        <v>58.11</v>
      </c>
      <c r="L2515" s="324">
        <f t="shared" si="139"/>
        <v>8.8108759249698798E-2</v>
      </c>
    </row>
    <row r="2516" spans="1:12" ht="12.75" x14ac:dyDescent="0.2">
      <c r="A2516" s="302" t="s">
        <v>17232</v>
      </c>
      <c r="B2516" s="312">
        <v>10110</v>
      </c>
      <c r="C2516" s="315" t="s">
        <v>86</v>
      </c>
      <c r="D2516" s="352" t="s">
        <v>60</v>
      </c>
      <c r="E2516" s="315" t="s">
        <v>86</v>
      </c>
      <c r="F2516" s="353" t="s">
        <v>17222</v>
      </c>
      <c r="G2516" s="353">
        <v>94.3</v>
      </c>
      <c r="H2516" s="356">
        <v>17.88</v>
      </c>
      <c r="I2516" s="355">
        <v>62.69</v>
      </c>
      <c r="J2516" s="355">
        <v>8.0300000000000011</v>
      </c>
      <c r="K2516" s="342">
        <v>70.72</v>
      </c>
      <c r="L2516" s="324">
        <f t="shared" si="139"/>
        <v>0.11354638009049775</v>
      </c>
    </row>
    <row r="2517" spans="1:12" ht="12.75" x14ac:dyDescent="0.2">
      <c r="A2517" s="302" t="s">
        <v>17232</v>
      </c>
      <c r="B2517" s="312">
        <v>3304</v>
      </c>
      <c r="C2517" s="315" t="s">
        <v>86</v>
      </c>
      <c r="D2517" s="352" t="s">
        <v>60</v>
      </c>
      <c r="E2517" s="315" t="s">
        <v>86</v>
      </c>
      <c r="F2517" s="353" t="s">
        <v>17221</v>
      </c>
      <c r="G2517" s="353">
        <v>94.128329297820827</v>
      </c>
      <c r="H2517" s="356">
        <v>15.81</v>
      </c>
      <c r="I2517" s="355">
        <v>71.099999999999994</v>
      </c>
      <c r="J2517" s="355">
        <v>13</v>
      </c>
      <c r="K2517" s="342">
        <v>84.1</v>
      </c>
      <c r="L2517" s="324">
        <f t="shared" si="139"/>
        <v>0.15457788347205709</v>
      </c>
    </row>
    <row r="2518" spans="1:12" ht="12.75" x14ac:dyDescent="0.2">
      <c r="A2518" s="302" t="s">
        <v>17232</v>
      </c>
      <c r="B2518" s="312">
        <v>3333</v>
      </c>
      <c r="C2518" s="315" t="s">
        <v>86</v>
      </c>
      <c r="D2518" s="352" t="s">
        <v>60</v>
      </c>
      <c r="E2518" s="315" t="s">
        <v>86</v>
      </c>
      <c r="F2518" s="341" t="s">
        <v>17221</v>
      </c>
      <c r="G2518" s="357">
        <v>94.03</v>
      </c>
      <c r="H2518" s="356">
        <v>17.582507645259938</v>
      </c>
      <c r="I2518" s="355">
        <v>35.979999999999997</v>
      </c>
      <c r="J2518" s="355">
        <v>6.3623529411764679</v>
      </c>
      <c r="K2518" s="342">
        <v>42.342352941176465</v>
      </c>
      <c r="L2518" s="324">
        <f t="shared" si="139"/>
        <v>0.15025978716901442</v>
      </c>
    </row>
    <row r="2519" spans="1:12" ht="12.75" x14ac:dyDescent="0.2">
      <c r="A2519" s="302" t="s">
        <v>17232</v>
      </c>
      <c r="B2519" s="312">
        <v>10300</v>
      </c>
      <c r="C2519" s="315" t="s">
        <v>86</v>
      </c>
      <c r="D2519" s="352" t="s">
        <v>60</v>
      </c>
      <c r="E2519" s="315" t="s">
        <v>86</v>
      </c>
      <c r="F2519" s="353" t="s">
        <v>17222</v>
      </c>
      <c r="G2519" s="353">
        <v>94</v>
      </c>
      <c r="H2519" s="356">
        <v>15.8</v>
      </c>
      <c r="I2519" s="355">
        <v>88.5</v>
      </c>
      <c r="J2519" s="355">
        <v>7.7999999999999972</v>
      </c>
      <c r="K2519" s="342">
        <v>96.3</v>
      </c>
      <c r="L2519" s="324">
        <f t="shared" si="139"/>
        <v>8.099688473520246E-2</v>
      </c>
    </row>
    <row r="2520" spans="1:12" ht="12.75" x14ac:dyDescent="0.2">
      <c r="A2520" s="302" t="s">
        <v>17232</v>
      </c>
      <c r="B2520" s="312">
        <v>2832</v>
      </c>
      <c r="C2520" s="315" t="s">
        <v>86</v>
      </c>
      <c r="D2520" s="352" t="s">
        <v>60</v>
      </c>
      <c r="E2520" s="315" t="s">
        <v>86</v>
      </c>
      <c r="F2520" s="341" t="s">
        <v>17222</v>
      </c>
      <c r="G2520" s="353">
        <v>93.7</v>
      </c>
      <c r="H2520" s="356">
        <v>16.239999999999998</v>
      </c>
      <c r="I2520" s="355">
        <v>75.44</v>
      </c>
      <c r="J2520" s="355">
        <v>8.4699999999999989</v>
      </c>
      <c r="K2520" s="342">
        <v>83.91</v>
      </c>
      <c r="L2520" s="324">
        <f t="shared" si="139"/>
        <v>0.10094148492432367</v>
      </c>
    </row>
    <row r="2521" spans="1:12" ht="12.75" x14ac:dyDescent="0.2">
      <c r="A2521" s="302" t="s">
        <v>17232</v>
      </c>
      <c r="B2521" s="312">
        <v>10300</v>
      </c>
      <c r="C2521" s="315" t="s">
        <v>86</v>
      </c>
      <c r="D2521" s="352" t="s">
        <v>60</v>
      </c>
      <c r="E2521" s="315" t="s">
        <v>86</v>
      </c>
      <c r="F2521" s="353" t="s">
        <v>17222</v>
      </c>
      <c r="G2521" s="353">
        <v>93.6</v>
      </c>
      <c r="H2521" s="356">
        <v>15.73</v>
      </c>
      <c r="I2521" s="355">
        <v>88.3</v>
      </c>
      <c r="J2521" s="355">
        <v>6.8700000000000045</v>
      </c>
      <c r="K2521" s="342">
        <v>95.17</v>
      </c>
      <c r="L2521" s="324">
        <f t="shared" si="139"/>
        <v>7.2186613428601498E-2</v>
      </c>
    </row>
    <row r="2522" spans="1:12" ht="12.75" x14ac:dyDescent="0.2">
      <c r="A2522" s="302" t="s">
        <v>17232</v>
      </c>
      <c r="B2522" s="312">
        <v>5650</v>
      </c>
      <c r="C2522" s="315" t="s">
        <v>86</v>
      </c>
      <c r="D2522" s="352" t="s">
        <v>60</v>
      </c>
      <c r="E2522" s="315" t="s">
        <v>86</v>
      </c>
      <c r="F2522" s="353" t="s">
        <v>17221</v>
      </c>
      <c r="G2522" s="353">
        <v>93.530973451327441</v>
      </c>
      <c r="H2522" s="356">
        <v>18.559999999999999</v>
      </c>
      <c r="I2522" s="355">
        <v>54.13</v>
      </c>
      <c r="J2522" s="355">
        <v>17.88</v>
      </c>
      <c r="K2522" s="342">
        <v>72.010000000000005</v>
      </c>
      <c r="L2522" s="324">
        <f t="shared" si="139"/>
        <v>0.24829884738230798</v>
      </c>
    </row>
    <row r="2523" spans="1:12" ht="12.75" x14ac:dyDescent="0.2">
      <c r="A2523" s="302" t="s">
        <v>17232</v>
      </c>
      <c r="B2523" s="312">
        <v>5650</v>
      </c>
      <c r="C2523" s="315" t="s">
        <v>86</v>
      </c>
      <c r="D2523" s="352" t="s">
        <v>60</v>
      </c>
      <c r="E2523" s="315" t="s">
        <v>86</v>
      </c>
      <c r="F2523" s="353" t="s">
        <v>17221</v>
      </c>
      <c r="G2523" s="353">
        <v>93.530973451327441</v>
      </c>
      <c r="H2523" s="356">
        <v>18.559999999999999</v>
      </c>
      <c r="I2523" s="355">
        <v>54.13</v>
      </c>
      <c r="J2523" s="355">
        <v>17.88</v>
      </c>
      <c r="K2523" s="342">
        <v>72.010000000000005</v>
      </c>
      <c r="L2523" s="324">
        <f t="shared" si="139"/>
        <v>0.24829884738230798</v>
      </c>
    </row>
    <row r="2524" spans="1:12" ht="12.75" x14ac:dyDescent="0.2">
      <c r="A2524" s="302" t="s">
        <v>17232</v>
      </c>
      <c r="B2524" s="312">
        <v>3650</v>
      </c>
      <c r="C2524" s="315" t="s">
        <v>86</v>
      </c>
      <c r="D2524" s="352" t="s">
        <v>60</v>
      </c>
      <c r="E2524" s="315" t="s">
        <v>86</v>
      </c>
      <c r="F2524" s="353" t="s">
        <v>17221</v>
      </c>
      <c r="G2524" s="353">
        <v>93.424657534246577</v>
      </c>
      <c r="H2524" s="356">
        <v>16.100000000000001</v>
      </c>
      <c r="I2524" s="355">
        <v>59</v>
      </c>
      <c r="J2524" s="355">
        <v>11</v>
      </c>
      <c r="K2524" s="342">
        <v>70</v>
      </c>
      <c r="L2524" s="324">
        <f t="shared" si="139"/>
        <v>0.15714285714285714</v>
      </c>
    </row>
    <row r="2525" spans="1:12" ht="12.75" x14ac:dyDescent="0.2">
      <c r="A2525" s="302" t="s">
        <v>17232</v>
      </c>
      <c r="B2525" s="312">
        <v>3650</v>
      </c>
      <c r="C2525" s="315" t="s">
        <v>86</v>
      </c>
      <c r="D2525" s="352" t="s">
        <v>60</v>
      </c>
      <c r="E2525" s="315" t="s">
        <v>86</v>
      </c>
      <c r="F2525" s="353" t="s">
        <v>17221</v>
      </c>
      <c r="G2525" s="353">
        <v>93.424657534246577</v>
      </c>
      <c r="H2525" s="356">
        <v>16.2</v>
      </c>
      <c r="I2525" s="355">
        <v>57</v>
      </c>
      <c r="J2525" s="355">
        <v>12</v>
      </c>
      <c r="K2525" s="342">
        <v>69</v>
      </c>
      <c r="L2525" s="324">
        <f t="shared" si="139"/>
        <v>0.17391304347826086</v>
      </c>
    </row>
    <row r="2526" spans="1:12" ht="12.75" x14ac:dyDescent="0.2">
      <c r="A2526" s="302" t="s">
        <v>17232</v>
      </c>
      <c r="B2526" s="312">
        <v>3650</v>
      </c>
      <c r="C2526" s="315" t="s">
        <v>86</v>
      </c>
      <c r="D2526" s="352" t="s">
        <v>60</v>
      </c>
      <c r="E2526" s="315" t="s">
        <v>86</v>
      </c>
      <c r="F2526" s="353" t="s">
        <v>17221</v>
      </c>
      <c r="G2526" s="353">
        <v>93.424657534246577</v>
      </c>
      <c r="H2526" s="356">
        <v>16.100000000000001</v>
      </c>
      <c r="I2526" s="355">
        <v>56</v>
      </c>
      <c r="J2526" s="355">
        <v>12</v>
      </c>
      <c r="K2526" s="342">
        <v>68</v>
      </c>
      <c r="L2526" s="324">
        <f t="shared" si="139"/>
        <v>0.17647058823529413</v>
      </c>
    </row>
    <row r="2527" spans="1:12" ht="12.75" x14ac:dyDescent="0.2">
      <c r="A2527" s="302" t="s">
        <v>17232</v>
      </c>
      <c r="B2527" s="312">
        <v>10300</v>
      </c>
      <c r="C2527" s="315" t="s">
        <v>86</v>
      </c>
      <c r="D2527" s="352" t="s">
        <v>60</v>
      </c>
      <c r="E2527" s="315" t="s">
        <v>86</v>
      </c>
      <c r="F2527" s="353" t="s">
        <v>17222</v>
      </c>
      <c r="G2527" s="353">
        <v>93.4</v>
      </c>
      <c r="H2527" s="356">
        <v>15.79</v>
      </c>
      <c r="I2527" s="355">
        <v>88.9</v>
      </c>
      <c r="J2527" s="355">
        <v>8.9699999999999989</v>
      </c>
      <c r="K2527" s="342">
        <v>97.87</v>
      </c>
      <c r="L2527" s="324">
        <f t="shared" si="139"/>
        <v>9.165219168284458E-2</v>
      </c>
    </row>
    <row r="2528" spans="1:12" ht="12.75" x14ac:dyDescent="0.2">
      <c r="A2528" s="302" t="s">
        <v>17232</v>
      </c>
      <c r="B2528" s="312">
        <v>22150</v>
      </c>
      <c r="C2528" s="315" t="s">
        <v>86</v>
      </c>
      <c r="D2528" s="352" t="s">
        <v>60</v>
      </c>
      <c r="E2528" s="315" t="s">
        <v>86</v>
      </c>
      <c r="F2528" s="353" t="s">
        <v>17222</v>
      </c>
      <c r="G2528" s="353">
        <v>92.78</v>
      </c>
      <c r="H2528" s="356">
        <v>17.18</v>
      </c>
      <c r="I2528" s="355">
        <v>58.23</v>
      </c>
      <c r="J2528" s="355">
        <v>4.240000000000002</v>
      </c>
      <c r="K2528" s="342">
        <v>62.47</v>
      </c>
      <c r="L2528" s="324">
        <f t="shared" si="139"/>
        <v>6.7872578837842201E-2</v>
      </c>
    </row>
    <row r="2529" spans="1:12" ht="12.75" x14ac:dyDescent="0.2">
      <c r="A2529" s="302" t="s">
        <v>17232</v>
      </c>
      <c r="B2529" s="312">
        <v>3323</v>
      </c>
      <c r="C2529" s="315" t="s">
        <v>86</v>
      </c>
      <c r="D2529" s="352" t="s">
        <v>60</v>
      </c>
      <c r="E2529" s="315" t="s">
        <v>86</v>
      </c>
      <c r="F2529" s="353" t="s">
        <v>17221</v>
      </c>
      <c r="G2529" s="353">
        <v>92.566957568462243</v>
      </c>
      <c r="H2529" s="356">
        <v>15.35</v>
      </c>
      <c r="I2529" s="355">
        <v>84.33</v>
      </c>
      <c r="J2529" s="355">
        <v>14</v>
      </c>
      <c r="K2529" s="342">
        <v>98.33</v>
      </c>
      <c r="L2529" s="324">
        <f t="shared" si="139"/>
        <v>0.14237770771890573</v>
      </c>
    </row>
    <row r="2530" spans="1:12" ht="12.75" x14ac:dyDescent="0.2">
      <c r="A2530" s="302" t="s">
        <v>17232</v>
      </c>
      <c r="B2530" s="312">
        <v>3323</v>
      </c>
      <c r="C2530" s="315" t="s">
        <v>86</v>
      </c>
      <c r="D2530" s="352" t="s">
        <v>60</v>
      </c>
      <c r="E2530" s="315" t="s">
        <v>86</v>
      </c>
      <c r="F2530" s="353" t="s">
        <v>17221</v>
      </c>
      <c r="G2530" s="353">
        <v>92.566957568462243</v>
      </c>
      <c r="H2530" s="356">
        <v>15.31</v>
      </c>
      <c r="I2530" s="355">
        <v>85</v>
      </c>
      <c r="J2530" s="355">
        <v>14</v>
      </c>
      <c r="K2530" s="342">
        <v>99</v>
      </c>
      <c r="L2530" s="324">
        <f t="shared" si="139"/>
        <v>0.14141414141414141</v>
      </c>
    </row>
    <row r="2531" spans="1:12" ht="12.75" x14ac:dyDescent="0.2">
      <c r="A2531" s="302" t="s">
        <v>17232</v>
      </c>
      <c r="B2531" s="312">
        <v>3323</v>
      </c>
      <c r="C2531" s="315" t="s">
        <v>86</v>
      </c>
      <c r="D2531" s="352" t="s">
        <v>60</v>
      </c>
      <c r="E2531" s="315" t="s">
        <v>86</v>
      </c>
      <c r="F2531" s="353" t="s">
        <v>17221</v>
      </c>
      <c r="G2531" s="353">
        <v>92.566957568462243</v>
      </c>
      <c r="H2531" s="356">
        <v>15.3</v>
      </c>
      <c r="I2531" s="355">
        <v>85.4</v>
      </c>
      <c r="J2531" s="355">
        <v>14</v>
      </c>
      <c r="K2531" s="342">
        <v>99.4</v>
      </c>
      <c r="L2531" s="324">
        <f t="shared" si="139"/>
        <v>0.14084507042253519</v>
      </c>
    </row>
    <row r="2532" spans="1:12" ht="12.75" x14ac:dyDescent="0.2">
      <c r="A2532" s="302" t="s">
        <v>17232</v>
      </c>
      <c r="B2532" s="312">
        <v>5650</v>
      </c>
      <c r="C2532" s="315" t="s">
        <v>86</v>
      </c>
      <c r="D2532" s="352" t="s">
        <v>60</v>
      </c>
      <c r="E2532" s="315" t="s">
        <v>86</v>
      </c>
      <c r="F2532" s="353" t="s">
        <v>17221</v>
      </c>
      <c r="G2532" s="353">
        <v>92.4</v>
      </c>
      <c r="H2532" s="356">
        <v>18.13</v>
      </c>
      <c r="I2532" s="355">
        <v>54.24</v>
      </c>
      <c r="J2532" s="355">
        <v>11.19</v>
      </c>
      <c r="K2532" s="342">
        <v>65.430000000000007</v>
      </c>
      <c r="L2532" s="324">
        <f t="shared" si="139"/>
        <v>0.17102246675836769</v>
      </c>
    </row>
    <row r="2533" spans="1:12" ht="12.75" x14ac:dyDescent="0.2">
      <c r="A2533" s="302" t="s">
        <v>17232</v>
      </c>
      <c r="B2533" s="312">
        <v>5650</v>
      </c>
      <c r="C2533" s="315" t="s">
        <v>86</v>
      </c>
      <c r="D2533" s="352" t="s">
        <v>60</v>
      </c>
      <c r="E2533" s="315" t="s">
        <v>86</v>
      </c>
      <c r="F2533" s="353" t="s">
        <v>17221</v>
      </c>
      <c r="G2533" s="353">
        <v>91.401769911504431</v>
      </c>
      <c r="H2533" s="356">
        <v>18.559999999999999</v>
      </c>
      <c r="I2533" s="355">
        <v>54.27</v>
      </c>
      <c r="J2533" s="355">
        <v>18.920000000000002</v>
      </c>
      <c r="K2533" s="342">
        <v>73.19</v>
      </c>
      <c r="L2533" s="324">
        <f t="shared" si="139"/>
        <v>0.25850526028145926</v>
      </c>
    </row>
    <row r="2534" spans="1:12" ht="12.75" x14ac:dyDescent="0.2">
      <c r="A2534" s="302" t="s">
        <v>17232</v>
      </c>
      <c r="B2534" s="312">
        <v>5650</v>
      </c>
      <c r="C2534" s="315" t="s">
        <v>86</v>
      </c>
      <c r="D2534" s="352" t="s">
        <v>60</v>
      </c>
      <c r="E2534" s="315" t="s">
        <v>86</v>
      </c>
      <c r="F2534" s="353" t="s">
        <v>17221</v>
      </c>
      <c r="G2534" s="353">
        <v>91.401769911504431</v>
      </c>
      <c r="H2534" s="356">
        <v>18.559999999999999</v>
      </c>
      <c r="I2534" s="355">
        <v>54.27</v>
      </c>
      <c r="J2534" s="355">
        <v>18.920000000000002</v>
      </c>
      <c r="K2534" s="342">
        <v>73.19</v>
      </c>
      <c r="L2534" s="324">
        <f t="shared" si="139"/>
        <v>0.25850526028145926</v>
      </c>
    </row>
    <row r="2535" spans="1:12" ht="12.75" x14ac:dyDescent="0.2">
      <c r="A2535" s="302" t="s">
        <v>17232</v>
      </c>
      <c r="B2535" s="312">
        <v>5650</v>
      </c>
      <c r="C2535" s="315" t="s">
        <v>86</v>
      </c>
      <c r="D2535" s="352" t="s">
        <v>60</v>
      </c>
      <c r="E2535" s="315" t="s">
        <v>86</v>
      </c>
      <c r="F2535" s="353" t="s">
        <v>17221</v>
      </c>
      <c r="G2535" s="353">
        <v>91.125663716814159</v>
      </c>
      <c r="H2535" s="356">
        <v>18.559999999999999</v>
      </c>
      <c r="I2535" s="355">
        <v>52.84</v>
      </c>
      <c r="J2535" s="355">
        <v>13.94</v>
      </c>
      <c r="K2535" s="342">
        <v>66.78</v>
      </c>
      <c r="L2535" s="324">
        <f t="shared" si="139"/>
        <v>0.20874513327343516</v>
      </c>
    </row>
    <row r="2536" spans="1:12" ht="12.75" x14ac:dyDescent="0.2">
      <c r="A2536" s="302" t="s">
        <v>17232</v>
      </c>
      <c r="B2536" s="312">
        <v>3500</v>
      </c>
      <c r="C2536" s="315" t="s">
        <v>86</v>
      </c>
      <c r="D2536" s="352" t="s">
        <v>60</v>
      </c>
      <c r="E2536" s="315" t="s">
        <v>86</v>
      </c>
      <c r="F2536" s="353" t="s">
        <v>17222</v>
      </c>
      <c r="G2536" s="353">
        <v>90.88</v>
      </c>
      <c r="H2536" s="356">
        <v>15.77</v>
      </c>
      <c r="I2536" s="355">
        <v>50.04</v>
      </c>
      <c r="J2536" s="355">
        <v>3.1400000000000006</v>
      </c>
      <c r="K2536" s="342">
        <v>53.18</v>
      </c>
      <c r="L2536" s="324">
        <f t="shared" si="139"/>
        <v>5.9044753666792037E-2</v>
      </c>
    </row>
    <row r="2537" spans="1:12" ht="12.75" x14ac:dyDescent="0.2">
      <c r="A2537" s="302" t="s">
        <v>17232</v>
      </c>
      <c r="B2537" s="312">
        <v>3650</v>
      </c>
      <c r="C2537" s="315" t="s">
        <v>86</v>
      </c>
      <c r="D2537" s="352" t="s">
        <v>60</v>
      </c>
      <c r="E2537" s="315" t="s">
        <v>86</v>
      </c>
      <c r="F2537" s="353" t="s">
        <v>17221</v>
      </c>
      <c r="G2537" s="353">
        <v>90.7</v>
      </c>
      <c r="H2537" s="356">
        <v>16.23</v>
      </c>
      <c r="I2537" s="355">
        <v>56.14</v>
      </c>
      <c r="J2537" s="355">
        <v>9.31</v>
      </c>
      <c r="K2537" s="342">
        <v>65.45</v>
      </c>
      <c r="L2537" s="324">
        <f t="shared" si="139"/>
        <v>0.14224598930481283</v>
      </c>
    </row>
    <row r="2538" spans="1:12" ht="12.75" x14ac:dyDescent="0.2">
      <c r="A2538" s="302" t="s">
        <v>17232</v>
      </c>
      <c r="B2538" s="312">
        <v>3650</v>
      </c>
      <c r="C2538" s="315" t="s">
        <v>86</v>
      </c>
      <c r="D2538" s="352" t="s">
        <v>60</v>
      </c>
      <c r="E2538" s="315" t="s">
        <v>86</v>
      </c>
      <c r="F2538" s="353" t="s">
        <v>17221</v>
      </c>
      <c r="G2538" s="353">
        <v>90.7</v>
      </c>
      <c r="H2538" s="356">
        <v>16.170000000000002</v>
      </c>
      <c r="I2538" s="355">
        <v>58.36</v>
      </c>
      <c r="J2538" s="355">
        <v>9.4700000000000006</v>
      </c>
      <c r="K2538" s="342">
        <v>67.83</v>
      </c>
      <c r="L2538" s="324">
        <f t="shared" si="139"/>
        <v>0.1396137402329353</v>
      </c>
    </row>
    <row r="2539" spans="1:12" ht="12.75" x14ac:dyDescent="0.2">
      <c r="A2539" s="302" t="s">
        <v>17232</v>
      </c>
      <c r="B2539" s="312">
        <v>3650</v>
      </c>
      <c r="C2539" s="315" t="s">
        <v>86</v>
      </c>
      <c r="D2539" s="352" t="s">
        <v>60</v>
      </c>
      <c r="E2539" s="315" t="s">
        <v>86</v>
      </c>
      <c r="F2539" s="353" t="s">
        <v>17221</v>
      </c>
      <c r="G2539" s="353">
        <v>90.7</v>
      </c>
      <c r="H2539" s="356">
        <v>16.100000000000001</v>
      </c>
      <c r="I2539" s="355">
        <v>59.36</v>
      </c>
      <c r="J2539" s="355">
        <v>9.61</v>
      </c>
      <c r="K2539" s="342">
        <v>68.97</v>
      </c>
      <c r="L2539" s="324">
        <f t="shared" si="139"/>
        <v>0.13933594316369435</v>
      </c>
    </row>
    <row r="2540" spans="1:12" ht="12.75" x14ac:dyDescent="0.2">
      <c r="A2540" s="302" t="s">
        <v>17232</v>
      </c>
      <c r="B2540" s="312">
        <v>3650</v>
      </c>
      <c r="C2540" s="315" t="s">
        <v>86</v>
      </c>
      <c r="D2540" s="352" t="s">
        <v>60</v>
      </c>
      <c r="E2540" s="315" t="s">
        <v>86</v>
      </c>
      <c r="F2540" s="353" t="s">
        <v>17221</v>
      </c>
      <c r="G2540" s="353">
        <v>90.5</v>
      </c>
      <c r="H2540" s="356">
        <v>15.5</v>
      </c>
      <c r="I2540" s="355">
        <v>92.67</v>
      </c>
      <c r="J2540" s="355">
        <v>16.87</v>
      </c>
      <c r="K2540" s="342">
        <v>109.54</v>
      </c>
      <c r="L2540" s="324">
        <f t="shared" si="139"/>
        <v>0.15400766843162314</v>
      </c>
    </row>
    <row r="2541" spans="1:12" ht="12.75" x14ac:dyDescent="0.2">
      <c r="A2541" s="302" t="s">
        <v>17232</v>
      </c>
      <c r="B2541" s="312">
        <v>3650</v>
      </c>
      <c r="C2541" s="315" t="s">
        <v>86</v>
      </c>
      <c r="D2541" s="352" t="s">
        <v>60</v>
      </c>
      <c r="E2541" s="315" t="s">
        <v>86</v>
      </c>
      <c r="F2541" s="353" t="s">
        <v>17221</v>
      </c>
      <c r="G2541" s="353">
        <v>90.5</v>
      </c>
      <c r="H2541" s="356">
        <v>15.43</v>
      </c>
      <c r="I2541" s="355">
        <v>95.27</v>
      </c>
      <c r="J2541" s="355">
        <v>16.73</v>
      </c>
      <c r="K2541" s="342">
        <v>112</v>
      </c>
      <c r="L2541" s="324">
        <f t="shared" si="139"/>
        <v>0.14937500000000001</v>
      </c>
    </row>
    <row r="2542" spans="1:12" ht="12.75" x14ac:dyDescent="0.2">
      <c r="A2542" s="302" t="s">
        <v>17232</v>
      </c>
      <c r="B2542" s="312">
        <v>3650</v>
      </c>
      <c r="C2542" s="315" t="s">
        <v>86</v>
      </c>
      <c r="D2542" s="352" t="s">
        <v>60</v>
      </c>
      <c r="E2542" s="315" t="s">
        <v>86</v>
      </c>
      <c r="F2542" s="353" t="s">
        <v>17221</v>
      </c>
      <c r="G2542" s="353">
        <v>90.5</v>
      </c>
      <c r="H2542" s="356">
        <v>15.43</v>
      </c>
      <c r="I2542" s="355">
        <v>95.93</v>
      </c>
      <c r="J2542" s="355">
        <v>16.96</v>
      </c>
      <c r="K2542" s="342">
        <v>112.86</v>
      </c>
      <c r="L2542" s="324">
        <f t="shared" si="139"/>
        <v>0.15027467659046606</v>
      </c>
    </row>
    <row r="2543" spans="1:12" ht="12.75" x14ac:dyDescent="0.2">
      <c r="A2543" s="302" t="s">
        <v>17232</v>
      </c>
      <c r="B2543" s="312">
        <v>3650</v>
      </c>
      <c r="C2543" s="315" t="s">
        <v>86</v>
      </c>
      <c r="D2543" s="352" t="s">
        <v>60</v>
      </c>
      <c r="E2543" s="315" t="s">
        <v>86</v>
      </c>
      <c r="F2543" s="353" t="s">
        <v>17221</v>
      </c>
      <c r="G2543" s="353">
        <v>90.5</v>
      </c>
      <c r="H2543" s="356">
        <v>15.26</v>
      </c>
      <c r="I2543" s="355">
        <v>87.07</v>
      </c>
      <c r="J2543" s="355">
        <v>12.9</v>
      </c>
      <c r="K2543" s="342">
        <v>99.97</v>
      </c>
      <c r="L2543" s="324">
        <f t="shared" si="139"/>
        <v>0.12903871161348404</v>
      </c>
    </row>
    <row r="2544" spans="1:12" ht="12.75" x14ac:dyDescent="0.2">
      <c r="A2544" s="302" t="s">
        <v>17232</v>
      </c>
      <c r="B2544" s="312">
        <v>3650</v>
      </c>
      <c r="C2544" s="315" t="s">
        <v>86</v>
      </c>
      <c r="D2544" s="352" t="s">
        <v>60</v>
      </c>
      <c r="E2544" s="315" t="s">
        <v>86</v>
      </c>
      <c r="F2544" s="353" t="s">
        <v>17221</v>
      </c>
      <c r="G2544" s="353">
        <v>90.5</v>
      </c>
      <c r="H2544" s="356">
        <v>15.26</v>
      </c>
      <c r="I2544" s="355">
        <v>86.79</v>
      </c>
      <c r="J2544" s="355">
        <v>12.26</v>
      </c>
      <c r="K2544" s="342">
        <v>99.05</v>
      </c>
      <c r="L2544" s="324">
        <f t="shared" si="139"/>
        <v>0.1237758707723372</v>
      </c>
    </row>
    <row r="2545" spans="1:12" ht="12.75" x14ac:dyDescent="0.2">
      <c r="A2545" s="302" t="s">
        <v>17232</v>
      </c>
      <c r="B2545" s="312">
        <v>3650</v>
      </c>
      <c r="C2545" s="315" t="s">
        <v>86</v>
      </c>
      <c r="D2545" s="352" t="s">
        <v>60</v>
      </c>
      <c r="E2545" s="315" t="s">
        <v>86</v>
      </c>
      <c r="F2545" s="353" t="s">
        <v>17221</v>
      </c>
      <c r="G2545" s="353">
        <v>90.5</v>
      </c>
      <c r="H2545" s="356">
        <v>15.27</v>
      </c>
      <c r="I2545" s="355">
        <v>86.71</v>
      </c>
      <c r="J2545" s="355">
        <v>12.23</v>
      </c>
      <c r="K2545" s="342">
        <v>98.94</v>
      </c>
      <c r="L2545" s="324">
        <f t="shared" si="139"/>
        <v>0.12361026884980797</v>
      </c>
    </row>
    <row r="2546" spans="1:12" ht="12.75" x14ac:dyDescent="0.2">
      <c r="A2546" s="302" t="s">
        <v>17232</v>
      </c>
      <c r="B2546" s="312">
        <v>5650</v>
      </c>
      <c r="C2546" s="315" t="s">
        <v>86</v>
      </c>
      <c r="D2546" s="352" t="s">
        <v>60</v>
      </c>
      <c r="E2546" s="315" t="s">
        <v>86</v>
      </c>
      <c r="F2546" s="353" t="s">
        <v>17221</v>
      </c>
      <c r="G2546" s="353">
        <v>90.30088495575221</v>
      </c>
      <c r="H2546" s="356">
        <v>18.559999999999999</v>
      </c>
      <c r="I2546" s="355">
        <v>54.27</v>
      </c>
      <c r="J2546" s="355">
        <v>18.829999999999998</v>
      </c>
      <c r="K2546" s="342">
        <v>73.099999999999994</v>
      </c>
      <c r="L2546" s="324">
        <f t="shared" si="139"/>
        <v>0.25759233926128589</v>
      </c>
    </row>
    <row r="2547" spans="1:12" ht="12.75" x14ac:dyDescent="0.2">
      <c r="A2547" s="302" t="s">
        <v>17232</v>
      </c>
      <c r="B2547" s="312">
        <v>5650</v>
      </c>
      <c r="C2547" s="315" t="s">
        <v>86</v>
      </c>
      <c r="D2547" s="352" t="s">
        <v>60</v>
      </c>
      <c r="E2547" s="315" t="s">
        <v>86</v>
      </c>
      <c r="F2547" s="353" t="s">
        <v>17221</v>
      </c>
      <c r="G2547" s="353">
        <v>90.30088495575221</v>
      </c>
      <c r="H2547" s="356">
        <v>18.559999999999999</v>
      </c>
      <c r="I2547" s="355">
        <v>54.27</v>
      </c>
      <c r="J2547" s="355">
        <v>18.829999999999998</v>
      </c>
      <c r="K2547" s="342">
        <v>73.099999999999994</v>
      </c>
      <c r="L2547" s="324">
        <f t="shared" si="139"/>
        <v>0.25759233926128589</v>
      </c>
    </row>
    <row r="2548" spans="1:12" ht="12.75" x14ac:dyDescent="0.2">
      <c r="A2548" s="302" t="s">
        <v>17232</v>
      </c>
      <c r="B2548" s="312">
        <v>3650</v>
      </c>
      <c r="C2548" s="315" t="s">
        <v>86</v>
      </c>
      <c r="D2548" s="352" t="s">
        <v>60</v>
      </c>
      <c r="E2548" s="315" t="s">
        <v>86</v>
      </c>
      <c r="F2548" s="353" t="s">
        <v>17221</v>
      </c>
      <c r="G2548" s="353">
        <v>90.3</v>
      </c>
      <c r="H2548" s="356">
        <v>16.11</v>
      </c>
      <c r="I2548" s="355">
        <v>64</v>
      </c>
      <c r="J2548" s="355">
        <v>13</v>
      </c>
      <c r="K2548" s="342">
        <v>77</v>
      </c>
      <c r="L2548" s="324">
        <f t="shared" si="139"/>
        <v>0.16883116883116883</v>
      </c>
    </row>
    <row r="2549" spans="1:12" ht="12.75" x14ac:dyDescent="0.2">
      <c r="A2549" s="302" t="s">
        <v>17232</v>
      </c>
      <c r="B2549" s="312">
        <v>3650</v>
      </c>
      <c r="C2549" s="315" t="s">
        <v>86</v>
      </c>
      <c r="D2549" s="352" t="s">
        <v>60</v>
      </c>
      <c r="E2549" s="315" t="s">
        <v>86</v>
      </c>
      <c r="F2549" s="353" t="s">
        <v>17221</v>
      </c>
      <c r="G2549" s="353">
        <v>90.3</v>
      </c>
      <c r="H2549" s="356">
        <v>16.100000000000001</v>
      </c>
      <c r="I2549" s="355">
        <v>65.33</v>
      </c>
      <c r="J2549" s="355">
        <v>13</v>
      </c>
      <c r="K2549" s="342">
        <v>78.33</v>
      </c>
      <c r="L2549" s="324">
        <f t="shared" si="139"/>
        <v>0.165964509128048</v>
      </c>
    </row>
    <row r="2550" spans="1:12" ht="12.75" x14ac:dyDescent="0.2">
      <c r="A2550" s="302" t="s">
        <v>17232</v>
      </c>
      <c r="B2550" s="312">
        <v>3650</v>
      </c>
      <c r="C2550" s="315" t="s">
        <v>86</v>
      </c>
      <c r="D2550" s="352" t="s">
        <v>60</v>
      </c>
      <c r="E2550" s="315" t="s">
        <v>86</v>
      </c>
      <c r="F2550" s="353" t="s">
        <v>17221</v>
      </c>
      <c r="G2550" s="353">
        <v>90.3</v>
      </c>
      <c r="H2550" s="356">
        <v>16.02</v>
      </c>
      <c r="I2550" s="355">
        <v>66.13</v>
      </c>
      <c r="J2550" s="355">
        <v>13</v>
      </c>
      <c r="K2550" s="342">
        <v>79.13</v>
      </c>
      <c r="L2550" s="324">
        <f t="shared" si="139"/>
        <v>0.16428661695943386</v>
      </c>
    </row>
    <row r="2551" spans="1:12" ht="12.75" x14ac:dyDescent="0.2">
      <c r="A2551" s="302" t="s">
        <v>17232</v>
      </c>
      <c r="B2551" s="312">
        <v>2832</v>
      </c>
      <c r="C2551" s="315" t="s">
        <v>86</v>
      </c>
      <c r="D2551" s="352" t="s">
        <v>60</v>
      </c>
      <c r="E2551" s="315" t="s">
        <v>86</v>
      </c>
      <c r="F2551" s="341" t="s">
        <v>17222</v>
      </c>
      <c r="G2551" s="353">
        <v>90.2</v>
      </c>
      <c r="H2551" s="356">
        <v>16.47</v>
      </c>
      <c r="I2551" s="355">
        <v>70.66</v>
      </c>
      <c r="J2551" s="355">
        <v>7.1899999999999977</v>
      </c>
      <c r="K2551" s="342">
        <v>77.849999999999994</v>
      </c>
      <c r="L2551" s="324">
        <f t="shared" ref="L2551:L2614" si="140">IF(J2551="","",IF(K2551="","",J2551/K2551))</f>
        <v>9.2357096981374412E-2</v>
      </c>
    </row>
    <row r="2552" spans="1:12" ht="12.75" x14ac:dyDescent="0.2">
      <c r="A2552" s="302" t="s">
        <v>17232</v>
      </c>
      <c r="B2552" s="312">
        <v>3434</v>
      </c>
      <c r="C2552" s="315" t="s">
        <v>86</v>
      </c>
      <c r="D2552" s="352" t="s">
        <v>60</v>
      </c>
      <c r="E2552" s="315" t="s">
        <v>86</v>
      </c>
      <c r="F2552" s="353" t="s">
        <v>17221</v>
      </c>
      <c r="G2552" s="353">
        <v>89.836924868957482</v>
      </c>
      <c r="H2552" s="356">
        <v>15.41</v>
      </c>
      <c r="I2552" s="355">
        <v>83</v>
      </c>
      <c r="J2552" s="355">
        <v>14</v>
      </c>
      <c r="K2552" s="342">
        <v>97</v>
      </c>
      <c r="L2552" s="324">
        <f t="shared" si="140"/>
        <v>0.14432989690721648</v>
      </c>
    </row>
    <row r="2553" spans="1:12" ht="12.75" x14ac:dyDescent="0.2">
      <c r="A2553" s="302" t="s">
        <v>17232</v>
      </c>
      <c r="B2553" s="312">
        <v>3434</v>
      </c>
      <c r="C2553" s="315" t="s">
        <v>86</v>
      </c>
      <c r="D2553" s="352" t="s">
        <v>60</v>
      </c>
      <c r="E2553" s="315" t="s">
        <v>86</v>
      </c>
      <c r="F2553" s="353" t="s">
        <v>17221</v>
      </c>
      <c r="G2553" s="353">
        <v>89.836924868957482</v>
      </c>
      <c r="H2553" s="356">
        <v>15.35</v>
      </c>
      <c r="I2553" s="355">
        <v>84</v>
      </c>
      <c r="J2553" s="355">
        <v>15</v>
      </c>
      <c r="K2553" s="342">
        <v>99</v>
      </c>
      <c r="L2553" s="324">
        <f t="shared" si="140"/>
        <v>0.15151515151515152</v>
      </c>
    </row>
    <row r="2554" spans="1:12" ht="12.75" x14ac:dyDescent="0.2">
      <c r="A2554" s="302" t="s">
        <v>17232</v>
      </c>
      <c r="B2554" s="312">
        <v>3434</v>
      </c>
      <c r="C2554" s="315" t="s">
        <v>86</v>
      </c>
      <c r="D2554" s="352" t="s">
        <v>60</v>
      </c>
      <c r="E2554" s="315" t="s">
        <v>86</v>
      </c>
      <c r="F2554" s="353" t="s">
        <v>17221</v>
      </c>
      <c r="G2554" s="353">
        <v>89.836924868957482</v>
      </c>
      <c r="H2554" s="356">
        <v>15.33</v>
      </c>
      <c r="I2554" s="355">
        <v>84</v>
      </c>
      <c r="J2554" s="355">
        <v>15</v>
      </c>
      <c r="K2554" s="342">
        <v>99</v>
      </c>
      <c r="L2554" s="324">
        <f t="shared" si="140"/>
        <v>0.15151515151515152</v>
      </c>
    </row>
    <row r="2555" spans="1:12" ht="12.75" x14ac:dyDescent="0.2">
      <c r="A2555" s="302" t="s">
        <v>17232</v>
      </c>
      <c r="B2555" s="312">
        <v>3650</v>
      </c>
      <c r="C2555" s="315" t="s">
        <v>86</v>
      </c>
      <c r="D2555" s="352" t="s">
        <v>60</v>
      </c>
      <c r="E2555" s="315" t="s">
        <v>86</v>
      </c>
      <c r="F2555" s="353" t="s">
        <v>17221</v>
      </c>
      <c r="G2555" s="353">
        <v>89.6</v>
      </c>
      <c r="H2555" s="356">
        <v>15.39</v>
      </c>
      <c r="I2555" s="355">
        <v>71</v>
      </c>
      <c r="J2555" s="355">
        <v>11.84</v>
      </c>
      <c r="K2555" s="342">
        <v>82.84</v>
      </c>
      <c r="L2555" s="324">
        <f t="shared" si="140"/>
        <v>0.14292612264606469</v>
      </c>
    </row>
    <row r="2556" spans="1:12" ht="12.75" x14ac:dyDescent="0.2">
      <c r="A2556" s="302" t="s">
        <v>17232</v>
      </c>
      <c r="B2556" s="312">
        <v>3650</v>
      </c>
      <c r="C2556" s="315" t="s">
        <v>86</v>
      </c>
      <c r="D2556" s="352" t="s">
        <v>60</v>
      </c>
      <c r="E2556" s="315" t="s">
        <v>86</v>
      </c>
      <c r="F2556" s="353" t="s">
        <v>17221</v>
      </c>
      <c r="G2556" s="353">
        <v>89.6</v>
      </c>
      <c r="H2556" s="356">
        <v>15.39</v>
      </c>
      <c r="I2556" s="355">
        <v>71.209999999999994</v>
      </c>
      <c r="J2556" s="355">
        <v>11.53</v>
      </c>
      <c r="K2556" s="342">
        <v>82.74</v>
      </c>
      <c r="L2556" s="324">
        <f t="shared" si="140"/>
        <v>0.13935218757553783</v>
      </c>
    </row>
    <row r="2557" spans="1:12" ht="12.75" x14ac:dyDescent="0.2">
      <c r="A2557" s="302" t="s">
        <v>17232</v>
      </c>
      <c r="B2557" s="312">
        <v>3650</v>
      </c>
      <c r="C2557" s="315" t="s">
        <v>86</v>
      </c>
      <c r="D2557" s="352" t="s">
        <v>60</v>
      </c>
      <c r="E2557" s="315" t="s">
        <v>86</v>
      </c>
      <c r="F2557" s="353" t="s">
        <v>17221</v>
      </c>
      <c r="G2557" s="353">
        <v>89.6</v>
      </c>
      <c r="H2557" s="356">
        <v>15.43</v>
      </c>
      <c r="I2557" s="355">
        <v>71.36</v>
      </c>
      <c r="J2557" s="355">
        <v>11.6</v>
      </c>
      <c r="K2557" s="342">
        <v>82.96</v>
      </c>
      <c r="L2557" s="324">
        <f t="shared" si="140"/>
        <v>0.13982642237222759</v>
      </c>
    </row>
    <row r="2558" spans="1:12" ht="12.75" x14ac:dyDescent="0.2">
      <c r="A2558" s="302" t="s">
        <v>17232</v>
      </c>
      <c r="B2558" s="312">
        <v>5400</v>
      </c>
      <c r="C2558" s="315" t="s">
        <v>86</v>
      </c>
      <c r="D2558" s="352" t="s">
        <v>60</v>
      </c>
      <c r="E2558" s="315" t="s">
        <v>86</v>
      </c>
      <c r="F2558" s="353" t="s">
        <v>17221</v>
      </c>
      <c r="G2558" s="353">
        <v>89.187037037037044</v>
      </c>
      <c r="H2558" s="356">
        <v>18.36</v>
      </c>
      <c r="I2558" s="355">
        <v>52.58</v>
      </c>
      <c r="J2558" s="355">
        <v>13.09</v>
      </c>
      <c r="K2558" s="342">
        <v>65.67</v>
      </c>
      <c r="L2558" s="324">
        <f t="shared" si="140"/>
        <v>0.19932998324958123</v>
      </c>
    </row>
    <row r="2559" spans="1:12" ht="12.75" x14ac:dyDescent="0.2">
      <c r="A2559" s="302" t="s">
        <v>17232</v>
      </c>
      <c r="B2559" s="312">
        <v>6480</v>
      </c>
      <c r="C2559" s="315" t="s">
        <v>86</v>
      </c>
      <c r="D2559" s="352" t="s">
        <v>60</v>
      </c>
      <c r="E2559" s="315" t="s">
        <v>86</v>
      </c>
      <c r="F2559" s="353" t="s">
        <v>17222</v>
      </c>
      <c r="G2559" s="353">
        <v>89</v>
      </c>
      <c r="H2559" s="356">
        <v>17.68</v>
      </c>
      <c r="I2559" s="355">
        <v>69.427000000000007</v>
      </c>
      <c r="J2559" s="355">
        <v>9.6799999999999926</v>
      </c>
      <c r="K2559" s="342">
        <v>79.106999999999999</v>
      </c>
      <c r="L2559" s="324">
        <f t="shared" si="140"/>
        <v>0.12236590946439622</v>
      </c>
    </row>
    <row r="2560" spans="1:12" ht="12.75" x14ac:dyDescent="0.2">
      <c r="A2560" s="302" t="s">
        <v>17232</v>
      </c>
      <c r="B2560" s="312">
        <v>3434</v>
      </c>
      <c r="C2560" s="315" t="s">
        <v>86</v>
      </c>
      <c r="D2560" s="352" t="s">
        <v>60</v>
      </c>
      <c r="E2560" s="315" t="s">
        <v>86</v>
      </c>
      <c r="F2560" s="353" t="s">
        <v>17221</v>
      </c>
      <c r="G2560" s="353">
        <v>88.9</v>
      </c>
      <c r="H2560" s="356">
        <v>15.6</v>
      </c>
      <c r="I2560" s="355">
        <v>73</v>
      </c>
      <c r="J2560" s="355">
        <v>11</v>
      </c>
      <c r="K2560" s="342">
        <v>84</v>
      </c>
      <c r="L2560" s="324">
        <f t="shared" si="140"/>
        <v>0.13095238095238096</v>
      </c>
    </row>
    <row r="2561" spans="1:12" ht="12.75" x14ac:dyDescent="0.2">
      <c r="A2561" s="302" t="s">
        <v>17232</v>
      </c>
      <c r="B2561" s="312">
        <v>3434</v>
      </c>
      <c r="C2561" s="315" t="s">
        <v>86</v>
      </c>
      <c r="D2561" s="352" t="s">
        <v>60</v>
      </c>
      <c r="E2561" s="315" t="s">
        <v>86</v>
      </c>
      <c r="F2561" s="353" t="s">
        <v>17221</v>
      </c>
      <c r="G2561" s="353">
        <v>88.9</v>
      </c>
      <c r="H2561" s="356">
        <v>15.6</v>
      </c>
      <c r="I2561" s="355">
        <v>73</v>
      </c>
      <c r="J2561" s="355">
        <v>11</v>
      </c>
      <c r="K2561" s="342">
        <v>84</v>
      </c>
      <c r="L2561" s="324">
        <f t="shared" si="140"/>
        <v>0.13095238095238096</v>
      </c>
    </row>
    <row r="2562" spans="1:12" ht="12.75" x14ac:dyDescent="0.2">
      <c r="A2562" s="302" t="s">
        <v>17232</v>
      </c>
      <c r="B2562" s="312">
        <v>3434</v>
      </c>
      <c r="C2562" s="315" t="s">
        <v>86</v>
      </c>
      <c r="D2562" s="352" t="s">
        <v>60</v>
      </c>
      <c r="E2562" s="315" t="s">
        <v>86</v>
      </c>
      <c r="F2562" s="353" t="s">
        <v>17221</v>
      </c>
      <c r="G2562" s="353">
        <v>88.9</v>
      </c>
      <c r="H2562" s="356">
        <v>15.6</v>
      </c>
      <c r="I2562" s="355">
        <v>74</v>
      </c>
      <c r="J2562" s="355">
        <v>11</v>
      </c>
      <c r="K2562" s="342">
        <v>85</v>
      </c>
      <c r="L2562" s="324">
        <f t="shared" si="140"/>
        <v>0.12941176470588237</v>
      </c>
    </row>
    <row r="2563" spans="1:12" ht="12.75" x14ac:dyDescent="0.2">
      <c r="A2563" s="302" t="s">
        <v>17232</v>
      </c>
      <c r="B2563" s="312">
        <v>3650</v>
      </c>
      <c r="C2563" s="315" t="s">
        <v>86</v>
      </c>
      <c r="D2563" s="352" t="s">
        <v>60</v>
      </c>
      <c r="E2563" s="315" t="s">
        <v>86</v>
      </c>
      <c r="F2563" s="353" t="s">
        <v>17221</v>
      </c>
      <c r="G2563" s="353">
        <v>88.8</v>
      </c>
      <c r="H2563" s="356">
        <v>15.94</v>
      </c>
      <c r="I2563" s="355">
        <v>65.599999999999994</v>
      </c>
      <c r="J2563" s="355">
        <v>14.53</v>
      </c>
      <c r="K2563" s="342">
        <v>80.13</v>
      </c>
      <c r="L2563" s="324">
        <f t="shared" si="140"/>
        <v>0.18133033820042432</v>
      </c>
    </row>
    <row r="2564" spans="1:12" ht="12.75" x14ac:dyDescent="0.2">
      <c r="A2564" s="302" t="s">
        <v>17232</v>
      </c>
      <c r="B2564" s="312">
        <v>3650</v>
      </c>
      <c r="C2564" s="315" t="s">
        <v>86</v>
      </c>
      <c r="D2564" s="352" t="s">
        <v>60</v>
      </c>
      <c r="E2564" s="315" t="s">
        <v>86</v>
      </c>
      <c r="F2564" s="353" t="s">
        <v>17221</v>
      </c>
      <c r="G2564" s="353">
        <v>88.8</v>
      </c>
      <c r="H2564" s="356">
        <v>16</v>
      </c>
      <c r="I2564" s="355">
        <v>64.8</v>
      </c>
      <c r="J2564" s="355">
        <v>15.87</v>
      </c>
      <c r="K2564" s="342">
        <v>80.67</v>
      </c>
      <c r="L2564" s="324">
        <f t="shared" si="140"/>
        <v>0.19672740795834881</v>
      </c>
    </row>
    <row r="2565" spans="1:12" ht="12.75" x14ac:dyDescent="0.2">
      <c r="A2565" s="302" t="s">
        <v>17232</v>
      </c>
      <c r="B2565" s="312">
        <v>3650</v>
      </c>
      <c r="C2565" s="315" t="s">
        <v>86</v>
      </c>
      <c r="D2565" s="352" t="s">
        <v>60</v>
      </c>
      <c r="E2565" s="315" t="s">
        <v>86</v>
      </c>
      <c r="F2565" s="353" t="s">
        <v>17221</v>
      </c>
      <c r="G2565" s="353">
        <v>88.8</v>
      </c>
      <c r="H2565" s="356">
        <v>16</v>
      </c>
      <c r="I2565" s="355">
        <v>66.8</v>
      </c>
      <c r="J2565" s="355">
        <v>14.07</v>
      </c>
      <c r="K2565" s="342">
        <v>80.87</v>
      </c>
      <c r="L2565" s="324">
        <f t="shared" si="140"/>
        <v>0.17398293557561517</v>
      </c>
    </row>
    <row r="2566" spans="1:12" ht="12.75" x14ac:dyDescent="0.2">
      <c r="A2566" s="302" t="s">
        <v>17232</v>
      </c>
      <c r="B2566" s="312">
        <v>3500</v>
      </c>
      <c r="C2566" s="315" t="s">
        <v>86</v>
      </c>
      <c r="D2566" s="352" t="s">
        <v>60</v>
      </c>
      <c r="E2566" s="315" t="s">
        <v>86</v>
      </c>
      <c r="F2566" s="353" t="s">
        <v>17222</v>
      </c>
      <c r="G2566" s="353">
        <v>88.63</v>
      </c>
      <c r="H2566" s="356">
        <v>15.77</v>
      </c>
      <c r="I2566" s="355">
        <v>51.55</v>
      </c>
      <c r="J2566" s="355">
        <v>3.0600000000000023</v>
      </c>
      <c r="K2566" s="342">
        <v>54.61</v>
      </c>
      <c r="L2566" s="324">
        <f t="shared" si="140"/>
        <v>5.6033693462735804E-2</v>
      </c>
    </row>
    <row r="2567" spans="1:12" ht="12.75" x14ac:dyDescent="0.2">
      <c r="A2567" s="302" t="s">
        <v>17232</v>
      </c>
      <c r="B2567" s="312">
        <v>3333</v>
      </c>
      <c r="C2567" s="315" t="s">
        <v>86</v>
      </c>
      <c r="D2567" s="352" t="s">
        <v>60</v>
      </c>
      <c r="E2567" s="315" t="s">
        <v>86</v>
      </c>
      <c r="F2567" s="341" t="s">
        <v>17221</v>
      </c>
      <c r="G2567" s="357">
        <v>88.629000000000005</v>
      </c>
      <c r="H2567" s="356">
        <v>17.58024691358025</v>
      </c>
      <c r="I2567" s="355">
        <v>43.016310679611657</v>
      </c>
      <c r="J2567" s="355">
        <v>5.8989473684210552</v>
      </c>
      <c r="K2567" s="342">
        <v>48.915258048032712</v>
      </c>
      <c r="L2567" s="324">
        <f t="shared" si="140"/>
        <v>0.12059524172659047</v>
      </c>
    </row>
    <row r="2568" spans="1:12" ht="12.75" x14ac:dyDescent="0.2">
      <c r="A2568" s="302" t="s">
        <v>17232</v>
      </c>
      <c r="B2568" s="312">
        <v>3434</v>
      </c>
      <c r="C2568" s="315" t="s">
        <v>86</v>
      </c>
      <c r="D2568" s="352" t="s">
        <v>60</v>
      </c>
      <c r="E2568" s="315" t="s">
        <v>86</v>
      </c>
      <c r="F2568" s="353" t="s">
        <v>17222</v>
      </c>
      <c r="G2568" s="353">
        <v>88.4</v>
      </c>
      <c r="H2568" s="356">
        <v>15.75</v>
      </c>
      <c r="I2568" s="355">
        <v>66.16</v>
      </c>
      <c r="J2568" s="355">
        <v>7.980000000000004</v>
      </c>
      <c r="K2568" s="342">
        <v>74.14</v>
      </c>
      <c r="L2568" s="324">
        <f t="shared" si="140"/>
        <v>0.10763420555705427</v>
      </c>
    </row>
    <row r="2569" spans="1:12" ht="12.75" x14ac:dyDescent="0.2">
      <c r="A2569" s="302" t="s">
        <v>17232</v>
      </c>
      <c r="B2569" s="312">
        <v>3500</v>
      </c>
      <c r="C2569" s="315" t="s">
        <v>86</v>
      </c>
      <c r="D2569" s="352" t="s">
        <v>60</v>
      </c>
      <c r="E2569" s="315" t="s">
        <v>86</v>
      </c>
      <c r="F2569" s="353" t="s">
        <v>17222</v>
      </c>
      <c r="G2569" s="353">
        <v>87.94</v>
      </c>
      <c r="H2569" s="356">
        <v>15.76</v>
      </c>
      <c r="I2569" s="355">
        <v>53.33</v>
      </c>
      <c r="J2569" s="355">
        <v>2.7899999999999991</v>
      </c>
      <c r="K2569" s="342">
        <v>56.12</v>
      </c>
      <c r="L2569" s="324">
        <f t="shared" si="140"/>
        <v>4.9714896650035624E-2</v>
      </c>
    </row>
    <row r="2570" spans="1:12" ht="12.75" x14ac:dyDescent="0.2">
      <c r="A2570" s="302" t="s">
        <v>17232</v>
      </c>
      <c r="B2570" s="312">
        <v>5650</v>
      </c>
      <c r="C2570" s="315" t="s">
        <v>86</v>
      </c>
      <c r="D2570" s="352" t="s">
        <v>60</v>
      </c>
      <c r="E2570" s="315" t="s">
        <v>86</v>
      </c>
      <c r="F2570" s="353" t="s">
        <v>17221</v>
      </c>
      <c r="G2570" s="353">
        <v>87.77699115044247</v>
      </c>
      <c r="H2570" s="356">
        <v>18.55</v>
      </c>
      <c r="I2570" s="355">
        <v>54.32</v>
      </c>
      <c r="J2570" s="355">
        <v>13.94</v>
      </c>
      <c r="K2570" s="342">
        <v>68.260000000000005</v>
      </c>
      <c r="L2570" s="324">
        <f t="shared" si="140"/>
        <v>0.20421916202754173</v>
      </c>
    </row>
    <row r="2571" spans="1:12" ht="12.75" x14ac:dyDescent="0.2">
      <c r="A2571" s="302" t="s">
        <v>17232</v>
      </c>
      <c r="B2571" s="312">
        <v>3650</v>
      </c>
      <c r="C2571" s="315" t="s">
        <v>86</v>
      </c>
      <c r="D2571" s="352" t="s">
        <v>60</v>
      </c>
      <c r="E2571" s="315" t="s">
        <v>86</v>
      </c>
      <c r="F2571" s="353" t="s">
        <v>17221</v>
      </c>
      <c r="G2571" s="353">
        <v>87.5</v>
      </c>
      <c r="H2571" s="356">
        <v>16.09</v>
      </c>
      <c r="I2571" s="355">
        <v>55</v>
      </c>
      <c r="J2571" s="355">
        <v>5.96</v>
      </c>
      <c r="K2571" s="342">
        <v>60.96</v>
      </c>
      <c r="L2571" s="324">
        <f t="shared" si="140"/>
        <v>9.7769028871391078E-2</v>
      </c>
    </row>
    <row r="2572" spans="1:12" ht="12.75" x14ac:dyDescent="0.2">
      <c r="A2572" s="302" t="s">
        <v>17232</v>
      </c>
      <c r="B2572" s="312">
        <v>3650</v>
      </c>
      <c r="C2572" s="315" t="s">
        <v>86</v>
      </c>
      <c r="D2572" s="352" t="s">
        <v>60</v>
      </c>
      <c r="E2572" s="315" t="s">
        <v>86</v>
      </c>
      <c r="F2572" s="353" t="s">
        <v>17221</v>
      </c>
      <c r="G2572" s="353">
        <v>87.5</v>
      </c>
      <c r="H2572" s="356">
        <v>16.079999999999998</v>
      </c>
      <c r="I2572" s="355">
        <v>55.57</v>
      </c>
      <c r="J2572" s="355">
        <v>6.28</v>
      </c>
      <c r="K2572" s="342">
        <v>61.85</v>
      </c>
      <c r="L2572" s="324">
        <f t="shared" si="140"/>
        <v>0.10153597413096201</v>
      </c>
    </row>
    <row r="2573" spans="1:12" ht="12.75" x14ac:dyDescent="0.2">
      <c r="A2573" s="302" t="s">
        <v>17232</v>
      </c>
      <c r="B2573" s="312">
        <v>3650</v>
      </c>
      <c r="C2573" s="315" t="s">
        <v>86</v>
      </c>
      <c r="D2573" s="352" t="s">
        <v>60</v>
      </c>
      <c r="E2573" s="315" t="s">
        <v>86</v>
      </c>
      <c r="F2573" s="353" t="s">
        <v>17221</v>
      </c>
      <c r="G2573" s="353">
        <v>87.5</v>
      </c>
      <c r="H2573" s="356">
        <v>16.07</v>
      </c>
      <c r="I2573" s="355">
        <v>57.43</v>
      </c>
      <c r="J2573" s="355">
        <v>7.04</v>
      </c>
      <c r="K2573" s="342">
        <v>64.47</v>
      </c>
      <c r="L2573" s="324">
        <f t="shared" si="140"/>
        <v>0.10919807662478673</v>
      </c>
    </row>
    <row r="2574" spans="1:12" ht="12.75" x14ac:dyDescent="0.2">
      <c r="A2574" s="302" t="s">
        <v>17232</v>
      </c>
      <c r="B2574" s="312">
        <v>5650</v>
      </c>
      <c r="C2574" s="315" t="s">
        <v>86</v>
      </c>
      <c r="D2574" s="352" t="s">
        <v>60</v>
      </c>
      <c r="E2574" s="315" t="s">
        <v>86</v>
      </c>
      <c r="F2574" s="353" t="s">
        <v>17221</v>
      </c>
      <c r="G2574" s="353">
        <v>87.43362831858407</v>
      </c>
      <c r="H2574" s="356">
        <v>18.559999999999999</v>
      </c>
      <c r="I2574" s="355">
        <v>53.7</v>
      </c>
      <c r="J2574" s="355">
        <v>13.94</v>
      </c>
      <c r="K2574" s="342">
        <v>67.64</v>
      </c>
      <c r="L2574" s="324">
        <f t="shared" si="140"/>
        <v>0.20609107037256061</v>
      </c>
    </row>
    <row r="2575" spans="1:12" ht="12.75" x14ac:dyDescent="0.2">
      <c r="A2575" s="302" t="s">
        <v>17232</v>
      </c>
      <c r="B2575" s="312">
        <v>3650</v>
      </c>
      <c r="C2575" s="315" t="s">
        <v>86</v>
      </c>
      <c r="D2575" s="352" t="s">
        <v>60</v>
      </c>
      <c r="E2575" s="315" t="s">
        <v>86</v>
      </c>
      <c r="F2575" s="353" t="s">
        <v>17221</v>
      </c>
      <c r="G2575" s="353">
        <v>87.150684931506845</v>
      </c>
      <c r="H2575" s="356">
        <v>16.3</v>
      </c>
      <c r="I2575" s="355">
        <v>62</v>
      </c>
      <c r="J2575" s="355">
        <v>9</v>
      </c>
      <c r="K2575" s="342">
        <v>71</v>
      </c>
      <c r="L2575" s="324">
        <f t="shared" si="140"/>
        <v>0.12676056338028169</v>
      </c>
    </row>
    <row r="2576" spans="1:12" ht="12.75" x14ac:dyDescent="0.2">
      <c r="A2576" s="302" t="s">
        <v>17232</v>
      </c>
      <c r="B2576" s="312">
        <v>3650</v>
      </c>
      <c r="C2576" s="315" t="s">
        <v>86</v>
      </c>
      <c r="D2576" s="352" t="s">
        <v>60</v>
      </c>
      <c r="E2576" s="315" t="s">
        <v>86</v>
      </c>
      <c r="F2576" s="353" t="s">
        <v>17221</v>
      </c>
      <c r="G2576" s="353">
        <v>87.150684931506845</v>
      </c>
      <c r="H2576" s="356">
        <v>16.399999999999999</v>
      </c>
      <c r="I2576" s="355">
        <v>62</v>
      </c>
      <c r="J2576" s="355">
        <v>9</v>
      </c>
      <c r="K2576" s="342">
        <v>71</v>
      </c>
      <c r="L2576" s="324">
        <f t="shared" si="140"/>
        <v>0.12676056338028169</v>
      </c>
    </row>
    <row r="2577" spans="1:12" ht="12.75" x14ac:dyDescent="0.2">
      <c r="A2577" s="302" t="s">
        <v>17232</v>
      </c>
      <c r="B2577" s="312">
        <v>3650</v>
      </c>
      <c r="C2577" s="315" t="s">
        <v>86</v>
      </c>
      <c r="D2577" s="352" t="s">
        <v>60</v>
      </c>
      <c r="E2577" s="315" t="s">
        <v>86</v>
      </c>
      <c r="F2577" s="353" t="s">
        <v>17221</v>
      </c>
      <c r="G2577" s="353">
        <v>87.150684931506845</v>
      </c>
      <c r="H2577" s="356">
        <v>16.399999999999999</v>
      </c>
      <c r="I2577" s="355">
        <v>62</v>
      </c>
      <c r="J2577" s="355">
        <v>9</v>
      </c>
      <c r="K2577" s="342">
        <v>71</v>
      </c>
      <c r="L2577" s="324">
        <f t="shared" si="140"/>
        <v>0.12676056338028169</v>
      </c>
    </row>
    <row r="2578" spans="1:12" ht="12.75" x14ac:dyDescent="0.2">
      <c r="A2578" s="302" t="s">
        <v>17232</v>
      </c>
      <c r="B2578" s="312">
        <v>5650</v>
      </c>
      <c r="C2578" s="315" t="s">
        <v>86</v>
      </c>
      <c r="D2578" s="352" t="s">
        <v>60</v>
      </c>
      <c r="E2578" s="315" t="s">
        <v>86</v>
      </c>
      <c r="F2578" s="353" t="s">
        <v>17221</v>
      </c>
      <c r="G2578" s="353">
        <v>87.079646017699119</v>
      </c>
      <c r="H2578" s="356">
        <v>19.010000000000002</v>
      </c>
      <c r="I2578" s="355">
        <v>52.1</v>
      </c>
      <c r="J2578" s="355">
        <v>10.9</v>
      </c>
      <c r="K2578" s="342">
        <v>63</v>
      </c>
      <c r="L2578" s="324">
        <f t="shared" si="140"/>
        <v>0.17301587301587301</v>
      </c>
    </row>
    <row r="2579" spans="1:12" ht="12.75" x14ac:dyDescent="0.2">
      <c r="A2579" s="302" t="s">
        <v>17232</v>
      </c>
      <c r="B2579" s="312">
        <v>5650</v>
      </c>
      <c r="C2579" s="315" t="s">
        <v>86</v>
      </c>
      <c r="D2579" s="352" t="s">
        <v>60</v>
      </c>
      <c r="E2579" s="315" t="s">
        <v>86</v>
      </c>
      <c r="F2579" s="353" t="s">
        <v>17221</v>
      </c>
      <c r="G2579" s="353">
        <v>87.079646017699119</v>
      </c>
      <c r="H2579" s="356">
        <v>18.89</v>
      </c>
      <c r="I2579" s="355">
        <v>53.9</v>
      </c>
      <c r="J2579" s="355">
        <v>11.57</v>
      </c>
      <c r="K2579" s="342">
        <v>65.48</v>
      </c>
      <c r="L2579" s="324">
        <f t="shared" si="140"/>
        <v>0.17669517409896152</v>
      </c>
    </row>
    <row r="2580" spans="1:12" ht="12.75" x14ac:dyDescent="0.2">
      <c r="A2580" s="302" t="s">
        <v>17232</v>
      </c>
      <c r="B2580" s="312">
        <v>5650</v>
      </c>
      <c r="C2580" s="315" t="s">
        <v>86</v>
      </c>
      <c r="D2580" s="352" t="s">
        <v>60</v>
      </c>
      <c r="E2580" s="315" t="s">
        <v>86</v>
      </c>
      <c r="F2580" s="353" t="s">
        <v>17221</v>
      </c>
      <c r="G2580" s="353">
        <v>87.079646017699119</v>
      </c>
      <c r="H2580" s="356">
        <v>18.899999999999999</v>
      </c>
      <c r="I2580" s="355">
        <v>54.1</v>
      </c>
      <c r="J2580" s="355">
        <v>11.48</v>
      </c>
      <c r="K2580" s="342">
        <v>65.569999999999993</v>
      </c>
      <c r="L2580" s="324">
        <f t="shared" si="140"/>
        <v>0.17508006710385848</v>
      </c>
    </row>
    <row r="2581" spans="1:12" ht="12.75" x14ac:dyDescent="0.2">
      <c r="A2581" s="302" t="s">
        <v>17232</v>
      </c>
      <c r="B2581" s="312">
        <v>3500</v>
      </c>
      <c r="C2581" s="315" t="s">
        <v>86</v>
      </c>
      <c r="D2581" s="352" t="s">
        <v>60</v>
      </c>
      <c r="E2581" s="315" t="s">
        <v>86</v>
      </c>
      <c r="F2581" s="353" t="s">
        <v>17222</v>
      </c>
      <c r="G2581" s="353">
        <v>87.06</v>
      </c>
      <c r="H2581" s="356">
        <v>15.77</v>
      </c>
      <c r="I2581" s="355">
        <v>51.29</v>
      </c>
      <c r="J2581" s="355">
        <v>3.230000000000004</v>
      </c>
      <c r="K2581" s="342">
        <v>54.52</v>
      </c>
      <c r="L2581" s="324">
        <f t="shared" si="140"/>
        <v>5.9244314013206234E-2</v>
      </c>
    </row>
    <row r="2582" spans="1:12" ht="12.75" x14ac:dyDescent="0.2">
      <c r="A2582" s="302" t="s">
        <v>17232</v>
      </c>
      <c r="B2582" s="312">
        <v>2832</v>
      </c>
      <c r="C2582" s="315" t="s">
        <v>86</v>
      </c>
      <c r="D2582" s="352" t="s">
        <v>60</v>
      </c>
      <c r="E2582" s="315" t="s">
        <v>86</v>
      </c>
      <c r="F2582" s="353" t="s">
        <v>17222</v>
      </c>
      <c r="G2582" s="353">
        <v>86.9</v>
      </c>
      <c r="H2582" s="356">
        <v>16.829999999999998</v>
      </c>
      <c r="I2582" s="355">
        <v>63.87</v>
      </c>
      <c r="J2582" s="355">
        <v>6.93</v>
      </c>
      <c r="K2582" s="342">
        <v>70.8</v>
      </c>
      <c r="L2582" s="324">
        <f t="shared" si="140"/>
        <v>9.7881355932203387E-2</v>
      </c>
    </row>
    <row r="2583" spans="1:12" ht="12.75" x14ac:dyDescent="0.2">
      <c r="A2583" s="302" t="s">
        <v>17232</v>
      </c>
      <c r="B2583" s="312">
        <v>8150</v>
      </c>
      <c r="C2583" s="315" t="s">
        <v>86</v>
      </c>
      <c r="D2583" s="352" t="s">
        <v>60</v>
      </c>
      <c r="E2583" s="315" t="s">
        <v>86</v>
      </c>
      <c r="F2583" s="353" t="s">
        <v>17221</v>
      </c>
      <c r="G2583" s="353">
        <v>86.759509202453984</v>
      </c>
      <c r="H2583" s="356">
        <v>17.7</v>
      </c>
      <c r="I2583" s="355">
        <v>73</v>
      </c>
      <c r="J2583" s="355">
        <v>6</v>
      </c>
      <c r="K2583" s="342">
        <v>79</v>
      </c>
      <c r="L2583" s="324">
        <f t="shared" si="140"/>
        <v>7.5949367088607597E-2</v>
      </c>
    </row>
    <row r="2584" spans="1:12" ht="12.75" x14ac:dyDescent="0.2">
      <c r="A2584" s="302" t="s">
        <v>17232</v>
      </c>
      <c r="B2584" s="312">
        <v>22150</v>
      </c>
      <c r="C2584" s="315" t="s">
        <v>86</v>
      </c>
      <c r="D2584" s="352" t="s">
        <v>60</v>
      </c>
      <c r="E2584" s="315" t="s">
        <v>86</v>
      </c>
      <c r="F2584" s="353" t="s">
        <v>17222</v>
      </c>
      <c r="G2584" s="353">
        <v>86.24</v>
      </c>
      <c r="H2584" s="356">
        <v>17.37</v>
      </c>
      <c r="I2584" s="355">
        <v>65.069999999999993</v>
      </c>
      <c r="J2584" s="355">
        <v>7.2200000000000131</v>
      </c>
      <c r="K2584" s="342">
        <v>72.290000000000006</v>
      </c>
      <c r="L2584" s="324">
        <f t="shared" si="140"/>
        <v>9.9875501452483223E-2</v>
      </c>
    </row>
    <row r="2585" spans="1:12" ht="12.75" x14ac:dyDescent="0.2">
      <c r="A2585" s="302" t="s">
        <v>17232</v>
      </c>
      <c r="B2585" s="312">
        <v>3650</v>
      </c>
      <c r="C2585" s="315" t="s">
        <v>86</v>
      </c>
      <c r="D2585" s="352" t="s">
        <v>60</v>
      </c>
      <c r="E2585" s="315" t="s">
        <v>86</v>
      </c>
      <c r="F2585" s="353" t="s">
        <v>17221</v>
      </c>
      <c r="G2585" s="353">
        <v>86.1</v>
      </c>
      <c r="H2585" s="356">
        <v>16</v>
      </c>
      <c r="I2585" s="355">
        <v>62.71</v>
      </c>
      <c r="J2585" s="355">
        <v>9.34</v>
      </c>
      <c r="K2585" s="342">
        <v>72.05</v>
      </c>
      <c r="L2585" s="324">
        <f t="shared" si="140"/>
        <v>0.1296321998612075</v>
      </c>
    </row>
    <row r="2586" spans="1:12" ht="12.75" x14ac:dyDescent="0.2">
      <c r="A2586" s="302" t="s">
        <v>17232</v>
      </c>
      <c r="B2586" s="312">
        <v>3650</v>
      </c>
      <c r="C2586" s="315" t="s">
        <v>86</v>
      </c>
      <c r="D2586" s="352" t="s">
        <v>60</v>
      </c>
      <c r="E2586" s="315" t="s">
        <v>86</v>
      </c>
      <c r="F2586" s="353" t="s">
        <v>17221</v>
      </c>
      <c r="G2586" s="353">
        <v>86.1</v>
      </c>
      <c r="H2586" s="356">
        <v>15.96</v>
      </c>
      <c r="I2586" s="355">
        <v>63</v>
      </c>
      <c r="J2586" s="355">
        <v>10.82</v>
      </c>
      <c r="K2586" s="342">
        <v>73.819999999999993</v>
      </c>
      <c r="L2586" s="324">
        <f t="shared" si="140"/>
        <v>0.14657274451368194</v>
      </c>
    </row>
    <row r="2587" spans="1:12" ht="12.75" x14ac:dyDescent="0.2">
      <c r="A2587" s="302" t="s">
        <v>17232</v>
      </c>
      <c r="B2587" s="312">
        <v>3650</v>
      </c>
      <c r="C2587" s="315" t="s">
        <v>86</v>
      </c>
      <c r="D2587" s="352" t="s">
        <v>60</v>
      </c>
      <c r="E2587" s="315" t="s">
        <v>86</v>
      </c>
      <c r="F2587" s="353" t="s">
        <v>17221</v>
      </c>
      <c r="G2587" s="353">
        <v>86.1</v>
      </c>
      <c r="H2587" s="356">
        <v>15.95</v>
      </c>
      <c r="I2587" s="355">
        <v>64.290000000000006</v>
      </c>
      <c r="J2587" s="355">
        <v>9.49</v>
      </c>
      <c r="K2587" s="342">
        <v>73.78</v>
      </c>
      <c r="L2587" s="324">
        <f t="shared" si="140"/>
        <v>0.12862564380590946</v>
      </c>
    </row>
    <row r="2588" spans="1:12" ht="12.75" x14ac:dyDescent="0.2">
      <c r="A2588" s="302" t="s">
        <v>17232</v>
      </c>
      <c r="B2588" s="312">
        <v>3650</v>
      </c>
      <c r="C2588" s="315" t="s">
        <v>86</v>
      </c>
      <c r="D2588" s="352" t="s">
        <v>60</v>
      </c>
      <c r="E2588" s="315" t="s">
        <v>86</v>
      </c>
      <c r="F2588" s="353" t="s">
        <v>17221</v>
      </c>
      <c r="G2588" s="353">
        <v>86</v>
      </c>
      <c r="H2588" s="356">
        <v>15.4</v>
      </c>
      <c r="I2588" s="355">
        <v>90.6</v>
      </c>
      <c r="J2588" s="355">
        <v>15.8</v>
      </c>
      <c r="K2588" s="342">
        <v>106.4</v>
      </c>
      <c r="L2588" s="324">
        <f t="shared" si="140"/>
        <v>0.14849624060150377</v>
      </c>
    </row>
    <row r="2589" spans="1:12" ht="12.75" x14ac:dyDescent="0.2">
      <c r="A2589" s="302" t="s">
        <v>17232</v>
      </c>
      <c r="B2589" s="312">
        <v>3650</v>
      </c>
      <c r="C2589" s="315" t="s">
        <v>86</v>
      </c>
      <c r="D2589" s="352" t="s">
        <v>60</v>
      </c>
      <c r="E2589" s="315" t="s">
        <v>86</v>
      </c>
      <c r="F2589" s="353" t="s">
        <v>17221</v>
      </c>
      <c r="G2589" s="353">
        <v>86</v>
      </c>
      <c r="H2589" s="356">
        <v>15.41</v>
      </c>
      <c r="I2589" s="355">
        <v>91.07</v>
      </c>
      <c r="J2589" s="355">
        <v>15.07</v>
      </c>
      <c r="K2589" s="342">
        <v>106.14</v>
      </c>
      <c r="L2589" s="324">
        <f t="shared" si="140"/>
        <v>0.14198228754475223</v>
      </c>
    </row>
    <row r="2590" spans="1:12" ht="12.75" x14ac:dyDescent="0.2">
      <c r="A2590" s="302" t="s">
        <v>17232</v>
      </c>
      <c r="B2590" s="312">
        <v>3650</v>
      </c>
      <c r="C2590" s="315" t="s">
        <v>86</v>
      </c>
      <c r="D2590" s="352" t="s">
        <v>60</v>
      </c>
      <c r="E2590" s="315" t="s">
        <v>86</v>
      </c>
      <c r="F2590" s="353" t="s">
        <v>17221</v>
      </c>
      <c r="G2590" s="353">
        <v>86</v>
      </c>
      <c r="H2590" s="356">
        <v>15.41</v>
      </c>
      <c r="I2590" s="355">
        <v>92.6</v>
      </c>
      <c r="J2590" s="355">
        <v>16</v>
      </c>
      <c r="K2590" s="342">
        <v>108.6</v>
      </c>
      <c r="L2590" s="324">
        <f t="shared" si="140"/>
        <v>0.14732965009208104</v>
      </c>
    </row>
    <row r="2591" spans="1:12" ht="12.75" x14ac:dyDescent="0.2">
      <c r="A2591" s="302" t="s">
        <v>17232</v>
      </c>
      <c r="B2591" s="312">
        <v>3434</v>
      </c>
      <c r="C2591" s="315" t="s">
        <v>86</v>
      </c>
      <c r="D2591" s="352" t="s">
        <v>60</v>
      </c>
      <c r="E2591" s="315" t="s">
        <v>86</v>
      </c>
      <c r="F2591" s="353" t="s">
        <v>17222</v>
      </c>
      <c r="G2591" s="353">
        <v>85.9</v>
      </c>
      <c r="H2591" s="356">
        <v>15.73</v>
      </c>
      <c r="I2591" s="355">
        <v>65.72</v>
      </c>
      <c r="J2591" s="355">
        <v>7.5799999999999983</v>
      </c>
      <c r="K2591" s="342">
        <v>73.3</v>
      </c>
      <c r="L2591" s="324">
        <f t="shared" si="140"/>
        <v>0.10341064120054569</v>
      </c>
    </row>
    <row r="2592" spans="1:12" ht="12.75" x14ac:dyDescent="0.2">
      <c r="A2592" s="302" t="s">
        <v>17232</v>
      </c>
      <c r="B2592" s="312">
        <v>3650</v>
      </c>
      <c r="C2592" s="315" t="s">
        <v>86</v>
      </c>
      <c r="D2592" s="352" t="s">
        <v>60</v>
      </c>
      <c r="E2592" s="315" t="s">
        <v>86</v>
      </c>
      <c r="F2592" s="353" t="s">
        <v>17221</v>
      </c>
      <c r="G2592" s="353">
        <v>85.8</v>
      </c>
      <c r="H2592" s="356">
        <v>16.05</v>
      </c>
      <c r="I2592" s="355">
        <v>58.79</v>
      </c>
      <c r="J2592" s="355">
        <v>9.84</v>
      </c>
      <c r="K2592" s="342">
        <v>68.63</v>
      </c>
      <c r="L2592" s="324">
        <f t="shared" si="140"/>
        <v>0.14337753169168002</v>
      </c>
    </row>
    <row r="2593" spans="1:12" ht="12.75" x14ac:dyDescent="0.2">
      <c r="A2593" s="302" t="s">
        <v>17232</v>
      </c>
      <c r="B2593" s="312">
        <v>3650</v>
      </c>
      <c r="C2593" s="315" t="s">
        <v>86</v>
      </c>
      <c r="D2593" s="352" t="s">
        <v>60</v>
      </c>
      <c r="E2593" s="315" t="s">
        <v>86</v>
      </c>
      <c r="F2593" s="353" t="s">
        <v>17221</v>
      </c>
      <c r="G2593" s="353">
        <v>85.8</v>
      </c>
      <c r="H2593" s="356">
        <v>16.03</v>
      </c>
      <c r="I2593" s="355">
        <v>59.29</v>
      </c>
      <c r="J2593" s="355">
        <v>9.76</v>
      </c>
      <c r="K2593" s="342">
        <v>69.05</v>
      </c>
      <c r="L2593" s="324">
        <f t="shared" si="140"/>
        <v>0.14134685010861694</v>
      </c>
    </row>
    <row r="2594" spans="1:12" ht="12.75" x14ac:dyDescent="0.2">
      <c r="A2594" s="302" t="s">
        <v>17232</v>
      </c>
      <c r="B2594" s="312">
        <v>3650</v>
      </c>
      <c r="C2594" s="315" t="s">
        <v>86</v>
      </c>
      <c r="D2594" s="352" t="s">
        <v>60</v>
      </c>
      <c r="E2594" s="315" t="s">
        <v>86</v>
      </c>
      <c r="F2594" s="353" t="s">
        <v>17221</v>
      </c>
      <c r="G2594" s="353">
        <v>85.8</v>
      </c>
      <c r="H2594" s="356">
        <v>16.03</v>
      </c>
      <c r="I2594" s="355">
        <v>58.71</v>
      </c>
      <c r="J2594" s="355">
        <v>9.5</v>
      </c>
      <c r="K2594" s="342">
        <v>68.209999999999994</v>
      </c>
      <c r="L2594" s="324">
        <f t="shared" si="140"/>
        <v>0.1392757660167131</v>
      </c>
    </row>
    <row r="2595" spans="1:12" ht="12.75" x14ac:dyDescent="0.2">
      <c r="A2595" s="302" t="s">
        <v>17232</v>
      </c>
      <c r="B2595" s="312">
        <v>3323</v>
      </c>
      <c r="C2595" s="315" t="s">
        <v>86</v>
      </c>
      <c r="D2595" s="352" t="s">
        <v>60</v>
      </c>
      <c r="E2595" s="315" t="s">
        <v>86</v>
      </c>
      <c r="F2595" s="353" t="s">
        <v>17221</v>
      </c>
      <c r="G2595" s="353">
        <v>85.765874210051166</v>
      </c>
      <c r="H2595" s="356">
        <v>16.190000000000001</v>
      </c>
      <c r="I2595" s="355">
        <v>60.2</v>
      </c>
      <c r="J2595" s="355">
        <v>13</v>
      </c>
      <c r="K2595" s="342">
        <v>73.5</v>
      </c>
      <c r="L2595" s="324">
        <f t="shared" si="140"/>
        <v>0.17687074829931973</v>
      </c>
    </row>
    <row r="2596" spans="1:12" ht="12.75" x14ac:dyDescent="0.2">
      <c r="A2596" s="302" t="s">
        <v>17232</v>
      </c>
      <c r="B2596" s="312">
        <v>3323</v>
      </c>
      <c r="C2596" s="315" t="s">
        <v>86</v>
      </c>
      <c r="D2596" s="352" t="s">
        <v>60</v>
      </c>
      <c r="E2596" s="315" t="s">
        <v>86</v>
      </c>
      <c r="F2596" s="353" t="s">
        <v>17221</v>
      </c>
      <c r="G2596" s="353">
        <v>85.765874210051166</v>
      </c>
      <c r="H2596" s="356">
        <v>16.2</v>
      </c>
      <c r="I2596" s="355">
        <v>59.33</v>
      </c>
      <c r="J2596" s="355">
        <v>13</v>
      </c>
      <c r="K2596" s="342">
        <v>72.33</v>
      </c>
      <c r="L2596" s="324">
        <f t="shared" si="140"/>
        <v>0.17973178487487904</v>
      </c>
    </row>
    <row r="2597" spans="1:12" ht="12.75" x14ac:dyDescent="0.2">
      <c r="A2597" s="302" t="s">
        <v>17232</v>
      </c>
      <c r="B2597" s="312">
        <v>3323</v>
      </c>
      <c r="C2597" s="315" t="s">
        <v>86</v>
      </c>
      <c r="D2597" s="352" t="s">
        <v>60</v>
      </c>
      <c r="E2597" s="315" t="s">
        <v>86</v>
      </c>
      <c r="F2597" s="353" t="s">
        <v>17221</v>
      </c>
      <c r="G2597" s="353">
        <v>85.765874210051166</v>
      </c>
      <c r="H2597" s="356">
        <v>16.29</v>
      </c>
      <c r="I2597" s="355">
        <v>58.27</v>
      </c>
      <c r="J2597" s="355">
        <v>13</v>
      </c>
      <c r="K2597" s="342">
        <v>71.27</v>
      </c>
      <c r="L2597" s="324">
        <f t="shared" si="140"/>
        <v>0.18240493896450119</v>
      </c>
    </row>
    <row r="2598" spans="1:12" ht="12.75" x14ac:dyDescent="0.2">
      <c r="A2598" s="302" t="s">
        <v>17232</v>
      </c>
      <c r="B2598" s="312">
        <v>3323</v>
      </c>
      <c r="C2598" s="315" t="s">
        <v>86</v>
      </c>
      <c r="D2598" s="352" t="s">
        <v>60</v>
      </c>
      <c r="E2598" s="315" t="s">
        <v>86</v>
      </c>
      <c r="F2598" s="353" t="s">
        <v>17221</v>
      </c>
      <c r="G2598" s="353">
        <v>85.735780920854651</v>
      </c>
      <c r="H2598" s="356">
        <v>15.6</v>
      </c>
      <c r="I2598" s="355">
        <v>73.33</v>
      </c>
      <c r="J2598" s="355">
        <v>12.4</v>
      </c>
      <c r="K2598" s="342">
        <v>85.73</v>
      </c>
      <c r="L2598" s="324">
        <f t="shared" si="140"/>
        <v>0.14464014930596056</v>
      </c>
    </row>
    <row r="2599" spans="1:12" ht="12.75" x14ac:dyDescent="0.2">
      <c r="A2599" s="302" t="s">
        <v>17232</v>
      </c>
      <c r="B2599" s="312">
        <v>3323</v>
      </c>
      <c r="C2599" s="315" t="s">
        <v>86</v>
      </c>
      <c r="D2599" s="352" t="s">
        <v>60</v>
      </c>
      <c r="E2599" s="315" t="s">
        <v>86</v>
      </c>
      <c r="F2599" s="353" t="s">
        <v>17221</v>
      </c>
      <c r="G2599" s="353">
        <v>85.735780920854651</v>
      </c>
      <c r="H2599" s="356">
        <v>15.6</v>
      </c>
      <c r="I2599" s="355">
        <v>74</v>
      </c>
      <c r="J2599" s="355">
        <v>12.13</v>
      </c>
      <c r="K2599" s="342">
        <v>86.13</v>
      </c>
      <c r="L2599" s="324">
        <f t="shared" si="140"/>
        <v>0.1408336235922443</v>
      </c>
    </row>
    <row r="2600" spans="1:12" ht="12.75" x14ac:dyDescent="0.2">
      <c r="A2600" s="302" t="s">
        <v>17232</v>
      </c>
      <c r="B2600" s="312">
        <v>3323</v>
      </c>
      <c r="C2600" s="315" t="s">
        <v>86</v>
      </c>
      <c r="D2600" s="352" t="s">
        <v>60</v>
      </c>
      <c r="E2600" s="315" t="s">
        <v>86</v>
      </c>
      <c r="F2600" s="353" t="s">
        <v>17221</v>
      </c>
      <c r="G2600" s="353">
        <v>85.735780920854651</v>
      </c>
      <c r="H2600" s="356">
        <v>15.6</v>
      </c>
      <c r="I2600" s="355">
        <v>74</v>
      </c>
      <c r="J2600" s="355">
        <v>12.2</v>
      </c>
      <c r="K2600" s="342">
        <v>86.2</v>
      </c>
      <c r="L2600" s="324">
        <f t="shared" si="140"/>
        <v>0.14153132250580044</v>
      </c>
    </row>
    <row r="2601" spans="1:12" ht="12.75" x14ac:dyDescent="0.2">
      <c r="A2601" s="302" t="s">
        <v>17232</v>
      </c>
      <c r="B2601" s="312">
        <v>5400</v>
      </c>
      <c r="C2601" s="315" t="s">
        <v>86</v>
      </c>
      <c r="D2601" s="352" t="s">
        <v>60</v>
      </c>
      <c r="E2601" s="315" t="s">
        <v>86</v>
      </c>
      <c r="F2601" s="353" t="s">
        <v>17221</v>
      </c>
      <c r="G2601" s="353">
        <v>85.722222222222229</v>
      </c>
      <c r="H2601" s="356">
        <v>18.489999999999998</v>
      </c>
      <c r="I2601" s="355">
        <v>43.19</v>
      </c>
      <c r="J2601" s="355">
        <v>12.57</v>
      </c>
      <c r="K2601" s="342">
        <v>55.76</v>
      </c>
      <c r="L2601" s="324">
        <f t="shared" si="140"/>
        <v>0.22543041606886657</v>
      </c>
    </row>
    <row r="2602" spans="1:12" ht="12.75" x14ac:dyDescent="0.2">
      <c r="A2602" s="302" t="s">
        <v>17232</v>
      </c>
      <c r="B2602" s="312">
        <v>5400</v>
      </c>
      <c r="C2602" s="315" t="s">
        <v>86</v>
      </c>
      <c r="D2602" s="352" t="s">
        <v>60</v>
      </c>
      <c r="E2602" s="315" t="s">
        <v>86</v>
      </c>
      <c r="F2602" s="353" t="s">
        <v>17221</v>
      </c>
      <c r="G2602" s="353">
        <v>85.722222222222229</v>
      </c>
      <c r="H2602" s="356">
        <v>18.670000000000002</v>
      </c>
      <c r="I2602" s="355">
        <v>42.29</v>
      </c>
      <c r="J2602" s="355">
        <v>11.43</v>
      </c>
      <c r="K2602" s="342">
        <v>53.67</v>
      </c>
      <c r="L2602" s="324">
        <f t="shared" si="140"/>
        <v>0.21296813862493011</v>
      </c>
    </row>
    <row r="2603" spans="1:12" ht="12.75" x14ac:dyDescent="0.2">
      <c r="A2603" s="302" t="s">
        <v>17232</v>
      </c>
      <c r="B2603" s="312">
        <v>5400</v>
      </c>
      <c r="C2603" s="315" t="s">
        <v>86</v>
      </c>
      <c r="D2603" s="352" t="s">
        <v>60</v>
      </c>
      <c r="E2603" s="315" t="s">
        <v>86</v>
      </c>
      <c r="F2603" s="353" t="s">
        <v>17221</v>
      </c>
      <c r="G2603" s="353">
        <v>85.722222222222229</v>
      </c>
      <c r="H2603" s="356">
        <v>18.670000000000002</v>
      </c>
      <c r="I2603" s="355">
        <v>43.52</v>
      </c>
      <c r="J2603" s="355">
        <v>11.57</v>
      </c>
      <c r="K2603" s="342">
        <v>55.1</v>
      </c>
      <c r="L2603" s="324">
        <f t="shared" si="140"/>
        <v>0.20998185117967333</v>
      </c>
    </row>
    <row r="2604" spans="1:12" ht="12.75" x14ac:dyDescent="0.2">
      <c r="A2604" s="302" t="s">
        <v>17232</v>
      </c>
      <c r="B2604" s="312">
        <v>5400</v>
      </c>
      <c r="C2604" s="315" t="s">
        <v>86</v>
      </c>
      <c r="D2604" s="352" t="s">
        <v>60</v>
      </c>
      <c r="E2604" s="315" t="s">
        <v>86</v>
      </c>
      <c r="F2604" s="353" t="s">
        <v>17221</v>
      </c>
      <c r="G2604" s="353">
        <v>85.722222222222229</v>
      </c>
      <c r="H2604" s="356">
        <v>18.61</v>
      </c>
      <c r="I2604" s="355">
        <v>41.43</v>
      </c>
      <c r="J2604" s="355">
        <v>11.95</v>
      </c>
      <c r="K2604" s="342">
        <v>53.38</v>
      </c>
      <c r="L2604" s="324">
        <f t="shared" si="140"/>
        <v>0.22386661671037839</v>
      </c>
    </row>
    <row r="2605" spans="1:12" ht="12.75" x14ac:dyDescent="0.2">
      <c r="A2605" s="302" t="s">
        <v>17232</v>
      </c>
      <c r="B2605" s="312">
        <v>5400</v>
      </c>
      <c r="C2605" s="315" t="s">
        <v>86</v>
      </c>
      <c r="D2605" s="352" t="s">
        <v>60</v>
      </c>
      <c r="E2605" s="315" t="s">
        <v>86</v>
      </c>
      <c r="F2605" s="353" t="s">
        <v>17221</v>
      </c>
      <c r="G2605" s="353">
        <v>85.722222222222229</v>
      </c>
      <c r="H2605" s="356">
        <v>18.670000000000002</v>
      </c>
      <c r="I2605" s="355">
        <v>42.24</v>
      </c>
      <c r="J2605" s="355">
        <v>11.43</v>
      </c>
      <c r="K2605" s="342">
        <v>53.67</v>
      </c>
      <c r="L2605" s="324">
        <f t="shared" si="140"/>
        <v>0.21296813862493011</v>
      </c>
    </row>
    <row r="2606" spans="1:12" ht="12.75" x14ac:dyDescent="0.2">
      <c r="A2606" s="302" t="s">
        <v>17232</v>
      </c>
      <c r="B2606" s="312">
        <v>5400</v>
      </c>
      <c r="C2606" s="315" t="s">
        <v>86</v>
      </c>
      <c r="D2606" s="352" t="s">
        <v>60</v>
      </c>
      <c r="E2606" s="315" t="s">
        <v>86</v>
      </c>
      <c r="F2606" s="353" t="s">
        <v>17221</v>
      </c>
      <c r="G2606" s="353">
        <v>85.722222222222229</v>
      </c>
      <c r="H2606" s="356">
        <v>18.670000000000002</v>
      </c>
      <c r="I2606" s="355">
        <v>43.52</v>
      </c>
      <c r="J2606" s="355">
        <v>11.57</v>
      </c>
      <c r="K2606" s="342">
        <v>55.1</v>
      </c>
      <c r="L2606" s="324">
        <f t="shared" si="140"/>
        <v>0.20998185117967333</v>
      </c>
    </row>
    <row r="2607" spans="1:12" ht="12.75" x14ac:dyDescent="0.2">
      <c r="A2607" s="302" t="s">
        <v>17232</v>
      </c>
      <c r="B2607" s="312">
        <v>5650</v>
      </c>
      <c r="C2607" s="315" t="s">
        <v>86</v>
      </c>
      <c r="D2607" s="352" t="s">
        <v>60</v>
      </c>
      <c r="E2607" s="315" t="s">
        <v>86</v>
      </c>
      <c r="F2607" s="353" t="s">
        <v>17221</v>
      </c>
      <c r="G2607" s="353">
        <v>85.688495575221239</v>
      </c>
      <c r="H2607" s="356">
        <v>18.25</v>
      </c>
      <c r="I2607" s="355">
        <v>54</v>
      </c>
      <c r="J2607" s="355">
        <v>10.96</v>
      </c>
      <c r="K2607" s="342">
        <v>64.98</v>
      </c>
      <c r="L2607" s="324">
        <f t="shared" si="140"/>
        <v>0.16866728224068944</v>
      </c>
    </row>
    <row r="2608" spans="1:12" ht="12.75" x14ac:dyDescent="0.2">
      <c r="A2608" s="302" t="s">
        <v>17232</v>
      </c>
      <c r="B2608" s="312">
        <v>5650</v>
      </c>
      <c r="C2608" s="315" t="s">
        <v>86</v>
      </c>
      <c r="D2608" s="352" t="s">
        <v>60</v>
      </c>
      <c r="E2608" s="315" t="s">
        <v>86</v>
      </c>
      <c r="F2608" s="353" t="s">
        <v>17221</v>
      </c>
      <c r="G2608" s="353">
        <v>85.610619469026545</v>
      </c>
      <c r="H2608" s="356">
        <v>18.739999999999998</v>
      </c>
      <c r="I2608" s="355">
        <v>69.47</v>
      </c>
      <c r="J2608" s="355">
        <v>10.11</v>
      </c>
      <c r="K2608" s="342">
        <v>79.58</v>
      </c>
      <c r="L2608" s="324">
        <f t="shared" si="140"/>
        <v>0.12704197034430761</v>
      </c>
    </row>
    <row r="2609" spans="1:12" ht="12.75" x14ac:dyDescent="0.2">
      <c r="A2609" s="302" t="s">
        <v>17232</v>
      </c>
      <c r="B2609" s="312">
        <v>8150</v>
      </c>
      <c r="C2609" s="315" t="s">
        <v>86</v>
      </c>
      <c r="D2609" s="352" t="s">
        <v>60</v>
      </c>
      <c r="E2609" s="315" t="s">
        <v>86</v>
      </c>
      <c r="F2609" s="353" t="s">
        <v>17221</v>
      </c>
      <c r="G2609" s="353">
        <v>85.579141104294479</v>
      </c>
      <c r="H2609" s="356">
        <v>17.600000000000001</v>
      </c>
      <c r="I2609" s="355">
        <v>73.2</v>
      </c>
      <c r="J2609" s="355">
        <v>6</v>
      </c>
      <c r="K2609" s="342">
        <v>79.2</v>
      </c>
      <c r="L2609" s="324">
        <f t="shared" si="140"/>
        <v>7.575757575757576E-2</v>
      </c>
    </row>
    <row r="2610" spans="1:12" ht="12.75" x14ac:dyDescent="0.2">
      <c r="A2610" s="302" t="s">
        <v>17232</v>
      </c>
      <c r="B2610" s="312">
        <v>5650</v>
      </c>
      <c r="C2610" s="315" t="s">
        <v>86</v>
      </c>
      <c r="D2610" s="352" t="s">
        <v>60</v>
      </c>
      <c r="E2610" s="315" t="s">
        <v>86</v>
      </c>
      <c r="F2610" s="353" t="s">
        <v>17221</v>
      </c>
      <c r="G2610" s="353">
        <v>85.417699115044257</v>
      </c>
      <c r="H2610" s="356">
        <v>18.71</v>
      </c>
      <c r="I2610" s="355">
        <v>70.680000000000007</v>
      </c>
      <c r="J2610" s="355">
        <v>10.11</v>
      </c>
      <c r="K2610" s="342">
        <v>80.790000000000006</v>
      </c>
      <c r="L2610" s="324">
        <f t="shared" si="140"/>
        <v>0.12513924990716671</v>
      </c>
    </row>
    <row r="2611" spans="1:12" ht="12.75" x14ac:dyDescent="0.2">
      <c r="A2611" s="302" t="s">
        <v>17232</v>
      </c>
      <c r="B2611" s="312">
        <v>3650</v>
      </c>
      <c r="C2611" s="315" t="s">
        <v>86</v>
      </c>
      <c r="D2611" s="352" t="s">
        <v>60</v>
      </c>
      <c r="E2611" s="315" t="s">
        <v>86</v>
      </c>
      <c r="F2611" s="353" t="s">
        <v>17221</v>
      </c>
      <c r="G2611" s="353">
        <v>85.4</v>
      </c>
      <c r="H2611" s="356">
        <v>16</v>
      </c>
      <c r="I2611" s="355">
        <v>66.13</v>
      </c>
      <c r="J2611" s="355">
        <v>13.07</v>
      </c>
      <c r="K2611" s="342">
        <v>79.2</v>
      </c>
      <c r="L2611" s="324">
        <f t="shared" si="140"/>
        <v>0.16502525252525252</v>
      </c>
    </row>
    <row r="2612" spans="1:12" ht="12.75" x14ac:dyDescent="0.2">
      <c r="A2612" s="302" t="s">
        <v>17232</v>
      </c>
      <c r="B2612" s="312">
        <v>3650</v>
      </c>
      <c r="C2612" s="315" t="s">
        <v>86</v>
      </c>
      <c r="D2612" s="352" t="s">
        <v>60</v>
      </c>
      <c r="E2612" s="315" t="s">
        <v>86</v>
      </c>
      <c r="F2612" s="353" t="s">
        <v>17221</v>
      </c>
      <c r="G2612" s="353">
        <v>85.4</v>
      </c>
      <c r="H2612" s="356">
        <v>16</v>
      </c>
      <c r="I2612" s="355">
        <v>67</v>
      </c>
      <c r="J2612" s="355">
        <v>13.2</v>
      </c>
      <c r="K2612" s="342">
        <v>80.2</v>
      </c>
      <c r="L2612" s="324">
        <f t="shared" si="140"/>
        <v>0.16458852867830423</v>
      </c>
    </row>
    <row r="2613" spans="1:12" ht="12.75" x14ac:dyDescent="0.2">
      <c r="A2613" s="302" t="s">
        <v>17232</v>
      </c>
      <c r="B2613" s="312">
        <v>3650</v>
      </c>
      <c r="C2613" s="315" t="s">
        <v>86</v>
      </c>
      <c r="D2613" s="352" t="s">
        <v>60</v>
      </c>
      <c r="E2613" s="315" t="s">
        <v>86</v>
      </c>
      <c r="F2613" s="353" t="s">
        <v>17221</v>
      </c>
      <c r="G2613" s="353">
        <v>85.4</v>
      </c>
      <c r="H2613" s="356">
        <v>16</v>
      </c>
      <c r="I2613" s="355">
        <v>67.13</v>
      </c>
      <c r="J2613" s="355">
        <v>13.47</v>
      </c>
      <c r="K2613" s="342">
        <v>80.599999999999994</v>
      </c>
      <c r="L2613" s="324">
        <f t="shared" si="140"/>
        <v>0.16712158808933003</v>
      </c>
    </row>
    <row r="2614" spans="1:12" ht="12.75" x14ac:dyDescent="0.2">
      <c r="A2614" s="302" t="s">
        <v>17232</v>
      </c>
      <c r="B2614" s="312">
        <v>3434</v>
      </c>
      <c r="C2614" s="315" t="s">
        <v>86</v>
      </c>
      <c r="D2614" s="352" t="s">
        <v>60</v>
      </c>
      <c r="E2614" s="315" t="s">
        <v>86</v>
      </c>
      <c r="F2614" s="353" t="s">
        <v>17221</v>
      </c>
      <c r="G2614" s="353">
        <v>85.4</v>
      </c>
      <c r="H2614" s="356">
        <v>15.41</v>
      </c>
      <c r="I2614" s="355">
        <v>79</v>
      </c>
      <c r="J2614" s="355">
        <v>11</v>
      </c>
      <c r="K2614" s="342">
        <v>90</v>
      </c>
      <c r="L2614" s="324">
        <f t="shared" si="140"/>
        <v>0.12222222222222222</v>
      </c>
    </row>
    <row r="2615" spans="1:12" ht="12.75" x14ac:dyDescent="0.2">
      <c r="A2615" s="302" t="s">
        <v>17232</v>
      </c>
      <c r="B2615" s="312">
        <v>3434</v>
      </c>
      <c r="C2615" s="315" t="s">
        <v>86</v>
      </c>
      <c r="D2615" s="352" t="s">
        <v>60</v>
      </c>
      <c r="E2615" s="315" t="s">
        <v>86</v>
      </c>
      <c r="F2615" s="353" t="s">
        <v>17221</v>
      </c>
      <c r="G2615" s="353">
        <v>85.4</v>
      </c>
      <c r="H2615" s="356">
        <v>15.38</v>
      </c>
      <c r="I2615" s="355">
        <v>80</v>
      </c>
      <c r="J2615" s="355">
        <v>11</v>
      </c>
      <c r="K2615" s="342">
        <v>91</v>
      </c>
      <c r="L2615" s="324">
        <f t="shared" ref="L2615:L2678" si="141">IF(J2615="","",IF(K2615="","",J2615/K2615))</f>
        <v>0.12087912087912088</v>
      </c>
    </row>
    <row r="2616" spans="1:12" ht="12.75" x14ac:dyDescent="0.2">
      <c r="A2616" s="302" t="s">
        <v>17232</v>
      </c>
      <c r="B2616" s="312">
        <v>3434</v>
      </c>
      <c r="C2616" s="315" t="s">
        <v>86</v>
      </c>
      <c r="D2616" s="352" t="s">
        <v>60</v>
      </c>
      <c r="E2616" s="315" t="s">
        <v>86</v>
      </c>
      <c r="F2616" s="353" t="s">
        <v>17221</v>
      </c>
      <c r="G2616" s="353">
        <v>85.4</v>
      </c>
      <c r="H2616" s="356">
        <v>15.37</v>
      </c>
      <c r="I2616" s="355">
        <v>79</v>
      </c>
      <c r="J2616" s="355">
        <v>11</v>
      </c>
      <c r="K2616" s="342">
        <v>90</v>
      </c>
      <c r="L2616" s="324">
        <f t="shared" si="141"/>
        <v>0.12222222222222222</v>
      </c>
    </row>
    <row r="2617" spans="1:12" ht="12.75" x14ac:dyDescent="0.2">
      <c r="A2617" s="302" t="s">
        <v>17232</v>
      </c>
      <c r="B2617" s="312">
        <v>3650</v>
      </c>
      <c r="C2617" s="315" t="s">
        <v>86</v>
      </c>
      <c r="D2617" s="352" t="s">
        <v>60</v>
      </c>
      <c r="E2617" s="315" t="s">
        <v>86</v>
      </c>
      <c r="F2617" s="353" t="s">
        <v>17221</v>
      </c>
      <c r="G2617" s="353">
        <v>85.3</v>
      </c>
      <c r="H2617" s="356">
        <v>15.97</v>
      </c>
      <c r="I2617" s="355">
        <v>51.43</v>
      </c>
      <c r="J2617" s="355">
        <v>12.47</v>
      </c>
      <c r="K2617" s="342">
        <v>63.9</v>
      </c>
      <c r="L2617" s="324">
        <f t="shared" si="141"/>
        <v>0.19514866979655712</v>
      </c>
    </row>
    <row r="2618" spans="1:12" ht="12.75" x14ac:dyDescent="0.2">
      <c r="A2618" s="302" t="s">
        <v>17232</v>
      </c>
      <c r="B2618" s="312">
        <v>3650</v>
      </c>
      <c r="C2618" s="315" t="s">
        <v>86</v>
      </c>
      <c r="D2618" s="352" t="s">
        <v>60</v>
      </c>
      <c r="E2618" s="315" t="s">
        <v>86</v>
      </c>
      <c r="F2618" s="353" t="s">
        <v>17221</v>
      </c>
      <c r="G2618" s="353">
        <v>85.3</v>
      </c>
      <c r="H2618" s="356">
        <v>15.95</v>
      </c>
      <c r="I2618" s="355">
        <v>50.86</v>
      </c>
      <c r="J2618" s="355">
        <v>12.15</v>
      </c>
      <c r="K2618" s="342">
        <v>63.01</v>
      </c>
      <c r="L2618" s="324">
        <f t="shared" si="141"/>
        <v>0.19282653547056025</v>
      </c>
    </row>
    <row r="2619" spans="1:12" ht="12.75" x14ac:dyDescent="0.2">
      <c r="A2619" s="302" t="s">
        <v>17232</v>
      </c>
      <c r="B2619" s="312">
        <v>3650</v>
      </c>
      <c r="C2619" s="315" t="s">
        <v>86</v>
      </c>
      <c r="D2619" s="352" t="s">
        <v>60</v>
      </c>
      <c r="E2619" s="315" t="s">
        <v>86</v>
      </c>
      <c r="F2619" s="353" t="s">
        <v>17221</v>
      </c>
      <c r="G2619" s="353">
        <v>85.3</v>
      </c>
      <c r="H2619" s="356">
        <v>15.97</v>
      </c>
      <c r="I2619" s="355">
        <v>50.57</v>
      </c>
      <c r="J2619" s="355">
        <v>11.37</v>
      </c>
      <c r="K2619" s="342">
        <v>61.94</v>
      </c>
      <c r="L2619" s="324">
        <f t="shared" si="141"/>
        <v>0.18356474007103649</v>
      </c>
    </row>
    <row r="2620" spans="1:12" ht="12.75" x14ac:dyDescent="0.2">
      <c r="A2620" s="302" t="s">
        <v>17232</v>
      </c>
      <c r="B2620" s="312">
        <v>5650</v>
      </c>
      <c r="C2620" s="315" t="s">
        <v>86</v>
      </c>
      <c r="D2620" s="352" t="s">
        <v>60</v>
      </c>
      <c r="E2620" s="315" t="s">
        <v>86</v>
      </c>
      <c r="F2620" s="353" t="s">
        <v>17221</v>
      </c>
      <c r="G2620" s="353">
        <v>84.955752212389385</v>
      </c>
      <c r="H2620" s="356">
        <v>18.86</v>
      </c>
      <c r="I2620" s="355">
        <v>50.9</v>
      </c>
      <c r="J2620" s="355">
        <v>8.86</v>
      </c>
      <c r="K2620" s="342">
        <v>59.76</v>
      </c>
      <c r="L2620" s="324">
        <f t="shared" si="141"/>
        <v>0.14825970548862114</v>
      </c>
    </row>
    <row r="2621" spans="1:12" ht="12.75" x14ac:dyDescent="0.2">
      <c r="A2621" s="302" t="s">
        <v>17232</v>
      </c>
      <c r="B2621" s="312">
        <v>5650</v>
      </c>
      <c r="C2621" s="315" t="s">
        <v>86</v>
      </c>
      <c r="D2621" s="352" t="s">
        <v>60</v>
      </c>
      <c r="E2621" s="315" t="s">
        <v>86</v>
      </c>
      <c r="F2621" s="353" t="s">
        <v>17221</v>
      </c>
      <c r="G2621" s="353">
        <v>84.955752212389385</v>
      </c>
      <c r="H2621" s="356">
        <v>18.75</v>
      </c>
      <c r="I2621" s="355">
        <v>51.48</v>
      </c>
      <c r="J2621" s="355">
        <v>9</v>
      </c>
      <c r="K2621" s="342">
        <v>60.48</v>
      </c>
      <c r="L2621" s="324">
        <f t="shared" si="141"/>
        <v>0.14880952380952381</v>
      </c>
    </row>
    <row r="2622" spans="1:12" ht="12.75" x14ac:dyDescent="0.2">
      <c r="A2622" s="302" t="s">
        <v>17232</v>
      </c>
      <c r="B2622" s="312">
        <v>5650</v>
      </c>
      <c r="C2622" s="315" t="s">
        <v>86</v>
      </c>
      <c r="D2622" s="352" t="s">
        <v>60</v>
      </c>
      <c r="E2622" s="315" t="s">
        <v>86</v>
      </c>
      <c r="F2622" s="353" t="s">
        <v>17221</v>
      </c>
      <c r="G2622" s="353">
        <v>84.955752212389385</v>
      </c>
      <c r="H2622" s="356">
        <v>18.75</v>
      </c>
      <c r="I2622" s="355">
        <v>52.81</v>
      </c>
      <c r="J2622" s="355">
        <v>9.33</v>
      </c>
      <c r="K2622" s="342">
        <v>62.14</v>
      </c>
      <c r="L2622" s="324">
        <f t="shared" si="141"/>
        <v>0.15014483424525266</v>
      </c>
    </row>
    <row r="2623" spans="1:12" ht="12.75" x14ac:dyDescent="0.2">
      <c r="A2623" s="302" t="s">
        <v>17232</v>
      </c>
      <c r="B2623" s="312">
        <v>5650</v>
      </c>
      <c r="C2623" s="315" t="s">
        <v>86</v>
      </c>
      <c r="D2623" s="352" t="s">
        <v>60</v>
      </c>
      <c r="E2623" s="315" t="s">
        <v>86</v>
      </c>
      <c r="F2623" s="353" t="s">
        <v>17221</v>
      </c>
      <c r="G2623" s="353">
        <v>84.879646017699102</v>
      </c>
      <c r="H2623" s="356">
        <v>18.64</v>
      </c>
      <c r="I2623" s="355">
        <v>68.02</v>
      </c>
      <c r="J2623" s="355">
        <v>10.11</v>
      </c>
      <c r="K2623" s="342">
        <v>78.13</v>
      </c>
      <c r="L2623" s="324">
        <f t="shared" si="141"/>
        <v>0.12939971841802125</v>
      </c>
    </row>
    <row r="2624" spans="1:12" ht="12.75" x14ac:dyDescent="0.2">
      <c r="A2624" s="302" t="s">
        <v>17232</v>
      </c>
      <c r="B2624" s="312">
        <v>3650</v>
      </c>
      <c r="C2624" s="315" t="s">
        <v>86</v>
      </c>
      <c r="D2624" s="352" t="s">
        <v>60</v>
      </c>
      <c r="E2624" s="315" t="s">
        <v>86</v>
      </c>
      <c r="F2624" s="353" t="s">
        <v>17221</v>
      </c>
      <c r="G2624" s="353">
        <v>84.8</v>
      </c>
      <c r="H2624" s="356">
        <v>15.78</v>
      </c>
      <c r="I2624" s="355">
        <v>66.709999999999994</v>
      </c>
      <c r="J2624" s="355">
        <v>10.46</v>
      </c>
      <c r="K2624" s="342">
        <v>77.17</v>
      </c>
      <c r="L2624" s="324">
        <f t="shared" si="141"/>
        <v>0.13554490086821305</v>
      </c>
    </row>
    <row r="2625" spans="1:12" ht="12.75" x14ac:dyDescent="0.2">
      <c r="A2625" s="302" t="s">
        <v>17232</v>
      </c>
      <c r="B2625" s="312">
        <v>3650</v>
      </c>
      <c r="C2625" s="315" t="s">
        <v>86</v>
      </c>
      <c r="D2625" s="352" t="s">
        <v>60</v>
      </c>
      <c r="E2625" s="315" t="s">
        <v>86</v>
      </c>
      <c r="F2625" s="353" t="s">
        <v>17221</v>
      </c>
      <c r="G2625" s="353">
        <v>84.8</v>
      </c>
      <c r="H2625" s="356">
        <v>15.78</v>
      </c>
      <c r="I2625" s="355">
        <v>68.430000000000007</v>
      </c>
      <c r="J2625" s="355">
        <v>10.06</v>
      </c>
      <c r="K2625" s="342">
        <v>78.489999999999995</v>
      </c>
      <c r="L2625" s="324">
        <f t="shared" si="141"/>
        <v>0.12816919352783795</v>
      </c>
    </row>
    <row r="2626" spans="1:12" ht="12.75" x14ac:dyDescent="0.2">
      <c r="A2626" s="302" t="s">
        <v>17232</v>
      </c>
      <c r="B2626" s="312">
        <v>3650</v>
      </c>
      <c r="C2626" s="315" t="s">
        <v>86</v>
      </c>
      <c r="D2626" s="352" t="s">
        <v>60</v>
      </c>
      <c r="E2626" s="315" t="s">
        <v>86</v>
      </c>
      <c r="F2626" s="353" t="s">
        <v>17221</v>
      </c>
      <c r="G2626" s="353">
        <v>84.8</v>
      </c>
      <c r="H2626" s="356">
        <v>15.77</v>
      </c>
      <c r="I2626" s="355">
        <v>67.36</v>
      </c>
      <c r="J2626" s="355">
        <v>10.89</v>
      </c>
      <c r="K2626" s="342">
        <v>78.25</v>
      </c>
      <c r="L2626" s="324">
        <f t="shared" si="141"/>
        <v>0.13916932907348242</v>
      </c>
    </row>
    <row r="2627" spans="1:12" ht="12.75" x14ac:dyDescent="0.2">
      <c r="A2627" s="302" t="s">
        <v>17232</v>
      </c>
      <c r="B2627" s="312">
        <v>3650</v>
      </c>
      <c r="C2627" s="315" t="s">
        <v>86</v>
      </c>
      <c r="D2627" s="352" t="s">
        <v>60</v>
      </c>
      <c r="E2627" s="315" t="s">
        <v>86</v>
      </c>
      <c r="F2627" s="353" t="s">
        <v>17221</v>
      </c>
      <c r="G2627" s="353">
        <v>84.5</v>
      </c>
      <c r="H2627" s="356">
        <v>15.57</v>
      </c>
      <c r="I2627" s="355">
        <v>74.569999999999993</v>
      </c>
      <c r="J2627" s="355">
        <v>12.96</v>
      </c>
      <c r="K2627" s="342">
        <v>87.53</v>
      </c>
      <c r="L2627" s="324">
        <f t="shared" si="141"/>
        <v>0.14806352107848739</v>
      </c>
    </row>
    <row r="2628" spans="1:12" ht="12.75" x14ac:dyDescent="0.2">
      <c r="A2628" s="302" t="s">
        <v>17232</v>
      </c>
      <c r="B2628" s="312">
        <v>3650</v>
      </c>
      <c r="C2628" s="315" t="s">
        <v>86</v>
      </c>
      <c r="D2628" s="352" t="s">
        <v>60</v>
      </c>
      <c r="E2628" s="315" t="s">
        <v>86</v>
      </c>
      <c r="F2628" s="353" t="s">
        <v>17221</v>
      </c>
      <c r="G2628" s="353">
        <v>84.5</v>
      </c>
      <c r="H2628" s="356">
        <v>15.57</v>
      </c>
      <c r="I2628" s="355">
        <v>75.069999999999993</v>
      </c>
      <c r="J2628" s="355">
        <v>12.46</v>
      </c>
      <c r="K2628" s="342">
        <v>87.53</v>
      </c>
      <c r="L2628" s="324">
        <f t="shared" si="141"/>
        <v>0.14235119387638526</v>
      </c>
    </row>
    <row r="2629" spans="1:12" ht="12.75" x14ac:dyDescent="0.2">
      <c r="A2629" s="302" t="s">
        <v>17232</v>
      </c>
      <c r="B2629" s="312">
        <v>3650</v>
      </c>
      <c r="C2629" s="315" t="s">
        <v>86</v>
      </c>
      <c r="D2629" s="352" t="s">
        <v>60</v>
      </c>
      <c r="E2629" s="315" t="s">
        <v>86</v>
      </c>
      <c r="F2629" s="353" t="s">
        <v>17221</v>
      </c>
      <c r="G2629" s="353">
        <v>84.5</v>
      </c>
      <c r="H2629" s="356">
        <v>15.55</v>
      </c>
      <c r="I2629" s="355">
        <v>76</v>
      </c>
      <c r="J2629" s="355">
        <v>12.53</v>
      </c>
      <c r="K2629" s="342">
        <v>88.53</v>
      </c>
      <c r="L2629" s="324">
        <f t="shared" si="141"/>
        <v>0.14153394329605781</v>
      </c>
    </row>
    <row r="2630" spans="1:12" ht="12.75" x14ac:dyDescent="0.2">
      <c r="A2630" s="302" t="s">
        <v>17232</v>
      </c>
      <c r="B2630" s="312">
        <v>2914</v>
      </c>
      <c r="C2630" s="315" t="s">
        <v>86</v>
      </c>
      <c r="D2630" s="352" t="s">
        <v>60</v>
      </c>
      <c r="E2630" s="315" t="s">
        <v>86</v>
      </c>
      <c r="F2630" s="341" t="s">
        <v>17221</v>
      </c>
      <c r="G2630" s="353">
        <v>84.1</v>
      </c>
      <c r="H2630" s="356">
        <v>17.8</v>
      </c>
      <c r="I2630" s="355">
        <v>59.73</v>
      </c>
      <c r="J2630" s="355">
        <v>10</v>
      </c>
      <c r="K2630" s="342">
        <v>69.73</v>
      </c>
      <c r="L2630" s="324">
        <f t="shared" si="141"/>
        <v>0.1434102968593145</v>
      </c>
    </row>
    <row r="2631" spans="1:12" ht="12.75" x14ac:dyDescent="0.2">
      <c r="A2631" s="302" t="s">
        <v>17232</v>
      </c>
      <c r="B2631" s="312">
        <v>2914</v>
      </c>
      <c r="C2631" s="315" t="s">
        <v>86</v>
      </c>
      <c r="D2631" s="352" t="s">
        <v>60</v>
      </c>
      <c r="E2631" s="315" t="s">
        <v>86</v>
      </c>
      <c r="F2631" s="341" t="s">
        <v>17221</v>
      </c>
      <c r="G2631" s="353">
        <v>84.1</v>
      </c>
      <c r="H2631" s="356">
        <v>17.8</v>
      </c>
      <c r="I2631" s="355">
        <v>60.07</v>
      </c>
      <c r="J2631" s="355">
        <v>10</v>
      </c>
      <c r="K2631" s="342">
        <v>70.069999999999993</v>
      </c>
      <c r="L2631" s="324">
        <f t="shared" si="141"/>
        <v>0.14271442842871415</v>
      </c>
    </row>
    <row r="2632" spans="1:12" ht="12.75" x14ac:dyDescent="0.2">
      <c r="A2632" s="302" t="s">
        <v>17232</v>
      </c>
      <c r="B2632" s="312">
        <v>2914</v>
      </c>
      <c r="C2632" s="315" t="s">
        <v>86</v>
      </c>
      <c r="D2632" s="352" t="s">
        <v>60</v>
      </c>
      <c r="E2632" s="315" t="s">
        <v>86</v>
      </c>
      <c r="F2632" s="341" t="s">
        <v>17221</v>
      </c>
      <c r="G2632" s="353">
        <v>84.1</v>
      </c>
      <c r="H2632" s="356">
        <v>17.8</v>
      </c>
      <c r="I2632" s="355">
        <v>60.53</v>
      </c>
      <c r="J2632" s="355">
        <v>11</v>
      </c>
      <c r="K2632" s="342">
        <v>71.53</v>
      </c>
      <c r="L2632" s="324">
        <f t="shared" si="141"/>
        <v>0.1537816300852789</v>
      </c>
    </row>
    <row r="2633" spans="1:12" ht="12.75" x14ac:dyDescent="0.2">
      <c r="A2633" s="302" t="s">
        <v>17232</v>
      </c>
      <c r="B2633" s="312">
        <v>2914</v>
      </c>
      <c r="C2633" s="315" t="s">
        <v>86</v>
      </c>
      <c r="D2633" s="352" t="s">
        <v>60</v>
      </c>
      <c r="E2633" s="315" t="s">
        <v>86</v>
      </c>
      <c r="F2633" s="341" t="s">
        <v>17221</v>
      </c>
      <c r="G2633" s="353">
        <v>83.8</v>
      </c>
      <c r="H2633" s="356">
        <v>17.600000000000001</v>
      </c>
      <c r="I2633" s="355">
        <v>54.07</v>
      </c>
      <c r="J2633" s="355">
        <v>9.8000000000000007</v>
      </c>
      <c r="K2633" s="342">
        <v>63.87</v>
      </c>
      <c r="L2633" s="324">
        <f t="shared" si="141"/>
        <v>0.15343666823234697</v>
      </c>
    </row>
    <row r="2634" spans="1:12" ht="12.75" x14ac:dyDescent="0.2">
      <c r="A2634" s="302" t="s">
        <v>17232</v>
      </c>
      <c r="B2634" s="312">
        <v>2914</v>
      </c>
      <c r="C2634" s="315" t="s">
        <v>86</v>
      </c>
      <c r="D2634" s="352" t="s">
        <v>60</v>
      </c>
      <c r="E2634" s="315" t="s">
        <v>86</v>
      </c>
      <c r="F2634" s="341" t="s">
        <v>17221</v>
      </c>
      <c r="G2634" s="353">
        <v>83.8</v>
      </c>
      <c r="H2634" s="356">
        <v>17.600000000000001</v>
      </c>
      <c r="I2634" s="355">
        <v>53.73</v>
      </c>
      <c r="J2634" s="355">
        <v>11.07</v>
      </c>
      <c r="K2634" s="342">
        <v>64.8</v>
      </c>
      <c r="L2634" s="324">
        <f t="shared" si="141"/>
        <v>0.17083333333333334</v>
      </c>
    </row>
    <row r="2635" spans="1:12" ht="12.75" x14ac:dyDescent="0.2">
      <c r="A2635" s="302" t="s">
        <v>17232</v>
      </c>
      <c r="B2635" s="312">
        <v>2914</v>
      </c>
      <c r="C2635" s="315" t="s">
        <v>86</v>
      </c>
      <c r="D2635" s="352" t="s">
        <v>60</v>
      </c>
      <c r="E2635" s="315" t="s">
        <v>86</v>
      </c>
      <c r="F2635" s="341" t="s">
        <v>17221</v>
      </c>
      <c r="G2635" s="353">
        <v>83.8</v>
      </c>
      <c r="H2635" s="356">
        <v>17.600000000000001</v>
      </c>
      <c r="I2635" s="355">
        <v>53.6</v>
      </c>
      <c r="J2635" s="355">
        <v>12.07</v>
      </c>
      <c r="K2635" s="342">
        <v>65.67</v>
      </c>
      <c r="L2635" s="324">
        <f t="shared" si="141"/>
        <v>0.1837977767626009</v>
      </c>
    </row>
    <row r="2636" spans="1:12" ht="12.75" x14ac:dyDescent="0.2">
      <c r="A2636" s="302" t="s">
        <v>17232</v>
      </c>
      <c r="B2636" s="312">
        <v>8150</v>
      </c>
      <c r="C2636" s="315" t="s">
        <v>86</v>
      </c>
      <c r="D2636" s="352" t="s">
        <v>60</v>
      </c>
      <c r="E2636" s="315" t="s">
        <v>86</v>
      </c>
      <c r="F2636" s="353" t="s">
        <v>17221</v>
      </c>
      <c r="G2636" s="353">
        <v>83.774233128834368</v>
      </c>
      <c r="H2636" s="356">
        <v>17.600000000000001</v>
      </c>
      <c r="I2636" s="355">
        <v>73</v>
      </c>
      <c r="J2636" s="355">
        <v>7</v>
      </c>
      <c r="K2636" s="342">
        <v>80</v>
      </c>
      <c r="L2636" s="324">
        <f t="shared" si="141"/>
        <v>8.7499999999999994E-2</v>
      </c>
    </row>
    <row r="2637" spans="1:12" ht="12.75" x14ac:dyDescent="0.2">
      <c r="A2637" s="302" t="s">
        <v>17232</v>
      </c>
      <c r="B2637" s="312">
        <v>3650</v>
      </c>
      <c r="C2637" s="315" t="s">
        <v>86</v>
      </c>
      <c r="D2637" s="352" t="s">
        <v>60</v>
      </c>
      <c r="E2637" s="315" t="s">
        <v>86</v>
      </c>
      <c r="F2637" s="353" t="s">
        <v>17221</v>
      </c>
      <c r="G2637" s="353">
        <v>83.7</v>
      </c>
      <c r="H2637" s="356">
        <v>16.190000000000001</v>
      </c>
      <c r="I2637" s="355">
        <v>51.29</v>
      </c>
      <c r="J2637" s="355">
        <v>8.51</v>
      </c>
      <c r="K2637" s="342">
        <v>59.8</v>
      </c>
      <c r="L2637" s="324">
        <f t="shared" si="141"/>
        <v>0.1423076923076923</v>
      </c>
    </row>
    <row r="2638" spans="1:12" ht="12.75" x14ac:dyDescent="0.2">
      <c r="A2638" s="302" t="s">
        <v>17232</v>
      </c>
      <c r="B2638" s="312">
        <v>3650</v>
      </c>
      <c r="C2638" s="315" t="s">
        <v>86</v>
      </c>
      <c r="D2638" s="352" t="s">
        <v>60</v>
      </c>
      <c r="E2638" s="315" t="s">
        <v>86</v>
      </c>
      <c r="F2638" s="353" t="s">
        <v>17221</v>
      </c>
      <c r="G2638" s="353">
        <v>83.7</v>
      </c>
      <c r="H2638" s="356">
        <v>16.14</v>
      </c>
      <c r="I2638" s="355">
        <v>51.86</v>
      </c>
      <c r="J2638" s="355">
        <v>8.41</v>
      </c>
      <c r="K2638" s="342">
        <v>60.27</v>
      </c>
      <c r="L2638" s="324">
        <f t="shared" si="141"/>
        <v>0.13953874232619876</v>
      </c>
    </row>
    <row r="2639" spans="1:12" ht="12.75" x14ac:dyDescent="0.2">
      <c r="A2639" s="302" t="s">
        <v>17232</v>
      </c>
      <c r="B2639" s="312">
        <v>3650</v>
      </c>
      <c r="C2639" s="315" t="s">
        <v>86</v>
      </c>
      <c r="D2639" s="352" t="s">
        <v>60</v>
      </c>
      <c r="E2639" s="315" t="s">
        <v>86</v>
      </c>
      <c r="F2639" s="353" t="s">
        <v>17221</v>
      </c>
      <c r="G2639" s="353">
        <v>83.7</v>
      </c>
      <c r="H2639" s="356">
        <v>16.149999999999999</v>
      </c>
      <c r="I2639" s="355">
        <v>52.29</v>
      </c>
      <c r="J2639" s="355">
        <v>8.17</v>
      </c>
      <c r="K2639" s="342">
        <v>60.46</v>
      </c>
      <c r="L2639" s="324">
        <f t="shared" si="141"/>
        <v>0.13513066490241482</v>
      </c>
    </row>
    <row r="2640" spans="1:12" ht="12.75" x14ac:dyDescent="0.2">
      <c r="A2640" s="302" t="s">
        <v>17232</v>
      </c>
      <c r="B2640" s="312">
        <v>3650</v>
      </c>
      <c r="C2640" s="315" t="s">
        <v>86</v>
      </c>
      <c r="D2640" s="352" t="s">
        <v>60</v>
      </c>
      <c r="E2640" s="315" t="s">
        <v>86</v>
      </c>
      <c r="F2640" s="353" t="s">
        <v>17221</v>
      </c>
      <c r="G2640" s="353">
        <v>83.6</v>
      </c>
      <c r="H2640" s="356">
        <v>15.77</v>
      </c>
      <c r="I2640" s="355">
        <v>68.209999999999994</v>
      </c>
      <c r="J2640" s="355">
        <v>11.47</v>
      </c>
      <c r="K2640" s="342">
        <v>79.680000000000007</v>
      </c>
      <c r="L2640" s="324">
        <f t="shared" si="141"/>
        <v>0.14395080321285139</v>
      </c>
    </row>
    <row r="2641" spans="1:12" ht="12.75" x14ac:dyDescent="0.2">
      <c r="A2641" s="302" t="s">
        <v>17232</v>
      </c>
      <c r="B2641" s="312">
        <v>3650</v>
      </c>
      <c r="C2641" s="315" t="s">
        <v>86</v>
      </c>
      <c r="D2641" s="352" t="s">
        <v>60</v>
      </c>
      <c r="E2641" s="315" t="s">
        <v>86</v>
      </c>
      <c r="F2641" s="353" t="s">
        <v>17221</v>
      </c>
      <c r="G2641" s="353">
        <v>83.6</v>
      </c>
      <c r="H2641" s="356">
        <v>15.76</v>
      </c>
      <c r="I2641" s="355">
        <v>68.209999999999994</v>
      </c>
      <c r="J2641" s="355">
        <v>11.26</v>
      </c>
      <c r="K2641" s="342">
        <v>79.47</v>
      </c>
      <c r="L2641" s="324">
        <f t="shared" si="141"/>
        <v>0.14168868755505223</v>
      </c>
    </row>
    <row r="2642" spans="1:12" ht="12.75" x14ac:dyDescent="0.2">
      <c r="A2642" s="302" t="s">
        <v>17232</v>
      </c>
      <c r="B2642" s="312">
        <v>3650</v>
      </c>
      <c r="C2642" s="315" t="s">
        <v>86</v>
      </c>
      <c r="D2642" s="352" t="s">
        <v>60</v>
      </c>
      <c r="E2642" s="315" t="s">
        <v>86</v>
      </c>
      <c r="F2642" s="353" t="s">
        <v>17221</v>
      </c>
      <c r="G2642" s="353">
        <v>83.6</v>
      </c>
      <c r="H2642" s="356">
        <v>15.75</v>
      </c>
      <c r="I2642" s="355">
        <v>68.14</v>
      </c>
      <c r="J2642" s="355">
        <v>12.17</v>
      </c>
      <c r="K2642" s="342">
        <v>80.31</v>
      </c>
      <c r="L2642" s="324">
        <f t="shared" si="141"/>
        <v>0.15153779105964388</v>
      </c>
    </row>
    <row r="2643" spans="1:12" ht="12.75" x14ac:dyDescent="0.2">
      <c r="A2643" s="302" t="s">
        <v>17232</v>
      </c>
      <c r="B2643" s="312">
        <v>3650</v>
      </c>
      <c r="C2643" s="315" t="s">
        <v>86</v>
      </c>
      <c r="D2643" s="352" t="s">
        <v>60</v>
      </c>
      <c r="E2643" s="315" t="s">
        <v>86</v>
      </c>
      <c r="F2643" s="353" t="s">
        <v>17221</v>
      </c>
      <c r="G2643" s="353">
        <v>83.4</v>
      </c>
      <c r="H2643" s="356">
        <v>15.54</v>
      </c>
      <c r="I2643" s="355">
        <v>70.290000000000006</v>
      </c>
      <c r="J2643" s="355">
        <v>17.45</v>
      </c>
      <c r="K2643" s="342">
        <v>87.74</v>
      </c>
      <c r="L2643" s="324">
        <f t="shared" si="141"/>
        <v>0.19888306359699112</v>
      </c>
    </row>
    <row r="2644" spans="1:12" ht="12.75" x14ac:dyDescent="0.2">
      <c r="A2644" s="302" t="s">
        <v>17232</v>
      </c>
      <c r="B2644" s="312">
        <v>3650</v>
      </c>
      <c r="C2644" s="315" t="s">
        <v>86</v>
      </c>
      <c r="D2644" s="352" t="s">
        <v>60</v>
      </c>
      <c r="E2644" s="315" t="s">
        <v>86</v>
      </c>
      <c r="F2644" s="353" t="s">
        <v>17221</v>
      </c>
      <c r="G2644" s="353">
        <v>83.4</v>
      </c>
      <c r="H2644" s="356">
        <v>15.52</v>
      </c>
      <c r="I2644" s="355">
        <v>70.569999999999993</v>
      </c>
      <c r="J2644" s="355">
        <v>17.670000000000002</v>
      </c>
      <c r="K2644" s="342">
        <v>88.24</v>
      </c>
      <c r="L2644" s="324">
        <f t="shared" si="141"/>
        <v>0.20024932003626475</v>
      </c>
    </row>
    <row r="2645" spans="1:12" ht="12.75" x14ac:dyDescent="0.2">
      <c r="A2645" s="302" t="s">
        <v>17232</v>
      </c>
      <c r="B2645" s="312">
        <v>3650</v>
      </c>
      <c r="C2645" s="315" t="s">
        <v>86</v>
      </c>
      <c r="D2645" s="352" t="s">
        <v>60</v>
      </c>
      <c r="E2645" s="315" t="s">
        <v>86</v>
      </c>
      <c r="F2645" s="353" t="s">
        <v>17221</v>
      </c>
      <c r="G2645" s="353">
        <v>83.4</v>
      </c>
      <c r="H2645" s="356">
        <v>15.53</v>
      </c>
      <c r="I2645" s="355">
        <v>71.14</v>
      </c>
      <c r="J2645" s="355">
        <v>17.34</v>
      </c>
      <c r="K2645" s="342">
        <v>88.48</v>
      </c>
      <c r="L2645" s="324">
        <f t="shared" si="141"/>
        <v>0.1959764918625678</v>
      </c>
    </row>
    <row r="2646" spans="1:12" ht="12.75" x14ac:dyDescent="0.2">
      <c r="A2646" s="302" t="s">
        <v>17232</v>
      </c>
      <c r="B2646" s="312">
        <v>6480</v>
      </c>
      <c r="C2646" s="315" t="s">
        <v>86</v>
      </c>
      <c r="D2646" s="352" t="s">
        <v>60</v>
      </c>
      <c r="E2646" s="315" t="s">
        <v>86</v>
      </c>
      <c r="F2646" s="353" t="s">
        <v>17222</v>
      </c>
      <c r="G2646" s="353">
        <v>83.33</v>
      </c>
      <c r="H2646" s="356">
        <v>17.36</v>
      </c>
      <c r="I2646" s="355">
        <v>74.19</v>
      </c>
      <c r="J2646" s="355">
        <v>4.4900000000000091</v>
      </c>
      <c r="K2646" s="342">
        <v>78.680000000000007</v>
      </c>
      <c r="L2646" s="324">
        <f t="shared" si="141"/>
        <v>5.706659888154561E-2</v>
      </c>
    </row>
    <row r="2647" spans="1:12" ht="12.75" x14ac:dyDescent="0.2">
      <c r="A2647" s="302" t="s">
        <v>17232</v>
      </c>
      <c r="B2647" s="312">
        <v>6480</v>
      </c>
      <c r="C2647" s="315" t="s">
        <v>86</v>
      </c>
      <c r="D2647" s="352" t="s">
        <v>60</v>
      </c>
      <c r="E2647" s="315" t="s">
        <v>86</v>
      </c>
      <c r="F2647" s="353" t="s">
        <v>17222</v>
      </c>
      <c r="G2647" s="353">
        <v>83.33</v>
      </c>
      <c r="H2647" s="356">
        <v>17.239999999999998</v>
      </c>
      <c r="I2647" s="355">
        <v>74.489999999999995</v>
      </c>
      <c r="J2647" s="355">
        <v>4.9000000000000057</v>
      </c>
      <c r="K2647" s="342">
        <v>79.39</v>
      </c>
      <c r="L2647" s="324">
        <f t="shared" si="141"/>
        <v>6.1720619725406295E-2</v>
      </c>
    </row>
    <row r="2648" spans="1:12" ht="12.75" x14ac:dyDescent="0.2">
      <c r="A2648" s="302" t="s">
        <v>17232</v>
      </c>
      <c r="B2648" s="312">
        <v>6480</v>
      </c>
      <c r="C2648" s="315" t="s">
        <v>86</v>
      </c>
      <c r="D2648" s="352" t="s">
        <v>60</v>
      </c>
      <c r="E2648" s="315" t="s">
        <v>86</v>
      </c>
      <c r="F2648" s="353" t="s">
        <v>17222</v>
      </c>
      <c r="G2648" s="353">
        <v>83.33</v>
      </c>
      <c r="H2648" s="356">
        <v>17.22</v>
      </c>
      <c r="I2648" s="355">
        <v>75.430000000000007</v>
      </c>
      <c r="J2648" s="355">
        <v>4.0999999999999943</v>
      </c>
      <c r="K2648" s="342">
        <v>79.53</v>
      </c>
      <c r="L2648" s="324">
        <f t="shared" si="141"/>
        <v>5.1552873129636544E-2</v>
      </c>
    </row>
    <row r="2649" spans="1:12" ht="12.75" x14ac:dyDescent="0.2">
      <c r="A2649" s="302" t="s">
        <v>17232</v>
      </c>
      <c r="B2649" s="312">
        <v>6480</v>
      </c>
      <c r="C2649" s="315" t="s">
        <v>86</v>
      </c>
      <c r="D2649" s="352" t="s">
        <v>60</v>
      </c>
      <c r="E2649" s="315" t="s">
        <v>86</v>
      </c>
      <c r="F2649" s="353" t="s">
        <v>17222</v>
      </c>
      <c r="G2649" s="353">
        <v>83.33</v>
      </c>
      <c r="H2649" s="356">
        <v>17.28</v>
      </c>
      <c r="I2649" s="355">
        <v>74.8</v>
      </c>
      <c r="J2649" s="355">
        <v>4.4000000000000057</v>
      </c>
      <c r="K2649" s="342">
        <v>79.2</v>
      </c>
      <c r="L2649" s="324">
        <f t="shared" si="141"/>
        <v>5.5555555555555629E-2</v>
      </c>
    </row>
    <row r="2650" spans="1:12" ht="12.75" x14ac:dyDescent="0.2">
      <c r="A2650" s="302" t="s">
        <v>17232</v>
      </c>
      <c r="B2650" s="312">
        <v>6050</v>
      </c>
      <c r="C2650" s="315" t="s">
        <v>86</v>
      </c>
      <c r="D2650" s="352" t="s">
        <v>60</v>
      </c>
      <c r="E2650" s="315" t="s">
        <v>86</v>
      </c>
      <c r="F2650" s="353" t="s">
        <v>17222</v>
      </c>
      <c r="G2650" s="353">
        <v>83.2</v>
      </c>
      <c r="H2650" s="356">
        <v>18.239999999999998</v>
      </c>
      <c r="I2650" s="355">
        <v>39.69</v>
      </c>
      <c r="J2650" s="355">
        <v>4.1400000000000006</v>
      </c>
      <c r="K2650" s="342">
        <v>43.83</v>
      </c>
      <c r="L2650" s="324">
        <f t="shared" si="141"/>
        <v>9.4455852156057507E-2</v>
      </c>
    </row>
    <row r="2651" spans="1:12" ht="12.75" x14ac:dyDescent="0.2">
      <c r="A2651" s="302" t="s">
        <v>17232</v>
      </c>
      <c r="B2651" s="312">
        <v>5400</v>
      </c>
      <c r="C2651" s="315" t="s">
        <v>86</v>
      </c>
      <c r="D2651" s="352" t="s">
        <v>60</v>
      </c>
      <c r="E2651" s="315" t="s">
        <v>86</v>
      </c>
      <c r="F2651" s="353" t="s">
        <v>17221</v>
      </c>
      <c r="G2651" s="353">
        <v>83.187037037037044</v>
      </c>
      <c r="H2651" s="356">
        <v>18.440000000000001</v>
      </c>
      <c r="I2651" s="355">
        <v>51.31</v>
      </c>
      <c r="J2651" s="355">
        <v>11.33</v>
      </c>
      <c r="K2651" s="342">
        <v>62.65</v>
      </c>
      <c r="L2651" s="324">
        <f t="shared" si="141"/>
        <v>0.18084596967278532</v>
      </c>
    </row>
    <row r="2652" spans="1:12" ht="12.75" x14ac:dyDescent="0.2">
      <c r="A2652" s="302" t="s">
        <v>17232</v>
      </c>
      <c r="B2652" s="312">
        <v>3434</v>
      </c>
      <c r="C2652" s="315" t="s">
        <v>86</v>
      </c>
      <c r="D2652" s="352" t="s">
        <v>60</v>
      </c>
      <c r="E2652" s="315" t="s">
        <v>86</v>
      </c>
      <c r="F2652" s="353" t="s">
        <v>17222</v>
      </c>
      <c r="G2652" s="353">
        <v>83</v>
      </c>
      <c r="H2652" s="356">
        <v>15.73</v>
      </c>
      <c r="I2652" s="355">
        <v>67.27</v>
      </c>
      <c r="J2652" s="355">
        <v>7.730000000000004</v>
      </c>
      <c r="K2652" s="342">
        <v>75</v>
      </c>
      <c r="L2652" s="324">
        <f t="shared" si="141"/>
        <v>0.10306666666666672</v>
      </c>
    </row>
    <row r="2653" spans="1:12" ht="12.75" x14ac:dyDescent="0.2">
      <c r="A2653" s="302" t="s">
        <v>17232</v>
      </c>
      <c r="B2653" s="312">
        <v>3434</v>
      </c>
      <c r="C2653" s="315" t="s">
        <v>86</v>
      </c>
      <c r="D2653" s="352" t="s">
        <v>60</v>
      </c>
      <c r="E2653" s="315" t="s">
        <v>86</v>
      </c>
      <c r="F2653" s="353" t="s">
        <v>17221</v>
      </c>
      <c r="G2653" s="353">
        <v>82.9</v>
      </c>
      <c r="H2653" s="356">
        <v>15.59</v>
      </c>
      <c r="I2653" s="355">
        <v>79</v>
      </c>
      <c r="J2653" s="355">
        <v>12</v>
      </c>
      <c r="K2653" s="342">
        <v>91</v>
      </c>
      <c r="L2653" s="324">
        <f t="shared" si="141"/>
        <v>0.13186813186813187</v>
      </c>
    </row>
    <row r="2654" spans="1:12" ht="12.75" x14ac:dyDescent="0.2">
      <c r="A2654" s="302" t="s">
        <v>17232</v>
      </c>
      <c r="B2654" s="312">
        <v>3434</v>
      </c>
      <c r="C2654" s="315" t="s">
        <v>86</v>
      </c>
      <c r="D2654" s="352" t="s">
        <v>60</v>
      </c>
      <c r="E2654" s="315" t="s">
        <v>86</v>
      </c>
      <c r="F2654" s="353" t="s">
        <v>17221</v>
      </c>
      <c r="G2654" s="353">
        <v>82.9</v>
      </c>
      <c r="H2654" s="356">
        <v>15.59</v>
      </c>
      <c r="I2654" s="355">
        <v>81</v>
      </c>
      <c r="J2654" s="355">
        <v>11</v>
      </c>
      <c r="K2654" s="342">
        <v>92</v>
      </c>
      <c r="L2654" s="324">
        <f t="shared" si="141"/>
        <v>0.11956521739130435</v>
      </c>
    </row>
    <row r="2655" spans="1:12" ht="12.75" x14ac:dyDescent="0.2">
      <c r="A2655" s="302" t="s">
        <v>17232</v>
      </c>
      <c r="B2655" s="312">
        <v>3434</v>
      </c>
      <c r="C2655" s="315" t="s">
        <v>86</v>
      </c>
      <c r="D2655" s="352" t="s">
        <v>60</v>
      </c>
      <c r="E2655" s="315" t="s">
        <v>86</v>
      </c>
      <c r="F2655" s="353" t="s">
        <v>17221</v>
      </c>
      <c r="G2655" s="353">
        <v>82.9</v>
      </c>
      <c r="H2655" s="356">
        <v>15.6</v>
      </c>
      <c r="I2655" s="355">
        <v>81</v>
      </c>
      <c r="J2655" s="355">
        <v>11</v>
      </c>
      <c r="K2655" s="342">
        <v>92</v>
      </c>
      <c r="L2655" s="324">
        <f t="shared" si="141"/>
        <v>0.11956521739130435</v>
      </c>
    </row>
    <row r="2656" spans="1:12" ht="12.75" x14ac:dyDescent="0.2">
      <c r="A2656" s="302" t="s">
        <v>17232</v>
      </c>
      <c r="B2656" s="312">
        <v>5650</v>
      </c>
      <c r="C2656" s="315" t="s">
        <v>86</v>
      </c>
      <c r="D2656" s="352" t="s">
        <v>60</v>
      </c>
      <c r="E2656" s="315" t="s">
        <v>86</v>
      </c>
      <c r="F2656" s="353" t="s">
        <v>17221</v>
      </c>
      <c r="G2656" s="353">
        <v>82.580530973451332</v>
      </c>
      <c r="H2656" s="356">
        <v>18.61</v>
      </c>
      <c r="I2656" s="355">
        <v>64.64</v>
      </c>
      <c r="J2656" s="355">
        <v>10.55</v>
      </c>
      <c r="K2656" s="342">
        <v>75.180000000000007</v>
      </c>
      <c r="L2656" s="324">
        <f t="shared" si="141"/>
        <v>0.14032987496674648</v>
      </c>
    </row>
    <row r="2657" spans="1:12" ht="12.75" x14ac:dyDescent="0.2">
      <c r="A2657" s="302" t="s">
        <v>17232</v>
      </c>
      <c r="B2657" s="312">
        <v>3333</v>
      </c>
      <c r="C2657" s="315" t="s">
        <v>86</v>
      </c>
      <c r="D2657" s="352" t="s">
        <v>60</v>
      </c>
      <c r="E2657" s="315" t="s">
        <v>86</v>
      </c>
      <c r="F2657" s="341" t="s">
        <v>17221</v>
      </c>
      <c r="G2657" s="357">
        <v>82.477999999999994</v>
      </c>
      <c r="H2657" s="356">
        <v>17.675792682926826</v>
      </c>
      <c r="I2657" s="355">
        <v>35.114851485148513</v>
      </c>
      <c r="J2657" s="355">
        <v>2.2424999999999997</v>
      </c>
      <c r="K2657" s="342">
        <v>37.357351485148513</v>
      </c>
      <c r="L2657" s="324">
        <f t="shared" si="141"/>
        <v>6.0028345448726733E-2</v>
      </c>
    </row>
    <row r="2658" spans="1:12" ht="12.75" x14ac:dyDescent="0.2">
      <c r="A2658" s="302" t="s">
        <v>17232</v>
      </c>
      <c r="B2658" s="312">
        <v>3650</v>
      </c>
      <c r="C2658" s="315" t="s">
        <v>86</v>
      </c>
      <c r="D2658" s="352" t="s">
        <v>60</v>
      </c>
      <c r="E2658" s="315" t="s">
        <v>86</v>
      </c>
      <c r="F2658" s="353" t="s">
        <v>17221</v>
      </c>
      <c r="G2658" s="353">
        <v>82.4</v>
      </c>
      <c r="H2658" s="356">
        <v>16.02</v>
      </c>
      <c r="I2658" s="355">
        <v>63.93</v>
      </c>
      <c r="J2658" s="355">
        <v>9.27</v>
      </c>
      <c r="K2658" s="342">
        <v>73.2</v>
      </c>
      <c r="L2658" s="324">
        <f t="shared" si="141"/>
        <v>0.12663934426229506</v>
      </c>
    </row>
    <row r="2659" spans="1:12" ht="12.75" x14ac:dyDescent="0.2">
      <c r="A2659" s="302" t="s">
        <v>17232</v>
      </c>
      <c r="B2659" s="312">
        <v>3650</v>
      </c>
      <c r="C2659" s="315" t="s">
        <v>86</v>
      </c>
      <c r="D2659" s="352" t="s">
        <v>60</v>
      </c>
      <c r="E2659" s="315" t="s">
        <v>86</v>
      </c>
      <c r="F2659" s="353" t="s">
        <v>17221</v>
      </c>
      <c r="G2659" s="353">
        <v>82.4</v>
      </c>
      <c r="H2659" s="356">
        <v>15.99</v>
      </c>
      <c r="I2659" s="355">
        <v>65.209999999999994</v>
      </c>
      <c r="J2659" s="355">
        <v>10.07</v>
      </c>
      <c r="K2659" s="342">
        <v>75.28</v>
      </c>
      <c r="L2659" s="324">
        <f t="shared" si="141"/>
        <v>0.13376726886291179</v>
      </c>
    </row>
    <row r="2660" spans="1:12" ht="12.75" x14ac:dyDescent="0.2">
      <c r="A2660" s="302" t="s">
        <v>17232</v>
      </c>
      <c r="B2660" s="312">
        <v>3650</v>
      </c>
      <c r="C2660" s="315" t="s">
        <v>86</v>
      </c>
      <c r="D2660" s="352" t="s">
        <v>60</v>
      </c>
      <c r="E2660" s="315" t="s">
        <v>86</v>
      </c>
      <c r="F2660" s="353" t="s">
        <v>17221</v>
      </c>
      <c r="G2660" s="353">
        <v>82.4</v>
      </c>
      <c r="H2660" s="356">
        <v>15.97</v>
      </c>
      <c r="I2660" s="355">
        <v>66.64</v>
      </c>
      <c r="J2660" s="355">
        <v>9.19</v>
      </c>
      <c r="K2660" s="342">
        <v>75.83</v>
      </c>
      <c r="L2660" s="324">
        <f t="shared" si="141"/>
        <v>0.12119214031385994</v>
      </c>
    </row>
    <row r="2661" spans="1:12" ht="12.75" x14ac:dyDescent="0.2">
      <c r="A2661" s="302" t="s">
        <v>17232</v>
      </c>
      <c r="B2661" s="312">
        <v>3650</v>
      </c>
      <c r="C2661" s="315" t="s">
        <v>86</v>
      </c>
      <c r="D2661" s="352" t="s">
        <v>60</v>
      </c>
      <c r="E2661" s="315" t="s">
        <v>86</v>
      </c>
      <c r="F2661" s="353" t="s">
        <v>17221</v>
      </c>
      <c r="G2661" s="353">
        <v>82</v>
      </c>
      <c r="H2661" s="356">
        <v>16.170000000000002</v>
      </c>
      <c r="I2661" s="355">
        <v>49.21</v>
      </c>
      <c r="J2661" s="355">
        <v>9.84</v>
      </c>
      <c r="K2661" s="342">
        <v>59</v>
      </c>
      <c r="L2661" s="324">
        <f t="shared" si="141"/>
        <v>0.16677966101694916</v>
      </c>
    </row>
    <row r="2662" spans="1:12" ht="12.75" x14ac:dyDescent="0.2">
      <c r="A2662" s="302" t="s">
        <v>17232</v>
      </c>
      <c r="B2662" s="312">
        <v>3650</v>
      </c>
      <c r="C2662" s="315" t="s">
        <v>86</v>
      </c>
      <c r="D2662" s="352" t="s">
        <v>60</v>
      </c>
      <c r="E2662" s="315" t="s">
        <v>86</v>
      </c>
      <c r="F2662" s="353" t="s">
        <v>17221</v>
      </c>
      <c r="G2662" s="353">
        <v>82</v>
      </c>
      <c r="H2662" s="356">
        <v>16.16</v>
      </c>
      <c r="I2662" s="355">
        <v>47.36</v>
      </c>
      <c r="J2662" s="355">
        <v>11.28</v>
      </c>
      <c r="K2662" s="342">
        <v>58.64</v>
      </c>
      <c r="L2662" s="324">
        <f t="shared" si="141"/>
        <v>0.1923601637107776</v>
      </c>
    </row>
    <row r="2663" spans="1:12" ht="12.75" x14ac:dyDescent="0.2">
      <c r="A2663" s="302" t="s">
        <v>17232</v>
      </c>
      <c r="B2663" s="312">
        <v>3650</v>
      </c>
      <c r="C2663" s="315" t="s">
        <v>86</v>
      </c>
      <c r="D2663" s="352" t="s">
        <v>60</v>
      </c>
      <c r="E2663" s="315" t="s">
        <v>86</v>
      </c>
      <c r="F2663" s="353" t="s">
        <v>17221</v>
      </c>
      <c r="G2663" s="353">
        <v>82</v>
      </c>
      <c r="H2663" s="356">
        <v>16.16</v>
      </c>
      <c r="I2663" s="355">
        <v>50.5</v>
      </c>
      <c r="J2663" s="355">
        <v>8.9600000000000009</v>
      </c>
      <c r="K2663" s="342">
        <v>59.46</v>
      </c>
      <c r="L2663" s="324">
        <f t="shared" si="141"/>
        <v>0.15068953918600742</v>
      </c>
    </row>
    <row r="2664" spans="1:12" ht="12.75" x14ac:dyDescent="0.2">
      <c r="A2664" s="302" t="s">
        <v>17232</v>
      </c>
      <c r="B2664" s="312">
        <v>3650</v>
      </c>
      <c r="C2664" s="315" t="s">
        <v>86</v>
      </c>
      <c r="D2664" s="352" t="s">
        <v>60</v>
      </c>
      <c r="E2664" s="315" t="s">
        <v>86</v>
      </c>
      <c r="F2664" s="353" t="s">
        <v>17221</v>
      </c>
      <c r="G2664" s="353">
        <v>81.8</v>
      </c>
      <c r="H2664" s="356">
        <v>15.93</v>
      </c>
      <c r="I2664" s="355">
        <v>59.71</v>
      </c>
      <c r="J2664" s="355">
        <v>9.69</v>
      </c>
      <c r="K2664" s="342">
        <v>69.400000000000006</v>
      </c>
      <c r="L2664" s="324">
        <f t="shared" si="141"/>
        <v>0.13962536023054753</v>
      </c>
    </row>
    <row r="2665" spans="1:12" ht="12.75" x14ac:dyDescent="0.2">
      <c r="A2665" s="302" t="s">
        <v>17232</v>
      </c>
      <c r="B2665" s="312">
        <v>3650</v>
      </c>
      <c r="C2665" s="315" t="s">
        <v>86</v>
      </c>
      <c r="D2665" s="352" t="s">
        <v>60</v>
      </c>
      <c r="E2665" s="315" t="s">
        <v>86</v>
      </c>
      <c r="F2665" s="353" t="s">
        <v>17221</v>
      </c>
      <c r="G2665" s="353">
        <v>81.8</v>
      </c>
      <c r="H2665" s="356">
        <v>15.92</v>
      </c>
      <c r="I2665" s="355">
        <v>60.5</v>
      </c>
      <c r="J2665" s="355">
        <v>9.6300000000000008</v>
      </c>
      <c r="K2665" s="342">
        <v>70.13</v>
      </c>
      <c r="L2665" s="324">
        <f t="shared" si="141"/>
        <v>0.13731641237701414</v>
      </c>
    </row>
    <row r="2666" spans="1:12" ht="12.75" x14ac:dyDescent="0.2">
      <c r="A2666" s="302" t="s">
        <v>17232</v>
      </c>
      <c r="B2666" s="312">
        <v>3650</v>
      </c>
      <c r="C2666" s="315" t="s">
        <v>86</v>
      </c>
      <c r="D2666" s="352" t="s">
        <v>60</v>
      </c>
      <c r="E2666" s="315" t="s">
        <v>86</v>
      </c>
      <c r="F2666" s="353" t="s">
        <v>17221</v>
      </c>
      <c r="G2666" s="353">
        <v>81.8</v>
      </c>
      <c r="H2666" s="356">
        <v>15.92</v>
      </c>
      <c r="I2666" s="355">
        <v>61.36</v>
      </c>
      <c r="J2666" s="355">
        <v>9.6999999999999993</v>
      </c>
      <c r="K2666" s="342">
        <v>71.06</v>
      </c>
      <c r="L2666" s="324">
        <f t="shared" si="141"/>
        <v>0.13650436251055445</v>
      </c>
    </row>
    <row r="2667" spans="1:12" ht="12.75" x14ac:dyDescent="0.2">
      <c r="A2667" s="302" t="s">
        <v>17232</v>
      </c>
      <c r="B2667" s="312">
        <v>3434</v>
      </c>
      <c r="C2667" s="315" t="s">
        <v>86</v>
      </c>
      <c r="D2667" s="352" t="s">
        <v>60</v>
      </c>
      <c r="E2667" s="315" t="s">
        <v>86</v>
      </c>
      <c r="F2667" s="353" t="s">
        <v>17221</v>
      </c>
      <c r="G2667" s="353">
        <v>81.770529994175888</v>
      </c>
      <c r="H2667" s="356">
        <v>16.23</v>
      </c>
      <c r="I2667" s="355">
        <v>50</v>
      </c>
      <c r="J2667" s="355">
        <v>7</v>
      </c>
      <c r="K2667" s="342">
        <v>57</v>
      </c>
      <c r="L2667" s="324">
        <f t="shared" si="141"/>
        <v>0.12280701754385964</v>
      </c>
    </row>
    <row r="2668" spans="1:12" ht="12.75" x14ac:dyDescent="0.2">
      <c r="A2668" s="302" t="s">
        <v>17232</v>
      </c>
      <c r="B2668" s="312">
        <v>3434</v>
      </c>
      <c r="C2668" s="315" t="s">
        <v>86</v>
      </c>
      <c r="D2668" s="352" t="s">
        <v>60</v>
      </c>
      <c r="E2668" s="315" t="s">
        <v>86</v>
      </c>
      <c r="F2668" s="353" t="s">
        <v>17221</v>
      </c>
      <c r="G2668" s="353">
        <v>81.770529994175888</v>
      </c>
      <c r="H2668" s="356">
        <v>16.2</v>
      </c>
      <c r="I2668" s="355">
        <v>51</v>
      </c>
      <c r="J2668" s="355">
        <v>7</v>
      </c>
      <c r="K2668" s="342">
        <v>58</v>
      </c>
      <c r="L2668" s="324">
        <f t="shared" si="141"/>
        <v>0.1206896551724138</v>
      </c>
    </row>
    <row r="2669" spans="1:12" ht="12.75" x14ac:dyDescent="0.2">
      <c r="A2669" s="302" t="s">
        <v>17232</v>
      </c>
      <c r="B2669" s="312">
        <v>3434</v>
      </c>
      <c r="C2669" s="315" t="s">
        <v>86</v>
      </c>
      <c r="D2669" s="352" t="s">
        <v>60</v>
      </c>
      <c r="E2669" s="315" t="s">
        <v>86</v>
      </c>
      <c r="F2669" s="353" t="s">
        <v>17221</v>
      </c>
      <c r="G2669" s="353">
        <v>81.770529994175888</v>
      </c>
      <c r="H2669" s="356">
        <v>16.16</v>
      </c>
      <c r="I2669" s="355">
        <v>53</v>
      </c>
      <c r="J2669" s="355">
        <v>7</v>
      </c>
      <c r="K2669" s="342">
        <v>60</v>
      </c>
      <c r="L2669" s="324">
        <f t="shared" si="141"/>
        <v>0.11666666666666667</v>
      </c>
    </row>
    <row r="2670" spans="1:12" ht="12.75" x14ac:dyDescent="0.2">
      <c r="A2670" s="302" t="s">
        <v>17232</v>
      </c>
      <c r="B2670" s="312">
        <v>5650</v>
      </c>
      <c r="C2670" s="315" t="s">
        <v>86</v>
      </c>
      <c r="D2670" s="352" t="s">
        <v>60</v>
      </c>
      <c r="E2670" s="315" t="s">
        <v>86</v>
      </c>
      <c r="F2670" s="353" t="s">
        <v>17221</v>
      </c>
      <c r="G2670" s="353">
        <v>81.752212389380531</v>
      </c>
      <c r="H2670" s="356">
        <v>18.71</v>
      </c>
      <c r="I2670" s="355">
        <v>79.19</v>
      </c>
      <c r="J2670" s="355">
        <v>10.11</v>
      </c>
      <c r="K2670" s="342">
        <v>89.3</v>
      </c>
      <c r="L2670" s="324">
        <f t="shared" si="141"/>
        <v>0.11321388577827547</v>
      </c>
    </row>
    <row r="2671" spans="1:12" ht="12.75" x14ac:dyDescent="0.2">
      <c r="A2671" s="302" t="s">
        <v>17232</v>
      </c>
      <c r="B2671" s="312">
        <v>3650</v>
      </c>
      <c r="C2671" s="315" t="s">
        <v>86</v>
      </c>
      <c r="D2671" s="352" t="s">
        <v>60</v>
      </c>
      <c r="E2671" s="315" t="s">
        <v>86</v>
      </c>
      <c r="F2671" s="353" t="s">
        <v>17221</v>
      </c>
      <c r="G2671" s="353">
        <v>81.5</v>
      </c>
      <c r="H2671" s="356">
        <v>16.04</v>
      </c>
      <c r="I2671" s="355">
        <v>61.43</v>
      </c>
      <c r="J2671" s="355">
        <v>7.67</v>
      </c>
      <c r="K2671" s="342">
        <v>69.099999999999994</v>
      </c>
      <c r="L2671" s="324">
        <f t="shared" si="141"/>
        <v>0.11099855282199711</v>
      </c>
    </row>
    <row r="2672" spans="1:12" ht="12.75" x14ac:dyDescent="0.2">
      <c r="A2672" s="302" t="s">
        <v>17232</v>
      </c>
      <c r="B2672" s="312">
        <v>3650</v>
      </c>
      <c r="C2672" s="315" t="s">
        <v>86</v>
      </c>
      <c r="D2672" s="352" t="s">
        <v>60</v>
      </c>
      <c r="E2672" s="315" t="s">
        <v>86</v>
      </c>
      <c r="F2672" s="353" t="s">
        <v>17221</v>
      </c>
      <c r="G2672" s="353">
        <v>81.5</v>
      </c>
      <c r="H2672" s="356">
        <v>16.03</v>
      </c>
      <c r="I2672" s="355">
        <v>62.21</v>
      </c>
      <c r="J2672" s="355">
        <v>7.86</v>
      </c>
      <c r="K2672" s="342">
        <v>70.069999999999993</v>
      </c>
      <c r="L2672" s="324">
        <f t="shared" si="141"/>
        <v>0.11217354074496934</v>
      </c>
    </row>
    <row r="2673" spans="1:12" ht="12.75" x14ac:dyDescent="0.2">
      <c r="A2673" s="302" t="s">
        <v>17232</v>
      </c>
      <c r="B2673" s="312">
        <v>3650</v>
      </c>
      <c r="C2673" s="315" t="s">
        <v>86</v>
      </c>
      <c r="D2673" s="352" t="s">
        <v>60</v>
      </c>
      <c r="E2673" s="315" t="s">
        <v>86</v>
      </c>
      <c r="F2673" s="353" t="s">
        <v>17221</v>
      </c>
      <c r="G2673" s="353">
        <v>81.5</v>
      </c>
      <c r="H2673" s="356">
        <v>16.04</v>
      </c>
      <c r="I2673" s="355">
        <v>62.36</v>
      </c>
      <c r="J2673" s="355">
        <v>7.7</v>
      </c>
      <c r="K2673" s="342">
        <v>70.06</v>
      </c>
      <c r="L2673" s="324">
        <f t="shared" si="141"/>
        <v>0.109905795032829</v>
      </c>
    </row>
    <row r="2674" spans="1:12" ht="12.75" x14ac:dyDescent="0.2">
      <c r="A2674" s="302" t="s">
        <v>17232</v>
      </c>
      <c r="B2674" s="312">
        <v>6670</v>
      </c>
      <c r="C2674" s="315" t="s">
        <v>86</v>
      </c>
      <c r="D2674" s="352" t="s">
        <v>60</v>
      </c>
      <c r="E2674" s="315" t="s">
        <v>86</v>
      </c>
      <c r="F2674" s="353" t="s">
        <v>17222</v>
      </c>
      <c r="G2674" s="353">
        <v>81.5</v>
      </c>
      <c r="H2674" s="356">
        <v>17.53</v>
      </c>
      <c r="I2674" s="355">
        <v>65.47</v>
      </c>
      <c r="J2674" s="355">
        <v>2.1899999999999977</v>
      </c>
      <c r="K2674" s="342">
        <v>67.66</v>
      </c>
      <c r="L2674" s="324">
        <f t="shared" si="141"/>
        <v>3.2367720957729794E-2</v>
      </c>
    </row>
    <row r="2675" spans="1:12" ht="12.75" x14ac:dyDescent="0.2">
      <c r="A2675" s="302" t="s">
        <v>17232</v>
      </c>
      <c r="B2675" s="312">
        <v>3333</v>
      </c>
      <c r="C2675" s="315" t="s">
        <v>86</v>
      </c>
      <c r="D2675" s="352" t="s">
        <v>60</v>
      </c>
      <c r="E2675" s="315" t="s">
        <v>86</v>
      </c>
      <c r="F2675" s="353" t="s">
        <v>17221</v>
      </c>
      <c r="G2675" s="357">
        <v>81.397999999999996</v>
      </c>
      <c r="H2675" s="356">
        <v>17.55031055900621</v>
      </c>
      <c r="I2675" s="355">
        <v>30.739215686274509</v>
      </c>
      <c r="J2675" s="355">
        <v>6.0626530612244913</v>
      </c>
      <c r="K2675" s="342">
        <v>36.801868747499</v>
      </c>
      <c r="L2675" s="324">
        <f t="shared" si="141"/>
        <v>0.16473764152632875</v>
      </c>
    </row>
    <row r="2676" spans="1:12" ht="12.75" x14ac:dyDescent="0.2">
      <c r="A2676" s="302" t="s">
        <v>17232</v>
      </c>
      <c r="B2676" s="312">
        <v>3434</v>
      </c>
      <c r="C2676" s="315" t="s">
        <v>86</v>
      </c>
      <c r="D2676" s="352" t="s">
        <v>60</v>
      </c>
      <c r="E2676" s="315" t="s">
        <v>86</v>
      </c>
      <c r="F2676" s="353" t="s">
        <v>17221</v>
      </c>
      <c r="G2676" s="353">
        <v>81.3</v>
      </c>
      <c r="H2676" s="356">
        <v>15.9</v>
      </c>
      <c r="I2676" s="355">
        <v>85</v>
      </c>
      <c r="J2676" s="355">
        <v>13</v>
      </c>
      <c r="K2676" s="342">
        <v>98</v>
      </c>
      <c r="L2676" s="324">
        <f t="shared" si="141"/>
        <v>0.1326530612244898</v>
      </c>
    </row>
    <row r="2677" spans="1:12" ht="12.75" x14ac:dyDescent="0.2">
      <c r="A2677" s="302" t="s">
        <v>17232</v>
      </c>
      <c r="B2677" s="312">
        <v>3434</v>
      </c>
      <c r="C2677" s="315" t="s">
        <v>86</v>
      </c>
      <c r="D2677" s="352" t="s">
        <v>60</v>
      </c>
      <c r="E2677" s="315" t="s">
        <v>86</v>
      </c>
      <c r="F2677" s="353" t="s">
        <v>17221</v>
      </c>
      <c r="G2677" s="353">
        <v>81.3</v>
      </c>
      <c r="H2677" s="356">
        <v>15.9</v>
      </c>
      <c r="I2677" s="355">
        <v>85</v>
      </c>
      <c r="J2677" s="355">
        <v>13</v>
      </c>
      <c r="K2677" s="342">
        <v>98</v>
      </c>
      <c r="L2677" s="324">
        <f t="shared" si="141"/>
        <v>0.1326530612244898</v>
      </c>
    </row>
    <row r="2678" spans="1:12" ht="12.75" x14ac:dyDescent="0.2">
      <c r="A2678" s="302" t="s">
        <v>17232</v>
      </c>
      <c r="B2678" s="312">
        <v>3434</v>
      </c>
      <c r="C2678" s="315" t="s">
        <v>86</v>
      </c>
      <c r="D2678" s="352" t="s">
        <v>60</v>
      </c>
      <c r="E2678" s="315" t="s">
        <v>86</v>
      </c>
      <c r="F2678" s="353" t="s">
        <v>17221</v>
      </c>
      <c r="G2678" s="353">
        <v>81.3</v>
      </c>
      <c r="H2678" s="356">
        <v>15.9</v>
      </c>
      <c r="I2678" s="355">
        <v>86</v>
      </c>
      <c r="J2678" s="355">
        <v>13</v>
      </c>
      <c r="K2678" s="342">
        <v>99</v>
      </c>
      <c r="L2678" s="324">
        <f t="shared" si="141"/>
        <v>0.13131313131313133</v>
      </c>
    </row>
    <row r="2679" spans="1:12" ht="12.75" x14ac:dyDescent="0.2">
      <c r="A2679" s="302" t="s">
        <v>17232</v>
      </c>
      <c r="B2679" s="312">
        <v>3500</v>
      </c>
      <c r="C2679" s="315" t="s">
        <v>86</v>
      </c>
      <c r="D2679" s="352" t="s">
        <v>60</v>
      </c>
      <c r="E2679" s="315" t="s">
        <v>86</v>
      </c>
      <c r="F2679" s="353" t="s">
        <v>17222</v>
      </c>
      <c r="G2679" s="353">
        <v>81.3</v>
      </c>
      <c r="H2679" s="356">
        <v>15.99</v>
      </c>
      <c r="I2679" s="355">
        <v>46.78</v>
      </c>
      <c r="J2679" s="355">
        <v>1.1899999999999977</v>
      </c>
      <c r="K2679" s="342">
        <v>47.97</v>
      </c>
      <c r="L2679" s="324">
        <f t="shared" ref="L2679:L2742" si="142">IF(J2679="","",IF(K2679="","",J2679/K2679))</f>
        <v>2.4807171148634517E-2</v>
      </c>
    </row>
    <row r="2680" spans="1:12" ht="12.75" x14ac:dyDescent="0.2">
      <c r="A2680" s="302" t="s">
        <v>17232</v>
      </c>
      <c r="B2680" s="312">
        <v>3500</v>
      </c>
      <c r="C2680" s="315" t="s">
        <v>86</v>
      </c>
      <c r="D2680" s="352" t="s">
        <v>60</v>
      </c>
      <c r="E2680" s="315" t="s">
        <v>86</v>
      </c>
      <c r="F2680" s="353" t="s">
        <v>17222</v>
      </c>
      <c r="G2680" s="353">
        <v>81.099999999999994</v>
      </c>
      <c r="H2680" s="356">
        <v>16.010000000000002</v>
      </c>
      <c r="I2680" s="355">
        <v>47.13</v>
      </c>
      <c r="J2680" s="355">
        <v>1.2999999999999972</v>
      </c>
      <c r="K2680" s="342">
        <v>48.43</v>
      </c>
      <c r="L2680" s="324">
        <f t="shared" si="142"/>
        <v>2.6842865992153565E-2</v>
      </c>
    </row>
    <row r="2681" spans="1:12" ht="12.75" x14ac:dyDescent="0.2">
      <c r="A2681" s="302" t="s">
        <v>17232</v>
      </c>
      <c r="B2681" s="312">
        <v>6050</v>
      </c>
      <c r="C2681" s="315" t="s">
        <v>86</v>
      </c>
      <c r="D2681" s="352" t="s">
        <v>60</v>
      </c>
      <c r="E2681" s="315" t="s">
        <v>86</v>
      </c>
      <c r="F2681" s="353" t="s">
        <v>17222</v>
      </c>
      <c r="G2681" s="353">
        <v>81</v>
      </c>
      <c r="H2681" s="356">
        <v>18.28</v>
      </c>
      <c r="I2681" s="355">
        <v>40.869999999999997</v>
      </c>
      <c r="J2681" s="355">
        <v>4.4100000000000037</v>
      </c>
      <c r="K2681" s="342">
        <v>45.28</v>
      </c>
      <c r="L2681" s="324">
        <f t="shared" si="142"/>
        <v>9.7393992932862272E-2</v>
      </c>
    </row>
    <row r="2682" spans="1:12" ht="12.75" x14ac:dyDescent="0.2">
      <c r="A2682" s="302" t="s">
        <v>17232</v>
      </c>
      <c r="B2682" s="312">
        <v>4500</v>
      </c>
      <c r="C2682" s="315" t="s">
        <v>86</v>
      </c>
      <c r="D2682" s="352" t="s">
        <v>60</v>
      </c>
      <c r="E2682" s="315" t="s">
        <v>86</v>
      </c>
      <c r="F2682" s="353" t="s">
        <v>17221</v>
      </c>
      <c r="G2682" s="353">
        <v>80.977777777777789</v>
      </c>
      <c r="H2682" s="356">
        <v>17.196553846153851</v>
      </c>
      <c r="I2682" s="355">
        <v>57.710495049504949</v>
      </c>
      <c r="J2682" s="355">
        <v>12.871287128712872</v>
      </c>
      <c r="K2682" s="342">
        <v>70.581782178217821</v>
      </c>
      <c r="L2682" s="324">
        <f t="shared" si="142"/>
        <v>0.18235990550951359</v>
      </c>
    </row>
    <row r="2683" spans="1:12" ht="12.75" x14ac:dyDescent="0.2">
      <c r="A2683" s="302" t="s">
        <v>17232</v>
      </c>
      <c r="B2683" s="312">
        <v>3500</v>
      </c>
      <c r="C2683" s="315" t="s">
        <v>86</v>
      </c>
      <c r="D2683" s="352" t="s">
        <v>60</v>
      </c>
      <c r="E2683" s="315" t="s">
        <v>86</v>
      </c>
      <c r="F2683" s="353" t="s">
        <v>17222</v>
      </c>
      <c r="G2683" s="353">
        <v>80.88</v>
      </c>
      <c r="H2683" s="356">
        <v>16.170000000000002</v>
      </c>
      <c r="I2683" s="355">
        <v>45.24</v>
      </c>
      <c r="J2683" s="355">
        <v>2.4099999999999966</v>
      </c>
      <c r="K2683" s="342">
        <v>47.65</v>
      </c>
      <c r="L2683" s="324">
        <f t="shared" si="142"/>
        <v>5.0577124868835185E-2</v>
      </c>
    </row>
    <row r="2684" spans="1:12" ht="12.75" x14ac:dyDescent="0.2">
      <c r="A2684" s="302" t="s">
        <v>17232</v>
      </c>
      <c r="B2684" s="312">
        <v>6050</v>
      </c>
      <c r="C2684" s="315" t="s">
        <v>86</v>
      </c>
      <c r="D2684" s="352" t="s">
        <v>60</v>
      </c>
      <c r="E2684" s="315" t="s">
        <v>86</v>
      </c>
      <c r="F2684" s="353" t="s">
        <v>17222</v>
      </c>
      <c r="G2684" s="353">
        <v>80.7</v>
      </c>
      <c r="H2684" s="356">
        <v>18.12</v>
      </c>
      <c r="I2684" s="355">
        <v>42.81</v>
      </c>
      <c r="J2684" s="355">
        <v>3.7299999999999969</v>
      </c>
      <c r="K2684" s="342">
        <v>46.54</v>
      </c>
      <c r="L2684" s="324">
        <f t="shared" si="142"/>
        <v>8.0146110872367796E-2</v>
      </c>
    </row>
    <row r="2685" spans="1:12" ht="12.75" x14ac:dyDescent="0.2">
      <c r="A2685" s="302" t="s">
        <v>17232</v>
      </c>
      <c r="B2685" s="312">
        <v>3434</v>
      </c>
      <c r="C2685" s="315" t="s">
        <v>86</v>
      </c>
      <c r="D2685" s="352" t="s">
        <v>60</v>
      </c>
      <c r="E2685" s="315" t="s">
        <v>86</v>
      </c>
      <c r="F2685" s="353" t="s">
        <v>17221</v>
      </c>
      <c r="G2685" s="353">
        <v>80.599999999999994</v>
      </c>
      <c r="H2685" s="356">
        <v>15.92</v>
      </c>
      <c r="I2685" s="355">
        <v>76</v>
      </c>
      <c r="J2685" s="355">
        <v>12</v>
      </c>
      <c r="K2685" s="342">
        <v>88</v>
      </c>
      <c r="L2685" s="324">
        <f t="shared" si="142"/>
        <v>0.13636363636363635</v>
      </c>
    </row>
    <row r="2686" spans="1:12" ht="12.75" x14ac:dyDescent="0.2">
      <c r="A2686" s="302" t="s">
        <v>17232</v>
      </c>
      <c r="B2686" s="312">
        <v>3434</v>
      </c>
      <c r="C2686" s="315" t="s">
        <v>86</v>
      </c>
      <c r="D2686" s="352" t="s">
        <v>60</v>
      </c>
      <c r="E2686" s="315" t="s">
        <v>86</v>
      </c>
      <c r="F2686" s="353" t="s">
        <v>17221</v>
      </c>
      <c r="G2686" s="353">
        <v>80.599999999999994</v>
      </c>
      <c r="H2686" s="356">
        <v>15.93</v>
      </c>
      <c r="I2686" s="355">
        <v>76</v>
      </c>
      <c r="J2686" s="355">
        <v>12</v>
      </c>
      <c r="K2686" s="342">
        <v>88</v>
      </c>
      <c r="L2686" s="324">
        <f t="shared" si="142"/>
        <v>0.13636363636363635</v>
      </c>
    </row>
    <row r="2687" spans="1:12" ht="12.75" x14ac:dyDescent="0.2">
      <c r="A2687" s="302" t="s">
        <v>17232</v>
      </c>
      <c r="B2687" s="312">
        <v>3434</v>
      </c>
      <c r="C2687" s="315" t="s">
        <v>86</v>
      </c>
      <c r="D2687" s="352" t="s">
        <v>60</v>
      </c>
      <c r="E2687" s="315" t="s">
        <v>86</v>
      </c>
      <c r="F2687" s="353" t="s">
        <v>17221</v>
      </c>
      <c r="G2687" s="353">
        <v>80.599999999999994</v>
      </c>
      <c r="H2687" s="356">
        <v>15.95</v>
      </c>
      <c r="I2687" s="355">
        <v>77</v>
      </c>
      <c r="J2687" s="355">
        <v>12</v>
      </c>
      <c r="K2687" s="342">
        <v>89</v>
      </c>
      <c r="L2687" s="324">
        <f t="shared" si="142"/>
        <v>0.1348314606741573</v>
      </c>
    </row>
    <row r="2688" spans="1:12" ht="12.75" x14ac:dyDescent="0.2">
      <c r="A2688" s="302" t="s">
        <v>17232</v>
      </c>
      <c r="B2688" s="312">
        <v>3650</v>
      </c>
      <c r="C2688" s="315" t="s">
        <v>86</v>
      </c>
      <c r="D2688" s="352" t="s">
        <v>60</v>
      </c>
      <c r="E2688" s="315" t="s">
        <v>86</v>
      </c>
      <c r="F2688" s="353" t="s">
        <v>17221</v>
      </c>
      <c r="G2688" s="353">
        <v>80.5</v>
      </c>
      <c r="H2688" s="356">
        <v>15.69</v>
      </c>
      <c r="I2688" s="355">
        <v>73.569999999999993</v>
      </c>
      <c r="J2688" s="355">
        <v>10.84</v>
      </c>
      <c r="K2688" s="342">
        <v>84.41</v>
      </c>
      <c r="L2688" s="324">
        <f t="shared" si="142"/>
        <v>0.12842080322236701</v>
      </c>
    </row>
    <row r="2689" spans="1:12" ht="12.75" x14ac:dyDescent="0.2">
      <c r="A2689" s="302" t="s">
        <v>17232</v>
      </c>
      <c r="B2689" s="312">
        <v>3650</v>
      </c>
      <c r="C2689" s="315" t="s">
        <v>86</v>
      </c>
      <c r="D2689" s="352" t="s">
        <v>60</v>
      </c>
      <c r="E2689" s="315" t="s">
        <v>86</v>
      </c>
      <c r="F2689" s="353" t="s">
        <v>17221</v>
      </c>
      <c r="G2689" s="353">
        <v>80.5</v>
      </c>
      <c r="H2689" s="356">
        <v>15.68</v>
      </c>
      <c r="I2689" s="355">
        <v>74.430000000000007</v>
      </c>
      <c r="J2689" s="355">
        <v>10.37</v>
      </c>
      <c r="K2689" s="342">
        <v>84.8</v>
      </c>
      <c r="L2689" s="324">
        <f t="shared" si="142"/>
        <v>0.1222877358490566</v>
      </c>
    </row>
    <row r="2690" spans="1:12" ht="12.75" x14ac:dyDescent="0.2">
      <c r="A2690" s="302" t="s">
        <v>17232</v>
      </c>
      <c r="B2690" s="312">
        <v>3650</v>
      </c>
      <c r="C2690" s="315" t="s">
        <v>86</v>
      </c>
      <c r="D2690" s="352" t="s">
        <v>60</v>
      </c>
      <c r="E2690" s="315" t="s">
        <v>86</v>
      </c>
      <c r="F2690" s="353" t="s">
        <v>17221</v>
      </c>
      <c r="G2690" s="353">
        <v>80.5</v>
      </c>
      <c r="H2690" s="356">
        <v>15.68</v>
      </c>
      <c r="I2690" s="355">
        <v>74.569999999999993</v>
      </c>
      <c r="J2690" s="355">
        <v>10.029999999999999</v>
      </c>
      <c r="K2690" s="342">
        <v>84.6</v>
      </c>
      <c r="L2690" s="324">
        <f t="shared" si="142"/>
        <v>0.11855791962174941</v>
      </c>
    </row>
    <row r="2691" spans="1:12" ht="12.75" x14ac:dyDescent="0.2">
      <c r="A2691" s="302" t="s">
        <v>17232</v>
      </c>
      <c r="B2691" s="312">
        <v>3650</v>
      </c>
      <c r="C2691" s="315" t="s">
        <v>86</v>
      </c>
      <c r="D2691" s="352" t="s">
        <v>60</v>
      </c>
      <c r="E2691" s="315" t="s">
        <v>86</v>
      </c>
      <c r="F2691" s="353" t="s">
        <v>17221</v>
      </c>
      <c r="G2691" s="353">
        <v>80.400000000000006</v>
      </c>
      <c r="H2691" s="356">
        <v>15.96</v>
      </c>
      <c r="I2691" s="355">
        <v>66.86</v>
      </c>
      <c r="J2691" s="355">
        <v>8.02</v>
      </c>
      <c r="K2691" s="342">
        <v>74.88</v>
      </c>
      <c r="L2691" s="324">
        <f t="shared" si="142"/>
        <v>0.10710470085470085</v>
      </c>
    </row>
    <row r="2692" spans="1:12" ht="12.75" x14ac:dyDescent="0.2">
      <c r="A2692" s="302" t="s">
        <v>17232</v>
      </c>
      <c r="B2692" s="312">
        <v>3650</v>
      </c>
      <c r="C2692" s="315" t="s">
        <v>86</v>
      </c>
      <c r="D2692" s="352" t="s">
        <v>60</v>
      </c>
      <c r="E2692" s="315" t="s">
        <v>86</v>
      </c>
      <c r="F2692" s="353" t="s">
        <v>17221</v>
      </c>
      <c r="G2692" s="353">
        <v>80.400000000000006</v>
      </c>
      <c r="H2692" s="356">
        <v>15.96</v>
      </c>
      <c r="I2692" s="355">
        <v>68.14</v>
      </c>
      <c r="J2692" s="355">
        <v>8.99</v>
      </c>
      <c r="K2692" s="342">
        <v>77.13</v>
      </c>
      <c r="L2692" s="324">
        <f t="shared" si="142"/>
        <v>0.11655646311422276</v>
      </c>
    </row>
    <row r="2693" spans="1:12" ht="12.75" x14ac:dyDescent="0.2">
      <c r="A2693" s="302" t="s">
        <v>17232</v>
      </c>
      <c r="B2693" s="312">
        <v>3650</v>
      </c>
      <c r="C2693" s="315" t="s">
        <v>86</v>
      </c>
      <c r="D2693" s="352" t="s">
        <v>60</v>
      </c>
      <c r="E2693" s="315" t="s">
        <v>86</v>
      </c>
      <c r="F2693" s="353" t="s">
        <v>17221</v>
      </c>
      <c r="G2693" s="353">
        <v>80.400000000000006</v>
      </c>
      <c r="H2693" s="356">
        <v>15.97</v>
      </c>
      <c r="I2693" s="355">
        <v>69.36</v>
      </c>
      <c r="J2693" s="355">
        <v>9.35</v>
      </c>
      <c r="K2693" s="342">
        <v>78.709999999999994</v>
      </c>
      <c r="L2693" s="324">
        <f t="shared" si="142"/>
        <v>0.11879049676025918</v>
      </c>
    </row>
    <row r="2694" spans="1:12" ht="12.75" x14ac:dyDescent="0.2">
      <c r="A2694" s="302" t="s">
        <v>17232</v>
      </c>
      <c r="B2694" s="312">
        <v>3500</v>
      </c>
      <c r="C2694" s="315" t="s">
        <v>86</v>
      </c>
      <c r="D2694" s="352" t="s">
        <v>60</v>
      </c>
      <c r="E2694" s="315" t="s">
        <v>86</v>
      </c>
      <c r="F2694" s="353" t="s">
        <v>17222</v>
      </c>
      <c r="G2694" s="353">
        <v>80.239999999999995</v>
      </c>
      <c r="H2694" s="356">
        <v>16.510000000000002</v>
      </c>
      <c r="I2694" s="355">
        <v>41.81</v>
      </c>
      <c r="J2694" s="355">
        <v>4.7399999999999949</v>
      </c>
      <c r="K2694" s="342">
        <v>46.55</v>
      </c>
      <c r="L2694" s="324">
        <f t="shared" si="142"/>
        <v>0.10182599355531675</v>
      </c>
    </row>
    <row r="2695" spans="1:12" ht="12.75" x14ac:dyDescent="0.2">
      <c r="A2695" s="302" t="s">
        <v>17232</v>
      </c>
      <c r="B2695" s="312">
        <v>3650</v>
      </c>
      <c r="C2695" s="315" t="s">
        <v>86</v>
      </c>
      <c r="D2695" s="352" t="s">
        <v>60</v>
      </c>
      <c r="E2695" s="315" t="s">
        <v>86</v>
      </c>
      <c r="F2695" s="353" t="s">
        <v>17221</v>
      </c>
      <c r="G2695" s="353">
        <v>80.2</v>
      </c>
      <c r="H2695" s="356">
        <v>16.170000000000002</v>
      </c>
      <c r="I2695" s="355">
        <v>60</v>
      </c>
      <c r="J2695" s="355">
        <v>10.8</v>
      </c>
      <c r="K2695" s="342">
        <v>70.8</v>
      </c>
      <c r="L2695" s="324">
        <f t="shared" si="142"/>
        <v>0.15254237288135594</v>
      </c>
    </row>
    <row r="2696" spans="1:12" ht="12.75" x14ac:dyDescent="0.2">
      <c r="A2696" s="302" t="s">
        <v>17232</v>
      </c>
      <c r="B2696" s="312">
        <v>3434</v>
      </c>
      <c r="C2696" s="315" t="s">
        <v>86</v>
      </c>
      <c r="D2696" s="352" t="s">
        <v>60</v>
      </c>
      <c r="E2696" s="315" t="s">
        <v>86</v>
      </c>
      <c r="F2696" s="353" t="s">
        <v>17221</v>
      </c>
      <c r="G2696" s="353">
        <v>80</v>
      </c>
      <c r="H2696" s="356">
        <v>15.87</v>
      </c>
      <c r="I2696" s="355">
        <v>67</v>
      </c>
      <c r="J2696" s="355">
        <v>12</v>
      </c>
      <c r="K2696" s="342">
        <v>79</v>
      </c>
      <c r="L2696" s="324">
        <f t="shared" si="142"/>
        <v>0.15189873417721519</v>
      </c>
    </row>
    <row r="2697" spans="1:12" ht="12.75" x14ac:dyDescent="0.2">
      <c r="A2697" s="302" t="s">
        <v>17232</v>
      </c>
      <c r="B2697" s="312">
        <v>3434</v>
      </c>
      <c r="C2697" s="315" t="s">
        <v>86</v>
      </c>
      <c r="D2697" s="352" t="s">
        <v>60</v>
      </c>
      <c r="E2697" s="315" t="s">
        <v>86</v>
      </c>
      <c r="F2697" s="353" t="s">
        <v>17221</v>
      </c>
      <c r="G2697" s="353">
        <v>80</v>
      </c>
      <c r="H2697" s="356">
        <v>15.8</v>
      </c>
      <c r="I2697" s="355">
        <v>70</v>
      </c>
      <c r="J2697" s="355">
        <v>12</v>
      </c>
      <c r="K2697" s="342">
        <v>82</v>
      </c>
      <c r="L2697" s="324">
        <f t="shared" si="142"/>
        <v>0.14634146341463414</v>
      </c>
    </row>
    <row r="2698" spans="1:12" ht="12.75" x14ac:dyDescent="0.2">
      <c r="A2698" s="302" t="s">
        <v>17232</v>
      </c>
      <c r="B2698" s="312">
        <v>3434</v>
      </c>
      <c r="C2698" s="315" t="s">
        <v>86</v>
      </c>
      <c r="D2698" s="352" t="s">
        <v>60</v>
      </c>
      <c r="E2698" s="315" t="s">
        <v>86</v>
      </c>
      <c r="F2698" s="353" t="s">
        <v>17221</v>
      </c>
      <c r="G2698" s="353">
        <v>80</v>
      </c>
      <c r="H2698" s="356">
        <v>15.88</v>
      </c>
      <c r="I2698" s="355">
        <v>68</v>
      </c>
      <c r="J2698" s="355">
        <v>12</v>
      </c>
      <c r="K2698" s="342">
        <v>80</v>
      </c>
      <c r="L2698" s="324">
        <f t="shared" si="142"/>
        <v>0.15</v>
      </c>
    </row>
    <row r="2699" spans="1:12" ht="12.75" x14ac:dyDescent="0.2">
      <c r="A2699" s="302" t="s">
        <v>17232</v>
      </c>
      <c r="B2699" s="312">
        <v>6050</v>
      </c>
      <c r="C2699" s="315" t="s">
        <v>86</v>
      </c>
      <c r="D2699" s="352" t="s">
        <v>60</v>
      </c>
      <c r="E2699" s="315" t="s">
        <v>86</v>
      </c>
      <c r="F2699" s="353" t="s">
        <v>17222</v>
      </c>
      <c r="G2699" s="353">
        <v>80</v>
      </c>
      <c r="H2699" s="356">
        <v>18.11</v>
      </c>
      <c r="I2699" s="355">
        <v>44.39</v>
      </c>
      <c r="J2699" s="355">
        <v>4.3500000000000014</v>
      </c>
      <c r="K2699" s="342">
        <v>48.74</v>
      </c>
      <c r="L2699" s="324">
        <f t="shared" si="142"/>
        <v>8.9249076733688981E-2</v>
      </c>
    </row>
    <row r="2700" spans="1:12" ht="12.75" x14ac:dyDescent="0.2">
      <c r="A2700" s="302" t="s">
        <v>17232</v>
      </c>
      <c r="B2700" s="312">
        <v>6050</v>
      </c>
      <c r="C2700" s="315" t="s">
        <v>86</v>
      </c>
      <c r="D2700" s="352" t="s">
        <v>60</v>
      </c>
      <c r="E2700" s="315" t="s">
        <v>86</v>
      </c>
      <c r="F2700" s="353" t="s">
        <v>17222</v>
      </c>
      <c r="G2700" s="353">
        <v>80</v>
      </c>
      <c r="H2700" s="356">
        <v>18.260000000000002</v>
      </c>
      <c r="I2700" s="355">
        <v>41.56</v>
      </c>
      <c r="J2700" s="355">
        <v>4.68</v>
      </c>
      <c r="K2700" s="342">
        <v>46.24</v>
      </c>
      <c r="L2700" s="324">
        <f t="shared" si="142"/>
        <v>0.10121107266435986</v>
      </c>
    </row>
    <row r="2701" spans="1:12" ht="12.75" x14ac:dyDescent="0.2">
      <c r="A2701" s="302" t="s">
        <v>17232</v>
      </c>
      <c r="B2701" s="312">
        <v>3650</v>
      </c>
      <c r="C2701" s="315" t="s">
        <v>86</v>
      </c>
      <c r="D2701" s="352" t="s">
        <v>60</v>
      </c>
      <c r="E2701" s="315" t="s">
        <v>86</v>
      </c>
      <c r="F2701" s="353" t="s">
        <v>17221</v>
      </c>
      <c r="G2701" s="353">
        <v>79.900000000000006</v>
      </c>
      <c r="H2701" s="356">
        <v>15.64</v>
      </c>
      <c r="I2701" s="355">
        <v>67.569999999999993</v>
      </c>
      <c r="J2701" s="355">
        <v>12.61</v>
      </c>
      <c r="K2701" s="342">
        <v>80.180000000000007</v>
      </c>
      <c r="L2701" s="324">
        <f t="shared" si="142"/>
        <v>0.15727113993514591</v>
      </c>
    </row>
    <row r="2702" spans="1:12" ht="12.75" x14ac:dyDescent="0.2">
      <c r="A2702" s="302" t="s">
        <v>17232</v>
      </c>
      <c r="B2702" s="312">
        <v>3650</v>
      </c>
      <c r="C2702" s="315" t="s">
        <v>86</v>
      </c>
      <c r="D2702" s="352" t="s">
        <v>60</v>
      </c>
      <c r="E2702" s="315" t="s">
        <v>86</v>
      </c>
      <c r="F2702" s="353" t="s">
        <v>17221</v>
      </c>
      <c r="G2702" s="353">
        <v>79.900000000000006</v>
      </c>
      <c r="H2702" s="356">
        <v>15.64</v>
      </c>
      <c r="I2702" s="355">
        <v>67.64</v>
      </c>
      <c r="J2702" s="355">
        <v>12.18</v>
      </c>
      <c r="K2702" s="342">
        <v>79.819999999999993</v>
      </c>
      <c r="L2702" s="324">
        <f t="shared" si="142"/>
        <v>0.15259333500375846</v>
      </c>
    </row>
    <row r="2703" spans="1:12" ht="12.75" x14ac:dyDescent="0.2">
      <c r="A2703" s="302" t="s">
        <v>17232</v>
      </c>
      <c r="B2703" s="312">
        <v>3650</v>
      </c>
      <c r="C2703" s="315" t="s">
        <v>86</v>
      </c>
      <c r="D2703" s="352" t="s">
        <v>60</v>
      </c>
      <c r="E2703" s="315" t="s">
        <v>86</v>
      </c>
      <c r="F2703" s="353" t="s">
        <v>17221</v>
      </c>
      <c r="G2703" s="353">
        <v>79.900000000000006</v>
      </c>
      <c r="H2703" s="356">
        <v>14.52</v>
      </c>
      <c r="I2703" s="355">
        <v>62.5</v>
      </c>
      <c r="J2703" s="355">
        <v>11.5</v>
      </c>
      <c r="K2703" s="342">
        <v>74</v>
      </c>
      <c r="L2703" s="324">
        <f t="shared" si="142"/>
        <v>0.1554054054054054</v>
      </c>
    </row>
    <row r="2704" spans="1:12" ht="12.75" x14ac:dyDescent="0.2">
      <c r="A2704" s="302" t="s">
        <v>17232</v>
      </c>
      <c r="B2704" s="312">
        <v>5400</v>
      </c>
      <c r="C2704" s="315" t="s">
        <v>86</v>
      </c>
      <c r="D2704" s="352" t="s">
        <v>60</v>
      </c>
      <c r="E2704" s="315" t="s">
        <v>86</v>
      </c>
      <c r="F2704" s="353" t="s">
        <v>17221</v>
      </c>
      <c r="G2704" s="353">
        <v>79.696296296296296</v>
      </c>
      <c r="H2704" s="356">
        <v>18.350000000000001</v>
      </c>
      <c r="I2704" s="355">
        <v>53.94</v>
      </c>
      <c r="J2704" s="355">
        <v>13.37</v>
      </c>
      <c r="K2704" s="342">
        <v>67.31</v>
      </c>
      <c r="L2704" s="324">
        <f t="shared" si="142"/>
        <v>0.1986331897192096</v>
      </c>
    </row>
    <row r="2705" spans="1:12" ht="12.75" x14ac:dyDescent="0.2">
      <c r="A2705" s="302" t="s">
        <v>17232</v>
      </c>
      <c r="B2705" s="312">
        <v>3650</v>
      </c>
      <c r="C2705" s="315" t="s">
        <v>86</v>
      </c>
      <c r="D2705" s="352" t="s">
        <v>60</v>
      </c>
      <c r="E2705" s="315" t="s">
        <v>86</v>
      </c>
      <c r="F2705" s="353" t="s">
        <v>17221</v>
      </c>
      <c r="G2705" s="353">
        <v>79.3</v>
      </c>
      <c r="H2705" s="356">
        <v>15.89</v>
      </c>
      <c r="I2705" s="355">
        <v>65.430000000000007</v>
      </c>
      <c r="J2705" s="355">
        <v>10.86</v>
      </c>
      <c r="K2705" s="342">
        <v>76.290000000000006</v>
      </c>
      <c r="L2705" s="324">
        <f t="shared" si="142"/>
        <v>0.14235155328352339</v>
      </c>
    </row>
    <row r="2706" spans="1:12" ht="12.75" x14ac:dyDescent="0.2">
      <c r="A2706" s="302" t="s">
        <v>17232</v>
      </c>
      <c r="B2706" s="312">
        <v>3650</v>
      </c>
      <c r="C2706" s="315" t="s">
        <v>86</v>
      </c>
      <c r="D2706" s="352" t="s">
        <v>60</v>
      </c>
      <c r="E2706" s="315" t="s">
        <v>86</v>
      </c>
      <c r="F2706" s="358" t="s">
        <v>17221</v>
      </c>
      <c r="G2706" s="353">
        <v>79.3</v>
      </c>
      <c r="H2706" s="356">
        <v>15.89</v>
      </c>
      <c r="I2706" s="355">
        <v>63.36</v>
      </c>
      <c r="J2706" s="355">
        <v>13.14</v>
      </c>
      <c r="K2706" s="342">
        <v>76.5</v>
      </c>
      <c r="L2706" s="324">
        <f t="shared" si="142"/>
        <v>0.17176470588235296</v>
      </c>
    </row>
    <row r="2707" spans="1:12" ht="12.75" x14ac:dyDescent="0.2">
      <c r="A2707" s="302" t="s">
        <v>17232</v>
      </c>
      <c r="B2707" s="312">
        <v>3650</v>
      </c>
      <c r="C2707" s="315" t="s">
        <v>86</v>
      </c>
      <c r="D2707" s="352" t="s">
        <v>60</v>
      </c>
      <c r="E2707" s="315" t="s">
        <v>86</v>
      </c>
      <c r="F2707" s="358" t="s">
        <v>17221</v>
      </c>
      <c r="G2707" s="353">
        <v>79.3</v>
      </c>
      <c r="H2707" s="356">
        <v>15.92</v>
      </c>
      <c r="I2707" s="355">
        <v>67.569999999999993</v>
      </c>
      <c r="J2707" s="355">
        <v>8.1999999999999993</v>
      </c>
      <c r="K2707" s="342">
        <v>75.77</v>
      </c>
      <c r="L2707" s="324">
        <f t="shared" si="142"/>
        <v>0.10822225155074568</v>
      </c>
    </row>
    <row r="2708" spans="1:12" ht="12.75" x14ac:dyDescent="0.2">
      <c r="A2708" s="302" t="s">
        <v>17232</v>
      </c>
      <c r="B2708" s="312">
        <v>3650</v>
      </c>
      <c r="C2708" s="315" t="s">
        <v>86</v>
      </c>
      <c r="D2708" s="352" t="s">
        <v>60</v>
      </c>
      <c r="E2708" s="315" t="s">
        <v>86</v>
      </c>
      <c r="F2708" s="358" t="s">
        <v>17221</v>
      </c>
      <c r="G2708" s="353">
        <v>79.3</v>
      </c>
      <c r="H2708" s="356">
        <v>16.3</v>
      </c>
      <c r="I2708" s="355">
        <v>64.53</v>
      </c>
      <c r="J2708" s="355">
        <v>10</v>
      </c>
      <c r="K2708" s="342">
        <v>74.53</v>
      </c>
      <c r="L2708" s="324">
        <f t="shared" si="142"/>
        <v>0.13417415805715818</v>
      </c>
    </row>
    <row r="2709" spans="1:12" ht="12.75" x14ac:dyDescent="0.2">
      <c r="A2709" s="302" t="s">
        <v>17232</v>
      </c>
      <c r="B2709" s="312">
        <v>6050</v>
      </c>
      <c r="C2709" s="315" t="s">
        <v>86</v>
      </c>
      <c r="D2709" s="352" t="s">
        <v>60</v>
      </c>
      <c r="E2709" s="315" t="s">
        <v>86</v>
      </c>
      <c r="F2709" s="358" t="s">
        <v>17222</v>
      </c>
      <c r="G2709" s="353">
        <v>79.239999999999995</v>
      </c>
      <c r="H2709" s="356">
        <v>18.16</v>
      </c>
      <c r="I2709" s="355">
        <v>47.56</v>
      </c>
      <c r="J2709" s="355">
        <v>5.4399999999999977</v>
      </c>
      <c r="K2709" s="342">
        <v>53</v>
      </c>
      <c r="L2709" s="324">
        <f t="shared" si="142"/>
        <v>0.10264150943396222</v>
      </c>
    </row>
    <row r="2710" spans="1:12" ht="12.75" x14ac:dyDescent="0.2">
      <c r="A2710" s="302" t="s">
        <v>17232</v>
      </c>
      <c r="B2710" s="312">
        <v>3650</v>
      </c>
      <c r="C2710" s="315" t="s">
        <v>86</v>
      </c>
      <c r="D2710" s="352" t="s">
        <v>60</v>
      </c>
      <c r="E2710" s="315" t="s">
        <v>86</v>
      </c>
      <c r="F2710" s="358" t="s">
        <v>17221</v>
      </c>
      <c r="G2710" s="353">
        <v>79</v>
      </c>
      <c r="H2710" s="356">
        <v>16.100000000000001</v>
      </c>
      <c r="I2710" s="355">
        <v>60.13</v>
      </c>
      <c r="J2710" s="355">
        <v>11</v>
      </c>
      <c r="K2710" s="342">
        <v>71.13</v>
      </c>
      <c r="L2710" s="324">
        <f t="shared" si="142"/>
        <v>0.15464642204414453</v>
      </c>
    </row>
    <row r="2711" spans="1:12" ht="12.75" x14ac:dyDescent="0.2">
      <c r="A2711" s="302" t="s">
        <v>17232</v>
      </c>
      <c r="B2711" s="312">
        <v>3434</v>
      </c>
      <c r="C2711" s="315" t="s">
        <v>86</v>
      </c>
      <c r="D2711" s="352" t="s">
        <v>60</v>
      </c>
      <c r="E2711" s="315" t="s">
        <v>86</v>
      </c>
      <c r="F2711" s="358" t="s">
        <v>17221</v>
      </c>
      <c r="G2711" s="353">
        <v>79</v>
      </c>
      <c r="H2711" s="356">
        <v>14.93</v>
      </c>
      <c r="I2711" s="355">
        <v>76</v>
      </c>
      <c r="J2711" s="355">
        <v>12</v>
      </c>
      <c r="K2711" s="342">
        <v>88</v>
      </c>
      <c r="L2711" s="324">
        <f t="shared" si="142"/>
        <v>0.13636363636363635</v>
      </c>
    </row>
    <row r="2712" spans="1:12" ht="12.75" x14ac:dyDescent="0.2">
      <c r="A2712" s="302" t="s">
        <v>17232</v>
      </c>
      <c r="B2712" s="312">
        <v>3434</v>
      </c>
      <c r="C2712" s="315" t="s">
        <v>86</v>
      </c>
      <c r="D2712" s="352" t="s">
        <v>60</v>
      </c>
      <c r="E2712" s="315" t="s">
        <v>86</v>
      </c>
      <c r="F2712" s="358" t="s">
        <v>17221</v>
      </c>
      <c r="G2712" s="353">
        <v>79</v>
      </c>
      <c r="H2712" s="356">
        <v>14.91</v>
      </c>
      <c r="I2712" s="355">
        <v>76</v>
      </c>
      <c r="J2712" s="355">
        <v>12</v>
      </c>
      <c r="K2712" s="342">
        <v>88</v>
      </c>
      <c r="L2712" s="324">
        <f t="shared" si="142"/>
        <v>0.13636363636363635</v>
      </c>
    </row>
    <row r="2713" spans="1:12" ht="12.75" x14ac:dyDescent="0.2">
      <c r="A2713" s="302" t="s">
        <v>17232</v>
      </c>
      <c r="B2713" s="312">
        <v>3434</v>
      </c>
      <c r="C2713" s="315" t="s">
        <v>86</v>
      </c>
      <c r="D2713" s="352" t="s">
        <v>60</v>
      </c>
      <c r="E2713" s="315" t="s">
        <v>86</v>
      </c>
      <c r="F2713" s="358" t="s">
        <v>17221</v>
      </c>
      <c r="G2713" s="353">
        <v>79</v>
      </c>
      <c r="H2713" s="356">
        <v>14.9</v>
      </c>
      <c r="I2713" s="355">
        <v>77</v>
      </c>
      <c r="J2713" s="355">
        <v>13</v>
      </c>
      <c r="K2713" s="342">
        <v>90</v>
      </c>
      <c r="L2713" s="324">
        <f t="shared" si="142"/>
        <v>0.14444444444444443</v>
      </c>
    </row>
    <row r="2714" spans="1:12" ht="12.75" x14ac:dyDescent="0.2">
      <c r="A2714" s="302" t="s">
        <v>17232</v>
      </c>
      <c r="B2714" s="312">
        <v>3650</v>
      </c>
      <c r="C2714" s="315" t="s">
        <v>86</v>
      </c>
      <c r="D2714" s="352" t="s">
        <v>60</v>
      </c>
      <c r="E2714" s="315" t="s">
        <v>86</v>
      </c>
      <c r="F2714" s="358" t="s">
        <v>17221</v>
      </c>
      <c r="G2714" s="353">
        <v>78.900000000000006</v>
      </c>
      <c r="H2714" s="356">
        <v>15.96</v>
      </c>
      <c r="I2714" s="355">
        <v>61.64</v>
      </c>
      <c r="J2714" s="355">
        <v>8.2200000000000006</v>
      </c>
      <c r="K2714" s="342">
        <v>69.86</v>
      </c>
      <c r="L2714" s="324">
        <f t="shared" si="142"/>
        <v>0.11766389922702548</v>
      </c>
    </row>
    <row r="2715" spans="1:12" ht="12.75" x14ac:dyDescent="0.2">
      <c r="A2715" s="302" t="s">
        <v>17232</v>
      </c>
      <c r="B2715" s="312">
        <v>3650</v>
      </c>
      <c r="C2715" s="315" t="s">
        <v>86</v>
      </c>
      <c r="D2715" s="352" t="s">
        <v>60</v>
      </c>
      <c r="E2715" s="315" t="s">
        <v>86</v>
      </c>
      <c r="F2715" s="358" t="s">
        <v>17221</v>
      </c>
      <c r="G2715" s="353">
        <v>78.900000000000006</v>
      </c>
      <c r="H2715" s="356">
        <v>15.93</v>
      </c>
      <c r="I2715" s="355">
        <v>62.57</v>
      </c>
      <c r="J2715" s="355">
        <v>8.42</v>
      </c>
      <c r="K2715" s="342">
        <v>70.989999999999995</v>
      </c>
      <c r="L2715" s="324">
        <f t="shared" si="142"/>
        <v>0.11860825468375828</v>
      </c>
    </row>
    <row r="2716" spans="1:12" ht="12.75" x14ac:dyDescent="0.2">
      <c r="A2716" s="302" t="s">
        <v>17232</v>
      </c>
      <c r="B2716" s="312">
        <v>3650</v>
      </c>
      <c r="C2716" s="315" t="s">
        <v>86</v>
      </c>
      <c r="D2716" s="352" t="s">
        <v>60</v>
      </c>
      <c r="E2716" s="315" t="s">
        <v>86</v>
      </c>
      <c r="F2716" s="358" t="s">
        <v>17221</v>
      </c>
      <c r="G2716" s="353">
        <v>78.900000000000006</v>
      </c>
      <c r="H2716" s="356">
        <v>15.91</v>
      </c>
      <c r="I2716" s="355">
        <v>62.79</v>
      </c>
      <c r="J2716" s="355">
        <v>8.56</v>
      </c>
      <c r="K2716" s="342">
        <v>71.349999999999994</v>
      </c>
      <c r="L2716" s="324">
        <f t="shared" si="142"/>
        <v>0.1199719691660827</v>
      </c>
    </row>
    <row r="2717" spans="1:12" ht="12.75" x14ac:dyDescent="0.2">
      <c r="A2717" s="302" t="s">
        <v>17232</v>
      </c>
      <c r="B2717" s="312">
        <v>3333</v>
      </c>
      <c r="C2717" s="315" t="s">
        <v>86</v>
      </c>
      <c r="D2717" s="352" t="s">
        <v>60</v>
      </c>
      <c r="E2717" s="315" t="s">
        <v>86</v>
      </c>
      <c r="F2717" s="359" t="s">
        <v>17221</v>
      </c>
      <c r="G2717" s="357">
        <v>78.817999999999998</v>
      </c>
      <c r="H2717" s="356">
        <v>17.484281345565751</v>
      </c>
      <c r="I2717" s="355">
        <v>50.79529411764706</v>
      </c>
      <c r="J2717" s="355">
        <v>9.2452941176470631</v>
      </c>
      <c r="K2717" s="342">
        <v>60.040588235294123</v>
      </c>
      <c r="L2717" s="324">
        <f t="shared" si="142"/>
        <v>0.15398406959997654</v>
      </c>
    </row>
    <row r="2718" spans="1:12" ht="12.75" x14ac:dyDescent="0.2">
      <c r="A2718" s="302" t="s">
        <v>17232</v>
      </c>
      <c r="B2718" s="312">
        <v>3650</v>
      </c>
      <c r="C2718" s="315" t="s">
        <v>86</v>
      </c>
      <c r="D2718" s="352" t="s">
        <v>60</v>
      </c>
      <c r="E2718" s="315" t="s">
        <v>86</v>
      </c>
      <c r="F2718" s="358" t="s">
        <v>17221</v>
      </c>
      <c r="G2718" s="353">
        <v>78.7</v>
      </c>
      <c r="H2718" s="356">
        <v>16.32</v>
      </c>
      <c r="I2718" s="355">
        <v>55.21</v>
      </c>
      <c r="J2718" s="355">
        <v>7.71</v>
      </c>
      <c r="K2718" s="342">
        <v>63</v>
      </c>
      <c r="L2718" s="324">
        <f t="shared" si="142"/>
        <v>0.12238095238095238</v>
      </c>
    </row>
    <row r="2719" spans="1:12" ht="12.75" x14ac:dyDescent="0.2">
      <c r="A2719" s="302" t="s">
        <v>17232</v>
      </c>
      <c r="B2719" s="312">
        <v>3650</v>
      </c>
      <c r="C2719" s="315" t="s">
        <v>86</v>
      </c>
      <c r="D2719" s="352" t="s">
        <v>60</v>
      </c>
      <c r="E2719" s="315" t="s">
        <v>86</v>
      </c>
      <c r="F2719" s="358" t="s">
        <v>17221</v>
      </c>
      <c r="G2719" s="353">
        <v>78.7</v>
      </c>
      <c r="H2719" s="356">
        <v>16.3</v>
      </c>
      <c r="I2719" s="355">
        <v>56.43</v>
      </c>
      <c r="J2719" s="355">
        <v>7.36</v>
      </c>
      <c r="K2719" s="342">
        <v>64</v>
      </c>
      <c r="L2719" s="324">
        <f t="shared" si="142"/>
        <v>0.115</v>
      </c>
    </row>
    <row r="2720" spans="1:12" ht="12.75" x14ac:dyDescent="0.2">
      <c r="A2720" s="302" t="s">
        <v>17232</v>
      </c>
      <c r="B2720" s="312">
        <v>3650</v>
      </c>
      <c r="C2720" s="315" t="s">
        <v>86</v>
      </c>
      <c r="D2720" s="352" t="s">
        <v>60</v>
      </c>
      <c r="E2720" s="315" t="s">
        <v>86</v>
      </c>
      <c r="F2720" s="358" t="s">
        <v>17221</v>
      </c>
      <c r="G2720" s="353">
        <v>78.7</v>
      </c>
      <c r="H2720" s="356">
        <v>16.3</v>
      </c>
      <c r="I2720" s="355">
        <v>56.57</v>
      </c>
      <c r="J2720" s="355">
        <v>7.13</v>
      </c>
      <c r="K2720" s="342">
        <v>64</v>
      </c>
      <c r="L2720" s="324">
        <f t="shared" si="142"/>
        <v>0.11140625</v>
      </c>
    </row>
    <row r="2721" spans="1:12" ht="12.75" x14ac:dyDescent="0.2">
      <c r="A2721" s="302" t="s">
        <v>17232</v>
      </c>
      <c r="B2721" s="312">
        <v>3650</v>
      </c>
      <c r="C2721" s="315" t="s">
        <v>86</v>
      </c>
      <c r="D2721" s="352" t="s">
        <v>60</v>
      </c>
      <c r="E2721" s="315" t="s">
        <v>86</v>
      </c>
      <c r="F2721" s="358" t="s">
        <v>17221</v>
      </c>
      <c r="G2721" s="353">
        <v>78.7</v>
      </c>
      <c r="H2721" s="356">
        <v>16.3</v>
      </c>
      <c r="I2721" s="355">
        <v>64.27</v>
      </c>
      <c r="J2721" s="355">
        <v>10</v>
      </c>
      <c r="K2721" s="342">
        <v>74.27</v>
      </c>
      <c r="L2721" s="324">
        <f t="shared" si="142"/>
        <v>0.13464386697185943</v>
      </c>
    </row>
    <row r="2722" spans="1:12" ht="12.75" x14ac:dyDescent="0.2">
      <c r="A2722" s="302" t="s">
        <v>17232</v>
      </c>
      <c r="B2722" s="312">
        <v>3650</v>
      </c>
      <c r="C2722" s="315" t="s">
        <v>86</v>
      </c>
      <c r="D2722" s="352" t="s">
        <v>60</v>
      </c>
      <c r="E2722" s="315" t="s">
        <v>86</v>
      </c>
      <c r="F2722" s="358" t="s">
        <v>17221</v>
      </c>
      <c r="G2722" s="353">
        <v>78.7</v>
      </c>
      <c r="H2722" s="356">
        <v>16.100000000000001</v>
      </c>
      <c r="I2722" s="355">
        <v>60.07</v>
      </c>
      <c r="J2722" s="355">
        <v>11.6</v>
      </c>
      <c r="K2722" s="342">
        <v>71.67</v>
      </c>
      <c r="L2722" s="324">
        <f t="shared" si="142"/>
        <v>0.1618529370726943</v>
      </c>
    </row>
    <row r="2723" spans="1:12" ht="12.75" x14ac:dyDescent="0.2">
      <c r="A2723" s="302" t="s">
        <v>17232</v>
      </c>
      <c r="B2723" s="312">
        <v>6670</v>
      </c>
      <c r="C2723" s="315" t="s">
        <v>86</v>
      </c>
      <c r="D2723" s="352" t="s">
        <v>60</v>
      </c>
      <c r="E2723" s="315" t="s">
        <v>86</v>
      </c>
      <c r="F2723" s="358" t="s">
        <v>17222</v>
      </c>
      <c r="G2723" s="353">
        <v>78.7</v>
      </c>
      <c r="H2723" s="356">
        <v>17.600000000000001</v>
      </c>
      <c r="I2723" s="355">
        <v>65.2</v>
      </c>
      <c r="J2723" s="355">
        <v>1.9299999999999926</v>
      </c>
      <c r="K2723" s="342">
        <v>67.13</v>
      </c>
      <c r="L2723" s="324">
        <f t="shared" si="142"/>
        <v>2.87501862058691E-2</v>
      </c>
    </row>
    <row r="2724" spans="1:12" ht="12.75" x14ac:dyDescent="0.2">
      <c r="A2724" s="302" t="s">
        <v>17232</v>
      </c>
      <c r="B2724" s="312">
        <v>3650</v>
      </c>
      <c r="C2724" s="315" t="s">
        <v>86</v>
      </c>
      <c r="D2724" s="352" t="s">
        <v>60</v>
      </c>
      <c r="E2724" s="315" t="s">
        <v>86</v>
      </c>
      <c r="F2724" s="358" t="s">
        <v>17221</v>
      </c>
      <c r="G2724" s="353">
        <v>78.400000000000006</v>
      </c>
      <c r="H2724" s="356">
        <v>16.3</v>
      </c>
      <c r="I2724" s="355">
        <v>65.2</v>
      </c>
      <c r="J2724" s="355">
        <v>10</v>
      </c>
      <c r="K2724" s="342">
        <v>75.2</v>
      </c>
      <c r="L2724" s="324">
        <f t="shared" si="142"/>
        <v>0.13297872340425532</v>
      </c>
    </row>
    <row r="2725" spans="1:12" ht="12.75" x14ac:dyDescent="0.2">
      <c r="A2725" s="302" t="s">
        <v>17232</v>
      </c>
      <c r="B2725" s="312">
        <v>6050</v>
      </c>
      <c r="C2725" s="315" t="s">
        <v>86</v>
      </c>
      <c r="D2725" s="352" t="s">
        <v>60</v>
      </c>
      <c r="E2725" s="315" t="s">
        <v>86</v>
      </c>
      <c r="F2725" s="358" t="s">
        <v>17222</v>
      </c>
      <c r="G2725" s="353">
        <v>78.3</v>
      </c>
      <c r="H2725" s="356">
        <v>18.100000000000001</v>
      </c>
      <c r="I2725" s="355">
        <v>45.6</v>
      </c>
      <c r="J2725" s="355">
        <v>4.5499999999999972</v>
      </c>
      <c r="K2725" s="342">
        <v>50.15</v>
      </c>
      <c r="L2725" s="324">
        <f t="shared" si="142"/>
        <v>9.0727816550348894E-2</v>
      </c>
    </row>
    <row r="2726" spans="1:12" ht="12.75" x14ac:dyDescent="0.2">
      <c r="A2726" s="302" t="s">
        <v>17232</v>
      </c>
      <c r="B2726" s="312">
        <v>3333</v>
      </c>
      <c r="C2726" s="315" t="s">
        <v>86</v>
      </c>
      <c r="D2726" s="352" t="s">
        <v>60</v>
      </c>
      <c r="E2726" s="315" t="s">
        <v>86</v>
      </c>
      <c r="F2726" s="359" t="s">
        <v>17221</v>
      </c>
      <c r="G2726" s="357">
        <v>78.156999999999996</v>
      </c>
      <c r="H2726" s="356">
        <v>17.357275541795666</v>
      </c>
      <c r="I2726" s="355">
        <v>50.694509803921562</v>
      </c>
      <c r="J2726" s="355">
        <v>7.7833333333333314</v>
      </c>
      <c r="K2726" s="342">
        <v>58.477843137254894</v>
      </c>
      <c r="L2726" s="324">
        <f t="shared" si="142"/>
        <v>0.13309884420779447</v>
      </c>
    </row>
    <row r="2727" spans="1:12" ht="12.75" x14ac:dyDescent="0.2">
      <c r="A2727" s="302" t="s">
        <v>17232</v>
      </c>
      <c r="B2727" s="312">
        <v>5650</v>
      </c>
      <c r="C2727" s="315" t="s">
        <v>86</v>
      </c>
      <c r="D2727" s="352" t="s">
        <v>60</v>
      </c>
      <c r="E2727" s="315" t="s">
        <v>86</v>
      </c>
      <c r="F2727" s="358" t="s">
        <v>17221</v>
      </c>
      <c r="G2727" s="353">
        <v>77.929203539823007</v>
      </c>
      <c r="H2727" s="356">
        <v>18.71</v>
      </c>
      <c r="I2727" s="355">
        <v>75.27</v>
      </c>
      <c r="J2727" s="355">
        <v>10.11</v>
      </c>
      <c r="K2727" s="342">
        <v>85.38</v>
      </c>
      <c r="L2727" s="324">
        <f t="shared" si="142"/>
        <v>0.11841180604356992</v>
      </c>
    </row>
    <row r="2728" spans="1:12" ht="12.75" x14ac:dyDescent="0.2">
      <c r="A2728" s="302" t="s">
        <v>17232</v>
      </c>
      <c r="B2728" s="312">
        <v>3650</v>
      </c>
      <c r="C2728" s="315" t="s">
        <v>86</v>
      </c>
      <c r="D2728" s="352" t="s">
        <v>60</v>
      </c>
      <c r="E2728" s="315" t="s">
        <v>86</v>
      </c>
      <c r="F2728" s="358" t="s">
        <v>17221</v>
      </c>
      <c r="G2728" s="353">
        <v>77.8</v>
      </c>
      <c r="H2728" s="356">
        <v>15.89</v>
      </c>
      <c r="I2728" s="355">
        <v>57.5</v>
      </c>
      <c r="J2728" s="355">
        <v>9.61</v>
      </c>
      <c r="K2728" s="342">
        <v>67.11</v>
      </c>
      <c r="L2728" s="324">
        <f t="shared" si="142"/>
        <v>0.14319773506183878</v>
      </c>
    </row>
    <row r="2729" spans="1:12" ht="12.75" x14ac:dyDescent="0.2">
      <c r="A2729" s="302" t="s">
        <v>17232</v>
      </c>
      <c r="B2729" s="312">
        <v>3650</v>
      </c>
      <c r="C2729" s="315" t="s">
        <v>86</v>
      </c>
      <c r="D2729" s="352" t="s">
        <v>60</v>
      </c>
      <c r="E2729" s="315" t="s">
        <v>86</v>
      </c>
      <c r="F2729" s="358" t="s">
        <v>17221</v>
      </c>
      <c r="G2729" s="353">
        <v>77.8</v>
      </c>
      <c r="H2729" s="356">
        <v>15.89</v>
      </c>
      <c r="I2729" s="355">
        <v>58</v>
      </c>
      <c r="J2729" s="355">
        <v>10.96</v>
      </c>
      <c r="K2729" s="342">
        <v>68.959999999999994</v>
      </c>
      <c r="L2729" s="324">
        <f t="shared" si="142"/>
        <v>0.1589327146171694</v>
      </c>
    </row>
    <row r="2730" spans="1:12" ht="12.75" x14ac:dyDescent="0.2">
      <c r="A2730" s="302" t="s">
        <v>17232</v>
      </c>
      <c r="B2730" s="312">
        <v>3650</v>
      </c>
      <c r="C2730" s="315" t="s">
        <v>86</v>
      </c>
      <c r="D2730" s="352" t="s">
        <v>60</v>
      </c>
      <c r="E2730" s="315" t="s">
        <v>86</v>
      </c>
      <c r="F2730" s="358" t="s">
        <v>17221</v>
      </c>
      <c r="G2730" s="353">
        <v>77.8</v>
      </c>
      <c r="H2730" s="356">
        <v>15.89</v>
      </c>
      <c r="I2730" s="355">
        <v>58.5</v>
      </c>
      <c r="J2730" s="355">
        <v>10.94</v>
      </c>
      <c r="K2730" s="342">
        <v>69.44</v>
      </c>
      <c r="L2730" s="324">
        <f t="shared" si="142"/>
        <v>0.15754608294930875</v>
      </c>
    </row>
    <row r="2731" spans="1:12" ht="12.75" x14ac:dyDescent="0.2">
      <c r="A2731" s="302" t="s">
        <v>17232</v>
      </c>
      <c r="B2731" s="312">
        <v>3450</v>
      </c>
      <c r="C2731" s="315" t="s">
        <v>86</v>
      </c>
      <c r="D2731" s="352" t="s">
        <v>60</v>
      </c>
      <c r="E2731" s="315" t="s">
        <v>86</v>
      </c>
      <c r="F2731" s="358" t="s">
        <v>17222</v>
      </c>
      <c r="G2731" s="353">
        <v>77.7</v>
      </c>
      <c r="H2731" s="356">
        <v>16.77</v>
      </c>
      <c r="I2731" s="355">
        <v>54.33</v>
      </c>
      <c r="J2731" s="355">
        <v>5.7100000000000009</v>
      </c>
      <c r="K2731" s="342">
        <v>60.04</v>
      </c>
      <c r="L2731" s="324">
        <f t="shared" si="142"/>
        <v>9.5103264490339789E-2</v>
      </c>
    </row>
    <row r="2732" spans="1:12" ht="12.75" x14ac:dyDescent="0.2">
      <c r="A2732" s="302" t="s">
        <v>17232</v>
      </c>
      <c r="B2732" s="312">
        <v>3434</v>
      </c>
      <c r="C2732" s="315" t="s">
        <v>86</v>
      </c>
      <c r="D2732" s="352" t="s">
        <v>60</v>
      </c>
      <c r="E2732" s="315" t="s">
        <v>86</v>
      </c>
      <c r="F2732" s="358" t="s">
        <v>17221</v>
      </c>
      <c r="G2732" s="353">
        <v>77.606290040768783</v>
      </c>
      <c r="H2732" s="356">
        <v>16.14</v>
      </c>
      <c r="I2732" s="355">
        <v>58</v>
      </c>
      <c r="J2732" s="355">
        <v>8</v>
      </c>
      <c r="K2732" s="342">
        <v>66</v>
      </c>
      <c r="L2732" s="324">
        <f t="shared" si="142"/>
        <v>0.12121212121212122</v>
      </c>
    </row>
    <row r="2733" spans="1:12" ht="12.75" x14ac:dyDescent="0.2">
      <c r="A2733" s="302" t="s">
        <v>17232</v>
      </c>
      <c r="B2733" s="312">
        <v>3434</v>
      </c>
      <c r="C2733" s="315" t="s">
        <v>86</v>
      </c>
      <c r="D2733" s="352" t="s">
        <v>60</v>
      </c>
      <c r="E2733" s="315" t="s">
        <v>86</v>
      </c>
      <c r="F2733" s="358" t="s">
        <v>17221</v>
      </c>
      <c r="G2733" s="353">
        <v>77.606290040768783</v>
      </c>
      <c r="H2733" s="356">
        <v>16.07</v>
      </c>
      <c r="I2733" s="355">
        <v>60</v>
      </c>
      <c r="J2733" s="355">
        <v>9</v>
      </c>
      <c r="K2733" s="342">
        <v>69</v>
      </c>
      <c r="L2733" s="324">
        <f t="shared" si="142"/>
        <v>0.13043478260869565</v>
      </c>
    </row>
    <row r="2734" spans="1:12" ht="12.75" x14ac:dyDescent="0.2">
      <c r="A2734" s="302" t="s">
        <v>17232</v>
      </c>
      <c r="B2734" s="312">
        <v>3434</v>
      </c>
      <c r="C2734" s="315" t="s">
        <v>86</v>
      </c>
      <c r="D2734" s="352" t="s">
        <v>60</v>
      </c>
      <c r="E2734" s="315" t="s">
        <v>86</v>
      </c>
      <c r="F2734" s="358" t="s">
        <v>17221</v>
      </c>
      <c r="G2734" s="353">
        <v>77.606290040768783</v>
      </c>
      <c r="H2734" s="356">
        <v>16.11</v>
      </c>
      <c r="I2734" s="355">
        <v>58</v>
      </c>
      <c r="J2734" s="355">
        <v>8</v>
      </c>
      <c r="K2734" s="342">
        <v>66</v>
      </c>
      <c r="L2734" s="324">
        <f t="shared" si="142"/>
        <v>0.12121212121212122</v>
      </c>
    </row>
    <row r="2735" spans="1:12" ht="12.75" x14ac:dyDescent="0.2">
      <c r="A2735" s="302" t="s">
        <v>17232</v>
      </c>
      <c r="B2735" s="312">
        <v>3650</v>
      </c>
      <c r="C2735" s="315" t="s">
        <v>86</v>
      </c>
      <c r="D2735" s="352" t="s">
        <v>60</v>
      </c>
      <c r="E2735" s="315" t="s">
        <v>86</v>
      </c>
      <c r="F2735" s="358" t="s">
        <v>17221</v>
      </c>
      <c r="G2735" s="353">
        <v>77.599999999999994</v>
      </c>
      <c r="H2735" s="356">
        <v>16.5</v>
      </c>
      <c r="I2735" s="355">
        <v>43.64</v>
      </c>
      <c r="J2735" s="355">
        <v>9.33</v>
      </c>
      <c r="K2735" s="342">
        <v>52.97</v>
      </c>
      <c r="L2735" s="324">
        <f t="shared" si="142"/>
        <v>0.17613743628468945</v>
      </c>
    </row>
    <row r="2736" spans="1:12" ht="12.75" x14ac:dyDescent="0.2">
      <c r="A2736" s="302" t="s">
        <v>17232</v>
      </c>
      <c r="B2736" s="312">
        <v>3650</v>
      </c>
      <c r="C2736" s="315" t="s">
        <v>86</v>
      </c>
      <c r="D2736" s="352" t="s">
        <v>60</v>
      </c>
      <c r="E2736" s="315" t="s">
        <v>86</v>
      </c>
      <c r="F2736" s="353" t="s">
        <v>17221</v>
      </c>
      <c r="G2736" s="353">
        <v>77.599999999999994</v>
      </c>
      <c r="H2736" s="356">
        <v>16.489999999999998</v>
      </c>
      <c r="I2736" s="355">
        <v>44.21</v>
      </c>
      <c r="J2736" s="355">
        <v>8.86</v>
      </c>
      <c r="K2736" s="342">
        <v>53.07</v>
      </c>
      <c r="L2736" s="324">
        <f t="shared" si="142"/>
        <v>0.16694931222913131</v>
      </c>
    </row>
    <row r="2737" spans="1:12" ht="12.75" x14ac:dyDescent="0.2">
      <c r="A2737" s="302" t="s">
        <v>17232</v>
      </c>
      <c r="B2737" s="312">
        <v>3650</v>
      </c>
      <c r="C2737" s="315" t="s">
        <v>86</v>
      </c>
      <c r="D2737" s="352" t="s">
        <v>60</v>
      </c>
      <c r="E2737" s="315" t="s">
        <v>86</v>
      </c>
      <c r="F2737" s="353" t="s">
        <v>17221</v>
      </c>
      <c r="G2737" s="353">
        <v>77.599999999999994</v>
      </c>
      <c r="H2737" s="356">
        <v>16.489999999999998</v>
      </c>
      <c r="I2737" s="355">
        <v>44.43</v>
      </c>
      <c r="J2737" s="355">
        <v>9</v>
      </c>
      <c r="K2737" s="342">
        <v>53.43</v>
      </c>
      <c r="L2737" s="324">
        <f t="shared" si="142"/>
        <v>0.16844469399213924</v>
      </c>
    </row>
    <row r="2738" spans="1:12" ht="12.75" x14ac:dyDescent="0.2">
      <c r="A2738" s="302" t="s">
        <v>17232</v>
      </c>
      <c r="B2738" s="312">
        <v>3450</v>
      </c>
      <c r="C2738" s="315" t="s">
        <v>86</v>
      </c>
      <c r="D2738" s="352" t="s">
        <v>60</v>
      </c>
      <c r="E2738" s="315" t="s">
        <v>86</v>
      </c>
      <c r="F2738" s="353" t="s">
        <v>17222</v>
      </c>
      <c r="G2738" s="353">
        <v>77.5</v>
      </c>
      <c r="H2738" s="356">
        <v>16.78</v>
      </c>
      <c r="I2738" s="355">
        <v>53.73</v>
      </c>
      <c r="J2738" s="355">
        <v>5.68</v>
      </c>
      <c r="K2738" s="342">
        <v>59.41</v>
      </c>
      <c r="L2738" s="324">
        <f t="shared" si="142"/>
        <v>9.5606800201986197E-2</v>
      </c>
    </row>
    <row r="2739" spans="1:12" ht="12.75" x14ac:dyDescent="0.2">
      <c r="A2739" s="302" t="s">
        <v>17232</v>
      </c>
      <c r="B2739" s="312">
        <v>3650</v>
      </c>
      <c r="C2739" s="315" t="s">
        <v>86</v>
      </c>
      <c r="D2739" s="352" t="s">
        <v>60</v>
      </c>
      <c r="E2739" s="315" t="s">
        <v>86</v>
      </c>
      <c r="F2739" s="353" t="s">
        <v>17221</v>
      </c>
      <c r="G2739" s="353">
        <v>77.400000000000006</v>
      </c>
      <c r="H2739" s="356">
        <v>16.04</v>
      </c>
      <c r="I2739" s="355">
        <v>58.21</v>
      </c>
      <c r="J2739" s="355">
        <v>12.36</v>
      </c>
      <c r="K2739" s="342">
        <v>70.569999999999993</v>
      </c>
      <c r="L2739" s="324">
        <f t="shared" si="142"/>
        <v>0.17514524585517927</v>
      </c>
    </row>
    <row r="2740" spans="1:12" ht="12.75" x14ac:dyDescent="0.2">
      <c r="A2740" s="302" t="s">
        <v>17232</v>
      </c>
      <c r="B2740" s="312">
        <v>3650</v>
      </c>
      <c r="C2740" s="315" t="s">
        <v>86</v>
      </c>
      <c r="D2740" s="352" t="s">
        <v>60</v>
      </c>
      <c r="E2740" s="315" t="s">
        <v>86</v>
      </c>
      <c r="F2740" s="353" t="s">
        <v>17221</v>
      </c>
      <c r="G2740" s="353">
        <v>77.400000000000006</v>
      </c>
      <c r="H2740" s="356">
        <v>16.04</v>
      </c>
      <c r="I2740" s="355">
        <v>55.5</v>
      </c>
      <c r="J2740" s="355">
        <v>14.54</v>
      </c>
      <c r="K2740" s="342">
        <v>70.040000000000006</v>
      </c>
      <c r="L2740" s="324">
        <f t="shared" si="142"/>
        <v>0.2075956596230725</v>
      </c>
    </row>
    <row r="2741" spans="1:12" ht="12.75" x14ac:dyDescent="0.2">
      <c r="A2741" s="302" t="s">
        <v>17232</v>
      </c>
      <c r="B2741" s="312">
        <v>3650</v>
      </c>
      <c r="C2741" s="315" t="s">
        <v>86</v>
      </c>
      <c r="D2741" s="352" t="s">
        <v>60</v>
      </c>
      <c r="E2741" s="315" t="s">
        <v>86</v>
      </c>
      <c r="F2741" s="353" t="s">
        <v>17221</v>
      </c>
      <c r="G2741" s="353">
        <v>77.400000000000006</v>
      </c>
      <c r="H2741" s="356">
        <v>16.04</v>
      </c>
      <c r="I2741" s="355">
        <v>57.36</v>
      </c>
      <c r="J2741" s="355">
        <v>12.31</v>
      </c>
      <c r="K2741" s="342">
        <v>69.67</v>
      </c>
      <c r="L2741" s="324">
        <f t="shared" si="142"/>
        <v>0.1766901105210277</v>
      </c>
    </row>
    <row r="2742" spans="1:12" ht="12.75" x14ac:dyDescent="0.2">
      <c r="A2742" s="302" t="s">
        <v>17232</v>
      </c>
      <c r="B2742" s="312">
        <v>3450</v>
      </c>
      <c r="C2742" s="315" t="s">
        <v>86</v>
      </c>
      <c r="D2742" s="352" t="s">
        <v>60</v>
      </c>
      <c r="E2742" s="315" t="s">
        <v>86</v>
      </c>
      <c r="F2742" s="353" t="s">
        <v>17222</v>
      </c>
      <c r="G2742" s="353">
        <v>77.400000000000006</v>
      </c>
      <c r="H2742" s="356">
        <v>16.77</v>
      </c>
      <c r="I2742" s="355">
        <v>54.25</v>
      </c>
      <c r="J2742" s="355">
        <v>5.6300000000000026</v>
      </c>
      <c r="K2742" s="342">
        <v>59.88</v>
      </c>
      <c r="L2742" s="324">
        <f t="shared" si="142"/>
        <v>9.4021376085504385E-2</v>
      </c>
    </row>
    <row r="2743" spans="1:12" ht="12.75" x14ac:dyDescent="0.2">
      <c r="A2743" s="302" t="s">
        <v>17232</v>
      </c>
      <c r="B2743" s="312">
        <v>3434</v>
      </c>
      <c r="C2743" s="315" t="s">
        <v>86</v>
      </c>
      <c r="D2743" s="352" t="s">
        <v>60</v>
      </c>
      <c r="E2743" s="315" t="s">
        <v>86</v>
      </c>
      <c r="F2743" s="353" t="s">
        <v>17221</v>
      </c>
      <c r="G2743" s="353">
        <v>77.3</v>
      </c>
      <c r="H2743" s="356">
        <v>14.91</v>
      </c>
      <c r="I2743" s="355">
        <v>72</v>
      </c>
      <c r="J2743" s="355">
        <v>13</v>
      </c>
      <c r="K2743" s="342">
        <v>85</v>
      </c>
      <c r="L2743" s="324">
        <f t="shared" ref="L2743:L2806" si="143">IF(J2743="","",IF(K2743="","",J2743/K2743))</f>
        <v>0.15294117647058825</v>
      </c>
    </row>
    <row r="2744" spans="1:12" ht="12.75" x14ac:dyDescent="0.2">
      <c r="A2744" s="302" t="s">
        <v>17232</v>
      </c>
      <c r="B2744" s="312">
        <v>3434</v>
      </c>
      <c r="C2744" s="315" t="s">
        <v>86</v>
      </c>
      <c r="D2744" s="352" t="s">
        <v>60</v>
      </c>
      <c r="E2744" s="315" t="s">
        <v>86</v>
      </c>
      <c r="F2744" s="353" t="s">
        <v>17221</v>
      </c>
      <c r="G2744" s="353">
        <v>77.3</v>
      </c>
      <c r="H2744" s="356">
        <v>14.83</v>
      </c>
      <c r="I2744" s="355">
        <v>73</v>
      </c>
      <c r="J2744" s="355">
        <v>13</v>
      </c>
      <c r="K2744" s="342">
        <v>86</v>
      </c>
      <c r="L2744" s="324">
        <f t="shared" si="143"/>
        <v>0.15116279069767441</v>
      </c>
    </row>
    <row r="2745" spans="1:12" ht="12.75" x14ac:dyDescent="0.2">
      <c r="A2745" s="302" t="s">
        <v>17232</v>
      </c>
      <c r="B2745" s="312">
        <v>3434</v>
      </c>
      <c r="C2745" s="315" t="s">
        <v>86</v>
      </c>
      <c r="D2745" s="352" t="s">
        <v>60</v>
      </c>
      <c r="E2745" s="315" t="s">
        <v>86</v>
      </c>
      <c r="F2745" s="353" t="s">
        <v>17221</v>
      </c>
      <c r="G2745" s="353">
        <v>77.3</v>
      </c>
      <c r="H2745" s="356">
        <v>14.81</v>
      </c>
      <c r="I2745" s="355">
        <v>74</v>
      </c>
      <c r="J2745" s="355">
        <v>13</v>
      </c>
      <c r="K2745" s="342">
        <v>87</v>
      </c>
      <c r="L2745" s="324">
        <f t="shared" si="143"/>
        <v>0.14942528735632185</v>
      </c>
    </row>
    <row r="2746" spans="1:12" ht="12.75" x14ac:dyDescent="0.2">
      <c r="A2746" s="302" t="s">
        <v>17232</v>
      </c>
      <c r="B2746" s="312">
        <v>3650</v>
      </c>
      <c r="C2746" s="315" t="s">
        <v>86</v>
      </c>
      <c r="D2746" s="352" t="s">
        <v>60</v>
      </c>
      <c r="E2746" s="315" t="s">
        <v>86</v>
      </c>
      <c r="F2746" s="353" t="s">
        <v>17221</v>
      </c>
      <c r="G2746" s="353">
        <v>77.2</v>
      </c>
      <c r="H2746" s="356">
        <v>15.76</v>
      </c>
      <c r="I2746" s="355">
        <v>72.209999999999994</v>
      </c>
      <c r="J2746" s="355">
        <v>9.44</v>
      </c>
      <c r="K2746" s="342">
        <v>81.650000000000006</v>
      </c>
      <c r="L2746" s="324">
        <f t="shared" si="143"/>
        <v>0.11561543172075932</v>
      </c>
    </row>
    <row r="2747" spans="1:12" ht="12.75" x14ac:dyDescent="0.2">
      <c r="A2747" s="302" t="s">
        <v>17232</v>
      </c>
      <c r="B2747" s="312">
        <v>3650</v>
      </c>
      <c r="C2747" s="315" t="s">
        <v>86</v>
      </c>
      <c r="D2747" s="352" t="s">
        <v>60</v>
      </c>
      <c r="E2747" s="315" t="s">
        <v>86</v>
      </c>
      <c r="F2747" s="353" t="s">
        <v>17221</v>
      </c>
      <c r="G2747" s="353">
        <v>77.2</v>
      </c>
      <c r="H2747" s="356">
        <v>15.8</v>
      </c>
      <c r="I2747" s="355">
        <v>71.569999999999993</v>
      </c>
      <c r="J2747" s="355">
        <v>9.2899999999999991</v>
      </c>
      <c r="K2747" s="342">
        <v>80.86</v>
      </c>
      <c r="L2747" s="324">
        <f t="shared" si="143"/>
        <v>0.11488993321790748</v>
      </c>
    </row>
    <row r="2748" spans="1:12" ht="12.75" x14ac:dyDescent="0.2">
      <c r="A2748" s="302" t="s">
        <v>17232</v>
      </c>
      <c r="B2748" s="312">
        <v>3650</v>
      </c>
      <c r="C2748" s="315" t="s">
        <v>86</v>
      </c>
      <c r="D2748" s="352" t="s">
        <v>60</v>
      </c>
      <c r="E2748" s="315" t="s">
        <v>86</v>
      </c>
      <c r="F2748" s="353" t="s">
        <v>17221</v>
      </c>
      <c r="G2748" s="353">
        <v>77.2</v>
      </c>
      <c r="H2748" s="356">
        <v>15.79</v>
      </c>
      <c r="I2748" s="355">
        <v>71.930000000000007</v>
      </c>
      <c r="J2748" s="355">
        <v>9.4</v>
      </c>
      <c r="K2748" s="342">
        <v>81.33</v>
      </c>
      <c r="L2748" s="324">
        <f t="shared" si="143"/>
        <v>0.1155785073158736</v>
      </c>
    </row>
    <row r="2749" spans="1:12" ht="12.75" x14ac:dyDescent="0.2">
      <c r="A2749" s="302" t="s">
        <v>17232</v>
      </c>
      <c r="B2749" s="312">
        <v>3450</v>
      </c>
      <c r="C2749" s="315" t="s">
        <v>86</v>
      </c>
      <c r="D2749" s="352" t="s">
        <v>60</v>
      </c>
      <c r="E2749" s="315" t="s">
        <v>86</v>
      </c>
      <c r="F2749" s="353" t="s">
        <v>17221</v>
      </c>
      <c r="G2749" s="353">
        <v>77.040000000000006</v>
      </c>
      <c r="H2749" s="356">
        <v>18.05</v>
      </c>
      <c r="I2749" s="355">
        <v>66.48</v>
      </c>
      <c r="J2749" s="355">
        <v>10.89</v>
      </c>
      <c r="K2749" s="342">
        <v>77.36</v>
      </c>
      <c r="L2749" s="324">
        <f t="shared" si="143"/>
        <v>0.14077042399172701</v>
      </c>
    </row>
    <row r="2750" spans="1:12" ht="12.75" x14ac:dyDescent="0.2">
      <c r="A2750" s="302" t="s">
        <v>17232</v>
      </c>
      <c r="B2750" s="312">
        <v>9300</v>
      </c>
      <c r="C2750" s="315" t="s">
        <v>86</v>
      </c>
      <c r="D2750" s="352" t="s">
        <v>60</v>
      </c>
      <c r="E2750" s="315" t="s">
        <v>86</v>
      </c>
      <c r="F2750" s="353" t="s">
        <v>17221</v>
      </c>
      <c r="G2750" s="353">
        <v>77</v>
      </c>
      <c r="H2750" s="356">
        <v>16.13</v>
      </c>
      <c r="I2750" s="355">
        <v>39.840000000000003</v>
      </c>
      <c r="J2750" s="355">
        <v>8.1999999999999957</v>
      </c>
      <c r="K2750" s="342">
        <v>48.04</v>
      </c>
      <c r="L2750" s="324">
        <f t="shared" si="143"/>
        <v>0.17069109075770184</v>
      </c>
    </row>
    <row r="2751" spans="1:12" ht="12.75" x14ac:dyDescent="0.2">
      <c r="A2751" s="302" t="s">
        <v>17232</v>
      </c>
      <c r="B2751" s="312">
        <v>3650</v>
      </c>
      <c r="C2751" s="315" t="s">
        <v>86</v>
      </c>
      <c r="D2751" s="352" t="s">
        <v>60</v>
      </c>
      <c r="E2751" s="315" t="s">
        <v>86</v>
      </c>
      <c r="F2751" s="353" t="s">
        <v>17221</v>
      </c>
      <c r="G2751" s="353">
        <v>76.900000000000006</v>
      </c>
      <c r="H2751" s="356">
        <v>16.170000000000002</v>
      </c>
      <c r="I2751" s="355">
        <v>57.07</v>
      </c>
      <c r="J2751" s="355">
        <v>8.3800000000000008</v>
      </c>
      <c r="K2751" s="342">
        <v>65.45</v>
      </c>
      <c r="L2751" s="324">
        <f t="shared" si="143"/>
        <v>0.1280366692131398</v>
      </c>
    </row>
    <row r="2752" spans="1:12" ht="12.75" x14ac:dyDescent="0.2">
      <c r="A2752" s="302" t="s">
        <v>17232</v>
      </c>
      <c r="B2752" s="312">
        <v>3650</v>
      </c>
      <c r="C2752" s="315" t="s">
        <v>86</v>
      </c>
      <c r="D2752" s="352" t="s">
        <v>60</v>
      </c>
      <c r="E2752" s="315" t="s">
        <v>86</v>
      </c>
      <c r="F2752" s="353" t="s">
        <v>17221</v>
      </c>
      <c r="G2752" s="353">
        <v>76.900000000000006</v>
      </c>
      <c r="H2752" s="356">
        <v>16.149999999999999</v>
      </c>
      <c r="I2752" s="355">
        <v>57.5</v>
      </c>
      <c r="J2752" s="355">
        <v>8.76</v>
      </c>
      <c r="K2752" s="342">
        <v>66.260000000000005</v>
      </c>
      <c r="L2752" s="324">
        <f t="shared" si="143"/>
        <v>0.13220645940235434</v>
      </c>
    </row>
    <row r="2753" spans="1:12" ht="12.75" x14ac:dyDescent="0.2">
      <c r="A2753" s="302" t="s">
        <v>17232</v>
      </c>
      <c r="B2753" s="312">
        <v>3650</v>
      </c>
      <c r="C2753" s="315" t="s">
        <v>86</v>
      </c>
      <c r="D2753" s="352" t="s">
        <v>60</v>
      </c>
      <c r="E2753" s="315" t="s">
        <v>86</v>
      </c>
      <c r="F2753" s="353" t="s">
        <v>17221</v>
      </c>
      <c r="G2753" s="353">
        <v>76.900000000000006</v>
      </c>
      <c r="H2753" s="356">
        <v>16.14</v>
      </c>
      <c r="I2753" s="355">
        <v>57.5</v>
      </c>
      <c r="J2753" s="355">
        <v>8.69</v>
      </c>
      <c r="K2753" s="342">
        <v>66.19</v>
      </c>
      <c r="L2753" s="324">
        <f t="shared" si="143"/>
        <v>0.13128871430729716</v>
      </c>
    </row>
    <row r="2754" spans="1:12" ht="12.75" x14ac:dyDescent="0.2">
      <c r="A2754" s="302" t="s">
        <v>17232</v>
      </c>
      <c r="B2754" s="312">
        <v>9300</v>
      </c>
      <c r="C2754" s="315" t="s">
        <v>86</v>
      </c>
      <c r="D2754" s="352" t="s">
        <v>60</v>
      </c>
      <c r="E2754" s="315" t="s">
        <v>86</v>
      </c>
      <c r="F2754" s="353" t="s">
        <v>17221</v>
      </c>
      <c r="G2754" s="353">
        <v>76.900000000000006</v>
      </c>
      <c r="H2754" s="356">
        <v>16.16</v>
      </c>
      <c r="I2754" s="355">
        <v>40.32</v>
      </c>
      <c r="J2754" s="355">
        <v>8.2299999999999969</v>
      </c>
      <c r="K2754" s="342">
        <v>48.55</v>
      </c>
      <c r="L2754" s="324">
        <f t="shared" si="143"/>
        <v>0.16951596292481971</v>
      </c>
    </row>
    <row r="2755" spans="1:12" ht="12.75" x14ac:dyDescent="0.2">
      <c r="A2755" s="302" t="s">
        <v>17232</v>
      </c>
      <c r="B2755" s="312">
        <v>6050</v>
      </c>
      <c r="C2755" s="315" t="s">
        <v>86</v>
      </c>
      <c r="D2755" s="352" t="s">
        <v>60</v>
      </c>
      <c r="E2755" s="315" t="s">
        <v>86</v>
      </c>
      <c r="F2755" s="353" t="s">
        <v>17222</v>
      </c>
      <c r="G2755" s="353">
        <v>76.709999999999994</v>
      </c>
      <c r="H2755" s="356">
        <v>18.170000000000002</v>
      </c>
      <c r="I2755" s="355">
        <v>48</v>
      </c>
      <c r="J2755" s="355">
        <v>5.509999999999998</v>
      </c>
      <c r="K2755" s="342">
        <v>53.51</v>
      </c>
      <c r="L2755" s="324">
        <f t="shared" si="143"/>
        <v>0.1029714072136049</v>
      </c>
    </row>
    <row r="2756" spans="1:12" ht="12.75" x14ac:dyDescent="0.2">
      <c r="A2756" s="302" t="s">
        <v>17232</v>
      </c>
      <c r="B2756" s="312">
        <v>9300</v>
      </c>
      <c r="C2756" s="315" t="s">
        <v>86</v>
      </c>
      <c r="D2756" s="352" t="s">
        <v>60</v>
      </c>
      <c r="E2756" s="315" t="s">
        <v>86</v>
      </c>
      <c r="F2756" s="353" t="s">
        <v>17221</v>
      </c>
      <c r="G2756" s="353">
        <v>76.400000000000006</v>
      </c>
      <c r="H2756" s="356">
        <v>16.12</v>
      </c>
      <c r="I2756" s="355">
        <v>40.58</v>
      </c>
      <c r="J2756" s="355">
        <v>7.9600000000000009</v>
      </c>
      <c r="K2756" s="342">
        <v>48.54</v>
      </c>
      <c r="L2756" s="324">
        <f t="shared" si="143"/>
        <v>0.16398846312319737</v>
      </c>
    </row>
    <row r="2757" spans="1:12" ht="12.75" x14ac:dyDescent="0.2">
      <c r="A2757" s="302" t="s">
        <v>17232</v>
      </c>
      <c r="B2757" s="312">
        <v>3650</v>
      </c>
      <c r="C2757" s="315" t="s">
        <v>86</v>
      </c>
      <c r="D2757" s="352" t="s">
        <v>60</v>
      </c>
      <c r="E2757" s="315" t="s">
        <v>86</v>
      </c>
      <c r="F2757" s="353" t="s">
        <v>17221</v>
      </c>
      <c r="G2757" s="353">
        <v>76.3</v>
      </c>
      <c r="H2757" s="356">
        <v>16</v>
      </c>
      <c r="I2757" s="355">
        <v>71.8</v>
      </c>
      <c r="J2757" s="355">
        <v>12.47</v>
      </c>
      <c r="K2757" s="342">
        <v>84.27</v>
      </c>
      <c r="L2757" s="324">
        <f t="shared" si="143"/>
        <v>0.14797674142636763</v>
      </c>
    </row>
    <row r="2758" spans="1:12" ht="12.75" x14ac:dyDescent="0.2">
      <c r="A2758" s="302" t="s">
        <v>17232</v>
      </c>
      <c r="B2758" s="312">
        <v>3650</v>
      </c>
      <c r="C2758" s="315" t="s">
        <v>86</v>
      </c>
      <c r="D2758" s="352" t="s">
        <v>60</v>
      </c>
      <c r="E2758" s="315" t="s">
        <v>86</v>
      </c>
      <c r="F2758" s="353" t="s">
        <v>17221</v>
      </c>
      <c r="G2758" s="353">
        <v>76.3</v>
      </c>
      <c r="H2758" s="356">
        <v>16</v>
      </c>
      <c r="I2758" s="355">
        <v>71.27</v>
      </c>
      <c r="J2758" s="355">
        <v>13.2</v>
      </c>
      <c r="K2758" s="342">
        <v>84.47</v>
      </c>
      <c r="L2758" s="324">
        <f t="shared" si="143"/>
        <v>0.1562684976914881</v>
      </c>
    </row>
    <row r="2759" spans="1:12" ht="12.75" x14ac:dyDescent="0.2">
      <c r="A2759" s="302" t="s">
        <v>17232</v>
      </c>
      <c r="B2759" s="312">
        <v>3650</v>
      </c>
      <c r="C2759" s="315" t="s">
        <v>86</v>
      </c>
      <c r="D2759" s="352" t="s">
        <v>60</v>
      </c>
      <c r="E2759" s="315" t="s">
        <v>86</v>
      </c>
      <c r="F2759" s="353" t="s">
        <v>17221</v>
      </c>
      <c r="G2759" s="353">
        <v>76.3</v>
      </c>
      <c r="H2759" s="356">
        <v>16</v>
      </c>
      <c r="I2759" s="355">
        <v>71.53</v>
      </c>
      <c r="J2759" s="355">
        <v>11.93</v>
      </c>
      <c r="K2759" s="342">
        <v>83.46</v>
      </c>
      <c r="L2759" s="324">
        <f t="shared" si="143"/>
        <v>0.14294272705487659</v>
      </c>
    </row>
    <row r="2760" spans="1:12" ht="12.75" x14ac:dyDescent="0.2">
      <c r="A2760" s="302" t="s">
        <v>17232</v>
      </c>
      <c r="B2760" s="312">
        <v>4500</v>
      </c>
      <c r="C2760" s="315" t="s">
        <v>86</v>
      </c>
      <c r="D2760" s="352" t="s">
        <v>60</v>
      </c>
      <c r="E2760" s="315" t="s">
        <v>86</v>
      </c>
      <c r="F2760" s="353" t="s">
        <v>17221</v>
      </c>
      <c r="G2760" s="353">
        <v>76.266666666666666</v>
      </c>
      <c r="H2760" s="356">
        <v>17.160407407407408</v>
      </c>
      <c r="I2760" s="355">
        <v>49.364356435643565</v>
      </c>
      <c r="J2760" s="355">
        <v>11.332941176470591</v>
      </c>
      <c r="K2760" s="342">
        <v>60.697297612114156</v>
      </c>
      <c r="L2760" s="324">
        <f t="shared" si="143"/>
        <v>0.18671245050963731</v>
      </c>
    </row>
    <row r="2761" spans="1:12" ht="12.75" x14ac:dyDescent="0.2">
      <c r="A2761" s="302" t="s">
        <v>17232</v>
      </c>
      <c r="B2761" s="312">
        <v>3650</v>
      </c>
      <c r="C2761" s="315" t="s">
        <v>86</v>
      </c>
      <c r="D2761" s="352" t="s">
        <v>60</v>
      </c>
      <c r="E2761" s="315" t="s">
        <v>86</v>
      </c>
      <c r="F2761" s="353" t="s">
        <v>17221</v>
      </c>
      <c r="G2761" s="353">
        <v>76.2</v>
      </c>
      <c r="H2761" s="356">
        <v>16.399999999999999</v>
      </c>
      <c r="I2761" s="355">
        <v>53.07</v>
      </c>
      <c r="J2761" s="355">
        <v>9.67</v>
      </c>
      <c r="K2761" s="342">
        <v>62.74</v>
      </c>
      <c r="L2761" s="324">
        <f t="shared" si="143"/>
        <v>0.15412814791201784</v>
      </c>
    </row>
    <row r="2762" spans="1:12" ht="12.75" x14ac:dyDescent="0.2">
      <c r="A2762" s="302" t="s">
        <v>17232</v>
      </c>
      <c r="B2762" s="312">
        <v>3650</v>
      </c>
      <c r="C2762" s="315" t="s">
        <v>86</v>
      </c>
      <c r="D2762" s="352" t="s">
        <v>60</v>
      </c>
      <c r="E2762" s="315" t="s">
        <v>86</v>
      </c>
      <c r="F2762" s="353" t="s">
        <v>17221</v>
      </c>
      <c r="G2762" s="353">
        <v>76.2</v>
      </c>
      <c r="H2762" s="356">
        <v>16.399999999999999</v>
      </c>
      <c r="I2762" s="355">
        <v>53.93</v>
      </c>
      <c r="J2762" s="355">
        <v>10.07</v>
      </c>
      <c r="K2762" s="342">
        <v>64</v>
      </c>
      <c r="L2762" s="324">
        <f t="shared" si="143"/>
        <v>0.15734375</v>
      </c>
    </row>
    <row r="2763" spans="1:12" ht="12.75" x14ac:dyDescent="0.2">
      <c r="A2763" s="302" t="s">
        <v>17232</v>
      </c>
      <c r="B2763" s="312">
        <v>3650</v>
      </c>
      <c r="C2763" s="315" t="s">
        <v>86</v>
      </c>
      <c r="D2763" s="352" t="s">
        <v>60</v>
      </c>
      <c r="E2763" s="315" t="s">
        <v>86</v>
      </c>
      <c r="F2763" s="353" t="s">
        <v>17221</v>
      </c>
      <c r="G2763" s="353">
        <v>76.2</v>
      </c>
      <c r="H2763" s="356">
        <v>16.399999999999999</v>
      </c>
      <c r="I2763" s="355">
        <v>52.67</v>
      </c>
      <c r="J2763" s="355">
        <v>10</v>
      </c>
      <c r="K2763" s="342">
        <v>62.76</v>
      </c>
      <c r="L2763" s="324">
        <f t="shared" si="143"/>
        <v>0.15933715742511154</v>
      </c>
    </row>
    <row r="2764" spans="1:12" ht="12.75" x14ac:dyDescent="0.2">
      <c r="A2764" s="302" t="s">
        <v>17232</v>
      </c>
      <c r="B2764" s="312">
        <v>3650</v>
      </c>
      <c r="C2764" s="315" t="s">
        <v>86</v>
      </c>
      <c r="D2764" s="352" t="s">
        <v>60</v>
      </c>
      <c r="E2764" s="315" t="s">
        <v>86</v>
      </c>
      <c r="F2764" s="353" t="s">
        <v>17221</v>
      </c>
      <c r="G2764" s="353">
        <v>76.099999999999994</v>
      </c>
      <c r="H2764" s="356">
        <v>16</v>
      </c>
      <c r="I2764" s="355">
        <v>72.73</v>
      </c>
      <c r="J2764" s="355">
        <v>11.6</v>
      </c>
      <c r="K2764" s="342">
        <v>94.33</v>
      </c>
      <c r="L2764" s="324">
        <f t="shared" si="143"/>
        <v>0.12297254319940634</v>
      </c>
    </row>
    <row r="2765" spans="1:12" ht="12.75" x14ac:dyDescent="0.2">
      <c r="A2765" s="302" t="s">
        <v>17232</v>
      </c>
      <c r="B2765" s="312">
        <v>3650</v>
      </c>
      <c r="C2765" s="315" t="s">
        <v>86</v>
      </c>
      <c r="D2765" s="352" t="s">
        <v>60</v>
      </c>
      <c r="E2765" s="315" t="s">
        <v>86</v>
      </c>
      <c r="F2765" s="353" t="s">
        <v>17221</v>
      </c>
      <c r="G2765" s="353">
        <v>76.099999999999994</v>
      </c>
      <c r="H2765" s="356">
        <v>16</v>
      </c>
      <c r="I2765" s="355">
        <v>72.67</v>
      </c>
      <c r="J2765" s="355">
        <v>11.93</v>
      </c>
      <c r="K2765" s="342">
        <v>84.6</v>
      </c>
      <c r="L2765" s="324">
        <f t="shared" si="143"/>
        <v>0.14101654846335698</v>
      </c>
    </row>
    <row r="2766" spans="1:12" ht="12.75" x14ac:dyDescent="0.2">
      <c r="A2766" s="302" t="s">
        <v>17232</v>
      </c>
      <c r="B2766" s="312">
        <v>3650</v>
      </c>
      <c r="C2766" s="315" t="s">
        <v>86</v>
      </c>
      <c r="D2766" s="352" t="s">
        <v>60</v>
      </c>
      <c r="E2766" s="315" t="s">
        <v>86</v>
      </c>
      <c r="F2766" s="353" t="s">
        <v>17221</v>
      </c>
      <c r="G2766" s="353">
        <v>76.099999999999994</v>
      </c>
      <c r="H2766" s="356">
        <v>16</v>
      </c>
      <c r="I2766" s="355">
        <v>73.13</v>
      </c>
      <c r="J2766" s="355">
        <v>12</v>
      </c>
      <c r="K2766" s="342">
        <v>85.13</v>
      </c>
      <c r="L2766" s="324">
        <f t="shared" si="143"/>
        <v>0.14096088335486903</v>
      </c>
    </row>
    <row r="2767" spans="1:12" ht="12.75" x14ac:dyDescent="0.2">
      <c r="A2767" s="302" t="s">
        <v>17232</v>
      </c>
      <c r="B2767" s="312">
        <v>3650</v>
      </c>
      <c r="C2767" s="315" t="s">
        <v>86</v>
      </c>
      <c r="D2767" s="352" t="s">
        <v>60</v>
      </c>
      <c r="E2767" s="315" t="s">
        <v>86</v>
      </c>
      <c r="F2767" s="353" t="s">
        <v>17221</v>
      </c>
      <c r="G2767" s="353">
        <v>75.599999999999994</v>
      </c>
      <c r="H2767" s="356">
        <v>15.87</v>
      </c>
      <c r="I2767" s="355">
        <v>65.64</v>
      </c>
      <c r="J2767" s="355">
        <v>10.050000000000001</v>
      </c>
      <c r="K2767" s="342">
        <v>75.69</v>
      </c>
      <c r="L2767" s="324">
        <f t="shared" si="143"/>
        <v>0.13277843836702341</v>
      </c>
    </row>
    <row r="2768" spans="1:12" ht="12.75" x14ac:dyDescent="0.2">
      <c r="A2768" s="302" t="s">
        <v>17232</v>
      </c>
      <c r="B2768" s="312">
        <v>3650</v>
      </c>
      <c r="C2768" s="315" t="s">
        <v>86</v>
      </c>
      <c r="D2768" s="352" t="s">
        <v>60</v>
      </c>
      <c r="E2768" s="315" t="s">
        <v>86</v>
      </c>
      <c r="F2768" s="353" t="s">
        <v>17221</v>
      </c>
      <c r="G2768" s="353">
        <v>75.599999999999994</v>
      </c>
      <c r="H2768" s="356">
        <v>15.88</v>
      </c>
      <c r="I2768" s="355">
        <v>66.64</v>
      </c>
      <c r="J2768" s="355">
        <v>10.47</v>
      </c>
      <c r="K2768" s="342">
        <v>77.11</v>
      </c>
      <c r="L2768" s="324">
        <f t="shared" si="143"/>
        <v>0.13578005446764363</v>
      </c>
    </row>
    <row r="2769" spans="1:12" ht="12.75" x14ac:dyDescent="0.2">
      <c r="A2769" s="302" t="s">
        <v>17232</v>
      </c>
      <c r="B2769" s="312">
        <v>3650</v>
      </c>
      <c r="C2769" s="315" t="s">
        <v>86</v>
      </c>
      <c r="D2769" s="352" t="s">
        <v>60</v>
      </c>
      <c r="E2769" s="315" t="s">
        <v>86</v>
      </c>
      <c r="F2769" s="353" t="s">
        <v>17221</v>
      </c>
      <c r="G2769" s="353">
        <v>75.599999999999994</v>
      </c>
      <c r="H2769" s="356">
        <v>15.82</v>
      </c>
      <c r="I2769" s="355">
        <v>68.209999999999994</v>
      </c>
      <c r="J2769" s="355">
        <v>11.06</v>
      </c>
      <c r="K2769" s="342">
        <v>79.27</v>
      </c>
      <c r="L2769" s="324">
        <f t="shared" si="143"/>
        <v>0.13952314873218116</v>
      </c>
    </row>
    <row r="2770" spans="1:12" ht="12.75" x14ac:dyDescent="0.2">
      <c r="A2770" s="302" t="s">
        <v>17232</v>
      </c>
      <c r="B2770" s="312">
        <v>3650</v>
      </c>
      <c r="C2770" s="315" t="s">
        <v>86</v>
      </c>
      <c r="D2770" s="352" t="s">
        <v>60</v>
      </c>
      <c r="E2770" s="315" t="s">
        <v>86</v>
      </c>
      <c r="F2770" s="353" t="s">
        <v>17221</v>
      </c>
      <c r="G2770" s="353">
        <v>75.599999999999994</v>
      </c>
      <c r="H2770" s="356">
        <v>16.39</v>
      </c>
      <c r="I2770" s="355">
        <v>48.67</v>
      </c>
      <c r="J2770" s="355">
        <v>7.93</v>
      </c>
      <c r="K2770" s="342">
        <v>56.6</v>
      </c>
      <c r="L2770" s="324">
        <f t="shared" si="143"/>
        <v>0.1401060070671378</v>
      </c>
    </row>
    <row r="2771" spans="1:12" ht="12.75" x14ac:dyDescent="0.2">
      <c r="A2771" s="302" t="s">
        <v>17232</v>
      </c>
      <c r="B2771" s="312">
        <v>3650</v>
      </c>
      <c r="C2771" s="315" t="s">
        <v>86</v>
      </c>
      <c r="D2771" s="352" t="s">
        <v>60</v>
      </c>
      <c r="E2771" s="315" t="s">
        <v>86</v>
      </c>
      <c r="F2771" s="353" t="s">
        <v>17221</v>
      </c>
      <c r="G2771" s="353">
        <v>75.599999999999994</v>
      </c>
      <c r="H2771" s="356">
        <v>16.399999999999999</v>
      </c>
      <c r="I2771" s="355">
        <v>48.93</v>
      </c>
      <c r="J2771" s="355">
        <v>8</v>
      </c>
      <c r="K2771" s="342">
        <v>56.93</v>
      </c>
      <c r="L2771" s="324">
        <f t="shared" si="143"/>
        <v>0.14052344985069384</v>
      </c>
    </row>
    <row r="2772" spans="1:12" ht="12.75" x14ac:dyDescent="0.2">
      <c r="A2772" s="302" t="s">
        <v>17232</v>
      </c>
      <c r="B2772" s="312">
        <v>3650</v>
      </c>
      <c r="C2772" s="315" t="s">
        <v>86</v>
      </c>
      <c r="D2772" s="352" t="s">
        <v>60</v>
      </c>
      <c r="E2772" s="315" t="s">
        <v>86</v>
      </c>
      <c r="F2772" s="353" t="s">
        <v>17221</v>
      </c>
      <c r="G2772" s="353">
        <v>75.599999999999994</v>
      </c>
      <c r="H2772" s="356">
        <v>16.399999999999999</v>
      </c>
      <c r="I2772" s="355">
        <v>8.6</v>
      </c>
      <c r="J2772" s="355">
        <v>8.07</v>
      </c>
      <c r="K2772" s="342">
        <v>56.67</v>
      </c>
      <c r="L2772" s="324">
        <f t="shared" si="143"/>
        <v>0.14240338803599789</v>
      </c>
    </row>
    <row r="2773" spans="1:12" ht="12.75" x14ac:dyDescent="0.2">
      <c r="A2773" s="302" t="s">
        <v>17232</v>
      </c>
      <c r="B2773" s="312">
        <v>3333</v>
      </c>
      <c r="C2773" s="315" t="s">
        <v>86</v>
      </c>
      <c r="D2773" s="352" t="s">
        <v>60</v>
      </c>
      <c r="E2773" s="315" t="s">
        <v>86</v>
      </c>
      <c r="F2773" s="341" t="s">
        <v>17221</v>
      </c>
      <c r="G2773" s="357">
        <v>75.186999999999998</v>
      </c>
      <c r="H2773" s="356">
        <v>17.385669781931469</v>
      </c>
      <c r="I2773" s="355">
        <v>44.94980392156863</v>
      </c>
      <c r="J2773" s="355">
        <v>6.9571428571428555</v>
      </c>
      <c r="K2773" s="342">
        <v>51.906946778711486</v>
      </c>
      <c r="L2773" s="324">
        <f t="shared" si="143"/>
        <v>0.13403105535762658</v>
      </c>
    </row>
    <row r="2774" spans="1:12" ht="12.75" x14ac:dyDescent="0.2">
      <c r="A2774" s="302" t="s">
        <v>17232</v>
      </c>
      <c r="B2774" s="312">
        <v>6670</v>
      </c>
      <c r="C2774" s="315" t="s">
        <v>86</v>
      </c>
      <c r="D2774" s="352" t="s">
        <v>60</v>
      </c>
      <c r="E2774" s="315" t="s">
        <v>86</v>
      </c>
      <c r="F2774" s="353" t="s">
        <v>17222</v>
      </c>
      <c r="G2774" s="353">
        <v>75.099999999999994</v>
      </c>
      <c r="H2774" s="356">
        <v>17.64</v>
      </c>
      <c r="I2774" s="355">
        <v>70.05</v>
      </c>
      <c r="J2774" s="355">
        <v>0.79000000000000625</v>
      </c>
      <c r="K2774" s="342">
        <v>70.84</v>
      </c>
      <c r="L2774" s="324">
        <f t="shared" si="143"/>
        <v>1.1151891586674283E-2</v>
      </c>
    </row>
    <row r="2775" spans="1:12" ht="12.75" x14ac:dyDescent="0.2">
      <c r="A2775" s="302" t="s">
        <v>17232</v>
      </c>
      <c r="B2775" s="312">
        <v>3650</v>
      </c>
      <c r="C2775" s="315" t="s">
        <v>86</v>
      </c>
      <c r="D2775" s="352" t="s">
        <v>60</v>
      </c>
      <c r="E2775" s="315" t="s">
        <v>86</v>
      </c>
      <c r="F2775" s="353" t="s">
        <v>17221</v>
      </c>
      <c r="G2775" s="353">
        <v>75</v>
      </c>
      <c r="H2775" s="356">
        <v>16.04</v>
      </c>
      <c r="I2775" s="355">
        <v>63.79</v>
      </c>
      <c r="J2775" s="355">
        <v>8.61</v>
      </c>
      <c r="K2775" s="342">
        <v>72.400000000000006</v>
      </c>
      <c r="L2775" s="324">
        <f t="shared" si="143"/>
        <v>0.11892265193370163</v>
      </c>
    </row>
    <row r="2776" spans="1:12" ht="12.75" x14ac:dyDescent="0.2">
      <c r="A2776" s="302" t="s">
        <v>17232</v>
      </c>
      <c r="B2776" s="312">
        <v>3650</v>
      </c>
      <c r="C2776" s="315" t="s">
        <v>86</v>
      </c>
      <c r="D2776" s="352" t="s">
        <v>60</v>
      </c>
      <c r="E2776" s="315" t="s">
        <v>86</v>
      </c>
      <c r="F2776" s="353" t="s">
        <v>17221</v>
      </c>
      <c r="G2776" s="353">
        <v>75</v>
      </c>
      <c r="H2776" s="356">
        <v>16.02</v>
      </c>
      <c r="I2776" s="355">
        <v>64.290000000000006</v>
      </c>
      <c r="J2776" s="355">
        <v>9.16</v>
      </c>
      <c r="K2776" s="342">
        <v>73.45</v>
      </c>
      <c r="L2776" s="324">
        <f t="shared" si="143"/>
        <v>0.12471068754254595</v>
      </c>
    </row>
    <row r="2777" spans="1:12" ht="12.75" x14ac:dyDescent="0.2">
      <c r="A2777" s="302" t="s">
        <v>17232</v>
      </c>
      <c r="B2777" s="312">
        <v>3650</v>
      </c>
      <c r="C2777" s="315" t="s">
        <v>86</v>
      </c>
      <c r="D2777" s="352" t="s">
        <v>60</v>
      </c>
      <c r="E2777" s="315" t="s">
        <v>86</v>
      </c>
      <c r="F2777" s="353" t="s">
        <v>17221</v>
      </c>
      <c r="G2777" s="353">
        <v>75</v>
      </c>
      <c r="H2777" s="356">
        <v>16.02</v>
      </c>
      <c r="I2777" s="355">
        <v>64.069999999999993</v>
      </c>
      <c r="J2777" s="355">
        <v>8.8699999999999992</v>
      </c>
      <c r="K2777" s="342">
        <v>72.94</v>
      </c>
      <c r="L2777" s="324">
        <f t="shared" si="143"/>
        <v>0.12160680010967918</v>
      </c>
    </row>
    <row r="2778" spans="1:12" ht="12.75" x14ac:dyDescent="0.2">
      <c r="A2778" s="302" t="s">
        <v>17232</v>
      </c>
      <c r="B2778" s="312">
        <v>3434</v>
      </c>
      <c r="C2778" s="315" t="s">
        <v>86</v>
      </c>
      <c r="D2778" s="352" t="s">
        <v>60</v>
      </c>
      <c r="E2778" s="315" t="s">
        <v>86</v>
      </c>
      <c r="F2778" s="353" t="s">
        <v>17221</v>
      </c>
      <c r="G2778" s="353">
        <v>74.752475247524757</v>
      </c>
      <c r="H2778" s="356">
        <v>15.82</v>
      </c>
      <c r="I2778" s="355">
        <v>65</v>
      </c>
      <c r="J2778" s="355">
        <v>8</v>
      </c>
      <c r="K2778" s="342">
        <v>73</v>
      </c>
      <c r="L2778" s="324">
        <f t="shared" si="143"/>
        <v>0.1095890410958904</v>
      </c>
    </row>
    <row r="2779" spans="1:12" ht="12.75" x14ac:dyDescent="0.2">
      <c r="A2779" s="302" t="s">
        <v>17232</v>
      </c>
      <c r="B2779" s="312">
        <v>3434</v>
      </c>
      <c r="C2779" s="315" t="s">
        <v>86</v>
      </c>
      <c r="D2779" s="352" t="s">
        <v>60</v>
      </c>
      <c r="E2779" s="315" t="s">
        <v>86</v>
      </c>
      <c r="F2779" s="353" t="s">
        <v>17221</v>
      </c>
      <c r="G2779" s="353">
        <v>74.752475247524757</v>
      </c>
      <c r="H2779" s="356">
        <v>15.67</v>
      </c>
      <c r="I2779" s="355">
        <v>70</v>
      </c>
      <c r="J2779" s="355">
        <v>9</v>
      </c>
      <c r="K2779" s="342">
        <v>79</v>
      </c>
      <c r="L2779" s="324">
        <f t="shared" si="143"/>
        <v>0.11392405063291139</v>
      </c>
    </row>
    <row r="2780" spans="1:12" ht="12.75" x14ac:dyDescent="0.2">
      <c r="A2780" s="302" t="s">
        <v>17232</v>
      </c>
      <c r="B2780" s="312">
        <v>3434</v>
      </c>
      <c r="C2780" s="315" t="s">
        <v>86</v>
      </c>
      <c r="D2780" s="352" t="s">
        <v>60</v>
      </c>
      <c r="E2780" s="315" t="s">
        <v>86</v>
      </c>
      <c r="F2780" s="353" t="s">
        <v>17221</v>
      </c>
      <c r="G2780" s="353">
        <v>74.752475247524757</v>
      </c>
      <c r="H2780" s="356">
        <v>15.75</v>
      </c>
      <c r="I2780" s="355">
        <v>66</v>
      </c>
      <c r="J2780" s="355">
        <v>8</v>
      </c>
      <c r="K2780" s="342">
        <v>74</v>
      </c>
      <c r="L2780" s="324">
        <f t="shared" si="143"/>
        <v>0.10810810810810811</v>
      </c>
    </row>
    <row r="2781" spans="1:12" ht="12.75" x14ac:dyDescent="0.2">
      <c r="A2781" s="302" t="s">
        <v>17232</v>
      </c>
      <c r="B2781" s="312">
        <v>6050</v>
      </c>
      <c r="C2781" s="315" t="s">
        <v>86</v>
      </c>
      <c r="D2781" s="352" t="s">
        <v>60</v>
      </c>
      <c r="E2781" s="315" t="s">
        <v>86</v>
      </c>
      <c r="F2781" s="353" t="s">
        <v>17222</v>
      </c>
      <c r="G2781" s="353">
        <v>74.66</v>
      </c>
      <c r="H2781" s="356">
        <v>18.170000000000002</v>
      </c>
      <c r="I2781" s="355">
        <v>47.91</v>
      </c>
      <c r="J2781" s="355">
        <v>5.470000000000006</v>
      </c>
      <c r="K2781" s="342">
        <v>53.38</v>
      </c>
      <c r="L2781" s="324">
        <f t="shared" si="143"/>
        <v>0.10247283626826538</v>
      </c>
    </row>
    <row r="2782" spans="1:12" ht="12.75" x14ac:dyDescent="0.2">
      <c r="A2782" s="302" t="s">
        <v>17232</v>
      </c>
      <c r="B2782" s="312">
        <v>3434</v>
      </c>
      <c r="C2782" s="315" t="s">
        <v>86</v>
      </c>
      <c r="D2782" s="352" t="s">
        <v>60</v>
      </c>
      <c r="E2782" s="315" t="s">
        <v>86</v>
      </c>
      <c r="F2782" s="353" t="s">
        <v>17222</v>
      </c>
      <c r="G2782" s="353">
        <v>74.5</v>
      </c>
      <c r="H2782" s="356">
        <v>15.68</v>
      </c>
      <c r="I2782" s="355">
        <v>54.95</v>
      </c>
      <c r="J2782" s="355">
        <v>10.209999999999994</v>
      </c>
      <c r="K2782" s="342">
        <v>65.16</v>
      </c>
      <c r="L2782" s="324">
        <f t="shared" si="143"/>
        <v>0.15669122160834859</v>
      </c>
    </row>
    <row r="2783" spans="1:12" ht="12.75" x14ac:dyDescent="0.2">
      <c r="A2783" s="302" t="s">
        <v>17232</v>
      </c>
      <c r="B2783" s="312">
        <v>3434</v>
      </c>
      <c r="C2783" s="315" t="s">
        <v>86</v>
      </c>
      <c r="D2783" s="352" t="s">
        <v>60</v>
      </c>
      <c r="E2783" s="315" t="s">
        <v>86</v>
      </c>
      <c r="F2783" s="353" t="s">
        <v>17222</v>
      </c>
      <c r="G2783" s="353">
        <v>74.5</v>
      </c>
      <c r="H2783" s="356">
        <v>15.67</v>
      </c>
      <c r="I2783" s="355">
        <v>54.4</v>
      </c>
      <c r="J2783" s="355">
        <v>10.830000000000005</v>
      </c>
      <c r="K2783" s="342">
        <v>65.23</v>
      </c>
      <c r="L2783" s="324">
        <f t="shared" si="143"/>
        <v>0.16602790127242073</v>
      </c>
    </row>
    <row r="2784" spans="1:12" ht="12.75" x14ac:dyDescent="0.2">
      <c r="A2784" s="302" t="s">
        <v>17232</v>
      </c>
      <c r="B2784" s="312">
        <v>3323</v>
      </c>
      <c r="C2784" s="315" t="s">
        <v>86</v>
      </c>
      <c r="D2784" s="352" t="s">
        <v>60</v>
      </c>
      <c r="E2784" s="315" t="s">
        <v>86</v>
      </c>
      <c r="F2784" s="353" t="s">
        <v>17221</v>
      </c>
      <c r="G2784" s="353">
        <v>74.480890761360214</v>
      </c>
      <c r="H2784" s="356">
        <v>15.9</v>
      </c>
      <c r="I2784" s="355">
        <v>67.400000000000006</v>
      </c>
      <c r="J2784" s="355">
        <v>8.73</v>
      </c>
      <c r="K2784" s="342">
        <v>76.13</v>
      </c>
      <c r="L2784" s="324">
        <f t="shared" si="143"/>
        <v>0.1146722711151977</v>
      </c>
    </row>
    <row r="2785" spans="1:12" ht="12.75" x14ac:dyDescent="0.2">
      <c r="A2785" s="302" t="s">
        <v>17232</v>
      </c>
      <c r="B2785" s="312">
        <v>3323</v>
      </c>
      <c r="C2785" s="315" t="s">
        <v>86</v>
      </c>
      <c r="D2785" s="352" t="s">
        <v>60</v>
      </c>
      <c r="E2785" s="315" t="s">
        <v>86</v>
      </c>
      <c r="F2785" s="353" t="s">
        <v>17221</v>
      </c>
      <c r="G2785" s="353">
        <v>74.480890761360214</v>
      </c>
      <c r="H2785" s="356">
        <v>15.9</v>
      </c>
      <c r="I2785" s="355">
        <v>67.33</v>
      </c>
      <c r="J2785" s="355">
        <v>8.8000000000000007</v>
      </c>
      <c r="K2785" s="342">
        <v>76.13</v>
      </c>
      <c r="L2785" s="324">
        <f t="shared" si="143"/>
        <v>0.11559175095231843</v>
      </c>
    </row>
    <row r="2786" spans="1:12" ht="12.75" x14ac:dyDescent="0.2">
      <c r="A2786" s="302" t="s">
        <v>17232</v>
      </c>
      <c r="B2786" s="312">
        <v>3323</v>
      </c>
      <c r="C2786" s="315" t="s">
        <v>86</v>
      </c>
      <c r="D2786" s="352" t="s">
        <v>60</v>
      </c>
      <c r="E2786" s="315" t="s">
        <v>86</v>
      </c>
      <c r="F2786" s="353" t="s">
        <v>17221</v>
      </c>
      <c r="G2786" s="353">
        <v>74.480890761360214</v>
      </c>
      <c r="H2786" s="356">
        <v>15.9</v>
      </c>
      <c r="I2786" s="355">
        <v>67.33</v>
      </c>
      <c r="J2786" s="355">
        <v>8.73</v>
      </c>
      <c r="K2786" s="342">
        <v>76.06</v>
      </c>
      <c r="L2786" s="324">
        <f t="shared" si="143"/>
        <v>0.11477780699447805</v>
      </c>
    </row>
    <row r="2787" spans="1:12" ht="12.75" x14ac:dyDescent="0.2">
      <c r="A2787" s="302" t="s">
        <v>17232</v>
      </c>
      <c r="B2787" s="312">
        <v>3333</v>
      </c>
      <c r="C2787" s="315" t="s">
        <v>86</v>
      </c>
      <c r="D2787" s="352" t="s">
        <v>60</v>
      </c>
      <c r="E2787" s="315" t="s">
        <v>86</v>
      </c>
      <c r="F2787" s="341" t="s">
        <v>17221</v>
      </c>
      <c r="G2787" s="357">
        <v>74.406999999999996</v>
      </c>
      <c r="H2787" s="356">
        <v>17.391304347826086</v>
      </c>
      <c r="I2787" s="355">
        <v>33.258823529411764</v>
      </c>
      <c r="J2787" s="355">
        <v>5.9632653061224516</v>
      </c>
      <c r="K2787" s="342">
        <v>39.222088835534215</v>
      </c>
      <c r="L2787" s="324">
        <f t="shared" si="143"/>
        <v>0.15203844270323219</v>
      </c>
    </row>
    <row r="2788" spans="1:12" ht="12.75" x14ac:dyDescent="0.2">
      <c r="A2788" s="302" t="s">
        <v>17232</v>
      </c>
      <c r="B2788" s="312">
        <v>3650</v>
      </c>
      <c r="C2788" s="315" t="s">
        <v>86</v>
      </c>
      <c r="D2788" s="352" t="s">
        <v>60</v>
      </c>
      <c r="E2788" s="315" t="s">
        <v>86</v>
      </c>
      <c r="F2788" s="353" t="s">
        <v>17221</v>
      </c>
      <c r="G2788" s="353">
        <v>74.3</v>
      </c>
      <c r="H2788" s="356">
        <v>15.79</v>
      </c>
      <c r="I2788" s="355">
        <v>70.930000000000007</v>
      </c>
      <c r="J2788" s="355">
        <v>9.26</v>
      </c>
      <c r="K2788" s="342">
        <v>80.19</v>
      </c>
      <c r="L2788" s="324">
        <f t="shared" si="143"/>
        <v>0.11547574510537474</v>
      </c>
    </row>
    <row r="2789" spans="1:12" ht="12.75" x14ac:dyDescent="0.2">
      <c r="A2789" s="302" t="s">
        <v>17232</v>
      </c>
      <c r="B2789" s="312">
        <v>3650</v>
      </c>
      <c r="C2789" s="315" t="s">
        <v>86</v>
      </c>
      <c r="D2789" s="352" t="s">
        <v>60</v>
      </c>
      <c r="E2789" s="315" t="s">
        <v>86</v>
      </c>
      <c r="F2789" s="353" t="s">
        <v>17221</v>
      </c>
      <c r="G2789" s="353">
        <v>74.3</v>
      </c>
      <c r="H2789" s="356">
        <v>15.75</v>
      </c>
      <c r="I2789" s="355">
        <v>71.209999999999994</v>
      </c>
      <c r="J2789" s="355">
        <v>9.65</v>
      </c>
      <c r="K2789" s="342">
        <v>80.86</v>
      </c>
      <c r="L2789" s="324">
        <f t="shared" si="143"/>
        <v>0.11934207271827851</v>
      </c>
    </row>
    <row r="2790" spans="1:12" ht="12.75" x14ac:dyDescent="0.2">
      <c r="A2790" s="302" t="s">
        <v>17232</v>
      </c>
      <c r="B2790" s="312">
        <v>3650</v>
      </c>
      <c r="C2790" s="315" t="s">
        <v>86</v>
      </c>
      <c r="D2790" s="352" t="s">
        <v>60</v>
      </c>
      <c r="E2790" s="315" t="s">
        <v>86</v>
      </c>
      <c r="F2790" s="353" t="s">
        <v>17221</v>
      </c>
      <c r="G2790" s="353">
        <v>74.3</v>
      </c>
      <c r="H2790" s="356">
        <v>15.73</v>
      </c>
      <c r="I2790" s="355">
        <v>71.36</v>
      </c>
      <c r="J2790" s="355">
        <v>9.69</v>
      </c>
      <c r="K2790" s="342">
        <v>81.05</v>
      </c>
      <c r="L2790" s="324">
        <f t="shared" si="143"/>
        <v>0.11955582973473164</v>
      </c>
    </row>
    <row r="2791" spans="1:12" ht="12.75" x14ac:dyDescent="0.2">
      <c r="A2791" s="302" t="s">
        <v>17232</v>
      </c>
      <c r="B2791" s="312">
        <v>3434</v>
      </c>
      <c r="C2791" s="315" t="s">
        <v>86</v>
      </c>
      <c r="D2791" s="352" t="s">
        <v>60</v>
      </c>
      <c r="E2791" s="315" t="s">
        <v>86</v>
      </c>
      <c r="F2791" s="353" t="s">
        <v>17222</v>
      </c>
      <c r="G2791" s="353">
        <v>74.2</v>
      </c>
      <c r="H2791" s="356">
        <v>15.71</v>
      </c>
      <c r="I2791" s="355">
        <v>57.65</v>
      </c>
      <c r="J2791" s="355">
        <v>8.720000000000006</v>
      </c>
      <c r="K2791" s="342">
        <v>66.37</v>
      </c>
      <c r="L2791" s="324">
        <f t="shared" si="143"/>
        <v>0.13138466174476429</v>
      </c>
    </row>
    <row r="2792" spans="1:12" ht="12.75" x14ac:dyDescent="0.2">
      <c r="A2792" s="302" t="s">
        <v>17232</v>
      </c>
      <c r="B2792" s="312">
        <v>3434</v>
      </c>
      <c r="C2792" s="315" t="s">
        <v>86</v>
      </c>
      <c r="D2792" s="352" t="s">
        <v>60</v>
      </c>
      <c r="E2792" s="315" t="s">
        <v>86</v>
      </c>
      <c r="F2792" s="353" t="s">
        <v>17221</v>
      </c>
      <c r="G2792" s="353">
        <v>74.024461269656371</v>
      </c>
      <c r="H2792" s="356">
        <v>15.31</v>
      </c>
      <c r="I2792" s="355">
        <v>81</v>
      </c>
      <c r="J2792" s="355">
        <v>11</v>
      </c>
      <c r="K2792" s="342">
        <v>92</v>
      </c>
      <c r="L2792" s="324">
        <f t="shared" si="143"/>
        <v>0.11956521739130435</v>
      </c>
    </row>
    <row r="2793" spans="1:12" ht="12.75" x14ac:dyDescent="0.2">
      <c r="A2793" s="302" t="s">
        <v>17232</v>
      </c>
      <c r="B2793" s="312">
        <v>3434</v>
      </c>
      <c r="C2793" s="315" t="s">
        <v>86</v>
      </c>
      <c r="D2793" s="352" t="s">
        <v>60</v>
      </c>
      <c r="E2793" s="315" t="s">
        <v>86</v>
      </c>
      <c r="F2793" s="353" t="s">
        <v>17221</v>
      </c>
      <c r="G2793" s="353">
        <v>74.024461269656371</v>
      </c>
      <c r="H2793" s="356">
        <v>15.31</v>
      </c>
      <c r="I2793" s="355">
        <v>81</v>
      </c>
      <c r="J2793" s="355">
        <v>12</v>
      </c>
      <c r="K2793" s="342">
        <v>93</v>
      </c>
      <c r="L2793" s="324">
        <f t="shared" si="143"/>
        <v>0.12903225806451613</v>
      </c>
    </row>
    <row r="2794" spans="1:12" ht="12.75" x14ac:dyDescent="0.2">
      <c r="A2794" s="302" t="s">
        <v>17232</v>
      </c>
      <c r="B2794" s="312">
        <v>3434</v>
      </c>
      <c r="C2794" s="315" t="s">
        <v>86</v>
      </c>
      <c r="D2794" s="352" t="s">
        <v>60</v>
      </c>
      <c r="E2794" s="315" t="s">
        <v>86</v>
      </c>
      <c r="F2794" s="353" t="s">
        <v>17221</v>
      </c>
      <c r="G2794" s="353">
        <v>74.024461269656371</v>
      </c>
      <c r="H2794" s="356">
        <v>15.32</v>
      </c>
      <c r="I2794" s="355">
        <v>81</v>
      </c>
      <c r="J2794" s="355">
        <v>12</v>
      </c>
      <c r="K2794" s="342">
        <v>93</v>
      </c>
      <c r="L2794" s="324">
        <f t="shared" si="143"/>
        <v>0.12903225806451613</v>
      </c>
    </row>
    <row r="2795" spans="1:12" ht="12.75" x14ac:dyDescent="0.2">
      <c r="A2795" s="302" t="s">
        <v>17232</v>
      </c>
      <c r="B2795" s="312">
        <v>5400</v>
      </c>
      <c r="C2795" s="315" t="s">
        <v>86</v>
      </c>
      <c r="D2795" s="352" t="s">
        <v>60</v>
      </c>
      <c r="E2795" s="315" t="s">
        <v>86</v>
      </c>
      <c r="F2795" s="353" t="s">
        <v>17221</v>
      </c>
      <c r="G2795" s="353">
        <v>73.935185185185176</v>
      </c>
      <c r="H2795" s="356">
        <v>18.46</v>
      </c>
      <c r="I2795" s="355">
        <v>53.4</v>
      </c>
      <c r="J2795" s="355">
        <v>10.96</v>
      </c>
      <c r="K2795" s="342">
        <v>64.36</v>
      </c>
      <c r="L2795" s="324">
        <f t="shared" si="143"/>
        <v>0.17029210689869487</v>
      </c>
    </row>
    <row r="2796" spans="1:12" ht="12.75" x14ac:dyDescent="0.2">
      <c r="A2796" s="302" t="s">
        <v>17232</v>
      </c>
      <c r="B2796" s="312">
        <v>9300</v>
      </c>
      <c r="C2796" s="315" t="s">
        <v>86</v>
      </c>
      <c r="D2796" s="352" t="s">
        <v>60</v>
      </c>
      <c r="E2796" s="315" t="s">
        <v>86</v>
      </c>
      <c r="F2796" s="353" t="s">
        <v>17222</v>
      </c>
      <c r="G2796" s="353">
        <v>73.516129032258064</v>
      </c>
      <c r="H2796" s="356">
        <v>16.248358024691363</v>
      </c>
      <c r="I2796" s="355">
        <v>55.733725490196072</v>
      </c>
      <c r="J2796" s="355">
        <v>10.338823529411762</v>
      </c>
      <c r="K2796" s="342">
        <v>66.072549019607834</v>
      </c>
      <c r="L2796" s="324">
        <f t="shared" si="143"/>
        <v>0.15647683770068549</v>
      </c>
    </row>
    <row r="2797" spans="1:12" ht="12.75" x14ac:dyDescent="0.2">
      <c r="A2797" s="302" t="s">
        <v>17232</v>
      </c>
      <c r="B2797" s="312">
        <v>3650</v>
      </c>
      <c r="C2797" s="315" t="s">
        <v>86</v>
      </c>
      <c r="D2797" s="352" t="s">
        <v>60</v>
      </c>
      <c r="E2797" s="315" t="s">
        <v>86</v>
      </c>
      <c r="F2797" s="353" t="s">
        <v>17221</v>
      </c>
      <c r="G2797" s="353">
        <v>73.400000000000006</v>
      </c>
      <c r="H2797" s="356">
        <v>16.14</v>
      </c>
      <c r="I2797" s="355">
        <v>54.43</v>
      </c>
      <c r="J2797" s="355">
        <v>12.96</v>
      </c>
      <c r="K2797" s="342">
        <v>67.39</v>
      </c>
      <c r="L2797" s="324">
        <f t="shared" si="143"/>
        <v>0.19231339961418609</v>
      </c>
    </row>
    <row r="2798" spans="1:12" ht="12.75" x14ac:dyDescent="0.2">
      <c r="A2798" s="302" t="s">
        <v>17232</v>
      </c>
      <c r="B2798" s="312">
        <v>3650</v>
      </c>
      <c r="C2798" s="315" t="s">
        <v>86</v>
      </c>
      <c r="D2798" s="352" t="s">
        <v>60</v>
      </c>
      <c r="E2798" s="315" t="s">
        <v>86</v>
      </c>
      <c r="F2798" s="353" t="s">
        <v>17221</v>
      </c>
      <c r="G2798" s="353">
        <v>73.400000000000006</v>
      </c>
      <c r="H2798" s="356">
        <v>16.149999999999999</v>
      </c>
      <c r="I2798" s="355">
        <v>54.29</v>
      </c>
      <c r="J2798" s="355">
        <v>12.19</v>
      </c>
      <c r="K2798" s="342">
        <v>66.48</v>
      </c>
      <c r="L2798" s="324">
        <f t="shared" si="143"/>
        <v>0.18336341756919372</v>
      </c>
    </row>
    <row r="2799" spans="1:12" ht="12.75" x14ac:dyDescent="0.2">
      <c r="A2799" s="302" t="s">
        <v>17232</v>
      </c>
      <c r="B2799" s="312">
        <v>3650</v>
      </c>
      <c r="C2799" s="315" t="s">
        <v>86</v>
      </c>
      <c r="D2799" s="352" t="s">
        <v>60</v>
      </c>
      <c r="E2799" s="315" t="s">
        <v>86</v>
      </c>
      <c r="F2799" s="353" t="s">
        <v>17221</v>
      </c>
      <c r="G2799" s="353">
        <v>73.400000000000006</v>
      </c>
      <c r="H2799" s="356">
        <v>16.149999999999999</v>
      </c>
      <c r="I2799" s="355">
        <v>53.93</v>
      </c>
      <c r="J2799" s="355">
        <v>12.41</v>
      </c>
      <c r="K2799" s="342">
        <v>66.34</v>
      </c>
      <c r="L2799" s="324">
        <f t="shared" si="143"/>
        <v>0.18706662646970154</v>
      </c>
    </row>
    <row r="2800" spans="1:12" ht="12.75" x14ac:dyDescent="0.2">
      <c r="A2800" s="302" t="s">
        <v>17232</v>
      </c>
      <c r="B2800" s="312">
        <v>4000</v>
      </c>
      <c r="C2800" s="315" t="s">
        <v>86</v>
      </c>
      <c r="D2800" s="352" t="s">
        <v>60</v>
      </c>
      <c r="E2800" s="315" t="s">
        <v>86</v>
      </c>
      <c r="F2800" s="353" t="s">
        <v>17221</v>
      </c>
      <c r="G2800" s="353">
        <v>73.400000000000006</v>
      </c>
      <c r="H2800" s="356">
        <v>18.5</v>
      </c>
      <c r="I2800" s="355">
        <v>37.200000000000003</v>
      </c>
      <c r="J2800" s="355">
        <v>3.7</v>
      </c>
      <c r="K2800" s="342">
        <v>40.9</v>
      </c>
      <c r="L2800" s="324">
        <f t="shared" si="143"/>
        <v>9.0464547677261628E-2</v>
      </c>
    </row>
    <row r="2801" spans="1:12" ht="12.75" x14ac:dyDescent="0.2">
      <c r="A2801" s="302" t="s">
        <v>17232</v>
      </c>
      <c r="B2801" s="312">
        <v>3304</v>
      </c>
      <c r="C2801" s="315" t="s">
        <v>86</v>
      </c>
      <c r="D2801" s="352" t="s">
        <v>60</v>
      </c>
      <c r="E2801" s="315" t="s">
        <v>86</v>
      </c>
      <c r="F2801" s="353" t="s">
        <v>17221</v>
      </c>
      <c r="G2801" s="353">
        <v>73.335351089588372</v>
      </c>
      <c r="H2801" s="356">
        <v>16.3</v>
      </c>
      <c r="I2801" s="355">
        <v>65.099999999999994</v>
      </c>
      <c r="J2801" s="355">
        <v>12</v>
      </c>
      <c r="K2801" s="342">
        <v>77.099999999999994</v>
      </c>
      <c r="L2801" s="324">
        <f t="shared" si="143"/>
        <v>0.1556420233463035</v>
      </c>
    </row>
    <row r="2802" spans="1:12" ht="12.75" x14ac:dyDescent="0.2">
      <c r="A2802" s="302" t="s">
        <v>17232</v>
      </c>
      <c r="B2802" s="312">
        <v>3650</v>
      </c>
      <c r="C2802" s="315" t="s">
        <v>86</v>
      </c>
      <c r="D2802" s="352" t="s">
        <v>60</v>
      </c>
      <c r="E2802" s="315" t="s">
        <v>86</v>
      </c>
      <c r="F2802" s="353" t="s">
        <v>17221</v>
      </c>
      <c r="G2802" s="353">
        <v>73.099999999999994</v>
      </c>
      <c r="H2802" s="356">
        <v>15.6</v>
      </c>
      <c r="I2802" s="355">
        <v>68.86</v>
      </c>
      <c r="J2802" s="355">
        <v>10.67</v>
      </c>
      <c r="K2802" s="342">
        <v>79.53</v>
      </c>
      <c r="L2802" s="324">
        <f t="shared" si="143"/>
        <v>0.13416320885200553</v>
      </c>
    </row>
    <row r="2803" spans="1:12" ht="12.75" x14ac:dyDescent="0.2">
      <c r="A2803" s="302" t="s">
        <v>17232</v>
      </c>
      <c r="B2803" s="312">
        <v>3650</v>
      </c>
      <c r="C2803" s="315" t="s">
        <v>86</v>
      </c>
      <c r="D2803" s="352" t="s">
        <v>60</v>
      </c>
      <c r="E2803" s="315" t="s">
        <v>86</v>
      </c>
      <c r="F2803" s="353" t="s">
        <v>17221</v>
      </c>
      <c r="G2803" s="353">
        <v>73.099999999999994</v>
      </c>
      <c r="H2803" s="356">
        <v>15.57</v>
      </c>
      <c r="I2803" s="355">
        <v>69.790000000000006</v>
      </c>
      <c r="J2803" s="355">
        <v>10.56</v>
      </c>
      <c r="K2803" s="342">
        <v>80.349999999999994</v>
      </c>
      <c r="L2803" s="324">
        <f t="shared" si="143"/>
        <v>0.13142501555693842</v>
      </c>
    </row>
    <row r="2804" spans="1:12" ht="12.75" x14ac:dyDescent="0.2">
      <c r="A2804" s="302" t="s">
        <v>17232</v>
      </c>
      <c r="B2804" s="312">
        <v>3650</v>
      </c>
      <c r="C2804" s="315" t="s">
        <v>86</v>
      </c>
      <c r="D2804" s="352" t="s">
        <v>60</v>
      </c>
      <c r="E2804" s="315" t="s">
        <v>86</v>
      </c>
      <c r="F2804" s="353" t="s">
        <v>17221</v>
      </c>
      <c r="G2804" s="353">
        <v>73.099999999999994</v>
      </c>
      <c r="H2804" s="356">
        <v>15.53</v>
      </c>
      <c r="I2804" s="355">
        <v>70.569999999999993</v>
      </c>
      <c r="J2804" s="355">
        <v>10.59</v>
      </c>
      <c r="K2804" s="342">
        <v>81.16</v>
      </c>
      <c r="L2804" s="324">
        <f t="shared" si="143"/>
        <v>0.13048299655002465</v>
      </c>
    </row>
    <row r="2805" spans="1:12" ht="12.75" x14ac:dyDescent="0.2">
      <c r="A2805" s="302" t="s">
        <v>17232</v>
      </c>
      <c r="B2805" s="312">
        <v>3650</v>
      </c>
      <c r="C2805" s="315" t="s">
        <v>86</v>
      </c>
      <c r="D2805" s="352" t="s">
        <v>60</v>
      </c>
      <c r="E2805" s="315" t="s">
        <v>86</v>
      </c>
      <c r="F2805" s="353" t="s">
        <v>17221</v>
      </c>
      <c r="G2805" s="353">
        <v>72.900000000000006</v>
      </c>
      <c r="H2805" s="356">
        <v>15.8</v>
      </c>
      <c r="I2805" s="355">
        <v>67.069999999999993</v>
      </c>
      <c r="J2805" s="355">
        <v>12.31</v>
      </c>
      <c r="K2805" s="342">
        <v>79.38</v>
      </c>
      <c r="L2805" s="324">
        <f t="shared" si="143"/>
        <v>0.15507684555303605</v>
      </c>
    </row>
    <row r="2806" spans="1:12" ht="12.75" x14ac:dyDescent="0.2">
      <c r="A2806" s="302" t="s">
        <v>17232</v>
      </c>
      <c r="B2806" s="312">
        <v>3650</v>
      </c>
      <c r="C2806" s="315" t="s">
        <v>86</v>
      </c>
      <c r="D2806" s="352" t="s">
        <v>60</v>
      </c>
      <c r="E2806" s="315" t="s">
        <v>86</v>
      </c>
      <c r="F2806" s="353" t="s">
        <v>17221</v>
      </c>
      <c r="G2806" s="353">
        <v>72.900000000000006</v>
      </c>
      <c r="H2806" s="356">
        <v>15.8</v>
      </c>
      <c r="I2806" s="355">
        <v>67.86</v>
      </c>
      <c r="J2806" s="355">
        <v>12.47</v>
      </c>
      <c r="K2806" s="342">
        <v>80.33</v>
      </c>
      <c r="L2806" s="324">
        <f t="shared" si="143"/>
        <v>0.1552346570397112</v>
      </c>
    </row>
    <row r="2807" spans="1:12" ht="12.75" x14ac:dyDescent="0.2">
      <c r="A2807" s="302" t="s">
        <v>17232</v>
      </c>
      <c r="B2807" s="312">
        <v>3650</v>
      </c>
      <c r="C2807" s="315" t="s">
        <v>86</v>
      </c>
      <c r="D2807" s="352" t="s">
        <v>60</v>
      </c>
      <c r="E2807" s="315" t="s">
        <v>86</v>
      </c>
      <c r="F2807" s="353" t="s">
        <v>17221</v>
      </c>
      <c r="G2807" s="353">
        <v>72.900000000000006</v>
      </c>
      <c r="H2807" s="356">
        <v>15.8</v>
      </c>
      <c r="I2807" s="355">
        <v>67.930000000000007</v>
      </c>
      <c r="J2807" s="355">
        <v>12.34</v>
      </c>
      <c r="K2807" s="342">
        <v>80.27</v>
      </c>
      <c r="L2807" s="324">
        <f t="shared" ref="L2807:L2870" si="144">IF(J2807="","",IF(K2807="","",J2807/K2807))</f>
        <v>0.15373115734396411</v>
      </c>
    </row>
    <row r="2808" spans="1:12" ht="12.75" x14ac:dyDescent="0.2">
      <c r="A2808" s="302" t="s">
        <v>17232</v>
      </c>
      <c r="B2808" s="312">
        <v>3450</v>
      </c>
      <c r="C2808" s="315" t="s">
        <v>86</v>
      </c>
      <c r="D2808" s="352" t="s">
        <v>60</v>
      </c>
      <c r="E2808" s="315" t="s">
        <v>86</v>
      </c>
      <c r="F2808" s="353" t="s">
        <v>17221</v>
      </c>
      <c r="G2808" s="353">
        <v>72.89</v>
      </c>
      <c r="H2808" s="356">
        <v>18.14</v>
      </c>
      <c r="I2808" s="355">
        <v>69.2</v>
      </c>
      <c r="J2808" s="355">
        <v>10.130000000000001</v>
      </c>
      <c r="K2808" s="342">
        <v>79.33</v>
      </c>
      <c r="L2808" s="324">
        <f t="shared" si="144"/>
        <v>0.12769444094289678</v>
      </c>
    </row>
    <row r="2809" spans="1:12" ht="12.75" x14ac:dyDescent="0.2">
      <c r="A2809" s="302" t="s">
        <v>17232</v>
      </c>
      <c r="B2809" s="312">
        <v>3650</v>
      </c>
      <c r="C2809" s="315" t="s">
        <v>86</v>
      </c>
      <c r="D2809" s="352" t="s">
        <v>60</v>
      </c>
      <c r="E2809" s="315" t="s">
        <v>86</v>
      </c>
      <c r="F2809" s="353" t="s">
        <v>17221</v>
      </c>
      <c r="G2809" s="353">
        <v>72.2</v>
      </c>
      <c r="H2809" s="356">
        <v>16.7</v>
      </c>
      <c r="I2809" s="355">
        <v>52.33</v>
      </c>
      <c r="J2809" s="355">
        <v>8.4</v>
      </c>
      <c r="K2809" s="342">
        <v>60.73</v>
      </c>
      <c r="L2809" s="324">
        <f t="shared" si="144"/>
        <v>0.13831714144574347</v>
      </c>
    </row>
    <row r="2810" spans="1:12" ht="12.75" x14ac:dyDescent="0.2">
      <c r="A2810" s="302" t="s">
        <v>17232</v>
      </c>
      <c r="B2810" s="312">
        <v>3650</v>
      </c>
      <c r="C2810" s="315" t="s">
        <v>86</v>
      </c>
      <c r="D2810" s="352" t="s">
        <v>60</v>
      </c>
      <c r="E2810" s="315" t="s">
        <v>86</v>
      </c>
      <c r="F2810" s="353" t="s">
        <v>17221</v>
      </c>
      <c r="G2810" s="353">
        <v>72.2</v>
      </c>
      <c r="H2810" s="356">
        <v>16.7</v>
      </c>
      <c r="I2810" s="355">
        <v>51.27</v>
      </c>
      <c r="J2810" s="355">
        <v>8</v>
      </c>
      <c r="K2810" s="342">
        <v>59.27</v>
      </c>
      <c r="L2810" s="324">
        <f t="shared" si="144"/>
        <v>0.13497553568415724</v>
      </c>
    </row>
    <row r="2811" spans="1:12" ht="12.75" x14ac:dyDescent="0.2">
      <c r="A2811" s="302" t="s">
        <v>17232</v>
      </c>
      <c r="B2811" s="312">
        <v>3650</v>
      </c>
      <c r="C2811" s="315" t="s">
        <v>86</v>
      </c>
      <c r="D2811" s="352" t="s">
        <v>60</v>
      </c>
      <c r="E2811" s="315" t="s">
        <v>86</v>
      </c>
      <c r="F2811" s="353" t="s">
        <v>17221</v>
      </c>
      <c r="G2811" s="353">
        <v>72.2</v>
      </c>
      <c r="H2811" s="356">
        <v>16.7</v>
      </c>
      <c r="I2811" s="355">
        <v>51.33</v>
      </c>
      <c r="J2811" s="355">
        <v>8.73</v>
      </c>
      <c r="K2811" s="342">
        <v>60.06</v>
      </c>
      <c r="L2811" s="324">
        <f t="shared" si="144"/>
        <v>0.14535464535464535</v>
      </c>
    </row>
    <row r="2812" spans="1:12" ht="12.75" x14ac:dyDescent="0.2">
      <c r="A2812" s="302" t="s">
        <v>17232</v>
      </c>
      <c r="B2812" s="312">
        <v>5400</v>
      </c>
      <c r="C2812" s="315" t="s">
        <v>86</v>
      </c>
      <c r="D2812" s="352" t="s">
        <v>60</v>
      </c>
      <c r="E2812" s="315" t="s">
        <v>86</v>
      </c>
      <c r="F2812" s="353" t="s">
        <v>17221</v>
      </c>
      <c r="G2812" s="353">
        <v>71.751851851851853</v>
      </c>
      <c r="H2812" s="356">
        <v>18.46</v>
      </c>
      <c r="I2812" s="355">
        <v>55.34</v>
      </c>
      <c r="J2812" s="355">
        <v>13.9</v>
      </c>
      <c r="K2812" s="342">
        <v>69.239999999999995</v>
      </c>
      <c r="L2812" s="324">
        <f t="shared" si="144"/>
        <v>0.20075101097631429</v>
      </c>
    </row>
    <row r="2813" spans="1:12" ht="12.75" x14ac:dyDescent="0.2">
      <c r="A2813" s="302" t="s">
        <v>17232</v>
      </c>
      <c r="B2813" s="312">
        <v>2914</v>
      </c>
      <c r="C2813" s="315" t="s">
        <v>86</v>
      </c>
      <c r="D2813" s="352" t="s">
        <v>60</v>
      </c>
      <c r="E2813" s="315" t="s">
        <v>86</v>
      </c>
      <c r="F2813" s="341" t="s">
        <v>17221</v>
      </c>
      <c r="G2813" s="353">
        <v>71.7</v>
      </c>
      <c r="H2813" s="356">
        <v>17.5</v>
      </c>
      <c r="I2813" s="355">
        <v>56.13</v>
      </c>
      <c r="J2813" s="355">
        <v>7.53</v>
      </c>
      <c r="K2813" s="342">
        <v>63.66</v>
      </c>
      <c r="L2813" s="324">
        <f t="shared" si="144"/>
        <v>0.11828463713477852</v>
      </c>
    </row>
    <row r="2814" spans="1:12" ht="12.75" x14ac:dyDescent="0.2">
      <c r="A2814" s="302" t="s">
        <v>17232</v>
      </c>
      <c r="B2814" s="312">
        <v>2914</v>
      </c>
      <c r="C2814" s="315" t="s">
        <v>86</v>
      </c>
      <c r="D2814" s="352" t="s">
        <v>60</v>
      </c>
      <c r="E2814" s="315" t="s">
        <v>86</v>
      </c>
      <c r="F2814" s="341" t="s">
        <v>17221</v>
      </c>
      <c r="G2814" s="353">
        <v>71.7</v>
      </c>
      <c r="H2814" s="356">
        <v>17.5</v>
      </c>
      <c r="I2814" s="355">
        <v>55.33</v>
      </c>
      <c r="J2814" s="355">
        <v>8.8699999999999992</v>
      </c>
      <c r="K2814" s="342">
        <v>64.2</v>
      </c>
      <c r="L2814" s="324">
        <f t="shared" si="144"/>
        <v>0.13816199376947039</v>
      </c>
    </row>
    <row r="2815" spans="1:12" ht="12.75" x14ac:dyDescent="0.2">
      <c r="A2815" s="302" t="s">
        <v>17232</v>
      </c>
      <c r="B2815" s="312">
        <v>2914</v>
      </c>
      <c r="C2815" s="315" t="s">
        <v>86</v>
      </c>
      <c r="D2815" s="352" t="s">
        <v>60</v>
      </c>
      <c r="E2815" s="315" t="s">
        <v>86</v>
      </c>
      <c r="F2815" s="341" t="s">
        <v>17221</v>
      </c>
      <c r="G2815" s="353">
        <v>71.7</v>
      </c>
      <c r="H2815" s="356">
        <v>17.5</v>
      </c>
      <c r="I2815" s="355">
        <v>54.87</v>
      </c>
      <c r="J2815" s="355">
        <v>10.07</v>
      </c>
      <c r="K2815" s="342">
        <v>64.94</v>
      </c>
      <c r="L2815" s="324">
        <f t="shared" si="144"/>
        <v>0.15506621496766246</v>
      </c>
    </row>
    <row r="2816" spans="1:12" ht="12.75" x14ac:dyDescent="0.2">
      <c r="A2816" s="302" t="s">
        <v>17232</v>
      </c>
      <c r="B2816" s="312">
        <v>5400</v>
      </c>
      <c r="C2816" s="315" t="s">
        <v>86</v>
      </c>
      <c r="D2816" s="352" t="s">
        <v>60</v>
      </c>
      <c r="E2816" s="315" t="s">
        <v>86</v>
      </c>
      <c r="F2816" s="353" t="s">
        <v>17221</v>
      </c>
      <c r="G2816" s="353">
        <v>71.618518518518513</v>
      </c>
      <c r="H2816" s="356">
        <v>18.46</v>
      </c>
      <c r="I2816" s="355">
        <v>52.77</v>
      </c>
      <c r="J2816" s="355">
        <v>10.96</v>
      </c>
      <c r="K2816" s="342">
        <v>63.73</v>
      </c>
      <c r="L2816" s="324">
        <f t="shared" si="144"/>
        <v>0.17197552173230821</v>
      </c>
    </row>
    <row r="2817" spans="1:12" ht="12.75" x14ac:dyDescent="0.2">
      <c r="A2817" s="302" t="s">
        <v>17232</v>
      </c>
      <c r="B2817" s="312">
        <v>3650</v>
      </c>
      <c r="C2817" s="315" t="s">
        <v>86</v>
      </c>
      <c r="D2817" s="352" t="s">
        <v>60</v>
      </c>
      <c r="E2817" s="315" t="s">
        <v>86</v>
      </c>
      <c r="F2817" s="353" t="s">
        <v>17221</v>
      </c>
      <c r="G2817" s="353">
        <v>71.099999999999994</v>
      </c>
      <c r="H2817" s="356">
        <v>15.68</v>
      </c>
      <c r="I2817" s="355">
        <v>65.86</v>
      </c>
      <c r="J2817" s="355">
        <v>11.06</v>
      </c>
      <c r="K2817" s="342">
        <v>76.92</v>
      </c>
      <c r="L2817" s="324">
        <f t="shared" si="144"/>
        <v>0.1437857514300572</v>
      </c>
    </row>
    <row r="2818" spans="1:12" ht="12.75" x14ac:dyDescent="0.2">
      <c r="A2818" s="302" t="s">
        <v>17232</v>
      </c>
      <c r="B2818" s="312">
        <v>3650</v>
      </c>
      <c r="C2818" s="315" t="s">
        <v>86</v>
      </c>
      <c r="D2818" s="352" t="s">
        <v>60</v>
      </c>
      <c r="E2818" s="315" t="s">
        <v>86</v>
      </c>
      <c r="F2818" s="353" t="s">
        <v>17221</v>
      </c>
      <c r="G2818" s="353">
        <v>71.099999999999994</v>
      </c>
      <c r="H2818" s="356">
        <v>15.66</v>
      </c>
      <c r="I2818" s="355">
        <v>65.069999999999993</v>
      </c>
      <c r="J2818" s="355">
        <v>10.94</v>
      </c>
      <c r="K2818" s="342">
        <v>76.010000000000005</v>
      </c>
      <c r="L2818" s="324">
        <f t="shared" si="144"/>
        <v>0.14392843046967502</v>
      </c>
    </row>
    <row r="2819" spans="1:12" ht="12.75" x14ac:dyDescent="0.2">
      <c r="A2819" s="302" t="s">
        <v>17232</v>
      </c>
      <c r="B2819" s="312">
        <v>3650</v>
      </c>
      <c r="C2819" s="315" t="s">
        <v>86</v>
      </c>
      <c r="D2819" s="352" t="s">
        <v>60</v>
      </c>
      <c r="E2819" s="315" t="s">
        <v>86</v>
      </c>
      <c r="F2819" s="353" t="s">
        <v>17221</v>
      </c>
      <c r="G2819" s="353">
        <v>71.099999999999994</v>
      </c>
      <c r="H2819" s="356">
        <v>15.62</v>
      </c>
      <c r="I2819" s="355">
        <v>65.5</v>
      </c>
      <c r="J2819" s="355">
        <v>11.14</v>
      </c>
      <c r="K2819" s="342">
        <v>76.64</v>
      </c>
      <c r="L2819" s="324">
        <f t="shared" si="144"/>
        <v>0.14535490605427975</v>
      </c>
    </row>
    <row r="2820" spans="1:12" ht="12.75" x14ac:dyDescent="0.2">
      <c r="A2820" s="302" t="s">
        <v>17232</v>
      </c>
      <c r="B2820" s="312">
        <v>3650</v>
      </c>
      <c r="C2820" s="315" t="s">
        <v>86</v>
      </c>
      <c r="D2820" s="352" t="s">
        <v>60</v>
      </c>
      <c r="E2820" s="315" t="s">
        <v>86</v>
      </c>
      <c r="F2820" s="353" t="s">
        <v>17221</v>
      </c>
      <c r="G2820" s="353">
        <v>71.099999999999994</v>
      </c>
      <c r="H2820" s="356">
        <v>15.5</v>
      </c>
      <c r="I2820" s="355">
        <v>67.290000000000006</v>
      </c>
      <c r="J2820" s="355">
        <v>12.59</v>
      </c>
      <c r="K2820" s="342">
        <v>79.88</v>
      </c>
      <c r="L2820" s="324">
        <f t="shared" si="144"/>
        <v>0.15761141712568855</v>
      </c>
    </row>
    <row r="2821" spans="1:12" ht="12.75" x14ac:dyDescent="0.2">
      <c r="A2821" s="302" t="s">
        <v>17232</v>
      </c>
      <c r="B2821" s="312">
        <v>3650</v>
      </c>
      <c r="C2821" s="315" t="s">
        <v>86</v>
      </c>
      <c r="D2821" s="352" t="s">
        <v>60</v>
      </c>
      <c r="E2821" s="315" t="s">
        <v>86</v>
      </c>
      <c r="F2821" s="353" t="s">
        <v>17221</v>
      </c>
      <c r="G2821" s="353">
        <v>71.099999999999994</v>
      </c>
      <c r="H2821" s="356">
        <v>15.44</v>
      </c>
      <c r="I2821" s="355">
        <v>67.569999999999993</v>
      </c>
      <c r="J2821" s="355">
        <v>12.54</v>
      </c>
      <c r="K2821" s="342">
        <v>80.11</v>
      </c>
      <c r="L2821" s="324">
        <f t="shared" si="144"/>
        <v>0.1565347646985395</v>
      </c>
    </row>
    <row r="2822" spans="1:12" ht="12.75" x14ac:dyDescent="0.2">
      <c r="A2822" s="302" t="s">
        <v>17232</v>
      </c>
      <c r="B2822" s="312">
        <v>3650</v>
      </c>
      <c r="C2822" s="315" t="s">
        <v>86</v>
      </c>
      <c r="D2822" s="352" t="s">
        <v>60</v>
      </c>
      <c r="E2822" s="315" t="s">
        <v>86</v>
      </c>
      <c r="F2822" s="353" t="s">
        <v>17221</v>
      </c>
      <c r="G2822" s="353">
        <v>71.099999999999994</v>
      </c>
      <c r="H2822" s="356">
        <v>15.46</v>
      </c>
      <c r="I2822" s="355">
        <v>67.069999999999993</v>
      </c>
      <c r="J2822" s="355">
        <v>11.9</v>
      </c>
      <c r="K2822" s="342">
        <v>78.97</v>
      </c>
      <c r="L2822" s="324">
        <f t="shared" si="144"/>
        <v>0.15069013549449159</v>
      </c>
    </row>
    <row r="2823" spans="1:12" ht="12.75" x14ac:dyDescent="0.2">
      <c r="A2823" s="302" t="s">
        <v>17232</v>
      </c>
      <c r="B2823" s="312">
        <v>9300</v>
      </c>
      <c r="C2823" s="315" t="s">
        <v>86</v>
      </c>
      <c r="D2823" s="352" t="s">
        <v>60</v>
      </c>
      <c r="E2823" s="315" t="s">
        <v>86</v>
      </c>
      <c r="F2823" s="353" t="s">
        <v>17222</v>
      </c>
      <c r="G2823" s="353">
        <v>70.774193548387103</v>
      </c>
      <c r="H2823" s="356">
        <v>16.300000000000004</v>
      </c>
      <c r="I2823" s="355">
        <v>55.330588235294108</v>
      </c>
      <c r="J2823" s="355">
        <v>7.0288659793814432</v>
      </c>
      <c r="K2823" s="342">
        <v>62.359454214675551</v>
      </c>
      <c r="L2823" s="324">
        <f t="shared" si="144"/>
        <v>0.11271532228592347</v>
      </c>
    </row>
    <row r="2824" spans="1:12" ht="12.75" x14ac:dyDescent="0.2">
      <c r="A2824" s="302" t="s">
        <v>17232</v>
      </c>
      <c r="B2824" s="312">
        <v>4000</v>
      </c>
      <c r="C2824" s="315" t="s">
        <v>86</v>
      </c>
      <c r="D2824" s="352" t="s">
        <v>60</v>
      </c>
      <c r="E2824" s="315" t="s">
        <v>86</v>
      </c>
      <c r="F2824" s="353" t="s">
        <v>17221</v>
      </c>
      <c r="G2824" s="353">
        <v>70.75</v>
      </c>
      <c r="H2824" s="356">
        <v>18.399999999999999</v>
      </c>
      <c r="I2824" s="355">
        <v>37.299999999999997</v>
      </c>
      <c r="J2824" s="355">
        <v>3.7</v>
      </c>
      <c r="K2824" s="342">
        <v>41</v>
      </c>
      <c r="L2824" s="324">
        <f t="shared" si="144"/>
        <v>9.0243902439024401E-2</v>
      </c>
    </row>
    <row r="2825" spans="1:12" ht="12.75" x14ac:dyDescent="0.2">
      <c r="A2825" s="302" t="s">
        <v>17232</v>
      </c>
      <c r="B2825" s="312">
        <v>3323</v>
      </c>
      <c r="C2825" s="315" t="s">
        <v>86</v>
      </c>
      <c r="D2825" s="352" t="s">
        <v>60</v>
      </c>
      <c r="E2825" s="315" t="s">
        <v>86</v>
      </c>
      <c r="F2825" s="353" t="s">
        <v>17221</v>
      </c>
      <c r="G2825" s="353">
        <v>70.7</v>
      </c>
      <c r="H2825" s="356">
        <v>16.05</v>
      </c>
      <c r="I2825" s="355">
        <v>67.87</v>
      </c>
      <c r="J2825" s="355">
        <v>9.33</v>
      </c>
      <c r="K2825" s="342">
        <v>77.2</v>
      </c>
      <c r="L2825" s="324">
        <f t="shared" si="144"/>
        <v>0.12085492227979275</v>
      </c>
    </row>
    <row r="2826" spans="1:12" ht="12.75" x14ac:dyDescent="0.2">
      <c r="A2826" s="302" t="s">
        <v>17232</v>
      </c>
      <c r="B2826" s="312">
        <v>3323</v>
      </c>
      <c r="C2826" s="315" t="s">
        <v>86</v>
      </c>
      <c r="D2826" s="352" t="s">
        <v>60</v>
      </c>
      <c r="E2826" s="315" t="s">
        <v>86</v>
      </c>
      <c r="F2826" s="353" t="s">
        <v>17221</v>
      </c>
      <c r="G2826" s="353">
        <v>70.7</v>
      </c>
      <c r="H2826" s="356">
        <v>15.95</v>
      </c>
      <c r="I2826" s="355">
        <v>72</v>
      </c>
      <c r="J2826" s="355">
        <v>10.4</v>
      </c>
      <c r="K2826" s="342">
        <v>82.4</v>
      </c>
      <c r="L2826" s="324">
        <f t="shared" si="144"/>
        <v>0.12621359223300971</v>
      </c>
    </row>
    <row r="2827" spans="1:12" ht="12.75" x14ac:dyDescent="0.2">
      <c r="A2827" s="302" t="s">
        <v>17232</v>
      </c>
      <c r="B2827" s="312">
        <v>3323</v>
      </c>
      <c r="C2827" s="315" t="s">
        <v>86</v>
      </c>
      <c r="D2827" s="352" t="s">
        <v>60</v>
      </c>
      <c r="E2827" s="315" t="s">
        <v>86</v>
      </c>
      <c r="F2827" s="353" t="s">
        <v>17221</v>
      </c>
      <c r="G2827" s="353">
        <v>70.7</v>
      </c>
      <c r="H2827" s="356">
        <v>15.9</v>
      </c>
      <c r="I2827" s="355">
        <v>75.069999999999993</v>
      </c>
      <c r="J2827" s="355">
        <v>11</v>
      </c>
      <c r="K2827" s="342">
        <v>86.07</v>
      </c>
      <c r="L2827" s="324">
        <f t="shared" si="144"/>
        <v>0.12780295108632508</v>
      </c>
    </row>
    <row r="2828" spans="1:12" ht="12.75" x14ac:dyDescent="0.2">
      <c r="A2828" s="302" t="s">
        <v>17232</v>
      </c>
      <c r="B2828" s="312">
        <v>4000</v>
      </c>
      <c r="C2828" s="315" t="s">
        <v>86</v>
      </c>
      <c r="D2828" s="352" t="s">
        <v>60</v>
      </c>
      <c r="E2828" s="315" t="s">
        <v>86</v>
      </c>
      <c r="F2828" s="353" t="s">
        <v>17221</v>
      </c>
      <c r="G2828" s="353">
        <v>70.7</v>
      </c>
      <c r="H2828" s="356">
        <v>18.5</v>
      </c>
      <c r="I2828" s="355">
        <v>37.700000000000003</v>
      </c>
      <c r="J2828" s="355">
        <v>3.8</v>
      </c>
      <c r="K2828" s="342">
        <v>41.5</v>
      </c>
      <c r="L2828" s="324">
        <f t="shared" si="144"/>
        <v>9.1566265060240959E-2</v>
      </c>
    </row>
    <row r="2829" spans="1:12" ht="12.75" x14ac:dyDescent="0.2">
      <c r="A2829" s="302" t="s">
        <v>17232</v>
      </c>
      <c r="B2829" s="312">
        <v>3450</v>
      </c>
      <c r="C2829" s="315" t="s">
        <v>86</v>
      </c>
      <c r="D2829" s="352" t="s">
        <v>60</v>
      </c>
      <c r="E2829" s="315" t="s">
        <v>86</v>
      </c>
      <c r="F2829" s="353" t="s">
        <v>17221</v>
      </c>
      <c r="G2829" s="353">
        <v>70.39</v>
      </c>
      <c r="H2829" s="356">
        <v>18.22</v>
      </c>
      <c r="I2829" s="355">
        <v>71.95</v>
      </c>
      <c r="J2829" s="355">
        <v>10.130000000000001</v>
      </c>
      <c r="K2829" s="342">
        <v>82.08</v>
      </c>
      <c r="L2829" s="324">
        <f t="shared" si="144"/>
        <v>0.12341617933723198</v>
      </c>
    </row>
    <row r="2830" spans="1:12" ht="12.75" x14ac:dyDescent="0.2">
      <c r="A2830" s="302" t="s">
        <v>17232</v>
      </c>
      <c r="B2830" s="312">
        <v>3304</v>
      </c>
      <c r="C2830" s="315" t="s">
        <v>86</v>
      </c>
      <c r="D2830" s="352" t="s">
        <v>60</v>
      </c>
      <c r="E2830" s="315" t="s">
        <v>86</v>
      </c>
      <c r="F2830" s="353" t="s">
        <v>17221</v>
      </c>
      <c r="G2830" s="353">
        <v>69.945520581113811</v>
      </c>
      <c r="H2830" s="356">
        <v>15.7</v>
      </c>
      <c r="I2830" s="355">
        <v>82.8</v>
      </c>
      <c r="J2830" s="355">
        <v>14</v>
      </c>
      <c r="K2830" s="342">
        <v>96.8</v>
      </c>
      <c r="L2830" s="324">
        <f t="shared" si="144"/>
        <v>0.14462809917355374</v>
      </c>
    </row>
    <row r="2831" spans="1:12" ht="12.75" x14ac:dyDescent="0.2">
      <c r="A2831" s="302" t="s">
        <v>17232</v>
      </c>
      <c r="B2831" s="312">
        <v>3304</v>
      </c>
      <c r="C2831" s="315" t="s">
        <v>86</v>
      </c>
      <c r="D2831" s="352" t="s">
        <v>60</v>
      </c>
      <c r="E2831" s="315" t="s">
        <v>86</v>
      </c>
      <c r="F2831" s="353" t="s">
        <v>17221</v>
      </c>
      <c r="G2831" s="353">
        <v>69.945520581113811</v>
      </c>
      <c r="H2831" s="356">
        <v>15.7</v>
      </c>
      <c r="I2831" s="355">
        <v>82.8</v>
      </c>
      <c r="J2831" s="355">
        <v>14.73</v>
      </c>
      <c r="K2831" s="342">
        <v>97.53</v>
      </c>
      <c r="L2831" s="324">
        <f t="shared" si="144"/>
        <v>0.15103045216856353</v>
      </c>
    </row>
    <row r="2832" spans="1:12" ht="12.75" x14ac:dyDescent="0.2">
      <c r="A2832" s="302" t="s">
        <v>17232</v>
      </c>
      <c r="B2832" s="312">
        <v>3304</v>
      </c>
      <c r="C2832" s="315" t="s">
        <v>86</v>
      </c>
      <c r="D2832" s="352" t="s">
        <v>60</v>
      </c>
      <c r="E2832" s="315" t="s">
        <v>86</v>
      </c>
      <c r="F2832" s="353" t="s">
        <v>17221</v>
      </c>
      <c r="G2832" s="353">
        <v>69.945520581113811</v>
      </c>
      <c r="H2832" s="356">
        <v>15.82</v>
      </c>
      <c r="I2832" s="355">
        <v>79.33</v>
      </c>
      <c r="J2832" s="355">
        <v>14.8</v>
      </c>
      <c r="K2832" s="342">
        <v>94.13</v>
      </c>
      <c r="L2832" s="324">
        <f t="shared" si="144"/>
        <v>0.15722936364602147</v>
      </c>
    </row>
    <row r="2833" spans="1:12" ht="12.75" x14ac:dyDescent="0.2">
      <c r="A2833" s="302" t="s">
        <v>17232</v>
      </c>
      <c r="B2833" s="312">
        <v>3650</v>
      </c>
      <c r="C2833" s="315" t="s">
        <v>86</v>
      </c>
      <c r="D2833" s="352" t="s">
        <v>60</v>
      </c>
      <c r="E2833" s="315" t="s">
        <v>86</v>
      </c>
      <c r="F2833" s="353" t="s">
        <v>17221</v>
      </c>
      <c r="G2833" s="353">
        <v>69.8</v>
      </c>
      <c r="H2833" s="356">
        <v>16.600000000000001</v>
      </c>
      <c r="I2833" s="355">
        <v>50.47</v>
      </c>
      <c r="J2833" s="355">
        <v>8.4700000000000006</v>
      </c>
      <c r="K2833" s="342">
        <v>58.94</v>
      </c>
      <c r="L2833" s="324">
        <f t="shared" si="144"/>
        <v>0.14370546318289787</v>
      </c>
    </row>
    <row r="2834" spans="1:12" ht="12.75" x14ac:dyDescent="0.2">
      <c r="A2834" s="302" t="s">
        <v>17232</v>
      </c>
      <c r="B2834" s="312">
        <v>3650</v>
      </c>
      <c r="C2834" s="315" t="s">
        <v>86</v>
      </c>
      <c r="D2834" s="352" t="s">
        <v>60</v>
      </c>
      <c r="E2834" s="315" t="s">
        <v>86</v>
      </c>
      <c r="F2834" s="353" t="s">
        <v>17221</v>
      </c>
      <c r="G2834" s="353">
        <v>69.8</v>
      </c>
      <c r="H2834" s="356">
        <v>16.600000000000001</v>
      </c>
      <c r="I2834" s="355">
        <v>50</v>
      </c>
      <c r="J2834" s="355">
        <v>8.1999999999999993</v>
      </c>
      <c r="K2834" s="342">
        <v>58.2</v>
      </c>
      <c r="L2834" s="324">
        <f t="shared" si="144"/>
        <v>0.14089347079037798</v>
      </c>
    </row>
    <row r="2835" spans="1:12" ht="12.75" x14ac:dyDescent="0.2">
      <c r="A2835" s="302" t="s">
        <v>17232</v>
      </c>
      <c r="B2835" s="312">
        <v>3650</v>
      </c>
      <c r="C2835" s="315" t="s">
        <v>86</v>
      </c>
      <c r="D2835" s="352" t="s">
        <v>60</v>
      </c>
      <c r="E2835" s="315" t="s">
        <v>86</v>
      </c>
      <c r="F2835" s="353" t="s">
        <v>17221</v>
      </c>
      <c r="G2835" s="353">
        <v>69.8</v>
      </c>
      <c r="H2835" s="356">
        <v>16.600000000000001</v>
      </c>
      <c r="I2835" s="355">
        <v>49.94</v>
      </c>
      <c r="J2835" s="355">
        <v>8.5299999999999994</v>
      </c>
      <c r="K2835" s="342">
        <v>58.46</v>
      </c>
      <c r="L2835" s="324">
        <f t="shared" si="144"/>
        <v>0.14591173451932946</v>
      </c>
    </row>
    <row r="2836" spans="1:12" ht="12.75" x14ac:dyDescent="0.2">
      <c r="A2836" s="302" t="s">
        <v>17232</v>
      </c>
      <c r="B2836" s="312">
        <v>3650</v>
      </c>
      <c r="C2836" s="315" t="s">
        <v>86</v>
      </c>
      <c r="D2836" s="352" t="s">
        <v>60</v>
      </c>
      <c r="E2836" s="315" t="s">
        <v>86</v>
      </c>
      <c r="F2836" s="353" t="s">
        <v>17221</v>
      </c>
      <c r="G2836" s="353">
        <v>69.3</v>
      </c>
      <c r="H2836" s="356">
        <v>16.600000000000001</v>
      </c>
      <c r="I2836" s="355">
        <v>57.3</v>
      </c>
      <c r="J2836" s="355">
        <v>9</v>
      </c>
      <c r="K2836" s="342">
        <v>66.3</v>
      </c>
      <c r="L2836" s="324">
        <f t="shared" si="144"/>
        <v>0.13574660633484165</v>
      </c>
    </row>
    <row r="2837" spans="1:12" ht="12.75" x14ac:dyDescent="0.2">
      <c r="A2837" s="302" t="s">
        <v>17232</v>
      </c>
      <c r="B2837" s="312">
        <v>3650</v>
      </c>
      <c r="C2837" s="315" t="s">
        <v>86</v>
      </c>
      <c r="D2837" s="352" t="s">
        <v>60</v>
      </c>
      <c r="E2837" s="315" t="s">
        <v>86</v>
      </c>
      <c r="F2837" s="353" t="s">
        <v>17221</v>
      </c>
      <c r="G2837" s="353">
        <v>69.3</v>
      </c>
      <c r="H2837" s="356">
        <v>16.63</v>
      </c>
      <c r="I2837" s="355">
        <v>57</v>
      </c>
      <c r="J2837" s="355">
        <v>9</v>
      </c>
      <c r="K2837" s="342">
        <v>66</v>
      </c>
      <c r="L2837" s="324">
        <f t="shared" si="144"/>
        <v>0.13636363636363635</v>
      </c>
    </row>
    <row r="2838" spans="1:12" ht="12.75" x14ac:dyDescent="0.2">
      <c r="A2838" s="302" t="s">
        <v>17232</v>
      </c>
      <c r="B2838" s="312">
        <v>3650</v>
      </c>
      <c r="C2838" s="315" t="s">
        <v>86</v>
      </c>
      <c r="D2838" s="352" t="s">
        <v>60</v>
      </c>
      <c r="E2838" s="315" t="s">
        <v>86</v>
      </c>
      <c r="F2838" s="353" t="s">
        <v>17221</v>
      </c>
      <c r="G2838" s="353">
        <v>69.3</v>
      </c>
      <c r="H2838" s="356">
        <v>16.7</v>
      </c>
      <c r="I2838" s="355">
        <v>57</v>
      </c>
      <c r="J2838" s="355">
        <v>9</v>
      </c>
      <c r="K2838" s="342">
        <v>66</v>
      </c>
      <c r="L2838" s="324">
        <f t="shared" si="144"/>
        <v>0.13636363636363635</v>
      </c>
    </row>
    <row r="2839" spans="1:12" ht="12.75" x14ac:dyDescent="0.2">
      <c r="A2839" s="302" t="s">
        <v>17232</v>
      </c>
      <c r="B2839" s="312">
        <v>3323</v>
      </c>
      <c r="C2839" s="315" t="s">
        <v>86</v>
      </c>
      <c r="D2839" s="352" t="s">
        <v>60</v>
      </c>
      <c r="E2839" s="315" t="s">
        <v>86</v>
      </c>
      <c r="F2839" s="353" t="s">
        <v>17221</v>
      </c>
      <c r="G2839" s="353">
        <v>69.099999999999994</v>
      </c>
      <c r="H2839" s="356">
        <v>15.97</v>
      </c>
      <c r="I2839" s="355">
        <v>76.53</v>
      </c>
      <c r="J2839" s="355">
        <v>9.6</v>
      </c>
      <c r="K2839" s="342">
        <v>86.13</v>
      </c>
      <c r="L2839" s="324">
        <f t="shared" si="144"/>
        <v>0.11145942180424939</v>
      </c>
    </row>
    <row r="2840" spans="1:12" ht="12.75" x14ac:dyDescent="0.2">
      <c r="A2840" s="302" t="s">
        <v>17232</v>
      </c>
      <c r="B2840" s="312">
        <v>3323</v>
      </c>
      <c r="C2840" s="315" t="s">
        <v>86</v>
      </c>
      <c r="D2840" s="352" t="s">
        <v>60</v>
      </c>
      <c r="E2840" s="315" t="s">
        <v>86</v>
      </c>
      <c r="F2840" s="353" t="s">
        <v>17221</v>
      </c>
      <c r="G2840" s="353">
        <v>69.099999999999994</v>
      </c>
      <c r="H2840" s="356">
        <v>16.11</v>
      </c>
      <c r="I2840" s="355">
        <v>70.400000000000006</v>
      </c>
      <c r="J2840" s="355">
        <v>9.73</v>
      </c>
      <c r="K2840" s="342">
        <v>80.13</v>
      </c>
      <c r="L2840" s="324">
        <f t="shared" si="144"/>
        <v>0.12142768001996757</v>
      </c>
    </row>
    <row r="2841" spans="1:12" ht="12.75" x14ac:dyDescent="0.2">
      <c r="A2841" s="302" t="s">
        <v>17232</v>
      </c>
      <c r="B2841" s="312">
        <v>3323</v>
      </c>
      <c r="C2841" s="315" t="s">
        <v>86</v>
      </c>
      <c r="D2841" s="352" t="s">
        <v>60</v>
      </c>
      <c r="E2841" s="315" t="s">
        <v>86</v>
      </c>
      <c r="F2841" s="353" t="s">
        <v>17221</v>
      </c>
      <c r="G2841" s="353">
        <v>69.099999999999994</v>
      </c>
      <c r="H2841" s="356">
        <v>16.2</v>
      </c>
      <c r="I2841" s="355">
        <v>67.930000000000007</v>
      </c>
      <c r="J2841" s="355">
        <v>10</v>
      </c>
      <c r="K2841" s="342">
        <v>77.930000000000007</v>
      </c>
      <c r="L2841" s="324">
        <f t="shared" si="144"/>
        <v>0.12832028743744384</v>
      </c>
    </row>
    <row r="2842" spans="1:12" ht="12.75" x14ac:dyDescent="0.2">
      <c r="A2842" s="302" t="s">
        <v>17232</v>
      </c>
      <c r="B2842" s="312">
        <v>17660</v>
      </c>
      <c r="C2842" s="315" t="s">
        <v>86</v>
      </c>
      <c r="D2842" s="352" t="s">
        <v>60</v>
      </c>
      <c r="E2842" s="315" t="s">
        <v>86</v>
      </c>
      <c r="F2842" s="353" t="s">
        <v>17222</v>
      </c>
      <c r="G2842" s="353">
        <v>69.099999999999994</v>
      </c>
      <c r="H2842" s="356">
        <v>17.3</v>
      </c>
      <c r="I2842" s="355">
        <v>104.79</v>
      </c>
      <c r="J2842" s="355">
        <v>1.3999999999999915</v>
      </c>
      <c r="K2842" s="342">
        <v>106.19</v>
      </c>
      <c r="L2842" s="324">
        <f t="shared" si="144"/>
        <v>1.3183915622939933E-2</v>
      </c>
    </row>
    <row r="2843" spans="1:12" ht="12.75" x14ac:dyDescent="0.2">
      <c r="A2843" s="302" t="s">
        <v>17232</v>
      </c>
      <c r="B2843" s="312">
        <v>2914</v>
      </c>
      <c r="C2843" s="315" t="s">
        <v>86</v>
      </c>
      <c r="D2843" s="352" t="s">
        <v>60</v>
      </c>
      <c r="E2843" s="315" t="s">
        <v>86</v>
      </c>
      <c r="F2843" s="341" t="s">
        <v>17221</v>
      </c>
      <c r="G2843" s="353">
        <v>69.099999999999994</v>
      </c>
      <c r="H2843" s="356">
        <v>17.55</v>
      </c>
      <c r="I2843" s="355">
        <v>43.33</v>
      </c>
      <c r="J2843" s="355">
        <v>11</v>
      </c>
      <c r="K2843" s="342">
        <v>54.33</v>
      </c>
      <c r="L2843" s="324">
        <f t="shared" si="144"/>
        <v>0.20246640898214616</v>
      </c>
    </row>
    <row r="2844" spans="1:12" ht="12.75" x14ac:dyDescent="0.2">
      <c r="A2844" s="302" t="s">
        <v>17232</v>
      </c>
      <c r="B2844" s="312">
        <v>2914</v>
      </c>
      <c r="C2844" s="315" t="s">
        <v>86</v>
      </c>
      <c r="D2844" s="352" t="s">
        <v>60</v>
      </c>
      <c r="E2844" s="315" t="s">
        <v>86</v>
      </c>
      <c r="F2844" s="341" t="s">
        <v>17221</v>
      </c>
      <c r="G2844" s="353">
        <v>69.099999999999994</v>
      </c>
      <c r="H2844" s="356">
        <v>17.5</v>
      </c>
      <c r="I2844" s="355">
        <v>43.87</v>
      </c>
      <c r="J2844" s="355">
        <v>11</v>
      </c>
      <c r="K2844" s="342">
        <v>54.87</v>
      </c>
      <c r="L2844" s="324">
        <f t="shared" si="144"/>
        <v>0.20047384727537818</v>
      </c>
    </row>
    <row r="2845" spans="1:12" ht="12.75" x14ac:dyDescent="0.2">
      <c r="A2845" s="302" t="s">
        <v>17232</v>
      </c>
      <c r="B2845" s="312">
        <v>2914</v>
      </c>
      <c r="C2845" s="315" t="s">
        <v>86</v>
      </c>
      <c r="D2845" s="352" t="s">
        <v>60</v>
      </c>
      <c r="E2845" s="315" t="s">
        <v>86</v>
      </c>
      <c r="F2845" s="341" t="s">
        <v>17221</v>
      </c>
      <c r="G2845" s="353">
        <v>69.099999999999994</v>
      </c>
      <c r="H2845" s="356">
        <v>17.5</v>
      </c>
      <c r="I2845" s="355">
        <v>43.67</v>
      </c>
      <c r="J2845" s="355">
        <v>11.13</v>
      </c>
      <c r="K2845" s="342">
        <v>54.8</v>
      </c>
      <c r="L2845" s="324">
        <f t="shared" si="144"/>
        <v>0.20310218978102193</v>
      </c>
    </row>
    <row r="2846" spans="1:12" ht="12.75" x14ac:dyDescent="0.2">
      <c r="A2846" s="302" t="s">
        <v>17232</v>
      </c>
      <c r="B2846" s="312">
        <v>17660</v>
      </c>
      <c r="C2846" s="315" t="s">
        <v>86</v>
      </c>
      <c r="D2846" s="352" t="s">
        <v>60</v>
      </c>
      <c r="E2846" s="315" t="s">
        <v>86</v>
      </c>
      <c r="F2846" s="353" t="s">
        <v>17222</v>
      </c>
      <c r="G2846" s="353">
        <v>69</v>
      </c>
      <c r="H2846" s="356">
        <v>17.34</v>
      </c>
      <c r="I2846" s="355">
        <v>101.52</v>
      </c>
      <c r="J2846" s="355">
        <v>6.4000000000000057</v>
      </c>
      <c r="K2846" s="342">
        <v>107.92</v>
      </c>
      <c r="L2846" s="324">
        <f t="shared" si="144"/>
        <v>5.9303187546330668E-2</v>
      </c>
    </row>
    <row r="2847" spans="1:12" ht="12.75" x14ac:dyDescent="0.2">
      <c r="A2847" s="302" t="s">
        <v>17232</v>
      </c>
      <c r="B2847" s="312">
        <v>3500</v>
      </c>
      <c r="C2847" s="315" t="s">
        <v>86</v>
      </c>
      <c r="D2847" s="352" t="s">
        <v>60</v>
      </c>
      <c r="E2847" s="315" t="s">
        <v>86</v>
      </c>
      <c r="F2847" s="353" t="s">
        <v>17222</v>
      </c>
      <c r="G2847" s="353">
        <v>68.78</v>
      </c>
      <c r="H2847" s="356">
        <v>17.079999999999998</v>
      </c>
      <c r="I2847" s="355">
        <v>27.08</v>
      </c>
      <c r="J2847" s="355">
        <v>0.69000000000000128</v>
      </c>
      <c r="K2847" s="342">
        <v>27.77</v>
      </c>
      <c r="L2847" s="324">
        <f t="shared" si="144"/>
        <v>2.4846957148001485E-2</v>
      </c>
    </row>
    <row r="2848" spans="1:12" ht="12.75" x14ac:dyDescent="0.2">
      <c r="A2848" s="302" t="s">
        <v>17232</v>
      </c>
      <c r="B2848" s="312">
        <v>3500</v>
      </c>
      <c r="C2848" s="315" t="s">
        <v>86</v>
      </c>
      <c r="D2848" s="352" t="s">
        <v>60</v>
      </c>
      <c r="E2848" s="315" t="s">
        <v>86</v>
      </c>
      <c r="F2848" s="353" t="s">
        <v>17222</v>
      </c>
      <c r="G2848" s="353">
        <v>68.78</v>
      </c>
      <c r="H2848" s="356">
        <v>17.07</v>
      </c>
      <c r="I2848" s="355">
        <v>27.3</v>
      </c>
      <c r="J2848" s="355">
        <v>0.77999999999999758</v>
      </c>
      <c r="K2848" s="342">
        <v>28.08</v>
      </c>
      <c r="L2848" s="324">
        <f t="shared" si="144"/>
        <v>2.7777777777777693E-2</v>
      </c>
    </row>
    <row r="2849" spans="1:12" ht="12.75" x14ac:dyDescent="0.2">
      <c r="A2849" s="302" t="s">
        <v>17232</v>
      </c>
      <c r="B2849" s="312">
        <v>3500</v>
      </c>
      <c r="C2849" s="315" t="s">
        <v>86</v>
      </c>
      <c r="D2849" s="352" t="s">
        <v>60</v>
      </c>
      <c r="E2849" s="315" t="s">
        <v>86</v>
      </c>
      <c r="F2849" s="353" t="s">
        <v>17222</v>
      </c>
      <c r="G2849" s="353">
        <v>68.78</v>
      </c>
      <c r="H2849" s="356">
        <v>17.059999999999999</v>
      </c>
      <c r="I2849" s="355">
        <v>27.17</v>
      </c>
      <c r="J2849" s="355">
        <v>0.81999999999999673</v>
      </c>
      <c r="K2849" s="342">
        <v>27.99</v>
      </c>
      <c r="L2849" s="324">
        <f t="shared" si="144"/>
        <v>2.9296177206144938E-2</v>
      </c>
    </row>
    <row r="2850" spans="1:12" ht="12.75" x14ac:dyDescent="0.2">
      <c r="A2850" s="302" t="s">
        <v>17232</v>
      </c>
      <c r="B2850" s="312">
        <v>3500</v>
      </c>
      <c r="C2850" s="315" t="s">
        <v>86</v>
      </c>
      <c r="D2850" s="352" t="s">
        <v>60</v>
      </c>
      <c r="E2850" s="315" t="s">
        <v>86</v>
      </c>
      <c r="F2850" s="353" t="s">
        <v>17222</v>
      </c>
      <c r="G2850" s="353">
        <v>68.78</v>
      </c>
      <c r="H2850" s="356">
        <v>17.07</v>
      </c>
      <c r="I2850" s="355">
        <v>27.18</v>
      </c>
      <c r="J2850" s="355">
        <v>0.76999999999999957</v>
      </c>
      <c r="K2850" s="342">
        <v>27.95</v>
      </c>
      <c r="L2850" s="324">
        <f t="shared" si="144"/>
        <v>2.7549194991055442E-2</v>
      </c>
    </row>
    <row r="2851" spans="1:12" ht="12.75" x14ac:dyDescent="0.2">
      <c r="A2851" s="302" t="s">
        <v>17232</v>
      </c>
      <c r="B2851" s="312">
        <v>1350</v>
      </c>
      <c r="C2851" s="315" t="s">
        <v>86</v>
      </c>
      <c r="D2851" s="352" t="s">
        <v>60</v>
      </c>
      <c r="E2851" s="315" t="s">
        <v>86</v>
      </c>
      <c r="F2851" s="353" t="s">
        <v>17222</v>
      </c>
      <c r="G2851" s="353">
        <v>68.599999999999994</v>
      </c>
      <c r="H2851" s="356">
        <v>16.829999999999998</v>
      </c>
      <c r="I2851" s="355">
        <v>39.24</v>
      </c>
      <c r="J2851" s="355">
        <v>5.0499999999999972</v>
      </c>
      <c r="K2851" s="342">
        <v>44.29</v>
      </c>
      <c r="L2851" s="324">
        <f t="shared" si="144"/>
        <v>0.11402122375254002</v>
      </c>
    </row>
    <row r="2852" spans="1:12" ht="12.75" x14ac:dyDescent="0.2">
      <c r="A2852" s="302" t="s">
        <v>17232</v>
      </c>
      <c r="B2852" s="312">
        <v>5400</v>
      </c>
      <c r="C2852" s="315" t="s">
        <v>86</v>
      </c>
      <c r="D2852" s="352" t="s">
        <v>60</v>
      </c>
      <c r="E2852" s="315" t="s">
        <v>86</v>
      </c>
      <c r="F2852" s="353" t="s">
        <v>17221</v>
      </c>
      <c r="G2852" s="353">
        <v>68.485185185185188</v>
      </c>
      <c r="H2852" s="356">
        <v>18.37</v>
      </c>
      <c r="I2852" s="355">
        <v>55.88</v>
      </c>
      <c r="J2852" s="355">
        <v>12.95</v>
      </c>
      <c r="K2852" s="342">
        <v>68.83</v>
      </c>
      <c r="L2852" s="324">
        <f t="shared" si="144"/>
        <v>0.18814470434403602</v>
      </c>
    </row>
    <row r="2853" spans="1:12" ht="12.75" x14ac:dyDescent="0.2">
      <c r="A2853" s="302" t="s">
        <v>17232</v>
      </c>
      <c r="B2853" s="312">
        <v>5400</v>
      </c>
      <c r="C2853" s="315" t="s">
        <v>86</v>
      </c>
      <c r="D2853" s="352" t="s">
        <v>60</v>
      </c>
      <c r="E2853" s="315" t="s">
        <v>86</v>
      </c>
      <c r="F2853" s="353" t="s">
        <v>17221</v>
      </c>
      <c r="G2853" s="353">
        <v>68.061111111111117</v>
      </c>
      <c r="H2853" s="356">
        <v>18.36</v>
      </c>
      <c r="I2853" s="355">
        <v>56.71</v>
      </c>
      <c r="J2853" s="355">
        <v>13.09</v>
      </c>
      <c r="K2853" s="342">
        <v>69.8</v>
      </c>
      <c r="L2853" s="324">
        <f t="shared" si="144"/>
        <v>0.18753581661891119</v>
      </c>
    </row>
    <row r="2854" spans="1:12" ht="12.75" x14ac:dyDescent="0.2">
      <c r="A2854" s="302" t="s">
        <v>17232</v>
      </c>
      <c r="B2854" s="312">
        <v>1350</v>
      </c>
      <c r="C2854" s="315" t="s">
        <v>86</v>
      </c>
      <c r="D2854" s="352" t="s">
        <v>60</v>
      </c>
      <c r="E2854" s="315" t="s">
        <v>86</v>
      </c>
      <c r="F2854" s="353" t="s">
        <v>17222</v>
      </c>
      <c r="G2854" s="353">
        <v>67.900000000000006</v>
      </c>
      <c r="H2854" s="356">
        <v>16.829999999999998</v>
      </c>
      <c r="I2854" s="355">
        <v>39.29</v>
      </c>
      <c r="J2854" s="355">
        <v>6.240000000000002</v>
      </c>
      <c r="K2854" s="342">
        <v>45.53</v>
      </c>
      <c r="L2854" s="324">
        <f t="shared" si="144"/>
        <v>0.13705249286184937</v>
      </c>
    </row>
    <row r="2855" spans="1:12" ht="12.75" x14ac:dyDescent="0.2">
      <c r="A2855" s="302" t="s">
        <v>17232</v>
      </c>
      <c r="B2855" s="312">
        <v>5400</v>
      </c>
      <c r="C2855" s="315" t="s">
        <v>86</v>
      </c>
      <c r="D2855" s="352" t="s">
        <v>60</v>
      </c>
      <c r="E2855" s="315" t="s">
        <v>86</v>
      </c>
      <c r="F2855" s="353" t="s">
        <v>17221</v>
      </c>
      <c r="G2855" s="353">
        <v>67.81481481481481</v>
      </c>
      <c r="H2855" s="356">
        <v>18.510000000000002</v>
      </c>
      <c r="I2855" s="355">
        <v>48.86</v>
      </c>
      <c r="J2855" s="355">
        <v>12.95</v>
      </c>
      <c r="K2855" s="342">
        <v>61.81</v>
      </c>
      <c r="L2855" s="324">
        <f t="shared" si="144"/>
        <v>0.20951302378255943</v>
      </c>
    </row>
    <row r="2856" spans="1:12" ht="12.75" x14ac:dyDescent="0.2">
      <c r="A2856" s="302" t="s">
        <v>17232</v>
      </c>
      <c r="B2856" s="312">
        <v>3323</v>
      </c>
      <c r="C2856" s="315" t="s">
        <v>86</v>
      </c>
      <c r="D2856" s="352" t="s">
        <v>60</v>
      </c>
      <c r="E2856" s="315" t="s">
        <v>86</v>
      </c>
      <c r="F2856" s="353" t="s">
        <v>17221</v>
      </c>
      <c r="G2856" s="353">
        <v>67.5</v>
      </c>
      <c r="H2856" s="356">
        <v>15.5</v>
      </c>
      <c r="I2856" s="355">
        <v>95.6</v>
      </c>
      <c r="J2856" s="355">
        <v>8.8000000000000007</v>
      </c>
      <c r="K2856" s="342">
        <v>104.4</v>
      </c>
      <c r="L2856" s="324">
        <f t="shared" si="144"/>
        <v>8.4291187739463605E-2</v>
      </c>
    </row>
    <row r="2857" spans="1:12" ht="12.75" x14ac:dyDescent="0.2">
      <c r="A2857" s="302" t="s">
        <v>17232</v>
      </c>
      <c r="B2857" s="312">
        <v>3323</v>
      </c>
      <c r="C2857" s="315" t="s">
        <v>86</v>
      </c>
      <c r="D2857" s="352" t="s">
        <v>60</v>
      </c>
      <c r="E2857" s="315" t="s">
        <v>86</v>
      </c>
      <c r="F2857" s="353" t="s">
        <v>17221</v>
      </c>
      <c r="G2857" s="353">
        <v>67.5</v>
      </c>
      <c r="H2857" s="356">
        <v>15.46</v>
      </c>
      <c r="I2857" s="355">
        <v>94.47</v>
      </c>
      <c r="J2857" s="355">
        <v>9</v>
      </c>
      <c r="K2857" s="342">
        <v>103.47</v>
      </c>
      <c r="L2857" s="324">
        <f t="shared" si="144"/>
        <v>8.6981733835894456E-2</v>
      </c>
    </row>
    <row r="2858" spans="1:12" ht="12.75" x14ac:dyDescent="0.2">
      <c r="A2858" s="302" t="s">
        <v>17232</v>
      </c>
      <c r="B2858" s="312">
        <v>3323</v>
      </c>
      <c r="C2858" s="315" t="s">
        <v>86</v>
      </c>
      <c r="D2858" s="352" t="s">
        <v>60</v>
      </c>
      <c r="E2858" s="315" t="s">
        <v>86</v>
      </c>
      <c r="F2858" s="353" t="s">
        <v>17221</v>
      </c>
      <c r="G2858" s="353">
        <v>67.5</v>
      </c>
      <c r="H2858" s="356">
        <v>15.42</v>
      </c>
      <c r="I2858" s="355">
        <v>94.33</v>
      </c>
      <c r="J2858" s="355">
        <v>9.67</v>
      </c>
      <c r="K2858" s="342">
        <v>104</v>
      </c>
      <c r="L2858" s="324">
        <f t="shared" si="144"/>
        <v>9.2980769230769228E-2</v>
      </c>
    </row>
    <row r="2859" spans="1:12" ht="12.75" x14ac:dyDescent="0.2">
      <c r="A2859" s="302" t="s">
        <v>17232</v>
      </c>
      <c r="B2859" s="312">
        <v>3333</v>
      </c>
      <c r="C2859" s="315" t="s">
        <v>86</v>
      </c>
      <c r="D2859" s="352" t="s">
        <v>60</v>
      </c>
      <c r="E2859" s="315" t="s">
        <v>86</v>
      </c>
      <c r="F2859" s="341" t="s">
        <v>17221</v>
      </c>
      <c r="G2859" s="357">
        <v>67.147000000000006</v>
      </c>
      <c r="H2859" s="356">
        <v>17.525696594427245</v>
      </c>
      <c r="I2859" s="355">
        <v>34.033786407766989</v>
      </c>
      <c r="J2859" s="355">
        <v>5.8623404255319187</v>
      </c>
      <c r="K2859" s="342">
        <v>39.896126833298908</v>
      </c>
      <c r="L2859" s="324">
        <f t="shared" si="144"/>
        <v>0.14694008894715499</v>
      </c>
    </row>
    <row r="2860" spans="1:12" ht="12.75" x14ac:dyDescent="0.2">
      <c r="A2860" s="302" t="s">
        <v>17232</v>
      </c>
      <c r="B2860" s="312">
        <v>6670</v>
      </c>
      <c r="C2860" s="315" t="s">
        <v>86</v>
      </c>
      <c r="D2860" s="352" t="s">
        <v>60</v>
      </c>
      <c r="E2860" s="315" t="s">
        <v>86</v>
      </c>
      <c r="F2860" s="353" t="s">
        <v>17222</v>
      </c>
      <c r="G2860" s="353">
        <v>67.14</v>
      </c>
      <c r="H2860" s="356">
        <v>17.87</v>
      </c>
      <c r="I2860" s="355">
        <v>68.66</v>
      </c>
      <c r="J2860" s="355">
        <v>3.5</v>
      </c>
      <c r="K2860" s="342">
        <v>72.16</v>
      </c>
      <c r="L2860" s="324">
        <f t="shared" si="144"/>
        <v>4.8503325942350337E-2</v>
      </c>
    </row>
    <row r="2861" spans="1:12" ht="12.75" x14ac:dyDescent="0.2">
      <c r="A2861" s="302" t="s">
        <v>17232</v>
      </c>
      <c r="B2861" s="312">
        <v>17660</v>
      </c>
      <c r="C2861" s="315" t="s">
        <v>86</v>
      </c>
      <c r="D2861" s="352" t="s">
        <v>60</v>
      </c>
      <c r="E2861" s="315" t="s">
        <v>86</v>
      </c>
      <c r="F2861" s="353" t="s">
        <v>17222</v>
      </c>
      <c r="G2861" s="353">
        <v>67.099999999999994</v>
      </c>
      <c r="H2861" s="356">
        <v>17.38</v>
      </c>
      <c r="I2861" s="355">
        <v>106.18</v>
      </c>
      <c r="J2861" s="355">
        <v>0.41999999999998749</v>
      </c>
      <c r="K2861" s="342">
        <v>106.6</v>
      </c>
      <c r="L2861" s="324">
        <f t="shared" si="144"/>
        <v>3.9399624765477249E-3</v>
      </c>
    </row>
    <row r="2862" spans="1:12" ht="12.75" x14ac:dyDescent="0.2">
      <c r="A2862" s="302" t="s">
        <v>17232</v>
      </c>
      <c r="B2862" s="312">
        <v>5400</v>
      </c>
      <c r="C2862" s="315" t="s">
        <v>86</v>
      </c>
      <c r="D2862" s="352" t="s">
        <v>60</v>
      </c>
      <c r="E2862" s="315" t="s">
        <v>86</v>
      </c>
      <c r="F2862" s="353" t="s">
        <v>17221</v>
      </c>
      <c r="G2862" s="353">
        <v>67.018518518518519</v>
      </c>
      <c r="H2862" s="356">
        <v>18.510000000000002</v>
      </c>
      <c r="I2862" s="355">
        <v>48.62</v>
      </c>
      <c r="J2862" s="355">
        <v>12.95</v>
      </c>
      <c r="K2862" s="342">
        <v>61.56</v>
      </c>
      <c r="L2862" s="324">
        <f t="shared" si="144"/>
        <v>0.21036387264457437</v>
      </c>
    </row>
    <row r="2863" spans="1:12" ht="12.75" x14ac:dyDescent="0.2">
      <c r="A2863" s="302" t="s">
        <v>17232</v>
      </c>
      <c r="B2863" s="312">
        <v>3650</v>
      </c>
      <c r="C2863" s="315" t="s">
        <v>86</v>
      </c>
      <c r="D2863" s="352" t="s">
        <v>60</v>
      </c>
      <c r="E2863" s="315" t="s">
        <v>86</v>
      </c>
      <c r="F2863" s="353" t="s">
        <v>17221</v>
      </c>
      <c r="G2863" s="353">
        <v>66.8</v>
      </c>
      <c r="H2863" s="356">
        <v>16.399999999999999</v>
      </c>
      <c r="I2863" s="355">
        <v>58.2</v>
      </c>
      <c r="J2863" s="355">
        <v>6</v>
      </c>
      <c r="K2863" s="342">
        <v>64.2</v>
      </c>
      <c r="L2863" s="324">
        <f t="shared" si="144"/>
        <v>9.3457943925233641E-2</v>
      </c>
    </row>
    <row r="2864" spans="1:12" ht="12.75" x14ac:dyDescent="0.2">
      <c r="A2864" s="302" t="s">
        <v>17232</v>
      </c>
      <c r="B2864" s="312">
        <v>3650</v>
      </c>
      <c r="C2864" s="315" t="s">
        <v>86</v>
      </c>
      <c r="D2864" s="352" t="s">
        <v>60</v>
      </c>
      <c r="E2864" s="315" t="s">
        <v>86</v>
      </c>
      <c r="F2864" s="353" t="s">
        <v>17221</v>
      </c>
      <c r="G2864" s="353">
        <v>66.8</v>
      </c>
      <c r="H2864" s="356">
        <v>16.399999999999999</v>
      </c>
      <c r="I2864" s="355">
        <v>58.4</v>
      </c>
      <c r="J2864" s="355">
        <v>6</v>
      </c>
      <c r="K2864" s="342">
        <v>64.400000000000006</v>
      </c>
      <c r="L2864" s="324">
        <f t="shared" si="144"/>
        <v>9.3167701863354033E-2</v>
      </c>
    </row>
    <row r="2865" spans="1:12" ht="12.75" x14ac:dyDescent="0.2">
      <c r="A2865" s="302" t="s">
        <v>17232</v>
      </c>
      <c r="B2865" s="312">
        <v>3650</v>
      </c>
      <c r="C2865" s="315" t="s">
        <v>86</v>
      </c>
      <c r="D2865" s="352" t="s">
        <v>60</v>
      </c>
      <c r="E2865" s="315" t="s">
        <v>86</v>
      </c>
      <c r="F2865" s="353" t="s">
        <v>17221</v>
      </c>
      <c r="G2865" s="353">
        <v>66.8</v>
      </c>
      <c r="H2865" s="356">
        <v>16.399999999999999</v>
      </c>
      <c r="I2865" s="355">
        <v>58.6</v>
      </c>
      <c r="J2865" s="355">
        <v>4.9000000000000004</v>
      </c>
      <c r="K2865" s="342">
        <v>64.5</v>
      </c>
      <c r="L2865" s="324">
        <f t="shared" si="144"/>
        <v>7.5968992248062014E-2</v>
      </c>
    </row>
    <row r="2866" spans="1:12" ht="12.75" x14ac:dyDescent="0.2">
      <c r="A2866" s="302" t="s">
        <v>17232</v>
      </c>
      <c r="B2866" s="312">
        <v>3650</v>
      </c>
      <c r="C2866" s="315" t="s">
        <v>86</v>
      </c>
      <c r="D2866" s="352" t="s">
        <v>60</v>
      </c>
      <c r="E2866" s="315" t="s">
        <v>86</v>
      </c>
      <c r="F2866" s="353" t="s">
        <v>17221</v>
      </c>
      <c r="G2866" s="353">
        <v>66.400000000000006</v>
      </c>
      <c r="H2866" s="356">
        <v>16.2</v>
      </c>
      <c r="I2866" s="355">
        <v>66.47</v>
      </c>
      <c r="J2866" s="355">
        <v>10.27</v>
      </c>
      <c r="K2866" s="342">
        <v>76.739999999999995</v>
      </c>
      <c r="L2866" s="324">
        <f t="shared" si="144"/>
        <v>0.13382851185822256</v>
      </c>
    </row>
    <row r="2867" spans="1:12" ht="12.75" x14ac:dyDescent="0.2">
      <c r="A2867" s="302" t="s">
        <v>17232</v>
      </c>
      <c r="B2867" s="312">
        <v>3650</v>
      </c>
      <c r="C2867" s="315" t="s">
        <v>86</v>
      </c>
      <c r="D2867" s="352" t="s">
        <v>60</v>
      </c>
      <c r="E2867" s="315" t="s">
        <v>86</v>
      </c>
      <c r="F2867" s="353" t="s">
        <v>17221</v>
      </c>
      <c r="G2867" s="353">
        <v>66.400000000000006</v>
      </c>
      <c r="H2867" s="356">
        <v>16.2</v>
      </c>
      <c r="I2867" s="355">
        <v>69.27</v>
      </c>
      <c r="J2867" s="355">
        <v>12</v>
      </c>
      <c r="K2867" s="342">
        <v>81.27</v>
      </c>
      <c r="L2867" s="324">
        <f t="shared" si="144"/>
        <v>0.14765596160944999</v>
      </c>
    </row>
    <row r="2868" spans="1:12" ht="12.75" x14ac:dyDescent="0.2">
      <c r="A2868" s="302" t="s">
        <v>17232</v>
      </c>
      <c r="B2868" s="312">
        <v>5400</v>
      </c>
      <c r="C2868" s="315" t="s">
        <v>86</v>
      </c>
      <c r="D2868" s="352" t="s">
        <v>60</v>
      </c>
      <c r="E2868" s="315" t="s">
        <v>86</v>
      </c>
      <c r="F2868" s="353" t="s">
        <v>17221</v>
      </c>
      <c r="G2868" s="353">
        <v>66.211111111111109</v>
      </c>
      <c r="H2868" s="356">
        <v>18.45</v>
      </c>
      <c r="I2868" s="355">
        <v>58.6</v>
      </c>
      <c r="J2868" s="355">
        <v>12.95</v>
      </c>
      <c r="K2868" s="342">
        <v>71.55</v>
      </c>
      <c r="L2868" s="324">
        <f t="shared" si="144"/>
        <v>0.18099231306778477</v>
      </c>
    </row>
    <row r="2869" spans="1:12" ht="12.75" x14ac:dyDescent="0.2">
      <c r="A2869" s="302" t="s">
        <v>17232</v>
      </c>
      <c r="B2869" s="312">
        <v>4500</v>
      </c>
      <c r="C2869" s="315" t="s">
        <v>86</v>
      </c>
      <c r="D2869" s="352" t="s">
        <v>60</v>
      </c>
      <c r="E2869" s="315" t="s">
        <v>86</v>
      </c>
      <c r="F2869" s="353" t="s">
        <v>17221</v>
      </c>
      <c r="G2869" s="353">
        <v>66.2</v>
      </c>
      <c r="H2869" s="356">
        <v>16.940000000000001</v>
      </c>
      <c r="I2869" s="355">
        <v>65.84</v>
      </c>
      <c r="J2869" s="355">
        <v>11.78</v>
      </c>
      <c r="K2869" s="342">
        <v>77.62</v>
      </c>
      <c r="L2869" s="324">
        <f t="shared" si="144"/>
        <v>0.15176500901829423</v>
      </c>
    </row>
    <row r="2870" spans="1:12" ht="12.75" x14ac:dyDescent="0.2">
      <c r="A2870" s="302" t="s">
        <v>17232</v>
      </c>
      <c r="B2870" s="312">
        <v>3650</v>
      </c>
      <c r="C2870" s="315" t="s">
        <v>86</v>
      </c>
      <c r="D2870" s="352" t="s">
        <v>60</v>
      </c>
      <c r="E2870" s="315" t="s">
        <v>86</v>
      </c>
      <c r="F2870" s="353" t="s">
        <v>17221</v>
      </c>
      <c r="G2870" s="353">
        <v>66.099999999999994</v>
      </c>
      <c r="H2870" s="356">
        <v>16.7</v>
      </c>
      <c r="I2870" s="355">
        <v>53.93</v>
      </c>
      <c r="J2870" s="355">
        <v>9</v>
      </c>
      <c r="K2870" s="342">
        <v>62.93</v>
      </c>
      <c r="L2870" s="324">
        <f t="shared" si="144"/>
        <v>0.14301604957889719</v>
      </c>
    </row>
    <row r="2871" spans="1:12" ht="12.75" x14ac:dyDescent="0.2">
      <c r="A2871" s="302" t="s">
        <v>17232</v>
      </c>
      <c r="B2871" s="312">
        <v>3650</v>
      </c>
      <c r="C2871" s="315" t="s">
        <v>86</v>
      </c>
      <c r="D2871" s="352" t="s">
        <v>60</v>
      </c>
      <c r="E2871" s="315" t="s">
        <v>86</v>
      </c>
      <c r="F2871" s="353" t="s">
        <v>17221</v>
      </c>
      <c r="G2871" s="353">
        <v>66.099999999999994</v>
      </c>
      <c r="H2871" s="356">
        <v>16.2</v>
      </c>
      <c r="I2871" s="355">
        <v>67.73</v>
      </c>
      <c r="J2871" s="355">
        <v>11.33</v>
      </c>
      <c r="K2871" s="342">
        <v>79.06</v>
      </c>
      <c r="L2871" s="324">
        <f t="shared" ref="L2871:L2934" si="145">IF(J2871="","",IF(K2871="","",J2871/K2871))</f>
        <v>0.14330887933215281</v>
      </c>
    </row>
    <row r="2872" spans="1:12" ht="12.75" x14ac:dyDescent="0.2">
      <c r="A2872" s="302" t="s">
        <v>17232</v>
      </c>
      <c r="B2872" s="312">
        <v>5400</v>
      </c>
      <c r="C2872" s="315" t="s">
        <v>86</v>
      </c>
      <c r="D2872" s="352" t="s">
        <v>60</v>
      </c>
      <c r="E2872" s="315" t="s">
        <v>86</v>
      </c>
      <c r="F2872" s="353" t="s">
        <v>17221</v>
      </c>
      <c r="G2872" s="353">
        <v>65.962962962962962</v>
      </c>
      <c r="H2872" s="356">
        <v>18.510000000000002</v>
      </c>
      <c r="I2872" s="355">
        <v>49.15</v>
      </c>
      <c r="J2872" s="355">
        <v>12.05</v>
      </c>
      <c r="K2872" s="342">
        <v>61.2</v>
      </c>
      <c r="L2872" s="324">
        <f t="shared" si="145"/>
        <v>0.1968954248366013</v>
      </c>
    </row>
    <row r="2873" spans="1:12" ht="12.75" x14ac:dyDescent="0.2">
      <c r="A2873" s="302" t="s">
        <v>17232</v>
      </c>
      <c r="B2873" s="312">
        <v>3650</v>
      </c>
      <c r="C2873" s="315" t="s">
        <v>86</v>
      </c>
      <c r="D2873" s="352" t="s">
        <v>60</v>
      </c>
      <c r="E2873" s="315" t="s">
        <v>86</v>
      </c>
      <c r="F2873" s="353" t="s">
        <v>17221</v>
      </c>
      <c r="G2873" s="353">
        <v>65.8</v>
      </c>
      <c r="H2873" s="356">
        <v>16.7</v>
      </c>
      <c r="I2873" s="355">
        <v>53.2</v>
      </c>
      <c r="J2873" s="355">
        <v>8.5299999999999994</v>
      </c>
      <c r="K2873" s="342">
        <v>61.73</v>
      </c>
      <c r="L2873" s="324">
        <f t="shared" si="145"/>
        <v>0.13818240725741129</v>
      </c>
    </row>
    <row r="2874" spans="1:12" ht="12.75" x14ac:dyDescent="0.2">
      <c r="A2874" s="302" t="s">
        <v>17232</v>
      </c>
      <c r="B2874" s="312">
        <v>3650</v>
      </c>
      <c r="C2874" s="315" t="s">
        <v>86</v>
      </c>
      <c r="D2874" s="352" t="s">
        <v>60</v>
      </c>
      <c r="E2874" s="315" t="s">
        <v>86</v>
      </c>
      <c r="F2874" s="353" t="s">
        <v>17221</v>
      </c>
      <c r="G2874" s="353">
        <v>65.8</v>
      </c>
      <c r="H2874" s="356">
        <v>16</v>
      </c>
      <c r="I2874" s="355">
        <v>71.13</v>
      </c>
      <c r="J2874" s="355">
        <v>12.07</v>
      </c>
      <c r="K2874" s="342">
        <v>83.2</v>
      </c>
      <c r="L2874" s="324">
        <f t="shared" si="145"/>
        <v>0.1450721153846154</v>
      </c>
    </row>
    <row r="2875" spans="1:12" ht="12.75" x14ac:dyDescent="0.2">
      <c r="A2875" s="302" t="s">
        <v>17232</v>
      </c>
      <c r="B2875" s="312">
        <v>3434</v>
      </c>
      <c r="C2875" s="315" t="s">
        <v>86</v>
      </c>
      <c r="D2875" s="352" t="s">
        <v>60</v>
      </c>
      <c r="E2875" s="315" t="s">
        <v>86</v>
      </c>
      <c r="F2875" s="353" t="s">
        <v>17221</v>
      </c>
      <c r="G2875" s="353">
        <v>65.8</v>
      </c>
      <c r="H2875" s="356">
        <v>15.91</v>
      </c>
      <c r="I2875" s="355">
        <v>50.63</v>
      </c>
      <c r="J2875" s="355">
        <v>6.8999999999999986</v>
      </c>
      <c r="K2875" s="342">
        <v>57.53</v>
      </c>
      <c r="L2875" s="324">
        <f t="shared" si="145"/>
        <v>0.11993742395272029</v>
      </c>
    </row>
    <row r="2876" spans="1:12" ht="12.75" x14ac:dyDescent="0.2">
      <c r="A2876" s="302" t="s">
        <v>17232</v>
      </c>
      <c r="B2876" s="312">
        <v>3434</v>
      </c>
      <c r="C2876" s="315" t="s">
        <v>86</v>
      </c>
      <c r="D2876" s="352" t="s">
        <v>60</v>
      </c>
      <c r="E2876" s="315" t="s">
        <v>86</v>
      </c>
      <c r="F2876" s="353" t="s">
        <v>17221</v>
      </c>
      <c r="G2876" s="353">
        <v>65.754222481071636</v>
      </c>
      <c r="H2876" s="356">
        <v>15.55</v>
      </c>
      <c r="I2876" s="355">
        <v>78</v>
      </c>
      <c r="J2876" s="355">
        <v>11</v>
      </c>
      <c r="K2876" s="342">
        <v>89</v>
      </c>
      <c r="L2876" s="324">
        <f t="shared" si="145"/>
        <v>0.12359550561797752</v>
      </c>
    </row>
    <row r="2877" spans="1:12" ht="12.75" x14ac:dyDescent="0.2">
      <c r="A2877" s="302" t="s">
        <v>17232</v>
      </c>
      <c r="B2877" s="312">
        <v>3434</v>
      </c>
      <c r="C2877" s="315" t="s">
        <v>86</v>
      </c>
      <c r="D2877" s="352" t="s">
        <v>60</v>
      </c>
      <c r="E2877" s="315" t="s">
        <v>86</v>
      </c>
      <c r="F2877" s="353" t="s">
        <v>17221</v>
      </c>
      <c r="G2877" s="353">
        <v>65.754222481071636</v>
      </c>
      <c r="H2877" s="356">
        <v>15.75</v>
      </c>
      <c r="I2877" s="355">
        <v>71</v>
      </c>
      <c r="J2877" s="355">
        <v>11</v>
      </c>
      <c r="K2877" s="342">
        <v>82</v>
      </c>
      <c r="L2877" s="324">
        <f t="shared" si="145"/>
        <v>0.13414634146341464</v>
      </c>
    </row>
    <row r="2878" spans="1:12" ht="12.75" x14ac:dyDescent="0.2">
      <c r="A2878" s="302" t="s">
        <v>17232</v>
      </c>
      <c r="B2878" s="312">
        <v>3434</v>
      </c>
      <c r="C2878" s="315" t="s">
        <v>86</v>
      </c>
      <c r="D2878" s="352" t="s">
        <v>60</v>
      </c>
      <c r="E2878" s="315" t="s">
        <v>86</v>
      </c>
      <c r="F2878" s="353" t="s">
        <v>17221</v>
      </c>
      <c r="G2878" s="353">
        <v>65.754222481071636</v>
      </c>
      <c r="H2878" s="356">
        <v>15.79</v>
      </c>
      <c r="I2878" s="355">
        <v>69</v>
      </c>
      <c r="J2878" s="355">
        <v>11</v>
      </c>
      <c r="K2878" s="342">
        <v>80</v>
      </c>
      <c r="L2878" s="324">
        <f t="shared" si="145"/>
        <v>0.13750000000000001</v>
      </c>
    </row>
    <row r="2879" spans="1:12" ht="12.75" x14ac:dyDescent="0.2">
      <c r="A2879" s="302" t="s">
        <v>17232</v>
      </c>
      <c r="B2879" s="312">
        <v>3650</v>
      </c>
      <c r="C2879" s="315" t="s">
        <v>86</v>
      </c>
      <c r="D2879" s="352" t="s">
        <v>60</v>
      </c>
      <c r="E2879" s="315" t="s">
        <v>86</v>
      </c>
      <c r="F2879" s="353" t="s">
        <v>17221</v>
      </c>
      <c r="G2879" s="353">
        <v>65.599999999999994</v>
      </c>
      <c r="H2879" s="356">
        <v>16.5</v>
      </c>
      <c r="I2879" s="355">
        <v>61.9</v>
      </c>
      <c r="J2879" s="355">
        <v>6.1</v>
      </c>
      <c r="K2879" s="342">
        <v>68</v>
      </c>
      <c r="L2879" s="324">
        <f t="shared" si="145"/>
        <v>8.9705882352941177E-2</v>
      </c>
    </row>
    <row r="2880" spans="1:12" ht="12.75" x14ac:dyDescent="0.2">
      <c r="A2880" s="302" t="s">
        <v>17232</v>
      </c>
      <c r="B2880" s="312">
        <v>3650</v>
      </c>
      <c r="C2880" s="315" t="s">
        <v>86</v>
      </c>
      <c r="D2880" s="352" t="s">
        <v>60</v>
      </c>
      <c r="E2880" s="315" t="s">
        <v>86</v>
      </c>
      <c r="F2880" s="353" t="s">
        <v>17221</v>
      </c>
      <c r="G2880" s="353">
        <v>65.599999999999994</v>
      </c>
      <c r="H2880" s="356">
        <v>16.5</v>
      </c>
      <c r="I2880" s="355">
        <v>59.8</v>
      </c>
      <c r="J2880" s="355">
        <v>8.6</v>
      </c>
      <c r="K2880" s="342">
        <v>68.400000000000006</v>
      </c>
      <c r="L2880" s="324">
        <f t="shared" si="145"/>
        <v>0.12573099415204678</v>
      </c>
    </row>
    <row r="2881" spans="1:12" ht="12.75" x14ac:dyDescent="0.2">
      <c r="A2881" s="302" t="s">
        <v>17232</v>
      </c>
      <c r="B2881" s="312">
        <v>3650</v>
      </c>
      <c r="C2881" s="315" t="s">
        <v>86</v>
      </c>
      <c r="D2881" s="352" t="s">
        <v>60</v>
      </c>
      <c r="E2881" s="315" t="s">
        <v>86</v>
      </c>
      <c r="F2881" s="353" t="s">
        <v>17221</v>
      </c>
      <c r="G2881" s="353">
        <v>65.599999999999994</v>
      </c>
      <c r="H2881" s="356">
        <v>16.559999999999999</v>
      </c>
      <c r="I2881" s="355">
        <v>59.3</v>
      </c>
      <c r="J2881" s="355">
        <v>9</v>
      </c>
      <c r="K2881" s="342">
        <v>68.3</v>
      </c>
      <c r="L2881" s="324">
        <f t="shared" si="145"/>
        <v>0.13177159590043924</v>
      </c>
    </row>
    <row r="2882" spans="1:12" ht="12.75" x14ac:dyDescent="0.2">
      <c r="A2882" s="302" t="s">
        <v>17232</v>
      </c>
      <c r="B2882" s="312">
        <v>3434</v>
      </c>
      <c r="C2882" s="315" t="s">
        <v>86</v>
      </c>
      <c r="D2882" s="352" t="s">
        <v>60</v>
      </c>
      <c r="E2882" s="315" t="s">
        <v>86</v>
      </c>
      <c r="F2882" s="353" t="s">
        <v>17222</v>
      </c>
      <c r="G2882" s="353">
        <v>65.599999999999994</v>
      </c>
      <c r="H2882" s="356">
        <v>15.99</v>
      </c>
      <c r="I2882" s="355">
        <v>49.57</v>
      </c>
      <c r="J2882" s="355">
        <v>7.7999999999999972</v>
      </c>
      <c r="K2882" s="342">
        <v>57.37</v>
      </c>
      <c r="L2882" s="324">
        <f t="shared" si="145"/>
        <v>0.13595956074603446</v>
      </c>
    </row>
    <row r="2883" spans="1:12" ht="12.75" x14ac:dyDescent="0.2">
      <c r="A2883" s="302" t="s">
        <v>17232</v>
      </c>
      <c r="B2883" s="312">
        <v>6670</v>
      </c>
      <c r="C2883" s="315" t="s">
        <v>86</v>
      </c>
      <c r="D2883" s="352" t="s">
        <v>60</v>
      </c>
      <c r="E2883" s="315" t="s">
        <v>86</v>
      </c>
      <c r="F2883" s="353" t="s">
        <v>17222</v>
      </c>
      <c r="G2883" s="353">
        <v>65.42</v>
      </c>
      <c r="H2883" s="356">
        <v>17.920000000000002</v>
      </c>
      <c r="I2883" s="355">
        <v>69.239999999999995</v>
      </c>
      <c r="J2883" s="355">
        <v>3.5400000000000063</v>
      </c>
      <c r="K2883" s="342">
        <v>72.78</v>
      </c>
      <c r="L2883" s="324">
        <f t="shared" si="145"/>
        <v>4.8639736191261419E-2</v>
      </c>
    </row>
    <row r="2884" spans="1:12" ht="12.75" x14ac:dyDescent="0.2">
      <c r="A2884" s="302" t="s">
        <v>17232</v>
      </c>
      <c r="B2884" s="312">
        <v>3434</v>
      </c>
      <c r="C2884" s="315" t="s">
        <v>86</v>
      </c>
      <c r="D2884" s="352" t="s">
        <v>60</v>
      </c>
      <c r="E2884" s="315" t="s">
        <v>86</v>
      </c>
      <c r="F2884" s="353" t="s">
        <v>17222</v>
      </c>
      <c r="G2884" s="353">
        <v>65.3</v>
      </c>
      <c r="H2884" s="356">
        <v>15.99</v>
      </c>
      <c r="I2884" s="355">
        <v>50.43</v>
      </c>
      <c r="J2884" s="355">
        <v>6.8599999999999994</v>
      </c>
      <c r="K2884" s="342">
        <v>57.29</v>
      </c>
      <c r="L2884" s="324">
        <f t="shared" si="145"/>
        <v>0.11974166521207889</v>
      </c>
    </row>
    <row r="2885" spans="1:12" ht="12.75" x14ac:dyDescent="0.2">
      <c r="A2885" s="302" t="s">
        <v>17232</v>
      </c>
      <c r="B2885" s="312">
        <v>3650</v>
      </c>
      <c r="C2885" s="315" t="s">
        <v>86</v>
      </c>
      <c r="D2885" s="352" t="s">
        <v>60</v>
      </c>
      <c r="E2885" s="315" t="s">
        <v>86</v>
      </c>
      <c r="F2885" s="353" t="s">
        <v>17221</v>
      </c>
      <c r="G2885" s="353">
        <v>65.2</v>
      </c>
      <c r="H2885" s="356">
        <v>16</v>
      </c>
      <c r="I2885" s="355">
        <v>72</v>
      </c>
      <c r="J2885" s="355">
        <v>12.27</v>
      </c>
      <c r="K2885" s="342">
        <v>84.27</v>
      </c>
      <c r="L2885" s="324">
        <f t="shared" si="145"/>
        <v>0.14560341758632966</v>
      </c>
    </row>
    <row r="2886" spans="1:12" ht="12.75" x14ac:dyDescent="0.2">
      <c r="A2886" s="302" t="s">
        <v>17232</v>
      </c>
      <c r="B2886" s="312">
        <v>3650</v>
      </c>
      <c r="C2886" s="315" t="s">
        <v>86</v>
      </c>
      <c r="D2886" s="352" t="s">
        <v>60</v>
      </c>
      <c r="E2886" s="315" t="s">
        <v>86</v>
      </c>
      <c r="F2886" s="353" t="s">
        <v>17221</v>
      </c>
      <c r="G2886" s="353">
        <v>65.2</v>
      </c>
      <c r="H2886" s="356">
        <v>16</v>
      </c>
      <c r="I2886" s="355">
        <v>71.930000000000007</v>
      </c>
      <c r="J2886" s="355">
        <v>12.47</v>
      </c>
      <c r="K2886" s="342">
        <v>84.4</v>
      </c>
      <c r="L2886" s="324">
        <f t="shared" si="145"/>
        <v>0.14774881516587676</v>
      </c>
    </row>
    <row r="2887" spans="1:12" ht="12.75" x14ac:dyDescent="0.2">
      <c r="A2887" s="302" t="s">
        <v>17232</v>
      </c>
      <c r="B2887" s="312">
        <v>3650</v>
      </c>
      <c r="C2887" s="315" t="s">
        <v>86</v>
      </c>
      <c r="D2887" s="352" t="s">
        <v>60</v>
      </c>
      <c r="E2887" s="315" t="s">
        <v>86</v>
      </c>
      <c r="F2887" s="353" t="s">
        <v>17221</v>
      </c>
      <c r="G2887" s="353">
        <v>65.2</v>
      </c>
      <c r="H2887" s="356">
        <v>16.29</v>
      </c>
      <c r="I2887" s="355">
        <v>62.27</v>
      </c>
      <c r="J2887" s="355">
        <v>9.93</v>
      </c>
      <c r="K2887" s="342">
        <v>72.2</v>
      </c>
      <c r="L2887" s="324">
        <f t="shared" si="145"/>
        <v>0.13753462603878117</v>
      </c>
    </row>
    <row r="2888" spans="1:12" ht="12.75" x14ac:dyDescent="0.2">
      <c r="A2888" s="302" t="s">
        <v>17232</v>
      </c>
      <c r="B2888" s="312">
        <v>3650</v>
      </c>
      <c r="C2888" s="315" t="s">
        <v>86</v>
      </c>
      <c r="D2888" s="352" t="s">
        <v>60</v>
      </c>
      <c r="E2888" s="315" t="s">
        <v>86</v>
      </c>
      <c r="F2888" s="353" t="s">
        <v>17221</v>
      </c>
      <c r="G2888" s="353">
        <v>65.2</v>
      </c>
      <c r="H2888" s="356">
        <v>16.21</v>
      </c>
      <c r="I2888" s="355">
        <v>62</v>
      </c>
      <c r="J2888" s="355">
        <v>10.130000000000001</v>
      </c>
      <c r="K2888" s="342">
        <v>72.13</v>
      </c>
      <c r="L2888" s="324">
        <f t="shared" si="145"/>
        <v>0.14044087065021491</v>
      </c>
    </row>
    <row r="2889" spans="1:12" ht="12.75" x14ac:dyDescent="0.2">
      <c r="A2889" s="302" t="s">
        <v>17232</v>
      </c>
      <c r="B2889" s="312">
        <v>3650</v>
      </c>
      <c r="C2889" s="315" t="s">
        <v>86</v>
      </c>
      <c r="D2889" s="352" t="s">
        <v>60</v>
      </c>
      <c r="E2889" s="315" t="s">
        <v>86</v>
      </c>
      <c r="F2889" s="353" t="s">
        <v>17221</v>
      </c>
      <c r="G2889" s="353">
        <v>64.900000000000006</v>
      </c>
      <c r="H2889" s="356">
        <v>16.23</v>
      </c>
      <c r="I2889" s="355">
        <v>62.67</v>
      </c>
      <c r="J2889" s="355">
        <v>10</v>
      </c>
      <c r="K2889" s="342">
        <v>72.67</v>
      </c>
      <c r="L2889" s="324">
        <f t="shared" si="145"/>
        <v>0.13760836658868858</v>
      </c>
    </row>
    <row r="2890" spans="1:12" ht="12.75" x14ac:dyDescent="0.2">
      <c r="A2890" s="302" t="s">
        <v>17232</v>
      </c>
      <c r="B2890" s="312">
        <v>1350</v>
      </c>
      <c r="C2890" s="315" t="s">
        <v>86</v>
      </c>
      <c r="D2890" s="352" t="s">
        <v>60</v>
      </c>
      <c r="E2890" s="315" t="s">
        <v>86</v>
      </c>
      <c r="F2890" s="353" t="s">
        <v>17222</v>
      </c>
      <c r="G2890" s="353">
        <v>64.900000000000006</v>
      </c>
      <c r="H2890" s="356">
        <v>17.12</v>
      </c>
      <c r="I2890" s="355">
        <v>29.3</v>
      </c>
      <c r="J2890" s="355">
        <v>6.16</v>
      </c>
      <c r="K2890" s="342">
        <v>35.46</v>
      </c>
      <c r="L2890" s="324">
        <f t="shared" si="145"/>
        <v>0.17371686407219403</v>
      </c>
    </row>
    <row r="2891" spans="1:12" ht="12.75" x14ac:dyDescent="0.2">
      <c r="A2891" s="302" t="s">
        <v>17232</v>
      </c>
      <c r="B2891" s="312">
        <v>6670</v>
      </c>
      <c r="C2891" s="315" t="s">
        <v>86</v>
      </c>
      <c r="D2891" s="352" t="s">
        <v>60</v>
      </c>
      <c r="E2891" s="315" t="s">
        <v>86</v>
      </c>
      <c r="F2891" s="353" t="s">
        <v>17222</v>
      </c>
      <c r="G2891" s="353">
        <v>64.59</v>
      </c>
      <c r="H2891" s="356">
        <v>17.95</v>
      </c>
      <c r="I2891" s="355">
        <v>69.91</v>
      </c>
      <c r="J2891" s="355">
        <v>3.5200000000000102</v>
      </c>
      <c r="K2891" s="342">
        <v>73.430000000000007</v>
      </c>
      <c r="L2891" s="324">
        <f t="shared" si="145"/>
        <v>4.7936810567887921E-2</v>
      </c>
    </row>
    <row r="2892" spans="1:12" ht="12.75" x14ac:dyDescent="0.2">
      <c r="A2892" s="302" t="s">
        <v>17232</v>
      </c>
      <c r="B2892" s="312">
        <v>6670</v>
      </c>
      <c r="C2892" s="315" t="s">
        <v>86</v>
      </c>
      <c r="D2892" s="352" t="s">
        <v>60</v>
      </c>
      <c r="E2892" s="315" t="s">
        <v>86</v>
      </c>
      <c r="F2892" s="353" t="s">
        <v>17222</v>
      </c>
      <c r="G2892" s="353">
        <v>64.53</v>
      </c>
      <c r="H2892" s="356">
        <v>17.940000000000001</v>
      </c>
      <c r="I2892" s="355">
        <v>69.150000000000006</v>
      </c>
      <c r="J2892" s="355">
        <v>3.5999999999999943</v>
      </c>
      <c r="K2892" s="342">
        <v>72.75</v>
      </c>
      <c r="L2892" s="324">
        <f t="shared" si="145"/>
        <v>4.9484536082474148E-2</v>
      </c>
    </row>
    <row r="2893" spans="1:12" ht="12.75" x14ac:dyDescent="0.2">
      <c r="A2893" s="302" t="s">
        <v>17232</v>
      </c>
      <c r="B2893" s="312">
        <v>2891</v>
      </c>
      <c r="C2893" s="315" t="s">
        <v>86</v>
      </c>
      <c r="D2893" s="352" t="s">
        <v>60</v>
      </c>
      <c r="E2893" s="315" t="s">
        <v>86</v>
      </c>
      <c r="F2893" s="341" t="s">
        <v>17221</v>
      </c>
      <c r="G2893" s="353">
        <v>63.8</v>
      </c>
      <c r="H2893" s="356">
        <v>17.41</v>
      </c>
      <c r="I2893" s="355">
        <v>55.07</v>
      </c>
      <c r="J2893" s="355">
        <v>9.93</v>
      </c>
      <c r="K2893" s="342">
        <v>65</v>
      </c>
      <c r="L2893" s="324">
        <f t="shared" si="145"/>
        <v>0.15276923076923077</v>
      </c>
    </row>
    <row r="2894" spans="1:12" ht="12.75" x14ac:dyDescent="0.2">
      <c r="A2894" s="302" t="s">
        <v>17232</v>
      </c>
      <c r="B2894" s="312">
        <v>2891</v>
      </c>
      <c r="C2894" s="315" t="s">
        <v>86</v>
      </c>
      <c r="D2894" s="352" t="s">
        <v>60</v>
      </c>
      <c r="E2894" s="315" t="s">
        <v>86</v>
      </c>
      <c r="F2894" s="341" t="s">
        <v>17221</v>
      </c>
      <c r="G2894" s="353">
        <v>63.8</v>
      </c>
      <c r="H2894" s="356">
        <v>17.399999999999999</v>
      </c>
      <c r="I2894" s="355">
        <v>54.93</v>
      </c>
      <c r="J2894" s="355">
        <v>10.93</v>
      </c>
      <c r="K2894" s="342">
        <v>65.86</v>
      </c>
      <c r="L2894" s="324">
        <f t="shared" si="145"/>
        <v>0.16595809292438507</v>
      </c>
    </row>
    <row r="2895" spans="1:12" ht="12.75" x14ac:dyDescent="0.2">
      <c r="A2895" s="302" t="s">
        <v>17232</v>
      </c>
      <c r="B2895" s="312">
        <v>2891</v>
      </c>
      <c r="C2895" s="315" t="s">
        <v>86</v>
      </c>
      <c r="D2895" s="352" t="s">
        <v>60</v>
      </c>
      <c r="E2895" s="315" t="s">
        <v>86</v>
      </c>
      <c r="F2895" s="341" t="s">
        <v>17221</v>
      </c>
      <c r="G2895" s="353">
        <v>63.8</v>
      </c>
      <c r="H2895" s="356">
        <v>17.399999999999999</v>
      </c>
      <c r="I2895" s="355">
        <v>55.33</v>
      </c>
      <c r="J2895" s="355">
        <v>10.73</v>
      </c>
      <c r="K2895" s="342">
        <v>66.06</v>
      </c>
      <c r="L2895" s="324">
        <f t="shared" si="145"/>
        <v>0.16242809567060248</v>
      </c>
    </row>
    <row r="2896" spans="1:12" ht="12.75" x14ac:dyDescent="0.2">
      <c r="A2896" s="302" t="s">
        <v>17232</v>
      </c>
      <c r="B2896" s="312">
        <v>2914</v>
      </c>
      <c r="C2896" s="315" t="s">
        <v>86</v>
      </c>
      <c r="D2896" s="352" t="s">
        <v>60</v>
      </c>
      <c r="E2896" s="315" t="s">
        <v>86</v>
      </c>
      <c r="F2896" s="341" t="s">
        <v>17221</v>
      </c>
      <c r="G2896" s="353">
        <v>63.5</v>
      </c>
      <c r="H2896" s="356">
        <v>17.2</v>
      </c>
      <c r="I2896" s="355">
        <v>53.6</v>
      </c>
      <c r="J2896" s="355">
        <v>12.4</v>
      </c>
      <c r="K2896" s="342">
        <v>66</v>
      </c>
      <c r="L2896" s="324">
        <f t="shared" si="145"/>
        <v>0.1878787878787879</v>
      </c>
    </row>
    <row r="2897" spans="1:12" ht="12.75" x14ac:dyDescent="0.2">
      <c r="A2897" s="302" t="s">
        <v>17232</v>
      </c>
      <c r="B2897" s="312">
        <v>2914</v>
      </c>
      <c r="C2897" s="315" t="s">
        <v>86</v>
      </c>
      <c r="D2897" s="352" t="s">
        <v>60</v>
      </c>
      <c r="E2897" s="315" t="s">
        <v>86</v>
      </c>
      <c r="F2897" s="341" t="s">
        <v>17221</v>
      </c>
      <c r="G2897" s="353">
        <v>63.5</v>
      </c>
      <c r="H2897" s="356">
        <v>17.3</v>
      </c>
      <c r="I2897" s="355">
        <v>52.6</v>
      </c>
      <c r="J2897" s="355">
        <v>14.33</v>
      </c>
      <c r="K2897" s="342">
        <v>66.930000000000007</v>
      </c>
      <c r="L2897" s="324">
        <f t="shared" si="145"/>
        <v>0.21410428806215448</v>
      </c>
    </row>
    <row r="2898" spans="1:12" ht="12.75" x14ac:dyDescent="0.2">
      <c r="A2898" s="302" t="s">
        <v>17232</v>
      </c>
      <c r="B2898" s="312">
        <v>2914</v>
      </c>
      <c r="C2898" s="315" t="s">
        <v>86</v>
      </c>
      <c r="D2898" s="352" t="s">
        <v>60</v>
      </c>
      <c r="E2898" s="315" t="s">
        <v>86</v>
      </c>
      <c r="F2898" s="341" t="s">
        <v>17221</v>
      </c>
      <c r="G2898" s="353">
        <v>63.5</v>
      </c>
      <c r="H2898" s="356">
        <v>17.309999999999999</v>
      </c>
      <c r="I2898" s="355">
        <v>54.33</v>
      </c>
      <c r="J2898" s="355">
        <v>13.27</v>
      </c>
      <c r="K2898" s="342">
        <v>67.599999999999994</v>
      </c>
      <c r="L2898" s="324">
        <f t="shared" si="145"/>
        <v>0.19630177514792901</v>
      </c>
    </row>
    <row r="2899" spans="1:12" ht="12.75" x14ac:dyDescent="0.2">
      <c r="A2899" s="302" t="s">
        <v>17232</v>
      </c>
      <c r="B2899" s="312">
        <v>2891</v>
      </c>
      <c r="C2899" s="315" t="s">
        <v>86</v>
      </c>
      <c r="D2899" s="352" t="s">
        <v>60</v>
      </c>
      <c r="E2899" s="315" t="s">
        <v>86</v>
      </c>
      <c r="F2899" s="353" t="s">
        <v>17221</v>
      </c>
      <c r="G2899" s="353">
        <v>63.4</v>
      </c>
      <c r="H2899" s="356">
        <v>17.7</v>
      </c>
      <c r="I2899" s="355">
        <v>55.33</v>
      </c>
      <c r="J2899" s="355">
        <v>9.1999999999999993</v>
      </c>
      <c r="K2899" s="342">
        <v>64.53</v>
      </c>
      <c r="L2899" s="324">
        <f t="shared" si="145"/>
        <v>0.14256934759026807</v>
      </c>
    </row>
    <row r="2900" spans="1:12" ht="12.75" x14ac:dyDescent="0.2">
      <c r="A2900" s="302" t="s">
        <v>17232</v>
      </c>
      <c r="B2900" s="312">
        <v>2891</v>
      </c>
      <c r="C2900" s="315" t="s">
        <v>86</v>
      </c>
      <c r="D2900" s="352" t="s">
        <v>60</v>
      </c>
      <c r="E2900" s="315" t="s">
        <v>86</v>
      </c>
      <c r="F2900" s="353" t="s">
        <v>17221</v>
      </c>
      <c r="G2900" s="353">
        <v>63.4</v>
      </c>
      <c r="H2900" s="356">
        <v>17.7</v>
      </c>
      <c r="I2900" s="355">
        <v>55.93</v>
      </c>
      <c r="J2900" s="355">
        <v>10</v>
      </c>
      <c r="K2900" s="342">
        <v>65.930000000000007</v>
      </c>
      <c r="L2900" s="324">
        <f t="shared" si="145"/>
        <v>0.15167602002123462</v>
      </c>
    </row>
    <row r="2901" spans="1:12" ht="12.75" x14ac:dyDescent="0.2">
      <c r="A2901" s="302" t="s">
        <v>17232</v>
      </c>
      <c r="B2901" s="312">
        <v>2891</v>
      </c>
      <c r="C2901" s="315" t="s">
        <v>86</v>
      </c>
      <c r="D2901" s="352" t="s">
        <v>60</v>
      </c>
      <c r="E2901" s="315" t="s">
        <v>86</v>
      </c>
      <c r="F2901" s="353" t="s">
        <v>17221</v>
      </c>
      <c r="G2901" s="353">
        <v>63.4</v>
      </c>
      <c r="H2901" s="356">
        <v>17.7</v>
      </c>
      <c r="I2901" s="355">
        <v>56</v>
      </c>
      <c r="J2901" s="355">
        <v>10</v>
      </c>
      <c r="K2901" s="342">
        <v>66</v>
      </c>
      <c r="L2901" s="324">
        <f t="shared" si="145"/>
        <v>0.15151515151515152</v>
      </c>
    </row>
    <row r="2902" spans="1:12" ht="12.75" x14ac:dyDescent="0.2">
      <c r="A2902" s="302" t="s">
        <v>17232</v>
      </c>
      <c r="B2902" s="312">
        <v>3434</v>
      </c>
      <c r="C2902" s="315" t="s">
        <v>86</v>
      </c>
      <c r="D2902" s="352" t="s">
        <v>60</v>
      </c>
      <c r="E2902" s="315" t="s">
        <v>86</v>
      </c>
      <c r="F2902" s="353" t="s">
        <v>17221</v>
      </c>
      <c r="G2902" s="353">
        <v>63.162492719860218</v>
      </c>
      <c r="H2902" s="356">
        <v>16.8</v>
      </c>
      <c r="I2902" s="355">
        <v>42</v>
      </c>
      <c r="J2902" s="355">
        <v>8.5299999999999994</v>
      </c>
      <c r="K2902" s="342">
        <v>50.53</v>
      </c>
      <c r="L2902" s="324">
        <f t="shared" si="145"/>
        <v>0.16881060755986541</v>
      </c>
    </row>
    <row r="2903" spans="1:12" ht="12.75" x14ac:dyDescent="0.2">
      <c r="A2903" s="302" t="s">
        <v>17232</v>
      </c>
      <c r="B2903" s="312">
        <v>3434</v>
      </c>
      <c r="C2903" s="315" t="s">
        <v>86</v>
      </c>
      <c r="D2903" s="352" t="s">
        <v>60</v>
      </c>
      <c r="E2903" s="315" t="s">
        <v>86</v>
      </c>
      <c r="F2903" s="353" t="s">
        <v>17221</v>
      </c>
      <c r="G2903" s="353">
        <v>63.162492719860218</v>
      </c>
      <c r="H2903" s="356">
        <v>16.79</v>
      </c>
      <c r="I2903" s="355">
        <v>42</v>
      </c>
      <c r="J2903" s="355">
        <v>8.8699999999999992</v>
      </c>
      <c r="K2903" s="342">
        <v>50.87</v>
      </c>
      <c r="L2903" s="324">
        <f t="shared" si="145"/>
        <v>0.17436603105956358</v>
      </c>
    </row>
    <row r="2904" spans="1:12" ht="12.75" x14ac:dyDescent="0.2">
      <c r="A2904" s="302" t="s">
        <v>17232</v>
      </c>
      <c r="B2904" s="312">
        <v>3434</v>
      </c>
      <c r="C2904" s="315" t="s">
        <v>86</v>
      </c>
      <c r="D2904" s="352" t="s">
        <v>60</v>
      </c>
      <c r="E2904" s="315" t="s">
        <v>86</v>
      </c>
      <c r="F2904" s="353" t="s">
        <v>17221</v>
      </c>
      <c r="G2904" s="353">
        <v>63.162492719860218</v>
      </c>
      <c r="H2904" s="356">
        <v>16.8</v>
      </c>
      <c r="I2904" s="355">
        <v>41.6</v>
      </c>
      <c r="J2904" s="355">
        <v>8.93</v>
      </c>
      <c r="K2904" s="342">
        <v>50.53</v>
      </c>
      <c r="L2904" s="324">
        <f t="shared" si="145"/>
        <v>0.17672669701167623</v>
      </c>
    </row>
    <row r="2905" spans="1:12" ht="12.75" x14ac:dyDescent="0.2">
      <c r="A2905" s="302" t="s">
        <v>17232</v>
      </c>
      <c r="B2905" s="312">
        <v>1350</v>
      </c>
      <c r="C2905" s="315" t="s">
        <v>86</v>
      </c>
      <c r="D2905" s="352" t="s">
        <v>60</v>
      </c>
      <c r="E2905" s="315" t="s">
        <v>86</v>
      </c>
      <c r="F2905" s="353" t="s">
        <v>17222</v>
      </c>
      <c r="G2905" s="353">
        <v>62.8</v>
      </c>
      <c r="H2905" s="356">
        <v>17.2</v>
      </c>
      <c r="I2905" s="355">
        <v>29.5</v>
      </c>
      <c r="J2905" s="355">
        <v>5.2999999999999972</v>
      </c>
      <c r="K2905" s="342">
        <v>34.799999999999997</v>
      </c>
      <c r="L2905" s="324">
        <f t="shared" si="145"/>
        <v>0.15229885057471257</v>
      </c>
    </row>
    <row r="2906" spans="1:12" ht="12.75" x14ac:dyDescent="0.2">
      <c r="A2906" s="302" t="s">
        <v>17232</v>
      </c>
      <c r="B2906" s="312">
        <v>3650</v>
      </c>
      <c r="C2906" s="315" t="s">
        <v>86</v>
      </c>
      <c r="D2906" s="352" t="s">
        <v>60</v>
      </c>
      <c r="E2906" s="315" t="s">
        <v>86</v>
      </c>
      <c r="F2906" s="353" t="s">
        <v>17221</v>
      </c>
      <c r="G2906" s="353">
        <v>62.6</v>
      </c>
      <c r="H2906" s="356">
        <v>16.7</v>
      </c>
      <c r="I2906" s="355">
        <v>53.07</v>
      </c>
      <c r="J2906" s="355">
        <v>9</v>
      </c>
      <c r="K2906" s="342">
        <v>62.07</v>
      </c>
      <c r="L2906" s="324">
        <f t="shared" si="145"/>
        <v>0.14499758337361043</v>
      </c>
    </row>
    <row r="2907" spans="1:12" ht="12.75" x14ac:dyDescent="0.2">
      <c r="A2907" s="302" t="s">
        <v>17232</v>
      </c>
      <c r="B2907" s="312">
        <v>3650</v>
      </c>
      <c r="C2907" s="315" t="s">
        <v>86</v>
      </c>
      <c r="D2907" s="352" t="s">
        <v>60</v>
      </c>
      <c r="E2907" s="315" t="s">
        <v>86</v>
      </c>
      <c r="F2907" s="353" t="s">
        <v>17221</v>
      </c>
      <c r="G2907" s="353">
        <v>62.6</v>
      </c>
      <c r="H2907" s="356">
        <v>16.32</v>
      </c>
      <c r="I2907" s="355">
        <v>57.73</v>
      </c>
      <c r="J2907" s="355">
        <v>11.2</v>
      </c>
      <c r="K2907" s="342">
        <v>68.930000000000007</v>
      </c>
      <c r="L2907" s="324">
        <f t="shared" si="145"/>
        <v>0.16248367909473377</v>
      </c>
    </row>
    <row r="2908" spans="1:12" ht="12.75" x14ac:dyDescent="0.2">
      <c r="A2908" s="302" t="s">
        <v>17232</v>
      </c>
      <c r="B2908" s="312">
        <v>1350</v>
      </c>
      <c r="C2908" s="315" t="s">
        <v>86</v>
      </c>
      <c r="D2908" s="352" t="s">
        <v>60</v>
      </c>
      <c r="E2908" s="315" t="s">
        <v>86</v>
      </c>
      <c r="F2908" s="353" t="s">
        <v>17222</v>
      </c>
      <c r="G2908" s="353">
        <v>62.3</v>
      </c>
      <c r="H2908" s="356">
        <v>17.2</v>
      </c>
      <c r="I2908" s="355">
        <v>30.2</v>
      </c>
      <c r="J2908" s="355">
        <v>3.6900000000000013</v>
      </c>
      <c r="K2908" s="342">
        <v>33.89</v>
      </c>
      <c r="L2908" s="324">
        <f t="shared" si="145"/>
        <v>0.10888167601062264</v>
      </c>
    </row>
    <row r="2909" spans="1:12" ht="12.75" x14ac:dyDescent="0.2">
      <c r="A2909" s="302" t="s">
        <v>17232</v>
      </c>
      <c r="B2909" s="312">
        <v>3650</v>
      </c>
      <c r="C2909" s="315" t="s">
        <v>86</v>
      </c>
      <c r="D2909" s="352" t="s">
        <v>60</v>
      </c>
      <c r="E2909" s="315" t="s">
        <v>86</v>
      </c>
      <c r="F2909" s="353" t="s">
        <v>17221</v>
      </c>
      <c r="G2909" s="353">
        <v>62.1</v>
      </c>
      <c r="H2909" s="356">
        <v>16.399999999999999</v>
      </c>
      <c r="I2909" s="355">
        <v>54.6</v>
      </c>
      <c r="J2909" s="355">
        <v>11</v>
      </c>
      <c r="K2909" s="342">
        <v>65.599999999999994</v>
      </c>
      <c r="L2909" s="324">
        <f t="shared" si="145"/>
        <v>0.1676829268292683</v>
      </c>
    </row>
    <row r="2910" spans="1:12" ht="12.75" x14ac:dyDescent="0.2">
      <c r="A2910" s="302" t="s">
        <v>17232</v>
      </c>
      <c r="B2910" s="312">
        <v>3650</v>
      </c>
      <c r="C2910" s="315" t="s">
        <v>86</v>
      </c>
      <c r="D2910" s="352" t="s">
        <v>60</v>
      </c>
      <c r="E2910" s="315" t="s">
        <v>86</v>
      </c>
      <c r="F2910" s="353" t="s">
        <v>17221</v>
      </c>
      <c r="G2910" s="353">
        <v>62.1</v>
      </c>
      <c r="H2910" s="356">
        <v>16.32</v>
      </c>
      <c r="I2910" s="355">
        <v>57.8</v>
      </c>
      <c r="J2910" s="355">
        <v>12.27</v>
      </c>
      <c r="K2910" s="342">
        <v>70.069999999999993</v>
      </c>
      <c r="L2910" s="324">
        <f t="shared" si="145"/>
        <v>0.17511060368203227</v>
      </c>
    </row>
    <row r="2911" spans="1:12" ht="12.75" x14ac:dyDescent="0.2">
      <c r="A2911" s="302" t="s">
        <v>17232</v>
      </c>
      <c r="B2911" s="312">
        <v>3650</v>
      </c>
      <c r="C2911" s="315" t="s">
        <v>86</v>
      </c>
      <c r="D2911" s="352" t="s">
        <v>60</v>
      </c>
      <c r="E2911" s="315" t="s">
        <v>86</v>
      </c>
      <c r="F2911" s="353" t="s">
        <v>17221</v>
      </c>
      <c r="G2911" s="353">
        <v>61.9</v>
      </c>
      <c r="H2911" s="356">
        <v>16.5</v>
      </c>
      <c r="I2911" s="355">
        <v>59</v>
      </c>
      <c r="J2911" s="355">
        <v>9.5299999999999994</v>
      </c>
      <c r="K2911" s="342">
        <v>68.53</v>
      </c>
      <c r="L2911" s="324">
        <f t="shared" si="145"/>
        <v>0.13906318400700421</v>
      </c>
    </row>
    <row r="2912" spans="1:12" ht="12.75" x14ac:dyDescent="0.2">
      <c r="A2912" s="302" t="s">
        <v>17232</v>
      </c>
      <c r="B2912" s="312">
        <v>3650</v>
      </c>
      <c r="C2912" s="315" t="s">
        <v>86</v>
      </c>
      <c r="D2912" s="352" t="s">
        <v>60</v>
      </c>
      <c r="E2912" s="315" t="s">
        <v>86</v>
      </c>
      <c r="F2912" s="353" t="s">
        <v>17221</v>
      </c>
      <c r="G2912" s="353">
        <v>61.9</v>
      </c>
      <c r="H2912" s="356">
        <v>16.5</v>
      </c>
      <c r="I2912" s="355">
        <v>60.13</v>
      </c>
      <c r="J2912" s="355">
        <v>9.8699999999999992</v>
      </c>
      <c r="K2912" s="342">
        <v>69</v>
      </c>
      <c r="L2912" s="324">
        <f t="shared" si="145"/>
        <v>0.14304347826086955</v>
      </c>
    </row>
    <row r="2913" spans="1:12" ht="12.75" x14ac:dyDescent="0.2">
      <c r="A2913" s="302" t="s">
        <v>17232</v>
      </c>
      <c r="B2913" s="312">
        <v>3650</v>
      </c>
      <c r="C2913" s="315" t="s">
        <v>86</v>
      </c>
      <c r="D2913" s="352" t="s">
        <v>60</v>
      </c>
      <c r="E2913" s="315" t="s">
        <v>86</v>
      </c>
      <c r="F2913" s="353" t="s">
        <v>17221</v>
      </c>
      <c r="G2913" s="353">
        <v>61.9</v>
      </c>
      <c r="H2913" s="356">
        <v>16.5</v>
      </c>
      <c r="I2913" s="355">
        <v>60.67</v>
      </c>
      <c r="J2913" s="355">
        <v>9.1300000000000008</v>
      </c>
      <c r="K2913" s="342">
        <v>69.8</v>
      </c>
      <c r="L2913" s="324">
        <f t="shared" si="145"/>
        <v>0.13080229226361034</v>
      </c>
    </row>
    <row r="2914" spans="1:12" ht="12.75" x14ac:dyDescent="0.2">
      <c r="A2914" s="302" t="s">
        <v>17232</v>
      </c>
      <c r="B2914" s="312">
        <v>3323</v>
      </c>
      <c r="C2914" s="315" t="s">
        <v>86</v>
      </c>
      <c r="D2914" s="352" t="s">
        <v>60</v>
      </c>
      <c r="E2914" s="315" t="s">
        <v>86</v>
      </c>
      <c r="F2914" s="353" t="s">
        <v>17221</v>
      </c>
      <c r="G2914" s="353">
        <v>61.9</v>
      </c>
      <c r="H2914" s="356">
        <v>15.7</v>
      </c>
      <c r="I2914" s="355">
        <v>81.8</v>
      </c>
      <c r="J2914" s="355">
        <v>8</v>
      </c>
      <c r="K2914" s="342">
        <v>89.8</v>
      </c>
      <c r="L2914" s="324">
        <f t="shared" si="145"/>
        <v>8.9086859688195991E-2</v>
      </c>
    </row>
    <row r="2915" spans="1:12" ht="12.75" x14ac:dyDescent="0.2">
      <c r="A2915" s="302" t="s">
        <v>17232</v>
      </c>
      <c r="B2915" s="312">
        <v>3323</v>
      </c>
      <c r="C2915" s="315" t="s">
        <v>86</v>
      </c>
      <c r="D2915" s="352" t="s">
        <v>60</v>
      </c>
      <c r="E2915" s="315" t="s">
        <v>86</v>
      </c>
      <c r="F2915" s="353" t="s">
        <v>17221</v>
      </c>
      <c r="G2915" s="353">
        <v>61.9</v>
      </c>
      <c r="H2915" s="356">
        <v>15.7</v>
      </c>
      <c r="I2915" s="355">
        <v>81.27</v>
      </c>
      <c r="J2915" s="355">
        <v>8</v>
      </c>
      <c r="K2915" s="342">
        <v>89.27</v>
      </c>
      <c r="L2915" s="324">
        <f t="shared" si="145"/>
        <v>8.9615772375938166E-2</v>
      </c>
    </row>
    <row r="2916" spans="1:12" ht="12.75" x14ac:dyDescent="0.2">
      <c r="A2916" s="302" t="s">
        <v>17232</v>
      </c>
      <c r="B2916" s="312">
        <v>3323</v>
      </c>
      <c r="C2916" s="315" t="s">
        <v>86</v>
      </c>
      <c r="D2916" s="352" t="s">
        <v>60</v>
      </c>
      <c r="E2916" s="315" t="s">
        <v>86</v>
      </c>
      <c r="F2916" s="353" t="s">
        <v>17221</v>
      </c>
      <c r="G2916" s="353">
        <v>61.9</v>
      </c>
      <c r="H2916" s="356">
        <v>15.7</v>
      </c>
      <c r="I2916" s="355">
        <v>81</v>
      </c>
      <c r="J2916" s="355">
        <v>8.1999999999999993</v>
      </c>
      <c r="K2916" s="342">
        <v>89.2</v>
      </c>
      <c r="L2916" s="324">
        <f t="shared" si="145"/>
        <v>9.1928251121076221E-2</v>
      </c>
    </row>
    <row r="2917" spans="1:12" ht="12.75" x14ac:dyDescent="0.2">
      <c r="A2917" s="302" t="s">
        <v>17232</v>
      </c>
      <c r="B2917" s="312">
        <v>4500</v>
      </c>
      <c r="C2917" s="315" t="s">
        <v>86</v>
      </c>
      <c r="D2917" s="352" t="s">
        <v>60</v>
      </c>
      <c r="E2917" s="315" t="s">
        <v>86</v>
      </c>
      <c r="F2917" s="353" t="s">
        <v>17221</v>
      </c>
      <c r="G2917" s="353">
        <v>61.533333333333331</v>
      </c>
      <c r="H2917" s="356">
        <v>17.279370370370373</v>
      </c>
      <c r="I2917" s="355">
        <v>48.244752475247516</v>
      </c>
      <c r="J2917" s="355">
        <v>12.923529411764704</v>
      </c>
      <c r="K2917" s="342">
        <v>61.16828188701222</v>
      </c>
      <c r="L2917" s="324">
        <f t="shared" si="145"/>
        <v>0.21127828039434829</v>
      </c>
    </row>
    <row r="2918" spans="1:12" ht="12.75" x14ac:dyDescent="0.2">
      <c r="A2918" s="302" t="s">
        <v>17232</v>
      </c>
      <c r="B2918" s="312">
        <v>3650</v>
      </c>
      <c r="C2918" s="315" t="s">
        <v>86</v>
      </c>
      <c r="D2918" s="352" t="s">
        <v>60</v>
      </c>
      <c r="E2918" s="315" t="s">
        <v>86</v>
      </c>
      <c r="F2918" s="353" t="s">
        <v>17221</v>
      </c>
      <c r="G2918" s="353">
        <v>61.5</v>
      </c>
      <c r="H2918" s="356">
        <v>16.399999999999999</v>
      </c>
      <c r="I2918" s="355">
        <v>54</v>
      </c>
      <c r="J2918" s="355">
        <v>10</v>
      </c>
      <c r="K2918" s="342">
        <v>64</v>
      </c>
      <c r="L2918" s="324">
        <f t="shared" si="145"/>
        <v>0.15625</v>
      </c>
    </row>
    <row r="2919" spans="1:12" ht="12.75" x14ac:dyDescent="0.2">
      <c r="A2919" s="302" t="s">
        <v>17232</v>
      </c>
      <c r="B2919" s="312">
        <v>3650</v>
      </c>
      <c r="C2919" s="315" t="s">
        <v>86</v>
      </c>
      <c r="D2919" s="352" t="s">
        <v>60</v>
      </c>
      <c r="E2919" s="315" t="s">
        <v>86</v>
      </c>
      <c r="F2919" s="353" t="s">
        <v>17221</v>
      </c>
      <c r="G2919" s="353">
        <v>61.5</v>
      </c>
      <c r="H2919" s="356">
        <v>16.399999999999999</v>
      </c>
      <c r="I2919" s="355">
        <v>54</v>
      </c>
      <c r="J2919" s="355">
        <v>10</v>
      </c>
      <c r="K2919" s="342">
        <v>64</v>
      </c>
      <c r="L2919" s="324">
        <f t="shared" si="145"/>
        <v>0.15625</v>
      </c>
    </row>
    <row r="2920" spans="1:12" ht="12.75" x14ac:dyDescent="0.2">
      <c r="A2920" s="302" t="s">
        <v>17232</v>
      </c>
      <c r="B2920" s="312">
        <v>3650</v>
      </c>
      <c r="C2920" s="315" t="s">
        <v>86</v>
      </c>
      <c r="D2920" s="352" t="s">
        <v>60</v>
      </c>
      <c r="E2920" s="315" t="s">
        <v>86</v>
      </c>
      <c r="F2920" s="353" t="s">
        <v>17221</v>
      </c>
      <c r="G2920" s="353">
        <v>61.5</v>
      </c>
      <c r="H2920" s="356">
        <v>16.37</v>
      </c>
      <c r="I2920" s="355">
        <v>56.53</v>
      </c>
      <c r="J2920" s="355">
        <v>11.13</v>
      </c>
      <c r="K2920" s="342">
        <v>67.66</v>
      </c>
      <c r="L2920" s="324">
        <f t="shared" si="145"/>
        <v>0.16449896541531187</v>
      </c>
    </row>
    <row r="2921" spans="1:12" ht="12.75" x14ac:dyDescent="0.2">
      <c r="A2921" s="302" t="s">
        <v>17232</v>
      </c>
      <c r="B2921" s="312">
        <v>1350</v>
      </c>
      <c r="C2921" s="315" t="s">
        <v>86</v>
      </c>
      <c r="D2921" s="352" t="s">
        <v>60</v>
      </c>
      <c r="E2921" s="315" t="s">
        <v>86</v>
      </c>
      <c r="F2921" s="353" t="s">
        <v>17222</v>
      </c>
      <c r="G2921" s="353">
        <v>61.3</v>
      </c>
      <c r="H2921" s="356">
        <v>17.2</v>
      </c>
      <c r="I2921" s="355">
        <v>29</v>
      </c>
      <c r="J2921" s="355">
        <v>5.8999999999999986</v>
      </c>
      <c r="K2921" s="342">
        <v>34.9</v>
      </c>
      <c r="L2921" s="324">
        <f t="shared" si="145"/>
        <v>0.16905444126074495</v>
      </c>
    </row>
    <row r="2922" spans="1:12" ht="12.75" x14ac:dyDescent="0.2">
      <c r="A2922" s="302" t="s">
        <v>17232</v>
      </c>
      <c r="B2922" s="312">
        <v>13033</v>
      </c>
      <c r="C2922" s="315" t="s">
        <v>86</v>
      </c>
      <c r="D2922" s="352" t="s">
        <v>60</v>
      </c>
      <c r="E2922" s="315" t="s">
        <v>86</v>
      </c>
      <c r="F2922" s="360" t="s">
        <v>17222</v>
      </c>
      <c r="G2922" s="353">
        <v>60.856999999999999</v>
      </c>
      <c r="H2922" s="356">
        <v>18.62</v>
      </c>
      <c r="I2922" s="355">
        <v>36.75</v>
      </c>
      <c r="J2922" s="355">
        <v>5.4699999999999989</v>
      </c>
      <c r="K2922" s="342">
        <v>42.22</v>
      </c>
      <c r="L2922" s="324">
        <f t="shared" si="145"/>
        <v>0.12955945049739456</v>
      </c>
    </row>
    <row r="2923" spans="1:12" ht="12.75" x14ac:dyDescent="0.2">
      <c r="A2923" s="302" t="s">
        <v>17232</v>
      </c>
      <c r="B2923" s="312">
        <v>3650</v>
      </c>
      <c r="C2923" s="315" t="s">
        <v>86</v>
      </c>
      <c r="D2923" s="352" t="s">
        <v>60</v>
      </c>
      <c r="E2923" s="315" t="s">
        <v>86</v>
      </c>
      <c r="F2923" s="353" t="s">
        <v>17221</v>
      </c>
      <c r="G2923" s="353">
        <v>60.1</v>
      </c>
      <c r="H2923" s="356">
        <v>16.5</v>
      </c>
      <c r="I2923" s="355">
        <v>55.27</v>
      </c>
      <c r="J2923" s="355">
        <v>9</v>
      </c>
      <c r="K2923" s="342">
        <v>64.27</v>
      </c>
      <c r="L2923" s="324">
        <f t="shared" si="145"/>
        <v>0.14003423058969972</v>
      </c>
    </row>
    <row r="2924" spans="1:12" ht="12.75" x14ac:dyDescent="0.2">
      <c r="A2924" s="302" t="s">
        <v>17232</v>
      </c>
      <c r="B2924" s="312">
        <v>3650</v>
      </c>
      <c r="C2924" s="315" t="s">
        <v>86</v>
      </c>
      <c r="D2924" s="352" t="s">
        <v>60</v>
      </c>
      <c r="E2924" s="315" t="s">
        <v>86</v>
      </c>
      <c r="F2924" s="353" t="s">
        <v>17221</v>
      </c>
      <c r="G2924" s="353">
        <v>60.1</v>
      </c>
      <c r="H2924" s="356">
        <v>16.5</v>
      </c>
      <c r="I2924" s="355">
        <v>55.33</v>
      </c>
      <c r="J2924" s="355">
        <v>9.1999999999999993</v>
      </c>
      <c r="K2924" s="342">
        <v>64.53</v>
      </c>
      <c r="L2924" s="324">
        <f t="shared" si="145"/>
        <v>0.14256934759026807</v>
      </c>
    </row>
    <row r="2925" spans="1:12" ht="12.75" x14ac:dyDescent="0.2">
      <c r="A2925" s="302" t="s">
        <v>17232</v>
      </c>
      <c r="B2925" s="312">
        <v>3650</v>
      </c>
      <c r="C2925" s="315" t="s">
        <v>86</v>
      </c>
      <c r="D2925" s="352" t="s">
        <v>60</v>
      </c>
      <c r="E2925" s="315" t="s">
        <v>86</v>
      </c>
      <c r="F2925" s="353" t="s">
        <v>17221</v>
      </c>
      <c r="G2925" s="353">
        <v>60.1</v>
      </c>
      <c r="H2925" s="356">
        <v>16.5</v>
      </c>
      <c r="I2925" s="355">
        <v>55.27</v>
      </c>
      <c r="J2925" s="355">
        <v>9.07</v>
      </c>
      <c r="K2925" s="342">
        <v>64.34</v>
      </c>
      <c r="L2925" s="324">
        <f t="shared" si="145"/>
        <v>0.14096984768417781</v>
      </c>
    </row>
    <row r="2926" spans="1:12" ht="12.75" x14ac:dyDescent="0.2">
      <c r="A2926" s="302" t="s">
        <v>17232</v>
      </c>
      <c r="B2926" s="312">
        <v>4625</v>
      </c>
      <c r="C2926" s="315" t="s">
        <v>86</v>
      </c>
      <c r="D2926" s="352" t="s">
        <v>17233</v>
      </c>
      <c r="E2926" s="315" t="s">
        <v>86</v>
      </c>
      <c r="F2926" s="358" t="s">
        <v>17221</v>
      </c>
      <c r="G2926" s="353">
        <v>129.85945945945946</v>
      </c>
      <c r="H2926" s="356">
        <v>15.8</v>
      </c>
      <c r="I2926" s="355">
        <v>10.53</v>
      </c>
      <c r="J2926" s="355">
        <v>3.91</v>
      </c>
      <c r="K2926" s="342">
        <v>14.44</v>
      </c>
      <c r="L2926" s="324">
        <f t="shared" si="145"/>
        <v>0.27077562326869808</v>
      </c>
    </row>
    <row r="2927" spans="1:12" ht="12.75" x14ac:dyDescent="0.2">
      <c r="A2927" s="302" t="s">
        <v>17232</v>
      </c>
      <c r="B2927" s="312">
        <v>4625</v>
      </c>
      <c r="C2927" s="315" t="s">
        <v>86</v>
      </c>
      <c r="D2927" s="352" t="s">
        <v>17233</v>
      </c>
      <c r="E2927" s="315" t="s">
        <v>86</v>
      </c>
      <c r="F2927" s="358" t="s">
        <v>17221</v>
      </c>
      <c r="G2927" s="353">
        <v>129.85945945945946</v>
      </c>
      <c r="H2927" s="356">
        <v>15.75</v>
      </c>
      <c r="I2927" s="355">
        <v>10.54</v>
      </c>
      <c r="J2927" s="355">
        <v>4.09</v>
      </c>
      <c r="K2927" s="342">
        <v>14.63</v>
      </c>
      <c r="L2927" s="324">
        <f t="shared" si="145"/>
        <v>0.27956254272043746</v>
      </c>
    </row>
    <row r="2928" spans="1:12" ht="12.75" x14ac:dyDescent="0.2">
      <c r="A2928" s="302" t="s">
        <v>17232</v>
      </c>
      <c r="B2928" s="312">
        <v>4625</v>
      </c>
      <c r="C2928" s="315" t="s">
        <v>86</v>
      </c>
      <c r="D2928" s="352" t="s">
        <v>17233</v>
      </c>
      <c r="E2928" s="315" t="s">
        <v>86</v>
      </c>
      <c r="F2928" s="358" t="s">
        <v>17221</v>
      </c>
      <c r="G2928" s="353">
        <v>129.85945945945946</v>
      </c>
      <c r="H2928" s="356">
        <v>15.76</v>
      </c>
      <c r="I2928" s="355">
        <v>10.74</v>
      </c>
      <c r="J2928" s="355">
        <v>3.89</v>
      </c>
      <c r="K2928" s="342">
        <v>14.63</v>
      </c>
      <c r="L2928" s="324">
        <f t="shared" si="145"/>
        <v>0.26589200273410801</v>
      </c>
    </row>
    <row r="2929" spans="1:12" ht="12.75" x14ac:dyDescent="0.2">
      <c r="A2929" s="302" t="s">
        <v>17232</v>
      </c>
      <c r="B2929" s="312">
        <v>4625</v>
      </c>
      <c r="C2929" s="315" t="s">
        <v>86</v>
      </c>
      <c r="D2929" s="352" t="s">
        <v>17233</v>
      </c>
      <c r="E2929" s="315" t="s">
        <v>86</v>
      </c>
      <c r="F2929" s="358" t="s">
        <v>17221</v>
      </c>
      <c r="G2929" s="353">
        <v>128.23783783783784</v>
      </c>
      <c r="H2929" s="356">
        <v>15.9</v>
      </c>
      <c r="I2929" s="355">
        <v>11.63</v>
      </c>
      <c r="J2929" s="355">
        <v>2.65</v>
      </c>
      <c r="K2929" s="342">
        <v>14.28</v>
      </c>
      <c r="L2929" s="324">
        <f t="shared" si="145"/>
        <v>0.18557422969187676</v>
      </c>
    </row>
    <row r="2930" spans="1:12" ht="12.75" x14ac:dyDescent="0.2">
      <c r="A2930" s="302" t="s">
        <v>17232</v>
      </c>
      <c r="B2930" s="312">
        <v>4625</v>
      </c>
      <c r="C2930" s="315" t="s">
        <v>86</v>
      </c>
      <c r="D2930" s="352" t="s">
        <v>17233</v>
      </c>
      <c r="E2930" s="315" t="s">
        <v>86</v>
      </c>
      <c r="F2930" s="358" t="s">
        <v>17221</v>
      </c>
      <c r="G2930" s="353">
        <v>128.23783783783784</v>
      </c>
      <c r="H2930" s="356">
        <v>15.9</v>
      </c>
      <c r="I2930" s="355">
        <v>11.43</v>
      </c>
      <c r="J2930" s="355">
        <v>3.03</v>
      </c>
      <c r="K2930" s="342">
        <v>14.46</v>
      </c>
      <c r="L2930" s="324">
        <f t="shared" si="145"/>
        <v>0.20954356846473027</v>
      </c>
    </row>
    <row r="2931" spans="1:12" ht="12.75" x14ac:dyDescent="0.2">
      <c r="A2931" s="302" t="s">
        <v>17232</v>
      </c>
      <c r="B2931" s="312">
        <v>4625</v>
      </c>
      <c r="C2931" s="315" t="s">
        <v>86</v>
      </c>
      <c r="D2931" s="352" t="s">
        <v>17233</v>
      </c>
      <c r="E2931" s="315" t="s">
        <v>86</v>
      </c>
      <c r="F2931" s="358" t="s">
        <v>17221</v>
      </c>
      <c r="G2931" s="353">
        <v>128.23783783783784</v>
      </c>
      <c r="H2931" s="356">
        <v>15.9</v>
      </c>
      <c r="I2931" s="355">
        <v>11.37</v>
      </c>
      <c r="J2931" s="355">
        <v>3.25</v>
      </c>
      <c r="K2931" s="342">
        <v>14.62</v>
      </c>
      <c r="L2931" s="324">
        <f t="shared" si="145"/>
        <v>0.2222982216142271</v>
      </c>
    </row>
    <row r="2932" spans="1:12" ht="12.75" x14ac:dyDescent="0.2">
      <c r="A2932" s="302" t="s">
        <v>17232</v>
      </c>
      <c r="B2932" s="312">
        <v>11080</v>
      </c>
      <c r="C2932" s="315" t="s">
        <v>86</v>
      </c>
      <c r="D2932" s="352" t="s">
        <v>17233</v>
      </c>
      <c r="E2932" s="315" t="s">
        <v>86</v>
      </c>
      <c r="F2932" s="358" t="s">
        <v>17222</v>
      </c>
      <c r="G2932" s="353">
        <v>115.21660649819493</v>
      </c>
      <c r="H2932" s="356">
        <v>15.65</v>
      </c>
      <c r="I2932" s="355">
        <v>14.97</v>
      </c>
      <c r="J2932" s="355">
        <v>2.67</v>
      </c>
      <c r="K2932" s="342">
        <v>17.64</v>
      </c>
      <c r="L2932" s="324">
        <f t="shared" si="145"/>
        <v>0.15136054421768708</v>
      </c>
    </row>
    <row r="2933" spans="1:12" ht="12.75" x14ac:dyDescent="0.2">
      <c r="A2933" s="302" t="s">
        <v>17232</v>
      </c>
      <c r="B2933" s="312">
        <v>10000</v>
      </c>
      <c r="C2933" s="315" t="s">
        <v>86</v>
      </c>
      <c r="D2933" s="352" t="s">
        <v>17233</v>
      </c>
      <c r="E2933" s="315" t="s">
        <v>86</v>
      </c>
      <c r="F2933" s="358" t="s">
        <v>17222</v>
      </c>
      <c r="G2933" s="353">
        <v>113.39</v>
      </c>
      <c r="H2933" s="356">
        <v>17.07</v>
      </c>
      <c r="I2933" s="355">
        <v>12.45</v>
      </c>
      <c r="J2933" s="355">
        <v>2.6100000000000012</v>
      </c>
      <c r="K2933" s="342">
        <v>15.06</v>
      </c>
      <c r="L2933" s="324">
        <f t="shared" si="145"/>
        <v>0.1733067729083666</v>
      </c>
    </row>
    <row r="2934" spans="1:12" ht="12.75" x14ac:dyDescent="0.2">
      <c r="A2934" s="302" t="s">
        <v>17232</v>
      </c>
      <c r="B2934" s="312">
        <v>10000</v>
      </c>
      <c r="C2934" s="315" t="s">
        <v>86</v>
      </c>
      <c r="D2934" s="352" t="s">
        <v>17233</v>
      </c>
      <c r="E2934" s="315" t="s">
        <v>86</v>
      </c>
      <c r="F2934" s="358" t="s">
        <v>17222</v>
      </c>
      <c r="G2934" s="353">
        <v>112.87</v>
      </c>
      <c r="H2934" s="356">
        <v>17.190000000000001</v>
      </c>
      <c r="I2934" s="355">
        <v>13.09</v>
      </c>
      <c r="J2934" s="355">
        <v>2.09</v>
      </c>
      <c r="K2934" s="342">
        <v>15.18</v>
      </c>
      <c r="L2934" s="324">
        <f t="shared" si="145"/>
        <v>0.13768115942028986</v>
      </c>
    </row>
    <row r="2935" spans="1:12" ht="12.75" x14ac:dyDescent="0.2">
      <c r="A2935" s="302" t="s">
        <v>17232</v>
      </c>
      <c r="B2935" s="312">
        <v>10000</v>
      </c>
      <c r="C2935" s="315" t="s">
        <v>86</v>
      </c>
      <c r="D2935" s="352" t="s">
        <v>17233</v>
      </c>
      <c r="E2935" s="315" t="s">
        <v>86</v>
      </c>
      <c r="F2935" s="358" t="s">
        <v>17222</v>
      </c>
      <c r="G2935" s="353">
        <v>112.87</v>
      </c>
      <c r="H2935" s="356">
        <v>17.09</v>
      </c>
      <c r="I2935" s="355">
        <v>13.07</v>
      </c>
      <c r="J2935" s="355">
        <v>2.33</v>
      </c>
      <c r="K2935" s="342">
        <v>15.4</v>
      </c>
      <c r="L2935" s="324">
        <f t="shared" ref="L2935:L2998" si="146">IF(J2935="","",IF(K2935="","",J2935/K2935))</f>
        <v>0.15129870129870129</v>
      </c>
    </row>
    <row r="2936" spans="1:12" ht="12.75" x14ac:dyDescent="0.2">
      <c r="A2936" s="302" t="s">
        <v>17232</v>
      </c>
      <c r="B2936" s="312">
        <v>10000</v>
      </c>
      <c r="C2936" s="315" t="s">
        <v>86</v>
      </c>
      <c r="D2936" s="352" t="s">
        <v>17233</v>
      </c>
      <c r="E2936" s="315" t="s">
        <v>86</v>
      </c>
      <c r="F2936" s="358" t="s">
        <v>17222</v>
      </c>
      <c r="G2936" s="353">
        <v>112.35</v>
      </c>
      <c r="H2936" s="356">
        <v>17.02</v>
      </c>
      <c r="I2936" s="355">
        <v>13.67</v>
      </c>
      <c r="J2936" s="355">
        <v>2.3000000000000007</v>
      </c>
      <c r="K2936" s="342">
        <v>15.97</v>
      </c>
      <c r="L2936" s="324">
        <f t="shared" si="146"/>
        <v>0.14402003757044463</v>
      </c>
    </row>
    <row r="2937" spans="1:12" ht="12.75" x14ac:dyDescent="0.2">
      <c r="A2937" s="302" t="s">
        <v>17232</v>
      </c>
      <c r="B2937" s="312">
        <v>11080</v>
      </c>
      <c r="C2937" s="315" t="s">
        <v>86</v>
      </c>
      <c r="D2937" s="352" t="s">
        <v>17233</v>
      </c>
      <c r="E2937" s="315" t="s">
        <v>86</v>
      </c>
      <c r="F2937" s="358" t="s">
        <v>17222</v>
      </c>
      <c r="G2937" s="353">
        <v>111.91335740072202</v>
      </c>
      <c r="H2937" s="356">
        <v>15.71</v>
      </c>
      <c r="I2937" s="355">
        <v>14.69</v>
      </c>
      <c r="J2937" s="355">
        <v>2.5700000000000021</v>
      </c>
      <c r="K2937" s="342">
        <v>17.260000000000002</v>
      </c>
      <c r="L2937" s="324">
        <f t="shared" si="146"/>
        <v>0.148899188876014</v>
      </c>
    </row>
    <row r="2938" spans="1:12" ht="12.75" x14ac:dyDescent="0.2">
      <c r="A2938" s="302" t="s">
        <v>17232</v>
      </c>
      <c r="B2938" s="312">
        <v>10000</v>
      </c>
      <c r="C2938" s="315" t="s">
        <v>86</v>
      </c>
      <c r="D2938" s="352" t="s">
        <v>17233</v>
      </c>
      <c r="E2938" s="315" t="s">
        <v>86</v>
      </c>
      <c r="F2938" s="358" t="s">
        <v>17222</v>
      </c>
      <c r="G2938" s="353">
        <v>111.8</v>
      </c>
      <c r="H2938" s="356">
        <v>17.170000000000002</v>
      </c>
      <c r="I2938" s="355">
        <v>4.3600000000000003</v>
      </c>
      <c r="J2938" s="355">
        <v>0.65999999999999925</v>
      </c>
      <c r="K2938" s="342">
        <v>5.0199999999999996</v>
      </c>
      <c r="L2938" s="324">
        <f t="shared" si="146"/>
        <v>0.13147410358565723</v>
      </c>
    </row>
    <row r="2939" spans="1:12" ht="12.75" x14ac:dyDescent="0.2">
      <c r="A2939" s="302" t="s">
        <v>17232</v>
      </c>
      <c r="B2939" s="312">
        <v>10000</v>
      </c>
      <c r="C2939" s="315" t="s">
        <v>86</v>
      </c>
      <c r="D2939" s="352" t="s">
        <v>17233</v>
      </c>
      <c r="E2939" s="315" t="s">
        <v>86</v>
      </c>
      <c r="F2939" s="358" t="s">
        <v>17222</v>
      </c>
      <c r="G2939" s="353">
        <v>111.2</v>
      </c>
      <c r="H2939" s="356">
        <v>17.16</v>
      </c>
      <c r="I2939" s="355">
        <v>4.3499999999999996</v>
      </c>
      <c r="J2939" s="355">
        <v>0.75</v>
      </c>
      <c r="K2939" s="342">
        <v>5.0999999999999996</v>
      </c>
      <c r="L2939" s="324">
        <f t="shared" si="146"/>
        <v>0.14705882352941177</v>
      </c>
    </row>
    <row r="2940" spans="1:12" ht="12.75" x14ac:dyDescent="0.2">
      <c r="A2940" s="302" t="s">
        <v>17232</v>
      </c>
      <c r="B2940" s="312">
        <v>11080</v>
      </c>
      <c r="C2940" s="315" t="s">
        <v>86</v>
      </c>
      <c r="D2940" s="352" t="s">
        <v>17233</v>
      </c>
      <c r="E2940" s="315" t="s">
        <v>86</v>
      </c>
      <c r="F2940" s="353" t="s">
        <v>17222</v>
      </c>
      <c r="G2940" s="353">
        <v>110.90252707581227</v>
      </c>
      <c r="H2940" s="356">
        <v>15.72</v>
      </c>
      <c r="I2940" s="355">
        <v>13.29</v>
      </c>
      <c r="J2940" s="355">
        <v>2.3800000000000008</v>
      </c>
      <c r="K2940" s="342">
        <v>15.67</v>
      </c>
      <c r="L2940" s="324">
        <f t="shared" si="146"/>
        <v>0.15188257817485645</v>
      </c>
    </row>
    <row r="2941" spans="1:12" ht="12.75" x14ac:dyDescent="0.2">
      <c r="A2941" s="302" t="s">
        <v>17232</v>
      </c>
      <c r="B2941" s="312">
        <v>11080</v>
      </c>
      <c r="C2941" s="315" t="s">
        <v>86</v>
      </c>
      <c r="D2941" s="352" t="s">
        <v>17233</v>
      </c>
      <c r="E2941" s="315" t="s">
        <v>86</v>
      </c>
      <c r="F2941" s="353" t="s">
        <v>17222</v>
      </c>
      <c r="G2941" s="353">
        <v>110.90252707581227</v>
      </c>
      <c r="H2941" s="356">
        <v>15.72</v>
      </c>
      <c r="I2941" s="355">
        <v>13.29</v>
      </c>
      <c r="J2941" s="355">
        <v>2.3800000000000008</v>
      </c>
      <c r="K2941" s="342">
        <v>15.67</v>
      </c>
      <c r="L2941" s="324">
        <f t="shared" si="146"/>
        <v>0.15188257817485645</v>
      </c>
    </row>
    <row r="2942" spans="1:12" ht="12.75" x14ac:dyDescent="0.2">
      <c r="A2942" s="302" t="s">
        <v>17232</v>
      </c>
      <c r="B2942" s="312">
        <v>10000</v>
      </c>
      <c r="C2942" s="315" t="s">
        <v>86</v>
      </c>
      <c r="D2942" s="352" t="s">
        <v>17233</v>
      </c>
      <c r="E2942" s="315" t="s">
        <v>86</v>
      </c>
      <c r="F2942" s="353" t="s">
        <v>17222</v>
      </c>
      <c r="G2942" s="353">
        <v>110.8</v>
      </c>
      <c r="H2942" s="356">
        <v>17.190000000000001</v>
      </c>
      <c r="I2942" s="355">
        <v>4.88</v>
      </c>
      <c r="J2942" s="355">
        <v>7.0000000000000284E-2</v>
      </c>
      <c r="K2942" s="342">
        <v>4.95</v>
      </c>
      <c r="L2942" s="324">
        <f t="shared" si="146"/>
        <v>1.4141414141414198E-2</v>
      </c>
    </row>
    <row r="2943" spans="1:12" ht="12.75" x14ac:dyDescent="0.2">
      <c r="A2943" s="302" t="s">
        <v>17232</v>
      </c>
      <c r="B2943" s="312">
        <v>3190</v>
      </c>
      <c r="C2943" s="315" t="s">
        <v>86</v>
      </c>
      <c r="D2943" s="352" t="s">
        <v>17233</v>
      </c>
      <c r="E2943" s="315" t="s">
        <v>86</v>
      </c>
      <c r="F2943" s="360" t="s">
        <v>17222</v>
      </c>
      <c r="G2943" s="353">
        <v>107.2</v>
      </c>
      <c r="H2943" s="356">
        <v>15.64</v>
      </c>
      <c r="I2943" s="355">
        <v>15.7</v>
      </c>
      <c r="J2943" s="355">
        <v>2.6999999999999993</v>
      </c>
      <c r="K2943" s="342">
        <v>18.399999999999999</v>
      </c>
      <c r="L2943" s="324">
        <f t="shared" si="146"/>
        <v>0.14673913043478259</v>
      </c>
    </row>
    <row r="2944" spans="1:12" ht="12.75" x14ac:dyDescent="0.2">
      <c r="A2944" s="302" t="s">
        <v>17232</v>
      </c>
      <c r="B2944" s="312">
        <v>4500</v>
      </c>
      <c r="C2944" s="315" t="s">
        <v>86</v>
      </c>
      <c r="D2944" s="352" t="s">
        <v>17233</v>
      </c>
      <c r="E2944" s="315" t="s">
        <v>86</v>
      </c>
      <c r="F2944" s="353" t="s">
        <v>17222</v>
      </c>
      <c r="G2944" s="353">
        <v>107.1</v>
      </c>
      <c r="H2944" s="356">
        <v>16.07</v>
      </c>
      <c r="I2944" s="355">
        <v>11.47</v>
      </c>
      <c r="J2944" s="355">
        <v>4.129999999999999</v>
      </c>
      <c r="K2944" s="342">
        <v>15.6</v>
      </c>
      <c r="L2944" s="324">
        <f t="shared" si="146"/>
        <v>0.26474358974358969</v>
      </c>
    </row>
    <row r="2945" spans="1:12" ht="12.75" x14ac:dyDescent="0.2">
      <c r="A2945" s="302" t="s">
        <v>17232</v>
      </c>
      <c r="B2945" s="312">
        <v>3190</v>
      </c>
      <c r="C2945" s="315" t="s">
        <v>86</v>
      </c>
      <c r="D2945" s="352" t="s">
        <v>17233</v>
      </c>
      <c r="E2945" s="315" t="s">
        <v>86</v>
      </c>
      <c r="F2945" s="360" t="s">
        <v>17222</v>
      </c>
      <c r="G2945" s="353">
        <v>106.7</v>
      </c>
      <c r="H2945" s="356">
        <v>15.5</v>
      </c>
      <c r="I2945" s="355">
        <v>15.1</v>
      </c>
      <c r="J2945" s="355">
        <v>4.5999999999999996</v>
      </c>
      <c r="K2945" s="342">
        <v>19.7</v>
      </c>
      <c r="L2945" s="324">
        <f t="shared" si="146"/>
        <v>0.23350253807106597</v>
      </c>
    </row>
    <row r="2946" spans="1:12" ht="12.75" x14ac:dyDescent="0.2">
      <c r="A2946" s="302" t="s">
        <v>17232</v>
      </c>
      <c r="B2946" s="312">
        <v>4500</v>
      </c>
      <c r="C2946" s="315" t="s">
        <v>86</v>
      </c>
      <c r="D2946" s="352" t="s">
        <v>17233</v>
      </c>
      <c r="E2946" s="315" t="s">
        <v>86</v>
      </c>
      <c r="F2946" s="353" t="s">
        <v>17222</v>
      </c>
      <c r="G2946" s="353">
        <v>106.7</v>
      </c>
      <c r="H2946" s="356">
        <v>16.079999999999998</v>
      </c>
      <c r="I2946" s="355">
        <v>11.47</v>
      </c>
      <c r="J2946" s="355">
        <v>3.9699999999999989</v>
      </c>
      <c r="K2946" s="342">
        <v>15.44</v>
      </c>
      <c r="L2946" s="324">
        <f t="shared" si="146"/>
        <v>0.25712435233160613</v>
      </c>
    </row>
    <row r="2947" spans="1:12" ht="12.75" x14ac:dyDescent="0.2">
      <c r="A2947" s="302" t="s">
        <v>17232</v>
      </c>
      <c r="B2947" s="312">
        <v>3190</v>
      </c>
      <c r="C2947" s="315" t="s">
        <v>86</v>
      </c>
      <c r="D2947" s="352" t="s">
        <v>17233</v>
      </c>
      <c r="E2947" s="315" t="s">
        <v>86</v>
      </c>
      <c r="F2947" s="360" t="s">
        <v>17222</v>
      </c>
      <c r="G2947" s="353">
        <v>106.6</v>
      </c>
      <c r="H2947" s="356">
        <v>15.6</v>
      </c>
      <c r="I2947" s="355">
        <v>15.4</v>
      </c>
      <c r="J2947" s="355">
        <v>3.2000000000000011</v>
      </c>
      <c r="K2947" s="342">
        <v>18.600000000000001</v>
      </c>
      <c r="L2947" s="324">
        <f t="shared" si="146"/>
        <v>0.17204301075268821</v>
      </c>
    </row>
    <row r="2948" spans="1:12" ht="12.75" x14ac:dyDescent="0.2">
      <c r="A2948" s="302" t="s">
        <v>17232</v>
      </c>
      <c r="B2948" s="312">
        <v>7654</v>
      </c>
      <c r="C2948" s="315" t="s">
        <v>86</v>
      </c>
      <c r="D2948" s="352" t="s">
        <v>17233</v>
      </c>
      <c r="E2948" s="315" t="s">
        <v>86</v>
      </c>
      <c r="F2948" s="353" t="s">
        <v>17222</v>
      </c>
      <c r="G2948" s="353">
        <v>106.1</v>
      </c>
      <c r="H2948" s="356">
        <v>15.26</v>
      </c>
      <c r="I2948" s="355">
        <v>8.2200000000000006</v>
      </c>
      <c r="J2948" s="355">
        <v>2.7899999999999991</v>
      </c>
      <c r="K2948" s="342">
        <v>11.01</v>
      </c>
      <c r="L2948" s="324">
        <f t="shared" si="146"/>
        <v>0.25340599455040863</v>
      </c>
    </row>
    <row r="2949" spans="1:12" ht="12.75" x14ac:dyDescent="0.2">
      <c r="A2949" s="302" t="s">
        <v>17232</v>
      </c>
      <c r="B2949" s="312">
        <v>3190</v>
      </c>
      <c r="C2949" s="315" t="s">
        <v>86</v>
      </c>
      <c r="D2949" s="352" t="s">
        <v>17233</v>
      </c>
      <c r="E2949" s="315" t="s">
        <v>86</v>
      </c>
      <c r="F2949" s="360" t="s">
        <v>17222</v>
      </c>
      <c r="G2949" s="353">
        <v>106</v>
      </c>
      <c r="H2949" s="356">
        <v>15.56</v>
      </c>
      <c r="I2949" s="355">
        <v>15.5</v>
      </c>
      <c r="J2949" s="355">
        <v>2.3000000000000007</v>
      </c>
      <c r="K2949" s="342">
        <v>17.8</v>
      </c>
      <c r="L2949" s="324">
        <f t="shared" si="146"/>
        <v>0.12921348314606745</v>
      </c>
    </row>
    <row r="2950" spans="1:12" ht="12.75" x14ac:dyDescent="0.2">
      <c r="A2950" s="302" t="s">
        <v>17232</v>
      </c>
      <c r="B2950" s="312">
        <v>3190</v>
      </c>
      <c r="C2950" s="315" t="s">
        <v>86</v>
      </c>
      <c r="D2950" s="352" t="s">
        <v>17233</v>
      </c>
      <c r="E2950" s="315" t="s">
        <v>86</v>
      </c>
      <c r="F2950" s="360" t="s">
        <v>17222</v>
      </c>
      <c r="G2950" s="353">
        <v>105.3</v>
      </c>
      <c r="H2950" s="356">
        <v>15.56</v>
      </c>
      <c r="I2950" s="355">
        <v>14.9</v>
      </c>
      <c r="J2950" s="355">
        <v>4.9000000000000004</v>
      </c>
      <c r="K2950" s="342">
        <v>19.8</v>
      </c>
      <c r="L2950" s="324">
        <f t="shared" si="146"/>
        <v>0.24747474747474749</v>
      </c>
    </row>
    <row r="2951" spans="1:12" ht="12.75" x14ac:dyDescent="0.2">
      <c r="A2951" s="302" t="s">
        <v>17232</v>
      </c>
      <c r="B2951" s="312">
        <v>11080</v>
      </c>
      <c r="C2951" s="315" t="s">
        <v>86</v>
      </c>
      <c r="D2951" s="352" t="s">
        <v>17233</v>
      </c>
      <c r="E2951" s="315" t="s">
        <v>86</v>
      </c>
      <c r="F2951" s="353" t="s">
        <v>17222</v>
      </c>
      <c r="G2951" s="353">
        <v>105.2</v>
      </c>
      <c r="H2951" s="356">
        <v>15.3</v>
      </c>
      <c r="I2951" s="355">
        <v>16.23</v>
      </c>
      <c r="J2951" s="355">
        <v>5.43</v>
      </c>
      <c r="K2951" s="342">
        <v>21.66</v>
      </c>
      <c r="L2951" s="324">
        <f t="shared" si="146"/>
        <v>0.25069252077562326</v>
      </c>
    </row>
    <row r="2952" spans="1:12" ht="12.75" x14ac:dyDescent="0.2">
      <c r="A2952" s="302" t="s">
        <v>17232</v>
      </c>
      <c r="B2952" s="312">
        <v>7654</v>
      </c>
      <c r="C2952" s="315" t="s">
        <v>86</v>
      </c>
      <c r="D2952" s="352" t="s">
        <v>17233</v>
      </c>
      <c r="E2952" s="315" t="s">
        <v>86</v>
      </c>
      <c r="F2952" s="353" t="s">
        <v>17222</v>
      </c>
      <c r="G2952" s="353">
        <v>105.1</v>
      </c>
      <c r="H2952" s="356">
        <v>15.3</v>
      </c>
      <c r="I2952" s="355">
        <v>8.16</v>
      </c>
      <c r="J2952" s="355">
        <v>2.6899999999999995</v>
      </c>
      <c r="K2952" s="342">
        <v>10.85</v>
      </c>
      <c r="L2952" s="324">
        <f t="shared" si="146"/>
        <v>0.24792626728110595</v>
      </c>
    </row>
    <row r="2953" spans="1:12" ht="12.75" x14ac:dyDescent="0.2">
      <c r="A2953" s="302" t="s">
        <v>17232</v>
      </c>
      <c r="B2953" s="312">
        <v>3190</v>
      </c>
      <c r="C2953" s="315" t="s">
        <v>86</v>
      </c>
      <c r="D2953" s="352" t="s">
        <v>17233</v>
      </c>
      <c r="E2953" s="315" t="s">
        <v>86</v>
      </c>
      <c r="F2953" s="360" t="s">
        <v>17222</v>
      </c>
      <c r="G2953" s="353">
        <v>105</v>
      </c>
      <c r="H2953" s="356">
        <v>15.57</v>
      </c>
      <c r="I2953" s="355">
        <v>14.9</v>
      </c>
      <c r="J2953" s="355">
        <v>4.9999999999999982</v>
      </c>
      <c r="K2953" s="342">
        <v>19.899999999999999</v>
      </c>
      <c r="L2953" s="324">
        <f t="shared" si="146"/>
        <v>0.2512562814070351</v>
      </c>
    </row>
    <row r="2954" spans="1:12" ht="12.75" x14ac:dyDescent="0.2">
      <c r="A2954" s="302" t="s">
        <v>17232</v>
      </c>
      <c r="B2954" s="312">
        <v>7654</v>
      </c>
      <c r="C2954" s="315" t="s">
        <v>86</v>
      </c>
      <c r="D2954" s="352" t="s">
        <v>17233</v>
      </c>
      <c r="E2954" s="315" t="s">
        <v>86</v>
      </c>
      <c r="F2954" s="353" t="s">
        <v>17222</v>
      </c>
      <c r="G2954" s="353">
        <v>105</v>
      </c>
      <c r="H2954" s="356">
        <v>15.25</v>
      </c>
      <c r="I2954" s="355">
        <v>8.19</v>
      </c>
      <c r="J2954" s="355">
        <v>2.7200000000000006</v>
      </c>
      <c r="K2954" s="342">
        <v>10.91</v>
      </c>
      <c r="L2954" s="324">
        <f t="shared" si="146"/>
        <v>0.24931255728689281</v>
      </c>
    </row>
    <row r="2955" spans="1:12" ht="12.75" x14ac:dyDescent="0.2">
      <c r="A2955" s="302" t="s">
        <v>17232</v>
      </c>
      <c r="B2955" s="312">
        <v>4500</v>
      </c>
      <c r="C2955" s="315" t="s">
        <v>86</v>
      </c>
      <c r="D2955" s="352" t="s">
        <v>17233</v>
      </c>
      <c r="E2955" s="315" t="s">
        <v>86</v>
      </c>
      <c r="F2955" s="353" t="s">
        <v>17222</v>
      </c>
      <c r="G2955" s="353">
        <v>104.9</v>
      </c>
      <c r="H2955" s="356">
        <v>15.95</v>
      </c>
      <c r="I2955" s="355">
        <v>19.670000000000002</v>
      </c>
      <c r="J2955" s="355">
        <v>3.8699999999999974</v>
      </c>
      <c r="K2955" s="342">
        <v>23.54</v>
      </c>
      <c r="L2955" s="324">
        <f t="shared" si="146"/>
        <v>0.16440101954120637</v>
      </c>
    </row>
    <row r="2956" spans="1:12" ht="12.75" x14ac:dyDescent="0.2">
      <c r="A2956" s="302" t="s">
        <v>17232</v>
      </c>
      <c r="B2956" s="312">
        <v>4625</v>
      </c>
      <c r="C2956" s="315" t="s">
        <v>86</v>
      </c>
      <c r="D2956" s="352" t="s">
        <v>17233</v>
      </c>
      <c r="E2956" s="315" t="s">
        <v>86</v>
      </c>
      <c r="F2956" s="353" t="s">
        <v>17221</v>
      </c>
      <c r="G2956" s="353">
        <v>104.80000000000001</v>
      </c>
      <c r="H2956" s="356">
        <v>16.010000000000002</v>
      </c>
      <c r="I2956" s="355">
        <v>7.45</v>
      </c>
      <c r="J2956" s="355">
        <v>2.5099999999999998</v>
      </c>
      <c r="K2956" s="342">
        <v>9.9600000000000009</v>
      </c>
      <c r="L2956" s="324">
        <f t="shared" si="146"/>
        <v>0.25200803212851403</v>
      </c>
    </row>
    <row r="2957" spans="1:12" ht="12.75" x14ac:dyDescent="0.2">
      <c r="A2957" s="302" t="s">
        <v>17232</v>
      </c>
      <c r="B2957" s="312">
        <v>4625</v>
      </c>
      <c r="C2957" s="315" t="s">
        <v>86</v>
      </c>
      <c r="D2957" s="352" t="s">
        <v>17233</v>
      </c>
      <c r="E2957" s="315" t="s">
        <v>86</v>
      </c>
      <c r="F2957" s="353" t="s">
        <v>17221</v>
      </c>
      <c r="G2957" s="353">
        <v>104.80000000000001</v>
      </c>
      <c r="H2957" s="356">
        <v>16</v>
      </c>
      <c r="I2957" s="355">
        <v>7.65</v>
      </c>
      <c r="J2957" s="355">
        <v>2.4900000000000002</v>
      </c>
      <c r="K2957" s="342">
        <v>10.14</v>
      </c>
      <c r="L2957" s="324">
        <f t="shared" si="146"/>
        <v>0.2455621301775148</v>
      </c>
    </row>
    <row r="2958" spans="1:12" ht="12.75" x14ac:dyDescent="0.2">
      <c r="A2958" s="302" t="s">
        <v>17232</v>
      </c>
      <c r="B2958" s="312">
        <v>4625</v>
      </c>
      <c r="C2958" s="315" t="s">
        <v>86</v>
      </c>
      <c r="D2958" s="352" t="s">
        <v>17233</v>
      </c>
      <c r="E2958" s="315" t="s">
        <v>86</v>
      </c>
      <c r="F2958" s="353" t="s">
        <v>17221</v>
      </c>
      <c r="G2958" s="353">
        <v>104.80000000000001</v>
      </c>
      <c r="H2958" s="356">
        <v>16</v>
      </c>
      <c r="I2958" s="355">
        <v>7.62</v>
      </c>
      <c r="J2958" s="355">
        <v>2.46</v>
      </c>
      <c r="K2958" s="342">
        <v>10.08</v>
      </c>
      <c r="L2958" s="324">
        <f t="shared" si="146"/>
        <v>0.24404761904761904</v>
      </c>
    </row>
    <row r="2959" spans="1:12" ht="12.75" x14ac:dyDescent="0.2">
      <c r="A2959" s="302" t="s">
        <v>17232</v>
      </c>
      <c r="B2959" s="312">
        <v>3190</v>
      </c>
      <c r="C2959" s="315" t="s">
        <v>86</v>
      </c>
      <c r="D2959" s="352" t="s">
        <v>17233</v>
      </c>
      <c r="E2959" s="315" t="s">
        <v>86</v>
      </c>
      <c r="F2959" s="360" t="s">
        <v>17222</v>
      </c>
      <c r="G2959" s="353">
        <v>104.8</v>
      </c>
      <c r="H2959" s="356">
        <v>15.57</v>
      </c>
      <c r="I2959" s="355">
        <v>14.9</v>
      </c>
      <c r="J2959" s="355">
        <v>4.7999999999999989</v>
      </c>
      <c r="K2959" s="342">
        <v>19.7</v>
      </c>
      <c r="L2959" s="324">
        <f t="shared" si="146"/>
        <v>0.24365482233502533</v>
      </c>
    </row>
    <row r="2960" spans="1:12" ht="12.75" x14ac:dyDescent="0.2">
      <c r="A2960" s="302" t="s">
        <v>17232</v>
      </c>
      <c r="B2960" s="312">
        <v>3190</v>
      </c>
      <c r="C2960" s="315" t="s">
        <v>86</v>
      </c>
      <c r="D2960" s="352" t="s">
        <v>17233</v>
      </c>
      <c r="E2960" s="315" t="s">
        <v>86</v>
      </c>
      <c r="F2960" s="360" t="s">
        <v>17222</v>
      </c>
      <c r="G2960" s="353">
        <v>104.7</v>
      </c>
      <c r="H2960" s="356">
        <v>15.6</v>
      </c>
      <c r="I2960" s="355">
        <v>14.9</v>
      </c>
      <c r="J2960" s="355">
        <v>4.7999999999999989</v>
      </c>
      <c r="K2960" s="342">
        <v>19.7</v>
      </c>
      <c r="L2960" s="324">
        <f t="shared" si="146"/>
        <v>0.24365482233502533</v>
      </c>
    </row>
    <row r="2961" spans="1:12" ht="12.75" x14ac:dyDescent="0.2">
      <c r="A2961" s="302" t="s">
        <v>17232</v>
      </c>
      <c r="B2961" s="312">
        <v>3190</v>
      </c>
      <c r="C2961" s="315" t="s">
        <v>86</v>
      </c>
      <c r="D2961" s="352" t="s">
        <v>17233</v>
      </c>
      <c r="E2961" s="315" t="s">
        <v>86</v>
      </c>
      <c r="F2961" s="360" t="s">
        <v>17222</v>
      </c>
      <c r="G2961" s="353">
        <v>104.3</v>
      </c>
      <c r="H2961" s="356">
        <v>15.5</v>
      </c>
      <c r="I2961" s="355">
        <v>14.9</v>
      </c>
      <c r="J2961" s="355">
        <v>4.9999999999999982</v>
      </c>
      <c r="K2961" s="342">
        <v>19.899999999999999</v>
      </c>
      <c r="L2961" s="324">
        <f t="shared" si="146"/>
        <v>0.2512562814070351</v>
      </c>
    </row>
    <row r="2962" spans="1:12" ht="12.75" x14ac:dyDescent="0.2">
      <c r="A2962" s="302" t="s">
        <v>17232</v>
      </c>
      <c r="B2962" s="312">
        <v>11080</v>
      </c>
      <c r="C2962" s="315" t="s">
        <v>86</v>
      </c>
      <c r="D2962" s="352" t="s">
        <v>17233</v>
      </c>
      <c r="E2962" s="315" t="s">
        <v>86</v>
      </c>
      <c r="F2962" s="353" t="s">
        <v>17222</v>
      </c>
      <c r="G2962" s="353">
        <v>104.3</v>
      </c>
      <c r="H2962" s="356">
        <v>15.3</v>
      </c>
      <c r="I2962" s="355">
        <v>16.350000000000001</v>
      </c>
      <c r="J2962" s="355">
        <v>5.4599999999999973</v>
      </c>
      <c r="K2962" s="342">
        <v>21.81</v>
      </c>
      <c r="L2962" s="324">
        <f t="shared" si="146"/>
        <v>0.25034387895460786</v>
      </c>
    </row>
    <row r="2963" spans="1:12" ht="12.75" x14ac:dyDescent="0.2">
      <c r="A2963" s="302" t="s">
        <v>17232</v>
      </c>
      <c r="B2963" s="312">
        <v>3190</v>
      </c>
      <c r="C2963" s="315" t="s">
        <v>86</v>
      </c>
      <c r="D2963" s="352" t="s">
        <v>17233</v>
      </c>
      <c r="E2963" s="315" t="s">
        <v>86</v>
      </c>
      <c r="F2963" s="360" t="s">
        <v>17222</v>
      </c>
      <c r="G2963" s="353">
        <v>104.2</v>
      </c>
      <c r="H2963" s="356">
        <v>15.6</v>
      </c>
      <c r="I2963" s="355">
        <v>14.8</v>
      </c>
      <c r="J2963" s="355">
        <v>4.8999999999999986</v>
      </c>
      <c r="K2963" s="342">
        <v>19.7</v>
      </c>
      <c r="L2963" s="324">
        <f t="shared" si="146"/>
        <v>0.24873096446700502</v>
      </c>
    </row>
    <row r="2964" spans="1:12" ht="12.75" x14ac:dyDescent="0.2">
      <c r="A2964" s="302" t="s">
        <v>17232</v>
      </c>
      <c r="B2964" s="312">
        <v>3190</v>
      </c>
      <c r="C2964" s="315" t="s">
        <v>86</v>
      </c>
      <c r="D2964" s="352" t="s">
        <v>17233</v>
      </c>
      <c r="E2964" s="315" t="s">
        <v>86</v>
      </c>
      <c r="F2964" s="360" t="s">
        <v>17222</v>
      </c>
      <c r="G2964" s="353">
        <v>104.2</v>
      </c>
      <c r="H2964" s="356">
        <v>15.58</v>
      </c>
      <c r="I2964" s="355">
        <v>14.9</v>
      </c>
      <c r="J2964" s="355">
        <v>4.9000000000000004</v>
      </c>
      <c r="K2964" s="342">
        <v>19.8</v>
      </c>
      <c r="L2964" s="324">
        <f t="shared" si="146"/>
        <v>0.24747474747474749</v>
      </c>
    </row>
    <row r="2965" spans="1:12" ht="12.75" x14ac:dyDescent="0.2">
      <c r="A2965" s="302" t="s">
        <v>17232</v>
      </c>
      <c r="B2965" s="312">
        <v>11080</v>
      </c>
      <c r="C2965" s="315" t="s">
        <v>86</v>
      </c>
      <c r="D2965" s="352" t="s">
        <v>17233</v>
      </c>
      <c r="E2965" s="315" t="s">
        <v>86</v>
      </c>
      <c r="F2965" s="353" t="s">
        <v>17222</v>
      </c>
      <c r="G2965" s="353">
        <v>104.2</v>
      </c>
      <c r="H2965" s="356">
        <v>15.3</v>
      </c>
      <c r="I2965" s="355">
        <v>16.36</v>
      </c>
      <c r="J2965" s="355">
        <v>5.629999999999999</v>
      </c>
      <c r="K2965" s="342">
        <v>21.99</v>
      </c>
      <c r="L2965" s="324">
        <f t="shared" si="146"/>
        <v>0.25602546612096405</v>
      </c>
    </row>
    <row r="2966" spans="1:12" ht="12.75" x14ac:dyDescent="0.2">
      <c r="A2966" s="302" t="s">
        <v>17232</v>
      </c>
      <c r="B2966" s="312">
        <v>7654</v>
      </c>
      <c r="C2966" s="315" t="s">
        <v>86</v>
      </c>
      <c r="D2966" s="352" t="s">
        <v>17233</v>
      </c>
      <c r="E2966" s="315" t="s">
        <v>86</v>
      </c>
      <c r="F2966" s="353" t="s">
        <v>17222</v>
      </c>
      <c r="G2966" s="353">
        <v>104.2</v>
      </c>
      <c r="H2966" s="356">
        <v>15.38</v>
      </c>
      <c r="I2966" s="355">
        <v>8.06</v>
      </c>
      <c r="J2966" s="355">
        <v>2.5599999999999987</v>
      </c>
      <c r="K2966" s="342">
        <v>10.62</v>
      </c>
      <c r="L2966" s="324">
        <f t="shared" si="146"/>
        <v>0.24105461393596977</v>
      </c>
    </row>
    <row r="2967" spans="1:12" ht="12.75" x14ac:dyDescent="0.2">
      <c r="A2967" s="302" t="s">
        <v>17232</v>
      </c>
      <c r="B2967" s="312">
        <v>3190</v>
      </c>
      <c r="C2967" s="315" t="s">
        <v>86</v>
      </c>
      <c r="D2967" s="352" t="s">
        <v>17233</v>
      </c>
      <c r="E2967" s="315" t="s">
        <v>86</v>
      </c>
      <c r="F2967" s="360" t="s">
        <v>17222</v>
      </c>
      <c r="G2967" s="353">
        <v>103.7</v>
      </c>
      <c r="H2967" s="356">
        <v>15.22</v>
      </c>
      <c r="I2967" s="355">
        <v>14.9</v>
      </c>
      <c r="J2967" s="355">
        <v>4.9999999999999982</v>
      </c>
      <c r="K2967" s="342">
        <v>19.899999999999999</v>
      </c>
      <c r="L2967" s="324">
        <f t="shared" si="146"/>
        <v>0.2512562814070351</v>
      </c>
    </row>
    <row r="2968" spans="1:12" ht="12.75" x14ac:dyDescent="0.2">
      <c r="A2968" s="302" t="s">
        <v>17232</v>
      </c>
      <c r="B2968" s="312">
        <v>4500</v>
      </c>
      <c r="C2968" s="315" t="s">
        <v>86</v>
      </c>
      <c r="D2968" s="352" t="s">
        <v>17233</v>
      </c>
      <c r="E2968" s="315" t="s">
        <v>86</v>
      </c>
      <c r="F2968" s="353" t="s">
        <v>17222</v>
      </c>
      <c r="G2968" s="353">
        <v>103.6</v>
      </c>
      <c r="H2968" s="356">
        <v>16.11</v>
      </c>
      <c r="I2968" s="355">
        <v>11.89</v>
      </c>
      <c r="J2968" s="355">
        <v>3.1899999999999995</v>
      </c>
      <c r="K2968" s="342">
        <v>15.08</v>
      </c>
      <c r="L2968" s="324">
        <f t="shared" si="146"/>
        <v>0.21153846153846151</v>
      </c>
    </row>
    <row r="2969" spans="1:12" ht="12.75" x14ac:dyDescent="0.2">
      <c r="A2969" s="302" t="s">
        <v>17232</v>
      </c>
      <c r="B2969" s="312">
        <v>11160</v>
      </c>
      <c r="C2969" s="315" t="s">
        <v>86</v>
      </c>
      <c r="D2969" s="352" t="s">
        <v>17233</v>
      </c>
      <c r="E2969" s="315" t="s">
        <v>86</v>
      </c>
      <c r="F2969" s="353" t="s">
        <v>17222</v>
      </c>
      <c r="G2969" s="353">
        <v>103.5</v>
      </c>
      <c r="H2969" s="356">
        <v>15.72</v>
      </c>
      <c r="I2969" s="355">
        <v>13.12</v>
      </c>
      <c r="J2969" s="355">
        <v>3.9700000000000006</v>
      </c>
      <c r="K2969" s="342">
        <v>17.09</v>
      </c>
      <c r="L2969" s="324">
        <f t="shared" si="146"/>
        <v>0.23229959040374493</v>
      </c>
    </row>
    <row r="2970" spans="1:12" ht="12.75" x14ac:dyDescent="0.2">
      <c r="A2970" s="302" t="s">
        <v>17232</v>
      </c>
      <c r="B2970" s="312">
        <v>3650</v>
      </c>
      <c r="C2970" s="315" t="s">
        <v>86</v>
      </c>
      <c r="D2970" s="352" t="s">
        <v>17233</v>
      </c>
      <c r="E2970" s="315" t="s">
        <v>86</v>
      </c>
      <c r="F2970" s="353" t="s">
        <v>17221</v>
      </c>
      <c r="G2970" s="353">
        <v>103.3</v>
      </c>
      <c r="H2970" s="356">
        <v>15.27</v>
      </c>
      <c r="I2970" s="355">
        <v>19</v>
      </c>
      <c r="J2970" s="355">
        <v>1</v>
      </c>
      <c r="K2970" s="342">
        <v>20</v>
      </c>
      <c r="L2970" s="324">
        <f t="shared" si="146"/>
        <v>0.05</v>
      </c>
    </row>
    <row r="2971" spans="1:12" ht="12.75" x14ac:dyDescent="0.2">
      <c r="A2971" s="302" t="s">
        <v>17232</v>
      </c>
      <c r="B2971" s="312">
        <v>3650</v>
      </c>
      <c r="C2971" s="315" t="s">
        <v>86</v>
      </c>
      <c r="D2971" s="352" t="s">
        <v>17233</v>
      </c>
      <c r="E2971" s="315" t="s">
        <v>86</v>
      </c>
      <c r="F2971" s="353" t="s">
        <v>17221</v>
      </c>
      <c r="G2971" s="353">
        <v>103.3</v>
      </c>
      <c r="H2971" s="356">
        <v>15.28</v>
      </c>
      <c r="I2971" s="355">
        <v>19</v>
      </c>
      <c r="J2971" s="355">
        <v>1</v>
      </c>
      <c r="K2971" s="342">
        <v>20</v>
      </c>
      <c r="L2971" s="324">
        <f t="shared" si="146"/>
        <v>0.05</v>
      </c>
    </row>
    <row r="2972" spans="1:12" ht="12.75" x14ac:dyDescent="0.2">
      <c r="A2972" s="302" t="s">
        <v>17232</v>
      </c>
      <c r="B2972" s="312">
        <v>3650</v>
      </c>
      <c r="C2972" s="315" t="s">
        <v>86</v>
      </c>
      <c r="D2972" s="352" t="s">
        <v>17233</v>
      </c>
      <c r="E2972" s="315" t="s">
        <v>86</v>
      </c>
      <c r="F2972" s="353" t="s">
        <v>17221</v>
      </c>
      <c r="G2972" s="353">
        <v>103.3</v>
      </c>
      <c r="H2972" s="356">
        <v>15.26</v>
      </c>
      <c r="I2972" s="355">
        <v>19</v>
      </c>
      <c r="J2972" s="355">
        <v>1</v>
      </c>
      <c r="K2972" s="342">
        <v>20</v>
      </c>
      <c r="L2972" s="324">
        <f t="shared" si="146"/>
        <v>0.05</v>
      </c>
    </row>
    <row r="2973" spans="1:12" ht="12.75" x14ac:dyDescent="0.2">
      <c r="A2973" s="302" t="s">
        <v>17232</v>
      </c>
      <c r="B2973" s="312">
        <v>11080</v>
      </c>
      <c r="C2973" s="315" t="s">
        <v>86</v>
      </c>
      <c r="D2973" s="352" t="s">
        <v>17233</v>
      </c>
      <c r="E2973" s="315" t="s">
        <v>86</v>
      </c>
      <c r="F2973" s="353" t="s">
        <v>17222</v>
      </c>
      <c r="G2973" s="353">
        <v>103.3</v>
      </c>
      <c r="H2973" s="356">
        <v>15.29</v>
      </c>
      <c r="I2973" s="355">
        <v>16.48</v>
      </c>
      <c r="J2973" s="355">
        <v>5.509999999999998</v>
      </c>
      <c r="K2973" s="342">
        <v>21.99</v>
      </c>
      <c r="L2973" s="324">
        <f t="shared" si="146"/>
        <v>0.25056844020009089</v>
      </c>
    </row>
    <row r="2974" spans="1:12" ht="12.75" x14ac:dyDescent="0.2">
      <c r="A2974" s="302" t="s">
        <v>17232</v>
      </c>
      <c r="B2974" s="312">
        <v>11160</v>
      </c>
      <c r="C2974" s="315" t="s">
        <v>86</v>
      </c>
      <c r="D2974" s="352" t="s">
        <v>17233</v>
      </c>
      <c r="E2974" s="315" t="s">
        <v>86</v>
      </c>
      <c r="F2974" s="353" t="s">
        <v>17222</v>
      </c>
      <c r="G2974" s="353">
        <v>103.1</v>
      </c>
      <c r="H2974" s="356">
        <v>15.6</v>
      </c>
      <c r="I2974" s="355">
        <v>13.46</v>
      </c>
      <c r="J2974" s="355">
        <v>4.1400000000000006</v>
      </c>
      <c r="K2974" s="342">
        <v>17.600000000000001</v>
      </c>
      <c r="L2974" s="324">
        <f t="shared" si="146"/>
        <v>0.23522727272727273</v>
      </c>
    </row>
    <row r="2975" spans="1:12" ht="12.75" x14ac:dyDescent="0.2">
      <c r="A2975" s="302" t="s">
        <v>17232</v>
      </c>
      <c r="B2975" s="312">
        <v>11160</v>
      </c>
      <c r="C2975" s="315" t="s">
        <v>86</v>
      </c>
      <c r="D2975" s="352" t="s">
        <v>17233</v>
      </c>
      <c r="E2975" s="315" t="s">
        <v>86</v>
      </c>
      <c r="F2975" s="353" t="s">
        <v>17222</v>
      </c>
      <c r="G2975" s="353">
        <v>103</v>
      </c>
      <c r="H2975" s="356">
        <v>15.46</v>
      </c>
      <c r="I2975" s="355">
        <v>13.6</v>
      </c>
      <c r="J2975" s="355">
        <v>4.2999999999999989</v>
      </c>
      <c r="K2975" s="342">
        <v>17.899999999999999</v>
      </c>
      <c r="L2975" s="324">
        <f t="shared" si="146"/>
        <v>0.24022346368715081</v>
      </c>
    </row>
    <row r="2976" spans="1:12" ht="12.75" x14ac:dyDescent="0.2">
      <c r="A2976" s="302" t="s">
        <v>17232</v>
      </c>
      <c r="B2976" s="312">
        <v>11160</v>
      </c>
      <c r="C2976" s="315" t="s">
        <v>86</v>
      </c>
      <c r="D2976" s="352" t="s">
        <v>17233</v>
      </c>
      <c r="E2976" s="315" t="s">
        <v>86</v>
      </c>
      <c r="F2976" s="353" t="s">
        <v>17222</v>
      </c>
      <c r="G2976" s="353">
        <v>102.7</v>
      </c>
      <c r="H2976" s="356">
        <v>15.64</v>
      </c>
      <c r="I2976" s="355">
        <v>13.68</v>
      </c>
      <c r="J2976" s="355">
        <v>4.3300000000000018</v>
      </c>
      <c r="K2976" s="342">
        <v>18.010000000000002</v>
      </c>
      <c r="L2976" s="324">
        <f t="shared" si="146"/>
        <v>0.24042198778456422</v>
      </c>
    </row>
    <row r="2977" spans="1:12" ht="12.75" x14ac:dyDescent="0.2">
      <c r="A2977" s="302" t="s">
        <v>17232</v>
      </c>
      <c r="B2977" s="312">
        <v>7800</v>
      </c>
      <c r="C2977" s="315" t="s">
        <v>86</v>
      </c>
      <c r="D2977" s="352" t="s">
        <v>17233</v>
      </c>
      <c r="E2977" s="315" t="s">
        <v>86</v>
      </c>
      <c r="F2977" s="345" t="s">
        <v>17221</v>
      </c>
      <c r="G2977" s="361">
        <v>100</v>
      </c>
      <c r="H2977" s="362">
        <v>15.75</v>
      </c>
      <c r="I2977" s="346">
        <v>8.6999999999999993</v>
      </c>
      <c r="J2977" s="346">
        <v>3.8</v>
      </c>
      <c r="K2977" s="346">
        <v>12.5</v>
      </c>
      <c r="L2977" s="324">
        <f t="shared" si="146"/>
        <v>0.30399999999999999</v>
      </c>
    </row>
    <row r="2978" spans="1:12" ht="12.75" x14ac:dyDescent="0.2">
      <c r="A2978" s="302" t="s">
        <v>17232</v>
      </c>
      <c r="B2978" s="312">
        <v>10300</v>
      </c>
      <c r="C2978" s="315" t="s">
        <v>86</v>
      </c>
      <c r="D2978" s="352" t="s">
        <v>17233</v>
      </c>
      <c r="E2978" s="315" t="s">
        <v>86</v>
      </c>
      <c r="F2978" s="345" t="s">
        <v>17221</v>
      </c>
      <c r="G2978" s="361">
        <v>100</v>
      </c>
      <c r="H2978" s="362">
        <v>15.74</v>
      </c>
      <c r="I2978" s="346">
        <v>5.8</v>
      </c>
      <c r="J2978" s="346">
        <v>4.2</v>
      </c>
      <c r="K2978" s="346">
        <v>10</v>
      </c>
      <c r="L2978" s="324">
        <f t="shared" si="146"/>
        <v>0.42000000000000004</v>
      </c>
    </row>
    <row r="2979" spans="1:12" ht="12.75" x14ac:dyDescent="0.2">
      <c r="A2979" s="302" t="s">
        <v>17232</v>
      </c>
      <c r="B2979" s="312">
        <v>4500</v>
      </c>
      <c r="C2979" s="315" t="s">
        <v>86</v>
      </c>
      <c r="D2979" s="352" t="s">
        <v>17233</v>
      </c>
      <c r="E2979" s="315" t="s">
        <v>86</v>
      </c>
      <c r="F2979" s="353" t="s">
        <v>17222</v>
      </c>
      <c r="G2979" s="353">
        <v>99.2</v>
      </c>
      <c r="H2979" s="356">
        <v>16.21</v>
      </c>
      <c r="I2979" s="355">
        <v>18.34</v>
      </c>
      <c r="J2979" s="355">
        <v>9.14</v>
      </c>
      <c r="K2979" s="342">
        <v>27.48</v>
      </c>
      <c r="L2979" s="324">
        <f t="shared" si="146"/>
        <v>0.33260553129548764</v>
      </c>
    </row>
    <row r="2980" spans="1:12" ht="12.75" x14ac:dyDescent="0.2">
      <c r="A2980" s="302" t="s">
        <v>17232</v>
      </c>
      <c r="B2980" s="312">
        <v>4500</v>
      </c>
      <c r="C2980" s="315" t="s">
        <v>86</v>
      </c>
      <c r="D2980" s="352" t="s">
        <v>17233</v>
      </c>
      <c r="E2980" s="315" t="s">
        <v>86</v>
      </c>
      <c r="F2980" s="353" t="s">
        <v>17222</v>
      </c>
      <c r="G2980" s="353">
        <v>99.2</v>
      </c>
      <c r="H2980" s="356">
        <v>16.03</v>
      </c>
      <c r="I2980" s="355">
        <v>24.49</v>
      </c>
      <c r="J2980" s="355">
        <v>5.25</v>
      </c>
      <c r="K2980" s="342">
        <v>29.74</v>
      </c>
      <c r="L2980" s="324">
        <f t="shared" si="146"/>
        <v>0.17652992602555481</v>
      </c>
    </row>
    <row r="2981" spans="1:12" ht="12.75" x14ac:dyDescent="0.2">
      <c r="A2981" s="302" t="s">
        <v>17232</v>
      </c>
      <c r="B2981" s="312">
        <v>6230</v>
      </c>
      <c r="C2981" s="315" t="s">
        <v>86</v>
      </c>
      <c r="D2981" s="352" t="s">
        <v>17233</v>
      </c>
      <c r="E2981" s="315" t="s">
        <v>86</v>
      </c>
      <c r="F2981" s="360" t="s">
        <v>17221</v>
      </c>
      <c r="G2981" s="361">
        <v>99</v>
      </c>
      <c r="H2981" s="362">
        <v>15.08</v>
      </c>
      <c r="I2981" s="346">
        <v>10.1</v>
      </c>
      <c r="J2981" s="346">
        <v>0</v>
      </c>
      <c r="K2981" s="346">
        <v>10.1</v>
      </c>
      <c r="L2981" s="324">
        <f t="shared" si="146"/>
        <v>0</v>
      </c>
    </row>
    <row r="2982" spans="1:12" ht="12.75" x14ac:dyDescent="0.2">
      <c r="A2982" s="302" t="s">
        <v>17232</v>
      </c>
      <c r="B2982" s="312">
        <v>4500</v>
      </c>
      <c r="C2982" s="315" t="s">
        <v>86</v>
      </c>
      <c r="D2982" s="352" t="s">
        <v>17233</v>
      </c>
      <c r="E2982" s="315" t="s">
        <v>86</v>
      </c>
      <c r="F2982" s="353" t="s">
        <v>17222</v>
      </c>
      <c r="G2982" s="353">
        <v>98.7</v>
      </c>
      <c r="H2982" s="356">
        <v>16.23</v>
      </c>
      <c r="I2982" s="355">
        <v>18.36</v>
      </c>
      <c r="J2982" s="355">
        <v>9.620000000000001</v>
      </c>
      <c r="K2982" s="342">
        <v>27.98</v>
      </c>
      <c r="L2982" s="324">
        <f t="shared" si="146"/>
        <v>0.34381701215153682</v>
      </c>
    </row>
    <row r="2983" spans="1:12" ht="12.75" x14ac:dyDescent="0.2">
      <c r="A2983" s="302" t="s">
        <v>17232</v>
      </c>
      <c r="B2983" s="312">
        <v>5855</v>
      </c>
      <c r="C2983" s="315" t="s">
        <v>86</v>
      </c>
      <c r="D2983" s="352" t="s">
        <v>17233</v>
      </c>
      <c r="E2983" s="315" t="s">
        <v>86</v>
      </c>
      <c r="F2983" s="353" t="s">
        <v>17222</v>
      </c>
      <c r="G2983" s="353">
        <v>98.7</v>
      </c>
      <c r="H2983" s="356">
        <v>15.13</v>
      </c>
      <c r="I2983" s="355">
        <v>7.13</v>
      </c>
      <c r="J2983" s="355">
        <v>1.6900000000000004</v>
      </c>
      <c r="K2983" s="342">
        <f>I2983+J2983</f>
        <v>8.82</v>
      </c>
      <c r="L2983" s="324">
        <f t="shared" si="146"/>
        <v>0.19160997732426308</v>
      </c>
    </row>
    <row r="2984" spans="1:12" ht="12.75" x14ac:dyDescent="0.2">
      <c r="A2984" s="302" t="s">
        <v>17232</v>
      </c>
      <c r="B2984" s="312">
        <v>11160</v>
      </c>
      <c r="C2984" s="315" t="s">
        <v>86</v>
      </c>
      <c r="D2984" s="352" t="s">
        <v>17233</v>
      </c>
      <c r="E2984" s="315" t="s">
        <v>86</v>
      </c>
      <c r="F2984" s="353" t="s">
        <v>17222</v>
      </c>
      <c r="G2984" s="353">
        <v>98.5</v>
      </c>
      <c r="H2984" s="356">
        <v>14.91</v>
      </c>
      <c r="I2984" s="355">
        <v>12.45</v>
      </c>
      <c r="J2984" s="355">
        <v>4.1500000000000021</v>
      </c>
      <c r="K2984" s="342">
        <v>16.600000000000001</v>
      </c>
      <c r="L2984" s="324">
        <f t="shared" si="146"/>
        <v>0.25000000000000011</v>
      </c>
    </row>
    <row r="2985" spans="1:12" ht="12.75" x14ac:dyDescent="0.2">
      <c r="A2985" s="302" t="s">
        <v>17232</v>
      </c>
      <c r="B2985" s="312">
        <v>5855</v>
      </c>
      <c r="C2985" s="315" t="s">
        <v>86</v>
      </c>
      <c r="D2985" s="352" t="s">
        <v>17233</v>
      </c>
      <c r="E2985" s="315" t="s">
        <v>86</v>
      </c>
      <c r="F2985" s="353" t="s">
        <v>17222</v>
      </c>
      <c r="G2985" s="353">
        <v>98.5</v>
      </c>
      <c r="H2985" s="356">
        <v>15.14</v>
      </c>
      <c r="I2985" s="355">
        <v>6.99</v>
      </c>
      <c r="J2985" s="355">
        <v>1.6999999999999993</v>
      </c>
      <c r="K2985" s="342">
        <f>I2985+J2985</f>
        <v>8.69</v>
      </c>
      <c r="L2985" s="324">
        <f t="shared" si="146"/>
        <v>0.19562715765247404</v>
      </c>
    </row>
    <row r="2986" spans="1:12" ht="12.75" x14ac:dyDescent="0.2">
      <c r="A2986" s="302" t="s">
        <v>17232</v>
      </c>
      <c r="B2986" s="312">
        <v>4500</v>
      </c>
      <c r="C2986" s="315" t="s">
        <v>86</v>
      </c>
      <c r="D2986" s="352" t="s">
        <v>17233</v>
      </c>
      <c r="E2986" s="315" t="s">
        <v>86</v>
      </c>
      <c r="F2986" s="353" t="s">
        <v>17222</v>
      </c>
      <c r="G2986" s="353">
        <v>98.1</v>
      </c>
      <c r="H2986" s="356">
        <v>16.2</v>
      </c>
      <c r="I2986" s="355">
        <v>18.510000000000002</v>
      </c>
      <c r="J2986" s="355">
        <v>8.5</v>
      </c>
      <c r="K2986" s="342">
        <v>27.01</v>
      </c>
      <c r="L2986" s="324">
        <f t="shared" si="146"/>
        <v>0.31469825990373934</v>
      </c>
    </row>
    <row r="2987" spans="1:12" ht="12.75" x14ac:dyDescent="0.2">
      <c r="A2987" s="302" t="s">
        <v>17232</v>
      </c>
      <c r="B2987" s="312">
        <v>4500</v>
      </c>
      <c r="C2987" s="315" t="s">
        <v>86</v>
      </c>
      <c r="D2987" s="352" t="s">
        <v>17233</v>
      </c>
      <c r="E2987" s="315" t="s">
        <v>86</v>
      </c>
      <c r="F2987" s="353" t="s">
        <v>17222</v>
      </c>
      <c r="G2987" s="353">
        <v>98</v>
      </c>
      <c r="H2987" s="356">
        <v>16.05</v>
      </c>
      <c r="I2987" s="355">
        <v>23.28</v>
      </c>
      <c r="J2987" s="355">
        <v>4.93</v>
      </c>
      <c r="K2987" s="342">
        <v>28.21</v>
      </c>
      <c r="L2987" s="324">
        <f t="shared" si="146"/>
        <v>0.1747607231478199</v>
      </c>
    </row>
    <row r="2988" spans="1:12" ht="12.75" x14ac:dyDescent="0.2">
      <c r="A2988" s="302" t="s">
        <v>17232</v>
      </c>
      <c r="B2988" s="312">
        <v>6276</v>
      </c>
      <c r="C2988" s="315" t="s">
        <v>86</v>
      </c>
      <c r="D2988" s="352" t="s">
        <v>17233</v>
      </c>
      <c r="E2988" s="315" t="s">
        <v>86</v>
      </c>
      <c r="F2988" s="360" t="s">
        <v>17222</v>
      </c>
      <c r="G2988" s="353">
        <v>97.9</v>
      </c>
      <c r="H2988" s="356">
        <v>15.73</v>
      </c>
      <c r="I2988" s="355">
        <v>7.36</v>
      </c>
      <c r="J2988" s="355">
        <v>1.38</v>
      </c>
      <c r="K2988" s="342">
        <v>8.74</v>
      </c>
      <c r="L2988" s="324">
        <f t="shared" si="146"/>
        <v>0.15789473684210525</v>
      </c>
    </row>
    <row r="2989" spans="1:12" ht="12.75" x14ac:dyDescent="0.2">
      <c r="A2989" s="302" t="s">
        <v>17232</v>
      </c>
      <c r="B2989" s="312">
        <v>7654</v>
      </c>
      <c r="C2989" s="315" t="s">
        <v>86</v>
      </c>
      <c r="D2989" s="352" t="s">
        <v>17233</v>
      </c>
      <c r="E2989" s="315" t="s">
        <v>86</v>
      </c>
      <c r="F2989" s="353" t="s">
        <v>17221</v>
      </c>
      <c r="G2989" s="353">
        <v>97.635223412594712</v>
      </c>
      <c r="H2989" s="356">
        <v>15.66</v>
      </c>
      <c r="I2989" s="355">
        <v>13.79</v>
      </c>
      <c r="J2989" s="355">
        <v>6.68</v>
      </c>
      <c r="K2989" s="342">
        <v>20.47</v>
      </c>
      <c r="L2989" s="324">
        <f t="shared" si="146"/>
        <v>0.32633121641426477</v>
      </c>
    </row>
    <row r="2990" spans="1:12" ht="12.75" x14ac:dyDescent="0.2">
      <c r="A2990" s="302" t="s">
        <v>17232</v>
      </c>
      <c r="B2990" s="312">
        <v>7654</v>
      </c>
      <c r="C2990" s="315" t="s">
        <v>86</v>
      </c>
      <c r="D2990" s="352" t="s">
        <v>17233</v>
      </c>
      <c r="E2990" s="315" t="s">
        <v>86</v>
      </c>
      <c r="F2990" s="353" t="s">
        <v>17221</v>
      </c>
      <c r="G2990" s="353">
        <v>97.543767964463029</v>
      </c>
      <c r="H2990" s="356">
        <v>15.53</v>
      </c>
      <c r="I2990" s="355">
        <v>13.21</v>
      </c>
      <c r="J2990" s="355">
        <v>5.53</v>
      </c>
      <c r="K2990" s="342">
        <v>18.739999999999998</v>
      </c>
      <c r="L2990" s="324">
        <f t="shared" si="146"/>
        <v>0.29509071504802564</v>
      </c>
    </row>
    <row r="2991" spans="1:12" ht="12.75" x14ac:dyDescent="0.2">
      <c r="A2991" s="302" t="s">
        <v>17232</v>
      </c>
      <c r="B2991" s="312">
        <v>7654</v>
      </c>
      <c r="C2991" s="315" t="s">
        <v>86</v>
      </c>
      <c r="D2991" s="352" t="s">
        <v>17233</v>
      </c>
      <c r="E2991" s="315" t="s">
        <v>86</v>
      </c>
      <c r="F2991" s="353" t="s">
        <v>17221</v>
      </c>
      <c r="G2991" s="353">
        <v>97.478442644368954</v>
      </c>
      <c r="H2991" s="356">
        <v>15.47</v>
      </c>
      <c r="I2991" s="355">
        <v>13.12</v>
      </c>
      <c r="J2991" s="355">
        <v>5.53</v>
      </c>
      <c r="K2991" s="342">
        <v>18.649999999999999</v>
      </c>
      <c r="L2991" s="324">
        <f t="shared" si="146"/>
        <v>0.29651474530831101</v>
      </c>
    </row>
    <row r="2992" spans="1:12" ht="12.75" x14ac:dyDescent="0.2">
      <c r="A2992" s="302" t="s">
        <v>17232</v>
      </c>
      <c r="B2992" s="312">
        <v>12101</v>
      </c>
      <c r="C2992" s="315" t="s">
        <v>86</v>
      </c>
      <c r="D2992" s="352" t="s">
        <v>17233</v>
      </c>
      <c r="E2992" s="315" t="s">
        <v>86</v>
      </c>
      <c r="F2992" s="353" t="s">
        <v>17222</v>
      </c>
      <c r="G2992" s="353">
        <v>97.3</v>
      </c>
      <c r="H2992" s="356">
        <v>15.64</v>
      </c>
      <c r="I2992" s="355">
        <v>12.31</v>
      </c>
      <c r="J2992" s="355">
        <v>3.4599999999999991</v>
      </c>
      <c r="K2992" s="342">
        <v>15.77</v>
      </c>
      <c r="L2992" s="324">
        <f t="shared" si="146"/>
        <v>0.21940393151553578</v>
      </c>
    </row>
    <row r="2993" spans="1:12" ht="12.75" x14ac:dyDescent="0.2">
      <c r="A2993" s="302" t="s">
        <v>17232</v>
      </c>
      <c r="B2993" s="312">
        <v>12101</v>
      </c>
      <c r="C2993" s="315" t="s">
        <v>86</v>
      </c>
      <c r="D2993" s="352" t="s">
        <v>17233</v>
      </c>
      <c r="E2993" s="315" t="s">
        <v>86</v>
      </c>
      <c r="F2993" s="353" t="s">
        <v>17222</v>
      </c>
      <c r="G2993" s="353">
        <v>97.1</v>
      </c>
      <c r="H2993" s="356">
        <v>15.64</v>
      </c>
      <c r="I2993" s="355">
        <v>10.85</v>
      </c>
      <c r="J2993" s="355">
        <v>3.2200000000000006</v>
      </c>
      <c r="K2993" s="342">
        <v>14.07</v>
      </c>
      <c r="L2993" s="324">
        <f t="shared" si="146"/>
        <v>0.22885572139303487</v>
      </c>
    </row>
    <row r="2994" spans="1:12" ht="12.75" x14ac:dyDescent="0.2">
      <c r="A2994" s="302" t="s">
        <v>17232</v>
      </c>
      <c r="B2994" s="312">
        <v>15000</v>
      </c>
      <c r="C2994" s="315" t="s">
        <v>86</v>
      </c>
      <c r="D2994" s="352" t="s">
        <v>17233</v>
      </c>
      <c r="E2994" s="315" t="s">
        <v>86</v>
      </c>
      <c r="F2994" s="345" t="s">
        <v>17221</v>
      </c>
      <c r="G2994" s="361">
        <v>97</v>
      </c>
      <c r="H2994" s="362">
        <v>16.04</v>
      </c>
      <c r="I2994" s="346">
        <v>16.3</v>
      </c>
      <c r="J2994" s="346">
        <v>5.7</v>
      </c>
      <c r="K2994" s="346">
        <v>22</v>
      </c>
      <c r="L2994" s="324">
        <f t="shared" si="146"/>
        <v>0.25909090909090909</v>
      </c>
    </row>
    <row r="2995" spans="1:12" ht="12.75" x14ac:dyDescent="0.2">
      <c r="A2995" s="302" t="s">
        <v>17232</v>
      </c>
      <c r="B2995" s="312">
        <v>12101</v>
      </c>
      <c r="C2995" s="315" t="s">
        <v>86</v>
      </c>
      <c r="D2995" s="352" t="s">
        <v>17233</v>
      </c>
      <c r="E2995" s="315" t="s">
        <v>86</v>
      </c>
      <c r="F2995" s="353" t="s">
        <v>17222</v>
      </c>
      <c r="G2995" s="353">
        <v>96.7</v>
      </c>
      <c r="H2995" s="356">
        <v>15.6</v>
      </c>
      <c r="I2995" s="355">
        <v>11.5</v>
      </c>
      <c r="J2995" s="355">
        <v>3.3000000000000007</v>
      </c>
      <c r="K2995" s="342">
        <v>14.8</v>
      </c>
      <c r="L2995" s="324">
        <f t="shared" si="146"/>
        <v>0.222972972972973</v>
      </c>
    </row>
    <row r="2996" spans="1:12" ht="12.75" x14ac:dyDescent="0.2">
      <c r="A2996" s="302" t="s">
        <v>17232</v>
      </c>
      <c r="B2996" s="312">
        <v>4500</v>
      </c>
      <c r="C2996" s="315" t="s">
        <v>86</v>
      </c>
      <c r="D2996" s="352" t="s">
        <v>17233</v>
      </c>
      <c r="E2996" s="315" t="s">
        <v>86</v>
      </c>
      <c r="F2996" s="353" t="s">
        <v>17222</v>
      </c>
      <c r="G2996" s="353">
        <v>96.6</v>
      </c>
      <c r="H2996" s="356">
        <v>16.2</v>
      </c>
      <c r="I2996" s="355">
        <v>5.36</v>
      </c>
      <c r="J2996" s="355">
        <v>5.2299999999999995</v>
      </c>
      <c r="K2996" s="342">
        <v>10.59</v>
      </c>
      <c r="L2996" s="324">
        <f t="shared" si="146"/>
        <v>0.49386213408876295</v>
      </c>
    </row>
    <row r="2997" spans="1:12" ht="12.75" x14ac:dyDescent="0.2">
      <c r="A2997" s="302" t="s">
        <v>17232</v>
      </c>
      <c r="B2997" s="312" t="s">
        <v>17234</v>
      </c>
      <c r="C2997" s="315" t="s">
        <v>86</v>
      </c>
      <c r="D2997" s="352" t="s">
        <v>17233</v>
      </c>
      <c r="E2997" s="315" t="s">
        <v>86</v>
      </c>
      <c r="F2997" s="353" t="s">
        <v>17222</v>
      </c>
      <c r="G2997" s="353">
        <v>96.6</v>
      </c>
      <c r="H2997" s="356">
        <v>15.49</v>
      </c>
      <c r="I2997" s="355">
        <v>3.92</v>
      </c>
      <c r="J2997" s="355">
        <v>0.13999999999999968</v>
      </c>
      <c r="K2997" s="342">
        <f>I2997+J2997</f>
        <v>4.0599999999999996</v>
      </c>
      <c r="L2997" s="324">
        <f t="shared" si="146"/>
        <v>3.4482758620689578E-2</v>
      </c>
    </row>
    <row r="2998" spans="1:12" ht="12.75" x14ac:dyDescent="0.2">
      <c r="A2998" s="302" t="s">
        <v>17232</v>
      </c>
      <c r="B2998" s="312">
        <v>6276</v>
      </c>
      <c r="C2998" s="315" t="s">
        <v>86</v>
      </c>
      <c r="D2998" s="352" t="s">
        <v>17233</v>
      </c>
      <c r="E2998" s="315" t="s">
        <v>86</v>
      </c>
      <c r="F2998" s="360" t="s">
        <v>17222</v>
      </c>
      <c r="G2998" s="353">
        <v>96.4</v>
      </c>
      <c r="H2998" s="356">
        <v>15.7</v>
      </c>
      <c r="I2998" s="355">
        <v>6.81</v>
      </c>
      <c r="J2998" s="355">
        <v>1.54</v>
      </c>
      <c r="K2998" s="342">
        <v>8.35</v>
      </c>
      <c r="L2998" s="324">
        <f t="shared" si="146"/>
        <v>0.18443113772455091</v>
      </c>
    </row>
    <row r="2999" spans="1:12" ht="12.75" x14ac:dyDescent="0.2">
      <c r="A2999" s="302" t="s">
        <v>17232</v>
      </c>
      <c r="B2999" s="312">
        <v>4500</v>
      </c>
      <c r="C2999" s="315" t="s">
        <v>86</v>
      </c>
      <c r="D2999" s="352" t="s">
        <v>17233</v>
      </c>
      <c r="E2999" s="315" t="s">
        <v>86</v>
      </c>
      <c r="F2999" s="353" t="s">
        <v>17222</v>
      </c>
      <c r="G2999" s="353">
        <v>96.3</v>
      </c>
      <c r="H2999" s="356">
        <v>16.22</v>
      </c>
      <c r="I2999" s="355">
        <v>4.8099999999999996</v>
      </c>
      <c r="J2999" s="355">
        <v>5.4300000000000006</v>
      </c>
      <c r="K2999" s="342">
        <v>10.24</v>
      </c>
      <c r="L2999" s="324">
        <f t="shared" ref="L2999:L3062" si="147">IF(J2999="","",IF(K2999="","",J2999/K2999))</f>
        <v>0.5302734375</v>
      </c>
    </row>
    <row r="3000" spans="1:12" ht="12.75" x14ac:dyDescent="0.2">
      <c r="A3000" s="302" t="s">
        <v>17232</v>
      </c>
      <c r="B3000" s="312" t="s">
        <v>17234</v>
      </c>
      <c r="C3000" s="315" t="s">
        <v>86</v>
      </c>
      <c r="D3000" s="352" t="s">
        <v>17233</v>
      </c>
      <c r="E3000" s="315" t="s">
        <v>86</v>
      </c>
      <c r="F3000" s="353" t="s">
        <v>17222</v>
      </c>
      <c r="G3000" s="353">
        <v>96.1</v>
      </c>
      <c r="H3000" s="356">
        <v>15.52</v>
      </c>
      <c r="I3000" s="355">
        <v>3.28</v>
      </c>
      <c r="J3000" s="355">
        <v>0.2200000000000002</v>
      </c>
      <c r="K3000" s="342">
        <f>I3000+J3000</f>
        <v>3.5</v>
      </c>
      <c r="L3000" s="324">
        <f t="shared" si="147"/>
        <v>6.2857142857142917E-2</v>
      </c>
    </row>
    <row r="3001" spans="1:12" ht="12.75" x14ac:dyDescent="0.2">
      <c r="A3001" s="302" t="s">
        <v>17232</v>
      </c>
      <c r="B3001" s="312">
        <v>4500</v>
      </c>
      <c r="C3001" s="315" t="s">
        <v>86</v>
      </c>
      <c r="D3001" s="352" t="s">
        <v>17233</v>
      </c>
      <c r="E3001" s="315" t="s">
        <v>86</v>
      </c>
      <c r="F3001" s="353" t="s">
        <v>17222</v>
      </c>
      <c r="G3001" s="353">
        <v>96</v>
      </c>
      <c r="H3001" s="356">
        <v>16.48</v>
      </c>
      <c r="I3001" s="355">
        <v>6.14</v>
      </c>
      <c r="J3001" s="355">
        <v>3.71</v>
      </c>
      <c r="K3001" s="342">
        <v>9.85</v>
      </c>
      <c r="L3001" s="324">
        <f t="shared" si="147"/>
        <v>0.37664974619289343</v>
      </c>
    </row>
    <row r="3002" spans="1:12" ht="12.75" x14ac:dyDescent="0.2">
      <c r="A3002" s="302" t="s">
        <v>17232</v>
      </c>
      <c r="B3002" s="312">
        <v>4500</v>
      </c>
      <c r="C3002" s="315" t="s">
        <v>86</v>
      </c>
      <c r="D3002" s="352" t="s">
        <v>17233</v>
      </c>
      <c r="E3002" s="315" t="s">
        <v>86</v>
      </c>
      <c r="F3002" s="353" t="s">
        <v>17222</v>
      </c>
      <c r="G3002" s="353">
        <v>95.9</v>
      </c>
      <c r="H3002" s="356">
        <v>16.18</v>
      </c>
      <c r="I3002" s="355">
        <v>23.97</v>
      </c>
      <c r="J3002" s="355">
        <v>5.5500000000000007</v>
      </c>
      <c r="K3002" s="342">
        <v>29.52</v>
      </c>
      <c r="L3002" s="324">
        <f t="shared" si="147"/>
        <v>0.18800813008130085</v>
      </c>
    </row>
    <row r="3003" spans="1:12" ht="12.75" x14ac:dyDescent="0.2">
      <c r="A3003" s="302" t="s">
        <v>17232</v>
      </c>
      <c r="B3003" s="312">
        <v>5855</v>
      </c>
      <c r="C3003" s="315" t="s">
        <v>86</v>
      </c>
      <c r="D3003" s="352" t="s">
        <v>17233</v>
      </c>
      <c r="E3003" s="315" t="s">
        <v>86</v>
      </c>
      <c r="F3003" s="353" t="s">
        <v>17222</v>
      </c>
      <c r="G3003" s="353">
        <v>95.9</v>
      </c>
      <c r="H3003" s="356">
        <v>15.15</v>
      </c>
      <c r="I3003" s="355">
        <v>6.91</v>
      </c>
      <c r="J3003" s="355">
        <v>1.7400000000000002</v>
      </c>
      <c r="K3003" s="342">
        <f>I3003+J3003</f>
        <v>8.65</v>
      </c>
      <c r="L3003" s="324">
        <f t="shared" si="147"/>
        <v>0.20115606936416186</v>
      </c>
    </row>
    <row r="3004" spans="1:12" ht="12.75" x14ac:dyDescent="0.2">
      <c r="A3004" s="302" t="s">
        <v>17232</v>
      </c>
      <c r="B3004" s="312">
        <v>12101</v>
      </c>
      <c r="C3004" s="315" t="s">
        <v>86</v>
      </c>
      <c r="D3004" s="352" t="s">
        <v>17233</v>
      </c>
      <c r="E3004" s="315" t="s">
        <v>86</v>
      </c>
      <c r="F3004" s="353" t="s">
        <v>17222</v>
      </c>
      <c r="G3004" s="353">
        <v>95.7</v>
      </c>
      <c r="H3004" s="356">
        <v>15.64</v>
      </c>
      <c r="I3004" s="355">
        <v>11.29</v>
      </c>
      <c r="J3004" s="355">
        <v>3.1700000000000017</v>
      </c>
      <c r="K3004" s="342">
        <v>14.46</v>
      </c>
      <c r="L3004" s="324">
        <f t="shared" si="147"/>
        <v>0.21922544951590606</v>
      </c>
    </row>
    <row r="3005" spans="1:12" ht="12.75" x14ac:dyDescent="0.2">
      <c r="A3005" s="302" t="s">
        <v>17232</v>
      </c>
      <c r="B3005" s="312">
        <v>6536</v>
      </c>
      <c r="C3005" s="315" t="s">
        <v>86</v>
      </c>
      <c r="D3005" s="352" t="s">
        <v>17233</v>
      </c>
      <c r="E3005" s="315" t="s">
        <v>86</v>
      </c>
      <c r="F3005" s="353" t="s">
        <v>17222</v>
      </c>
      <c r="G3005" s="353">
        <v>95.627294981640148</v>
      </c>
      <c r="H3005" s="356">
        <v>15.74</v>
      </c>
      <c r="I3005" s="355">
        <v>5.82</v>
      </c>
      <c r="J3005" s="355">
        <v>1.8499999999999996</v>
      </c>
      <c r="K3005" s="342">
        <v>7.67</v>
      </c>
      <c r="L3005" s="324">
        <f t="shared" si="147"/>
        <v>0.24119947848761403</v>
      </c>
    </row>
    <row r="3006" spans="1:12" ht="12.75" x14ac:dyDescent="0.2">
      <c r="A3006" s="302" t="s">
        <v>17232</v>
      </c>
      <c r="B3006" s="312">
        <v>6536</v>
      </c>
      <c r="C3006" s="315" t="s">
        <v>86</v>
      </c>
      <c r="D3006" s="352" t="s">
        <v>17233</v>
      </c>
      <c r="E3006" s="315" t="s">
        <v>86</v>
      </c>
      <c r="F3006" s="353" t="s">
        <v>17222</v>
      </c>
      <c r="G3006" s="353">
        <v>95.59822521419828</v>
      </c>
      <c r="H3006" s="356">
        <v>15.71</v>
      </c>
      <c r="I3006" s="355">
        <v>5.93</v>
      </c>
      <c r="J3006" s="355">
        <v>1.9500000000000002</v>
      </c>
      <c r="K3006" s="342">
        <v>7.88</v>
      </c>
      <c r="L3006" s="324">
        <f t="shared" si="147"/>
        <v>0.24746192893401017</v>
      </c>
    </row>
    <row r="3007" spans="1:12" ht="12.75" x14ac:dyDescent="0.2">
      <c r="A3007" s="302" t="s">
        <v>17232</v>
      </c>
      <c r="B3007" s="312">
        <v>6276</v>
      </c>
      <c r="C3007" s="315" t="s">
        <v>86</v>
      </c>
      <c r="D3007" s="352" t="s">
        <v>17233</v>
      </c>
      <c r="E3007" s="315" t="s">
        <v>86</v>
      </c>
      <c r="F3007" s="360" t="s">
        <v>17222</v>
      </c>
      <c r="G3007" s="353">
        <v>95.4</v>
      </c>
      <c r="H3007" s="356">
        <v>15.73</v>
      </c>
      <c r="I3007" s="355">
        <v>8.51</v>
      </c>
      <c r="J3007" s="355">
        <v>2.7200000000000006</v>
      </c>
      <c r="K3007" s="342">
        <v>11.23</v>
      </c>
      <c r="L3007" s="324">
        <f t="shared" si="147"/>
        <v>0.24220837043633131</v>
      </c>
    </row>
    <row r="3008" spans="1:12" ht="12.75" x14ac:dyDescent="0.2">
      <c r="A3008" s="302" t="s">
        <v>17232</v>
      </c>
      <c r="B3008" s="312">
        <v>6536</v>
      </c>
      <c r="C3008" s="315" t="s">
        <v>86</v>
      </c>
      <c r="D3008" s="352" t="s">
        <v>17233</v>
      </c>
      <c r="E3008" s="315" t="s">
        <v>86</v>
      </c>
      <c r="F3008" s="353" t="s">
        <v>17222</v>
      </c>
      <c r="G3008" s="353">
        <v>95.181609547123614</v>
      </c>
      <c r="H3008" s="356">
        <v>15.7</v>
      </c>
      <c r="I3008" s="355">
        <v>5.93</v>
      </c>
      <c r="J3008" s="355">
        <v>1.9300000000000006</v>
      </c>
      <c r="K3008" s="342">
        <v>7.86</v>
      </c>
      <c r="L3008" s="324">
        <f t="shared" si="147"/>
        <v>0.24554707379134866</v>
      </c>
    </row>
    <row r="3009" spans="1:12" ht="12.75" x14ac:dyDescent="0.2">
      <c r="A3009" s="302" t="s">
        <v>17232</v>
      </c>
      <c r="B3009" s="312" t="s">
        <v>17234</v>
      </c>
      <c r="C3009" s="315" t="s">
        <v>86</v>
      </c>
      <c r="D3009" s="352" t="s">
        <v>17233</v>
      </c>
      <c r="E3009" s="315" t="s">
        <v>86</v>
      </c>
      <c r="F3009" s="353" t="s">
        <v>17222</v>
      </c>
      <c r="G3009" s="353">
        <v>95.1</v>
      </c>
      <c r="H3009" s="356">
        <v>15.5</v>
      </c>
      <c r="I3009" s="355">
        <v>3.58</v>
      </c>
      <c r="J3009" s="355">
        <v>0.18999999999999995</v>
      </c>
      <c r="K3009" s="342">
        <f>I3009+J3009</f>
        <v>3.77</v>
      </c>
      <c r="L3009" s="324">
        <f t="shared" si="147"/>
        <v>5.0397877984084863E-2</v>
      </c>
    </row>
    <row r="3010" spans="1:12" ht="12.75" x14ac:dyDescent="0.2">
      <c r="A3010" s="302" t="s">
        <v>17232</v>
      </c>
      <c r="B3010" s="312">
        <v>7654</v>
      </c>
      <c r="C3010" s="315" t="s">
        <v>86</v>
      </c>
      <c r="D3010" s="352" t="s">
        <v>17233</v>
      </c>
      <c r="E3010" s="315" t="s">
        <v>86</v>
      </c>
      <c r="F3010" s="353" t="s">
        <v>17221</v>
      </c>
      <c r="G3010" s="353">
        <v>94.682518944342831</v>
      </c>
      <c r="H3010" s="356">
        <v>15.23</v>
      </c>
      <c r="I3010" s="355">
        <v>4.62</v>
      </c>
      <c r="J3010" s="355">
        <v>3.42</v>
      </c>
      <c r="K3010" s="342">
        <v>8.0299999999999994</v>
      </c>
      <c r="L3010" s="324">
        <f t="shared" si="147"/>
        <v>0.42590286425902868</v>
      </c>
    </row>
    <row r="3011" spans="1:12" ht="12.75" x14ac:dyDescent="0.2">
      <c r="A3011" s="302" t="s">
        <v>17232</v>
      </c>
      <c r="B3011" s="312">
        <v>4625</v>
      </c>
      <c r="C3011" s="315" t="s">
        <v>86</v>
      </c>
      <c r="D3011" s="352" t="s">
        <v>17233</v>
      </c>
      <c r="E3011" s="315" t="s">
        <v>86</v>
      </c>
      <c r="F3011" s="353" t="s">
        <v>17221</v>
      </c>
      <c r="G3011" s="353">
        <v>94.6</v>
      </c>
      <c r="H3011" s="356">
        <v>16.2</v>
      </c>
      <c r="I3011" s="355">
        <v>8.7100000000000009</v>
      </c>
      <c r="J3011" s="355">
        <v>3.71</v>
      </c>
      <c r="K3011" s="342">
        <v>12.42</v>
      </c>
      <c r="L3011" s="324">
        <f t="shared" si="147"/>
        <v>0.29871175523349436</v>
      </c>
    </row>
    <row r="3012" spans="1:12" ht="12.75" x14ac:dyDescent="0.2">
      <c r="A3012" s="302" t="s">
        <v>17232</v>
      </c>
      <c r="B3012" s="312">
        <v>4625</v>
      </c>
      <c r="C3012" s="315" t="s">
        <v>86</v>
      </c>
      <c r="D3012" s="352" t="s">
        <v>17233</v>
      </c>
      <c r="E3012" s="315" t="s">
        <v>86</v>
      </c>
      <c r="F3012" s="353" t="s">
        <v>17221</v>
      </c>
      <c r="G3012" s="353">
        <v>94.6</v>
      </c>
      <c r="H3012" s="356">
        <v>16.2</v>
      </c>
      <c r="I3012" s="355">
        <v>7</v>
      </c>
      <c r="J3012" s="355">
        <v>3.14</v>
      </c>
      <c r="K3012" s="342">
        <v>10.14</v>
      </c>
      <c r="L3012" s="324">
        <f t="shared" si="147"/>
        <v>0.30966469428007887</v>
      </c>
    </row>
    <row r="3013" spans="1:12" ht="12.75" x14ac:dyDescent="0.2">
      <c r="A3013" s="302" t="s">
        <v>17232</v>
      </c>
      <c r="B3013" s="312">
        <v>4625</v>
      </c>
      <c r="C3013" s="315" t="s">
        <v>86</v>
      </c>
      <c r="D3013" s="352" t="s">
        <v>17233</v>
      </c>
      <c r="E3013" s="315" t="s">
        <v>86</v>
      </c>
      <c r="F3013" s="353" t="s">
        <v>17221</v>
      </c>
      <c r="G3013" s="353">
        <v>94.6</v>
      </c>
      <c r="H3013" s="356">
        <v>16.2</v>
      </c>
      <c r="I3013" s="355">
        <v>7</v>
      </c>
      <c r="J3013" s="355">
        <v>3</v>
      </c>
      <c r="K3013" s="342">
        <v>10</v>
      </c>
      <c r="L3013" s="324">
        <f t="shared" si="147"/>
        <v>0.3</v>
      </c>
    </row>
    <row r="3014" spans="1:12" ht="12.75" x14ac:dyDescent="0.2">
      <c r="A3014" s="302" t="s">
        <v>17232</v>
      </c>
      <c r="B3014" s="312">
        <v>6276</v>
      </c>
      <c r="C3014" s="315" t="s">
        <v>86</v>
      </c>
      <c r="D3014" s="352" t="s">
        <v>17233</v>
      </c>
      <c r="E3014" s="315" t="s">
        <v>86</v>
      </c>
      <c r="F3014" s="360" t="s">
        <v>17222</v>
      </c>
      <c r="G3014" s="353">
        <v>94.5</v>
      </c>
      <c r="H3014" s="356">
        <v>15.73</v>
      </c>
      <c r="I3014" s="355">
        <v>7.19</v>
      </c>
      <c r="J3014" s="355">
        <v>1.3600000000000003</v>
      </c>
      <c r="K3014" s="342">
        <v>8.5500000000000007</v>
      </c>
      <c r="L3014" s="324">
        <f t="shared" si="147"/>
        <v>0.15906432748538013</v>
      </c>
    </row>
    <row r="3015" spans="1:12" ht="12.75" x14ac:dyDescent="0.2">
      <c r="A3015" s="302" t="s">
        <v>17232</v>
      </c>
      <c r="B3015" s="312">
        <v>6536</v>
      </c>
      <c r="C3015" s="315" t="s">
        <v>86</v>
      </c>
      <c r="D3015" s="352" t="s">
        <v>17233</v>
      </c>
      <c r="E3015" s="315" t="s">
        <v>86</v>
      </c>
      <c r="F3015" s="353" t="s">
        <v>17222</v>
      </c>
      <c r="G3015" s="353">
        <v>94.319155446756426</v>
      </c>
      <c r="H3015" s="356">
        <v>15.64</v>
      </c>
      <c r="I3015" s="355">
        <v>6.05</v>
      </c>
      <c r="J3015" s="355">
        <v>1.9699999999999998</v>
      </c>
      <c r="K3015" s="342">
        <v>8.02</v>
      </c>
      <c r="L3015" s="324">
        <f t="shared" si="147"/>
        <v>0.2456359102244389</v>
      </c>
    </row>
    <row r="3016" spans="1:12" ht="12.75" x14ac:dyDescent="0.2">
      <c r="A3016" s="302" t="s">
        <v>17232</v>
      </c>
      <c r="B3016" s="312">
        <v>15000</v>
      </c>
      <c r="C3016" s="315" t="s">
        <v>86</v>
      </c>
      <c r="D3016" s="352" t="s">
        <v>17233</v>
      </c>
      <c r="E3016" s="315" t="s">
        <v>86</v>
      </c>
      <c r="F3016" s="345" t="s">
        <v>17221</v>
      </c>
      <c r="G3016" s="361">
        <v>94</v>
      </c>
      <c r="H3016" s="362">
        <v>16.04</v>
      </c>
      <c r="I3016" s="346">
        <v>9.6</v>
      </c>
      <c r="J3016" s="346">
        <v>9.5</v>
      </c>
      <c r="K3016" s="346">
        <v>19.100000000000001</v>
      </c>
      <c r="L3016" s="324">
        <f t="shared" si="147"/>
        <v>0.49738219895287955</v>
      </c>
    </row>
    <row r="3017" spans="1:12" ht="12.75" x14ac:dyDescent="0.2">
      <c r="A3017" s="302" t="s">
        <v>17232</v>
      </c>
      <c r="B3017" s="312">
        <v>10300</v>
      </c>
      <c r="C3017" s="315" t="s">
        <v>86</v>
      </c>
      <c r="D3017" s="352" t="s">
        <v>17233</v>
      </c>
      <c r="E3017" s="315" t="s">
        <v>86</v>
      </c>
      <c r="F3017" s="345" t="s">
        <v>17221</v>
      </c>
      <c r="G3017" s="361">
        <v>94</v>
      </c>
      <c r="H3017" s="362">
        <v>16.05</v>
      </c>
      <c r="I3017" s="346">
        <v>7.1</v>
      </c>
      <c r="J3017" s="346">
        <v>1.4</v>
      </c>
      <c r="K3017" s="346">
        <v>8.5</v>
      </c>
      <c r="L3017" s="324">
        <f t="shared" si="147"/>
        <v>0.16470588235294117</v>
      </c>
    </row>
    <row r="3018" spans="1:12" ht="12.75" x14ac:dyDescent="0.2">
      <c r="A3018" s="302" t="s">
        <v>17232</v>
      </c>
      <c r="B3018" s="312">
        <v>11400</v>
      </c>
      <c r="C3018" s="315" t="s">
        <v>86</v>
      </c>
      <c r="D3018" s="352" t="s">
        <v>17233</v>
      </c>
      <c r="E3018" s="315" t="s">
        <v>86</v>
      </c>
      <c r="F3018" s="353" t="s">
        <v>17222</v>
      </c>
      <c r="G3018" s="353">
        <v>93.89473684210526</v>
      </c>
      <c r="H3018" s="356">
        <v>15.567</v>
      </c>
      <c r="I3018" s="355">
        <v>10.657999999999999</v>
      </c>
      <c r="J3018" s="355">
        <v>2.452</v>
      </c>
      <c r="K3018" s="342">
        <v>13.11</v>
      </c>
      <c r="L3018" s="324">
        <f t="shared" si="147"/>
        <v>0.18703279938977879</v>
      </c>
    </row>
    <row r="3019" spans="1:12" ht="12.75" x14ac:dyDescent="0.2">
      <c r="A3019" s="302" t="s">
        <v>17232</v>
      </c>
      <c r="B3019" s="312">
        <v>4500</v>
      </c>
      <c r="C3019" s="315" t="s">
        <v>86</v>
      </c>
      <c r="D3019" s="352" t="s">
        <v>17233</v>
      </c>
      <c r="E3019" s="315" t="s">
        <v>86</v>
      </c>
      <c r="F3019" s="353" t="s">
        <v>17222</v>
      </c>
      <c r="G3019" s="353">
        <v>93.1</v>
      </c>
      <c r="H3019" s="356">
        <v>16.16</v>
      </c>
      <c r="I3019" s="355">
        <v>23.83</v>
      </c>
      <c r="J3019" s="355">
        <v>4.8800000000000026</v>
      </c>
      <c r="K3019" s="342">
        <v>28.71</v>
      </c>
      <c r="L3019" s="324">
        <f t="shared" si="147"/>
        <v>0.16997561825148041</v>
      </c>
    </row>
    <row r="3020" spans="1:12" ht="12.75" x14ac:dyDescent="0.2">
      <c r="A3020" s="302" t="s">
        <v>17232</v>
      </c>
      <c r="B3020" s="312">
        <v>11160</v>
      </c>
      <c r="C3020" s="315" t="s">
        <v>86</v>
      </c>
      <c r="D3020" s="352" t="s">
        <v>17233</v>
      </c>
      <c r="E3020" s="315" t="s">
        <v>86</v>
      </c>
      <c r="F3020" s="353" t="s">
        <v>17222</v>
      </c>
      <c r="G3020" s="353">
        <v>92.9</v>
      </c>
      <c r="H3020" s="356">
        <v>16.260000000000002</v>
      </c>
      <c r="I3020" s="355">
        <v>7.76</v>
      </c>
      <c r="J3020" s="355">
        <v>3.2000000000000011</v>
      </c>
      <c r="K3020" s="342">
        <v>10.96</v>
      </c>
      <c r="L3020" s="324">
        <f t="shared" si="147"/>
        <v>0.29197080291970812</v>
      </c>
    </row>
    <row r="3021" spans="1:12" ht="12.75" x14ac:dyDescent="0.2">
      <c r="A3021" s="302" t="s">
        <v>17232</v>
      </c>
      <c r="B3021" s="312">
        <v>7654</v>
      </c>
      <c r="C3021" s="315" t="s">
        <v>86</v>
      </c>
      <c r="D3021" s="352" t="s">
        <v>17233</v>
      </c>
      <c r="E3021" s="315" t="s">
        <v>86</v>
      </c>
      <c r="F3021" s="353" t="s">
        <v>17221</v>
      </c>
      <c r="G3021" s="353">
        <v>92.701855239090662</v>
      </c>
      <c r="H3021" s="356">
        <v>16.27</v>
      </c>
      <c r="I3021" s="355">
        <v>7.45</v>
      </c>
      <c r="J3021" s="355">
        <v>9</v>
      </c>
      <c r="K3021" s="342">
        <v>16.45</v>
      </c>
      <c r="L3021" s="324">
        <f t="shared" si="147"/>
        <v>0.5471124620060791</v>
      </c>
    </row>
    <row r="3022" spans="1:12" ht="12.75" x14ac:dyDescent="0.2">
      <c r="A3022" s="302" t="s">
        <v>17232</v>
      </c>
      <c r="B3022" s="312">
        <v>4500</v>
      </c>
      <c r="C3022" s="315" t="s">
        <v>86</v>
      </c>
      <c r="D3022" s="352" t="s">
        <v>17233</v>
      </c>
      <c r="E3022" s="315" t="s">
        <v>86</v>
      </c>
      <c r="F3022" s="353" t="s">
        <v>17222</v>
      </c>
      <c r="G3022" s="353">
        <v>92.7</v>
      </c>
      <c r="H3022" s="356">
        <v>16.16</v>
      </c>
      <c r="I3022" s="355">
        <v>24.28</v>
      </c>
      <c r="J3022" s="355">
        <v>3.8499999999999979</v>
      </c>
      <c r="K3022" s="342">
        <v>28.13</v>
      </c>
      <c r="L3022" s="324">
        <f t="shared" si="147"/>
        <v>0.13686455741201556</v>
      </c>
    </row>
    <row r="3023" spans="1:12" ht="12.75" x14ac:dyDescent="0.2">
      <c r="A3023" s="302" t="s">
        <v>17232</v>
      </c>
      <c r="B3023" s="312">
        <v>7654</v>
      </c>
      <c r="C3023" s="315" t="s">
        <v>86</v>
      </c>
      <c r="D3023" s="352" t="s">
        <v>17233</v>
      </c>
      <c r="E3023" s="315" t="s">
        <v>86</v>
      </c>
      <c r="F3023" s="353" t="s">
        <v>17222</v>
      </c>
      <c r="G3023" s="353">
        <v>92.7</v>
      </c>
      <c r="H3023" s="356">
        <v>15.49</v>
      </c>
      <c r="I3023" s="355">
        <v>7.36</v>
      </c>
      <c r="J3023" s="355">
        <v>3.339999999999999</v>
      </c>
      <c r="K3023" s="342">
        <v>10.7</v>
      </c>
      <c r="L3023" s="324">
        <f t="shared" si="147"/>
        <v>0.31214953271028029</v>
      </c>
    </row>
    <row r="3024" spans="1:12" ht="12.75" x14ac:dyDescent="0.2">
      <c r="A3024" s="302" t="s">
        <v>17232</v>
      </c>
      <c r="B3024" s="312" t="s">
        <v>17234</v>
      </c>
      <c r="C3024" s="315" t="s">
        <v>86</v>
      </c>
      <c r="D3024" s="352" t="s">
        <v>17233</v>
      </c>
      <c r="E3024" s="315" t="s">
        <v>86</v>
      </c>
      <c r="F3024" s="353" t="s">
        <v>17222</v>
      </c>
      <c r="G3024" s="353">
        <v>92.6</v>
      </c>
      <c r="H3024" s="356">
        <v>15.49</v>
      </c>
      <c r="I3024" s="355">
        <v>3.53</v>
      </c>
      <c r="J3024" s="355">
        <v>0.2200000000000002</v>
      </c>
      <c r="K3024" s="342">
        <f>I3024+J3024</f>
        <v>3.75</v>
      </c>
      <c r="L3024" s="324">
        <f t="shared" si="147"/>
        <v>5.8666666666666721E-2</v>
      </c>
    </row>
    <row r="3025" spans="1:12" ht="12.75" x14ac:dyDescent="0.2">
      <c r="A3025" s="302" t="s">
        <v>17232</v>
      </c>
      <c r="B3025" s="312">
        <v>11160</v>
      </c>
      <c r="C3025" s="315" t="s">
        <v>86</v>
      </c>
      <c r="D3025" s="352" t="s">
        <v>17233</v>
      </c>
      <c r="E3025" s="315" t="s">
        <v>86</v>
      </c>
      <c r="F3025" s="353" t="s">
        <v>17222</v>
      </c>
      <c r="G3025" s="353">
        <v>92.2</v>
      </c>
      <c r="H3025" s="356">
        <v>15.83</v>
      </c>
      <c r="I3025" s="355">
        <v>7.93</v>
      </c>
      <c r="J3025" s="355">
        <v>3.0500000000000007</v>
      </c>
      <c r="K3025" s="342">
        <v>10.98</v>
      </c>
      <c r="L3025" s="324">
        <f t="shared" si="147"/>
        <v>0.27777777777777785</v>
      </c>
    </row>
    <row r="3026" spans="1:12" ht="12.75" x14ac:dyDescent="0.2">
      <c r="A3026" s="302" t="s">
        <v>17232</v>
      </c>
      <c r="B3026" s="312">
        <v>10310</v>
      </c>
      <c r="C3026" s="315" t="s">
        <v>86</v>
      </c>
      <c r="D3026" s="352" t="s">
        <v>17233</v>
      </c>
      <c r="E3026" s="315" t="s">
        <v>86</v>
      </c>
      <c r="F3026" s="353" t="s">
        <v>17222</v>
      </c>
      <c r="G3026" s="353">
        <v>92.2</v>
      </c>
      <c r="H3026" s="356">
        <v>15.55</v>
      </c>
      <c r="I3026" s="355">
        <v>2.88</v>
      </c>
      <c r="J3026" s="355">
        <v>0.94</v>
      </c>
      <c r="K3026" s="342">
        <f>I3026+J3026</f>
        <v>3.82</v>
      </c>
      <c r="L3026" s="324">
        <f t="shared" si="147"/>
        <v>0.24607329842931938</v>
      </c>
    </row>
    <row r="3027" spans="1:12" ht="12.75" x14ac:dyDescent="0.2">
      <c r="A3027" s="302" t="s">
        <v>17232</v>
      </c>
      <c r="B3027" s="312">
        <v>7654</v>
      </c>
      <c r="C3027" s="315" t="s">
        <v>86</v>
      </c>
      <c r="D3027" s="352" t="s">
        <v>17233</v>
      </c>
      <c r="E3027" s="315" t="s">
        <v>86</v>
      </c>
      <c r="F3027" s="353" t="s">
        <v>17221</v>
      </c>
      <c r="G3027" s="353">
        <v>92.143977005487315</v>
      </c>
      <c r="H3027" s="356">
        <v>15.14</v>
      </c>
      <c r="I3027" s="355">
        <v>4.62</v>
      </c>
      <c r="J3027" s="355">
        <v>4.04</v>
      </c>
      <c r="K3027" s="342">
        <v>8.66</v>
      </c>
      <c r="L3027" s="324">
        <f t="shared" si="147"/>
        <v>0.46651270207852191</v>
      </c>
    </row>
    <row r="3028" spans="1:12" ht="12.75" x14ac:dyDescent="0.2">
      <c r="A3028" s="302" t="s">
        <v>17232</v>
      </c>
      <c r="B3028" s="312">
        <v>11160</v>
      </c>
      <c r="C3028" s="315" t="s">
        <v>86</v>
      </c>
      <c r="D3028" s="352" t="s">
        <v>17233</v>
      </c>
      <c r="E3028" s="315" t="s">
        <v>86</v>
      </c>
      <c r="F3028" s="353" t="s">
        <v>17222</v>
      </c>
      <c r="G3028" s="353">
        <v>92.1</v>
      </c>
      <c r="H3028" s="356">
        <v>15.97</v>
      </c>
      <c r="I3028" s="355">
        <v>8</v>
      </c>
      <c r="J3028" s="355">
        <v>3.4600000000000009</v>
      </c>
      <c r="K3028" s="342">
        <v>11.46</v>
      </c>
      <c r="L3028" s="324">
        <f t="shared" si="147"/>
        <v>0.30191972076788837</v>
      </c>
    </row>
    <row r="3029" spans="1:12" ht="12.75" x14ac:dyDescent="0.2">
      <c r="A3029" s="302" t="s">
        <v>17232</v>
      </c>
      <c r="B3029" s="312">
        <v>7654</v>
      </c>
      <c r="C3029" s="315" t="s">
        <v>86</v>
      </c>
      <c r="D3029" s="352" t="s">
        <v>17233</v>
      </c>
      <c r="E3029" s="315" t="s">
        <v>86</v>
      </c>
      <c r="F3029" s="353" t="s">
        <v>17222</v>
      </c>
      <c r="G3029" s="353">
        <v>92.1</v>
      </c>
      <c r="H3029" s="356">
        <v>15.5</v>
      </c>
      <c r="I3029" s="355">
        <v>7.64</v>
      </c>
      <c r="J3029" s="355">
        <v>3.45</v>
      </c>
      <c r="K3029" s="342">
        <v>11.09</v>
      </c>
      <c r="L3029" s="324">
        <f t="shared" si="147"/>
        <v>0.3110910730387737</v>
      </c>
    </row>
    <row r="3030" spans="1:12" ht="12.75" x14ac:dyDescent="0.2">
      <c r="A3030" s="302" t="s">
        <v>17232</v>
      </c>
      <c r="B3030" s="312">
        <v>11160</v>
      </c>
      <c r="C3030" s="315" t="s">
        <v>86</v>
      </c>
      <c r="D3030" s="352" t="s">
        <v>17233</v>
      </c>
      <c r="E3030" s="315" t="s">
        <v>86</v>
      </c>
      <c r="F3030" s="353" t="s">
        <v>17221</v>
      </c>
      <c r="G3030" s="353">
        <v>92</v>
      </c>
      <c r="H3030" s="356">
        <v>16</v>
      </c>
      <c r="I3030" s="355">
        <v>9</v>
      </c>
      <c r="J3030" s="355">
        <v>7</v>
      </c>
      <c r="K3030" s="342">
        <v>16</v>
      </c>
      <c r="L3030" s="324">
        <f t="shared" si="147"/>
        <v>0.4375</v>
      </c>
    </row>
    <row r="3031" spans="1:12" ht="12.75" x14ac:dyDescent="0.2">
      <c r="A3031" s="302" t="s">
        <v>17232</v>
      </c>
      <c r="B3031" s="312">
        <v>11160</v>
      </c>
      <c r="C3031" s="315" t="s">
        <v>86</v>
      </c>
      <c r="D3031" s="352" t="s">
        <v>17233</v>
      </c>
      <c r="E3031" s="315" t="s">
        <v>86</v>
      </c>
      <c r="F3031" s="353" t="s">
        <v>17221</v>
      </c>
      <c r="G3031" s="353">
        <v>92</v>
      </c>
      <c r="H3031" s="356">
        <v>16</v>
      </c>
      <c r="I3031" s="355">
        <v>9</v>
      </c>
      <c r="J3031" s="355">
        <v>6</v>
      </c>
      <c r="K3031" s="342">
        <v>15</v>
      </c>
      <c r="L3031" s="324">
        <f t="shared" si="147"/>
        <v>0.4</v>
      </c>
    </row>
    <row r="3032" spans="1:12" ht="12.75" x14ac:dyDescent="0.2">
      <c r="A3032" s="302" t="s">
        <v>17232</v>
      </c>
      <c r="B3032" s="312">
        <v>11160</v>
      </c>
      <c r="C3032" s="315" t="s">
        <v>86</v>
      </c>
      <c r="D3032" s="352" t="s">
        <v>17233</v>
      </c>
      <c r="E3032" s="315" t="s">
        <v>86</v>
      </c>
      <c r="F3032" s="353" t="s">
        <v>17221</v>
      </c>
      <c r="G3032" s="353">
        <v>92</v>
      </c>
      <c r="H3032" s="356">
        <v>16</v>
      </c>
      <c r="I3032" s="355">
        <v>9</v>
      </c>
      <c r="J3032" s="355">
        <v>6</v>
      </c>
      <c r="K3032" s="342">
        <v>15</v>
      </c>
      <c r="L3032" s="324">
        <f t="shared" si="147"/>
        <v>0.4</v>
      </c>
    </row>
    <row r="3033" spans="1:12" ht="12.75" x14ac:dyDescent="0.2">
      <c r="A3033" s="302" t="s">
        <v>17232</v>
      </c>
      <c r="B3033" s="312">
        <v>7654</v>
      </c>
      <c r="C3033" s="315" t="s">
        <v>86</v>
      </c>
      <c r="D3033" s="352" t="s">
        <v>17233</v>
      </c>
      <c r="E3033" s="315" t="s">
        <v>86</v>
      </c>
      <c r="F3033" s="353" t="s">
        <v>17222</v>
      </c>
      <c r="G3033" s="353">
        <v>91.9</v>
      </c>
      <c r="H3033" s="356">
        <v>15.5</v>
      </c>
      <c r="I3033" s="355">
        <v>7.72</v>
      </c>
      <c r="J3033" s="355">
        <v>3.4900000000000011</v>
      </c>
      <c r="K3033" s="342">
        <v>11.21</v>
      </c>
      <c r="L3033" s="324">
        <f t="shared" si="147"/>
        <v>0.31132917038358615</v>
      </c>
    </row>
    <row r="3034" spans="1:12" ht="12.75" x14ac:dyDescent="0.2">
      <c r="A3034" s="302" t="s">
        <v>17232</v>
      </c>
      <c r="B3034" s="312">
        <v>7654</v>
      </c>
      <c r="C3034" s="315" t="s">
        <v>86</v>
      </c>
      <c r="D3034" s="352" t="s">
        <v>17233</v>
      </c>
      <c r="E3034" s="315" t="s">
        <v>86</v>
      </c>
      <c r="F3034" s="353" t="s">
        <v>17222</v>
      </c>
      <c r="G3034" s="353">
        <v>91.8</v>
      </c>
      <c r="H3034" s="356">
        <v>15.5</v>
      </c>
      <c r="I3034" s="355">
        <v>7.85</v>
      </c>
      <c r="J3034" s="355">
        <v>3.49</v>
      </c>
      <c r="K3034" s="342">
        <v>11.34</v>
      </c>
      <c r="L3034" s="324">
        <f t="shared" si="147"/>
        <v>0.30776014109347444</v>
      </c>
    </row>
    <row r="3035" spans="1:12" ht="12.75" x14ac:dyDescent="0.2">
      <c r="A3035" s="302" t="s">
        <v>17232</v>
      </c>
      <c r="B3035" s="312">
        <v>7654</v>
      </c>
      <c r="C3035" s="315" t="s">
        <v>86</v>
      </c>
      <c r="D3035" s="352" t="s">
        <v>17233</v>
      </c>
      <c r="E3035" s="315" t="s">
        <v>86</v>
      </c>
      <c r="F3035" s="353" t="s">
        <v>17221</v>
      </c>
      <c r="G3035" s="353">
        <v>91.66579566239875</v>
      </c>
      <c r="H3035" s="356">
        <v>15.81</v>
      </c>
      <c r="I3035" s="355">
        <v>7.69</v>
      </c>
      <c r="J3035" s="355">
        <v>8.3800000000000008</v>
      </c>
      <c r="K3035" s="342">
        <v>16.07</v>
      </c>
      <c r="L3035" s="324">
        <f t="shared" si="147"/>
        <v>0.5214685749844431</v>
      </c>
    </row>
    <row r="3036" spans="1:12" ht="12.75" x14ac:dyDescent="0.2">
      <c r="A3036" s="302" t="s">
        <v>17232</v>
      </c>
      <c r="B3036" s="312">
        <v>10310</v>
      </c>
      <c r="C3036" s="315" t="s">
        <v>86</v>
      </c>
      <c r="D3036" s="352" t="s">
        <v>17233</v>
      </c>
      <c r="E3036" s="315" t="s">
        <v>86</v>
      </c>
      <c r="F3036" s="353" t="s">
        <v>17222</v>
      </c>
      <c r="G3036" s="353">
        <v>91.6</v>
      </c>
      <c r="H3036" s="356">
        <v>15.54</v>
      </c>
      <c r="I3036" s="355">
        <v>2.77</v>
      </c>
      <c r="J3036" s="355">
        <v>0.93000000000000016</v>
      </c>
      <c r="K3036" s="342">
        <f>I3036+J3036</f>
        <v>3.7</v>
      </c>
      <c r="L3036" s="324">
        <f t="shared" si="147"/>
        <v>0.25135135135135139</v>
      </c>
    </row>
    <row r="3037" spans="1:12" ht="12.75" x14ac:dyDescent="0.2">
      <c r="A3037" s="302" t="s">
        <v>17232</v>
      </c>
      <c r="B3037" s="312">
        <v>10310</v>
      </c>
      <c r="C3037" s="315" t="s">
        <v>86</v>
      </c>
      <c r="D3037" s="352" t="s">
        <v>17233</v>
      </c>
      <c r="E3037" s="315" t="s">
        <v>86</v>
      </c>
      <c r="F3037" s="353" t="s">
        <v>17222</v>
      </c>
      <c r="G3037" s="353">
        <v>91.5</v>
      </c>
      <c r="H3037" s="356">
        <v>15.54</v>
      </c>
      <c r="I3037" s="355">
        <v>2.8</v>
      </c>
      <c r="J3037" s="355">
        <v>0.86000000000000032</v>
      </c>
      <c r="K3037" s="342">
        <f>I3037+J3037</f>
        <v>3.66</v>
      </c>
      <c r="L3037" s="324">
        <f t="shared" si="147"/>
        <v>0.23497267759562848</v>
      </c>
    </row>
    <row r="3038" spans="1:12" ht="12.75" x14ac:dyDescent="0.2">
      <c r="A3038" s="302" t="s">
        <v>17232</v>
      </c>
      <c r="B3038" s="312">
        <v>7654</v>
      </c>
      <c r="C3038" s="315" t="s">
        <v>86</v>
      </c>
      <c r="D3038" s="352" t="s">
        <v>17233</v>
      </c>
      <c r="E3038" s="315" t="s">
        <v>86</v>
      </c>
      <c r="F3038" s="353" t="s">
        <v>17221</v>
      </c>
      <c r="G3038" s="353">
        <v>91.425398484452572</v>
      </c>
      <c r="H3038" s="356">
        <v>15.33</v>
      </c>
      <c r="I3038" s="355">
        <v>4.62</v>
      </c>
      <c r="J3038" s="355">
        <v>4.04</v>
      </c>
      <c r="K3038" s="342">
        <v>8.66</v>
      </c>
      <c r="L3038" s="324">
        <f t="shared" si="147"/>
        <v>0.46651270207852191</v>
      </c>
    </row>
    <row r="3039" spans="1:12" ht="12.75" x14ac:dyDescent="0.2">
      <c r="A3039" s="302" t="s">
        <v>17232</v>
      </c>
      <c r="B3039" s="312">
        <v>11160</v>
      </c>
      <c r="C3039" s="315" t="s">
        <v>86</v>
      </c>
      <c r="D3039" s="352" t="s">
        <v>17233</v>
      </c>
      <c r="E3039" s="315" t="s">
        <v>86</v>
      </c>
      <c r="F3039" s="360" t="s">
        <v>17222</v>
      </c>
      <c r="G3039" s="353">
        <v>91.3</v>
      </c>
      <c r="H3039" s="356">
        <v>15.82</v>
      </c>
      <c r="I3039" s="355">
        <v>8.33</v>
      </c>
      <c r="J3039" s="355">
        <v>3.24</v>
      </c>
      <c r="K3039" s="342">
        <v>11.57</v>
      </c>
      <c r="L3039" s="324">
        <f t="shared" si="147"/>
        <v>0.28003457216940364</v>
      </c>
    </row>
    <row r="3040" spans="1:12" ht="12.75" x14ac:dyDescent="0.2">
      <c r="A3040" s="302" t="s">
        <v>17232</v>
      </c>
      <c r="B3040" s="312">
        <v>7654</v>
      </c>
      <c r="C3040" s="315" t="s">
        <v>86</v>
      </c>
      <c r="D3040" s="352" t="s">
        <v>17233</v>
      </c>
      <c r="E3040" s="315" t="s">
        <v>86</v>
      </c>
      <c r="F3040" s="353" t="s">
        <v>17221</v>
      </c>
      <c r="G3040" s="353">
        <v>91.215050953749682</v>
      </c>
      <c r="H3040" s="356"/>
      <c r="I3040" s="355">
        <v>10.78</v>
      </c>
      <c r="J3040" s="355">
        <v>2.02</v>
      </c>
      <c r="K3040" s="342">
        <v>12.8</v>
      </c>
      <c r="L3040" s="324">
        <f t="shared" si="147"/>
        <v>0.15781249999999999</v>
      </c>
    </row>
    <row r="3041" spans="1:12" ht="12.75" x14ac:dyDescent="0.2">
      <c r="A3041" s="302" t="s">
        <v>17232</v>
      </c>
      <c r="B3041" s="312">
        <v>4625</v>
      </c>
      <c r="C3041" s="315" t="s">
        <v>86</v>
      </c>
      <c r="D3041" s="352" t="s">
        <v>17233</v>
      </c>
      <c r="E3041" s="315" t="s">
        <v>86</v>
      </c>
      <c r="F3041" s="353" t="s">
        <v>17222</v>
      </c>
      <c r="G3041" s="353">
        <v>91.1</v>
      </c>
      <c r="H3041" s="356">
        <v>15.79</v>
      </c>
      <c r="I3041" s="355">
        <v>6.78</v>
      </c>
      <c r="J3041" s="355">
        <v>2.5300000000000002</v>
      </c>
      <c r="K3041" s="342">
        <v>9.31</v>
      </c>
      <c r="L3041" s="324">
        <f t="shared" si="147"/>
        <v>0.27175080558539205</v>
      </c>
    </row>
    <row r="3042" spans="1:12" ht="12.75" x14ac:dyDescent="0.2">
      <c r="A3042" s="302" t="s">
        <v>17232</v>
      </c>
      <c r="B3042" s="312">
        <v>4625</v>
      </c>
      <c r="C3042" s="315" t="s">
        <v>86</v>
      </c>
      <c r="D3042" s="352" t="s">
        <v>17233</v>
      </c>
      <c r="E3042" s="315" t="s">
        <v>86</v>
      </c>
      <c r="F3042" s="353" t="s">
        <v>17222</v>
      </c>
      <c r="G3042" s="353">
        <v>91</v>
      </c>
      <c r="H3042" s="356">
        <v>15.76</v>
      </c>
      <c r="I3042" s="355">
        <v>7.28</v>
      </c>
      <c r="J3042" s="355">
        <v>2.2499999999999991</v>
      </c>
      <c r="K3042" s="342">
        <v>9.5299999999999994</v>
      </c>
      <c r="L3042" s="324">
        <f t="shared" si="147"/>
        <v>0.23609653725078691</v>
      </c>
    </row>
    <row r="3043" spans="1:12" ht="12.75" x14ac:dyDescent="0.2">
      <c r="A3043" s="302" t="s">
        <v>17232</v>
      </c>
      <c r="B3043" s="312">
        <v>4625</v>
      </c>
      <c r="C3043" s="315" t="s">
        <v>86</v>
      </c>
      <c r="D3043" s="352" t="s">
        <v>17233</v>
      </c>
      <c r="E3043" s="315" t="s">
        <v>86</v>
      </c>
      <c r="F3043" s="353" t="s">
        <v>17222</v>
      </c>
      <c r="G3043" s="353">
        <v>90.9</v>
      </c>
      <c r="H3043" s="356">
        <v>15.78</v>
      </c>
      <c r="I3043" s="355">
        <v>7.02</v>
      </c>
      <c r="J3043" s="355">
        <v>2.2699999999999996</v>
      </c>
      <c r="K3043" s="342">
        <v>9.2899999999999991</v>
      </c>
      <c r="L3043" s="324">
        <f t="shared" si="147"/>
        <v>0.24434876210979545</v>
      </c>
    </row>
    <row r="3044" spans="1:12" ht="12.75" x14ac:dyDescent="0.2">
      <c r="A3044" s="302" t="s">
        <v>17232</v>
      </c>
      <c r="B3044" s="312">
        <v>4680</v>
      </c>
      <c r="C3044" s="315" t="s">
        <v>86</v>
      </c>
      <c r="D3044" s="352" t="s">
        <v>17233</v>
      </c>
      <c r="E3044" s="315" t="s">
        <v>86</v>
      </c>
      <c r="F3044" s="359" t="s">
        <v>17222</v>
      </c>
      <c r="G3044" s="353">
        <v>90.6</v>
      </c>
      <c r="H3044" s="356">
        <v>16.55</v>
      </c>
      <c r="I3044" s="355">
        <v>12.23</v>
      </c>
      <c r="J3044" s="355">
        <v>2.6099999999999994</v>
      </c>
      <c r="K3044" s="342">
        <v>14.84</v>
      </c>
      <c r="L3044" s="324">
        <f t="shared" si="147"/>
        <v>0.17587601078167112</v>
      </c>
    </row>
    <row r="3045" spans="1:12" ht="12.75" x14ac:dyDescent="0.2">
      <c r="A3045" s="302" t="s">
        <v>17232</v>
      </c>
      <c r="B3045" s="312">
        <v>4625</v>
      </c>
      <c r="C3045" s="315" t="s">
        <v>86</v>
      </c>
      <c r="D3045" s="352" t="s">
        <v>17233</v>
      </c>
      <c r="E3045" s="315" t="s">
        <v>86</v>
      </c>
      <c r="F3045" s="358" t="s">
        <v>17221</v>
      </c>
      <c r="G3045" s="353">
        <v>90.6</v>
      </c>
      <c r="H3045" s="356">
        <v>15.9</v>
      </c>
      <c r="I3045" s="355">
        <v>9</v>
      </c>
      <c r="J3045" s="355">
        <v>5</v>
      </c>
      <c r="K3045" s="342">
        <v>14</v>
      </c>
      <c r="L3045" s="324">
        <f t="shared" si="147"/>
        <v>0.35714285714285715</v>
      </c>
    </row>
    <row r="3046" spans="1:12" ht="12.75" x14ac:dyDescent="0.2">
      <c r="A3046" s="302" t="s">
        <v>17232</v>
      </c>
      <c r="B3046" s="312">
        <v>4625</v>
      </c>
      <c r="C3046" s="315" t="s">
        <v>86</v>
      </c>
      <c r="D3046" s="352" t="s">
        <v>17233</v>
      </c>
      <c r="E3046" s="315" t="s">
        <v>86</v>
      </c>
      <c r="F3046" s="358" t="s">
        <v>17221</v>
      </c>
      <c r="G3046" s="353">
        <v>90.6</v>
      </c>
      <c r="H3046" s="356">
        <v>15.9</v>
      </c>
      <c r="I3046" s="355">
        <v>9</v>
      </c>
      <c r="J3046" s="355">
        <v>5</v>
      </c>
      <c r="K3046" s="342">
        <v>14</v>
      </c>
      <c r="L3046" s="324">
        <f t="shared" si="147"/>
        <v>0.35714285714285715</v>
      </c>
    </row>
    <row r="3047" spans="1:12" ht="12.75" x14ac:dyDescent="0.2">
      <c r="A3047" s="302" t="s">
        <v>17232</v>
      </c>
      <c r="B3047" s="312">
        <v>4625</v>
      </c>
      <c r="C3047" s="315" t="s">
        <v>86</v>
      </c>
      <c r="D3047" s="352" t="s">
        <v>17233</v>
      </c>
      <c r="E3047" s="315" t="s">
        <v>86</v>
      </c>
      <c r="F3047" s="358" t="s">
        <v>17221</v>
      </c>
      <c r="G3047" s="353">
        <v>90.6</v>
      </c>
      <c r="H3047" s="356">
        <v>15.9</v>
      </c>
      <c r="I3047" s="355">
        <v>9.4700000000000006</v>
      </c>
      <c r="J3047" s="355">
        <v>5</v>
      </c>
      <c r="K3047" s="342">
        <v>14.47</v>
      </c>
      <c r="L3047" s="324">
        <f t="shared" si="147"/>
        <v>0.3455425017277125</v>
      </c>
    </row>
    <row r="3048" spans="1:12" ht="12.75" x14ac:dyDescent="0.2">
      <c r="A3048" s="302" t="s">
        <v>17232</v>
      </c>
      <c r="B3048" s="312">
        <v>7654</v>
      </c>
      <c r="C3048" s="315" t="s">
        <v>86</v>
      </c>
      <c r="D3048" s="352" t="s">
        <v>17233</v>
      </c>
      <c r="E3048" s="315" t="s">
        <v>86</v>
      </c>
      <c r="F3048" s="358" t="s">
        <v>17221</v>
      </c>
      <c r="G3048" s="353">
        <v>90.534361118369475</v>
      </c>
      <c r="H3048" s="356">
        <v>15.76</v>
      </c>
      <c r="I3048" s="355">
        <v>6.96</v>
      </c>
      <c r="J3048" s="355">
        <v>8.43</v>
      </c>
      <c r="K3048" s="342">
        <v>15.39</v>
      </c>
      <c r="L3048" s="324">
        <f t="shared" si="147"/>
        <v>0.54775828460038978</v>
      </c>
    </row>
    <row r="3049" spans="1:12" ht="12.75" x14ac:dyDescent="0.2">
      <c r="A3049" s="302" t="s">
        <v>17232</v>
      </c>
      <c r="B3049" s="312">
        <v>5855</v>
      </c>
      <c r="C3049" s="315" t="s">
        <v>86</v>
      </c>
      <c r="D3049" s="352" t="s">
        <v>17233</v>
      </c>
      <c r="E3049" s="315" t="s">
        <v>86</v>
      </c>
      <c r="F3049" s="358" t="s">
        <v>17222</v>
      </c>
      <c r="G3049" s="353">
        <v>90.5</v>
      </c>
      <c r="H3049" s="356">
        <v>15.26</v>
      </c>
      <c r="I3049" s="355">
        <v>5.96</v>
      </c>
      <c r="J3049" s="355">
        <v>1.42</v>
      </c>
      <c r="K3049" s="342">
        <f>I3049+J3049</f>
        <v>7.38</v>
      </c>
      <c r="L3049" s="324">
        <f t="shared" si="147"/>
        <v>0.19241192411924118</v>
      </c>
    </row>
    <row r="3050" spans="1:12" ht="12.75" x14ac:dyDescent="0.2">
      <c r="A3050" s="302" t="s">
        <v>17232</v>
      </c>
      <c r="B3050" s="312">
        <v>4625</v>
      </c>
      <c r="C3050" s="315" t="s">
        <v>86</v>
      </c>
      <c r="D3050" s="352" t="s">
        <v>17233</v>
      </c>
      <c r="E3050" s="315" t="s">
        <v>86</v>
      </c>
      <c r="F3050" s="358" t="s">
        <v>17221</v>
      </c>
      <c r="G3050" s="353">
        <v>90.1</v>
      </c>
      <c r="H3050" s="356">
        <v>16</v>
      </c>
      <c r="I3050" s="355">
        <v>8</v>
      </c>
      <c r="J3050" s="355">
        <v>3.13</v>
      </c>
      <c r="K3050" s="342">
        <v>11.13</v>
      </c>
      <c r="L3050" s="324">
        <f t="shared" si="147"/>
        <v>0.28122192273135665</v>
      </c>
    </row>
    <row r="3051" spans="1:12" ht="12.75" x14ac:dyDescent="0.2">
      <c r="A3051" s="302" t="s">
        <v>17232</v>
      </c>
      <c r="B3051" s="312">
        <v>4625</v>
      </c>
      <c r="C3051" s="315" t="s">
        <v>86</v>
      </c>
      <c r="D3051" s="352" t="s">
        <v>17233</v>
      </c>
      <c r="E3051" s="315" t="s">
        <v>86</v>
      </c>
      <c r="F3051" s="358" t="s">
        <v>17221</v>
      </c>
      <c r="G3051" s="353">
        <v>90.1</v>
      </c>
      <c r="H3051" s="356">
        <v>16</v>
      </c>
      <c r="I3051" s="355">
        <v>8</v>
      </c>
      <c r="J3051" s="355">
        <v>3</v>
      </c>
      <c r="K3051" s="342">
        <v>11</v>
      </c>
      <c r="L3051" s="324">
        <f t="shared" si="147"/>
        <v>0.27272727272727271</v>
      </c>
    </row>
    <row r="3052" spans="1:12" ht="12.75" x14ac:dyDescent="0.2">
      <c r="A3052" s="302" t="s">
        <v>17232</v>
      </c>
      <c r="B3052" s="312">
        <v>4625</v>
      </c>
      <c r="C3052" s="315" t="s">
        <v>86</v>
      </c>
      <c r="D3052" s="352" t="s">
        <v>17233</v>
      </c>
      <c r="E3052" s="315" t="s">
        <v>86</v>
      </c>
      <c r="F3052" s="358" t="s">
        <v>17221</v>
      </c>
      <c r="G3052" s="353">
        <v>90.1</v>
      </c>
      <c r="H3052" s="356">
        <v>16</v>
      </c>
      <c r="I3052" s="355">
        <v>8</v>
      </c>
      <c r="J3052" s="355">
        <v>3</v>
      </c>
      <c r="K3052" s="342">
        <v>11</v>
      </c>
      <c r="L3052" s="324">
        <f t="shared" si="147"/>
        <v>0.27272727272727271</v>
      </c>
    </row>
    <row r="3053" spans="1:12" ht="12.75" x14ac:dyDescent="0.2">
      <c r="A3053" s="302" t="s">
        <v>17232</v>
      </c>
      <c r="B3053" s="312">
        <v>7654</v>
      </c>
      <c r="C3053" s="315" t="s">
        <v>86</v>
      </c>
      <c r="D3053" s="352" t="s">
        <v>17233</v>
      </c>
      <c r="E3053" s="315" t="s">
        <v>86</v>
      </c>
      <c r="F3053" s="358" t="s">
        <v>17221</v>
      </c>
      <c r="G3053" s="353">
        <v>90.014371570420693</v>
      </c>
      <c r="H3053" s="356"/>
      <c r="I3053" s="355">
        <v>11.5</v>
      </c>
      <c r="J3053" s="355">
        <v>2.02</v>
      </c>
      <c r="K3053" s="342">
        <v>13.52</v>
      </c>
      <c r="L3053" s="324">
        <f t="shared" si="147"/>
        <v>0.14940828402366865</v>
      </c>
    </row>
    <row r="3054" spans="1:12" ht="12.75" x14ac:dyDescent="0.2">
      <c r="A3054" s="302" t="s">
        <v>17232</v>
      </c>
      <c r="B3054" s="312">
        <v>7800</v>
      </c>
      <c r="C3054" s="315" t="s">
        <v>86</v>
      </c>
      <c r="D3054" s="352" t="s">
        <v>17233</v>
      </c>
      <c r="E3054" s="315" t="s">
        <v>86</v>
      </c>
      <c r="F3054" s="363" t="s">
        <v>17221</v>
      </c>
      <c r="G3054" s="364">
        <v>90</v>
      </c>
      <c r="H3054" s="362">
        <v>18.38</v>
      </c>
      <c r="I3054" s="346">
        <v>4.9000000000000004</v>
      </c>
      <c r="J3054" s="346">
        <v>2.2999999999999998</v>
      </c>
      <c r="K3054" s="346">
        <v>7.2</v>
      </c>
      <c r="L3054" s="324">
        <f t="shared" si="147"/>
        <v>0.31944444444444442</v>
      </c>
    </row>
    <row r="3055" spans="1:12" ht="12.75" x14ac:dyDescent="0.2">
      <c r="A3055" s="302" t="s">
        <v>17232</v>
      </c>
      <c r="B3055" s="312">
        <v>4680</v>
      </c>
      <c r="C3055" s="315" t="s">
        <v>86</v>
      </c>
      <c r="D3055" s="352" t="s">
        <v>17233</v>
      </c>
      <c r="E3055" s="315" t="s">
        <v>86</v>
      </c>
      <c r="F3055" s="359" t="s">
        <v>17222</v>
      </c>
      <c r="G3055" s="353">
        <v>89.9</v>
      </c>
      <c r="H3055" s="356">
        <v>16.52</v>
      </c>
      <c r="I3055" s="355">
        <v>13.08</v>
      </c>
      <c r="J3055" s="355">
        <v>2.5399999999999991</v>
      </c>
      <c r="K3055" s="342">
        <v>15.62</v>
      </c>
      <c r="L3055" s="324">
        <f t="shared" si="147"/>
        <v>0.16261203585147244</v>
      </c>
    </row>
    <row r="3056" spans="1:12" ht="12.75" x14ac:dyDescent="0.2">
      <c r="A3056" s="302" t="s">
        <v>17232</v>
      </c>
      <c r="B3056" s="312">
        <v>4680</v>
      </c>
      <c r="C3056" s="315" t="s">
        <v>86</v>
      </c>
      <c r="D3056" s="352" t="s">
        <v>17233</v>
      </c>
      <c r="E3056" s="315" t="s">
        <v>86</v>
      </c>
      <c r="F3056" s="359" t="s">
        <v>17222</v>
      </c>
      <c r="G3056" s="353">
        <v>89.7</v>
      </c>
      <c r="H3056" s="356">
        <v>16.54</v>
      </c>
      <c r="I3056" s="355">
        <v>12.39</v>
      </c>
      <c r="J3056" s="355">
        <v>2.7099999999999991</v>
      </c>
      <c r="K3056" s="342">
        <v>15.1</v>
      </c>
      <c r="L3056" s="324">
        <f t="shared" si="147"/>
        <v>0.17947019867549663</v>
      </c>
    </row>
    <row r="3057" spans="1:12" ht="12.75" x14ac:dyDescent="0.2">
      <c r="A3057" s="302" t="s">
        <v>17232</v>
      </c>
      <c r="B3057" s="312">
        <v>5855</v>
      </c>
      <c r="C3057" s="315" t="s">
        <v>86</v>
      </c>
      <c r="D3057" s="352" t="s">
        <v>17233</v>
      </c>
      <c r="E3057" s="315" t="s">
        <v>86</v>
      </c>
      <c r="F3057" s="353" t="s">
        <v>17222</v>
      </c>
      <c r="G3057" s="353">
        <v>89.4</v>
      </c>
      <c r="H3057" s="356">
        <v>15.26</v>
      </c>
      <c r="I3057" s="355">
        <v>5.86</v>
      </c>
      <c r="J3057" s="355">
        <v>1.4699999999999998</v>
      </c>
      <c r="K3057" s="342">
        <f>I3057+J3057</f>
        <v>7.33</v>
      </c>
      <c r="L3057" s="324">
        <f t="shared" si="147"/>
        <v>0.20054570259208729</v>
      </c>
    </row>
    <row r="3058" spans="1:12" ht="12.75" x14ac:dyDescent="0.2">
      <c r="A3058" s="302" t="s">
        <v>17232</v>
      </c>
      <c r="B3058" s="312">
        <v>7654</v>
      </c>
      <c r="C3058" s="315" t="s">
        <v>86</v>
      </c>
      <c r="D3058" s="352" t="s">
        <v>17233</v>
      </c>
      <c r="E3058" s="315" t="s">
        <v>86</v>
      </c>
      <c r="F3058" s="353" t="s">
        <v>17221</v>
      </c>
      <c r="G3058" s="353">
        <v>89.370263914293176</v>
      </c>
      <c r="H3058" s="356"/>
      <c r="I3058" s="355">
        <v>11.55</v>
      </c>
      <c r="J3058" s="355">
        <v>2.02</v>
      </c>
      <c r="K3058" s="342">
        <v>13.57</v>
      </c>
      <c r="L3058" s="324">
        <f t="shared" si="147"/>
        <v>0.14885777450257923</v>
      </c>
    </row>
    <row r="3059" spans="1:12" ht="12.75" x14ac:dyDescent="0.2">
      <c r="A3059" s="302" t="s">
        <v>17232</v>
      </c>
      <c r="B3059" s="312">
        <v>6276</v>
      </c>
      <c r="C3059" s="315" t="s">
        <v>86</v>
      </c>
      <c r="D3059" s="352" t="s">
        <v>17233</v>
      </c>
      <c r="E3059" s="315" t="s">
        <v>86</v>
      </c>
      <c r="F3059" s="360" t="s">
        <v>17222</v>
      </c>
      <c r="G3059" s="353">
        <v>89.3</v>
      </c>
      <c r="H3059" s="356">
        <v>15.8</v>
      </c>
      <c r="I3059" s="355">
        <v>8.2100000000000009</v>
      </c>
      <c r="J3059" s="355">
        <v>2.8299999999999983</v>
      </c>
      <c r="K3059" s="342">
        <v>11.04</v>
      </c>
      <c r="L3059" s="324">
        <f t="shared" si="147"/>
        <v>0.25634057971014479</v>
      </c>
    </row>
    <row r="3060" spans="1:12" ht="12.75" x14ac:dyDescent="0.2">
      <c r="A3060" s="302" t="s">
        <v>17232</v>
      </c>
      <c r="B3060" s="312">
        <v>5855</v>
      </c>
      <c r="C3060" s="315" t="s">
        <v>86</v>
      </c>
      <c r="D3060" s="352" t="s">
        <v>17233</v>
      </c>
      <c r="E3060" s="315" t="s">
        <v>86</v>
      </c>
      <c r="F3060" s="353" t="s">
        <v>17222</v>
      </c>
      <c r="G3060" s="353">
        <v>87.9</v>
      </c>
      <c r="H3060" s="356">
        <v>15.27</v>
      </c>
      <c r="I3060" s="355">
        <v>5.81</v>
      </c>
      <c r="J3060" s="355">
        <v>1.5300000000000002</v>
      </c>
      <c r="K3060" s="342">
        <f>I3060+J3060</f>
        <v>7.34</v>
      </c>
      <c r="L3060" s="324">
        <f t="shared" si="147"/>
        <v>0.20844686648501365</v>
      </c>
    </row>
    <row r="3061" spans="1:12" ht="12.75" x14ac:dyDescent="0.2">
      <c r="A3061" s="302" t="s">
        <v>17232</v>
      </c>
      <c r="B3061" s="312">
        <v>11400</v>
      </c>
      <c r="C3061" s="315" t="s">
        <v>86</v>
      </c>
      <c r="D3061" s="352" t="s">
        <v>17233</v>
      </c>
      <c r="E3061" s="315" t="s">
        <v>86</v>
      </c>
      <c r="F3061" s="353" t="s">
        <v>17222</v>
      </c>
      <c r="G3061" s="353">
        <v>87.201754385964918</v>
      </c>
      <c r="H3061" s="356">
        <v>15.45</v>
      </c>
      <c r="I3061" s="355">
        <v>10.31</v>
      </c>
      <c r="J3061" s="355">
        <v>3.8200000000000003</v>
      </c>
      <c r="K3061" s="342">
        <v>14.13</v>
      </c>
      <c r="L3061" s="324">
        <f t="shared" si="147"/>
        <v>0.27034677990092004</v>
      </c>
    </row>
    <row r="3062" spans="1:12" ht="12.75" x14ac:dyDescent="0.2">
      <c r="A3062" s="302" t="s">
        <v>17232</v>
      </c>
      <c r="B3062" s="312">
        <v>11160</v>
      </c>
      <c r="C3062" s="315" t="s">
        <v>86</v>
      </c>
      <c r="D3062" s="352" t="s">
        <v>17233</v>
      </c>
      <c r="E3062" s="315" t="s">
        <v>86</v>
      </c>
      <c r="F3062" s="360" t="s">
        <v>17221</v>
      </c>
      <c r="G3062" s="353">
        <v>87.047401433691746</v>
      </c>
      <c r="H3062" s="356">
        <v>15.46</v>
      </c>
      <c r="I3062" s="355">
        <v>14.22</v>
      </c>
      <c r="J3062" s="355">
        <v>4.99</v>
      </c>
      <c r="K3062" s="342">
        <v>19.21</v>
      </c>
      <c r="L3062" s="324">
        <f t="shared" si="147"/>
        <v>0.25976054138469545</v>
      </c>
    </row>
    <row r="3063" spans="1:12" ht="12.75" x14ac:dyDescent="0.2">
      <c r="A3063" s="302" t="s">
        <v>17232</v>
      </c>
      <c r="B3063" s="312">
        <v>11160</v>
      </c>
      <c r="C3063" s="315" t="s">
        <v>86</v>
      </c>
      <c r="D3063" s="352" t="s">
        <v>17233</v>
      </c>
      <c r="E3063" s="315" t="s">
        <v>86</v>
      </c>
      <c r="F3063" s="360" t="s">
        <v>17222</v>
      </c>
      <c r="G3063" s="353">
        <v>86.9</v>
      </c>
      <c r="H3063" s="356">
        <v>16.16</v>
      </c>
      <c r="I3063" s="355">
        <v>6.52</v>
      </c>
      <c r="J3063" s="355">
        <v>3.4400000000000013</v>
      </c>
      <c r="K3063" s="342">
        <v>9.9600000000000009</v>
      </c>
      <c r="L3063" s="324">
        <f t="shared" ref="L3063:L3126" si="148">IF(J3063="","",IF(K3063="","",J3063/K3063))</f>
        <v>0.34538152610441775</v>
      </c>
    </row>
    <row r="3064" spans="1:12" ht="12.75" x14ac:dyDescent="0.2">
      <c r="A3064" s="302" t="s">
        <v>17232</v>
      </c>
      <c r="B3064" s="312">
        <v>11100</v>
      </c>
      <c r="C3064" s="315" t="s">
        <v>86</v>
      </c>
      <c r="D3064" s="352" t="s">
        <v>17233</v>
      </c>
      <c r="E3064" s="315" t="s">
        <v>86</v>
      </c>
      <c r="F3064" s="360" t="s">
        <v>17222</v>
      </c>
      <c r="G3064" s="353">
        <v>86.8</v>
      </c>
      <c r="H3064" s="356">
        <v>15.83</v>
      </c>
      <c r="I3064" s="355">
        <v>5.47</v>
      </c>
      <c r="J3064" s="355">
        <v>1.6100000000000003</v>
      </c>
      <c r="K3064" s="342">
        <v>7.08</v>
      </c>
      <c r="L3064" s="324">
        <f t="shared" si="148"/>
        <v>0.22740112994350287</v>
      </c>
    </row>
    <row r="3065" spans="1:12" ht="12.75" x14ac:dyDescent="0.2">
      <c r="A3065" s="302" t="s">
        <v>17232</v>
      </c>
      <c r="B3065" s="312">
        <v>11100</v>
      </c>
      <c r="C3065" s="315" t="s">
        <v>86</v>
      </c>
      <c r="D3065" s="352" t="s">
        <v>17233</v>
      </c>
      <c r="E3065" s="315" t="s">
        <v>86</v>
      </c>
      <c r="F3065" s="360" t="s">
        <v>17222</v>
      </c>
      <c r="G3065" s="353">
        <v>86.8</v>
      </c>
      <c r="H3065" s="356">
        <v>15.84</v>
      </c>
      <c r="I3065" s="355">
        <v>5.58</v>
      </c>
      <c r="J3065" s="355">
        <v>1.88</v>
      </c>
      <c r="K3065" s="342">
        <v>7.46</v>
      </c>
      <c r="L3065" s="324">
        <f t="shared" si="148"/>
        <v>0.25201072386058981</v>
      </c>
    </row>
    <row r="3066" spans="1:12" ht="12.75" x14ac:dyDescent="0.2">
      <c r="A3066" s="302" t="s">
        <v>17232</v>
      </c>
      <c r="B3066" s="312">
        <v>11100</v>
      </c>
      <c r="C3066" s="315" t="s">
        <v>86</v>
      </c>
      <c r="D3066" s="352" t="s">
        <v>17233</v>
      </c>
      <c r="E3066" s="315" t="s">
        <v>86</v>
      </c>
      <c r="F3066" s="360" t="s">
        <v>17222</v>
      </c>
      <c r="G3066" s="353">
        <v>86.49</v>
      </c>
      <c r="H3066" s="356">
        <v>15.89</v>
      </c>
      <c r="I3066" s="355">
        <v>5.65</v>
      </c>
      <c r="J3066" s="355">
        <v>2.1399999999999997</v>
      </c>
      <c r="K3066" s="342">
        <v>7.79</v>
      </c>
      <c r="L3066" s="324">
        <f t="shared" si="148"/>
        <v>0.27471116816431318</v>
      </c>
    </row>
    <row r="3067" spans="1:12" ht="12.75" x14ac:dyDescent="0.2">
      <c r="A3067" s="302" t="s">
        <v>17232</v>
      </c>
      <c r="B3067" s="312">
        <v>6536</v>
      </c>
      <c r="C3067" s="315" t="s">
        <v>86</v>
      </c>
      <c r="D3067" s="352" t="s">
        <v>17233</v>
      </c>
      <c r="E3067" s="315" t="s">
        <v>86</v>
      </c>
      <c r="F3067" s="353" t="s">
        <v>17222</v>
      </c>
      <c r="G3067" s="353">
        <v>86.350979192166449</v>
      </c>
      <c r="H3067" s="356">
        <v>15.81</v>
      </c>
      <c r="I3067" s="355">
        <v>4.83</v>
      </c>
      <c r="J3067" s="355">
        <v>1.6600000000000001</v>
      </c>
      <c r="K3067" s="342">
        <v>6.49</v>
      </c>
      <c r="L3067" s="324">
        <f t="shared" si="148"/>
        <v>0.25577812018489987</v>
      </c>
    </row>
    <row r="3068" spans="1:12" ht="12.75" x14ac:dyDescent="0.2">
      <c r="A3068" s="302" t="s">
        <v>17232</v>
      </c>
      <c r="B3068" s="312">
        <v>11160</v>
      </c>
      <c r="C3068" s="315" t="s">
        <v>86</v>
      </c>
      <c r="D3068" s="352" t="s">
        <v>17233</v>
      </c>
      <c r="E3068" s="315" t="s">
        <v>86</v>
      </c>
      <c r="F3068" s="360" t="s">
        <v>17222</v>
      </c>
      <c r="G3068" s="353">
        <v>86.1</v>
      </c>
      <c r="H3068" s="356">
        <v>16.13</v>
      </c>
      <c r="I3068" s="355">
        <v>6.45</v>
      </c>
      <c r="J3068" s="355">
        <v>3.45</v>
      </c>
      <c r="K3068" s="342">
        <v>9.9</v>
      </c>
      <c r="L3068" s="324">
        <f t="shared" si="148"/>
        <v>0.34848484848484851</v>
      </c>
    </row>
    <row r="3069" spans="1:12" ht="12.75" x14ac:dyDescent="0.2">
      <c r="A3069" s="302" t="s">
        <v>17232</v>
      </c>
      <c r="B3069" s="312">
        <v>11100</v>
      </c>
      <c r="C3069" s="315" t="s">
        <v>86</v>
      </c>
      <c r="D3069" s="352" t="s">
        <v>17233</v>
      </c>
      <c r="E3069" s="315" t="s">
        <v>86</v>
      </c>
      <c r="F3069" s="360" t="s">
        <v>17222</v>
      </c>
      <c r="G3069" s="353">
        <v>86.06</v>
      </c>
      <c r="H3069" s="356">
        <v>15.8</v>
      </c>
      <c r="I3069" s="355">
        <v>5.61</v>
      </c>
      <c r="J3069" s="355">
        <v>1.8999999999999995</v>
      </c>
      <c r="K3069" s="342">
        <v>7.51</v>
      </c>
      <c r="L3069" s="324">
        <f t="shared" si="148"/>
        <v>0.25299600532623162</v>
      </c>
    </row>
    <row r="3070" spans="1:12" ht="12.75" x14ac:dyDescent="0.2">
      <c r="A3070" s="302" t="s">
        <v>17232</v>
      </c>
      <c r="B3070" s="312">
        <v>6536</v>
      </c>
      <c r="C3070" s="315" t="s">
        <v>86</v>
      </c>
      <c r="D3070" s="352" t="s">
        <v>17233</v>
      </c>
      <c r="E3070" s="315" t="s">
        <v>86</v>
      </c>
      <c r="F3070" s="358" t="s">
        <v>17222</v>
      </c>
      <c r="G3070" s="353">
        <v>85.757343941248479</v>
      </c>
      <c r="H3070" s="356">
        <v>15.9</v>
      </c>
      <c r="I3070" s="355">
        <v>4.7699999999999996</v>
      </c>
      <c r="J3070" s="355">
        <v>1.7000000000000002</v>
      </c>
      <c r="K3070" s="342">
        <v>6.47</v>
      </c>
      <c r="L3070" s="324">
        <f t="shared" si="148"/>
        <v>0.26275115919629061</v>
      </c>
    </row>
    <row r="3071" spans="1:12" ht="12.75" x14ac:dyDescent="0.2">
      <c r="A3071" s="302" t="s">
        <v>17232</v>
      </c>
      <c r="B3071" s="312">
        <v>6536</v>
      </c>
      <c r="C3071" s="315" t="s">
        <v>86</v>
      </c>
      <c r="D3071" s="352" t="s">
        <v>17233</v>
      </c>
      <c r="E3071" s="315" t="s">
        <v>86</v>
      </c>
      <c r="F3071" s="358" t="s">
        <v>17222</v>
      </c>
      <c r="G3071" s="353">
        <v>85.72781517747859</v>
      </c>
      <c r="H3071" s="356">
        <v>15.87</v>
      </c>
      <c r="I3071" s="355">
        <v>4.79</v>
      </c>
      <c r="J3071" s="355">
        <v>1.7000000000000002</v>
      </c>
      <c r="K3071" s="342">
        <v>6.49</v>
      </c>
      <c r="L3071" s="324">
        <f t="shared" si="148"/>
        <v>0.26194144838212635</v>
      </c>
    </row>
    <row r="3072" spans="1:12" ht="12.75" x14ac:dyDescent="0.2">
      <c r="A3072" s="302" t="s">
        <v>17232</v>
      </c>
      <c r="B3072" s="312">
        <v>7654</v>
      </c>
      <c r="C3072" s="315" t="s">
        <v>86</v>
      </c>
      <c r="D3072" s="352" t="s">
        <v>17233</v>
      </c>
      <c r="E3072" s="315" t="s">
        <v>86</v>
      </c>
      <c r="F3072" s="358" t="s">
        <v>17221</v>
      </c>
      <c r="G3072" s="353">
        <v>85.7</v>
      </c>
      <c r="H3072" s="356">
        <v>15.47</v>
      </c>
      <c r="I3072" s="355">
        <v>13.51</v>
      </c>
      <c r="J3072" s="355">
        <v>4.2700000000000014</v>
      </c>
      <c r="K3072" s="342">
        <v>17.78</v>
      </c>
      <c r="L3072" s="324">
        <f t="shared" si="148"/>
        <v>0.2401574803149607</v>
      </c>
    </row>
    <row r="3073" spans="1:12" ht="12.75" x14ac:dyDescent="0.2">
      <c r="A3073" s="302" t="s">
        <v>17232</v>
      </c>
      <c r="B3073" s="312">
        <v>11380</v>
      </c>
      <c r="C3073" s="315" t="s">
        <v>86</v>
      </c>
      <c r="D3073" s="352" t="s">
        <v>17233</v>
      </c>
      <c r="E3073" s="315" t="s">
        <v>86</v>
      </c>
      <c r="F3073" s="353" t="s">
        <v>17222</v>
      </c>
      <c r="G3073" s="353">
        <v>85.5</v>
      </c>
      <c r="H3073" s="356">
        <v>17.129000000000001</v>
      </c>
      <c r="I3073" s="355">
        <v>4.88</v>
      </c>
      <c r="J3073" s="355">
        <v>0.11099999999999977</v>
      </c>
      <c r="K3073" s="342">
        <v>4.9909999999999997</v>
      </c>
      <c r="L3073" s="324">
        <f t="shared" si="148"/>
        <v>2.2240032057703821E-2</v>
      </c>
    </row>
    <row r="3074" spans="1:12" ht="12.75" x14ac:dyDescent="0.2">
      <c r="A3074" s="302" t="s">
        <v>17232</v>
      </c>
      <c r="B3074" s="312">
        <v>11400</v>
      </c>
      <c r="C3074" s="315" t="s">
        <v>86</v>
      </c>
      <c r="D3074" s="352" t="s">
        <v>17233</v>
      </c>
      <c r="E3074" s="315" t="s">
        <v>86</v>
      </c>
      <c r="F3074" s="353" t="s">
        <v>17222</v>
      </c>
      <c r="G3074" s="353">
        <v>85.307017543859658</v>
      </c>
      <c r="H3074" s="356">
        <v>15.88</v>
      </c>
      <c r="I3074" s="355">
        <v>10.14</v>
      </c>
      <c r="J3074" s="355">
        <v>3.7099999999999991</v>
      </c>
      <c r="K3074" s="342">
        <v>13.85</v>
      </c>
      <c r="L3074" s="324">
        <f t="shared" si="148"/>
        <v>0.26787003610108295</v>
      </c>
    </row>
    <row r="3075" spans="1:12" ht="12.75" x14ac:dyDescent="0.2">
      <c r="A3075" s="302" t="s">
        <v>17232</v>
      </c>
      <c r="B3075" s="312">
        <v>11380</v>
      </c>
      <c r="C3075" s="315" t="s">
        <v>86</v>
      </c>
      <c r="D3075" s="352" t="s">
        <v>17233</v>
      </c>
      <c r="E3075" s="315" t="s">
        <v>86</v>
      </c>
      <c r="F3075" s="353" t="s">
        <v>17222</v>
      </c>
      <c r="G3075" s="353">
        <v>85.23</v>
      </c>
      <c r="H3075" s="356">
        <v>17.239999999999998</v>
      </c>
      <c r="I3075" s="355">
        <v>4.84</v>
      </c>
      <c r="J3075" s="355">
        <v>6.0000000000000497E-2</v>
      </c>
      <c r="K3075" s="342">
        <v>4.9000000000000004</v>
      </c>
      <c r="L3075" s="324">
        <f t="shared" si="148"/>
        <v>1.2244897959183773E-2</v>
      </c>
    </row>
    <row r="3076" spans="1:12" ht="12.75" x14ac:dyDescent="0.2">
      <c r="A3076" s="302" t="s">
        <v>17232</v>
      </c>
      <c r="B3076" s="312">
        <v>11380</v>
      </c>
      <c r="C3076" s="315" t="s">
        <v>86</v>
      </c>
      <c r="D3076" s="352" t="s">
        <v>17233</v>
      </c>
      <c r="E3076" s="315" t="s">
        <v>86</v>
      </c>
      <c r="F3076" s="353" t="s">
        <v>17222</v>
      </c>
      <c r="G3076" s="353">
        <v>85.2</v>
      </c>
      <c r="H3076" s="356">
        <v>17.202000000000002</v>
      </c>
      <c r="I3076" s="355">
        <v>4.87</v>
      </c>
      <c r="J3076" s="355">
        <v>0.20999999999999996</v>
      </c>
      <c r="K3076" s="342">
        <v>5.08</v>
      </c>
      <c r="L3076" s="324">
        <f t="shared" si="148"/>
        <v>4.1338582677165343E-2</v>
      </c>
    </row>
    <row r="3077" spans="1:12" ht="12.75" x14ac:dyDescent="0.2">
      <c r="A3077" s="302" t="s">
        <v>17232</v>
      </c>
      <c r="B3077" s="312">
        <v>11400</v>
      </c>
      <c r="C3077" s="315" t="s">
        <v>86</v>
      </c>
      <c r="D3077" s="352" t="s">
        <v>17233</v>
      </c>
      <c r="E3077" s="315" t="s">
        <v>86</v>
      </c>
      <c r="F3077" s="353" t="s">
        <v>17222</v>
      </c>
      <c r="G3077" s="353">
        <v>85.178070175438592</v>
      </c>
      <c r="H3077" s="356">
        <v>16.12</v>
      </c>
      <c r="I3077" s="355">
        <v>10.06</v>
      </c>
      <c r="J3077" s="355">
        <v>3.5700000000000003</v>
      </c>
      <c r="K3077" s="342">
        <v>13.63</v>
      </c>
      <c r="L3077" s="324">
        <f t="shared" si="148"/>
        <v>0.26192223037417461</v>
      </c>
    </row>
    <row r="3078" spans="1:12" ht="12.75" x14ac:dyDescent="0.2">
      <c r="A3078" s="302" t="s">
        <v>17232</v>
      </c>
      <c r="B3078" s="312">
        <v>7654</v>
      </c>
      <c r="C3078" s="315" t="s">
        <v>86</v>
      </c>
      <c r="D3078" s="352" t="s">
        <v>17233</v>
      </c>
      <c r="E3078" s="315" t="s">
        <v>86</v>
      </c>
      <c r="F3078" s="353" t="s">
        <v>17221</v>
      </c>
      <c r="G3078" s="353">
        <v>85</v>
      </c>
      <c r="H3078" s="356">
        <v>16.21</v>
      </c>
      <c r="I3078" s="355">
        <v>8</v>
      </c>
      <c r="J3078" s="355">
        <v>2.9000000000000004</v>
      </c>
      <c r="K3078" s="342">
        <v>10.9</v>
      </c>
      <c r="L3078" s="324">
        <f t="shared" si="148"/>
        <v>0.26605504587155965</v>
      </c>
    </row>
    <row r="3079" spans="1:12" ht="12.75" x14ac:dyDescent="0.2">
      <c r="A3079" s="302" t="s">
        <v>17232</v>
      </c>
      <c r="B3079" s="312">
        <v>6536</v>
      </c>
      <c r="C3079" s="315" t="s">
        <v>86</v>
      </c>
      <c r="D3079" s="352" t="s">
        <v>17233</v>
      </c>
      <c r="E3079" s="315" t="s">
        <v>86</v>
      </c>
      <c r="F3079" s="353" t="s">
        <v>17222</v>
      </c>
      <c r="G3079" s="353">
        <v>84.921970624235016</v>
      </c>
      <c r="H3079" s="356">
        <v>15.9</v>
      </c>
      <c r="I3079" s="355">
        <v>4.7699999999999996</v>
      </c>
      <c r="J3079" s="355">
        <v>1.7400000000000002</v>
      </c>
      <c r="K3079" s="342">
        <v>6.51</v>
      </c>
      <c r="L3079" s="324">
        <f t="shared" si="148"/>
        <v>0.26728110599078347</v>
      </c>
    </row>
    <row r="3080" spans="1:12" ht="12.75" x14ac:dyDescent="0.2">
      <c r="A3080" s="302" t="s">
        <v>17232</v>
      </c>
      <c r="B3080" s="312">
        <v>11380</v>
      </c>
      <c r="C3080" s="315" t="s">
        <v>86</v>
      </c>
      <c r="D3080" s="352" t="s">
        <v>17233</v>
      </c>
      <c r="E3080" s="315" t="s">
        <v>86</v>
      </c>
      <c r="F3080" s="358" t="s">
        <v>17222</v>
      </c>
      <c r="G3080" s="353">
        <v>84.9</v>
      </c>
      <c r="H3080" s="356">
        <v>17.376999999999999</v>
      </c>
      <c r="I3080" s="355">
        <v>4.6349999999999998</v>
      </c>
      <c r="J3080" s="355">
        <v>0.13499999999999979</v>
      </c>
      <c r="K3080" s="342">
        <v>4.7699999999999996</v>
      </c>
      <c r="L3080" s="324">
        <f t="shared" si="148"/>
        <v>2.8301886792452789E-2</v>
      </c>
    </row>
    <row r="3081" spans="1:12" ht="12.75" x14ac:dyDescent="0.2">
      <c r="A3081" s="302" t="s">
        <v>17232</v>
      </c>
      <c r="B3081" s="312">
        <v>4625</v>
      </c>
      <c r="C3081" s="315" t="s">
        <v>86</v>
      </c>
      <c r="D3081" s="352" t="s">
        <v>17233</v>
      </c>
      <c r="E3081" s="315" t="s">
        <v>86</v>
      </c>
      <c r="F3081" s="358" t="s">
        <v>17221</v>
      </c>
      <c r="G3081" s="353">
        <v>84.8</v>
      </c>
      <c r="H3081" s="356">
        <v>15.9</v>
      </c>
      <c r="I3081" s="355">
        <v>12.84</v>
      </c>
      <c r="J3081" s="355">
        <v>4.57</v>
      </c>
      <c r="K3081" s="342">
        <v>17.43</v>
      </c>
      <c r="L3081" s="324">
        <f t="shared" si="148"/>
        <v>0.26219162363740678</v>
      </c>
    </row>
    <row r="3082" spans="1:12" ht="12.75" x14ac:dyDescent="0.2">
      <c r="A3082" s="302" t="s">
        <v>17232</v>
      </c>
      <c r="B3082" s="312">
        <v>4625</v>
      </c>
      <c r="C3082" s="315" t="s">
        <v>86</v>
      </c>
      <c r="D3082" s="352" t="s">
        <v>17233</v>
      </c>
      <c r="E3082" s="315" t="s">
        <v>86</v>
      </c>
      <c r="F3082" s="358" t="s">
        <v>17221</v>
      </c>
      <c r="G3082" s="353">
        <v>84.8</v>
      </c>
      <c r="H3082" s="356">
        <v>15.89</v>
      </c>
      <c r="I3082" s="355">
        <v>13.43</v>
      </c>
      <c r="J3082" s="355">
        <v>4</v>
      </c>
      <c r="K3082" s="342">
        <v>17.43</v>
      </c>
      <c r="L3082" s="324">
        <f t="shared" si="148"/>
        <v>0.22948938611589215</v>
      </c>
    </row>
    <row r="3083" spans="1:12" ht="12.75" x14ac:dyDescent="0.2">
      <c r="A3083" s="302" t="s">
        <v>17232</v>
      </c>
      <c r="B3083" s="312">
        <v>4625</v>
      </c>
      <c r="C3083" s="315" t="s">
        <v>86</v>
      </c>
      <c r="D3083" s="352" t="s">
        <v>17233</v>
      </c>
      <c r="E3083" s="315" t="s">
        <v>86</v>
      </c>
      <c r="F3083" s="358" t="s">
        <v>17221</v>
      </c>
      <c r="G3083" s="353">
        <v>84.8</v>
      </c>
      <c r="H3083" s="356">
        <v>15.84</v>
      </c>
      <c r="I3083" s="355">
        <v>13.57</v>
      </c>
      <c r="J3083" s="355">
        <v>4.29</v>
      </c>
      <c r="K3083" s="342">
        <v>17.86</v>
      </c>
      <c r="L3083" s="324">
        <f t="shared" si="148"/>
        <v>0.24020156774916016</v>
      </c>
    </row>
    <row r="3084" spans="1:12" ht="12.75" x14ac:dyDescent="0.2">
      <c r="A3084" s="302" t="s">
        <v>17232</v>
      </c>
      <c r="B3084" s="312">
        <v>7654</v>
      </c>
      <c r="C3084" s="315" t="s">
        <v>86</v>
      </c>
      <c r="D3084" s="352" t="s">
        <v>17233</v>
      </c>
      <c r="E3084" s="315" t="s">
        <v>86</v>
      </c>
      <c r="F3084" s="358" t="s">
        <v>17221</v>
      </c>
      <c r="G3084" s="353">
        <v>84.7</v>
      </c>
      <c r="H3084" s="356">
        <v>15.42</v>
      </c>
      <c r="I3084" s="355">
        <v>13.63</v>
      </c>
      <c r="J3084" s="355">
        <v>4.1099999999999977</v>
      </c>
      <c r="K3084" s="342">
        <v>17.739999999999998</v>
      </c>
      <c r="L3084" s="324">
        <f t="shared" si="148"/>
        <v>0.23167981961668535</v>
      </c>
    </row>
    <row r="3085" spans="1:12" ht="12.75" x14ac:dyDescent="0.2">
      <c r="A3085" s="302" t="s">
        <v>17232</v>
      </c>
      <c r="B3085" s="312">
        <v>7654</v>
      </c>
      <c r="C3085" s="315" t="s">
        <v>86</v>
      </c>
      <c r="D3085" s="352" t="s">
        <v>17233</v>
      </c>
      <c r="E3085" s="315" t="s">
        <v>86</v>
      </c>
      <c r="F3085" s="353" t="s">
        <v>17221</v>
      </c>
      <c r="G3085" s="353">
        <v>84.7</v>
      </c>
      <c r="H3085" s="356">
        <v>15.41</v>
      </c>
      <c r="I3085" s="355">
        <v>13.61</v>
      </c>
      <c r="J3085" s="355">
        <v>4.18</v>
      </c>
      <c r="K3085" s="342">
        <v>17.79</v>
      </c>
      <c r="L3085" s="324">
        <f t="shared" si="148"/>
        <v>0.23496346261944911</v>
      </c>
    </row>
    <row r="3086" spans="1:12" ht="12.75" x14ac:dyDescent="0.2">
      <c r="A3086" s="302" t="s">
        <v>17232</v>
      </c>
      <c r="B3086" s="312">
        <v>3650</v>
      </c>
      <c r="C3086" s="315" t="s">
        <v>86</v>
      </c>
      <c r="D3086" s="352" t="s">
        <v>17233</v>
      </c>
      <c r="E3086" s="315" t="s">
        <v>86</v>
      </c>
      <c r="F3086" s="353" t="s">
        <v>17221</v>
      </c>
      <c r="G3086" s="353">
        <v>84.246575342465761</v>
      </c>
      <c r="H3086" s="356">
        <v>15.26</v>
      </c>
      <c r="I3086" s="355">
        <v>13</v>
      </c>
      <c r="J3086" s="355">
        <v>2</v>
      </c>
      <c r="K3086" s="342">
        <v>15</v>
      </c>
      <c r="L3086" s="324">
        <f t="shared" si="148"/>
        <v>0.13333333333333333</v>
      </c>
    </row>
    <row r="3087" spans="1:12" ht="12.75" x14ac:dyDescent="0.2">
      <c r="A3087" s="302" t="s">
        <v>17232</v>
      </c>
      <c r="B3087" s="312">
        <v>3650</v>
      </c>
      <c r="C3087" s="315" t="s">
        <v>86</v>
      </c>
      <c r="D3087" s="352" t="s">
        <v>17233</v>
      </c>
      <c r="E3087" s="315" t="s">
        <v>86</v>
      </c>
      <c r="F3087" s="353" t="s">
        <v>17221</v>
      </c>
      <c r="G3087" s="353">
        <v>84.246575342465761</v>
      </c>
      <c r="H3087" s="356">
        <v>15.25</v>
      </c>
      <c r="I3087" s="355">
        <v>13</v>
      </c>
      <c r="J3087" s="355">
        <v>2</v>
      </c>
      <c r="K3087" s="342">
        <v>15</v>
      </c>
      <c r="L3087" s="324">
        <f t="shared" si="148"/>
        <v>0.13333333333333333</v>
      </c>
    </row>
    <row r="3088" spans="1:12" ht="12.75" x14ac:dyDescent="0.2">
      <c r="A3088" s="302" t="s">
        <v>17232</v>
      </c>
      <c r="B3088" s="312">
        <v>3650</v>
      </c>
      <c r="C3088" s="315" t="s">
        <v>86</v>
      </c>
      <c r="D3088" s="352" t="s">
        <v>17233</v>
      </c>
      <c r="E3088" s="315" t="s">
        <v>86</v>
      </c>
      <c r="F3088" s="353" t="s">
        <v>17221</v>
      </c>
      <c r="G3088" s="353">
        <v>84.246575342465761</v>
      </c>
      <c r="H3088" s="356">
        <v>15.24</v>
      </c>
      <c r="I3088" s="355">
        <v>13</v>
      </c>
      <c r="J3088" s="355">
        <v>2</v>
      </c>
      <c r="K3088" s="342">
        <v>15</v>
      </c>
      <c r="L3088" s="324">
        <f t="shared" si="148"/>
        <v>0.13333333333333333</v>
      </c>
    </row>
    <row r="3089" spans="1:12" ht="12.75" x14ac:dyDescent="0.2">
      <c r="A3089" s="302" t="s">
        <v>17232</v>
      </c>
      <c r="B3089" s="312">
        <v>4625</v>
      </c>
      <c r="C3089" s="315" t="s">
        <v>86</v>
      </c>
      <c r="D3089" s="352" t="s">
        <v>17233</v>
      </c>
      <c r="E3089" s="315" t="s">
        <v>86</v>
      </c>
      <c r="F3089" s="353" t="s">
        <v>17221</v>
      </c>
      <c r="G3089" s="353">
        <v>84.2</v>
      </c>
      <c r="H3089" s="356">
        <v>15.81</v>
      </c>
      <c r="I3089" s="355">
        <v>9.14</v>
      </c>
      <c r="J3089" s="355">
        <v>5</v>
      </c>
      <c r="K3089" s="342">
        <v>14.14</v>
      </c>
      <c r="L3089" s="324">
        <f t="shared" si="148"/>
        <v>0.3536067892503536</v>
      </c>
    </row>
    <row r="3090" spans="1:12" ht="12.75" x14ac:dyDescent="0.2">
      <c r="A3090" s="302" t="s">
        <v>17232</v>
      </c>
      <c r="B3090" s="312">
        <v>4625</v>
      </c>
      <c r="C3090" s="315" t="s">
        <v>86</v>
      </c>
      <c r="D3090" s="352" t="s">
        <v>17233</v>
      </c>
      <c r="E3090" s="315" t="s">
        <v>86</v>
      </c>
      <c r="F3090" s="353" t="s">
        <v>17221</v>
      </c>
      <c r="G3090" s="353">
        <v>84.2</v>
      </c>
      <c r="H3090" s="356">
        <v>15.8</v>
      </c>
      <c r="I3090" s="355">
        <v>9.7100000000000009</v>
      </c>
      <c r="J3090" s="355">
        <v>4.57</v>
      </c>
      <c r="K3090" s="342">
        <v>14.28</v>
      </c>
      <c r="L3090" s="324">
        <f t="shared" si="148"/>
        <v>0.32002801120448182</v>
      </c>
    </row>
    <row r="3091" spans="1:12" ht="12.75" x14ac:dyDescent="0.2">
      <c r="A3091" s="302" t="s">
        <v>17232</v>
      </c>
      <c r="B3091" s="312">
        <v>4625</v>
      </c>
      <c r="C3091" s="315" t="s">
        <v>86</v>
      </c>
      <c r="D3091" s="352" t="s">
        <v>17233</v>
      </c>
      <c r="E3091" s="315" t="s">
        <v>86</v>
      </c>
      <c r="F3091" s="353" t="s">
        <v>17221</v>
      </c>
      <c r="G3091" s="353">
        <v>84.2</v>
      </c>
      <c r="H3091" s="356">
        <v>15.8</v>
      </c>
      <c r="I3091" s="355">
        <v>9</v>
      </c>
      <c r="J3091" s="355">
        <v>4</v>
      </c>
      <c r="K3091" s="342">
        <v>13</v>
      </c>
      <c r="L3091" s="324">
        <f t="shared" si="148"/>
        <v>0.30769230769230771</v>
      </c>
    </row>
    <row r="3092" spans="1:12" ht="12.75" x14ac:dyDescent="0.2">
      <c r="A3092" s="302" t="s">
        <v>17232</v>
      </c>
      <c r="B3092" s="312">
        <v>11080</v>
      </c>
      <c r="C3092" s="315" t="s">
        <v>86</v>
      </c>
      <c r="D3092" s="352" t="s">
        <v>17233</v>
      </c>
      <c r="E3092" s="315" t="s">
        <v>86</v>
      </c>
      <c r="F3092" s="353" t="s">
        <v>17222</v>
      </c>
      <c r="G3092" s="353">
        <v>84.1</v>
      </c>
      <c r="H3092" s="356">
        <v>15.56</v>
      </c>
      <c r="I3092" s="355">
        <v>14.94</v>
      </c>
      <c r="J3092" s="355">
        <v>5.1199999999999992</v>
      </c>
      <c r="K3092" s="342">
        <v>20.059999999999999</v>
      </c>
      <c r="L3092" s="324">
        <f t="shared" si="148"/>
        <v>0.25523429710867396</v>
      </c>
    </row>
    <row r="3093" spans="1:12" ht="12.75" x14ac:dyDescent="0.2">
      <c r="A3093" s="302" t="s">
        <v>17232</v>
      </c>
      <c r="B3093" s="312">
        <v>7654</v>
      </c>
      <c r="C3093" s="315" t="s">
        <v>86</v>
      </c>
      <c r="D3093" s="352" t="s">
        <v>17233</v>
      </c>
      <c r="E3093" s="315" t="s">
        <v>86</v>
      </c>
      <c r="F3093" s="353" t="s">
        <v>17221</v>
      </c>
      <c r="G3093" s="353">
        <v>84</v>
      </c>
      <c r="H3093" s="356">
        <v>15.91</v>
      </c>
      <c r="I3093" s="355">
        <v>8.27</v>
      </c>
      <c r="J3093" s="355">
        <v>0.20000000000000107</v>
      </c>
      <c r="K3093" s="342">
        <v>8.4700000000000006</v>
      </c>
      <c r="L3093" s="324">
        <f t="shared" si="148"/>
        <v>2.3612750885478283E-2</v>
      </c>
    </row>
    <row r="3094" spans="1:12" ht="12.75" x14ac:dyDescent="0.2">
      <c r="A3094" s="302" t="s">
        <v>17232</v>
      </c>
      <c r="B3094" s="312">
        <v>7654</v>
      </c>
      <c r="C3094" s="315" t="s">
        <v>86</v>
      </c>
      <c r="D3094" s="352" t="s">
        <v>17233</v>
      </c>
      <c r="E3094" s="315" t="s">
        <v>86</v>
      </c>
      <c r="F3094" s="353" t="s">
        <v>17221</v>
      </c>
      <c r="G3094" s="353">
        <v>84</v>
      </c>
      <c r="H3094" s="356">
        <v>15.84</v>
      </c>
      <c r="I3094" s="355">
        <v>8.15</v>
      </c>
      <c r="J3094" s="355">
        <v>1.0999999999999996</v>
      </c>
      <c r="K3094" s="342">
        <v>9.25</v>
      </c>
      <c r="L3094" s="324">
        <f t="shared" si="148"/>
        <v>0.11891891891891888</v>
      </c>
    </row>
    <row r="3095" spans="1:12" ht="12.75" x14ac:dyDescent="0.2">
      <c r="A3095" s="302" t="s">
        <v>17232</v>
      </c>
      <c r="B3095" s="312">
        <v>11160</v>
      </c>
      <c r="C3095" s="315" t="s">
        <v>86</v>
      </c>
      <c r="D3095" s="352" t="s">
        <v>17233</v>
      </c>
      <c r="E3095" s="315" t="s">
        <v>86</v>
      </c>
      <c r="F3095" s="360" t="s">
        <v>17222</v>
      </c>
      <c r="G3095" s="353">
        <v>83.9</v>
      </c>
      <c r="H3095" s="356">
        <v>16.170000000000002</v>
      </c>
      <c r="I3095" s="355">
        <v>6.36</v>
      </c>
      <c r="J3095" s="355">
        <v>3.54</v>
      </c>
      <c r="K3095" s="342">
        <v>9.9</v>
      </c>
      <c r="L3095" s="324">
        <f t="shared" si="148"/>
        <v>0.35757575757575755</v>
      </c>
    </row>
    <row r="3096" spans="1:12" ht="12.75" x14ac:dyDescent="0.2">
      <c r="A3096" s="302" t="s">
        <v>17232</v>
      </c>
      <c r="B3096" s="312">
        <v>7654</v>
      </c>
      <c r="C3096" s="315" t="s">
        <v>86</v>
      </c>
      <c r="D3096" s="352" t="s">
        <v>17233</v>
      </c>
      <c r="E3096" s="315" t="s">
        <v>86</v>
      </c>
      <c r="F3096" s="353" t="s">
        <v>17221</v>
      </c>
      <c r="G3096" s="353">
        <v>83.8</v>
      </c>
      <c r="H3096" s="356">
        <v>15.33</v>
      </c>
      <c r="I3096" s="355">
        <v>13.7</v>
      </c>
      <c r="J3096" s="355">
        <v>4.1500000000000021</v>
      </c>
      <c r="K3096" s="342">
        <v>17.850000000000001</v>
      </c>
      <c r="L3096" s="324">
        <f t="shared" si="148"/>
        <v>0.23249299719887964</v>
      </c>
    </row>
    <row r="3097" spans="1:12" ht="12.75" x14ac:dyDescent="0.2">
      <c r="A3097" s="302" t="s">
        <v>17232</v>
      </c>
      <c r="B3097" s="312">
        <v>11400</v>
      </c>
      <c r="C3097" s="315" t="s">
        <v>86</v>
      </c>
      <c r="D3097" s="352" t="s">
        <v>17233</v>
      </c>
      <c r="E3097" s="315" t="s">
        <v>86</v>
      </c>
      <c r="F3097" s="353" t="s">
        <v>17222</v>
      </c>
      <c r="G3097" s="353">
        <v>83.54122807017545</v>
      </c>
      <c r="H3097" s="356">
        <v>16.059999999999999</v>
      </c>
      <c r="I3097" s="355">
        <v>10.039999999999999</v>
      </c>
      <c r="J3097" s="355">
        <v>3.74</v>
      </c>
      <c r="K3097" s="342">
        <v>13.78</v>
      </c>
      <c r="L3097" s="324">
        <f t="shared" si="148"/>
        <v>0.27140783744557334</v>
      </c>
    </row>
    <row r="3098" spans="1:12" ht="12.75" x14ac:dyDescent="0.2">
      <c r="A3098" s="302" t="s">
        <v>17232</v>
      </c>
      <c r="B3098" s="312">
        <v>11160</v>
      </c>
      <c r="C3098" s="315" t="s">
        <v>86</v>
      </c>
      <c r="D3098" s="352" t="s">
        <v>17233</v>
      </c>
      <c r="E3098" s="315" t="s">
        <v>86</v>
      </c>
      <c r="F3098" s="360" t="s">
        <v>17221</v>
      </c>
      <c r="G3098" s="353">
        <v>83.218369175627231</v>
      </c>
      <c r="H3098" s="356">
        <v>15.4</v>
      </c>
      <c r="I3098" s="355">
        <v>14.15</v>
      </c>
      <c r="J3098" s="355">
        <v>4.91</v>
      </c>
      <c r="K3098" s="342">
        <v>19.059999999999999</v>
      </c>
      <c r="L3098" s="324">
        <f t="shared" si="148"/>
        <v>0.25760755508919203</v>
      </c>
    </row>
    <row r="3099" spans="1:12" ht="12.75" x14ac:dyDescent="0.2">
      <c r="A3099" s="302" t="s">
        <v>17232</v>
      </c>
      <c r="B3099" s="312">
        <v>6276</v>
      </c>
      <c r="C3099" s="315" t="s">
        <v>86</v>
      </c>
      <c r="D3099" s="352" t="s">
        <v>17233</v>
      </c>
      <c r="E3099" s="315" t="s">
        <v>86</v>
      </c>
      <c r="F3099" s="360" t="s">
        <v>17222</v>
      </c>
      <c r="G3099" s="353">
        <v>83</v>
      </c>
      <c r="H3099" s="356">
        <v>15.88</v>
      </c>
      <c r="I3099" s="355">
        <v>8.2799999999999994</v>
      </c>
      <c r="J3099" s="355">
        <v>3.0500000000000007</v>
      </c>
      <c r="K3099" s="342">
        <v>11.33</v>
      </c>
      <c r="L3099" s="324">
        <f t="shared" si="148"/>
        <v>0.26919682259488092</v>
      </c>
    </row>
    <row r="3100" spans="1:12" ht="12.75" x14ac:dyDescent="0.2">
      <c r="A3100" s="302" t="s">
        <v>17232</v>
      </c>
      <c r="B3100" s="312">
        <v>11080</v>
      </c>
      <c r="C3100" s="315" t="s">
        <v>86</v>
      </c>
      <c r="D3100" s="352" t="s">
        <v>17233</v>
      </c>
      <c r="E3100" s="315" t="s">
        <v>86</v>
      </c>
      <c r="F3100" s="353" t="s">
        <v>17222</v>
      </c>
      <c r="G3100" s="353">
        <v>82.9</v>
      </c>
      <c r="H3100" s="356">
        <v>15.56</v>
      </c>
      <c r="I3100" s="355">
        <v>14.83</v>
      </c>
      <c r="J3100" s="355">
        <v>5.2999999999999989</v>
      </c>
      <c r="K3100" s="342">
        <v>20.13</v>
      </c>
      <c r="L3100" s="324">
        <f t="shared" si="148"/>
        <v>0.26328862394436159</v>
      </c>
    </row>
    <row r="3101" spans="1:12" ht="12.75" x14ac:dyDescent="0.2">
      <c r="A3101" s="302" t="s">
        <v>17232</v>
      </c>
      <c r="B3101" s="312">
        <v>11080</v>
      </c>
      <c r="C3101" s="315" t="s">
        <v>86</v>
      </c>
      <c r="D3101" s="352" t="s">
        <v>17233</v>
      </c>
      <c r="E3101" s="315" t="s">
        <v>86</v>
      </c>
      <c r="F3101" s="353" t="s">
        <v>17222</v>
      </c>
      <c r="G3101" s="353">
        <v>82.9</v>
      </c>
      <c r="H3101" s="356">
        <v>15.56</v>
      </c>
      <c r="I3101" s="355">
        <v>2.58</v>
      </c>
      <c r="J3101" s="355">
        <v>12.83</v>
      </c>
      <c r="K3101" s="342">
        <v>15.41</v>
      </c>
      <c r="L3101" s="324">
        <f t="shared" si="148"/>
        <v>0.83257624918883844</v>
      </c>
    </row>
    <row r="3102" spans="1:12" ht="12.75" x14ac:dyDescent="0.2">
      <c r="A3102" s="302" t="s">
        <v>17232</v>
      </c>
      <c r="B3102" s="312">
        <v>11160</v>
      </c>
      <c r="C3102" s="315" t="s">
        <v>86</v>
      </c>
      <c r="D3102" s="352" t="s">
        <v>17233</v>
      </c>
      <c r="E3102" s="315" t="s">
        <v>86</v>
      </c>
      <c r="F3102" s="360" t="s">
        <v>17221</v>
      </c>
      <c r="G3102" s="353">
        <v>82.817741935483866</v>
      </c>
      <c r="H3102" s="356">
        <v>15.4</v>
      </c>
      <c r="I3102" s="355">
        <v>14.29</v>
      </c>
      <c r="J3102" s="355">
        <v>4.8899999999999997</v>
      </c>
      <c r="K3102" s="342">
        <v>19.18</v>
      </c>
      <c r="L3102" s="324">
        <f t="shared" si="148"/>
        <v>0.2549530761209593</v>
      </c>
    </row>
    <row r="3103" spans="1:12" ht="12.75" x14ac:dyDescent="0.2">
      <c r="A3103" s="302" t="s">
        <v>17232</v>
      </c>
      <c r="B3103" s="312">
        <v>11080</v>
      </c>
      <c r="C3103" s="315" t="s">
        <v>86</v>
      </c>
      <c r="D3103" s="352" t="s">
        <v>17233</v>
      </c>
      <c r="E3103" s="315" t="s">
        <v>86</v>
      </c>
      <c r="F3103" s="353" t="s">
        <v>17222</v>
      </c>
      <c r="G3103" s="353">
        <v>82.7</v>
      </c>
      <c r="H3103" s="356">
        <v>15.7</v>
      </c>
      <c r="I3103" s="355">
        <v>11.91</v>
      </c>
      <c r="J3103" s="355">
        <v>5</v>
      </c>
      <c r="K3103" s="342">
        <v>16.91</v>
      </c>
      <c r="L3103" s="324">
        <f t="shared" si="148"/>
        <v>0.29568302779420463</v>
      </c>
    </row>
    <row r="3104" spans="1:12" ht="12.75" x14ac:dyDescent="0.2">
      <c r="A3104" s="302" t="s">
        <v>17232</v>
      </c>
      <c r="B3104" s="312">
        <v>12101</v>
      </c>
      <c r="C3104" s="315" t="s">
        <v>86</v>
      </c>
      <c r="D3104" s="352" t="s">
        <v>17233</v>
      </c>
      <c r="E3104" s="315" t="s">
        <v>86</v>
      </c>
      <c r="F3104" s="353" t="s">
        <v>17222</v>
      </c>
      <c r="G3104" s="353">
        <v>82.5</v>
      </c>
      <c r="H3104" s="356">
        <v>15.74</v>
      </c>
      <c r="I3104" s="355">
        <v>9.2899999999999991</v>
      </c>
      <c r="J3104" s="355">
        <v>2.9600000000000009</v>
      </c>
      <c r="K3104" s="342">
        <v>12.25</v>
      </c>
      <c r="L3104" s="324">
        <f t="shared" si="148"/>
        <v>0.24163265306122456</v>
      </c>
    </row>
    <row r="3105" spans="1:12" ht="12.75" x14ac:dyDescent="0.2">
      <c r="A3105" s="302" t="s">
        <v>17232</v>
      </c>
      <c r="B3105" s="312">
        <v>11160</v>
      </c>
      <c r="C3105" s="315" t="s">
        <v>86</v>
      </c>
      <c r="D3105" s="352" t="s">
        <v>17233</v>
      </c>
      <c r="E3105" s="315" t="s">
        <v>86</v>
      </c>
      <c r="F3105" s="360" t="s">
        <v>17222</v>
      </c>
      <c r="G3105" s="353">
        <v>82.5</v>
      </c>
      <c r="H3105" s="356">
        <v>16.079999999999998</v>
      </c>
      <c r="I3105" s="355">
        <v>8.24</v>
      </c>
      <c r="J3105" s="355">
        <v>3.4800000000000004</v>
      </c>
      <c r="K3105" s="342">
        <v>11.72</v>
      </c>
      <c r="L3105" s="324">
        <f t="shared" si="148"/>
        <v>0.29692832764505123</v>
      </c>
    </row>
    <row r="3106" spans="1:12" ht="12.75" x14ac:dyDescent="0.2">
      <c r="A3106" s="302" t="s">
        <v>17232</v>
      </c>
      <c r="B3106" s="312">
        <v>12101</v>
      </c>
      <c r="C3106" s="315" t="s">
        <v>86</v>
      </c>
      <c r="D3106" s="352" t="s">
        <v>17233</v>
      </c>
      <c r="E3106" s="315" t="s">
        <v>86</v>
      </c>
      <c r="F3106" s="353" t="s">
        <v>17222</v>
      </c>
      <c r="G3106" s="353">
        <v>82.2</v>
      </c>
      <c r="H3106" s="356">
        <v>15.74</v>
      </c>
      <c r="I3106" s="355">
        <v>9.75</v>
      </c>
      <c r="J3106" s="355">
        <v>2.9800000000000004</v>
      </c>
      <c r="K3106" s="342">
        <v>12.73</v>
      </c>
      <c r="L3106" s="324">
        <f t="shared" si="148"/>
        <v>0.23409269442262376</v>
      </c>
    </row>
    <row r="3107" spans="1:12" ht="12.75" x14ac:dyDescent="0.2">
      <c r="A3107" s="302" t="s">
        <v>17232</v>
      </c>
      <c r="B3107" s="312">
        <v>12101</v>
      </c>
      <c r="C3107" s="315" t="s">
        <v>86</v>
      </c>
      <c r="D3107" s="352" t="s">
        <v>17233</v>
      </c>
      <c r="E3107" s="315" t="s">
        <v>86</v>
      </c>
      <c r="F3107" s="353" t="s">
        <v>17222</v>
      </c>
      <c r="G3107" s="353">
        <v>82.1</v>
      </c>
      <c r="H3107" s="356">
        <v>15.73</v>
      </c>
      <c r="I3107" s="355">
        <v>9.9</v>
      </c>
      <c r="J3107" s="355">
        <v>2.9800000000000004</v>
      </c>
      <c r="K3107" s="342">
        <v>12.88</v>
      </c>
      <c r="L3107" s="324">
        <f t="shared" si="148"/>
        <v>0.23136645962732921</v>
      </c>
    </row>
    <row r="3108" spans="1:12" ht="12.75" x14ac:dyDescent="0.2">
      <c r="A3108" s="302" t="s">
        <v>17232</v>
      </c>
      <c r="B3108" s="312">
        <v>11080</v>
      </c>
      <c r="C3108" s="315" t="s">
        <v>86</v>
      </c>
      <c r="D3108" s="352" t="s">
        <v>17233</v>
      </c>
      <c r="E3108" s="315" t="s">
        <v>86</v>
      </c>
      <c r="F3108" s="353" t="s">
        <v>17222</v>
      </c>
      <c r="G3108" s="353">
        <v>82.1</v>
      </c>
      <c r="H3108" s="356">
        <v>15.71</v>
      </c>
      <c r="I3108" s="355">
        <v>12</v>
      </c>
      <c r="J3108" s="355">
        <v>5.0199999999999996</v>
      </c>
      <c r="K3108" s="342">
        <v>17.02</v>
      </c>
      <c r="L3108" s="324">
        <f t="shared" si="148"/>
        <v>0.29494712103407755</v>
      </c>
    </row>
    <row r="3109" spans="1:12" ht="12.75" x14ac:dyDescent="0.2">
      <c r="A3109" s="302" t="s">
        <v>17232</v>
      </c>
      <c r="B3109" s="312">
        <v>12101</v>
      </c>
      <c r="C3109" s="315" t="s">
        <v>86</v>
      </c>
      <c r="D3109" s="352" t="s">
        <v>17233</v>
      </c>
      <c r="E3109" s="315" t="s">
        <v>86</v>
      </c>
      <c r="F3109" s="353" t="s">
        <v>17222</v>
      </c>
      <c r="G3109" s="353">
        <v>82</v>
      </c>
      <c r="H3109" s="356">
        <v>15.73</v>
      </c>
      <c r="I3109" s="355">
        <v>10.06</v>
      </c>
      <c r="J3109" s="355">
        <v>3.0199999999999996</v>
      </c>
      <c r="K3109" s="342">
        <v>13.08</v>
      </c>
      <c r="L3109" s="324">
        <f t="shared" si="148"/>
        <v>0.23088685015290517</v>
      </c>
    </row>
    <row r="3110" spans="1:12" ht="12.75" x14ac:dyDescent="0.2">
      <c r="A3110" s="302" t="s">
        <v>17232</v>
      </c>
      <c r="B3110" s="312">
        <v>11080</v>
      </c>
      <c r="C3110" s="315" t="s">
        <v>86</v>
      </c>
      <c r="D3110" s="352" t="s">
        <v>17233</v>
      </c>
      <c r="E3110" s="315" t="s">
        <v>86</v>
      </c>
      <c r="F3110" s="353" t="s">
        <v>17222</v>
      </c>
      <c r="G3110" s="353">
        <v>82</v>
      </c>
      <c r="H3110" s="356">
        <v>15.71</v>
      </c>
      <c r="I3110" s="355">
        <v>11.91</v>
      </c>
      <c r="J3110" s="355">
        <v>5.07</v>
      </c>
      <c r="K3110" s="342">
        <v>16.98</v>
      </c>
      <c r="L3110" s="324">
        <f t="shared" si="148"/>
        <v>0.29858657243816256</v>
      </c>
    </row>
    <row r="3111" spans="1:12" ht="12.75" x14ac:dyDescent="0.2">
      <c r="A3111" s="302" t="s">
        <v>17232</v>
      </c>
      <c r="B3111" s="312">
        <v>4700</v>
      </c>
      <c r="C3111" s="315" t="s">
        <v>86</v>
      </c>
      <c r="D3111" s="352" t="s">
        <v>17233</v>
      </c>
      <c r="E3111" s="315" t="s">
        <v>86</v>
      </c>
      <c r="F3111" s="353" t="s">
        <v>17222</v>
      </c>
      <c r="G3111" s="353">
        <v>81.7</v>
      </c>
      <c r="H3111" s="356">
        <v>16.46</v>
      </c>
      <c r="I3111" s="355">
        <v>5.71</v>
      </c>
      <c r="J3111" s="355">
        <v>4.9300000000000006</v>
      </c>
      <c r="K3111" s="342">
        <f>I3111+J3111</f>
        <v>10.64</v>
      </c>
      <c r="L3111" s="324">
        <f t="shared" si="148"/>
        <v>0.46334586466165417</v>
      </c>
    </row>
    <row r="3112" spans="1:12" ht="12.75" x14ac:dyDescent="0.2">
      <c r="A3112" s="302" t="s">
        <v>17232</v>
      </c>
      <c r="B3112" s="312">
        <v>11080</v>
      </c>
      <c r="C3112" s="315" t="s">
        <v>86</v>
      </c>
      <c r="D3112" s="352" t="s">
        <v>17233</v>
      </c>
      <c r="E3112" s="315" t="s">
        <v>86</v>
      </c>
      <c r="F3112" s="353" t="s">
        <v>17222</v>
      </c>
      <c r="G3112" s="353">
        <v>81.7</v>
      </c>
      <c r="H3112" s="356">
        <v>15.56</v>
      </c>
      <c r="I3112" s="355">
        <v>16.47</v>
      </c>
      <c r="J3112" s="355">
        <v>5.09</v>
      </c>
      <c r="K3112" s="342">
        <v>21.56</v>
      </c>
      <c r="L3112" s="324">
        <f t="shared" si="148"/>
        <v>0.23608534322820038</v>
      </c>
    </row>
    <row r="3113" spans="1:12" ht="12.75" x14ac:dyDescent="0.2">
      <c r="A3113" s="302" t="s">
        <v>17232</v>
      </c>
      <c r="B3113" s="312">
        <v>11080</v>
      </c>
      <c r="C3113" s="315" t="s">
        <v>86</v>
      </c>
      <c r="D3113" s="352" t="s">
        <v>17233</v>
      </c>
      <c r="E3113" s="315" t="s">
        <v>86</v>
      </c>
      <c r="F3113" s="353" t="s">
        <v>17222</v>
      </c>
      <c r="G3113" s="353">
        <v>81.599999999999994</v>
      </c>
      <c r="H3113" s="356">
        <v>15.72</v>
      </c>
      <c r="I3113" s="355">
        <v>12.19</v>
      </c>
      <c r="J3113" s="355">
        <v>4.99</v>
      </c>
      <c r="K3113" s="342">
        <v>17.18</v>
      </c>
      <c r="L3113" s="324">
        <f t="shared" si="148"/>
        <v>0.29045401629802098</v>
      </c>
    </row>
    <row r="3114" spans="1:12" ht="12.75" x14ac:dyDescent="0.2">
      <c r="A3114" s="302" t="s">
        <v>17232</v>
      </c>
      <c r="B3114" s="312">
        <v>11160</v>
      </c>
      <c r="C3114" s="315" t="s">
        <v>86</v>
      </c>
      <c r="D3114" s="352" t="s">
        <v>17233</v>
      </c>
      <c r="E3114" s="315" t="s">
        <v>86</v>
      </c>
      <c r="F3114" s="360" t="s">
        <v>17222</v>
      </c>
      <c r="G3114" s="353">
        <v>81.3</v>
      </c>
      <c r="H3114" s="356">
        <v>16.079999999999998</v>
      </c>
      <c r="I3114" s="355">
        <v>7.88</v>
      </c>
      <c r="J3114" s="355">
        <v>3.62</v>
      </c>
      <c r="K3114" s="342">
        <v>11.5</v>
      </c>
      <c r="L3114" s="324">
        <f t="shared" si="148"/>
        <v>0.31478260869565217</v>
      </c>
    </row>
    <row r="3115" spans="1:12" ht="12.75" x14ac:dyDescent="0.2">
      <c r="A3115" s="302" t="s">
        <v>17232</v>
      </c>
      <c r="B3115" s="312">
        <v>4700</v>
      </c>
      <c r="C3115" s="315" t="s">
        <v>86</v>
      </c>
      <c r="D3115" s="352" t="s">
        <v>17233</v>
      </c>
      <c r="E3115" s="315" t="s">
        <v>86</v>
      </c>
      <c r="F3115" s="353" t="s">
        <v>17222</v>
      </c>
      <c r="G3115" s="353">
        <v>81.2</v>
      </c>
      <c r="H3115" s="356">
        <v>16.45</v>
      </c>
      <c r="I3115" s="355">
        <v>6.1</v>
      </c>
      <c r="J3115" s="355">
        <v>4.4000000000000004</v>
      </c>
      <c r="K3115" s="342">
        <f>I3115+J3115</f>
        <v>10.5</v>
      </c>
      <c r="L3115" s="324">
        <f t="shared" si="148"/>
        <v>0.41904761904761906</v>
      </c>
    </row>
    <row r="3116" spans="1:12" ht="12.75" x14ac:dyDescent="0.2">
      <c r="A3116" s="302" t="s">
        <v>17232</v>
      </c>
      <c r="B3116" s="312">
        <v>4700</v>
      </c>
      <c r="C3116" s="315" t="s">
        <v>86</v>
      </c>
      <c r="D3116" s="352" t="s">
        <v>17233</v>
      </c>
      <c r="E3116" s="315" t="s">
        <v>86</v>
      </c>
      <c r="F3116" s="353" t="s">
        <v>17222</v>
      </c>
      <c r="G3116" s="353">
        <v>81.2</v>
      </c>
      <c r="H3116" s="356">
        <v>16.440000000000001</v>
      </c>
      <c r="I3116" s="355">
        <v>6.06</v>
      </c>
      <c r="J3116" s="355">
        <v>4.5700000000000012</v>
      </c>
      <c r="K3116" s="342">
        <f>I3116+J3116</f>
        <v>10.63</v>
      </c>
      <c r="L3116" s="324">
        <f t="shared" si="148"/>
        <v>0.42991533396048925</v>
      </c>
    </row>
    <row r="3117" spans="1:12" ht="12.75" x14ac:dyDescent="0.2">
      <c r="A3117" s="302" t="s">
        <v>17232</v>
      </c>
      <c r="B3117" s="312">
        <v>11160</v>
      </c>
      <c r="C3117" s="315" t="s">
        <v>86</v>
      </c>
      <c r="D3117" s="352" t="s">
        <v>17233</v>
      </c>
      <c r="E3117" s="315" t="s">
        <v>86</v>
      </c>
      <c r="F3117" s="360" t="s">
        <v>17222</v>
      </c>
      <c r="G3117" s="353">
        <v>80.900000000000006</v>
      </c>
      <c r="H3117" s="356">
        <v>16.010000000000002</v>
      </c>
      <c r="I3117" s="355">
        <v>7.77</v>
      </c>
      <c r="J3117" s="355">
        <v>3.8200000000000003</v>
      </c>
      <c r="K3117" s="342">
        <v>11.59</v>
      </c>
      <c r="L3117" s="324">
        <f t="shared" si="148"/>
        <v>0.3295944779982744</v>
      </c>
    </row>
    <row r="3118" spans="1:12" ht="12.75" x14ac:dyDescent="0.2">
      <c r="A3118" s="302" t="s">
        <v>17232</v>
      </c>
      <c r="B3118" s="312">
        <v>4680</v>
      </c>
      <c r="C3118" s="315" t="s">
        <v>86</v>
      </c>
      <c r="D3118" s="352" t="s">
        <v>17233</v>
      </c>
      <c r="E3118" s="315" t="s">
        <v>86</v>
      </c>
      <c r="F3118" s="341" t="s">
        <v>17222</v>
      </c>
      <c r="G3118" s="353">
        <v>80.8</v>
      </c>
      <c r="H3118" s="356">
        <v>16.91</v>
      </c>
      <c r="I3118" s="355">
        <v>10.27</v>
      </c>
      <c r="J3118" s="355">
        <v>4.0600000000000005</v>
      </c>
      <c r="K3118" s="342">
        <v>14.33</v>
      </c>
      <c r="L3118" s="324">
        <f t="shared" si="148"/>
        <v>0.28332170272156321</v>
      </c>
    </row>
    <row r="3119" spans="1:12" ht="12.75" x14ac:dyDescent="0.2">
      <c r="A3119" s="302" t="s">
        <v>17232</v>
      </c>
      <c r="B3119" s="312">
        <v>11160</v>
      </c>
      <c r="C3119" s="315" t="s">
        <v>86</v>
      </c>
      <c r="D3119" s="352" t="s">
        <v>17233</v>
      </c>
      <c r="E3119" s="315" t="s">
        <v>86</v>
      </c>
      <c r="F3119" s="360" t="s">
        <v>17222</v>
      </c>
      <c r="G3119" s="353">
        <v>80.5</v>
      </c>
      <c r="H3119" s="356">
        <v>16.149999999999999</v>
      </c>
      <c r="I3119" s="355">
        <v>7.62</v>
      </c>
      <c r="J3119" s="355">
        <v>3.5699999999999994</v>
      </c>
      <c r="K3119" s="342">
        <v>11.19</v>
      </c>
      <c r="L3119" s="324">
        <f t="shared" si="148"/>
        <v>0.31903485254691683</v>
      </c>
    </row>
    <row r="3120" spans="1:12" ht="12.75" x14ac:dyDescent="0.2">
      <c r="A3120" s="302" t="s">
        <v>17232</v>
      </c>
      <c r="B3120" s="312">
        <v>11100</v>
      </c>
      <c r="C3120" s="315" t="s">
        <v>86</v>
      </c>
      <c r="D3120" s="352" t="s">
        <v>17233</v>
      </c>
      <c r="E3120" s="315" t="s">
        <v>86</v>
      </c>
      <c r="F3120" s="360" t="s">
        <v>17222</v>
      </c>
      <c r="G3120" s="353">
        <v>79.3</v>
      </c>
      <c r="H3120" s="356">
        <v>15.95</v>
      </c>
      <c r="I3120" s="355">
        <v>9.24</v>
      </c>
      <c r="J3120" s="355">
        <v>4.1899999999999995</v>
      </c>
      <c r="K3120" s="342">
        <v>13.43</v>
      </c>
      <c r="L3120" s="324">
        <f t="shared" si="148"/>
        <v>0.31198808637379</v>
      </c>
    </row>
    <row r="3121" spans="1:12" ht="12.75" x14ac:dyDescent="0.2">
      <c r="A3121" s="302" t="s">
        <v>17232</v>
      </c>
      <c r="B3121" s="312" t="s">
        <v>17235</v>
      </c>
      <c r="C3121" s="315" t="s">
        <v>86</v>
      </c>
      <c r="D3121" s="352" t="s">
        <v>17233</v>
      </c>
      <c r="E3121" s="315" t="s">
        <v>86</v>
      </c>
      <c r="F3121" s="353" t="s">
        <v>17222</v>
      </c>
      <c r="G3121" s="353">
        <v>78.599999999999994</v>
      </c>
      <c r="H3121" s="356">
        <v>15.68</v>
      </c>
      <c r="I3121" s="355">
        <v>6.58</v>
      </c>
      <c r="J3121" s="355">
        <v>2.1799999999999997</v>
      </c>
      <c r="K3121" s="342">
        <f>I3121+J3121</f>
        <v>8.76</v>
      </c>
      <c r="L3121" s="324">
        <f t="shared" si="148"/>
        <v>0.24885844748858446</v>
      </c>
    </row>
    <row r="3122" spans="1:12" ht="12.75" x14ac:dyDescent="0.2">
      <c r="A3122" s="302" t="s">
        <v>17232</v>
      </c>
      <c r="B3122" s="312">
        <v>4700</v>
      </c>
      <c r="C3122" s="315" t="s">
        <v>86</v>
      </c>
      <c r="D3122" s="352" t="s">
        <v>17233</v>
      </c>
      <c r="E3122" s="315" t="s">
        <v>86</v>
      </c>
      <c r="F3122" s="353" t="s">
        <v>17221</v>
      </c>
      <c r="G3122" s="353">
        <v>78.361702127659569</v>
      </c>
      <c r="H3122" s="356">
        <v>16.649999999999999</v>
      </c>
      <c r="I3122" s="355">
        <v>9.36</v>
      </c>
      <c r="J3122" s="355">
        <v>2.77</v>
      </c>
      <c r="K3122" s="342">
        <f>I3122+J3122</f>
        <v>12.129999999999999</v>
      </c>
      <c r="L3122" s="324">
        <f t="shared" si="148"/>
        <v>0.22835943940643036</v>
      </c>
    </row>
    <row r="3123" spans="1:12" ht="12.75" x14ac:dyDescent="0.2">
      <c r="A3123" s="302" t="s">
        <v>17232</v>
      </c>
      <c r="B3123" s="312">
        <v>12101</v>
      </c>
      <c r="C3123" s="315" t="s">
        <v>86</v>
      </c>
      <c r="D3123" s="352" t="s">
        <v>17233</v>
      </c>
      <c r="E3123" s="315" t="s">
        <v>86</v>
      </c>
      <c r="F3123" s="353" t="s">
        <v>17222</v>
      </c>
      <c r="G3123" s="353">
        <v>78</v>
      </c>
      <c r="H3123" s="356">
        <v>15.92</v>
      </c>
      <c r="I3123" s="355">
        <v>6.87</v>
      </c>
      <c r="J3123" s="355">
        <v>2.95</v>
      </c>
      <c r="K3123" s="342">
        <v>9.82</v>
      </c>
      <c r="L3123" s="324">
        <f t="shared" si="148"/>
        <v>0.30040733197556008</v>
      </c>
    </row>
    <row r="3124" spans="1:12" ht="12.75" x14ac:dyDescent="0.2">
      <c r="A3124" s="302" t="s">
        <v>17232</v>
      </c>
      <c r="B3124" s="312">
        <v>4680</v>
      </c>
      <c r="C3124" s="315" t="s">
        <v>86</v>
      </c>
      <c r="D3124" s="352" t="s">
        <v>17233</v>
      </c>
      <c r="E3124" s="315" t="s">
        <v>86</v>
      </c>
      <c r="F3124" s="341" t="s">
        <v>17222</v>
      </c>
      <c r="G3124" s="353">
        <v>77.7</v>
      </c>
      <c r="H3124" s="356">
        <v>16.78</v>
      </c>
      <c r="I3124" s="355">
        <v>11.44</v>
      </c>
      <c r="J3124" s="355">
        <v>3.66</v>
      </c>
      <c r="K3124" s="342">
        <v>15.1</v>
      </c>
      <c r="L3124" s="324">
        <f t="shared" si="148"/>
        <v>0.24238410596026491</v>
      </c>
    </row>
    <row r="3125" spans="1:12" ht="12.75" x14ac:dyDescent="0.2">
      <c r="A3125" s="302" t="s">
        <v>17232</v>
      </c>
      <c r="B3125" s="312" t="s">
        <v>17235</v>
      </c>
      <c r="C3125" s="315" t="s">
        <v>86</v>
      </c>
      <c r="D3125" s="352" t="s">
        <v>17233</v>
      </c>
      <c r="E3125" s="315" t="s">
        <v>86</v>
      </c>
      <c r="F3125" s="353" t="s">
        <v>17222</v>
      </c>
      <c r="G3125" s="353">
        <v>77.599999999999994</v>
      </c>
      <c r="H3125" s="356">
        <v>15.69</v>
      </c>
      <c r="I3125" s="355">
        <v>6.65</v>
      </c>
      <c r="J3125" s="355">
        <v>2.17</v>
      </c>
      <c r="K3125" s="342">
        <f>I3125+J3125</f>
        <v>8.82</v>
      </c>
      <c r="L3125" s="324">
        <f t="shared" si="148"/>
        <v>0.24603174603174602</v>
      </c>
    </row>
    <row r="3126" spans="1:12" ht="12.75" x14ac:dyDescent="0.2">
      <c r="A3126" s="302" t="s">
        <v>17232</v>
      </c>
      <c r="B3126" s="312">
        <v>12101</v>
      </c>
      <c r="C3126" s="315" t="s">
        <v>86</v>
      </c>
      <c r="D3126" s="352" t="s">
        <v>17233</v>
      </c>
      <c r="E3126" s="315" t="s">
        <v>86</v>
      </c>
      <c r="F3126" s="353" t="s">
        <v>17222</v>
      </c>
      <c r="G3126" s="353">
        <v>77.099999999999994</v>
      </c>
      <c r="H3126" s="356">
        <v>15.92</v>
      </c>
      <c r="I3126" s="355">
        <v>7.01</v>
      </c>
      <c r="J3126" s="355">
        <v>2.8599999999999994</v>
      </c>
      <c r="K3126" s="342">
        <v>9.8699999999999992</v>
      </c>
      <c r="L3126" s="324">
        <f t="shared" si="148"/>
        <v>0.28976697061803441</v>
      </c>
    </row>
    <row r="3127" spans="1:12" ht="12.75" x14ac:dyDescent="0.2">
      <c r="A3127" s="302" t="s">
        <v>17232</v>
      </c>
      <c r="B3127" s="312">
        <v>4680</v>
      </c>
      <c r="C3127" s="315" t="s">
        <v>86</v>
      </c>
      <c r="D3127" s="352" t="s">
        <v>17233</v>
      </c>
      <c r="E3127" s="315" t="s">
        <v>86</v>
      </c>
      <c r="F3127" s="341" t="s">
        <v>17222</v>
      </c>
      <c r="G3127" s="353">
        <v>77</v>
      </c>
      <c r="H3127" s="356">
        <v>16.8</v>
      </c>
      <c r="I3127" s="355">
        <v>11.02</v>
      </c>
      <c r="J3127" s="355">
        <v>3.9400000000000013</v>
      </c>
      <c r="K3127" s="342">
        <v>14.96</v>
      </c>
      <c r="L3127" s="324">
        <f t="shared" ref="L3127:L3190" si="149">IF(J3127="","",IF(K3127="","",J3127/K3127))</f>
        <v>0.2633689839572193</v>
      </c>
    </row>
    <row r="3128" spans="1:12" ht="12.75" x14ac:dyDescent="0.2">
      <c r="A3128" s="302" t="s">
        <v>17232</v>
      </c>
      <c r="B3128" s="312">
        <v>12101</v>
      </c>
      <c r="C3128" s="315" t="s">
        <v>86</v>
      </c>
      <c r="D3128" s="352" t="s">
        <v>17233</v>
      </c>
      <c r="E3128" s="315" t="s">
        <v>86</v>
      </c>
      <c r="F3128" s="353" t="s">
        <v>17222</v>
      </c>
      <c r="G3128" s="353">
        <v>76.900000000000006</v>
      </c>
      <c r="H3128" s="356">
        <v>15.91</v>
      </c>
      <c r="I3128" s="355">
        <v>7.25</v>
      </c>
      <c r="J3128" s="355">
        <v>2.99</v>
      </c>
      <c r="K3128" s="342">
        <v>10.24</v>
      </c>
      <c r="L3128" s="324">
        <f t="shared" si="149"/>
        <v>0.2919921875</v>
      </c>
    </row>
    <row r="3129" spans="1:12" ht="12.75" x14ac:dyDescent="0.2">
      <c r="A3129" s="302" t="s">
        <v>17232</v>
      </c>
      <c r="B3129" s="312" t="s">
        <v>17235</v>
      </c>
      <c r="C3129" s="315" t="s">
        <v>86</v>
      </c>
      <c r="D3129" s="352" t="s">
        <v>17233</v>
      </c>
      <c r="E3129" s="315" t="s">
        <v>86</v>
      </c>
      <c r="F3129" s="353" t="s">
        <v>17222</v>
      </c>
      <c r="G3129" s="353">
        <v>76.7</v>
      </c>
      <c r="H3129" s="356">
        <v>15.7</v>
      </c>
      <c r="I3129" s="355">
        <v>6.64</v>
      </c>
      <c r="J3129" s="355">
        <v>2.2299999999999995</v>
      </c>
      <c r="K3129" s="342">
        <f>I3129+J3129</f>
        <v>8.8699999999999992</v>
      </c>
      <c r="L3129" s="324">
        <f t="shared" si="149"/>
        <v>0.2514092446448703</v>
      </c>
    </row>
    <row r="3130" spans="1:12" ht="12.75" x14ac:dyDescent="0.2">
      <c r="A3130" s="302" t="s">
        <v>17232</v>
      </c>
      <c r="B3130" s="312">
        <v>12101</v>
      </c>
      <c r="C3130" s="315" t="s">
        <v>86</v>
      </c>
      <c r="D3130" s="352" t="s">
        <v>17233</v>
      </c>
      <c r="E3130" s="315" t="s">
        <v>86</v>
      </c>
      <c r="F3130" s="353" t="s">
        <v>17222</v>
      </c>
      <c r="G3130" s="353">
        <v>76.3</v>
      </c>
      <c r="H3130" s="356">
        <v>15.92</v>
      </c>
      <c r="I3130" s="355">
        <v>6.91</v>
      </c>
      <c r="J3130" s="355">
        <v>2.629999999999999</v>
      </c>
      <c r="K3130" s="342">
        <v>9.5399999999999991</v>
      </c>
      <c r="L3130" s="324">
        <f t="shared" si="149"/>
        <v>0.27568134171907749</v>
      </c>
    </row>
    <row r="3131" spans="1:12" ht="12.75" x14ac:dyDescent="0.2">
      <c r="A3131" s="302" t="s">
        <v>17232</v>
      </c>
      <c r="B3131" s="312">
        <v>2886</v>
      </c>
      <c r="C3131" s="315" t="s">
        <v>86</v>
      </c>
      <c r="D3131" s="352" t="s">
        <v>17233</v>
      </c>
      <c r="E3131" s="315" t="s">
        <v>86</v>
      </c>
      <c r="F3131" s="341" t="s">
        <v>17221</v>
      </c>
      <c r="G3131" s="353">
        <v>75</v>
      </c>
      <c r="H3131" s="356">
        <v>17</v>
      </c>
      <c r="I3131" s="355">
        <v>11.4</v>
      </c>
      <c r="J3131" s="355">
        <v>4.4000000000000004</v>
      </c>
      <c r="K3131" s="342">
        <v>15.8</v>
      </c>
      <c r="L3131" s="324">
        <f t="shared" si="149"/>
        <v>0.27848101265822783</v>
      </c>
    </row>
    <row r="3132" spans="1:12" ht="12.75" x14ac:dyDescent="0.2">
      <c r="A3132" s="302" t="s">
        <v>17232</v>
      </c>
      <c r="B3132" s="312">
        <v>2886</v>
      </c>
      <c r="C3132" s="315" t="s">
        <v>86</v>
      </c>
      <c r="D3132" s="352" t="s">
        <v>17233</v>
      </c>
      <c r="E3132" s="315" t="s">
        <v>86</v>
      </c>
      <c r="F3132" s="341" t="s">
        <v>17221</v>
      </c>
      <c r="G3132" s="353">
        <v>75</v>
      </c>
      <c r="H3132" s="356">
        <v>17.079999999999998</v>
      </c>
      <c r="I3132" s="355">
        <v>10.27</v>
      </c>
      <c r="J3132" s="355">
        <v>4</v>
      </c>
      <c r="K3132" s="342">
        <v>14.27</v>
      </c>
      <c r="L3132" s="324">
        <f t="shared" si="149"/>
        <v>0.28030833917309039</v>
      </c>
    </row>
    <row r="3133" spans="1:12" ht="12.75" x14ac:dyDescent="0.2">
      <c r="A3133" s="302" t="s">
        <v>17232</v>
      </c>
      <c r="B3133" s="312">
        <v>2886</v>
      </c>
      <c r="C3133" s="315" t="s">
        <v>86</v>
      </c>
      <c r="D3133" s="352" t="s">
        <v>17233</v>
      </c>
      <c r="E3133" s="315" t="s">
        <v>86</v>
      </c>
      <c r="F3133" s="341" t="s">
        <v>17221</v>
      </c>
      <c r="G3133" s="353">
        <v>75</v>
      </c>
      <c r="H3133" s="356">
        <v>17.100000000000001</v>
      </c>
      <c r="I3133" s="355">
        <v>9.4</v>
      </c>
      <c r="J3133" s="355">
        <v>4</v>
      </c>
      <c r="K3133" s="342">
        <v>13.4</v>
      </c>
      <c r="L3133" s="324">
        <f t="shared" si="149"/>
        <v>0.29850746268656714</v>
      </c>
    </row>
    <row r="3134" spans="1:12" ht="12.75" x14ac:dyDescent="0.2">
      <c r="A3134" s="302" t="s">
        <v>17232</v>
      </c>
      <c r="B3134" s="312">
        <v>6536</v>
      </c>
      <c r="C3134" s="315" t="s">
        <v>86</v>
      </c>
      <c r="D3134" s="352" t="s">
        <v>17233</v>
      </c>
      <c r="E3134" s="315" t="s">
        <v>86</v>
      </c>
      <c r="F3134" s="353" t="s">
        <v>17222</v>
      </c>
      <c r="G3134" s="353">
        <v>74.208996328029372</v>
      </c>
      <c r="H3134" s="356">
        <v>16.2</v>
      </c>
      <c r="I3134" s="355">
        <v>4.78</v>
      </c>
      <c r="J3134" s="355">
        <v>1.7199999999999998</v>
      </c>
      <c r="K3134" s="342">
        <v>6.5</v>
      </c>
      <c r="L3134" s="324">
        <f t="shared" si="149"/>
        <v>0.26461538461538459</v>
      </c>
    </row>
    <row r="3135" spans="1:12" ht="12.75" x14ac:dyDescent="0.2">
      <c r="A3135" s="302" t="s">
        <v>17232</v>
      </c>
      <c r="B3135" s="312">
        <v>11100</v>
      </c>
      <c r="C3135" s="315" t="s">
        <v>86</v>
      </c>
      <c r="D3135" s="352" t="s">
        <v>17233</v>
      </c>
      <c r="E3135" s="315" t="s">
        <v>86</v>
      </c>
      <c r="F3135" s="353" t="s">
        <v>17221</v>
      </c>
      <c r="G3135" s="353">
        <v>74</v>
      </c>
      <c r="H3135" s="356">
        <v>16.399999999999999</v>
      </c>
      <c r="I3135" s="355">
        <v>6.5</v>
      </c>
      <c r="J3135" s="355">
        <v>0.6</v>
      </c>
      <c r="K3135" s="342">
        <v>7.1</v>
      </c>
      <c r="L3135" s="324">
        <f t="shared" si="149"/>
        <v>8.4507042253521125E-2</v>
      </c>
    </row>
    <row r="3136" spans="1:12" ht="12.75" x14ac:dyDescent="0.2">
      <c r="A3136" s="302" t="s">
        <v>17232</v>
      </c>
      <c r="B3136" s="312">
        <v>11100</v>
      </c>
      <c r="C3136" s="315" t="s">
        <v>86</v>
      </c>
      <c r="D3136" s="352" t="s">
        <v>17233</v>
      </c>
      <c r="E3136" s="315" t="s">
        <v>86</v>
      </c>
      <c r="F3136" s="353" t="s">
        <v>17221</v>
      </c>
      <c r="G3136" s="353">
        <v>74</v>
      </c>
      <c r="H3136" s="356">
        <v>16.399999999999999</v>
      </c>
      <c r="I3136" s="355">
        <v>5</v>
      </c>
      <c r="J3136" s="355">
        <v>0.5</v>
      </c>
      <c r="K3136" s="342">
        <v>5.5</v>
      </c>
      <c r="L3136" s="324">
        <f t="shared" si="149"/>
        <v>9.0909090909090912E-2</v>
      </c>
    </row>
    <row r="3137" spans="1:12" ht="12.75" x14ac:dyDescent="0.2">
      <c r="A3137" s="302" t="s">
        <v>17232</v>
      </c>
      <c r="B3137" s="312">
        <v>6536</v>
      </c>
      <c r="C3137" s="315" t="s">
        <v>86</v>
      </c>
      <c r="D3137" s="352" t="s">
        <v>17233</v>
      </c>
      <c r="E3137" s="315" t="s">
        <v>86</v>
      </c>
      <c r="F3137" s="353" t="s">
        <v>17222</v>
      </c>
      <c r="G3137" s="353">
        <v>73.935128518971837</v>
      </c>
      <c r="H3137" s="356">
        <v>16.16</v>
      </c>
      <c r="I3137" s="355">
        <v>4.7699999999999996</v>
      </c>
      <c r="J3137" s="355">
        <v>1.7000000000000002</v>
      </c>
      <c r="K3137" s="342">
        <v>6.47</v>
      </c>
      <c r="L3137" s="324">
        <f t="shared" si="149"/>
        <v>0.26275115919629061</v>
      </c>
    </row>
    <row r="3138" spans="1:12" ht="12.75" x14ac:dyDescent="0.2">
      <c r="A3138" s="302" t="s">
        <v>17232</v>
      </c>
      <c r="B3138" s="312">
        <v>6536</v>
      </c>
      <c r="C3138" s="315" t="s">
        <v>86</v>
      </c>
      <c r="D3138" s="352" t="s">
        <v>17233</v>
      </c>
      <c r="E3138" s="315" t="s">
        <v>86</v>
      </c>
      <c r="F3138" s="353" t="s">
        <v>17222</v>
      </c>
      <c r="G3138" s="353">
        <v>73.820379436964501</v>
      </c>
      <c r="H3138" s="356">
        <v>16.190000000000001</v>
      </c>
      <c r="I3138" s="355">
        <v>4.76</v>
      </c>
      <c r="J3138" s="355">
        <v>1.71</v>
      </c>
      <c r="K3138" s="342">
        <v>6.47</v>
      </c>
      <c r="L3138" s="324">
        <f t="shared" si="149"/>
        <v>0.2642967542503864</v>
      </c>
    </row>
    <row r="3139" spans="1:12" ht="12.75" x14ac:dyDescent="0.2">
      <c r="A3139" s="302" t="s">
        <v>17232</v>
      </c>
      <c r="B3139" s="312">
        <v>2832</v>
      </c>
      <c r="C3139" s="315" t="s">
        <v>86</v>
      </c>
      <c r="D3139" s="352" t="s">
        <v>17233</v>
      </c>
      <c r="E3139" s="315" t="s">
        <v>86</v>
      </c>
      <c r="F3139" s="353" t="s">
        <v>17222</v>
      </c>
      <c r="G3139" s="353">
        <v>73.7</v>
      </c>
      <c r="H3139" s="356">
        <v>18.02</v>
      </c>
      <c r="I3139" s="355">
        <v>30.93</v>
      </c>
      <c r="J3139" s="355">
        <v>1.9299999999999997</v>
      </c>
      <c r="K3139" s="342">
        <v>32.86</v>
      </c>
      <c r="L3139" s="324">
        <f t="shared" si="149"/>
        <v>5.8734023128423608E-2</v>
      </c>
    </row>
    <row r="3140" spans="1:12" ht="12.75" x14ac:dyDescent="0.2">
      <c r="A3140" s="302" t="s">
        <v>17232</v>
      </c>
      <c r="B3140" s="312">
        <v>6788</v>
      </c>
      <c r="C3140" s="315" t="s">
        <v>86</v>
      </c>
      <c r="D3140" s="352" t="s">
        <v>17233</v>
      </c>
      <c r="E3140" s="315" t="s">
        <v>86</v>
      </c>
      <c r="F3140" s="353" t="s">
        <v>17222</v>
      </c>
      <c r="G3140" s="353">
        <v>73.599999999999994</v>
      </c>
      <c r="H3140" s="356">
        <v>15.52</v>
      </c>
      <c r="I3140" s="355">
        <v>3.4</v>
      </c>
      <c r="J3140" s="355">
        <v>1.7799999999999998</v>
      </c>
      <c r="K3140" s="342">
        <v>5.18</v>
      </c>
      <c r="L3140" s="324">
        <f t="shared" si="149"/>
        <v>0.34362934362934361</v>
      </c>
    </row>
    <row r="3141" spans="1:12" ht="12.75" x14ac:dyDescent="0.2">
      <c r="A3141" s="302" t="s">
        <v>17232</v>
      </c>
      <c r="B3141" s="312">
        <v>6536</v>
      </c>
      <c r="C3141" s="315" t="s">
        <v>86</v>
      </c>
      <c r="D3141" s="352" t="s">
        <v>17233</v>
      </c>
      <c r="E3141" s="315" t="s">
        <v>86</v>
      </c>
      <c r="F3141" s="353" t="s">
        <v>17222</v>
      </c>
      <c r="G3141" s="353">
        <v>73.318543451652403</v>
      </c>
      <c r="H3141" s="356">
        <v>16.21</v>
      </c>
      <c r="I3141" s="355">
        <v>4.7300000000000004</v>
      </c>
      <c r="J3141" s="355">
        <v>1.7199999999999998</v>
      </c>
      <c r="K3141" s="342">
        <v>6.45</v>
      </c>
      <c r="L3141" s="324">
        <f t="shared" si="149"/>
        <v>0.26666666666666661</v>
      </c>
    </row>
    <row r="3142" spans="1:12" ht="12.75" x14ac:dyDescent="0.2">
      <c r="A3142" s="302" t="s">
        <v>17232</v>
      </c>
      <c r="B3142" s="312">
        <v>6788</v>
      </c>
      <c r="C3142" s="315" t="s">
        <v>86</v>
      </c>
      <c r="D3142" s="352" t="s">
        <v>17233</v>
      </c>
      <c r="E3142" s="315" t="s">
        <v>86</v>
      </c>
      <c r="F3142" s="353" t="s">
        <v>17222</v>
      </c>
      <c r="G3142" s="353">
        <v>73.2</v>
      </c>
      <c r="H3142" s="356">
        <v>15.6</v>
      </c>
      <c r="I3142" s="355">
        <v>3.26</v>
      </c>
      <c r="J3142" s="355">
        <v>1.8600000000000003</v>
      </c>
      <c r="K3142" s="342">
        <v>5.12</v>
      </c>
      <c r="L3142" s="324">
        <f t="shared" si="149"/>
        <v>0.36328125000000006</v>
      </c>
    </row>
    <row r="3143" spans="1:12" ht="12.75" x14ac:dyDescent="0.2">
      <c r="A3143" s="302" t="s">
        <v>17232</v>
      </c>
      <c r="B3143" s="312">
        <v>6788</v>
      </c>
      <c r="C3143" s="315" t="s">
        <v>86</v>
      </c>
      <c r="D3143" s="352" t="s">
        <v>17233</v>
      </c>
      <c r="E3143" s="315" t="s">
        <v>86</v>
      </c>
      <c r="F3143" s="353" t="s">
        <v>17222</v>
      </c>
      <c r="G3143" s="353">
        <v>73.099999999999994</v>
      </c>
      <c r="H3143" s="356">
        <v>15.62</v>
      </c>
      <c r="I3143" s="355">
        <v>3.13</v>
      </c>
      <c r="J3143" s="355">
        <v>1.58</v>
      </c>
      <c r="K3143" s="342">
        <v>4.71</v>
      </c>
      <c r="L3143" s="324">
        <f t="shared" si="149"/>
        <v>0.33545647558386416</v>
      </c>
    </row>
    <row r="3144" spans="1:12" ht="12.75" x14ac:dyDescent="0.2">
      <c r="A3144" s="302" t="s">
        <v>17232</v>
      </c>
      <c r="B3144" s="312">
        <v>2886</v>
      </c>
      <c r="C3144" s="315" t="s">
        <v>86</v>
      </c>
      <c r="D3144" s="352" t="s">
        <v>17233</v>
      </c>
      <c r="E3144" s="315" t="s">
        <v>86</v>
      </c>
      <c r="F3144" s="341" t="s">
        <v>17221</v>
      </c>
      <c r="G3144" s="353">
        <v>73</v>
      </c>
      <c r="H3144" s="356">
        <v>17.8</v>
      </c>
      <c r="I3144" s="355">
        <v>14</v>
      </c>
      <c r="J3144" s="355">
        <v>3.73</v>
      </c>
      <c r="K3144" s="342">
        <v>17.73</v>
      </c>
      <c r="L3144" s="324">
        <f t="shared" si="149"/>
        <v>0.21037789058093626</v>
      </c>
    </row>
    <row r="3145" spans="1:12" ht="12.75" x14ac:dyDescent="0.2">
      <c r="A3145" s="302" t="s">
        <v>17232</v>
      </c>
      <c r="B3145" s="312">
        <v>2886</v>
      </c>
      <c r="C3145" s="315" t="s">
        <v>86</v>
      </c>
      <c r="D3145" s="352" t="s">
        <v>17233</v>
      </c>
      <c r="E3145" s="315" t="s">
        <v>86</v>
      </c>
      <c r="F3145" s="341" t="s">
        <v>17221</v>
      </c>
      <c r="G3145" s="353">
        <v>73</v>
      </c>
      <c r="H3145" s="356">
        <v>17.8</v>
      </c>
      <c r="I3145" s="355">
        <v>14</v>
      </c>
      <c r="J3145" s="355">
        <v>4</v>
      </c>
      <c r="K3145" s="342">
        <v>18</v>
      </c>
      <c r="L3145" s="324">
        <f t="shared" si="149"/>
        <v>0.22222222222222221</v>
      </c>
    </row>
    <row r="3146" spans="1:12" ht="12.75" x14ac:dyDescent="0.2">
      <c r="A3146" s="302" t="s">
        <v>17232</v>
      </c>
      <c r="B3146" s="312">
        <v>2886</v>
      </c>
      <c r="C3146" s="315" t="s">
        <v>86</v>
      </c>
      <c r="D3146" s="352" t="s">
        <v>17233</v>
      </c>
      <c r="E3146" s="315" t="s">
        <v>86</v>
      </c>
      <c r="F3146" s="341" t="s">
        <v>17221</v>
      </c>
      <c r="G3146" s="353">
        <v>73</v>
      </c>
      <c r="H3146" s="356">
        <v>17.8</v>
      </c>
      <c r="I3146" s="355">
        <v>14</v>
      </c>
      <c r="J3146" s="355">
        <v>4</v>
      </c>
      <c r="K3146" s="342">
        <v>18</v>
      </c>
      <c r="L3146" s="324">
        <f t="shared" si="149"/>
        <v>0.22222222222222221</v>
      </c>
    </row>
    <row r="3147" spans="1:12" ht="12.75" x14ac:dyDescent="0.2">
      <c r="A3147" s="302" t="s">
        <v>17232</v>
      </c>
      <c r="B3147" s="312">
        <v>11100</v>
      </c>
      <c r="C3147" s="315" t="s">
        <v>86</v>
      </c>
      <c r="D3147" s="352" t="s">
        <v>17233</v>
      </c>
      <c r="E3147" s="315" t="s">
        <v>86</v>
      </c>
      <c r="F3147" s="353" t="s">
        <v>17221</v>
      </c>
      <c r="G3147" s="353">
        <v>72</v>
      </c>
      <c r="H3147" s="356">
        <v>16.399999999999999</v>
      </c>
      <c r="I3147" s="355">
        <v>5.0999999999999996</v>
      </c>
      <c r="J3147" s="355">
        <v>0.5</v>
      </c>
      <c r="K3147" s="342">
        <v>5.6</v>
      </c>
      <c r="L3147" s="324">
        <f t="shared" si="149"/>
        <v>8.9285714285714288E-2</v>
      </c>
    </row>
    <row r="3148" spans="1:12" ht="12.75" x14ac:dyDescent="0.2">
      <c r="A3148" s="302" t="s">
        <v>17232</v>
      </c>
      <c r="B3148" s="312">
        <v>6788</v>
      </c>
      <c r="C3148" s="315" t="s">
        <v>86</v>
      </c>
      <c r="D3148" s="352" t="s">
        <v>17233</v>
      </c>
      <c r="E3148" s="315" t="s">
        <v>86</v>
      </c>
      <c r="F3148" s="353" t="s">
        <v>17222</v>
      </c>
      <c r="G3148" s="353">
        <v>71.099999999999994</v>
      </c>
      <c r="H3148" s="356">
        <v>15.54</v>
      </c>
      <c r="I3148" s="355">
        <v>3</v>
      </c>
      <c r="J3148" s="355">
        <v>1.6600000000000001</v>
      </c>
      <c r="K3148" s="342">
        <v>4.66</v>
      </c>
      <c r="L3148" s="324">
        <f t="shared" si="149"/>
        <v>0.35622317596566527</v>
      </c>
    </row>
    <row r="3149" spans="1:12" ht="12.75" x14ac:dyDescent="0.2">
      <c r="A3149" s="302" t="s">
        <v>17232</v>
      </c>
      <c r="B3149" s="312">
        <v>4625</v>
      </c>
      <c r="C3149" s="315" t="s">
        <v>86</v>
      </c>
      <c r="D3149" s="352" t="s">
        <v>17233</v>
      </c>
      <c r="E3149" s="315" t="s">
        <v>86</v>
      </c>
      <c r="F3149" s="353" t="s">
        <v>17221</v>
      </c>
      <c r="G3149" s="353">
        <v>71</v>
      </c>
      <c r="H3149" s="356">
        <v>16.100000000000001</v>
      </c>
      <c r="I3149" s="355">
        <v>10</v>
      </c>
      <c r="J3149" s="355">
        <v>4</v>
      </c>
      <c r="K3149" s="342">
        <v>14</v>
      </c>
      <c r="L3149" s="324">
        <f t="shared" si="149"/>
        <v>0.2857142857142857</v>
      </c>
    </row>
    <row r="3150" spans="1:12" ht="12.75" x14ac:dyDescent="0.2">
      <c r="A3150" s="302" t="s">
        <v>17232</v>
      </c>
      <c r="B3150" s="312">
        <v>4625</v>
      </c>
      <c r="C3150" s="315" t="s">
        <v>86</v>
      </c>
      <c r="D3150" s="352" t="s">
        <v>17233</v>
      </c>
      <c r="E3150" s="315" t="s">
        <v>86</v>
      </c>
      <c r="F3150" s="353" t="s">
        <v>17221</v>
      </c>
      <c r="G3150" s="353">
        <v>71</v>
      </c>
      <c r="H3150" s="356">
        <v>16.100000000000001</v>
      </c>
      <c r="I3150" s="355">
        <v>10.199999999999999</v>
      </c>
      <c r="J3150" s="355">
        <v>4</v>
      </c>
      <c r="K3150" s="342">
        <v>14.2</v>
      </c>
      <c r="L3150" s="324">
        <f t="shared" si="149"/>
        <v>0.28169014084507044</v>
      </c>
    </row>
    <row r="3151" spans="1:12" ht="12.75" x14ac:dyDescent="0.2">
      <c r="A3151" s="302" t="s">
        <v>17232</v>
      </c>
      <c r="B3151" s="312">
        <v>4625</v>
      </c>
      <c r="C3151" s="315" t="s">
        <v>86</v>
      </c>
      <c r="D3151" s="352" t="s">
        <v>17233</v>
      </c>
      <c r="E3151" s="315" t="s">
        <v>86</v>
      </c>
      <c r="F3151" s="353" t="s">
        <v>17221</v>
      </c>
      <c r="G3151" s="353">
        <v>71</v>
      </c>
      <c r="H3151" s="356">
        <v>16.100000000000001</v>
      </c>
      <c r="I3151" s="355">
        <v>10.33</v>
      </c>
      <c r="J3151" s="355">
        <v>4</v>
      </c>
      <c r="K3151" s="342">
        <v>14.33</v>
      </c>
      <c r="L3151" s="324">
        <f t="shared" si="149"/>
        <v>0.27913468248429868</v>
      </c>
    </row>
    <row r="3152" spans="1:12" ht="12.75" x14ac:dyDescent="0.2">
      <c r="A3152" s="302" t="s">
        <v>17232</v>
      </c>
      <c r="B3152" s="312">
        <v>7654</v>
      </c>
      <c r="C3152" s="315" t="s">
        <v>86</v>
      </c>
      <c r="D3152" s="352" t="s">
        <v>17233</v>
      </c>
      <c r="E3152" s="315" t="s">
        <v>86</v>
      </c>
      <c r="F3152" s="353" t="s">
        <v>17222</v>
      </c>
      <c r="G3152" s="353">
        <v>70.599999999999994</v>
      </c>
      <c r="H3152" s="356">
        <v>15.67</v>
      </c>
      <c r="I3152" s="355">
        <v>10.96</v>
      </c>
      <c r="J3152" s="355">
        <v>4.3199999999999985</v>
      </c>
      <c r="K3152" s="342">
        <v>15.28</v>
      </c>
      <c r="L3152" s="324">
        <f t="shared" si="149"/>
        <v>0.28272251308900515</v>
      </c>
    </row>
    <row r="3153" spans="1:12" ht="12.75" x14ac:dyDescent="0.2">
      <c r="A3153" s="302" t="s">
        <v>17232</v>
      </c>
      <c r="B3153" s="312">
        <v>11100</v>
      </c>
      <c r="C3153" s="315" t="s">
        <v>86</v>
      </c>
      <c r="D3153" s="352" t="s">
        <v>17233</v>
      </c>
      <c r="E3153" s="315" t="s">
        <v>86</v>
      </c>
      <c r="F3153" s="353" t="s">
        <v>17222</v>
      </c>
      <c r="G3153" s="353">
        <v>70.400000000000006</v>
      </c>
      <c r="H3153" s="356">
        <v>16.18</v>
      </c>
      <c r="I3153" s="355">
        <v>8.1300000000000008</v>
      </c>
      <c r="J3153" s="355">
        <v>2.0399999999999991</v>
      </c>
      <c r="K3153" s="342">
        <v>10.17</v>
      </c>
      <c r="L3153" s="324">
        <f t="shared" si="149"/>
        <v>0.20058997050147484</v>
      </c>
    </row>
    <row r="3154" spans="1:12" ht="12.75" x14ac:dyDescent="0.2">
      <c r="A3154" s="302" t="s">
        <v>17232</v>
      </c>
      <c r="B3154" s="312">
        <v>7654</v>
      </c>
      <c r="C3154" s="315" t="s">
        <v>86</v>
      </c>
      <c r="D3154" s="352" t="s">
        <v>17233</v>
      </c>
      <c r="E3154" s="315" t="s">
        <v>86</v>
      </c>
      <c r="F3154" s="353" t="s">
        <v>17221</v>
      </c>
      <c r="G3154" s="353">
        <v>70.099999999999994</v>
      </c>
      <c r="H3154" s="356">
        <v>15.38</v>
      </c>
      <c r="I3154" s="355">
        <v>6.42</v>
      </c>
      <c r="J3154" s="355">
        <v>3.4700000000000006</v>
      </c>
      <c r="K3154" s="342">
        <v>9.89</v>
      </c>
      <c r="L3154" s="324">
        <f t="shared" si="149"/>
        <v>0.35085945399393331</v>
      </c>
    </row>
    <row r="3155" spans="1:12" ht="12.75" x14ac:dyDescent="0.2">
      <c r="A3155" s="302" t="s">
        <v>17232</v>
      </c>
      <c r="B3155" s="312">
        <v>7654</v>
      </c>
      <c r="C3155" s="315" t="s">
        <v>86</v>
      </c>
      <c r="D3155" s="352" t="s">
        <v>17233</v>
      </c>
      <c r="E3155" s="315" t="s">
        <v>86</v>
      </c>
      <c r="F3155" s="353" t="s">
        <v>17222</v>
      </c>
      <c r="G3155" s="353">
        <v>70.099999999999994</v>
      </c>
      <c r="H3155" s="356">
        <v>15.68</v>
      </c>
      <c r="I3155" s="355">
        <v>10.69</v>
      </c>
      <c r="J3155" s="355">
        <v>4.3600000000000012</v>
      </c>
      <c r="K3155" s="342">
        <v>15.05</v>
      </c>
      <c r="L3155" s="324">
        <f t="shared" si="149"/>
        <v>0.28970099667774091</v>
      </c>
    </row>
    <row r="3156" spans="1:12" ht="12.75" x14ac:dyDescent="0.2">
      <c r="A3156" s="302" t="s">
        <v>17232</v>
      </c>
      <c r="B3156" s="312">
        <v>7654</v>
      </c>
      <c r="C3156" s="315" t="s">
        <v>86</v>
      </c>
      <c r="D3156" s="352" t="s">
        <v>17233</v>
      </c>
      <c r="E3156" s="315" t="s">
        <v>86</v>
      </c>
      <c r="F3156" s="353" t="s">
        <v>17222</v>
      </c>
      <c r="G3156" s="353">
        <v>70</v>
      </c>
      <c r="H3156" s="356">
        <v>15.67</v>
      </c>
      <c r="I3156" s="355">
        <v>10.89</v>
      </c>
      <c r="J3156" s="355">
        <v>4.3999999999999986</v>
      </c>
      <c r="K3156" s="342">
        <v>15.29</v>
      </c>
      <c r="L3156" s="324">
        <f t="shared" si="149"/>
        <v>0.2877697841726618</v>
      </c>
    </row>
    <row r="3157" spans="1:12" ht="12.75" x14ac:dyDescent="0.2">
      <c r="A3157" s="302" t="s">
        <v>17232</v>
      </c>
      <c r="B3157" s="312">
        <v>6788</v>
      </c>
      <c r="C3157" s="315" t="s">
        <v>86</v>
      </c>
      <c r="D3157" s="352" t="s">
        <v>17233</v>
      </c>
      <c r="E3157" s="315" t="s">
        <v>86</v>
      </c>
      <c r="F3157" s="353" t="s">
        <v>17222</v>
      </c>
      <c r="G3157" s="353">
        <v>69.900000000000006</v>
      </c>
      <c r="H3157" s="356">
        <v>15.57</v>
      </c>
      <c r="I3157" s="355">
        <v>3.22</v>
      </c>
      <c r="J3157" s="355">
        <v>1.6199999999999997</v>
      </c>
      <c r="K3157" s="342">
        <v>4.84</v>
      </c>
      <c r="L3157" s="324">
        <f t="shared" si="149"/>
        <v>0.33471074380165283</v>
      </c>
    </row>
    <row r="3158" spans="1:12" ht="12.75" x14ac:dyDescent="0.2">
      <c r="A3158" s="302" t="s">
        <v>17232</v>
      </c>
      <c r="B3158" s="312">
        <v>11100</v>
      </c>
      <c r="C3158" s="315" t="s">
        <v>86</v>
      </c>
      <c r="D3158" s="352" t="s">
        <v>17233</v>
      </c>
      <c r="E3158" s="315" t="s">
        <v>86</v>
      </c>
      <c r="F3158" s="353" t="s">
        <v>17222</v>
      </c>
      <c r="G3158" s="353">
        <v>69.7</v>
      </c>
      <c r="H3158" s="356">
        <v>16.190000000000001</v>
      </c>
      <c r="I3158" s="355">
        <v>7.91</v>
      </c>
      <c r="J3158" s="355">
        <v>2.0700000000000003</v>
      </c>
      <c r="K3158" s="342">
        <v>9.98</v>
      </c>
      <c r="L3158" s="324">
        <f t="shared" si="149"/>
        <v>0.20741482965931865</v>
      </c>
    </row>
    <row r="3159" spans="1:12" ht="12.75" x14ac:dyDescent="0.2">
      <c r="A3159" s="302" t="s">
        <v>17232</v>
      </c>
      <c r="B3159" s="312">
        <v>6788</v>
      </c>
      <c r="C3159" s="315" t="s">
        <v>86</v>
      </c>
      <c r="D3159" s="352" t="s">
        <v>17233</v>
      </c>
      <c r="E3159" s="315" t="s">
        <v>86</v>
      </c>
      <c r="F3159" s="353" t="s">
        <v>17222</v>
      </c>
      <c r="G3159" s="353">
        <v>69.5</v>
      </c>
      <c r="H3159" s="356">
        <v>15.66</v>
      </c>
      <c r="I3159" s="355">
        <v>3.36</v>
      </c>
      <c r="J3159" s="355">
        <v>1.52</v>
      </c>
      <c r="K3159" s="342">
        <v>4.88</v>
      </c>
      <c r="L3159" s="324">
        <f t="shared" si="149"/>
        <v>0.31147540983606559</v>
      </c>
    </row>
    <row r="3160" spans="1:12" ht="12.75" x14ac:dyDescent="0.2">
      <c r="A3160" s="302" t="s">
        <v>17232</v>
      </c>
      <c r="B3160" s="312">
        <v>7654</v>
      </c>
      <c r="C3160" s="315" t="s">
        <v>86</v>
      </c>
      <c r="D3160" s="352" t="s">
        <v>17233</v>
      </c>
      <c r="E3160" s="315" t="s">
        <v>86</v>
      </c>
      <c r="F3160" s="353" t="s">
        <v>17221</v>
      </c>
      <c r="G3160" s="353">
        <v>69.5</v>
      </c>
      <c r="H3160" s="356">
        <v>15.46</v>
      </c>
      <c r="I3160" s="355">
        <v>6.45</v>
      </c>
      <c r="J3160" s="355">
        <v>3.71</v>
      </c>
      <c r="K3160" s="342">
        <v>10.16</v>
      </c>
      <c r="L3160" s="324">
        <f t="shared" si="149"/>
        <v>0.36515748031496065</v>
      </c>
    </row>
    <row r="3161" spans="1:12" ht="12.75" x14ac:dyDescent="0.2">
      <c r="A3161" s="302" t="s">
        <v>17232</v>
      </c>
      <c r="B3161" s="312">
        <v>7654</v>
      </c>
      <c r="C3161" s="315" t="s">
        <v>86</v>
      </c>
      <c r="D3161" s="352" t="s">
        <v>17233</v>
      </c>
      <c r="E3161" s="315" t="s">
        <v>86</v>
      </c>
      <c r="F3161" s="353" t="s">
        <v>17222</v>
      </c>
      <c r="G3161" s="353">
        <v>69.400000000000006</v>
      </c>
      <c r="H3161" s="356">
        <v>15.68</v>
      </c>
      <c r="I3161" s="355">
        <v>11.01</v>
      </c>
      <c r="J3161" s="355">
        <v>4.5299999999999994</v>
      </c>
      <c r="K3161" s="342">
        <v>15.54</v>
      </c>
      <c r="L3161" s="324">
        <f t="shared" si="149"/>
        <v>0.29150579150579148</v>
      </c>
    </row>
    <row r="3162" spans="1:12" ht="12.75" x14ac:dyDescent="0.2">
      <c r="A3162" s="302" t="s">
        <v>17232</v>
      </c>
      <c r="B3162" s="312">
        <v>7654</v>
      </c>
      <c r="C3162" s="315" t="s">
        <v>86</v>
      </c>
      <c r="D3162" s="352" t="s">
        <v>17233</v>
      </c>
      <c r="E3162" s="315" t="s">
        <v>86</v>
      </c>
      <c r="F3162" s="353" t="s">
        <v>17221</v>
      </c>
      <c r="G3162" s="353">
        <v>69.2</v>
      </c>
      <c r="H3162" s="356">
        <v>15.41</v>
      </c>
      <c r="I3162" s="355">
        <v>6.43</v>
      </c>
      <c r="J3162" s="355">
        <v>3.83</v>
      </c>
      <c r="K3162" s="342">
        <v>10.26</v>
      </c>
      <c r="L3162" s="324">
        <f t="shared" si="149"/>
        <v>0.37329434697855751</v>
      </c>
    </row>
    <row r="3163" spans="1:12" ht="12.75" x14ac:dyDescent="0.2">
      <c r="A3163" s="302" t="s">
        <v>17232</v>
      </c>
      <c r="B3163" s="312">
        <v>7654</v>
      </c>
      <c r="C3163" s="315" t="s">
        <v>86</v>
      </c>
      <c r="D3163" s="352" t="s">
        <v>17233</v>
      </c>
      <c r="E3163" s="315" t="s">
        <v>86</v>
      </c>
      <c r="F3163" s="353" t="s">
        <v>17221</v>
      </c>
      <c r="G3163" s="353">
        <v>69.2</v>
      </c>
      <c r="H3163" s="356">
        <v>15.6</v>
      </c>
      <c r="I3163" s="355">
        <v>6.51</v>
      </c>
      <c r="J3163" s="355">
        <v>3.84</v>
      </c>
      <c r="K3163" s="342">
        <v>10.35</v>
      </c>
      <c r="L3163" s="324">
        <f t="shared" si="149"/>
        <v>0.37101449275362319</v>
      </c>
    </row>
    <row r="3164" spans="1:12" ht="12.75" x14ac:dyDescent="0.2">
      <c r="A3164" s="302" t="s">
        <v>17232</v>
      </c>
      <c r="B3164" s="312">
        <v>6788</v>
      </c>
      <c r="C3164" s="315" t="s">
        <v>86</v>
      </c>
      <c r="D3164" s="352" t="s">
        <v>17233</v>
      </c>
      <c r="E3164" s="315" t="s">
        <v>86</v>
      </c>
      <c r="F3164" s="353" t="s">
        <v>17222</v>
      </c>
      <c r="G3164" s="353">
        <v>69.099999999999994</v>
      </c>
      <c r="H3164" s="356">
        <v>15.51</v>
      </c>
      <c r="I3164" s="355">
        <v>3.29</v>
      </c>
      <c r="J3164" s="355">
        <v>1.6900000000000004</v>
      </c>
      <c r="K3164" s="342">
        <v>4.9800000000000004</v>
      </c>
      <c r="L3164" s="324">
        <f t="shared" si="149"/>
        <v>0.33935742971887556</v>
      </c>
    </row>
    <row r="3165" spans="1:12" ht="12.75" x14ac:dyDescent="0.2">
      <c r="A3165" s="302" t="s">
        <v>17232</v>
      </c>
      <c r="B3165" s="312">
        <v>11400</v>
      </c>
      <c r="C3165" s="315" t="s">
        <v>86</v>
      </c>
      <c r="D3165" s="352" t="s">
        <v>17233</v>
      </c>
      <c r="E3165" s="315" t="s">
        <v>86</v>
      </c>
      <c r="F3165" s="353" t="s">
        <v>17222</v>
      </c>
      <c r="G3165" s="353">
        <v>67.77</v>
      </c>
      <c r="H3165" s="356">
        <v>15.62</v>
      </c>
      <c r="I3165" s="355">
        <v>8.33</v>
      </c>
      <c r="J3165" s="355">
        <v>2.1799999999999997</v>
      </c>
      <c r="K3165" s="342">
        <v>10.51</v>
      </c>
      <c r="L3165" s="324">
        <f t="shared" si="149"/>
        <v>0.20742150333016174</v>
      </c>
    </row>
    <row r="3166" spans="1:12" ht="12.75" x14ac:dyDescent="0.2">
      <c r="A3166" s="302" t="s">
        <v>17232</v>
      </c>
      <c r="B3166" s="312">
        <v>11100</v>
      </c>
      <c r="C3166" s="315" t="s">
        <v>86</v>
      </c>
      <c r="D3166" s="352" t="s">
        <v>17233</v>
      </c>
      <c r="E3166" s="315" t="s">
        <v>86</v>
      </c>
      <c r="F3166" s="353" t="s">
        <v>17222</v>
      </c>
      <c r="G3166" s="353">
        <v>66.3</v>
      </c>
      <c r="H3166" s="356">
        <v>16.149999999999999</v>
      </c>
      <c r="I3166" s="355">
        <v>9.14</v>
      </c>
      <c r="J3166" s="355">
        <v>3.3499999999999996</v>
      </c>
      <c r="K3166" s="342">
        <v>12.49</v>
      </c>
      <c r="L3166" s="324">
        <f t="shared" si="149"/>
        <v>0.26821457165732582</v>
      </c>
    </row>
    <row r="3167" spans="1:12" ht="12.75" x14ac:dyDescent="0.2">
      <c r="A3167" s="302" t="s">
        <v>17232</v>
      </c>
      <c r="B3167" s="312">
        <v>2886</v>
      </c>
      <c r="C3167" s="315" t="s">
        <v>86</v>
      </c>
      <c r="D3167" s="352" t="s">
        <v>17233</v>
      </c>
      <c r="E3167" s="315" t="s">
        <v>86</v>
      </c>
      <c r="F3167" s="341" t="s">
        <v>17221</v>
      </c>
      <c r="G3167" s="353">
        <v>66.2</v>
      </c>
      <c r="H3167" s="356">
        <v>17.2</v>
      </c>
      <c r="I3167" s="355">
        <v>5</v>
      </c>
      <c r="J3167" s="355">
        <v>3</v>
      </c>
      <c r="K3167" s="342">
        <v>8</v>
      </c>
      <c r="L3167" s="324">
        <f t="shared" si="149"/>
        <v>0.375</v>
      </c>
    </row>
    <row r="3168" spans="1:12" ht="12.75" x14ac:dyDescent="0.2">
      <c r="A3168" s="302" t="s">
        <v>17232</v>
      </c>
      <c r="B3168" s="312">
        <v>2886</v>
      </c>
      <c r="C3168" s="315" t="s">
        <v>86</v>
      </c>
      <c r="D3168" s="352" t="s">
        <v>17233</v>
      </c>
      <c r="E3168" s="315" t="s">
        <v>86</v>
      </c>
      <c r="F3168" s="341" t="s">
        <v>17221</v>
      </c>
      <c r="G3168" s="353">
        <v>66.2</v>
      </c>
      <c r="H3168" s="356">
        <v>17.2</v>
      </c>
      <c r="I3168" s="355">
        <v>5</v>
      </c>
      <c r="J3168" s="355">
        <v>3</v>
      </c>
      <c r="K3168" s="342">
        <v>8</v>
      </c>
      <c r="L3168" s="324">
        <f t="shared" si="149"/>
        <v>0.375</v>
      </c>
    </row>
    <row r="3169" spans="1:12" ht="12.75" x14ac:dyDescent="0.2">
      <c r="A3169" s="302" t="s">
        <v>17232</v>
      </c>
      <c r="B3169" s="312">
        <v>2886</v>
      </c>
      <c r="C3169" s="315" t="s">
        <v>86</v>
      </c>
      <c r="D3169" s="352" t="s">
        <v>17233</v>
      </c>
      <c r="E3169" s="315" t="s">
        <v>86</v>
      </c>
      <c r="F3169" s="341" t="s">
        <v>17221</v>
      </c>
      <c r="G3169" s="353">
        <v>66.2</v>
      </c>
      <c r="H3169" s="356">
        <v>17.2</v>
      </c>
      <c r="I3169" s="355">
        <v>5</v>
      </c>
      <c r="J3169" s="355">
        <v>3</v>
      </c>
      <c r="K3169" s="342">
        <v>8</v>
      </c>
      <c r="L3169" s="324">
        <f t="shared" si="149"/>
        <v>0.375</v>
      </c>
    </row>
    <row r="3170" spans="1:12" ht="12.75" x14ac:dyDescent="0.2">
      <c r="A3170" s="302" t="s">
        <v>17232</v>
      </c>
      <c r="B3170" s="312">
        <v>11400</v>
      </c>
      <c r="C3170" s="315" t="s">
        <v>86</v>
      </c>
      <c r="D3170" s="352" t="s">
        <v>17233</v>
      </c>
      <c r="E3170" s="315" t="s">
        <v>86</v>
      </c>
      <c r="F3170" s="353" t="s">
        <v>17222</v>
      </c>
      <c r="G3170" s="353">
        <v>66.2</v>
      </c>
      <c r="H3170" s="356">
        <v>15.69</v>
      </c>
      <c r="I3170" s="355">
        <v>7.1230000000000002</v>
      </c>
      <c r="J3170" s="355">
        <v>1.9729999999999999</v>
      </c>
      <c r="K3170" s="342">
        <v>9.0960000000000001</v>
      </c>
      <c r="L3170" s="324">
        <f t="shared" si="149"/>
        <v>0.21690853122251538</v>
      </c>
    </row>
    <row r="3171" spans="1:12" ht="12.75" x14ac:dyDescent="0.2">
      <c r="A3171" s="302" t="s">
        <v>17232</v>
      </c>
      <c r="B3171" s="312">
        <v>3500</v>
      </c>
      <c r="C3171" s="315" t="s">
        <v>86</v>
      </c>
      <c r="D3171" s="352" t="s">
        <v>17233</v>
      </c>
      <c r="E3171" s="315" t="s">
        <v>86</v>
      </c>
      <c r="F3171" s="353" t="s">
        <v>17222</v>
      </c>
      <c r="G3171" s="353">
        <v>65.94285714285715</v>
      </c>
      <c r="H3171" s="356">
        <v>16.95</v>
      </c>
      <c r="I3171" s="355">
        <v>27.27</v>
      </c>
      <c r="J3171" s="355">
        <v>3.8599999999999994</v>
      </c>
      <c r="K3171" s="342">
        <v>31.13</v>
      </c>
      <c r="L3171" s="324">
        <f t="shared" si="149"/>
        <v>0.12399614519755861</v>
      </c>
    </row>
    <row r="3172" spans="1:12" ht="12.75" x14ac:dyDescent="0.2">
      <c r="A3172" s="302" t="s">
        <v>17232</v>
      </c>
      <c r="B3172" s="312">
        <v>2886</v>
      </c>
      <c r="C3172" s="315" t="s">
        <v>86</v>
      </c>
      <c r="D3172" s="352" t="s">
        <v>17233</v>
      </c>
      <c r="E3172" s="315" t="s">
        <v>86</v>
      </c>
      <c r="F3172" s="341" t="s">
        <v>17221</v>
      </c>
      <c r="G3172" s="353">
        <v>65.8</v>
      </c>
      <c r="H3172" s="356">
        <v>17.100000000000001</v>
      </c>
      <c r="I3172" s="355">
        <v>5.13</v>
      </c>
      <c r="J3172" s="355">
        <v>2</v>
      </c>
      <c r="K3172" s="342">
        <v>7.13</v>
      </c>
      <c r="L3172" s="324">
        <f t="shared" si="149"/>
        <v>0.28050490883590462</v>
      </c>
    </row>
    <row r="3173" spans="1:12" ht="12.75" x14ac:dyDescent="0.2">
      <c r="A3173" s="302" t="s">
        <v>17232</v>
      </c>
      <c r="B3173" s="312">
        <v>2886</v>
      </c>
      <c r="C3173" s="315" t="s">
        <v>86</v>
      </c>
      <c r="D3173" s="352" t="s">
        <v>17233</v>
      </c>
      <c r="E3173" s="315" t="s">
        <v>86</v>
      </c>
      <c r="F3173" s="341" t="s">
        <v>17221</v>
      </c>
      <c r="G3173" s="353">
        <v>65.8</v>
      </c>
      <c r="H3173" s="356">
        <v>17.100000000000001</v>
      </c>
      <c r="I3173" s="355">
        <v>5.07</v>
      </c>
      <c r="J3173" s="355">
        <v>2</v>
      </c>
      <c r="K3173" s="342">
        <v>7.07</v>
      </c>
      <c r="L3173" s="324">
        <f t="shared" si="149"/>
        <v>0.28288543140028288</v>
      </c>
    </row>
    <row r="3174" spans="1:12" ht="12.75" x14ac:dyDescent="0.2">
      <c r="A3174" s="302" t="s">
        <v>17232</v>
      </c>
      <c r="B3174" s="312">
        <v>2886</v>
      </c>
      <c r="C3174" s="315" t="s">
        <v>86</v>
      </c>
      <c r="D3174" s="352" t="s">
        <v>17233</v>
      </c>
      <c r="E3174" s="315" t="s">
        <v>86</v>
      </c>
      <c r="F3174" s="341" t="s">
        <v>17221</v>
      </c>
      <c r="G3174" s="353">
        <v>65.8</v>
      </c>
      <c r="H3174" s="356">
        <v>17.100000000000001</v>
      </c>
      <c r="I3174" s="355">
        <v>5</v>
      </c>
      <c r="J3174" s="355">
        <v>2.0699999999999998</v>
      </c>
      <c r="K3174" s="342">
        <v>7.07</v>
      </c>
      <c r="L3174" s="324">
        <f t="shared" si="149"/>
        <v>0.29278642149929274</v>
      </c>
    </row>
    <row r="3175" spans="1:12" ht="12.75" x14ac:dyDescent="0.2">
      <c r="A3175" s="302" t="s">
        <v>17232</v>
      </c>
      <c r="B3175" s="312">
        <v>11400</v>
      </c>
      <c r="C3175" s="315" t="s">
        <v>86</v>
      </c>
      <c r="D3175" s="352" t="s">
        <v>17233</v>
      </c>
      <c r="E3175" s="315" t="s">
        <v>86</v>
      </c>
      <c r="F3175" s="353" t="s">
        <v>17222</v>
      </c>
      <c r="G3175" s="353">
        <v>65.8</v>
      </c>
      <c r="H3175" s="356">
        <v>15.615</v>
      </c>
      <c r="I3175" s="355">
        <v>7.1989999999999998</v>
      </c>
      <c r="J3175" s="355">
        <v>2.1219999999999999</v>
      </c>
      <c r="K3175" s="342">
        <v>9.3209999999999997</v>
      </c>
      <c r="L3175" s="324">
        <f t="shared" si="149"/>
        <v>0.2276579766119515</v>
      </c>
    </row>
    <row r="3176" spans="1:12" ht="12.75" x14ac:dyDescent="0.2">
      <c r="A3176" s="302" t="s">
        <v>17232</v>
      </c>
      <c r="B3176" s="312">
        <v>3500</v>
      </c>
      <c r="C3176" s="315" t="s">
        <v>86</v>
      </c>
      <c r="D3176" s="352" t="s">
        <v>17233</v>
      </c>
      <c r="E3176" s="315" t="s">
        <v>86</v>
      </c>
      <c r="F3176" s="353" t="s">
        <v>17222</v>
      </c>
      <c r="G3176" s="353">
        <v>65.771428571428572</v>
      </c>
      <c r="H3176" s="356">
        <v>16.95</v>
      </c>
      <c r="I3176" s="355">
        <v>26.2</v>
      </c>
      <c r="J3176" s="355">
        <v>4.5399999999999991</v>
      </c>
      <c r="K3176" s="342">
        <v>30.74</v>
      </c>
      <c r="L3176" s="324">
        <f t="shared" si="149"/>
        <v>0.14769030579050096</v>
      </c>
    </row>
    <row r="3177" spans="1:12" ht="12.75" x14ac:dyDescent="0.2">
      <c r="A3177" s="302" t="s">
        <v>17232</v>
      </c>
      <c r="B3177" s="312">
        <v>3500</v>
      </c>
      <c r="C3177" s="315" t="s">
        <v>86</v>
      </c>
      <c r="D3177" s="352" t="s">
        <v>17233</v>
      </c>
      <c r="E3177" s="315" t="s">
        <v>86</v>
      </c>
      <c r="F3177" s="353" t="s">
        <v>17222</v>
      </c>
      <c r="G3177" s="353">
        <v>65.257142857142853</v>
      </c>
      <c r="H3177" s="356">
        <v>16.940000000000001</v>
      </c>
      <c r="I3177" s="355">
        <v>26.12</v>
      </c>
      <c r="J3177" s="355">
        <v>4.4800000000000004</v>
      </c>
      <c r="K3177" s="342">
        <v>30.6</v>
      </c>
      <c r="L3177" s="324">
        <f t="shared" si="149"/>
        <v>0.14640522875816994</v>
      </c>
    </row>
    <row r="3178" spans="1:12" ht="12.75" x14ac:dyDescent="0.2">
      <c r="A3178" s="302" t="s">
        <v>17232</v>
      </c>
      <c r="B3178" s="312">
        <v>6788</v>
      </c>
      <c r="C3178" s="315" t="s">
        <v>86</v>
      </c>
      <c r="D3178" s="352" t="s">
        <v>17233</v>
      </c>
      <c r="E3178" s="315" t="s">
        <v>86</v>
      </c>
      <c r="F3178" s="353" t="s">
        <v>17222</v>
      </c>
      <c r="G3178" s="353">
        <v>65.099999999999994</v>
      </c>
      <c r="H3178" s="356">
        <v>15.66</v>
      </c>
      <c r="I3178" s="355">
        <v>3.16</v>
      </c>
      <c r="J3178" s="355">
        <v>1.1200000000000001</v>
      </c>
      <c r="K3178" s="342">
        <v>4.28</v>
      </c>
      <c r="L3178" s="324">
        <f t="shared" si="149"/>
        <v>0.26168224299065423</v>
      </c>
    </row>
    <row r="3179" spans="1:12" ht="12.75" x14ac:dyDescent="0.2">
      <c r="A3179" s="302" t="s">
        <v>17232</v>
      </c>
      <c r="B3179" s="312">
        <v>6788</v>
      </c>
      <c r="C3179" s="315" t="s">
        <v>86</v>
      </c>
      <c r="D3179" s="352" t="s">
        <v>17233</v>
      </c>
      <c r="E3179" s="315" t="s">
        <v>86</v>
      </c>
      <c r="F3179" s="353" t="s">
        <v>17222</v>
      </c>
      <c r="G3179" s="353">
        <v>64.8</v>
      </c>
      <c r="H3179" s="356">
        <v>15.65</v>
      </c>
      <c r="I3179" s="355">
        <v>3.23</v>
      </c>
      <c r="J3179" s="355">
        <v>1.0299999999999998</v>
      </c>
      <c r="K3179" s="342">
        <v>4.26</v>
      </c>
      <c r="L3179" s="324">
        <f t="shared" si="149"/>
        <v>0.24178403755868541</v>
      </c>
    </row>
    <row r="3180" spans="1:12" ht="12.75" x14ac:dyDescent="0.2">
      <c r="A3180" s="302" t="s">
        <v>17232</v>
      </c>
      <c r="B3180" s="312">
        <v>6788</v>
      </c>
      <c r="C3180" s="315" t="s">
        <v>86</v>
      </c>
      <c r="D3180" s="352" t="s">
        <v>17233</v>
      </c>
      <c r="E3180" s="315" t="s">
        <v>86</v>
      </c>
      <c r="F3180" s="353" t="s">
        <v>17222</v>
      </c>
      <c r="G3180" s="353">
        <v>64.5</v>
      </c>
      <c r="H3180" s="356">
        <v>15.59</v>
      </c>
      <c r="I3180" s="355">
        <v>3.13</v>
      </c>
      <c r="J3180" s="355">
        <v>1.0899999999999999</v>
      </c>
      <c r="K3180" s="342">
        <v>4.22</v>
      </c>
      <c r="L3180" s="324">
        <f t="shared" si="149"/>
        <v>0.25829383886255924</v>
      </c>
    </row>
    <row r="3181" spans="1:12" ht="12.75" x14ac:dyDescent="0.2">
      <c r="A3181" s="302" t="s">
        <v>17232</v>
      </c>
      <c r="B3181" s="312">
        <v>6788</v>
      </c>
      <c r="C3181" s="315" t="s">
        <v>86</v>
      </c>
      <c r="D3181" s="352" t="s">
        <v>17233</v>
      </c>
      <c r="E3181" s="315" t="s">
        <v>86</v>
      </c>
      <c r="F3181" s="353" t="s">
        <v>17222</v>
      </c>
      <c r="G3181" s="353">
        <v>63.9</v>
      </c>
      <c r="H3181" s="356">
        <v>15.67</v>
      </c>
      <c r="I3181" s="355">
        <v>2.78</v>
      </c>
      <c r="J3181" s="355">
        <v>1.6400000000000001</v>
      </c>
      <c r="K3181" s="342">
        <v>4.42</v>
      </c>
      <c r="L3181" s="324">
        <f t="shared" si="149"/>
        <v>0.37104072398190047</v>
      </c>
    </row>
    <row r="3182" spans="1:12" ht="12.75" x14ac:dyDescent="0.2">
      <c r="A3182" s="302" t="s">
        <v>17232</v>
      </c>
      <c r="B3182" s="312">
        <v>6788</v>
      </c>
      <c r="C3182" s="315" t="s">
        <v>86</v>
      </c>
      <c r="D3182" s="352" t="s">
        <v>17233</v>
      </c>
      <c r="E3182" s="315" t="s">
        <v>86</v>
      </c>
      <c r="F3182" s="353" t="s">
        <v>17222</v>
      </c>
      <c r="G3182" s="353">
        <v>63.9</v>
      </c>
      <c r="H3182" s="356">
        <v>15.67</v>
      </c>
      <c r="I3182" s="355">
        <v>2.79</v>
      </c>
      <c r="J3182" s="355">
        <v>1.6500000000000004</v>
      </c>
      <c r="K3182" s="342">
        <v>4.4400000000000004</v>
      </c>
      <c r="L3182" s="324">
        <f t="shared" si="149"/>
        <v>0.37162162162162166</v>
      </c>
    </row>
    <row r="3183" spans="1:12" ht="12.75" x14ac:dyDescent="0.2">
      <c r="A3183" s="302" t="s">
        <v>17232</v>
      </c>
      <c r="B3183" s="312">
        <v>6788</v>
      </c>
      <c r="C3183" s="315" t="s">
        <v>86</v>
      </c>
      <c r="D3183" s="352" t="s">
        <v>17233</v>
      </c>
      <c r="E3183" s="315" t="s">
        <v>86</v>
      </c>
      <c r="F3183" s="353" t="s">
        <v>17222</v>
      </c>
      <c r="G3183" s="353">
        <v>63.4</v>
      </c>
      <c r="H3183" s="356">
        <v>15.58</v>
      </c>
      <c r="I3183" s="355">
        <v>3.78</v>
      </c>
      <c r="J3183" s="355">
        <v>2.0699999999999998</v>
      </c>
      <c r="K3183" s="342">
        <v>5.85</v>
      </c>
      <c r="L3183" s="324">
        <f t="shared" si="149"/>
        <v>0.35384615384615387</v>
      </c>
    </row>
    <row r="3184" spans="1:12" ht="12.75" x14ac:dyDescent="0.2">
      <c r="A3184" s="302" t="s">
        <v>17232</v>
      </c>
      <c r="B3184" s="312">
        <v>2886</v>
      </c>
      <c r="C3184" s="315" t="s">
        <v>86</v>
      </c>
      <c r="D3184" s="352" t="s">
        <v>17233</v>
      </c>
      <c r="E3184" s="315" t="s">
        <v>86</v>
      </c>
      <c r="F3184" s="341" t="s">
        <v>17221</v>
      </c>
      <c r="G3184" s="353">
        <v>63.3</v>
      </c>
      <c r="H3184" s="356">
        <v>17.3</v>
      </c>
      <c r="I3184" s="355">
        <v>6.2</v>
      </c>
      <c r="J3184" s="355">
        <v>2</v>
      </c>
      <c r="K3184" s="342">
        <v>8.1999999999999993</v>
      </c>
      <c r="L3184" s="324">
        <f t="shared" si="149"/>
        <v>0.24390243902439027</v>
      </c>
    </row>
    <row r="3185" spans="1:12" ht="12.75" x14ac:dyDescent="0.2">
      <c r="A3185" s="302" t="s">
        <v>17232</v>
      </c>
      <c r="B3185" s="312">
        <v>2886</v>
      </c>
      <c r="C3185" s="315" t="s">
        <v>86</v>
      </c>
      <c r="D3185" s="352" t="s">
        <v>17233</v>
      </c>
      <c r="E3185" s="315" t="s">
        <v>86</v>
      </c>
      <c r="F3185" s="341" t="s">
        <v>17221</v>
      </c>
      <c r="G3185" s="353">
        <v>63.3</v>
      </c>
      <c r="H3185" s="356">
        <v>17.3</v>
      </c>
      <c r="I3185" s="355">
        <v>6.4</v>
      </c>
      <c r="J3185" s="355">
        <v>2</v>
      </c>
      <c r="K3185" s="342">
        <v>8.4</v>
      </c>
      <c r="L3185" s="324">
        <f t="shared" si="149"/>
        <v>0.23809523809523808</v>
      </c>
    </row>
    <row r="3186" spans="1:12" ht="12.75" x14ac:dyDescent="0.2">
      <c r="A3186" s="302" t="s">
        <v>17232</v>
      </c>
      <c r="B3186" s="312">
        <v>2886</v>
      </c>
      <c r="C3186" s="315" t="s">
        <v>86</v>
      </c>
      <c r="D3186" s="352" t="s">
        <v>17233</v>
      </c>
      <c r="E3186" s="315" t="s">
        <v>86</v>
      </c>
      <c r="F3186" s="341" t="s">
        <v>17221</v>
      </c>
      <c r="G3186" s="353">
        <v>63.3</v>
      </c>
      <c r="H3186" s="356">
        <v>17.3</v>
      </c>
      <c r="I3186" s="355">
        <v>6.47</v>
      </c>
      <c r="J3186" s="355">
        <v>2</v>
      </c>
      <c r="K3186" s="342">
        <v>8.4700000000000006</v>
      </c>
      <c r="L3186" s="324">
        <f t="shared" si="149"/>
        <v>0.23612750885478156</v>
      </c>
    </row>
    <row r="3187" spans="1:12" ht="12.75" x14ac:dyDescent="0.2">
      <c r="A3187" s="302" t="s">
        <v>17232</v>
      </c>
      <c r="B3187" s="312">
        <v>6788</v>
      </c>
      <c r="C3187" s="315" t="s">
        <v>86</v>
      </c>
      <c r="D3187" s="352" t="s">
        <v>17233</v>
      </c>
      <c r="E3187" s="315" t="s">
        <v>86</v>
      </c>
      <c r="F3187" s="353" t="s">
        <v>17222</v>
      </c>
      <c r="G3187" s="353">
        <v>63.3</v>
      </c>
      <c r="H3187" s="356">
        <v>15.67</v>
      </c>
      <c r="I3187" s="355">
        <v>2.74</v>
      </c>
      <c r="J3187" s="355">
        <v>1.62</v>
      </c>
      <c r="K3187" s="342">
        <v>4.3600000000000003</v>
      </c>
      <c r="L3187" s="324">
        <f t="shared" si="149"/>
        <v>0.37155963302752293</v>
      </c>
    </row>
    <row r="3188" spans="1:12" ht="12.75" x14ac:dyDescent="0.2">
      <c r="A3188" s="302" t="s">
        <v>17232</v>
      </c>
      <c r="B3188" s="312">
        <v>6788</v>
      </c>
      <c r="C3188" s="315" t="s">
        <v>86</v>
      </c>
      <c r="D3188" s="352" t="s">
        <v>17233</v>
      </c>
      <c r="E3188" s="315" t="s">
        <v>86</v>
      </c>
      <c r="F3188" s="353" t="s">
        <v>17222</v>
      </c>
      <c r="G3188" s="353">
        <v>62.2</v>
      </c>
      <c r="H3188" s="356">
        <v>15.68</v>
      </c>
      <c r="I3188" s="355">
        <v>2.65</v>
      </c>
      <c r="J3188" s="355">
        <v>1.5699999999999998</v>
      </c>
      <c r="K3188" s="342">
        <v>4.22</v>
      </c>
      <c r="L3188" s="324">
        <f t="shared" si="149"/>
        <v>0.37203791469194314</v>
      </c>
    </row>
    <row r="3189" spans="1:12" ht="12.75" x14ac:dyDescent="0.2">
      <c r="A3189" s="302" t="s">
        <v>17232</v>
      </c>
      <c r="B3189" s="312">
        <v>6788</v>
      </c>
      <c r="C3189" s="315" t="s">
        <v>86</v>
      </c>
      <c r="D3189" s="352" t="s">
        <v>17233</v>
      </c>
      <c r="E3189" s="315" t="s">
        <v>86</v>
      </c>
      <c r="F3189" s="353" t="s">
        <v>17222</v>
      </c>
      <c r="G3189" s="353">
        <v>62.1</v>
      </c>
      <c r="H3189" s="356">
        <v>15.57</v>
      </c>
      <c r="I3189" s="355">
        <v>3.05</v>
      </c>
      <c r="J3189" s="355">
        <v>1.71</v>
      </c>
      <c r="K3189" s="342">
        <v>4.76</v>
      </c>
      <c r="L3189" s="324">
        <f t="shared" si="149"/>
        <v>0.3592436974789916</v>
      </c>
    </row>
    <row r="3190" spans="1:12" ht="12.75" x14ac:dyDescent="0.2">
      <c r="A3190" s="302" t="s">
        <v>17232</v>
      </c>
      <c r="B3190" s="312">
        <v>6788</v>
      </c>
      <c r="C3190" s="315" t="s">
        <v>86</v>
      </c>
      <c r="D3190" s="352" t="s">
        <v>17233</v>
      </c>
      <c r="E3190" s="315" t="s">
        <v>86</v>
      </c>
      <c r="F3190" s="353" t="s">
        <v>17222</v>
      </c>
      <c r="G3190" s="353">
        <v>61.7</v>
      </c>
      <c r="H3190" s="356">
        <v>15.54</v>
      </c>
      <c r="I3190" s="355">
        <v>2.86</v>
      </c>
      <c r="J3190" s="355">
        <v>1.5900000000000003</v>
      </c>
      <c r="K3190" s="342">
        <v>4.45</v>
      </c>
      <c r="L3190" s="324">
        <f t="shared" si="149"/>
        <v>0.35730337078651692</v>
      </c>
    </row>
    <row r="3191" spans="1:12" ht="12.75" x14ac:dyDescent="0.2">
      <c r="A3191" s="302" t="s">
        <v>17232</v>
      </c>
      <c r="B3191" s="312">
        <v>6788</v>
      </c>
      <c r="C3191" s="315" t="s">
        <v>86</v>
      </c>
      <c r="D3191" s="352" t="s">
        <v>17233</v>
      </c>
      <c r="E3191" s="315" t="s">
        <v>86</v>
      </c>
      <c r="F3191" s="353" t="s">
        <v>17222</v>
      </c>
      <c r="G3191" s="353">
        <v>61.7</v>
      </c>
      <c r="H3191" s="356">
        <v>15.7</v>
      </c>
      <c r="I3191" s="355">
        <v>3.65</v>
      </c>
      <c r="J3191" s="355">
        <v>1.4</v>
      </c>
      <c r="K3191" s="342">
        <v>5.05</v>
      </c>
      <c r="L3191" s="324">
        <f t="shared" ref="L3191:L3201" si="150">IF(J3191="","",IF(K3191="","",J3191/K3191))</f>
        <v>0.2772277227722772</v>
      </c>
    </row>
    <row r="3192" spans="1:12" ht="12.75" x14ac:dyDescent="0.2">
      <c r="A3192" s="302" t="s">
        <v>17232</v>
      </c>
      <c r="B3192" s="312">
        <v>3500</v>
      </c>
      <c r="C3192" s="315" t="s">
        <v>86</v>
      </c>
      <c r="D3192" s="352" t="s">
        <v>17233</v>
      </c>
      <c r="E3192" s="315" t="s">
        <v>86</v>
      </c>
      <c r="F3192" s="353" t="s">
        <v>17222</v>
      </c>
      <c r="G3192" s="353">
        <v>61.68571428571429</v>
      </c>
      <c r="H3192" s="356">
        <v>17.239999999999998</v>
      </c>
      <c r="I3192" s="355">
        <v>11.75</v>
      </c>
      <c r="J3192" s="355">
        <v>3.2899999999999991</v>
      </c>
      <c r="K3192" s="342">
        <v>15.04</v>
      </c>
      <c r="L3192" s="324">
        <f t="shared" si="150"/>
        <v>0.21874999999999994</v>
      </c>
    </row>
    <row r="3193" spans="1:12" ht="12.75" x14ac:dyDescent="0.2">
      <c r="A3193" s="302" t="s">
        <v>17232</v>
      </c>
      <c r="B3193" s="312">
        <v>3500</v>
      </c>
      <c r="C3193" s="315" t="s">
        <v>86</v>
      </c>
      <c r="D3193" s="352" t="s">
        <v>17233</v>
      </c>
      <c r="E3193" s="315" t="s">
        <v>86</v>
      </c>
      <c r="F3193" s="353" t="s">
        <v>17222</v>
      </c>
      <c r="G3193" s="353">
        <v>61.628571428571433</v>
      </c>
      <c r="H3193" s="356">
        <v>17.239999999999998</v>
      </c>
      <c r="I3193" s="355">
        <v>12.04</v>
      </c>
      <c r="J3193" s="355">
        <v>3.370000000000001</v>
      </c>
      <c r="K3193" s="342">
        <v>15.41</v>
      </c>
      <c r="L3193" s="324">
        <f t="shared" si="150"/>
        <v>0.21868916288124601</v>
      </c>
    </row>
    <row r="3194" spans="1:12" ht="12.75" x14ac:dyDescent="0.2">
      <c r="A3194" s="302" t="s">
        <v>17232</v>
      </c>
      <c r="B3194" s="312">
        <v>2886</v>
      </c>
      <c r="C3194" s="315" t="s">
        <v>86</v>
      </c>
      <c r="D3194" s="352" t="s">
        <v>17233</v>
      </c>
      <c r="E3194" s="315" t="s">
        <v>86</v>
      </c>
      <c r="F3194" s="341" t="s">
        <v>17221</v>
      </c>
      <c r="G3194" s="353">
        <v>61.5</v>
      </c>
      <c r="H3194" s="356">
        <v>17</v>
      </c>
      <c r="I3194" s="355">
        <v>6.87</v>
      </c>
      <c r="J3194" s="355">
        <v>3</v>
      </c>
      <c r="K3194" s="342">
        <v>9.8699999999999992</v>
      </c>
      <c r="L3194" s="324">
        <f t="shared" si="150"/>
        <v>0.30395136778115506</v>
      </c>
    </row>
    <row r="3195" spans="1:12" ht="12.75" x14ac:dyDescent="0.2">
      <c r="A3195" s="302" t="s">
        <v>17232</v>
      </c>
      <c r="B3195" s="312">
        <v>2886</v>
      </c>
      <c r="C3195" s="315" t="s">
        <v>86</v>
      </c>
      <c r="D3195" s="352" t="s">
        <v>17233</v>
      </c>
      <c r="E3195" s="315" t="s">
        <v>86</v>
      </c>
      <c r="F3195" s="341" t="s">
        <v>17221</v>
      </c>
      <c r="G3195" s="353">
        <v>61.5</v>
      </c>
      <c r="H3195" s="356">
        <v>16.989999999999998</v>
      </c>
      <c r="I3195" s="355">
        <v>6.13</v>
      </c>
      <c r="J3195" s="355">
        <v>3</v>
      </c>
      <c r="K3195" s="342">
        <v>9.1300000000000008</v>
      </c>
      <c r="L3195" s="324">
        <f t="shared" si="150"/>
        <v>0.32858707557502737</v>
      </c>
    </row>
    <row r="3196" spans="1:12" ht="12.75" x14ac:dyDescent="0.2">
      <c r="A3196" s="302" t="s">
        <v>17232</v>
      </c>
      <c r="B3196" s="312">
        <v>2886</v>
      </c>
      <c r="C3196" s="315" t="s">
        <v>86</v>
      </c>
      <c r="D3196" s="352" t="s">
        <v>17233</v>
      </c>
      <c r="E3196" s="315" t="s">
        <v>86</v>
      </c>
      <c r="F3196" s="341" t="s">
        <v>17221</v>
      </c>
      <c r="G3196" s="353">
        <v>61.5</v>
      </c>
      <c r="H3196" s="356">
        <v>17</v>
      </c>
      <c r="I3196" s="355">
        <v>6</v>
      </c>
      <c r="J3196" s="355">
        <v>3</v>
      </c>
      <c r="K3196" s="342">
        <v>9</v>
      </c>
      <c r="L3196" s="324">
        <f t="shared" si="150"/>
        <v>0.33333333333333331</v>
      </c>
    </row>
    <row r="3197" spans="1:12" ht="12.75" x14ac:dyDescent="0.2">
      <c r="A3197" s="302" t="s">
        <v>17232</v>
      </c>
      <c r="B3197" s="312">
        <v>6788</v>
      </c>
      <c r="C3197" s="315" t="s">
        <v>86</v>
      </c>
      <c r="D3197" s="352" t="s">
        <v>17233</v>
      </c>
      <c r="E3197" s="315" t="s">
        <v>86</v>
      </c>
      <c r="F3197" s="353" t="s">
        <v>17222</v>
      </c>
      <c r="G3197" s="353">
        <v>61.4</v>
      </c>
      <c r="H3197" s="356">
        <v>15.67</v>
      </c>
      <c r="I3197" s="355">
        <v>3.39</v>
      </c>
      <c r="J3197" s="355">
        <v>0.80000000000000027</v>
      </c>
      <c r="K3197" s="342">
        <v>4.1900000000000004</v>
      </c>
      <c r="L3197" s="324">
        <f t="shared" si="150"/>
        <v>0.19093078758949886</v>
      </c>
    </row>
    <row r="3198" spans="1:12" ht="12.75" x14ac:dyDescent="0.2">
      <c r="A3198" s="302" t="s">
        <v>17232</v>
      </c>
      <c r="B3198" s="312">
        <v>3500</v>
      </c>
      <c r="C3198" s="315" t="s">
        <v>86</v>
      </c>
      <c r="D3198" s="352" t="s">
        <v>17233</v>
      </c>
      <c r="E3198" s="315" t="s">
        <v>86</v>
      </c>
      <c r="F3198" s="353" t="s">
        <v>17222</v>
      </c>
      <c r="G3198" s="353">
        <v>61.257142857142853</v>
      </c>
      <c r="H3198" s="356">
        <v>17.190000000000001</v>
      </c>
      <c r="I3198" s="355">
        <v>11.04</v>
      </c>
      <c r="J3198" s="355">
        <v>3.0700000000000003</v>
      </c>
      <c r="K3198" s="342">
        <v>14.11</v>
      </c>
      <c r="L3198" s="324">
        <f t="shared" si="150"/>
        <v>0.2175761871013466</v>
      </c>
    </row>
    <row r="3199" spans="1:12" ht="12.75" x14ac:dyDescent="0.2">
      <c r="A3199" s="302" t="s">
        <v>17232</v>
      </c>
      <c r="B3199" s="312">
        <v>6788</v>
      </c>
      <c r="C3199" s="315" t="s">
        <v>86</v>
      </c>
      <c r="D3199" s="352" t="s">
        <v>17233</v>
      </c>
      <c r="E3199" s="315" t="s">
        <v>86</v>
      </c>
      <c r="F3199" s="353" t="s">
        <v>17222</v>
      </c>
      <c r="G3199" s="353">
        <v>61.2</v>
      </c>
      <c r="H3199" s="356">
        <v>15.59</v>
      </c>
      <c r="I3199" s="355">
        <v>2.52</v>
      </c>
      <c r="J3199" s="355">
        <v>1.4700000000000002</v>
      </c>
      <c r="K3199" s="342">
        <v>3.99</v>
      </c>
      <c r="L3199" s="324">
        <f t="shared" si="150"/>
        <v>0.36842105263157898</v>
      </c>
    </row>
    <row r="3200" spans="1:12" ht="12.75" x14ac:dyDescent="0.2">
      <c r="A3200" s="302" t="s">
        <v>17232</v>
      </c>
      <c r="B3200" s="312">
        <v>6788</v>
      </c>
      <c r="C3200" s="315" t="s">
        <v>86</v>
      </c>
      <c r="D3200" s="352" t="s">
        <v>17233</v>
      </c>
      <c r="E3200" s="315" t="s">
        <v>86</v>
      </c>
      <c r="F3200" s="353" t="s">
        <v>17222</v>
      </c>
      <c r="G3200" s="353">
        <v>61.1</v>
      </c>
      <c r="H3200" s="356">
        <v>15.7</v>
      </c>
      <c r="I3200" s="355">
        <v>3.54</v>
      </c>
      <c r="J3200" s="355">
        <v>0.90000000000000036</v>
      </c>
      <c r="K3200" s="342">
        <v>4.4400000000000004</v>
      </c>
      <c r="L3200" s="324">
        <f t="shared" si="150"/>
        <v>0.20270270270270277</v>
      </c>
    </row>
    <row r="3201" spans="1:12" ht="12.75" x14ac:dyDescent="0.2">
      <c r="A3201" s="302" t="s">
        <v>17232</v>
      </c>
      <c r="B3201" s="312">
        <v>7654</v>
      </c>
      <c r="C3201" s="315" t="s">
        <v>86</v>
      </c>
      <c r="D3201" s="352" t="s">
        <v>17233</v>
      </c>
      <c r="E3201" s="315" t="s">
        <v>86</v>
      </c>
      <c r="F3201" s="353" t="s">
        <v>17221</v>
      </c>
      <c r="G3201" s="353">
        <v>60.6</v>
      </c>
      <c r="H3201" s="356">
        <v>15.5</v>
      </c>
      <c r="I3201" s="355">
        <v>3.59</v>
      </c>
      <c r="J3201" s="355">
        <v>3.1000000000000005</v>
      </c>
      <c r="K3201" s="342">
        <v>6.69</v>
      </c>
      <c r="L3201" s="324">
        <f t="shared" si="150"/>
        <v>0.46337817638266077</v>
      </c>
    </row>
  </sheetData>
  <mergeCells count="3">
    <mergeCell ref="B1:G1"/>
    <mergeCell ref="A2:E2"/>
    <mergeCell ref="F2:L2"/>
  </mergeCells>
  <hyperlinks>
    <hyperlink ref="B1" r:id="rId1" xr:uid="{0861F948-1979-47DD-A630-57FF5CF062F7}"/>
  </hyperlinks>
  <pageMargins left="0.25" right="0.25" top="0.5" bottom="0.25" header="0.3" footer="0.25"/>
  <pageSetup fitToHeight="300" orientation="landscape"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D47C-0DA0-4ECF-8725-166F2549A84C}">
  <dimension ref="A1:L125"/>
  <sheetViews>
    <sheetView tabSelected="1" topLeftCell="E53" workbookViewId="0">
      <selection activeCell="K62" sqref="K61:K62"/>
    </sheetView>
  </sheetViews>
  <sheetFormatPr defaultRowHeight="15" x14ac:dyDescent="0.25"/>
  <cols>
    <col min="1" max="1" width="6.28515625" style="372" bestFit="1" customWidth="1"/>
    <col min="2" max="2" width="50.5703125" style="372" bestFit="1" customWidth="1"/>
    <col min="3" max="3" width="19.140625" style="372" customWidth="1"/>
    <col min="4" max="4" width="24.42578125" style="372" bestFit="1" customWidth="1"/>
    <col min="5" max="5" width="9.42578125" style="372" bestFit="1" customWidth="1"/>
    <col min="6" max="6" width="31.5703125" style="372" bestFit="1" customWidth="1"/>
    <col min="7" max="7" width="22.7109375" style="372" bestFit="1" customWidth="1"/>
    <col min="8" max="9" width="14.5703125" style="373" bestFit="1" customWidth="1"/>
    <col min="10" max="10" width="7.42578125" style="374" bestFit="1" customWidth="1"/>
    <col min="11" max="11" width="84.85546875" style="372" bestFit="1" customWidth="1"/>
    <col min="12" max="16384" width="9.140625" style="1"/>
  </cols>
  <sheetData>
    <row r="1" spans="1:11" x14ac:dyDescent="0.25">
      <c r="A1" s="418" t="s">
        <v>17201</v>
      </c>
      <c r="B1" s="418"/>
      <c r="C1" s="375" t="s">
        <v>17274</v>
      </c>
    </row>
    <row r="2" spans="1:11" x14ac:dyDescent="0.25">
      <c r="A2" s="365" t="s">
        <v>17236</v>
      </c>
      <c r="B2" s="365" t="s">
        <v>17237</v>
      </c>
      <c r="C2" s="365" t="s">
        <v>16</v>
      </c>
      <c r="D2" s="365" t="s">
        <v>17238</v>
      </c>
      <c r="E2" s="365" t="s">
        <v>17239</v>
      </c>
      <c r="F2" s="365" t="s">
        <v>17240</v>
      </c>
      <c r="G2" s="365" t="s">
        <v>17241</v>
      </c>
      <c r="H2" s="366" t="s">
        <v>17242</v>
      </c>
      <c r="I2" s="366" t="s">
        <v>17243</v>
      </c>
      <c r="J2" s="367" t="s">
        <v>17244</v>
      </c>
      <c r="K2" s="365" t="s">
        <v>47</v>
      </c>
    </row>
    <row r="3" spans="1:11" x14ac:dyDescent="0.25">
      <c r="A3" s="368">
        <v>1</v>
      </c>
      <c r="B3" s="368" t="s">
        <v>129</v>
      </c>
      <c r="C3" s="368" t="s">
        <v>7280</v>
      </c>
      <c r="D3" s="368">
        <v>670</v>
      </c>
      <c r="E3" s="368">
        <v>650</v>
      </c>
      <c r="F3" s="368"/>
      <c r="G3" s="368"/>
      <c r="H3" s="369">
        <v>0.63</v>
      </c>
      <c r="I3" s="369">
        <v>98.91</v>
      </c>
      <c r="J3" s="370">
        <v>6.3E-3</v>
      </c>
      <c r="K3" s="368" t="s">
        <v>17245</v>
      </c>
    </row>
    <row r="4" spans="1:11" x14ac:dyDescent="0.25">
      <c r="A4" s="368">
        <v>2</v>
      </c>
      <c r="B4" s="368" t="s">
        <v>129</v>
      </c>
      <c r="C4" s="368" t="s">
        <v>7280</v>
      </c>
      <c r="D4" s="368">
        <v>670</v>
      </c>
      <c r="E4" s="368">
        <v>650</v>
      </c>
      <c r="F4" s="368"/>
      <c r="G4" s="368"/>
      <c r="H4" s="369">
        <v>0.73</v>
      </c>
      <c r="I4" s="369">
        <v>92.84</v>
      </c>
      <c r="J4" s="370">
        <v>8.0000000000000002E-3</v>
      </c>
      <c r="K4" s="368" t="s">
        <v>17245</v>
      </c>
    </row>
    <row r="5" spans="1:11" x14ac:dyDescent="0.25">
      <c r="A5" s="368">
        <v>3</v>
      </c>
      <c r="B5" s="368" t="s">
        <v>129</v>
      </c>
      <c r="C5" s="368" t="s">
        <v>7280</v>
      </c>
      <c r="D5" s="368">
        <v>320</v>
      </c>
      <c r="E5" s="368">
        <v>247</v>
      </c>
      <c r="F5" s="368"/>
      <c r="G5" s="368"/>
      <c r="H5" s="369">
        <v>1.95</v>
      </c>
      <c r="I5" s="369">
        <v>130.80000000000001</v>
      </c>
      <c r="J5" s="370">
        <v>1.5779999999999999E-2</v>
      </c>
      <c r="K5" s="368" t="s">
        <v>17245</v>
      </c>
    </row>
    <row r="6" spans="1:11" x14ac:dyDescent="0.25">
      <c r="A6" s="368">
        <v>4</v>
      </c>
      <c r="B6" s="368" t="s">
        <v>129</v>
      </c>
      <c r="C6" s="368" t="s">
        <v>17246</v>
      </c>
      <c r="D6" s="368">
        <v>150</v>
      </c>
      <c r="E6" s="368">
        <v>142</v>
      </c>
      <c r="F6" s="368"/>
      <c r="G6" s="368"/>
      <c r="H6" s="369">
        <v>1.98</v>
      </c>
      <c r="I6" s="369">
        <v>140.19999999999999</v>
      </c>
      <c r="J6" s="370">
        <v>1.3100000000000001E-2</v>
      </c>
      <c r="K6" s="368" t="s">
        <v>17245</v>
      </c>
    </row>
    <row r="7" spans="1:11" x14ac:dyDescent="0.25">
      <c r="A7" s="368">
        <v>5</v>
      </c>
      <c r="B7" s="368" t="s">
        <v>129</v>
      </c>
      <c r="C7" s="368" t="s">
        <v>7280</v>
      </c>
      <c r="D7" s="368">
        <v>150</v>
      </c>
      <c r="E7" s="368">
        <v>125</v>
      </c>
      <c r="F7" s="368"/>
      <c r="G7" s="368"/>
      <c r="H7" s="369">
        <v>1.46</v>
      </c>
      <c r="I7" s="369">
        <v>103.6</v>
      </c>
      <c r="J7" s="370">
        <v>1.4500000000000001E-2</v>
      </c>
      <c r="K7" s="368" t="s">
        <v>17245</v>
      </c>
    </row>
    <row r="8" spans="1:11" x14ac:dyDescent="0.25">
      <c r="A8" s="368">
        <v>6</v>
      </c>
      <c r="B8" s="368" t="s">
        <v>129</v>
      </c>
      <c r="C8" s="368" t="s">
        <v>7280</v>
      </c>
      <c r="D8" s="368">
        <v>150</v>
      </c>
      <c r="E8" s="368">
        <v>127</v>
      </c>
      <c r="F8" s="368"/>
      <c r="G8" s="368"/>
      <c r="H8" s="369">
        <v>1.68</v>
      </c>
      <c r="I8" s="369">
        <v>119.7</v>
      </c>
      <c r="J8" s="370">
        <v>1.5599999999999999E-2</v>
      </c>
      <c r="K8" s="368" t="s">
        <v>17245</v>
      </c>
    </row>
    <row r="9" spans="1:11" x14ac:dyDescent="0.25">
      <c r="A9" s="368">
        <v>7</v>
      </c>
      <c r="B9" s="368" t="s">
        <v>129</v>
      </c>
      <c r="C9" s="368" t="s">
        <v>7280</v>
      </c>
      <c r="D9" s="368">
        <v>350</v>
      </c>
      <c r="E9" s="368">
        <v>223</v>
      </c>
      <c r="F9" s="368"/>
      <c r="G9" s="368"/>
      <c r="H9" s="369">
        <v>1.61</v>
      </c>
      <c r="I9" s="369">
        <v>75.5</v>
      </c>
      <c r="J9" s="370">
        <v>2.23E-2</v>
      </c>
      <c r="K9" s="368" t="s">
        <v>17245</v>
      </c>
    </row>
    <row r="10" spans="1:11" x14ac:dyDescent="0.25">
      <c r="A10" s="368">
        <v>8</v>
      </c>
      <c r="B10" s="368" t="s">
        <v>129</v>
      </c>
      <c r="C10" s="368" t="s">
        <v>7280</v>
      </c>
      <c r="D10" s="368">
        <v>520</v>
      </c>
      <c r="E10" s="368">
        <v>400</v>
      </c>
      <c r="F10" s="368"/>
      <c r="G10" s="368"/>
      <c r="H10" s="369">
        <v>0.86</v>
      </c>
      <c r="I10" s="369">
        <v>97</v>
      </c>
      <c r="J10" s="370">
        <v>9.4999999999999998E-3</v>
      </c>
      <c r="K10" s="368" t="s">
        <v>17245</v>
      </c>
    </row>
    <row r="11" spans="1:11" x14ac:dyDescent="0.25">
      <c r="A11" s="368">
        <v>9</v>
      </c>
      <c r="B11" s="368" t="s">
        <v>129</v>
      </c>
      <c r="C11" s="368" t="s">
        <v>7280</v>
      </c>
      <c r="D11" s="368">
        <v>720</v>
      </c>
      <c r="E11" s="368">
        <v>622</v>
      </c>
      <c r="F11" s="368" t="s">
        <v>17247</v>
      </c>
      <c r="G11" s="368" t="s">
        <v>17248</v>
      </c>
      <c r="H11" s="369">
        <v>1.8885426580471762</v>
      </c>
      <c r="I11" s="369">
        <v>122.73904761904765</v>
      </c>
      <c r="J11" s="370">
        <v>1.5398430918550674E-2</v>
      </c>
      <c r="K11" s="368" t="s">
        <v>17245</v>
      </c>
    </row>
    <row r="12" spans="1:11" x14ac:dyDescent="0.25">
      <c r="A12" s="368">
        <v>10</v>
      </c>
      <c r="B12" s="368" t="s">
        <v>129</v>
      </c>
      <c r="C12" s="368" t="s">
        <v>7280</v>
      </c>
      <c r="D12" s="368">
        <v>650</v>
      </c>
      <c r="E12" s="368">
        <v>547</v>
      </c>
      <c r="F12" s="368" t="s">
        <v>17247</v>
      </c>
      <c r="G12" s="368" t="s">
        <v>17248</v>
      </c>
      <c r="H12" s="369">
        <v>2.0432957581095703</v>
      </c>
      <c r="I12" s="369">
        <v>143.04843809523814</v>
      </c>
      <c r="J12" s="370">
        <v>1.4297581926357918E-2</v>
      </c>
      <c r="K12" s="368" t="s">
        <v>17245</v>
      </c>
    </row>
    <row r="13" spans="1:11" x14ac:dyDescent="0.25">
      <c r="A13" s="368">
        <v>11</v>
      </c>
      <c r="B13" s="368" t="s">
        <v>1042</v>
      </c>
      <c r="C13" s="368" t="s">
        <v>57</v>
      </c>
      <c r="D13" s="368">
        <v>200</v>
      </c>
      <c r="E13" s="368">
        <v>153</v>
      </c>
      <c r="F13" s="368"/>
      <c r="G13" s="368"/>
      <c r="H13" s="369">
        <v>9.3526301187072409</v>
      </c>
      <c r="I13" s="369">
        <v>27.161866666666654</v>
      </c>
      <c r="J13" s="370">
        <v>0.35546558436345577</v>
      </c>
      <c r="K13" s="368" t="s">
        <v>17245</v>
      </c>
    </row>
    <row r="14" spans="1:11" x14ac:dyDescent="0.25">
      <c r="A14" s="368">
        <v>12</v>
      </c>
      <c r="B14" s="368" t="s">
        <v>1042</v>
      </c>
      <c r="C14" s="368" t="s">
        <v>17249</v>
      </c>
      <c r="D14" s="368">
        <v>200</v>
      </c>
      <c r="E14" s="368">
        <v>153</v>
      </c>
      <c r="F14" s="368"/>
      <c r="G14" s="368"/>
      <c r="H14" s="369">
        <v>10.401632964411592</v>
      </c>
      <c r="I14" s="369">
        <v>32.832305084745762</v>
      </c>
      <c r="J14" s="370">
        <v>0.31686790089952882</v>
      </c>
      <c r="K14" s="368" t="s">
        <v>17245</v>
      </c>
    </row>
    <row r="15" spans="1:11" x14ac:dyDescent="0.25">
      <c r="A15" s="368">
        <v>13</v>
      </c>
      <c r="B15" s="368" t="s">
        <v>129</v>
      </c>
      <c r="C15" s="368" t="s">
        <v>7280</v>
      </c>
      <c r="D15" s="368">
        <v>1240</v>
      </c>
      <c r="E15" s="368">
        <v>1170</v>
      </c>
      <c r="F15" s="368" t="s">
        <v>11368</v>
      </c>
      <c r="G15" s="368" t="s">
        <v>17248</v>
      </c>
      <c r="H15" s="369">
        <v>0.78571428571428514</v>
      </c>
      <c r="I15" s="369">
        <v>87.993285714285747</v>
      </c>
      <c r="J15" s="370">
        <v>9.0387175091343128E-3</v>
      </c>
      <c r="K15" s="368" t="s">
        <v>17245</v>
      </c>
    </row>
    <row r="16" spans="1:11" x14ac:dyDescent="0.25">
      <c r="A16" s="368">
        <v>14</v>
      </c>
      <c r="B16" s="368" t="s">
        <v>129</v>
      </c>
      <c r="C16" s="368" t="s">
        <v>7280</v>
      </c>
      <c r="D16" s="368">
        <v>1240</v>
      </c>
      <c r="E16" s="368">
        <v>1028</v>
      </c>
      <c r="F16" s="368" t="s">
        <v>11368</v>
      </c>
      <c r="G16" s="368" t="s">
        <v>17248</v>
      </c>
      <c r="H16" s="369">
        <v>0.91744218589243465</v>
      </c>
      <c r="I16" s="369">
        <v>50.898857142857118</v>
      </c>
      <c r="J16" s="370">
        <v>1.8538859447849255E-2</v>
      </c>
      <c r="K16" s="368" t="s">
        <v>17245</v>
      </c>
    </row>
    <row r="17" spans="1:11" x14ac:dyDescent="0.25">
      <c r="A17" s="368">
        <v>15</v>
      </c>
      <c r="B17" s="368" t="s">
        <v>17250</v>
      </c>
      <c r="C17" s="368" t="s">
        <v>57</v>
      </c>
      <c r="D17" s="368">
        <v>200</v>
      </c>
      <c r="E17" s="368">
        <v>189</v>
      </c>
      <c r="F17" s="368" t="s">
        <v>17251</v>
      </c>
      <c r="G17" s="368"/>
      <c r="H17" s="369">
        <v>1.1955223880596715</v>
      </c>
      <c r="I17" s="369">
        <v>3.222237128961893</v>
      </c>
      <c r="J17" s="370">
        <v>0.37829858124087123</v>
      </c>
      <c r="K17" s="368" t="s">
        <v>17252</v>
      </c>
    </row>
    <row r="18" spans="1:11" x14ac:dyDescent="0.25">
      <c r="A18" s="368">
        <v>16</v>
      </c>
      <c r="B18" s="368" t="s">
        <v>17250</v>
      </c>
      <c r="C18" s="368" t="s">
        <v>57</v>
      </c>
      <c r="D18" s="368">
        <v>200</v>
      </c>
      <c r="E18" s="368">
        <v>186</v>
      </c>
      <c r="F18" s="368" t="s">
        <v>17251</v>
      </c>
      <c r="G18" s="368"/>
      <c r="H18" s="369">
        <v>1.4392647305690984</v>
      </c>
      <c r="I18" s="369">
        <v>3.3458116501594803</v>
      </c>
      <c r="J18" s="370">
        <v>0.43258764278759798</v>
      </c>
      <c r="K18" s="368" t="s">
        <v>17252</v>
      </c>
    </row>
    <row r="19" spans="1:11" x14ac:dyDescent="0.25">
      <c r="A19" s="368">
        <v>17</v>
      </c>
      <c r="B19" s="368" t="s">
        <v>17250</v>
      </c>
      <c r="C19" s="368" t="s">
        <v>57</v>
      </c>
      <c r="D19" s="368">
        <v>200</v>
      </c>
      <c r="E19" s="368">
        <v>196</v>
      </c>
      <c r="F19" s="368" t="s">
        <v>17251</v>
      </c>
      <c r="G19" s="368"/>
      <c r="H19" s="369">
        <v>0.40909523809523834</v>
      </c>
      <c r="I19" s="369">
        <v>3.4526666666666688</v>
      </c>
      <c r="J19" s="370">
        <v>0.11856108824885427</v>
      </c>
      <c r="K19" s="368" t="s">
        <v>17245</v>
      </c>
    </row>
    <row r="20" spans="1:11" x14ac:dyDescent="0.25">
      <c r="A20" s="368">
        <v>18</v>
      </c>
      <c r="B20" s="368" t="s">
        <v>17250</v>
      </c>
      <c r="C20" s="368" t="s">
        <v>57</v>
      </c>
      <c r="D20" s="368">
        <v>200</v>
      </c>
      <c r="E20" s="368">
        <v>195</v>
      </c>
      <c r="F20" s="368" t="s">
        <v>17251</v>
      </c>
      <c r="G20" s="368"/>
      <c r="H20" s="369">
        <v>0.5202380952380955</v>
      </c>
      <c r="I20" s="369">
        <v>3.3580476190476154</v>
      </c>
      <c r="J20" s="370">
        <v>0.15495910199804427</v>
      </c>
      <c r="K20" s="368" t="s">
        <v>17245</v>
      </c>
    </row>
    <row r="21" spans="1:11" x14ac:dyDescent="0.25">
      <c r="A21" s="368">
        <v>19</v>
      </c>
      <c r="B21" s="368" t="s">
        <v>129</v>
      </c>
      <c r="C21" s="368" t="s">
        <v>7280</v>
      </c>
      <c r="D21" s="368">
        <v>620</v>
      </c>
      <c r="E21" s="368">
        <v>583</v>
      </c>
      <c r="F21" s="368" t="s">
        <v>11368</v>
      </c>
      <c r="G21" s="368" t="s">
        <v>17248</v>
      </c>
      <c r="H21" s="369">
        <v>1.7304928684114123</v>
      </c>
      <c r="I21" s="369">
        <v>61.61204761904763</v>
      </c>
      <c r="J21" s="370">
        <v>2.8173660923579383E-2</v>
      </c>
      <c r="K21" s="368" t="s">
        <v>17245</v>
      </c>
    </row>
    <row r="22" spans="1:11" x14ac:dyDescent="0.25">
      <c r="A22" s="368">
        <v>20</v>
      </c>
      <c r="B22" s="368" t="s">
        <v>17253</v>
      </c>
      <c r="C22" s="368" t="s">
        <v>7280</v>
      </c>
      <c r="D22" s="368">
        <v>950</v>
      </c>
      <c r="E22" s="368">
        <v>905</v>
      </c>
      <c r="F22" s="368" t="s">
        <v>11368</v>
      </c>
      <c r="G22" s="368" t="s">
        <v>17248</v>
      </c>
      <c r="H22" s="369">
        <v>0.79414928932831907</v>
      </c>
      <c r="I22" s="369">
        <v>34.698571428571427</v>
      </c>
      <c r="J22" s="370">
        <v>2.294591575163742E-2</v>
      </c>
      <c r="K22" s="368" t="s">
        <v>17245</v>
      </c>
    </row>
    <row r="23" spans="1:11" x14ac:dyDescent="0.25">
      <c r="A23" s="368">
        <v>21</v>
      </c>
      <c r="B23" s="368" t="s">
        <v>17250</v>
      </c>
      <c r="C23" s="368" t="s">
        <v>57</v>
      </c>
      <c r="D23" s="368">
        <v>200</v>
      </c>
      <c r="E23" s="368">
        <v>187</v>
      </c>
      <c r="F23" s="368" t="s">
        <v>11368</v>
      </c>
      <c r="G23" s="368"/>
      <c r="H23" s="369">
        <v>0.63706383367106523</v>
      </c>
      <c r="I23" s="369">
        <v>7.8524761904761933</v>
      </c>
      <c r="J23" s="370">
        <v>8.1359767808497852E-2</v>
      </c>
      <c r="K23" s="368" t="s">
        <v>17245</v>
      </c>
    </row>
    <row r="24" spans="1:11" x14ac:dyDescent="0.25">
      <c r="A24" s="368">
        <v>22</v>
      </c>
      <c r="B24" s="368" t="s">
        <v>17250</v>
      </c>
      <c r="C24" s="368" t="s">
        <v>57</v>
      </c>
      <c r="D24" s="368">
        <v>200</v>
      </c>
      <c r="E24" s="368">
        <v>190</v>
      </c>
      <c r="F24" s="368" t="s">
        <v>11368</v>
      </c>
      <c r="G24" s="368"/>
      <c r="H24" s="369">
        <v>0.75219646754890546</v>
      </c>
      <c r="I24" s="369">
        <v>7.651619047619052</v>
      </c>
      <c r="J24" s="370">
        <v>9.8354908063676E-2</v>
      </c>
      <c r="K24" s="368" t="s">
        <v>17245</v>
      </c>
    </row>
    <row r="25" spans="1:11" x14ac:dyDescent="0.25">
      <c r="A25" s="368">
        <v>23</v>
      </c>
      <c r="B25" s="368" t="s">
        <v>17254</v>
      </c>
      <c r="C25" s="368" t="s">
        <v>17255</v>
      </c>
      <c r="D25" s="368">
        <v>250</v>
      </c>
      <c r="E25" s="368">
        <v>240</v>
      </c>
      <c r="F25" s="368"/>
      <c r="G25" s="368"/>
      <c r="H25" s="369">
        <v>1.9660476190476202</v>
      </c>
      <c r="I25" s="369">
        <v>9.5620000000000047</v>
      </c>
      <c r="J25" s="370">
        <v>0.2056832304464338</v>
      </c>
      <c r="K25" s="368" t="s">
        <v>17245</v>
      </c>
    </row>
    <row r="26" spans="1:11" x14ac:dyDescent="0.25">
      <c r="A26" s="368">
        <v>24</v>
      </c>
      <c r="B26" s="368" t="s">
        <v>17254</v>
      </c>
      <c r="C26" s="368" t="s">
        <v>17255</v>
      </c>
      <c r="D26" s="368">
        <v>250</v>
      </c>
      <c r="E26" s="368">
        <v>245</v>
      </c>
      <c r="F26" s="368"/>
      <c r="G26" s="368"/>
      <c r="H26" s="369">
        <v>1.8540952380952376</v>
      </c>
      <c r="I26" s="369">
        <v>8.5205714285714169</v>
      </c>
      <c r="J26" s="370">
        <v>0.2177202301721067</v>
      </c>
      <c r="K26" s="368" t="s">
        <v>17245</v>
      </c>
    </row>
    <row r="27" spans="1:11" x14ac:dyDescent="0.25">
      <c r="A27" s="368">
        <v>25</v>
      </c>
      <c r="B27" s="368" t="s">
        <v>17250</v>
      </c>
      <c r="C27" s="368" t="s">
        <v>57</v>
      </c>
      <c r="D27" s="368">
        <v>230</v>
      </c>
      <c r="E27" s="368">
        <v>208</v>
      </c>
      <c r="F27" s="368" t="s">
        <v>17256</v>
      </c>
      <c r="G27" s="368"/>
      <c r="H27" s="369">
        <v>5.6214807882756226</v>
      </c>
      <c r="I27" s="369">
        <v>12.375857142857139</v>
      </c>
      <c r="J27" s="370">
        <v>0.45447752656278506</v>
      </c>
      <c r="K27" s="368" t="s">
        <v>17245</v>
      </c>
    </row>
    <row r="28" spans="1:11" x14ac:dyDescent="0.25">
      <c r="A28" s="368">
        <v>26</v>
      </c>
      <c r="B28" s="368" t="s">
        <v>17250</v>
      </c>
      <c r="C28" s="368" t="s">
        <v>57</v>
      </c>
      <c r="D28" s="368">
        <v>230</v>
      </c>
      <c r="E28" s="368">
        <v>203</v>
      </c>
      <c r="F28" s="368" t="s">
        <v>17256</v>
      </c>
      <c r="G28" s="368"/>
      <c r="H28" s="369">
        <v>5.4915522057011685</v>
      </c>
      <c r="I28" s="369">
        <v>12.113428571428576</v>
      </c>
      <c r="J28" s="370">
        <v>0.45465804415741518</v>
      </c>
      <c r="K28" s="368" t="s">
        <v>17245</v>
      </c>
    </row>
    <row r="29" spans="1:11" x14ac:dyDescent="0.25">
      <c r="A29" s="368">
        <v>27</v>
      </c>
      <c r="B29" s="368" t="s">
        <v>17250</v>
      </c>
      <c r="C29" s="368" t="s">
        <v>57</v>
      </c>
      <c r="D29" s="368">
        <v>230</v>
      </c>
      <c r="E29" s="368">
        <v>209</v>
      </c>
      <c r="F29" s="368" t="s">
        <v>17256</v>
      </c>
      <c r="G29" s="368"/>
      <c r="H29" s="369">
        <v>5.3088765718067696</v>
      </c>
      <c r="I29" s="369">
        <v>13.702809523809538</v>
      </c>
      <c r="J29" s="370">
        <v>0.38757685566861161</v>
      </c>
      <c r="K29" s="368" t="s">
        <v>17245</v>
      </c>
    </row>
    <row r="30" spans="1:11" x14ac:dyDescent="0.25">
      <c r="A30" s="368">
        <v>28</v>
      </c>
      <c r="B30" s="368" t="s">
        <v>129</v>
      </c>
      <c r="C30" s="368" t="s">
        <v>7280</v>
      </c>
      <c r="D30" s="368">
        <v>730</v>
      </c>
      <c r="E30" s="368">
        <v>560</v>
      </c>
      <c r="F30" s="368" t="s">
        <v>11368</v>
      </c>
      <c r="G30" s="368" t="s">
        <v>17248</v>
      </c>
      <c r="H30" s="369">
        <v>0.69785714285714262</v>
      </c>
      <c r="I30" s="369">
        <v>45.446619047619052</v>
      </c>
      <c r="J30" s="370">
        <v>1.8861680345226551E-2</v>
      </c>
      <c r="K30" s="368" t="s">
        <v>17245</v>
      </c>
    </row>
    <row r="31" spans="1:11" x14ac:dyDescent="0.25">
      <c r="A31" s="368">
        <v>29</v>
      </c>
      <c r="B31" s="368" t="s">
        <v>129</v>
      </c>
      <c r="C31" s="368" t="s">
        <v>7280</v>
      </c>
      <c r="D31" s="368">
        <v>410</v>
      </c>
      <c r="E31" s="368">
        <v>390</v>
      </c>
      <c r="F31" s="368" t="s">
        <v>11368</v>
      </c>
      <c r="G31" s="368" t="s">
        <v>17248</v>
      </c>
      <c r="H31" s="369">
        <v>1.2697672678004879</v>
      </c>
      <c r="I31" s="369">
        <v>53.370333333333335</v>
      </c>
      <c r="J31" s="370">
        <v>2.3856182648637824E-2</v>
      </c>
      <c r="K31" s="368" t="s">
        <v>17245</v>
      </c>
    </row>
    <row r="32" spans="1:11" x14ac:dyDescent="0.25">
      <c r="A32" s="368">
        <v>30</v>
      </c>
      <c r="B32" s="368" t="s">
        <v>129</v>
      </c>
      <c r="C32" s="368" t="s">
        <v>7280</v>
      </c>
      <c r="D32" s="368">
        <v>750</v>
      </c>
      <c r="E32" s="368">
        <v>710</v>
      </c>
      <c r="F32" s="368" t="s">
        <v>11368</v>
      </c>
      <c r="G32" s="368" t="s">
        <v>17248</v>
      </c>
      <c r="H32" s="369">
        <v>1.3361405899021555</v>
      </c>
      <c r="I32" s="369">
        <v>50.195571428571455</v>
      </c>
      <c r="J32" s="370">
        <v>2.6800566208328786E-2</v>
      </c>
      <c r="K32" s="368" t="s">
        <v>17245</v>
      </c>
    </row>
    <row r="33" spans="1:11" x14ac:dyDescent="0.25">
      <c r="A33" s="368">
        <v>31</v>
      </c>
      <c r="B33" s="368" t="s">
        <v>129</v>
      </c>
      <c r="C33" s="368" t="s">
        <v>7280</v>
      </c>
      <c r="D33" s="368">
        <v>730</v>
      </c>
      <c r="E33" s="368">
        <v>730</v>
      </c>
      <c r="F33" s="368" t="s">
        <v>11368</v>
      </c>
      <c r="G33" s="368" t="s">
        <v>17248</v>
      </c>
      <c r="H33" s="369">
        <v>2.0084895217049037</v>
      </c>
      <c r="I33" s="369">
        <v>85.976857142857128</v>
      </c>
      <c r="J33" s="370">
        <v>2.3203129202073056E-2</v>
      </c>
      <c r="K33" s="368" t="s">
        <v>17245</v>
      </c>
    </row>
    <row r="34" spans="1:11" x14ac:dyDescent="0.25">
      <c r="A34" s="368">
        <v>32</v>
      </c>
      <c r="B34" s="368" t="s">
        <v>129</v>
      </c>
      <c r="C34" s="368" t="s">
        <v>7280</v>
      </c>
      <c r="D34" s="368">
        <v>740</v>
      </c>
      <c r="E34" s="368">
        <v>740</v>
      </c>
      <c r="F34" s="368" t="s">
        <v>11368</v>
      </c>
      <c r="G34" s="368" t="s">
        <v>17248</v>
      </c>
      <c r="H34" s="369">
        <v>1.7857668519033203</v>
      </c>
      <c r="I34" s="369">
        <v>77.79307359307353</v>
      </c>
      <c r="J34" s="370">
        <v>2.7549668690327021E-2</v>
      </c>
      <c r="K34" s="368" t="s">
        <v>17245</v>
      </c>
    </row>
    <row r="35" spans="1:11" x14ac:dyDescent="0.25">
      <c r="A35" s="368">
        <v>33</v>
      </c>
      <c r="B35" s="368" t="s">
        <v>17250</v>
      </c>
      <c r="C35" s="368" t="s">
        <v>57</v>
      </c>
      <c r="D35" s="368">
        <v>210</v>
      </c>
      <c r="E35" s="368">
        <v>194</v>
      </c>
      <c r="F35" s="368" t="s">
        <v>11368</v>
      </c>
      <c r="G35" s="368"/>
      <c r="H35" s="369">
        <v>0.31668040167672235</v>
      </c>
      <c r="I35" s="369">
        <v>13.547238095238102</v>
      </c>
      <c r="J35" s="370">
        <v>2.3386516981150001E-2</v>
      </c>
      <c r="K35" s="368" t="s">
        <v>17245</v>
      </c>
    </row>
    <row r="36" spans="1:11" x14ac:dyDescent="0.25">
      <c r="A36" s="368">
        <v>34</v>
      </c>
      <c r="B36" s="368" t="s">
        <v>17250</v>
      </c>
      <c r="C36" s="368" t="s">
        <v>57</v>
      </c>
      <c r="D36" s="368">
        <v>210</v>
      </c>
      <c r="E36" s="368">
        <v>196</v>
      </c>
      <c r="F36" s="368" t="s">
        <v>11368</v>
      </c>
      <c r="G36" s="368"/>
      <c r="H36" s="369">
        <v>0.36454067919457467</v>
      </c>
      <c r="I36" s="369">
        <v>14.219666666666663</v>
      </c>
      <c r="J36" s="370">
        <v>2.5703141027388382E-2</v>
      </c>
      <c r="K36" s="368" t="s">
        <v>17245</v>
      </c>
    </row>
    <row r="37" spans="1:11" x14ac:dyDescent="0.25">
      <c r="A37" s="368">
        <v>35</v>
      </c>
      <c r="B37" s="368" t="s">
        <v>1042</v>
      </c>
      <c r="C37" s="368" t="s">
        <v>57</v>
      </c>
      <c r="D37" s="368">
        <v>210</v>
      </c>
      <c r="E37" s="368">
        <v>189</v>
      </c>
      <c r="F37" s="368"/>
      <c r="G37" s="368"/>
      <c r="H37" s="369">
        <v>1.9060140285106941</v>
      </c>
      <c r="I37" s="369">
        <v>8.7074162679425768</v>
      </c>
      <c r="J37" s="370">
        <v>0.21927649135040686</v>
      </c>
      <c r="K37" s="368" t="s">
        <v>17245</v>
      </c>
    </row>
    <row r="38" spans="1:11" x14ac:dyDescent="0.25">
      <c r="A38" s="368">
        <v>36</v>
      </c>
      <c r="B38" s="368" t="s">
        <v>1042</v>
      </c>
      <c r="C38" s="368" t="s">
        <v>57</v>
      </c>
      <c r="D38" s="368">
        <v>210</v>
      </c>
      <c r="E38" s="368">
        <v>196</v>
      </c>
      <c r="F38" s="368"/>
      <c r="G38" s="368"/>
      <c r="H38" s="369">
        <v>2.2611400224303635</v>
      </c>
      <c r="I38" s="369">
        <v>10.104571428571436</v>
      </c>
      <c r="J38" s="370">
        <v>0.2241231374615236</v>
      </c>
      <c r="K38" s="368" t="s">
        <v>17245</v>
      </c>
    </row>
    <row r="39" spans="1:11" x14ac:dyDescent="0.25">
      <c r="A39" s="368">
        <v>37</v>
      </c>
      <c r="B39" s="368" t="s">
        <v>1042</v>
      </c>
      <c r="C39" s="368" t="s">
        <v>57</v>
      </c>
      <c r="D39" s="368">
        <v>50</v>
      </c>
      <c r="E39" s="368">
        <v>47</v>
      </c>
      <c r="F39" s="368"/>
      <c r="G39" s="368"/>
      <c r="H39" s="369">
        <v>6.0772983724786549</v>
      </c>
      <c r="I39" s="369">
        <v>24.095619047619042</v>
      </c>
      <c r="J39" s="370">
        <v>0.25268670524079606</v>
      </c>
      <c r="K39" s="368" t="s">
        <v>17245</v>
      </c>
    </row>
    <row r="40" spans="1:11" x14ac:dyDescent="0.25">
      <c r="A40" s="368">
        <v>38</v>
      </c>
      <c r="B40" s="368" t="s">
        <v>1042</v>
      </c>
      <c r="C40" s="368" t="s">
        <v>57</v>
      </c>
      <c r="D40" s="368">
        <v>50</v>
      </c>
      <c r="E40" s="368">
        <v>48</v>
      </c>
      <c r="F40" s="368"/>
      <c r="G40" s="368"/>
      <c r="H40" s="369">
        <v>5.9583281469664557</v>
      </c>
      <c r="I40" s="369">
        <v>25.043428571428585</v>
      </c>
      <c r="J40" s="370">
        <v>0.23814160673613233</v>
      </c>
      <c r="K40" s="368" t="s">
        <v>17245</v>
      </c>
    </row>
    <row r="41" spans="1:11" x14ac:dyDescent="0.25">
      <c r="A41" s="368">
        <v>39</v>
      </c>
      <c r="B41" s="368" t="s">
        <v>1042</v>
      </c>
      <c r="C41" s="368" t="s">
        <v>57</v>
      </c>
      <c r="D41" s="368">
        <v>200</v>
      </c>
      <c r="E41" s="368">
        <v>163</v>
      </c>
      <c r="F41" s="368"/>
      <c r="G41" s="368"/>
      <c r="H41" s="369">
        <v>5.8161229609053091</v>
      </c>
      <c r="I41" s="369">
        <v>12.572761904761901</v>
      </c>
      <c r="J41" s="370">
        <v>0.46279363838148391</v>
      </c>
      <c r="K41" s="368" t="s">
        <v>17245</v>
      </c>
    </row>
    <row r="42" spans="1:11" x14ac:dyDescent="0.25">
      <c r="A42" s="368">
        <v>40</v>
      </c>
      <c r="B42" s="368" t="s">
        <v>1042</v>
      </c>
      <c r="C42" s="368" t="s">
        <v>57</v>
      </c>
      <c r="D42" s="368">
        <v>200</v>
      </c>
      <c r="E42" s="368">
        <v>160</v>
      </c>
      <c r="F42" s="368"/>
      <c r="G42" s="368"/>
      <c r="H42" s="369">
        <v>6.0823357765902824</v>
      </c>
      <c r="I42" s="369">
        <v>12.143619047619044</v>
      </c>
      <c r="J42" s="370">
        <v>0.50094247444734674</v>
      </c>
      <c r="K42" s="368" t="s">
        <v>17245</v>
      </c>
    </row>
    <row r="43" spans="1:11" x14ac:dyDescent="0.25">
      <c r="A43" s="368">
        <v>41</v>
      </c>
      <c r="B43" s="368" t="s">
        <v>1042</v>
      </c>
      <c r="C43" s="368" t="s">
        <v>57</v>
      </c>
      <c r="D43" s="368">
        <v>200</v>
      </c>
      <c r="E43" s="368">
        <v>183</v>
      </c>
      <c r="F43" s="368"/>
      <c r="G43" s="368"/>
      <c r="H43" s="369">
        <v>3.5817443258408779</v>
      </c>
      <c r="I43" s="369">
        <v>8.4975714285714208</v>
      </c>
      <c r="J43" s="370">
        <v>0.41928289460267204</v>
      </c>
      <c r="K43" s="368" t="s">
        <v>17245</v>
      </c>
    </row>
    <row r="44" spans="1:11" x14ac:dyDescent="0.25">
      <c r="A44" s="368">
        <v>42</v>
      </c>
      <c r="B44" s="368" t="s">
        <v>1042</v>
      </c>
      <c r="C44" s="368" t="s">
        <v>57</v>
      </c>
      <c r="D44" s="368">
        <v>190</v>
      </c>
      <c r="E44" s="368">
        <v>182</v>
      </c>
      <c r="F44" s="368" t="s">
        <v>17257</v>
      </c>
      <c r="G44" s="368"/>
      <c r="H44" s="369">
        <v>2.7509278350515469</v>
      </c>
      <c r="I44" s="369">
        <v>11.654123711340198</v>
      </c>
      <c r="J44" s="370">
        <v>0.26375350632488453</v>
      </c>
      <c r="K44" s="368" t="s">
        <v>17252</v>
      </c>
    </row>
    <row r="45" spans="1:11" x14ac:dyDescent="0.25">
      <c r="A45" s="368">
        <v>43</v>
      </c>
      <c r="B45" s="368" t="s">
        <v>1042</v>
      </c>
      <c r="C45" s="368" t="s">
        <v>57</v>
      </c>
      <c r="D45" s="368">
        <v>180</v>
      </c>
      <c r="E45" s="368">
        <v>176</v>
      </c>
      <c r="F45" s="368" t="s">
        <v>17257</v>
      </c>
      <c r="G45" s="368"/>
      <c r="H45" s="369">
        <v>5.7634835545140639</v>
      </c>
      <c r="I45" s="369">
        <v>23.413727359389888</v>
      </c>
      <c r="J45" s="370">
        <v>0.25266555067086049</v>
      </c>
      <c r="K45" s="368" t="s">
        <v>17252</v>
      </c>
    </row>
    <row r="46" spans="1:11" x14ac:dyDescent="0.25">
      <c r="A46" s="368">
        <v>44</v>
      </c>
      <c r="B46" s="368" t="s">
        <v>1042</v>
      </c>
      <c r="C46" s="368" t="s">
        <v>57</v>
      </c>
      <c r="D46" s="368">
        <v>180</v>
      </c>
      <c r="E46" s="368">
        <v>176</v>
      </c>
      <c r="F46" s="368" t="s">
        <v>17257</v>
      </c>
      <c r="G46" s="368"/>
      <c r="H46" s="369">
        <v>4.9123456790123425</v>
      </c>
      <c r="I46" s="369">
        <v>17.786145404663888</v>
      </c>
      <c r="J46" s="370">
        <v>0.28741147893671448</v>
      </c>
      <c r="K46" s="368" t="s">
        <v>17252</v>
      </c>
    </row>
    <row r="47" spans="1:11" x14ac:dyDescent="0.25">
      <c r="A47" s="368">
        <v>45</v>
      </c>
      <c r="B47" s="368" t="s">
        <v>1042</v>
      </c>
      <c r="C47" s="368" t="s">
        <v>57</v>
      </c>
      <c r="D47" s="368">
        <v>140</v>
      </c>
      <c r="E47" s="368">
        <v>126</v>
      </c>
      <c r="F47" s="368" t="s">
        <v>17257</v>
      </c>
      <c r="G47" s="368"/>
      <c r="H47" s="369">
        <v>4.7682779456193316</v>
      </c>
      <c r="I47" s="369">
        <v>25.833081570996995</v>
      </c>
      <c r="J47" s="370">
        <v>0.18520965132710182</v>
      </c>
      <c r="K47" s="368" t="s">
        <v>17252</v>
      </c>
    </row>
    <row r="48" spans="1:11" x14ac:dyDescent="0.25">
      <c r="A48" s="368">
        <v>46</v>
      </c>
      <c r="B48" s="368" t="s">
        <v>1042</v>
      </c>
      <c r="C48" s="368" t="s">
        <v>57</v>
      </c>
      <c r="D48" s="368">
        <v>110</v>
      </c>
      <c r="E48" s="368">
        <v>99</v>
      </c>
      <c r="F48" s="368" t="s">
        <v>17257</v>
      </c>
      <c r="G48" s="368"/>
      <c r="H48" s="369">
        <v>1.5714649681528681</v>
      </c>
      <c r="I48" s="369">
        <v>7.0743949044585985</v>
      </c>
      <c r="J48" s="370">
        <v>0.22224590359683555</v>
      </c>
      <c r="K48" s="368" t="s">
        <v>17252</v>
      </c>
    </row>
    <row r="49" spans="1:11" x14ac:dyDescent="0.25">
      <c r="A49" s="368">
        <v>47</v>
      </c>
      <c r="B49" s="368" t="s">
        <v>1042</v>
      </c>
      <c r="C49" s="368" t="s">
        <v>57</v>
      </c>
      <c r="D49" s="368">
        <v>110</v>
      </c>
      <c r="E49" s="368">
        <v>99</v>
      </c>
      <c r="F49" s="368" t="s">
        <v>17257</v>
      </c>
      <c r="G49" s="368"/>
      <c r="H49" s="369">
        <v>1.0310298102980981</v>
      </c>
      <c r="I49" s="369">
        <v>6.9623306233062294</v>
      </c>
      <c r="J49" s="370">
        <v>0.1477651295607183</v>
      </c>
      <c r="K49" s="368" t="s">
        <v>17252</v>
      </c>
    </row>
    <row r="50" spans="1:11" x14ac:dyDescent="0.25">
      <c r="A50" s="368">
        <v>48</v>
      </c>
      <c r="B50" s="368" t="s">
        <v>1042</v>
      </c>
      <c r="C50" s="368" t="s">
        <v>57</v>
      </c>
      <c r="D50" s="368">
        <v>110</v>
      </c>
      <c r="E50" s="368">
        <v>99</v>
      </c>
      <c r="F50" s="368" t="s">
        <v>17257</v>
      </c>
      <c r="G50" s="368"/>
      <c r="H50" s="369">
        <v>1.0769376181474477</v>
      </c>
      <c r="I50" s="369">
        <v>7.1277882797731573</v>
      </c>
      <c r="J50" s="370">
        <v>0.15610131569317945</v>
      </c>
      <c r="K50" s="368" t="s">
        <v>17252</v>
      </c>
    </row>
    <row r="51" spans="1:11" x14ac:dyDescent="0.25">
      <c r="A51" s="368">
        <v>49</v>
      </c>
      <c r="B51" s="368" t="s">
        <v>1042</v>
      </c>
      <c r="C51" s="368" t="s">
        <v>57</v>
      </c>
      <c r="D51" s="368">
        <v>110</v>
      </c>
      <c r="E51" s="368">
        <v>99</v>
      </c>
      <c r="F51" s="368" t="s">
        <v>17257</v>
      </c>
      <c r="G51" s="368"/>
      <c r="H51" s="369">
        <v>1.5101538461538466</v>
      </c>
      <c r="I51" s="369">
        <v>7.4658461538461598</v>
      </c>
      <c r="J51" s="370">
        <v>0.20391123880933973</v>
      </c>
      <c r="K51" s="368" t="s">
        <v>17252</v>
      </c>
    </row>
    <row r="52" spans="1:11" x14ac:dyDescent="0.25">
      <c r="A52" s="368">
        <v>50</v>
      </c>
      <c r="B52" s="368" t="s">
        <v>1042</v>
      </c>
      <c r="C52" s="368" t="s">
        <v>57</v>
      </c>
      <c r="D52" s="368">
        <v>110</v>
      </c>
      <c r="E52" s="368">
        <v>99</v>
      </c>
      <c r="F52" s="368" t="s">
        <v>17257</v>
      </c>
      <c r="G52" s="368"/>
      <c r="H52" s="369">
        <v>0.87402760351317399</v>
      </c>
      <c r="I52" s="369">
        <v>6.8639899623588487</v>
      </c>
      <c r="J52" s="370">
        <v>0.13005179897271865</v>
      </c>
      <c r="K52" s="368" t="s">
        <v>17252</v>
      </c>
    </row>
    <row r="53" spans="1:11" x14ac:dyDescent="0.25">
      <c r="A53" s="368">
        <v>51</v>
      </c>
      <c r="B53" s="368" t="s">
        <v>1042</v>
      </c>
      <c r="C53" s="368" t="s">
        <v>57</v>
      </c>
      <c r="D53" s="368">
        <v>110</v>
      </c>
      <c r="E53" s="368">
        <v>99</v>
      </c>
      <c r="F53" s="368" t="s">
        <v>17257</v>
      </c>
      <c r="G53" s="368"/>
      <c r="H53" s="369">
        <v>1.0400613967766716</v>
      </c>
      <c r="I53" s="369">
        <v>7.0306216423637711</v>
      </c>
      <c r="J53" s="370">
        <v>0.14827258029583423</v>
      </c>
      <c r="K53" s="368" t="s">
        <v>17252</v>
      </c>
    </row>
    <row r="54" spans="1:11" x14ac:dyDescent="0.25">
      <c r="A54" s="368">
        <v>52</v>
      </c>
      <c r="B54" s="368" t="s">
        <v>1042</v>
      </c>
      <c r="C54" s="368" t="s">
        <v>57</v>
      </c>
      <c r="D54" s="368">
        <v>180</v>
      </c>
      <c r="E54" s="368">
        <v>160</v>
      </c>
      <c r="F54" s="368" t="s">
        <v>17258</v>
      </c>
      <c r="G54" s="368"/>
      <c r="H54" s="369">
        <v>3.43</v>
      </c>
      <c r="I54" s="369">
        <v>16.309999999999999</v>
      </c>
      <c r="J54" s="370">
        <v>0.219</v>
      </c>
      <c r="K54" s="368" t="s">
        <v>17252</v>
      </c>
    </row>
    <row r="55" spans="1:11" x14ac:dyDescent="0.25">
      <c r="A55" s="368">
        <v>53</v>
      </c>
      <c r="B55" s="368" t="s">
        <v>129</v>
      </c>
      <c r="C55" s="368" t="s">
        <v>17259</v>
      </c>
      <c r="D55" s="368">
        <v>60</v>
      </c>
      <c r="E55" s="368">
        <v>56</v>
      </c>
      <c r="F55" s="368"/>
      <c r="G55" s="368"/>
      <c r="H55" s="369">
        <v>4.2</v>
      </c>
      <c r="I55" s="369">
        <v>423</v>
      </c>
      <c r="J55" s="370">
        <v>0.01</v>
      </c>
      <c r="K55" s="368" t="s">
        <v>17245</v>
      </c>
    </row>
    <row r="56" spans="1:11" x14ac:dyDescent="0.25">
      <c r="A56" s="368">
        <v>54</v>
      </c>
      <c r="B56" s="368" t="s">
        <v>129</v>
      </c>
      <c r="C56" s="368" t="s">
        <v>17259</v>
      </c>
      <c r="D56" s="368">
        <v>60</v>
      </c>
      <c r="E56" s="368">
        <v>55</v>
      </c>
      <c r="F56" s="368"/>
      <c r="G56" s="368"/>
      <c r="H56" s="369">
        <v>4.45</v>
      </c>
      <c r="I56" s="369">
        <v>387.5</v>
      </c>
      <c r="J56" s="370">
        <v>1.15E-2</v>
      </c>
      <c r="K56" s="368" t="s">
        <v>17245</v>
      </c>
    </row>
    <row r="57" spans="1:11" x14ac:dyDescent="0.25">
      <c r="A57" s="368">
        <v>55</v>
      </c>
      <c r="B57" s="368" t="s">
        <v>129</v>
      </c>
      <c r="C57" s="368" t="s">
        <v>17259</v>
      </c>
      <c r="D57" s="368">
        <v>90</v>
      </c>
      <c r="E57" s="368">
        <v>86</v>
      </c>
      <c r="F57" s="368"/>
      <c r="G57" s="368"/>
      <c r="H57" s="369">
        <v>9</v>
      </c>
      <c r="I57" s="369">
        <v>547</v>
      </c>
      <c r="J57" s="370">
        <v>1.6500000000000001E-2</v>
      </c>
      <c r="K57" s="368" t="s">
        <v>17245</v>
      </c>
    </row>
    <row r="58" spans="1:11" x14ac:dyDescent="0.25">
      <c r="A58" s="368">
        <v>56</v>
      </c>
      <c r="B58" s="368" t="s">
        <v>129</v>
      </c>
      <c r="C58" s="368" t="s">
        <v>17259</v>
      </c>
      <c r="D58" s="368">
        <v>90</v>
      </c>
      <c r="E58" s="368">
        <v>86</v>
      </c>
      <c r="F58" s="368"/>
      <c r="G58" s="368"/>
      <c r="H58" s="369">
        <v>5.6</v>
      </c>
      <c r="I58" s="369">
        <v>429</v>
      </c>
      <c r="J58" s="370">
        <v>1.2999999999999999E-2</v>
      </c>
      <c r="K58" s="368" t="s">
        <v>17245</v>
      </c>
    </row>
    <row r="59" spans="1:11" x14ac:dyDescent="0.25">
      <c r="A59" s="368">
        <v>57</v>
      </c>
      <c r="B59" s="368" t="s">
        <v>129</v>
      </c>
      <c r="C59" s="368" t="s">
        <v>17259</v>
      </c>
      <c r="D59" s="368">
        <v>90</v>
      </c>
      <c r="E59" s="368">
        <v>84</v>
      </c>
      <c r="F59" s="368"/>
      <c r="G59" s="368"/>
      <c r="H59" s="369">
        <v>2.4000000000000004</v>
      </c>
      <c r="I59" s="369">
        <v>268</v>
      </c>
      <c r="J59" s="370">
        <v>9.4000000000000004E-3</v>
      </c>
      <c r="K59" s="368" t="s">
        <v>17245</v>
      </c>
    </row>
    <row r="60" spans="1:11" x14ac:dyDescent="0.25">
      <c r="A60" s="368">
        <v>58</v>
      </c>
      <c r="B60" s="368" t="s">
        <v>129</v>
      </c>
      <c r="C60" s="368" t="s">
        <v>17259</v>
      </c>
      <c r="D60" s="368">
        <v>90</v>
      </c>
      <c r="E60" s="368">
        <v>87</v>
      </c>
      <c r="F60" s="368"/>
      <c r="G60" s="368"/>
      <c r="H60" s="369">
        <v>2</v>
      </c>
      <c r="I60" s="369">
        <v>325</v>
      </c>
      <c r="J60" s="370">
        <v>6.3E-3</v>
      </c>
      <c r="K60" s="368" t="s">
        <v>17245</v>
      </c>
    </row>
    <row r="61" spans="1:11" x14ac:dyDescent="0.25">
      <c r="A61" s="368">
        <v>59</v>
      </c>
      <c r="B61" s="368" t="s">
        <v>129</v>
      </c>
      <c r="C61" s="368" t="s">
        <v>17259</v>
      </c>
      <c r="D61" s="368">
        <v>140</v>
      </c>
      <c r="E61" s="368">
        <v>141</v>
      </c>
      <c r="F61" s="368"/>
      <c r="G61" s="368"/>
      <c r="H61" s="369">
        <v>23</v>
      </c>
      <c r="I61" s="369">
        <v>671</v>
      </c>
      <c r="J61" s="370">
        <v>3.4299999999999997E-2</v>
      </c>
      <c r="K61" s="368" t="s">
        <v>17245</v>
      </c>
    </row>
    <row r="62" spans="1:11" x14ac:dyDescent="0.25">
      <c r="A62" s="368">
        <v>60</v>
      </c>
      <c r="B62" s="368" t="s">
        <v>129</v>
      </c>
      <c r="C62" s="368" t="s">
        <v>17259</v>
      </c>
      <c r="D62" s="368">
        <v>140</v>
      </c>
      <c r="E62" s="368">
        <v>141</v>
      </c>
      <c r="F62" s="368"/>
      <c r="G62" s="368"/>
      <c r="H62" s="369">
        <v>0.9</v>
      </c>
      <c r="I62" s="369">
        <v>166</v>
      </c>
      <c r="J62" s="370">
        <v>5.1000000000000004E-3</v>
      </c>
      <c r="K62" s="368" t="s">
        <v>17245</v>
      </c>
    </row>
    <row r="63" spans="1:11" x14ac:dyDescent="0.25">
      <c r="A63" s="368">
        <v>61</v>
      </c>
      <c r="B63" s="368" t="s">
        <v>129</v>
      </c>
      <c r="C63" s="368" t="s">
        <v>17259</v>
      </c>
      <c r="D63" s="368">
        <v>50</v>
      </c>
      <c r="E63" s="368">
        <v>47</v>
      </c>
      <c r="F63" s="368"/>
      <c r="G63" s="368"/>
      <c r="H63" s="369">
        <v>1.5</v>
      </c>
      <c r="I63" s="369">
        <v>359</v>
      </c>
      <c r="J63" s="370">
        <v>4.1999999999999997E-3</v>
      </c>
      <c r="K63" s="368" t="s">
        <v>17245</v>
      </c>
    </row>
    <row r="64" spans="1:11" x14ac:dyDescent="0.25">
      <c r="A64" s="368">
        <v>62</v>
      </c>
      <c r="B64" s="368" t="s">
        <v>129</v>
      </c>
      <c r="C64" s="368" t="s">
        <v>17259</v>
      </c>
      <c r="D64" s="368">
        <v>50</v>
      </c>
      <c r="E64" s="368">
        <v>47</v>
      </c>
      <c r="F64" s="368"/>
      <c r="G64" s="368"/>
      <c r="H64" s="369">
        <v>2.1</v>
      </c>
      <c r="I64" s="369">
        <v>374</v>
      </c>
      <c r="J64" s="370">
        <v>5.4999999999999997E-3</v>
      </c>
      <c r="K64" s="368" t="s">
        <v>17245</v>
      </c>
    </row>
    <row r="65" spans="1:11" x14ac:dyDescent="0.25">
      <c r="A65" s="368">
        <v>63</v>
      </c>
      <c r="B65" s="368" t="s">
        <v>129</v>
      </c>
      <c r="C65" s="368" t="s">
        <v>17259</v>
      </c>
      <c r="D65" s="368">
        <v>60</v>
      </c>
      <c r="E65" s="368">
        <v>55</v>
      </c>
      <c r="F65" s="368"/>
      <c r="G65" s="368"/>
      <c r="H65" s="369">
        <v>11.2</v>
      </c>
      <c r="I65" s="369">
        <v>564</v>
      </c>
      <c r="J65" s="370">
        <v>1.9800000000000002E-2</v>
      </c>
      <c r="K65" s="368" t="s">
        <v>17245</v>
      </c>
    </row>
    <row r="66" spans="1:11" x14ac:dyDescent="0.25">
      <c r="A66" s="368">
        <v>64</v>
      </c>
      <c r="B66" s="368" t="s">
        <v>129</v>
      </c>
      <c r="C66" s="368" t="s">
        <v>17259</v>
      </c>
      <c r="D66" s="368">
        <v>60</v>
      </c>
      <c r="E66" s="368">
        <v>58</v>
      </c>
      <c r="F66" s="368"/>
      <c r="G66" s="368"/>
      <c r="H66" s="369">
        <v>6.2</v>
      </c>
      <c r="I66" s="369">
        <v>492</v>
      </c>
      <c r="J66" s="370">
        <v>1.2500000000000001E-2</v>
      </c>
      <c r="K66" s="368" t="s">
        <v>17245</v>
      </c>
    </row>
    <row r="67" spans="1:11" x14ac:dyDescent="0.25">
      <c r="A67" s="368">
        <v>65</v>
      </c>
      <c r="B67" s="368" t="s">
        <v>129</v>
      </c>
      <c r="C67" s="368" t="s">
        <v>17259</v>
      </c>
      <c r="D67" s="368">
        <v>90</v>
      </c>
      <c r="E67" s="368">
        <v>87</v>
      </c>
      <c r="F67" s="368"/>
      <c r="G67" s="368"/>
      <c r="H67" s="369">
        <v>3.5</v>
      </c>
      <c r="I67" s="369">
        <v>377</v>
      </c>
      <c r="J67" s="370">
        <v>9.4000000000000004E-3</v>
      </c>
      <c r="K67" s="368" t="s">
        <v>17245</v>
      </c>
    </row>
    <row r="68" spans="1:11" x14ac:dyDescent="0.25">
      <c r="A68" s="368">
        <v>66</v>
      </c>
      <c r="B68" s="368" t="s">
        <v>129</v>
      </c>
      <c r="C68" s="368" t="s">
        <v>17259</v>
      </c>
      <c r="D68" s="368">
        <v>90</v>
      </c>
      <c r="E68" s="368">
        <v>88</v>
      </c>
      <c r="F68" s="368"/>
      <c r="G68" s="368"/>
      <c r="H68" s="369">
        <v>1.7</v>
      </c>
      <c r="I68" s="369">
        <v>266</v>
      </c>
      <c r="J68" s="370">
        <v>6.3E-3</v>
      </c>
      <c r="K68" s="368" t="s">
        <v>17245</v>
      </c>
    </row>
    <row r="69" spans="1:11" x14ac:dyDescent="0.25">
      <c r="A69" s="368">
        <v>67</v>
      </c>
      <c r="B69" s="368" t="s">
        <v>1042</v>
      </c>
      <c r="C69" s="368" t="s">
        <v>1864</v>
      </c>
      <c r="D69" s="368">
        <v>50</v>
      </c>
      <c r="E69" s="368">
        <v>46</v>
      </c>
      <c r="F69" s="368"/>
      <c r="G69" s="368"/>
      <c r="H69" s="369">
        <v>4.8</v>
      </c>
      <c r="I69" s="369">
        <v>146</v>
      </c>
      <c r="J69" s="370">
        <v>3.27E-2</v>
      </c>
      <c r="K69" s="368" t="s">
        <v>17245</v>
      </c>
    </row>
    <row r="70" spans="1:11" x14ac:dyDescent="0.25">
      <c r="A70" s="368">
        <v>68</v>
      </c>
      <c r="B70" s="368" t="s">
        <v>1042</v>
      </c>
      <c r="C70" s="368" t="s">
        <v>1864</v>
      </c>
      <c r="D70" s="368">
        <v>50</v>
      </c>
      <c r="E70" s="368">
        <v>43</v>
      </c>
      <c r="F70" s="368"/>
      <c r="G70" s="368"/>
      <c r="H70" s="369">
        <v>3.7</v>
      </c>
      <c r="I70" s="369">
        <v>136</v>
      </c>
      <c r="J70" s="370">
        <v>2.76E-2</v>
      </c>
      <c r="K70" s="368" t="s">
        <v>17245</v>
      </c>
    </row>
    <row r="71" spans="1:11" x14ac:dyDescent="0.25">
      <c r="A71" s="368">
        <v>69</v>
      </c>
      <c r="B71" s="368" t="s">
        <v>17260</v>
      </c>
      <c r="C71" s="368" t="s">
        <v>1864</v>
      </c>
      <c r="D71" s="368">
        <v>10</v>
      </c>
      <c r="E71" s="368">
        <v>1.5429999999999999</v>
      </c>
      <c r="F71" s="368"/>
      <c r="G71" s="368"/>
      <c r="H71" s="369">
        <v>50.5</v>
      </c>
      <c r="I71" s="369">
        <v>713</v>
      </c>
      <c r="J71" s="370">
        <v>7.0800000000000002E-2</v>
      </c>
      <c r="K71" s="368" t="s">
        <v>17245</v>
      </c>
    </row>
    <row r="72" spans="1:11" x14ac:dyDescent="0.25">
      <c r="A72" s="368">
        <v>70</v>
      </c>
      <c r="B72" s="368" t="s">
        <v>17260</v>
      </c>
      <c r="C72" s="368" t="s">
        <v>1864</v>
      </c>
      <c r="D72" s="368">
        <v>10</v>
      </c>
      <c r="E72" s="368">
        <v>2.36</v>
      </c>
      <c r="F72" s="368"/>
      <c r="G72" s="368"/>
      <c r="H72" s="369">
        <v>76.400000000000006</v>
      </c>
      <c r="I72" s="369">
        <v>691</v>
      </c>
      <c r="J72" s="370">
        <v>0.1106</v>
      </c>
      <c r="K72" s="368" t="s">
        <v>17245</v>
      </c>
    </row>
    <row r="73" spans="1:11" x14ac:dyDescent="0.25">
      <c r="A73" s="368">
        <v>71</v>
      </c>
      <c r="B73" s="368" t="s">
        <v>17260</v>
      </c>
      <c r="C73" s="368" t="s">
        <v>1864</v>
      </c>
      <c r="D73" s="368">
        <v>10</v>
      </c>
      <c r="E73" s="368">
        <v>2.3580000000000001</v>
      </c>
      <c r="F73" s="368" t="s">
        <v>17261</v>
      </c>
      <c r="G73" s="368"/>
      <c r="H73" s="369">
        <v>25.5</v>
      </c>
      <c r="I73" s="369">
        <v>447</v>
      </c>
      <c r="J73" s="370">
        <v>5.7000000000000002E-2</v>
      </c>
      <c r="K73" s="368" t="s">
        <v>17245</v>
      </c>
    </row>
    <row r="74" spans="1:11" x14ac:dyDescent="0.25">
      <c r="A74" s="368">
        <v>72</v>
      </c>
      <c r="B74" s="368" t="s">
        <v>17260</v>
      </c>
      <c r="C74" s="368" t="s">
        <v>1864</v>
      </c>
      <c r="D74" s="368">
        <v>10</v>
      </c>
      <c r="E74" s="368">
        <v>2.4449999999999998</v>
      </c>
      <c r="F74" s="368" t="s">
        <v>17261</v>
      </c>
      <c r="G74" s="368"/>
      <c r="H74" s="369">
        <v>19.899999999999999</v>
      </c>
      <c r="I74" s="369">
        <v>425</v>
      </c>
      <c r="J74" s="370">
        <v>4.6800000000000001E-2</v>
      </c>
      <c r="K74" s="368" t="s">
        <v>17245</v>
      </c>
    </row>
    <row r="75" spans="1:11" x14ac:dyDescent="0.25">
      <c r="A75" s="368">
        <v>73</v>
      </c>
      <c r="B75" s="368" t="s">
        <v>17260</v>
      </c>
      <c r="C75" s="368" t="s">
        <v>1864</v>
      </c>
      <c r="D75" s="368">
        <v>10</v>
      </c>
      <c r="E75" s="368">
        <v>2.3780000000000001</v>
      </c>
      <c r="F75" s="368" t="s">
        <v>17261</v>
      </c>
      <c r="G75" s="368"/>
      <c r="H75" s="369">
        <v>20.100000000000001</v>
      </c>
      <c r="I75" s="369">
        <v>447</v>
      </c>
      <c r="J75" s="370">
        <v>4.5100000000000001E-2</v>
      </c>
      <c r="K75" s="368" t="s">
        <v>17262</v>
      </c>
    </row>
    <row r="76" spans="1:11" x14ac:dyDescent="0.25">
      <c r="A76" s="368">
        <v>75</v>
      </c>
      <c r="B76" s="368" t="s">
        <v>17260</v>
      </c>
      <c r="C76" s="368" t="s">
        <v>1864</v>
      </c>
      <c r="D76" s="368">
        <v>10</v>
      </c>
      <c r="E76" s="368">
        <v>2.27</v>
      </c>
      <c r="F76" s="368"/>
      <c r="G76" s="368"/>
      <c r="H76" s="369">
        <v>66.2</v>
      </c>
      <c r="I76" s="369">
        <v>583</v>
      </c>
      <c r="J76" s="370">
        <v>0.11360000000000001</v>
      </c>
      <c r="K76" s="368" t="s">
        <v>17245</v>
      </c>
    </row>
    <row r="77" spans="1:11" x14ac:dyDescent="0.25">
      <c r="A77" s="368">
        <v>76</v>
      </c>
      <c r="B77" s="368" t="s">
        <v>129</v>
      </c>
      <c r="C77" s="368" t="s">
        <v>7280</v>
      </c>
      <c r="D77" s="368">
        <v>360</v>
      </c>
      <c r="E77" s="368">
        <v>356</v>
      </c>
      <c r="F77" s="368" t="s">
        <v>17257</v>
      </c>
      <c r="G77" s="368"/>
      <c r="H77" s="369">
        <v>1.17</v>
      </c>
      <c r="I77" s="369">
        <v>138.19999999999999</v>
      </c>
      <c r="J77" s="370">
        <v>8.4700000000000001E-3</v>
      </c>
      <c r="K77" s="368" t="s">
        <v>17263</v>
      </c>
    </row>
    <row r="78" spans="1:11" x14ac:dyDescent="0.25">
      <c r="A78" s="368">
        <v>77</v>
      </c>
      <c r="B78" s="368" t="s">
        <v>129</v>
      </c>
      <c r="C78" s="368" t="s">
        <v>7280</v>
      </c>
      <c r="D78" s="368">
        <v>470</v>
      </c>
      <c r="E78" s="368">
        <v>470</v>
      </c>
      <c r="F78" s="368" t="s">
        <v>17264</v>
      </c>
      <c r="G78" s="368"/>
      <c r="H78" s="369">
        <v>9.2999999999999999E-2</v>
      </c>
      <c r="I78" s="369">
        <v>27.64</v>
      </c>
      <c r="J78" s="370">
        <v>3.3E-3</v>
      </c>
      <c r="K78" s="368" t="s">
        <v>17263</v>
      </c>
    </row>
    <row r="79" spans="1:11" x14ac:dyDescent="0.25">
      <c r="A79" s="368">
        <v>78</v>
      </c>
      <c r="B79" s="368" t="s">
        <v>17260</v>
      </c>
      <c r="C79" s="368" t="s">
        <v>1864</v>
      </c>
      <c r="D79" s="368">
        <v>10</v>
      </c>
      <c r="E79" s="368">
        <v>2.7</v>
      </c>
      <c r="F79" s="368"/>
      <c r="G79" s="368"/>
      <c r="H79" s="369">
        <v>62.545000000000002</v>
      </c>
      <c r="I79" s="369">
        <v>708.8</v>
      </c>
      <c r="J79" s="370">
        <v>8.77E-2</v>
      </c>
      <c r="K79" s="368" t="s">
        <v>17262</v>
      </c>
    </row>
    <row r="80" spans="1:11" ht="13.5" customHeight="1" x14ac:dyDescent="0.25">
      <c r="A80" s="368">
        <v>79</v>
      </c>
      <c r="B80" s="368" t="s">
        <v>17260</v>
      </c>
      <c r="C80" s="368" t="s">
        <v>1864</v>
      </c>
      <c r="D80" s="368">
        <v>10</v>
      </c>
      <c r="E80" s="368">
        <v>5.6</v>
      </c>
      <c r="F80" s="368"/>
      <c r="G80" s="368"/>
      <c r="H80" s="369">
        <v>110.61</v>
      </c>
      <c r="I80" s="369">
        <v>1028.5</v>
      </c>
      <c r="J80" s="370">
        <v>0.1076</v>
      </c>
      <c r="K80" s="368" t="s">
        <v>17245</v>
      </c>
    </row>
    <row r="81" spans="1:11" x14ac:dyDescent="0.25">
      <c r="A81" s="368">
        <v>80</v>
      </c>
      <c r="B81" s="368" t="s">
        <v>17260</v>
      </c>
      <c r="C81" s="368" t="s">
        <v>1864</v>
      </c>
      <c r="D81" s="368">
        <v>10</v>
      </c>
      <c r="E81" s="368">
        <v>5.6</v>
      </c>
      <c r="F81" s="368"/>
      <c r="G81" s="368"/>
      <c r="H81" s="369">
        <v>30.914999999999999</v>
      </c>
      <c r="I81" s="369">
        <v>485.1</v>
      </c>
      <c r="J81" s="370">
        <v>6.3500000000000001E-2</v>
      </c>
      <c r="K81" s="368" t="s">
        <v>17262</v>
      </c>
    </row>
    <row r="82" spans="1:11" x14ac:dyDescent="0.25">
      <c r="A82" s="368">
        <v>81</v>
      </c>
      <c r="B82" s="368" t="s">
        <v>17260</v>
      </c>
      <c r="C82" s="368" t="s">
        <v>1864</v>
      </c>
      <c r="D82" s="368">
        <v>13</v>
      </c>
      <c r="E82" s="368">
        <v>12.5</v>
      </c>
      <c r="F82" s="368"/>
      <c r="G82" s="368"/>
      <c r="H82" s="369">
        <v>72.17</v>
      </c>
      <c r="I82" s="369">
        <v>716.95</v>
      </c>
      <c r="J82" s="370">
        <v>0.1004</v>
      </c>
      <c r="K82" s="368" t="s">
        <v>17262</v>
      </c>
    </row>
    <row r="83" spans="1:11" x14ac:dyDescent="0.25">
      <c r="A83" s="368">
        <v>82</v>
      </c>
      <c r="B83" s="368" t="s">
        <v>17260</v>
      </c>
      <c r="C83" s="368" t="s">
        <v>1864</v>
      </c>
      <c r="D83" s="368">
        <v>13</v>
      </c>
      <c r="E83" s="368">
        <v>12.67</v>
      </c>
      <c r="F83" s="368" t="s">
        <v>17261</v>
      </c>
      <c r="G83" s="368"/>
      <c r="H83" s="369">
        <v>51.234999999999999</v>
      </c>
      <c r="I83" s="369">
        <v>467.4</v>
      </c>
      <c r="J83" s="370">
        <v>0.1094</v>
      </c>
      <c r="K83" s="368" t="s">
        <v>17262</v>
      </c>
    </row>
    <row r="84" spans="1:11" x14ac:dyDescent="0.25">
      <c r="A84" s="368">
        <v>83</v>
      </c>
      <c r="B84" s="368" t="s">
        <v>1042</v>
      </c>
      <c r="C84" s="368" t="s">
        <v>1864</v>
      </c>
      <c r="D84" s="368">
        <v>20</v>
      </c>
      <c r="E84" s="368">
        <v>20.855</v>
      </c>
      <c r="F84" s="368"/>
      <c r="G84" s="368"/>
      <c r="H84" s="369">
        <v>7.1224999999999996</v>
      </c>
      <c r="I84" s="369">
        <v>34.025000000000006</v>
      </c>
      <c r="J84" s="370">
        <v>0.20979999999999999</v>
      </c>
      <c r="K84" s="368" t="s">
        <v>17265</v>
      </c>
    </row>
    <row r="85" spans="1:11" x14ac:dyDescent="0.25">
      <c r="A85" s="368">
        <v>84</v>
      </c>
      <c r="B85" s="368" t="s">
        <v>1042</v>
      </c>
      <c r="C85" s="368" t="s">
        <v>1864</v>
      </c>
      <c r="D85" s="368">
        <v>20</v>
      </c>
      <c r="E85" s="368">
        <v>21.23</v>
      </c>
      <c r="F85" s="368"/>
      <c r="G85" s="368"/>
      <c r="H85" s="369">
        <v>4.2874999999999996</v>
      </c>
      <c r="I85" s="369">
        <v>37.725000000000001</v>
      </c>
      <c r="J85" s="370">
        <v>0.1118</v>
      </c>
      <c r="K85" s="368" t="s">
        <v>17265</v>
      </c>
    </row>
    <row r="86" spans="1:11" x14ac:dyDescent="0.25">
      <c r="A86" s="368">
        <v>85</v>
      </c>
      <c r="B86" s="368" t="s">
        <v>17260</v>
      </c>
      <c r="C86" s="368" t="s">
        <v>1864</v>
      </c>
      <c r="D86" s="368">
        <v>10</v>
      </c>
      <c r="E86" s="368">
        <v>2.7</v>
      </c>
      <c r="F86" s="368" t="s">
        <v>17261</v>
      </c>
      <c r="G86" s="368"/>
      <c r="H86" s="369">
        <v>31.78</v>
      </c>
      <c r="I86" s="369">
        <v>531.20000000000005</v>
      </c>
      <c r="J86" s="370">
        <v>5.9799999999999999E-2</v>
      </c>
      <c r="K86" s="368" t="s">
        <v>17262</v>
      </c>
    </row>
    <row r="87" spans="1:11" x14ac:dyDescent="0.25">
      <c r="A87" s="368">
        <v>86</v>
      </c>
      <c r="B87" s="368" t="s">
        <v>17260</v>
      </c>
      <c r="C87" s="368" t="s">
        <v>1864</v>
      </c>
      <c r="D87" s="368">
        <v>10</v>
      </c>
      <c r="E87" s="368">
        <v>2.7</v>
      </c>
      <c r="F87" s="368" t="s">
        <v>17261</v>
      </c>
      <c r="G87" s="368"/>
      <c r="H87" s="369">
        <v>27.914999999999999</v>
      </c>
      <c r="I87" s="369">
        <v>503.65</v>
      </c>
      <c r="J87" s="370">
        <v>5.5399999999999998E-2</v>
      </c>
      <c r="K87" s="368" t="s">
        <v>17262</v>
      </c>
    </row>
    <row r="88" spans="1:11" x14ac:dyDescent="0.25">
      <c r="A88" s="368">
        <v>87</v>
      </c>
      <c r="B88" s="368" t="s">
        <v>17260</v>
      </c>
      <c r="C88" s="368" t="s">
        <v>1864</v>
      </c>
      <c r="D88" s="368">
        <v>10</v>
      </c>
      <c r="E88" s="368">
        <v>0.99399999999999999</v>
      </c>
      <c r="F88" s="368" t="s">
        <v>17261</v>
      </c>
      <c r="G88" s="368"/>
      <c r="H88" s="369">
        <v>45.884999999999998</v>
      </c>
      <c r="I88" s="369">
        <v>570.04999999999995</v>
      </c>
      <c r="J88" s="370">
        <v>8.0399999999999999E-2</v>
      </c>
      <c r="K88" s="368" t="s">
        <v>17262</v>
      </c>
    </row>
    <row r="89" spans="1:11" x14ac:dyDescent="0.25">
      <c r="A89" s="368">
        <v>88</v>
      </c>
      <c r="B89" s="368" t="s">
        <v>17260</v>
      </c>
      <c r="C89" s="368" t="s">
        <v>1864</v>
      </c>
      <c r="D89" s="368">
        <v>10</v>
      </c>
      <c r="E89" s="368">
        <v>0.98099999999999998</v>
      </c>
      <c r="F89" s="368" t="s">
        <v>17261</v>
      </c>
      <c r="G89" s="368"/>
      <c r="H89" s="369">
        <v>16.09</v>
      </c>
      <c r="I89" s="369">
        <v>420.5</v>
      </c>
      <c r="J89" s="370">
        <v>3.8100000000000002E-2</v>
      </c>
      <c r="K89" s="368" t="s">
        <v>17262</v>
      </c>
    </row>
    <row r="90" spans="1:11" x14ac:dyDescent="0.25">
      <c r="A90" s="368">
        <v>89</v>
      </c>
      <c r="B90" s="368" t="s">
        <v>17260</v>
      </c>
      <c r="C90" s="368" t="s">
        <v>17266</v>
      </c>
      <c r="D90" s="368">
        <v>10</v>
      </c>
      <c r="E90" s="368">
        <v>0.97399999999999998</v>
      </c>
      <c r="F90" s="368" t="s">
        <v>17261</v>
      </c>
      <c r="G90" s="368"/>
      <c r="H90" s="369">
        <v>46.42</v>
      </c>
      <c r="I90" s="369">
        <v>553</v>
      </c>
      <c r="J90" s="370">
        <v>8.3599999999999994E-2</v>
      </c>
      <c r="K90" s="368" t="s">
        <v>17262</v>
      </c>
    </row>
    <row r="91" spans="1:11" x14ac:dyDescent="0.25">
      <c r="A91" s="368">
        <v>90</v>
      </c>
      <c r="B91" s="368" t="s">
        <v>17260</v>
      </c>
      <c r="C91" s="368" t="s">
        <v>1864</v>
      </c>
      <c r="D91" s="368">
        <v>10</v>
      </c>
      <c r="E91" s="368">
        <v>0.98</v>
      </c>
      <c r="F91" s="368" t="s">
        <v>17261</v>
      </c>
      <c r="G91" s="368"/>
      <c r="H91" s="369">
        <v>19.835000000000001</v>
      </c>
      <c r="I91" s="369">
        <v>475.55</v>
      </c>
      <c r="J91" s="370">
        <v>4.1399999999999999E-2</v>
      </c>
      <c r="K91" s="368" t="s">
        <v>17262</v>
      </c>
    </row>
    <row r="92" spans="1:11" x14ac:dyDescent="0.25">
      <c r="A92" s="368">
        <v>91</v>
      </c>
      <c r="B92" s="368" t="s">
        <v>17260</v>
      </c>
      <c r="C92" s="368" t="s">
        <v>17266</v>
      </c>
      <c r="D92" s="368">
        <v>10</v>
      </c>
      <c r="E92" s="368">
        <v>0.99</v>
      </c>
      <c r="F92" s="368" t="s">
        <v>17261</v>
      </c>
      <c r="G92" s="368"/>
      <c r="H92" s="369">
        <v>48.93</v>
      </c>
      <c r="I92" s="369">
        <v>626.95000000000005</v>
      </c>
      <c r="J92" s="370">
        <v>7.7899999999999997E-2</v>
      </c>
      <c r="K92" s="368" t="s">
        <v>17262</v>
      </c>
    </row>
    <row r="93" spans="1:11" x14ac:dyDescent="0.25">
      <c r="A93" s="368">
        <v>92</v>
      </c>
      <c r="B93" s="368" t="s">
        <v>17260</v>
      </c>
      <c r="C93" s="368" t="s">
        <v>1864</v>
      </c>
      <c r="D93" s="368">
        <v>10</v>
      </c>
      <c r="E93" s="368">
        <v>0.99</v>
      </c>
      <c r="F93" s="368" t="s">
        <v>17261</v>
      </c>
      <c r="G93" s="368"/>
      <c r="H93" s="369">
        <v>29.189999999999998</v>
      </c>
      <c r="I93" s="369">
        <v>428.8</v>
      </c>
      <c r="J93" s="370">
        <v>6.7900000000000002E-2</v>
      </c>
      <c r="K93" s="368" t="s">
        <v>17262</v>
      </c>
    </row>
    <row r="94" spans="1:11" x14ac:dyDescent="0.25">
      <c r="A94" s="368">
        <v>93</v>
      </c>
      <c r="B94" s="368" t="s">
        <v>17260</v>
      </c>
      <c r="C94" s="368" t="s">
        <v>1864</v>
      </c>
      <c r="D94" s="368">
        <v>10</v>
      </c>
      <c r="E94" s="368">
        <v>2.2509999999999999</v>
      </c>
      <c r="F94" s="368" t="s">
        <v>17261</v>
      </c>
      <c r="G94" s="368"/>
      <c r="H94" s="369">
        <v>49.730000000000004</v>
      </c>
      <c r="I94" s="369">
        <v>482.05</v>
      </c>
      <c r="J94" s="370">
        <v>0.1032</v>
      </c>
      <c r="K94" s="368" t="s">
        <v>17262</v>
      </c>
    </row>
    <row r="95" spans="1:11" x14ac:dyDescent="0.25">
      <c r="A95" s="368">
        <v>94</v>
      </c>
      <c r="B95" s="368" t="s">
        <v>17260</v>
      </c>
      <c r="C95" s="368" t="s">
        <v>1864</v>
      </c>
      <c r="D95" s="368">
        <v>10</v>
      </c>
      <c r="E95" s="368">
        <v>2.27</v>
      </c>
      <c r="F95" s="368" t="s">
        <v>17261</v>
      </c>
      <c r="G95" s="368"/>
      <c r="H95" s="369">
        <v>33.064999999999998</v>
      </c>
      <c r="I95" s="369">
        <v>442.65</v>
      </c>
      <c r="J95" s="370">
        <v>7.4700000000000003E-2</v>
      </c>
      <c r="K95" s="368" t="s">
        <v>17262</v>
      </c>
    </row>
    <row r="96" spans="1:11" x14ac:dyDescent="0.25">
      <c r="A96" s="368">
        <v>95</v>
      </c>
      <c r="B96" s="368" t="s">
        <v>17260</v>
      </c>
      <c r="C96" s="368" t="s">
        <v>1864</v>
      </c>
      <c r="D96" s="368">
        <v>10</v>
      </c>
      <c r="E96" s="368">
        <v>1.1499999999999999</v>
      </c>
      <c r="F96" s="368" t="s">
        <v>17261</v>
      </c>
      <c r="G96" s="368"/>
      <c r="H96" s="369">
        <v>53.594999999999999</v>
      </c>
      <c r="I96" s="369">
        <v>356.45</v>
      </c>
      <c r="J96" s="370">
        <v>0.15040000000000001</v>
      </c>
      <c r="K96" s="368" t="s">
        <v>17262</v>
      </c>
    </row>
    <row r="97" spans="1:12" x14ac:dyDescent="0.25">
      <c r="A97" s="368">
        <v>96</v>
      </c>
      <c r="B97" s="368" t="s">
        <v>17260</v>
      </c>
      <c r="C97" s="368" t="s">
        <v>1864</v>
      </c>
      <c r="D97" s="368">
        <v>10</v>
      </c>
      <c r="E97" s="368">
        <v>2.2069999999999999</v>
      </c>
      <c r="F97" s="368" t="s">
        <v>17261</v>
      </c>
      <c r="G97" s="368"/>
      <c r="H97" s="369">
        <v>51.29</v>
      </c>
      <c r="I97" s="369">
        <v>459.20000000000005</v>
      </c>
      <c r="J97" s="370">
        <v>0.11169999999999999</v>
      </c>
      <c r="K97" s="368" t="s">
        <v>17262</v>
      </c>
    </row>
    <row r="98" spans="1:12" x14ac:dyDescent="0.25">
      <c r="A98" s="368">
        <v>97</v>
      </c>
      <c r="B98" s="368" t="s">
        <v>17260</v>
      </c>
      <c r="C98" s="368" t="s">
        <v>1864</v>
      </c>
      <c r="D98" s="368">
        <v>10</v>
      </c>
      <c r="E98" s="368">
        <v>0.85</v>
      </c>
      <c r="F98" s="368" t="s">
        <v>17261</v>
      </c>
      <c r="G98" s="368"/>
      <c r="H98" s="369">
        <v>51.47</v>
      </c>
      <c r="I98" s="369">
        <v>426.1</v>
      </c>
      <c r="J98" s="370">
        <v>0.1207</v>
      </c>
      <c r="K98" s="368" t="s">
        <v>17262</v>
      </c>
    </row>
    <row r="99" spans="1:12" x14ac:dyDescent="0.25">
      <c r="A99" s="368">
        <v>98</v>
      </c>
      <c r="B99" s="368" t="s">
        <v>17260</v>
      </c>
      <c r="C99" s="368" t="s">
        <v>1864</v>
      </c>
      <c r="D99" s="368">
        <v>10</v>
      </c>
      <c r="E99" s="368">
        <v>0.86499999999999999</v>
      </c>
      <c r="F99" s="368" t="s">
        <v>17261</v>
      </c>
      <c r="G99" s="368"/>
      <c r="H99" s="369">
        <v>42.075000000000003</v>
      </c>
      <c r="I99" s="369">
        <v>464.9</v>
      </c>
      <c r="J99" s="370">
        <v>9.0399999999999994E-2</v>
      </c>
      <c r="K99" s="368" t="s">
        <v>17262</v>
      </c>
    </row>
    <row r="100" spans="1:12" x14ac:dyDescent="0.25">
      <c r="A100" s="368">
        <v>99</v>
      </c>
      <c r="B100" s="368" t="s">
        <v>17250</v>
      </c>
      <c r="C100" s="368" t="s">
        <v>57</v>
      </c>
      <c r="D100" s="368">
        <v>190</v>
      </c>
      <c r="E100" s="368">
        <v>190</v>
      </c>
      <c r="F100" s="368" t="s">
        <v>17251</v>
      </c>
      <c r="G100" s="368"/>
      <c r="H100" s="369">
        <v>1.1000000000000001</v>
      </c>
      <c r="I100" s="369">
        <v>2.06</v>
      </c>
      <c r="J100" s="370">
        <v>0.58389999999999997</v>
      </c>
      <c r="K100" s="368" t="s">
        <v>17252</v>
      </c>
    </row>
    <row r="101" spans="1:12" x14ac:dyDescent="0.25">
      <c r="A101" s="368">
        <v>100</v>
      </c>
      <c r="B101" s="368" t="s">
        <v>17250</v>
      </c>
      <c r="C101" s="368" t="s">
        <v>57</v>
      </c>
      <c r="D101" s="368">
        <v>190</v>
      </c>
      <c r="E101" s="368">
        <v>190</v>
      </c>
      <c r="F101" s="368" t="s">
        <v>17251</v>
      </c>
      <c r="G101" s="368"/>
      <c r="H101" s="369">
        <v>1.06</v>
      </c>
      <c r="I101" s="369">
        <v>1.89</v>
      </c>
      <c r="J101" s="370">
        <v>0.61099999999999999</v>
      </c>
      <c r="K101" s="368" t="s">
        <v>17252</v>
      </c>
    </row>
    <row r="102" spans="1:12" x14ac:dyDescent="0.25">
      <c r="A102" s="368">
        <v>101</v>
      </c>
      <c r="B102" s="368" t="s">
        <v>1042</v>
      </c>
      <c r="C102" s="368" t="s">
        <v>57</v>
      </c>
      <c r="D102" s="368">
        <v>40</v>
      </c>
      <c r="E102" s="368">
        <v>42</v>
      </c>
      <c r="F102" s="368" t="s">
        <v>17251</v>
      </c>
      <c r="G102" s="368"/>
      <c r="H102" s="369">
        <v>0.19</v>
      </c>
      <c r="I102" s="369">
        <v>2.42</v>
      </c>
      <c r="J102" s="370">
        <v>7.8799999999999995E-2</v>
      </c>
      <c r="K102" s="368" t="s">
        <v>17252</v>
      </c>
    </row>
    <row r="103" spans="1:12" x14ac:dyDescent="0.25">
      <c r="A103" s="368">
        <v>102</v>
      </c>
      <c r="B103" s="368" t="s">
        <v>17250</v>
      </c>
      <c r="C103" s="368" t="s">
        <v>57</v>
      </c>
      <c r="D103" s="368">
        <v>190</v>
      </c>
      <c r="E103" s="368">
        <v>153</v>
      </c>
      <c r="F103" s="368" t="s">
        <v>17251</v>
      </c>
      <c r="G103" s="368"/>
      <c r="H103" s="369">
        <v>2.95</v>
      </c>
      <c r="I103" s="369">
        <v>3.15</v>
      </c>
      <c r="J103" s="370">
        <v>0.93689999999999996</v>
      </c>
      <c r="K103" s="368" t="s">
        <v>17263</v>
      </c>
    </row>
    <row r="104" spans="1:12" x14ac:dyDescent="0.25">
      <c r="A104" s="368">
        <v>103</v>
      </c>
      <c r="B104" s="368" t="s">
        <v>17250</v>
      </c>
      <c r="C104" s="368" t="s">
        <v>57</v>
      </c>
      <c r="D104" s="368">
        <v>190</v>
      </c>
      <c r="E104" s="368">
        <v>151</v>
      </c>
      <c r="F104" s="368" t="s">
        <v>17251</v>
      </c>
      <c r="G104" s="368"/>
      <c r="H104" s="369">
        <v>2.7</v>
      </c>
      <c r="I104" s="369">
        <v>2.97</v>
      </c>
      <c r="J104" s="370">
        <v>0.90900000000000003</v>
      </c>
      <c r="K104" s="368" t="s">
        <v>17263</v>
      </c>
    </row>
    <row r="105" spans="1:12" x14ac:dyDescent="0.25">
      <c r="A105" s="368">
        <v>104</v>
      </c>
      <c r="B105" s="368" t="s">
        <v>1042</v>
      </c>
      <c r="C105" s="368" t="s">
        <v>57</v>
      </c>
      <c r="D105" s="368">
        <v>190</v>
      </c>
      <c r="E105" s="368">
        <v>135</v>
      </c>
      <c r="F105" s="368" t="s">
        <v>11613</v>
      </c>
      <c r="G105" s="368"/>
      <c r="H105" s="369">
        <v>2.27</v>
      </c>
      <c r="I105" s="369">
        <v>23.42</v>
      </c>
      <c r="J105" s="370">
        <v>9.7000000000000003E-2</v>
      </c>
      <c r="K105" s="368" t="s">
        <v>17263</v>
      </c>
      <c r="L105" s="371"/>
    </row>
    <row r="106" spans="1:12" x14ac:dyDescent="0.25">
      <c r="A106" s="368">
        <v>105</v>
      </c>
      <c r="B106" s="368" t="s">
        <v>1042</v>
      </c>
      <c r="C106" s="368" t="s">
        <v>57</v>
      </c>
      <c r="D106" s="368">
        <v>190</v>
      </c>
      <c r="E106" s="368">
        <v>135</v>
      </c>
      <c r="F106" s="368" t="s">
        <v>11613</v>
      </c>
      <c r="G106" s="368"/>
      <c r="H106" s="369">
        <v>1.87</v>
      </c>
      <c r="I106" s="369">
        <v>22.83</v>
      </c>
      <c r="J106" s="370">
        <v>9.0300000000000005E-2</v>
      </c>
      <c r="K106" s="368" t="s">
        <v>17263</v>
      </c>
      <c r="L106" s="371"/>
    </row>
    <row r="107" spans="1:12" x14ac:dyDescent="0.25">
      <c r="A107" s="368">
        <v>106</v>
      </c>
      <c r="B107" s="368" t="s">
        <v>1042</v>
      </c>
      <c r="C107" s="368" t="s">
        <v>57</v>
      </c>
      <c r="D107" s="368">
        <v>180</v>
      </c>
      <c r="E107" s="368">
        <v>164</v>
      </c>
      <c r="F107" s="368" t="s">
        <v>17258</v>
      </c>
      <c r="G107" s="368"/>
      <c r="H107" s="369">
        <v>3.5</v>
      </c>
      <c r="I107" s="369">
        <v>14.08</v>
      </c>
      <c r="J107" s="370">
        <v>0.24840000000000001</v>
      </c>
      <c r="K107" s="368" t="s">
        <v>17263</v>
      </c>
      <c r="L107" s="371"/>
    </row>
    <row r="108" spans="1:12" x14ac:dyDescent="0.25">
      <c r="A108" s="368">
        <v>107</v>
      </c>
      <c r="B108" s="368" t="s">
        <v>1042</v>
      </c>
      <c r="C108" s="368" t="s">
        <v>57</v>
      </c>
      <c r="D108" s="368">
        <v>120</v>
      </c>
      <c r="E108" s="368">
        <v>94</v>
      </c>
      <c r="F108" s="368" t="s">
        <v>17257</v>
      </c>
      <c r="G108" s="368"/>
      <c r="H108" s="369">
        <v>1.85</v>
      </c>
      <c r="I108" s="369">
        <v>6.97</v>
      </c>
      <c r="J108" s="370">
        <v>0.2661</v>
      </c>
      <c r="K108" s="368" t="s">
        <v>17263</v>
      </c>
      <c r="L108" s="371"/>
    </row>
    <row r="109" spans="1:12" x14ac:dyDescent="0.25">
      <c r="A109" s="368">
        <v>108</v>
      </c>
      <c r="B109" s="368" t="s">
        <v>1042</v>
      </c>
      <c r="C109" s="368" t="s">
        <v>57</v>
      </c>
      <c r="D109" s="368">
        <v>150</v>
      </c>
      <c r="E109" s="368">
        <v>129</v>
      </c>
      <c r="F109" s="368" t="s">
        <v>17257</v>
      </c>
      <c r="G109" s="368"/>
      <c r="H109" s="369">
        <v>5.95</v>
      </c>
      <c r="I109" s="369">
        <v>23.83</v>
      </c>
      <c r="J109" s="370">
        <v>0.27100000000000002</v>
      </c>
      <c r="K109" s="368" t="s">
        <v>17263</v>
      </c>
    </row>
    <row r="110" spans="1:12" x14ac:dyDescent="0.25">
      <c r="A110" s="368">
        <v>109</v>
      </c>
      <c r="B110" s="368" t="s">
        <v>129</v>
      </c>
      <c r="C110" s="368" t="s">
        <v>7280</v>
      </c>
      <c r="D110" s="368">
        <v>350</v>
      </c>
      <c r="E110" s="368">
        <v>350</v>
      </c>
      <c r="F110" s="368" t="s">
        <v>17247</v>
      </c>
      <c r="G110" s="368" t="s">
        <v>17267</v>
      </c>
      <c r="H110" s="369">
        <v>1.2304724093358381</v>
      </c>
      <c r="I110" s="369">
        <v>105.14956314048743</v>
      </c>
      <c r="J110" s="370">
        <v>8.5875002658090897E-3</v>
      </c>
      <c r="K110" s="368" t="s">
        <v>17268</v>
      </c>
    </row>
    <row r="111" spans="1:12" x14ac:dyDescent="0.25">
      <c r="A111" s="368">
        <v>110</v>
      </c>
      <c r="B111" s="368" t="s">
        <v>17250</v>
      </c>
      <c r="C111" s="368" t="s">
        <v>57</v>
      </c>
      <c r="D111" s="368">
        <v>270</v>
      </c>
      <c r="E111" s="368">
        <v>268</v>
      </c>
      <c r="F111" s="368" t="s">
        <v>11368</v>
      </c>
      <c r="G111" s="368"/>
      <c r="H111" s="369">
        <v>0.18355062888640827</v>
      </c>
      <c r="I111" s="369">
        <v>2.4972303964053251</v>
      </c>
      <c r="J111" s="370">
        <v>7.2329493804044423E-2</v>
      </c>
      <c r="K111" s="368" t="s">
        <v>17245</v>
      </c>
    </row>
    <row r="112" spans="1:12" x14ac:dyDescent="0.25">
      <c r="A112" s="368">
        <v>111</v>
      </c>
      <c r="B112" s="368" t="s">
        <v>129</v>
      </c>
      <c r="C112" s="368" t="s">
        <v>7280</v>
      </c>
      <c r="D112" s="368">
        <v>880</v>
      </c>
      <c r="E112" s="368">
        <v>880</v>
      </c>
      <c r="F112" s="368" t="s">
        <v>11368</v>
      </c>
      <c r="G112" s="368" t="s">
        <v>17269</v>
      </c>
      <c r="H112" s="369">
        <v>8.8580122298572955E-2</v>
      </c>
      <c r="I112" s="369">
        <v>37.117218441273337</v>
      </c>
      <c r="J112" s="370">
        <v>2.3947775929736002E-3</v>
      </c>
      <c r="K112" s="368" t="s">
        <v>17245</v>
      </c>
    </row>
    <row r="113" spans="1:11" x14ac:dyDescent="0.25">
      <c r="A113" s="368">
        <v>112</v>
      </c>
      <c r="B113" s="368" t="s">
        <v>129</v>
      </c>
      <c r="C113" s="368" t="s">
        <v>7280</v>
      </c>
      <c r="D113" s="368">
        <v>660</v>
      </c>
      <c r="E113" s="368">
        <v>660</v>
      </c>
      <c r="F113" s="368" t="s">
        <v>11368</v>
      </c>
      <c r="G113" s="368" t="s">
        <v>17270</v>
      </c>
      <c r="H113" s="369">
        <v>1.7510913926238689</v>
      </c>
      <c r="I113" s="369">
        <v>36.78448293803546</v>
      </c>
      <c r="J113" s="370">
        <v>4.7568728006866984E-2</v>
      </c>
      <c r="K113" s="368" t="s">
        <v>17245</v>
      </c>
    </row>
    <row r="114" spans="1:11" x14ac:dyDescent="0.25">
      <c r="A114" s="368">
        <v>113</v>
      </c>
      <c r="B114" s="368" t="s">
        <v>129</v>
      </c>
      <c r="C114" s="368" t="s">
        <v>7280</v>
      </c>
      <c r="D114" s="368">
        <v>680</v>
      </c>
      <c r="E114" s="368">
        <v>680</v>
      </c>
      <c r="F114" s="368" t="s">
        <v>11368</v>
      </c>
      <c r="G114" s="368" t="s">
        <v>17269</v>
      </c>
      <c r="H114" s="369">
        <v>5.5919311269841252</v>
      </c>
      <c r="I114" s="369">
        <v>206.08465608465607</v>
      </c>
      <c r="J114" s="370">
        <v>2.7113302990885046E-2</v>
      </c>
      <c r="K114" s="368" t="s">
        <v>17263</v>
      </c>
    </row>
    <row r="115" spans="1:11" x14ac:dyDescent="0.25">
      <c r="A115" s="368">
        <v>114</v>
      </c>
      <c r="B115" s="368" t="s">
        <v>129</v>
      </c>
      <c r="C115" s="368" t="s">
        <v>7280</v>
      </c>
      <c r="D115" s="368">
        <v>680</v>
      </c>
      <c r="E115" s="368">
        <v>680</v>
      </c>
      <c r="F115" s="368" t="s">
        <v>11368</v>
      </c>
      <c r="G115" s="368" t="s">
        <v>17269</v>
      </c>
      <c r="H115" s="369">
        <v>4.4365079365079376</v>
      </c>
      <c r="I115" s="369">
        <v>180.7116402116402</v>
      </c>
      <c r="J115" s="370">
        <v>2.4531826933183946E-2</v>
      </c>
      <c r="K115" s="368" t="s">
        <v>17263</v>
      </c>
    </row>
    <row r="116" spans="1:11" x14ac:dyDescent="0.25">
      <c r="A116" s="368">
        <v>115</v>
      </c>
      <c r="B116" s="368" t="s">
        <v>17250</v>
      </c>
      <c r="C116" s="368" t="s">
        <v>57</v>
      </c>
      <c r="D116" s="368">
        <v>550</v>
      </c>
      <c r="E116" s="368">
        <v>565</v>
      </c>
      <c r="F116" s="368" t="s">
        <v>17271</v>
      </c>
      <c r="G116" s="368"/>
      <c r="H116" s="369">
        <v>1.71</v>
      </c>
      <c r="I116" s="369">
        <v>2.77</v>
      </c>
      <c r="J116" s="370">
        <v>0.626</v>
      </c>
      <c r="K116" s="368" t="s">
        <v>17252</v>
      </c>
    </row>
    <row r="117" spans="1:11" x14ac:dyDescent="0.25">
      <c r="A117" s="368">
        <v>116</v>
      </c>
      <c r="B117" s="368" t="s">
        <v>17250</v>
      </c>
      <c r="C117" s="368" t="s">
        <v>57</v>
      </c>
      <c r="D117" s="368">
        <v>550</v>
      </c>
      <c r="E117" s="368">
        <v>563</v>
      </c>
      <c r="F117" s="368" t="s">
        <v>17271</v>
      </c>
      <c r="G117" s="368"/>
      <c r="H117" s="369">
        <v>1.57</v>
      </c>
      <c r="I117" s="369">
        <v>2.75</v>
      </c>
      <c r="J117" s="370">
        <v>0.57999999999999996</v>
      </c>
      <c r="K117" s="368" t="s">
        <v>17252</v>
      </c>
    </row>
    <row r="118" spans="1:11" x14ac:dyDescent="0.25">
      <c r="A118" s="368">
        <v>117</v>
      </c>
      <c r="B118" s="368" t="s">
        <v>1042</v>
      </c>
      <c r="C118" s="368" t="s">
        <v>57</v>
      </c>
      <c r="D118" s="368">
        <v>110</v>
      </c>
      <c r="E118" s="368">
        <v>128</v>
      </c>
      <c r="F118" s="368" t="s">
        <v>17272</v>
      </c>
      <c r="G118" s="368"/>
      <c r="H118" s="369">
        <v>2.78</v>
      </c>
      <c r="I118" s="369">
        <v>13.59</v>
      </c>
      <c r="J118" s="370">
        <v>0.20499999999999999</v>
      </c>
      <c r="K118" s="368" t="s">
        <v>17252</v>
      </c>
    </row>
    <row r="119" spans="1:11" x14ac:dyDescent="0.25">
      <c r="A119" s="368">
        <v>118</v>
      </c>
      <c r="B119" s="368" t="s">
        <v>1042</v>
      </c>
      <c r="C119" s="368" t="s">
        <v>57</v>
      </c>
      <c r="D119" s="368">
        <v>110</v>
      </c>
      <c r="E119" s="368">
        <v>128</v>
      </c>
      <c r="F119" s="368" t="s">
        <v>17272</v>
      </c>
      <c r="G119" s="368"/>
      <c r="H119" s="369">
        <v>2.14</v>
      </c>
      <c r="I119" s="369">
        <v>13.2</v>
      </c>
      <c r="J119" s="370">
        <v>0.16300000000000001</v>
      </c>
      <c r="K119" s="368" t="s">
        <v>17252</v>
      </c>
    </row>
    <row r="120" spans="1:11" x14ac:dyDescent="0.25">
      <c r="A120" s="368">
        <v>119</v>
      </c>
      <c r="B120" s="368" t="s">
        <v>1042</v>
      </c>
      <c r="C120" s="368" t="s">
        <v>57</v>
      </c>
      <c r="D120" s="368">
        <v>120</v>
      </c>
      <c r="E120" s="368">
        <v>135</v>
      </c>
      <c r="F120" s="368" t="s">
        <v>11613</v>
      </c>
      <c r="G120" s="368"/>
      <c r="H120" s="369">
        <v>2.44</v>
      </c>
      <c r="I120" s="369">
        <v>25.43</v>
      </c>
      <c r="J120" s="370">
        <v>9.8000000000000004E-2</v>
      </c>
      <c r="K120" s="368" t="s">
        <v>17252</v>
      </c>
    </row>
    <row r="121" spans="1:11" x14ac:dyDescent="0.25">
      <c r="A121" s="368">
        <v>120</v>
      </c>
      <c r="B121" s="368" t="s">
        <v>1042</v>
      </c>
      <c r="C121" s="368" t="s">
        <v>57</v>
      </c>
      <c r="D121" s="368">
        <v>120</v>
      </c>
      <c r="E121" s="368">
        <v>135</v>
      </c>
      <c r="F121" s="368" t="s">
        <v>11613</v>
      </c>
      <c r="G121" s="368"/>
      <c r="H121" s="369">
        <v>4.41</v>
      </c>
      <c r="I121" s="369">
        <v>25.91</v>
      </c>
      <c r="J121" s="370">
        <v>0.17100000000000001</v>
      </c>
      <c r="K121" s="368" t="s">
        <v>17252</v>
      </c>
    </row>
    <row r="122" spans="1:11" x14ac:dyDescent="0.25">
      <c r="A122" s="368">
        <v>121</v>
      </c>
      <c r="B122" s="368" t="s">
        <v>17250</v>
      </c>
      <c r="C122" s="368" t="s">
        <v>57</v>
      </c>
      <c r="D122" s="368">
        <v>180</v>
      </c>
      <c r="E122" s="368">
        <v>269</v>
      </c>
      <c r="F122" s="368" t="s">
        <v>17264</v>
      </c>
      <c r="G122" s="368"/>
      <c r="H122" s="369">
        <v>0.94</v>
      </c>
      <c r="I122" s="369">
        <v>2.83</v>
      </c>
      <c r="J122" s="370">
        <v>0.33100000000000002</v>
      </c>
      <c r="K122" s="368" t="s">
        <v>17263</v>
      </c>
    </row>
    <row r="123" spans="1:11" x14ac:dyDescent="0.25">
      <c r="A123" s="368">
        <v>122</v>
      </c>
      <c r="B123" s="368" t="s">
        <v>17250</v>
      </c>
      <c r="C123" s="368" t="s">
        <v>57</v>
      </c>
      <c r="D123" s="368">
        <v>180</v>
      </c>
      <c r="E123" s="368">
        <v>269</v>
      </c>
      <c r="F123" s="368" t="s">
        <v>17264</v>
      </c>
      <c r="G123" s="368"/>
      <c r="H123" s="369">
        <v>0.26</v>
      </c>
      <c r="I123" s="369">
        <v>2.98</v>
      </c>
      <c r="J123" s="370">
        <v>8.7999999999999995E-2</v>
      </c>
      <c r="K123" s="368" t="s">
        <v>17263</v>
      </c>
    </row>
    <row r="124" spans="1:11" x14ac:dyDescent="0.25">
      <c r="A124" s="368">
        <v>123</v>
      </c>
      <c r="B124" s="368" t="s">
        <v>129</v>
      </c>
      <c r="C124" s="368" t="s">
        <v>7280</v>
      </c>
      <c r="D124" s="368">
        <v>70</v>
      </c>
      <c r="E124" s="368">
        <v>75</v>
      </c>
      <c r="F124" s="368" t="s">
        <v>17273</v>
      </c>
      <c r="G124" s="368"/>
      <c r="H124" s="369">
        <v>3.83</v>
      </c>
      <c r="I124" s="369">
        <v>114.4</v>
      </c>
      <c r="J124" s="370">
        <v>3.1840310034330813E-2</v>
      </c>
      <c r="K124" s="368" t="s">
        <v>17263</v>
      </c>
    </row>
    <row r="125" spans="1:11" x14ac:dyDescent="0.25">
      <c r="A125" s="368">
        <v>124</v>
      </c>
      <c r="B125" s="368" t="s">
        <v>129</v>
      </c>
      <c r="C125" s="368" t="s">
        <v>7280</v>
      </c>
      <c r="D125" s="368">
        <v>120</v>
      </c>
      <c r="E125" s="368">
        <v>125</v>
      </c>
      <c r="F125" s="368" t="s">
        <v>17273</v>
      </c>
      <c r="G125" s="368"/>
      <c r="H125" s="369">
        <v>4.12</v>
      </c>
      <c r="I125" s="369">
        <v>138</v>
      </c>
      <c r="J125" s="370">
        <v>2.9399999999999999E-2</v>
      </c>
      <c r="K125" s="368" t="s">
        <v>17263</v>
      </c>
    </row>
  </sheetData>
  <hyperlinks>
    <hyperlink ref="C1" r:id="rId1" xr:uid="{BDC43E2E-FD57-483E-8112-E25BB7A9BF11}"/>
  </hyperlinks>
  <pageMargins left="0.7" right="0.7" top="0.75" bottom="0.75" header="0.3" footer="0.3"/>
  <pageSetup orientation="portrait" horizontalDpi="0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C62B5-6EAF-4790-9827-C0CDB017CECD}">
  <dimension ref="A1:AR2075"/>
  <sheetViews>
    <sheetView topLeftCell="AL1" workbookViewId="0">
      <pane ySplit="2" topLeftCell="A1087" activePane="bottomLeft" state="frozen"/>
      <selection activeCell="G437" sqref="G437"/>
      <selection pane="bottomLeft" activeCell="AQ1099" sqref="AQ1099"/>
    </sheetView>
  </sheetViews>
  <sheetFormatPr defaultColWidth="106" defaultRowHeight="15" x14ac:dyDescent="0.25"/>
  <cols>
    <col min="1" max="1" width="44.85546875" style="5" bestFit="1" customWidth="1"/>
    <col min="2" max="2" width="9.5703125" style="5" bestFit="1" customWidth="1"/>
    <col min="3" max="3" width="12" style="5" bestFit="1" customWidth="1"/>
    <col min="4" max="4" width="13.7109375" style="5" bestFit="1" customWidth="1"/>
    <col min="5" max="5" width="8.42578125" style="5" bestFit="1" customWidth="1"/>
    <col min="6" max="6" width="12" style="5" bestFit="1" customWidth="1"/>
    <col min="7" max="7" width="17.5703125" style="5" bestFit="1" customWidth="1"/>
    <col min="8" max="8" width="15.140625" style="5" bestFit="1" customWidth="1"/>
    <col min="9" max="9" width="12.7109375" style="5" bestFit="1" customWidth="1"/>
    <col min="10" max="10" width="22.140625" style="5" bestFit="1" customWidth="1"/>
    <col min="11" max="11" width="30.140625" style="5" bestFit="1" customWidth="1"/>
    <col min="12" max="12" width="33.42578125" style="5" bestFit="1" customWidth="1"/>
    <col min="13" max="13" width="20.7109375" style="5" bestFit="1" customWidth="1"/>
    <col min="14" max="14" width="66.5703125" style="5" customWidth="1"/>
    <col min="15" max="15" width="27.42578125" style="5" bestFit="1" customWidth="1"/>
    <col min="16" max="16" width="21" style="5" bestFit="1" customWidth="1"/>
    <col min="17" max="17" width="45.5703125" style="5" customWidth="1"/>
    <col min="18" max="18" width="55.5703125" style="5" customWidth="1"/>
    <col min="19" max="19" width="27.28515625" style="5" bestFit="1" customWidth="1"/>
    <col min="20" max="20" width="14.28515625" style="5" bestFit="1" customWidth="1"/>
    <col min="21" max="21" width="25.28515625" style="5" bestFit="1" customWidth="1"/>
    <col min="22" max="22" width="23.7109375" style="5" bestFit="1" customWidth="1"/>
    <col min="23" max="24" width="23.7109375" style="5" customWidth="1"/>
    <col min="25" max="25" width="12" style="5" bestFit="1" customWidth="1"/>
    <col min="26" max="26" width="18.7109375" style="5" bestFit="1" customWidth="1"/>
    <col min="27" max="28" width="15.7109375" style="5" bestFit="1" customWidth="1"/>
    <col min="29" max="29" width="9.28515625" style="5" bestFit="1" customWidth="1"/>
    <col min="30" max="30" width="13.28515625" style="5" bestFit="1" customWidth="1"/>
    <col min="31" max="31" width="12.7109375" style="5" bestFit="1" customWidth="1"/>
    <col min="32" max="32" width="11.140625" style="5" bestFit="1" customWidth="1"/>
    <col min="33" max="33" width="12.140625" style="5" bestFit="1" customWidth="1"/>
    <col min="34" max="34" width="9.140625" style="5" bestFit="1" customWidth="1"/>
    <col min="35" max="35" width="8" style="5" bestFit="1" customWidth="1"/>
    <col min="36" max="36" width="8.28515625" style="5" bestFit="1" customWidth="1"/>
    <col min="37" max="37" width="5.5703125" style="5" bestFit="1" customWidth="1"/>
    <col min="38" max="38" width="7.28515625" style="5" bestFit="1" customWidth="1"/>
    <col min="39" max="39" width="42.5703125" style="5" bestFit="1" customWidth="1"/>
    <col min="40" max="40" width="19.42578125" style="5" bestFit="1" customWidth="1"/>
    <col min="41" max="41" width="15.28515625" style="5" bestFit="1" customWidth="1"/>
    <col min="42" max="42" width="13.28515625" style="5" bestFit="1" customWidth="1"/>
    <col min="43" max="43" width="87.28515625" style="5" customWidth="1"/>
    <col min="44" max="44" width="9.140625" style="5" bestFit="1" customWidth="1"/>
    <col min="45" max="46" width="106" style="5"/>
    <col min="47" max="47" width="86.7109375" style="5" bestFit="1" customWidth="1"/>
    <col min="48" max="16384" width="106" style="5"/>
  </cols>
  <sheetData>
    <row r="1" spans="1:44" x14ac:dyDescent="0.25">
      <c r="A1" s="431" t="s">
        <v>0</v>
      </c>
      <c r="B1" s="432"/>
      <c r="C1" s="432"/>
      <c r="D1" s="432"/>
      <c r="E1" s="432"/>
      <c r="F1" s="432"/>
      <c r="G1" s="432"/>
      <c r="H1" s="432"/>
      <c r="I1" s="432"/>
      <c r="J1" s="432" t="s">
        <v>1</v>
      </c>
      <c r="K1" s="432"/>
      <c r="L1" s="432"/>
      <c r="M1" s="432"/>
      <c r="N1" s="432"/>
      <c r="O1" s="432"/>
      <c r="P1" s="432"/>
      <c r="Q1" s="432"/>
      <c r="R1" s="432"/>
      <c r="S1" s="432"/>
      <c r="T1" s="432" t="s">
        <v>2</v>
      </c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3" t="s">
        <v>3</v>
      </c>
      <c r="AN1" s="433"/>
      <c r="AO1" s="433"/>
      <c r="AP1" s="433"/>
      <c r="AQ1" s="433"/>
      <c r="AR1" s="434"/>
    </row>
    <row r="2" spans="1:44" x14ac:dyDescent="0.25">
      <c r="A2" s="376" t="s">
        <v>4</v>
      </c>
      <c r="B2" s="377" t="s">
        <v>5</v>
      </c>
      <c r="C2" s="377" t="s">
        <v>6</v>
      </c>
      <c r="D2" s="377" t="s">
        <v>7</v>
      </c>
      <c r="E2" s="377" t="s">
        <v>8</v>
      </c>
      <c r="F2" s="377" t="s">
        <v>9</v>
      </c>
      <c r="G2" s="377" t="s">
        <v>10</v>
      </c>
      <c r="H2" s="377" t="s">
        <v>11</v>
      </c>
      <c r="I2" s="378" t="s">
        <v>12</v>
      </c>
      <c r="J2" s="377" t="s">
        <v>13</v>
      </c>
      <c r="K2" s="377" t="s">
        <v>14</v>
      </c>
      <c r="L2" s="377" t="s">
        <v>15</v>
      </c>
      <c r="M2" s="377" t="s">
        <v>16</v>
      </c>
      <c r="N2" s="379" t="s">
        <v>17</v>
      </c>
      <c r="O2" s="379" t="s">
        <v>18</v>
      </c>
      <c r="P2" s="378" t="s">
        <v>19</v>
      </c>
      <c r="Q2" s="377" t="s">
        <v>20</v>
      </c>
      <c r="R2" s="377" t="s">
        <v>21</v>
      </c>
      <c r="S2" s="377" t="s">
        <v>22</v>
      </c>
      <c r="T2" s="378" t="s">
        <v>23</v>
      </c>
      <c r="U2" s="377" t="s">
        <v>24</v>
      </c>
      <c r="V2" s="20" t="s">
        <v>25</v>
      </c>
      <c r="W2" s="17" t="s">
        <v>26</v>
      </c>
      <c r="X2" s="17" t="s">
        <v>27</v>
      </c>
      <c r="Y2" s="377" t="s">
        <v>28</v>
      </c>
      <c r="Z2" s="377" t="s">
        <v>29</v>
      </c>
      <c r="AA2" s="377" t="s">
        <v>30</v>
      </c>
      <c r="AB2" s="380" t="s">
        <v>31</v>
      </c>
      <c r="AC2" s="377" t="s">
        <v>32</v>
      </c>
      <c r="AD2" s="377" t="s">
        <v>33</v>
      </c>
      <c r="AE2" s="378" t="s">
        <v>34</v>
      </c>
      <c r="AF2" s="378" t="s">
        <v>35</v>
      </c>
      <c r="AG2" s="377" t="s">
        <v>36</v>
      </c>
      <c r="AH2" s="377" t="s">
        <v>37</v>
      </c>
      <c r="AI2" s="377" t="s">
        <v>38</v>
      </c>
      <c r="AJ2" s="377" t="s">
        <v>39</v>
      </c>
      <c r="AK2" s="378" t="s">
        <v>40</v>
      </c>
      <c r="AL2" s="377" t="s">
        <v>41</v>
      </c>
      <c r="AM2" s="377" t="s">
        <v>42</v>
      </c>
      <c r="AN2" s="377" t="s">
        <v>43</v>
      </c>
      <c r="AO2" s="377" t="s">
        <v>44</v>
      </c>
      <c r="AP2" s="377" t="s">
        <v>45</v>
      </c>
      <c r="AQ2" s="377" t="s">
        <v>46</v>
      </c>
      <c r="AR2" s="381" t="s">
        <v>47</v>
      </c>
    </row>
    <row r="3" spans="1:44" x14ac:dyDescent="0.25">
      <c r="A3" s="382" t="s">
        <v>17275</v>
      </c>
      <c r="B3" s="383"/>
      <c r="C3" s="383"/>
      <c r="D3" s="383"/>
      <c r="E3" s="383"/>
      <c r="F3" s="383"/>
      <c r="G3" s="383"/>
      <c r="H3" s="383"/>
      <c r="I3" s="383"/>
      <c r="J3" s="383"/>
      <c r="K3" s="384" t="s">
        <v>17276</v>
      </c>
      <c r="L3" s="383"/>
      <c r="M3" s="384" t="s">
        <v>17277</v>
      </c>
      <c r="N3" s="384" t="s">
        <v>17278</v>
      </c>
      <c r="O3" s="383"/>
      <c r="P3" s="383"/>
      <c r="Q3" s="384" t="s">
        <v>17279</v>
      </c>
      <c r="R3" s="384" t="s">
        <v>17280</v>
      </c>
      <c r="S3" s="383"/>
      <c r="T3" s="383"/>
      <c r="U3" s="384" t="s">
        <v>17281</v>
      </c>
      <c r="V3" s="383"/>
      <c r="W3" s="383"/>
      <c r="X3" s="383"/>
      <c r="Y3" s="383">
        <v>2008</v>
      </c>
      <c r="Z3" s="385">
        <v>0.77</v>
      </c>
      <c r="AA3" s="383"/>
      <c r="AB3" s="383"/>
      <c r="AC3" s="383"/>
      <c r="AD3" s="383"/>
      <c r="AE3" s="383"/>
      <c r="AF3" s="383"/>
      <c r="AG3" s="383" t="s">
        <v>17282</v>
      </c>
      <c r="AH3" s="386">
        <v>17.38</v>
      </c>
      <c r="AI3" s="386">
        <v>774.58</v>
      </c>
      <c r="AJ3" s="383">
        <v>792.02099999999996</v>
      </c>
      <c r="AK3" s="387"/>
      <c r="AL3" s="388">
        <v>2.1943862599602789E-2</v>
      </c>
      <c r="AM3" s="383" t="s">
        <v>17283</v>
      </c>
      <c r="AN3" s="383" t="s">
        <v>17284</v>
      </c>
      <c r="AO3" s="383"/>
      <c r="AP3" s="383"/>
      <c r="AQ3" s="383"/>
      <c r="AR3" s="389"/>
    </row>
    <row r="4" spans="1:44" x14ac:dyDescent="0.25">
      <c r="A4" s="382" t="s">
        <v>17275</v>
      </c>
      <c r="B4" s="383"/>
      <c r="C4" s="383"/>
      <c r="D4" s="383"/>
      <c r="E4" s="383"/>
      <c r="F4" s="383"/>
      <c r="G4" s="383"/>
      <c r="H4" s="383"/>
      <c r="I4" s="383"/>
      <c r="J4" s="383"/>
      <c r="K4" s="390" t="s">
        <v>17285</v>
      </c>
      <c r="L4" s="383"/>
      <c r="M4" s="384" t="s">
        <v>17277</v>
      </c>
      <c r="N4" s="384" t="s">
        <v>17278</v>
      </c>
      <c r="O4" s="383"/>
      <c r="P4" s="383"/>
      <c r="Q4" s="384" t="s">
        <v>17279</v>
      </c>
      <c r="R4" s="383"/>
      <c r="S4" s="383"/>
      <c r="T4" s="383"/>
      <c r="U4" s="384" t="s">
        <v>17281</v>
      </c>
      <c r="V4" s="383"/>
      <c r="W4" s="383"/>
      <c r="X4" s="383"/>
      <c r="Y4" s="383">
        <v>2008</v>
      </c>
      <c r="Z4" s="385"/>
      <c r="AA4" s="383"/>
      <c r="AB4" s="383"/>
      <c r="AC4" s="383"/>
      <c r="AD4" s="383"/>
      <c r="AE4" s="383"/>
      <c r="AF4" s="383"/>
      <c r="AG4" s="383" t="s">
        <v>17282</v>
      </c>
      <c r="AH4" s="383">
        <v>16.050999999999998</v>
      </c>
      <c r="AI4" s="383">
        <v>772.10400000000004</v>
      </c>
      <c r="AJ4" s="383">
        <v>788.23599999999999</v>
      </c>
      <c r="AK4" s="387"/>
      <c r="AL4" s="388">
        <v>2.0363190719530699E-2</v>
      </c>
      <c r="AM4" s="383" t="s">
        <v>17283</v>
      </c>
      <c r="AN4" s="383" t="s">
        <v>17284</v>
      </c>
      <c r="AO4" s="383"/>
      <c r="AP4" s="383"/>
      <c r="AQ4" s="383"/>
      <c r="AR4" s="389"/>
    </row>
    <row r="5" spans="1:44" x14ac:dyDescent="0.25">
      <c r="A5" s="382" t="s">
        <v>17275</v>
      </c>
      <c r="B5" s="383"/>
      <c r="C5" s="383"/>
      <c r="D5" s="383"/>
      <c r="E5" s="383"/>
      <c r="F5" s="383"/>
      <c r="G5" s="383"/>
      <c r="H5" s="383"/>
      <c r="I5" s="383"/>
      <c r="J5" s="383"/>
      <c r="K5" s="383" t="s">
        <v>17286</v>
      </c>
      <c r="L5" s="383"/>
      <c r="M5" s="384" t="s">
        <v>17277</v>
      </c>
      <c r="N5" s="384" t="s">
        <v>17278</v>
      </c>
      <c r="O5" s="383"/>
      <c r="P5" s="383"/>
      <c r="Q5" s="384" t="s">
        <v>17279</v>
      </c>
      <c r="R5" s="384" t="s">
        <v>17280</v>
      </c>
      <c r="S5" s="383"/>
      <c r="T5" s="383"/>
      <c r="U5" s="384" t="s">
        <v>17281</v>
      </c>
      <c r="V5" s="383"/>
      <c r="W5" s="383"/>
      <c r="X5" s="383"/>
      <c r="Y5" s="383">
        <v>2008</v>
      </c>
      <c r="Z5" s="385"/>
      <c r="AA5" s="383"/>
      <c r="AB5" s="383"/>
      <c r="AC5" s="383"/>
      <c r="AD5" s="383"/>
      <c r="AE5" s="383"/>
      <c r="AF5" s="383"/>
      <c r="AG5" s="383" t="s">
        <v>17282</v>
      </c>
      <c r="AH5" s="383">
        <v>17.207000000000001</v>
      </c>
      <c r="AI5" s="383">
        <v>773.86300000000006</v>
      </c>
      <c r="AJ5" s="383">
        <v>791.06299999999999</v>
      </c>
      <c r="AK5" s="387"/>
      <c r="AL5" s="388">
        <v>2.1751744172082376E-2</v>
      </c>
      <c r="AM5" s="383" t="s">
        <v>17283</v>
      </c>
      <c r="AN5" s="383" t="s">
        <v>17284</v>
      </c>
      <c r="AO5" s="383"/>
      <c r="AP5" s="383"/>
      <c r="AQ5" s="383"/>
      <c r="AR5" s="389"/>
    </row>
    <row r="6" spans="1:44" x14ac:dyDescent="0.25">
      <c r="A6" s="382" t="s">
        <v>17275</v>
      </c>
      <c r="B6" s="383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4" t="s">
        <v>17277</v>
      </c>
      <c r="N6" s="384" t="s">
        <v>17278</v>
      </c>
      <c r="O6" s="383"/>
      <c r="P6" s="383"/>
      <c r="Q6" s="384" t="s">
        <v>17279</v>
      </c>
      <c r="R6" s="384" t="s">
        <v>17280</v>
      </c>
      <c r="S6" s="383"/>
      <c r="T6" s="383"/>
      <c r="U6" s="384" t="s">
        <v>17281</v>
      </c>
      <c r="V6" s="383"/>
      <c r="W6" s="383"/>
      <c r="X6" s="383"/>
      <c r="Y6" s="383">
        <v>2008</v>
      </c>
      <c r="Z6" s="385">
        <v>0.85</v>
      </c>
      <c r="AA6" s="383"/>
      <c r="AB6" s="383"/>
      <c r="AC6" s="383"/>
      <c r="AD6" s="383"/>
      <c r="AE6" s="383"/>
      <c r="AF6" s="383"/>
      <c r="AG6" s="383" t="s">
        <v>17282</v>
      </c>
      <c r="AH6" s="383">
        <v>21.762</v>
      </c>
      <c r="AI6" s="386">
        <v>839.2</v>
      </c>
      <c r="AJ6" s="383">
        <v>860.30700000000002</v>
      </c>
      <c r="AK6" s="387"/>
      <c r="AL6" s="388">
        <v>2.5295621214287457E-2</v>
      </c>
      <c r="AM6" s="383" t="s">
        <v>17283</v>
      </c>
      <c r="AN6" s="383" t="s">
        <v>17284</v>
      </c>
      <c r="AO6" s="383"/>
      <c r="AP6" s="383"/>
      <c r="AQ6" s="383"/>
      <c r="AR6" s="389"/>
    </row>
    <row r="7" spans="1:44" x14ac:dyDescent="0.25">
      <c r="A7" s="382" t="s">
        <v>17275</v>
      </c>
      <c r="B7" s="383"/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4" t="s">
        <v>17277</v>
      </c>
      <c r="N7" s="384" t="s">
        <v>17278</v>
      </c>
      <c r="O7" s="383"/>
      <c r="P7" s="383"/>
      <c r="Q7" s="384" t="s">
        <v>17279</v>
      </c>
      <c r="R7" s="384" t="s">
        <v>17280</v>
      </c>
      <c r="S7" s="383"/>
      <c r="T7" s="383"/>
      <c r="U7" s="384" t="s">
        <v>17281</v>
      </c>
      <c r="V7" s="383"/>
      <c r="W7" s="383"/>
      <c r="X7" s="383"/>
      <c r="Y7" s="383">
        <v>2008</v>
      </c>
      <c r="Z7" s="383"/>
      <c r="AA7" s="383"/>
      <c r="AB7" s="383"/>
      <c r="AC7" s="383"/>
      <c r="AD7" s="383"/>
      <c r="AE7" s="383"/>
      <c r="AF7" s="383"/>
      <c r="AG7" s="383" t="s">
        <v>17282</v>
      </c>
      <c r="AH7" s="383">
        <v>20.268999999999998</v>
      </c>
      <c r="AI7" s="383">
        <v>821.68700000000001</v>
      </c>
      <c r="AJ7" s="383">
        <v>841.74800000000005</v>
      </c>
      <c r="AK7" s="387"/>
      <c r="AL7" s="388">
        <v>2.4079653292909512E-2</v>
      </c>
      <c r="AM7" s="383" t="s">
        <v>17283</v>
      </c>
      <c r="AN7" s="383" t="s">
        <v>17284</v>
      </c>
      <c r="AO7" s="383"/>
      <c r="AP7" s="383"/>
      <c r="AQ7" s="383"/>
      <c r="AR7" s="389"/>
    </row>
    <row r="8" spans="1:44" x14ac:dyDescent="0.25">
      <c r="A8" s="382" t="s">
        <v>17275</v>
      </c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4" t="s">
        <v>17277</v>
      </c>
      <c r="N8" s="384" t="s">
        <v>17278</v>
      </c>
      <c r="O8" s="383"/>
      <c r="P8" s="383"/>
      <c r="Q8" s="384" t="s">
        <v>17279</v>
      </c>
      <c r="R8" s="384" t="s">
        <v>17280</v>
      </c>
      <c r="S8" s="383"/>
      <c r="T8" s="383"/>
      <c r="U8" s="384" t="s">
        <v>17281</v>
      </c>
      <c r="V8" s="383"/>
      <c r="W8" s="383"/>
      <c r="X8" s="383"/>
      <c r="Y8" s="383">
        <v>2008</v>
      </c>
      <c r="Z8" s="383"/>
      <c r="AA8" s="383"/>
      <c r="AB8" s="383"/>
      <c r="AC8" s="383"/>
      <c r="AD8" s="383"/>
      <c r="AE8" s="383"/>
      <c r="AF8" s="383"/>
      <c r="AG8" s="383" t="s">
        <v>17282</v>
      </c>
      <c r="AH8" s="383">
        <v>31.503</v>
      </c>
      <c r="AI8" s="386">
        <v>841.2</v>
      </c>
      <c r="AJ8" s="383">
        <v>872.32600000000002</v>
      </c>
      <c r="AK8" s="387"/>
      <c r="AL8" s="388">
        <v>3.6113792320760812E-2</v>
      </c>
      <c r="AM8" s="383" t="s">
        <v>17283</v>
      </c>
      <c r="AN8" s="383" t="s">
        <v>17284</v>
      </c>
      <c r="AO8" s="383"/>
      <c r="AP8" s="383"/>
      <c r="AQ8" s="383"/>
      <c r="AR8" s="389"/>
    </row>
    <row r="9" spans="1:44" x14ac:dyDescent="0.25">
      <c r="A9" s="382" t="s">
        <v>17275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4" t="s">
        <v>17277</v>
      </c>
      <c r="N9" s="384" t="s">
        <v>17278</v>
      </c>
      <c r="O9" s="383"/>
      <c r="P9" s="383"/>
      <c r="Q9" s="384" t="s">
        <v>17279</v>
      </c>
      <c r="R9" s="384" t="s">
        <v>17280</v>
      </c>
      <c r="S9" s="383"/>
      <c r="T9" s="383"/>
      <c r="U9" s="384" t="s">
        <v>17281</v>
      </c>
      <c r="V9" s="383"/>
      <c r="W9" s="383"/>
      <c r="X9" s="383"/>
      <c r="Y9" s="383">
        <v>2008</v>
      </c>
      <c r="Z9" s="385">
        <v>0.92</v>
      </c>
      <c r="AA9" s="383"/>
      <c r="AB9" s="383"/>
      <c r="AC9" s="383"/>
      <c r="AD9" s="383"/>
      <c r="AE9" s="383"/>
      <c r="AF9" s="383"/>
      <c r="AG9" s="383" t="s">
        <v>17282</v>
      </c>
      <c r="AH9" s="383">
        <v>44.347999999999999</v>
      </c>
      <c r="AI9" s="383">
        <v>928.78700000000003</v>
      </c>
      <c r="AJ9" s="383">
        <v>973.14599999999996</v>
      </c>
      <c r="AK9" s="387"/>
      <c r="AL9" s="388">
        <v>4.5571784706508585E-2</v>
      </c>
      <c r="AM9" s="383" t="s">
        <v>17283</v>
      </c>
      <c r="AN9" s="383" t="s">
        <v>17284</v>
      </c>
      <c r="AO9" s="383"/>
      <c r="AP9" s="383"/>
      <c r="AQ9" s="383"/>
      <c r="AR9" s="389"/>
    </row>
    <row r="10" spans="1:44" x14ac:dyDescent="0.25">
      <c r="A10" s="382" t="s">
        <v>17275</v>
      </c>
      <c r="B10" s="383"/>
      <c r="C10" s="383"/>
      <c r="D10" s="383"/>
      <c r="E10" s="383"/>
      <c r="F10" s="383"/>
      <c r="G10" s="383"/>
      <c r="H10" s="383"/>
      <c r="I10" s="383"/>
      <c r="J10" s="383"/>
      <c r="K10" s="383"/>
      <c r="L10" s="383"/>
      <c r="M10" s="384" t="s">
        <v>17277</v>
      </c>
      <c r="N10" s="384" t="s">
        <v>17278</v>
      </c>
      <c r="O10" s="383"/>
      <c r="P10" s="383"/>
      <c r="Q10" s="384" t="s">
        <v>17279</v>
      </c>
      <c r="R10" s="384" t="s">
        <v>17280</v>
      </c>
      <c r="S10" s="383"/>
      <c r="T10" s="383"/>
      <c r="U10" s="384" t="s">
        <v>17281</v>
      </c>
      <c r="V10" s="383"/>
      <c r="W10" s="383"/>
      <c r="X10" s="383"/>
      <c r="Y10" s="383">
        <v>2008</v>
      </c>
      <c r="Z10" s="383"/>
      <c r="AA10" s="383"/>
      <c r="AB10" s="383"/>
      <c r="AC10" s="383"/>
      <c r="AD10" s="383"/>
      <c r="AE10" s="383"/>
      <c r="AF10" s="383"/>
      <c r="AG10" s="383" t="s">
        <v>17282</v>
      </c>
      <c r="AH10" s="383">
        <v>45.177999999999997</v>
      </c>
      <c r="AI10" s="386">
        <v>907.25800000000004</v>
      </c>
      <c r="AJ10" s="383">
        <v>952.63900000000001</v>
      </c>
      <c r="AK10" s="387"/>
      <c r="AL10" s="388">
        <v>4.7424050453529612E-2</v>
      </c>
      <c r="AM10" s="383" t="s">
        <v>17283</v>
      </c>
      <c r="AN10" s="383" t="s">
        <v>17284</v>
      </c>
      <c r="AO10" s="383"/>
      <c r="AP10" s="383"/>
      <c r="AQ10" s="383"/>
      <c r="AR10" s="389"/>
    </row>
    <row r="11" spans="1:44" x14ac:dyDescent="0.25">
      <c r="A11" s="382" t="s">
        <v>17275</v>
      </c>
      <c r="B11" s="383"/>
      <c r="C11" s="383"/>
      <c r="D11" s="383"/>
      <c r="E11" s="383"/>
      <c r="F11" s="383"/>
      <c r="G11" s="383"/>
      <c r="H11" s="383"/>
      <c r="I11" s="383"/>
      <c r="J11" s="383"/>
      <c r="K11" s="383"/>
      <c r="L11" s="383"/>
      <c r="M11" s="384" t="s">
        <v>17277</v>
      </c>
      <c r="N11" s="384" t="s">
        <v>17278</v>
      </c>
      <c r="O11" s="383"/>
      <c r="P11" s="383"/>
      <c r="Q11" s="384" t="s">
        <v>17279</v>
      </c>
      <c r="R11" s="384" t="s">
        <v>17280</v>
      </c>
      <c r="S11" s="383"/>
      <c r="T11" s="383"/>
      <c r="U11" s="384" t="s">
        <v>17281</v>
      </c>
      <c r="V11" s="383"/>
      <c r="W11" s="383"/>
      <c r="X11" s="383"/>
      <c r="Y11" s="383">
        <v>2008</v>
      </c>
      <c r="Z11" s="383"/>
      <c r="AA11" s="383"/>
      <c r="AB11" s="383"/>
      <c r="AC11" s="383"/>
      <c r="AD11" s="383"/>
      <c r="AE11" s="383"/>
      <c r="AF11" s="383"/>
      <c r="AG11" s="383" t="s">
        <v>17282</v>
      </c>
      <c r="AH11" s="383">
        <v>39.366</v>
      </c>
      <c r="AI11" s="383">
        <v>914.51800000000003</v>
      </c>
      <c r="AJ11" s="383">
        <v>954.00599999999997</v>
      </c>
      <c r="AK11" s="387"/>
      <c r="AL11" s="388">
        <v>4.1263891422066531E-2</v>
      </c>
      <c r="AM11" s="383" t="s">
        <v>17283</v>
      </c>
      <c r="AN11" s="383" t="s">
        <v>17284</v>
      </c>
      <c r="AO11" s="383"/>
      <c r="AP11" s="383"/>
      <c r="AQ11" s="383"/>
      <c r="AR11" s="389"/>
    </row>
    <row r="12" spans="1:44" x14ac:dyDescent="0.25">
      <c r="A12" s="391" t="s">
        <v>17287</v>
      </c>
      <c r="B12" s="383"/>
      <c r="C12" s="383"/>
      <c r="D12" s="383"/>
      <c r="E12" s="383"/>
      <c r="F12" s="383"/>
      <c r="G12" s="383"/>
      <c r="H12" s="383"/>
      <c r="I12" s="383"/>
      <c r="J12" s="383"/>
      <c r="K12" s="392"/>
      <c r="L12" s="383"/>
      <c r="M12" s="392" t="s">
        <v>57</v>
      </c>
      <c r="N12" s="392" t="s">
        <v>17288</v>
      </c>
      <c r="O12" s="383"/>
      <c r="P12" s="383"/>
      <c r="Q12" s="392" t="s">
        <v>17289</v>
      </c>
      <c r="R12" s="392" t="s">
        <v>17290</v>
      </c>
      <c r="S12" s="383"/>
      <c r="T12" s="392"/>
      <c r="U12" s="392" t="s">
        <v>17291</v>
      </c>
      <c r="V12" s="383"/>
      <c r="W12" s="383"/>
      <c r="X12" s="383"/>
      <c r="Y12" s="392"/>
      <c r="Z12" s="392" t="s">
        <v>17292</v>
      </c>
      <c r="AA12" s="383"/>
      <c r="AB12" s="383"/>
      <c r="AC12" s="383"/>
      <c r="AD12" s="383"/>
      <c r="AE12" s="383"/>
      <c r="AF12" s="383"/>
      <c r="AG12" s="383" t="s">
        <v>17282</v>
      </c>
      <c r="AH12" s="393">
        <v>0.5</v>
      </c>
      <c r="AI12" s="393">
        <v>3.7</v>
      </c>
      <c r="AJ12" s="393">
        <v>4.2</v>
      </c>
      <c r="AK12" s="387"/>
      <c r="AL12" s="388">
        <v>0.11904761904761904</v>
      </c>
      <c r="AM12" s="383" t="s">
        <v>17283</v>
      </c>
      <c r="AN12" s="383" t="s">
        <v>17293</v>
      </c>
      <c r="AO12" s="383"/>
      <c r="AP12" s="383"/>
      <c r="AQ12" s="383"/>
      <c r="AR12" s="389"/>
    </row>
    <row r="13" spans="1:44" x14ac:dyDescent="0.25">
      <c r="A13" s="391" t="s">
        <v>17294</v>
      </c>
      <c r="B13" s="383"/>
      <c r="C13" s="383"/>
      <c r="D13" s="383"/>
      <c r="E13" s="383"/>
      <c r="F13" s="383"/>
      <c r="G13" s="383"/>
      <c r="H13" s="383"/>
      <c r="I13" s="383"/>
      <c r="J13" s="383"/>
      <c r="K13" s="392"/>
      <c r="L13" s="383"/>
      <c r="M13" s="392" t="s">
        <v>57</v>
      </c>
      <c r="N13" s="392" t="s">
        <v>17288</v>
      </c>
      <c r="O13" s="383"/>
      <c r="P13" s="383"/>
      <c r="Q13" s="392" t="s">
        <v>17289</v>
      </c>
      <c r="R13" s="392" t="s">
        <v>17290</v>
      </c>
      <c r="S13" s="383"/>
      <c r="T13" s="392"/>
      <c r="U13" s="392"/>
      <c r="V13" s="383"/>
      <c r="W13" s="383"/>
      <c r="X13" s="383"/>
      <c r="Y13" s="394" t="s">
        <v>17295</v>
      </c>
      <c r="Z13" s="392" t="s">
        <v>17296</v>
      </c>
      <c r="AA13" s="383"/>
      <c r="AB13" s="383"/>
      <c r="AC13" s="383"/>
      <c r="AD13" s="383"/>
      <c r="AE13" s="383"/>
      <c r="AF13" s="383"/>
      <c r="AG13" s="383" t="s">
        <v>17282</v>
      </c>
      <c r="AH13" s="393">
        <v>0.5</v>
      </c>
      <c r="AI13" s="393">
        <v>3.8</v>
      </c>
      <c r="AJ13" s="393">
        <v>4.3</v>
      </c>
      <c r="AK13" s="387"/>
      <c r="AL13" s="388">
        <v>0.11627906976744186</v>
      </c>
      <c r="AM13" s="383" t="s">
        <v>17283</v>
      </c>
      <c r="AN13" s="383" t="s">
        <v>17293</v>
      </c>
      <c r="AO13" s="383"/>
      <c r="AP13" s="383"/>
      <c r="AQ13" s="383"/>
      <c r="AR13" s="389"/>
    </row>
    <row r="14" spans="1:44" x14ac:dyDescent="0.25">
      <c r="A14" s="391" t="s">
        <v>17297</v>
      </c>
      <c r="B14" s="383"/>
      <c r="C14" s="383"/>
      <c r="D14" s="383"/>
      <c r="E14" s="383"/>
      <c r="F14" s="383"/>
      <c r="G14" s="383"/>
      <c r="H14" s="383"/>
      <c r="I14" s="383"/>
      <c r="J14" s="383"/>
      <c r="K14" s="392"/>
      <c r="L14" s="383"/>
      <c r="M14" s="392" t="s">
        <v>57</v>
      </c>
      <c r="N14" s="392" t="s">
        <v>17298</v>
      </c>
      <c r="O14" s="383"/>
      <c r="P14" s="383"/>
      <c r="Q14" s="392" t="s">
        <v>17299</v>
      </c>
      <c r="R14" s="392" t="s">
        <v>17300</v>
      </c>
      <c r="S14" s="383"/>
      <c r="T14" s="392"/>
      <c r="U14" s="392" t="s">
        <v>17291</v>
      </c>
      <c r="V14" s="383"/>
      <c r="W14" s="383"/>
      <c r="X14" s="383"/>
      <c r="Y14" s="395" t="s">
        <v>17301</v>
      </c>
      <c r="Z14" s="392" t="s">
        <v>17302</v>
      </c>
      <c r="AA14" s="383"/>
      <c r="AB14" s="383"/>
      <c r="AC14" s="383"/>
      <c r="AD14" s="383"/>
      <c r="AE14" s="383"/>
      <c r="AF14" s="383"/>
      <c r="AG14" s="383" t="s">
        <v>17282</v>
      </c>
      <c r="AH14" s="393">
        <v>4</v>
      </c>
      <c r="AI14" s="393">
        <v>42</v>
      </c>
      <c r="AJ14" s="393">
        <v>46</v>
      </c>
      <c r="AK14" s="387"/>
      <c r="AL14" s="388">
        <v>8.6956521739130432E-2</v>
      </c>
      <c r="AM14" s="383" t="s">
        <v>17283</v>
      </c>
      <c r="AN14" s="383" t="s">
        <v>17293</v>
      </c>
      <c r="AO14" s="383"/>
      <c r="AP14" s="383"/>
      <c r="AQ14" s="383"/>
      <c r="AR14" s="389"/>
    </row>
    <row r="15" spans="1:44" x14ac:dyDescent="0.25">
      <c r="A15" s="391" t="s">
        <v>17303</v>
      </c>
      <c r="B15" s="383"/>
      <c r="C15" s="383"/>
      <c r="D15" s="383"/>
      <c r="E15" s="383"/>
      <c r="F15" s="383"/>
      <c r="G15" s="383"/>
      <c r="H15" s="383"/>
      <c r="I15" s="383"/>
      <c r="J15" s="383"/>
      <c r="K15" s="392"/>
      <c r="L15" s="383"/>
      <c r="M15" s="392" t="s">
        <v>57</v>
      </c>
      <c r="N15" s="392" t="s">
        <v>17298</v>
      </c>
      <c r="O15" s="383"/>
      <c r="P15" s="383"/>
      <c r="Q15" s="392" t="s">
        <v>17299</v>
      </c>
      <c r="R15" s="392" t="s">
        <v>17304</v>
      </c>
      <c r="S15" s="383"/>
      <c r="T15" s="392"/>
      <c r="U15" s="392"/>
      <c r="V15" s="383"/>
      <c r="W15" s="383"/>
      <c r="X15" s="383"/>
      <c r="Y15" s="395" t="s">
        <v>17200</v>
      </c>
      <c r="Z15" s="392" t="s">
        <v>17305</v>
      </c>
      <c r="AA15" s="383"/>
      <c r="AB15" s="383"/>
      <c r="AC15" s="383"/>
      <c r="AD15" s="383"/>
      <c r="AE15" s="383"/>
      <c r="AF15" s="383"/>
      <c r="AG15" s="383" t="s">
        <v>17282</v>
      </c>
      <c r="AH15" s="393">
        <v>17.600000000000001</v>
      </c>
      <c r="AI15" s="393">
        <v>117.5</v>
      </c>
      <c r="AJ15" s="393">
        <v>135.1</v>
      </c>
      <c r="AK15" s="387"/>
      <c r="AL15" s="388">
        <v>0.13027387120651365</v>
      </c>
      <c r="AM15" s="383" t="s">
        <v>17283</v>
      </c>
      <c r="AN15" s="383" t="s">
        <v>17293</v>
      </c>
      <c r="AO15" s="383"/>
      <c r="AP15" s="383"/>
      <c r="AQ15" s="383"/>
      <c r="AR15" s="389"/>
    </row>
    <row r="16" spans="1:44" x14ac:dyDescent="0.25">
      <c r="A16" s="396" t="s">
        <v>17306</v>
      </c>
      <c r="B16" s="383"/>
      <c r="C16" s="383"/>
      <c r="D16" s="383"/>
      <c r="E16" s="383"/>
      <c r="F16" s="383"/>
      <c r="G16" s="383"/>
      <c r="H16" s="383"/>
      <c r="I16" s="383"/>
      <c r="J16" s="383"/>
      <c r="K16" s="383" t="s">
        <v>17307</v>
      </c>
      <c r="L16" s="383"/>
      <c r="M16" s="383" t="s">
        <v>57</v>
      </c>
      <c r="N16" s="383" t="s">
        <v>17308</v>
      </c>
      <c r="O16" s="383"/>
      <c r="P16" s="383"/>
      <c r="Q16" s="383" t="s">
        <v>17309</v>
      </c>
      <c r="R16" s="383" t="s">
        <v>17280</v>
      </c>
      <c r="S16" s="383"/>
      <c r="T16" s="383"/>
      <c r="U16" s="383" t="s">
        <v>17310</v>
      </c>
      <c r="V16" s="383"/>
      <c r="W16" s="383"/>
      <c r="X16" s="383"/>
      <c r="Y16" s="383">
        <v>2000</v>
      </c>
      <c r="Z16" s="383">
        <v>90</v>
      </c>
      <c r="AA16" s="383"/>
      <c r="AB16" s="383"/>
      <c r="AC16" s="383"/>
      <c r="AD16" s="383"/>
      <c r="AE16" s="383"/>
      <c r="AF16" s="383" t="s">
        <v>17291</v>
      </c>
      <c r="AG16" s="383" t="s">
        <v>17282</v>
      </c>
      <c r="AH16" s="383">
        <v>198.87</v>
      </c>
      <c r="AI16" s="383">
        <v>880.98</v>
      </c>
      <c r="AJ16" s="383">
        <v>1079.8499999999999</v>
      </c>
      <c r="AK16" s="387"/>
      <c r="AL16" s="388">
        <v>0.18416446728712324</v>
      </c>
      <c r="AM16" s="383" t="s">
        <v>17283</v>
      </c>
      <c r="AN16" s="383" t="s">
        <v>17311</v>
      </c>
      <c r="AO16" s="383"/>
      <c r="AP16" s="383"/>
      <c r="AQ16" s="383"/>
      <c r="AR16" s="389"/>
    </row>
    <row r="17" spans="1:44" x14ac:dyDescent="0.25">
      <c r="A17" s="396" t="s">
        <v>17306</v>
      </c>
      <c r="B17" s="383"/>
      <c r="C17" s="383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R17" s="383"/>
      <c r="S17" s="383"/>
      <c r="T17" s="383"/>
      <c r="U17" s="383"/>
      <c r="V17" s="383"/>
      <c r="W17" s="383"/>
      <c r="X17" s="383"/>
      <c r="Y17" s="383">
        <v>2000</v>
      </c>
      <c r="Z17" s="383">
        <v>94</v>
      </c>
      <c r="AA17" s="383"/>
      <c r="AB17" s="383"/>
      <c r="AC17" s="383"/>
      <c r="AD17" s="383"/>
      <c r="AE17" s="383"/>
      <c r="AF17" s="383"/>
      <c r="AG17" s="383" t="s">
        <v>17282</v>
      </c>
      <c r="AH17" s="383">
        <v>248.01</v>
      </c>
      <c r="AI17" s="383">
        <v>982.08</v>
      </c>
      <c r="AJ17" s="383">
        <v>1230.0999999999999</v>
      </c>
      <c r="AK17" s="387"/>
      <c r="AL17" s="388">
        <v>0.20161775465409318</v>
      </c>
      <c r="AM17" s="383" t="s">
        <v>17283</v>
      </c>
      <c r="AN17" s="383" t="s">
        <v>17311</v>
      </c>
      <c r="AO17" s="383"/>
      <c r="AP17" s="383"/>
      <c r="AQ17" s="383"/>
      <c r="AR17" s="389"/>
    </row>
    <row r="18" spans="1:44" x14ac:dyDescent="0.25">
      <c r="A18" s="396" t="s">
        <v>17306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>
        <v>2000</v>
      </c>
      <c r="Z18" s="383">
        <v>95</v>
      </c>
      <c r="AA18" s="383"/>
      <c r="AB18" s="383"/>
      <c r="AC18" s="383"/>
      <c r="AD18" s="383"/>
      <c r="AE18" s="383"/>
      <c r="AF18" s="383"/>
      <c r="AG18" s="383" t="s">
        <v>17282</v>
      </c>
      <c r="AH18" s="383">
        <v>262.10000000000002</v>
      </c>
      <c r="AI18" s="383">
        <v>966.45</v>
      </c>
      <c r="AJ18" s="383">
        <v>1228.54</v>
      </c>
      <c r="AK18" s="387"/>
      <c r="AL18" s="388">
        <v>0.21334266690543249</v>
      </c>
      <c r="AM18" s="383" t="s">
        <v>17283</v>
      </c>
      <c r="AN18" s="383" t="s">
        <v>17311</v>
      </c>
      <c r="AO18" s="383"/>
      <c r="AP18" s="383"/>
      <c r="AQ18" s="383"/>
      <c r="AR18" s="389"/>
    </row>
    <row r="19" spans="1:44" x14ac:dyDescent="0.25">
      <c r="A19" s="396" t="s">
        <v>17306</v>
      </c>
      <c r="B19" s="383"/>
      <c r="C19" s="383"/>
      <c r="D19" s="383"/>
      <c r="E19" s="383"/>
      <c r="F19" s="383"/>
      <c r="G19" s="383"/>
      <c r="H19" s="383"/>
      <c r="I19" s="383"/>
      <c r="J19" s="383"/>
      <c r="K19" s="383" t="s">
        <v>17312</v>
      </c>
      <c r="L19" s="383"/>
      <c r="M19" s="383" t="s">
        <v>57</v>
      </c>
      <c r="N19" s="383" t="s">
        <v>17313</v>
      </c>
      <c r="O19" s="383"/>
      <c r="P19" s="383"/>
      <c r="Q19" s="383" t="s">
        <v>17314</v>
      </c>
      <c r="R19" s="383" t="s">
        <v>17280</v>
      </c>
      <c r="S19" s="383"/>
      <c r="T19" s="383"/>
      <c r="U19" s="383" t="s">
        <v>17310</v>
      </c>
      <c r="V19" s="383"/>
      <c r="W19" s="383"/>
      <c r="X19" s="383"/>
      <c r="Y19" s="383">
        <v>2000</v>
      </c>
      <c r="Z19" s="383">
        <v>100</v>
      </c>
      <c r="AA19" s="383"/>
      <c r="AB19" s="383"/>
      <c r="AC19" s="383"/>
      <c r="AD19" s="383"/>
      <c r="AE19" s="383"/>
      <c r="AF19" s="383" t="s">
        <v>17291</v>
      </c>
      <c r="AG19" s="383" t="s">
        <v>17282</v>
      </c>
      <c r="AH19" s="383">
        <v>442.72</v>
      </c>
      <c r="AI19" s="383">
        <v>1389.72</v>
      </c>
      <c r="AJ19" s="383">
        <v>1832.44</v>
      </c>
      <c r="AK19" s="387"/>
      <c r="AL19" s="388">
        <v>0.24160136211826855</v>
      </c>
      <c r="AM19" s="383" t="s">
        <v>17283</v>
      </c>
      <c r="AN19" s="383" t="s">
        <v>17311</v>
      </c>
      <c r="AO19" s="383"/>
      <c r="AP19" s="383"/>
      <c r="AQ19" s="383"/>
      <c r="AR19" s="389"/>
    </row>
    <row r="20" spans="1:44" x14ac:dyDescent="0.25">
      <c r="A20" s="396" t="s">
        <v>17306</v>
      </c>
      <c r="B20" s="383"/>
      <c r="C20" s="383"/>
      <c r="D20" s="383"/>
      <c r="E20" s="383"/>
      <c r="F20" s="383"/>
      <c r="G20" s="383"/>
      <c r="H20" s="383"/>
      <c r="I20" s="383"/>
      <c r="J20" s="383"/>
      <c r="K20" s="383"/>
      <c r="L20" s="383"/>
      <c r="M20" s="383"/>
      <c r="N20" s="383"/>
      <c r="O20" s="383"/>
      <c r="P20" s="383"/>
      <c r="Q20" s="383"/>
      <c r="R20" s="383"/>
      <c r="S20" s="383"/>
      <c r="T20" s="383"/>
      <c r="U20" s="383"/>
      <c r="V20" s="383"/>
      <c r="W20" s="383"/>
      <c r="X20" s="383"/>
      <c r="Y20" s="383">
        <v>2000</v>
      </c>
      <c r="Z20" s="383">
        <v>100</v>
      </c>
      <c r="AA20" s="383"/>
      <c r="AB20" s="383"/>
      <c r="AC20" s="383"/>
      <c r="AD20" s="383"/>
      <c r="AE20" s="383"/>
      <c r="AF20" s="383"/>
      <c r="AG20" s="383" t="s">
        <v>17282</v>
      </c>
      <c r="AH20" s="383">
        <v>385.57</v>
      </c>
      <c r="AI20" s="383">
        <v>1299.45</v>
      </c>
      <c r="AJ20" s="383">
        <v>1685.02</v>
      </c>
      <c r="AK20" s="387"/>
      <c r="AL20" s="388">
        <v>0.22882220982540266</v>
      </c>
      <c r="AM20" s="383" t="s">
        <v>17283</v>
      </c>
      <c r="AN20" s="383" t="s">
        <v>17311</v>
      </c>
      <c r="AO20" s="383"/>
      <c r="AP20" s="383"/>
      <c r="AQ20" s="383"/>
      <c r="AR20" s="389"/>
    </row>
    <row r="21" spans="1:44" x14ac:dyDescent="0.25">
      <c r="A21" s="396" t="s">
        <v>17306</v>
      </c>
      <c r="B21" s="383"/>
      <c r="C21" s="383"/>
      <c r="D21" s="383"/>
      <c r="E21" s="383"/>
      <c r="F21" s="383"/>
      <c r="G21" s="383"/>
      <c r="H21" s="383"/>
      <c r="I21" s="383"/>
      <c r="J21" s="383"/>
      <c r="K21" s="383"/>
      <c r="L21" s="383"/>
      <c r="M21" s="383"/>
      <c r="N21" s="383"/>
      <c r="O21" s="383"/>
      <c r="P21" s="383"/>
      <c r="Q21" s="383"/>
      <c r="R21" s="383"/>
      <c r="S21" s="383"/>
      <c r="T21" s="383"/>
      <c r="U21" s="383"/>
      <c r="V21" s="383"/>
      <c r="W21" s="383"/>
      <c r="X21" s="383"/>
      <c r="Y21" s="383">
        <v>2000</v>
      </c>
      <c r="Z21" s="383">
        <v>100</v>
      </c>
      <c r="AA21" s="383"/>
      <c r="AB21" s="383"/>
      <c r="AC21" s="383"/>
      <c r="AD21" s="383"/>
      <c r="AE21" s="383"/>
      <c r="AF21" s="383"/>
      <c r="AG21" s="383" t="s">
        <v>17282</v>
      </c>
      <c r="AH21" s="383">
        <v>341.11</v>
      </c>
      <c r="AI21" s="383">
        <v>1184.3</v>
      </c>
      <c r="AJ21" s="383">
        <v>1525.41</v>
      </c>
      <c r="AK21" s="387"/>
      <c r="AL21" s="388">
        <v>0.22361856812266864</v>
      </c>
      <c r="AM21" s="383" t="s">
        <v>17283</v>
      </c>
      <c r="AN21" s="383" t="s">
        <v>17311</v>
      </c>
      <c r="AO21" s="383"/>
      <c r="AP21" s="383"/>
      <c r="AQ21" s="383"/>
      <c r="AR21" s="389"/>
    </row>
    <row r="22" spans="1:44" x14ac:dyDescent="0.25">
      <c r="A22" s="396" t="s">
        <v>17306</v>
      </c>
      <c r="B22" s="383"/>
      <c r="C22" s="383"/>
      <c r="D22" s="383"/>
      <c r="E22" s="383"/>
      <c r="F22" s="383"/>
      <c r="G22" s="383"/>
      <c r="H22" s="383"/>
      <c r="I22" s="383"/>
      <c r="J22" s="383"/>
      <c r="K22" s="383" t="s">
        <v>17312</v>
      </c>
      <c r="L22" s="383"/>
      <c r="M22" s="383" t="s">
        <v>57</v>
      </c>
      <c r="N22" s="383" t="s">
        <v>17313</v>
      </c>
      <c r="O22" s="383"/>
      <c r="P22" s="383"/>
      <c r="Q22" s="383" t="s">
        <v>17314</v>
      </c>
      <c r="R22" s="383" t="s">
        <v>17280</v>
      </c>
      <c r="S22" s="383"/>
      <c r="T22" s="383"/>
      <c r="U22" s="383" t="s">
        <v>17310</v>
      </c>
      <c r="V22" s="383"/>
      <c r="W22" s="383"/>
      <c r="X22" s="383"/>
      <c r="Y22" s="383">
        <v>2000</v>
      </c>
      <c r="Z22" s="383">
        <v>95</v>
      </c>
      <c r="AA22" s="383"/>
      <c r="AB22" s="383"/>
      <c r="AC22" s="383"/>
      <c r="AD22" s="383"/>
      <c r="AE22" s="383"/>
      <c r="AF22" s="383" t="s">
        <v>17291</v>
      </c>
      <c r="AG22" s="383" t="s">
        <v>17282</v>
      </c>
      <c r="AH22" s="383">
        <v>416.07</v>
      </c>
      <c r="AI22" s="383">
        <v>1307.69</v>
      </c>
      <c r="AJ22" s="383">
        <v>1723.76</v>
      </c>
      <c r="AK22" s="387"/>
      <c r="AL22" s="388">
        <v>0.24137350907318883</v>
      </c>
      <c r="AM22" s="383" t="s">
        <v>17283</v>
      </c>
      <c r="AN22" s="383" t="s">
        <v>17311</v>
      </c>
      <c r="AO22" s="383"/>
      <c r="AP22" s="383"/>
      <c r="AQ22" s="383"/>
      <c r="AR22" s="389"/>
    </row>
    <row r="23" spans="1:44" x14ac:dyDescent="0.25">
      <c r="A23" s="396" t="s">
        <v>17306</v>
      </c>
      <c r="B23" s="383"/>
      <c r="C23" s="383"/>
      <c r="D23" s="383"/>
      <c r="E23" s="383"/>
      <c r="F23" s="383"/>
      <c r="G23" s="383"/>
      <c r="H23" s="383"/>
      <c r="I23" s="383"/>
      <c r="J23" s="383"/>
      <c r="K23" s="383"/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>
        <v>2000</v>
      </c>
      <c r="Z23" s="383">
        <v>95</v>
      </c>
      <c r="AA23" s="383"/>
      <c r="AB23" s="383"/>
      <c r="AC23" s="383"/>
      <c r="AD23" s="383"/>
      <c r="AE23" s="383"/>
      <c r="AF23" s="383"/>
      <c r="AG23" s="383" t="s">
        <v>17282</v>
      </c>
      <c r="AH23" s="383">
        <v>412.07</v>
      </c>
      <c r="AI23" s="383">
        <v>1328.61</v>
      </c>
      <c r="AJ23" s="383">
        <v>1740.68</v>
      </c>
      <c r="AK23" s="387"/>
      <c r="AL23" s="388">
        <v>0.23672932417216258</v>
      </c>
      <c r="AM23" s="383" t="s">
        <v>17283</v>
      </c>
      <c r="AN23" s="383" t="s">
        <v>17311</v>
      </c>
      <c r="AO23" s="383"/>
      <c r="AP23" s="383"/>
      <c r="AQ23" s="383"/>
      <c r="AR23" s="389"/>
    </row>
    <row r="24" spans="1:44" x14ac:dyDescent="0.25">
      <c r="A24" s="396" t="s">
        <v>17306</v>
      </c>
      <c r="B24" s="383"/>
      <c r="C24" s="383"/>
      <c r="D24" s="383"/>
      <c r="E24" s="383"/>
      <c r="F24" s="383"/>
      <c r="G24" s="383"/>
      <c r="H24" s="383"/>
      <c r="I24" s="383"/>
      <c r="J24" s="383"/>
      <c r="K24" s="383"/>
      <c r="L24" s="383"/>
      <c r="M24" s="383"/>
      <c r="N24" s="383"/>
      <c r="O24" s="383"/>
      <c r="P24" s="383"/>
      <c r="Q24" s="383"/>
      <c r="R24" s="383"/>
      <c r="S24" s="383"/>
      <c r="T24" s="383"/>
      <c r="U24" s="383"/>
      <c r="V24" s="383"/>
      <c r="W24" s="383"/>
      <c r="X24" s="383"/>
      <c r="Y24" s="383">
        <v>2000</v>
      </c>
      <c r="Z24" s="383">
        <v>95</v>
      </c>
      <c r="AA24" s="383"/>
      <c r="AB24" s="383"/>
      <c r="AC24" s="383"/>
      <c r="AD24" s="383"/>
      <c r="AE24" s="383"/>
      <c r="AF24" s="383"/>
      <c r="AG24" s="383" t="s">
        <v>17282</v>
      </c>
      <c r="AH24" s="383">
        <v>498.88</v>
      </c>
      <c r="AI24" s="383">
        <v>1443.39</v>
      </c>
      <c r="AJ24" s="383">
        <v>1942.28</v>
      </c>
      <c r="AK24" s="387"/>
      <c r="AL24" s="388">
        <v>0.25685277097019998</v>
      </c>
      <c r="AM24" s="383" t="s">
        <v>17283</v>
      </c>
      <c r="AN24" s="383" t="s">
        <v>17311</v>
      </c>
      <c r="AO24" s="383"/>
      <c r="AP24" s="383"/>
      <c r="AQ24" s="383"/>
      <c r="AR24" s="389"/>
    </row>
    <row r="25" spans="1:44" x14ac:dyDescent="0.25">
      <c r="A25" s="382" t="s">
        <v>17315</v>
      </c>
      <c r="B25" s="383"/>
      <c r="C25" s="383"/>
      <c r="D25" s="383"/>
      <c r="E25" s="383"/>
      <c r="F25" s="383"/>
      <c r="G25" s="383"/>
      <c r="H25" s="383"/>
      <c r="I25" s="383"/>
      <c r="J25" s="383"/>
      <c r="K25" s="383" t="s">
        <v>11446</v>
      </c>
      <c r="L25" s="383"/>
      <c r="M25" s="383" t="s">
        <v>17316</v>
      </c>
      <c r="N25" s="383" t="s">
        <v>17317</v>
      </c>
      <c r="O25" s="383"/>
      <c r="P25" s="383"/>
      <c r="Q25" s="383">
        <v>162</v>
      </c>
      <c r="R25" s="383" t="s">
        <v>17257</v>
      </c>
      <c r="S25" s="383"/>
      <c r="T25" s="383"/>
      <c r="U25" s="383"/>
      <c r="V25" s="383"/>
      <c r="W25" s="383"/>
      <c r="X25" s="383"/>
      <c r="Y25" s="397">
        <v>40352</v>
      </c>
      <c r="Z25" s="383">
        <v>153</v>
      </c>
      <c r="AA25" s="383"/>
      <c r="AB25" s="383"/>
      <c r="AC25" s="383"/>
      <c r="AD25" s="383"/>
      <c r="AE25" s="383"/>
      <c r="AF25" s="383" t="s">
        <v>17291</v>
      </c>
      <c r="AG25" s="383" t="s">
        <v>17282</v>
      </c>
      <c r="AH25" s="398">
        <v>1.8</v>
      </c>
      <c r="AI25" s="398">
        <v>10.5</v>
      </c>
      <c r="AJ25" s="398">
        <v>12.3</v>
      </c>
      <c r="AK25" s="387">
        <v>14.6</v>
      </c>
      <c r="AL25" s="388">
        <v>0.14634146341463419</v>
      </c>
      <c r="AM25" s="383" t="s">
        <v>17283</v>
      </c>
      <c r="AN25" s="383" t="s">
        <v>17318</v>
      </c>
      <c r="AO25" s="383"/>
      <c r="AP25" s="383"/>
      <c r="AQ25" s="383"/>
      <c r="AR25" s="389"/>
    </row>
    <row r="26" spans="1:44" x14ac:dyDescent="0.25">
      <c r="A26" s="382" t="s">
        <v>17315</v>
      </c>
      <c r="B26" s="383"/>
      <c r="C26" s="383"/>
      <c r="D26" s="383"/>
      <c r="E26" s="383"/>
      <c r="F26" s="383"/>
      <c r="G26" s="383"/>
      <c r="H26" s="383"/>
      <c r="I26" s="383"/>
      <c r="J26" s="383"/>
      <c r="K26" s="383" t="s">
        <v>11446</v>
      </c>
      <c r="L26" s="383"/>
      <c r="M26" s="383" t="s">
        <v>17316</v>
      </c>
      <c r="N26" s="383" t="s">
        <v>17317</v>
      </c>
      <c r="O26" s="383"/>
      <c r="P26" s="383"/>
      <c r="Q26" s="383">
        <v>162</v>
      </c>
      <c r="R26" s="383" t="s">
        <v>17257</v>
      </c>
      <c r="S26" s="383"/>
      <c r="T26" s="383"/>
      <c r="U26" s="383"/>
      <c r="V26" s="383"/>
      <c r="W26" s="383"/>
      <c r="X26" s="383"/>
      <c r="Y26" s="397">
        <v>40352</v>
      </c>
      <c r="Z26" s="383">
        <v>153</v>
      </c>
      <c r="AA26" s="383"/>
      <c r="AB26" s="383"/>
      <c r="AC26" s="383"/>
      <c r="AD26" s="383"/>
      <c r="AE26" s="383"/>
      <c r="AF26" s="383" t="s">
        <v>17291</v>
      </c>
      <c r="AG26" s="383" t="s">
        <v>17282</v>
      </c>
      <c r="AH26" s="398">
        <v>1.6</v>
      </c>
      <c r="AI26" s="398">
        <v>10.8</v>
      </c>
      <c r="AJ26" s="398">
        <v>12.4</v>
      </c>
      <c r="AK26" s="387">
        <v>14.5</v>
      </c>
      <c r="AL26" s="388">
        <v>0.1290322580645161</v>
      </c>
      <c r="AM26" s="383" t="s">
        <v>17283</v>
      </c>
      <c r="AN26" s="383" t="s">
        <v>17318</v>
      </c>
      <c r="AO26" s="383"/>
      <c r="AP26" s="383"/>
      <c r="AQ26" s="383"/>
      <c r="AR26" s="389"/>
    </row>
    <row r="27" spans="1:44" x14ac:dyDescent="0.25">
      <c r="A27" s="382" t="s">
        <v>17315</v>
      </c>
      <c r="B27" s="383"/>
      <c r="C27" s="383"/>
      <c r="D27" s="383"/>
      <c r="E27" s="383"/>
      <c r="F27" s="383"/>
      <c r="G27" s="383"/>
      <c r="H27" s="383"/>
      <c r="I27" s="383"/>
      <c r="J27" s="383"/>
      <c r="K27" s="383" t="s">
        <v>11446</v>
      </c>
      <c r="L27" s="383"/>
      <c r="M27" s="383" t="s">
        <v>17316</v>
      </c>
      <c r="N27" s="383" t="s">
        <v>17317</v>
      </c>
      <c r="O27" s="383"/>
      <c r="P27" s="383"/>
      <c r="Q27" s="383">
        <v>162</v>
      </c>
      <c r="R27" s="383" t="s">
        <v>17257</v>
      </c>
      <c r="S27" s="383"/>
      <c r="T27" s="383"/>
      <c r="U27" s="383"/>
      <c r="V27" s="383"/>
      <c r="W27" s="383"/>
      <c r="X27" s="383"/>
      <c r="Y27" s="397">
        <v>40352</v>
      </c>
      <c r="Z27" s="383">
        <v>154</v>
      </c>
      <c r="AA27" s="383"/>
      <c r="AB27" s="383"/>
      <c r="AC27" s="383"/>
      <c r="AD27" s="383"/>
      <c r="AE27" s="383"/>
      <c r="AF27" s="383" t="s">
        <v>17291</v>
      </c>
      <c r="AG27" s="383" t="s">
        <v>17282</v>
      </c>
      <c r="AH27" s="398">
        <v>1.9</v>
      </c>
      <c r="AI27" s="398">
        <v>10.7</v>
      </c>
      <c r="AJ27" s="398">
        <v>12.6</v>
      </c>
      <c r="AK27" s="387">
        <v>14.5</v>
      </c>
      <c r="AL27" s="388">
        <v>0.15079365079365081</v>
      </c>
      <c r="AM27" s="383" t="s">
        <v>17283</v>
      </c>
      <c r="AN27" s="383" t="s">
        <v>17318</v>
      </c>
      <c r="AO27" s="383"/>
      <c r="AP27" s="383"/>
      <c r="AQ27" s="383"/>
      <c r="AR27" s="389"/>
    </row>
    <row r="28" spans="1:44" x14ac:dyDescent="0.25">
      <c r="A28" s="382" t="s">
        <v>17315</v>
      </c>
      <c r="B28" s="383"/>
      <c r="C28" s="383"/>
      <c r="D28" s="383"/>
      <c r="E28" s="383"/>
      <c r="F28" s="383"/>
      <c r="G28" s="383"/>
      <c r="H28" s="383"/>
      <c r="I28" s="383"/>
      <c r="J28" s="383"/>
      <c r="K28" s="383" t="s">
        <v>11446</v>
      </c>
      <c r="L28" s="383"/>
      <c r="M28" s="383" t="s">
        <v>17316</v>
      </c>
      <c r="N28" s="383" t="s">
        <v>17317</v>
      </c>
      <c r="O28" s="383"/>
      <c r="P28" s="383"/>
      <c r="Q28" s="383">
        <v>162</v>
      </c>
      <c r="R28" s="383" t="s">
        <v>17257</v>
      </c>
      <c r="S28" s="383"/>
      <c r="T28" s="383"/>
      <c r="U28" s="383"/>
      <c r="V28" s="383"/>
      <c r="W28" s="383"/>
      <c r="X28" s="383"/>
      <c r="Y28" s="397">
        <v>40352</v>
      </c>
      <c r="Z28" s="383">
        <v>153</v>
      </c>
      <c r="AA28" s="383"/>
      <c r="AB28" s="383"/>
      <c r="AC28" s="383"/>
      <c r="AD28" s="383"/>
      <c r="AE28" s="383"/>
      <c r="AF28" s="383" t="s">
        <v>17291</v>
      </c>
      <c r="AG28" s="383" t="s">
        <v>17282</v>
      </c>
      <c r="AH28" s="398">
        <v>1.9</v>
      </c>
      <c r="AI28" s="398">
        <v>10.7</v>
      </c>
      <c r="AJ28" s="398">
        <v>12.6</v>
      </c>
      <c r="AK28" s="387">
        <v>14.6</v>
      </c>
      <c r="AL28" s="388">
        <v>0.15079365079365081</v>
      </c>
      <c r="AM28" s="383" t="s">
        <v>17283</v>
      </c>
      <c r="AN28" s="383" t="s">
        <v>17318</v>
      </c>
      <c r="AO28" s="383"/>
      <c r="AP28" s="383"/>
      <c r="AQ28" s="383"/>
      <c r="AR28" s="389"/>
    </row>
    <row r="29" spans="1:44" x14ac:dyDescent="0.25">
      <c r="A29" s="382" t="s">
        <v>17315</v>
      </c>
      <c r="B29" s="383"/>
      <c r="C29" s="383"/>
      <c r="D29" s="383"/>
      <c r="E29" s="383"/>
      <c r="F29" s="383"/>
      <c r="G29" s="383"/>
      <c r="H29" s="383"/>
      <c r="I29" s="383"/>
      <c r="J29" s="383"/>
      <c r="K29" s="383" t="s">
        <v>11446</v>
      </c>
      <c r="L29" s="383"/>
      <c r="M29" s="383" t="s">
        <v>17316</v>
      </c>
      <c r="N29" s="383" t="s">
        <v>17317</v>
      </c>
      <c r="O29" s="383"/>
      <c r="P29" s="383"/>
      <c r="Q29" s="383">
        <v>162</v>
      </c>
      <c r="R29" s="383" t="s">
        <v>17257</v>
      </c>
      <c r="S29" s="383"/>
      <c r="T29" s="383"/>
      <c r="U29" s="383"/>
      <c r="V29" s="383"/>
      <c r="W29" s="383"/>
      <c r="X29" s="383"/>
      <c r="Y29" s="397">
        <v>40352</v>
      </c>
      <c r="Z29" s="383">
        <v>153</v>
      </c>
      <c r="AA29" s="383"/>
      <c r="AB29" s="383"/>
      <c r="AC29" s="383"/>
      <c r="AD29" s="383"/>
      <c r="AE29" s="383"/>
      <c r="AF29" s="383" t="s">
        <v>17291</v>
      </c>
      <c r="AG29" s="383" t="s">
        <v>17282</v>
      </c>
      <c r="AH29" s="398">
        <v>1.8</v>
      </c>
      <c r="AI29" s="398">
        <v>10.9</v>
      </c>
      <c r="AJ29" s="398">
        <v>12.7</v>
      </c>
      <c r="AK29" s="387">
        <v>14.6</v>
      </c>
      <c r="AL29" s="388">
        <v>0.14173228346456684</v>
      </c>
      <c r="AM29" s="383" t="s">
        <v>17283</v>
      </c>
      <c r="AN29" s="383" t="s">
        <v>17318</v>
      </c>
      <c r="AO29" s="383"/>
      <c r="AP29" s="383"/>
      <c r="AQ29" s="383"/>
      <c r="AR29" s="389"/>
    </row>
    <row r="30" spans="1:44" x14ac:dyDescent="0.25">
      <c r="A30" s="382" t="s">
        <v>17315</v>
      </c>
      <c r="B30" s="383"/>
      <c r="C30" s="383"/>
      <c r="D30" s="383"/>
      <c r="E30" s="383"/>
      <c r="F30" s="383"/>
      <c r="G30" s="383"/>
      <c r="H30" s="383"/>
      <c r="I30" s="383"/>
      <c r="J30" s="383"/>
      <c r="K30" s="383" t="s">
        <v>11446</v>
      </c>
      <c r="L30" s="383"/>
      <c r="M30" s="383" t="s">
        <v>17316</v>
      </c>
      <c r="N30" s="383" t="s">
        <v>17317</v>
      </c>
      <c r="O30" s="383"/>
      <c r="P30" s="383"/>
      <c r="Q30" s="383">
        <v>162</v>
      </c>
      <c r="R30" s="383" t="s">
        <v>17257</v>
      </c>
      <c r="S30" s="383"/>
      <c r="T30" s="383"/>
      <c r="U30" s="383"/>
      <c r="V30" s="383"/>
      <c r="W30" s="383"/>
      <c r="X30" s="383"/>
      <c r="Y30" s="397">
        <v>40352</v>
      </c>
      <c r="Z30" s="383">
        <v>154</v>
      </c>
      <c r="AA30" s="383"/>
      <c r="AB30" s="383"/>
      <c r="AC30" s="383"/>
      <c r="AD30" s="383"/>
      <c r="AE30" s="383"/>
      <c r="AF30" s="383" t="s">
        <v>17291</v>
      </c>
      <c r="AG30" s="383" t="s">
        <v>17282</v>
      </c>
      <c r="AH30" s="398">
        <v>1.8</v>
      </c>
      <c r="AI30" s="398">
        <v>10.8</v>
      </c>
      <c r="AJ30" s="398">
        <v>12.6</v>
      </c>
      <c r="AK30" s="387">
        <v>14.6</v>
      </c>
      <c r="AL30" s="388">
        <v>0.14285714285714277</v>
      </c>
      <c r="AM30" s="383" t="s">
        <v>17283</v>
      </c>
      <c r="AN30" s="383" t="s">
        <v>17318</v>
      </c>
      <c r="AO30" s="383"/>
      <c r="AP30" s="383"/>
      <c r="AQ30" s="383"/>
      <c r="AR30" s="389"/>
    </row>
    <row r="31" spans="1:44" x14ac:dyDescent="0.25">
      <c r="A31" s="382" t="s">
        <v>17315</v>
      </c>
      <c r="B31" s="383"/>
      <c r="C31" s="383"/>
      <c r="D31" s="383"/>
      <c r="E31" s="383"/>
      <c r="F31" s="383"/>
      <c r="G31" s="383"/>
      <c r="H31" s="383"/>
      <c r="I31" s="383"/>
      <c r="J31" s="383"/>
      <c r="K31" s="383" t="s">
        <v>11446</v>
      </c>
      <c r="L31" s="383"/>
      <c r="M31" s="383" t="s">
        <v>17316</v>
      </c>
      <c r="N31" s="383" t="s">
        <v>17317</v>
      </c>
      <c r="O31" s="383"/>
      <c r="P31" s="383"/>
      <c r="Q31" s="383">
        <v>162</v>
      </c>
      <c r="R31" s="383" t="s">
        <v>17257</v>
      </c>
      <c r="S31" s="383"/>
      <c r="T31" s="383"/>
      <c r="U31" s="383"/>
      <c r="V31" s="383"/>
      <c r="W31" s="383"/>
      <c r="X31" s="383"/>
      <c r="Y31" s="397">
        <v>40352</v>
      </c>
      <c r="Z31" s="383">
        <v>154</v>
      </c>
      <c r="AA31" s="383"/>
      <c r="AB31" s="383"/>
      <c r="AC31" s="383"/>
      <c r="AD31" s="383"/>
      <c r="AE31" s="383"/>
      <c r="AF31" s="383" t="s">
        <v>17291</v>
      </c>
      <c r="AG31" s="383" t="s">
        <v>17282</v>
      </c>
      <c r="AH31" s="398">
        <v>1.7</v>
      </c>
      <c r="AI31" s="398">
        <v>11</v>
      </c>
      <c r="AJ31" s="398">
        <v>12.7</v>
      </c>
      <c r="AK31" s="387">
        <v>14.5</v>
      </c>
      <c r="AL31" s="388">
        <v>0.13385826771653539</v>
      </c>
      <c r="AM31" s="383" t="s">
        <v>17283</v>
      </c>
      <c r="AN31" s="383" t="s">
        <v>17318</v>
      </c>
      <c r="AO31" s="383"/>
      <c r="AP31" s="383"/>
      <c r="AQ31" s="383"/>
      <c r="AR31" s="389"/>
    </row>
    <row r="32" spans="1:44" x14ac:dyDescent="0.25">
      <c r="A32" s="382" t="s">
        <v>17315</v>
      </c>
      <c r="B32" s="383"/>
      <c r="C32" s="383"/>
      <c r="D32" s="383"/>
      <c r="E32" s="383"/>
      <c r="F32" s="383"/>
      <c r="G32" s="383"/>
      <c r="H32" s="383"/>
      <c r="I32" s="383"/>
      <c r="J32" s="383"/>
      <c r="K32" s="383" t="s">
        <v>11446</v>
      </c>
      <c r="L32" s="383"/>
      <c r="M32" s="383" t="s">
        <v>17316</v>
      </c>
      <c r="N32" s="383" t="s">
        <v>17317</v>
      </c>
      <c r="O32" s="383"/>
      <c r="P32" s="383"/>
      <c r="Q32" s="383">
        <v>162</v>
      </c>
      <c r="R32" s="383" t="s">
        <v>17257</v>
      </c>
      <c r="S32" s="383"/>
      <c r="T32" s="383"/>
      <c r="U32" s="383"/>
      <c r="V32" s="383"/>
      <c r="W32" s="383"/>
      <c r="X32" s="383"/>
      <c r="Y32" s="397">
        <v>40352</v>
      </c>
      <c r="Z32" s="383">
        <v>154</v>
      </c>
      <c r="AA32" s="383"/>
      <c r="AB32" s="383"/>
      <c r="AC32" s="383"/>
      <c r="AD32" s="383"/>
      <c r="AE32" s="383"/>
      <c r="AF32" s="383" t="s">
        <v>17291</v>
      </c>
      <c r="AG32" s="383" t="s">
        <v>17282</v>
      </c>
      <c r="AH32" s="398">
        <v>1.7</v>
      </c>
      <c r="AI32" s="398">
        <v>10.8</v>
      </c>
      <c r="AJ32" s="398">
        <v>12.5</v>
      </c>
      <c r="AK32" s="387">
        <v>14.5</v>
      </c>
      <c r="AL32" s="388">
        <v>0.13599999999999995</v>
      </c>
      <c r="AM32" s="383" t="s">
        <v>17283</v>
      </c>
      <c r="AN32" s="383" t="s">
        <v>17318</v>
      </c>
      <c r="AO32" s="383"/>
      <c r="AP32" s="383"/>
      <c r="AQ32" s="383"/>
      <c r="AR32" s="389"/>
    </row>
    <row r="33" spans="1:44" x14ac:dyDescent="0.25">
      <c r="A33" s="382" t="s">
        <v>17315</v>
      </c>
      <c r="B33" s="383"/>
      <c r="C33" s="383"/>
      <c r="D33" s="383"/>
      <c r="E33" s="383"/>
      <c r="F33" s="383"/>
      <c r="G33" s="383"/>
      <c r="H33" s="383"/>
      <c r="I33" s="383"/>
      <c r="J33" s="383"/>
      <c r="K33" s="383" t="s">
        <v>11446</v>
      </c>
      <c r="L33" s="383"/>
      <c r="M33" s="383" t="s">
        <v>17316</v>
      </c>
      <c r="N33" s="383" t="s">
        <v>17317</v>
      </c>
      <c r="O33" s="383"/>
      <c r="P33" s="383"/>
      <c r="Q33" s="383">
        <v>162</v>
      </c>
      <c r="R33" s="383" t="s">
        <v>17257</v>
      </c>
      <c r="S33" s="383"/>
      <c r="T33" s="383"/>
      <c r="U33" s="383"/>
      <c r="V33" s="383"/>
      <c r="W33" s="383"/>
      <c r="X33" s="383"/>
      <c r="Y33" s="397">
        <v>40352</v>
      </c>
      <c r="Z33" s="383">
        <v>154</v>
      </c>
      <c r="AA33" s="383"/>
      <c r="AB33" s="383"/>
      <c r="AC33" s="383"/>
      <c r="AD33" s="383"/>
      <c r="AE33" s="383"/>
      <c r="AF33" s="383" t="s">
        <v>17291</v>
      </c>
      <c r="AG33" s="383" t="s">
        <v>17282</v>
      </c>
      <c r="AH33" s="398">
        <v>1.7</v>
      </c>
      <c r="AI33" s="398">
        <v>10.9</v>
      </c>
      <c r="AJ33" s="398">
        <v>12.6</v>
      </c>
      <c r="AK33" s="387">
        <v>14.5</v>
      </c>
      <c r="AL33" s="388">
        <v>0.13492063492063486</v>
      </c>
      <c r="AM33" s="383" t="s">
        <v>17283</v>
      </c>
      <c r="AN33" s="383" t="s">
        <v>17318</v>
      </c>
      <c r="AO33" s="383"/>
      <c r="AP33" s="383"/>
      <c r="AQ33" s="383"/>
      <c r="AR33" s="389"/>
    </row>
    <row r="34" spans="1:44" x14ac:dyDescent="0.25">
      <c r="A34" s="382" t="s">
        <v>17319</v>
      </c>
      <c r="B34" s="383"/>
      <c r="C34" s="383"/>
      <c r="D34" s="383"/>
      <c r="E34" s="383"/>
      <c r="F34" s="383"/>
      <c r="G34" s="383"/>
      <c r="H34" s="383"/>
      <c r="I34" s="383"/>
      <c r="J34" s="383"/>
      <c r="K34" s="383" t="s">
        <v>11446</v>
      </c>
      <c r="L34" s="383"/>
      <c r="M34" s="383" t="s">
        <v>17316</v>
      </c>
      <c r="N34" s="383" t="s">
        <v>17317</v>
      </c>
      <c r="O34" s="383"/>
      <c r="P34" s="383"/>
      <c r="Q34" s="383">
        <v>162</v>
      </c>
      <c r="R34" s="383" t="s">
        <v>17257</v>
      </c>
      <c r="S34" s="383"/>
      <c r="T34" s="383"/>
      <c r="U34" s="383"/>
      <c r="V34" s="383"/>
      <c r="W34" s="383"/>
      <c r="X34" s="383"/>
      <c r="Y34" s="397">
        <v>40351</v>
      </c>
      <c r="Z34" s="383">
        <v>152</v>
      </c>
      <c r="AA34" s="383"/>
      <c r="AB34" s="383"/>
      <c r="AC34" s="383"/>
      <c r="AD34" s="383"/>
      <c r="AE34" s="383"/>
      <c r="AF34" s="383" t="s">
        <v>17291</v>
      </c>
      <c r="AG34" s="383" t="s">
        <v>17282</v>
      </c>
      <c r="AH34" s="398">
        <v>2.2999999999999998</v>
      </c>
      <c r="AI34" s="398">
        <v>12.7</v>
      </c>
      <c r="AJ34" s="398">
        <v>15</v>
      </c>
      <c r="AK34" s="387">
        <v>14.3</v>
      </c>
      <c r="AL34" s="388">
        <v>0.15333333333333338</v>
      </c>
      <c r="AM34" s="383" t="s">
        <v>17283</v>
      </c>
      <c r="AN34" s="383" t="s">
        <v>17318</v>
      </c>
      <c r="AO34" s="383"/>
      <c r="AP34" s="383"/>
      <c r="AQ34" s="383"/>
      <c r="AR34" s="389"/>
    </row>
    <row r="35" spans="1:44" x14ac:dyDescent="0.25">
      <c r="A35" s="382" t="s">
        <v>17319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 t="s">
        <v>11446</v>
      </c>
      <c r="L35" s="383"/>
      <c r="M35" s="383" t="s">
        <v>17316</v>
      </c>
      <c r="N35" s="383" t="s">
        <v>17317</v>
      </c>
      <c r="O35" s="383"/>
      <c r="P35" s="383"/>
      <c r="Q35" s="383">
        <v>162</v>
      </c>
      <c r="R35" s="383" t="s">
        <v>17257</v>
      </c>
      <c r="S35" s="383"/>
      <c r="T35" s="383"/>
      <c r="U35" s="383"/>
      <c r="V35" s="383"/>
      <c r="W35" s="383"/>
      <c r="X35" s="383"/>
      <c r="Y35" s="397">
        <v>40351</v>
      </c>
      <c r="Z35" s="383">
        <v>154</v>
      </c>
      <c r="AA35" s="383"/>
      <c r="AB35" s="383"/>
      <c r="AC35" s="383"/>
      <c r="AD35" s="383"/>
      <c r="AE35" s="383"/>
      <c r="AF35" s="383" t="s">
        <v>17291</v>
      </c>
      <c r="AG35" s="383" t="s">
        <v>17282</v>
      </c>
      <c r="AH35" s="398">
        <v>2.2999999999999998</v>
      </c>
      <c r="AI35" s="398">
        <v>13.4</v>
      </c>
      <c r="AJ35" s="398">
        <v>15.7</v>
      </c>
      <c r="AK35" s="387">
        <v>14.3</v>
      </c>
      <c r="AL35" s="388">
        <v>0.14649681528662414</v>
      </c>
      <c r="AM35" s="383" t="s">
        <v>17283</v>
      </c>
      <c r="AN35" s="383" t="s">
        <v>17318</v>
      </c>
      <c r="AO35" s="383"/>
      <c r="AP35" s="383"/>
      <c r="AQ35" s="383"/>
      <c r="AR35" s="389"/>
    </row>
    <row r="36" spans="1:44" x14ac:dyDescent="0.25">
      <c r="A36" s="382" t="s">
        <v>17319</v>
      </c>
      <c r="B36" s="383"/>
      <c r="C36" s="383"/>
      <c r="D36" s="383"/>
      <c r="E36" s="383"/>
      <c r="F36" s="383"/>
      <c r="G36" s="383"/>
      <c r="H36" s="383"/>
      <c r="I36" s="383"/>
      <c r="J36" s="383"/>
      <c r="K36" s="383" t="s">
        <v>11446</v>
      </c>
      <c r="L36" s="383"/>
      <c r="M36" s="383" t="s">
        <v>17316</v>
      </c>
      <c r="N36" s="383" t="s">
        <v>17317</v>
      </c>
      <c r="O36" s="383"/>
      <c r="P36" s="383"/>
      <c r="Q36" s="383">
        <v>162</v>
      </c>
      <c r="R36" s="383" t="s">
        <v>17257</v>
      </c>
      <c r="S36" s="383"/>
      <c r="T36" s="383"/>
      <c r="U36" s="383"/>
      <c r="V36" s="383"/>
      <c r="W36" s="383"/>
      <c r="X36" s="383"/>
      <c r="Y36" s="397">
        <v>40351</v>
      </c>
      <c r="Z36" s="383">
        <v>154</v>
      </c>
      <c r="AA36" s="383"/>
      <c r="AB36" s="383"/>
      <c r="AC36" s="383"/>
      <c r="AD36" s="383"/>
      <c r="AE36" s="383"/>
      <c r="AF36" s="383" t="s">
        <v>17291</v>
      </c>
      <c r="AG36" s="383" t="s">
        <v>17282</v>
      </c>
      <c r="AH36" s="398">
        <v>2.5</v>
      </c>
      <c r="AI36" s="398">
        <v>13.2</v>
      </c>
      <c r="AJ36" s="398">
        <v>15.7</v>
      </c>
      <c r="AK36" s="387">
        <v>14.3</v>
      </c>
      <c r="AL36" s="388">
        <v>0.15923566878980894</v>
      </c>
      <c r="AM36" s="383" t="s">
        <v>17283</v>
      </c>
      <c r="AN36" s="383" t="s">
        <v>17318</v>
      </c>
      <c r="AO36" s="383"/>
      <c r="AP36" s="383"/>
      <c r="AQ36" s="383"/>
      <c r="AR36" s="389"/>
    </row>
    <row r="37" spans="1:44" x14ac:dyDescent="0.25">
      <c r="A37" s="382" t="s">
        <v>17319</v>
      </c>
      <c r="B37" s="383"/>
      <c r="C37" s="383"/>
      <c r="D37" s="383"/>
      <c r="E37" s="383"/>
      <c r="F37" s="383"/>
      <c r="G37" s="383"/>
      <c r="H37" s="383"/>
      <c r="I37" s="383"/>
      <c r="J37" s="383"/>
      <c r="K37" s="383" t="s">
        <v>11446</v>
      </c>
      <c r="L37" s="383"/>
      <c r="M37" s="383" t="s">
        <v>17316</v>
      </c>
      <c r="N37" s="383" t="s">
        <v>17317</v>
      </c>
      <c r="O37" s="383"/>
      <c r="P37" s="383"/>
      <c r="Q37" s="383">
        <v>162</v>
      </c>
      <c r="R37" s="383" t="s">
        <v>17257</v>
      </c>
      <c r="S37" s="383"/>
      <c r="T37" s="383"/>
      <c r="U37" s="383"/>
      <c r="V37" s="383"/>
      <c r="W37" s="383"/>
      <c r="X37" s="383"/>
      <c r="Y37" s="397">
        <v>40351</v>
      </c>
      <c r="Z37" s="383">
        <v>154</v>
      </c>
      <c r="AA37" s="383"/>
      <c r="AB37" s="383"/>
      <c r="AC37" s="383"/>
      <c r="AD37" s="383"/>
      <c r="AE37" s="383"/>
      <c r="AF37" s="383" t="s">
        <v>17291</v>
      </c>
      <c r="AG37" s="383" t="s">
        <v>17282</v>
      </c>
      <c r="AH37" s="398">
        <v>2.6</v>
      </c>
      <c r="AI37" s="398">
        <v>13.6</v>
      </c>
      <c r="AJ37" s="398">
        <v>16.2</v>
      </c>
      <c r="AK37" s="387">
        <v>14.3</v>
      </c>
      <c r="AL37" s="388">
        <v>0.16049382716049382</v>
      </c>
      <c r="AM37" s="383" t="s">
        <v>17283</v>
      </c>
      <c r="AN37" s="383" t="s">
        <v>17318</v>
      </c>
      <c r="AO37" s="383"/>
      <c r="AP37" s="383"/>
      <c r="AQ37" s="383"/>
      <c r="AR37" s="389"/>
    </row>
    <row r="38" spans="1:44" x14ac:dyDescent="0.25">
      <c r="A38" s="382" t="s">
        <v>17319</v>
      </c>
      <c r="B38" s="383"/>
      <c r="C38" s="383"/>
      <c r="D38" s="383"/>
      <c r="E38" s="383"/>
      <c r="F38" s="383"/>
      <c r="G38" s="383"/>
      <c r="H38" s="383"/>
      <c r="I38" s="383"/>
      <c r="J38" s="383"/>
      <c r="K38" s="383" t="s">
        <v>11446</v>
      </c>
      <c r="L38" s="383"/>
      <c r="M38" s="383" t="s">
        <v>17316</v>
      </c>
      <c r="N38" s="383" t="s">
        <v>17317</v>
      </c>
      <c r="O38" s="383"/>
      <c r="P38" s="383"/>
      <c r="Q38" s="383">
        <v>162</v>
      </c>
      <c r="R38" s="383" t="s">
        <v>17257</v>
      </c>
      <c r="S38" s="383"/>
      <c r="T38" s="383"/>
      <c r="U38" s="383"/>
      <c r="V38" s="383"/>
      <c r="W38" s="383"/>
      <c r="X38" s="383"/>
      <c r="Y38" s="397">
        <v>40351</v>
      </c>
      <c r="Z38" s="383">
        <v>154</v>
      </c>
      <c r="AA38" s="383"/>
      <c r="AB38" s="383"/>
      <c r="AC38" s="383"/>
      <c r="AD38" s="383"/>
      <c r="AE38" s="383"/>
      <c r="AF38" s="383" t="s">
        <v>17291</v>
      </c>
      <c r="AG38" s="383" t="s">
        <v>17282</v>
      </c>
      <c r="AH38" s="398">
        <v>2.7</v>
      </c>
      <c r="AI38" s="398">
        <v>13.5</v>
      </c>
      <c r="AJ38" s="398">
        <v>16.2</v>
      </c>
      <c r="AK38" s="387">
        <v>14.3</v>
      </c>
      <c r="AL38" s="388">
        <v>0.16666666666666663</v>
      </c>
      <c r="AM38" s="383" t="s">
        <v>17283</v>
      </c>
      <c r="AN38" s="383" t="s">
        <v>17318</v>
      </c>
      <c r="AO38" s="383"/>
      <c r="AP38" s="383"/>
      <c r="AQ38" s="383"/>
      <c r="AR38" s="389"/>
    </row>
    <row r="39" spans="1:44" x14ac:dyDescent="0.25">
      <c r="A39" s="382" t="s">
        <v>17319</v>
      </c>
      <c r="B39" s="383"/>
      <c r="C39" s="383"/>
      <c r="D39" s="383"/>
      <c r="E39" s="383"/>
      <c r="F39" s="383"/>
      <c r="G39" s="383"/>
      <c r="H39" s="383"/>
      <c r="I39" s="383"/>
      <c r="J39" s="383"/>
      <c r="K39" s="383" t="s">
        <v>11446</v>
      </c>
      <c r="L39" s="383"/>
      <c r="M39" s="383" t="s">
        <v>17316</v>
      </c>
      <c r="N39" s="383" t="s">
        <v>17317</v>
      </c>
      <c r="O39" s="383"/>
      <c r="P39" s="383"/>
      <c r="Q39" s="383">
        <v>162</v>
      </c>
      <c r="R39" s="383" t="s">
        <v>17257</v>
      </c>
      <c r="S39" s="383"/>
      <c r="T39" s="383"/>
      <c r="U39" s="383"/>
      <c r="V39" s="383"/>
      <c r="W39" s="383"/>
      <c r="X39" s="383"/>
      <c r="Y39" s="397">
        <v>40351</v>
      </c>
      <c r="Z39" s="383">
        <v>154</v>
      </c>
      <c r="AA39" s="383"/>
      <c r="AB39" s="383"/>
      <c r="AC39" s="383"/>
      <c r="AD39" s="383"/>
      <c r="AE39" s="383"/>
      <c r="AF39" s="383" t="s">
        <v>17291</v>
      </c>
      <c r="AG39" s="383" t="s">
        <v>17282</v>
      </c>
      <c r="AH39" s="398">
        <v>2.6</v>
      </c>
      <c r="AI39" s="398">
        <v>13.5</v>
      </c>
      <c r="AJ39" s="398">
        <v>16.100000000000001</v>
      </c>
      <c r="AK39" s="387">
        <v>14.3</v>
      </c>
      <c r="AL39" s="388">
        <v>0.16149068322981375</v>
      </c>
      <c r="AM39" s="383" t="s">
        <v>17283</v>
      </c>
      <c r="AN39" s="383" t="s">
        <v>17318</v>
      </c>
      <c r="AO39" s="383"/>
      <c r="AP39" s="383"/>
      <c r="AQ39" s="383"/>
      <c r="AR39" s="389"/>
    </row>
    <row r="40" spans="1:44" x14ac:dyDescent="0.25">
      <c r="A40" s="382" t="s">
        <v>17319</v>
      </c>
      <c r="B40" s="383"/>
      <c r="C40" s="383"/>
      <c r="D40" s="383"/>
      <c r="E40" s="383"/>
      <c r="F40" s="383"/>
      <c r="G40" s="383"/>
      <c r="H40" s="383"/>
      <c r="I40" s="383"/>
      <c r="J40" s="383"/>
      <c r="K40" s="383" t="s">
        <v>11446</v>
      </c>
      <c r="L40" s="383"/>
      <c r="M40" s="383" t="s">
        <v>17316</v>
      </c>
      <c r="N40" s="383" t="s">
        <v>17317</v>
      </c>
      <c r="O40" s="383"/>
      <c r="P40" s="383"/>
      <c r="Q40" s="383">
        <v>162</v>
      </c>
      <c r="R40" s="383" t="s">
        <v>17257</v>
      </c>
      <c r="S40" s="383"/>
      <c r="T40" s="383"/>
      <c r="U40" s="383"/>
      <c r="V40" s="383"/>
      <c r="W40" s="383"/>
      <c r="X40" s="383"/>
      <c r="Y40" s="397">
        <v>40351</v>
      </c>
      <c r="Z40" s="383">
        <v>154</v>
      </c>
      <c r="AA40" s="383"/>
      <c r="AB40" s="383"/>
      <c r="AC40" s="383"/>
      <c r="AD40" s="383"/>
      <c r="AE40" s="383"/>
      <c r="AF40" s="383" t="s">
        <v>17291</v>
      </c>
      <c r="AG40" s="383" t="s">
        <v>17282</v>
      </c>
      <c r="AH40" s="398">
        <v>2.6</v>
      </c>
      <c r="AI40" s="398">
        <v>13.5</v>
      </c>
      <c r="AJ40" s="398">
        <v>16.100000000000001</v>
      </c>
      <c r="AK40" s="387">
        <v>14.3</v>
      </c>
      <c r="AL40" s="388">
        <v>0.16149068322981375</v>
      </c>
      <c r="AM40" s="383" t="s">
        <v>17283</v>
      </c>
      <c r="AN40" s="383" t="s">
        <v>17318</v>
      </c>
      <c r="AO40" s="383"/>
      <c r="AP40" s="383"/>
      <c r="AQ40" s="383"/>
      <c r="AR40" s="389"/>
    </row>
    <row r="41" spans="1:44" x14ac:dyDescent="0.25">
      <c r="A41" s="382" t="s">
        <v>17319</v>
      </c>
      <c r="B41" s="383"/>
      <c r="C41" s="383"/>
      <c r="D41" s="383"/>
      <c r="E41" s="383"/>
      <c r="F41" s="383"/>
      <c r="G41" s="383"/>
      <c r="H41" s="383"/>
      <c r="I41" s="383"/>
      <c r="J41" s="383"/>
      <c r="K41" s="383" t="s">
        <v>11446</v>
      </c>
      <c r="L41" s="383"/>
      <c r="M41" s="383" t="s">
        <v>17316</v>
      </c>
      <c r="N41" s="383" t="s">
        <v>17317</v>
      </c>
      <c r="O41" s="383"/>
      <c r="P41" s="383"/>
      <c r="Q41" s="383">
        <v>162</v>
      </c>
      <c r="R41" s="383" t="s">
        <v>17257</v>
      </c>
      <c r="S41" s="383"/>
      <c r="T41" s="383"/>
      <c r="U41" s="383"/>
      <c r="V41" s="383"/>
      <c r="W41" s="383"/>
      <c r="X41" s="383"/>
      <c r="Y41" s="397">
        <v>40351</v>
      </c>
      <c r="Z41" s="383">
        <v>154</v>
      </c>
      <c r="AA41" s="383"/>
      <c r="AB41" s="383"/>
      <c r="AC41" s="383"/>
      <c r="AD41" s="383"/>
      <c r="AE41" s="383"/>
      <c r="AF41" s="383" t="s">
        <v>17291</v>
      </c>
      <c r="AG41" s="383" t="s">
        <v>17282</v>
      </c>
      <c r="AH41" s="398">
        <v>2.6</v>
      </c>
      <c r="AI41" s="398">
        <v>13.5</v>
      </c>
      <c r="AJ41" s="398">
        <v>16.100000000000001</v>
      </c>
      <c r="AK41" s="387">
        <v>14.3</v>
      </c>
      <c r="AL41" s="388">
        <v>0.16149068322981375</v>
      </c>
      <c r="AM41" s="383" t="s">
        <v>17283</v>
      </c>
      <c r="AN41" s="383" t="s">
        <v>17318</v>
      </c>
      <c r="AO41" s="383"/>
      <c r="AP41" s="383"/>
      <c r="AQ41" s="383"/>
      <c r="AR41" s="389"/>
    </row>
    <row r="42" spans="1:44" x14ac:dyDescent="0.25">
      <c r="A42" s="382" t="s">
        <v>17319</v>
      </c>
      <c r="B42" s="383"/>
      <c r="C42" s="383"/>
      <c r="D42" s="383"/>
      <c r="E42" s="383"/>
      <c r="F42" s="383"/>
      <c r="G42" s="383"/>
      <c r="H42" s="383"/>
      <c r="I42" s="383"/>
      <c r="J42" s="383"/>
      <c r="K42" s="383" t="s">
        <v>11446</v>
      </c>
      <c r="L42" s="383"/>
      <c r="M42" s="383" t="s">
        <v>17316</v>
      </c>
      <c r="N42" s="383" t="s">
        <v>17317</v>
      </c>
      <c r="O42" s="383"/>
      <c r="P42" s="383"/>
      <c r="Q42" s="383">
        <v>162</v>
      </c>
      <c r="R42" s="383" t="s">
        <v>17257</v>
      </c>
      <c r="S42" s="383"/>
      <c r="T42" s="383"/>
      <c r="U42" s="383"/>
      <c r="V42" s="383"/>
      <c r="W42" s="383"/>
      <c r="X42" s="383"/>
      <c r="Y42" s="397">
        <v>40351</v>
      </c>
      <c r="Z42" s="383">
        <v>154</v>
      </c>
      <c r="AA42" s="383"/>
      <c r="AB42" s="383"/>
      <c r="AC42" s="383"/>
      <c r="AD42" s="383"/>
      <c r="AE42" s="383"/>
      <c r="AF42" s="383" t="s">
        <v>17291</v>
      </c>
      <c r="AG42" s="383" t="s">
        <v>17282</v>
      </c>
      <c r="AH42" s="398">
        <v>2.6</v>
      </c>
      <c r="AI42" s="398">
        <v>12.6</v>
      </c>
      <c r="AJ42" s="398">
        <v>15.2</v>
      </c>
      <c r="AK42" s="387">
        <v>14.6</v>
      </c>
      <c r="AL42" s="388">
        <v>0.17105263157894735</v>
      </c>
      <c r="AM42" s="383" t="s">
        <v>17283</v>
      </c>
      <c r="AN42" s="383" t="s">
        <v>17318</v>
      </c>
      <c r="AO42" s="383"/>
      <c r="AP42" s="383"/>
      <c r="AQ42" s="383"/>
      <c r="AR42" s="389"/>
    </row>
    <row r="43" spans="1:44" x14ac:dyDescent="0.25">
      <c r="A43" s="382" t="s">
        <v>17320</v>
      </c>
      <c r="B43" s="383"/>
      <c r="C43" s="383"/>
      <c r="D43" s="383"/>
      <c r="E43" s="383"/>
      <c r="F43" s="383"/>
      <c r="G43" s="383"/>
      <c r="H43" s="383"/>
      <c r="I43" s="383"/>
      <c r="J43" s="383"/>
      <c r="K43" s="383" t="s">
        <v>11446</v>
      </c>
      <c r="L43" s="383"/>
      <c r="M43" s="383" t="s">
        <v>17316</v>
      </c>
      <c r="N43" s="383" t="s">
        <v>17317</v>
      </c>
      <c r="O43" s="383"/>
      <c r="P43" s="383"/>
      <c r="Q43" s="383">
        <v>162</v>
      </c>
      <c r="R43" s="383" t="s">
        <v>17257</v>
      </c>
      <c r="S43" s="383"/>
      <c r="T43" s="383"/>
      <c r="U43" s="384"/>
      <c r="V43" s="383"/>
      <c r="W43" s="383"/>
      <c r="X43" s="383"/>
      <c r="Y43" s="397">
        <v>40351</v>
      </c>
      <c r="Z43" s="383">
        <v>156</v>
      </c>
      <c r="AA43" s="383"/>
      <c r="AB43" s="383"/>
      <c r="AC43" s="383"/>
      <c r="AD43" s="383"/>
      <c r="AE43" s="383"/>
      <c r="AF43" s="384" t="s">
        <v>17291</v>
      </c>
      <c r="AG43" s="383" t="s">
        <v>17282</v>
      </c>
      <c r="AH43" s="398">
        <v>1.9</v>
      </c>
      <c r="AI43" s="398">
        <v>10</v>
      </c>
      <c r="AJ43" s="398">
        <v>11.9</v>
      </c>
      <c r="AK43" s="387">
        <v>14.2</v>
      </c>
      <c r="AL43" s="388">
        <v>0.1596638655462185</v>
      </c>
      <c r="AM43" s="383" t="s">
        <v>17283</v>
      </c>
      <c r="AN43" s="383" t="s">
        <v>17318</v>
      </c>
      <c r="AO43" s="383"/>
      <c r="AP43" s="383"/>
      <c r="AQ43" s="383"/>
      <c r="AR43" s="389"/>
    </row>
    <row r="44" spans="1:44" x14ac:dyDescent="0.25">
      <c r="A44" s="382" t="s">
        <v>17320</v>
      </c>
      <c r="B44" s="383"/>
      <c r="C44" s="383"/>
      <c r="D44" s="383"/>
      <c r="E44" s="383"/>
      <c r="F44" s="383"/>
      <c r="G44" s="383"/>
      <c r="H44" s="383"/>
      <c r="I44" s="383"/>
      <c r="J44" s="383"/>
      <c r="K44" s="383" t="s">
        <v>11446</v>
      </c>
      <c r="L44" s="383"/>
      <c r="M44" s="383" t="s">
        <v>17316</v>
      </c>
      <c r="N44" s="383" t="s">
        <v>17317</v>
      </c>
      <c r="O44" s="383"/>
      <c r="P44" s="383"/>
      <c r="Q44" s="383">
        <v>162</v>
      </c>
      <c r="R44" s="383" t="s">
        <v>17257</v>
      </c>
      <c r="S44" s="383"/>
      <c r="T44" s="383"/>
      <c r="U44" s="384"/>
      <c r="V44" s="383"/>
      <c r="W44" s="383"/>
      <c r="X44" s="383"/>
      <c r="Y44" s="397">
        <v>40351</v>
      </c>
      <c r="Z44" s="383">
        <v>157</v>
      </c>
      <c r="AA44" s="383"/>
      <c r="AB44" s="383"/>
      <c r="AC44" s="383"/>
      <c r="AD44" s="383"/>
      <c r="AE44" s="383"/>
      <c r="AF44" s="384" t="s">
        <v>17291</v>
      </c>
      <c r="AG44" s="383" t="s">
        <v>17282</v>
      </c>
      <c r="AH44" s="398">
        <v>1.8</v>
      </c>
      <c r="AI44" s="398">
        <v>10.9</v>
      </c>
      <c r="AJ44" s="398">
        <v>12.7</v>
      </c>
      <c r="AK44" s="387">
        <v>14.3</v>
      </c>
      <c r="AL44" s="388">
        <v>0.14173228346456684</v>
      </c>
      <c r="AM44" s="383" t="s">
        <v>17283</v>
      </c>
      <c r="AN44" s="383" t="s">
        <v>17318</v>
      </c>
      <c r="AO44" s="383"/>
      <c r="AP44" s="383"/>
      <c r="AQ44" s="383"/>
      <c r="AR44" s="389"/>
    </row>
    <row r="45" spans="1:44" x14ac:dyDescent="0.25">
      <c r="A45" s="382" t="s">
        <v>17320</v>
      </c>
      <c r="B45" s="383"/>
      <c r="C45" s="383"/>
      <c r="D45" s="383"/>
      <c r="E45" s="383"/>
      <c r="F45" s="383"/>
      <c r="G45" s="383"/>
      <c r="H45" s="383"/>
      <c r="I45" s="383"/>
      <c r="J45" s="383"/>
      <c r="K45" s="383" t="s">
        <v>11446</v>
      </c>
      <c r="L45" s="383"/>
      <c r="M45" s="383" t="s">
        <v>17316</v>
      </c>
      <c r="N45" s="383" t="s">
        <v>17317</v>
      </c>
      <c r="O45" s="383"/>
      <c r="P45" s="383"/>
      <c r="Q45" s="383">
        <v>162</v>
      </c>
      <c r="R45" s="383" t="s">
        <v>17257</v>
      </c>
      <c r="S45" s="383"/>
      <c r="T45" s="383"/>
      <c r="U45" s="384"/>
      <c r="V45" s="383"/>
      <c r="W45" s="383"/>
      <c r="X45" s="383"/>
      <c r="Y45" s="397">
        <v>40351</v>
      </c>
      <c r="Z45" s="383">
        <v>157</v>
      </c>
      <c r="AA45" s="383"/>
      <c r="AB45" s="383"/>
      <c r="AC45" s="383"/>
      <c r="AD45" s="383"/>
      <c r="AE45" s="383"/>
      <c r="AF45" s="384" t="s">
        <v>17291</v>
      </c>
      <c r="AG45" s="383" t="s">
        <v>17282</v>
      </c>
      <c r="AH45" s="398">
        <v>1.8</v>
      </c>
      <c r="AI45" s="398">
        <v>10.9</v>
      </c>
      <c r="AJ45" s="398">
        <v>12.7</v>
      </c>
      <c r="AK45" s="387">
        <v>14.3</v>
      </c>
      <c r="AL45" s="388">
        <v>0.14173228346456684</v>
      </c>
      <c r="AM45" s="383" t="s">
        <v>17283</v>
      </c>
      <c r="AN45" s="383" t="s">
        <v>17318</v>
      </c>
      <c r="AO45" s="383"/>
      <c r="AP45" s="383"/>
      <c r="AQ45" s="383"/>
      <c r="AR45" s="389"/>
    </row>
    <row r="46" spans="1:44" x14ac:dyDescent="0.25">
      <c r="A46" s="382" t="s">
        <v>17320</v>
      </c>
      <c r="B46" s="383"/>
      <c r="C46" s="383"/>
      <c r="D46" s="383"/>
      <c r="E46" s="383"/>
      <c r="F46" s="383"/>
      <c r="G46" s="383"/>
      <c r="H46" s="383"/>
      <c r="I46" s="383"/>
      <c r="J46" s="383"/>
      <c r="K46" s="383" t="s">
        <v>11446</v>
      </c>
      <c r="L46" s="383"/>
      <c r="M46" s="383" t="s">
        <v>17316</v>
      </c>
      <c r="N46" s="383" t="s">
        <v>17317</v>
      </c>
      <c r="O46" s="383"/>
      <c r="P46" s="383"/>
      <c r="Q46" s="383">
        <v>162</v>
      </c>
      <c r="R46" s="383" t="s">
        <v>17257</v>
      </c>
      <c r="S46" s="383"/>
      <c r="T46" s="383"/>
      <c r="U46" s="384"/>
      <c r="V46" s="383"/>
      <c r="W46" s="383"/>
      <c r="X46" s="383"/>
      <c r="Y46" s="397">
        <v>40351</v>
      </c>
      <c r="Z46" s="383">
        <v>157</v>
      </c>
      <c r="AA46" s="383"/>
      <c r="AB46" s="383"/>
      <c r="AC46" s="383"/>
      <c r="AD46" s="383"/>
      <c r="AE46" s="383"/>
      <c r="AF46" s="384" t="s">
        <v>17291</v>
      </c>
      <c r="AG46" s="383" t="s">
        <v>17282</v>
      </c>
      <c r="AH46" s="398">
        <v>1.9</v>
      </c>
      <c r="AI46" s="398">
        <v>10.8</v>
      </c>
      <c r="AJ46" s="398">
        <v>12.7</v>
      </c>
      <c r="AK46" s="387">
        <v>14.3</v>
      </c>
      <c r="AL46" s="388">
        <v>0.14960629921259833</v>
      </c>
      <c r="AM46" s="383" t="s">
        <v>17283</v>
      </c>
      <c r="AN46" s="383" t="s">
        <v>17318</v>
      </c>
      <c r="AO46" s="383"/>
      <c r="AP46" s="383"/>
      <c r="AQ46" s="383"/>
      <c r="AR46" s="389"/>
    </row>
    <row r="47" spans="1:44" x14ac:dyDescent="0.25">
      <c r="A47" s="382" t="s">
        <v>17320</v>
      </c>
      <c r="B47" s="383"/>
      <c r="C47" s="383"/>
      <c r="D47" s="383"/>
      <c r="E47" s="383"/>
      <c r="F47" s="383"/>
      <c r="G47" s="383"/>
      <c r="H47" s="383"/>
      <c r="I47" s="383"/>
      <c r="J47" s="383"/>
      <c r="K47" s="383" t="s">
        <v>11446</v>
      </c>
      <c r="L47" s="383"/>
      <c r="M47" s="383" t="s">
        <v>17316</v>
      </c>
      <c r="N47" s="383" t="s">
        <v>17317</v>
      </c>
      <c r="O47" s="383"/>
      <c r="P47" s="383"/>
      <c r="Q47" s="383">
        <v>162</v>
      </c>
      <c r="R47" s="383" t="s">
        <v>17257</v>
      </c>
      <c r="S47" s="383"/>
      <c r="T47" s="383"/>
      <c r="U47" s="384"/>
      <c r="V47" s="383"/>
      <c r="W47" s="383"/>
      <c r="X47" s="383"/>
      <c r="Y47" s="397">
        <v>40351</v>
      </c>
      <c r="Z47" s="383">
        <v>158</v>
      </c>
      <c r="AA47" s="383"/>
      <c r="AB47" s="383"/>
      <c r="AC47" s="383"/>
      <c r="AD47" s="383"/>
      <c r="AE47" s="383"/>
      <c r="AF47" s="384" t="s">
        <v>17291</v>
      </c>
      <c r="AG47" s="383" t="s">
        <v>17282</v>
      </c>
      <c r="AH47" s="398">
        <v>1.9</v>
      </c>
      <c r="AI47" s="398">
        <v>11.1</v>
      </c>
      <c r="AJ47" s="398">
        <v>13</v>
      </c>
      <c r="AK47" s="387">
        <v>14.4</v>
      </c>
      <c r="AL47" s="388">
        <v>0.14615384615384619</v>
      </c>
      <c r="AM47" s="383" t="s">
        <v>17283</v>
      </c>
      <c r="AN47" s="383" t="s">
        <v>17318</v>
      </c>
      <c r="AO47" s="383"/>
      <c r="AP47" s="383"/>
      <c r="AQ47" s="383"/>
      <c r="AR47" s="389"/>
    </row>
    <row r="48" spans="1:44" x14ac:dyDescent="0.25">
      <c r="A48" s="382" t="s">
        <v>17320</v>
      </c>
      <c r="B48" s="383"/>
      <c r="C48" s="383"/>
      <c r="D48" s="383"/>
      <c r="E48" s="383"/>
      <c r="F48" s="383"/>
      <c r="G48" s="383"/>
      <c r="H48" s="383"/>
      <c r="I48" s="383"/>
      <c r="J48" s="383"/>
      <c r="K48" s="383" t="s">
        <v>11446</v>
      </c>
      <c r="L48" s="383"/>
      <c r="M48" s="383" t="s">
        <v>17316</v>
      </c>
      <c r="N48" s="383" t="s">
        <v>17317</v>
      </c>
      <c r="O48" s="383"/>
      <c r="P48" s="383"/>
      <c r="Q48" s="383">
        <v>162</v>
      </c>
      <c r="R48" s="383" t="s">
        <v>17257</v>
      </c>
      <c r="S48" s="383"/>
      <c r="T48" s="383"/>
      <c r="U48" s="384"/>
      <c r="V48" s="383"/>
      <c r="W48" s="383"/>
      <c r="X48" s="383"/>
      <c r="Y48" s="397">
        <v>40351</v>
      </c>
      <c r="Z48" s="383">
        <v>157</v>
      </c>
      <c r="AA48" s="383"/>
      <c r="AB48" s="383"/>
      <c r="AC48" s="383"/>
      <c r="AD48" s="383"/>
      <c r="AE48" s="383"/>
      <c r="AF48" s="384" t="s">
        <v>17291</v>
      </c>
      <c r="AG48" s="383" t="s">
        <v>17282</v>
      </c>
      <c r="AH48" s="398">
        <v>1.9</v>
      </c>
      <c r="AI48" s="398">
        <v>11</v>
      </c>
      <c r="AJ48" s="398">
        <v>12.9</v>
      </c>
      <c r="AK48" s="387">
        <v>14.4</v>
      </c>
      <c r="AL48" s="388">
        <v>0.14728682170542637</v>
      </c>
      <c r="AM48" s="383" t="s">
        <v>17283</v>
      </c>
      <c r="AN48" s="383" t="s">
        <v>17318</v>
      </c>
      <c r="AO48" s="383"/>
      <c r="AP48" s="383"/>
      <c r="AQ48" s="383"/>
      <c r="AR48" s="389"/>
    </row>
    <row r="49" spans="1:44" x14ac:dyDescent="0.25">
      <c r="A49" s="382" t="s">
        <v>17320</v>
      </c>
      <c r="B49" s="383"/>
      <c r="C49" s="383"/>
      <c r="D49" s="383"/>
      <c r="E49" s="383"/>
      <c r="F49" s="383"/>
      <c r="G49" s="383"/>
      <c r="H49" s="383"/>
      <c r="I49" s="383"/>
      <c r="J49" s="383"/>
      <c r="K49" s="383" t="s">
        <v>11446</v>
      </c>
      <c r="L49" s="383"/>
      <c r="M49" s="383" t="s">
        <v>17316</v>
      </c>
      <c r="N49" s="383" t="s">
        <v>17317</v>
      </c>
      <c r="O49" s="383"/>
      <c r="P49" s="383"/>
      <c r="Q49" s="383">
        <v>162</v>
      </c>
      <c r="R49" s="383" t="s">
        <v>17257</v>
      </c>
      <c r="S49" s="383"/>
      <c r="T49" s="383"/>
      <c r="U49" s="384"/>
      <c r="V49" s="383"/>
      <c r="W49" s="383"/>
      <c r="X49" s="383"/>
      <c r="Y49" s="397">
        <v>40351</v>
      </c>
      <c r="Z49" s="383">
        <v>157</v>
      </c>
      <c r="AA49" s="383"/>
      <c r="AB49" s="383"/>
      <c r="AC49" s="383"/>
      <c r="AD49" s="383"/>
      <c r="AE49" s="383"/>
      <c r="AF49" s="384" t="s">
        <v>17291</v>
      </c>
      <c r="AG49" s="383" t="s">
        <v>17282</v>
      </c>
      <c r="AH49" s="398">
        <v>1.9</v>
      </c>
      <c r="AI49" s="398">
        <v>10.9</v>
      </c>
      <c r="AJ49" s="398">
        <v>12.8</v>
      </c>
      <c r="AK49" s="387">
        <v>14.4</v>
      </c>
      <c r="AL49" s="388">
        <v>0.1484375</v>
      </c>
      <c r="AM49" s="383" t="s">
        <v>17283</v>
      </c>
      <c r="AN49" s="383" t="s">
        <v>17318</v>
      </c>
      <c r="AO49" s="383"/>
      <c r="AP49" s="383"/>
      <c r="AQ49" s="383"/>
      <c r="AR49" s="389"/>
    </row>
    <row r="50" spans="1:44" x14ac:dyDescent="0.25">
      <c r="A50" s="382" t="s">
        <v>17320</v>
      </c>
      <c r="B50" s="383"/>
      <c r="C50" s="383"/>
      <c r="D50" s="383"/>
      <c r="E50" s="383"/>
      <c r="F50" s="383"/>
      <c r="G50" s="383"/>
      <c r="H50" s="383"/>
      <c r="I50" s="383"/>
      <c r="J50" s="383"/>
      <c r="K50" s="383" t="s">
        <v>11446</v>
      </c>
      <c r="L50" s="383"/>
      <c r="M50" s="383" t="s">
        <v>17316</v>
      </c>
      <c r="N50" s="383" t="s">
        <v>17317</v>
      </c>
      <c r="O50" s="383"/>
      <c r="P50" s="383"/>
      <c r="Q50" s="383">
        <v>162</v>
      </c>
      <c r="R50" s="383" t="s">
        <v>17257</v>
      </c>
      <c r="S50" s="383"/>
      <c r="T50" s="383"/>
      <c r="U50" s="384"/>
      <c r="V50" s="383"/>
      <c r="W50" s="383"/>
      <c r="X50" s="383"/>
      <c r="Y50" s="397">
        <v>40351</v>
      </c>
      <c r="Z50" s="383">
        <v>157</v>
      </c>
      <c r="AA50" s="383"/>
      <c r="AB50" s="383"/>
      <c r="AC50" s="383"/>
      <c r="AD50" s="383"/>
      <c r="AE50" s="383"/>
      <c r="AF50" s="384" t="s">
        <v>17291</v>
      </c>
      <c r="AG50" s="383" t="s">
        <v>17282</v>
      </c>
      <c r="AH50" s="398">
        <v>1.9</v>
      </c>
      <c r="AI50" s="398">
        <v>10.9</v>
      </c>
      <c r="AJ50" s="398">
        <v>12.8</v>
      </c>
      <c r="AK50" s="387">
        <v>14.3</v>
      </c>
      <c r="AL50" s="388">
        <v>0.1484375</v>
      </c>
      <c r="AM50" s="383" t="s">
        <v>17283</v>
      </c>
      <c r="AN50" s="383" t="s">
        <v>17318</v>
      </c>
      <c r="AO50" s="383"/>
      <c r="AP50" s="383"/>
      <c r="AQ50" s="383"/>
      <c r="AR50" s="389"/>
    </row>
    <row r="51" spans="1:44" x14ac:dyDescent="0.25">
      <c r="A51" s="382" t="s">
        <v>17320</v>
      </c>
      <c r="B51" s="383"/>
      <c r="C51" s="383"/>
      <c r="D51" s="383"/>
      <c r="E51" s="383"/>
      <c r="F51" s="383"/>
      <c r="G51" s="383"/>
      <c r="H51" s="383"/>
      <c r="I51" s="383"/>
      <c r="J51" s="383"/>
      <c r="K51" s="383" t="s">
        <v>11446</v>
      </c>
      <c r="L51" s="383"/>
      <c r="M51" s="383" t="s">
        <v>17316</v>
      </c>
      <c r="N51" s="383" t="s">
        <v>17317</v>
      </c>
      <c r="O51" s="383"/>
      <c r="P51" s="383"/>
      <c r="Q51" s="383">
        <v>162</v>
      </c>
      <c r="R51" s="383" t="s">
        <v>17257</v>
      </c>
      <c r="S51" s="383"/>
      <c r="T51" s="383"/>
      <c r="U51" s="384"/>
      <c r="V51" s="383"/>
      <c r="W51" s="383"/>
      <c r="X51" s="383"/>
      <c r="Y51" s="397">
        <v>40351</v>
      </c>
      <c r="Z51" s="383">
        <v>157</v>
      </c>
      <c r="AA51" s="383"/>
      <c r="AB51" s="383"/>
      <c r="AC51" s="383"/>
      <c r="AD51" s="383"/>
      <c r="AE51" s="383"/>
      <c r="AF51" s="384" t="s">
        <v>17291</v>
      </c>
      <c r="AG51" s="383" t="s">
        <v>17282</v>
      </c>
      <c r="AH51" s="398">
        <v>1.9</v>
      </c>
      <c r="AI51" s="398">
        <v>10.9</v>
      </c>
      <c r="AJ51" s="398">
        <v>12.8</v>
      </c>
      <c r="AK51" s="387">
        <v>14.3</v>
      </c>
      <c r="AL51" s="388">
        <v>0.1484375</v>
      </c>
      <c r="AM51" s="383" t="s">
        <v>17283</v>
      </c>
      <c r="AN51" s="383" t="s">
        <v>17318</v>
      </c>
      <c r="AO51" s="383"/>
      <c r="AP51" s="383"/>
      <c r="AQ51" s="383"/>
      <c r="AR51" s="389"/>
    </row>
    <row r="52" spans="1:44" x14ac:dyDescent="0.25">
      <c r="A52" s="382" t="s">
        <v>17321</v>
      </c>
      <c r="B52" s="383"/>
      <c r="C52" s="383"/>
      <c r="D52" s="383"/>
      <c r="E52" s="383"/>
      <c r="F52" s="383"/>
      <c r="G52" s="383"/>
      <c r="H52" s="383"/>
      <c r="I52" s="383"/>
      <c r="J52" s="383"/>
      <c r="K52" s="383" t="s">
        <v>11446</v>
      </c>
      <c r="L52" s="383"/>
      <c r="M52" s="383" t="s">
        <v>17316</v>
      </c>
      <c r="N52" s="383" t="s">
        <v>17322</v>
      </c>
      <c r="O52" s="383"/>
      <c r="P52" s="383"/>
      <c r="Q52" s="383">
        <v>169</v>
      </c>
      <c r="R52" s="383" t="s">
        <v>17257</v>
      </c>
      <c r="S52" s="383"/>
      <c r="T52" s="383"/>
      <c r="U52" s="383"/>
      <c r="V52" s="383"/>
      <c r="W52" s="383"/>
      <c r="X52" s="383"/>
      <c r="Y52" s="397">
        <v>40358</v>
      </c>
      <c r="Z52" s="383">
        <v>158</v>
      </c>
      <c r="AA52" s="383"/>
      <c r="AB52" s="383"/>
      <c r="AC52" s="383"/>
      <c r="AD52" s="383"/>
      <c r="AE52" s="383"/>
      <c r="AF52" s="383" t="s">
        <v>17291</v>
      </c>
      <c r="AG52" s="383" t="s">
        <v>17282</v>
      </c>
      <c r="AH52" s="398">
        <v>0.70000000000000107</v>
      </c>
      <c r="AI52" s="398">
        <v>9.1</v>
      </c>
      <c r="AJ52" s="398">
        <v>9.8000000000000007</v>
      </c>
      <c r="AK52" s="387">
        <v>4.2</v>
      </c>
      <c r="AL52" s="388">
        <v>7.1428571428571536E-2</v>
      </c>
      <c r="AM52" s="383" t="s">
        <v>17283</v>
      </c>
      <c r="AN52" s="383" t="s">
        <v>17318</v>
      </c>
      <c r="AO52" s="383"/>
      <c r="AP52" s="383"/>
      <c r="AQ52" s="383"/>
      <c r="AR52" s="389"/>
    </row>
    <row r="53" spans="1:44" x14ac:dyDescent="0.25">
      <c r="A53" s="382" t="s">
        <v>17321</v>
      </c>
      <c r="B53" s="383"/>
      <c r="C53" s="383"/>
      <c r="D53" s="383"/>
      <c r="E53" s="383"/>
      <c r="F53" s="383"/>
      <c r="G53" s="383"/>
      <c r="H53" s="383"/>
      <c r="I53" s="383"/>
      <c r="J53" s="383"/>
      <c r="K53" s="383" t="s">
        <v>11446</v>
      </c>
      <c r="L53" s="383"/>
      <c r="M53" s="383" t="s">
        <v>17316</v>
      </c>
      <c r="N53" s="383" t="s">
        <v>17322</v>
      </c>
      <c r="O53" s="383"/>
      <c r="P53" s="383"/>
      <c r="Q53" s="383">
        <v>169</v>
      </c>
      <c r="R53" s="383" t="s">
        <v>17257</v>
      </c>
      <c r="S53" s="383"/>
      <c r="T53" s="383"/>
      <c r="U53" s="383"/>
      <c r="V53" s="383"/>
      <c r="W53" s="383"/>
      <c r="X53" s="383"/>
      <c r="Y53" s="397">
        <v>40358</v>
      </c>
      <c r="Z53" s="383">
        <v>157</v>
      </c>
      <c r="AA53" s="383"/>
      <c r="AB53" s="383"/>
      <c r="AC53" s="383"/>
      <c r="AD53" s="383"/>
      <c r="AE53" s="383"/>
      <c r="AF53" s="383" t="s">
        <v>17291</v>
      </c>
      <c r="AG53" s="383" t="s">
        <v>17282</v>
      </c>
      <c r="AH53" s="398">
        <v>0.6</v>
      </c>
      <c r="AI53" s="398">
        <v>9.1</v>
      </c>
      <c r="AJ53" s="398">
        <v>9.6999999999999993</v>
      </c>
      <c r="AK53" s="387">
        <v>4.2</v>
      </c>
      <c r="AL53" s="388">
        <v>6.1855670103092751E-2</v>
      </c>
      <c r="AM53" s="383" t="s">
        <v>17283</v>
      </c>
      <c r="AN53" s="383" t="s">
        <v>17318</v>
      </c>
      <c r="AO53" s="383"/>
      <c r="AP53" s="383"/>
      <c r="AQ53" s="383"/>
      <c r="AR53" s="389"/>
    </row>
    <row r="54" spans="1:44" x14ac:dyDescent="0.25">
      <c r="A54" s="382" t="s">
        <v>17321</v>
      </c>
      <c r="B54" s="383"/>
      <c r="C54" s="383"/>
      <c r="D54" s="383"/>
      <c r="E54" s="383"/>
      <c r="F54" s="383"/>
      <c r="G54" s="383"/>
      <c r="H54" s="383"/>
      <c r="I54" s="383"/>
      <c r="J54" s="383"/>
      <c r="K54" s="383" t="s">
        <v>11446</v>
      </c>
      <c r="L54" s="383"/>
      <c r="M54" s="383" t="s">
        <v>17316</v>
      </c>
      <c r="N54" s="383" t="s">
        <v>17322</v>
      </c>
      <c r="O54" s="383"/>
      <c r="P54" s="383"/>
      <c r="Q54" s="383">
        <v>169</v>
      </c>
      <c r="R54" s="383" t="s">
        <v>17257</v>
      </c>
      <c r="S54" s="383"/>
      <c r="T54" s="383"/>
      <c r="U54" s="383"/>
      <c r="V54" s="383"/>
      <c r="W54" s="383"/>
      <c r="X54" s="383"/>
      <c r="Y54" s="397">
        <v>40358</v>
      </c>
      <c r="Z54" s="383">
        <v>157</v>
      </c>
      <c r="AA54" s="383"/>
      <c r="AB54" s="383"/>
      <c r="AC54" s="383"/>
      <c r="AD54" s="383"/>
      <c r="AE54" s="383"/>
      <c r="AF54" s="383" t="s">
        <v>17291</v>
      </c>
      <c r="AG54" s="383" t="s">
        <v>17282</v>
      </c>
      <c r="AH54" s="398">
        <v>0.6</v>
      </c>
      <c r="AI54" s="398">
        <v>9.1</v>
      </c>
      <c r="AJ54" s="398">
        <v>9.6999999999999993</v>
      </c>
      <c r="AK54" s="387">
        <v>4.2</v>
      </c>
      <c r="AL54" s="388">
        <v>6.1855670103092751E-2</v>
      </c>
      <c r="AM54" s="383" t="s">
        <v>17283</v>
      </c>
      <c r="AN54" s="383" t="s">
        <v>17318</v>
      </c>
      <c r="AO54" s="383"/>
      <c r="AP54" s="383"/>
      <c r="AQ54" s="383"/>
      <c r="AR54" s="389"/>
    </row>
    <row r="55" spans="1:44" x14ac:dyDescent="0.25">
      <c r="A55" s="382" t="s">
        <v>17321</v>
      </c>
      <c r="B55" s="383"/>
      <c r="C55" s="383"/>
      <c r="D55" s="383"/>
      <c r="E55" s="383"/>
      <c r="F55" s="383"/>
      <c r="G55" s="383"/>
      <c r="H55" s="383"/>
      <c r="I55" s="383"/>
      <c r="J55" s="383"/>
      <c r="K55" s="383" t="s">
        <v>11446</v>
      </c>
      <c r="L55" s="383"/>
      <c r="M55" s="383" t="s">
        <v>17316</v>
      </c>
      <c r="N55" s="383" t="s">
        <v>17322</v>
      </c>
      <c r="O55" s="383"/>
      <c r="P55" s="383"/>
      <c r="Q55" s="383">
        <v>169</v>
      </c>
      <c r="R55" s="383" t="s">
        <v>17257</v>
      </c>
      <c r="S55" s="383"/>
      <c r="T55" s="383"/>
      <c r="U55" s="383"/>
      <c r="V55" s="383"/>
      <c r="W55" s="383"/>
      <c r="X55" s="383"/>
      <c r="Y55" s="397">
        <v>40358</v>
      </c>
      <c r="Z55" s="383">
        <v>157</v>
      </c>
      <c r="AA55" s="383"/>
      <c r="AB55" s="383"/>
      <c r="AC55" s="383"/>
      <c r="AD55" s="383"/>
      <c r="AE55" s="383"/>
      <c r="AF55" s="383" t="s">
        <v>17291</v>
      </c>
      <c r="AG55" s="383" t="s">
        <v>17282</v>
      </c>
      <c r="AH55" s="398">
        <v>0.6</v>
      </c>
      <c r="AI55" s="398">
        <v>9</v>
      </c>
      <c r="AJ55" s="398">
        <v>9.6</v>
      </c>
      <c r="AK55" s="387">
        <v>4.2</v>
      </c>
      <c r="AL55" s="388">
        <v>6.25E-2</v>
      </c>
      <c r="AM55" s="383" t="s">
        <v>17283</v>
      </c>
      <c r="AN55" s="383" t="s">
        <v>17318</v>
      </c>
      <c r="AO55" s="383"/>
      <c r="AP55" s="383"/>
      <c r="AQ55" s="383"/>
      <c r="AR55" s="389"/>
    </row>
    <row r="56" spans="1:44" x14ac:dyDescent="0.25">
      <c r="A56" s="382" t="s">
        <v>17321</v>
      </c>
      <c r="B56" s="383"/>
      <c r="C56" s="383"/>
      <c r="D56" s="383"/>
      <c r="E56" s="383"/>
      <c r="F56" s="383"/>
      <c r="G56" s="383"/>
      <c r="H56" s="383"/>
      <c r="I56" s="383"/>
      <c r="J56" s="383"/>
      <c r="K56" s="383" t="s">
        <v>11446</v>
      </c>
      <c r="L56" s="383"/>
      <c r="M56" s="383" t="s">
        <v>17316</v>
      </c>
      <c r="N56" s="383" t="s">
        <v>17322</v>
      </c>
      <c r="O56" s="383"/>
      <c r="P56" s="383"/>
      <c r="Q56" s="383">
        <v>169</v>
      </c>
      <c r="R56" s="383" t="s">
        <v>17257</v>
      </c>
      <c r="S56" s="383"/>
      <c r="T56" s="383"/>
      <c r="U56" s="383"/>
      <c r="V56" s="383"/>
      <c r="W56" s="383"/>
      <c r="X56" s="383"/>
      <c r="Y56" s="397">
        <v>40358</v>
      </c>
      <c r="Z56" s="383">
        <v>158</v>
      </c>
      <c r="AA56" s="383"/>
      <c r="AB56" s="383"/>
      <c r="AC56" s="383"/>
      <c r="AD56" s="383"/>
      <c r="AE56" s="383"/>
      <c r="AF56" s="383" t="s">
        <v>17291</v>
      </c>
      <c r="AG56" s="383" t="s">
        <v>17282</v>
      </c>
      <c r="AH56" s="398">
        <v>0.6</v>
      </c>
      <c r="AI56" s="398">
        <v>9</v>
      </c>
      <c r="AJ56" s="398">
        <v>9.6</v>
      </c>
      <c r="AK56" s="387">
        <v>4.0999999999999996</v>
      </c>
      <c r="AL56" s="388">
        <v>6.25E-2</v>
      </c>
      <c r="AM56" s="383" t="s">
        <v>17283</v>
      </c>
      <c r="AN56" s="383" t="s">
        <v>17318</v>
      </c>
      <c r="AO56" s="383"/>
      <c r="AP56" s="383"/>
      <c r="AQ56" s="383"/>
      <c r="AR56" s="389"/>
    </row>
    <row r="57" spans="1:44" x14ac:dyDescent="0.25">
      <c r="A57" s="382" t="s">
        <v>17321</v>
      </c>
      <c r="B57" s="383"/>
      <c r="C57" s="383"/>
      <c r="D57" s="383"/>
      <c r="E57" s="383"/>
      <c r="F57" s="383"/>
      <c r="G57" s="383"/>
      <c r="H57" s="383"/>
      <c r="I57" s="383"/>
      <c r="J57" s="383"/>
      <c r="K57" s="383" t="s">
        <v>11446</v>
      </c>
      <c r="L57" s="383"/>
      <c r="M57" s="383" t="s">
        <v>17316</v>
      </c>
      <c r="N57" s="383" t="s">
        <v>17322</v>
      </c>
      <c r="O57" s="383"/>
      <c r="P57" s="383"/>
      <c r="Q57" s="383">
        <v>169</v>
      </c>
      <c r="R57" s="383" t="s">
        <v>17257</v>
      </c>
      <c r="S57" s="383"/>
      <c r="T57" s="383"/>
      <c r="U57" s="383"/>
      <c r="V57" s="383"/>
      <c r="W57" s="383"/>
      <c r="X57" s="383"/>
      <c r="Y57" s="397">
        <v>40358</v>
      </c>
      <c r="Z57" s="383">
        <v>158</v>
      </c>
      <c r="AA57" s="383"/>
      <c r="AB57" s="383"/>
      <c r="AC57" s="383"/>
      <c r="AD57" s="383"/>
      <c r="AE57" s="383"/>
      <c r="AF57" s="383" t="s">
        <v>17291</v>
      </c>
      <c r="AG57" s="383" t="s">
        <v>17282</v>
      </c>
      <c r="AH57" s="398">
        <v>0.79999999999999893</v>
      </c>
      <c r="AI57" s="398">
        <v>8.9</v>
      </c>
      <c r="AJ57" s="398">
        <v>9.6999999999999993</v>
      </c>
      <c r="AK57" s="387">
        <v>4.0999999999999996</v>
      </c>
      <c r="AL57" s="388">
        <v>8.2474226804123613E-2</v>
      </c>
      <c r="AM57" s="383" t="s">
        <v>17283</v>
      </c>
      <c r="AN57" s="383" t="s">
        <v>17318</v>
      </c>
      <c r="AO57" s="383"/>
      <c r="AP57" s="383"/>
      <c r="AQ57" s="383"/>
      <c r="AR57" s="389"/>
    </row>
    <row r="58" spans="1:44" x14ac:dyDescent="0.25">
      <c r="A58" s="382" t="s">
        <v>17321</v>
      </c>
      <c r="B58" s="383"/>
      <c r="C58" s="383"/>
      <c r="D58" s="383"/>
      <c r="E58" s="383"/>
      <c r="F58" s="383"/>
      <c r="G58" s="383"/>
      <c r="H58" s="383"/>
      <c r="I58" s="383"/>
      <c r="J58" s="383"/>
      <c r="K58" s="383" t="s">
        <v>11446</v>
      </c>
      <c r="L58" s="383"/>
      <c r="M58" s="383" t="s">
        <v>17316</v>
      </c>
      <c r="N58" s="383" t="s">
        <v>17322</v>
      </c>
      <c r="O58" s="383"/>
      <c r="P58" s="383"/>
      <c r="Q58" s="383">
        <v>169</v>
      </c>
      <c r="R58" s="383" t="s">
        <v>17257</v>
      </c>
      <c r="S58" s="383"/>
      <c r="T58" s="383"/>
      <c r="U58" s="383"/>
      <c r="V58" s="383"/>
      <c r="W58" s="383"/>
      <c r="X58" s="383"/>
      <c r="Y58" s="397">
        <v>40358</v>
      </c>
      <c r="Z58" s="383">
        <v>158</v>
      </c>
      <c r="AA58" s="383"/>
      <c r="AB58" s="383"/>
      <c r="AC58" s="383"/>
      <c r="AD58" s="383"/>
      <c r="AE58" s="383"/>
      <c r="AF58" s="383" t="s">
        <v>17291</v>
      </c>
      <c r="AG58" s="383" t="s">
        <v>17282</v>
      </c>
      <c r="AH58" s="398">
        <v>0.69999999999999929</v>
      </c>
      <c r="AI58" s="398">
        <v>9</v>
      </c>
      <c r="AJ58" s="398">
        <v>9.6999999999999993</v>
      </c>
      <c r="AK58" s="387">
        <v>4.2</v>
      </c>
      <c r="AL58" s="388">
        <v>7.2164948453608185E-2</v>
      </c>
      <c r="AM58" s="383" t="s">
        <v>17283</v>
      </c>
      <c r="AN58" s="383" t="s">
        <v>17318</v>
      </c>
      <c r="AO58" s="383"/>
      <c r="AP58" s="383"/>
      <c r="AQ58" s="383"/>
      <c r="AR58" s="389"/>
    </row>
    <row r="59" spans="1:44" x14ac:dyDescent="0.25">
      <c r="A59" s="382" t="s">
        <v>17321</v>
      </c>
      <c r="B59" s="383"/>
      <c r="C59" s="383"/>
      <c r="D59" s="383"/>
      <c r="E59" s="383"/>
      <c r="F59" s="383"/>
      <c r="G59" s="383"/>
      <c r="H59" s="383"/>
      <c r="I59" s="383"/>
      <c r="J59" s="383"/>
      <c r="K59" s="383" t="s">
        <v>11446</v>
      </c>
      <c r="L59" s="383"/>
      <c r="M59" s="383" t="s">
        <v>17316</v>
      </c>
      <c r="N59" s="383" t="s">
        <v>17322</v>
      </c>
      <c r="O59" s="383"/>
      <c r="P59" s="383"/>
      <c r="Q59" s="383">
        <v>169</v>
      </c>
      <c r="R59" s="383" t="s">
        <v>17257</v>
      </c>
      <c r="S59" s="383"/>
      <c r="T59" s="383"/>
      <c r="U59" s="383"/>
      <c r="V59" s="383"/>
      <c r="W59" s="383"/>
      <c r="X59" s="383"/>
      <c r="Y59" s="397">
        <v>40358</v>
      </c>
      <c r="Z59" s="383">
        <v>158</v>
      </c>
      <c r="AA59" s="383"/>
      <c r="AB59" s="383"/>
      <c r="AC59" s="383"/>
      <c r="AD59" s="383"/>
      <c r="AE59" s="383"/>
      <c r="AF59" s="383" t="s">
        <v>17291</v>
      </c>
      <c r="AG59" s="383" t="s">
        <v>17282</v>
      </c>
      <c r="AH59" s="398">
        <v>0.6</v>
      </c>
      <c r="AI59" s="398">
        <v>8.4</v>
      </c>
      <c r="AJ59" s="398">
        <v>9</v>
      </c>
      <c r="AK59" s="387">
        <v>4.0999999999999996</v>
      </c>
      <c r="AL59" s="388">
        <v>6.6666666666666624E-2</v>
      </c>
      <c r="AM59" s="383" t="s">
        <v>17283</v>
      </c>
      <c r="AN59" s="383" t="s">
        <v>17318</v>
      </c>
      <c r="AO59" s="383"/>
      <c r="AP59" s="383"/>
      <c r="AQ59" s="383"/>
      <c r="AR59" s="389"/>
    </row>
    <row r="60" spans="1:44" x14ac:dyDescent="0.25">
      <c r="A60" s="382" t="s">
        <v>17321</v>
      </c>
      <c r="B60" s="383"/>
      <c r="C60" s="383"/>
      <c r="D60" s="383"/>
      <c r="E60" s="383"/>
      <c r="F60" s="383"/>
      <c r="G60" s="383"/>
      <c r="H60" s="383"/>
      <c r="I60" s="383"/>
      <c r="J60" s="383"/>
      <c r="K60" s="383" t="s">
        <v>11446</v>
      </c>
      <c r="L60" s="383"/>
      <c r="M60" s="383" t="s">
        <v>17316</v>
      </c>
      <c r="N60" s="383" t="s">
        <v>17322</v>
      </c>
      <c r="O60" s="383"/>
      <c r="P60" s="383"/>
      <c r="Q60" s="383">
        <v>169</v>
      </c>
      <c r="R60" s="383" t="s">
        <v>17257</v>
      </c>
      <c r="S60" s="383"/>
      <c r="T60" s="383"/>
      <c r="U60" s="383"/>
      <c r="V60" s="383"/>
      <c r="W60" s="383"/>
      <c r="X60" s="383"/>
      <c r="Y60" s="397">
        <v>40358</v>
      </c>
      <c r="Z60" s="383">
        <v>157</v>
      </c>
      <c r="AA60" s="383"/>
      <c r="AB60" s="383"/>
      <c r="AC60" s="383"/>
      <c r="AD60" s="383"/>
      <c r="AE60" s="383"/>
      <c r="AF60" s="383" t="s">
        <v>17291</v>
      </c>
      <c r="AG60" s="383" t="s">
        <v>17282</v>
      </c>
      <c r="AH60" s="398">
        <v>0.6</v>
      </c>
      <c r="AI60" s="398">
        <v>6.9</v>
      </c>
      <c r="AJ60" s="398">
        <v>7.5</v>
      </c>
      <c r="AK60" s="387">
        <v>4.0999999999999996</v>
      </c>
      <c r="AL60" s="388">
        <v>7.9999999999999946E-2</v>
      </c>
      <c r="AM60" s="383" t="s">
        <v>17283</v>
      </c>
      <c r="AN60" s="383" t="s">
        <v>17318</v>
      </c>
      <c r="AO60" s="383"/>
      <c r="AP60" s="383"/>
      <c r="AQ60" s="383"/>
      <c r="AR60" s="389"/>
    </row>
    <row r="61" spans="1:44" x14ac:dyDescent="0.25">
      <c r="A61" s="382" t="s">
        <v>17323</v>
      </c>
      <c r="B61" s="383"/>
      <c r="C61" s="383"/>
      <c r="D61" s="383"/>
      <c r="E61" s="383"/>
      <c r="F61" s="383"/>
      <c r="G61" s="383"/>
      <c r="H61" s="383"/>
      <c r="I61" s="383"/>
      <c r="J61" s="383"/>
      <c r="K61" s="383" t="s">
        <v>11446</v>
      </c>
      <c r="L61" s="383"/>
      <c r="M61" s="383" t="s">
        <v>17316</v>
      </c>
      <c r="N61" s="383" t="s">
        <v>17322</v>
      </c>
      <c r="O61" s="383"/>
      <c r="P61" s="383"/>
      <c r="Q61" s="383">
        <v>169</v>
      </c>
      <c r="R61" s="383" t="s">
        <v>17257</v>
      </c>
      <c r="S61" s="383"/>
      <c r="T61" s="383"/>
      <c r="U61" s="383"/>
      <c r="V61" s="383"/>
      <c r="W61" s="383"/>
      <c r="X61" s="383"/>
      <c r="Y61" s="397">
        <v>40358</v>
      </c>
      <c r="Z61" s="383">
        <v>159</v>
      </c>
      <c r="AA61" s="383"/>
      <c r="AB61" s="383"/>
      <c r="AC61" s="383"/>
      <c r="AD61" s="383"/>
      <c r="AE61" s="383"/>
      <c r="AF61" s="383" t="s">
        <v>17291</v>
      </c>
      <c r="AG61" s="383" t="s">
        <v>17282</v>
      </c>
      <c r="AH61" s="398">
        <v>0.80000000000000071</v>
      </c>
      <c r="AI61" s="398">
        <v>9.6999999999999993</v>
      </c>
      <c r="AJ61" s="398">
        <v>10.5</v>
      </c>
      <c r="AK61" s="387">
        <v>4.0999999999999996</v>
      </c>
      <c r="AL61" s="388">
        <v>7.6190476190476253E-2</v>
      </c>
      <c r="AM61" s="383" t="s">
        <v>17283</v>
      </c>
      <c r="AN61" s="383" t="s">
        <v>17318</v>
      </c>
      <c r="AO61" s="383"/>
      <c r="AP61" s="383"/>
      <c r="AQ61" s="383"/>
      <c r="AR61" s="389"/>
    </row>
    <row r="62" spans="1:44" x14ac:dyDescent="0.25">
      <c r="A62" s="382" t="s">
        <v>17323</v>
      </c>
      <c r="B62" s="383"/>
      <c r="C62" s="383"/>
      <c r="D62" s="383"/>
      <c r="E62" s="383"/>
      <c r="F62" s="383"/>
      <c r="G62" s="383"/>
      <c r="H62" s="383"/>
      <c r="I62" s="383"/>
      <c r="J62" s="383"/>
      <c r="K62" s="383" t="s">
        <v>11446</v>
      </c>
      <c r="L62" s="383"/>
      <c r="M62" s="383" t="s">
        <v>17316</v>
      </c>
      <c r="N62" s="383" t="s">
        <v>17322</v>
      </c>
      <c r="O62" s="383"/>
      <c r="P62" s="383"/>
      <c r="Q62" s="383">
        <v>169</v>
      </c>
      <c r="R62" s="383" t="s">
        <v>17257</v>
      </c>
      <c r="S62" s="383"/>
      <c r="T62" s="383"/>
      <c r="U62" s="383"/>
      <c r="V62" s="383"/>
      <c r="W62" s="383"/>
      <c r="X62" s="383"/>
      <c r="Y62" s="397">
        <v>40358</v>
      </c>
      <c r="Z62" s="383">
        <v>158</v>
      </c>
      <c r="AA62" s="383"/>
      <c r="AB62" s="383"/>
      <c r="AC62" s="383"/>
      <c r="AD62" s="383"/>
      <c r="AE62" s="383"/>
      <c r="AF62" s="383" t="s">
        <v>17291</v>
      </c>
      <c r="AG62" s="383" t="s">
        <v>17282</v>
      </c>
      <c r="AH62" s="398">
        <v>0.6</v>
      </c>
      <c r="AI62" s="398">
        <v>9.8000000000000007</v>
      </c>
      <c r="AJ62" s="398">
        <v>10.4</v>
      </c>
      <c r="AK62" s="387">
        <v>4.2</v>
      </c>
      <c r="AL62" s="388">
        <v>5.7692307692307654E-2</v>
      </c>
      <c r="AM62" s="383" t="s">
        <v>17283</v>
      </c>
      <c r="AN62" s="383" t="s">
        <v>17318</v>
      </c>
      <c r="AO62" s="383"/>
      <c r="AP62" s="383"/>
      <c r="AQ62" s="383"/>
      <c r="AR62" s="389"/>
    </row>
    <row r="63" spans="1:44" x14ac:dyDescent="0.25">
      <c r="A63" s="382" t="s">
        <v>17323</v>
      </c>
      <c r="B63" s="383"/>
      <c r="C63" s="383"/>
      <c r="D63" s="383"/>
      <c r="E63" s="383"/>
      <c r="F63" s="383"/>
      <c r="G63" s="383"/>
      <c r="H63" s="383"/>
      <c r="I63" s="383"/>
      <c r="J63" s="383"/>
      <c r="K63" s="383" t="s">
        <v>11446</v>
      </c>
      <c r="L63" s="383"/>
      <c r="M63" s="383" t="s">
        <v>17316</v>
      </c>
      <c r="N63" s="383" t="s">
        <v>17322</v>
      </c>
      <c r="O63" s="383"/>
      <c r="P63" s="383"/>
      <c r="Q63" s="383">
        <v>169</v>
      </c>
      <c r="R63" s="383" t="s">
        <v>17257</v>
      </c>
      <c r="S63" s="383"/>
      <c r="T63" s="383"/>
      <c r="U63" s="383"/>
      <c r="V63" s="383"/>
      <c r="W63" s="383"/>
      <c r="X63" s="383"/>
      <c r="Y63" s="397">
        <v>40358</v>
      </c>
      <c r="Z63" s="383">
        <v>158</v>
      </c>
      <c r="AA63" s="383"/>
      <c r="AB63" s="383"/>
      <c r="AC63" s="383"/>
      <c r="AD63" s="383"/>
      <c r="AE63" s="383"/>
      <c r="AF63" s="383" t="s">
        <v>17291</v>
      </c>
      <c r="AG63" s="383" t="s">
        <v>17282</v>
      </c>
      <c r="AH63" s="398">
        <v>0.79999999999999893</v>
      </c>
      <c r="AI63" s="398">
        <v>9.8000000000000007</v>
      </c>
      <c r="AJ63" s="398">
        <v>10.6</v>
      </c>
      <c r="AK63" s="387">
        <v>4.2</v>
      </c>
      <c r="AL63" s="388">
        <v>7.5471698113207447E-2</v>
      </c>
      <c r="AM63" s="383" t="s">
        <v>17283</v>
      </c>
      <c r="AN63" s="383" t="s">
        <v>17318</v>
      </c>
      <c r="AO63" s="383"/>
      <c r="AP63" s="383"/>
      <c r="AQ63" s="383"/>
      <c r="AR63" s="389"/>
    </row>
    <row r="64" spans="1:44" x14ac:dyDescent="0.25">
      <c r="A64" s="382" t="s">
        <v>17323</v>
      </c>
      <c r="B64" s="383"/>
      <c r="C64" s="383"/>
      <c r="D64" s="383"/>
      <c r="E64" s="383"/>
      <c r="F64" s="383"/>
      <c r="G64" s="383"/>
      <c r="H64" s="383"/>
      <c r="I64" s="383"/>
      <c r="J64" s="383"/>
      <c r="K64" s="383" t="s">
        <v>11446</v>
      </c>
      <c r="L64" s="383"/>
      <c r="M64" s="383" t="s">
        <v>17316</v>
      </c>
      <c r="N64" s="383" t="s">
        <v>17322</v>
      </c>
      <c r="O64" s="383"/>
      <c r="P64" s="383"/>
      <c r="Q64" s="383">
        <v>169</v>
      </c>
      <c r="R64" s="383" t="s">
        <v>17257</v>
      </c>
      <c r="S64" s="383"/>
      <c r="T64" s="383"/>
      <c r="U64" s="383"/>
      <c r="V64" s="383"/>
      <c r="W64" s="383"/>
      <c r="X64" s="383"/>
      <c r="Y64" s="397">
        <v>40358</v>
      </c>
      <c r="Z64" s="383">
        <v>158</v>
      </c>
      <c r="AA64" s="383"/>
      <c r="AB64" s="383"/>
      <c r="AC64" s="383"/>
      <c r="AD64" s="383"/>
      <c r="AE64" s="383"/>
      <c r="AF64" s="383" t="s">
        <v>17291</v>
      </c>
      <c r="AG64" s="383" t="s">
        <v>17282</v>
      </c>
      <c r="AH64" s="398">
        <v>0.79999999999999893</v>
      </c>
      <c r="AI64" s="398">
        <v>9.8000000000000007</v>
      </c>
      <c r="AJ64" s="398">
        <v>10.6</v>
      </c>
      <c r="AK64" s="387">
        <v>4.2</v>
      </c>
      <c r="AL64" s="388">
        <v>7.5471698113207447E-2</v>
      </c>
      <c r="AM64" s="383" t="s">
        <v>17283</v>
      </c>
      <c r="AN64" s="383" t="s">
        <v>17318</v>
      </c>
      <c r="AO64" s="383"/>
      <c r="AP64" s="383"/>
      <c r="AQ64" s="383"/>
      <c r="AR64" s="389"/>
    </row>
    <row r="65" spans="1:44" x14ac:dyDescent="0.25">
      <c r="A65" s="382" t="s">
        <v>17323</v>
      </c>
      <c r="B65" s="383"/>
      <c r="C65" s="383"/>
      <c r="D65" s="383"/>
      <c r="E65" s="383"/>
      <c r="F65" s="383"/>
      <c r="G65" s="383"/>
      <c r="H65" s="383"/>
      <c r="I65" s="383"/>
      <c r="J65" s="383"/>
      <c r="K65" s="383" t="s">
        <v>11446</v>
      </c>
      <c r="L65" s="383"/>
      <c r="M65" s="383" t="s">
        <v>17316</v>
      </c>
      <c r="N65" s="383" t="s">
        <v>17322</v>
      </c>
      <c r="O65" s="383"/>
      <c r="P65" s="383"/>
      <c r="Q65" s="383">
        <v>169</v>
      </c>
      <c r="R65" s="383" t="s">
        <v>17257</v>
      </c>
      <c r="S65" s="383"/>
      <c r="T65" s="383"/>
      <c r="U65" s="383"/>
      <c r="V65" s="383"/>
      <c r="W65" s="383"/>
      <c r="X65" s="383"/>
      <c r="Y65" s="397">
        <v>40358</v>
      </c>
      <c r="Z65" s="383">
        <v>157</v>
      </c>
      <c r="AA65" s="383"/>
      <c r="AB65" s="383"/>
      <c r="AC65" s="383"/>
      <c r="AD65" s="383"/>
      <c r="AE65" s="383"/>
      <c r="AF65" s="383" t="s">
        <v>17291</v>
      </c>
      <c r="AG65" s="383" t="s">
        <v>17282</v>
      </c>
      <c r="AH65" s="398">
        <v>0.79999999999999893</v>
      </c>
      <c r="AI65" s="398">
        <v>9.8000000000000007</v>
      </c>
      <c r="AJ65" s="398">
        <v>10.6</v>
      </c>
      <c r="AK65" s="387">
        <v>4.2</v>
      </c>
      <c r="AL65" s="388">
        <v>7.5471698113207447E-2</v>
      </c>
      <c r="AM65" s="383" t="s">
        <v>17283</v>
      </c>
      <c r="AN65" s="383" t="s">
        <v>17318</v>
      </c>
      <c r="AO65" s="383"/>
      <c r="AP65" s="383"/>
      <c r="AQ65" s="383"/>
      <c r="AR65" s="389"/>
    </row>
    <row r="66" spans="1:44" x14ac:dyDescent="0.25">
      <c r="A66" s="382" t="s">
        <v>17323</v>
      </c>
      <c r="B66" s="383"/>
      <c r="C66" s="383"/>
      <c r="D66" s="383"/>
      <c r="E66" s="383"/>
      <c r="F66" s="383"/>
      <c r="G66" s="383"/>
      <c r="H66" s="383"/>
      <c r="I66" s="383"/>
      <c r="J66" s="383"/>
      <c r="K66" s="383" t="s">
        <v>11446</v>
      </c>
      <c r="L66" s="383"/>
      <c r="M66" s="383" t="s">
        <v>17316</v>
      </c>
      <c r="N66" s="383" t="s">
        <v>17322</v>
      </c>
      <c r="O66" s="383"/>
      <c r="P66" s="383"/>
      <c r="Q66" s="383">
        <v>169</v>
      </c>
      <c r="R66" s="383" t="s">
        <v>17257</v>
      </c>
      <c r="S66" s="383"/>
      <c r="T66" s="383"/>
      <c r="U66" s="383"/>
      <c r="V66" s="383"/>
      <c r="W66" s="383"/>
      <c r="X66" s="383"/>
      <c r="Y66" s="397">
        <v>40358</v>
      </c>
      <c r="Z66" s="383">
        <v>157</v>
      </c>
      <c r="AA66" s="383"/>
      <c r="AB66" s="383"/>
      <c r="AC66" s="383"/>
      <c r="AD66" s="383"/>
      <c r="AE66" s="383"/>
      <c r="AF66" s="383" t="s">
        <v>17291</v>
      </c>
      <c r="AG66" s="383" t="s">
        <v>17282</v>
      </c>
      <c r="AH66" s="398">
        <v>0.79999999999999893</v>
      </c>
      <c r="AI66" s="398">
        <v>9.8000000000000007</v>
      </c>
      <c r="AJ66" s="398">
        <v>10.6</v>
      </c>
      <c r="AK66" s="387">
        <v>4.2</v>
      </c>
      <c r="AL66" s="388">
        <v>7.5471698113207447E-2</v>
      </c>
      <c r="AM66" s="383" t="s">
        <v>17283</v>
      </c>
      <c r="AN66" s="383" t="s">
        <v>17318</v>
      </c>
      <c r="AO66" s="383"/>
      <c r="AP66" s="383"/>
      <c r="AQ66" s="383"/>
      <c r="AR66" s="389"/>
    </row>
    <row r="67" spans="1:44" x14ac:dyDescent="0.25">
      <c r="A67" s="382" t="s">
        <v>17323</v>
      </c>
      <c r="B67" s="383"/>
      <c r="C67" s="383"/>
      <c r="D67" s="383"/>
      <c r="E67" s="383"/>
      <c r="F67" s="383"/>
      <c r="G67" s="383"/>
      <c r="H67" s="383"/>
      <c r="I67" s="383"/>
      <c r="J67" s="383"/>
      <c r="K67" s="383" t="s">
        <v>11446</v>
      </c>
      <c r="L67" s="383"/>
      <c r="M67" s="383" t="s">
        <v>17316</v>
      </c>
      <c r="N67" s="383" t="s">
        <v>17322</v>
      </c>
      <c r="O67" s="383"/>
      <c r="P67" s="383"/>
      <c r="Q67" s="383">
        <v>169</v>
      </c>
      <c r="R67" s="383" t="s">
        <v>17257</v>
      </c>
      <c r="S67" s="383"/>
      <c r="T67" s="383"/>
      <c r="U67" s="383"/>
      <c r="V67" s="383"/>
      <c r="W67" s="383"/>
      <c r="X67" s="383"/>
      <c r="Y67" s="397">
        <v>40358</v>
      </c>
      <c r="Z67" s="383">
        <v>157</v>
      </c>
      <c r="AA67" s="383"/>
      <c r="AB67" s="383"/>
      <c r="AC67" s="383"/>
      <c r="AD67" s="383"/>
      <c r="AE67" s="383"/>
      <c r="AF67" s="383" t="s">
        <v>17291</v>
      </c>
      <c r="AG67" s="383" t="s">
        <v>17282</v>
      </c>
      <c r="AH67" s="398">
        <v>0.79999999999999893</v>
      </c>
      <c r="AI67" s="398">
        <v>9.9</v>
      </c>
      <c r="AJ67" s="398">
        <v>10.7</v>
      </c>
      <c r="AK67" s="387">
        <v>4.0999999999999996</v>
      </c>
      <c r="AL67" s="388">
        <v>7.4766355140186827E-2</v>
      </c>
      <c r="AM67" s="383" t="s">
        <v>17283</v>
      </c>
      <c r="AN67" s="383" t="s">
        <v>17318</v>
      </c>
      <c r="AO67" s="383"/>
      <c r="AP67" s="383"/>
      <c r="AQ67" s="383"/>
      <c r="AR67" s="389"/>
    </row>
    <row r="68" spans="1:44" x14ac:dyDescent="0.25">
      <c r="A68" s="382" t="s">
        <v>17323</v>
      </c>
      <c r="B68" s="383"/>
      <c r="C68" s="383"/>
      <c r="D68" s="383"/>
      <c r="E68" s="383"/>
      <c r="F68" s="383"/>
      <c r="G68" s="383"/>
      <c r="H68" s="383"/>
      <c r="I68" s="383"/>
      <c r="J68" s="383"/>
      <c r="K68" s="383" t="s">
        <v>11446</v>
      </c>
      <c r="L68" s="383"/>
      <c r="M68" s="383" t="s">
        <v>17316</v>
      </c>
      <c r="N68" s="383" t="s">
        <v>17322</v>
      </c>
      <c r="O68" s="383"/>
      <c r="P68" s="383"/>
      <c r="Q68" s="383">
        <v>169</v>
      </c>
      <c r="R68" s="383" t="s">
        <v>17257</v>
      </c>
      <c r="S68" s="383"/>
      <c r="T68" s="383"/>
      <c r="U68" s="383"/>
      <c r="V68" s="383"/>
      <c r="W68" s="383"/>
      <c r="X68" s="383"/>
      <c r="Y68" s="397">
        <v>40358</v>
      </c>
      <c r="Z68" s="383">
        <v>157</v>
      </c>
      <c r="AA68" s="383"/>
      <c r="AB68" s="383"/>
      <c r="AC68" s="383"/>
      <c r="AD68" s="383"/>
      <c r="AE68" s="383"/>
      <c r="AF68" s="383" t="s">
        <v>17291</v>
      </c>
      <c r="AG68" s="383" t="s">
        <v>17282</v>
      </c>
      <c r="AH68" s="398">
        <v>0.79999999999999893</v>
      </c>
      <c r="AI68" s="398">
        <v>9.8000000000000007</v>
      </c>
      <c r="AJ68" s="398">
        <v>10.6</v>
      </c>
      <c r="AK68" s="387">
        <v>4.2</v>
      </c>
      <c r="AL68" s="388">
        <v>7.5471698113207447E-2</v>
      </c>
      <c r="AM68" s="383" t="s">
        <v>17283</v>
      </c>
      <c r="AN68" s="383" t="s">
        <v>17318</v>
      </c>
      <c r="AO68" s="383"/>
      <c r="AP68" s="383"/>
      <c r="AQ68" s="383"/>
      <c r="AR68" s="389"/>
    </row>
    <row r="69" spans="1:44" x14ac:dyDescent="0.25">
      <c r="A69" s="382" t="s">
        <v>17323</v>
      </c>
      <c r="B69" s="383"/>
      <c r="C69" s="383"/>
      <c r="D69" s="383"/>
      <c r="E69" s="383"/>
      <c r="F69" s="383"/>
      <c r="G69" s="383"/>
      <c r="H69" s="383"/>
      <c r="I69" s="383"/>
      <c r="J69" s="383"/>
      <c r="K69" s="383" t="s">
        <v>11446</v>
      </c>
      <c r="L69" s="383"/>
      <c r="M69" s="383" t="s">
        <v>17316</v>
      </c>
      <c r="N69" s="383" t="s">
        <v>17322</v>
      </c>
      <c r="O69" s="383"/>
      <c r="P69" s="383"/>
      <c r="Q69" s="383">
        <v>169</v>
      </c>
      <c r="R69" s="383" t="s">
        <v>17257</v>
      </c>
      <c r="S69" s="383"/>
      <c r="T69" s="383"/>
      <c r="U69" s="383"/>
      <c r="V69" s="383"/>
      <c r="W69" s="383"/>
      <c r="X69" s="383"/>
      <c r="Y69" s="397">
        <v>40358</v>
      </c>
      <c r="Z69" s="383">
        <v>156</v>
      </c>
      <c r="AA69" s="383"/>
      <c r="AB69" s="383"/>
      <c r="AC69" s="383"/>
      <c r="AD69" s="383"/>
      <c r="AE69" s="383"/>
      <c r="AF69" s="383" t="s">
        <v>17291</v>
      </c>
      <c r="AG69" s="383" t="s">
        <v>17282</v>
      </c>
      <c r="AH69" s="398">
        <v>0.80000000000000071</v>
      </c>
      <c r="AI69" s="398">
        <v>9.6999999999999993</v>
      </c>
      <c r="AJ69" s="398">
        <v>10.5</v>
      </c>
      <c r="AK69" s="387">
        <v>4.2</v>
      </c>
      <c r="AL69" s="388">
        <v>7.6190476190476253E-2</v>
      </c>
      <c r="AM69" s="383" t="s">
        <v>17283</v>
      </c>
      <c r="AN69" s="383" t="s">
        <v>17318</v>
      </c>
      <c r="AO69" s="383"/>
      <c r="AP69" s="383"/>
      <c r="AQ69" s="383"/>
      <c r="AR69" s="389"/>
    </row>
    <row r="70" spans="1:44" x14ac:dyDescent="0.25">
      <c r="A70" s="382" t="s">
        <v>17324</v>
      </c>
      <c r="B70" s="383"/>
      <c r="C70" s="383"/>
      <c r="D70" s="383"/>
      <c r="E70" s="383"/>
      <c r="F70" s="383"/>
      <c r="G70" s="383"/>
      <c r="H70" s="383"/>
      <c r="I70" s="383"/>
      <c r="J70" s="383"/>
      <c r="K70" s="383" t="s">
        <v>11446</v>
      </c>
      <c r="L70" s="383"/>
      <c r="M70" s="383" t="s">
        <v>17316</v>
      </c>
      <c r="N70" s="383" t="s">
        <v>17322</v>
      </c>
      <c r="O70" s="383"/>
      <c r="P70" s="383"/>
      <c r="Q70" s="383">
        <v>169</v>
      </c>
      <c r="R70" s="383" t="s">
        <v>17257</v>
      </c>
      <c r="S70" s="383"/>
      <c r="T70" s="383"/>
      <c r="U70" s="384"/>
      <c r="V70" s="383"/>
      <c r="W70" s="383"/>
      <c r="X70" s="383"/>
      <c r="Y70" s="397">
        <v>40359</v>
      </c>
      <c r="Z70" s="383">
        <v>164</v>
      </c>
      <c r="AA70" s="383"/>
      <c r="AB70" s="383"/>
      <c r="AC70" s="383"/>
      <c r="AD70" s="383"/>
      <c r="AE70" s="383"/>
      <c r="AF70" s="384" t="s">
        <v>17291</v>
      </c>
      <c r="AG70" s="383" t="s">
        <v>17282</v>
      </c>
      <c r="AH70" s="398">
        <v>0.5</v>
      </c>
      <c r="AI70" s="398">
        <v>9.4</v>
      </c>
      <c r="AJ70" s="398">
        <v>9.9</v>
      </c>
      <c r="AK70" s="387">
        <v>4.2</v>
      </c>
      <c r="AL70" s="388">
        <v>5.0505050505050504E-2</v>
      </c>
      <c r="AM70" s="383" t="s">
        <v>17283</v>
      </c>
      <c r="AN70" s="383" t="s">
        <v>17318</v>
      </c>
      <c r="AO70" s="383"/>
      <c r="AP70" s="383"/>
      <c r="AQ70" s="383"/>
      <c r="AR70" s="389"/>
    </row>
    <row r="71" spans="1:44" x14ac:dyDescent="0.25">
      <c r="A71" s="382" t="s">
        <v>17324</v>
      </c>
      <c r="B71" s="383"/>
      <c r="C71" s="383"/>
      <c r="D71" s="383"/>
      <c r="E71" s="383"/>
      <c r="F71" s="383"/>
      <c r="G71" s="383"/>
      <c r="H71" s="383"/>
      <c r="I71" s="383"/>
      <c r="J71" s="383"/>
      <c r="K71" s="383" t="s">
        <v>11446</v>
      </c>
      <c r="L71" s="383"/>
      <c r="M71" s="383" t="s">
        <v>17316</v>
      </c>
      <c r="N71" s="383" t="s">
        <v>17322</v>
      </c>
      <c r="O71" s="383"/>
      <c r="P71" s="383"/>
      <c r="Q71" s="383">
        <v>169</v>
      </c>
      <c r="R71" s="383" t="s">
        <v>17257</v>
      </c>
      <c r="S71" s="383"/>
      <c r="T71" s="383"/>
      <c r="U71" s="384"/>
      <c r="V71" s="383"/>
      <c r="W71" s="383"/>
      <c r="X71" s="383"/>
      <c r="Y71" s="397">
        <v>40359</v>
      </c>
      <c r="Z71" s="383">
        <v>162</v>
      </c>
      <c r="AA71" s="383"/>
      <c r="AB71" s="383"/>
      <c r="AC71" s="383"/>
      <c r="AD71" s="383"/>
      <c r="AE71" s="383"/>
      <c r="AF71" s="384" t="s">
        <v>17291</v>
      </c>
      <c r="AG71" s="383" t="s">
        <v>17282</v>
      </c>
      <c r="AH71" s="398">
        <v>0.4</v>
      </c>
      <c r="AI71" s="398">
        <v>8.6999999999999993</v>
      </c>
      <c r="AJ71" s="398">
        <v>9.1</v>
      </c>
      <c r="AK71" s="387">
        <v>4.2</v>
      </c>
      <c r="AL71" s="388">
        <v>4.3956043956043994E-2</v>
      </c>
      <c r="AM71" s="383" t="s">
        <v>17283</v>
      </c>
      <c r="AN71" s="383" t="s">
        <v>17318</v>
      </c>
      <c r="AO71" s="383"/>
      <c r="AP71" s="383"/>
      <c r="AQ71" s="383"/>
      <c r="AR71" s="389"/>
    </row>
    <row r="72" spans="1:44" x14ac:dyDescent="0.25">
      <c r="A72" s="382" t="s">
        <v>17324</v>
      </c>
      <c r="B72" s="383"/>
      <c r="C72" s="383"/>
      <c r="D72" s="383"/>
      <c r="E72" s="383"/>
      <c r="F72" s="383"/>
      <c r="G72" s="383"/>
      <c r="H72" s="383"/>
      <c r="I72" s="383"/>
      <c r="J72" s="383"/>
      <c r="K72" s="383" t="s">
        <v>11446</v>
      </c>
      <c r="L72" s="383"/>
      <c r="M72" s="383" t="s">
        <v>17316</v>
      </c>
      <c r="N72" s="383" t="s">
        <v>17322</v>
      </c>
      <c r="O72" s="383"/>
      <c r="P72" s="383"/>
      <c r="Q72" s="383">
        <v>169</v>
      </c>
      <c r="R72" s="383" t="s">
        <v>17257</v>
      </c>
      <c r="S72" s="383"/>
      <c r="T72" s="383"/>
      <c r="U72" s="384"/>
      <c r="V72" s="383"/>
      <c r="W72" s="383"/>
      <c r="X72" s="383"/>
      <c r="Y72" s="397">
        <v>40359</v>
      </c>
      <c r="Z72" s="383">
        <v>161</v>
      </c>
      <c r="AA72" s="383"/>
      <c r="AB72" s="383"/>
      <c r="AC72" s="383"/>
      <c r="AD72" s="383"/>
      <c r="AE72" s="383"/>
      <c r="AF72" s="384" t="s">
        <v>17291</v>
      </c>
      <c r="AG72" s="383" t="s">
        <v>17282</v>
      </c>
      <c r="AH72" s="398">
        <v>0.30000000000000071</v>
      </c>
      <c r="AI72" s="398">
        <v>8.6</v>
      </c>
      <c r="AJ72" s="398">
        <v>8.9</v>
      </c>
      <c r="AK72" s="387">
        <v>4.2</v>
      </c>
      <c r="AL72" s="388">
        <v>3.3707865168539401E-2</v>
      </c>
      <c r="AM72" s="383" t="s">
        <v>17283</v>
      </c>
      <c r="AN72" s="383" t="s">
        <v>17318</v>
      </c>
      <c r="AO72" s="383"/>
      <c r="AP72" s="383"/>
      <c r="AQ72" s="383"/>
      <c r="AR72" s="389"/>
    </row>
    <row r="73" spans="1:44" x14ac:dyDescent="0.25">
      <c r="A73" s="382" t="s">
        <v>17324</v>
      </c>
      <c r="B73" s="383"/>
      <c r="C73" s="383"/>
      <c r="D73" s="383"/>
      <c r="E73" s="383"/>
      <c r="F73" s="383"/>
      <c r="G73" s="383"/>
      <c r="H73" s="383"/>
      <c r="I73" s="383"/>
      <c r="J73" s="383"/>
      <c r="K73" s="383" t="s">
        <v>11446</v>
      </c>
      <c r="L73" s="383"/>
      <c r="M73" s="383" t="s">
        <v>17316</v>
      </c>
      <c r="N73" s="383" t="s">
        <v>17322</v>
      </c>
      <c r="O73" s="383"/>
      <c r="P73" s="383"/>
      <c r="Q73" s="383">
        <v>169</v>
      </c>
      <c r="R73" s="383" t="s">
        <v>17257</v>
      </c>
      <c r="S73" s="383"/>
      <c r="T73" s="383"/>
      <c r="U73" s="384"/>
      <c r="V73" s="383"/>
      <c r="W73" s="383"/>
      <c r="X73" s="383"/>
      <c r="Y73" s="397">
        <v>40359</v>
      </c>
      <c r="Z73" s="383">
        <v>161</v>
      </c>
      <c r="AA73" s="383"/>
      <c r="AB73" s="383"/>
      <c r="AC73" s="383"/>
      <c r="AD73" s="383"/>
      <c r="AE73" s="383"/>
      <c r="AF73" s="384" t="s">
        <v>17291</v>
      </c>
      <c r="AG73" s="383" t="s">
        <v>17282</v>
      </c>
      <c r="AH73" s="398">
        <v>0.4</v>
      </c>
      <c r="AI73" s="398">
        <v>8.5</v>
      </c>
      <c r="AJ73" s="398">
        <v>8.9</v>
      </c>
      <c r="AK73" s="387">
        <v>4.2</v>
      </c>
      <c r="AL73" s="388">
        <v>4.4943820224719142E-2</v>
      </c>
      <c r="AM73" s="383" t="s">
        <v>17283</v>
      </c>
      <c r="AN73" s="383" t="s">
        <v>17318</v>
      </c>
      <c r="AO73" s="383"/>
      <c r="AP73" s="383"/>
      <c r="AQ73" s="383"/>
      <c r="AR73" s="389"/>
    </row>
    <row r="74" spans="1:44" x14ac:dyDescent="0.25">
      <c r="A74" s="382" t="s">
        <v>17324</v>
      </c>
      <c r="B74" s="383"/>
      <c r="C74" s="383"/>
      <c r="D74" s="383"/>
      <c r="E74" s="383"/>
      <c r="F74" s="383"/>
      <c r="G74" s="383"/>
      <c r="H74" s="383"/>
      <c r="I74" s="383"/>
      <c r="J74" s="383"/>
      <c r="K74" s="383" t="s">
        <v>11446</v>
      </c>
      <c r="L74" s="383"/>
      <c r="M74" s="383" t="s">
        <v>17316</v>
      </c>
      <c r="N74" s="383" t="s">
        <v>17322</v>
      </c>
      <c r="O74" s="383"/>
      <c r="P74" s="383"/>
      <c r="Q74" s="383">
        <v>169</v>
      </c>
      <c r="R74" s="383" t="s">
        <v>17257</v>
      </c>
      <c r="S74" s="383"/>
      <c r="T74" s="383"/>
      <c r="U74" s="384"/>
      <c r="V74" s="383"/>
      <c r="W74" s="383"/>
      <c r="X74" s="383"/>
      <c r="Y74" s="397">
        <v>40359</v>
      </c>
      <c r="Z74" s="383">
        <v>161</v>
      </c>
      <c r="AA74" s="383"/>
      <c r="AB74" s="383"/>
      <c r="AC74" s="383"/>
      <c r="AD74" s="383"/>
      <c r="AE74" s="383"/>
      <c r="AF74" s="384" t="s">
        <v>17291</v>
      </c>
      <c r="AG74" s="383" t="s">
        <v>17282</v>
      </c>
      <c r="AH74" s="398">
        <v>0.4</v>
      </c>
      <c r="AI74" s="398">
        <v>8.5</v>
      </c>
      <c r="AJ74" s="398">
        <v>8.9</v>
      </c>
      <c r="AK74" s="387">
        <v>4.2</v>
      </c>
      <c r="AL74" s="388">
        <v>4.4943820224719142E-2</v>
      </c>
      <c r="AM74" s="383" t="s">
        <v>17283</v>
      </c>
      <c r="AN74" s="383" t="s">
        <v>17318</v>
      </c>
      <c r="AO74" s="383"/>
      <c r="AP74" s="383"/>
      <c r="AQ74" s="383"/>
      <c r="AR74" s="389"/>
    </row>
    <row r="75" spans="1:44" x14ac:dyDescent="0.25">
      <c r="A75" s="382" t="s">
        <v>17324</v>
      </c>
      <c r="B75" s="383"/>
      <c r="C75" s="383"/>
      <c r="D75" s="383"/>
      <c r="E75" s="383"/>
      <c r="F75" s="383"/>
      <c r="G75" s="383"/>
      <c r="H75" s="383"/>
      <c r="I75" s="383"/>
      <c r="J75" s="383"/>
      <c r="K75" s="383" t="s">
        <v>11446</v>
      </c>
      <c r="L75" s="383"/>
      <c r="M75" s="383" t="s">
        <v>17316</v>
      </c>
      <c r="N75" s="383" t="s">
        <v>17322</v>
      </c>
      <c r="O75" s="383"/>
      <c r="P75" s="383"/>
      <c r="Q75" s="383">
        <v>169</v>
      </c>
      <c r="R75" s="383" t="s">
        <v>17257</v>
      </c>
      <c r="S75" s="383"/>
      <c r="T75" s="383"/>
      <c r="U75" s="384"/>
      <c r="V75" s="383"/>
      <c r="W75" s="383"/>
      <c r="X75" s="383"/>
      <c r="Y75" s="397">
        <v>40359</v>
      </c>
      <c r="Z75" s="383">
        <v>166</v>
      </c>
      <c r="AA75" s="383"/>
      <c r="AB75" s="383"/>
      <c r="AC75" s="383"/>
      <c r="AD75" s="383"/>
      <c r="AE75" s="383"/>
      <c r="AF75" s="384" t="s">
        <v>17291</v>
      </c>
      <c r="AG75" s="383" t="s">
        <v>17282</v>
      </c>
      <c r="AH75" s="398">
        <v>0.4</v>
      </c>
      <c r="AI75" s="398">
        <v>8.5</v>
      </c>
      <c r="AJ75" s="398">
        <v>8.9</v>
      </c>
      <c r="AK75" s="387">
        <v>4.2</v>
      </c>
      <c r="AL75" s="388">
        <v>4.4943820224719142E-2</v>
      </c>
      <c r="AM75" s="383" t="s">
        <v>17283</v>
      </c>
      <c r="AN75" s="383" t="s">
        <v>17318</v>
      </c>
      <c r="AO75" s="383"/>
      <c r="AP75" s="383"/>
      <c r="AQ75" s="383"/>
      <c r="AR75" s="389"/>
    </row>
    <row r="76" spans="1:44" x14ac:dyDescent="0.25">
      <c r="A76" s="382" t="s">
        <v>17324</v>
      </c>
      <c r="B76" s="383"/>
      <c r="C76" s="383"/>
      <c r="D76" s="383"/>
      <c r="E76" s="383"/>
      <c r="F76" s="383"/>
      <c r="G76" s="383"/>
      <c r="H76" s="383"/>
      <c r="I76" s="383"/>
      <c r="J76" s="383"/>
      <c r="K76" s="383" t="s">
        <v>11446</v>
      </c>
      <c r="L76" s="383"/>
      <c r="M76" s="383" t="s">
        <v>17316</v>
      </c>
      <c r="N76" s="383" t="s">
        <v>17322</v>
      </c>
      <c r="O76" s="383"/>
      <c r="P76" s="383"/>
      <c r="Q76" s="383">
        <v>169</v>
      </c>
      <c r="R76" s="383" t="s">
        <v>17257</v>
      </c>
      <c r="S76" s="383"/>
      <c r="T76" s="383"/>
      <c r="U76" s="384"/>
      <c r="V76" s="383"/>
      <c r="W76" s="383"/>
      <c r="X76" s="383"/>
      <c r="Y76" s="397">
        <v>40359</v>
      </c>
      <c r="Z76" s="383">
        <v>166</v>
      </c>
      <c r="AA76" s="383"/>
      <c r="AB76" s="383"/>
      <c r="AC76" s="383"/>
      <c r="AD76" s="383"/>
      <c r="AE76" s="383"/>
      <c r="AF76" s="384" t="s">
        <v>17291</v>
      </c>
      <c r="AG76" s="383" t="s">
        <v>17282</v>
      </c>
      <c r="AH76" s="398">
        <v>0.5</v>
      </c>
      <c r="AI76" s="398">
        <v>8.4</v>
      </c>
      <c r="AJ76" s="398">
        <v>8.9</v>
      </c>
      <c r="AK76" s="387">
        <v>4.2</v>
      </c>
      <c r="AL76" s="388">
        <v>5.6179775280898875E-2</v>
      </c>
      <c r="AM76" s="383" t="s">
        <v>17283</v>
      </c>
      <c r="AN76" s="383" t="s">
        <v>17318</v>
      </c>
      <c r="AO76" s="383"/>
      <c r="AP76" s="383"/>
      <c r="AQ76" s="383"/>
      <c r="AR76" s="389"/>
    </row>
    <row r="77" spans="1:44" x14ac:dyDescent="0.25">
      <c r="A77" s="382" t="s">
        <v>17324</v>
      </c>
      <c r="B77" s="383"/>
      <c r="C77" s="383"/>
      <c r="D77" s="383"/>
      <c r="E77" s="383"/>
      <c r="F77" s="383"/>
      <c r="G77" s="383"/>
      <c r="H77" s="383"/>
      <c r="I77" s="383"/>
      <c r="J77" s="383"/>
      <c r="K77" s="383" t="s">
        <v>11446</v>
      </c>
      <c r="L77" s="383"/>
      <c r="M77" s="383" t="s">
        <v>17316</v>
      </c>
      <c r="N77" s="383" t="s">
        <v>17322</v>
      </c>
      <c r="O77" s="383"/>
      <c r="P77" s="383"/>
      <c r="Q77" s="383">
        <v>169</v>
      </c>
      <c r="R77" s="383" t="s">
        <v>17257</v>
      </c>
      <c r="S77" s="383"/>
      <c r="T77" s="383"/>
      <c r="U77" s="384"/>
      <c r="V77" s="383"/>
      <c r="W77" s="383"/>
      <c r="X77" s="383"/>
      <c r="Y77" s="397">
        <v>40359</v>
      </c>
      <c r="Z77" s="383">
        <v>166</v>
      </c>
      <c r="AA77" s="383"/>
      <c r="AB77" s="383"/>
      <c r="AC77" s="383"/>
      <c r="AD77" s="383"/>
      <c r="AE77" s="383"/>
      <c r="AF77" s="384" t="s">
        <v>17291</v>
      </c>
      <c r="AG77" s="383" t="s">
        <v>17282</v>
      </c>
      <c r="AH77" s="398">
        <v>0.5</v>
      </c>
      <c r="AI77" s="398">
        <v>8.3000000000000007</v>
      </c>
      <c r="AJ77" s="398">
        <v>8.8000000000000007</v>
      </c>
      <c r="AK77" s="387">
        <v>4.2</v>
      </c>
      <c r="AL77" s="388">
        <v>5.6818181818181816E-2</v>
      </c>
      <c r="AM77" s="383" t="s">
        <v>17283</v>
      </c>
      <c r="AN77" s="383" t="s">
        <v>17318</v>
      </c>
      <c r="AO77" s="383"/>
      <c r="AP77" s="383"/>
      <c r="AQ77" s="383"/>
      <c r="AR77" s="389"/>
    </row>
    <row r="78" spans="1:44" x14ac:dyDescent="0.25">
      <c r="A78" s="382" t="s">
        <v>17324</v>
      </c>
      <c r="B78" s="383"/>
      <c r="C78" s="383"/>
      <c r="D78" s="383"/>
      <c r="E78" s="383"/>
      <c r="F78" s="383"/>
      <c r="G78" s="383"/>
      <c r="H78" s="383"/>
      <c r="I78" s="383"/>
      <c r="J78" s="383"/>
      <c r="K78" s="383" t="s">
        <v>11446</v>
      </c>
      <c r="L78" s="383"/>
      <c r="M78" s="383" t="s">
        <v>17316</v>
      </c>
      <c r="N78" s="383" t="s">
        <v>17322</v>
      </c>
      <c r="O78" s="383"/>
      <c r="P78" s="383"/>
      <c r="Q78" s="383">
        <v>169</v>
      </c>
      <c r="R78" s="383" t="s">
        <v>17257</v>
      </c>
      <c r="S78" s="383"/>
      <c r="T78" s="383"/>
      <c r="U78" s="384"/>
      <c r="V78" s="383"/>
      <c r="W78" s="383"/>
      <c r="X78" s="383"/>
      <c r="Y78" s="397">
        <v>40359</v>
      </c>
      <c r="Z78" s="383">
        <v>165</v>
      </c>
      <c r="AA78" s="383"/>
      <c r="AB78" s="383"/>
      <c r="AC78" s="383"/>
      <c r="AD78" s="383"/>
      <c r="AE78" s="383"/>
      <c r="AF78" s="384" t="s">
        <v>17291</v>
      </c>
      <c r="AG78" s="383" t="s">
        <v>17282</v>
      </c>
      <c r="AH78" s="398">
        <v>0.5</v>
      </c>
      <c r="AI78" s="398">
        <v>8.3000000000000007</v>
      </c>
      <c r="AJ78" s="398">
        <v>8.8000000000000007</v>
      </c>
      <c r="AK78" s="387">
        <v>4.2</v>
      </c>
      <c r="AL78" s="388">
        <v>5.6818181818181816E-2</v>
      </c>
      <c r="AM78" s="383" t="s">
        <v>17283</v>
      </c>
      <c r="AN78" s="383" t="s">
        <v>17318</v>
      </c>
      <c r="AO78" s="383"/>
      <c r="AP78" s="383"/>
      <c r="AQ78" s="383"/>
      <c r="AR78" s="389"/>
    </row>
    <row r="79" spans="1:44" x14ac:dyDescent="0.25">
      <c r="A79" s="396" t="s">
        <v>17325</v>
      </c>
      <c r="B79" s="383"/>
      <c r="C79" s="383"/>
      <c r="D79" s="383"/>
      <c r="E79" s="383"/>
      <c r="F79" s="383"/>
      <c r="G79" s="383"/>
      <c r="H79" s="383"/>
      <c r="I79" s="383"/>
      <c r="J79" s="383"/>
      <c r="K79" s="383" t="s">
        <v>11446</v>
      </c>
      <c r="L79" s="383"/>
      <c r="M79" s="383" t="s">
        <v>17316</v>
      </c>
      <c r="N79" s="383" t="s">
        <v>17322</v>
      </c>
      <c r="O79" s="383"/>
      <c r="P79" s="383"/>
      <c r="Q79" s="383">
        <v>169</v>
      </c>
      <c r="R79" s="383" t="s">
        <v>17257</v>
      </c>
      <c r="S79" s="383"/>
      <c r="T79" s="383"/>
      <c r="U79" s="384"/>
      <c r="V79" s="383"/>
      <c r="W79" s="383"/>
      <c r="X79" s="383"/>
      <c r="Y79" s="397">
        <v>40359</v>
      </c>
      <c r="Z79" s="383">
        <v>159</v>
      </c>
      <c r="AA79" s="383"/>
      <c r="AB79" s="383"/>
      <c r="AC79" s="383"/>
      <c r="AD79" s="383"/>
      <c r="AE79" s="383"/>
      <c r="AF79" s="384" t="s">
        <v>17291</v>
      </c>
      <c r="AG79" s="383" t="s">
        <v>17282</v>
      </c>
      <c r="AH79" s="398">
        <v>0.60000000000000053</v>
      </c>
      <c r="AI79" s="398">
        <v>7.1</v>
      </c>
      <c r="AJ79" s="398">
        <v>7.7</v>
      </c>
      <c r="AK79" s="387">
        <v>4</v>
      </c>
      <c r="AL79" s="388">
        <v>7.792207792207799E-2</v>
      </c>
      <c r="AM79" s="383" t="s">
        <v>17283</v>
      </c>
      <c r="AN79" s="383" t="s">
        <v>17318</v>
      </c>
      <c r="AO79" s="383"/>
      <c r="AP79" s="383"/>
      <c r="AQ79" s="383"/>
      <c r="AR79" s="389"/>
    </row>
    <row r="80" spans="1:44" x14ac:dyDescent="0.25">
      <c r="A80" s="396" t="s">
        <v>17325</v>
      </c>
      <c r="B80" s="383"/>
      <c r="C80" s="383"/>
      <c r="D80" s="383"/>
      <c r="E80" s="383"/>
      <c r="F80" s="383"/>
      <c r="G80" s="383"/>
      <c r="H80" s="383"/>
      <c r="I80" s="383"/>
      <c r="J80" s="383"/>
      <c r="K80" s="383" t="s">
        <v>11446</v>
      </c>
      <c r="L80" s="383"/>
      <c r="M80" s="383" t="s">
        <v>17316</v>
      </c>
      <c r="N80" s="383" t="s">
        <v>17322</v>
      </c>
      <c r="O80" s="383"/>
      <c r="P80" s="383"/>
      <c r="Q80" s="383">
        <v>169</v>
      </c>
      <c r="R80" s="383" t="s">
        <v>17257</v>
      </c>
      <c r="S80" s="383"/>
      <c r="T80" s="383"/>
      <c r="U80" s="384"/>
      <c r="V80" s="383"/>
      <c r="W80" s="383"/>
      <c r="X80" s="383"/>
      <c r="Y80" s="397">
        <v>40359</v>
      </c>
      <c r="Z80" s="383">
        <v>159</v>
      </c>
      <c r="AA80" s="383"/>
      <c r="AB80" s="383"/>
      <c r="AC80" s="383"/>
      <c r="AD80" s="383"/>
      <c r="AE80" s="383"/>
      <c r="AF80" s="384" t="s">
        <v>17291</v>
      </c>
      <c r="AG80" s="383" t="s">
        <v>17282</v>
      </c>
      <c r="AH80" s="398">
        <v>0.6</v>
      </c>
      <c r="AI80" s="398">
        <v>6.9</v>
      </c>
      <c r="AJ80" s="398">
        <v>7.5</v>
      </c>
      <c r="AK80" s="387">
        <v>4</v>
      </c>
      <c r="AL80" s="388">
        <v>7.9999999999999946E-2</v>
      </c>
      <c r="AM80" s="383" t="s">
        <v>17283</v>
      </c>
      <c r="AN80" s="383" t="s">
        <v>17318</v>
      </c>
      <c r="AO80" s="383"/>
      <c r="AP80" s="383"/>
      <c r="AQ80" s="383"/>
      <c r="AR80" s="389"/>
    </row>
    <row r="81" spans="1:44" x14ac:dyDescent="0.25">
      <c r="A81" s="396" t="s">
        <v>17325</v>
      </c>
      <c r="B81" s="383"/>
      <c r="C81" s="383"/>
      <c r="D81" s="383"/>
      <c r="E81" s="383"/>
      <c r="F81" s="383"/>
      <c r="G81" s="383"/>
      <c r="H81" s="383"/>
      <c r="I81" s="383"/>
      <c r="J81" s="383"/>
      <c r="K81" s="383" t="s">
        <v>11446</v>
      </c>
      <c r="L81" s="383"/>
      <c r="M81" s="383" t="s">
        <v>17316</v>
      </c>
      <c r="N81" s="383" t="s">
        <v>17322</v>
      </c>
      <c r="O81" s="383"/>
      <c r="P81" s="383"/>
      <c r="Q81" s="383">
        <v>169</v>
      </c>
      <c r="R81" s="383" t="s">
        <v>17257</v>
      </c>
      <c r="S81" s="383"/>
      <c r="T81" s="383"/>
      <c r="U81" s="384"/>
      <c r="V81" s="383"/>
      <c r="W81" s="383"/>
      <c r="X81" s="383"/>
      <c r="Y81" s="397">
        <v>40359</v>
      </c>
      <c r="Z81" s="383">
        <v>159</v>
      </c>
      <c r="AA81" s="383"/>
      <c r="AB81" s="383"/>
      <c r="AC81" s="383"/>
      <c r="AD81" s="383"/>
      <c r="AE81" s="383"/>
      <c r="AF81" s="384" t="s">
        <v>17291</v>
      </c>
      <c r="AG81" s="383" t="s">
        <v>17282</v>
      </c>
      <c r="AH81" s="398">
        <v>0.60000000000000053</v>
      </c>
      <c r="AI81" s="398">
        <v>7.1</v>
      </c>
      <c r="AJ81" s="398">
        <v>7.7</v>
      </c>
      <c r="AK81" s="387">
        <v>4.0999999999999996</v>
      </c>
      <c r="AL81" s="388">
        <v>7.792207792207799E-2</v>
      </c>
      <c r="AM81" s="383" t="s">
        <v>17283</v>
      </c>
      <c r="AN81" s="383" t="s">
        <v>17318</v>
      </c>
      <c r="AO81" s="383"/>
      <c r="AP81" s="383"/>
      <c r="AQ81" s="383"/>
      <c r="AR81" s="389"/>
    </row>
    <row r="82" spans="1:44" x14ac:dyDescent="0.25">
      <c r="A82" s="396" t="s">
        <v>17325</v>
      </c>
      <c r="B82" s="383"/>
      <c r="C82" s="383"/>
      <c r="D82" s="383"/>
      <c r="E82" s="383"/>
      <c r="F82" s="383"/>
      <c r="G82" s="383"/>
      <c r="H82" s="383"/>
      <c r="I82" s="383"/>
      <c r="J82" s="383"/>
      <c r="K82" s="383" t="s">
        <v>11446</v>
      </c>
      <c r="L82" s="383"/>
      <c r="M82" s="383" t="s">
        <v>17316</v>
      </c>
      <c r="N82" s="383" t="s">
        <v>17322</v>
      </c>
      <c r="O82" s="383"/>
      <c r="P82" s="383"/>
      <c r="Q82" s="383">
        <v>169</v>
      </c>
      <c r="R82" s="383" t="s">
        <v>17257</v>
      </c>
      <c r="S82" s="383"/>
      <c r="T82" s="383"/>
      <c r="U82" s="384"/>
      <c r="V82" s="383"/>
      <c r="W82" s="383"/>
      <c r="X82" s="383"/>
      <c r="Y82" s="397">
        <v>40359</v>
      </c>
      <c r="Z82" s="383">
        <v>159</v>
      </c>
      <c r="AA82" s="383"/>
      <c r="AB82" s="383"/>
      <c r="AC82" s="383"/>
      <c r="AD82" s="383"/>
      <c r="AE82" s="383"/>
      <c r="AF82" s="384" t="s">
        <v>17291</v>
      </c>
      <c r="AG82" s="383" t="s">
        <v>17282</v>
      </c>
      <c r="AH82" s="398">
        <v>0.6</v>
      </c>
      <c r="AI82" s="398">
        <v>6.9</v>
      </c>
      <c r="AJ82" s="398">
        <v>7.5</v>
      </c>
      <c r="AK82" s="387">
        <v>4.0999999999999996</v>
      </c>
      <c r="AL82" s="388">
        <v>7.9999999999999946E-2</v>
      </c>
      <c r="AM82" s="383" t="s">
        <v>17283</v>
      </c>
      <c r="AN82" s="383" t="s">
        <v>17318</v>
      </c>
      <c r="AO82" s="383"/>
      <c r="AP82" s="383"/>
      <c r="AQ82" s="383"/>
      <c r="AR82" s="389"/>
    </row>
    <row r="83" spans="1:44" x14ac:dyDescent="0.25">
      <c r="A83" s="396" t="s">
        <v>17325</v>
      </c>
      <c r="B83" s="383"/>
      <c r="C83" s="383"/>
      <c r="D83" s="383"/>
      <c r="E83" s="383"/>
      <c r="F83" s="383"/>
      <c r="G83" s="383"/>
      <c r="H83" s="383"/>
      <c r="I83" s="383"/>
      <c r="J83" s="383"/>
      <c r="K83" s="383" t="s">
        <v>11446</v>
      </c>
      <c r="L83" s="383"/>
      <c r="M83" s="383" t="s">
        <v>17316</v>
      </c>
      <c r="N83" s="383" t="s">
        <v>17322</v>
      </c>
      <c r="O83" s="383"/>
      <c r="P83" s="383"/>
      <c r="Q83" s="383">
        <v>169</v>
      </c>
      <c r="R83" s="383" t="s">
        <v>17257</v>
      </c>
      <c r="S83" s="383"/>
      <c r="T83" s="383"/>
      <c r="U83" s="384"/>
      <c r="V83" s="383"/>
      <c r="W83" s="383"/>
      <c r="X83" s="383"/>
      <c r="Y83" s="397">
        <v>40359</v>
      </c>
      <c r="Z83" s="383">
        <v>159</v>
      </c>
      <c r="AA83" s="383"/>
      <c r="AB83" s="383"/>
      <c r="AC83" s="383"/>
      <c r="AD83" s="383"/>
      <c r="AE83" s="383"/>
      <c r="AF83" s="384" t="s">
        <v>17291</v>
      </c>
      <c r="AG83" s="383" t="s">
        <v>17282</v>
      </c>
      <c r="AH83" s="398">
        <v>0.60000000000000053</v>
      </c>
      <c r="AI83" s="398">
        <v>6.8</v>
      </c>
      <c r="AJ83" s="398">
        <v>7.4</v>
      </c>
      <c r="AK83" s="387">
        <v>4.0999999999999996</v>
      </c>
      <c r="AL83" s="388">
        <v>8.1081081081081155E-2</v>
      </c>
      <c r="AM83" s="383" t="s">
        <v>17283</v>
      </c>
      <c r="AN83" s="383" t="s">
        <v>17318</v>
      </c>
      <c r="AO83" s="383"/>
      <c r="AP83" s="383"/>
      <c r="AQ83" s="383"/>
      <c r="AR83" s="389"/>
    </row>
    <row r="84" spans="1:44" x14ac:dyDescent="0.25">
      <c r="A84" s="396" t="s">
        <v>17325</v>
      </c>
      <c r="B84" s="383"/>
      <c r="C84" s="383"/>
      <c r="D84" s="383"/>
      <c r="E84" s="383"/>
      <c r="F84" s="383"/>
      <c r="G84" s="383"/>
      <c r="H84" s="383"/>
      <c r="I84" s="383"/>
      <c r="J84" s="383"/>
      <c r="K84" s="383" t="s">
        <v>11446</v>
      </c>
      <c r="L84" s="383"/>
      <c r="M84" s="383" t="s">
        <v>17316</v>
      </c>
      <c r="N84" s="383" t="s">
        <v>17322</v>
      </c>
      <c r="O84" s="383"/>
      <c r="P84" s="383"/>
      <c r="Q84" s="383">
        <v>169</v>
      </c>
      <c r="R84" s="383" t="s">
        <v>17257</v>
      </c>
      <c r="S84" s="383"/>
      <c r="T84" s="383"/>
      <c r="U84" s="384"/>
      <c r="V84" s="383"/>
      <c r="W84" s="383"/>
      <c r="X84" s="383"/>
      <c r="Y84" s="397">
        <v>40359</v>
      </c>
      <c r="Z84" s="383">
        <v>159</v>
      </c>
      <c r="AA84" s="383"/>
      <c r="AB84" s="383"/>
      <c r="AC84" s="383"/>
      <c r="AD84" s="383"/>
      <c r="AE84" s="383"/>
      <c r="AF84" s="384" t="s">
        <v>17291</v>
      </c>
      <c r="AG84" s="383" t="s">
        <v>17282</v>
      </c>
      <c r="AH84" s="398">
        <v>0.60000000000000053</v>
      </c>
      <c r="AI84" s="398">
        <v>6.8</v>
      </c>
      <c r="AJ84" s="398">
        <v>7.4</v>
      </c>
      <c r="AK84" s="387">
        <v>4.0999999999999996</v>
      </c>
      <c r="AL84" s="388">
        <v>8.1081081081081155E-2</v>
      </c>
      <c r="AM84" s="383" t="s">
        <v>17283</v>
      </c>
      <c r="AN84" s="383" t="s">
        <v>17318</v>
      </c>
      <c r="AO84" s="383"/>
      <c r="AP84" s="383"/>
      <c r="AQ84" s="383"/>
      <c r="AR84" s="389"/>
    </row>
    <row r="85" spans="1:44" x14ac:dyDescent="0.25">
      <c r="A85" s="396" t="s">
        <v>17325</v>
      </c>
      <c r="B85" s="383"/>
      <c r="C85" s="383"/>
      <c r="D85" s="383"/>
      <c r="E85" s="383"/>
      <c r="F85" s="383"/>
      <c r="G85" s="383"/>
      <c r="H85" s="383"/>
      <c r="I85" s="383"/>
      <c r="J85" s="383"/>
      <c r="K85" s="383" t="s">
        <v>11446</v>
      </c>
      <c r="L85" s="383"/>
      <c r="M85" s="383" t="s">
        <v>17316</v>
      </c>
      <c r="N85" s="383" t="s">
        <v>17322</v>
      </c>
      <c r="O85" s="383"/>
      <c r="P85" s="383"/>
      <c r="Q85" s="383">
        <v>169</v>
      </c>
      <c r="R85" s="383" t="s">
        <v>17257</v>
      </c>
      <c r="S85" s="383"/>
      <c r="T85" s="383"/>
      <c r="U85" s="384"/>
      <c r="V85" s="383"/>
      <c r="W85" s="383"/>
      <c r="X85" s="383"/>
      <c r="Y85" s="397">
        <v>40359</v>
      </c>
      <c r="Z85" s="383">
        <v>159</v>
      </c>
      <c r="AA85" s="383"/>
      <c r="AB85" s="383"/>
      <c r="AC85" s="383"/>
      <c r="AD85" s="383"/>
      <c r="AE85" s="383"/>
      <c r="AF85" s="384" t="s">
        <v>17291</v>
      </c>
      <c r="AG85" s="383" t="s">
        <v>17282</v>
      </c>
      <c r="AH85" s="398">
        <v>0.60000000000000053</v>
      </c>
      <c r="AI85" s="398">
        <v>6.8</v>
      </c>
      <c r="AJ85" s="398">
        <v>7.4</v>
      </c>
      <c r="AK85" s="387">
        <v>4.0999999999999996</v>
      </c>
      <c r="AL85" s="388">
        <v>8.1081081081081155E-2</v>
      </c>
      <c r="AM85" s="383" t="s">
        <v>17283</v>
      </c>
      <c r="AN85" s="383" t="s">
        <v>17318</v>
      </c>
      <c r="AO85" s="383"/>
      <c r="AP85" s="383"/>
      <c r="AQ85" s="383"/>
      <c r="AR85" s="389"/>
    </row>
    <row r="86" spans="1:44" x14ac:dyDescent="0.25">
      <c r="A86" s="396" t="s">
        <v>17325</v>
      </c>
      <c r="B86" s="383"/>
      <c r="C86" s="383"/>
      <c r="D86" s="383"/>
      <c r="E86" s="383"/>
      <c r="F86" s="383"/>
      <c r="G86" s="383"/>
      <c r="H86" s="383"/>
      <c r="I86" s="383"/>
      <c r="J86" s="383"/>
      <c r="K86" s="383" t="s">
        <v>11446</v>
      </c>
      <c r="L86" s="383"/>
      <c r="M86" s="383" t="s">
        <v>17316</v>
      </c>
      <c r="N86" s="383" t="s">
        <v>17322</v>
      </c>
      <c r="O86" s="383"/>
      <c r="P86" s="383"/>
      <c r="Q86" s="383">
        <v>169</v>
      </c>
      <c r="R86" s="383" t="s">
        <v>17257</v>
      </c>
      <c r="S86" s="383"/>
      <c r="T86" s="383"/>
      <c r="U86" s="384"/>
      <c r="V86" s="383"/>
      <c r="W86" s="383"/>
      <c r="X86" s="383"/>
      <c r="Y86" s="397">
        <v>40359</v>
      </c>
      <c r="Z86" s="383">
        <v>159</v>
      </c>
      <c r="AA86" s="383"/>
      <c r="AB86" s="383"/>
      <c r="AC86" s="383"/>
      <c r="AD86" s="383"/>
      <c r="AE86" s="383"/>
      <c r="AF86" s="384" t="s">
        <v>17291</v>
      </c>
      <c r="AG86" s="383" t="s">
        <v>17282</v>
      </c>
      <c r="AH86" s="398">
        <v>0.60000000000000053</v>
      </c>
      <c r="AI86" s="398">
        <v>6.8</v>
      </c>
      <c r="AJ86" s="398">
        <v>7.4</v>
      </c>
      <c r="AK86" s="387">
        <v>4.0999999999999996</v>
      </c>
      <c r="AL86" s="388">
        <v>8.1081081081081155E-2</v>
      </c>
      <c r="AM86" s="383" t="s">
        <v>17283</v>
      </c>
      <c r="AN86" s="383" t="s">
        <v>17318</v>
      </c>
      <c r="AO86" s="383"/>
      <c r="AP86" s="383"/>
      <c r="AQ86" s="383"/>
      <c r="AR86" s="389"/>
    </row>
    <row r="87" spans="1:44" x14ac:dyDescent="0.25">
      <c r="A87" s="396" t="s">
        <v>17325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 t="s">
        <v>11446</v>
      </c>
      <c r="L87" s="383"/>
      <c r="M87" s="383" t="s">
        <v>17316</v>
      </c>
      <c r="N87" s="383" t="s">
        <v>17322</v>
      </c>
      <c r="O87" s="383"/>
      <c r="P87" s="383"/>
      <c r="Q87" s="383">
        <v>169</v>
      </c>
      <c r="R87" s="383" t="s">
        <v>17257</v>
      </c>
      <c r="S87" s="383"/>
      <c r="T87" s="383"/>
      <c r="U87" s="384"/>
      <c r="V87" s="383"/>
      <c r="W87" s="383"/>
      <c r="X87" s="383"/>
      <c r="Y87" s="397">
        <v>40359</v>
      </c>
      <c r="Z87" s="383">
        <v>159</v>
      </c>
      <c r="AA87" s="383"/>
      <c r="AB87" s="383"/>
      <c r="AC87" s="383"/>
      <c r="AD87" s="383"/>
      <c r="AE87" s="383"/>
      <c r="AF87" s="384" t="s">
        <v>17291</v>
      </c>
      <c r="AG87" s="383" t="s">
        <v>17282</v>
      </c>
      <c r="AH87" s="398">
        <v>0.6</v>
      </c>
      <c r="AI87" s="398">
        <v>6.7</v>
      </c>
      <c r="AJ87" s="398">
        <v>7.3</v>
      </c>
      <c r="AK87" s="387">
        <v>4</v>
      </c>
      <c r="AL87" s="388">
        <v>8.2191780821917762E-2</v>
      </c>
      <c r="AM87" s="383" t="s">
        <v>17283</v>
      </c>
      <c r="AN87" s="383" t="s">
        <v>17318</v>
      </c>
      <c r="AO87" s="383"/>
      <c r="AP87" s="383"/>
      <c r="AQ87" s="383"/>
      <c r="AR87" s="389"/>
    </row>
    <row r="88" spans="1:44" x14ac:dyDescent="0.25">
      <c r="A88" s="382" t="s">
        <v>17326</v>
      </c>
      <c r="B88" s="383"/>
      <c r="C88" s="383"/>
      <c r="D88" s="383"/>
      <c r="E88" s="383"/>
      <c r="F88" s="383"/>
      <c r="G88" s="383"/>
      <c r="H88" s="383"/>
      <c r="I88" s="383"/>
      <c r="J88" s="383"/>
      <c r="K88" s="383" t="s">
        <v>17327</v>
      </c>
      <c r="L88" s="383"/>
      <c r="M88" s="383" t="s">
        <v>17328</v>
      </c>
      <c r="N88" s="383" t="s">
        <v>17329</v>
      </c>
      <c r="O88" s="383"/>
      <c r="P88" s="383"/>
      <c r="Q88" s="383" t="s">
        <v>17330</v>
      </c>
      <c r="R88" s="383" t="s">
        <v>11368</v>
      </c>
      <c r="S88" s="383"/>
      <c r="T88" s="383"/>
      <c r="U88" s="383"/>
      <c r="V88" s="383"/>
      <c r="W88" s="383"/>
      <c r="X88" s="383"/>
      <c r="Y88" s="397">
        <v>40352</v>
      </c>
      <c r="Z88" s="384">
        <v>272</v>
      </c>
      <c r="AA88" s="383"/>
      <c r="AB88" s="383"/>
      <c r="AC88" s="383"/>
      <c r="AD88" s="383"/>
      <c r="AE88" s="383"/>
      <c r="AF88" s="383" t="s">
        <v>17263</v>
      </c>
      <c r="AG88" s="383" t="s">
        <v>17282</v>
      </c>
      <c r="AH88" s="387" t="s">
        <v>17331</v>
      </c>
      <c r="AI88" s="383"/>
      <c r="AJ88" s="387">
        <v>3.2142857142857149</v>
      </c>
      <c r="AK88" s="387">
        <v>12.689285714285718</v>
      </c>
      <c r="AL88" s="388">
        <v>9.3333333333333306E-3</v>
      </c>
      <c r="AM88" s="383" t="s">
        <v>17283</v>
      </c>
      <c r="AN88" s="383" t="s">
        <v>17318</v>
      </c>
      <c r="AO88" s="383"/>
      <c r="AP88" s="383"/>
      <c r="AQ88" s="383"/>
      <c r="AR88" s="389"/>
    </row>
    <row r="89" spans="1:44" x14ac:dyDescent="0.25">
      <c r="A89" s="396" t="s">
        <v>17332</v>
      </c>
      <c r="B89" s="383"/>
      <c r="C89" s="383"/>
      <c r="D89" s="383"/>
      <c r="E89" s="383"/>
      <c r="F89" s="383"/>
      <c r="G89" s="383"/>
      <c r="H89" s="383"/>
      <c r="I89" s="383"/>
      <c r="J89" s="383"/>
      <c r="K89" s="383" t="s">
        <v>17327</v>
      </c>
      <c r="L89" s="383"/>
      <c r="M89" s="383" t="s">
        <v>17328</v>
      </c>
      <c r="N89" s="383" t="s">
        <v>17329</v>
      </c>
      <c r="O89" s="383"/>
      <c r="P89" s="383"/>
      <c r="Q89" s="383" t="s">
        <v>17330</v>
      </c>
      <c r="R89" s="383" t="s">
        <v>11368</v>
      </c>
      <c r="S89" s="383"/>
      <c r="T89" s="383"/>
      <c r="U89" s="383"/>
      <c r="V89" s="383"/>
      <c r="W89" s="383"/>
      <c r="X89" s="383"/>
      <c r="Y89" s="397">
        <v>40352</v>
      </c>
      <c r="Z89" s="384" t="s">
        <v>17333</v>
      </c>
      <c r="AA89" s="383"/>
      <c r="AB89" s="383"/>
      <c r="AC89" s="383"/>
      <c r="AD89" s="383"/>
      <c r="AE89" s="383"/>
      <c r="AF89" s="383" t="s">
        <v>17263</v>
      </c>
      <c r="AG89" s="383" t="s">
        <v>17282</v>
      </c>
      <c r="AH89" s="387" t="s">
        <v>17331</v>
      </c>
      <c r="AI89" s="383"/>
      <c r="AJ89" s="387">
        <v>3.7523809523809515</v>
      </c>
      <c r="AK89" s="387">
        <v>11.296785714285715</v>
      </c>
      <c r="AL89" s="388">
        <v>7.9949238578680224E-3</v>
      </c>
      <c r="AM89" s="383" t="s">
        <v>17283</v>
      </c>
      <c r="AN89" s="383" t="s">
        <v>17318</v>
      </c>
      <c r="AO89" s="383"/>
      <c r="AP89" s="383"/>
      <c r="AQ89" s="383"/>
      <c r="AR89" s="389"/>
    </row>
    <row r="90" spans="1:44" x14ac:dyDescent="0.25">
      <c r="A90" s="382" t="s">
        <v>17326</v>
      </c>
      <c r="B90" s="383"/>
      <c r="C90" s="383"/>
      <c r="D90" s="383"/>
      <c r="E90" s="383"/>
      <c r="F90" s="383"/>
      <c r="G90" s="383"/>
      <c r="H90" s="383"/>
      <c r="I90" s="383"/>
      <c r="J90" s="383"/>
      <c r="K90" s="383" t="s">
        <v>17327</v>
      </c>
      <c r="L90" s="383"/>
      <c r="M90" s="383" t="s">
        <v>17328</v>
      </c>
      <c r="N90" s="383" t="s">
        <v>17329</v>
      </c>
      <c r="O90" s="383"/>
      <c r="P90" s="383"/>
      <c r="Q90" s="383" t="s">
        <v>17330</v>
      </c>
      <c r="R90" s="383" t="s">
        <v>11368</v>
      </c>
      <c r="S90" s="383"/>
      <c r="T90" s="383"/>
      <c r="U90" s="383"/>
      <c r="V90" s="383"/>
      <c r="W90" s="383"/>
      <c r="X90" s="383"/>
      <c r="Y90" s="397">
        <v>40352</v>
      </c>
      <c r="Z90" s="383" t="s">
        <v>17334</v>
      </c>
      <c r="AA90" s="383"/>
      <c r="AB90" s="383"/>
      <c r="AC90" s="383"/>
      <c r="AD90" s="383"/>
      <c r="AE90" s="383"/>
      <c r="AF90" s="383" t="s">
        <v>17263</v>
      </c>
      <c r="AG90" s="383" t="s">
        <v>17282</v>
      </c>
      <c r="AH90" s="387" t="s">
        <v>17331</v>
      </c>
      <c r="AI90" s="383"/>
      <c r="AJ90" s="387">
        <v>3.8190476190476192</v>
      </c>
      <c r="AK90" s="387">
        <v>11.290476190476195</v>
      </c>
      <c r="AL90" s="388">
        <v>7.855361596009974E-3</v>
      </c>
      <c r="AM90" s="383" t="s">
        <v>17283</v>
      </c>
      <c r="AN90" s="383" t="s">
        <v>17318</v>
      </c>
      <c r="AO90" s="383"/>
      <c r="AP90" s="383"/>
      <c r="AQ90" s="383"/>
      <c r="AR90" s="389"/>
    </row>
    <row r="91" spans="1:44" x14ac:dyDescent="0.25">
      <c r="A91" s="382" t="s">
        <v>17326</v>
      </c>
      <c r="B91" s="383"/>
      <c r="C91" s="383"/>
      <c r="D91" s="383"/>
      <c r="E91" s="383"/>
      <c r="F91" s="383"/>
      <c r="G91" s="383"/>
      <c r="H91" s="383"/>
      <c r="I91" s="383"/>
      <c r="J91" s="383"/>
      <c r="K91" s="383" t="s">
        <v>17327</v>
      </c>
      <c r="L91" s="383"/>
      <c r="M91" s="383" t="s">
        <v>17328</v>
      </c>
      <c r="N91" s="383" t="s">
        <v>17329</v>
      </c>
      <c r="O91" s="383"/>
      <c r="P91" s="383"/>
      <c r="Q91" s="383" t="s">
        <v>17330</v>
      </c>
      <c r="R91" s="383" t="s">
        <v>11368</v>
      </c>
      <c r="S91" s="383"/>
      <c r="T91" s="383"/>
      <c r="U91" s="383"/>
      <c r="V91" s="383"/>
      <c r="W91" s="383"/>
      <c r="X91" s="383"/>
      <c r="Y91" s="397">
        <v>40352</v>
      </c>
      <c r="Z91" s="383" t="s">
        <v>17335</v>
      </c>
      <c r="AA91" s="383"/>
      <c r="AB91" s="383"/>
      <c r="AC91" s="383"/>
      <c r="AD91" s="383"/>
      <c r="AE91" s="383"/>
      <c r="AF91" s="383" t="s">
        <v>17263</v>
      </c>
      <c r="AG91" s="383" t="s">
        <v>17282</v>
      </c>
      <c r="AH91" s="387" t="s">
        <v>17331</v>
      </c>
      <c r="AI91" s="383"/>
      <c r="AJ91" s="387">
        <v>3.5880952380952378</v>
      </c>
      <c r="AK91" s="387">
        <v>11.296428571428574</v>
      </c>
      <c r="AL91" s="388">
        <v>8.3609820836098216E-3</v>
      </c>
      <c r="AM91" s="383" t="s">
        <v>17283</v>
      </c>
      <c r="AN91" s="383" t="s">
        <v>17318</v>
      </c>
      <c r="AO91" s="383"/>
      <c r="AP91" s="383"/>
      <c r="AQ91" s="383"/>
      <c r="AR91" s="389"/>
    </row>
    <row r="92" spans="1:44" x14ac:dyDescent="0.25">
      <c r="A92" s="382" t="s">
        <v>17326</v>
      </c>
      <c r="B92" s="383"/>
      <c r="C92" s="383"/>
      <c r="D92" s="383"/>
      <c r="E92" s="383"/>
      <c r="F92" s="383"/>
      <c r="G92" s="383"/>
      <c r="H92" s="383"/>
      <c r="I92" s="383"/>
      <c r="J92" s="383"/>
      <c r="K92" s="383" t="s">
        <v>17327</v>
      </c>
      <c r="L92" s="383"/>
      <c r="M92" s="383" t="s">
        <v>17328</v>
      </c>
      <c r="N92" s="383" t="s">
        <v>17329</v>
      </c>
      <c r="O92" s="383"/>
      <c r="P92" s="383"/>
      <c r="Q92" s="383" t="s">
        <v>17330</v>
      </c>
      <c r="R92" s="383" t="s">
        <v>11368</v>
      </c>
      <c r="S92" s="383"/>
      <c r="T92" s="383"/>
      <c r="U92" s="383"/>
      <c r="V92" s="383"/>
      <c r="W92" s="383"/>
      <c r="X92" s="383"/>
      <c r="Y92" s="397">
        <v>40352</v>
      </c>
      <c r="Z92" s="383" t="s">
        <v>17333</v>
      </c>
      <c r="AA92" s="383"/>
      <c r="AB92" s="383"/>
      <c r="AC92" s="383"/>
      <c r="AD92" s="383"/>
      <c r="AE92" s="383"/>
      <c r="AF92" s="383" t="s">
        <v>17263</v>
      </c>
      <c r="AG92" s="383" t="s">
        <v>17282</v>
      </c>
      <c r="AH92" s="387">
        <v>4.2857142857142851E-2</v>
      </c>
      <c r="AI92" s="383"/>
      <c r="AJ92" s="387">
        <v>3.7619047619047619</v>
      </c>
      <c r="AK92" s="387">
        <v>11.316666666666666</v>
      </c>
      <c r="AL92" s="388">
        <v>0</v>
      </c>
      <c r="AM92" s="383" t="s">
        <v>17283</v>
      </c>
      <c r="AN92" s="383" t="s">
        <v>17318</v>
      </c>
      <c r="AO92" s="383"/>
      <c r="AP92" s="383"/>
      <c r="AQ92" s="383"/>
      <c r="AR92" s="389"/>
    </row>
    <row r="93" spans="1:44" x14ac:dyDescent="0.25">
      <c r="A93" s="382" t="s">
        <v>17326</v>
      </c>
      <c r="B93" s="383"/>
      <c r="C93" s="383"/>
      <c r="D93" s="383"/>
      <c r="E93" s="383"/>
      <c r="F93" s="383"/>
      <c r="G93" s="383"/>
      <c r="H93" s="383"/>
      <c r="I93" s="383"/>
      <c r="J93" s="383"/>
      <c r="K93" s="383" t="s">
        <v>17327</v>
      </c>
      <c r="L93" s="383"/>
      <c r="M93" s="383" t="s">
        <v>17328</v>
      </c>
      <c r="N93" s="383" t="s">
        <v>17329</v>
      </c>
      <c r="O93" s="383"/>
      <c r="P93" s="383"/>
      <c r="Q93" s="383" t="s">
        <v>17330</v>
      </c>
      <c r="R93" s="383" t="s">
        <v>11368</v>
      </c>
      <c r="S93" s="383"/>
      <c r="T93" s="383"/>
      <c r="U93" s="383"/>
      <c r="V93" s="383"/>
      <c r="W93" s="383"/>
      <c r="X93" s="383"/>
      <c r="Y93" s="397">
        <v>40352</v>
      </c>
      <c r="Z93" s="383" t="s">
        <v>17334</v>
      </c>
      <c r="AA93" s="383"/>
      <c r="AB93" s="383"/>
      <c r="AC93" s="383"/>
      <c r="AD93" s="383"/>
      <c r="AE93" s="383"/>
      <c r="AF93" s="383" t="s">
        <v>17263</v>
      </c>
      <c r="AG93" s="383" t="s">
        <v>17282</v>
      </c>
      <c r="AH93" s="387">
        <v>8.095238095238097E-2</v>
      </c>
      <c r="AI93" s="383"/>
      <c r="AJ93" s="387">
        <v>3.7476190476190463</v>
      </c>
      <c r="AK93" s="387">
        <v>11.328571428571426</v>
      </c>
      <c r="AL93" s="388">
        <v>0</v>
      </c>
      <c r="AM93" s="383" t="s">
        <v>17283</v>
      </c>
      <c r="AN93" s="383" t="s">
        <v>17318</v>
      </c>
      <c r="AO93" s="383"/>
      <c r="AP93" s="383"/>
      <c r="AQ93" s="383"/>
      <c r="AR93" s="389"/>
    </row>
    <row r="94" spans="1:44" x14ac:dyDescent="0.25">
      <c r="A94" s="382" t="s">
        <v>17326</v>
      </c>
      <c r="B94" s="383"/>
      <c r="C94" s="383"/>
      <c r="D94" s="383"/>
      <c r="E94" s="383"/>
      <c r="F94" s="383"/>
      <c r="G94" s="383"/>
      <c r="H94" s="383"/>
      <c r="I94" s="383"/>
      <c r="J94" s="383"/>
      <c r="K94" s="383" t="s">
        <v>17327</v>
      </c>
      <c r="L94" s="383"/>
      <c r="M94" s="383" t="s">
        <v>17328</v>
      </c>
      <c r="N94" s="383" t="s">
        <v>17329</v>
      </c>
      <c r="O94" s="383"/>
      <c r="P94" s="383"/>
      <c r="Q94" s="383" t="s">
        <v>17330</v>
      </c>
      <c r="R94" s="383" t="s">
        <v>11368</v>
      </c>
      <c r="S94" s="383"/>
      <c r="T94" s="383"/>
      <c r="U94" s="383"/>
      <c r="V94" s="383"/>
      <c r="W94" s="383"/>
      <c r="X94" s="383"/>
      <c r="Y94" s="397">
        <v>40352</v>
      </c>
      <c r="Z94" s="383" t="s">
        <v>17333</v>
      </c>
      <c r="AA94" s="383"/>
      <c r="AB94" s="383"/>
      <c r="AC94" s="383"/>
      <c r="AD94" s="383"/>
      <c r="AE94" s="383"/>
      <c r="AF94" s="383" t="s">
        <v>17263</v>
      </c>
      <c r="AG94" s="383" t="s">
        <v>17282</v>
      </c>
      <c r="AH94" s="387">
        <v>6.1904761904761907E-2</v>
      </c>
      <c r="AI94" s="383"/>
      <c r="AJ94" s="387">
        <v>3.8047619047619046</v>
      </c>
      <c r="AK94" s="387">
        <v>11.372619047619045</v>
      </c>
      <c r="AL94" s="388">
        <v>0</v>
      </c>
      <c r="AM94" s="383" t="s">
        <v>17283</v>
      </c>
      <c r="AN94" s="383" t="s">
        <v>17318</v>
      </c>
      <c r="AO94" s="383"/>
      <c r="AP94" s="383"/>
      <c r="AQ94" s="383"/>
      <c r="AR94" s="389"/>
    </row>
    <row r="95" spans="1:44" x14ac:dyDescent="0.25">
      <c r="A95" s="382" t="s">
        <v>17326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 t="s">
        <v>17327</v>
      </c>
      <c r="L95" s="383"/>
      <c r="M95" s="383" t="s">
        <v>17328</v>
      </c>
      <c r="N95" s="383" t="s">
        <v>17329</v>
      </c>
      <c r="O95" s="383"/>
      <c r="P95" s="383"/>
      <c r="Q95" s="383" t="s">
        <v>17330</v>
      </c>
      <c r="R95" s="383" t="s">
        <v>11368</v>
      </c>
      <c r="S95" s="383"/>
      <c r="T95" s="383"/>
      <c r="U95" s="383"/>
      <c r="V95" s="383"/>
      <c r="W95" s="383"/>
      <c r="X95" s="383"/>
      <c r="Y95" s="397">
        <v>40352</v>
      </c>
      <c r="Z95" s="383" t="s">
        <v>17334</v>
      </c>
      <c r="AA95" s="383"/>
      <c r="AB95" s="383"/>
      <c r="AC95" s="383"/>
      <c r="AD95" s="383"/>
      <c r="AE95" s="383"/>
      <c r="AF95" s="383" t="s">
        <v>17263</v>
      </c>
      <c r="AG95" s="383" t="s">
        <v>17282</v>
      </c>
      <c r="AH95" s="387">
        <v>8.095238095238097E-2</v>
      </c>
      <c r="AI95" s="383"/>
      <c r="AJ95" s="387">
        <v>3.8095238095238102</v>
      </c>
      <c r="AK95" s="387">
        <v>11.333333333333329</v>
      </c>
      <c r="AL95" s="388">
        <v>0</v>
      </c>
      <c r="AM95" s="383" t="s">
        <v>17283</v>
      </c>
      <c r="AN95" s="383" t="s">
        <v>17318</v>
      </c>
      <c r="AO95" s="383"/>
      <c r="AP95" s="383"/>
      <c r="AQ95" s="383"/>
      <c r="AR95" s="389"/>
    </row>
    <row r="96" spans="1:44" x14ac:dyDescent="0.25">
      <c r="A96" s="382" t="s">
        <v>17326</v>
      </c>
      <c r="B96" s="383"/>
      <c r="C96" s="383"/>
      <c r="D96" s="383"/>
      <c r="E96" s="383"/>
      <c r="F96" s="383"/>
      <c r="G96" s="383"/>
      <c r="H96" s="383"/>
      <c r="I96" s="383"/>
      <c r="J96" s="383"/>
      <c r="K96" s="383" t="s">
        <v>17327</v>
      </c>
      <c r="L96" s="383"/>
      <c r="M96" s="383" t="s">
        <v>17328</v>
      </c>
      <c r="N96" s="383" t="s">
        <v>17329</v>
      </c>
      <c r="O96" s="383"/>
      <c r="P96" s="383"/>
      <c r="Q96" s="383" t="s">
        <v>17330</v>
      </c>
      <c r="R96" s="383" t="s">
        <v>11368</v>
      </c>
      <c r="S96" s="383"/>
      <c r="T96" s="383"/>
      <c r="U96" s="383"/>
      <c r="V96" s="383"/>
      <c r="W96" s="383"/>
      <c r="X96" s="383"/>
      <c r="Y96" s="397">
        <v>40352</v>
      </c>
      <c r="Z96" s="383" t="s">
        <v>17333</v>
      </c>
      <c r="AA96" s="383"/>
      <c r="AB96" s="383"/>
      <c r="AC96" s="383"/>
      <c r="AD96" s="383"/>
      <c r="AE96" s="383"/>
      <c r="AF96" s="383" t="s">
        <v>17263</v>
      </c>
      <c r="AG96" s="383" t="s">
        <v>17282</v>
      </c>
      <c r="AH96" s="387">
        <v>8.5714285714285743E-2</v>
      </c>
      <c r="AI96" s="383"/>
      <c r="AJ96" s="387">
        <v>3.8142857142857145</v>
      </c>
      <c r="AK96" s="387">
        <v>11.332142857142854</v>
      </c>
      <c r="AL96" s="388">
        <v>0</v>
      </c>
      <c r="AM96" s="383" t="s">
        <v>17283</v>
      </c>
      <c r="AN96" s="383" t="s">
        <v>17318</v>
      </c>
      <c r="AO96" s="383"/>
      <c r="AP96" s="383"/>
      <c r="AQ96" s="383"/>
      <c r="AR96" s="389"/>
    </row>
    <row r="97" spans="1:44" x14ac:dyDescent="0.25">
      <c r="A97" s="382" t="s">
        <v>17326</v>
      </c>
      <c r="B97" s="383"/>
      <c r="C97" s="383"/>
      <c r="D97" s="383"/>
      <c r="E97" s="383"/>
      <c r="F97" s="383"/>
      <c r="G97" s="383"/>
      <c r="H97" s="383"/>
      <c r="I97" s="383"/>
      <c r="J97" s="383"/>
      <c r="K97" s="383" t="s">
        <v>17327</v>
      </c>
      <c r="L97" s="383"/>
      <c r="M97" s="383" t="s">
        <v>17328</v>
      </c>
      <c r="N97" s="383" t="s">
        <v>17329</v>
      </c>
      <c r="O97" s="383"/>
      <c r="P97" s="383"/>
      <c r="Q97" s="383" t="s">
        <v>17330</v>
      </c>
      <c r="R97" s="383" t="s">
        <v>11368</v>
      </c>
      <c r="S97" s="383"/>
      <c r="T97" s="383"/>
      <c r="U97" s="383"/>
      <c r="V97" s="383"/>
      <c r="W97" s="383"/>
      <c r="X97" s="383"/>
      <c r="Y97" s="397">
        <v>40352</v>
      </c>
      <c r="Z97" s="383" t="s">
        <v>17335</v>
      </c>
      <c r="AA97" s="383"/>
      <c r="AB97" s="383"/>
      <c r="AC97" s="383"/>
      <c r="AD97" s="383"/>
      <c r="AE97" s="383"/>
      <c r="AF97" s="383" t="s">
        <v>17263</v>
      </c>
      <c r="AG97" s="383" t="s">
        <v>17282</v>
      </c>
      <c r="AH97" s="387">
        <v>8.5714285714285743E-2</v>
      </c>
      <c r="AI97" s="383"/>
      <c r="AJ97" s="387">
        <v>3.2428571428571424</v>
      </c>
      <c r="AK97" s="387">
        <v>11.455952380952377</v>
      </c>
      <c r="AL97" s="388">
        <v>0</v>
      </c>
      <c r="AM97" s="383" t="s">
        <v>17283</v>
      </c>
      <c r="AN97" s="383" t="s">
        <v>17318</v>
      </c>
      <c r="AO97" s="383"/>
      <c r="AP97" s="383"/>
      <c r="AQ97" s="383"/>
      <c r="AR97" s="389"/>
    </row>
    <row r="98" spans="1:44" x14ac:dyDescent="0.25">
      <c r="A98" s="382" t="s">
        <v>17336</v>
      </c>
      <c r="B98" s="383"/>
      <c r="C98" s="383"/>
      <c r="D98" s="383"/>
      <c r="E98" s="383"/>
      <c r="F98" s="383"/>
      <c r="G98" s="383"/>
      <c r="H98" s="383"/>
      <c r="I98" s="383"/>
      <c r="J98" s="383"/>
      <c r="K98" s="383" t="s">
        <v>17327</v>
      </c>
      <c r="L98" s="383"/>
      <c r="M98" s="383" t="s">
        <v>17328</v>
      </c>
      <c r="N98" s="383" t="s">
        <v>17329</v>
      </c>
      <c r="O98" s="383"/>
      <c r="P98" s="383"/>
      <c r="Q98" s="383" t="s">
        <v>17330</v>
      </c>
      <c r="R98" s="383" t="s">
        <v>11368</v>
      </c>
      <c r="S98" s="383"/>
      <c r="T98" s="383"/>
      <c r="U98" s="383"/>
      <c r="V98" s="383"/>
      <c r="W98" s="383"/>
      <c r="X98" s="383"/>
      <c r="Y98" s="397">
        <v>40352</v>
      </c>
      <c r="Z98" s="384" t="s">
        <v>17337</v>
      </c>
      <c r="AA98" s="383"/>
      <c r="AB98" s="383"/>
      <c r="AC98" s="383"/>
      <c r="AD98" s="383"/>
      <c r="AE98" s="383"/>
      <c r="AF98" s="383" t="s">
        <v>17263</v>
      </c>
      <c r="AG98" s="383" t="s">
        <v>17282</v>
      </c>
      <c r="AH98" s="387" t="s">
        <v>17331</v>
      </c>
      <c r="AI98" s="383"/>
      <c r="AJ98" s="387">
        <v>3.2857142857142865</v>
      </c>
      <c r="AK98" s="387">
        <v>12.273452380952381</v>
      </c>
      <c r="AL98" s="388">
        <v>9.1304347826086929E-3</v>
      </c>
      <c r="AM98" s="383" t="s">
        <v>17283</v>
      </c>
      <c r="AN98" s="383" t="s">
        <v>17318</v>
      </c>
      <c r="AO98" s="383"/>
      <c r="AP98" s="383"/>
      <c r="AQ98" s="383"/>
      <c r="AR98" s="389"/>
    </row>
    <row r="99" spans="1:44" x14ac:dyDescent="0.25">
      <c r="A99" s="382" t="s">
        <v>17336</v>
      </c>
      <c r="B99" s="383"/>
      <c r="C99" s="383"/>
      <c r="D99" s="383"/>
      <c r="E99" s="383"/>
      <c r="F99" s="383"/>
      <c r="G99" s="383"/>
      <c r="H99" s="383"/>
      <c r="I99" s="383"/>
      <c r="J99" s="383"/>
      <c r="K99" s="383" t="s">
        <v>17327</v>
      </c>
      <c r="L99" s="383"/>
      <c r="M99" s="383" t="s">
        <v>17328</v>
      </c>
      <c r="N99" s="383" t="s">
        <v>17329</v>
      </c>
      <c r="O99" s="383"/>
      <c r="P99" s="383"/>
      <c r="Q99" s="383" t="s">
        <v>17330</v>
      </c>
      <c r="R99" s="383" t="s">
        <v>11368</v>
      </c>
      <c r="S99" s="383"/>
      <c r="T99" s="383"/>
      <c r="U99" s="383"/>
      <c r="V99" s="383"/>
      <c r="W99" s="383"/>
      <c r="X99" s="383"/>
      <c r="Y99" s="397">
        <v>40352</v>
      </c>
      <c r="Z99" s="384" t="s">
        <v>17333</v>
      </c>
      <c r="AA99" s="383"/>
      <c r="AB99" s="383"/>
      <c r="AC99" s="383"/>
      <c r="AD99" s="383"/>
      <c r="AE99" s="383"/>
      <c r="AF99" s="383" t="s">
        <v>17263</v>
      </c>
      <c r="AG99" s="383" t="s">
        <v>17282</v>
      </c>
      <c r="AH99" s="387" t="s">
        <v>17331</v>
      </c>
      <c r="AI99" s="383"/>
      <c r="AJ99" s="387">
        <v>3.4238095238095241</v>
      </c>
      <c r="AK99" s="387">
        <v>11.296785714285715</v>
      </c>
      <c r="AL99" s="388">
        <v>8.7621696801112644E-3</v>
      </c>
      <c r="AM99" s="383" t="s">
        <v>17283</v>
      </c>
      <c r="AN99" s="383" t="s">
        <v>17318</v>
      </c>
      <c r="AO99" s="383"/>
      <c r="AP99" s="383"/>
      <c r="AQ99" s="383"/>
      <c r="AR99" s="389"/>
    </row>
    <row r="100" spans="1:44" x14ac:dyDescent="0.25">
      <c r="A100" s="382" t="s">
        <v>17336</v>
      </c>
      <c r="B100" s="383"/>
      <c r="C100" s="383"/>
      <c r="D100" s="383"/>
      <c r="E100" s="383"/>
      <c r="F100" s="383"/>
      <c r="G100" s="383"/>
      <c r="H100" s="383"/>
      <c r="I100" s="383"/>
      <c r="J100" s="383"/>
      <c r="K100" s="383" t="s">
        <v>17327</v>
      </c>
      <c r="L100" s="383"/>
      <c r="M100" s="383" t="s">
        <v>17328</v>
      </c>
      <c r="N100" s="383" t="s">
        <v>17329</v>
      </c>
      <c r="O100" s="383"/>
      <c r="P100" s="383"/>
      <c r="Q100" s="383" t="s">
        <v>17330</v>
      </c>
      <c r="R100" s="383" t="s">
        <v>11368</v>
      </c>
      <c r="S100" s="383"/>
      <c r="T100" s="383"/>
      <c r="U100" s="383"/>
      <c r="V100" s="383"/>
      <c r="W100" s="383"/>
      <c r="X100" s="383"/>
      <c r="Y100" s="397">
        <v>40352</v>
      </c>
      <c r="Z100" s="383" t="s">
        <v>17334</v>
      </c>
      <c r="AA100" s="383"/>
      <c r="AB100" s="383"/>
      <c r="AC100" s="383"/>
      <c r="AD100" s="383"/>
      <c r="AE100" s="383"/>
      <c r="AF100" s="383" t="s">
        <v>17263</v>
      </c>
      <c r="AG100" s="383" t="s">
        <v>17282</v>
      </c>
      <c r="AH100" s="387" t="s">
        <v>17331</v>
      </c>
      <c r="AI100" s="383"/>
      <c r="AJ100" s="387">
        <v>3.6666666666666674</v>
      </c>
      <c r="AK100" s="387">
        <v>11.233214285714283</v>
      </c>
      <c r="AL100" s="388">
        <v>8.1818181818181807E-3</v>
      </c>
      <c r="AM100" s="383" t="s">
        <v>17283</v>
      </c>
      <c r="AN100" s="383" t="s">
        <v>17318</v>
      </c>
      <c r="AO100" s="383"/>
      <c r="AP100" s="383"/>
      <c r="AQ100" s="383"/>
      <c r="AR100" s="389"/>
    </row>
    <row r="101" spans="1:44" x14ac:dyDescent="0.25">
      <c r="A101" s="382" t="s">
        <v>17336</v>
      </c>
      <c r="B101" s="383"/>
      <c r="C101" s="383"/>
      <c r="D101" s="383"/>
      <c r="E101" s="383"/>
      <c r="F101" s="383"/>
      <c r="G101" s="383"/>
      <c r="H101" s="383"/>
      <c r="I101" s="383"/>
      <c r="J101" s="383"/>
      <c r="K101" s="383" t="s">
        <v>17327</v>
      </c>
      <c r="L101" s="383"/>
      <c r="M101" s="383" t="s">
        <v>17328</v>
      </c>
      <c r="N101" s="383" t="s">
        <v>17329</v>
      </c>
      <c r="O101" s="383"/>
      <c r="P101" s="383"/>
      <c r="Q101" s="383" t="s">
        <v>17330</v>
      </c>
      <c r="R101" s="383" t="s">
        <v>11368</v>
      </c>
      <c r="S101" s="383"/>
      <c r="T101" s="383"/>
      <c r="U101" s="383"/>
      <c r="V101" s="383"/>
      <c r="W101" s="383"/>
      <c r="X101" s="383"/>
      <c r="Y101" s="397">
        <v>40352</v>
      </c>
      <c r="Z101" s="383" t="s">
        <v>17335</v>
      </c>
      <c r="AA101" s="383"/>
      <c r="AB101" s="383"/>
      <c r="AC101" s="383"/>
      <c r="AD101" s="383"/>
      <c r="AE101" s="383"/>
      <c r="AF101" s="383" t="s">
        <v>17263</v>
      </c>
      <c r="AG101" s="383" t="s">
        <v>17282</v>
      </c>
      <c r="AH101" s="387" t="s">
        <v>17331</v>
      </c>
      <c r="AI101" s="383"/>
      <c r="AJ101" s="387">
        <v>3.6523809523809518</v>
      </c>
      <c r="AK101" s="387">
        <v>11.23607142857143</v>
      </c>
      <c r="AL101" s="388">
        <v>8.2138200782268592E-3</v>
      </c>
      <c r="AM101" s="383" t="s">
        <v>17283</v>
      </c>
      <c r="AN101" s="383" t="s">
        <v>17318</v>
      </c>
      <c r="AO101" s="383"/>
      <c r="AP101" s="383"/>
      <c r="AQ101" s="383"/>
      <c r="AR101" s="389"/>
    </row>
    <row r="102" spans="1:44" x14ac:dyDescent="0.25">
      <c r="A102" s="382" t="s">
        <v>17336</v>
      </c>
      <c r="B102" s="383"/>
      <c r="C102" s="383"/>
      <c r="D102" s="383"/>
      <c r="E102" s="383"/>
      <c r="F102" s="383"/>
      <c r="G102" s="383"/>
      <c r="H102" s="383"/>
      <c r="I102" s="383"/>
      <c r="J102" s="383"/>
      <c r="K102" s="383" t="s">
        <v>17327</v>
      </c>
      <c r="L102" s="383"/>
      <c r="M102" s="383" t="s">
        <v>17328</v>
      </c>
      <c r="N102" s="383" t="s">
        <v>17329</v>
      </c>
      <c r="O102" s="383"/>
      <c r="P102" s="383"/>
      <c r="Q102" s="383" t="s">
        <v>17330</v>
      </c>
      <c r="R102" s="383" t="s">
        <v>11368</v>
      </c>
      <c r="S102" s="383"/>
      <c r="T102" s="383"/>
      <c r="U102" s="383"/>
      <c r="V102" s="383"/>
      <c r="W102" s="383"/>
      <c r="X102" s="383"/>
      <c r="Y102" s="397">
        <v>40352</v>
      </c>
      <c r="Z102" s="383" t="s">
        <v>17335</v>
      </c>
      <c r="AA102" s="383"/>
      <c r="AB102" s="383"/>
      <c r="AC102" s="383"/>
      <c r="AD102" s="383"/>
      <c r="AE102" s="383"/>
      <c r="AF102" s="383" t="s">
        <v>17263</v>
      </c>
      <c r="AG102" s="383" t="s">
        <v>17282</v>
      </c>
      <c r="AH102" s="387" t="s">
        <v>17331</v>
      </c>
      <c r="AI102" s="383"/>
      <c r="AJ102" s="387">
        <v>3.7238095238095226</v>
      </c>
      <c r="AK102" s="387">
        <v>11.256428571428572</v>
      </c>
      <c r="AL102" s="388">
        <v>8.0562659846547344E-3</v>
      </c>
      <c r="AM102" s="383" t="s">
        <v>17283</v>
      </c>
      <c r="AN102" s="383" t="s">
        <v>17318</v>
      </c>
      <c r="AO102" s="383"/>
      <c r="AP102" s="383"/>
      <c r="AQ102" s="383"/>
      <c r="AR102" s="389"/>
    </row>
    <row r="103" spans="1:44" x14ac:dyDescent="0.25">
      <c r="A103" s="382" t="s">
        <v>17336</v>
      </c>
      <c r="B103" s="383"/>
      <c r="C103" s="383"/>
      <c r="D103" s="383"/>
      <c r="E103" s="383"/>
      <c r="F103" s="383"/>
      <c r="G103" s="383"/>
      <c r="H103" s="383"/>
      <c r="I103" s="383"/>
      <c r="J103" s="383"/>
      <c r="K103" s="383" t="s">
        <v>17327</v>
      </c>
      <c r="L103" s="383"/>
      <c r="M103" s="383" t="s">
        <v>17328</v>
      </c>
      <c r="N103" s="383" t="s">
        <v>17329</v>
      </c>
      <c r="O103" s="383"/>
      <c r="P103" s="383"/>
      <c r="Q103" s="383" t="s">
        <v>17330</v>
      </c>
      <c r="R103" s="383" t="s">
        <v>11368</v>
      </c>
      <c r="S103" s="383"/>
      <c r="T103" s="383"/>
      <c r="U103" s="383"/>
      <c r="V103" s="383"/>
      <c r="W103" s="383"/>
      <c r="X103" s="383"/>
      <c r="Y103" s="397">
        <v>40352</v>
      </c>
      <c r="Z103" s="383" t="s">
        <v>17334</v>
      </c>
      <c r="AA103" s="383"/>
      <c r="AB103" s="383"/>
      <c r="AC103" s="383"/>
      <c r="AD103" s="383"/>
      <c r="AE103" s="383"/>
      <c r="AF103" s="383" t="s">
        <v>17263</v>
      </c>
      <c r="AG103" s="383" t="s">
        <v>17282</v>
      </c>
      <c r="AH103" s="387" t="s">
        <v>17331</v>
      </c>
      <c r="AI103" s="383"/>
      <c r="AJ103" s="387">
        <v>3.7047619047619045</v>
      </c>
      <c r="AK103" s="387">
        <v>11.24595238095238</v>
      </c>
      <c r="AL103" s="388">
        <v>8.0976863753213363E-3</v>
      </c>
      <c r="AM103" s="383" t="s">
        <v>17283</v>
      </c>
      <c r="AN103" s="383" t="s">
        <v>17318</v>
      </c>
      <c r="AO103" s="383"/>
      <c r="AP103" s="383"/>
      <c r="AQ103" s="383"/>
      <c r="AR103" s="389"/>
    </row>
    <row r="104" spans="1:44" x14ac:dyDescent="0.25">
      <c r="A104" s="382" t="s">
        <v>17336</v>
      </c>
      <c r="B104" s="383"/>
      <c r="C104" s="383"/>
      <c r="D104" s="383"/>
      <c r="E104" s="383"/>
      <c r="F104" s="383"/>
      <c r="G104" s="383"/>
      <c r="H104" s="383"/>
      <c r="I104" s="383"/>
      <c r="J104" s="383"/>
      <c r="K104" s="383" t="s">
        <v>17327</v>
      </c>
      <c r="L104" s="383"/>
      <c r="M104" s="383" t="s">
        <v>17328</v>
      </c>
      <c r="N104" s="383" t="s">
        <v>17329</v>
      </c>
      <c r="O104" s="383"/>
      <c r="P104" s="383"/>
      <c r="Q104" s="383" t="s">
        <v>17330</v>
      </c>
      <c r="R104" s="383" t="s">
        <v>11368</v>
      </c>
      <c r="S104" s="383"/>
      <c r="T104" s="383"/>
      <c r="U104" s="383"/>
      <c r="V104" s="383"/>
      <c r="W104" s="383"/>
      <c r="X104" s="383"/>
      <c r="Y104" s="397">
        <v>40352</v>
      </c>
      <c r="Z104" s="383" t="s">
        <v>17335</v>
      </c>
      <c r="AA104" s="383"/>
      <c r="AB104" s="383"/>
      <c r="AC104" s="383"/>
      <c r="AD104" s="383"/>
      <c r="AE104" s="383"/>
      <c r="AF104" s="383" t="s">
        <v>17263</v>
      </c>
      <c r="AG104" s="383" t="s">
        <v>17282</v>
      </c>
      <c r="AH104" s="387" t="s">
        <v>17331</v>
      </c>
      <c r="AI104" s="383"/>
      <c r="AJ104" s="387">
        <v>3.704761904761904</v>
      </c>
      <c r="AK104" s="387">
        <v>11.252142857142859</v>
      </c>
      <c r="AL104" s="388">
        <v>8.097686375321338E-3</v>
      </c>
      <c r="AM104" s="383" t="s">
        <v>17283</v>
      </c>
      <c r="AN104" s="383" t="s">
        <v>17318</v>
      </c>
      <c r="AO104" s="383"/>
      <c r="AP104" s="383"/>
      <c r="AQ104" s="383"/>
      <c r="AR104" s="389"/>
    </row>
    <row r="105" spans="1:44" x14ac:dyDescent="0.25">
      <c r="A105" s="382" t="s">
        <v>17336</v>
      </c>
      <c r="B105" s="383"/>
      <c r="C105" s="383"/>
      <c r="D105" s="383"/>
      <c r="E105" s="383"/>
      <c r="F105" s="383"/>
      <c r="G105" s="383"/>
      <c r="H105" s="383"/>
      <c r="I105" s="383"/>
      <c r="J105" s="383"/>
      <c r="K105" s="383" t="s">
        <v>17327</v>
      </c>
      <c r="L105" s="383"/>
      <c r="M105" s="383" t="s">
        <v>17328</v>
      </c>
      <c r="N105" s="383" t="s">
        <v>17329</v>
      </c>
      <c r="O105" s="383"/>
      <c r="P105" s="383"/>
      <c r="Q105" s="383" t="s">
        <v>17330</v>
      </c>
      <c r="R105" s="383" t="s">
        <v>11368</v>
      </c>
      <c r="S105" s="383"/>
      <c r="T105" s="383"/>
      <c r="U105" s="383"/>
      <c r="V105" s="383"/>
      <c r="W105" s="383"/>
      <c r="X105" s="383"/>
      <c r="Y105" s="397">
        <v>40352</v>
      </c>
      <c r="Z105" s="383" t="s">
        <v>17334</v>
      </c>
      <c r="AA105" s="383"/>
      <c r="AB105" s="383"/>
      <c r="AC105" s="383"/>
      <c r="AD105" s="383"/>
      <c r="AE105" s="383"/>
      <c r="AF105" s="383" t="s">
        <v>17263</v>
      </c>
      <c r="AG105" s="383" t="s">
        <v>17282</v>
      </c>
      <c r="AH105" s="387" t="s">
        <v>17331</v>
      </c>
      <c r="AI105" s="383"/>
      <c r="AJ105" s="387">
        <v>3.7333333333333334</v>
      </c>
      <c r="AK105" s="387">
        <v>11.217499999999999</v>
      </c>
      <c r="AL105" s="388">
        <v>8.0357142857142849E-3</v>
      </c>
      <c r="AM105" s="383" t="s">
        <v>17283</v>
      </c>
      <c r="AN105" s="383" t="s">
        <v>17318</v>
      </c>
      <c r="AO105" s="383"/>
      <c r="AP105" s="383"/>
      <c r="AQ105" s="383"/>
      <c r="AR105" s="389"/>
    </row>
    <row r="106" spans="1:44" x14ac:dyDescent="0.25">
      <c r="A106" s="382" t="s">
        <v>17336</v>
      </c>
      <c r="B106" s="383"/>
      <c r="C106" s="383"/>
      <c r="D106" s="383"/>
      <c r="E106" s="383"/>
      <c r="F106" s="383"/>
      <c r="G106" s="383"/>
      <c r="H106" s="383"/>
      <c r="I106" s="383"/>
      <c r="J106" s="383"/>
      <c r="K106" s="383" t="s">
        <v>17327</v>
      </c>
      <c r="L106" s="383"/>
      <c r="M106" s="383" t="s">
        <v>17328</v>
      </c>
      <c r="N106" s="383" t="s">
        <v>17329</v>
      </c>
      <c r="O106" s="383"/>
      <c r="P106" s="383"/>
      <c r="Q106" s="383" t="s">
        <v>17330</v>
      </c>
      <c r="R106" s="383" t="s">
        <v>11368</v>
      </c>
      <c r="S106" s="383"/>
      <c r="T106" s="383"/>
      <c r="U106" s="383"/>
      <c r="V106" s="383"/>
      <c r="W106" s="383"/>
      <c r="X106" s="383"/>
      <c r="Y106" s="397">
        <v>40352</v>
      </c>
      <c r="Z106" s="383" t="s">
        <v>17335</v>
      </c>
      <c r="AA106" s="383"/>
      <c r="AB106" s="383"/>
      <c r="AC106" s="383"/>
      <c r="AD106" s="383"/>
      <c r="AE106" s="383"/>
      <c r="AF106" s="383" t="s">
        <v>17263</v>
      </c>
      <c r="AG106" s="383" t="s">
        <v>17282</v>
      </c>
      <c r="AH106" s="387" t="s">
        <v>17331</v>
      </c>
      <c r="AI106" s="383"/>
      <c r="AJ106" s="387">
        <v>3.6761904761904756</v>
      </c>
      <c r="AK106" s="387">
        <v>11.229761904761906</v>
      </c>
      <c r="AL106" s="388">
        <v>8.1606217616580316E-3</v>
      </c>
      <c r="AM106" s="383" t="s">
        <v>17283</v>
      </c>
      <c r="AN106" s="383" t="s">
        <v>17318</v>
      </c>
      <c r="AO106" s="383"/>
      <c r="AP106" s="383"/>
      <c r="AQ106" s="383"/>
      <c r="AR106" s="389"/>
    </row>
    <row r="107" spans="1:44" x14ac:dyDescent="0.25">
      <c r="A107" s="382" t="s">
        <v>17336</v>
      </c>
      <c r="B107" s="383"/>
      <c r="C107" s="383"/>
      <c r="D107" s="383"/>
      <c r="E107" s="383"/>
      <c r="F107" s="383"/>
      <c r="G107" s="383"/>
      <c r="H107" s="383"/>
      <c r="I107" s="383"/>
      <c r="J107" s="383"/>
      <c r="K107" s="383" t="s">
        <v>17327</v>
      </c>
      <c r="L107" s="383"/>
      <c r="M107" s="383" t="s">
        <v>17328</v>
      </c>
      <c r="N107" s="383" t="s">
        <v>17329</v>
      </c>
      <c r="O107" s="383"/>
      <c r="P107" s="383"/>
      <c r="Q107" s="383" t="s">
        <v>17330</v>
      </c>
      <c r="R107" s="383" t="s">
        <v>11368</v>
      </c>
      <c r="S107" s="383"/>
      <c r="T107" s="383"/>
      <c r="U107" s="383"/>
      <c r="V107" s="383"/>
      <c r="W107" s="383"/>
      <c r="X107" s="383"/>
      <c r="Y107" s="397">
        <v>40352</v>
      </c>
      <c r="Z107" s="383" t="s">
        <v>17335</v>
      </c>
      <c r="AA107" s="383"/>
      <c r="AB107" s="383"/>
      <c r="AC107" s="383"/>
      <c r="AD107" s="383"/>
      <c r="AE107" s="383"/>
      <c r="AF107" s="383" t="s">
        <v>17263</v>
      </c>
      <c r="AG107" s="383" t="s">
        <v>17282</v>
      </c>
      <c r="AH107" s="387" t="s">
        <v>17331</v>
      </c>
      <c r="AI107" s="383"/>
      <c r="AJ107" s="387">
        <v>3.6047619047619048</v>
      </c>
      <c r="AK107" s="387">
        <v>11.23940476190476</v>
      </c>
      <c r="AL107" s="388">
        <v>8.3223249669749002E-3</v>
      </c>
      <c r="AM107" s="383" t="s">
        <v>17283</v>
      </c>
      <c r="AN107" s="383" t="s">
        <v>17318</v>
      </c>
      <c r="AO107" s="383"/>
      <c r="AP107" s="383"/>
      <c r="AQ107" s="383"/>
      <c r="AR107" s="389"/>
    </row>
    <row r="108" spans="1:44" x14ac:dyDescent="0.25">
      <c r="A108" s="382" t="s">
        <v>17338</v>
      </c>
      <c r="B108" s="383"/>
      <c r="C108" s="383"/>
      <c r="D108" s="383"/>
      <c r="E108" s="383"/>
      <c r="F108" s="383"/>
      <c r="G108" s="383"/>
      <c r="H108" s="383"/>
      <c r="I108" s="383"/>
      <c r="J108" s="383"/>
      <c r="K108" s="383" t="s">
        <v>17327</v>
      </c>
      <c r="L108" s="383"/>
      <c r="M108" s="383" t="s">
        <v>17328</v>
      </c>
      <c r="N108" s="383" t="s">
        <v>17329</v>
      </c>
      <c r="O108" s="383"/>
      <c r="P108" s="383"/>
      <c r="Q108" s="383" t="s">
        <v>17330</v>
      </c>
      <c r="R108" s="383" t="s">
        <v>11368</v>
      </c>
      <c r="S108" s="383"/>
      <c r="T108" s="383"/>
      <c r="U108" s="383"/>
      <c r="V108" s="383"/>
      <c r="W108" s="383"/>
      <c r="X108" s="383"/>
      <c r="Y108" s="397">
        <v>40351</v>
      </c>
      <c r="Z108" s="384" t="s">
        <v>17339</v>
      </c>
      <c r="AA108" s="383"/>
      <c r="AB108" s="383"/>
      <c r="AC108" s="383"/>
      <c r="AD108" s="383"/>
      <c r="AE108" s="383"/>
      <c r="AF108" s="383" t="s">
        <v>17263</v>
      </c>
      <c r="AG108" s="383" t="s">
        <v>17282</v>
      </c>
      <c r="AH108" s="387" t="s">
        <v>17331</v>
      </c>
      <c r="AI108" s="383"/>
      <c r="AJ108" s="387">
        <v>2.9761904761904763</v>
      </c>
      <c r="AK108" s="387">
        <v>11.897619047619051</v>
      </c>
      <c r="AL108" s="388">
        <v>1.0079999999999999E-2</v>
      </c>
      <c r="AM108" s="383" t="s">
        <v>17283</v>
      </c>
      <c r="AN108" s="383" t="s">
        <v>17318</v>
      </c>
      <c r="AO108" s="383"/>
      <c r="AP108" s="383"/>
      <c r="AQ108" s="383"/>
      <c r="AR108" s="389"/>
    </row>
    <row r="109" spans="1:44" x14ac:dyDescent="0.25">
      <c r="A109" s="382" t="s">
        <v>17338</v>
      </c>
      <c r="B109" s="383"/>
      <c r="C109" s="383"/>
      <c r="D109" s="383"/>
      <c r="E109" s="383"/>
      <c r="F109" s="383"/>
      <c r="G109" s="383"/>
      <c r="H109" s="383"/>
      <c r="I109" s="383"/>
      <c r="J109" s="383"/>
      <c r="K109" s="383" t="s">
        <v>17327</v>
      </c>
      <c r="L109" s="383"/>
      <c r="M109" s="383" t="s">
        <v>17328</v>
      </c>
      <c r="N109" s="383" t="s">
        <v>17329</v>
      </c>
      <c r="O109" s="383"/>
      <c r="P109" s="383"/>
      <c r="Q109" s="383" t="s">
        <v>17330</v>
      </c>
      <c r="R109" s="383" t="s">
        <v>11368</v>
      </c>
      <c r="S109" s="383"/>
      <c r="T109" s="383"/>
      <c r="U109" s="383"/>
      <c r="V109" s="383"/>
      <c r="W109" s="383"/>
      <c r="X109" s="383"/>
      <c r="Y109" s="397">
        <v>40351</v>
      </c>
      <c r="Z109" s="383" t="s">
        <v>17339</v>
      </c>
      <c r="AA109" s="383"/>
      <c r="AB109" s="383"/>
      <c r="AC109" s="383"/>
      <c r="AD109" s="383"/>
      <c r="AE109" s="383"/>
      <c r="AF109" s="383" t="s">
        <v>17263</v>
      </c>
      <c r="AG109" s="383" t="s">
        <v>17282</v>
      </c>
      <c r="AH109" s="387" t="s">
        <v>17331</v>
      </c>
      <c r="AI109" s="383"/>
      <c r="AJ109" s="387">
        <v>2.9714285714285711</v>
      </c>
      <c r="AK109" s="387">
        <v>11.857142857142852</v>
      </c>
      <c r="AL109" s="388">
        <v>1.0096153846153847E-2</v>
      </c>
      <c r="AM109" s="383" t="s">
        <v>17283</v>
      </c>
      <c r="AN109" s="383" t="s">
        <v>17318</v>
      </c>
      <c r="AO109" s="383"/>
      <c r="AP109" s="383"/>
      <c r="AQ109" s="383"/>
      <c r="AR109" s="389"/>
    </row>
    <row r="110" spans="1:44" x14ac:dyDescent="0.25">
      <c r="A110" s="382" t="s">
        <v>17338</v>
      </c>
      <c r="B110" s="383"/>
      <c r="C110" s="383"/>
      <c r="D110" s="383"/>
      <c r="E110" s="383"/>
      <c r="F110" s="383"/>
      <c r="G110" s="383"/>
      <c r="H110" s="383"/>
      <c r="I110" s="383"/>
      <c r="J110" s="383"/>
      <c r="K110" s="383" t="s">
        <v>17327</v>
      </c>
      <c r="L110" s="383"/>
      <c r="M110" s="383" t="s">
        <v>17328</v>
      </c>
      <c r="N110" s="383" t="s">
        <v>17329</v>
      </c>
      <c r="O110" s="383"/>
      <c r="P110" s="383"/>
      <c r="Q110" s="383" t="s">
        <v>17330</v>
      </c>
      <c r="R110" s="383" t="s">
        <v>11368</v>
      </c>
      <c r="S110" s="383"/>
      <c r="T110" s="383"/>
      <c r="U110" s="383"/>
      <c r="V110" s="383"/>
      <c r="W110" s="383"/>
      <c r="X110" s="383"/>
      <c r="Y110" s="397">
        <v>40351</v>
      </c>
      <c r="Z110" s="383" t="s">
        <v>17339</v>
      </c>
      <c r="AA110" s="383"/>
      <c r="AB110" s="383"/>
      <c r="AC110" s="383"/>
      <c r="AD110" s="383"/>
      <c r="AE110" s="383"/>
      <c r="AF110" s="383" t="s">
        <v>17263</v>
      </c>
      <c r="AG110" s="383" t="s">
        <v>17282</v>
      </c>
      <c r="AH110" s="387" t="s">
        <v>17331</v>
      </c>
      <c r="AI110" s="383"/>
      <c r="AJ110" s="387">
        <v>3.7071428571428564</v>
      </c>
      <c r="AK110" s="387">
        <v>11.709523809523805</v>
      </c>
      <c r="AL110" s="388">
        <v>8.0924855491329491E-3</v>
      </c>
      <c r="AM110" s="383" t="s">
        <v>17283</v>
      </c>
      <c r="AN110" s="383" t="s">
        <v>17318</v>
      </c>
      <c r="AO110" s="383"/>
      <c r="AP110" s="383"/>
      <c r="AQ110" s="383"/>
      <c r="AR110" s="389"/>
    </row>
    <row r="111" spans="1:44" x14ac:dyDescent="0.25">
      <c r="A111" s="382" t="s">
        <v>17338</v>
      </c>
      <c r="B111" s="383"/>
      <c r="C111" s="383"/>
      <c r="D111" s="383"/>
      <c r="E111" s="383"/>
      <c r="F111" s="383"/>
      <c r="G111" s="383"/>
      <c r="H111" s="383"/>
      <c r="I111" s="383"/>
      <c r="J111" s="383"/>
      <c r="K111" s="383" t="s">
        <v>17327</v>
      </c>
      <c r="L111" s="383"/>
      <c r="M111" s="383" t="s">
        <v>17328</v>
      </c>
      <c r="N111" s="383" t="s">
        <v>17329</v>
      </c>
      <c r="O111" s="383"/>
      <c r="P111" s="383"/>
      <c r="Q111" s="383" t="s">
        <v>17330</v>
      </c>
      <c r="R111" s="383" t="s">
        <v>11368</v>
      </c>
      <c r="S111" s="383"/>
      <c r="T111" s="383"/>
      <c r="U111" s="383"/>
      <c r="V111" s="383"/>
      <c r="W111" s="383"/>
      <c r="X111" s="383"/>
      <c r="Y111" s="397">
        <v>40351</v>
      </c>
      <c r="Z111" s="383" t="s">
        <v>17339</v>
      </c>
      <c r="AA111" s="383"/>
      <c r="AB111" s="383"/>
      <c r="AC111" s="383"/>
      <c r="AD111" s="383"/>
      <c r="AE111" s="383"/>
      <c r="AF111" s="383" t="s">
        <v>17263</v>
      </c>
      <c r="AG111" s="383" t="s">
        <v>17282</v>
      </c>
      <c r="AH111" s="387" t="s">
        <v>17331</v>
      </c>
      <c r="AI111" s="383"/>
      <c r="AJ111" s="387">
        <v>3.5571428571428574</v>
      </c>
      <c r="AK111" s="387">
        <v>11.869047619047617</v>
      </c>
      <c r="AL111" s="388">
        <v>8.4337349397590345E-3</v>
      </c>
      <c r="AM111" s="383" t="s">
        <v>17283</v>
      </c>
      <c r="AN111" s="383" t="s">
        <v>17318</v>
      </c>
      <c r="AO111" s="383"/>
      <c r="AP111" s="383"/>
      <c r="AQ111" s="383"/>
      <c r="AR111" s="389"/>
    </row>
    <row r="112" spans="1:44" x14ac:dyDescent="0.25">
      <c r="A112" s="382" t="s">
        <v>17338</v>
      </c>
      <c r="B112" s="383"/>
      <c r="C112" s="383"/>
      <c r="D112" s="383"/>
      <c r="E112" s="383"/>
      <c r="F112" s="383"/>
      <c r="G112" s="383"/>
      <c r="H112" s="383"/>
      <c r="I112" s="383"/>
      <c r="J112" s="383"/>
      <c r="K112" s="383" t="s">
        <v>17327</v>
      </c>
      <c r="L112" s="383"/>
      <c r="M112" s="383" t="s">
        <v>17328</v>
      </c>
      <c r="N112" s="383" t="s">
        <v>17329</v>
      </c>
      <c r="O112" s="383"/>
      <c r="P112" s="383"/>
      <c r="Q112" s="383" t="s">
        <v>17330</v>
      </c>
      <c r="R112" s="383" t="s">
        <v>11368</v>
      </c>
      <c r="S112" s="383"/>
      <c r="T112" s="383"/>
      <c r="U112" s="383"/>
      <c r="V112" s="383"/>
      <c r="W112" s="383"/>
      <c r="X112" s="383"/>
      <c r="Y112" s="397">
        <v>40351</v>
      </c>
      <c r="Z112" s="383" t="s">
        <v>17339</v>
      </c>
      <c r="AA112" s="383"/>
      <c r="AB112" s="383"/>
      <c r="AC112" s="383"/>
      <c r="AD112" s="383"/>
      <c r="AE112" s="383"/>
      <c r="AF112" s="383" t="s">
        <v>17263</v>
      </c>
      <c r="AG112" s="383" t="s">
        <v>17282</v>
      </c>
      <c r="AH112" s="387" t="s">
        <v>17331</v>
      </c>
      <c r="AI112" s="383"/>
      <c r="AJ112" s="387">
        <v>3.7318181818181824</v>
      </c>
      <c r="AK112" s="387">
        <v>11.856818181818181</v>
      </c>
      <c r="AL112" s="388">
        <v>8.0389768574908628E-3</v>
      </c>
      <c r="AM112" s="383" t="s">
        <v>17283</v>
      </c>
      <c r="AN112" s="383" t="s">
        <v>17318</v>
      </c>
      <c r="AO112" s="383"/>
      <c r="AP112" s="383"/>
      <c r="AQ112" s="383"/>
      <c r="AR112" s="389"/>
    </row>
    <row r="113" spans="1:44" x14ac:dyDescent="0.25">
      <c r="A113" s="382" t="s">
        <v>17338</v>
      </c>
      <c r="B113" s="383"/>
      <c r="C113" s="383"/>
      <c r="D113" s="383"/>
      <c r="E113" s="383"/>
      <c r="F113" s="383"/>
      <c r="G113" s="383"/>
      <c r="H113" s="383"/>
      <c r="I113" s="383"/>
      <c r="J113" s="383"/>
      <c r="K113" s="383" t="s">
        <v>17327</v>
      </c>
      <c r="L113" s="383"/>
      <c r="M113" s="383" t="s">
        <v>17328</v>
      </c>
      <c r="N113" s="383" t="s">
        <v>17329</v>
      </c>
      <c r="O113" s="383"/>
      <c r="P113" s="383"/>
      <c r="Q113" s="383" t="s">
        <v>17330</v>
      </c>
      <c r="R113" s="383" t="s">
        <v>11368</v>
      </c>
      <c r="S113" s="383"/>
      <c r="T113" s="383"/>
      <c r="U113" s="383"/>
      <c r="V113" s="383"/>
      <c r="W113" s="383"/>
      <c r="X113" s="383"/>
      <c r="Y113" s="397">
        <v>40351</v>
      </c>
      <c r="Z113" s="383" t="s">
        <v>17333</v>
      </c>
      <c r="AA113" s="383"/>
      <c r="AB113" s="383"/>
      <c r="AC113" s="383"/>
      <c r="AD113" s="383"/>
      <c r="AE113" s="383"/>
      <c r="AF113" s="383" t="s">
        <v>17263</v>
      </c>
      <c r="AG113" s="383" t="s">
        <v>17282</v>
      </c>
      <c r="AH113" s="387" t="s">
        <v>17331</v>
      </c>
      <c r="AI113" s="383"/>
      <c r="AJ113" s="387">
        <v>3.7404761904761905</v>
      </c>
      <c r="AK113" s="387">
        <v>11.858333333333331</v>
      </c>
      <c r="AL113" s="388">
        <v>8.0203691915977076E-3</v>
      </c>
      <c r="AM113" s="383" t="s">
        <v>17283</v>
      </c>
      <c r="AN113" s="383" t="s">
        <v>17318</v>
      </c>
      <c r="AO113" s="383"/>
      <c r="AP113" s="383"/>
      <c r="AQ113" s="383"/>
      <c r="AR113" s="389"/>
    </row>
    <row r="114" spans="1:44" x14ac:dyDescent="0.25">
      <c r="A114" s="382" t="s">
        <v>17338</v>
      </c>
      <c r="B114" s="383"/>
      <c r="C114" s="383"/>
      <c r="D114" s="383"/>
      <c r="E114" s="383"/>
      <c r="F114" s="383"/>
      <c r="G114" s="383"/>
      <c r="H114" s="383"/>
      <c r="I114" s="383"/>
      <c r="J114" s="383"/>
      <c r="K114" s="383" t="s">
        <v>17327</v>
      </c>
      <c r="L114" s="383"/>
      <c r="M114" s="383" t="s">
        <v>17328</v>
      </c>
      <c r="N114" s="383" t="s">
        <v>17329</v>
      </c>
      <c r="O114" s="383"/>
      <c r="P114" s="383"/>
      <c r="Q114" s="383" t="s">
        <v>17330</v>
      </c>
      <c r="R114" s="383" t="s">
        <v>11368</v>
      </c>
      <c r="S114" s="383"/>
      <c r="T114" s="383"/>
      <c r="U114" s="383"/>
      <c r="V114" s="383"/>
      <c r="W114" s="383"/>
      <c r="X114" s="383"/>
      <c r="Y114" s="397">
        <v>40351</v>
      </c>
      <c r="Z114" s="383" t="s">
        <v>17340</v>
      </c>
      <c r="AA114" s="383"/>
      <c r="AB114" s="383"/>
      <c r="AC114" s="383"/>
      <c r="AD114" s="383"/>
      <c r="AE114" s="383"/>
      <c r="AF114" s="383" t="s">
        <v>17263</v>
      </c>
      <c r="AG114" s="383" t="s">
        <v>17282</v>
      </c>
      <c r="AH114" s="387" t="s">
        <v>17331</v>
      </c>
      <c r="AI114" s="383"/>
      <c r="AJ114" s="387">
        <v>3.9619047619047612</v>
      </c>
      <c r="AK114" s="387">
        <v>11.870238095238093</v>
      </c>
      <c r="AL114" s="388">
        <v>7.5721153846153855E-3</v>
      </c>
      <c r="AM114" s="383" t="s">
        <v>17283</v>
      </c>
      <c r="AN114" s="383" t="s">
        <v>17318</v>
      </c>
      <c r="AO114" s="383"/>
      <c r="AP114" s="383"/>
      <c r="AQ114" s="383"/>
      <c r="AR114" s="389"/>
    </row>
    <row r="115" spans="1:44" x14ac:dyDescent="0.25">
      <c r="A115" s="382" t="s">
        <v>17338</v>
      </c>
      <c r="B115" s="383"/>
      <c r="C115" s="383"/>
      <c r="D115" s="383"/>
      <c r="E115" s="383"/>
      <c r="F115" s="383"/>
      <c r="G115" s="383"/>
      <c r="H115" s="383"/>
      <c r="I115" s="383"/>
      <c r="J115" s="383"/>
      <c r="K115" s="383" t="s">
        <v>17327</v>
      </c>
      <c r="L115" s="383"/>
      <c r="M115" s="383" t="s">
        <v>17328</v>
      </c>
      <c r="N115" s="383" t="s">
        <v>17329</v>
      </c>
      <c r="O115" s="383"/>
      <c r="P115" s="383"/>
      <c r="Q115" s="383" t="s">
        <v>17330</v>
      </c>
      <c r="R115" s="383" t="s">
        <v>11368</v>
      </c>
      <c r="S115" s="383"/>
      <c r="T115" s="383"/>
      <c r="U115" s="383"/>
      <c r="V115" s="383"/>
      <c r="W115" s="383"/>
      <c r="X115" s="383"/>
      <c r="Y115" s="397">
        <v>40351</v>
      </c>
      <c r="Z115" s="383" t="s">
        <v>17340</v>
      </c>
      <c r="AA115" s="383"/>
      <c r="AB115" s="383"/>
      <c r="AC115" s="383"/>
      <c r="AD115" s="383"/>
      <c r="AE115" s="383"/>
      <c r="AF115" s="383" t="s">
        <v>17263</v>
      </c>
      <c r="AG115" s="383" t="s">
        <v>17282</v>
      </c>
      <c r="AH115" s="387" t="s">
        <v>17331</v>
      </c>
      <c r="AI115" s="383"/>
      <c r="AJ115" s="387">
        <v>4.0047619047619047</v>
      </c>
      <c r="AK115" s="387">
        <v>11.867857142857142</v>
      </c>
      <c r="AL115" s="388">
        <v>7.4910820451843038E-3</v>
      </c>
      <c r="AM115" s="383" t="s">
        <v>17283</v>
      </c>
      <c r="AN115" s="383" t="s">
        <v>17318</v>
      </c>
      <c r="AO115" s="383"/>
      <c r="AP115" s="383"/>
      <c r="AQ115" s="383"/>
      <c r="AR115" s="389"/>
    </row>
    <row r="116" spans="1:44" x14ac:dyDescent="0.25">
      <c r="A116" s="382" t="s">
        <v>17338</v>
      </c>
      <c r="B116" s="383"/>
      <c r="C116" s="383"/>
      <c r="D116" s="383"/>
      <c r="E116" s="383"/>
      <c r="F116" s="383"/>
      <c r="G116" s="383"/>
      <c r="H116" s="383"/>
      <c r="I116" s="383"/>
      <c r="J116" s="383"/>
      <c r="K116" s="383" t="s">
        <v>17327</v>
      </c>
      <c r="L116" s="383"/>
      <c r="M116" s="383" t="s">
        <v>17328</v>
      </c>
      <c r="N116" s="383" t="s">
        <v>17329</v>
      </c>
      <c r="O116" s="383"/>
      <c r="P116" s="383"/>
      <c r="Q116" s="383" t="s">
        <v>17330</v>
      </c>
      <c r="R116" s="383" t="s">
        <v>11368</v>
      </c>
      <c r="S116" s="383"/>
      <c r="T116" s="383"/>
      <c r="U116" s="383"/>
      <c r="V116" s="383"/>
      <c r="W116" s="383"/>
      <c r="X116" s="383"/>
      <c r="Y116" s="397">
        <v>40351</v>
      </c>
      <c r="Z116" s="383" t="s">
        <v>17341</v>
      </c>
      <c r="AA116" s="383"/>
      <c r="AB116" s="383"/>
      <c r="AC116" s="383"/>
      <c r="AD116" s="383"/>
      <c r="AE116" s="383"/>
      <c r="AF116" s="383" t="s">
        <v>17263</v>
      </c>
      <c r="AG116" s="383" t="s">
        <v>17282</v>
      </c>
      <c r="AH116" s="387" t="s">
        <v>17331</v>
      </c>
      <c r="AI116" s="383"/>
      <c r="AJ116" s="387">
        <v>3.8047619047619046</v>
      </c>
      <c r="AK116" s="387">
        <v>11.852380952380949</v>
      </c>
      <c r="AL116" s="388">
        <v>7.8848560700876102E-3</v>
      </c>
      <c r="AM116" s="383" t="s">
        <v>17283</v>
      </c>
      <c r="AN116" s="383" t="s">
        <v>17318</v>
      </c>
      <c r="AO116" s="383"/>
      <c r="AP116" s="383"/>
      <c r="AQ116" s="383"/>
      <c r="AR116" s="389"/>
    </row>
    <row r="117" spans="1:44" x14ac:dyDescent="0.25">
      <c r="A117" s="382" t="s">
        <v>17338</v>
      </c>
      <c r="B117" s="383"/>
      <c r="C117" s="383"/>
      <c r="D117" s="383"/>
      <c r="E117" s="383"/>
      <c r="F117" s="383"/>
      <c r="G117" s="383"/>
      <c r="H117" s="383"/>
      <c r="I117" s="383"/>
      <c r="J117" s="383"/>
      <c r="K117" s="383" t="s">
        <v>17327</v>
      </c>
      <c r="L117" s="383"/>
      <c r="M117" s="383" t="s">
        <v>17328</v>
      </c>
      <c r="N117" s="383" t="s">
        <v>17329</v>
      </c>
      <c r="O117" s="383"/>
      <c r="P117" s="383"/>
      <c r="Q117" s="383" t="s">
        <v>17330</v>
      </c>
      <c r="R117" s="383" t="s">
        <v>11368</v>
      </c>
      <c r="S117" s="383"/>
      <c r="T117" s="383"/>
      <c r="U117" s="383"/>
      <c r="V117" s="383"/>
      <c r="W117" s="383"/>
      <c r="X117" s="383"/>
      <c r="Y117" s="397">
        <v>40351</v>
      </c>
      <c r="Z117" s="383" t="s">
        <v>17342</v>
      </c>
      <c r="AA117" s="383"/>
      <c r="AB117" s="383"/>
      <c r="AC117" s="383"/>
      <c r="AD117" s="383"/>
      <c r="AE117" s="383"/>
      <c r="AF117" s="383" t="s">
        <v>17263</v>
      </c>
      <c r="AG117" s="383" t="s">
        <v>17282</v>
      </c>
      <c r="AH117" s="387" t="s">
        <v>17331</v>
      </c>
      <c r="AI117" s="383"/>
      <c r="AJ117" s="387">
        <v>4.0238095238095228</v>
      </c>
      <c r="AK117" s="387">
        <v>11.851190476190473</v>
      </c>
      <c r="AL117" s="388">
        <v>7.4556213017751491E-3</v>
      </c>
      <c r="AM117" s="383" t="s">
        <v>17283</v>
      </c>
      <c r="AN117" s="383" t="s">
        <v>17318</v>
      </c>
      <c r="AO117" s="383"/>
      <c r="AP117" s="383"/>
      <c r="AQ117" s="383"/>
      <c r="AR117" s="389"/>
    </row>
    <row r="118" spans="1:44" x14ac:dyDescent="0.25">
      <c r="A118" s="382" t="s">
        <v>17343</v>
      </c>
      <c r="B118" s="383"/>
      <c r="C118" s="383"/>
      <c r="D118" s="383"/>
      <c r="E118" s="383"/>
      <c r="F118" s="383"/>
      <c r="G118" s="383"/>
      <c r="H118" s="383"/>
      <c r="I118" s="383"/>
      <c r="J118" s="383"/>
      <c r="K118" s="383" t="s">
        <v>17327</v>
      </c>
      <c r="L118" s="383"/>
      <c r="M118" s="383" t="s">
        <v>17328</v>
      </c>
      <c r="N118" s="383" t="s">
        <v>17329</v>
      </c>
      <c r="O118" s="383"/>
      <c r="P118" s="383"/>
      <c r="Q118" s="383" t="s">
        <v>17330</v>
      </c>
      <c r="R118" s="383" t="s">
        <v>11368</v>
      </c>
      <c r="S118" s="383"/>
      <c r="T118" s="383"/>
      <c r="U118" s="383"/>
      <c r="V118" s="383"/>
      <c r="W118" s="383"/>
      <c r="X118" s="383"/>
      <c r="Y118" s="397">
        <v>40351</v>
      </c>
      <c r="Z118" s="384" t="s">
        <v>17339</v>
      </c>
      <c r="AA118" s="383"/>
      <c r="AB118" s="383"/>
      <c r="AC118" s="383"/>
      <c r="AD118" s="383"/>
      <c r="AE118" s="383"/>
      <c r="AF118" s="383" t="s">
        <v>17263</v>
      </c>
      <c r="AG118" s="383" t="s">
        <v>17282</v>
      </c>
      <c r="AH118" s="387" t="s">
        <v>17331</v>
      </c>
      <c r="AI118" s="383"/>
      <c r="AJ118" s="387">
        <v>3.8333333333333326</v>
      </c>
      <c r="AK118" s="387">
        <v>11.28845238095238</v>
      </c>
      <c r="AL118" s="388">
        <v>7.8260869565217397E-3</v>
      </c>
      <c r="AM118" s="383" t="s">
        <v>17283</v>
      </c>
      <c r="AN118" s="383" t="s">
        <v>17318</v>
      </c>
      <c r="AO118" s="383"/>
      <c r="AP118" s="383"/>
      <c r="AQ118" s="383"/>
      <c r="AR118" s="389"/>
    </row>
    <row r="119" spans="1:44" x14ac:dyDescent="0.25">
      <c r="A119" s="382" t="s">
        <v>17343</v>
      </c>
      <c r="B119" s="383"/>
      <c r="C119" s="383"/>
      <c r="D119" s="383"/>
      <c r="E119" s="383"/>
      <c r="F119" s="383"/>
      <c r="G119" s="383"/>
      <c r="H119" s="383"/>
      <c r="I119" s="383"/>
      <c r="J119" s="383"/>
      <c r="K119" s="383" t="s">
        <v>17327</v>
      </c>
      <c r="L119" s="383"/>
      <c r="M119" s="383" t="s">
        <v>17328</v>
      </c>
      <c r="N119" s="383" t="s">
        <v>17329</v>
      </c>
      <c r="O119" s="383"/>
      <c r="P119" s="383"/>
      <c r="Q119" s="383" t="s">
        <v>17330</v>
      </c>
      <c r="R119" s="383" t="s">
        <v>11368</v>
      </c>
      <c r="S119" s="383"/>
      <c r="T119" s="383"/>
      <c r="U119" s="383"/>
      <c r="V119" s="383"/>
      <c r="W119" s="383"/>
      <c r="X119" s="383"/>
      <c r="Y119" s="397">
        <v>40351</v>
      </c>
      <c r="Z119" s="383" t="s">
        <v>17339</v>
      </c>
      <c r="AA119" s="383"/>
      <c r="AB119" s="383"/>
      <c r="AC119" s="383"/>
      <c r="AD119" s="383"/>
      <c r="AE119" s="383"/>
      <c r="AF119" s="383" t="s">
        <v>17263</v>
      </c>
      <c r="AG119" s="383" t="s">
        <v>17282</v>
      </c>
      <c r="AH119" s="387" t="s">
        <v>17331</v>
      </c>
      <c r="AI119" s="383"/>
      <c r="AJ119" s="387">
        <v>3.804761904761905</v>
      </c>
      <c r="AK119" s="387">
        <v>11.223809523809527</v>
      </c>
      <c r="AL119" s="388">
        <v>7.8848560700876084E-3</v>
      </c>
      <c r="AM119" s="383" t="s">
        <v>17283</v>
      </c>
      <c r="AN119" s="383" t="s">
        <v>17318</v>
      </c>
      <c r="AO119" s="383"/>
      <c r="AP119" s="383"/>
      <c r="AQ119" s="383"/>
      <c r="AR119" s="389"/>
    </row>
    <row r="120" spans="1:44" x14ac:dyDescent="0.25">
      <c r="A120" s="382" t="s">
        <v>17343</v>
      </c>
      <c r="B120" s="383"/>
      <c r="C120" s="383"/>
      <c r="D120" s="383"/>
      <c r="E120" s="383"/>
      <c r="F120" s="383"/>
      <c r="G120" s="383"/>
      <c r="H120" s="383"/>
      <c r="I120" s="383"/>
      <c r="J120" s="383"/>
      <c r="K120" s="383" t="s">
        <v>17327</v>
      </c>
      <c r="L120" s="383"/>
      <c r="M120" s="383" t="s">
        <v>17328</v>
      </c>
      <c r="N120" s="383" t="s">
        <v>17329</v>
      </c>
      <c r="O120" s="383"/>
      <c r="P120" s="383"/>
      <c r="Q120" s="383" t="s">
        <v>17330</v>
      </c>
      <c r="R120" s="383" t="s">
        <v>11368</v>
      </c>
      <c r="S120" s="383"/>
      <c r="T120" s="383"/>
      <c r="U120" s="383"/>
      <c r="V120" s="383"/>
      <c r="W120" s="383"/>
      <c r="X120" s="383"/>
      <c r="Y120" s="397">
        <v>40351</v>
      </c>
      <c r="Z120" s="383" t="s">
        <v>17339</v>
      </c>
      <c r="AA120" s="383"/>
      <c r="AB120" s="383"/>
      <c r="AC120" s="383"/>
      <c r="AD120" s="383"/>
      <c r="AE120" s="383"/>
      <c r="AF120" s="383" t="s">
        <v>17263</v>
      </c>
      <c r="AG120" s="383" t="s">
        <v>17282</v>
      </c>
      <c r="AH120" s="387" t="s">
        <v>17331</v>
      </c>
      <c r="AI120" s="383"/>
      <c r="AJ120" s="387">
        <v>3.8190476190476192</v>
      </c>
      <c r="AK120" s="387">
        <v>11.182023809523809</v>
      </c>
      <c r="AL120" s="388">
        <v>7.855361596009974E-3</v>
      </c>
      <c r="AM120" s="383" t="s">
        <v>17283</v>
      </c>
      <c r="AN120" s="383" t="s">
        <v>17318</v>
      </c>
      <c r="AO120" s="383"/>
      <c r="AP120" s="383"/>
      <c r="AQ120" s="383"/>
      <c r="AR120" s="389"/>
    </row>
    <row r="121" spans="1:44" x14ac:dyDescent="0.25">
      <c r="A121" s="382" t="s">
        <v>17343</v>
      </c>
      <c r="B121" s="383"/>
      <c r="C121" s="383"/>
      <c r="D121" s="383"/>
      <c r="E121" s="383"/>
      <c r="F121" s="383"/>
      <c r="G121" s="383"/>
      <c r="H121" s="383"/>
      <c r="I121" s="383"/>
      <c r="J121" s="383"/>
      <c r="K121" s="383" t="s">
        <v>17327</v>
      </c>
      <c r="L121" s="383"/>
      <c r="M121" s="383" t="s">
        <v>17328</v>
      </c>
      <c r="N121" s="383" t="s">
        <v>17329</v>
      </c>
      <c r="O121" s="383"/>
      <c r="P121" s="383"/>
      <c r="Q121" s="383" t="s">
        <v>17330</v>
      </c>
      <c r="R121" s="383" t="s">
        <v>11368</v>
      </c>
      <c r="S121" s="383"/>
      <c r="T121" s="383"/>
      <c r="U121" s="383"/>
      <c r="V121" s="383"/>
      <c r="W121" s="383"/>
      <c r="X121" s="383"/>
      <c r="Y121" s="397">
        <v>40351</v>
      </c>
      <c r="Z121" s="383" t="s">
        <v>17340</v>
      </c>
      <c r="AA121" s="383"/>
      <c r="AB121" s="383"/>
      <c r="AC121" s="383"/>
      <c r="AD121" s="383"/>
      <c r="AE121" s="383"/>
      <c r="AF121" s="383" t="s">
        <v>17263</v>
      </c>
      <c r="AG121" s="383" t="s">
        <v>17282</v>
      </c>
      <c r="AH121" s="387" t="s">
        <v>17331</v>
      </c>
      <c r="AI121" s="383"/>
      <c r="AJ121" s="387">
        <v>3.804761904761905</v>
      </c>
      <c r="AK121" s="387">
        <v>11.180238095238094</v>
      </c>
      <c r="AL121" s="388">
        <v>7.8848560700876084E-3</v>
      </c>
      <c r="AM121" s="383" t="s">
        <v>17283</v>
      </c>
      <c r="AN121" s="383" t="s">
        <v>17318</v>
      </c>
      <c r="AO121" s="383"/>
      <c r="AP121" s="383"/>
      <c r="AQ121" s="383"/>
      <c r="AR121" s="389"/>
    </row>
    <row r="122" spans="1:44" x14ac:dyDescent="0.25">
      <c r="A122" s="382" t="s">
        <v>17343</v>
      </c>
      <c r="B122" s="383"/>
      <c r="C122" s="383"/>
      <c r="D122" s="383"/>
      <c r="E122" s="383"/>
      <c r="F122" s="383"/>
      <c r="G122" s="383"/>
      <c r="H122" s="383"/>
      <c r="I122" s="383"/>
      <c r="J122" s="383"/>
      <c r="K122" s="383" t="s">
        <v>17327</v>
      </c>
      <c r="L122" s="383"/>
      <c r="M122" s="383" t="s">
        <v>17328</v>
      </c>
      <c r="N122" s="383" t="s">
        <v>17329</v>
      </c>
      <c r="O122" s="383"/>
      <c r="P122" s="383"/>
      <c r="Q122" s="383" t="s">
        <v>17330</v>
      </c>
      <c r="R122" s="383" t="s">
        <v>11368</v>
      </c>
      <c r="S122" s="383"/>
      <c r="T122" s="383"/>
      <c r="U122" s="383"/>
      <c r="V122" s="383"/>
      <c r="W122" s="383"/>
      <c r="X122" s="383"/>
      <c r="Y122" s="397">
        <v>40351</v>
      </c>
      <c r="Z122" s="383" t="s">
        <v>17340</v>
      </c>
      <c r="AA122" s="383"/>
      <c r="AB122" s="383"/>
      <c r="AC122" s="383"/>
      <c r="AD122" s="383"/>
      <c r="AE122" s="383"/>
      <c r="AF122" s="383" t="s">
        <v>17263</v>
      </c>
      <c r="AG122" s="383" t="s">
        <v>17282</v>
      </c>
      <c r="AH122" s="387" t="s">
        <v>17331</v>
      </c>
      <c r="AI122" s="383"/>
      <c r="AJ122" s="387">
        <v>3.8</v>
      </c>
      <c r="AK122" s="387">
        <v>11.201022727272729</v>
      </c>
      <c r="AL122" s="388">
        <v>7.8947368421052634E-3</v>
      </c>
      <c r="AM122" s="383" t="s">
        <v>17283</v>
      </c>
      <c r="AN122" s="383" t="s">
        <v>17318</v>
      </c>
      <c r="AO122" s="383"/>
      <c r="AP122" s="383"/>
      <c r="AQ122" s="383"/>
      <c r="AR122" s="389"/>
    </row>
    <row r="123" spans="1:44" x14ac:dyDescent="0.25">
      <c r="A123" s="382" t="s">
        <v>17343</v>
      </c>
      <c r="B123" s="383"/>
      <c r="C123" s="383"/>
      <c r="D123" s="383"/>
      <c r="E123" s="383"/>
      <c r="F123" s="383"/>
      <c r="G123" s="383"/>
      <c r="H123" s="383"/>
      <c r="I123" s="383"/>
      <c r="J123" s="383"/>
      <c r="K123" s="383" t="s">
        <v>17327</v>
      </c>
      <c r="L123" s="383"/>
      <c r="M123" s="383" t="s">
        <v>17328</v>
      </c>
      <c r="N123" s="383" t="s">
        <v>17329</v>
      </c>
      <c r="O123" s="383"/>
      <c r="P123" s="383"/>
      <c r="Q123" s="383" t="s">
        <v>17330</v>
      </c>
      <c r="R123" s="383" t="s">
        <v>11368</v>
      </c>
      <c r="S123" s="383"/>
      <c r="T123" s="383"/>
      <c r="U123" s="383"/>
      <c r="V123" s="383"/>
      <c r="W123" s="383"/>
      <c r="X123" s="383"/>
      <c r="Y123" s="397">
        <v>40351</v>
      </c>
      <c r="Z123" s="383" t="s">
        <v>17333</v>
      </c>
      <c r="AA123" s="383"/>
      <c r="AB123" s="383"/>
      <c r="AC123" s="383"/>
      <c r="AD123" s="383"/>
      <c r="AE123" s="383"/>
      <c r="AF123" s="383" t="s">
        <v>17263</v>
      </c>
      <c r="AG123" s="383" t="s">
        <v>17282</v>
      </c>
      <c r="AH123" s="387" t="s">
        <v>17331</v>
      </c>
      <c r="AI123" s="383"/>
      <c r="AJ123" s="387">
        <v>3.8</v>
      </c>
      <c r="AK123" s="387">
        <v>11.227380952380955</v>
      </c>
      <c r="AL123" s="388">
        <v>7.8947368421052634E-3</v>
      </c>
      <c r="AM123" s="383" t="s">
        <v>17283</v>
      </c>
      <c r="AN123" s="383" t="s">
        <v>17318</v>
      </c>
      <c r="AO123" s="383"/>
      <c r="AP123" s="383"/>
      <c r="AQ123" s="383"/>
      <c r="AR123" s="389"/>
    </row>
    <row r="124" spans="1:44" x14ac:dyDescent="0.25">
      <c r="A124" s="382" t="s">
        <v>17343</v>
      </c>
      <c r="B124" s="383"/>
      <c r="C124" s="383"/>
      <c r="D124" s="383"/>
      <c r="E124" s="383"/>
      <c r="F124" s="383"/>
      <c r="G124" s="383"/>
      <c r="H124" s="383"/>
      <c r="I124" s="383"/>
      <c r="J124" s="383"/>
      <c r="K124" s="383" t="s">
        <v>17327</v>
      </c>
      <c r="L124" s="383"/>
      <c r="M124" s="383" t="s">
        <v>17328</v>
      </c>
      <c r="N124" s="383" t="s">
        <v>17329</v>
      </c>
      <c r="O124" s="383"/>
      <c r="P124" s="383"/>
      <c r="Q124" s="383" t="s">
        <v>17330</v>
      </c>
      <c r="R124" s="383" t="s">
        <v>11368</v>
      </c>
      <c r="S124" s="383"/>
      <c r="T124" s="383"/>
      <c r="U124" s="383"/>
      <c r="V124" s="383"/>
      <c r="W124" s="383"/>
      <c r="X124" s="383"/>
      <c r="Y124" s="397">
        <v>40351</v>
      </c>
      <c r="Z124" s="383" t="s">
        <v>17334</v>
      </c>
      <c r="AA124" s="383"/>
      <c r="AB124" s="383"/>
      <c r="AC124" s="383"/>
      <c r="AD124" s="383"/>
      <c r="AE124" s="383"/>
      <c r="AF124" s="383" t="s">
        <v>17263</v>
      </c>
      <c r="AG124" s="383" t="s">
        <v>17282</v>
      </c>
      <c r="AH124" s="387" t="s">
        <v>17331</v>
      </c>
      <c r="AI124" s="383"/>
      <c r="AJ124" s="387">
        <v>3.8761904761904757</v>
      </c>
      <c r="AK124" s="387">
        <v>11.242619047619048</v>
      </c>
      <c r="AL124" s="388">
        <v>7.7395577395577399E-3</v>
      </c>
      <c r="AM124" s="383" t="s">
        <v>17283</v>
      </c>
      <c r="AN124" s="383" t="s">
        <v>17318</v>
      </c>
      <c r="AO124" s="383"/>
      <c r="AP124" s="383"/>
      <c r="AQ124" s="383"/>
      <c r="AR124" s="389"/>
    </row>
    <row r="125" spans="1:44" x14ac:dyDescent="0.25">
      <c r="A125" s="382" t="s">
        <v>17343</v>
      </c>
      <c r="B125" s="383"/>
      <c r="C125" s="383"/>
      <c r="D125" s="383"/>
      <c r="E125" s="383"/>
      <c r="F125" s="383"/>
      <c r="G125" s="383"/>
      <c r="H125" s="383"/>
      <c r="I125" s="383"/>
      <c r="J125" s="383"/>
      <c r="K125" s="383" t="s">
        <v>17327</v>
      </c>
      <c r="L125" s="383"/>
      <c r="M125" s="383" t="s">
        <v>17328</v>
      </c>
      <c r="N125" s="383" t="s">
        <v>17329</v>
      </c>
      <c r="O125" s="383"/>
      <c r="P125" s="383"/>
      <c r="Q125" s="383" t="s">
        <v>17330</v>
      </c>
      <c r="R125" s="383" t="s">
        <v>11368</v>
      </c>
      <c r="S125" s="383"/>
      <c r="T125" s="383"/>
      <c r="U125" s="383"/>
      <c r="V125" s="383"/>
      <c r="W125" s="383"/>
      <c r="X125" s="383"/>
      <c r="Y125" s="397">
        <v>40351</v>
      </c>
      <c r="Z125" s="383" t="s">
        <v>17340</v>
      </c>
      <c r="AA125" s="383"/>
      <c r="AB125" s="383"/>
      <c r="AC125" s="383"/>
      <c r="AD125" s="383"/>
      <c r="AE125" s="383"/>
      <c r="AF125" s="383" t="s">
        <v>17263</v>
      </c>
      <c r="AG125" s="383" t="s">
        <v>17282</v>
      </c>
      <c r="AH125" s="387" t="s">
        <v>17331</v>
      </c>
      <c r="AI125" s="383"/>
      <c r="AJ125" s="387">
        <v>3.7952380952380946</v>
      </c>
      <c r="AK125" s="387">
        <v>11.254642857142857</v>
      </c>
      <c r="AL125" s="388">
        <v>7.9046424090338779E-3</v>
      </c>
      <c r="AM125" s="383" t="s">
        <v>17283</v>
      </c>
      <c r="AN125" s="383" t="s">
        <v>17318</v>
      </c>
      <c r="AO125" s="383"/>
      <c r="AP125" s="383"/>
      <c r="AQ125" s="383"/>
      <c r="AR125" s="389"/>
    </row>
    <row r="126" spans="1:44" x14ac:dyDescent="0.25">
      <c r="A126" s="382" t="s">
        <v>17343</v>
      </c>
      <c r="B126" s="383"/>
      <c r="C126" s="383"/>
      <c r="D126" s="383"/>
      <c r="E126" s="383"/>
      <c r="F126" s="383"/>
      <c r="G126" s="383"/>
      <c r="H126" s="383"/>
      <c r="I126" s="383"/>
      <c r="J126" s="383"/>
      <c r="K126" s="383" t="s">
        <v>17327</v>
      </c>
      <c r="L126" s="383"/>
      <c r="M126" s="383" t="s">
        <v>17328</v>
      </c>
      <c r="N126" s="383" t="s">
        <v>17329</v>
      </c>
      <c r="O126" s="383"/>
      <c r="P126" s="383"/>
      <c r="Q126" s="383" t="s">
        <v>17330</v>
      </c>
      <c r="R126" s="383" t="s">
        <v>11368</v>
      </c>
      <c r="S126" s="383"/>
      <c r="T126" s="383"/>
      <c r="U126" s="383"/>
      <c r="V126" s="383"/>
      <c r="W126" s="383"/>
      <c r="X126" s="383"/>
      <c r="Y126" s="397">
        <v>40351</v>
      </c>
      <c r="Z126" s="383" t="s">
        <v>17341</v>
      </c>
      <c r="AA126" s="383"/>
      <c r="AB126" s="383"/>
      <c r="AC126" s="383"/>
      <c r="AD126" s="383"/>
      <c r="AE126" s="383"/>
      <c r="AF126" s="383" t="s">
        <v>17263</v>
      </c>
      <c r="AG126" s="383" t="s">
        <v>17282</v>
      </c>
      <c r="AH126" s="387" t="s">
        <v>17331</v>
      </c>
      <c r="AI126" s="383"/>
      <c r="AJ126" s="387">
        <v>3.8952380952380943</v>
      </c>
      <c r="AK126" s="387">
        <v>11.25</v>
      </c>
      <c r="AL126" s="388">
        <v>7.7017114914425446E-3</v>
      </c>
      <c r="AM126" s="383" t="s">
        <v>17283</v>
      </c>
      <c r="AN126" s="383" t="s">
        <v>17318</v>
      </c>
      <c r="AO126" s="383"/>
      <c r="AP126" s="383"/>
      <c r="AQ126" s="383"/>
      <c r="AR126" s="389"/>
    </row>
    <row r="127" spans="1:44" x14ac:dyDescent="0.25">
      <c r="A127" s="396" t="s">
        <v>17344</v>
      </c>
      <c r="B127" s="383"/>
      <c r="C127" s="383"/>
      <c r="D127" s="383"/>
      <c r="E127" s="383"/>
      <c r="F127" s="383"/>
      <c r="G127" s="383"/>
      <c r="H127" s="383"/>
      <c r="I127" s="383"/>
      <c r="J127" s="383"/>
      <c r="K127" s="383" t="s">
        <v>17345</v>
      </c>
      <c r="L127" s="383"/>
      <c r="M127" s="383"/>
      <c r="N127" s="383" t="s">
        <v>17329</v>
      </c>
      <c r="O127" s="383"/>
      <c r="P127" s="383"/>
      <c r="Q127" s="383"/>
      <c r="R127" s="383"/>
      <c r="S127" s="383"/>
      <c r="T127" s="383"/>
      <c r="U127" s="383"/>
      <c r="V127" s="383"/>
      <c r="W127" s="383"/>
      <c r="X127" s="383"/>
      <c r="Y127" s="397">
        <v>40283</v>
      </c>
      <c r="Z127" s="383"/>
      <c r="AA127" s="383"/>
      <c r="AB127" s="383"/>
      <c r="AC127" s="383"/>
      <c r="AD127" s="383"/>
      <c r="AE127" s="383"/>
      <c r="AF127" s="383"/>
      <c r="AG127" s="383" t="s">
        <v>17282</v>
      </c>
      <c r="AH127" s="387">
        <v>6.06640625</v>
      </c>
      <c r="AI127" s="387">
        <v>93.691436767578125</v>
      </c>
      <c r="AJ127" s="399">
        <v>99.757843017578125</v>
      </c>
      <c r="AK127" s="400">
        <v>16.229011535644531</v>
      </c>
      <c r="AL127" s="388">
        <v>6.0811321360778131E-2</v>
      </c>
      <c r="AM127" s="383" t="s">
        <v>17283</v>
      </c>
      <c r="AN127" s="383" t="s">
        <v>17346</v>
      </c>
      <c r="AO127" s="383"/>
      <c r="AP127" s="383"/>
      <c r="AQ127" s="383"/>
      <c r="AR127" s="389"/>
    </row>
    <row r="128" spans="1:44" x14ac:dyDescent="0.25">
      <c r="A128" s="396" t="s">
        <v>17344</v>
      </c>
      <c r="B128" s="383"/>
      <c r="C128" s="383"/>
      <c r="D128" s="383"/>
      <c r="E128" s="383"/>
      <c r="F128" s="383"/>
      <c r="G128" s="383"/>
      <c r="H128" s="383"/>
      <c r="I128" s="383"/>
      <c r="J128" s="383"/>
      <c r="K128" s="383" t="s">
        <v>17345</v>
      </c>
      <c r="L128" s="383"/>
      <c r="M128" s="383"/>
      <c r="N128" s="383" t="s">
        <v>17329</v>
      </c>
      <c r="O128" s="383"/>
      <c r="P128" s="383"/>
      <c r="Q128" s="383"/>
      <c r="R128" s="383"/>
      <c r="S128" s="383"/>
      <c r="T128" s="383"/>
      <c r="U128" s="383"/>
      <c r="V128" s="383"/>
      <c r="W128" s="383"/>
      <c r="X128" s="383"/>
      <c r="Y128" s="397">
        <v>40283</v>
      </c>
      <c r="Z128" s="383"/>
      <c r="AA128" s="383"/>
      <c r="AB128" s="383"/>
      <c r="AC128" s="383"/>
      <c r="AD128" s="383"/>
      <c r="AE128" s="383"/>
      <c r="AF128" s="383"/>
      <c r="AG128" s="383" t="s">
        <v>17282</v>
      </c>
      <c r="AH128" s="387">
        <v>6.037109375</v>
      </c>
      <c r="AI128" s="387">
        <v>93.941436767578125</v>
      </c>
      <c r="AJ128" s="399">
        <v>99.978546142578125</v>
      </c>
      <c r="AK128" s="400">
        <v>16.219734191894531</v>
      </c>
      <c r="AL128" s="388">
        <v>6.0384048457661661E-2</v>
      </c>
      <c r="AM128" s="383" t="s">
        <v>17283</v>
      </c>
      <c r="AN128" s="383" t="s">
        <v>17346</v>
      </c>
      <c r="AO128" s="383"/>
      <c r="AP128" s="383"/>
      <c r="AQ128" s="383"/>
      <c r="AR128" s="389"/>
    </row>
    <row r="129" spans="1:44" x14ac:dyDescent="0.25">
      <c r="A129" s="396" t="s">
        <v>17344</v>
      </c>
      <c r="B129" s="383"/>
      <c r="C129" s="383"/>
      <c r="D129" s="383"/>
      <c r="E129" s="383"/>
      <c r="F129" s="383"/>
      <c r="G129" s="383"/>
      <c r="H129" s="383"/>
      <c r="I129" s="383"/>
      <c r="J129" s="383"/>
      <c r="K129" s="383" t="s">
        <v>17345</v>
      </c>
      <c r="L129" s="383"/>
      <c r="M129" s="383"/>
      <c r="N129" s="383" t="s">
        <v>17329</v>
      </c>
      <c r="O129" s="383"/>
      <c r="P129" s="383"/>
      <c r="Q129" s="383"/>
      <c r="R129" s="383"/>
      <c r="S129" s="383"/>
      <c r="T129" s="383"/>
      <c r="U129" s="383"/>
      <c r="V129" s="383"/>
      <c r="W129" s="383"/>
      <c r="X129" s="383"/>
      <c r="Y129" s="397">
        <v>40283</v>
      </c>
      <c r="Z129" s="383"/>
      <c r="AA129" s="383"/>
      <c r="AB129" s="383"/>
      <c r="AC129" s="383"/>
      <c r="AD129" s="383"/>
      <c r="AE129" s="383"/>
      <c r="AF129" s="383"/>
      <c r="AG129" s="383" t="s">
        <v>17282</v>
      </c>
      <c r="AH129" s="387">
        <v>6.015625</v>
      </c>
      <c r="AI129" s="387">
        <v>93.816436767578125</v>
      </c>
      <c r="AJ129" s="399">
        <v>99.832061767578125</v>
      </c>
      <c r="AK129" s="400">
        <v>16.225105285644531</v>
      </c>
      <c r="AL129" s="388">
        <v>6.0257445288520117E-2</v>
      </c>
      <c r="AM129" s="383" t="s">
        <v>17283</v>
      </c>
      <c r="AN129" s="383" t="s">
        <v>17346</v>
      </c>
      <c r="AO129" s="383"/>
      <c r="AP129" s="383"/>
      <c r="AQ129" s="383"/>
      <c r="AR129" s="389"/>
    </row>
    <row r="130" spans="1:44" x14ac:dyDescent="0.25">
      <c r="A130" s="396" t="s">
        <v>17344</v>
      </c>
      <c r="B130" s="383"/>
      <c r="C130" s="383"/>
      <c r="D130" s="383"/>
      <c r="E130" s="383"/>
      <c r="F130" s="383"/>
      <c r="G130" s="383"/>
      <c r="H130" s="383"/>
      <c r="I130" s="383"/>
      <c r="J130" s="383"/>
      <c r="K130" s="383" t="s">
        <v>17345</v>
      </c>
      <c r="L130" s="383"/>
      <c r="M130" s="383"/>
      <c r="N130" s="383" t="s">
        <v>17329</v>
      </c>
      <c r="O130" s="383"/>
      <c r="P130" s="383"/>
      <c r="Q130" s="383"/>
      <c r="R130" s="383"/>
      <c r="S130" s="383"/>
      <c r="T130" s="383"/>
      <c r="U130" s="383"/>
      <c r="V130" s="383"/>
      <c r="W130" s="383"/>
      <c r="X130" s="383"/>
      <c r="Y130" s="397">
        <v>40283</v>
      </c>
      <c r="Z130" s="383"/>
      <c r="AA130" s="383"/>
      <c r="AB130" s="383"/>
      <c r="AC130" s="383"/>
      <c r="AD130" s="383"/>
      <c r="AE130" s="383"/>
      <c r="AF130" s="383"/>
      <c r="AG130" s="383" t="s">
        <v>17282</v>
      </c>
      <c r="AH130" s="387">
        <v>5.9453125</v>
      </c>
      <c r="AI130" s="387">
        <v>93.660186767578125</v>
      </c>
      <c r="AJ130" s="399">
        <v>99.605499267578125</v>
      </c>
      <c r="AK130" s="400">
        <v>16.236335754394531</v>
      </c>
      <c r="AL130" s="388">
        <v>5.9688596952148565E-2</v>
      </c>
      <c r="AM130" s="383" t="s">
        <v>17283</v>
      </c>
      <c r="AN130" s="383" t="s">
        <v>17346</v>
      </c>
      <c r="AO130" s="383"/>
      <c r="AP130" s="383"/>
      <c r="AQ130" s="383"/>
      <c r="AR130" s="389"/>
    </row>
    <row r="131" spans="1:44" x14ac:dyDescent="0.25">
      <c r="A131" s="396" t="s">
        <v>17344</v>
      </c>
      <c r="B131" s="383"/>
      <c r="C131" s="383"/>
      <c r="D131" s="383"/>
      <c r="E131" s="383"/>
      <c r="F131" s="383"/>
      <c r="G131" s="383"/>
      <c r="H131" s="383"/>
      <c r="I131" s="383"/>
      <c r="J131" s="383"/>
      <c r="K131" s="383" t="s">
        <v>17345</v>
      </c>
      <c r="L131" s="383"/>
      <c r="M131" s="383"/>
      <c r="N131" s="383" t="s">
        <v>17329</v>
      </c>
      <c r="O131" s="383"/>
      <c r="P131" s="383"/>
      <c r="Q131" s="383"/>
      <c r="R131" s="383"/>
      <c r="S131" s="383"/>
      <c r="T131" s="383"/>
      <c r="U131" s="383"/>
      <c r="V131" s="383"/>
      <c r="W131" s="383"/>
      <c r="X131" s="383"/>
      <c r="Y131" s="397">
        <v>40283</v>
      </c>
      <c r="Z131" s="383"/>
      <c r="AA131" s="383"/>
      <c r="AB131" s="383"/>
      <c r="AC131" s="383"/>
      <c r="AD131" s="383"/>
      <c r="AE131" s="383"/>
      <c r="AF131" s="383"/>
      <c r="AG131" s="383" t="s">
        <v>17282</v>
      </c>
      <c r="AH131" s="387">
        <v>6.142578125</v>
      </c>
      <c r="AI131" s="387">
        <v>93.615264892578125</v>
      </c>
      <c r="AJ131" s="399">
        <v>99.757843017578125</v>
      </c>
      <c r="AK131" s="400">
        <v>16.225593566894531</v>
      </c>
      <c r="AL131" s="388">
        <v>6.1574889143479465E-2</v>
      </c>
      <c r="AM131" s="383" t="s">
        <v>17283</v>
      </c>
      <c r="AN131" s="383" t="s">
        <v>17346</v>
      </c>
      <c r="AO131" s="383"/>
      <c r="AP131" s="383"/>
      <c r="AQ131" s="383"/>
      <c r="AR131" s="389"/>
    </row>
    <row r="132" spans="1:44" x14ac:dyDescent="0.25">
      <c r="A132" s="396" t="s">
        <v>17344</v>
      </c>
      <c r="B132" s="383"/>
      <c r="C132" s="383"/>
      <c r="D132" s="383"/>
      <c r="E132" s="383"/>
      <c r="F132" s="383"/>
      <c r="G132" s="383"/>
      <c r="H132" s="383"/>
      <c r="I132" s="383"/>
      <c r="J132" s="383"/>
      <c r="K132" s="383" t="s">
        <v>17345</v>
      </c>
      <c r="L132" s="383"/>
      <c r="M132" s="383"/>
      <c r="N132" s="383" t="s">
        <v>17329</v>
      </c>
      <c r="O132" s="383"/>
      <c r="P132" s="383"/>
      <c r="Q132" s="383"/>
      <c r="R132" s="383"/>
      <c r="S132" s="383"/>
      <c r="T132" s="383"/>
      <c r="U132" s="383"/>
      <c r="V132" s="383"/>
      <c r="W132" s="383"/>
      <c r="X132" s="383"/>
      <c r="Y132" s="397">
        <v>40283</v>
      </c>
      <c r="Z132" s="383"/>
      <c r="AA132" s="383"/>
      <c r="AB132" s="383"/>
      <c r="AC132" s="383"/>
      <c r="AD132" s="383"/>
      <c r="AE132" s="383"/>
      <c r="AF132" s="383"/>
      <c r="AG132" s="383" t="s">
        <v>17282</v>
      </c>
      <c r="AH132" s="387">
        <v>5.908203125</v>
      </c>
      <c r="AI132" s="387">
        <v>93.876983642578125</v>
      </c>
      <c r="AJ132" s="399">
        <v>99.785186767578125</v>
      </c>
      <c r="AK132" s="400">
        <v>16.224128723144531</v>
      </c>
      <c r="AL132" s="388">
        <v>5.9209220490427282E-2</v>
      </c>
      <c r="AM132" s="383" t="s">
        <v>17283</v>
      </c>
      <c r="AN132" s="383" t="s">
        <v>17346</v>
      </c>
      <c r="AO132" s="383"/>
      <c r="AP132" s="383"/>
      <c r="AQ132" s="383"/>
      <c r="AR132" s="389"/>
    </row>
    <row r="133" spans="1:44" x14ac:dyDescent="0.25">
      <c r="A133" s="396" t="s">
        <v>17344</v>
      </c>
      <c r="B133" s="383"/>
      <c r="C133" s="383"/>
      <c r="D133" s="383"/>
      <c r="E133" s="383"/>
      <c r="F133" s="383"/>
      <c r="G133" s="383"/>
      <c r="H133" s="383"/>
      <c r="I133" s="383"/>
      <c r="J133" s="383"/>
      <c r="K133" s="383" t="s">
        <v>17345</v>
      </c>
      <c r="L133" s="383"/>
      <c r="M133" s="383"/>
      <c r="N133" s="383" t="s">
        <v>17329</v>
      </c>
      <c r="O133" s="383"/>
      <c r="P133" s="383"/>
      <c r="Q133" s="383"/>
      <c r="R133" s="383"/>
      <c r="S133" s="383"/>
      <c r="T133" s="383"/>
      <c r="U133" s="383"/>
      <c r="V133" s="383"/>
      <c r="W133" s="383"/>
      <c r="X133" s="383"/>
      <c r="Y133" s="397">
        <v>40283</v>
      </c>
      <c r="Z133" s="383"/>
      <c r="AA133" s="383"/>
      <c r="AB133" s="383"/>
      <c r="AC133" s="383"/>
      <c r="AD133" s="383"/>
      <c r="AE133" s="383"/>
      <c r="AF133" s="383"/>
      <c r="AG133" s="383" t="s">
        <v>17282</v>
      </c>
      <c r="AH133" s="387">
        <v>6.08203125</v>
      </c>
      <c r="AI133" s="387">
        <v>93.919952392578125</v>
      </c>
      <c r="AJ133" s="399">
        <v>100.00198364257813</v>
      </c>
      <c r="AK133" s="400">
        <v>16.238777160644531</v>
      </c>
      <c r="AL133" s="388">
        <v>6.0819106066316436E-2</v>
      </c>
      <c r="AM133" s="383" t="s">
        <v>17283</v>
      </c>
      <c r="AN133" s="383" t="s">
        <v>17346</v>
      </c>
      <c r="AO133" s="383"/>
      <c r="AP133" s="383"/>
      <c r="AQ133" s="383"/>
      <c r="AR133" s="389"/>
    </row>
    <row r="134" spans="1:44" x14ac:dyDescent="0.25">
      <c r="A134" s="396" t="s">
        <v>17344</v>
      </c>
      <c r="B134" s="383"/>
      <c r="C134" s="383"/>
      <c r="D134" s="383"/>
      <c r="E134" s="383"/>
      <c r="F134" s="383"/>
      <c r="G134" s="383"/>
      <c r="H134" s="383"/>
      <c r="I134" s="383"/>
      <c r="J134" s="383"/>
      <c r="K134" s="383" t="s">
        <v>17345</v>
      </c>
      <c r="L134" s="383"/>
      <c r="M134" s="383"/>
      <c r="N134" s="383" t="s">
        <v>17329</v>
      </c>
      <c r="O134" s="383"/>
      <c r="P134" s="383"/>
      <c r="Q134" s="383"/>
      <c r="R134" s="383"/>
      <c r="S134" s="383"/>
      <c r="T134" s="383"/>
      <c r="U134" s="383"/>
      <c r="V134" s="383"/>
      <c r="W134" s="383"/>
      <c r="X134" s="383"/>
      <c r="Y134" s="397">
        <v>40283</v>
      </c>
      <c r="Z134" s="383"/>
      <c r="AA134" s="383"/>
      <c r="AB134" s="383"/>
      <c r="AC134" s="383"/>
      <c r="AD134" s="383"/>
      <c r="AE134" s="383"/>
      <c r="AF134" s="383"/>
      <c r="AG134" s="383" t="s">
        <v>17282</v>
      </c>
      <c r="AH134" s="387">
        <v>6.03125</v>
      </c>
      <c r="AI134" s="387">
        <v>93.947303771972656</v>
      </c>
      <c r="AJ134" s="399">
        <v>99.978553771972656</v>
      </c>
      <c r="AK134" s="400">
        <v>16.233407974243164</v>
      </c>
      <c r="AL134" s="388">
        <v>6.0325437530891368E-2</v>
      </c>
      <c r="AM134" s="383" t="s">
        <v>17283</v>
      </c>
      <c r="AN134" s="383" t="s">
        <v>17346</v>
      </c>
      <c r="AO134" s="383"/>
      <c r="AP134" s="383"/>
      <c r="AQ134" s="383"/>
      <c r="AR134" s="389"/>
    </row>
    <row r="135" spans="1:44" x14ac:dyDescent="0.25">
      <c r="A135" s="396" t="s">
        <v>17344</v>
      </c>
      <c r="B135" s="383"/>
      <c r="C135" s="383"/>
      <c r="D135" s="383"/>
      <c r="E135" s="383"/>
      <c r="F135" s="383"/>
      <c r="G135" s="383"/>
      <c r="H135" s="383"/>
      <c r="I135" s="383"/>
      <c r="J135" s="383"/>
      <c r="K135" s="383" t="s">
        <v>17345</v>
      </c>
      <c r="L135" s="383"/>
      <c r="M135" s="383"/>
      <c r="N135" s="383" t="s">
        <v>17329</v>
      </c>
      <c r="O135" s="383"/>
      <c r="P135" s="383"/>
      <c r="Q135" s="383"/>
      <c r="R135" s="383"/>
      <c r="S135" s="383"/>
      <c r="T135" s="383"/>
      <c r="U135" s="383"/>
      <c r="V135" s="383"/>
      <c r="W135" s="383"/>
      <c r="X135" s="383"/>
      <c r="Y135" s="397">
        <v>40283</v>
      </c>
      <c r="Z135" s="383"/>
      <c r="AA135" s="383"/>
      <c r="AB135" s="383"/>
      <c r="AC135" s="383"/>
      <c r="AD135" s="383"/>
      <c r="AE135" s="383"/>
      <c r="AF135" s="383"/>
      <c r="AG135" s="383" t="s">
        <v>17282</v>
      </c>
      <c r="AH135" s="387">
        <v>6.12890625</v>
      </c>
      <c r="AI135" s="387">
        <v>93.707069396972656</v>
      </c>
      <c r="AJ135" s="399">
        <v>99.835975646972656</v>
      </c>
      <c r="AK135" s="400">
        <v>16.229501724243164</v>
      </c>
      <c r="AL135" s="388">
        <v>6.1389756651172148E-2</v>
      </c>
      <c r="AM135" s="383" t="s">
        <v>17283</v>
      </c>
      <c r="AN135" s="383" t="s">
        <v>17346</v>
      </c>
      <c r="AO135" s="383"/>
      <c r="AP135" s="383"/>
      <c r="AQ135" s="383"/>
      <c r="AR135" s="389"/>
    </row>
    <row r="136" spans="1:44" x14ac:dyDescent="0.25">
      <c r="A136" s="396" t="s">
        <v>17344</v>
      </c>
      <c r="B136" s="383"/>
      <c r="C136" s="383"/>
      <c r="D136" s="383"/>
      <c r="E136" s="383"/>
      <c r="F136" s="383"/>
      <c r="G136" s="383"/>
      <c r="H136" s="383"/>
      <c r="I136" s="383"/>
      <c r="J136" s="383"/>
      <c r="K136" s="383" t="s">
        <v>17345</v>
      </c>
      <c r="L136" s="383"/>
      <c r="M136" s="383"/>
      <c r="N136" s="383" t="s">
        <v>17329</v>
      </c>
      <c r="O136" s="383"/>
      <c r="P136" s="383"/>
      <c r="Q136" s="383"/>
      <c r="R136" s="383"/>
      <c r="S136" s="383"/>
      <c r="T136" s="383"/>
      <c r="U136" s="383"/>
      <c r="V136" s="383"/>
      <c r="W136" s="383"/>
      <c r="X136" s="383"/>
      <c r="Y136" s="397">
        <v>40283</v>
      </c>
      <c r="Z136" s="383"/>
      <c r="AA136" s="383"/>
      <c r="AB136" s="383"/>
      <c r="AC136" s="383"/>
      <c r="AD136" s="383"/>
      <c r="AE136" s="383"/>
      <c r="AF136" s="383"/>
      <c r="AG136" s="383" t="s">
        <v>17282</v>
      </c>
      <c r="AH136" s="387">
        <v>6.01171875</v>
      </c>
      <c r="AI136" s="387">
        <v>93.314491271972656</v>
      </c>
      <c r="AJ136" s="399">
        <v>99.326210021972656</v>
      </c>
      <c r="AK136" s="400">
        <v>16.225107192993164</v>
      </c>
      <c r="AL136" s="388">
        <v>6.0524998876631909E-2</v>
      </c>
      <c r="AM136" s="383" t="s">
        <v>17283</v>
      </c>
      <c r="AN136" s="383" t="s">
        <v>17346</v>
      </c>
      <c r="AO136" s="383"/>
      <c r="AP136" s="383"/>
      <c r="AQ136" s="383"/>
      <c r="AR136" s="389"/>
    </row>
    <row r="137" spans="1:44" x14ac:dyDescent="0.25">
      <c r="A137" s="396" t="s">
        <v>17344</v>
      </c>
      <c r="B137" s="383"/>
      <c r="C137" s="383"/>
      <c r="D137" s="383"/>
      <c r="E137" s="383"/>
      <c r="F137" s="383"/>
      <c r="G137" s="383"/>
      <c r="H137" s="383"/>
      <c r="I137" s="383"/>
      <c r="J137" s="383"/>
      <c r="K137" s="383" t="s">
        <v>17345</v>
      </c>
      <c r="L137" s="383"/>
      <c r="M137" s="383"/>
      <c r="N137" s="383" t="s">
        <v>17329</v>
      </c>
      <c r="O137" s="383"/>
      <c r="P137" s="383"/>
      <c r="Q137" s="383"/>
      <c r="R137" s="383"/>
      <c r="S137" s="383"/>
      <c r="T137" s="383"/>
      <c r="U137" s="383"/>
      <c r="V137" s="383"/>
      <c r="W137" s="383"/>
      <c r="X137" s="383"/>
      <c r="Y137" s="397">
        <v>40283</v>
      </c>
      <c r="Z137" s="383"/>
      <c r="AA137" s="383"/>
      <c r="AB137" s="383"/>
      <c r="AC137" s="383"/>
      <c r="AD137" s="383"/>
      <c r="AE137" s="383"/>
      <c r="AF137" s="383"/>
      <c r="AG137" s="383" t="s">
        <v>17282</v>
      </c>
      <c r="AH137" s="387">
        <v>5.990234375</v>
      </c>
      <c r="AI137" s="387">
        <v>93.316444396972656</v>
      </c>
      <c r="AJ137" s="399">
        <v>99.306678771972656</v>
      </c>
      <c r="AK137" s="400">
        <v>16.217782974243164</v>
      </c>
      <c r="AL137" s="388">
        <v>6.0320558990344816E-2</v>
      </c>
      <c r="AM137" s="383" t="s">
        <v>17283</v>
      </c>
      <c r="AN137" s="383" t="s">
        <v>17346</v>
      </c>
      <c r="AO137" s="383"/>
      <c r="AP137" s="383"/>
      <c r="AQ137" s="383"/>
      <c r="AR137" s="389"/>
    </row>
    <row r="138" spans="1:44" x14ac:dyDescent="0.25">
      <c r="A138" s="396" t="s">
        <v>17344</v>
      </c>
      <c r="B138" s="383"/>
      <c r="C138" s="383"/>
      <c r="D138" s="383"/>
      <c r="E138" s="383"/>
      <c r="F138" s="383"/>
      <c r="G138" s="383"/>
      <c r="H138" s="383"/>
      <c r="I138" s="383"/>
      <c r="J138" s="383"/>
      <c r="K138" s="383" t="s">
        <v>17345</v>
      </c>
      <c r="L138" s="383"/>
      <c r="M138" s="383"/>
      <c r="N138" s="383" t="s">
        <v>17329</v>
      </c>
      <c r="O138" s="383"/>
      <c r="P138" s="383"/>
      <c r="Q138" s="383"/>
      <c r="R138" s="383"/>
      <c r="S138" s="383"/>
      <c r="T138" s="383"/>
      <c r="U138" s="383"/>
      <c r="V138" s="383"/>
      <c r="W138" s="383"/>
      <c r="X138" s="383"/>
      <c r="Y138" s="397">
        <v>40283</v>
      </c>
      <c r="Z138" s="383"/>
      <c r="AA138" s="383"/>
      <c r="AB138" s="383"/>
      <c r="AC138" s="383"/>
      <c r="AD138" s="383"/>
      <c r="AE138" s="383"/>
      <c r="AF138" s="383"/>
      <c r="AG138" s="383" t="s">
        <v>17282</v>
      </c>
      <c r="AH138" s="387">
        <v>5.8671875</v>
      </c>
      <c r="AI138" s="387">
        <v>93.798866271972656</v>
      </c>
      <c r="AJ138" s="399">
        <v>99.666053771972656</v>
      </c>
      <c r="AK138" s="400">
        <v>16.220712661743164</v>
      </c>
      <c r="AL138" s="388">
        <v>5.8868464015075977E-2</v>
      </c>
      <c r="AM138" s="383" t="s">
        <v>17283</v>
      </c>
      <c r="AN138" s="383" t="s">
        <v>17346</v>
      </c>
      <c r="AO138" s="383"/>
      <c r="AP138" s="383"/>
      <c r="AQ138" s="383"/>
      <c r="AR138" s="389"/>
    </row>
    <row r="139" spans="1:44" x14ac:dyDescent="0.25">
      <c r="A139" s="396" t="s">
        <v>17344</v>
      </c>
      <c r="B139" s="383"/>
      <c r="C139" s="383"/>
      <c r="D139" s="383"/>
      <c r="E139" s="383"/>
      <c r="F139" s="383"/>
      <c r="G139" s="383"/>
      <c r="H139" s="383"/>
      <c r="I139" s="383"/>
      <c r="J139" s="383"/>
      <c r="K139" s="383" t="s">
        <v>17345</v>
      </c>
      <c r="L139" s="383"/>
      <c r="M139" s="383"/>
      <c r="N139" s="383" t="s">
        <v>17329</v>
      </c>
      <c r="O139" s="383"/>
      <c r="P139" s="383"/>
      <c r="Q139" s="383"/>
      <c r="R139" s="383"/>
      <c r="S139" s="383"/>
      <c r="T139" s="383"/>
      <c r="U139" s="383"/>
      <c r="V139" s="383"/>
      <c r="W139" s="383"/>
      <c r="X139" s="383"/>
      <c r="Y139" s="397">
        <v>40283</v>
      </c>
      <c r="Z139" s="383"/>
      <c r="AA139" s="383"/>
      <c r="AB139" s="383"/>
      <c r="AC139" s="383"/>
      <c r="AD139" s="383"/>
      <c r="AE139" s="383"/>
      <c r="AF139" s="383"/>
      <c r="AG139" s="383" t="s">
        <v>17282</v>
      </c>
      <c r="AH139" s="387">
        <v>6.107421875</v>
      </c>
      <c r="AI139" s="387">
        <v>93.443397521972656</v>
      </c>
      <c r="AJ139" s="399">
        <v>99.550819396972656</v>
      </c>
      <c r="AK139" s="400">
        <v>16.222665786743164</v>
      </c>
      <c r="AL139" s="388">
        <v>6.1349790107159345E-2</v>
      </c>
      <c r="AM139" s="383" t="s">
        <v>17283</v>
      </c>
      <c r="AN139" s="383" t="s">
        <v>17346</v>
      </c>
      <c r="AO139" s="383"/>
      <c r="AP139" s="383"/>
      <c r="AQ139" s="383"/>
      <c r="AR139" s="389"/>
    </row>
    <row r="140" spans="1:44" x14ac:dyDescent="0.25">
      <c r="A140" s="396" t="s">
        <v>17344</v>
      </c>
      <c r="B140" s="383"/>
      <c r="C140" s="383"/>
      <c r="D140" s="383"/>
      <c r="E140" s="383"/>
      <c r="F140" s="383"/>
      <c r="G140" s="383"/>
      <c r="H140" s="383"/>
      <c r="I140" s="383"/>
      <c r="J140" s="383"/>
      <c r="K140" s="383" t="s">
        <v>17345</v>
      </c>
      <c r="L140" s="383"/>
      <c r="M140" s="383"/>
      <c r="N140" s="383" t="s">
        <v>17329</v>
      </c>
      <c r="O140" s="383"/>
      <c r="P140" s="383"/>
      <c r="Q140" s="383"/>
      <c r="R140" s="383"/>
      <c r="S140" s="383"/>
      <c r="T140" s="383"/>
      <c r="U140" s="383"/>
      <c r="V140" s="383"/>
      <c r="W140" s="383"/>
      <c r="X140" s="383"/>
      <c r="Y140" s="397">
        <v>40283</v>
      </c>
      <c r="Z140" s="383"/>
      <c r="AA140" s="383"/>
      <c r="AB140" s="383"/>
      <c r="AC140" s="383"/>
      <c r="AD140" s="383"/>
      <c r="AE140" s="383"/>
      <c r="AF140" s="383"/>
      <c r="AG140" s="383" t="s">
        <v>17282</v>
      </c>
      <c r="AH140" s="387">
        <v>6</v>
      </c>
      <c r="AI140" s="387">
        <v>93.476600646972656</v>
      </c>
      <c r="AJ140" s="399">
        <v>99.476600646972656</v>
      </c>
      <c r="AK140" s="400">
        <v>16.224130630493164</v>
      </c>
      <c r="AL140" s="388">
        <v>6.031569194139523E-2</v>
      </c>
      <c r="AM140" s="383" t="s">
        <v>17283</v>
      </c>
      <c r="AN140" s="383" t="s">
        <v>17346</v>
      </c>
      <c r="AO140" s="383"/>
      <c r="AP140" s="383"/>
      <c r="AQ140" s="383"/>
      <c r="AR140" s="389"/>
    </row>
    <row r="141" spans="1:44" x14ac:dyDescent="0.25">
      <c r="A141" s="396" t="s">
        <v>17344</v>
      </c>
      <c r="B141" s="383"/>
      <c r="C141" s="383"/>
      <c r="D141" s="383"/>
      <c r="E141" s="383"/>
      <c r="F141" s="383"/>
      <c r="G141" s="383"/>
      <c r="H141" s="383"/>
      <c r="I141" s="383"/>
      <c r="J141" s="383"/>
      <c r="K141" s="383" t="s">
        <v>17345</v>
      </c>
      <c r="L141" s="383"/>
      <c r="M141" s="383"/>
      <c r="N141" s="383" t="s">
        <v>17329</v>
      </c>
      <c r="O141" s="383"/>
      <c r="P141" s="383"/>
      <c r="Q141" s="383"/>
      <c r="R141" s="383"/>
      <c r="S141" s="383"/>
      <c r="T141" s="383"/>
      <c r="U141" s="383"/>
      <c r="V141" s="383"/>
      <c r="W141" s="383"/>
      <c r="X141" s="383"/>
      <c r="Y141" s="397">
        <v>40283</v>
      </c>
      <c r="Z141" s="383"/>
      <c r="AA141" s="383"/>
      <c r="AB141" s="383"/>
      <c r="AC141" s="383"/>
      <c r="AD141" s="383"/>
      <c r="AE141" s="383"/>
      <c r="AF141" s="383"/>
      <c r="AG141" s="383" t="s">
        <v>17282</v>
      </c>
      <c r="AH141" s="387">
        <v>6.3671875</v>
      </c>
      <c r="AI141" s="387">
        <v>92.966835021972656</v>
      </c>
      <c r="AJ141" s="399">
        <v>99.334022521972656</v>
      </c>
      <c r="AK141" s="400">
        <v>16.230478286743164</v>
      </c>
      <c r="AL141" s="388">
        <v>6.4098758293932773E-2</v>
      </c>
      <c r="AM141" s="383" t="s">
        <v>17283</v>
      </c>
      <c r="AN141" s="383" t="s">
        <v>17346</v>
      </c>
      <c r="AO141" s="383"/>
      <c r="AP141" s="383"/>
      <c r="AQ141" s="383"/>
      <c r="AR141" s="389"/>
    </row>
    <row r="142" spans="1:44" x14ac:dyDescent="0.25">
      <c r="A142" s="396" t="s">
        <v>17344</v>
      </c>
      <c r="B142" s="383"/>
      <c r="C142" s="383"/>
      <c r="D142" s="383"/>
      <c r="E142" s="383"/>
      <c r="F142" s="383"/>
      <c r="G142" s="383"/>
      <c r="H142" s="383"/>
      <c r="I142" s="383"/>
      <c r="J142" s="383"/>
      <c r="K142" s="383" t="s">
        <v>17345</v>
      </c>
      <c r="L142" s="383"/>
      <c r="M142" s="383"/>
      <c r="N142" s="383" t="s">
        <v>17329</v>
      </c>
      <c r="O142" s="383"/>
      <c r="P142" s="383"/>
      <c r="Q142" s="383"/>
      <c r="R142" s="383"/>
      <c r="S142" s="383"/>
      <c r="T142" s="383"/>
      <c r="U142" s="383"/>
      <c r="V142" s="383"/>
      <c r="W142" s="383"/>
      <c r="X142" s="383"/>
      <c r="Y142" s="397">
        <v>40283</v>
      </c>
      <c r="Z142" s="383"/>
      <c r="AA142" s="383"/>
      <c r="AB142" s="383"/>
      <c r="AC142" s="383"/>
      <c r="AD142" s="383"/>
      <c r="AE142" s="383"/>
      <c r="AF142" s="383"/>
      <c r="AG142" s="383" t="s">
        <v>17282</v>
      </c>
      <c r="AH142" s="387">
        <v>5.833984375</v>
      </c>
      <c r="AI142" s="387">
        <v>93.085983276367188</v>
      </c>
      <c r="AJ142" s="399">
        <v>98.919967651367188</v>
      </c>
      <c r="AK142" s="400">
        <v>16.227550506591797</v>
      </c>
      <c r="AL142" s="388">
        <v>5.8976812402135551E-2</v>
      </c>
      <c r="AM142" s="383" t="s">
        <v>17283</v>
      </c>
      <c r="AN142" s="383" t="s">
        <v>17346</v>
      </c>
      <c r="AO142" s="383"/>
      <c r="AP142" s="383"/>
      <c r="AQ142" s="383"/>
      <c r="AR142" s="389"/>
    </row>
    <row r="143" spans="1:44" x14ac:dyDescent="0.25">
      <c r="A143" s="396" t="s">
        <v>17344</v>
      </c>
      <c r="B143" s="383"/>
      <c r="C143" s="383"/>
      <c r="D143" s="383"/>
      <c r="E143" s="383"/>
      <c r="F143" s="383"/>
      <c r="G143" s="383"/>
      <c r="H143" s="383"/>
      <c r="I143" s="383"/>
      <c r="J143" s="383"/>
      <c r="K143" s="383" t="s">
        <v>17345</v>
      </c>
      <c r="L143" s="383"/>
      <c r="M143" s="383"/>
      <c r="N143" s="383" t="s">
        <v>17329</v>
      </c>
      <c r="O143" s="383"/>
      <c r="P143" s="383"/>
      <c r="Q143" s="383"/>
      <c r="R143" s="383"/>
      <c r="S143" s="383"/>
      <c r="T143" s="383"/>
      <c r="U143" s="383"/>
      <c r="V143" s="383"/>
      <c r="W143" s="383"/>
      <c r="X143" s="383"/>
      <c r="Y143" s="397">
        <v>40283</v>
      </c>
      <c r="Z143" s="383"/>
      <c r="AA143" s="383"/>
      <c r="AB143" s="383"/>
      <c r="AC143" s="383"/>
      <c r="AD143" s="383"/>
      <c r="AE143" s="383"/>
      <c r="AF143" s="383"/>
      <c r="AG143" s="383" t="s">
        <v>17282</v>
      </c>
      <c r="AH143" s="387">
        <v>5.494140625</v>
      </c>
      <c r="AI143" s="387">
        <v>93.472702026367188</v>
      </c>
      <c r="AJ143" s="399">
        <v>98.966842651367188</v>
      </c>
      <c r="AK143" s="400">
        <v>16.221202850341797</v>
      </c>
      <c r="AL143" s="388">
        <v>5.5514963171598167E-2</v>
      </c>
      <c r="AM143" s="383" t="s">
        <v>17283</v>
      </c>
      <c r="AN143" s="383" t="s">
        <v>17346</v>
      </c>
      <c r="AO143" s="383"/>
      <c r="AP143" s="383"/>
      <c r="AQ143" s="383"/>
      <c r="AR143" s="389"/>
    </row>
    <row r="144" spans="1:44" x14ac:dyDescent="0.25">
      <c r="A144" s="396" t="s">
        <v>17344</v>
      </c>
      <c r="B144" s="383"/>
      <c r="C144" s="383"/>
      <c r="D144" s="383"/>
      <c r="E144" s="383"/>
      <c r="F144" s="383"/>
      <c r="G144" s="383"/>
      <c r="H144" s="383"/>
      <c r="I144" s="383"/>
      <c r="J144" s="383"/>
      <c r="K144" s="383" t="s">
        <v>17345</v>
      </c>
      <c r="L144" s="383"/>
      <c r="M144" s="383"/>
      <c r="N144" s="383" t="s">
        <v>17329</v>
      </c>
      <c r="O144" s="383"/>
      <c r="P144" s="383"/>
      <c r="Q144" s="383"/>
      <c r="R144" s="383"/>
      <c r="S144" s="383"/>
      <c r="T144" s="383"/>
      <c r="U144" s="383"/>
      <c r="V144" s="383"/>
      <c r="W144" s="383"/>
      <c r="X144" s="383"/>
      <c r="Y144" s="397">
        <v>40283</v>
      </c>
      <c r="Z144" s="383"/>
      <c r="AA144" s="383"/>
      <c r="AB144" s="383"/>
      <c r="AC144" s="383"/>
      <c r="AD144" s="383"/>
      <c r="AE144" s="383"/>
      <c r="AF144" s="383"/>
      <c r="AG144" s="383" t="s">
        <v>17282</v>
      </c>
      <c r="AH144" s="387">
        <v>5.833984375</v>
      </c>
      <c r="AI144" s="387">
        <v>93.339889526367188</v>
      </c>
      <c r="AJ144" s="399">
        <v>99.173873901367188</v>
      </c>
      <c r="AK144" s="400">
        <v>16.229015350341797</v>
      </c>
      <c r="AL144" s="388">
        <v>5.8825819195105315E-2</v>
      </c>
      <c r="AM144" s="383" t="s">
        <v>17283</v>
      </c>
      <c r="AN144" s="383" t="s">
        <v>17346</v>
      </c>
      <c r="AO144" s="383"/>
      <c r="AP144" s="383"/>
      <c r="AQ144" s="383"/>
      <c r="AR144" s="389"/>
    </row>
    <row r="145" spans="1:44" x14ac:dyDescent="0.25">
      <c r="A145" s="396" t="s">
        <v>17344</v>
      </c>
      <c r="B145" s="383"/>
      <c r="C145" s="383"/>
      <c r="D145" s="383"/>
      <c r="E145" s="383"/>
      <c r="F145" s="383"/>
      <c r="G145" s="383"/>
      <c r="H145" s="383"/>
      <c r="I145" s="383"/>
      <c r="J145" s="383"/>
      <c r="K145" s="383" t="s">
        <v>17345</v>
      </c>
      <c r="L145" s="383"/>
      <c r="M145" s="383"/>
      <c r="N145" s="383" t="s">
        <v>17329</v>
      </c>
      <c r="O145" s="383"/>
      <c r="P145" s="383"/>
      <c r="Q145" s="383"/>
      <c r="R145" s="383"/>
      <c r="S145" s="383"/>
      <c r="T145" s="383"/>
      <c r="U145" s="383"/>
      <c r="V145" s="383"/>
      <c r="W145" s="383"/>
      <c r="X145" s="383"/>
      <c r="Y145" s="397">
        <v>40283</v>
      </c>
      <c r="Z145" s="383"/>
      <c r="AA145" s="383"/>
      <c r="AB145" s="383"/>
      <c r="AC145" s="383"/>
      <c r="AD145" s="383"/>
      <c r="AE145" s="383"/>
      <c r="AF145" s="383"/>
      <c r="AG145" s="383" t="s">
        <v>17282</v>
      </c>
      <c r="AH145" s="387">
        <v>5.92578125</v>
      </c>
      <c r="AI145" s="387">
        <v>93.316452026367188</v>
      </c>
      <c r="AJ145" s="399">
        <v>99.242233276367188</v>
      </c>
      <c r="AK145" s="400">
        <v>16.226085662841797</v>
      </c>
      <c r="AL145" s="388">
        <v>5.9710277110532554E-2</v>
      </c>
      <c r="AM145" s="383" t="s">
        <v>17283</v>
      </c>
      <c r="AN145" s="383" t="s">
        <v>17346</v>
      </c>
      <c r="AO145" s="383"/>
      <c r="AP145" s="383"/>
      <c r="AQ145" s="383"/>
      <c r="AR145" s="389"/>
    </row>
    <row r="146" spans="1:44" x14ac:dyDescent="0.25">
      <c r="A146" s="396" t="s">
        <v>17344</v>
      </c>
      <c r="B146" s="383"/>
      <c r="C146" s="383"/>
      <c r="D146" s="383"/>
      <c r="E146" s="383"/>
      <c r="F146" s="383"/>
      <c r="G146" s="383"/>
      <c r="H146" s="383"/>
      <c r="I146" s="383"/>
      <c r="J146" s="383"/>
      <c r="K146" s="383" t="s">
        <v>17345</v>
      </c>
      <c r="L146" s="383"/>
      <c r="M146" s="383"/>
      <c r="N146" s="383" t="s">
        <v>17329</v>
      </c>
      <c r="O146" s="383"/>
      <c r="P146" s="383"/>
      <c r="Q146" s="383"/>
      <c r="R146" s="383"/>
      <c r="S146" s="383"/>
      <c r="T146" s="383"/>
      <c r="U146" s="383"/>
      <c r="V146" s="383"/>
      <c r="W146" s="383"/>
      <c r="X146" s="383"/>
      <c r="Y146" s="397">
        <v>40283</v>
      </c>
      <c r="Z146" s="383"/>
      <c r="AA146" s="383"/>
      <c r="AB146" s="383"/>
      <c r="AC146" s="383"/>
      <c r="AD146" s="383"/>
      <c r="AE146" s="383"/>
      <c r="AF146" s="383"/>
      <c r="AG146" s="383" t="s">
        <v>17282</v>
      </c>
      <c r="AH146" s="387">
        <v>6.078125</v>
      </c>
      <c r="AI146" s="387">
        <v>93.418014526367188</v>
      </c>
      <c r="AJ146" s="399">
        <v>99.496139526367188</v>
      </c>
      <c r="AK146" s="400">
        <v>16.224132537841797</v>
      </c>
      <c r="AL146" s="388">
        <v>6.1089053594780465E-2</v>
      </c>
      <c r="AM146" s="383" t="s">
        <v>17283</v>
      </c>
      <c r="AN146" s="383" t="s">
        <v>17346</v>
      </c>
      <c r="AO146" s="383"/>
      <c r="AP146" s="383"/>
      <c r="AQ146" s="383"/>
      <c r="AR146" s="389"/>
    </row>
    <row r="147" spans="1:44" x14ac:dyDescent="0.25">
      <c r="A147" s="396" t="s">
        <v>17344</v>
      </c>
      <c r="B147" s="383"/>
      <c r="C147" s="383"/>
      <c r="D147" s="383"/>
      <c r="E147" s="383"/>
      <c r="F147" s="383"/>
      <c r="G147" s="383"/>
      <c r="H147" s="383"/>
      <c r="I147" s="383"/>
      <c r="J147" s="383"/>
      <c r="K147" s="383" t="s">
        <v>17345</v>
      </c>
      <c r="L147" s="383"/>
      <c r="M147" s="383"/>
      <c r="N147" s="383" t="s">
        <v>17329</v>
      </c>
      <c r="O147" s="383"/>
      <c r="P147" s="383"/>
      <c r="Q147" s="383"/>
      <c r="R147" s="383"/>
      <c r="S147" s="383"/>
      <c r="T147" s="383"/>
      <c r="U147" s="383"/>
      <c r="V147" s="383"/>
      <c r="W147" s="383"/>
      <c r="X147" s="383"/>
      <c r="Y147" s="397">
        <v>40283</v>
      </c>
      <c r="Z147" s="383"/>
      <c r="AA147" s="383"/>
      <c r="AB147" s="383"/>
      <c r="AC147" s="383"/>
      <c r="AD147" s="383"/>
      <c r="AE147" s="383"/>
      <c r="AF147" s="383"/>
      <c r="AG147" s="383" t="s">
        <v>17282</v>
      </c>
      <c r="AH147" s="387">
        <v>5.966796875</v>
      </c>
      <c r="AI147" s="387">
        <v>93.044967651367188</v>
      </c>
      <c r="AJ147" s="399">
        <v>99.011764526367188</v>
      </c>
      <c r="AK147" s="400">
        <v>16.216320037841797</v>
      </c>
      <c r="AL147" s="388">
        <v>6.0263514174732441E-2</v>
      </c>
      <c r="AM147" s="383" t="s">
        <v>17283</v>
      </c>
      <c r="AN147" s="383" t="s">
        <v>17346</v>
      </c>
      <c r="AO147" s="383"/>
      <c r="AP147" s="383"/>
      <c r="AQ147" s="383"/>
      <c r="AR147" s="389"/>
    </row>
    <row r="148" spans="1:44" x14ac:dyDescent="0.25">
      <c r="A148" s="396" t="s">
        <v>17344</v>
      </c>
      <c r="B148" s="383"/>
      <c r="C148" s="383"/>
      <c r="D148" s="383"/>
      <c r="E148" s="383"/>
      <c r="F148" s="383"/>
      <c r="G148" s="383"/>
      <c r="H148" s="383"/>
      <c r="I148" s="383"/>
      <c r="J148" s="383"/>
      <c r="K148" s="383" t="s">
        <v>17345</v>
      </c>
      <c r="L148" s="383"/>
      <c r="M148" s="383"/>
      <c r="N148" s="383" t="s">
        <v>17329</v>
      </c>
      <c r="O148" s="383"/>
      <c r="P148" s="383"/>
      <c r="Q148" s="383"/>
      <c r="R148" s="383"/>
      <c r="S148" s="383"/>
      <c r="T148" s="383"/>
      <c r="U148" s="383"/>
      <c r="V148" s="383"/>
      <c r="W148" s="383"/>
      <c r="X148" s="383"/>
      <c r="Y148" s="397">
        <v>40283</v>
      </c>
      <c r="Z148" s="383"/>
      <c r="AA148" s="383"/>
      <c r="AB148" s="383"/>
      <c r="AC148" s="383"/>
      <c r="AD148" s="383"/>
      <c r="AE148" s="383"/>
      <c r="AF148" s="383"/>
      <c r="AG148" s="383" t="s">
        <v>17282</v>
      </c>
      <c r="AH148" s="387">
        <v>5.748046875</v>
      </c>
      <c r="AI148" s="387">
        <v>93.164108276367188</v>
      </c>
      <c r="AJ148" s="399">
        <v>98.912155151367188</v>
      </c>
      <c r="AK148" s="400">
        <v>16.213390350341797</v>
      </c>
      <c r="AL148" s="388">
        <v>5.8112644155853772E-2</v>
      </c>
      <c r="AM148" s="383" t="s">
        <v>17283</v>
      </c>
      <c r="AN148" s="383" t="s">
        <v>17346</v>
      </c>
      <c r="AO148" s="383"/>
      <c r="AP148" s="383"/>
      <c r="AQ148" s="383"/>
      <c r="AR148" s="389"/>
    </row>
    <row r="149" spans="1:44" x14ac:dyDescent="0.25">
      <c r="A149" s="396" t="s">
        <v>17344</v>
      </c>
      <c r="B149" s="383"/>
      <c r="C149" s="383"/>
      <c r="D149" s="383"/>
      <c r="E149" s="383"/>
      <c r="F149" s="383"/>
      <c r="G149" s="383"/>
      <c r="H149" s="383"/>
      <c r="I149" s="383"/>
      <c r="J149" s="383"/>
      <c r="K149" s="383" t="s">
        <v>17345</v>
      </c>
      <c r="L149" s="383"/>
      <c r="M149" s="383"/>
      <c r="N149" s="383" t="s">
        <v>17329</v>
      </c>
      <c r="O149" s="383"/>
      <c r="P149" s="383"/>
      <c r="Q149" s="383"/>
      <c r="R149" s="383"/>
      <c r="S149" s="383"/>
      <c r="T149" s="383"/>
      <c r="U149" s="383"/>
      <c r="V149" s="383"/>
      <c r="W149" s="383"/>
      <c r="X149" s="383"/>
      <c r="Y149" s="397">
        <v>40283</v>
      </c>
      <c r="Z149" s="383"/>
      <c r="AA149" s="383"/>
      <c r="AB149" s="383"/>
      <c r="AC149" s="383"/>
      <c r="AD149" s="383"/>
      <c r="AE149" s="383"/>
      <c r="AF149" s="383"/>
      <c r="AG149" s="383" t="s">
        <v>17282</v>
      </c>
      <c r="AH149" s="387">
        <v>5.654296875</v>
      </c>
      <c r="AI149" s="387">
        <v>93.142623901367188</v>
      </c>
      <c r="AJ149" s="399">
        <v>98.796920776367188</v>
      </c>
      <c r="AK149" s="400">
        <v>16.219249725341797</v>
      </c>
      <c r="AL149" s="388">
        <v>5.7231509145905905E-2</v>
      </c>
      <c r="AM149" s="383" t="s">
        <v>17283</v>
      </c>
      <c r="AN149" s="383" t="s">
        <v>17346</v>
      </c>
      <c r="AO149" s="383"/>
      <c r="AP149" s="383"/>
      <c r="AQ149" s="383"/>
      <c r="AR149" s="389"/>
    </row>
    <row r="150" spans="1:44" x14ac:dyDescent="0.25">
      <c r="A150" s="396" t="s">
        <v>17344</v>
      </c>
      <c r="B150" s="383"/>
      <c r="C150" s="383"/>
      <c r="D150" s="383"/>
      <c r="E150" s="383"/>
      <c r="F150" s="383"/>
      <c r="G150" s="383"/>
      <c r="H150" s="383"/>
      <c r="I150" s="383"/>
      <c r="J150" s="383"/>
      <c r="K150" s="383" t="s">
        <v>17345</v>
      </c>
      <c r="L150" s="383"/>
      <c r="M150" s="383"/>
      <c r="N150" s="383" t="s">
        <v>17329</v>
      </c>
      <c r="O150" s="383"/>
      <c r="P150" s="383"/>
      <c r="Q150" s="383"/>
      <c r="R150" s="383"/>
      <c r="S150" s="383"/>
      <c r="T150" s="383"/>
      <c r="U150" s="383"/>
      <c r="V150" s="383"/>
      <c r="W150" s="383"/>
      <c r="X150" s="383"/>
      <c r="Y150" s="397">
        <v>40283</v>
      </c>
      <c r="Z150" s="383"/>
      <c r="AA150" s="383"/>
      <c r="AB150" s="383"/>
      <c r="AC150" s="383"/>
      <c r="AD150" s="383"/>
      <c r="AE150" s="383"/>
      <c r="AF150" s="383"/>
      <c r="AG150" s="383" t="s">
        <v>17282</v>
      </c>
      <c r="AH150" s="387">
        <v>5.974609375</v>
      </c>
      <c r="AI150" s="387">
        <v>93.271530151367188</v>
      </c>
      <c r="AJ150" s="399">
        <v>99.246139526367188</v>
      </c>
      <c r="AK150" s="400">
        <v>16.222179412841797</v>
      </c>
      <c r="AL150" s="388">
        <v>6.0199917130405838E-2</v>
      </c>
      <c r="AM150" s="383" t="s">
        <v>17283</v>
      </c>
      <c r="AN150" s="383" t="s">
        <v>17346</v>
      </c>
      <c r="AO150" s="383"/>
      <c r="AP150" s="383"/>
      <c r="AQ150" s="383"/>
      <c r="AR150" s="389"/>
    </row>
    <row r="151" spans="1:44" x14ac:dyDescent="0.25">
      <c r="A151" s="396" t="s">
        <v>17344</v>
      </c>
      <c r="B151" s="383"/>
      <c r="C151" s="383"/>
      <c r="D151" s="383"/>
      <c r="E151" s="383"/>
      <c r="F151" s="383"/>
      <c r="G151" s="383"/>
      <c r="H151" s="383"/>
      <c r="I151" s="383"/>
      <c r="J151" s="383"/>
      <c r="K151" s="383" t="s">
        <v>17345</v>
      </c>
      <c r="L151" s="383"/>
      <c r="M151" s="383"/>
      <c r="N151" s="383" t="s">
        <v>17329</v>
      </c>
      <c r="O151" s="383"/>
      <c r="P151" s="383"/>
      <c r="Q151" s="383"/>
      <c r="R151" s="383"/>
      <c r="S151" s="383"/>
      <c r="T151" s="383"/>
      <c r="U151" s="383"/>
      <c r="V151" s="383"/>
      <c r="W151" s="383"/>
      <c r="X151" s="383"/>
      <c r="Y151" s="397">
        <v>40283</v>
      </c>
      <c r="Z151" s="383"/>
      <c r="AA151" s="383"/>
      <c r="AB151" s="383"/>
      <c r="AC151" s="383"/>
      <c r="AD151" s="383"/>
      <c r="AE151" s="383"/>
      <c r="AF151" s="383"/>
      <c r="AG151" s="383" t="s">
        <v>17282</v>
      </c>
      <c r="AH151" s="387">
        <v>5.908203125</v>
      </c>
      <c r="AI151" s="387">
        <v>93.113334655761719</v>
      </c>
      <c r="AJ151" s="399">
        <v>99.021537780761719</v>
      </c>
      <c r="AK151" s="400">
        <v>16.22804069519043</v>
      </c>
      <c r="AL151" s="388">
        <v>5.966583894183744E-2</v>
      </c>
      <c r="AM151" s="383" t="s">
        <v>17283</v>
      </c>
      <c r="AN151" s="383" t="s">
        <v>17346</v>
      </c>
      <c r="AO151" s="383"/>
      <c r="AP151" s="383"/>
      <c r="AQ151" s="383"/>
      <c r="AR151" s="389"/>
    </row>
    <row r="152" spans="1:44" x14ac:dyDescent="0.25">
      <c r="A152" s="396" t="s">
        <v>17344</v>
      </c>
      <c r="B152" s="383"/>
      <c r="C152" s="383"/>
      <c r="D152" s="383"/>
      <c r="E152" s="383"/>
      <c r="F152" s="383"/>
      <c r="G152" s="383"/>
      <c r="H152" s="383"/>
      <c r="I152" s="383"/>
      <c r="J152" s="383"/>
      <c r="K152" s="383" t="s">
        <v>17345</v>
      </c>
      <c r="L152" s="383"/>
      <c r="M152" s="383"/>
      <c r="N152" s="383" t="s">
        <v>17329</v>
      </c>
      <c r="O152" s="383"/>
      <c r="P152" s="383"/>
      <c r="Q152" s="383"/>
      <c r="R152" s="383"/>
      <c r="S152" s="383"/>
      <c r="T152" s="383"/>
      <c r="U152" s="383"/>
      <c r="V152" s="383"/>
      <c r="W152" s="383"/>
      <c r="X152" s="383"/>
      <c r="Y152" s="397">
        <v>40283</v>
      </c>
      <c r="Z152" s="383"/>
      <c r="AA152" s="383"/>
      <c r="AB152" s="383"/>
      <c r="AC152" s="383"/>
      <c r="AD152" s="383"/>
      <c r="AE152" s="383"/>
      <c r="AF152" s="383"/>
      <c r="AG152" s="383" t="s">
        <v>17282</v>
      </c>
      <c r="AH152" s="387">
        <v>5.87109375</v>
      </c>
      <c r="AI152" s="387">
        <v>93.343803405761719</v>
      </c>
      <c r="AJ152" s="399">
        <v>99.214897155761719</v>
      </c>
      <c r="AK152" s="400">
        <v>16.22413444519043</v>
      </c>
      <c r="AL152" s="388">
        <v>5.9175526239600068E-2</v>
      </c>
      <c r="AM152" s="383" t="s">
        <v>17283</v>
      </c>
      <c r="AN152" s="383" t="s">
        <v>17346</v>
      </c>
      <c r="AO152" s="383"/>
      <c r="AP152" s="383"/>
      <c r="AQ152" s="383"/>
      <c r="AR152" s="389"/>
    </row>
    <row r="153" spans="1:44" x14ac:dyDescent="0.25">
      <c r="A153" s="396" t="s">
        <v>17344</v>
      </c>
      <c r="B153" s="383"/>
      <c r="C153" s="383"/>
      <c r="D153" s="383"/>
      <c r="E153" s="383"/>
      <c r="F153" s="383"/>
      <c r="G153" s="383"/>
      <c r="H153" s="383"/>
      <c r="I153" s="383"/>
      <c r="J153" s="383"/>
      <c r="K153" s="383" t="s">
        <v>17345</v>
      </c>
      <c r="L153" s="383"/>
      <c r="M153" s="383"/>
      <c r="N153" s="383" t="s">
        <v>17329</v>
      </c>
      <c r="O153" s="383"/>
      <c r="P153" s="383"/>
      <c r="Q153" s="383"/>
      <c r="R153" s="383"/>
      <c r="S153" s="383"/>
      <c r="T153" s="383"/>
      <c r="U153" s="383"/>
      <c r="V153" s="383"/>
      <c r="W153" s="383"/>
      <c r="X153" s="383"/>
      <c r="Y153" s="397">
        <v>40283</v>
      </c>
      <c r="Z153" s="383"/>
      <c r="AA153" s="383"/>
      <c r="AB153" s="383"/>
      <c r="AC153" s="383"/>
      <c r="AD153" s="383"/>
      <c r="AE153" s="383"/>
      <c r="AF153" s="383"/>
      <c r="AG153" s="383" t="s">
        <v>17282</v>
      </c>
      <c r="AH153" s="387">
        <v>6.115234375</v>
      </c>
      <c r="AI153" s="387">
        <v>93.150444030761719</v>
      </c>
      <c r="AJ153" s="399">
        <v>99.265678405761719</v>
      </c>
      <c r="AK153" s="400">
        <v>16.22413444519043</v>
      </c>
      <c r="AL153" s="388">
        <v>6.1604720515817793E-2</v>
      </c>
      <c r="AM153" s="383" t="s">
        <v>17283</v>
      </c>
      <c r="AN153" s="383" t="s">
        <v>17346</v>
      </c>
      <c r="AO153" s="383"/>
      <c r="AP153" s="383"/>
      <c r="AQ153" s="383"/>
      <c r="AR153" s="389"/>
    </row>
    <row r="154" spans="1:44" x14ac:dyDescent="0.25">
      <c r="A154" s="396" t="s">
        <v>17344</v>
      </c>
      <c r="B154" s="383"/>
      <c r="C154" s="383"/>
      <c r="D154" s="383"/>
      <c r="E154" s="383"/>
      <c r="F154" s="383"/>
      <c r="G154" s="383"/>
      <c r="H154" s="383"/>
      <c r="I154" s="383"/>
      <c r="J154" s="383"/>
      <c r="K154" s="383" t="s">
        <v>17345</v>
      </c>
      <c r="L154" s="383"/>
      <c r="M154" s="383"/>
      <c r="N154" s="383" t="s">
        <v>17329</v>
      </c>
      <c r="O154" s="383"/>
      <c r="P154" s="383"/>
      <c r="Q154" s="383"/>
      <c r="R154" s="383"/>
      <c r="S154" s="383"/>
      <c r="T154" s="383"/>
      <c r="U154" s="383"/>
      <c r="V154" s="383"/>
      <c r="W154" s="383"/>
      <c r="X154" s="383"/>
      <c r="Y154" s="397">
        <v>40283</v>
      </c>
      <c r="Z154" s="383"/>
      <c r="AA154" s="383"/>
      <c r="AB154" s="383"/>
      <c r="AC154" s="383"/>
      <c r="AD154" s="383"/>
      <c r="AE154" s="383"/>
      <c r="AF154" s="383"/>
      <c r="AG154" s="383" t="s">
        <v>17282</v>
      </c>
      <c r="AH154" s="387">
        <v>5.974609375</v>
      </c>
      <c r="AI154" s="387">
        <v>93.128959655761719</v>
      </c>
      <c r="AJ154" s="399">
        <v>99.103569030761719</v>
      </c>
      <c r="AK154" s="400">
        <v>16.22462272644043</v>
      </c>
      <c r="AL154" s="388">
        <v>6.0286520792661696E-2</v>
      </c>
      <c r="AM154" s="383" t="s">
        <v>17283</v>
      </c>
      <c r="AN154" s="383" t="s">
        <v>17346</v>
      </c>
      <c r="AO154" s="383"/>
      <c r="AP154" s="383"/>
      <c r="AQ154" s="383"/>
      <c r="AR154" s="389"/>
    </row>
    <row r="155" spans="1:44" x14ac:dyDescent="0.25">
      <c r="A155" s="396" t="s">
        <v>17344</v>
      </c>
      <c r="B155" s="383"/>
      <c r="C155" s="383"/>
      <c r="D155" s="383"/>
      <c r="E155" s="383"/>
      <c r="F155" s="383"/>
      <c r="G155" s="383"/>
      <c r="H155" s="383"/>
      <c r="I155" s="383"/>
      <c r="J155" s="383"/>
      <c r="K155" s="383" t="s">
        <v>17345</v>
      </c>
      <c r="L155" s="383"/>
      <c r="M155" s="383"/>
      <c r="N155" s="383" t="s">
        <v>17329</v>
      </c>
      <c r="O155" s="383"/>
      <c r="P155" s="383"/>
      <c r="Q155" s="383"/>
      <c r="R155" s="383"/>
      <c r="S155" s="383"/>
      <c r="T155" s="383"/>
      <c r="U155" s="383"/>
      <c r="V155" s="383"/>
      <c r="W155" s="383"/>
      <c r="X155" s="383"/>
      <c r="Y155" s="397">
        <v>40283</v>
      </c>
      <c r="Z155" s="383"/>
      <c r="AA155" s="383"/>
      <c r="AB155" s="383"/>
      <c r="AC155" s="383"/>
      <c r="AD155" s="383"/>
      <c r="AE155" s="383"/>
      <c r="AF155" s="383"/>
      <c r="AG155" s="383" t="s">
        <v>17282</v>
      </c>
      <c r="AH155" s="387">
        <v>6.091796875</v>
      </c>
      <c r="AI155" s="387">
        <v>93.183647155761719</v>
      </c>
      <c r="AJ155" s="399">
        <v>99.275444030761719</v>
      </c>
      <c r="AK155" s="400">
        <v>16.22218132019043</v>
      </c>
      <c r="AL155" s="388">
        <v>6.1362574949676195E-2</v>
      </c>
      <c r="AM155" s="383" t="s">
        <v>17283</v>
      </c>
      <c r="AN155" s="383" t="s">
        <v>17346</v>
      </c>
      <c r="AO155" s="383"/>
      <c r="AP155" s="383"/>
      <c r="AQ155" s="383"/>
      <c r="AR155" s="389"/>
    </row>
    <row r="156" spans="1:44" x14ac:dyDescent="0.25">
      <c r="A156" s="396" t="s">
        <v>17344</v>
      </c>
      <c r="B156" s="383"/>
      <c r="C156" s="383"/>
      <c r="D156" s="383"/>
      <c r="E156" s="383"/>
      <c r="F156" s="383"/>
      <c r="G156" s="383"/>
      <c r="H156" s="383"/>
      <c r="I156" s="383"/>
      <c r="J156" s="383"/>
      <c r="K156" s="383" t="s">
        <v>17345</v>
      </c>
      <c r="L156" s="383"/>
      <c r="M156" s="383"/>
      <c r="N156" s="383" t="s">
        <v>17329</v>
      </c>
      <c r="O156" s="383"/>
      <c r="P156" s="383"/>
      <c r="Q156" s="383"/>
      <c r="R156" s="383"/>
      <c r="S156" s="383"/>
      <c r="T156" s="383"/>
      <c r="U156" s="383"/>
      <c r="V156" s="383"/>
      <c r="W156" s="383"/>
      <c r="X156" s="383"/>
      <c r="Y156" s="397">
        <v>40283</v>
      </c>
      <c r="Z156" s="383"/>
      <c r="AA156" s="383"/>
      <c r="AB156" s="383"/>
      <c r="AC156" s="383"/>
      <c r="AD156" s="383"/>
      <c r="AE156" s="383"/>
      <c r="AF156" s="383"/>
      <c r="AG156" s="383" t="s">
        <v>17282</v>
      </c>
      <c r="AH156" s="387">
        <v>6.31640625</v>
      </c>
      <c r="AI156" s="387">
        <v>93.003959655761719</v>
      </c>
      <c r="AJ156" s="399">
        <v>99.320365905761719</v>
      </c>
      <c r="AK156" s="400">
        <v>16.22511100769043</v>
      </c>
      <c r="AL156" s="388">
        <v>6.3596284532350639E-2</v>
      </c>
      <c r="AM156" s="383" t="s">
        <v>17283</v>
      </c>
      <c r="AN156" s="383" t="s">
        <v>17346</v>
      </c>
      <c r="AO156" s="383"/>
      <c r="AP156" s="383"/>
      <c r="AQ156" s="383"/>
      <c r="AR156" s="389"/>
    </row>
    <row r="157" spans="1:44" x14ac:dyDescent="0.25">
      <c r="A157" s="396" t="s">
        <v>17344</v>
      </c>
      <c r="B157" s="383"/>
      <c r="C157" s="383"/>
      <c r="D157" s="383"/>
      <c r="E157" s="383"/>
      <c r="F157" s="383"/>
      <c r="G157" s="383"/>
      <c r="H157" s="383"/>
      <c r="I157" s="383"/>
      <c r="J157" s="383"/>
      <c r="K157" s="383" t="s">
        <v>17345</v>
      </c>
      <c r="L157" s="383"/>
      <c r="M157" s="383"/>
      <c r="N157" s="383" t="s">
        <v>17329</v>
      </c>
      <c r="O157" s="383"/>
      <c r="P157" s="383"/>
      <c r="Q157" s="383"/>
      <c r="R157" s="383"/>
      <c r="S157" s="383"/>
      <c r="T157" s="383"/>
      <c r="U157" s="383"/>
      <c r="V157" s="383"/>
      <c r="W157" s="383"/>
      <c r="X157" s="383"/>
      <c r="Y157" s="397">
        <v>40283</v>
      </c>
      <c r="Z157" s="383"/>
      <c r="AA157" s="383"/>
      <c r="AB157" s="383"/>
      <c r="AC157" s="383"/>
      <c r="AD157" s="383"/>
      <c r="AE157" s="383"/>
      <c r="AF157" s="383"/>
      <c r="AG157" s="383" t="s">
        <v>17282</v>
      </c>
      <c r="AH157" s="387">
        <v>6.140625</v>
      </c>
      <c r="AI157" s="387">
        <v>93.050834655761719</v>
      </c>
      <c r="AJ157" s="399">
        <v>99.191459655761719</v>
      </c>
      <c r="AK157" s="400">
        <v>16.22266960144043</v>
      </c>
      <c r="AL157" s="388">
        <v>6.1906791384164397E-2</v>
      </c>
      <c r="AM157" s="383" t="s">
        <v>17283</v>
      </c>
      <c r="AN157" s="383" t="s">
        <v>17346</v>
      </c>
      <c r="AO157" s="383"/>
      <c r="AP157" s="383"/>
      <c r="AQ157" s="383"/>
      <c r="AR157" s="389"/>
    </row>
    <row r="158" spans="1:44" x14ac:dyDescent="0.25">
      <c r="A158" s="396" t="s">
        <v>17344</v>
      </c>
      <c r="B158" s="383"/>
      <c r="C158" s="383"/>
      <c r="D158" s="383"/>
      <c r="E158" s="383"/>
      <c r="F158" s="383"/>
      <c r="G158" s="383"/>
      <c r="H158" s="383"/>
      <c r="I158" s="383"/>
      <c r="J158" s="383"/>
      <c r="K158" s="383" t="s">
        <v>17345</v>
      </c>
      <c r="L158" s="383"/>
      <c r="M158" s="383"/>
      <c r="N158" s="383" t="s">
        <v>17329</v>
      </c>
      <c r="O158" s="383"/>
      <c r="P158" s="383"/>
      <c r="Q158" s="383"/>
      <c r="R158" s="383"/>
      <c r="S158" s="383"/>
      <c r="T158" s="383"/>
      <c r="U158" s="383"/>
      <c r="V158" s="383"/>
      <c r="W158" s="383"/>
      <c r="X158" s="383"/>
      <c r="Y158" s="397">
        <v>40283</v>
      </c>
      <c r="Z158" s="383"/>
      <c r="AA158" s="383"/>
      <c r="AB158" s="383"/>
      <c r="AC158" s="383"/>
      <c r="AD158" s="383"/>
      <c r="AE158" s="383"/>
      <c r="AF158" s="383"/>
      <c r="AG158" s="383" t="s">
        <v>17282</v>
      </c>
      <c r="AH158" s="387">
        <v>6.05859375</v>
      </c>
      <c r="AI158" s="387">
        <v>92.945365905761719</v>
      </c>
      <c r="AJ158" s="399">
        <v>99.003959655761719</v>
      </c>
      <c r="AK158" s="400">
        <v>16.22608757019043</v>
      </c>
      <c r="AL158" s="388">
        <v>6.119546906069033E-2</v>
      </c>
      <c r="AM158" s="383" t="s">
        <v>17283</v>
      </c>
      <c r="AN158" s="383" t="s">
        <v>17346</v>
      </c>
      <c r="AO158" s="383"/>
      <c r="AP158" s="383"/>
      <c r="AQ158" s="383"/>
      <c r="AR158" s="389"/>
    </row>
    <row r="159" spans="1:44" x14ac:dyDescent="0.25">
      <c r="A159" s="396" t="s">
        <v>17344</v>
      </c>
      <c r="B159" s="383"/>
      <c r="C159" s="383"/>
      <c r="D159" s="383"/>
      <c r="E159" s="383"/>
      <c r="F159" s="383"/>
      <c r="G159" s="383"/>
      <c r="H159" s="383"/>
      <c r="I159" s="383"/>
      <c r="J159" s="383"/>
      <c r="K159" s="383" t="s">
        <v>17345</v>
      </c>
      <c r="L159" s="383"/>
      <c r="M159" s="383"/>
      <c r="N159" s="383" t="s">
        <v>17329</v>
      </c>
      <c r="O159" s="383"/>
      <c r="P159" s="383"/>
      <c r="Q159" s="383"/>
      <c r="R159" s="383"/>
      <c r="S159" s="383"/>
      <c r="T159" s="383"/>
      <c r="U159" s="383"/>
      <c r="V159" s="383"/>
      <c r="W159" s="383"/>
      <c r="X159" s="383"/>
      <c r="Y159" s="397">
        <v>40283</v>
      </c>
      <c r="Z159" s="383"/>
      <c r="AA159" s="383"/>
      <c r="AB159" s="383"/>
      <c r="AC159" s="383"/>
      <c r="AD159" s="383"/>
      <c r="AE159" s="383"/>
      <c r="AF159" s="383"/>
      <c r="AG159" s="383" t="s">
        <v>17282</v>
      </c>
      <c r="AH159" s="387">
        <v>6.1796875</v>
      </c>
      <c r="AI159" s="387">
        <v>92.712944030761719</v>
      </c>
      <c r="AJ159" s="399">
        <v>98.892631530761719</v>
      </c>
      <c r="AK159" s="400">
        <v>16.22511100769043</v>
      </c>
      <c r="AL159" s="388">
        <v>6.2488856898076733E-2</v>
      </c>
      <c r="AM159" s="383" t="s">
        <v>17283</v>
      </c>
      <c r="AN159" s="383" t="s">
        <v>17346</v>
      </c>
      <c r="AO159" s="383"/>
      <c r="AP159" s="383"/>
      <c r="AQ159" s="383"/>
      <c r="AR159" s="389"/>
    </row>
    <row r="160" spans="1:44" x14ac:dyDescent="0.25">
      <c r="A160" s="396" t="s">
        <v>17344</v>
      </c>
      <c r="B160" s="383"/>
      <c r="C160" s="383"/>
      <c r="D160" s="383"/>
      <c r="E160" s="383"/>
      <c r="F160" s="383"/>
      <c r="G160" s="383"/>
      <c r="H160" s="383"/>
      <c r="I160" s="383"/>
      <c r="J160" s="383"/>
      <c r="K160" s="383" t="s">
        <v>17345</v>
      </c>
      <c r="L160" s="383"/>
      <c r="M160" s="383"/>
      <c r="N160" s="383" t="s">
        <v>17329</v>
      </c>
      <c r="O160" s="383"/>
      <c r="P160" s="383"/>
      <c r="Q160" s="383"/>
      <c r="R160" s="383"/>
      <c r="S160" s="383"/>
      <c r="T160" s="383"/>
      <c r="U160" s="383"/>
      <c r="V160" s="383"/>
      <c r="W160" s="383"/>
      <c r="X160" s="383"/>
      <c r="Y160" s="397">
        <v>40283</v>
      </c>
      <c r="Z160" s="383"/>
      <c r="AA160" s="383"/>
      <c r="AB160" s="383"/>
      <c r="AC160" s="383"/>
      <c r="AD160" s="383"/>
      <c r="AE160" s="383"/>
      <c r="AF160" s="383"/>
      <c r="AG160" s="383" t="s">
        <v>17282</v>
      </c>
      <c r="AH160" s="387">
        <v>6.306640625</v>
      </c>
      <c r="AI160" s="387">
        <v>92.291015625</v>
      </c>
      <c r="AJ160" s="399">
        <v>98.59765625</v>
      </c>
      <c r="AK160" s="400">
        <v>16.22998046875</v>
      </c>
      <c r="AL160" s="388">
        <v>6.3963392892516138E-2</v>
      </c>
      <c r="AM160" s="383" t="s">
        <v>17283</v>
      </c>
      <c r="AN160" s="383" t="s">
        <v>17346</v>
      </c>
      <c r="AO160" s="383"/>
      <c r="AP160" s="383"/>
      <c r="AQ160" s="383"/>
      <c r="AR160" s="389"/>
    </row>
    <row r="161" spans="1:44" x14ac:dyDescent="0.25">
      <c r="A161" s="396" t="s">
        <v>17344</v>
      </c>
      <c r="B161" s="383"/>
      <c r="C161" s="383"/>
      <c r="D161" s="383"/>
      <c r="E161" s="383"/>
      <c r="F161" s="383"/>
      <c r="G161" s="383"/>
      <c r="H161" s="383"/>
      <c r="I161" s="383"/>
      <c r="J161" s="383"/>
      <c r="K161" s="383" t="s">
        <v>17345</v>
      </c>
      <c r="L161" s="383"/>
      <c r="M161" s="383"/>
      <c r="N161" s="383" t="s">
        <v>17329</v>
      </c>
      <c r="O161" s="383"/>
      <c r="P161" s="383"/>
      <c r="Q161" s="383"/>
      <c r="R161" s="383"/>
      <c r="S161" s="383"/>
      <c r="T161" s="383"/>
      <c r="U161" s="383"/>
      <c r="V161" s="383"/>
      <c r="W161" s="383"/>
      <c r="X161" s="383"/>
      <c r="Y161" s="397">
        <v>40283</v>
      </c>
      <c r="Z161" s="383"/>
      <c r="AA161" s="383"/>
      <c r="AB161" s="383"/>
      <c r="AC161" s="383"/>
      <c r="AD161" s="383"/>
      <c r="AE161" s="383"/>
      <c r="AF161" s="383"/>
      <c r="AG161" s="383" t="s">
        <v>17282</v>
      </c>
      <c r="AH161" s="387">
        <v>5.955078125</v>
      </c>
      <c r="AI161" s="387">
        <v>92.28515625</v>
      </c>
      <c r="AJ161" s="399">
        <v>98.240234375</v>
      </c>
      <c r="AK161" s="400">
        <v>16.228515625</v>
      </c>
      <c r="AL161" s="388">
        <v>6.0617507306308278E-2</v>
      </c>
      <c r="AM161" s="383" t="s">
        <v>17283</v>
      </c>
      <c r="AN161" s="383" t="s">
        <v>17346</v>
      </c>
      <c r="AO161" s="383"/>
      <c r="AP161" s="383"/>
      <c r="AQ161" s="383"/>
      <c r="AR161" s="389"/>
    </row>
    <row r="162" spans="1:44" x14ac:dyDescent="0.25">
      <c r="A162" s="396" t="s">
        <v>17344</v>
      </c>
      <c r="B162" s="383"/>
      <c r="C162" s="383"/>
      <c r="D162" s="383"/>
      <c r="E162" s="383"/>
      <c r="F162" s="383"/>
      <c r="G162" s="383"/>
      <c r="H162" s="383"/>
      <c r="I162" s="383"/>
      <c r="J162" s="383"/>
      <c r="K162" s="383" t="s">
        <v>17345</v>
      </c>
      <c r="L162" s="383"/>
      <c r="M162" s="383"/>
      <c r="N162" s="383" t="s">
        <v>17329</v>
      </c>
      <c r="O162" s="383"/>
      <c r="P162" s="383"/>
      <c r="Q162" s="383"/>
      <c r="R162" s="383"/>
      <c r="S162" s="383"/>
      <c r="T162" s="383"/>
      <c r="U162" s="383"/>
      <c r="V162" s="383"/>
      <c r="W162" s="383"/>
      <c r="X162" s="383"/>
      <c r="Y162" s="397">
        <v>40283</v>
      </c>
      <c r="Z162" s="383"/>
      <c r="AA162" s="383"/>
      <c r="AB162" s="383"/>
      <c r="AC162" s="383"/>
      <c r="AD162" s="383"/>
      <c r="AE162" s="383"/>
      <c r="AF162" s="383"/>
      <c r="AG162" s="383" t="s">
        <v>17282</v>
      </c>
      <c r="AH162" s="387">
        <v>6.294921875</v>
      </c>
      <c r="AI162" s="387">
        <v>92.267578125</v>
      </c>
      <c r="AJ162" s="399">
        <v>98.5625</v>
      </c>
      <c r="AK162" s="400">
        <v>16.2294921875</v>
      </c>
      <c r="AL162" s="388">
        <v>6.3867311350665826E-2</v>
      </c>
      <c r="AM162" s="383" t="s">
        <v>17283</v>
      </c>
      <c r="AN162" s="383" t="s">
        <v>17346</v>
      </c>
      <c r="AO162" s="383"/>
      <c r="AP162" s="383"/>
      <c r="AQ162" s="383"/>
      <c r="AR162" s="389"/>
    </row>
    <row r="163" spans="1:44" x14ac:dyDescent="0.25">
      <c r="A163" s="396" t="s">
        <v>17344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 t="s">
        <v>17345</v>
      </c>
      <c r="L163" s="383"/>
      <c r="M163" s="383"/>
      <c r="N163" s="383" t="s">
        <v>17329</v>
      </c>
      <c r="O163" s="383"/>
      <c r="P163" s="383"/>
      <c r="Q163" s="383"/>
      <c r="R163" s="383"/>
      <c r="S163" s="383"/>
      <c r="T163" s="383"/>
      <c r="U163" s="383"/>
      <c r="V163" s="383"/>
      <c r="W163" s="383"/>
      <c r="X163" s="383"/>
      <c r="Y163" s="397">
        <v>40283</v>
      </c>
      <c r="Z163" s="383"/>
      <c r="AA163" s="383"/>
      <c r="AB163" s="383"/>
      <c r="AC163" s="383"/>
      <c r="AD163" s="383"/>
      <c r="AE163" s="383"/>
      <c r="AF163" s="383"/>
      <c r="AG163" s="383" t="s">
        <v>17282</v>
      </c>
      <c r="AH163" s="387">
        <v>6.0546875</v>
      </c>
      <c r="AI163" s="387">
        <v>92.556640625</v>
      </c>
      <c r="AJ163" s="399">
        <v>98.611328125</v>
      </c>
      <c r="AK163" s="400">
        <v>16.234375</v>
      </c>
      <c r="AL163" s="388">
        <v>6.1399512765156768E-2</v>
      </c>
      <c r="AM163" s="383" t="s">
        <v>17283</v>
      </c>
      <c r="AN163" s="383" t="s">
        <v>17346</v>
      </c>
      <c r="AO163" s="383"/>
      <c r="AP163" s="383"/>
      <c r="AQ163" s="383"/>
      <c r="AR163" s="389"/>
    </row>
    <row r="164" spans="1:44" x14ac:dyDescent="0.25">
      <c r="A164" s="396" t="s">
        <v>17344</v>
      </c>
      <c r="B164" s="383"/>
      <c r="C164" s="383"/>
      <c r="D164" s="383"/>
      <c r="E164" s="383"/>
      <c r="F164" s="383"/>
      <c r="G164" s="383"/>
      <c r="H164" s="383"/>
      <c r="I164" s="383"/>
      <c r="J164" s="383"/>
      <c r="K164" s="383" t="s">
        <v>17345</v>
      </c>
      <c r="L164" s="383"/>
      <c r="M164" s="383"/>
      <c r="N164" s="383" t="s">
        <v>17329</v>
      </c>
      <c r="O164" s="383"/>
      <c r="P164" s="383"/>
      <c r="Q164" s="383"/>
      <c r="R164" s="383"/>
      <c r="S164" s="383"/>
      <c r="T164" s="383"/>
      <c r="U164" s="383"/>
      <c r="V164" s="383"/>
      <c r="W164" s="383"/>
      <c r="X164" s="383"/>
      <c r="Y164" s="397">
        <v>40283</v>
      </c>
      <c r="Z164" s="383"/>
      <c r="AA164" s="383"/>
      <c r="AB164" s="383"/>
      <c r="AC164" s="383"/>
      <c r="AD164" s="383"/>
      <c r="AE164" s="383"/>
      <c r="AF164" s="383"/>
      <c r="AG164" s="383" t="s">
        <v>17282</v>
      </c>
      <c r="AH164" s="387">
        <v>5.853515625</v>
      </c>
      <c r="AI164" s="387">
        <v>93.0859375</v>
      </c>
      <c r="AJ164" s="399">
        <v>98.939453125</v>
      </c>
      <c r="AK164" s="400">
        <v>16.24072265625</v>
      </c>
      <c r="AL164" s="388">
        <v>5.9162603391436523E-2</v>
      </c>
      <c r="AM164" s="383" t="s">
        <v>17283</v>
      </c>
      <c r="AN164" s="383" t="s">
        <v>17346</v>
      </c>
      <c r="AO164" s="383"/>
      <c r="AP164" s="383"/>
      <c r="AQ164" s="383"/>
      <c r="AR164" s="389"/>
    </row>
    <row r="165" spans="1:44" x14ac:dyDescent="0.25">
      <c r="A165" s="396" t="s">
        <v>17344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 t="s">
        <v>17345</v>
      </c>
      <c r="L165" s="383"/>
      <c r="M165" s="383"/>
      <c r="N165" s="383" t="s">
        <v>17329</v>
      </c>
      <c r="O165" s="383"/>
      <c r="P165" s="383"/>
      <c r="Q165" s="383"/>
      <c r="R165" s="383"/>
      <c r="S165" s="383"/>
      <c r="T165" s="383"/>
      <c r="U165" s="383"/>
      <c r="V165" s="383"/>
      <c r="W165" s="383"/>
      <c r="X165" s="383"/>
      <c r="Y165" s="397">
        <v>40283</v>
      </c>
      <c r="Z165" s="383"/>
      <c r="AA165" s="383"/>
      <c r="AB165" s="383"/>
      <c r="AC165" s="383"/>
      <c r="AD165" s="383"/>
      <c r="AE165" s="383"/>
      <c r="AF165" s="383"/>
      <c r="AG165" s="383" t="s">
        <v>17282</v>
      </c>
      <c r="AH165" s="387">
        <v>6.115234375</v>
      </c>
      <c r="AI165" s="387">
        <v>92.994140625</v>
      </c>
      <c r="AJ165" s="399">
        <v>99.109375</v>
      </c>
      <c r="AK165" s="400">
        <v>16.240234375</v>
      </c>
      <c r="AL165" s="388">
        <v>6.1701876083871982E-2</v>
      </c>
      <c r="AM165" s="383" t="s">
        <v>17283</v>
      </c>
      <c r="AN165" s="383" t="s">
        <v>17346</v>
      </c>
      <c r="AO165" s="383"/>
      <c r="AP165" s="383"/>
      <c r="AQ165" s="383"/>
      <c r="AR165" s="389"/>
    </row>
    <row r="166" spans="1:44" x14ac:dyDescent="0.25">
      <c r="A166" s="396" t="s">
        <v>17344</v>
      </c>
      <c r="B166" s="383"/>
      <c r="C166" s="383"/>
      <c r="D166" s="383"/>
      <c r="E166" s="383"/>
      <c r="F166" s="383"/>
      <c r="G166" s="383"/>
      <c r="H166" s="383"/>
      <c r="I166" s="383"/>
      <c r="J166" s="383"/>
      <c r="K166" s="383" t="s">
        <v>17345</v>
      </c>
      <c r="L166" s="383"/>
      <c r="M166" s="383"/>
      <c r="N166" s="383" t="s">
        <v>17329</v>
      </c>
      <c r="O166" s="383"/>
      <c r="P166" s="383"/>
      <c r="Q166" s="383"/>
      <c r="R166" s="383"/>
      <c r="S166" s="383"/>
      <c r="T166" s="383"/>
      <c r="U166" s="383"/>
      <c r="V166" s="383"/>
      <c r="W166" s="383"/>
      <c r="X166" s="383"/>
      <c r="Y166" s="397">
        <v>40283</v>
      </c>
      <c r="Z166" s="383"/>
      <c r="AA166" s="383"/>
      <c r="AB166" s="383"/>
      <c r="AC166" s="383"/>
      <c r="AD166" s="383"/>
      <c r="AE166" s="383"/>
      <c r="AF166" s="383"/>
      <c r="AG166" s="383" t="s">
        <v>17282</v>
      </c>
      <c r="AH166" s="387">
        <v>6.087890625</v>
      </c>
      <c r="AI166" s="387">
        <v>92.970703125</v>
      </c>
      <c r="AJ166" s="399">
        <v>99.05859375</v>
      </c>
      <c r="AK166" s="400">
        <v>16.23779296875</v>
      </c>
      <c r="AL166" s="388">
        <v>6.145747072045428E-2</v>
      </c>
      <c r="AM166" s="383" t="s">
        <v>17283</v>
      </c>
      <c r="AN166" s="383" t="s">
        <v>17346</v>
      </c>
      <c r="AO166" s="383"/>
      <c r="AP166" s="383"/>
      <c r="AQ166" s="383"/>
      <c r="AR166" s="389"/>
    </row>
    <row r="167" spans="1:44" x14ac:dyDescent="0.25">
      <c r="A167" s="396" t="s">
        <v>17344</v>
      </c>
      <c r="B167" s="383"/>
      <c r="C167" s="383"/>
      <c r="D167" s="383"/>
      <c r="E167" s="383"/>
      <c r="F167" s="383"/>
      <c r="G167" s="383"/>
      <c r="H167" s="383"/>
      <c r="I167" s="383"/>
      <c r="J167" s="383"/>
      <c r="K167" s="383" t="s">
        <v>17345</v>
      </c>
      <c r="L167" s="383"/>
      <c r="M167" s="383"/>
      <c r="N167" s="383" t="s">
        <v>17329</v>
      </c>
      <c r="O167" s="383"/>
      <c r="P167" s="383"/>
      <c r="Q167" s="383"/>
      <c r="R167" s="383"/>
      <c r="S167" s="383"/>
      <c r="T167" s="383"/>
      <c r="U167" s="383"/>
      <c r="V167" s="383"/>
      <c r="W167" s="383"/>
      <c r="X167" s="383"/>
      <c r="Y167" s="397">
        <v>40283</v>
      </c>
      <c r="Z167" s="383"/>
      <c r="AA167" s="383"/>
      <c r="AB167" s="383"/>
      <c r="AC167" s="383"/>
      <c r="AD167" s="383"/>
      <c r="AE167" s="383"/>
      <c r="AF167" s="383"/>
      <c r="AG167" s="383" t="s">
        <v>17282</v>
      </c>
      <c r="AH167" s="387">
        <v>6.044921875</v>
      </c>
      <c r="AI167" s="387">
        <v>93.20703125</v>
      </c>
      <c r="AJ167" s="399">
        <v>99.251953125</v>
      </c>
      <c r="AK167" s="400">
        <v>16.24658203125</v>
      </c>
      <c r="AL167" s="388">
        <v>6.0904815317708638E-2</v>
      </c>
      <c r="AM167" s="383" t="s">
        <v>17283</v>
      </c>
      <c r="AN167" s="383" t="s">
        <v>17346</v>
      </c>
      <c r="AO167" s="383"/>
      <c r="AP167" s="383"/>
      <c r="AQ167" s="383"/>
      <c r="AR167" s="389"/>
    </row>
    <row r="168" spans="1:44" x14ac:dyDescent="0.25">
      <c r="A168" s="396" t="s">
        <v>17344</v>
      </c>
      <c r="B168" s="383"/>
      <c r="C168" s="383"/>
      <c r="D168" s="383"/>
      <c r="E168" s="383"/>
      <c r="F168" s="383"/>
      <c r="G168" s="383"/>
      <c r="H168" s="383"/>
      <c r="I168" s="383"/>
      <c r="J168" s="383"/>
      <c r="K168" s="383" t="s">
        <v>17345</v>
      </c>
      <c r="L168" s="383"/>
      <c r="M168" s="383"/>
      <c r="N168" s="383" t="s">
        <v>17329</v>
      </c>
      <c r="O168" s="383"/>
      <c r="P168" s="383"/>
      <c r="Q168" s="383"/>
      <c r="R168" s="383"/>
      <c r="S168" s="383"/>
      <c r="T168" s="383"/>
      <c r="U168" s="383"/>
      <c r="V168" s="383"/>
      <c r="W168" s="383"/>
      <c r="X168" s="383"/>
      <c r="Y168" s="397">
        <v>40283</v>
      </c>
      <c r="Z168" s="383"/>
      <c r="AA168" s="383"/>
      <c r="AB168" s="383"/>
      <c r="AC168" s="383"/>
      <c r="AD168" s="383"/>
      <c r="AE168" s="383"/>
      <c r="AF168" s="383"/>
      <c r="AG168" s="383" t="s">
        <v>17282</v>
      </c>
      <c r="AH168" s="387">
        <v>5.9765625</v>
      </c>
      <c r="AI168" s="387">
        <v>93.363288879394531</v>
      </c>
      <c r="AJ168" s="399">
        <v>99.339851379394531</v>
      </c>
      <c r="AK168" s="400">
        <v>16.241701126098633</v>
      </c>
      <c r="AL168" s="388">
        <v>6.016278882051642E-2</v>
      </c>
      <c r="AM168" s="383" t="s">
        <v>17283</v>
      </c>
      <c r="AN168" s="383" t="s">
        <v>17346</v>
      </c>
      <c r="AO168" s="383"/>
      <c r="AP168" s="383"/>
      <c r="AQ168" s="383"/>
      <c r="AR168" s="389"/>
    </row>
    <row r="169" spans="1:44" x14ac:dyDescent="0.25">
      <c r="A169" s="396" t="s">
        <v>17344</v>
      </c>
      <c r="B169" s="383"/>
      <c r="C169" s="383"/>
      <c r="D169" s="383"/>
      <c r="E169" s="383"/>
      <c r="F169" s="383"/>
      <c r="G169" s="383"/>
      <c r="H169" s="383"/>
      <c r="I169" s="383"/>
      <c r="J169" s="383"/>
      <c r="K169" s="383" t="s">
        <v>17345</v>
      </c>
      <c r="L169" s="383"/>
      <c r="M169" s="383"/>
      <c r="N169" s="383" t="s">
        <v>17329</v>
      </c>
      <c r="O169" s="383"/>
      <c r="P169" s="383"/>
      <c r="Q169" s="383"/>
      <c r="R169" s="383"/>
      <c r="S169" s="383"/>
      <c r="T169" s="383"/>
      <c r="U169" s="383"/>
      <c r="V169" s="383"/>
      <c r="W169" s="383"/>
      <c r="X169" s="383"/>
      <c r="Y169" s="397">
        <v>40283</v>
      </c>
      <c r="Z169" s="383"/>
      <c r="AA169" s="383"/>
      <c r="AB169" s="383"/>
      <c r="AC169" s="383"/>
      <c r="AD169" s="383"/>
      <c r="AE169" s="383"/>
      <c r="AF169" s="383"/>
      <c r="AG169" s="383" t="s">
        <v>17282</v>
      </c>
      <c r="AH169" s="387">
        <v>6.220703125</v>
      </c>
      <c r="AI169" s="387">
        <v>93.242195129394531</v>
      </c>
      <c r="AJ169" s="399">
        <v>99.462898254394531</v>
      </c>
      <c r="AK169" s="400">
        <v>16.237794876098633</v>
      </c>
      <c r="AL169" s="388">
        <v>6.2542950529044669E-2</v>
      </c>
      <c r="AM169" s="383" t="s">
        <v>17283</v>
      </c>
      <c r="AN169" s="383" t="s">
        <v>17346</v>
      </c>
      <c r="AO169" s="383"/>
      <c r="AP169" s="383"/>
      <c r="AQ169" s="383"/>
      <c r="AR169" s="389"/>
    </row>
    <row r="170" spans="1:44" x14ac:dyDescent="0.25">
      <c r="A170" s="396" t="s">
        <v>17344</v>
      </c>
      <c r="B170" s="383"/>
      <c r="C170" s="383"/>
      <c r="D170" s="383"/>
      <c r="E170" s="383"/>
      <c r="F170" s="383"/>
      <c r="G170" s="383"/>
      <c r="H170" s="383"/>
      <c r="I170" s="383"/>
      <c r="J170" s="383"/>
      <c r="K170" s="383" t="s">
        <v>17345</v>
      </c>
      <c r="L170" s="383"/>
      <c r="M170" s="383"/>
      <c r="N170" s="383" t="s">
        <v>17329</v>
      </c>
      <c r="O170" s="383"/>
      <c r="P170" s="383"/>
      <c r="Q170" s="383"/>
      <c r="R170" s="383"/>
      <c r="S170" s="383"/>
      <c r="T170" s="383"/>
      <c r="U170" s="383"/>
      <c r="V170" s="383"/>
      <c r="W170" s="383"/>
      <c r="X170" s="383"/>
      <c r="Y170" s="397">
        <v>40283</v>
      </c>
      <c r="Z170" s="383"/>
      <c r="AA170" s="383"/>
      <c r="AB170" s="383"/>
      <c r="AC170" s="383"/>
      <c r="AD170" s="383"/>
      <c r="AE170" s="383"/>
      <c r="AF170" s="383"/>
      <c r="AG170" s="383" t="s">
        <v>17282</v>
      </c>
      <c r="AH170" s="387">
        <v>5.998046875</v>
      </c>
      <c r="AI170" s="387">
        <v>93.312507629394531</v>
      </c>
      <c r="AJ170" s="399">
        <v>99.310554504394531</v>
      </c>
      <c r="AK170" s="400">
        <v>16.235353469848633</v>
      </c>
      <c r="AL170" s="388">
        <v>6.0396872265319833E-2</v>
      </c>
      <c r="AM170" s="383" t="s">
        <v>17283</v>
      </c>
      <c r="AN170" s="383" t="s">
        <v>17346</v>
      </c>
      <c r="AO170" s="383"/>
      <c r="AP170" s="383"/>
      <c r="AQ170" s="383"/>
      <c r="AR170" s="389"/>
    </row>
    <row r="171" spans="1:44" x14ac:dyDescent="0.25">
      <c r="A171" s="396" t="s">
        <v>17344</v>
      </c>
      <c r="B171" s="383"/>
      <c r="C171" s="383"/>
      <c r="D171" s="383"/>
      <c r="E171" s="383"/>
      <c r="F171" s="383"/>
      <c r="G171" s="383"/>
      <c r="H171" s="383"/>
      <c r="I171" s="383"/>
      <c r="J171" s="383"/>
      <c r="K171" s="383" t="s">
        <v>17345</v>
      </c>
      <c r="L171" s="383"/>
      <c r="M171" s="383"/>
      <c r="N171" s="383" t="s">
        <v>17329</v>
      </c>
      <c r="O171" s="383"/>
      <c r="P171" s="383"/>
      <c r="Q171" s="383"/>
      <c r="R171" s="383"/>
      <c r="S171" s="383"/>
      <c r="T171" s="383"/>
      <c r="U171" s="383"/>
      <c r="V171" s="383"/>
      <c r="W171" s="383"/>
      <c r="X171" s="383"/>
      <c r="Y171" s="397">
        <v>40283</v>
      </c>
      <c r="Z171" s="383"/>
      <c r="AA171" s="383"/>
      <c r="AB171" s="383"/>
      <c r="AC171" s="383"/>
      <c r="AD171" s="383"/>
      <c r="AE171" s="383"/>
      <c r="AF171" s="383"/>
      <c r="AG171" s="383" t="s">
        <v>17282</v>
      </c>
      <c r="AH171" s="387">
        <v>5.955078125</v>
      </c>
      <c r="AI171" s="387">
        <v>93.015632629394531</v>
      </c>
      <c r="AJ171" s="399">
        <v>98.970710754394531</v>
      </c>
      <c r="AK171" s="400">
        <v>16.236330032348633</v>
      </c>
      <c r="AL171" s="388">
        <v>6.0170105676800756E-2</v>
      </c>
      <c r="AM171" s="383" t="s">
        <v>17283</v>
      </c>
      <c r="AN171" s="383" t="s">
        <v>17346</v>
      </c>
      <c r="AO171" s="383"/>
      <c r="AP171" s="383"/>
      <c r="AQ171" s="383"/>
      <c r="AR171" s="389"/>
    </row>
    <row r="172" spans="1:44" x14ac:dyDescent="0.25">
      <c r="A172" s="396" t="s">
        <v>17344</v>
      </c>
      <c r="B172" s="383"/>
      <c r="C172" s="383"/>
      <c r="D172" s="383"/>
      <c r="E172" s="383"/>
      <c r="F172" s="383"/>
      <c r="G172" s="383"/>
      <c r="H172" s="383"/>
      <c r="I172" s="383"/>
      <c r="J172" s="383"/>
      <c r="K172" s="383" t="s">
        <v>17345</v>
      </c>
      <c r="L172" s="383"/>
      <c r="M172" s="383"/>
      <c r="N172" s="383" t="s">
        <v>17329</v>
      </c>
      <c r="O172" s="383"/>
      <c r="P172" s="383"/>
      <c r="Q172" s="383"/>
      <c r="R172" s="383"/>
      <c r="S172" s="383"/>
      <c r="T172" s="383"/>
      <c r="U172" s="383"/>
      <c r="V172" s="383"/>
      <c r="W172" s="383"/>
      <c r="X172" s="383"/>
      <c r="Y172" s="397">
        <v>40283</v>
      </c>
      <c r="Z172" s="383"/>
      <c r="AA172" s="383"/>
      <c r="AB172" s="383"/>
      <c r="AC172" s="383"/>
      <c r="AD172" s="383"/>
      <c r="AE172" s="383"/>
      <c r="AF172" s="383"/>
      <c r="AG172" s="383" t="s">
        <v>17282</v>
      </c>
      <c r="AH172" s="387">
        <v>5.904296875</v>
      </c>
      <c r="AI172" s="387">
        <v>93.093757629394531</v>
      </c>
      <c r="AJ172" s="399">
        <v>98.998054504394531</v>
      </c>
      <c r="AK172" s="400">
        <v>16.234376907348633</v>
      </c>
      <c r="AL172" s="388">
        <v>5.9640534397955344E-2</v>
      </c>
      <c r="AM172" s="383" t="s">
        <v>17283</v>
      </c>
      <c r="AN172" s="383" t="s">
        <v>17346</v>
      </c>
      <c r="AO172" s="383"/>
      <c r="AP172" s="383"/>
      <c r="AQ172" s="383"/>
      <c r="AR172" s="389"/>
    </row>
    <row r="173" spans="1:44" x14ac:dyDescent="0.25">
      <c r="A173" s="396" t="s">
        <v>17344</v>
      </c>
      <c r="B173" s="383"/>
      <c r="C173" s="383"/>
      <c r="D173" s="383"/>
      <c r="E173" s="383"/>
      <c r="F173" s="383"/>
      <c r="G173" s="383"/>
      <c r="H173" s="383"/>
      <c r="I173" s="383"/>
      <c r="J173" s="383"/>
      <c r="K173" s="383" t="s">
        <v>17345</v>
      </c>
      <c r="L173" s="383"/>
      <c r="M173" s="383"/>
      <c r="N173" s="383" t="s">
        <v>17329</v>
      </c>
      <c r="O173" s="383"/>
      <c r="P173" s="383"/>
      <c r="Q173" s="383"/>
      <c r="R173" s="383"/>
      <c r="S173" s="383"/>
      <c r="T173" s="383"/>
      <c r="U173" s="383"/>
      <c r="V173" s="383"/>
      <c r="W173" s="383"/>
      <c r="X173" s="383"/>
      <c r="Y173" s="397">
        <v>40283</v>
      </c>
      <c r="Z173" s="383"/>
      <c r="AA173" s="383"/>
      <c r="AB173" s="383"/>
      <c r="AC173" s="383"/>
      <c r="AD173" s="383"/>
      <c r="AE173" s="383"/>
      <c r="AF173" s="383"/>
      <c r="AG173" s="383" t="s">
        <v>17282</v>
      </c>
      <c r="AH173" s="387">
        <v>6.205078125</v>
      </c>
      <c r="AI173" s="387">
        <v>92.949226379394531</v>
      </c>
      <c r="AJ173" s="399">
        <v>99.154304504394531</v>
      </c>
      <c r="AK173" s="400">
        <v>16.233400344848633</v>
      </c>
      <c r="AL173" s="388">
        <v>6.2580017640333413E-2</v>
      </c>
      <c r="AM173" s="383" t="s">
        <v>17283</v>
      </c>
      <c r="AN173" s="383" t="s">
        <v>17346</v>
      </c>
      <c r="AO173" s="383"/>
      <c r="AP173" s="383"/>
      <c r="AQ173" s="383"/>
      <c r="AR173" s="389"/>
    </row>
    <row r="174" spans="1:44" x14ac:dyDescent="0.25">
      <c r="A174" s="396" t="s">
        <v>17344</v>
      </c>
      <c r="B174" s="383"/>
      <c r="C174" s="383"/>
      <c r="D174" s="383"/>
      <c r="E174" s="383"/>
      <c r="F174" s="383"/>
      <c r="G174" s="383"/>
      <c r="H174" s="383"/>
      <c r="I174" s="383"/>
      <c r="J174" s="383"/>
      <c r="K174" s="383" t="s">
        <v>17345</v>
      </c>
      <c r="L174" s="383"/>
      <c r="M174" s="383"/>
      <c r="N174" s="383" t="s">
        <v>17329</v>
      </c>
      <c r="O174" s="383"/>
      <c r="P174" s="383"/>
      <c r="Q174" s="383"/>
      <c r="R174" s="383"/>
      <c r="S174" s="383"/>
      <c r="T174" s="383"/>
      <c r="U174" s="383"/>
      <c r="V174" s="383"/>
      <c r="W174" s="383"/>
      <c r="X174" s="383"/>
      <c r="Y174" s="397">
        <v>40283</v>
      </c>
      <c r="Z174" s="383"/>
      <c r="AA174" s="383"/>
      <c r="AB174" s="383"/>
      <c r="AC174" s="383"/>
      <c r="AD174" s="383"/>
      <c r="AE174" s="383"/>
      <c r="AF174" s="383"/>
      <c r="AG174" s="383" t="s">
        <v>17282</v>
      </c>
      <c r="AH174" s="387">
        <v>6.03125</v>
      </c>
      <c r="AI174" s="387">
        <v>92.990242004394531</v>
      </c>
      <c r="AJ174" s="399">
        <v>99.021492004394531</v>
      </c>
      <c r="AK174" s="400">
        <v>16.232912063598633</v>
      </c>
      <c r="AL174" s="388">
        <v>6.0908494488573606E-2</v>
      </c>
      <c r="AM174" s="383" t="s">
        <v>17283</v>
      </c>
      <c r="AN174" s="383" t="s">
        <v>17346</v>
      </c>
      <c r="AO174" s="383"/>
      <c r="AP174" s="383"/>
      <c r="AQ174" s="383"/>
      <c r="AR174" s="389"/>
    </row>
    <row r="175" spans="1:44" x14ac:dyDescent="0.25">
      <c r="A175" s="396" t="s">
        <v>17344</v>
      </c>
      <c r="B175" s="383"/>
      <c r="C175" s="383"/>
      <c r="D175" s="383"/>
      <c r="E175" s="383"/>
      <c r="F175" s="383"/>
      <c r="G175" s="383"/>
      <c r="H175" s="383"/>
      <c r="I175" s="383"/>
      <c r="J175" s="383"/>
      <c r="K175" s="383" t="s">
        <v>17345</v>
      </c>
      <c r="L175" s="383"/>
      <c r="M175" s="383"/>
      <c r="N175" s="383" t="s">
        <v>17329</v>
      </c>
      <c r="O175" s="383"/>
      <c r="P175" s="383"/>
      <c r="Q175" s="383"/>
      <c r="R175" s="383"/>
      <c r="S175" s="383"/>
      <c r="T175" s="383"/>
      <c r="U175" s="383"/>
      <c r="V175" s="383"/>
      <c r="W175" s="383"/>
      <c r="X175" s="383"/>
      <c r="Y175" s="397">
        <v>40283</v>
      </c>
      <c r="Z175" s="383"/>
      <c r="AA175" s="383"/>
      <c r="AB175" s="383"/>
      <c r="AC175" s="383"/>
      <c r="AD175" s="383"/>
      <c r="AE175" s="383"/>
      <c r="AF175" s="383"/>
      <c r="AG175" s="383" t="s">
        <v>17282</v>
      </c>
      <c r="AH175" s="387">
        <v>6.046875</v>
      </c>
      <c r="AI175" s="387">
        <v>92.984382629394531</v>
      </c>
      <c r="AJ175" s="399">
        <v>99.031257629394531</v>
      </c>
      <c r="AK175" s="400">
        <v>16.221681594848633</v>
      </c>
      <c r="AL175" s="388">
        <v>6.1060266674884296E-2</v>
      </c>
      <c r="AM175" s="383" t="s">
        <v>17283</v>
      </c>
      <c r="AN175" s="383" t="s">
        <v>17346</v>
      </c>
      <c r="AO175" s="383"/>
      <c r="AP175" s="383"/>
      <c r="AQ175" s="383"/>
      <c r="AR175" s="389"/>
    </row>
    <row r="176" spans="1:44" x14ac:dyDescent="0.25">
      <c r="A176" s="396" t="s">
        <v>17344</v>
      </c>
      <c r="B176" s="383"/>
      <c r="C176" s="383"/>
      <c r="D176" s="383"/>
      <c r="E176" s="383"/>
      <c r="F176" s="383"/>
      <c r="G176" s="383"/>
      <c r="H176" s="383"/>
      <c r="I176" s="383"/>
      <c r="J176" s="383"/>
      <c r="K176" s="383" t="s">
        <v>17345</v>
      </c>
      <c r="L176" s="383"/>
      <c r="M176" s="383"/>
      <c r="N176" s="383" t="s">
        <v>17329</v>
      </c>
      <c r="O176" s="383"/>
      <c r="P176" s="383"/>
      <c r="Q176" s="383"/>
      <c r="R176" s="383"/>
      <c r="S176" s="383"/>
      <c r="T176" s="383"/>
      <c r="U176" s="383"/>
      <c r="V176" s="383"/>
      <c r="W176" s="383"/>
      <c r="X176" s="383"/>
      <c r="Y176" s="397">
        <v>40283</v>
      </c>
      <c r="Z176" s="383"/>
      <c r="AA176" s="383"/>
      <c r="AB176" s="383"/>
      <c r="AC176" s="383"/>
      <c r="AD176" s="383"/>
      <c r="AE176" s="383"/>
      <c r="AF176" s="383"/>
      <c r="AG176" s="383" t="s">
        <v>17282</v>
      </c>
      <c r="AH176" s="387">
        <v>6.5390625</v>
      </c>
      <c r="AI176" s="387">
        <v>92.556648254394531</v>
      </c>
      <c r="AJ176" s="399">
        <v>99.095710754394531</v>
      </c>
      <c r="AK176" s="400">
        <v>16.227052688598633</v>
      </c>
      <c r="AL176" s="388">
        <v>6.5987341432030819E-2</v>
      </c>
      <c r="AM176" s="383" t="s">
        <v>17283</v>
      </c>
      <c r="AN176" s="383" t="s">
        <v>17346</v>
      </c>
      <c r="AO176" s="383"/>
      <c r="AP176" s="383"/>
      <c r="AQ176" s="383"/>
      <c r="AR176" s="389"/>
    </row>
    <row r="177" spans="1:44" x14ac:dyDescent="0.25">
      <c r="A177" s="396" t="s">
        <v>17344</v>
      </c>
      <c r="B177" s="383"/>
      <c r="C177" s="383"/>
      <c r="D177" s="383"/>
      <c r="E177" s="383"/>
      <c r="F177" s="383"/>
      <c r="G177" s="383"/>
      <c r="H177" s="383"/>
      <c r="I177" s="383"/>
      <c r="J177" s="383"/>
      <c r="K177" s="383" t="s">
        <v>17345</v>
      </c>
      <c r="L177" s="383"/>
      <c r="M177" s="383"/>
      <c r="N177" s="383" t="s">
        <v>17329</v>
      </c>
      <c r="O177" s="383"/>
      <c r="P177" s="383"/>
      <c r="Q177" s="383"/>
      <c r="R177" s="383"/>
      <c r="S177" s="383"/>
      <c r="T177" s="383"/>
      <c r="U177" s="383"/>
      <c r="V177" s="383"/>
      <c r="W177" s="383"/>
      <c r="X177" s="383"/>
      <c r="Y177" s="397">
        <v>40283</v>
      </c>
      <c r="Z177" s="383"/>
      <c r="AA177" s="383"/>
      <c r="AB177" s="383"/>
      <c r="AC177" s="383"/>
      <c r="AD177" s="383"/>
      <c r="AE177" s="383"/>
      <c r="AF177" s="383"/>
      <c r="AG177" s="383" t="s">
        <v>17282</v>
      </c>
      <c r="AH177" s="387">
        <v>6.306640625</v>
      </c>
      <c r="AI177" s="387">
        <v>92.779312133789063</v>
      </c>
      <c r="AJ177" s="399">
        <v>99.085952758789063</v>
      </c>
      <c r="AK177" s="400">
        <v>16.232425689697266</v>
      </c>
      <c r="AL177" s="388">
        <v>6.3648180689674927E-2</v>
      </c>
      <c r="AM177" s="383" t="s">
        <v>17283</v>
      </c>
      <c r="AN177" s="383" t="s">
        <v>17346</v>
      </c>
      <c r="AO177" s="383"/>
      <c r="AP177" s="383"/>
      <c r="AQ177" s="383"/>
      <c r="AR177" s="389"/>
    </row>
    <row r="178" spans="1:44" x14ac:dyDescent="0.25">
      <c r="A178" s="396" t="s">
        <v>17344</v>
      </c>
      <c r="B178" s="383"/>
      <c r="C178" s="383"/>
      <c r="D178" s="383"/>
      <c r="E178" s="383"/>
      <c r="F178" s="383"/>
      <c r="G178" s="383"/>
      <c r="H178" s="383"/>
      <c r="I178" s="383"/>
      <c r="J178" s="383"/>
      <c r="K178" s="383" t="s">
        <v>17345</v>
      </c>
      <c r="L178" s="383"/>
      <c r="M178" s="383"/>
      <c r="N178" s="383" t="s">
        <v>17329</v>
      </c>
      <c r="O178" s="383"/>
      <c r="P178" s="383"/>
      <c r="Q178" s="383"/>
      <c r="R178" s="383"/>
      <c r="S178" s="383"/>
      <c r="T178" s="383"/>
      <c r="U178" s="383"/>
      <c r="V178" s="383"/>
      <c r="W178" s="383"/>
      <c r="X178" s="383"/>
      <c r="Y178" s="397">
        <v>40283</v>
      </c>
      <c r="Z178" s="383"/>
      <c r="AA178" s="383"/>
      <c r="AB178" s="383"/>
      <c r="AC178" s="383"/>
      <c r="AD178" s="383"/>
      <c r="AE178" s="383"/>
      <c r="AF178" s="383"/>
      <c r="AG178" s="383" t="s">
        <v>17282</v>
      </c>
      <c r="AH178" s="387">
        <v>6.224609375</v>
      </c>
      <c r="AI178" s="387">
        <v>92.681655883789063</v>
      </c>
      <c r="AJ178" s="399">
        <v>98.906265258789063</v>
      </c>
      <c r="AK178" s="400">
        <v>16.240726470947266</v>
      </c>
      <c r="AL178" s="388">
        <v>6.2934429469288497E-2</v>
      </c>
      <c r="AM178" s="383" t="s">
        <v>17283</v>
      </c>
      <c r="AN178" s="383" t="s">
        <v>17346</v>
      </c>
      <c r="AO178" s="383"/>
      <c r="AP178" s="383"/>
      <c r="AQ178" s="383"/>
      <c r="AR178" s="389"/>
    </row>
    <row r="179" spans="1:44" x14ac:dyDescent="0.25">
      <c r="A179" s="396" t="s">
        <v>17344</v>
      </c>
      <c r="B179" s="383"/>
      <c r="C179" s="383"/>
      <c r="D179" s="383"/>
      <c r="E179" s="383"/>
      <c r="F179" s="383"/>
      <c r="G179" s="383"/>
      <c r="H179" s="383"/>
      <c r="I179" s="383"/>
      <c r="J179" s="383"/>
      <c r="K179" s="383" t="s">
        <v>17345</v>
      </c>
      <c r="L179" s="383"/>
      <c r="M179" s="383"/>
      <c r="N179" s="383" t="s">
        <v>17329</v>
      </c>
      <c r="O179" s="383"/>
      <c r="P179" s="383"/>
      <c r="Q179" s="383"/>
      <c r="R179" s="383"/>
      <c r="S179" s="383"/>
      <c r="T179" s="383"/>
      <c r="U179" s="383"/>
      <c r="V179" s="383"/>
      <c r="W179" s="383"/>
      <c r="X179" s="383"/>
      <c r="Y179" s="397">
        <v>40283</v>
      </c>
      <c r="Z179" s="383"/>
      <c r="AA179" s="383"/>
      <c r="AB179" s="383"/>
      <c r="AC179" s="383"/>
      <c r="AD179" s="383"/>
      <c r="AE179" s="383"/>
      <c r="AF179" s="383"/>
      <c r="AG179" s="383" t="s">
        <v>17282</v>
      </c>
      <c r="AH179" s="387">
        <v>6.162109375</v>
      </c>
      <c r="AI179" s="387">
        <v>92.607437133789063</v>
      </c>
      <c r="AJ179" s="399">
        <v>98.769546508789063</v>
      </c>
      <c r="AK179" s="400">
        <v>16.235355377197266</v>
      </c>
      <c r="AL179" s="388">
        <v>6.2388758405928911E-2</v>
      </c>
      <c r="AM179" s="383" t="s">
        <v>17283</v>
      </c>
      <c r="AN179" s="383" t="s">
        <v>17346</v>
      </c>
      <c r="AO179" s="383"/>
      <c r="AP179" s="383"/>
      <c r="AQ179" s="383"/>
      <c r="AR179" s="389"/>
    </row>
    <row r="180" spans="1:44" x14ac:dyDescent="0.25">
      <c r="A180" s="396" t="s">
        <v>17344</v>
      </c>
      <c r="B180" s="383"/>
      <c r="C180" s="383"/>
      <c r="D180" s="383"/>
      <c r="E180" s="383"/>
      <c r="F180" s="383"/>
      <c r="G180" s="383"/>
      <c r="H180" s="383"/>
      <c r="I180" s="383"/>
      <c r="J180" s="383"/>
      <c r="K180" s="383" t="s">
        <v>17345</v>
      </c>
      <c r="L180" s="383"/>
      <c r="M180" s="383"/>
      <c r="N180" s="383" t="s">
        <v>17329</v>
      </c>
      <c r="O180" s="383"/>
      <c r="P180" s="383"/>
      <c r="Q180" s="383"/>
      <c r="R180" s="383"/>
      <c r="S180" s="383"/>
      <c r="T180" s="383"/>
      <c r="U180" s="383"/>
      <c r="V180" s="383"/>
      <c r="W180" s="383"/>
      <c r="X180" s="383"/>
      <c r="Y180" s="397">
        <v>40283</v>
      </c>
      <c r="Z180" s="383"/>
      <c r="AA180" s="383"/>
      <c r="AB180" s="383"/>
      <c r="AC180" s="383"/>
      <c r="AD180" s="383"/>
      <c r="AE180" s="383"/>
      <c r="AF180" s="383"/>
      <c r="AG180" s="383" t="s">
        <v>17282</v>
      </c>
      <c r="AH180" s="387">
        <v>5.994140625</v>
      </c>
      <c r="AI180" s="387">
        <v>92.912124633789063</v>
      </c>
      <c r="AJ180" s="399">
        <v>98.906265258789063</v>
      </c>
      <c r="AK180" s="400">
        <v>16.236820220947266</v>
      </c>
      <c r="AL180" s="388">
        <v>6.0604256053105245E-2</v>
      </c>
      <c r="AM180" s="383" t="s">
        <v>17283</v>
      </c>
      <c r="AN180" s="383" t="s">
        <v>17346</v>
      </c>
      <c r="AO180" s="383"/>
      <c r="AP180" s="383"/>
      <c r="AQ180" s="383"/>
      <c r="AR180" s="389"/>
    </row>
    <row r="181" spans="1:44" x14ac:dyDescent="0.25">
      <c r="A181" s="396" t="s">
        <v>17344</v>
      </c>
      <c r="B181" s="383"/>
      <c r="C181" s="383"/>
      <c r="D181" s="383"/>
      <c r="E181" s="383"/>
      <c r="F181" s="383"/>
      <c r="G181" s="383"/>
      <c r="H181" s="383"/>
      <c r="I181" s="383"/>
      <c r="J181" s="383"/>
      <c r="K181" s="383" t="s">
        <v>17345</v>
      </c>
      <c r="L181" s="383"/>
      <c r="M181" s="383"/>
      <c r="N181" s="383" t="s">
        <v>17329</v>
      </c>
      <c r="O181" s="383"/>
      <c r="P181" s="383"/>
      <c r="Q181" s="383"/>
      <c r="R181" s="383"/>
      <c r="S181" s="383"/>
      <c r="T181" s="383"/>
      <c r="U181" s="383"/>
      <c r="V181" s="383"/>
      <c r="W181" s="383"/>
      <c r="X181" s="383"/>
      <c r="Y181" s="397">
        <v>40283</v>
      </c>
      <c r="Z181" s="383"/>
      <c r="AA181" s="383"/>
      <c r="AB181" s="383"/>
      <c r="AC181" s="383"/>
      <c r="AD181" s="383"/>
      <c r="AE181" s="383"/>
      <c r="AF181" s="383"/>
      <c r="AG181" s="383" t="s">
        <v>17282</v>
      </c>
      <c r="AH181" s="387">
        <v>6.21875</v>
      </c>
      <c r="AI181" s="387">
        <v>92.949234008789063</v>
      </c>
      <c r="AJ181" s="399">
        <v>99.167984008789063</v>
      </c>
      <c r="AK181" s="400">
        <v>16.247562408447266</v>
      </c>
      <c r="AL181" s="388">
        <v>6.270925099625746E-2</v>
      </c>
      <c r="AM181" s="383" t="s">
        <v>17283</v>
      </c>
      <c r="AN181" s="383" t="s">
        <v>17346</v>
      </c>
      <c r="AO181" s="383"/>
      <c r="AP181" s="383"/>
      <c r="AQ181" s="383"/>
      <c r="AR181" s="389"/>
    </row>
    <row r="182" spans="1:44" x14ac:dyDescent="0.25">
      <c r="A182" s="396" t="s">
        <v>17344</v>
      </c>
      <c r="B182" s="383"/>
      <c r="C182" s="383"/>
      <c r="D182" s="383"/>
      <c r="E182" s="383"/>
      <c r="F182" s="383"/>
      <c r="G182" s="383"/>
      <c r="H182" s="383"/>
      <c r="I182" s="383"/>
      <c r="J182" s="383"/>
      <c r="K182" s="383" t="s">
        <v>17345</v>
      </c>
      <c r="L182" s="383"/>
      <c r="M182" s="383"/>
      <c r="N182" s="383" t="s">
        <v>17329</v>
      </c>
      <c r="O182" s="383"/>
      <c r="P182" s="383"/>
      <c r="Q182" s="383"/>
      <c r="R182" s="383"/>
      <c r="S182" s="383"/>
      <c r="T182" s="383"/>
      <c r="U182" s="383"/>
      <c r="V182" s="383"/>
      <c r="W182" s="383"/>
      <c r="X182" s="383"/>
      <c r="Y182" s="397">
        <v>40283</v>
      </c>
      <c r="Z182" s="383"/>
      <c r="AA182" s="383"/>
      <c r="AB182" s="383"/>
      <c r="AC182" s="383"/>
      <c r="AD182" s="383"/>
      <c r="AE182" s="383"/>
      <c r="AF182" s="383"/>
      <c r="AG182" s="383" t="s">
        <v>17282</v>
      </c>
      <c r="AH182" s="387">
        <v>6.298828125</v>
      </c>
      <c r="AI182" s="387">
        <v>92.912124633789063</v>
      </c>
      <c r="AJ182" s="399">
        <v>99.210952758789063</v>
      </c>
      <c r="AK182" s="400">
        <v>16.239749908447266</v>
      </c>
      <c r="AL182" s="388">
        <v>6.3489241357396295E-2</v>
      </c>
      <c r="AM182" s="383" t="s">
        <v>17283</v>
      </c>
      <c r="AN182" s="383" t="s">
        <v>17346</v>
      </c>
      <c r="AO182" s="383"/>
      <c r="AP182" s="383"/>
      <c r="AQ182" s="383"/>
      <c r="AR182" s="389"/>
    </row>
    <row r="183" spans="1:44" x14ac:dyDescent="0.25">
      <c r="A183" s="396" t="s">
        <v>17344</v>
      </c>
      <c r="B183" s="383"/>
      <c r="C183" s="383"/>
      <c r="D183" s="383"/>
      <c r="E183" s="383"/>
      <c r="F183" s="383"/>
      <c r="G183" s="383"/>
      <c r="H183" s="383"/>
      <c r="I183" s="383"/>
      <c r="J183" s="383"/>
      <c r="K183" s="383" t="s">
        <v>17345</v>
      </c>
      <c r="L183" s="383"/>
      <c r="M183" s="383"/>
      <c r="N183" s="383" t="s">
        <v>17329</v>
      </c>
      <c r="O183" s="383"/>
      <c r="P183" s="383"/>
      <c r="Q183" s="383"/>
      <c r="R183" s="383"/>
      <c r="S183" s="383"/>
      <c r="T183" s="383"/>
      <c r="U183" s="383"/>
      <c r="V183" s="383"/>
      <c r="W183" s="383"/>
      <c r="X183" s="383"/>
      <c r="Y183" s="397">
        <v>40283</v>
      </c>
      <c r="Z183" s="383"/>
      <c r="AA183" s="383"/>
      <c r="AB183" s="383"/>
      <c r="AC183" s="383"/>
      <c r="AD183" s="383"/>
      <c r="AE183" s="383"/>
      <c r="AF183" s="383"/>
      <c r="AG183" s="383" t="s">
        <v>17282</v>
      </c>
      <c r="AH183" s="387">
        <v>6.099609375</v>
      </c>
      <c r="AI183" s="387">
        <v>93.326187133789063</v>
      </c>
      <c r="AJ183" s="399">
        <v>99.425796508789063</v>
      </c>
      <c r="AK183" s="400">
        <v>16.232913970947266</v>
      </c>
      <c r="AL183" s="388">
        <v>6.1348358164380466E-2</v>
      </c>
      <c r="AM183" s="383" t="s">
        <v>17283</v>
      </c>
      <c r="AN183" s="383" t="s">
        <v>17346</v>
      </c>
      <c r="AO183" s="383"/>
      <c r="AP183" s="383"/>
      <c r="AQ183" s="383"/>
      <c r="AR183" s="389"/>
    </row>
    <row r="184" spans="1:44" x14ac:dyDescent="0.25">
      <c r="A184" s="396" t="s">
        <v>17344</v>
      </c>
      <c r="B184" s="383"/>
      <c r="C184" s="383"/>
      <c r="D184" s="383"/>
      <c r="E184" s="383"/>
      <c r="F184" s="383"/>
      <c r="G184" s="383"/>
      <c r="H184" s="383"/>
      <c r="I184" s="383"/>
      <c r="J184" s="383"/>
      <c r="K184" s="383" t="s">
        <v>17345</v>
      </c>
      <c r="L184" s="383"/>
      <c r="M184" s="383"/>
      <c r="N184" s="383" t="s">
        <v>17329</v>
      </c>
      <c r="O184" s="383"/>
      <c r="P184" s="383"/>
      <c r="Q184" s="383"/>
      <c r="R184" s="383"/>
      <c r="S184" s="383"/>
      <c r="T184" s="383"/>
      <c r="U184" s="383"/>
      <c r="V184" s="383"/>
      <c r="W184" s="383"/>
      <c r="X184" s="383"/>
      <c r="Y184" s="397">
        <v>40283</v>
      </c>
      <c r="Z184" s="383"/>
      <c r="AA184" s="383"/>
      <c r="AB184" s="383"/>
      <c r="AC184" s="383"/>
      <c r="AD184" s="383"/>
      <c r="AE184" s="383"/>
      <c r="AF184" s="383"/>
      <c r="AG184" s="383" t="s">
        <v>17282</v>
      </c>
      <c r="AH184" s="387">
        <v>6.44140625</v>
      </c>
      <c r="AI184" s="387">
        <v>93.191421508789063</v>
      </c>
      <c r="AJ184" s="399">
        <v>99.632827758789063</v>
      </c>
      <c r="AK184" s="400">
        <v>16.232425689697266</v>
      </c>
      <c r="AL184" s="388">
        <v>6.4651444658327228E-2</v>
      </c>
      <c r="AM184" s="383" t="s">
        <v>17283</v>
      </c>
      <c r="AN184" s="383" t="s">
        <v>17346</v>
      </c>
      <c r="AO184" s="383"/>
      <c r="AP184" s="383"/>
      <c r="AQ184" s="383"/>
      <c r="AR184" s="389"/>
    </row>
    <row r="185" spans="1:44" x14ac:dyDescent="0.25">
      <c r="A185" s="396" t="s">
        <v>17344</v>
      </c>
      <c r="B185" s="383"/>
      <c r="C185" s="383"/>
      <c r="D185" s="383"/>
      <c r="E185" s="383"/>
      <c r="F185" s="383"/>
      <c r="G185" s="383"/>
      <c r="H185" s="383"/>
      <c r="I185" s="383"/>
      <c r="J185" s="383"/>
      <c r="K185" s="383" t="s">
        <v>17345</v>
      </c>
      <c r="L185" s="383"/>
      <c r="M185" s="383"/>
      <c r="N185" s="383" t="s">
        <v>17329</v>
      </c>
      <c r="O185" s="383"/>
      <c r="P185" s="383"/>
      <c r="Q185" s="383"/>
      <c r="R185" s="383"/>
      <c r="S185" s="383"/>
      <c r="T185" s="383"/>
      <c r="U185" s="383"/>
      <c r="V185" s="383"/>
      <c r="W185" s="383"/>
      <c r="X185" s="383"/>
      <c r="Y185" s="397">
        <v>40283</v>
      </c>
      <c r="Z185" s="383"/>
      <c r="AA185" s="383"/>
      <c r="AB185" s="383"/>
      <c r="AC185" s="383"/>
      <c r="AD185" s="383"/>
      <c r="AE185" s="383"/>
      <c r="AF185" s="383"/>
      <c r="AG185" s="383" t="s">
        <v>17282</v>
      </c>
      <c r="AH185" s="387">
        <v>6.18359375</v>
      </c>
      <c r="AI185" s="387">
        <v>93.082054138183594</v>
      </c>
      <c r="AJ185" s="399">
        <v>99.265647888183594</v>
      </c>
      <c r="AK185" s="400">
        <v>16.228521347045898</v>
      </c>
      <c r="AL185" s="388">
        <v>6.2293390327391236E-2</v>
      </c>
      <c r="AM185" s="383" t="s">
        <v>17283</v>
      </c>
      <c r="AN185" s="383" t="s">
        <v>17346</v>
      </c>
      <c r="AO185" s="383"/>
      <c r="AP185" s="383"/>
      <c r="AQ185" s="383"/>
      <c r="AR185" s="389"/>
    </row>
    <row r="186" spans="1:44" x14ac:dyDescent="0.25">
      <c r="A186" s="396" t="s">
        <v>17344</v>
      </c>
      <c r="B186" s="383"/>
      <c r="C186" s="383"/>
      <c r="D186" s="383"/>
      <c r="E186" s="383"/>
      <c r="F186" s="383"/>
      <c r="G186" s="383"/>
      <c r="H186" s="383"/>
      <c r="I186" s="383"/>
      <c r="J186" s="383"/>
      <c r="K186" s="383" t="s">
        <v>17345</v>
      </c>
      <c r="L186" s="383"/>
      <c r="M186" s="383"/>
      <c r="N186" s="383" t="s">
        <v>17329</v>
      </c>
      <c r="O186" s="383"/>
      <c r="P186" s="383"/>
      <c r="Q186" s="383"/>
      <c r="R186" s="383"/>
      <c r="S186" s="383"/>
      <c r="T186" s="383"/>
      <c r="U186" s="383"/>
      <c r="V186" s="383"/>
      <c r="W186" s="383"/>
      <c r="X186" s="383"/>
      <c r="Y186" s="397">
        <v>40283</v>
      </c>
      <c r="Z186" s="383"/>
      <c r="AA186" s="383"/>
      <c r="AB186" s="383"/>
      <c r="AC186" s="383"/>
      <c r="AD186" s="383"/>
      <c r="AE186" s="383"/>
      <c r="AF186" s="383"/>
      <c r="AG186" s="383" t="s">
        <v>17282</v>
      </c>
      <c r="AH186" s="387">
        <v>6.068359375</v>
      </c>
      <c r="AI186" s="387">
        <v>92.902366638183594</v>
      </c>
      <c r="AJ186" s="399">
        <v>98.970726013183594</v>
      </c>
      <c r="AK186" s="400">
        <v>16.232427597045898</v>
      </c>
      <c r="AL186" s="388">
        <v>6.1314689903271519E-2</v>
      </c>
      <c r="AM186" s="383" t="s">
        <v>17283</v>
      </c>
      <c r="AN186" s="383" t="s">
        <v>17346</v>
      </c>
      <c r="AO186" s="383"/>
      <c r="AP186" s="383"/>
      <c r="AQ186" s="383"/>
      <c r="AR186" s="389"/>
    </row>
    <row r="187" spans="1:44" x14ac:dyDescent="0.25">
      <c r="A187" s="396" t="s">
        <v>17344</v>
      </c>
      <c r="B187" s="383"/>
      <c r="C187" s="383"/>
      <c r="D187" s="383"/>
      <c r="E187" s="383"/>
      <c r="F187" s="383"/>
      <c r="G187" s="383"/>
      <c r="H187" s="383"/>
      <c r="I187" s="383"/>
      <c r="J187" s="383"/>
      <c r="K187" s="383" t="s">
        <v>17345</v>
      </c>
      <c r="L187" s="383"/>
      <c r="M187" s="383"/>
      <c r="N187" s="383" t="s">
        <v>17329</v>
      </c>
      <c r="O187" s="383"/>
      <c r="P187" s="383"/>
      <c r="Q187" s="383"/>
      <c r="R187" s="383"/>
      <c r="S187" s="383"/>
      <c r="T187" s="383"/>
      <c r="U187" s="383"/>
      <c r="V187" s="383"/>
      <c r="W187" s="383"/>
      <c r="X187" s="383"/>
      <c r="Y187" s="397">
        <v>40283</v>
      </c>
      <c r="Z187" s="383"/>
      <c r="AA187" s="383"/>
      <c r="AB187" s="383"/>
      <c r="AC187" s="383"/>
      <c r="AD187" s="383"/>
      <c r="AE187" s="383"/>
      <c r="AF187" s="383"/>
      <c r="AG187" s="383" t="s">
        <v>17282</v>
      </c>
      <c r="AH187" s="387">
        <v>6.29296875</v>
      </c>
      <c r="AI187" s="387">
        <v>92.796897888183594</v>
      </c>
      <c r="AJ187" s="399">
        <v>99.089866638183594</v>
      </c>
      <c r="AK187" s="400">
        <v>16.230474472045898</v>
      </c>
      <c r="AL187" s="388">
        <v>6.3507692193977061E-2</v>
      </c>
      <c r="AM187" s="383" t="s">
        <v>17283</v>
      </c>
      <c r="AN187" s="383" t="s">
        <v>17346</v>
      </c>
      <c r="AO187" s="383"/>
      <c r="AP187" s="383"/>
      <c r="AQ187" s="383"/>
      <c r="AR187" s="389"/>
    </row>
    <row r="188" spans="1:44" x14ac:dyDescent="0.25">
      <c r="A188" s="396" t="s">
        <v>17344</v>
      </c>
      <c r="B188" s="383"/>
      <c r="C188" s="383"/>
      <c r="D188" s="383"/>
      <c r="E188" s="383"/>
      <c r="F188" s="383"/>
      <c r="G188" s="383"/>
      <c r="H188" s="383"/>
      <c r="I188" s="383"/>
      <c r="J188" s="383"/>
      <c r="K188" s="383" t="s">
        <v>17345</v>
      </c>
      <c r="L188" s="383"/>
      <c r="M188" s="383"/>
      <c r="N188" s="383" t="s">
        <v>17329</v>
      </c>
      <c r="O188" s="383"/>
      <c r="P188" s="383"/>
      <c r="Q188" s="383"/>
      <c r="R188" s="383"/>
      <c r="S188" s="383"/>
      <c r="T188" s="383"/>
      <c r="U188" s="383"/>
      <c r="V188" s="383"/>
      <c r="W188" s="383"/>
      <c r="X188" s="383"/>
      <c r="Y188" s="397">
        <v>40283</v>
      </c>
      <c r="Z188" s="383"/>
      <c r="AA188" s="383"/>
      <c r="AB188" s="383"/>
      <c r="AC188" s="383"/>
      <c r="AD188" s="383"/>
      <c r="AE188" s="383"/>
      <c r="AF188" s="383"/>
      <c r="AG188" s="383" t="s">
        <v>17282</v>
      </c>
      <c r="AH188" s="387">
        <v>6.384765625</v>
      </c>
      <c r="AI188" s="387">
        <v>92.898460388183594</v>
      </c>
      <c r="AJ188" s="399">
        <v>99.283226013183594</v>
      </c>
      <c r="AK188" s="400">
        <v>16.232427597045898</v>
      </c>
      <c r="AL188" s="388">
        <v>6.4308603591831132E-2</v>
      </c>
      <c r="AM188" s="383" t="s">
        <v>17283</v>
      </c>
      <c r="AN188" s="383" t="s">
        <v>17346</v>
      </c>
      <c r="AO188" s="383"/>
      <c r="AP188" s="383"/>
      <c r="AQ188" s="383"/>
      <c r="AR188" s="389"/>
    </row>
    <row r="189" spans="1:44" x14ac:dyDescent="0.25">
      <c r="A189" s="396" t="s">
        <v>17344</v>
      </c>
      <c r="B189" s="383"/>
      <c r="C189" s="383"/>
      <c r="D189" s="383"/>
      <c r="E189" s="383"/>
      <c r="F189" s="383"/>
      <c r="G189" s="383"/>
      <c r="H189" s="383"/>
      <c r="I189" s="383"/>
      <c r="J189" s="383"/>
      <c r="K189" s="383" t="s">
        <v>17345</v>
      </c>
      <c r="L189" s="383"/>
      <c r="M189" s="383"/>
      <c r="N189" s="383" t="s">
        <v>17329</v>
      </c>
      <c r="O189" s="383"/>
      <c r="P189" s="383"/>
      <c r="Q189" s="383"/>
      <c r="R189" s="383"/>
      <c r="S189" s="383"/>
      <c r="T189" s="383"/>
      <c r="U189" s="383"/>
      <c r="V189" s="383"/>
      <c r="W189" s="383"/>
      <c r="X189" s="383"/>
      <c r="Y189" s="397">
        <v>40283</v>
      </c>
      <c r="Z189" s="383"/>
      <c r="AA189" s="383"/>
      <c r="AB189" s="383"/>
      <c r="AC189" s="383"/>
      <c r="AD189" s="383"/>
      <c r="AE189" s="383"/>
      <c r="AF189" s="383"/>
      <c r="AG189" s="383" t="s">
        <v>17282</v>
      </c>
      <c r="AH189" s="387">
        <v>6.19140625</v>
      </c>
      <c r="AI189" s="387">
        <v>92.738304138183594</v>
      </c>
      <c r="AJ189" s="399">
        <v>98.929710388183594</v>
      </c>
      <c r="AK189" s="400">
        <v>16.236333847045898</v>
      </c>
      <c r="AL189" s="388">
        <v>6.2583891388198351E-2</v>
      </c>
      <c r="AM189" s="383" t="s">
        <v>17283</v>
      </c>
      <c r="AN189" s="383" t="s">
        <v>17346</v>
      </c>
      <c r="AO189" s="383"/>
      <c r="AP189" s="383"/>
      <c r="AQ189" s="383"/>
      <c r="AR189" s="389"/>
    </row>
    <row r="190" spans="1:44" x14ac:dyDescent="0.25">
      <c r="A190" s="396" t="s">
        <v>17344</v>
      </c>
      <c r="B190" s="383"/>
      <c r="C190" s="383"/>
      <c r="D190" s="383"/>
      <c r="E190" s="383"/>
      <c r="F190" s="383"/>
      <c r="G190" s="383"/>
      <c r="H190" s="383"/>
      <c r="I190" s="383"/>
      <c r="J190" s="383"/>
      <c r="K190" s="383" t="s">
        <v>17345</v>
      </c>
      <c r="L190" s="383"/>
      <c r="M190" s="383"/>
      <c r="N190" s="383" t="s">
        <v>17329</v>
      </c>
      <c r="O190" s="383"/>
      <c r="P190" s="383"/>
      <c r="Q190" s="383"/>
      <c r="R190" s="383"/>
      <c r="S190" s="383"/>
      <c r="T190" s="383"/>
      <c r="U190" s="383"/>
      <c r="V190" s="383"/>
      <c r="W190" s="383"/>
      <c r="X190" s="383"/>
      <c r="Y190" s="397">
        <v>40283</v>
      </c>
      <c r="Z190" s="383"/>
      <c r="AA190" s="383"/>
      <c r="AB190" s="383"/>
      <c r="AC190" s="383"/>
      <c r="AD190" s="383"/>
      <c r="AE190" s="383"/>
      <c r="AF190" s="383"/>
      <c r="AG190" s="383" t="s">
        <v>17282</v>
      </c>
      <c r="AH190" s="387">
        <v>6.126953125</v>
      </c>
      <c r="AI190" s="387">
        <v>92.843772888183594</v>
      </c>
      <c r="AJ190" s="399">
        <v>98.970726013183594</v>
      </c>
      <c r="AK190" s="400">
        <v>16.231451034545898</v>
      </c>
      <c r="AL190" s="388">
        <v>6.1906721025607583E-2</v>
      </c>
      <c r="AM190" s="383" t="s">
        <v>17283</v>
      </c>
      <c r="AN190" s="383" t="s">
        <v>17346</v>
      </c>
      <c r="AO190" s="383"/>
      <c r="AP190" s="383"/>
      <c r="AQ190" s="383"/>
      <c r="AR190" s="389"/>
    </row>
    <row r="191" spans="1:44" x14ac:dyDescent="0.25">
      <c r="A191" s="396" t="s">
        <v>17344</v>
      </c>
      <c r="B191" s="383"/>
      <c r="C191" s="383"/>
      <c r="D191" s="383"/>
      <c r="E191" s="383"/>
      <c r="F191" s="383"/>
      <c r="G191" s="383"/>
      <c r="H191" s="383"/>
      <c r="I191" s="383"/>
      <c r="J191" s="383"/>
      <c r="K191" s="383" t="s">
        <v>17345</v>
      </c>
      <c r="L191" s="383"/>
      <c r="M191" s="383"/>
      <c r="N191" s="383" t="s">
        <v>17329</v>
      </c>
      <c r="O191" s="383"/>
      <c r="P191" s="383"/>
      <c r="Q191" s="383"/>
      <c r="R191" s="383"/>
      <c r="S191" s="383"/>
      <c r="T191" s="383"/>
      <c r="U191" s="383"/>
      <c r="V191" s="383"/>
      <c r="W191" s="383"/>
      <c r="X191" s="383"/>
      <c r="Y191" s="397">
        <v>40283</v>
      </c>
      <c r="Z191" s="383"/>
      <c r="AA191" s="383"/>
      <c r="AB191" s="383"/>
      <c r="AC191" s="383"/>
      <c r="AD191" s="383"/>
      <c r="AE191" s="383"/>
      <c r="AF191" s="383"/>
      <c r="AG191" s="383" t="s">
        <v>17282</v>
      </c>
      <c r="AH191" s="387">
        <v>6.197265625</v>
      </c>
      <c r="AI191" s="387">
        <v>93.091819763183594</v>
      </c>
      <c r="AJ191" s="399">
        <v>99.289085388183594</v>
      </c>
      <c r="AK191" s="400">
        <v>16.237310409545898</v>
      </c>
      <c r="AL191" s="388">
        <v>6.2416383440042619E-2</v>
      </c>
      <c r="AM191" s="383" t="s">
        <v>17283</v>
      </c>
      <c r="AN191" s="383" t="s">
        <v>17346</v>
      </c>
      <c r="AO191" s="383"/>
      <c r="AP191" s="383"/>
      <c r="AQ191" s="383"/>
      <c r="AR191" s="389"/>
    </row>
    <row r="192" spans="1:44" x14ac:dyDescent="0.25">
      <c r="A192" s="396" t="s">
        <v>17344</v>
      </c>
      <c r="B192" s="383"/>
      <c r="C192" s="383"/>
      <c r="D192" s="383"/>
      <c r="E192" s="383"/>
      <c r="F192" s="383"/>
      <c r="G192" s="383"/>
      <c r="H192" s="383"/>
      <c r="I192" s="383"/>
      <c r="J192" s="383"/>
      <c r="K192" s="383" t="s">
        <v>17345</v>
      </c>
      <c r="L192" s="383"/>
      <c r="M192" s="383"/>
      <c r="N192" s="383" t="s">
        <v>17329</v>
      </c>
      <c r="O192" s="383"/>
      <c r="P192" s="383"/>
      <c r="Q192" s="383"/>
      <c r="R192" s="383"/>
      <c r="S192" s="383"/>
      <c r="T192" s="383"/>
      <c r="U192" s="383"/>
      <c r="V192" s="383"/>
      <c r="W192" s="383"/>
      <c r="X192" s="383"/>
      <c r="Y192" s="397">
        <v>40283</v>
      </c>
      <c r="Z192" s="383"/>
      <c r="AA192" s="383"/>
      <c r="AB192" s="383"/>
      <c r="AC192" s="383"/>
      <c r="AD192" s="383"/>
      <c r="AE192" s="383"/>
      <c r="AF192" s="383"/>
      <c r="AG192" s="383" t="s">
        <v>17282</v>
      </c>
      <c r="AH192" s="387">
        <v>6.482421875</v>
      </c>
      <c r="AI192" s="387">
        <v>93.013694763183594</v>
      </c>
      <c r="AJ192" s="399">
        <v>99.496116638183594</v>
      </c>
      <c r="AK192" s="400">
        <v>16.237310409545898</v>
      </c>
      <c r="AL192" s="388">
        <v>6.5152511414824837E-2</v>
      </c>
      <c r="AM192" s="383" t="s">
        <v>17283</v>
      </c>
      <c r="AN192" s="383" t="s">
        <v>17346</v>
      </c>
      <c r="AO192" s="383"/>
      <c r="AP192" s="383"/>
      <c r="AQ192" s="383"/>
      <c r="AR192" s="389"/>
    </row>
    <row r="193" spans="1:44" x14ac:dyDescent="0.25">
      <c r="A193" s="396" t="s">
        <v>17344</v>
      </c>
      <c r="B193" s="383"/>
      <c r="C193" s="383"/>
      <c r="D193" s="383"/>
      <c r="E193" s="383"/>
      <c r="F193" s="383"/>
      <c r="G193" s="383"/>
      <c r="H193" s="383"/>
      <c r="I193" s="383"/>
      <c r="J193" s="383"/>
      <c r="K193" s="383" t="s">
        <v>17345</v>
      </c>
      <c r="L193" s="383"/>
      <c r="M193" s="383"/>
      <c r="N193" s="383" t="s">
        <v>17329</v>
      </c>
      <c r="O193" s="383"/>
      <c r="P193" s="383"/>
      <c r="Q193" s="383"/>
      <c r="R193" s="383"/>
      <c r="S193" s="383"/>
      <c r="T193" s="383"/>
      <c r="U193" s="383"/>
      <c r="V193" s="383"/>
      <c r="W193" s="383"/>
      <c r="X193" s="383"/>
      <c r="Y193" s="397">
        <v>40283</v>
      </c>
      <c r="Z193" s="383"/>
      <c r="AA193" s="383"/>
      <c r="AB193" s="383"/>
      <c r="AC193" s="383"/>
      <c r="AD193" s="383"/>
      <c r="AE193" s="383"/>
      <c r="AF193" s="383"/>
      <c r="AG193" s="383" t="s">
        <v>17282</v>
      </c>
      <c r="AH193" s="387">
        <v>6.06640625</v>
      </c>
      <c r="AI193" s="387">
        <v>93.175804138183594</v>
      </c>
      <c r="AJ193" s="399">
        <v>99.242210388183594</v>
      </c>
      <c r="AK193" s="400">
        <v>16.224615097045898</v>
      </c>
      <c r="AL193" s="388">
        <v>6.1127278667730128E-2</v>
      </c>
      <c r="AM193" s="383" t="s">
        <v>17283</v>
      </c>
      <c r="AN193" s="383" t="s">
        <v>17346</v>
      </c>
      <c r="AO193" s="383"/>
      <c r="AP193" s="383"/>
      <c r="AQ193" s="383"/>
      <c r="AR193" s="389"/>
    </row>
    <row r="194" spans="1:44" x14ac:dyDescent="0.25">
      <c r="A194" s="396" t="s">
        <v>17344</v>
      </c>
      <c r="B194" s="383"/>
      <c r="C194" s="383"/>
      <c r="D194" s="383"/>
      <c r="E194" s="383"/>
      <c r="F194" s="383"/>
      <c r="G194" s="383"/>
      <c r="H194" s="383"/>
      <c r="I194" s="383"/>
      <c r="J194" s="383"/>
      <c r="K194" s="383" t="s">
        <v>17345</v>
      </c>
      <c r="L194" s="383"/>
      <c r="M194" s="383"/>
      <c r="N194" s="383" t="s">
        <v>17329</v>
      </c>
      <c r="O194" s="383"/>
      <c r="P194" s="383"/>
      <c r="Q194" s="383"/>
      <c r="R194" s="383"/>
      <c r="S194" s="383"/>
      <c r="T194" s="383"/>
      <c r="U194" s="383"/>
      <c r="V194" s="383"/>
      <c r="W194" s="383"/>
      <c r="X194" s="383"/>
      <c r="Y194" s="397">
        <v>40283</v>
      </c>
      <c r="Z194" s="383"/>
      <c r="AA194" s="383"/>
      <c r="AB194" s="383"/>
      <c r="AC194" s="383"/>
      <c r="AD194" s="383"/>
      <c r="AE194" s="383"/>
      <c r="AF194" s="383"/>
      <c r="AG194" s="383" t="s">
        <v>17282</v>
      </c>
      <c r="AH194" s="387">
        <v>6.228515625</v>
      </c>
      <c r="AI194" s="387">
        <v>93.216827392578125</v>
      </c>
      <c r="AJ194" s="399">
        <v>99.445343017578125</v>
      </c>
      <c r="AK194" s="400">
        <v>16.222663879394531</v>
      </c>
      <c r="AL194" s="388">
        <v>6.2632552073343825E-2</v>
      </c>
      <c r="AM194" s="383" t="s">
        <v>17283</v>
      </c>
      <c r="AN194" s="383" t="s">
        <v>17346</v>
      </c>
      <c r="AO194" s="383"/>
      <c r="AP194" s="383"/>
      <c r="AQ194" s="383"/>
      <c r="AR194" s="389"/>
    </row>
    <row r="195" spans="1:44" x14ac:dyDescent="0.25">
      <c r="A195" s="396" t="s">
        <v>17344</v>
      </c>
      <c r="B195" s="383"/>
      <c r="C195" s="383"/>
      <c r="D195" s="383"/>
      <c r="E195" s="383"/>
      <c r="F195" s="383"/>
      <c r="G195" s="383"/>
      <c r="H195" s="383"/>
      <c r="I195" s="383"/>
      <c r="J195" s="383"/>
      <c r="K195" s="383" t="s">
        <v>17345</v>
      </c>
      <c r="L195" s="383"/>
      <c r="M195" s="383"/>
      <c r="N195" s="383" t="s">
        <v>17329</v>
      </c>
      <c r="O195" s="383"/>
      <c r="P195" s="383"/>
      <c r="Q195" s="383"/>
      <c r="R195" s="383"/>
      <c r="S195" s="383"/>
      <c r="T195" s="383"/>
      <c r="U195" s="383"/>
      <c r="V195" s="383"/>
      <c r="W195" s="383"/>
      <c r="X195" s="383"/>
      <c r="Y195" s="397">
        <v>40283</v>
      </c>
      <c r="Z195" s="383"/>
      <c r="AA195" s="383"/>
      <c r="AB195" s="383"/>
      <c r="AC195" s="383"/>
      <c r="AD195" s="383"/>
      <c r="AE195" s="383"/>
      <c r="AF195" s="383"/>
      <c r="AG195" s="383" t="s">
        <v>17282</v>
      </c>
      <c r="AH195" s="387">
        <v>6.080078125</v>
      </c>
      <c r="AI195" s="387">
        <v>92.869171142578125</v>
      </c>
      <c r="AJ195" s="399">
        <v>98.949249267578125</v>
      </c>
      <c r="AK195" s="400">
        <v>16.236824035644531</v>
      </c>
      <c r="AL195" s="388">
        <v>6.1446430063943985E-2</v>
      </c>
      <c r="AM195" s="383" t="s">
        <v>17283</v>
      </c>
      <c r="AN195" s="383" t="s">
        <v>17346</v>
      </c>
      <c r="AO195" s="383"/>
      <c r="AP195" s="383"/>
      <c r="AQ195" s="383"/>
      <c r="AR195" s="389"/>
    </row>
    <row r="196" spans="1:44" x14ac:dyDescent="0.25">
      <c r="A196" s="396" t="s">
        <v>17344</v>
      </c>
      <c r="B196" s="383"/>
      <c r="C196" s="383"/>
      <c r="D196" s="383"/>
      <c r="E196" s="383"/>
      <c r="F196" s="383"/>
      <c r="G196" s="383"/>
      <c r="H196" s="383"/>
      <c r="I196" s="383"/>
      <c r="J196" s="383"/>
      <c r="K196" s="383" t="s">
        <v>17345</v>
      </c>
      <c r="L196" s="383"/>
      <c r="M196" s="383"/>
      <c r="N196" s="383" t="s">
        <v>17329</v>
      </c>
      <c r="O196" s="383"/>
      <c r="P196" s="383"/>
      <c r="Q196" s="383"/>
      <c r="R196" s="383"/>
      <c r="S196" s="383"/>
      <c r="T196" s="383"/>
      <c r="U196" s="383"/>
      <c r="V196" s="383"/>
      <c r="W196" s="383"/>
      <c r="X196" s="383"/>
      <c r="Y196" s="397">
        <v>40283</v>
      </c>
      <c r="Z196" s="383"/>
      <c r="AA196" s="383"/>
      <c r="AB196" s="383"/>
      <c r="AC196" s="383"/>
      <c r="AD196" s="383"/>
      <c r="AE196" s="383"/>
      <c r="AF196" s="383"/>
      <c r="AG196" s="383" t="s">
        <v>17282</v>
      </c>
      <c r="AH196" s="387">
        <v>6.20703125</v>
      </c>
      <c r="AI196" s="387">
        <v>92.824249267578125</v>
      </c>
      <c r="AJ196" s="399">
        <v>99.031280517578125</v>
      </c>
      <c r="AK196" s="400">
        <v>16.226570129394531</v>
      </c>
      <c r="AL196" s="388">
        <v>6.2677481474131269E-2</v>
      </c>
      <c r="AM196" s="383" t="s">
        <v>17283</v>
      </c>
      <c r="AN196" s="383" t="s">
        <v>17346</v>
      </c>
      <c r="AO196" s="383"/>
      <c r="AP196" s="383"/>
      <c r="AQ196" s="383"/>
      <c r="AR196" s="389"/>
    </row>
    <row r="197" spans="1:44" x14ac:dyDescent="0.25">
      <c r="A197" s="396" t="s">
        <v>17344</v>
      </c>
      <c r="B197" s="383"/>
      <c r="C197" s="383"/>
      <c r="D197" s="383"/>
      <c r="E197" s="383"/>
      <c r="F197" s="383"/>
      <c r="G197" s="383"/>
      <c r="H197" s="383"/>
      <c r="I197" s="383"/>
      <c r="J197" s="383"/>
      <c r="K197" s="383" t="s">
        <v>17345</v>
      </c>
      <c r="L197" s="383"/>
      <c r="M197" s="383"/>
      <c r="N197" s="383" t="s">
        <v>17329</v>
      </c>
      <c r="O197" s="383"/>
      <c r="P197" s="383"/>
      <c r="Q197" s="383"/>
      <c r="R197" s="383"/>
      <c r="S197" s="383"/>
      <c r="T197" s="383"/>
      <c r="U197" s="383"/>
      <c r="V197" s="383"/>
      <c r="W197" s="383"/>
      <c r="X197" s="383"/>
      <c r="Y197" s="397">
        <v>40283</v>
      </c>
      <c r="Z197" s="383"/>
      <c r="AA197" s="383"/>
      <c r="AB197" s="383"/>
      <c r="AC197" s="383"/>
      <c r="AD197" s="383"/>
      <c r="AE197" s="383"/>
      <c r="AF197" s="383"/>
      <c r="AG197" s="383" t="s">
        <v>17282</v>
      </c>
      <c r="AH197" s="387">
        <v>6.580078125</v>
      </c>
      <c r="AI197" s="387">
        <v>92.902374267578125</v>
      </c>
      <c r="AJ197" s="399">
        <v>99.482452392578125</v>
      </c>
      <c r="AK197" s="400">
        <v>16.225105285644531</v>
      </c>
      <c r="AL197" s="388">
        <v>6.6143103298596462E-2</v>
      </c>
      <c r="AM197" s="383" t="s">
        <v>17283</v>
      </c>
      <c r="AN197" s="383" t="s">
        <v>17346</v>
      </c>
      <c r="AO197" s="383"/>
      <c r="AP197" s="383"/>
      <c r="AQ197" s="383"/>
      <c r="AR197" s="389"/>
    </row>
    <row r="198" spans="1:44" x14ac:dyDescent="0.25">
      <c r="A198" s="396" t="s">
        <v>17344</v>
      </c>
      <c r="B198" s="383"/>
      <c r="C198" s="383"/>
      <c r="D198" s="383"/>
      <c r="E198" s="383"/>
      <c r="F198" s="383"/>
      <c r="G198" s="383"/>
      <c r="H198" s="383"/>
      <c r="I198" s="383"/>
      <c r="J198" s="383"/>
      <c r="K198" s="383" t="s">
        <v>17345</v>
      </c>
      <c r="L198" s="383"/>
      <c r="M198" s="383"/>
      <c r="N198" s="383" t="s">
        <v>17329</v>
      </c>
      <c r="O198" s="383"/>
      <c r="P198" s="383"/>
      <c r="Q198" s="383"/>
      <c r="R198" s="383"/>
      <c r="S198" s="383"/>
      <c r="T198" s="383"/>
      <c r="U198" s="383"/>
      <c r="V198" s="383"/>
      <c r="W198" s="383"/>
      <c r="X198" s="383"/>
      <c r="Y198" s="397">
        <v>40283</v>
      </c>
      <c r="Z198" s="383"/>
      <c r="AA198" s="383"/>
      <c r="AB198" s="383"/>
      <c r="AC198" s="383"/>
      <c r="AD198" s="383"/>
      <c r="AE198" s="383"/>
      <c r="AF198" s="383"/>
      <c r="AG198" s="383" t="s">
        <v>17282</v>
      </c>
      <c r="AH198" s="387">
        <v>6.51953125</v>
      </c>
      <c r="AI198" s="387">
        <v>92.658233642578125</v>
      </c>
      <c r="AJ198" s="399">
        <v>99.177764892578125</v>
      </c>
      <c r="AK198" s="400">
        <v>16.231452941894531</v>
      </c>
      <c r="AL198" s="388">
        <v>6.5735815452803006E-2</v>
      </c>
      <c r="AM198" s="383" t="s">
        <v>17283</v>
      </c>
      <c r="AN198" s="383" t="s">
        <v>17346</v>
      </c>
      <c r="AO198" s="383"/>
      <c r="AP198" s="383"/>
      <c r="AQ198" s="383"/>
      <c r="AR198" s="389"/>
    </row>
    <row r="199" spans="1:44" x14ac:dyDescent="0.25">
      <c r="A199" s="396" t="s">
        <v>17344</v>
      </c>
      <c r="B199" s="383"/>
      <c r="C199" s="383"/>
      <c r="D199" s="383"/>
      <c r="E199" s="383"/>
      <c r="F199" s="383"/>
      <c r="G199" s="383"/>
      <c r="H199" s="383"/>
      <c r="I199" s="383"/>
      <c r="J199" s="383"/>
      <c r="K199" s="383" t="s">
        <v>17345</v>
      </c>
      <c r="L199" s="383"/>
      <c r="M199" s="383"/>
      <c r="N199" s="383" t="s">
        <v>17329</v>
      </c>
      <c r="O199" s="383"/>
      <c r="P199" s="383"/>
      <c r="Q199" s="383"/>
      <c r="R199" s="383"/>
      <c r="S199" s="383"/>
      <c r="T199" s="383"/>
      <c r="U199" s="383"/>
      <c r="V199" s="383"/>
      <c r="W199" s="383"/>
      <c r="X199" s="383"/>
      <c r="Y199" s="397">
        <v>40283</v>
      </c>
      <c r="Z199" s="383"/>
      <c r="AA199" s="383"/>
      <c r="AB199" s="383"/>
      <c r="AC199" s="383"/>
      <c r="AD199" s="383"/>
      <c r="AE199" s="383"/>
      <c r="AF199" s="383"/>
      <c r="AG199" s="383" t="s">
        <v>17282</v>
      </c>
      <c r="AH199" s="387">
        <v>6.2109375</v>
      </c>
      <c r="AI199" s="387">
        <v>92.607452392578125</v>
      </c>
      <c r="AJ199" s="399">
        <v>98.818389892578125</v>
      </c>
      <c r="AK199" s="400">
        <v>16.233894348144531</v>
      </c>
      <c r="AL199" s="388">
        <v>6.2852041070004111E-2</v>
      </c>
      <c r="AM199" s="383" t="s">
        <v>17283</v>
      </c>
      <c r="AN199" s="383" t="s">
        <v>17346</v>
      </c>
      <c r="AO199" s="383"/>
      <c r="AP199" s="383"/>
      <c r="AQ199" s="383"/>
      <c r="AR199" s="389"/>
    </row>
    <row r="200" spans="1:44" x14ac:dyDescent="0.25">
      <c r="A200" s="396" t="s">
        <v>17344</v>
      </c>
      <c r="B200" s="383"/>
      <c r="C200" s="383"/>
      <c r="D200" s="383"/>
      <c r="E200" s="383"/>
      <c r="F200" s="383"/>
      <c r="G200" s="383"/>
      <c r="H200" s="383"/>
      <c r="I200" s="383"/>
      <c r="J200" s="383"/>
      <c r="K200" s="383" t="s">
        <v>17345</v>
      </c>
      <c r="L200" s="383"/>
      <c r="M200" s="383"/>
      <c r="N200" s="383" t="s">
        <v>17329</v>
      </c>
      <c r="O200" s="383"/>
      <c r="P200" s="383"/>
      <c r="Q200" s="383"/>
      <c r="R200" s="383"/>
      <c r="S200" s="383"/>
      <c r="T200" s="383"/>
      <c r="U200" s="383"/>
      <c r="V200" s="383"/>
      <c r="W200" s="383"/>
      <c r="X200" s="383"/>
      <c r="Y200" s="397">
        <v>40283</v>
      </c>
      <c r="Z200" s="383"/>
      <c r="AA200" s="383"/>
      <c r="AB200" s="383"/>
      <c r="AC200" s="383"/>
      <c r="AD200" s="383"/>
      <c r="AE200" s="383"/>
      <c r="AF200" s="383"/>
      <c r="AG200" s="383" t="s">
        <v>17282</v>
      </c>
      <c r="AH200" s="387">
        <v>6.248046875</v>
      </c>
      <c r="AI200" s="387">
        <v>92.542999267578125</v>
      </c>
      <c r="AJ200" s="399">
        <v>98.791046142578125</v>
      </c>
      <c r="AK200" s="400">
        <v>16.235359191894531</v>
      </c>
      <c r="AL200" s="388">
        <v>6.3245072493539917E-2</v>
      </c>
      <c r="AM200" s="383" t="s">
        <v>17283</v>
      </c>
      <c r="AN200" s="383" t="s">
        <v>17346</v>
      </c>
      <c r="AO200" s="383"/>
      <c r="AP200" s="383"/>
      <c r="AQ200" s="383"/>
      <c r="AR200" s="389"/>
    </row>
    <row r="201" spans="1:44" x14ac:dyDescent="0.25">
      <c r="A201" s="396" t="s">
        <v>17344</v>
      </c>
      <c r="B201" s="383"/>
      <c r="C201" s="383"/>
      <c r="D201" s="383"/>
      <c r="E201" s="383"/>
      <c r="F201" s="383"/>
      <c r="G201" s="383"/>
      <c r="H201" s="383"/>
      <c r="I201" s="383"/>
      <c r="J201" s="383"/>
      <c r="K201" s="383" t="s">
        <v>17345</v>
      </c>
      <c r="L201" s="383"/>
      <c r="M201" s="383"/>
      <c r="N201" s="383" t="s">
        <v>17329</v>
      </c>
      <c r="O201" s="383"/>
      <c r="P201" s="383"/>
      <c r="Q201" s="383"/>
      <c r="R201" s="383"/>
      <c r="S201" s="383"/>
      <c r="T201" s="383"/>
      <c r="U201" s="383"/>
      <c r="V201" s="383"/>
      <c r="W201" s="383"/>
      <c r="X201" s="383"/>
      <c r="Y201" s="397">
        <v>40283</v>
      </c>
      <c r="Z201" s="383"/>
      <c r="AA201" s="383"/>
      <c r="AB201" s="383"/>
      <c r="AC201" s="383"/>
      <c r="AD201" s="383"/>
      <c r="AE201" s="383"/>
      <c r="AF201" s="383"/>
      <c r="AG201" s="383" t="s">
        <v>17282</v>
      </c>
      <c r="AH201" s="387">
        <v>6.169921875</v>
      </c>
      <c r="AI201" s="387">
        <v>92.878936767578125</v>
      </c>
      <c r="AJ201" s="399">
        <v>99.048858642578125</v>
      </c>
      <c r="AK201" s="400">
        <v>16.233894348144531</v>
      </c>
      <c r="AL201" s="388">
        <v>6.2291700879304593E-2</v>
      </c>
      <c r="AM201" s="383" t="s">
        <v>17283</v>
      </c>
      <c r="AN201" s="383" t="s">
        <v>17346</v>
      </c>
      <c r="AO201" s="383"/>
      <c r="AP201" s="383"/>
      <c r="AQ201" s="383"/>
      <c r="AR201" s="389"/>
    </row>
    <row r="202" spans="1:44" x14ac:dyDescent="0.25">
      <c r="A202" s="396" t="s">
        <v>17344</v>
      </c>
      <c r="B202" s="383"/>
      <c r="C202" s="383"/>
      <c r="D202" s="383"/>
      <c r="E202" s="383"/>
      <c r="F202" s="383"/>
      <c r="G202" s="383"/>
      <c r="H202" s="383"/>
      <c r="I202" s="383"/>
      <c r="J202" s="383"/>
      <c r="K202" s="383" t="s">
        <v>17345</v>
      </c>
      <c r="L202" s="383"/>
      <c r="M202" s="383"/>
      <c r="N202" s="383" t="s">
        <v>17329</v>
      </c>
      <c r="O202" s="383"/>
      <c r="P202" s="383"/>
      <c r="Q202" s="383"/>
      <c r="R202" s="383"/>
      <c r="S202" s="383"/>
      <c r="T202" s="383"/>
      <c r="U202" s="383"/>
      <c r="V202" s="383"/>
      <c r="W202" s="383"/>
      <c r="X202" s="383"/>
      <c r="Y202" s="397">
        <v>40283</v>
      </c>
      <c r="Z202" s="383"/>
      <c r="AA202" s="383"/>
      <c r="AB202" s="383"/>
      <c r="AC202" s="383"/>
      <c r="AD202" s="383"/>
      <c r="AE202" s="383"/>
      <c r="AF202" s="383"/>
      <c r="AG202" s="383" t="s">
        <v>17282</v>
      </c>
      <c r="AH202" s="387">
        <v>6.298828125</v>
      </c>
      <c r="AI202" s="387">
        <v>92.865272521972656</v>
      </c>
      <c r="AJ202" s="399">
        <v>99.164100646972656</v>
      </c>
      <c r="AK202" s="400">
        <v>16.242685317993164</v>
      </c>
      <c r="AL202" s="388">
        <v>6.3519238150750015E-2</v>
      </c>
      <c r="AM202" s="383" t="s">
        <v>17283</v>
      </c>
      <c r="AN202" s="383" t="s">
        <v>17346</v>
      </c>
      <c r="AO202" s="383"/>
      <c r="AP202" s="383"/>
      <c r="AQ202" s="383"/>
      <c r="AR202" s="389"/>
    </row>
    <row r="203" spans="1:44" x14ac:dyDescent="0.25">
      <c r="A203" s="396" t="s">
        <v>17344</v>
      </c>
      <c r="B203" s="383"/>
      <c r="C203" s="383"/>
      <c r="D203" s="383"/>
      <c r="E203" s="383"/>
      <c r="F203" s="383"/>
      <c r="G203" s="383"/>
      <c r="H203" s="383"/>
      <c r="I203" s="383"/>
      <c r="J203" s="383"/>
      <c r="K203" s="383" t="s">
        <v>17345</v>
      </c>
      <c r="L203" s="383"/>
      <c r="M203" s="383"/>
      <c r="N203" s="383" t="s">
        <v>17329</v>
      </c>
      <c r="O203" s="383"/>
      <c r="P203" s="383"/>
      <c r="Q203" s="383"/>
      <c r="R203" s="383"/>
      <c r="S203" s="383"/>
      <c r="T203" s="383"/>
      <c r="U203" s="383"/>
      <c r="V203" s="383"/>
      <c r="W203" s="383"/>
      <c r="X203" s="383"/>
      <c r="Y203" s="397">
        <v>40283</v>
      </c>
      <c r="Z203" s="383"/>
      <c r="AA203" s="383"/>
      <c r="AB203" s="383"/>
      <c r="AC203" s="383"/>
      <c r="AD203" s="383"/>
      <c r="AE203" s="383"/>
      <c r="AF203" s="383"/>
      <c r="AG203" s="383" t="s">
        <v>17282</v>
      </c>
      <c r="AH203" s="387">
        <v>6.5</v>
      </c>
      <c r="AI203" s="387">
        <v>92.806678771972656</v>
      </c>
      <c r="AJ203" s="399">
        <v>99.306678771972656</v>
      </c>
      <c r="AK203" s="400">
        <v>16.235361099243164</v>
      </c>
      <c r="AL203" s="388">
        <v>6.5453805125486653E-2</v>
      </c>
      <c r="AM203" s="383" t="s">
        <v>17283</v>
      </c>
      <c r="AN203" s="383" t="s">
        <v>17346</v>
      </c>
      <c r="AO203" s="383"/>
      <c r="AP203" s="383"/>
      <c r="AQ203" s="383"/>
      <c r="AR203" s="389"/>
    </row>
    <row r="204" spans="1:44" x14ac:dyDescent="0.25">
      <c r="A204" s="396" t="s">
        <v>17344</v>
      </c>
      <c r="B204" s="383"/>
      <c r="C204" s="383"/>
      <c r="D204" s="383"/>
      <c r="E204" s="383"/>
      <c r="F204" s="383"/>
      <c r="G204" s="383"/>
      <c r="H204" s="383"/>
      <c r="I204" s="383"/>
      <c r="J204" s="383"/>
      <c r="K204" s="383" t="s">
        <v>17345</v>
      </c>
      <c r="L204" s="383"/>
      <c r="M204" s="383"/>
      <c r="N204" s="383" t="s">
        <v>17329</v>
      </c>
      <c r="O204" s="383"/>
      <c r="P204" s="383"/>
      <c r="Q204" s="383"/>
      <c r="R204" s="383"/>
      <c r="S204" s="383"/>
      <c r="T204" s="383"/>
      <c r="U204" s="383"/>
      <c r="V204" s="383"/>
      <c r="W204" s="383"/>
      <c r="X204" s="383"/>
      <c r="Y204" s="397">
        <v>40283</v>
      </c>
      <c r="Z204" s="383"/>
      <c r="AA204" s="383"/>
      <c r="AB204" s="383"/>
      <c r="AC204" s="383"/>
      <c r="AD204" s="383"/>
      <c r="AE204" s="383"/>
      <c r="AF204" s="383"/>
      <c r="AG204" s="383" t="s">
        <v>17282</v>
      </c>
      <c r="AH204" s="387">
        <v>6.453125</v>
      </c>
      <c r="AI204" s="387">
        <v>93.037147521972656</v>
      </c>
      <c r="AJ204" s="399">
        <v>99.490272521972656</v>
      </c>
      <c r="AK204" s="400">
        <v>16.235849380493164</v>
      </c>
      <c r="AL204" s="388">
        <v>6.486186876787188E-2</v>
      </c>
      <c r="AM204" s="383" t="s">
        <v>17283</v>
      </c>
      <c r="AN204" s="383" t="s">
        <v>17346</v>
      </c>
      <c r="AO204" s="383"/>
      <c r="AP204" s="383"/>
      <c r="AQ204" s="383"/>
      <c r="AR204" s="389"/>
    </row>
    <row r="205" spans="1:44" x14ac:dyDescent="0.25">
      <c r="A205" s="396" t="s">
        <v>17344</v>
      </c>
      <c r="B205" s="383"/>
      <c r="C205" s="383"/>
      <c r="D205" s="383"/>
      <c r="E205" s="383"/>
      <c r="F205" s="383"/>
      <c r="G205" s="383"/>
      <c r="H205" s="383"/>
      <c r="I205" s="383"/>
      <c r="J205" s="383"/>
      <c r="K205" s="383" t="s">
        <v>17345</v>
      </c>
      <c r="L205" s="383"/>
      <c r="M205" s="383"/>
      <c r="N205" s="383" t="s">
        <v>17329</v>
      </c>
      <c r="O205" s="383"/>
      <c r="P205" s="383"/>
      <c r="Q205" s="383"/>
      <c r="R205" s="383"/>
      <c r="S205" s="383"/>
      <c r="T205" s="383"/>
      <c r="U205" s="383"/>
      <c r="V205" s="383"/>
      <c r="W205" s="383"/>
      <c r="X205" s="383"/>
      <c r="Y205" s="397">
        <v>40283</v>
      </c>
      <c r="Z205" s="383"/>
      <c r="AA205" s="383"/>
      <c r="AB205" s="383"/>
      <c r="AC205" s="383"/>
      <c r="AD205" s="383"/>
      <c r="AE205" s="383"/>
      <c r="AF205" s="383"/>
      <c r="AG205" s="383" t="s">
        <v>17282</v>
      </c>
      <c r="AH205" s="387">
        <v>6.265625</v>
      </c>
      <c r="AI205" s="387">
        <v>92.935585021972656</v>
      </c>
      <c r="AJ205" s="399">
        <v>99.201210021972656</v>
      </c>
      <c r="AK205" s="400">
        <v>16.228036880493164</v>
      </c>
      <c r="AL205" s="388">
        <v>6.3160771916110595E-2</v>
      </c>
      <c r="AM205" s="383" t="s">
        <v>17283</v>
      </c>
      <c r="AN205" s="383" t="s">
        <v>17346</v>
      </c>
      <c r="AO205" s="383"/>
      <c r="AP205" s="383"/>
      <c r="AQ205" s="383"/>
      <c r="AR205" s="389"/>
    </row>
    <row r="206" spans="1:44" x14ac:dyDescent="0.25">
      <c r="A206" s="396" t="s">
        <v>17344</v>
      </c>
      <c r="B206" s="383"/>
      <c r="C206" s="383"/>
      <c r="D206" s="383"/>
      <c r="E206" s="383"/>
      <c r="F206" s="383"/>
      <c r="G206" s="383"/>
      <c r="H206" s="383"/>
      <c r="I206" s="383"/>
      <c r="J206" s="383"/>
      <c r="K206" s="383" t="s">
        <v>17345</v>
      </c>
      <c r="L206" s="383"/>
      <c r="M206" s="383"/>
      <c r="N206" s="383" t="s">
        <v>17329</v>
      </c>
      <c r="O206" s="383"/>
      <c r="P206" s="383"/>
      <c r="Q206" s="383"/>
      <c r="R206" s="383"/>
      <c r="S206" s="383"/>
      <c r="T206" s="383"/>
      <c r="U206" s="383"/>
      <c r="V206" s="383"/>
      <c r="W206" s="383"/>
      <c r="X206" s="383"/>
      <c r="Y206" s="397">
        <v>40283</v>
      </c>
      <c r="Z206" s="383"/>
      <c r="AA206" s="383"/>
      <c r="AB206" s="383"/>
      <c r="AC206" s="383"/>
      <c r="AD206" s="383"/>
      <c r="AE206" s="383"/>
      <c r="AF206" s="383"/>
      <c r="AG206" s="383" t="s">
        <v>17282</v>
      </c>
      <c r="AH206" s="387">
        <v>6.2109375</v>
      </c>
      <c r="AI206" s="387">
        <v>93.201210021972656</v>
      </c>
      <c r="AJ206" s="399">
        <v>99.412147521972656</v>
      </c>
      <c r="AK206" s="400">
        <v>16.223154067993164</v>
      </c>
      <c r="AL206" s="388">
        <v>6.2476645508811907E-2</v>
      </c>
      <c r="AM206" s="383" t="s">
        <v>17283</v>
      </c>
      <c r="AN206" s="383" t="s">
        <v>17346</v>
      </c>
      <c r="AO206" s="383"/>
      <c r="AP206" s="383"/>
      <c r="AQ206" s="383"/>
      <c r="AR206" s="389"/>
    </row>
    <row r="207" spans="1:44" x14ac:dyDescent="0.25">
      <c r="A207" s="396" t="s">
        <v>17344</v>
      </c>
      <c r="B207" s="383"/>
      <c r="C207" s="383"/>
      <c r="D207" s="383"/>
      <c r="E207" s="383"/>
      <c r="F207" s="383"/>
      <c r="G207" s="383"/>
      <c r="H207" s="383"/>
      <c r="I207" s="383"/>
      <c r="J207" s="383"/>
      <c r="K207" s="383" t="s">
        <v>17345</v>
      </c>
      <c r="L207" s="383"/>
      <c r="M207" s="383"/>
      <c r="N207" s="383" t="s">
        <v>17329</v>
      </c>
      <c r="O207" s="383"/>
      <c r="P207" s="383"/>
      <c r="Q207" s="383"/>
      <c r="R207" s="383"/>
      <c r="S207" s="383"/>
      <c r="T207" s="383"/>
      <c r="U207" s="383"/>
      <c r="V207" s="383"/>
      <c r="W207" s="383"/>
      <c r="X207" s="383"/>
      <c r="Y207" s="397">
        <v>40283</v>
      </c>
      <c r="Z207" s="383"/>
      <c r="AA207" s="383"/>
      <c r="AB207" s="383"/>
      <c r="AC207" s="383"/>
      <c r="AD207" s="383"/>
      <c r="AE207" s="383"/>
      <c r="AF207" s="383"/>
      <c r="AG207" s="383" t="s">
        <v>17282</v>
      </c>
      <c r="AH207" s="387">
        <v>6.087890625</v>
      </c>
      <c r="AI207" s="387">
        <v>93.343788146972656</v>
      </c>
      <c r="AJ207" s="399">
        <v>99.431678771972656</v>
      </c>
      <c r="AK207" s="400">
        <v>16.223642349243164</v>
      </c>
      <c r="AL207" s="388">
        <v>6.1226871558322987E-2</v>
      </c>
      <c r="AM207" s="383" t="s">
        <v>17283</v>
      </c>
      <c r="AN207" s="383" t="s">
        <v>17346</v>
      </c>
      <c r="AO207" s="383"/>
      <c r="AP207" s="383"/>
      <c r="AQ207" s="383"/>
      <c r="AR207" s="389"/>
    </row>
    <row r="208" spans="1:44" x14ac:dyDescent="0.25">
      <c r="A208" s="396" t="s">
        <v>17344</v>
      </c>
      <c r="B208" s="383"/>
      <c r="C208" s="383"/>
      <c r="D208" s="383"/>
      <c r="E208" s="383"/>
      <c r="F208" s="383"/>
      <c r="G208" s="383"/>
      <c r="H208" s="383"/>
      <c r="I208" s="383"/>
      <c r="J208" s="383"/>
      <c r="K208" s="383" t="s">
        <v>17345</v>
      </c>
      <c r="L208" s="383"/>
      <c r="M208" s="383"/>
      <c r="N208" s="383" t="s">
        <v>17329</v>
      </c>
      <c r="O208" s="383"/>
      <c r="P208" s="383"/>
      <c r="Q208" s="383"/>
      <c r="R208" s="383"/>
      <c r="S208" s="383"/>
      <c r="T208" s="383"/>
      <c r="U208" s="383"/>
      <c r="V208" s="383"/>
      <c r="W208" s="383"/>
      <c r="X208" s="383"/>
      <c r="Y208" s="397">
        <v>40283</v>
      </c>
      <c r="Z208" s="383"/>
      <c r="AA208" s="383"/>
      <c r="AB208" s="383"/>
      <c r="AC208" s="383"/>
      <c r="AD208" s="383"/>
      <c r="AE208" s="383"/>
      <c r="AF208" s="383"/>
      <c r="AG208" s="383" t="s">
        <v>17282</v>
      </c>
      <c r="AH208" s="387">
        <v>6.26953125</v>
      </c>
      <c r="AI208" s="387">
        <v>93.285194396972656</v>
      </c>
      <c r="AJ208" s="399">
        <v>99.554725646972656</v>
      </c>
      <c r="AK208" s="400">
        <v>16.221200942993164</v>
      </c>
      <c r="AL208" s="388">
        <v>6.2975727262130715E-2</v>
      </c>
      <c r="AM208" s="383" t="s">
        <v>17283</v>
      </c>
      <c r="AN208" s="383" t="s">
        <v>17346</v>
      </c>
      <c r="AO208" s="383"/>
      <c r="AP208" s="383"/>
      <c r="AQ208" s="383"/>
      <c r="AR208" s="389"/>
    </row>
    <row r="209" spans="1:44" x14ac:dyDescent="0.25">
      <c r="A209" s="396" t="s">
        <v>17344</v>
      </c>
      <c r="B209" s="383"/>
      <c r="C209" s="383"/>
      <c r="D209" s="383"/>
      <c r="E209" s="383"/>
      <c r="F209" s="383"/>
      <c r="G209" s="383"/>
      <c r="H209" s="383"/>
      <c r="I209" s="383"/>
      <c r="J209" s="383"/>
      <c r="K209" s="383" t="s">
        <v>17345</v>
      </c>
      <c r="L209" s="383"/>
      <c r="M209" s="383"/>
      <c r="N209" s="383" t="s">
        <v>17329</v>
      </c>
      <c r="O209" s="383"/>
      <c r="P209" s="383"/>
      <c r="Q209" s="383"/>
      <c r="R209" s="383"/>
      <c r="S209" s="383"/>
      <c r="T209" s="383"/>
      <c r="U209" s="383"/>
      <c r="V209" s="383"/>
      <c r="W209" s="383"/>
      <c r="X209" s="383"/>
      <c r="Y209" s="397">
        <v>40283</v>
      </c>
      <c r="Z209" s="383"/>
      <c r="AA209" s="383"/>
      <c r="AB209" s="383"/>
      <c r="AC209" s="383"/>
      <c r="AD209" s="383"/>
      <c r="AE209" s="383"/>
      <c r="AF209" s="383"/>
      <c r="AG209" s="383" t="s">
        <v>17282</v>
      </c>
      <c r="AH209" s="387">
        <v>6.306640625</v>
      </c>
      <c r="AI209" s="387">
        <v>93.386756896972656</v>
      </c>
      <c r="AJ209" s="399">
        <v>99.693397521972656</v>
      </c>
      <c r="AK209" s="400">
        <v>16.225595474243164</v>
      </c>
      <c r="AL209" s="388">
        <v>6.3260364093921079E-2</v>
      </c>
      <c r="AM209" s="383" t="s">
        <v>17283</v>
      </c>
      <c r="AN209" s="383" t="s">
        <v>17346</v>
      </c>
      <c r="AO209" s="383"/>
      <c r="AP209" s="383"/>
      <c r="AQ209" s="383"/>
      <c r="AR209" s="389"/>
    </row>
    <row r="210" spans="1:44" x14ac:dyDescent="0.25">
      <c r="A210" s="396" t="s">
        <v>17344</v>
      </c>
      <c r="B210" s="383"/>
      <c r="C210" s="383"/>
      <c r="D210" s="383"/>
      <c r="E210" s="383"/>
      <c r="F210" s="383"/>
      <c r="G210" s="383"/>
      <c r="H210" s="383"/>
      <c r="I210" s="383"/>
      <c r="J210" s="383"/>
      <c r="K210" s="383" t="s">
        <v>17345</v>
      </c>
      <c r="L210" s="383"/>
      <c r="M210" s="383"/>
      <c r="N210" s="383" t="s">
        <v>17329</v>
      </c>
      <c r="O210" s="383"/>
      <c r="P210" s="383"/>
      <c r="Q210" s="383"/>
      <c r="R210" s="383"/>
      <c r="S210" s="383"/>
      <c r="T210" s="383"/>
      <c r="U210" s="383"/>
      <c r="V210" s="383"/>
      <c r="W210" s="383"/>
      <c r="X210" s="383"/>
      <c r="Y210" s="397">
        <v>40283</v>
      </c>
      <c r="Z210" s="383"/>
      <c r="AA210" s="383"/>
      <c r="AB210" s="383"/>
      <c r="AC210" s="383"/>
      <c r="AD210" s="383"/>
      <c r="AE210" s="383"/>
      <c r="AF210" s="383"/>
      <c r="AG210" s="383" t="s">
        <v>17282</v>
      </c>
      <c r="AH210" s="387">
        <v>6.310546875</v>
      </c>
      <c r="AI210" s="387">
        <v>93.294960021972656</v>
      </c>
      <c r="AJ210" s="399">
        <v>99.605506896972656</v>
      </c>
      <c r="AK210" s="400">
        <v>16.225595474243164</v>
      </c>
      <c r="AL210" s="388">
        <v>6.3355401439072423E-2</v>
      </c>
      <c r="AM210" s="383" t="s">
        <v>17283</v>
      </c>
      <c r="AN210" s="383" t="s">
        <v>17346</v>
      </c>
      <c r="AO210" s="383"/>
      <c r="AP210" s="383"/>
      <c r="AQ210" s="383"/>
      <c r="AR210" s="389"/>
    </row>
    <row r="211" spans="1:44" x14ac:dyDescent="0.25">
      <c r="A211" s="396" t="s">
        <v>17344</v>
      </c>
      <c r="B211" s="383"/>
      <c r="C211" s="383"/>
      <c r="D211" s="383"/>
      <c r="E211" s="383"/>
      <c r="F211" s="383"/>
      <c r="G211" s="383"/>
      <c r="H211" s="383"/>
      <c r="I211" s="383"/>
      <c r="J211" s="383"/>
      <c r="K211" s="383" t="s">
        <v>17345</v>
      </c>
      <c r="L211" s="383"/>
      <c r="M211" s="383"/>
      <c r="N211" s="383" t="s">
        <v>17329</v>
      </c>
      <c r="O211" s="383"/>
      <c r="P211" s="383"/>
      <c r="Q211" s="383"/>
      <c r="R211" s="383"/>
      <c r="S211" s="383"/>
      <c r="T211" s="383"/>
      <c r="U211" s="383"/>
      <c r="V211" s="383"/>
      <c r="W211" s="383"/>
      <c r="X211" s="383"/>
      <c r="Y211" s="397">
        <v>40283</v>
      </c>
      <c r="Z211" s="383"/>
      <c r="AA211" s="383"/>
      <c r="AB211" s="383"/>
      <c r="AC211" s="383"/>
      <c r="AD211" s="383"/>
      <c r="AE211" s="383"/>
      <c r="AF211" s="383"/>
      <c r="AG211" s="383" t="s">
        <v>17282</v>
      </c>
      <c r="AH211" s="387">
        <v>6.234375</v>
      </c>
      <c r="AI211" s="387">
        <v>92.929733276367188</v>
      </c>
      <c r="AJ211" s="399">
        <v>99.164108276367188</v>
      </c>
      <c r="AK211" s="400">
        <v>16.233898162841797</v>
      </c>
      <c r="AL211" s="388">
        <v>6.2869269016416679E-2</v>
      </c>
      <c r="AM211" s="383" t="s">
        <v>17283</v>
      </c>
      <c r="AN211" s="383" t="s">
        <v>17346</v>
      </c>
      <c r="AO211" s="383"/>
      <c r="AP211" s="383"/>
      <c r="AQ211" s="383"/>
      <c r="AR211" s="389"/>
    </row>
    <row r="212" spans="1:44" x14ac:dyDescent="0.25">
      <c r="A212" s="396" t="s">
        <v>17344</v>
      </c>
      <c r="B212" s="383"/>
      <c r="C212" s="383"/>
      <c r="D212" s="383"/>
      <c r="E212" s="383"/>
      <c r="F212" s="383"/>
      <c r="G212" s="383"/>
      <c r="H212" s="383"/>
      <c r="I212" s="383"/>
      <c r="J212" s="383"/>
      <c r="K212" s="383" t="s">
        <v>17345</v>
      </c>
      <c r="L212" s="383"/>
      <c r="M212" s="383"/>
      <c r="N212" s="383" t="s">
        <v>17329</v>
      </c>
      <c r="O212" s="383"/>
      <c r="P212" s="383"/>
      <c r="Q212" s="383"/>
      <c r="R212" s="383"/>
      <c r="S212" s="383"/>
      <c r="T212" s="383"/>
      <c r="U212" s="383"/>
      <c r="V212" s="383"/>
      <c r="W212" s="383"/>
      <c r="X212" s="383"/>
      <c r="Y212" s="397">
        <v>40283</v>
      </c>
      <c r="Z212" s="383"/>
      <c r="AA212" s="383"/>
      <c r="AB212" s="383"/>
      <c r="AC212" s="383"/>
      <c r="AD212" s="383"/>
      <c r="AE212" s="383"/>
      <c r="AF212" s="383"/>
      <c r="AG212" s="383" t="s">
        <v>17282</v>
      </c>
      <c r="AH212" s="387">
        <v>6.33203125</v>
      </c>
      <c r="AI212" s="387">
        <v>92.625045776367188</v>
      </c>
      <c r="AJ212" s="399">
        <v>98.957077026367188</v>
      </c>
      <c r="AK212" s="400">
        <v>16.240245819091797</v>
      </c>
      <c r="AL212" s="388">
        <v>6.3987654448532522E-2</v>
      </c>
      <c r="AM212" s="383" t="s">
        <v>17283</v>
      </c>
      <c r="AN212" s="383" t="s">
        <v>17346</v>
      </c>
      <c r="AO212" s="383"/>
      <c r="AP212" s="383"/>
      <c r="AQ212" s="383"/>
      <c r="AR212" s="389"/>
    </row>
    <row r="213" spans="1:44" x14ac:dyDescent="0.25">
      <c r="A213" s="396" t="s">
        <v>17344</v>
      </c>
      <c r="B213" s="383"/>
      <c r="C213" s="383"/>
      <c r="D213" s="383"/>
      <c r="E213" s="383"/>
      <c r="F213" s="383"/>
      <c r="G213" s="383"/>
      <c r="H213" s="383"/>
      <c r="I213" s="383"/>
      <c r="J213" s="383"/>
      <c r="K213" s="383" t="s">
        <v>17345</v>
      </c>
      <c r="L213" s="383"/>
      <c r="M213" s="383"/>
      <c r="N213" s="383" t="s">
        <v>17329</v>
      </c>
      <c r="O213" s="383"/>
      <c r="P213" s="383"/>
      <c r="Q213" s="383"/>
      <c r="R213" s="383"/>
      <c r="S213" s="383"/>
      <c r="T213" s="383"/>
      <c r="U213" s="383"/>
      <c r="V213" s="383"/>
      <c r="W213" s="383"/>
      <c r="X213" s="383"/>
      <c r="Y213" s="397">
        <v>40283</v>
      </c>
      <c r="Z213" s="383"/>
      <c r="AA213" s="383"/>
      <c r="AB213" s="383"/>
      <c r="AC213" s="383"/>
      <c r="AD213" s="383"/>
      <c r="AE213" s="383"/>
      <c r="AF213" s="383"/>
      <c r="AG213" s="383" t="s">
        <v>17282</v>
      </c>
      <c r="AH213" s="387">
        <v>6.072265625</v>
      </c>
      <c r="AI213" s="387">
        <v>92.912155151367188</v>
      </c>
      <c r="AJ213" s="399">
        <v>98.984420776367188</v>
      </c>
      <c r="AK213" s="400">
        <v>16.232921600341797</v>
      </c>
      <c r="AL213" s="388">
        <v>6.1345670130443099E-2</v>
      </c>
      <c r="AM213" s="383" t="s">
        <v>17283</v>
      </c>
      <c r="AN213" s="383" t="s">
        <v>17346</v>
      </c>
      <c r="AO213" s="383"/>
      <c r="AP213" s="383"/>
      <c r="AQ213" s="383"/>
      <c r="AR213" s="389"/>
    </row>
    <row r="214" spans="1:44" x14ac:dyDescent="0.25">
      <c r="A214" s="396" t="s">
        <v>17344</v>
      </c>
      <c r="B214" s="383"/>
      <c r="C214" s="383"/>
      <c r="D214" s="383"/>
      <c r="E214" s="383"/>
      <c r="F214" s="383"/>
      <c r="G214" s="383"/>
      <c r="H214" s="383"/>
      <c r="I214" s="383"/>
      <c r="J214" s="383"/>
      <c r="K214" s="383" t="s">
        <v>17345</v>
      </c>
      <c r="L214" s="383"/>
      <c r="M214" s="383"/>
      <c r="N214" s="383" t="s">
        <v>17329</v>
      </c>
      <c r="O214" s="383"/>
      <c r="P214" s="383"/>
      <c r="Q214" s="383"/>
      <c r="R214" s="383"/>
      <c r="S214" s="383"/>
      <c r="T214" s="383"/>
      <c r="U214" s="383"/>
      <c r="V214" s="383"/>
      <c r="W214" s="383"/>
      <c r="X214" s="383"/>
      <c r="Y214" s="397">
        <v>40283</v>
      </c>
      <c r="Z214" s="383"/>
      <c r="AA214" s="383"/>
      <c r="AB214" s="383"/>
      <c r="AC214" s="383"/>
      <c r="AD214" s="383"/>
      <c r="AE214" s="383"/>
      <c r="AF214" s="383"/>
      <c r="AG214" s="383" t="s">
        <v>17282</v>
      </c>
      <c r="AH214" s="387">
        <v>6.21484375</v>
      </c>
      <c r="AI214" s="387">
        <v>92.935592651367188</v>
      </c>
      <c r="AJ214" s="399">
        <v>99.150436401367188</v>
      </c>
      <c r="AK214" s="400">
        <v>16.237316131591797</v>
      </c>
      <c r="AL214" s="388">
        <v>6.2680952051909516E-2</v>
      </c>
      <c r="AM214" s="383" t="s">
        <v>17283</v>
      </c>
      <c r="AN214" s="383" t="s">
        <v>17346</v>
      </c>
      <c r="AO214" s="383"/>
      <c r="AP214" s="383"/>
      <c r="AQ214" s="383"/>
      <c r="AR214" s="389"/>
    </row>
    <row r="215" spans="1:44" x14ac:dyDescent="0.25">
      <c r="A215" s="396" t="s">
        <v>17344</v>
      </c>
      <c r="B215" s="383"/>
      <c r="C215" s="383"/>
      <c r="D215" s="383"/>
      <c r="E215" s="383"/>
      <c r="F215" s="383"/>
      <c r="G215" s="383"/>
      <c r="H215" s="383"/>
      <c r="I215" s="383"/>
      <c r="J215" s="383"/>
      <c r="K215" s="383" t="s">
        <v>17345</v>
      </c>
      <c r="L215" s="383"/>
      <c r="M215" s="383"/>
      <c r="N215" s="383" t="s">
        <v>17329</v>
      </c>
      <c r="O215" s="383"/>
      <c r="P215" s="383"/>
      <c r="Q215" s="383"/>
      <c r="R215" s="383"/>
      <c r="S215" s="383"/>
      <c r="T215" s="383"/>
      <c r="U215" s="383"/>
      <c r="V215" s="383"/>
      <c r="W215" s="383"/>
      <c r="X215" s="383"/>
      <c r="Y215" s="397">
        <v>40283</v>
      </c>
      <c r="Z215" s="383"/>
      <c r="AA215" s="383"/>
      <c r="AB215" s="383"/>
      <c r="AC215" s="383"/>
      <c r="AD215" s="383"/>
      <c r="AE215" s="383"/>
      <c r="AF215" s="383"/>
      <c r="AG215" s="383" t="s">
        <v>17282</v>
      </c>
      <c r="AH215" s="387">
        <v>6.23828125</v>
      </c>
      <c r="AI215" s="387">
        <v>92.871139526367188</v>
      </c>
      <c r="AJ215" s="399">
        <v>99.109420776367188</v>
      </c>
      <c r="AK215" s="400">
        <v>16.244640350341797</v>
      </c>
      <c r="AL215" s="388">
        <v>6.294337310351357E-2</v>
      </c>
      <c r="AM215" s="383" t="s">
        <v>17283</v>
      </c>
      <c r="AN215" s="383" t="s">
        <v>17346</v>
      </c>
      <c r="AO215" s="383"/>
      <c r="AP215" s="383"/>
      <c r="AQ215" s="383"/>
      <c r="AR215" s="389"/>
    </row>
    <row r="216" spans="1:44" x14ac:dyDescent="0.25">
      <c r="A216" s="396" t="s">
        <v>17344</v>
      </c>
      <c r="B216" s="383"/>
      <c r="C216" s="383"/>
      <c r="D216" s="383"/>
      <c r="E216" s="383"/>
      <c r="F216" s="383"/>
      <c r="G216" s="383"/>
      <c r="H216" s="383"/>
      <c r="I216" s="383"/>
      <c r="J216" s="383"/>
      <c r="K216" s="383" t="s">
        <v>17345</v>
      </c>
      <c r="L216" s="383"/>
      <c r="M216" s="383"/>
      <c r="N216" s="383" t="s">
        <v>17329</v>
      </c>
      <c r="O216" s="383"/>
      <c r="P216" s="383"/>
      <c r="Q216" s="383"/>
      <c r="R216" s="383"/>
      <c r="S216" s="383"/>
      <c r="T216" s="383"/>
      <c r="U216" s="383"/>
      <c r="V216" s="383"/>
      <c r="W216" s="383"/>
      <c r="X216" s="383"/>
      <c r="Y216" s="397">
        <v>40283</v>
      </c>
      <c r="Z216" s="383"/>
      <c r="AA216" s="383"/>
      <c r="AB216" s="383"/>
      <c r="AC216" s="383"/>
      <c r="AD216" s="383"/>
      <c r="AE216" s="383"/>
      <c r="AF216" s="383"/>
      <c r="AG216" s="383" t="s">
        <v>17282</v>
      </c>
      <c r="AH216" s="387">
        <v>6.41015625</v>
      </c>
      <c r="AI216" s="387">
        <v>92.699264526367188</v>
      </c>
      <c r="AJ216" s="399">
        <v>99.109420776367188</v>
      </c>
      <c r="AK216" s="400">
        <v>16.235363006591797</v>
      </c>
      <c r="AL216" s="388">
        <v>6.467756747831295E-2</v>
      </c>
      <c r="AM216" s="383" t="s">
        <v>17283</v>
      </c>
      <c r="AN216" s="383" t="s">
        <v>17346</v>
      </c>
      <c r="AO216" s="383"/>
      <c r="AP216" s="383"/>
      <c r="AQ216" s="383"/>
      <c r="AR216" s="389"/>
    </row>
    <row r="217" spans="1:44" x14ac:dyDescent="0.25">
      <c r="A217" s="396" t="s">
        <v>17344</v>
      </c>
      <c r="B217" s="383"/>
      <c r="C217" s="383"/>
      <c r="D217" s="383"/>
      <c r="E217" s="383"/>
      <c r="F217" s="383"/>
      <c r="G217" s="383"/>
      <c r="H217" s="383"/>
      <c r="I217" s="383"/>
      <c r="J217" s="383"/>
      <c r="K217" s="383" t="s">
        <v>17345</v>
      </c>
      <c r="L217" s="383"/>
      <c r="M217" s="383"/>
      <c r="N217" s="383" t="s">
        <v>17329</v>
      </c>
      <c r="O217" s="383"/>
      <c r="P217" s="383"/>
      <c r="Q217" s="383"/>
      <c r="R217" s="383"/>
      <c r="S217" s="383"/>
      <c r="T217" s="383"/>
      <c r="U217" s="383"/>
      <c r="V217" s="383"/>
      <c r="W217" s="383"/>
      <c r="X217" s="383"/>
      <c r="Y217" s="397">
        <v>40283</v>
      </c>
      <c r="Z217" s="383"/>
      <c r="AA217" s="383"/>
      <c r="AB217" s="383"/>
      <c r="AC217" s="383"/>
      <c r="AD217" s="383"/>
      <c r="AE217" s="383"/>
      <c r="AF217" s="383"/>
      <c r="AG217" s="383" t="s">
        <v>17282</v>
      </c>
      <c r="AH217" s="387">
        <v>6.201171875</v>
      </c>
      <c r="AI217" s="387">
        <v>92.925827026367188</v>
      </c>
      <c r="AJ217" s="399">
        <v>99.126998901367188</v>
      </c>
      <c r="AK217" s="400">
        <v>16.224620819091797</v>
      </c>
      <c r="AL217" s="388">
        <v>6.2557849463093868E-2</v>
      </c>
      <c r="AM217" s="383" t="s">
        <v>17283</v>
      </c>
      <c r="AN217" s="383" t="s">
        <v>17346</v>
      </c>
      <c r="AO217" s="383"/>
      <c r="AP217" s="383"/>
      <c r="AQ217" s="383"/>
      <c r="AR217" s="389"/>
    </row>
    <row r="218" spans="1:44" x14ac:dyDescent="0.25">
      <c r="A218" s="396" t="s">
        <v>17344</v>
      </c>
      <c r="B218" s="383"/>
      <c r="C218" s="383"/>
      <c r="D218" s="383"/>
      <c r="E218" s="383"/>
      <c r="F218" s="383"/>
      <c r="G218" s="383"/>
      <c r="H218" s="383"/>
      <c r="I218" s="383"/>
      <c r="J218" s="383"/>
      <c r="K218" s="383" t="s">
        <v>17345</v>
      </c>
      <c r="L218" s="383"/>
      <c r="M218" s="383"/>
      <c r="N218" s="383" t="s">
        <v>17329</v>
      </c>
      <c r="O218" s="383"/>
      <c r="P218" s="383"/>
      <c r="Q218" s="383"/>
      <c r="R218" s="383"/>
      <c r="S218" s="383"/>
      <c r="T218" s="383"/>
      <c r="U218" s="383"/>
      <c r="V218" s="383"/>
      <c r="W218" s="383"/>
      <c r="X218" s="383"/>
      <c r="Y218" s="397">
        <v>40283</v>
      </c>
      <c r="Z218" s="383"/>
      <c r="AA218" s="383"/>
      <c r="AB218" s="383"/>
      <c r="AC218" s="383"/>
      <c r="AD218" s="383"/>
      <c r="AE218" s="383"/>
      <c r="AF218" s="383"/>
      <c r="AG218" s="383" t="s">
        <v>17282</v>
      </c>
      <c r="AH218" s="387">
        <v>6.193359375</v>
      </c>
      <c r="AI218" s="387">
        <v>93.150436401367188</v>
      </c>
      <c r="AJ218" s="399">
        <v>99.343795776367188</v>
      </c>
      <c r="AK218" s="400">
        <v>16.229503631591797</v>
      </c>
      <c r="AL218" s="388">
        <v>6.2342689109059927E-2</v>
      </c>
      <c r="AM218" s="383" t="s">
        <v>17283</v>
      </c>
      <c r="AN218" s="383" t="s">
        <v>17346</v>
      </c>
      <c r="AO218" s="383"/>
      <c r="AP218" s="383"/>
      <c r="AQ218" s="383"/>
      <c r="AR218" s="389"/>
    </row>
    <row r="219" spans="1:44" x14ac:dyDescent="0.25">
      <c r="A219" s="396" t="s">
        <v>17344</v>
      </c>
      <c r="B219" s="383"/>
      <c r="C219" s="383"/>
      <c r="D219" s="383"/>
      <c r="E219" s="383"/>
      <c r="F219" s="383"/>
      <c r="G219" s="383"/>
      <c r="H219" s="383"/>
      <c r="I219" s="383"/>
      <c r="J219" s="383"/>
      <c r="K219" s="383" t="s">
        <v>17345</v>
      </c>
      <c r="L219" s="383"/>
      <c r="M219" s="383"/>
      <c r="N219" s="383" t="s">
        <v>17329</v>
      </c>
      <c r="O219" s="383"/>
      <c r="P219" s="383"/>
      <c r="Q219" s="383"/>
      <c r="R219" s="383"/>
      <c r="S219" s="383"/>
      <c r="T219" s="383"/>
      <c r="U219" s="383"/>
      <c r="V219" s="383"/>
      <c r="W219" s="383"/>
      <c r="X219" s="383"/>
      <c r="Y219" s="397">
        <v>40283</v>
      </c>
      <c r="Z219" s="383"/>
      <c r="AA219" s="383"/>
      <c r="AB219" s="383"/>
      <c r="AC219" s="383"/>
      <c r="AD219" s="383"/>
      <c r="AE219" s="383"/>
      <c r="AF219" s="383"/>
      <c r="AG219" s="383" t="s">
        <v>17282</v>
      </c>
      <c r="AH219" s="387">
        <v>6.123046875</v>
      </c>
      <c r="AI219" s="387">
        <v>93.128959655761719</v>
      </c>
      <c r="AJ219" s="399">
        <v>99.252006530761719</v>
      </c>
      <c r="AK219" s="400">
        <v>16.22022819519043</v>
      </c>
      <c r="AL219" s="388">
        <v>6.1691920284777824E-2</v>
      </c>
      <c r="AM219" s="383" t="s">
        <v>17283</v>
      </c>
      <c r="AN219" s="383" t="s">
        <v>17346</v>
      </c>
      <c r="AO219" s="383"/>
      <c r="AP219" s="383"/>
      <c r="AQ219" s="383"/>
      <c r="AR219" s="389"/>
    </row>
    <row r="220" spans="1:44" x14ac:dyDescent="0.25">
      <c r="A220" s="396" t="s">
        <v>17344</v>
      </c>
      <c r="B220" s="383"/>
      <c r="C220" s="383"/>
      <c r="D220" s="383"/>
      <c r="E220" s="383"/>
      <c r="F220" s="383"/>
      <c r="G220" s="383"/>
      <c r="H220" s="383"/>
      <c r="I220" s="383"/>
      <c r="J220" s="383"/>
      <c r="K220" s="383" t="s">
        <v>17345</v>
      </c>
      <c r="L220" s="383"/>
      <c r="M220" s="383"/>
      <c r="N220" s="383" t="s">
        <v>17329</v>
      </c>
      <c r="O220" s="383"/>
      <c r="P220" s="383"/>
      <c r="Q220" s="383"/>
      <c r="R220" s="383"/>
      <c r="S220" s="383"/>
      <c r="T220" s="383"/>
      <c r="U220" s="383"/>
      <c r="V220" s="383"/>
      <c r="W220" s="383"/>
      <c r="X220" s="383"/>
      <c r="Y220" s="397">
        <v>40283</v>
      </c>
      <c r="Z220" s="383"/>
      <c r="AA220" s="383"/>
      <c r="AB220" s="383"/>
      <c r="AC220" s="383"/>
      <c r="AD220" s="383"/>
      <c r="AE220" s="383"/>
      <c r="AF220" s="383"/>
      <c r="AG220" s="383" t="s">
        <v>17282</v>
      </c>
      <c r="AH220" s="387">
        <v>6.154296875</v>
      </c>
      <c r="AI220" s="387">
        <v>93.084037780761719</v>
      </c>
      <c r="AJ220" s="399">
        <v>99.238334655761719</v>
      </c>
      <c r="AK220" s="400">
        <v>16.22266960144043</v>
      </c>
      <c r="AL220" s="388">
        <v>6.2015317934828777E-2</v>
      </c>
      <c r="AM220" s="383" t="s">
        <v>17283</v>
      </c>
      <c r="AN220" s="383" t="s">
        <v>17346</v>
      </c>
      <c r="AO220" s="383"/>
      <c r="AP220" s="383"/>
      <c r="AQ220" s="383"/>
      <c r="AR220" s="389"/>
    </row>
    <row r="221" spans="1:44" x14ac:dyDescent="0.25">
      <c r="A221" s="396" t="s">
        <v>17344</v>
      </c>
      <c r="B221" s="383"/>
      <c r="C221" s="383"/>
      <c r="D221" s="383"/>
      <c r="E221" s="383"/>
      <c r="F221" s="383"/>
      <c r="G221" s="383"/>
      <c r="H221" s="383"/>
      <c r="I221" s="383"/>
      <c r="J221" s="383"/>
      <c r="K221" s="383" t="s">
        <v>17345</v>
      </c>
      <c r="L221" s="383"/>
      <c r="M221" s="383"/>
      <c r="N221" s="383" t="s">
        <v>17329</v>
      </c>
      <c r="O221" s="383"/>
      <c r="P221" s="383"/>
      <c r="Q221" s="383"/>
      <c r="R221" s="383"/>
      <c r="S221" s="383"/>
      <c r="T221" s="383"/>
      <c r="U221" s="383"/>
      <c r="V221" s="383"/>
      <c r="W221" s="383"/>
      <c r="X221" s="383"/>
      <c r="Y221" s="397">
        <v>40283</v>
      </c>
      <c r="Z221" s="383"/>
      <c r="AA221" s="383"/>
      <c r="AB221" s="383"/>
      <c r="AC221" s="383"/>
      <c r="AD221" s="383"/>
      <c r="AE221" s="383"/>
      <c r="AF221" s="383"/>
      <c r="AG221" s="383" t="s">
        <v>17282</v>
      </c>
      <c r="AH221" s="387">
        <v>6.2109375</v>
      </c>
      <c r="AI221" s="387">
        <v>93.099662780761719</v>
      </c>
      <c r="AJ221" s="399">
        <v>99.310600280761719</v>
      </c>
      <c r="AK221" s="400">
        <v>16.22169303894043</v>
      </c>
      <c r="AL221" s="388">
        <v>6.2540529232942038E-2</v>
      </c>
      <c r="AM221" s="383" t="s">
        <v>17283</v>
      </c>
      <c r="AN221" s="383" t="s">
        <v>17346</v>
      </c>
      <c r="AO221" s="383"/>
      <c r="AP221" s="383"/>
      <c r="AQ221" s="383"/>
      <c r="AR221" s="389"/>
    </row>
    <row r="222" spans="1:44" x14ac:dyDescent="0.25">
      <c r="A222" s="396" t="s">
        <v>17344</v>
      </c>
      <c r="B222" s="383"/>
      <c r="C222" s="383"/>
      <c r="D222" s="383"/>
      <c r="E222" s="383"/>
      <c r="F222" s="383"/>
      <c r="G222" s="383"/>
      <c r="H222" s="383"/>
      <c r="I222" s="383"/>
      <c r="J222" s="383"/>
      <c r="K222" s="383" t="s">
        <v>17345</v>
      </c>
      <c r="L222" s="383"/>
      <c r="M222" s="383"/>
      <c r="N222" s="383" t="s">
        <v>17329</v>
      </c>
      <c r="O222" s="383"/>
      <c r="P222" s="383"/>
      <c r="Q222" s="383"/>
      <c r="R222" s="383"/>
      <c r="S222" s="383"/>
      <c r="T222" s="383"/>
      <c r="U222" s="383"/>
      <c r="V222" s="383"/>
      <c r="W222" s="383"/>
      <c r="X222" s="383"/>
      <c r="Y222" s="397">
        <v>40283</v>
      </c>
      <c r="Z222" s="383"/>
      <c r="AA222" s="383"/>
      <c r="AB222" s="383"/>
      <c r="AC222" s="383"/>
      <c r="AD222" s="383"/>
      <c r="AE222" s="383"/>
      <c r="AF222" s="383"/>
      <c r="AG222" s="383" t="s">
        <v>17282</v>
      </c>
      <c r="AH222" s="387">
        <v>6.326171875</v>
      </c>
      <c r="AI222" s="387">
        <v>93.214897155761719</v>
      </c>
      <c r="AJ222" s="399">
        <v>99.541069030761719</v>
      </c>
      <c r="AK222" s="400">
        <v>16.22559928894043</v>
      </c>
      <c r="AL222" s="388">
        <v>6.3553384915375877E-2</v>
      </c>
      <c r="AM222" s="383" t="s">
        <v>17283</v>
      </c>
      <c r="AN222" s="383" t="s">
        <v>17346</v>
      </c>
      <c r="AO222" s="383"/>
      <c r="AP222" s="383"/>
      <c r="AQ222" s="383"/>
      <c r="AR222" s="389"/>
    </row>
    <row r="223" spans="1:44" x14ac:dyDescent="0.25">
      <c r="A223" s="396" t="s">
        <v>17344</v>
      </c>
      <c r="B223" s="383"/>
      <c r="C223" s="383"/>
      <c r="D223" s="383"/>
      <c r="E223" s="383"/>
      <c r="F223" s="383"/>
      <c r="G223" s="383"/>
      <c r="H223" s="383"/>
      <c r="I223" s="383"/>
      <c r="J223" s="383"/>
      <c r="K223" s="383" t="s">
        <v>17345</v>
      </c>
      <c r="L223" s="383"/>
      <c r="M223" s="383"/>
      <c r="N223" s="383" t="s">
        <v>17329</v>
      </c>
      <c r="O223" s="383"/>
      <c r="P223" s="383"/>
      <c r="Q223" s="383"/>
      <c r="R223" s="383"/>
      <c r="S223" s="383"/>
      <c r="T223" s="383"/>
      <c r="U223" s="383"/>
      <c r="V223" s="383"/>
      <c r="W223" s="383"/>
      <c r="X223" s="383"/>
      <c r="Y223" s="397">
        <v>40283</v>
      </c>
      <c r="Z223" s="383"/>
      <c r="AA223" s="383"/>
      <c r="AB223" s="383"/>
      <c r="AC223" s="383"/>
      <c r="AD223" s="383"/>
      <c r="AE223" s="383"/>
      <c r="AF223" s="383"/>
      <c r="AG223" s="383" t="s">
        <v>17282</v>
      </c>
      <c r="AH223" s="387">
        <v>6.39453125</v>
      </c>
      <c r="AI223" s="387">
        <v>92.916069030761719</v>
      </c>
      <c r="AJ223" s="399">
        <v>99.310600280761719</v>
      </c>
      <c r="AK223" s="400">
        <v>16.23341178894043</v>
      </c>
      <c r="AL223" s="388">
        <v>6.4389211543601332E-2</v>
      </c>
      <c r="AM223" s="383" t="s">
        <v>17283</v>
      </c>
      <c r="AN223" s="383" t="s">
        <v>17346</v>
      </c>
      <c r="AO223" s="383"/>
      <c r="AP223" s="383"/>
      <c r="AQ223" s="383"/>
      <c r="AR223" s="389"/>
    </row>
    <row r="224" spans="1:44" x14ac:dyDescent="0.25">
      <c r="A224" s="396" t="s">
        <v>17344</v>
      </c>
      <c r="B224" s="383"/>
      <c r="C224" s="383"/>
      <c r="D224" s="383"/>
      <c r="E224" s="383"/>
      <c r="F224" s="383"/>
      <c r="G224" s="383"/>
      <c r="H224" s="383"/>
      <c r="I224" s="383"/>
      <c r="J224" s="383"/>
      <c r="K224" s="383" t="s">
        <v>17345</v>
      </c>
      <c r="L224" s="383"/>
      <c r="M224" s="383"/>
      <c r="N224" s="383" t="s">
        <v>17329</v>
      </c>
      <c r="O224" s="383"/>
      <c r="P224" s="383"/>
      <c r="Q224" s="383"/>
      <c r="R224" s="383"/>
      <c r="S224" s="383"/>
      <c r="T224" s="383"/>
      <c r="U224" s="383"/>
      <c r="V224" s="383"/>
      <c r="W224" s="383"/>
      <c r="X224" s="383"/>
      <c r="Y224" s="397">
        <v>40283</v>
      </c>
      <c r="Z224" s="383"/>
      <c r="AA224" s="383"/>
      <c r="AB224" s="383"/>
      <c r="AC224" s="383"/>
      <c r="AD224" s="383"/>
      <c r="AE224" s="383"/>
      <c r="AF224" s="383"/>
      <c r="AG224" s="383" t="s">
        <v>17282</v>
      </c>
      <c r="AH224" s="387">
        <v>6.427734375</v>
      </c>
      <c r="AI224" s="387">
        <v>92.773490905761719</v>
      </c>
      <c r="AJ224" s="399">
        <v>99.201225280761719</v>
      </c>
      <c r="AK224" s="400">
        <v>16.23292350769043</v>
      </c>
      <c r="AL224" s="388">
        <v>6.4794909103270348E-2</v>
      </c>
      <c r="AM224" s="383" t="s">
        <v>17283</v>
      </c>
      <c r="AN224" s="383" t="s">
        <v>17346</v>
      </c>
      <c r="AO224" s="383"/>
      <c r="AP224" s="383"/>
      <c r="AQ224" s="383"/>
      <c r="AR224" s="389"/>
    </row>
    <row r="225" spans="1:44" x14ac:dyDescent="0.25">
      <c r="A225" s="396" t="s">
        <v>17344</v>
      </c>
      <c r="B225" s="383"/>
      <c r="C225" s="383"/>
      <c r="D225" s="383"/>
      <c r="E225" s="383"/>
      <c r="F225" s="383"/>
      <c r="G225" s="383"/>
      <c r="H225" s="383"/>
      <c r="I225" s="383"/>
      <c r="J225" s="383"/>
      <c r="K225" s="383" t="s">
        <v>17345</v>
      </c>
      <c r="L225" s="383"/>
      <c r="M225" s="383"/>
      <c r="N225" s="383" t="s">
        <v>17329</v>
      </c>
      <c r="O225" s="383"/>
      <c r="P225" s="383"/>
      <c r="Q225" s="383"/>
      <c r="R225" s="383"/>
      <c r="S225" s="383"/>
      <c r="T225" s="383"/>
      <c r="U225" s="383"/>
      <c r="V225" s="383"/>
      <c r="W225" s="383"/>
      <c r="X225" s="383"/>
      <c r="Y225" s="397">
        <v>40283</v>
      </c>
      <c r="Z225" s="383"/>
      <c r="AA225" s="383"/>
      <c r="AB225" s="383"/>
      <c r="AC225" s="383"/>
      <c r="AD225" s="383"/>
      <c r="AE225" s="383"/>
      <c r="AF225" s="383"/>
      <c r="AG225" s="383" t="s">
        <v>17282</v>
      </c>
      <c r="AH225" s="387">
        <v>6.18359375</v>
      </c>
      <c r="AI225" s="387">
        <v>92.962944030761719</v>
      </c>
      <c r="AJ225" s="399">
        <v>99.146537780761719</v>
      </c>
      <c r="AK225" s="400">
        <v>16.22657585144043</v>
      </c>
      <c r="AL225" s="388">
        <v>6.2368226752138364E-2</v>
      </c>
      <c r="AM225" s="383" t="s">
        <v>17283</v>
      </c>
      <c r="AN225" s="383" t="s">
        <v>17346</v>
      </c>
      <c r="AO225" s="383"/>
      <c r="AP225" s="383"/>
      <c r="AQ225" s="383"/>
      <c r="AR225" s="389"/>
    </row>
    <row r="226" spans="1:44" x14ac:dyDescent="0.25">
      <c r="A226" s="396" t="s">
        <v>17344</v>
      </c>
      <c r="B226" s="383"/>
      <c r="C226" s="383"/>
      <c r="D226" s="383"/>
      <c r="E226" s="383"/>
      <c r="F226" s="383"/>
      <c r="G226" s="383"/>
      <c r="H226" s="383"/>
      <c r="I226" s="383"/>
      <c r="J226" s="383"/>
      <c r="K226" s="383" t="s">
        <v>17345</v>
      </c>
      <c r="L226" s="383"/>
      <c r="M226" s="383"/>
      <c r="N226" s="383" t="s">
        <v>17329</v>
      </c>
      <c r="O226" s="383"/>
      <c r="P226" s="383"/>
      <c r="Q226" s="383"/>
      <c r="R226" s="383"/>
      <c r="S226" s="383"/>
      <c r="T226" s="383"/>
      <c r="U226" s="383"/>
      <c r="V226" s="383"/>
      <c r="W226" s="383"/>
      <c r="X226" s="383"/>
      <c r="Y226" s="397">
        <v>40283</v>
      </c>
      <c r="Z226" s="383"/>
      <c r="AA226" s="383"/>
      <c r="AB226" s="383"/>
      <c r="AC226" s="383"/>
      <c r="AD226" s="383"/>
      <c r="AE226" s="383"/>
      <c r="AF226" s="383"/>
      <c r="AG226" s="383" t="s">
        <v>17282</v>
      </c>
      <c r="AH226" s="387">
        <v>6.517578125</v>
      </c>
      <c r="AI226" s="387">
        <v>92.959037780761719</v>
      </c>
      <c r="AJ226" s="399">
        <v>99.476615905761719</v>
      </c>
      <c r="AK226" s="400">
        <v>16.22559928894043</v>
      </c>
      <c r="AL226" s="388">
        <v>6.5518695681951719E-2</v>
      </c>
      <c r="AM226" s="383" t="s">
        <v>17283</v>
      </c>
      <c r="AN226" s="383" t="s">
        <v>17346</v>
      </c>
      <c r="AO226" s="383"/>
      <c r="AP226" s="383"/>
      <c r="AQ226" s="383"/>
      <c r="AR226" s="389"/>
    </row>
    <row r="227" spans="1:44" x14ac:dyDescent="0.25">
      <c r="A227" s="396" t="s">
        <v>17344</v>
      </c>
      <c r="B227" s="383"/>
      <c r="C227" s="383"/>
      <c r="D227" s="383"/>
      <c r="E227" s="383"/>
      <c r="F227" s="383"/>
      <c r="G227" s="383"/>
      <c r="H227" s="383"/>
      <c r="I227" s="383"/>
      <c r="J227" s="383"/>
      <c r="K227" s="383" t="s">
        <v>17345</v>
      </c>
      <c r="L227" s="383"/>
      <c r="M227" s="383"/>
      <c r="N227" s="383" t="s">
        <v>17329</v>
      </c>
      <c r="O227" s="383"/>
      <c r="P227" s="383"/>
      <c r="Q227" s="383"/>
      <c r="R227" s="383"/>
      <c r="S227" s="383"/>
      <c r="T227" s="383"/>
      <c r="U227" s="383"/>
      <c r="V227" s="383"/>
      <c r="W227" s="383"/>
      <c r="X227" s="383"/>
      <c r="Y227" s="397">
        <v>40283</v>
      </c>
      <c r="Z227" s="383"/>
      <c r="AA227" s="383"/>
      <c r="AB227" s="383"/>
      <c r="AC227" s="383"/>
      <c r="AD227" s="383"/>
      <c r="AE227" s="383"/>
      <c r="AF227" s="383"/>
      <c r="AG227" s="383" t="s">
        <v>17282</v>
      </c>
      <c r="AH227" s="387">
        <v>6.451171875</v>
      </c>
      <c r="AI227" s="387">
        <v>92.699272155761719</v>
      </c>
      <c r="AJ227" s="399">
        <v>99.150444030761719</v>
      </c>
      <c r="AK227" s="400">
        <v>16.22608757019043</v>
      </c>
      <c r="AL227" s="388">
        <v>6.506447790590332E-2</v>
      </c>
      <c r="AM227" s="383" t="s">
        <v>17283</v>
      </c>
      <c r="AN227" s="383" t="s">
        <v>17346</v>
      </c>
      <c r="AO227" s="383"/>
      <c r="AP227" s="383"/>
      <c r="AQ227" s="383"/>
      <c r="AR227" s="389"/>
    </row>
    <row r="228" spans="1:44" x14ac:dyDescent="0.25">
      <c r="A228" s="396" t="s">
        <v>17344</v>
      </c>
      <c r="B228" s="383"/>
      <c r="C228" s="383"/>
      <c r="D228" s="383"/>
      <c r="E228" s="383"/>
      <c r="F228" s="383"/>
      <c r="G228" s="383"/>
      <c r="H228" s="383"/>
      <c r="I228" s="383"/>
      <c r="J228" s="383"/>
      <c r="K228" s="383" t="s">
        <v>17345</v>
      </c>
      <c r="L228" s="383"/>
      <c r="M228" s="383"/>
      <c r="N228" s="383" t="s">
        <v>17329</v>
      </c>
      <c r="O228" s="383"/>
      <c r="P228" s="383"/>
      <c r="Q228" s="383"/>
      <c r="R228" s="383"/>
      <c r="S228" s="383"/>
      <c r="T228" s="383"/>
      <c r="U228" s="383"/>
      <c r="V228" s="383"/>
      <c r="W228" s="383"/>
      <c r="X228" s="383"/>
      <c r="Y228" s="397">
        <v>40283</v>
      </c>
      <c r="Z228" s="383"/>
      <c r="AA228" s="383"/>
      <c r="AB228" s="383"/>
      <c r="AC228" s="383"/>
      <c r="AD228" s="383"/>
      <c r="AE228" s="383"/>
      <c r="AF228" s="383"/>
      <c r="AG228" s="383" t="s">
        <v>17282</v>
      </c>
      <c r="AH228" s="387">
        <v>6.59765625</v>
      </c>
      <c r="AI228" s="387">
        <v>92.62109375</v>
      </c>
      <c r="AJ228" s="399">
        <v>99.21875</v>
      </c>
      <c r="AK228" s="400">
        <v>16.22216796875</v>
      </c>
      <c r="AL228" s="388">
        <v>6.6496062992125987E-2</v>
      </c>
      <c r="AM228" s="383" t="s">
        <v>17283</v>
      </c>
      <c r="AN228" s="383" t="s">
        <v>17346</v>
      </c>
      <c r="AO228" s="383"/>
      <c r="AP228" s="383"/>
      <c r="AQ228" s="383"/>
      <c r="AR228" s="389"/>
    </row>
    <row r="229" spans="1:44" x14ac:dyDescent="0.25">
      <c r="A229" s="396" t="s">
        <v>17344</v>
      </c>
      <c r="B229" s="383"/>
      <c r="C229" s="383"/>
      <c r="D229" s="383"/>
      <c r="E229" s="383"/>
      <c r="F229" s="383"/>
      <c r="G229" s="383"/>
      <c r="H229" s="383"/>
      <c r="I229" s="383"/>
      <c r="J229" s="383"/>
      <c r="K229" s="383" t="s">
        <v>17345</v>
      </c>
      <c r="L229" s="383"/>
      <c r="M229" s="383"/>
      <c r="N229" s="383" t="s">
        <v>17329</v>
      </c>
      <c r="O229" s="383"/>
      <c r="P229" s="383"/>
      <c r="Q229" s="383"/>
      <c r="R229" s="383"/>
      <c r="S229" s="383"/>
      <c r="T229" s="383"/>
      <c r="U229" s="383"/>
      <c r="V229" s="383"/>
      <c r="W229" s="383"/>
      <c r="X229" s="383"/>
      <c r="Y229" s="397">
        <v>40283</v>
      </c>
      <c r="Z229" s="383"/>
      <c r="AA229" s="383"/>
      <c r="AB229" s="383"/>
      <c r="AC229" s="383"/>
      <c r="AD229" s="383"/>
      <c r="AE229" s="383"/>
      <c r="AF229" s="383"/>
      <c r="AG229" s="383" t="s">
        <v>17282</v>
      </c>
      <c r="AH229" s="387">
        <v>6.482421875</v>
      </c>
      <c r="AI229" s="387">
        <v>92.630859375</v>
      </c>
      <c r="AJ229" s="399">
        <v>99.11328125</v>
      </c>
      <c r="AK229" s="400">
        <v>16.22998046875</v>
      </c>
      <c r="AL229" s="388">
        <v>6.5404169786781222E-2</v>
      </c>
      <c r="AM229" s="383" t="s">
        <v>17283</v>
      </c>
      <c r="AN229" s="383" t="s">
        <v>17346</v>
      </c>
      <c r="AO229" s="383"/>
      <c r="AP229" s="383"/>
      <c r="AQ229" s="383"/>
      <c r="AR229" s="389"/>
    </row>
    <row r="230" spans="1:44" x14ac:dyDescent="0.25">
      <c r="A230" s="396" t="s">
        <v>17344</v>
      </c>
      <c r="B230" s="383"/>
      <c r="C230" s="383"/>
      <c r="D230" s="383"/>
      <c r="E230" s="383"/>
      <c r="F230" s="383"/>
      <c r="G230" s="383"/>
      <c r="H230" s="383"/>
      <c r="I230" s="383"/>
      <c r="J230" s="383"/>
      <c r="K230" s="383" t="s">
        <v>17345</v>
      </c>
      <c r="L230" s="383"/>
      <c r="M230" s="383"/>
      <c r="N230" s="383" t="s">
        <v>17329</v>
      </c>
      <c r="O230" s="383"/>
      <c r="P230" s="383"/>
      <c r="Q230" s="383"/>
      <c r="R230" s="383"/>
      <c r="S230" s="383"/>
      <c r="T230" s="383"/>
      <c r="U230" s="383"/>
      <c r="V230" s="383"/>
      <c r="W230" s="383"/>
      <c r="X230" s="383"/>
      <c r="Y230" s="397">
        <v>40283</v>
      </c>
      <c r="Z230" s="383"/>
      <c r="AA230" s="383"/>
      <c r="AB230" s="383"/>
      <c r="AC230" s="383"/>
      <c r="AD230" s="383"/>
      <c r="AE230" s="383"/>
      <c r="AF230" s="383"/>
      <c r="AG230" s="383" t="s">
        <v>17282</v>
      </c>
      <c r="AH230" s="387">
        <v>6.3203125</v>
      </c>
      <c r="AI230" s="387">
        <v>92.806640625</v>
      </c>
      <c r="AJ230" s="399">
        <v>99.126953125</v>
      </c>
      <c r="AK230" s="400">
        <v>16.232421875</v>
      </c>
      <c r="AL230" s="388">
        <v>6.3759777747128252E-2</v>
      </c>
      <c r="AM230" s="383" t="s">
        <v>17283</v>
      </c>
      <c r="AN230" s="383" t="s">
        <v>17346</v>
      </c>
      <c r="AO230" s="383"/>
      <c r="AP230" s="383"/>
      <c r="AQ230" s="383"/>
      <c r="AR230" s="389"/>
    </row>
    <row r="231" spans="1:44" x14ac:dyDescent="0.25">
      <c r="A231" s="396" t="s">
        <v>17344</v>
      </c>
      <c r="B231" s="383"/>
      <c r="C231" s="383"/>
      <c r="D231" s="383"/>
      <c r="E231" s="383"/>
      <c r="F231" s="383"/>
      <c r="G231" s="383"/>
      <c r="H231" s="383"/>
      <c r="I231" s="383"/>
      <c r="J231" s="383"/>
      <c r="K231" s="383" t="s">
        <v>17345</v>
      </c>
      <c r="L231" s="383"/>
      <c r="M231" s="383"/>
      <c r="N231" s="383" t="s">
        <v>17329</v>
      </c>
      <c r="O231" s="383"/>
      <c r="P231" s="383"/>
      <c r="Q231" s="383"/>
      <c r="R231" s="383"/>
      <c r="S231" s="383"/>
      <c r="T231" s="383"/>
      <c r="U231" s="383"/>
      <c r="V231" s="383"/>
      <c r="W231" s="383"/>
      <c r="X231" s="383"/>
      <c r="Y231" s="397">
        <v>40283</v>
      </c>
      <c r="Z231" s="383"/>
      <c r="AA231" s="383"/>
      <c r="AB231" s="383"/>
      <c r="AC231" s="383"/>
      <c r="AD231" s="383"/>
      <c r="AE231" s="383"/>
      <c r="AF231" s="383"/>
      <c r="AG231" s="383" t="s">
        <v>17282</v>
      </c>
      <c r="AH231" s="387">
        <v>6.095703125</v>
      </c>
      <c r="AI231" s="387">
        <v>92.650390625</v>
      </c>
      <c r="AJ231" s="399">
        <v>98.74609375</v>
      </c>
      <c r="AK231" s="400">
        <v>16.232421875</v>
      </c>
      <c r="AL231" s="388">
        <v>6.1731081134538547E-2</v>
      </c>
      <c r="AM231" s="383" t="s">
        <v>17283</v>
      </c>
      <c r="AN231" s="383" t="s">
        <v>17346</v>
      </c>
      <c r="AO231" s="383"/>
      <c r="AP231" s="383"/>
      <c r="AQ231" s="383"/>
      <c r="AR231" s="389"/>
    </row>
    <row r="232" spans="1:44" x14ac:dyDescent="0.25">
      <c r="A232" s="396" t="s">
        <v>17344</v>
      </c>
      <c r="B232" s="383"/>
      <c r="C232" s="383"/>
      <c r="D232" s="383"/>
      <c r="E232" s="383"/>
      <c r="F232" s="383"/>
      <c r="G232" s="383"/>
      <c r="H232" s="383"/>
      <c r="I232" s="383"/>
      <c r="J232" s="383"/>
      <c r="K232" s="383" t="s">
        <v>17345</v>
      </c>
      <c r="L232" s="383"/>
      <c r="M232" s="383"/>
      <c r="N232" s="383" t="s">
        <v>17329</v>
      </c>
      <c r="O232" s="383"/>
      <c r="P232" s="383"/>
      <c r="Q232" s="383"/>
      <c r="R232" s="383"/>
      <c r="S232" s="383"/>
      <c r="T232" s="383"/>
      <c r="U232" s="383"/>
      <c r="V232" s="383"/>
      <c r="W232" s="383"/>
      <c r="X232" s="383"/>
      <c r="Y232" s="397">
        <v>40283</v>
      </c>
      <c r="Z232" s="383"/>
      <c r="AA232" s="383"/>
      <c r="AB232" s="383"/>
      <c r="AC232" s="383"/>
      <c r="AD232" s="383"/>
      <c r="AE232" s="383"/>
      <c r="AF232" s="383"/>
      <c r="AG232" s="383" t="s">
        <v>17282</v>
      </c>
      <c r="AH232" s="387">
        <v>5.955078125</v>
      </c>
      <c r="AI232" s="387">
        <v>92.775390625</v>
      </c>
      <c r="AJ232" s="399">
        <v>98.73046875</v>
      </c>
      <c r="AK232" s="400">
        <v>16.23388671875</v>
      </c>
      <c r="AL232" s="388">
        <v>6.0316518298714143E-2</v>
      </c>
      <c r="AM232" s="383" t="s">
        <v>17283</v>
      </c>
      <c r="AN232" s="383" t="s">
        <v>17346</v>
      </c>
      <c r="AO232" s="383"/>
      <c r="AP232" s="383"/>
      <c r="AQ232" s="383"/>
      <c r="AR232" s="389"/>
    </row>
    <row r="233" spans="1:44" x14ac:dyDescent="0.25">
      <c r="A233" s="396" t="s">
        <v>17344</v>
      </c>
      <c r="B233" s="383"/>
      <c r="C233" s="383"/>
      <c r="D233" s="383"/>
      <c r="E233" s="383"/>
      <c r="F233" s="383"/>
      <c r="G233" s="383"/>
      <c r="H233" s="383"/>
      <c r="I233" s="383"/>
      <c r="J233" s="383"/>
      <c r="K233" s="383" t="s">
        <v>17345</v>
      </c>
      <c r="L233" s="383"/>
      <c r="M233" s="383"/>
      <c r="N233" s="383" t="s">
        <v>17329</v>
      </c>
      <c r="O233" s="383"/>
      <c r="P233" s="383"/>
      <c r="Q233" s="383"/>
      <c r="R233" s="383"/>
      <c r="S233" s="383"/>
      <c r="T233" s="383"/>
      <c r="U233" s="383"/>
      <c r="V233" s="383"/>
      <c r="W233" s="383"/>
      <c r="X233" s="383"/>
      <c r="Y233" s="397">
        <v>40283</v>
      </c>
      <c r="Z233" s="383"/>
      <c r="AA233" s="383"/>
      <c r="AB233" s="383"/>
      <c r="AC233" s="383"/>
      <c r="AD233" s="383"/>
      <c r="AE233" s="383"/>
      <c r="AF233" s="383"/>
      <c r="AG233" s="383" t="s">
        <v>17282</v>
      </c>
      <c r="AH233" s="387">
        <v>6.458984375</v>
      </c>
      <c r="AI233" s="387">
        <v>92.76953125</v>
      </c>
      <c r="AJ233" s="399">
        <v>99.228515625</v>
      </c>
      <c r="AK233" s="400">
        <v>16.2275390625</v>
      </c>
      <c r="AL233" s="388">
        <v>6.5092018502115934E-2</v>
      </c>
      <c r="AM233" s="383" t="s">
        <v>17283</v>
      </c>
      <c r="AN233" s="383" t="s">
        <v>17346</v>
      </c>
      <c r="AO233" s="383"/>
      <c r="AP233" s="383"/>
      <c r="AQ233" s="383"/>
      <c r="AR233" s="389"/>
    </row>
    <row r="234" spans="1:44" x14ac:dyDescent="0.25">
      <c r="A234" s="396" t="s">
        <v>17344</v>
      </c>
      <c r="B234" s="383"/>
      <c r="C234" s="383"/>
      <c r="D234" s="383"/>
      <c r="E234" s="383"/>
      <c r="F234" s="383"/>
      <c r="G234" s="383"/>
      <c r="H234" s="383"/>
      <c r="I234" s="383"/>
      <c r="J234" s="383"/>
      <c r="K234" s="383" t="s">
        <v>17345</v>
      </c>
      <c r="L234" s="383"/>
      <c r="M234" s="383"/>
      <c r="N234" s="383" t="s">
        <v>17329</v>
      </c>
      <c r="O234" s="383"/>
      <c r="P234" s="383"/>
      <c r="Q234" s="383"/>
      <c r="R234" s="383"/>
      <c r="S234" s="383"/>
      <c r="T234" s="383"/>
      <c r="U234" s="383"/>
      <c r="V234" s="383"/>
      <c r="W234" s="383"/>
      <c r="X234" s="383"/>
      <c r="Y234" s="397">
        <v>40283</v>
      </c>
      <c r="Z234" s="383"/>
      <c r="AA234" s="383"/>
      <c r="AB234" s="383"/>
      <c r="AC234" s="383"/>
      <c r="AD234" s="383"/>
      <c r="AE234" s="383"/>
      <c r="AF234" s="383"/>
      <c r="AG234" s="383" t="s">
        <v>17282</v>
      </c>
      <c r="AH234" s="387">
        <v>6.46875</v>
      </c>
      <c r="AI234" s="387">
        <v>92.580078125</v>
      </c>
      <c r="AJ234" s="399">
        <v>99.048828125</v>
      </c>
      <c r="AK234" s="400">
        <v>16.23095703125</v>
      </c>
      <c r="AL234" s="388">
        <v>6.5308697966990709E-2</v>
      </c>
      <c r="AM234" s="383" t="s">
        <v>17283</v>
      </c>
      <c r="AN234" s="383" t="s">
        <v>17346</v>
      </c>
      <c r="AO234" s="383"/>
      <c r="AP234" s="383"/>
      <c r="AQ234" s="383"/>
      <c r="AR234" s="389"/>
    </row>
    <row r="235" spans="1:44" x14ac:dyDescent="0.25">
      <c r="A235" s="396" t="s">
        <v>17344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 t="s">
        <v>17345</v>
      </c>
      <c r="L235" s="383"/>
      <c r="M235" s="383"/>
      <c r="N235" s="383" t="s">
        <v>17329</v>
      </c>
      <c r="O235" s="383"/>
      <c r="P235" s="383"/>
      <c r="Q235" s="383"/>
      <c r="R235" s="383"/>
      <c r="S235" s="383"/>
      <c r="T235" s="383"/>
      <c r="U235" s="383"/>
      <c r="V235" s="383"/>
      <c r="W235" s="383"/>
      <c r="X235" s="383"/>
      <c r="Y235" s="397">
        <v>40283</v>
      </c>
      <c r="Z235" s="383"/>
      <c r="AA235" s="383"/>
      <c r="AB235" s="383"/>
      <c r="AC235" s="383"/>
      <c r="AD235" s="383"/>
      <c r="AE235" s="383"/>
      <c r="AF235" s="383"/>
      <c r="AG235" s="383" t="s">
        <v>17282</v>
      </c>
      <c r="AH235" s="387">
        <v>6.091796875</v>
      </c>
      <c r="AI235" s="387">
        <v>92.74609375</v>
      </c>
      <c r="AJ235" s="399">
        <v>98.837890625</v>
      </c>
      <c r="AK235" s="400">
        <v>16.23095703125</v>
      </c>
      <c r="AL235" s="388">
        <v>6.1634225867009187E-2</v>
      </c>
      <c r="AM235" s="383" t="s">
        <v>17283</v>
      </c>
      <c r="AN235" s="383" t="s">
        <v>17346</v>
      </c>
      <c r="AO235" s="383"/>
      <c r="AP235" s="383"/>
      <c r="AQ235" s="383"/>
      <c r="AR235" s="389"/>
    </row>
    <row r="236" spans="1:44" x14ac:dyDescent="0.25">
      <c r="A236" s="396" t="s">
        <v>17344</v>
      </c>
      <c r="B236" s="383"/>
      <c r="C236" s="383"/>
      <c r="D236" s="383"/>
      <c r="E236" s="383"/>
      <c r="F236" s="383"/>
      <c r="G236" s="383"/>
      <c r="H236" s="383"/>
      <c r="I236" s="383"/>
      <c r="J236" s="383"/>
      <c r="K236" s="383" t="s">
        <v>17345</v>
      </c>
      <c r="L236" s="383"/>
      <c r="M236" s="383"/>
      <c r="N236" s="383" t="s">
        <v>17329</v>
      </c>
      <c r="O236" s="383"/>
      <c r="P236" s="383"/>
      <c r="Q236" s="383"/>
      <c r="R236" s="383"/>
      <c r="S236" s="383"/>
      <c r="T236" s="383"/>
      <c r="U236" s="383"/>
      <c r="V236" s="383"/>
      <c r="W236" s="383"/>
      <c r="X236" s="383"/>
      <c r="Y236" s="397">
        <v>40283</v>
      </c>
      <c r="Z236" s="383"/>
      <c r="AA236" s="383"/>
      <c r="AB236" s="383"/>
      <c r="AC236" s="383"/>
      <c r="AD236" s="383"/>
      <c r="AE236" s="383"/>
      <c r="AF236" s="383"/>
      <c r="AG236" s="383" t="s">
        <v>17282</v>
      </c>
      <c r="AH236" s="387">
        <v>6.197265625</v>
      </c>
      <c r="AI236" s="387">
        <v>92.820320129394531</v>
      </c>
      <c r="AJ236" s="399">
        <v>99.017585754394531</v>
      </c>
      <c r="AK236" s="400">
        <v>16.232423782348633</v>
      </c>
      <c r="AL236" s="388">
        <v>6.2587525011686698E-2</v>
      </c>
      <c r="AM236" s="383" t="s">
        <v>17283</v>
      </c>
      <c r="AN236" s="383" t="s">
        <v>17346</v>
      </c>
      <c r="AO236" s="383"/>
      <c r="AP236" s="383"/>
      <c r="AQ236" s="383"/>
      <c r="AR236" s="389"/>
    </row>
    <row r="237" spans="1:44" x14ac:dyDescent="0.25">
      <c r="A237" s="396" t="s">
        <v>17344</v>
      </c>
      <c r="B237" s="383"/>
      <c r="C237" s="383"/>
      <c r="D237" s="383"/>
      <c r="E237" s="383"/>
      <c r="F237" s="383"/>
      <c r="G237" s="383"/>
      <c r="H237" s="383"/>
      <c r="I237" s="383"/>
      <c r="J237" s="383"/>
      <c r="K237" s="383" t="s">
        <v>17345</v>
      </c>
      <c r="L237" s="383"/>
      <c r="M237" s="383"/>
      <c r="N237" s="383" t="s">
        <v>17329</v>
      </c>
      <c r="O237" s="383"/>
      <c r="P237" s="383"/>
      <c r="Q237" s="383"/>
      <c r="R237" s="383"/>
      <c r="S237" s="383"/>
      <c r="T237" s="383"/>
      <c r="U237" s="383"/>
      <c r="V237" s="383"/>
      <c r="W237" s="383"/>
      <c r="X237" s="383"/>
      <c r="Y237" s="397">
        <v>40283</v>
      </c>
      <c r="Z237" s="383"/>
      <c r="AA237" s="383"/>
      <c r="AB237" s="383"/>
      <c r="AC237" s="383"/>
      <c r="AD237" s="383"/>
      <c r="AE237" s="383"/>
      <c r="AF237" s="383"/>
      <c r="AG237" s="383" t="s">
        <v>17282</v>
      </c>
      <c r="AH237" s="387">
        <v>6.27734375</v>
      </c>
      <c r="AI237" s="387">
        <v>92.841804504394531</v>
      </c>
      <c r="AJ237" s="399">
        <v>99.119148254394531</v>
      </c>
      <c r="AK237" s="400">
        <v>16.223146438598633</v>
      </c>
      <c r="AL237" s="388">
        <v>6.3331292293683408E-2</v>
      </c>
      <c r="AM237" s="383" t="s">
        <v>17283</v>
      </c>
      <c r="AN237" s="383" t="s">
        <v>17346</v>
      </c>
      <c r="AO237" s="383"/>
      <c r="AP237" s="383"/>
      <c r="AQ237" s="383"/>
      <c r="AR237" s="389"/>
    </row>
    <row r="238" spans="1:44" x14ac:dyDescent="0.25">
      <c r="A238" s="396" t="s">
        <v>17344</v>
      </c>
      <c r="B238" s="383"/>
      <c r="C238" s="383"/>
      <c r="D238" s="383"/>
      <c r="E238" s="383"/>
      <c r="F238" s="383"/>
      <c r="G238" s="383"/>
      <c r="H238" s="383"/>
      <c r="I238" s="383"/>
      <c r="J238" s="383"/>
      <c r="K238" s="383" t="s">
        <v>17345</v>
      </c>
      <c r="L238" s="383"/>
      <c r="M238" s="383"/>
      <c r="N238" s="383" t="s">
        <v>17329</v>
      </c>
      <c r="O238" s="383"/>
      <c r="P238" s="383"/>
      <c r="Q238" s="383"/>
      <c r="R238" s="383"/>
      <c r="S238" s="383"/>
      <c r="T238" s="383"/>
      <c r="U238" s="383"/>
      <c r="V238" s="383"/>
      <c r="W238" s="383"/>
      <c r="X238" s="383"/>
      <c r="Y238" s="397">
        <v>40283</v>
      </c>
      <c r="Z238" s="383"/>
      <c r="AA238" s="383"/>
      <c r="AB238" s="383"/>
      <c r="AC238" s="383"/>
      <c r="AD238" s="383"/>
      <c r="AE238" s="383"/>
      <c r="AF238" s="383"/>
      <c r="AG238" s="383" t="s">
        <v>17282</v>
      </c>
      <c r="AH238" s="387">
        <v>6.115234375</v>
      </c>
      <c r="AI238" s="387">
        <v>93.072273254394531</v>
      </c>
      <c r="AJ238" s="399">
        <v>99.187507629394531</v>
      </c>
      <c r="AK238" s="400">
        <v>16.226076126098633</v>
      </c>
      <c r="AL238" s="388">
        <v>6.1653271880255725E-2</v>
      </c>
      <c r="AM238" s="383" t="s">
        <v>17283</v>
      </c>
      <c r="AN238" s="383" t="s">
        <v>17346</v>
      </c>
      <c r="AO238" s="383"/>
      <c r="AP238" s="383"/>
      <c r="AQ238" s="383"/>
      <c r="AR238" s="389"/>
    </row>
    <row r="239" spans="1:44" x14ac:dyDescent="0.25">
      <c r="A239" s="396" t="s">
        <v>17344</v>
      </c>
      <c r="B239" s="383"/>
      <c r="C239" s="383"/>
      <c r="D239" s="383"/>
      <c r="E239" s="383"/>
      <c r="F239" s="383"/>
      <c r="G239" s="383"/>
      <c r="H239" s="383"/>
      <c r="I239" s="383"/>
      <c r="J239" s="383"/>
      <c r="K239" s="383" t="s">
        <v>17345</v>
      </c>
      <c r="L239" s="383"/>
      <c r="M239" s="383"/>
      <c r="N239" s="383" t="s">
        <v>17329</v>
      </c>
      <c r="O239" s="383"/>
      <c r="P239" s="383"/>
      <c r="Q239" s="383"/>
      <c r="R239" s="383"/>
      <c r="S239" s="383"/>
      <c r="T239" s="383"/>
      <c r="U239" s="383"/>
      <c r="V239" s="383"/>
      <c r="W239" s="383"/>
      <c r="X239" s="383"/>
      <c r="Y239" s="397">
        <v>40283</v>
      </c>
      <c r="Z239" s="383"/>
      <c r="AA239" s="383"/>
      <c r="AB239" s="383"/>
      <c r="AC239" s="383"/>
      <c r="AD239" s="383"/>
      <c r="AE239" s="383"/>
      <c r="AF239" s="383"/>
      <c r="AG239" s="383" t="s">
        <v>17282</v>
      </c>
      <c r="AH239" s="387">
        <v>6.220703125</v>
      </c>
      <c r="AI239" s="387">
        <v>92.892585754394531</v>
      </c>
      <c r="AJ239" s="399">
        <v>99.113288879394531</v>
      </c>
      <c r="AK239" s="400">
        <v>16.219728469848633</v>
      </c>
      <c r="AL239" s="388">
        <v>6.2763562740508275E-2</v>
      </c>
      <c r="AM239" s="383" t="s">
        <v>17283</v>
      </c>
      <c r="AN239" s="383" t="s">
        <v>17346</v>
      </c>
      <c r="AO239" s="383"/>
      <c r="AP239" s="383"/>
      <c r="AQ239" s="383"/>
      <c r="AR239" s="389"/>
    </row>
    <row r="240" spans="1:44" x14ac:dyDescent="0.25">
      <c r="A240" s="396" t="s">
        <v>17344</v>
      </c>
      <c r="B240" s="383"/>
      <c r="C240" s="383"/>
      <c r="D240" s="383"/>
      <c r="E240" s="383"/>
      <c r="F240" s="383"/>
      <c r="G240" s="383"/>
      <c r="H240" s="383"/>
      <c r="I240" s="383"/>
      <c r="J240" s="383"/>
      <c r="K240" s="383" t="s">
        <v>17345</v>
      </c>
      <c r="L240" s="383"/>
      <c r="M240" s="383"/>
      <c r="N240" s="383" t="s">
        <v>17329</v>
      </c>
      <c r="O240" s="383"/>
      <c r="P240" s="383"/>
      <c r="Q240" s="383"/>
      <c r="R240" s="383"/>
      <c r="S240" s="383"/>
      <c r="T240" s="383"/>
      <c r="U240" s="383"/>
      <c r="V240" s="383"/>
      <c r="W240" s="383"/>
      <c r="X240" s="383"/>
      <c r="Y240" s="397">
        <v>40283</v>
      </c>
      <c r="Z240" s="383"/>
      <c r="AA240" s="383"/>
      <c r="AB240" s="383"/>
      <c r="AC240" s="383"/>
      <c r="AD240" s="383"/>
      <c r="AE240" s="383"/>
      <c r="AF240" s="383"/>
      <c r="AG240" s="383" t="s">
        <v>17282</v>
      </c>
      <c r="AH240" s="387">
        <v>6.37109375</v>
      </c>
      <c r="AI240" s="387">
        <v>92.990242004394531</v>
      </c>
      <c r="AJ240" s="399">
        <v>99.361335754394531</v>
      </c>
      <c r="AK240" s="400">
        <v>16.224611282348633</v>
      </c>
      <c r="AL240" s="388">
        <v>6.4120451900408562E-2</v>
      </c>
      <c r="AM240" s="383" t="s">
        <v>17283</v>
      </c>
      <c r="AN240" s="383" t="s">
        <v>17346</v>
      </c>
      <c r="AO240" s="383"/>
      <c r="AP240" s="383"/>
      <c r="AQ240" s="383"/>
      <c r="AR240" s="389"/>
    </row>
    <row r="241" spans="1:44" x14ac:dyDescent="0.25">
      <c r="A241" s="396" t="s">
        <v>17344</v>
      </c>
      <c r="B241" s="383"/>
      <c r="C241" s="383"/>
      <c r="D241" s="383"/>
      <c r="E241" s="383"/>
      <c r="F241" s="383"/>
      <c r="G241" s="383"/>
      <c r="H241" s="383"/>
      <c r="I241" s="383"/>
      <c r="J241" s="383"/>
      <c r="K241" s="383" t="s">
        <v>17345</v>
      </c>
      <c r="L241" s="383"/>
      <c r="M241" s="383"/>
      <c r="N241" s="383" t="s">
        <v>17329</v>
      </c>
      <c r="O241" s="383"/>
      <c r="P241" s="383"/>
      <c r="Q241" s="383"/>
      <c r="R241" s="383"/>
      <c r="S241" s="383"/>
      <c r="T241" s="383"/>
      <c r="U241" s="383"/>
      <c r="V241" s="383"/>
      <c r="W241" s="383"/>
      <c r="X241" s="383"/>
      <c r="Y241" s="397">
        <v>40283</v>
      </c>
      <c r="Z241" s="383"/>
      <c r="AA241" s="383"/>
      <c r="AB241" s="383"/>
      <c r="AC241" s="383"/>
      <c r="AD241" s="383"/>
      <c r="AE241" s="383"/>
      <c r="AF241" s="383"/>
      <c r="AG241" s="383" t="s">
        <v>17282</v>
      </c>
      <c r="AH241" s="387">
        <v>6.5</v>
      </c>
      <c r="AI241" s="387">
        <v>93.128913879394531</v>
      </c>
      <c r="AJ241" s="399">
        <v>99.628913879394531</v>
      </c>
      <c r="AK241" s="400">
        <v>16.225099563598633</v>
      </c>
      <c r="AL241" s="388">
        <v>6.5242104394197795E-2</v>
      </c>
      <c r="AM241" s="383" t="s">
        <v>17283</v>
      </c>
      <c r="AN241" s="383" t="s">
        <v>17346</v>
      </c>
      <c r="AO241" s="383"/>
      <c r="AP241" s="383"/>
      <c r="AQ241" s="383"/>
      <c r="AR241" s="389"/>
    </row>
    <row r="242" spans="1:44" x14ac:dyDescent="0.25">
      <c r="A242" s="396" t="s">
        <v>17344</v>
      </c>
      <c r="B242" s="383"/>
      <c r="C242" s="383"/>
      <c r="D242" s="383"/>
      <c r="E242" s="383"/>
      <c r="F242" s="383"/>
      <c r="G242" s="383"/>
      <c r="H242" s="383"/>
      <c r="I242" s="383"/>
      <c r="J242" s="383"/>
      <c r="K242" s="383" t="s">
        <v>17345</v>
      </c>
      <c r="L242" s="383"/>
      <c r="M242" s="383"/>
      <c r="N242" s="383" t="s">
        <v>17329</v>
      </c>
      <c r="O242" s="383"/>
      <c r="P242" s="383"/>
      <c r="Q242" s="383"/>
      <c r="R242" s="383"/>
      <c r="S242" s="383"/>
      <c r="T242" s="383"/>
      <c r="U242" s="383"/>
      <c r="V242" s="383"/>
      <c r="W242" s="383"/>
      <c r="X242" s="383"/>
      <c r="Y242" s="397">
        <v>40283</v>
      </c>
      <c r="Z242" s="383"/>
      <c r="AA242" s="383"/>
      <c r="AB242" s="383"/>
      <c r="AC242" s="383"/>
      <c r="AD242" s="383"/>
      <c r="AE242" s="383"/>
      <c r="AF242" s="383"/>
      <c r="AG242" s="383" t="s">
        <v>17282</v>
      </c>
      <c r="AH242" s="387">
        <v>6.4609375</v>
      </c>
      <c r="AI242" s="387">
        <v>92.970710754394531</v>
      </c>
      <c r="AJ242" s="399">
        <v>99.431648254394531</v>
      </c>
      <c r="AK242" s="400">
        <v>16.230958938598633</v>
      </c>
      <c r="AL242" s="388">
        <v>6.4978682476124483E-2</v>
      </c>
      <c r="AM242" s="383" t="s">
        <v>17283</v>
      </c>
      <c r="AN242" s="383" t="s">
        <v>17346</v>
      </c>
      <c r="AO242" s="383"/>
      <c r="AP242" s="383"/>
      <c r="AQ242" s="383"/>
      <c r="AR242" s="389"/>
    </row>
    <row r="243" spans="1:44" x14ac:dyDescent="0.25">
      <c r="A243" s="396" t="s">
        <v>17344</v>
      </c>
      <c r="B243" s="383"/>
      <c r="C243" s="383"/>
      <c r="D243" s="383"/>
      <c r="E243" s="383"/>
      <c r="F243" s="383"/>
      <c r="G243" s="383"/>
      <c r="H243" s="383"/>
      <c r="I243" s="383"/>
      <c r="J243" s="383"/>
      <c r="K243" s="383" t="s">
        <v>17345</v>
      </c>
      <c r="L243" s="383"/>
      <c r="M243" s="383"/>
      <c r="N243" s="383" t="s">
        <v>17329</v>
      </c>
      <c r="O243" s="383"/>
      <c r="P243" s="383"/>
      <c r="Q243" s="383"/>
      <c r="R243" s="383"/>
      <c r="S243" s="383"/>
      <c r="T243" s="383"/>
      <c r="U243" s="383"/>
      <c r="V243" s="383"/>
      <c r="W243" s="383"/>
      <c r="X243" s="383"/>
      <c r="Y243" s="397">
        <v>40283</v>
      </c>
      <c r="Z243" s="383"/>
      <c r="AA243" s="383"/>
      <c r="AB243" s="383"/>
      <c r="AC243" s="383"/>
      <c r="AD243" s="383"/>
      <c r="AE243" s="383"/>
      <c r="AF243" s="383"/>
      <c r="AG243" s="383" t="s">
        <v>17282</v>
      </c>
      <c r="AH243" s="387">
        <v>6.318359375</v>
      </c>
      <c r="AI243" s="387">
        <v>92.841804504394531</v>
      </c>
      <c r="AJ243" s="399">
        <v>99.160163879394531</v>
      </c>
      <c r="AK243" s="400">
        <v>16.231935501098633</v>
      </c>
      <c r="AL243" s="388">
        <v>6.371872663184408E-2</v>
      </c>
      <c r="AM243" s="383" t="s">
        <v>17283</v>
      </c>
      <c r="AN243" s="383" t="s">
        <v>17346</v>
      </c>
      <c r="AO243" s="383"/>
      <c r="AP243" s="383"/>
      <c r="AQ243" s="383"/>
      <c r="AR243" s="389"/>
    </row>
    <row r="244" spans="1:44" x14ac:dyDescent="0.25">
      <c r="A244" s="396" t="s">
        <v>17344</v>
      </c>
      <c r="B244" s="383"/>
      <c r="C244" s="383"/>
      <c r="D244" s="383"/>
      <c r="E244" s="383"/>
      <c r="F244" s="383"/>
      <c r="G244" s="383"/>
      <c r="H244" s="383"/>
      <c r="I244" s="383"/>
      <c r="J244" s="383"/>
      <c r="K244" s="383" t="s">
        <v>17345</v>
      </c>
      <c r="L244" s="383"/>
      <c r="M244" s="383"/>
      <c r="N244" s="383" t="s">
        <v>17329</v>
      </c>
      <c r="O244" s="383"/>
      <c r="P244" s="383"/>
      <c r="Q244" s="383"/>
      <c r="R244" s="383"/>
      <c r="S244" s="383"/>
      <c r="T244" s="383"/>
      <c r="U244" s="383"/>
      <c r="V244" s="383"/>
      <c r="W244" s="383"/>
      <c r="X244" s="383"/>
      <c r="Y244" s="397">
        <v>40283</v>
      </c>
      <c r="Z244" s="383"/>
      <c r="AA244" s="383"/>
      <c r="AB244" s="383"/>
      <c r="AC244" s="383"/>
      <c r="AD244" s="383"/>
      <c r="AE244" s="383"/>
      <c r="AF244" s="383"/>
      <c r="AG244" s="383" t="s">
        <v>17282</v>
      </c>
      <c r="AH244" s="387">
        <v>6.193359375</v>
      </c>
      <c r="AI244" s="387">
        <v>92.800788879394531</v>
      </c>
      <c r="AJ244" s="399">
        <v>98.994148254394531</v>
      </c>
      <c r="AK244" s="400">
        <v>16.225587844848633</v>
      </c>
      <c r="AL244" s="388">
        <v>6.2562883606860728E-2</v>
      </c>
      <c r="AM244" s="383" t="s">
        <v>17283</v>
      </c>
      <c r="AN244" s="383" t="s">
        <v>17346</v>
      </c>
      <c r="AO244" s="383"/>
      <c r="AP244" s="383"/>
      <c r="AQ244" s="383"/>
      <c r="AR244" s="389"/>
    </row>
    <row r="245" spans="1:44" x14ac:dyDescent="0.25">
      <c r="A245" s="396" t="s">
        <v>17344</v>
      </c>
      <c r="B245" s="383"/>
      <c r="C245" s="383"/>
      <c r="D245" s="383"/>
      <c r="E245" s="383"/>
      <c r="F245" s="383"/>
      <c r="G245" s="383"/>
      <c r="H245" s="383"/>
      <c r="I245" s="383"/>
      <c r="J245" s="383"/>
      <c r="K245" s="383" t="s">
        <v>17345</v>
      </c>
      <c r="L245" s="383"/>
      <c r="M245" s="383"/>
      <c r="N245" s="383" t="s">
        <v>17329</v>
      </c>
      <c r="O245" s="383"/>
      <c r="P245" s="383"/>
      <c r="Q245" s="383"/>
      <c r="R245" s="383"/>
      <c r="S245" s="383"/>
      <c r="T245" s="383"/>
      <c r="U245" s="383"/>
      <c r="V245" s="383"/>
      <c r="W245" s="383"/>
      <c r="X245" s="383"/>
      <c r="Y245" s="397">
        <v>40283</v>
      </c>
      <c r="Z245" s="383"/>
      <c r="AA245" s="383"/>
      <c r="AB245" s="383"/>
      <c r="AC245" s="383"/>
      <c r="AD245" s="383"/>
      <c r="AE245" s="383"/>
      <c r="AF245" s="383"/>
      <c r="AG245" s="383" t="s">
        <v>17282</v>
      </c>
      <c r="AH245" s="387">
        <v>6.408203125</v>
      </c>
      <c r="AI245" s="387">
        <v>92.894546508789063</v>
      </c>
      <c r="AJ245" s="399">
        <v>99.302749633789063</v>
      </c>
      <c r="AK245" s="400">
        <v>16.230472564697266</v>
      </c>
      <c r="AL245" s="388">
        <v>6.4531980721906662E-2</v>
      </c>
      <c r="AM245" s="383" t="s">
        <v>17283</v>
      </c>
      <c r="AN245" s="383" t="s">
        <v>17346</v>
      </c>
      <c r="AO245" s="383"/>
      <c r="AP245" s="383"/>
      <c r="AQ245" s="383"/>
      <c r="AR245" s="389"/>
    </row>
    <row r="246" spans="1:44" x14ac:dyDescent="0.25">
      <c r="A246" s="396" t="s">
        <v>17344</v>
      </c>
      <c r="B246" s="383"/>
      <c r="C246" s="383"/>
      <c r="D246" s="383"/>
      <c r="E246" s="383"/>
      <c r="F246" s="383"/>
      <c r="G246" s="383"/>
      <c r="H246" s="383"/>
      <c r="I246" s="383"/>
      <c r="J246" s="383"/>
      <c r="K246" s="383" t="s">
        <v>17345</v>
      </c>
      <c r="L246" s="383"/>
      <c r="M246" s="383"/>
      <c r="N246" s="383" t="s">
        <v>17329</v>
      </c>
      <c r="O246" s="383"/>
      <c r="P246" s="383"/>
      <c r="Q246" s="383"/>
      <c r="R246" s="383"/>
      <c r="S246" s="383"/>
      <c r="T246" s="383"/>
      <c r="U246" s="383"/>
      <c r="V246" s="383"/>
      <c r="W246" s="383"/>
      <c r="X246" s="383"/>
      <c r="Y246" s="397">
        <v>40283</v>
      </c>
      <c r="Z246" s="383"/>
      <c r="AA246" s="383"/>
      <c r="AB246" s="383"/>
      <c r="AC246" s="383"/>
      <c r="AD246" s="383"/>
      <c r="AE246" s="383"/>
      <c r="AF246" s="383"/>
      <c r="AG246" s="383" t="s">
        <v>17282</v>
      </c>
      <c r="AH246" s="387">
        <v>6.44921875</v>
      </c>
      <c r="AI246" s="387">
        <v>92.867202758789063</v>
      </c>
      <c r="AJ246" s="399">
        <v>99.316421508789063</v>
      </c>
      <c r="AK246" s="400">
        <v>16.228031158447266</v>
      </c>
      <c r="AL246" s="388">
        <v>6.4936076552348121E-2</v>
      </c>
      <c r="AM246" s="383" t="s">
        <v>17283</v>
      </c>
      <c r="AN246" s="383" t="s">
        <v>17346</v>
      </c>
      <c r="AO246" s="383"/>
      <c r="AP246" s="383"/>
      <c r="AQ246" s="383"/>
      <c r="AR246" s="389"/>
    </row>
    <row r="247" spans="1:44" x14ac:dyDescent="0.25">
      <c r="A247" s="396" t="s">
        <v>17344</v>
      </c>
      <c r="B247" s="383"/>
      <c r="C247" s="383"/>
      <c r="D247" s="383"/>
      <c r="E247" s="383"/>
      <c r="F247" s="383"/>
      <c r="G247" s="383"/>
      <c r="H247" s="383"/>
      <c r="I247" s="383"/>
      <c r="J247" s="383"/>
      <c r="K247" s="383" t="s">
        <v>17345</v>
      </c>
      <c r="L247" s="383"/>
      <c r="M247" s="383"/>
      <c r="N247" s="383" t="s">
        <v>17329</v>
      </c>
      <c r="O247" s="383"/>
      <c r="P247" s="383"/>
      <c r="Q247" s="383"/>
      <c r="R247" s="383"/>
      <c r="S247" s="383"/>
      <c r="T247" s="383"/>
      <c r="U247" s="383"/>
      <c r="V247" s="383"/>
      <c r="W247" s="383"/>
      <c r="X247" s="383"/>
      <c r="Y247" s="397">
        <v>40283</v>
      </c>
      <c r="Z247" s="383"/>
      <c r="AA247" s="383"/>
      <c r="AB247" s="383"/>
      <c r="AC247" s="383"/>
      <c r="AD247" s="383"/>
      <c r="AE247" s="383"/>
      <c r="AF247" s="383"/>
      <c r="AG247" s="383" t="s">
        <v>17282</v>
      </c>
      <c r="AH247" s="387">
        <v>5.81640625</v>
      </c>
      <c r="AI247" s="387">
        <v>92.957077026367188</v>
      </c>
      <c r="AJ247" s="399">
        <v>98.773483276367188</v>
      </c>
      <c r="AK247" s="387">
        <v>16.186534881591797</v>
      </c>
      <c r="AL247" s="388">
        <v>5.8886312976588619E-2</v>
      </c>
      <c r="AM247" s="383" t="s">
        <v>17283</v>
      </c>
      <c r="AN247" s="383" t="s">
        <v>17346</v>
      </c>
      <c r="AO247" s="383"/>
      <c r="AP247" s="383"/>
      <c r="AQ247" s="383"/>
      <c r="AR247" s="389"/>
    </row>
    <row r="248" spans="1:44" x14ac:dyDescent="0.25">
      <c r="A248" s="396" t="s">
        <v>17344</v>
      </c>
      <c r="B248" s="383"/>
      <c r="C248" s="383"/>
      <c r="D248" s="383"/>
      <c r="E248" s="383"/>
      <c r="F248" s="383"/>
      <c r="G248" s="383"/>
      <c r="H248" s="383"/>
      <c r="I248" s="383"/>
      <c r="J248" s="383"/>
      <c r="K248" s="383" t="s">
        <v>17345</v>
      </c>
      <c r="L248" s="383"/>
      <c r="M248" s="383"/>
      <c r="N248" s="383" t="s">
        <v>17329</v>
      </c>
      <c r="O248" s="383"/>
      <c r="P248" s="383"/>
      <c r="Q248" s="383"/>
      <c r="R248" s="383"/>
      <c r="S248" s="383"/>
      <c r="T248" s="383"/>
      <c r="U248" s="383"/>
      <c r="V248" s="383"/>
      <c r="W248" s="383"/>
      <c r="X248" s="383"/>
      <c r="Y248" s="397">
        <v>40283</v>
      </c>
      <c r="Z248" s="383"/>
      <c r="AA248" s="383"/>
      <c r="AB248" s="383"/>
      <c r="AC248" s="383"/>
      <c r="AD248" s="383"/>
      <c r="AE248" s="383"/>
      <c r="AF248" s="383"/>
      <c r="AG248" s="383" t="s">
        <v>17282</v>
      </c>
      <c r="AH248" s="387">
        <v>5.681640625</v>
      </c>
      <c r="AI248" s="387">
        <v>92.980514526367188</v>
      </c>
      <c r="AJ248" s="399">
        <v>98.662155151367188</v>
      </c>
      <c r="AK248" s="387">
        <v>16.188976287841797</v>
      </c>
      <c r="AL248" s="388">
        <v>5.7586828670864162E-2</v>
      </c>
      <c r="AM248" s="383" t="s">
        <v>17283</v>
      </c>
      <c r="AN248" s="383" t="s">
        <v>17346</v>
      </c>
      <c r="AO248" s="383"/>
      <c r="AP248" s="383"/>
      <c r="AQ248" s="383"/>
      <c r="AR248" s="389"/>
    </row>
    <row r="249" spans="1:44" x14ac:dyDescent="0.25">
      <c r="A249" s="396" t="s">
        <v>17344</v>
      </c>
      <c r="B249" s="383"/>
      <c r="C249" s="383"/>
      <c r="D249" s="383"/>
      <c r="E249" s="383"/>
      <c r="F249" s="383"/>
      <c r="G249" s="383"/>
      <c r="H249" s="383"/>
      <c r="I249" s="383"/>
      <c r="J249" s="383"/>
      <c r="K249" s="383" t="s">
        <v>17345</v>
      </c>
      <c r="L249" s="383"/>
      <c r="M249" s="383"/>
      <c r="N249" s="383" t="s">
        <v>17329</v>
      </c>
      <c r="O249" s="383"/>
      <c r="P249" s="383"/>
      <c r="Q249" s="383"/>
      <c r="R249" s="383"/>
      <c r="S249" s="383"/>
      <c r="T249" s="383"/>
      <c r="U249" s="383"/>
      <c r="V249" s="383"/>
      <c r="W249" s="383"/>
      <c r="X249" s="383"/>
      <c r="Y249" s="397">
        <v>40283</v>
      </c>
      <c r="Z249" s="383"/>
      <c r="AA249" s="383"/>
      <c r="AB249" s="383"/>
      <c r="AC249" s="383"/>
      <c r="AD249" s="383"/>
      <c r="AE249" s="383"/>
      <c r="AF249" s="383"/>
      <c r="AG249" s="383" t="s">
        <v>17282</v>
      </c>
      <c r="AH249" s="387">
        <v>5.673828125</v>
      </c>
      <c r="AI249" s="387">
        <v>93.035202026367188</v>
      </c>
      <c r="AJ249" s="399">
        <v>98.709030151367188</v>
      </c>
      <c r="AK249" s="387">
        <v>16.187999725341797</v>
      </c>
      <c r="AL249" s="388">
        <v>5.7480335044315232E-2</v>
      </c>
      <c r="AM249" s="383" t="s">
        <v>17283</v>
      </c>
      <c r="AN249" s="383" t="s">
        <v>17346</v>
      </c>
      <c r="AO249" s="383"/>
      <c r="AP249" s="383"/>
      <c r="AQ249" s="383"/>
      <c r="AR249" s="389"/>
    </row>
    <row r="250" spans="1:44" x14ac:dyDescent="0.25">
      <c r="A250" s="396" t="s">
        <v>17344</v>
      </c>
      <c r="B250" s="383"/>
      <c r="C250" s="383"/>
      <c r="D250" s="383"/>
      <c r="E250" s="383"/>
      <c r="F250" s="383"/>
      <c r="G250" s="383"/>
      <c r="H250" s="383"/>
      <c r="I250" s="383"/>
      <c r="J250" s="383"/>
      <c r="K250" s="383" t="s">
        <v>17345</v>
      </c>
      <c r="L250" s="383"/>
      <c r="M250" s="383"/>
      <c r="N250" s="383" t="s">
        <v>17329</v>
      </c>
      <c r="O250" s="383"/>
      <c r="P250" s="383"/>
      <c r="Q250" s="383"/>
      <c r="R250" s="383"/>
      <c r="S250" s="383"/>
      <c r="T250" s="383"/>
      <c r="U250" s="383"/>
      <c r="V250" s="383"/>
      <c r="W250" s="383"/>
      <c r="X250" s="383"/>
      <c r="Y250" s="397">
        <v>40283</v>
      </c>
      <c r="Z250" s="383"/>
      <c r="AA250" s="383"/>
      <c r="AB250" s="383"/>
      <c r="AC250" s="383"/>
      <c r="AD250" s="383"/>
      <c r="AE250" s="383"/>
      <c r="AF250" s="383"/>
      <c r="AG250" s="383" t="s">
        <v>17282</v>
      </c>
      <c r="AH250" s="387">
        <v>5.63671875</v>
      </c>
      <c r="AI250" s="387">
        <v>93.123100280761719</v>
      </c>
      <c r="AJ250" s="399">
        <v>98.759819030761719</v>
      </c>
      <c r="AK250" s="387">
        <v>16.18800163269043</v>
      </c>
      <c r="AL250" s="388">
        <v>5.7075021049241434E-2</v>
      </c>
      <c r="AM250" s="383" t="s">
        <v>17283</v>
      </c>
      <c r="AN250" s="383" t="s">
        <v>17346</v>
      </c>
      <c r="AO250" s="383"/>
      <c r="AP250" s="383"/>
      <c r="AQ250" s="383"/>
      <c r="AR250" s="389"/>
    </row>
    <row r="251" spans="1:44" x14ac:dyDescent="0.25">
      <c r="A251" s="396" t="s">
        <v>17344</v>
      </c>
      <c r="B251" s="383"/>
      <c r="C251" s="383"/>
      <c r="D251" s="383"/>
      <c r="E251" s="383"/>
      <c r="F251" s="383"/>
      <c r="G251" s="383"/>
      <c r="H251" s="383"/>
      <c r="I251" s="383"/>
      <c r="J251" s="383"/>
      <c r="K251" s="383" t="s">
        <v>17345</v>
      </c>
      <c r="L251" s="383"/>
      <c r="M251" s="383"/>
      <c r="N251" s="383" t="s">
        <v>17329</v>
      </c>
      <c r="O251" s="383"/>
      <c r="P251" s="383"/>
      <c r="Q251" s="383"/>
      <c r="R251" s="383"/>
      <c r="S251" s="383"/>
      <c r="T251" s="383"/>
      <c r="U251" s="383"/>
      <c r="V251" s="383"/>
      <c r="W251" s="383"/>
      <c r="X251" s="383"/>
      <c r="Y251" s="397">
        <v>40283</v>
      </c>
      <c r="Z251" s="383"/>
      <c r="AA251" s="383"/>
      <c r="AB251" s="383"/>
      <c r="AC251" s="383"/>
      <c r="AD251" s="383"/>
      <c r="AE251" s="383"/>
      <c r="AF251" s="383"/>
      <c r="AG251" s="383" t="s">
        <v>17282</v>
      </c>
      <c r="AH251" s="387">
        <v>5.736328125</v>
      </c>
      <c r="AI251" s="387">
        <v>93.068412780761719</v>
      </c>
      <c r="AJ251" s="399">
        <v>98.804740905761719</v>
      </c>
      <c r="AK251" s="387">
        <v>16.18995475769043</v>
      </c>
      <c r="AL251" s="388">
        <v>5.8057215396892868E-2</v>
      </c>
      <c r="AM251" s="383" t="s">
        <v>17283</v>
      </c>
      <c r="AN251" s="383" t="s">
        <v>17346</v>
      </c>
      <c r="AO251" s="383"/>
      <c r="AP251" s="383"/>
      <c r="AQ251" s="383"/>
      <c r="AR251" s="389"/>
    </row>
    <row r="252" spans="1:44" x14ac:dyDescent="0.25">
      <c r="A252" s="396" t="s">
        <v>17344</v>
      </c>
      <c r="B252" s="383"/>
      <c r="C252" s="383"/>
      <c r="D252" s="383"/>
      <c r="E252" s="383"/>
      <c r="F252" s="383"/>
      <c r="G252" s="383"/>
      <c r="H252" s="383"/>
      <c r="I252" s="383"/>
      <c r="J252" s="383"/>
      <c r="K252" s="383" t="s">
        <v>17345</v>
      </c>
      <c r="L252" s="383"/>
      <c r="M252" s="383"/>
      <c r="N252" s="383" t="s">
        <v>17329</v>
      </c>
      <c r="O252" s="383"/>
      <c r="P252" s="383"/>
      <c r="Q252" s="383"/>
      <c r="R252" s="383"/>
      <c r="S252" s="383"/>
      <c r="T252" s="383"/>
      <c r="U252" s="383"/>
      <c r="V252" s="383"/>
      <c r="W252" s="383"/>
      <c r="X252" s="383"/>
      <c r="Y252" s="397">
        <v>40283</v>
      </c>
      <c r="Z252" s="383"/>
      <c r="AA252" s="383"/>
      <c r="AB252" s="383"/>
      <c r="AC252" s="383"/>
      <c r="AD252" s="383"/>
      <c r="AE252" s="383"/>
      <c r="AF252" s="383"/>
      <c r="AG252" s="383" t="s">
        <v>17282</v>
      </c>
      <c r="AH252" s="387">
        <v>5.869140625</v>
      </c>
      <c r="AI252" s="387">
        <v>92.949272155761719</v>
      </c>
      <c r="AJ252" s="399">
        <v>98.818412780761719</v>
      </c>
      <c r="AK252" s="387">
        <v>16.20313835144043</v>
      </c>
      <c r="AL252" s="388">
        <v>5.939318857530388E-2</v>
      </c>
      <c r="AM252" s="383" t="s">
        <v>17283</v>
      </c>
      <c r="AN252" s="383" t="s">
        <v>17346</v>
      </c>
      <c r="AO252" s="383"/>
      <c r="AP252" s="383"/>
      <c r="AQ252" s="383"/>
      <c r="AR252" s="389"/>
    </row>
    <row r="253" spans="1:44" x14ac:dyDescent="0.25">
      <c r="A253" s="396" t="s">
        <v>17344</v>
      </c>
      <c r="B253" s="383"/>
      <c r="C253" s="383"/>
      <c r="D253" s="383"/>
      <c r="E253" s="383"/>
      <c r="F253" s="383"/>
      <c r="G253" s="383"/>
      <c r="H253" s="383"/>
      <c r="I253" s="383"/>
      <c r="J253" s="383"/>
      <c r="K253" s="383" t="s">
        <v>17345</v>
      </c>
      <c r="L253" s="383"/>
      <c r="M253" s="383"/>
      <c r="N253" s="383" t="s">
        <v>17329</v>
      </c>
      <c r="O253" s="383"/>
      <c r="P253" s="383"/>
      <c r="Q253" s="383"/>
      <c r="R253" s="383"/>
      <c r="S253" s="383"/>
      <c r="T253" s="383"/>
      <c r="U253" s="383"/>
      <c r="V253" s="383"/>
      <c r="W253" s="383"/>
      <c r="X253" s="383"/>
      <c r="Y253" s="397">
        <v>40283</v>
      </c>
      <c r="Z253" s="383"/>
      <c r="AA253" s="383"/>
      <c r="AB253" s="383"/>
      <c r="AC253" s="383"/>
      <c r="AD253" s="383"/>
      <c r="AE253" s="383"/>
      <c r="AF253" s="383"/>
      <c r="AG253" s="383" t="s">
        <v>17282</v>
      </c>
      <c r="AH253" s="387">
        <v>5.900390625</v>
      </c>
      <c r="AI253" s="387">
        <v>92.933647155761719</v>
      </c>
      <c r="AJ253" s="399">
        <v>98.834037780761719</v>
      </c>
      <c r="AK253" s="387">
        <v>16.19337272644043</v>
      </c>
      <c r="AL253" s="388">
        <v>5.9699985526125342E-2</v>
      </c>
      <c r="AM253" s="383" t="s">
        <v>17283</v>
      </c>
      <c r="AN253" s="383" t="s">
        <v>17346</v>
      </c>
      <c r="AO253" s="383"/>
      <c r="AP253" s="383"/>
      <c r="AQ253" s="383"/>
      <c r="AR253" s="389"/>
    </row>
    <row r="254" spans="1:44" x14ac:dyDescent="0.25">
      <c r="A254" s="396" t="s">
        <v>17344</v>
      </c>
      <c r="B254" s="383"/>
      <c r="C254" s="383"/>
      <c r="D254" s="383"/>
      <c r="E254" s="383"/>
      <c r="F254" s="383"/>
      <c r="G254" s="383"/>
      <c r="H254" s="383"/>
      <c r="I254" s="383"/>
      <c r="J254" s="383"/>
      <c r="K254" s="383" t="s">
        <v>17345</v>
      </c>
      <c r="L254" s="383"/>
      <c r="M254" s="383"/>
      <c r="N254" s="383" t="s">
        <v>17329</v>
      </c>
      <c r="O254" s="383"/>
      <c r="P254" s="383"/>
      <c r="Q254" s="383"/>
      <c r="R254" s="383"/>
      <c r="S254" s="383"/>
      <c r="T254" s="383"/>
      <c r="U254" s="383"/>
      <c r="V254" s="383"/>
      <c r="W254" s="383"/>
      <c r="X254" s="383"/>
      <c r="Y254" s="397">
        <v>40283</v>
      </c>
      <c r="Z254" s="383"/>
      <c r="AA254" s="383"/>
      <c r="AB254" s="383"/>
      <c r="AC254" s="383"/>
      <c r="AD254" s="383"/>
      <c r="AE254" s="383"/>
      <c r="AF254" s="383"/>
      <c r="AG254" s="383" t="s">
        <v>17282</v>
      </c>
      <c r="AH254" s="387">
        <v>5.734375</v>
      </c>
      <c r="AI254" s="387">
        <v>93.089897155761719</v>
      </c>
      <c r="AJ254" s="399">
        <v>98.824272155761719</v>
      </c>
      <c r="AK254" s="387">
        <v>16.19679069519043</v>
      </c>
      <c r="AL254" s="388">
        <v>5.8025977575243602E-2</v>
      </c>
      <c r="AM254" s="383" t="s">
        <v>17283</v>
      </c>
      <c r="AN254" s="383" t="s">
        <v>17346</v>
      </c>
      <c r="AO254" s="383"/>
      <c r="AP254" s="383"/>
      <c r="AQ254" s="383"/>
      <c r="AR254" s="389"/>
    </row>
    <row r="255" spans="1:44" x14ac:dyDescent="0.25">
      <c r="A255" s="396" t="s">
        <v>17344</v>
      </c>
      <c r="B255" s="383"/>
      <c r="C255" s="383"/>
      <c r="D255" s="383"/>
      <c r="E255" s="383"/>
      <c r="F255" s="383"/>
      <c r="G255" s="383"/>
      <c r="H255" s="383"/>
      <c r="I255" s="383"/>
      <c r="J255" s="383"/>
      <c r="K255" s="383" t="s">
        <v>17345</v>
      </c>
      <c r="L255" s="383"/>
      <c r="M255" s="383"/>
      <c r="N255" s="383" t="s">
        <v>17329</v>
      </c>
      <c r="O255" s="383"/>
      <c r="P255" s="383"/>
      <c r="Q255" s="383"/>
      <c r="R255" s="383"/>
      <c r="S255" s="383"/>
      <c r="T255" s="383"/>
      <c r="U255" s="383"/>
      <c r="V255" s="383"/>
      <c r="W255" s="383"/>
      <c r="X255" s="383"/>
      <c r="Y255" s="397">
        <v>40283</v>
      </c>
      <c r="Z255" s="383"/>
      <c r="AA255" s="383"/>
      <c r="AB255" s="383"/>
      <c r="AC255" s="383"/>
      <c r="AD255" s="383"/>
      <c r="AE255" s="383"/>
      <c r="AF255" s="383"/>
      <c r="AG255" s="383" t="s">
        <v>17282</v>
      </c>
      <c r="AH255" s="387">
        <v>6.083984375</v>
      </c>
      <c r="AI255" s="387">
        <v>92.970756530761719</v>
      </c>
      <c r="AJ255" s="399">
        <v>99.054740905761719</v>
      </c>
      <c r="AK255" s="387">
        <v>16.18946647644043</v>
      </c>
      <c r="AL255" s="388">
        <v>6.1420425911649756E-2</v>
      </c>
      <c r="AM255" s="383" t="s">
        <v>17283</v>
      </c>
      <c r="AN255" s="383" t="s">
        <v>17346</v>
      </c>
      <c r="AO255" s="383"/>
      <c r="AP255" s="383"/>
      <c r="AQ255" s="383"/>
      <c r="AR255" s="389"/>
    </row>
    <row r="256" spans="1:44" x14ac:dyDescent="0.25">
      <c r="A256" s="396" t="s">
        <v>17344</v>
      </c>
      <c r="B256" s="383"/>
      <c r="C256" s="383"/>
      <c r="D256" s="383"/>
      <c r="E256" s="383"/>
      <c r="F256" s="383"/>
      <c r="G256" s="383"/>
      <c r="H256" s="383"/>
      <c r="I256" s="383"/>
      <c r="J256" s="383"/>
      <c r="K256" s="383" t="s">
        <v>17345</v>
      </c>
      <c r="L256" s="383"/>
      <c r="M256" s="383"/>
      <c r="N256" s="383" t="s">
        <v>17329</v>
      </c>
      <c r="O256" s="383"/>
      <c r="P256" s="383"/>
      <c r="Q256" s="383"/>
      <c r="R256" s="383"/>
      <c r="S256" s="383"/>
      <c r="T256" s="383"/>
      <c r="U256" s="383"/>
      <c r="V256" s="383"/>
      <c r="W256" s="383"/>
      <c r="X256" s="383"/>
      <c r="Y256" s="397">
        <v>40283</v>
      </c>
      <c r="Z256" s="383"/>
      <c r="AA256" s="383"/>
      <c r="AB256" s="383"/>
      <c r="AC256" s="383"/>
      <c r="AD256" s="383"/>
      <c r="AE256" s="383"/>
      <c r="AF256" s="383"/>
      <c r="AG256" s="383" t="s">
        <v>17282</v>
      </c>
      <c r="AH256" s="387">
        <v>6.029296875</v>
      </c>
      <c r="AI256" s="387">
        <v>93.140678405761719</v>
      </c>
      <c r="AJ256" s="399">
        <v>99.169975280761719</v>
      </c>
      <c r="AK256" s="387">
        <v>16.19386100769043</v>
      </c>
      <c r="AL256" s="388">
        <v>6.0797603890999877E-2</v>
      </c>
      <c r="AM256" s="383" t="s">
        <v>17283</v>
      </c>
      <c r="AN256" s="383" t="s">
        <v>17346</v>
      </c>
      <c r="AO256" s="383"/>
      <c r="AP256" s="383"/>
      <c r="AQ256" s="383"/>
      <c r="AR256" s="389"/>
    </row>
    <row r="257" spans="1:44" x14ac:dyDescent="0.25">
      <c r="A257" s="396" t="s">
        <v>17344</v>
      </c>
      <c r="B257" s="383"/>
      <c r="C257" s="383"/>
      <c r="D257" s="383"/>
      <c r="E257" s="383"/>
      <c r="F257" s="383"/>
      <c r="G257" s="383"/>
      <c r="H257" s="383"/>
      <c r="I257" s="383"/>
      <c r="J257" s="383"/>
      <c r="K257" s="383" t="s">
        <v>17345</v>
      </c>
      <c r="L257" s="383"/>
      <c r="M257" s="383"/>
      <c r="N257" s="383" t="s">
        <v>17329</v>
      </c>
      <c r="O257" s="383"/>
      <c r="P257" s="383"/>
      <c r="Q257" s="383"/>
      <c r="R257" s="383"/>
      <c r="S257" s="383"/>
      <c r="T257" s="383"/>
      <c r="U257" s="383"/>
      <c r="V257" s="383"/>
      <c r="W257" s="383"/>
      <c r="X257" s="383"/>
      <c r="Y257" s="397">
        <v>40283</v>
      </c>
      <c r="Z257" s="383"/>
      <c r="AA257" s="383"/>
      <c r="AB257" s="383"/>
      <c r="AC257" s="383"/>
      <c r="AD257" s="383"/>
      <c r="AE257" s="383"/>
      <c r="AF257" s="383"/>
      <c r="AG257" s="383" t="s">
        <v>17282</v>
      </c>
      <c r="AH257" s="387">
        <v>6.05859375</v>
      </c>
      <c r="AI257" s="387">
        <v>93.078178405761719</v>
      </c>
      <c r="AJ257" s="399">
        <v>99.136772155761719</v>
      </c>
      <c r="AK257" s="387">
        <v>16.18653678894043</v>
      </c>
      <c r="AL257" s="388">
        <v>6.1113486128848926E-2</v>
      </c>
      <c r="AM257" s="383" t="s">
        <v>17283</v>
      </c>
      <c r="AN257" s="383" t="s">
        <v>17346</v>
      </c>
      <c r="AO257" s="383"/>
      <c r="AP257" s="383"/>
      <c r="AQ257" s="383"/>
      <c r="AR257" s="389"/>
    </row>
    <row r="258" spans="1:44" x14ac:dyDescent="0.25">
      <c r="A258" s="396" t="s">
        <v>17344</v>
      </c>
      <c r="B258" s="383"/>
      <c r="C258" s="383"/>
      <c r="D258" s="383"/>
      <c r="E258" s="383"/>
      <c r="F258" s="383"/>
      <c r="G258" s="383"/>
      <c r="H258" s="383"/>
      <c r="I258" s="383"/>
      <c r="J258" s="383"/>
      <c r="K258" s="383" t="s">
        <v>17345</v>
      </c>
      <c r="L258" s="383"/>
      <c r="M258" s="383"/>
      <c r="N258" s="383" t="s">
        <v>17329</v>
      </c>
      <c r="O258" s="383"/>
      <c r="P258" s="383"/>
      <c r="Q258" s="383"/>
      <c r="R258" s="383"/>
      <c r="S258" s="383"/>
      <c r="T258" s="383"/>
      <c r="U258" s="383"/>
      <c r="V258" s="383"/>
      <c r="W258" s="383"/>
      <c r="X258" s="383"/>
      <c r="Y258" s="397">
        <v>40283</v>
      </c>
      <c r="Z258" s="383"/>
      <c r="AA258" s="383"/>
      <c r="AB258" s="383"/>
      <c r="AC258" s="383"/>
      <c r="AD258" s="383"/>
      <c r="AE258" s="383"/>
      <c r="AF258" s="383"/>
      <c r="AG258" s="383" t="s">
        <v>17282</v>
      </c>
      <c r="AH258" s="387">
        <v>5.837890625</v>
      </c>
      <c r="AI258" s="387">
        <v>93.238334655761719</v>
      </c>
      <c r="AJ258" s="399">
        <v>99.076225280761719</v>
      </c>
      <c r="AK258" s="387">
        <v>16.18604850769043</v>
      </c>
      <c r="AL258" s="388">
        <v>5.8923224097977234E-2</v>
      </c>
      <c r="AM258" s="383" t="s">
        <v>17283</v>
      </c>
      <c r="AN258" s="383" t="s">
        <v>17346</v>
      </c>
      <c r="AO258" s="383"/>
      <c r="AP258" s="383"/>
      <c r="AQ258" s="383"/>
      <c r="AR258" s="389"/>
    </row>
    <row r="259" spans="1:44" x14ac:dyDescent="0.25">
      <c r="A259" s="396" t="s">
        <v>17344</v>
      </c>
      <c r="B259" s="383"/>
      <c r="C259" s="383"/>
      <c r="D259" s="383"/>
      <c r="E259" s="383"/>
      <c r="F259" s="383"/>
      <c r="G259" s="383"/>
      <c r="H259" s="383"/>
      <c r="I259" s="383"/>
      <c r="J259" s="383"/>
      <c r="K259" s="383" t="s">
        <v>17345</v>
      </c>
      <c r="L259" s="383"/>
      <c r="M259" s="383"/>
      <c r="N259" s="383" t="s">
        <v>17329</v>
      </c>
      <c r="O259" s="383"/>
      <c r="P259" s="383"/>
      <c r="Q259" s="383"/>
      <c r="R259" s="383"/>
      <c r="S259" s="383"/>
      <c r="T259" s="383"/>
      <c r="U259" s="383"/>
      <c r="V259" s="383"/>
      <c r="W259" s="383"/>
      <c r="X259" s="383"/>
      <c r="Y259" s="397">
        <v>40283</v>
      </c>
      <c r="Z259" s="383"/>
      <c r="AA259" s="383"/>
      <c r="AB259" s="383"/>
      <c r="AC259" s="383"/>
      <c r="AD259" s="383"/>
      <c r="AE259" s="383"/>
      <c r="AF259" s="383"/>
      <c r="AG259" s="383" t="s">
        <v>17282</v>
      </c>
      <c r="AH259" s="387">
        <v>5.986328125</v>
      </c>
      <c r="AI259" s="387">
        <v>93.2421875</v>
      </c>
      <c r="AJ259" s="399">
        <v>99.228515625</v>
      </c>
      <c r="AK259" s="387">
        <v>16.1875</v>
      </c>
      <c r="AL259" s="388">
        <v>6.0328707804349964E-2</v>
      </c>
      <c r="AM259" s="383" t="s">
        <v>17283</v>
      </c>
      <c r="AN259" s="383" t="s">
        <v>17346</v>
      </c>
      <c r="AO259" s="383"/>
      <c r="AP259" s="383"/>
      <c r="AQ259" s="383"/>
      <c r="AR259" s="389"/>
    </row>
    <row r="260" spans="1:44" x14ac:dyDescent="0.25">
      <c r="A260" s="396" t="s">
        <v>17344</v>
      </c>
      <c r="B260" s="383"/>
      <c r="C260" s="383"/>
      <c r="D260" s="383"/>
      <c r="E260" s="383"/>
      <c r="F260" s="383"/>
      <c r="G260" s="383"/>
      <c r="H260" s="383"/>
      <c r="I260" s="383"/>
      <c r="J260" s="383"/>
      <c r="K260" s="383" t="s">
        <v>17345</v>
      </c>
      <c r="L260" s="383"/>
      <c r="M260" s="383"/>
      <c r="N260" s="383" t="s">
        <v>17329</v>
      </c>
      <c r="O260" s="383"/>
      <c r="P260" s="383"/>
      <c r="Q260" s="383"/>
      <c r="R260" s="383"/>
      <c r="S260" s="383"/>
      <c r="T260" s="383"/>
      <c r="U260" s="383"/>
      <c r="V260" s="383"/>
      <c r="W260" s="383"/>
      <c r="X260" s="383"/>
      <c r="Y260" s="397">
        <v>40283</v>
      </c>
      <c r="Z260" s="383"/>
      <c r="AA260" s="383"/>
      <c r="AB260" s="383"/>
      <c r="AC260" s="383"/>
      <c r="AD260" s="383"/>
      <c r="AE260" s="383"/>
      <c r="AF260" s="383"/>
      <c r="AG260" s="383" t="s">
        <v>17282</v>
      </c>
      <c r="AH260" s="387">
        <v>5.79296875</v>
      </c>
      <c r="AI260" s="387">
        <v>93.39453125</v>
      </c>
      <c r="AJ260" s="399">
        <v>99.1875</v>
      </c>
      <c r="AK260" s="387">
        <v>16.1865234375</v>
      </c>
      <c r="AL260" s="388">
        <v>5.8404221802142407E-2</v>
      </c>
      <c r="AM260" s="383" t="s">
        <v>17283</v>
      </c>
      <c r="AN260" s="383" t="s">
        <v>17346</v>
      </c>
      <c r="AO260" s="383"/>
      <c r="AP260" s="383"/>
      <c r="AQ260" s="383"/>
      <c r="AR260" s="389"/>
    </row>
    <row r="261" spans="1:44" x14ac:dyDescent="0.25">
      <c r="A261" s="396" t="s">
        <v>17344</v>
      </c>
      <c r="B261" s="383"/>
      <c r="C261" s="383"/>
      <c r="D261" s="383"/>
      <c r="E261" s="383"/>
      <c r="F261" s="383"/>
      <c r="G261" s="383"/>
      <c r="H261" s="383"/>
      <c r="I261" s="383"/>
      <c r="J261" s="383"/>
      <c r="K261" s="383" t="s">
        <v>17345</v>
      </c>
      <c r="L261" s="383"/>
      <c r="M261" s="383"/>
      <c r="N261" s="383" t="s">
        <v>17329</v>
      </c>
      <c r="O261" s="383"/>
      <c r="P261" s="383"/>
      <c r="Q261" s="383"/>
      <c r="R261" s="383"/>
      <c r="S261" s="383"/>
      <c r="T261" s="383"/>
      <c r="U261" s="383"/>
      <c r="V261" s="383"/>
      <c r="W261" s="383"/>
      <c r="X261" s="383"/>
      <c r="Y261" s="397">
        <v>40283</v>
      </c>
      <c r="Z261" s="383"/>
      <c r="AA261" s="383"/>
      <c r="AB261" s="383"/>
      <c r="AC261" s="383"/>
      <c r="AD261" s="383"/>
      <c r="AE261" s="383"/>
      <c r="AF261" s="383"/>
      <c r="AG261" s="383" t="s">
        <v>17282</v>
      </c>
      <c r="AH261" s="387">
        <v>5.830078125</v>
      </c>
      <c r="AI261" s="387">
        <v>93.11328125</v>
      </c>
      <c r="AJ261" s="399">
        <v>98.943359375</v>
      </c>
      <c r="AK261" s="387">
        <v>16.1865234375</v>
      </c>
      <c r="AL261" s="388">
        <v>5.8923389723444998E-2</v>
      </c>
      <c r="AM261" s="383" t="s">
        <v>17283</v>
      </c>
      <c r="AN261" s="383" t="s">
        <v>17346</v>
      </c>
      <c r="AO261" s="383"/>
      <c r="AP261" s="383"/>
      <c r="AQ261" s="383"/>
      <c r="AR261" s="389"/>
    </row>
    <row r="262" spans="1:44" x14ac:dyDescent="0.25">
      <c r="A262" s="396" t="s">
        <v>17344</v>
      </c>
      <c r="B262" s="383"/>
      <c r="C262" s="383"/>
      <c r="D262" s="383"/>
      <c r="E262" s="383"/>
      <c r="F262" s="383"/>
      <c r="G262" s="383"/>
      <c r="H262" s="383"/>
      <c r="I262" s="383"/>
      <c r="J262" s="383"/>
      <c r="K262" s="383" t="s">
        <v>17345</v>
      </c>
      <c r="L262" s="383"/>
      <c r="M262" s="383"/>
      <c r="N262" s="383" t="s">
        <v>17329</v>
      </c>
      <c r="O262" s="383"/>
      <c r="P262" s="383"/>
      <c r="Q262" s="383"/>
      <c r="R262" s="383"/>
      <c r="S262" s="383"/>
      <c r="T262" s="383"/>
      <c r="U262" s="383"/>
      <c r="V262" s="383"/>
      <c r="W262" s="383"/>
      <c r="X262" s="383"/>
      <c r="Y262" s="397">
        <v>40283</v>
      </c>
      <c r="Z262" s="383"/>
      <c r="AA262" s="383"/>
      <c r="AB262" s="383"/>
      <c r="AC262" s="383"/>
      <c r="AD262" s="383"/>
      <c r="AE262" s="383"/>
      <c r="AF262" s="383"/>
      <c r="AG262" s="383" t="s">
        <v>17282</v>
      </c>
      <c r="AH262" s="387">
        <v>5.958984375</v>
      </c>
      <c r="AI262" s="387">
        <v>92.8046875</v>
      </c>
      <c r="AJ262" s="399">
        <v>98.763671875</v>
      </c>
      <c r="AK262" s="387">
        <v>16.18798828125</v>
      </c>
      <c r="AL262" s="388">
        <v>6.0335792117388813E-2</v>
      </c>
      <c r="AM262" s="383" t="s">
        <v>17283</v>
      </c>
      <c r="AN262" s="383" t="s">
        <v>17346</v>
      </c>
      <c r="AO262" s="383"/>
      <c r="AP262" s="383"/>
      <c r="AQ262" s="383"/>
      <c r="AR262" s="389"/>
    </row>
    <row r="263" spans="1:44" x14ac:dyDescent="0.25">
      <c r="A263" s="396" t="s">
        <v>17344</v>
      </c>
      <c r="B263" s="383"/>
      <c r="C263" s="383"/>
      <c r="D263" s="383"/>
      <c r="E263" s="383"/>
      <c r="F263" s="383"/>
      <c r="G263" s="383"/>
      <c r="H263" s="383"/>
      <c r="I263" s="383"/>
      <c r="J263" s="383"/>
      <c r="K263" s="383" t="s">
        <v>17345</v>
      </c>
      <c r="L263" s="383"/>
      <c r="M263" s="383"/>
      <c r="N263" s="383" t="s">
        <v>17329</v>
      </c>
      <c r="O263" s="383"/>
      <c r="P263" s="383"/>
      <c r="Q263" s="383"/>
      <c r="R263" s="383"/>
      <c r="S263" s="383"/>
      <c r="T263" s="383"/>
      <c r="U263" s="383"/>
      <c r="V263" s="383"/>
      <c r="W263" s="383"/>
      <c r="X263" s="383"/>
      <c r="Y263" s="397">
        <v>40283</v>
      </c>
      <c r="Z263" s="383"/>
      <c r="AA263" s="383"/>
      <c r="AB263" s="383"/>
      <c r="AC263" s="383"/>
      <c r="AD263" s="383"/>
      <c r="AE263" s="383"/>
      <c r="AF263" s="383"/>
      <c r="AG263" s="383" t="s">
        <v>17282</v>
      </c>
      <c r="AH263" s="387">
        <v>5.923828125</v>
      </c>
      <c r="AI263" s="387">
        <v>93.103515625</v>
      </c>
      <c r="AJ263" s="399">
        <v>99.02734375</v>
      </c>
      <c r="AK263" s="387">
        <v>16.189453125</v>
      </c>
      <c r="AL263" s="388">
        <v>5.9820125438838703E-2</v>
      </c>
      <c r="AM263" s="383" t="s">
        <v>17283</v>
      </c>
      <c r="AN263" s="383" t="s">
        <v>17346</v>
      </c>
      <c r="AO263" s="383"/>
      <c r="AP263" s="383"/>
      <c r="AQ263" s="383"/>
      <c r="AR263" s="389"/>
    </row>
    <row r="264" spans="1:44" x14ac:dyDescent="0.25">
      <c r="A264" s="396" t="s">
        <v>17344</v>
      </c>
      <c r="B264" s="383"/>
      <c r="C264" s="383"/>
      <c r="D264" s="383"/>
      <c r="E264" s="383"/>
      <c r="F264" s="383"/>
      <c r="G264" s="383"/>
      <c r="H264" s="383"/>
      <c r="I264" s="383"/>
      <c r="J264" s="383"/>
      <c r="K264" s="383" t="s">
        <v>17345</v>
      </c>
      <c r="L264" s="383"/>
      <c r="M264" s="383"/>
      <c r="N264" s="383" t="s">
        <v>17329</v>
      </c>
      <c r="O264" s="383"/>
      <c r="P264" s="383"/>
      <c r="Q264" s="383"/>
      <c r="R264" s="383"/>
      <c r="S264" s="383"/>
      <c r="T264" s="383"/>
      <c r="U264" s="383"/>
      <c r="V264" s="383"/>
      <c r="W264" s="383"/>
      <c r="X264" s="383"/>
      <c r="Y264" s="397">
        <v>40283</v>
      </c>
      <c r="Z264" s="383"/>
      <c r="AA264" s="383"/>
      <c r="AB264" s="383"/>
      <c r="AC264" s="383"/>
      <c r="AD264" s="383"/>
      <c r="AE264" s="383"/>
      <c r="AF264" s="383"/>
      <c r="AG264" s="383" t="s">
        <v>17282</v>
      </c>
      <c r="AH264" s="387">
        <v>5.94921875</v>
      </c>
      <c r="AI264" s="387">
        <v>93.044921875</v>
      </c>
      <c r="AJ264" s="399">
        <v>98.994140625</v>
      </c>
      <c r="AK264" s="387">
        <v>16.19091796875</v>
      </c>
      <c r="AL264" s="388">
        <v>6.0096675545033049E-2</v>
      </c>
      <c r="AM264" s="383" t="s">
        <v>17283</v>
      </c>
      <c r="AN264" s="383" t="s">
        <v>17346</v>
      </c>
      <c r="AO264" s="383"/>
      <c r="AP264" s="383"/>
      <c r="AQ264" s="383"/>
      <c r="AR264" s="389"/>
    </row>
    <row r="265" spans="1:44" x14ac:dyDescent="0.25">
      <c r="A265" s="396" t="s">
        <v>17344</v>
      </c>
      <c r="B265" s="383"/>
      <c r="C265" s="383"/>
      <c r="D265" s="383"/>
      <c r="E265" s="383"/>
      <c r="F265" s="383"/>
      <c r="G265" s="383"/>
      <c r="H265" s="383"/>
      <c r="I265" s="383"/>
      <c r="J265" s="383"/>
      <c r="K265" s="383" t="s">
        <v>17345</v>
      </c>
      <c r="L265" s="383"/>
      <c r="M265" s="383"/>
      <c r="N265" s="383" t="s">
        <v>17329</v>
      </c>
      <c r="O265" s="383"/>
      <c r="P265" s="383"/>
      <c r="Q265" s="383"/>
      <c r="R265" s="383"/>
      <c r="S265" s="383"/>
      <c r="T265" s="383"/>
      <c r="U265" s="383"/>
      <c r="V265" s="383"/>
      <c r="W265" s="383"/>
      <c r="X265" s="383"/>
      <c r="Y265" s="397">
        <v>40283</v>
      </c>
      <c r="Z265" s="383"/>
      <c r="AA265" s="383"/>
      <c r="AB265" s="383"/>
      <c r="AC265" s="383"/>
      <c r="AD265" s="383"/>
      <c r="AE265" s="383"/>
      <c r="AF265" s="383"/>
      <c r="AG265" s="383" t="s">
        <v>17282</v>
      </c>
      <c r="AH265" s="387">
        <v>5.962890625</v>
      </c>
      <c r="AI265" s="387">
        <v>93.0546875</v>
      </c>
      <c r="AJ265" s="399">
        <v>99.017578125</v>
      </c>
      <c r="AK265" s="387">
        <v>16.1923828125</v>
      </c>
      <c r="AL265" s="388">
        <v>6.0220525869380828E-2</v>
      </c>
      <c r="AM265" s="383" t="s">
        <v>17283</v>
      </c>
      <c r="AN265" s="383" t="s">
        <v>17346</v>
      </c>
      <c r="AO265" s="383"/>
      <c r="AP265" s="383"/>
      <c r="AQ265" s="383"/>
      <c r="AR265" s="389"/>
    </row>
    <row r="266" spans="1:44" x14ac:dyDescent="0.25">
      <c r="A266" s="396" t="s">
        <v>17344</v>
      </c>
      <c r="B266" s="383"/>
      <c r="C266" s="383"/>
      <c r="D266" s="383"/>
      <c r="E266" s="383"/>
      <c r="F266" s="383"/>
      <c r="G266" s="383"/>
      <c r="H266" s="383"/>
      <c r="I266" s="383"/>
      <c r="J266" s="383"/>
      <c r="K266" s="383" t="s">
        <v>17345</v>
      </c>
      <c r="L266" s="383"/>
      <c r="M266" s="383"/>
      <c r="N266" s="383" t="s">
        <v>17329</v>
      </c>
      <c r="O266" s="383"/>
      <c r="P266" s="383"/>
      <c r="Q266" s="383"/>
      <c r="R266" s="383"/>
      <c r="S266" s="383"/>
      <c r="T266" s="383"/>
      <c r="U266" s="383"/>
      <c r="V266" s="383"/>
      <c r="W266" s="383"/>
      <c r="X266" s="383"/>
      <c r="Y266" s="397">
        <v>40283</v>
      </c>
      <c r="Z266" s="383"/>
      <c r="AA266" s="383"/>
      <c r="AB266" s="383"/>
      <c r="AC266" s="383"/>
      <c r="AD266" s="383"/>
      <c r="AE266" s="383"/>
      <c r="AF266" s="383"/>
      <c r="AG266" s="383" t="s">
        <v>17282</v>
      </c>
      <c r="AH266" s="387">
        <v>5.740234375</v>
      </c>
      <c r="AI266" s="387">
        <v>93</v>
      </c>
      <c r="AJ266" s="399">
        <v>98.740234375</v>
      </c>
      <c r="AK266" s="387">
        <v>16.19140625</v>
      </c>
      <c r="AL266" s="388">
        <v>5.813470477697557E-2</v>
      </c>
      <c r="AM266" s="383" t="s">
        <v>17283</v>
      </c>
      <c r="AN266" s="383" t="s">
        <v>17346</v>
      </c>
      <c r="AO266" s="383"/>
      <c r="AP266" s="383"/>
      <c r="AQ266" s="383"/>
      <c r="AR266" s="389"/>
    </row>
    <row r="267" spans="1:44" x14ac:dyDescent="0.25">
      <c r="A267" s="396" t="s">
        <v>17344</v>
      </c>
      <c r="B267" s="383"/>
      <c r="C267" s="383"/>
      <c r="D267" s="383"/>
      <c r="E267" s="383"/>
      <c r="F267" s="383"/>
      <c r="G267" s="383"/>
      <c r="H267" s="383"/>
      <c r="I267" s="383"/>
      <c r="J267" s="383"/>
      <c r="K267" s="383" t="s">
        <v>17345</v>
      </c>
      <c r="L267" s="383"/>
      <c r="M267" s="383"/>
      <c r="N267" s="383" t="s">
        <v>17329</v>
      </c>
      <c r="O267" s="383"/>
      <c r="P267" s="383"/>
      <c r="Q267" s="383"/>
      <c r="R267" s="383"/>
      <c r="S267" s="383"/>
      <c r="T267" s="383"/>
      <c r="U267" s="383"/>
      <c r="V267" s="383"/>
      <c r="W267" s="383"/>
      <c r="X267" s="383"/>
      <c r="Y267" s="397">
        <v>40283</v>
      </c>
      <c r="Z267" s="383"/>
      <c r="AA267" s="383"/>
      <c r="AB267" s="383"/>
      <c r="AC267" s="383"/>
      <c r="AD267" s="383"/>
      <c r="AE267" s="383"/>
      <c r="AF267" s="383"/>
      <c r="AG267" s="383" t="s">
        <v>17282</v>
      </c>
      <c r="AH267" s="387">
        <v>5.84375</v>
      </c>
      <c r="AI267" s="387">
        <v>92.712898254394531</v>
      </c>
      <c r="AJ267" s="399">
        <v>98.556648254394531</v>
      </c>
      <c r="AK267" s="387">
        <v>16.186037063598633</v>
      </c>
      <c r="AL267" s="388">
        <v>5.9293311039921998E-2</v>
      </c>
      <c r="AM267" s="383" t="s">
        <v>17283</v>
      </c>
      <c r="AN267" s="383" t="s">
        <v>17346</v>
      </c>
      <c r="AO267" s="383"/>
      <c r="AP267" s="383"/>
      <c r="AQ267" s="383"/>
      <c r="AR267" s="389"/>
    </row>
    <row r="268" spans="1:44" x14ac:dyDescent="0.25">
      <c r="A268" s="396" t="s">
        <v>17344</v>
      </c>
      <c r="B268" s="383"/>
      <c r="C268" s="383"/>
      <c r="D268" s="383"/>
      <c r="E268" s="383"/>
      <c r="F268" s="383"/>
      <c r="G268" s="383"/>
      <c r="H268" s="383"/>
      <c r="I268" s="383"/>
      <c r="J268" s="383"/>
      <c r="K268" s="383" t="s">
        <v>17345</v>
      </c>
      <c r="L268" s="383"/>
      <c r="M268" s="383"/>
      <c r="N268" s="383" t="s">
        <v>17329</v>
      </c>
      <c r="O268" s="383"/>
      <c r="P268" s="383"/>
      <c r="Q268" s="383"/>
      <c r="R268" s="383"/>
      <c r="S268" s="383"/>
      <c r="T268" s="383"/>
      <c r="U268" s="383"/>
      <c r="V268" s="383"/>
      <c r="W268" s="383"/>
      <c r="X268" s="383"/>
      <c r="Y268" s="397">
        <v>40283</v>
      </c>
      <c r="Z268" s="383"/>
      <c r="AA268" s="383"/>
      <c r="AB268" s="383"/>
      <c r="AC268" s="383"/>
      <c r="AD268" s="383"/>
      <c r="AE268" s="383"/>
      <c r="AF268" s="383"/>
      <c r="AG268" s="383" t="s">
        <v>17282</v>
      </c>
      <c r="AH268" s="387">
        <v>5.880859375</v>
      </c>
      <c r="AI268" s="387">
        <v>93.025398254394531</v>
      </c>
      <c r="AJ268" s="399">
        <v>98.906257629394531</v>
      </c>
      <c r="AK268" s="387">
        <v>16.187990188598633</v>
      </c>
      <c r="AL268" s="388">
        <v>5.9458921163874197E-2</v>
      </c>
      <c r="AM268" s="383" t="s">
        <v>17283</v>
      </c>
      <c r="AN268" s="383" t="s">
        <v>17346</v>
      </c>
      <c r="AO268" s="383"/>
      <c r="AP268" s="383"/>
      <c r="AQ268" s="383"/>
      <c r="AR268" s="389"/>
    </row>
    <row r="269" spans="1:44" x14ac:dyDescent="0.25">
      <c r="A269" s="396" t="s">
        <v>17344</v>
      </c>
      <c r="B269" s="383"/>
      <c r="C269" s="383"/>
      <c r="D269" s="383"/>
      <c r="E269" s="383"/>
      <c r="F269" s="383"/>
      <c r="G269" s="383"/>
      <c r="H269" s="383"/>
      <c r="I269" s="383"/>
      <c r="J269" s="383"/>
      <c r="K269" s="383" t="s">
        <v>17345</v>
      </c>
      <c r="L269" s="383"/>
      <c r="M269" s="383"/>
      <c r="N269" s="383" t="s">
        <v>17329</v>
      </c>
      <c r="O269" s="383"/>
      <c r="P269" s="383"/>
      <c r="Q269" s="383"/>
      <c r="R269" s="383"/>
      <c r="S269" s="383"/>
      <c r="T269" s="383"/>
      <c r="U269" s="383"/>
      <c r="V269" s="383"/>
      <c r="W269" s="383"/>
      <c r="X269" s="383"/>
      <c r="Y269" s="397">
        <v>40283</v>
      </c>
      <c r="Z269" s="383"/>
      <c r="AA269" s="383"/>
      <c r="AB269" s="383"/>
      <c r="AC269" s="383"/>
      <c r="AD269" s="383"/>
      <c r="AE269" s="383"/>
      <c r="AF269" s="383"/>
      <c r="AG269" s="383" t="s">
        <v>17282</v>
      </c>
      <c r="AH269" s="387">
        <v>5.751953125</v>
      </c>
      <c r="AI269" s="387">
        <v>93.076179504394531</v>
      </c>
      <c r="AJ269" s="399">
        <v>98.828132629394531</v>
      </c>
      <c r="AK269" s="387">
        <v>16.185548782348633</v>
      </c>
      <c r="AL269" s="388">
        <v>5.8201576534586789E-2</v>
      </c>
      <c r="AM269" s="383" t="s">
        <v>17283</v>
      </c>
      <c r="AN269" s="383" t="s">
        <v>17346</v>
      </c>
      <c r="AO269" s="383"/>
      <c r="AP269" s="383"/>
      <c r="AQ269" s="383"/>
      <c r="AR269" s="389"/>
    </row>
    <row r="270" spans="1:44" x14ac:dyDescent="0.25">
      <c r="A270" s="396" t="s">
        <v>17344</v>
      </c>
      <c r="B270" s="383"/>
      <c r="C270" s="383"/>
      <c r="D270" s="383"/>
      <c r="E270" s="383"/>
      <c r="F270" s="383"/>
      <c r="G270" s="383"/>
      <c r="H270" s="383"/>
      <c r="I270" s="383"/>
      <c r="J270" s="383"/>
      <c r="K270" s="383" t="s">
        <v>17345</v>
      </c>
      <c r="L270" s="383"/>
      <c r="M270" s="383"/>
      <c r="N270" s="383" t="s">
        <v>17329</v>
      </c>
      <c r="O270" s="383"/>
      <c r="P270" s="383"/>
      <c r="Q270" s="383"/>
      <c r="R270" s="383"/>
      <c r="S270" s="383"/>
      <c r="T270" s="383"/>
      <c r="U270" s="383"/>
      <c r="V270" s="383"/>
      <c r="W270" s="383"/>
      <c r="X270" s="383"/>
      <c r="Y270" s="397">
        <v>40283</v>
      </c>
      <c r="Z270" s="383"/>
      <c r="AA270" s="383"/>
      <c r="AB270" s="383"/>
      <c r="AC270" s="383"/>
      <c r="AD270" s="383"/>
      <c r="AE270" s="383"/>
      <c r="AF270" s="383"/>
      <c r="AG270" s="383" t="s">
        <v>17282</v>
      </c>
      <c r="AH270" s="387">
        <v>5.880859375</v>
      </c>
      <c r="AI270" s="387">
        <v>93.039070129394531</v>
      </c>
      <c r="AJ270" s="399">
        <v>98.919929504394531</v>
      </c>
      <c r="AK270" s="387">
        <v>16.184083938598633</v>
      </c>
      <c r="AL270" s="388">
        <v>5.9450703255290352E-2</v>
      </c>
      <c r="AM270" s="383" t="s">
        <v>17283</v>
      </c>
      <c r="AN270" s="383" t="s">
        <v>17346</v>
      </c>
      <c r="AO270" s="383"/>
      <c r="AP270" s="383"/>
      <c r="AQ270" s="383"/>
      <c r="AR270" s="389"/>
    </row>
    <row r="271" spans="1:44" x14ac:dyDescent="0.25">
      <c r="A271" s="396" t="s">
        <v>17344</v>
      </c>
      <c r="B271" s="383"/>
      <c r="C271" s="383"/>
      <c r="D271" s="383"/>
      <c r="E271" s="383"/>
      <c r="F271" s="383"/>
      <c r="G271" s="383"/>
      <c r="H271" s="383"/>
      <c r="I271" s="383"/>
      <c r="J271" s="383"/>
      <c r="K271" s="383" t="s">
        <v>17345</v>
      </c>
      <c r="L271" s="383"/>
      <c r="M271" s="383"/>
      <c r="N271" s="383" t="s">
        <v>17329</v>
      </c>
      <c r="O271" s="383"/>
      <c r="P271" s="383"/>
      <c r="Q271" s="383"/>
      <c r="R271" s="383"/>
      <c r="S271" s="383"/>
      <c r="T271" s="383"/>
      <c r="U271" s="383"/>
      <c r="V271" s="383"/>
      <c r="W271" s="383"/>
      <c r="X271" s="383"/>
      <c r="Y271" s="397">
        <v>40283</v>
      </c>
      <c r="Z271" s="383"/>
      <c r="AA271" s="383"/>
      <c r="AB271" s="383"/>
      <c r="AC271" s="383"/>
      <c r="AD271" s="383"/>
      <c r="AE271" s="383"/>
      <c r="AF271" s="383"/>
      <c r="AG271" s="383" t="s">
        <v>17282</v>
      </c>
      <c r="AH271" s="387">
        <v>5.857421875</v>
      </c>
      <c r="AI271" s="387">
        <v>93.367195129394531</v>
      </c>
      <c r="AJ271" s="399">
        <v>99.224617004394531</v>
      </c>
      <c r="AK271" s="387">
        <v>16.189943313598633</v>
      </c>
      <c r="AL271" s="388">
        <v>5.9031942393293214E-2</v>
      </c>
      <c r="AM271" s="383" t="s">
        <v>17283</v>
      </c>
      <c r="AN271" s="383" t="s">
        <v>17346</v>
      </c>
      <c r="AO271" s="383"/>
      <c r="AP271" s="383"/>
      <c r="AQ271" s="383"/>
      <c r="AR271" s="389"/>
    </row>
    <row r="272" spans="1:44" x14ac:dyDescent="0.25">
      <c r="A272" s="396" t="s">
        <v>17344</v>
      </c>
      <c r="B272" s="383"/>
      <c r="C272" s="383"/>
      <c r="D272" s="383"/>
      <c r="E272" s="383"/>
      <c r="F272" s="383"/>
      <c r="G272" s="383"/>
      <c r="H272" s="383"/>
      <c r="I272" s="383"/>
      <c r="J272" s="383"/>
      <c r="K272" s="383" t="s">
        <v>17345</v>
      </c>
      <c r="L272" s="383"/>
      <c r="M272" s="383"/>
      <c r="N272" s="383" t="s">
        <v>17329</v>
      </c>
      <c r="O272" s="383"/>
      <c r="P272" s="383"/>
      <c r="Q272" s="383"/>
      <c r="R272" s="383"/>
      <c r="S272" s="383"/>
      <c r="T272" s="383"/>
      <c r="U272" s="383"/>
      <c r="V272" s="383"/>
      <c r="W272" s="383"/>
      <c r="X272" s="383"/>
      <c r="Y272" s="397">
        <v>40283</v>
      </c>
      <c r="Z272" s="383"/>
      <c r="AA272" s="383"/>
      <c r="AB272" s="383"/>
      <c r="AC272" s="383"/>
      <c r="AD272" s="383"/>
      <c r="AE272" s="383"/>
      <c r="AF272" s="383"/>
      <c r="AG272" s="383" t="s">
        <v>17282</v>
      </c>
      <c r="AH272" s="387">
        <v>5.748046875</v>
      </c>
      <c r="AI272" s="387">
        <v>93.513679504394531</v>
      </c>
      <c r="AJ272" s="399">
        <v>99.261726379394531</v>
      </c>
      <c r="AK272" s="387">
        <v>16.188478469848633</v>
      </c>
      <c r="AL272" s="388">
        <v>5.7907988150740254E-2</v>
      </c>
      <c r="AM272" s="383" t="s">
        <v>17283</v>
      </c>
      <c r="AN272" s="383" t="s">
        <v>17346</v>
      </c>
      <c r="AO272" s="383"/>
      <c r="AP272" s="383"/>
      <c r="AQ272" s="383"/>
      <c r="AR272" s="389"/>
    </row>
    <row r="273" spans="1:44" x14ac:dyDescent="0.25">
      <c r="A273" s="396" t="s">
        <v>17344</v>
      </c>
      <c r="B273" s="383"/>
      <c r="C273" s="383"/>
      <c r="D273" s="383"/>
      <c r="E273" s="383"/>
      <c r="F273" s="383"/>
      <c r="G273" s="383"/>
      <c r="H273" s="383"/>
      <c r="I273" s="383"/>
      <c r="J273" s="383"/>
      <c r="K273" s="383" t="s">
        <v>17345</v>
      </c>
      <c r="L273" s="383"/>
      <c r="M273" s="383"/>
      <c r="N273" s="383" t="s">
        <v>17329</v>
      </c>
      <c r="O273" s="383"/>
      <c r="P273" s="383"/>
      <c r="Q273" s="383"/>
      <c r="R273" s="383"/>
      <c r="S273" s="383"/>
      <c r="T273" s="383"/>
      <c r="U273" s="383"/>
      <c r="V273" s="383"/>
      <c r="W273" s="383"/>
      <c r="X273" s="383"/>
      <c r="Y273" s="397">
        <v>40283</v>
      </c>
      <c r="Z273" s="383"/>
      <c r="AA273" s="383"/>
      <c r="AB273" s="383"/>
      <c r="AC273" s="383"/>
      <c r="AD273" s="383"/>
      <c r="AE273" s="383"/>
      <c r="AF273" s="383"/>
      <c r="AG273" s="383" t="s">
        <v>17282</v>
      </c>
      <c r="AH273" s="387">
        <v>5.681640625</v>
      </c>
      <c r="AI273" s="387">
        <v>93.468757629394531</v>
      </c>
      <c r="AJ273" s="399">
        <v>99.150398254394531</v>
      </c>
      <c r="AK273" s="387">
        <v>16.191408157348633</v>
      </c>
      <c r="AL273" s="388">
        <v>5.7303255710807785E-2</v>
      </c>
      <c r="AM273" s="383" t="s">
        <v>17283</v>
      </c>
      <c r="AN273" s="383" t="s">
        <v>17346</v>
      </c>
      <c r="AO273" s="383"/>
      <c r="AP273" s="383"/>
      <c r="AQ273" s="383"/>
      <c r="AR273" s="389"/>
    </row>
    <row r="274" spans="1:44" x14ac:dyDescent="0.25">
      <c r="A274" s="396" t="s">
        <v>17344</v>
      </c>
      <c r="B274" s="383"/>
      <c r="C274" s="383"/>
      <c r="D274" s="383"/>
      <c r="E274" s="383"/>
      <c r="F274" s="383"/>
      <c r="G274" s="383"/>
      <c r="H274" s="383"/>
      <c r="I274" s="383"/>
      <c r="J274" s="383"/>
      <c r="K274" s="383" t="s">
        <v>17345</v>
      </c>
      <c r="L274" s="383"/>
      <c r="M274" s="383"/>
      <c r="N274" s="383" t="s">
        <v>17329</v>
      </c>
      <c r="O274" s="383"/>
      <c r="P274" s="383"/>
      <c r="Q274" s="383"/>
      <c r="R274" s="383"/>
      <c r="S274" s="383"/>
      <c r="T274" s="383"/>
      <c r="U274" s="383"/>
      <c r="V274" s="383"/>
      <c r="W274" s="383"/>
      <c r="X274" s="383"/>
      <c r="Y274" s="397">
        <v>40283</v>
      </c>
      <c r="Z274" s="383"/>
      <c r="AA274" s="383"/>
      <c r="AB274" s="383"/>
      <c r="AC274" s="383"/>
      <c r="AD274" s="383"/>
      <c r="AE274" s="383"/>
      <c r="AF274" s="383"/>
      <c r="AG274" s="383" t="s">
        <v>17282</v>
      </c>
      <c r="AH274" s="387">
        <v>5.724609375</v>
      </c>
      <c r="AI274" s="387">
        <v>93.265632629394531</v>
      </c>
      <c r="AJ274" s="399">
        <v>98.990242004394531</v>
      </c>
      <c r="AK274" s="387">
        <v>16.188966751098633</v>
      </c>
      <c r="AL274" s="388">
        <v>5.7830037174228389E-2</v>
      </c>
      <c r="AM274" s="383" t="s">
        <v>17283</v>
      </c>
      <c r="AN274" s="383" t="s">
        <v>17346</v>
      </c>
      <c r="AO274" s="383"/>
      <c r="AP274" s="383"/>
      <c r="AQ274" s="383"/>
      <c r="AR274" s="389"/>
    </row>
    <row r="275" spans="1:44" x14ac:dyDescent="0.25">
      <c r="A275" s="396" t="s">
        <v>17344</v>
      </c>
      <c r="B275" s="383"/>
      <c r="C275" s="383"/>
      <c r="D275" s="383"/>
      <c r="E275" s="383"/>
      <c r="F275" s="383"/>
      <c r="G275" s="383"/>
      <c r="H275" s="383"/>
      <c r="I275" s="383"/>
      <c r="J275" s="383"/>
      <c r="K275" s="383" t="s">
        <v>17345</v>
      </c>
      <c r="L275" s="383"/>
      <c r="M275" s="383"/>
      <c r="N275" s="383" t="s">
        <v>17329</v>
      </c>
      <c r="O275" s="383"/>
      <c r="P275" s="383"/>
      <c r="Q275" s="383"/>
      <c r="R275" s="383"/>
      <c r="S275" s="383"/>
      <c r="T275" s="383"/>
      <c r="U275" s="383"/>
      <c r="V275" s="383"/>
      <c r="W275" s="383"/>
      <c r="X275" s="383"/>
      <c r="Y275" s="397">
        <v>40283</v>
      </c>
      <c r="Z275" s="383"/>
      <c r="AA275" s="383"/>
      <c r="AB275" s="383"/>
      <c r="AC275" s="383"/>
      <c r="AD275" s="383"/>
      <c r="AE275" s="383"/>
      <c r="AF275" s="383"/>
      <c r="AG275" s="383" t="s">
        <v>17282</v>
      </c>
      <c r="AH275" s="387">
        <v>5.640625</v>
      </c>
      <c r="AI275" s="387">
        <v>93.234382629394531</v>
      </c>
      <c r="AJ275" s="399">
        <v>98.875007629394531</v>
      </c>
      <c r="AK275" s="387">
        <v>16.187013626098633</v>
      </c>
      <c r="AL275" s="388">
        <v>5.7048036053178514E-2</v>
      </c>
      <c r="AM275" s="383" t="s">
        <v>17283</v>
      </c>
      <c r="AN275" s="383" t="s">
        <v>17346</v>
      </c>
      <c r="AO275" s="383"/>
      <c r="AP275" s="383"/>
      <c r="AQ275" s="383"/>
      <c r="AR275" s="389"/>
    </row>
    <row r="276" spans="1:44" x14ac:dyDescent="0.25">
      <c r="A276" s="396" t="s">
        <v>17344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 t="s">
        <v>17345</v>
      </c>
      <c r="L276" s="383"/>
      <c r="M276" s="383"/>
      <c r="N276" s="383" t="s">
        <v>17329</v>
      </c>
      <c r="O276" s="383"/>
      <c r="P276" s="383"/>
      <c r="Q276" s="383"/>
      <c r="R276" s="383"/>
      <c r="S276" s="383"/>
      <c r="T276" s="383"/>
      <c r="U276" s="383"/>
      <c r="V276" s="383"/>
      <c r="W276" s="383"/>
      <c r="X276" s="383"/>
      <c r="Y276" s="397">
        <v>40283</v>
      </c>
      <c r="Z276" s="383"/>
      <c r="AA276" s="383"/>
      <c r="AB276" s="383"/>
      <c r="AC276" s="383"/>
      <c r="AD276" s="383"/>
      <c r="AE276" s="383"/>
      <c r="AF276" s="383"/>
      <c r="AG276" s="383" t="s">
        <v>17282</v>
      </c>
      <c r="AH276" s="387">
        <v>5.884765625</v>
      </c>
      <c r="AI276" s="387">
        <v>93.091812133789063</v>
      </c>
      <c r="AJ276" s="399">
        <v>98.976577758789063</v>
      </c>
      <c r="AK276" s="387">
        <v>16.186527252197266</v>
      </c>
      <c r="AL276" s="388">
        <v>5.9456143647858506E-2</v>
      </c>
      <c r="AM276" s="383" t="s">
        <v>17283</v>
      </c>
      <c r="AN276" s="383" t="s">
        <v>17346</v>
      </c>
      <c r="AO276" s="383"/>
      <c r="AP276" s="383"/>
      <c r="AQ276" s="383"/>
      <c r="AR276" s="389"/>
    </row>
    <row r="277" spans="1:44" x14ac:dyDescent="0.25">
      <c r="A277" s="396" t="s">
        <v>17344</v>
      </c>
      <c r="B277" s="383"/>
      <c r="C277" s="383"/>
      <c r="D277" s="383"/>
      <c r="E277" s="383"/>
      <c r="F277" s="383"/>
      <c r="G277" s="383"/>
      <c r="H277" s="383"/>
      <c r="I277" s="383"/>
      <c r="J277" s="383"/>
      <c r="K277" s="383" t="s">
        <v>17345</v>
      </c>
      <c r="L277" s="383"/>
      <c r="M277" s="383"/>
      <c r="N277" s="383" t="s">
        <v>17329</v>
      </c>
      <c r="O277" s="383"/>
      <c r="P277" s="383"/>
      <c r="Q277" s="383"/>
      <c r="R277" s="383"/>
      <c r="S277" s="383"/>
      <c r="T277" s="383"/>
      <c r="U277" s="383"/>
      <c r="V277" s="383"/>
      <c r="W277" s="383"/>
      <c r="X277" s="383"/>
      <c r="Y277" s="397">
        <v>40283</v>
      </c>
      <c r="Z277" s="383"/>
      <c r="AA277" s="383"/>
      <c r="AB277" s="383"/>
      <c r="AC277" s="383"/>
      <c r="AD277" s="383"/>
      <c r="AE277" s="383"/>
      <c r="AF277" s="383"/>
      <c r="AG277" s="383" t="s">
        <v>17282</v>
      </c>
      <c r="AH277" s="387">
        <v>5.755859375</v>
      </c>
      <c r="AI277" s="387">
        <v>93.156265258789063</v>
      </c>
      <c r="AJ277" s="399">
        <v>98.912124633789063</v>
      </c>
      <c r="AK277" s="387">
        <v>16.184574127197266</v>
      </c>
      <c r="AL277" s="388">
        <v>5.8191646335678436E-2</v>
      </c>
      <c r="AM277" s="383" t="s">
        <v>17283</v>
      </c>
      <c r="AN277" s="383" t="s">
        <v>17346</v>
      </c>
      <c r="AO277" s="383"/>
      <c r="AP277" s="383"/>
      <c r="AQ277" s="383"/>
      <c r="AR277" s="389"/>
    </row>
    <row r="278" spans="1:44" x14ac:dyDescent="0.25">
      <c r="A278" s="396" t="s">
        <v>17344</v>
      </c>
      <c r="B278" s="383"/>
      <c r="C278" s="383"/>
      <c r="D278" s="383"/>
      <c r="E278" s="383"/>
      <c r="F278" s="383"/>
      <c r="G278" s="383"/>
      <c r="H278" s="383"/>
      <c r="I278" s="383"/>
      <c r="J278" s="383"/>
      <c r="K278" s="383" t="s">
        <v>17345</v>
      </c>
      <c r="L278" s="383"/>
      <c r="M278" s="383"/>
      <c r="N278" s="383" t="s">
        <v>17329</v>
      </c>
      <c r="O278" s="383"/>
      <c r="P278" s="383"/>
      <c r="Q278" s="383"/>
      <c r="R278" s="383"/>
      <c r="S278" s="383"/>
      <c r="T278" s="383"/>
      <c r="U278" s="383"/>
      <c r="V278" s="383"/>
      <c r="W278" s="383"/>
      <c r="X278" s="383"/>
      <c r="Y278" s="397">
        <v>40283</v>
      </c>
      <c r="Z278" s="383"/>
      <c r="AA278" s="383"/>
      <c r="AB278" s="383"/>
      <c r="AC278" s="383"/>
      <c r="AD278" s="383"/>
      <c r="AE278" s="383"/>
      <c r="AF278" s="383"/>
      <c r="AG278" s="383" t="s">
        <v>17282</v>
      </c>
      <c r="AH278" s="387">
        <v>5.81640625</v>
      </c>
      <c r="AI278" s="387">
        <v>93.173843383789063</v>
      </c>
      <c r="AJ278" s="399">
        <v>98.990249633789063</v>
      </c>
      <c r="AK278" s="387">
        <v>16.181644439697266</v>
      </c>
      <c r="AL278" s="388">
        <v>5.8757365210387789E-2</v>
      </c>
      <c r="AM278" s="383" t="s">
        <v>17283</v>
      </c>
      <c r="AN278" s="383" t="s">
        <v>17346</v>
      </c>
      <c r="AO278" s="383"/>
      <c r="AP278" s="383"/>
      <c r="AQ278" s="383"/>
      <c r="AR278" s="389"/>
    </row>
    <row r="279" spans="1:44" x14ac:dyDescent="0.25">
      <c r="A279" s="396" t="s">
        <v>17344</v>
      </c>
      <c r="B279" s="383"/>
      <c r="C279" s="383"/>
      <c r="D279" s="383"/>
      <c r="E279" s="383"/>
      <c r="F279" s="383"/>
      <c r="G279" s="383"/>
      <c r="H279" s="383"/>
      <c r="I279" s="383"/>
      <c r="J279" s="383"/>
      <c r="K279" s="383" t="s">
        <v>17345</v>
      </c>
      <c r="L279" s="383"/>
      <c r="M279" s="383"/>
      <c r="N279" s="383" t="s">
        <v>17329</v>
      </c>
      <c r="O279" s="383"/>
      <c r="P279" s="383"/>
      <c r="Q279" s="383"/>
      <c r="R279" s="383"/>
      <c r="S279" s="383"/>
      <c r="T279" s="383"/>
      <c r="U279" s="383"/>
      <c r="V279" s="383"/>
      <c r="W279" s="383"/>
      <c r="X279" s="383"/>
      <c r="Y279" s="397">
        <v>40283</v>
      </c>
      <c r="Z279" s="383"/>
      <c r="AA279" s="383"/>
      <c r="AB279" s="383"/>
      <c r="AC279" s="383"/>
      <c r="AD279" s="383"/>
      <c r="AE279" s="383"/>
      <c r="AF279" s="383"/>
      <c r="AG279" s="383" t="s">
        <v>17282</v>
      </c>
      <c r="AH279" s="387">
        <v>5.853515625</v>
      </c>
      <c r="AI279" s="387">
        <v>93.150405883789063</v>
      </c>
      <c r="AJ279" s="399">
        <v>99.003921508789063</v>
      </c>
      <c r="AK279" s="387">
        <v>16.179203033447266</v>
      </c>
      <c r="AL279" s="388">
        <v>5.9124078478854543E-2</v>
      </c>
      <c r="AM279" s="383" t="s">
        <v>17283</v>
      </c>
      <c r="AN279" s="383" t="s">
        <v>17346</v>
      </c>
      <c r="AO279" s="383"/>
      <c r="AP279" s="383"/>
      <c r="AQ279" s="383"/>
      <c r="AR279" s="389"/>
    </row>
    <row r="280" spans="1:44" x14ac:dyDescent="0.25">
      <c r="A280" s="396" t="s">
        <v>17344</v>
      </c>
      <c r="B280" s="383"/>
      <c r="C280" s="383"/>
      <c r="D280" s="383"/>
      <c r="E280" s="383"/>
      <c r="F280" s="383"/>
      <c r="G280" s="383"/>
      <c r="H280" s="383"/>
      <c r="I280" s="383"/>
      <c r="J280" s="383"/>
      <c r="K280" s="383" t="s">
        <v>17345</v>
      </c>
      <c r="L280" s="383"/>
      <c r="M280" s="383"/>
      <c r="N280" s="383" t="s">
        <v>17329</v>
      </c>
      <c r="O280" s="383"/>
      <c r="P280" s="383"/>
      <c r="Q280" s="383"/>
      <c r="R280" s="383"/>
      <c r="S280" s="383"/>
      <c r="T280" s="383"/>
      <c r="U280" s="383"/>
      <c r="V280" s="383"/>
      <c r="W280" s="383"/>
      <c r="X280" s="383"/>
      <c r="Y280" s="397">
        <v>40283</v>
      </c>
      <c r="Z280" s="383"/>
      <c r="AA280" s="383"/>
      <c r="AB280" s="383"/>
      <c r="AC280" s="383"/>
      <c r="AD280" s="383"/>
      <c r="AE280" s="383"/>
      <c r="AF280" s="383"/>
      <c r="AG280" s="383" t="s">
        <v>17282</v>
      </c>
      <c r="AH280" s="387">
        <v>5.796875</v>
      </c>
      <c r="AI280" s="387">
        <v>93.242202758789063</v>
      </c>
      <c r="AJ280" s="399">
        <v>99.039077758789063</v>
      </c>
      <c r="AK280" s="387">
        <v>16.183597564697266</v>
      </c>
      <c r="AL280" s="388">
        <v>5.8531189215214253E-2</v>
      </c>
      <c r="AM280" s="383" t="s">
        <v>17283</v>
      </c>
      <c r="AN280" s="383" t="s">
        <v>17346</v>
      </c>
      <c r="AO280" s="383"/>
      <c r="AP280" s="383"/>
      <c r="AQ280" s="383"/>
      <c r="AR280" s="389"/>
    </row>
    <row r="281" spans="1:44" x14ac:dyDescent="0.25">
      <c r="A281" s="396" t="s">
        <v>17344</v>
      </c>
      <c r="B281" s="383"/>
      <c r="C281" s="383"/>
      <c r="D281" s="383"/>
      <c r="E281" s="383"/>
      <c r="F281" s="383"/>
      <c r="G281" s="383"/>
      <c r="H281" s="383"/>
      <c r="I281" s="383"/>
      <c r="J281" s="383"/>
      <c r="K281" s="383" t="s">
        <v>17345</v>
      </c>
      <c r="L281" s="383"/>
      <c r="M281" s="383"/>
      <c r="N281" s="383" t="s">
        <v>17329</v>
      </c>
      <c r="O281" s="383"/>
      <c r="P281" s="383"/>
      <c r="Q281" s="383"/>
      <c r="R281" s="383"/>
      <c r="S281" s="383"/>
      <c r="T281" s="383"/>
      <c r="U281" s="383"/>
      <c r="V281" s="383"/>
      <c r="W281" s="383"/>
      <c r="X281" s="383"/>
      <c r="Y281" s="397">
        <v>40283</v>
      </c>
      <c r="Z281" s="383"/>
      <c r="AA281" s="383"/>
      <c r="AB281" s="383"/>
      <c r="AC281" s="383"/>
      <c r="AD281" s="383"/>
      <c r="AE281" s="383"/>
      <c r="AF281" s="383"/>
      <c r="AG281" s="383" t="s">
        <v>17282</v>
      </c>
      <c r="AH281" s="387">
        <v>5.80078125</v>
      </c>
      <c r="AI281" s="387">
        <v>93.146499633789063</v>
      </c>
      <c r="AJ281" s="399">
        <v>98.947280883789063</v>
      </c>
      <c r="AK281" s="387">
        <v>16.182132720947266</v>
      </c>
      <c r="AL281" s="388">
        <v>5.8624968752934832E-2</v>
      </c>
      <c r="AM281" s="383" t="s">
        <v>17283</v>
      </c>
      <c r="AN281" s="383" t="s">
        <v>17346</v>
      </c>
      <c r="AO281" s="383"/>
      <c r="AP281" s="383"/>
      <c r="AQ281" s="383"/>
      <c r="AR281" s="389"/>
    </row>
    <row r="282" spans="1:44" x14ac:dyDescent="0.25">
      <c r="A282" s="396" t="s">
        <v>17344</v>
      </c>
      <c r="B282" s="383"/>
      <c r="C282" s="383"/>
      <c r="D282" s="383"/>
      <c r="E282" s="383"/>
      <c r="F282" s="383"/>
      <c r="G282" s="383"/>
      <c r="H282" s="383"/>
      <c r="I282" s="383"/>
      <c r="J282" s="383"/>
      <c r="K282" s="383" t="s">
        <v>17345</v>
      </c>
      <c r="L282" s="383"/>
      <c r="M282" s="383"/>
      <c r="N282" s="383" t="s">
        <v>17329</v>
      </c>
      <c r="O282" s="383"/>
      <c r="P282" s="383"/>
      <c r="Q282" s="383"/>
      <c r="R282" s="383"/>
      <c r="S282" s="383"/>
      <c r="T282" s="383"/>
      <c r="U282" s="383"/>
      <c r="V282" s="383"/>
      <c r="W282" s="383"/>
      <c r="X282" s="383"/>
      <c r="Y282" s="397">
        <v>40283</v>
      </c>
      <c r="Z282" s="383"/>
      <c r="AA282" s="383"/>
      <c r="AB282" s="383"/>
      <c r="AC282" s="383"/>
      <c r="AD282" s="383"/>
      <c r="AE282" s="383"/>
      <c r="AF282" s="383"/>
      <c r="AG282" s="383" t="s">
        <v>17282</v>
      </c>
      <c r="AH282" s="387">
        <v>5.7734375</v>
      </c>
      <c r="AI282" s="387">
        <v>93.210952758789063</v>
      </c>
      <c r="AJ282" s="399">
        <v>98.984390258789063</v>
      </c>
      <c r="AK282" s="387">
        <v>16.181644439697266</v>
      </c>
      <c r="AL282" s="388">
        <v>5.8326747125538439E-2</v>
      </c>
      <c r="AM282" s="383" t="s">
        <v>17283</v>
      </c>
      <c r="AN282" s="383" t="s">
        <v>17346</v>
      </c>
      <c r="AO282" s="383"/>
      <c r="AP282" s="383"/>
      <c r="AQ282" s="383"/>
      <c r="AR282" s="389"/>
    </row>
    <row r="283" spans="1:44" x14ac:dyDescent="0.25">
      <c r="A283" s="396" t="s">
        <v>17344</v>
      </c>
      <c r="B283" s="383"/>
      <c r="C283" s="383"/>
      <c r="D283" s="383"/>
      <c r="E283" s="383"/>
      <c r="F283" s="383"/>
      <c r="G283" s="383"/>
      <c r="H283" s="383"/>
      <c r="I283" s="383"/>
      <c r="J283" s="383"/>
      <c r="K283" s="383" t="s">
        <v>17345</v>
      </c>
      <c r="L283" s="383"/>
      <c r="M283" s="383"/>
      <c r="N283" s="383" t="s">
        <v>17329</v>
      </c>
      <c r="O283" s="383"/>
      <c r="P283" s="383"/>
      <c r="Q283" s="383"/>
      <c r="R283" s="383"/>
      <c r="S283" s="383"/>
      <c r="T283" s="383"/>
      <c r="U283" s="383"/>
      <c r="V283" s="383"/>
      <c r="W283" s="383"/>
      <c r="X283" s="383"/>
      <c r="Y283" s="397">
        <v>40283</v>
      </c>
      <c r="Z283" s="383"/>
      <c r="AA283" s="383"/>
      <c r="AB283" s="383"/>
      <c r="AC283" s="383"/>
      <c r="AD283" s="383"/>
      <c r="AE283" s="383"/>
      <c r="AF283" s="383"/>
      <c r="AG283" s="383" t="s">
        <v>17282</v>
      </c>
      <c r="AH283" s="387">
        <v>5.90234375</v>
      </c>
      <c r="AI283" s="387">
        <v>93.160171508789063</v>
      </c>
      <c r="AJ283" s="399">
        <v>99.062515258789063</v>
      </c>
      <c r="AK283" s="387">
        <v>16.184574127197266</v>
      </c>
      <c r="AL283" s="388">
        <v>5.9582009749912242E-2</v>
      </c>
      <c r="AM283" s="383" t="s">
        <v>17283</v>
      </c>
      <c r="AN283" s="383" t="s">
        <v>17346</v>
      </c>
      <c r="AO283" s="383"/>
      <c r="AP283" s="383"/>
      <c r="AQ283" s="383"/>
      <c r="AR283" s="389"/>
    </row>
    <row r="284" spans="1:44" x14ac:dyDescent="0.25">
      <c r="A284" s="396" t="s">
        <v>17344</v>
      </c>
      <c r="B284" s="383"/>
      <c r="C284" s="383"/>
      <c r="D284" s="383"/>
      <c r="E284" s="383"/>
      <c r="F284" s="383"/>
      <c r="G284" s="383"/>
      <c r="H284" s="383"/>
      <c r="I284" s="383"/>
      <c r="J284" s="383"/>
      <c r="K284" s="383" t="s">
        <v>17345</v>
      </c>
      <c r="L284" s="383"/>
      <c r="M284" s="383"/>
      <c r="N284" s="383" t="s">
        <v>17329</v>
      </c>
      <c r="O284" s="383"/>
      <c r="P284" s="383"/>
      <c r="Q284" s="383"/>
      <c r="R284" s="383"/>
      <c r="S284" s="383"/>
      <c r="T284" s="383"/>
      <c r="U284" s="383"/>
      <c r="V284" s="383"/>
      <c r="W284" s="383"/>
      <c r="X284" s="383"/>
      <c r="Y284" s="397">
        <v>40283</v>
      </c>
      <c r="Z284" s="383"/>
      <c r="AA284" s="383"/>
      <c r="AB284" s="383"/>
      <c r="AC284" s="383"/>
      <c r="AD284" s="383"/>
      <c r="AE284" s="383"/>
      <c r="AF284" s="383"/>
      <c r="AG284" s="383" t="s">
        <v>17282</v>
      </c>
      <c r="AH284" s="387">
        <v>6.08203125</v>
      </c>
      <c r="AI284" s="387">
        <v>93.142601013183594</v>
      </c>
      <c r="AJ284" s="399">
        <v>99.224632263183594</v>
      </c>
      <c r="AK284" s="387">
        <v>16.183599472045898</v>
      </c>
      <c r="AL284" s="388">
        <v>6.1295578640876286E-2</v>
      </c>
      <c r="AM284" s="383" t="s">
        <v>17283</v>
      </c>
      <c r="AN284" s="383" t="s">
        <v>17346</v>
      </c>
      <c r="AO284" s="383"/>
      <c r="AP284" s="383"/>
      <c r="AQ284" s="383"/>
      <c r="AR284" s="389"/>
    </row>
    <row r="285" spans="1:44" x14ac:dyDescent="0.25">
      <c r="A285" s="396" t="s">
        <v>17344</v>
      </c>
      <c r="B285" s="383"/>
      <c r="C285" s="383"/>
      <c r="D285" s="383"/>
      <c r="E285" s="383"/>
      <c r="F285" s="383"/>
      <c r="G285" s="383"/>
      <c r="H285" s="383"/>
      <c r="I285" s="383"/>
      <c r="J285" s="383"/>
      <c r="K285" s="383" t="s">
        <v>17345</v>
      </c>
      <c r="L285" s="383"/>
      <c r="M285" s="383"/>
      <c r="N285" s="383" t="s">
        <v>17329</v>
      </c>
      <c r="O285" s="383"/>
      <c r="P285" s="383"/>
      <c r="Q285" s="383"/>
      <c r="R285" s="383"/>
      <c r="S285" s="383"/>
      <c r="T285" s="383"/>
      <c r="U285" s="383"/>
      <c r="V285" s="383"/>
      <c r="W285" s="383"/>
      <c r="X285" s="383"/>
      <c r="Y285" s="397">
        <v>40283</v>
      </c>
      <c r="Z285" s="383"/>
      <c r="AA285" s="383"/>
      <c r="AB285" s="383"/>
      <c r="AC285" s="383"/>
      <c r="AD285" s="383"/>
      <c r="AE285" s="383"/>
      <c r="AF285" s="383"/>
      <c r="AG285" s="383" t="s">
        <v>17282</v>
      </c>
      <c r="AH285" s="387">
        <v>5.6328125</v>
      </c>
      <c r="AI285" s="387">
        <v>93.384788513183594</v>
      </c>
      <c r="AJ285" s="399">
        <v>99.017601013183594</v>
      </c>
      <c r="AK285" s="387">
        <v>16.187994003295898</v>
      </c>
      <c r="AL285" s="388">
        <v>5.6886982136135827E-2</v>
      </c>
      <c r="AM285" s="383" t="s">
        <v>17283</v>
      </c>
      <c r="AN285" s="383" t="s">
        <v>17346</v>
      </c>
      <c r="AO285" s="383"/>
      <c r="AP285" s="383"/>
      <c r="AQ285" s="383"/>
      <c r="AR285" s="389"/>
    </row>
    <row r="286" spans="1:44" x14ac:dyDescent="0.25">
      <c r="A286" s="396" t="s">
        <v>17344</v>
      </c>
      <c r="B286" s="383"/>
      <c r="C286" s="383"/>
      <c r="D286" s="383"/>
      <c r="E286" s="383"/>
      <c r="F286" s="383"/>
      <c r="G286" s="383"/>
      <c r="H286" s="383"/>
      <c r="I286" s="383"/>
      <c r="J286" s="383"/>
      <c r="K286" s="383" t="s">
        <v>17345</v>
      </c>
      <c r="L286" s="383"/>
      <c r="M286" s="383"/>
      <c r="N286" s="383" t="s">
        <v>17329</v>
      </c>
      <c r="O286" s="383"/>
      <c r="P286" s="383"/>
      <c r="Q286" s="383"/>
      <c r="R286" s="383"/>
      <c r="S286" s="383"/>
      <c r="T286" s="383"/>
      <c r="U286" s="383"/>
      <c r="V286" s="383"/>
      <c r="W286" s="383"/>
      <c r="X286" s="383"/>
      <c r="Y286" s="397">
        <v>40283</v>
      </c>
      <c r="Z286" s="383"/>
      <c r="AA286" s="383"/>
      <c r="AB286" s="383"/>
      <c r="AC286" s="383"/>
      <c r="AD286" s="383"/>
      <c r="AE286" s="383"/>
      <c r="AF286" s="383"/>
      <c r="AG286" s="383" t="s">
        <v>17282</v>
      </c>
      <c r="AH286" s="387">
        <v>5.912109375</v>
      </c>
      <c r="AI286" s="387">
        <v>93.371116638183594</v>
      </c>
      <c r="AJ286" s="399">
        <v>99.283226013183594</v>
      </c>
      <c r="AK286" s="387">
        <v>16.188970565795898</v>
      </c>
      <c r="AL286" s="388">
        <v>5.9547917734008207E-2</v>
      </c>
      <c r="AM286" s="383" t="s">
        <v>17283</v>
      </c>
      <c r="AN286" s="383" t="s">
        <v>17346</v>
      </c>
      <c r="AO286" s="383"/>
      <c r="AP286" s="383"/>
      <c r="AQ286" s="383"/>
      <c r="AR286" s="389"/>
    </row>
    <row r="287" spans="1:44" x14ac:dyDescent="0.25">
      <c r="A287" s="396" t="s">
        <v>17344</v>
      </c>
      <c r="B287" s="383"/>
      <c r="C287" s="383"/>
      <c r="D287" s="383"/>
      <c r="E287" s="383"/>
      <c r="F287" s="383"/>
      <c r="G287" s="383"/>
      <c r="H287" s="383"/>
      <c r="I287" s="383"/>
      <c r="J287" s="383"/>
      <c r="K287" s="383" t="s">
        <v>17345</v>
      </c>
      <c r="L287" s="383"/>
      <c r="M287" s="383"/>
      <c r="N287" s="383" t="s">
        <v>17329</v>
      </c>
      <c r="O287" s="383"/>
      <c r="P287" s="383"/>
      <c r="Q287" s="383"/>
      <c r="R287" s="383"/>
      <c r="S287" s="383"/>
      <c r="T287" s="383"/>
      <c r="U287" s="383"/>
      <c r="V287" s="383"/>
      <c r="W287" s="383"/>
      <c r="X287" s="383"/>
      <c r="Y287" s="397">
        <v>40283</v>
      </c>
      <c r="Z287" s="383"/>
      <c r="AA287" s="383"/>
      <c r="AB287" s="383"/>
      <c r="AC287" s="383"/>
      <c r="AD287" s="383"/>
      <c r="AE287" s="383"/>
      <c r="AF287" s="383"/>
      <c r="AG287" s="383" t="s">
        <v>17282</v>
      </c>
      <c r="AH287" s="387">
        <v>6.16015625</v>
      </c>
      <c r="AI287" s="387">
        <v>93.123069763183594</v>
      </c>
      <c r="AJ287" s="399">
        <v>99.283226013183594</v>
      </c>
      <c r="AK287" s="387">
        <v>16.183599472045898</v>
      </c>
      <c r="AL287" s="388">
        <v>6.2046294196584695E-2</v>
      </c>
      <c r="AM287" s="383" t="s">
        <v>17283</v>
      </c>
      <c r="AN287" s="383" t="s">
        <v>17346</v>
      </c>
      <c r="AO287" s="383"/>
      <c r="AP287" s="383"/>
      <c r="AQ287" s="383"/>
      <c r="AR287" s="389"/>
    </row>
    <row r="288" spans="1:44" x14ac:dyDescent="0.25">
      <c r="A288" s="396" t="s">
        <v>17344</v>
      </c>
      <c r="B288" s="383"/>
      <c r="C288" s="383"/>
      <c r="D288" s="383"/>
      <c r="E288" s="383"/>
      <c r="F288" s="383"/>
      <c r="G288" s="383"/>
      <c r="H288" s="383"/>
      <c r="I288" s="383"/>
      <c r="J288" s="383"/>
      <c r="K288" s="383" t="s">
        <v>17345</v>
      </c>
      <c r="L288" s="383"/>
      <c r="M288" s="383"/>
      <c r="N288" s="383" t="s">
        <v>17329</v>
      </c>
      <c r="O288" s="383"/>
      <c r="P288" s="383"/>
      <c r="Q288" s="383"/>
      <c r="R288" s="383"/>
      <c r="S288" s="383"/>
      <c r="T288" s="383"/>
      <c r="U288" s="383"/>
      <c r="V288" s="383"/>
      <c r="W288" s="383"/>
      <c r="X288" s="383"/>
      <c r="Y288" s="397">
        <v>40283</v>
      </c>
      <c r="Z288" s="383"/>
      <c r="AA288" s="383"/>
      <c r="AB288" s="383"/>
      <c r="AC288" s="383"/>
      <c r="AD288" s="383"/>
      <c r="AE288" s="383"/>
      <c r="AF288" s="383"/>
      <c r="AG288" s="383" t="s">
        <v>17282</v>
      </c>
      <c r="AH288" s="387">
        <v>5.861328125</v>
      </c>
      <c r="AI288" s="387">
        <v>93.326194763183594</v>
      </c>
      <c r="AJ288" s="399">
        <v>99.187522888183594</v>
      </c>
      <c r="AK288" s="387">
        <v>16.187017440795898</v>
      </c>
      <c r="AL288" s="388">
        <v>5.9093401612696911E-2</v>
      </c>
      <c r="AM288" s="383" t="s">
        <v>17283</v>
      </c>
      <c r="AN288" s="383" t="s">
        <v>17346</v>
      </c>
      <c r="AO288" s="383"/>
      <c r="AP288" s="383"/>
      <c r="AQ288" s="383"/>
      <c r="AR288" s="389"/>
    </row>
    <row r="289" spans="1:44" x14ac:dyDescent="0.25">
      <c r="A289" s="396" t="s">
        <v>17344</v>
      </c>
      <c r="B289" s="383"/>
      <c r="C289" s="383"/>
      <c r="D289" s="383"/>
      <c r="E289" s="383"/>
      <c r="F289" s="383"/>
      <c r="G289" s="383"/>
      <c r="H289" s="383"/>
      <c r="I289" s="383"/>
      <c r="J289" s="383"/>
      <c r="K289" s="383" t="s">
        <v>17345</v>
      </c>
      <c r="L289" s="383"/>
      <c r="M289" s="383"/>
      <c r="N289" s="383" t="s">
        <v>17329</v>
      </c>
      <c r="O289" s="383"/>
      <c r="P289" s="383"/>
      <c r="Q289" s="383"/>
      <c r="R289" s="383"/>
      <c r="S289" s="383"/>
      <c r="T289" s="383"/>
      <c r="U289" s="383"/>
      <c r="V289" s="383"/>
      <c r="W289" s="383"/>
      <c r="X289" s="383"/>
      <c r="Y289" s="397">
        <v>40283</v>
      </c>
      <c r="Z289" s="383"/>
      <c r="AA289" s="383"/>
      <c r="AB289" s="383"/>
      <c r="AC289" s="383"/>
      <c r="AD289" s="383"/>
      <c r="AE289" s="383"/>
      <c r="AF289" s="383"/>
      <c r="AG289" s="383" t="s">
        <v>17282</v>
      </c>
      <c r="AH289" s="387">
        <v>6.078125</v>
      </c>
      <c r="AI289" s="387">
        <v>92.966819763183594</v>
      </c>
      <c r="AJ289" s="399">
        <v>99.044944763183594</v>
      </c>
      <c r="AK289" s="387">
        <v>16.187505722045898</v>
      </c>
      <c r="AL289" s="388">
        <v>6.136734201359588E-2</v>
      </c>
      <c r="AM289" s="383" t="s">
        <v>17283</v>
      </c>
      <c r="AN289" s="383" t="s">
        <v>17346</v>
      </c>
      <c r="AO289" s="383"/>
      <c r="AP289" s="383"/>
      <c r="AQ289" s="383"/>
      <c r="AR289" s="389"/>
    </row>
    <row r="290" spans="1:44" x14ac:dyDescent="0.25">
      <c r="A290" s="396" t="s">
        <v>17344</v>
      </c>
      <c r="B290" s="383"/>
      <c r="C290" s="383"/>
      <c r="D290" s="383"/>
      <c r="E290" s="383"/>
      <c r="F290" s="383"/>
      <c r="G290" s="383"/>
      <c r="H290" s="383"/>
      <c r="I290" s="383"/>
      <c r="J290" s="383"/>
      <c r="K290" s="383" t="s">
        <v>17345</v>
      </c>
      <c r="L290" s="383"/>
      <c r="M290" s="383"/>
      <c r="N290" s="383" t="s">
        <v>17329</v>
      </c>
      <c r="O290" s="383"/>
      <c r="P290" s="383"/>
      <c r="Q290" s="383"/>
      <c r="R290" s="383"/>
      <c r="S290" s="383"/>
      <c r="T290" s="383"/>
      <c r="U290" s="383"/>
      <c r="V290" s="383"/>
      <c r="W290" s="383"/>
      <c r="X290" s="383"/>
      <c r="Y290" s="397">
        <v>40283</v>
      </c>
      <c r="Z290" s="383"/>
      <c r="AA290" s="383"/>
      <c r="AB290" s="383"/>
      <c r="AC290" s="383"/>
      <c r="AD290" s="383"/>
      <c r="AE290" s="383"/>
      <c r="AF290" s="383"/>
      <c r="AG290" s="383" t="s">
        <v>17282</v>
      </c>
      <c r="AH290" s="387">
        <v>5.7734375</v>
      </c>
      <c r="AI290" s="387">
        <v>93.142601013183594</v>
      </c>
      <c r="AJ290" s="399">
        <v>98.916038513183594</v>
      </c>
      <c r="AK290" s="387">
        <v>16.183599472045898</v>
      </c>
      <c r="AL290" s="388">
        <v>5.8367051357707908E-2</v>
      </c>
      <c r="AM290" s="383" t="s">
        <v>17283</v>
      </c>
      <c r="AN290" s="383" t="s">
        <v>17346</v>
      </c>
      <c r="AO290" s="383"/>
      <c r="AP290" s="383"/>
      <c r="AQ290" s="383"/>
      <c r="AR290" s="389"/>
    </row>
    <row r="291" spans="1:44" x14ac:dyDescent="0.25">
      <c r="A291" s="396" t="s">
        <v>17344</v>
      </c>
      <c r="B291" s="383"/>
      <c r="C291" s="383"/>
      <c r="D291" s="383"/>
      <c r="E291" s="383"/>
      <c r="F291" s="383"/>
      <c r="G291" s="383"/>
      <c r="H291" s="383"/>
      <c r="I291" s="383"/>
      <c r="J291" s="383"/>
      <c r="K291" s="383" t="s">
        <v>17345</v>
      </c>
      <c r="L291" s="383"/>
      <c r="M291" s="383"/>
      <c r="N291" s="383" t="s">
        <v>17329</v>
      </c>
      <c r="O291" s="383"/>
      <c r="P291" s="383"/>
      <c r="Q291" s="383"/>
      <c r="R291" s="383"/>
      <c r="S291" s="383"/>
      <c r="T291" s="383"/>
      <c r="U291" s="383"/>
      <c r="V291" s="383"/>
      <c r="W291" s="383"/>
      <c r="X291" s="383"/>
      <c r="Y291" s="397">
        <v>40283</v>
      </c>
      <c r="Z291" s="383"/>
      <c r="AA291" s="383"/>
      <c r="AB291" s="383"/>
      <c r="AC291" s="383"/>
      <c r="AD291" s="383"/>
      <c r="AE291" s="383"/>
      <c r="AF291" s="383"/>
      <c r="AG291" s="383" t="s">
        <v>17282</v>
      </c>
      <c r="AH291" s="387">
        <v>6.1015625</v>
      </c>
      <c r="AI291" s="387">
        <v>93.082054138183594</v>
      </c>
      <c r="AJ291" s="399">
        <v>99.183616638183594</v>
      </c>
      <c r="AK291" s="387">
        <v>16.179693222045898</v>
      </c>
      <c r="AL291" s="388">
        <v>6.1517846463072283E-2</v>
      </c>
      <c r="AM291" s="383" t="s">
        <v>17283</v>
      </c>
      <c r="AN291" s="383" t="s">
        <v>17346</v>
      </c>
      <c r="AO291" s="383"/>
      <c r="AP291" s="383"/>
      <c r="AQ291" s="383"/>
      <c r="AR291" s="389"/>
    </row>
    <row r="292" spans="1:44" x14ac:dyDescent="0.25">
      <c r="A292" s="396" t="s">
        <v>17344</v>
      </c>
      <c r="B292" s="383"/>
      <c r="C292" s="383"/>
      <c r="D292" s="383"/>
      <c r="E292" s="383"/>
      <c r="F292" s="383"/>
      <c r="G292" s="383"/>
      <c r="H292" s="383"/>
      <c r="I292" s="383"/>
      <c r="J292" s="383"/>
      <c r="K292" s="383" t="s">
        <v>17345</v>
      </c>
      <c r="L292" s="383"/>
      <c r="M292" s="383"/>
      <c r="N292" s="383" t="s">
        <v>17329</v>
      </c>
      <c r="O292" s="383"/>
      <c r="P292" s="383"/>
      <c r="Q292" s="383"/>
      <c r="R292" s="383"/>
      <c r="S292" s="383"/>
      <c r="T292" s="383"/>
      <c r="U292" s="383"/>
      <c r="V292" s="383"/>
      <c r="W292" s="383"/>
      <c r="X292" s="383"/>
      <c r="Y292" s="397">
        <v>40283</v>
      </c>
      <c r="Z292" s="383"/>
      <c r="AA292" s="383"/>
      <c r="AB292" s="383"/>
      <c r="AC292" s="383"/>
      <c r="AD292" s="383"/>
      <c r="AE292" s="383"/>
      <c r="AF292" s="383"/>
      <c r="AG292" s="383" t="s">
        <v>17282</v>
      </c>
      <c r="AH292" s="387">
        <v>5.80078125</v>
      </c>
      <c r="AI292" s="387">
        <v>93.339866638183594</v>
      </c>
      <c r="AJ292" s="399">
        <v>99.140647888183594</v>
      </c>
      <c r="AK292" s="387">
        <v>16.180181503295898</v>
      </c>
      <c r="AL292" s="388">
        <v>5.8510624789767846E-2</v>
      </c>
      <c r="AM292" s="383" t="s">
        <v>17283</v>
      </c>
      <c r="AN292" s="383" t="s">
        <v>17346</v>
      </c>
      <c r="AO292" s="383"/>
      <c r="AP292" s="383"/>
      <c r="AQ292" s="383"/>
      <c r="AR292" s="389"/>
    </row>
    <row r="293" spans="1:44" x14ac:dyDescent="0.25">
      <c r="A293" s="396" t="s">
        <v>17344</v>
      </c>
      <c r="B293" s="383"/>
      <c r="C293" s="383"/>
      <c r="D293" s="383"/>
      <c r="E293" s="383"/>
      <c r="F293" s="383"/>
      <c r="G293" s="383"/>
      <c r="H293" s="383"/>
      <c r="I293" s="383"/>
      <c r="J293" s="383"/>
      <c r="K293" s="383" t="s">
        <v>17345</v>
      </c>
      <c r="L293" s="383"/>
      <c r="M293" s="383"/>
      <c r="N293" s="383" t="s">
        <v>17329</v>
      </c>
      <c r="O293" s="383"/>
      <c r="P293" s="383"/>
      <c r="Q293" s="383"/>
      <c r="R293" s="383"/>
      <c r="S293" s="383"/>
      <c r="T293" s="383"/>
      <c r="U293" s="383"/>
      <c r="V293" s="383"/>
      <c r="W293" s="383"/>
      <c r="X293" s="383"/>
      <c r="Y293" s="397">
        <v>40283</v>
      </c>
      <c r="Z293" s="383"/>
      <c r="AA293" s="383"/>
      <c r="AB293" s="383"/>
      <c r="AC293" s="383"/>
      <c r="AD293" s="383"/>
      <c r="AE293" s="383"/>
      <c r="AF293" s="383"/>
      <c r="AG293" s="383" t="s">
        <v>17282</v>
      </c>
      <c r="AH293" s="387">
        <v>5.76953125</v>
      </c>
      <c r="AI293" s="387">
        <v>93.343780517578125</v>
      </c>
      <c r="AJ293" s="399">
        <v>99.113311767578125</v>
      </c>
      <c r="AK293" s="387">
        <v>16.186531066894531</v>
      </c>
      <c r="AL293" s="388">
        <v>5.821146672537407E-2</v>
      </c>
      <c r="AM293" s="383" t="s">
        <v>17283</v>
      </c>
      <c r="AN293" s="383" t="s">
        <v>17346</v>
      </c>
      <c r="AO293" s="383"/>
      <c r="AP293" s="383"/>
      <c r="AQ293" s="383"/>
      <c r="AR293" s="389"/>
    </row>
    <row r="294" spans="1:44" x14ac:dyDescent="0.25">
      <c r="A294" s="396" t="s">
        <v>17344</v>
      </c>
      <c r="B294" s="383"/>
      <c r="C294" s="383"/>
      <c r="D294" s="383"/>
      <c r="E294" s="383"/>
      <c r="F294" s="383"/>
      <c r="G294" s="383"/>
      <c r="H294" s="383"/>
      <c r="I294" s="383"/>
      <c r="J294" s="383"/>
      <c r="K294" s="383" t="s">
        <v>17345</v>
      </c>
      <c r="L294" s="383"/>
      <c r="M294" s="383"/>
      <c r="N294" s="383" t="s">
        <v>17329</v>
      </c>
      <c r="O294" s="383"/>
      <c r="P294" s="383"/>
      <c r="Q294" s="383"/>
      <c r="R294" s="383"/>
      <c r="S294" s="383"/>
      <c r="T294" s="383"/>
      <c r="U294" s="383"/>
      <c r="V294" s="383"/>
      <c r="W294" s="383"/>
      <c r="X294" s="383"/>
      <c r="Y294" s="397">
        <v>40283</v>
      </c>
      <c r="Z294" s="383"/>
      <c r="AA294" s="383"/>
      <c r="AB294" s="383"/>
      <c r="AC294" s="383"/>
      <c r="AD294" s="383"/>
      <c r="AE294" s="383"/>
      <c r="AF294" s="383"/>
      <c r="AG294" s="383" t="s">
        <v>17282</v>
      </c>
      <c r="AH294" s="387">
        <v>5.837890625</v>
      </c>
      <c r="AI294" s="387">
        <v>93.220733642578125</v>
      </c>
      <c r="AJ294" s="399">
        <v>99.058624267578125</v>
      </c>
      <c r="AK294" s="387">
        <v>16.189949035644531</v>
      </c>
      <c r="AL294" s="388">
        <v>5.8933693741098532E-2</v>
      </c>
      <c r="AM294" s="383" t="s">
        <v>17283</v>
      </c>
      <c r="AN294" s="383" t="s">
        <v>17346</v>
      </c>
      <c r="AO294" s="383"/>
      <c r="AP294" s="383"/>
      <c r="AQ294" s="383"/>
      <c r="AR294" s="389"/>
    </row>
    <row r="295" spans="1:44" x14ac:dyDescent="0.25">
      <c r="A295" s="396" t="s">
        <v>17344</v>
      </c>
      <c r="B295" s="383"/>
      <c r="C295" s="383"/>
      <c r="D295" s="383"/>
      <c r="E295" s="383"/>
      <c r="F295" s="383"/>
      <c r="G295" s="383"/>
      <c r="H295" s="383"/>
      <c r="I295" s="383"/>
      <c r="J295" s="383"/>
      <c r="K295" s="383" t="s">
        <v>17345</v>
      </c>
      <c r="L295" s="383"/>
      <c r="M295" s="383"/>
      <c r="N295" s="383" t="s">
        <v>17329</v>
      </c>
      <c r="O295" s="383"/>
      <c r="P295" s="383"/>
      <c r="Q295" s="383"/>
      <c r="R295" s="383"/>
      <c r="S295" s="383"/>
      <c r="T295" s="383"/>
      <c r="U295" s="383"/>
      <c r="V295" s="383"/>
      <c r="W295" s="383"/>
      <c r="X295" s="383"/>
      <c r="Y295" s="397">
        <v>40283</v>
      </c>
      <c r="Z295" s="383"/>
      <c r="AA295" s="383"/>
      <c r="AB295" s="383"/>
      <c r="AC295" s="383"/>
      <c r="AD295" s="383"/>
      <c r="AE295" s="383"/>
      <c r="AF295" s="383"/>
      <c r="AG295" s="383" t="s">
        <v>17282</v>
      </c>
      <c r="AH295" s="387">
        <v>5.79296875</v>
      </c>
      <c r="AI295" s="387">
        <v>93.289093017578125</v>
      </c>
      <c r="AJ295" s="399">
        <v>99.082061767578125</v>
      </c>
      <c r="AK295" s="387">
        <v>16.179206848144531</v>
      </c>
      <c r="AL295" s="388">
        <v>5.8466372688013538E-2</v>
      </c>
      <c r="AM295" s="383" t="s">
        <v>17283</v>
      </c>
      <c r="AN295" s="383" t="s">
        <v>17346</v>
      </c>
      <c r="AO295" s="383"/>
      <c r="AP295" s="383"/>
      <c r="AQ295" s="383"/>
      <c r="AR295" s="389"/>
    </row>
    <row r="296" spans="1:44" x14ac:dyDescent="0.25">
      <c r="A296" s="396" t="s">
        <v>17344</v>
      </c>
      <c r="B296" s="383"/>
      <c r="C296" s="383"/>
      <c r="D296" s="383"/>
      <c r="E296" s="383"/>
      <c r="F296" s="383"/>
      <c r="G296" s="383"/>
      <c r="H296" s="383"/>
      <c r="I296" s="383"/>
      <c r="J296" s="383"/>
      <c r="K296" s="383" t="s">
        <v>17345</v>
      </c>
      <c r="L296" s="383"/>
      <c r="M296" s="383"/>
      <c r="N296" s="383" t="s">
        <v>17329</v>
      </c>
      <c r="O296" s="383"/>
      <c r="P296" s="383"/>
      <c r="Q296" s="383"/>
      <c r="R296" s="383"/>
      <c r="S296" s="383"/>
      <c r="T296" s="383"/>
      <c r="U296" s="383"/>
      <c r="V296" s="383"/>
      <c r="W296" s="383"/>
      <c r="X296" s="383"/>
      <c r="Y296" s="397">
        <v>40283</v>
      </c>
      <c r="Z296" s="383"/>
      <c r="AA296" s="383"/>
      <c r="AB296" s="383"/>
      <c r="AC296" s="383"/>
      <c r="AD296" s="383"/>
      <c r="AE296" s="383"/>
      <c r="AF296" s="383"/>
      <c r="AG296" s="383" t="s">
        <v>17282</v>
      </c>
      <c r="AH296" s="387">
        <v>5.82421875</v>
      </c>
      <c r="AI296" s="387">
        <v>93.414093017578125</v>
      </c>
      <c r="AJ296" s="399">
        <v>99.238311767578125</v>
      </c>
      <c r="AK296" s="387">
        <v>16.178230285644531</v>
      </c>
      <c r="AL296" s="388">
        <v>5.8689216354674167E-2</v>
      </c>
      <c r="AM296" s="383" t="s">
        <v>17283</v>
      </c>
      <c r="AN296" s="383" t="s">
        <v>17346</v>
      </c>
      <c r="AO296" s="383"/>
      <c r="AP296" s="383"/>
      <c r="AQ296" s="383"/>
      <c r="AR296" s="389"/>
    </row>
    <row r="297" spans="1:44" x14ac:dyDescent="0.25">
      <c r="A297" s="396" t="s">
        <v>17344</v>
      </c>
      <c r="B297" s="383"/>
      <c r="C297" s="383"/>
      <c r="D297" s="383"/>
      <c r="E297" s="383"/>
      <c r="F297" s="383"/>
      <c r="G297" s="383"/>
      <c r="H297" s="383"/>
      <c r="I297" s="383"/>
      <c r="J297" s="383"/>
      <c r="K297" s="383" t="s">
        <v>17345</v>
      </c>
      <c r="L297" s="383"/>
      <c r="M297" s="383"/>
      <c r="N297" s="383" t="s">
        <v>17329</v>
      </c>
      <c r="O297" s="383"/>
      <c r="P297" s="383"/>
      <c r="Q297" s="383"/>
      <c r="R297" s="383"/>
      <c r="S297" s="383"/>
      <c r="T297" s="383"/>
      <c r="U297" s="383"/>
      <c r="V297" s="383"/>
      <c r="W297" s="383"/>
      <c r="X297" s="383"/>
      <c r="Y297" s="397">
        <v>40283</v>
      </c>
      <c r="Z297" s="383"/>
      <c r="AA297" s="383"/>
      <c r="AB297" s="383"/>
      <c r="AC297" s="383"/>
      <c r="AD297" s="383"/>
      <c r="AE297" s="383"/>
      <c r="AF297" s="383"/>
      <c r="AG297" s="383" t="s">
        <v>17282</v>
      </c>
      <c r="AH297" s="387">
        <v>5.8125</v>
      </c>
      <c r="AI297" s="387">
        <v>93.273468017578125</v>
      </c>
      <c r="AJ297" s="399">
        <v>99.085968017578125</v>
      </c>
      <c r="AK297" s="387">
        <v>16.186042785644531</v>
      </c>
      <c r="AL297" s="388">
        <v>5.8661181964421508E-2</v>
      </c>
      <c r="AM297" s="383" t="s">
        <v>17283</v>
      </c>
      <c r="AN297" s="383" t="s">
        <v>17346</v>
      </c>
      <c r="AO297" s="383"/>
      <c r="AP297" s="383"/>
      <c r="AQ297" s="383"/>
      <c r="AR297" s="389"/>
    </row>
    <row r="298" spans="1:44" x14ac:dyDescent="0.25">
      <c r="A298" s="396" t="s">
        <v>17344</v>
      </c>
      <c r="B298" s="383"/>
      <c r="C298" s="383"/>
      <c r="D298" s="383"/>
      <c r="E298" s="383"/>
      <c r="F298" s="383"/>
      <c r="G298" s="383"/>
      <c r="H298" s="383"/>
      <c r="I298" s="383"/>
      <c r="J298" s="383"/>
      <c r="K298" s="383" t="s">
        <v>17345</v>
      </c>
      <c r="L298" s="383"/>
      <c r="M298" s="383"/>
      <c r="N298" s="383" t="s">
        <v>17329</v>
      </c>
      <c r="O298" s="383"/>
      <c r="P298" s="383"/>
      <c r="Q298" s="383"/>
      <c r="R298" s="383"/>
      <c r="S298" s="383"/>
      <c r="T298" s="383"/>
      <c r="U298" s="383"/>
      <c r="V298" s="383"/>
      <c r="W298" s="383"/>
      <c r="X298" s="383"/>
      <c r="Y298" s="397">
        <v>40283</v>
      </c>
      <c r="Z298" s="383"/>
      <c r="AA298" s="383"/>
      <c r="AB298" s="383"/>
      <c r="AC298" s="383"/>
      <c r="AD298" s="383"/>
      <c r="AE298" s="383"/>
      <c r="AF298" s="383"/>
      <c r="AG298" s="383" t="s">
        <v>17282</v>
      </c>
      <c r="AH298" s="387">
        <v>5.88671875</v>
      </c>
      <c r="AI298" s="387">
        <v>93.310577392578125</v>
      </c>
      <c r="AJ298" s="399">
        <v>99.197296142578125</v>
      </c>
      <c r="AK298" s="387">
        <v>16.185066223144531</v>
      </c>
      <c r="AL298" s="388">
        <v>5.9343540387823766E-2</v>
      </c>
      <c r="AM298" s="383" t="s">
        <v>17283</v>
      </c>
      <c r="AN298" s="383" t="s">
        <v>17346</v>
      </c>
      <c r="AO298" s="383"/>
      <c r="AP298" s="383"/>
      <c r="AQ298" s="383"/>
      <c r="AR298" s="389"/>
    </row>
    <row r="299" spans="1:44" x14ac:dyDescent="0.25">
      <c r="A299" s="396" t="s">
        <v>17344</v>
      </c>
      <c r="B299" s="383"/>
      <c r="C299" s="383"/>
      <c r="D299" s="383"/>
      <c r="E299" s="383"/>
      <c r="F299" s="383"/>
      <c r="G299" s="383"/>
      <c r="H299" s="383"/>
      <c r="I299" s="383"/>
      <c r="J299" s="383"/>
      <c r="K299" s="383" t="s">
        <v>17345</v>
      </c>
      <c r="L299" s="383"/>
      <c r="M299" s="383"/>
      <c r="N299" s="383" t="s">
        <v>17329</v>
      </c>
      <c r="O299" s="383"/>
      <c r="P299" s="383"/>
      <c r="Q299" s="383"/>
      <c r="R299" s="383"/>
      <c r="S299" s="383"/>
      <c r="T299" s="383"/>
      <c r="U299" s="383"/>
      <c r="V299" s="383"/>
      <c r="W299" s="383"/>
      <c r="X299" s="383"/>
      <c r="Y299" s="397">
        <v>40283</v>
      </c>
      <c r="Z299" s="383"/>
      <c r="AA299" s="383"/>
      <c r="AB299" s="383"/>
      <c r="AC299" s="383"/>
      <c r="AD299" s="383"/>
      <c r="AE299" s="383"/>
      <c r="AF299" s="383"/>
      <c r="AG299" s="383" t="s">
        <v>17282</v>
      </c>
      <c r="AH299" s="387">
        <v>5.953125</v>
      </c>
      <c r="AI299" s="387">
        <v>93.408233642578125</v>
      </c>
      <c r="AJ299" s="399">
        <v>99.361358642578125</v>
      </c>
      <c r="AK299" s="387">
        <v>16.186531066894531</v>
      </c>
      <c r="AL299" s="388">
        <v>5.9913884847474085E-2</v>
      </c>
      <c r="AM299" s="383" t="s">
        <v>17283</v>
      </c>
      <c r="AN299" s="383" t="s">
        <v>17346</v>
      </c>
      <c r="AO299" s="383"/>
      <c r="AP299" s="383"/>
      <c r="AQ299" s="383"/>
      <c r="AR299" s="389"/>
    </row>
    <row r="300" spans="1:44" x14ac:dyDescent="0.25">
      <c r="A300" s="396" t="s">
        <v>17344</v>
      </c>
      <c r="B300" s="383"/>
      <c r="C300" s="383"/>
      <c r="D300" s="383"/>
      <c r="E300" s="383"/>
      <c r="F300" s="383"/>
      <c r="G300" s="383"/>
      <c r="H300" s="383"/>
      <c r="I300" s="383"/>
      <c r="J300" s="383"/>
      <c r="K300" s="383" t="s">
        <v>17345</v>
      </c>
      <c r="L300" s="383"/>
      <c r="M300" s="383"/>
      <c r="N300" s="383" t="s">
        <v>17329</v>
      </c>
      <c r="O300" s="383"/>
      <c r="P300" s="383"/>
      <c r="Q300" s="383"/>
      <c r="R300" s="383"/>
      <c r="S300" s="383"/>
      <c r="T300" s="383"/>
      <c r="U300" s="383"/>
      <c r="V300" s="383"/>
      <c r="W300" s="383"/>
      <c r="X300" s="383"/>
      <c r="Y300" s="397">
        <v>40283</v>
      </c>
      <c r="Z300" s="383"/>
      <c r="AA300" s="383"/>
      <c r="AB300" s="383"/>
      <c r="AC300" s="383"/>
      <c r="AD300" s="383"/>
      <c r="AE300" s="383"/>
      <c r="AF300" s="383"/>
      <c r="AG300" s="383" t="s">
        <v>17282</v>
      </c>
      <c r="AH300" s="387">
        <v>5.857421875</v>
      </c>
      <c r="AI300" s="387">
        <v>93.523468017578125</v>
      </c>
      <c r="AJ300" s="399">
        <v>99.380889892578125</v>
      </c>
      <c r="AK300" s="387">
        <v>16.186531066894531</v>
      </c>
      <c r="AL300" s="388">
        <v>5.8939116779205242E-2</v>
      </c>
      <c r="AM300" s="383" t="s">
        <v>17283</v>
      </c>
      <c r="AN300" s="383" t="s">
        <v>17346</v>
      </c>
      <c r="AO300" s="383"/>
      <c r="AP300" s="383"/>
      <c r="AQ300" s="383"/>
      <c r="AR300" s="389"/>
    </row>
    <row r="301" spans="1:44" x14ac:dyDescent="0.25">
      <c r="A301" s="396" t="s">
        <v>17344</v>
      </c>
      <c r="B301" s="383"/>
      <c r="C301" s="383"/>
      <c r="D301" s="383"/>
      <c r="E301" s="383"/>
      <c r="F301" s="383"/>
      <c r="G301" s="383"/>
      <c r="H301" s="383"/>
      <c r="I301" s="383"/>
      <c r="J301" s="383"/>
      <c r="K301" s="383" t="s">
        <v>17345</v>
      </c>
      <c r="L301" s="383"/>
      <c r="M301" s="383"/>
      <c r="N301" s="383" t="s">
        <v>17329</v>
      </c>
      <c r="O301" s="383"/>
      <c r="P301" s="383"/>
      <c r="Q301" s="383"/>
      <c r="R301" s="383"/>
      <c r="S301" s="383"/>
      <c r="T301" s="383"/>
      <c r="U301" s="383"/>
      <c r="V301" s="383"/>
      <c r="W301" s="383"/>
      <c r="X301" s="383"/>
      <c r="Y301" s="397">
        <v>40283</v>
      </c>
      <c r="Z301" s="383"/>
      <c r="AA301" s="383"/>
      <c r="AB301" s="383"/>
      <c r="AC301" s="383"/>
      <c r="AD301" s="383"/>
      <c r="AE301" s="383"/>
      <c r="AF301" s="383"/>
      <c r="AG301" s="383" t="s">
        <v>17282</v>
      </c>
      <c r="AH301" s="387">
        <v>5.7421875</v>
      </c>
      <c r="AI301" s="387">
        <v>93.625038146972656</v>
      </c>
      <c r="AJ301" s="399">
        <v>99.367225646972656</v>
      </c>
      <c r="AK301" s="387">
        <v>16.182138442993164</v>
      </c>
      <c r="AL301" s="388">
        <v>5.7787539730661107E-2</v>
      </c>
      <c r="AM301" s="383" t="s">
        <v>17283</v>
      </c>
      <c r="AN301" s="383" t="s">
        <v>17346</v>
      </c>
      <c r="AO301" s="383"/>
      <c r="AP301" s="383"/>
      <c r="AQ301" s="383"/>
      <c r="AR301" s="389"/>
    </row>
    <row r="302" spans="1:44" x14ac:dyDescent="0.25">
      <c r="A302" s="396" t="s">
        <v>17344</v>
      </c>
      <c r="B302" s="383"/>
      <c r="C302" s="383"/>
      <c r="D302" s="383"/>
      <c r="E302" s="383"/>
      <c r="F302" s="383"/>
      <c r="G302" s="383"/>
      <c r="H302" s="383"/>
      <c r="I302" s="383"/>
      <c r="J302" s="383"/>
      <c r="K302" s="383" t="s">
        <v>17345</v>
      </c>
      <c r="L302" s="383"/>
      <c r="M302" s="383"/>
      <c r="N302" s="383" t="s">
        <v>17329</v>
      </c>
      <c r="O302" s="383"/>
      <c r="P302" s="383"/>
      <c r="Q302" s="383"/>
      <c r="R302" s="383"/>
      <c r="S302" s="383"/>
      <c r="T302" s="383"/>
      <c r="U302" s="383"/>
      <c r="V302" s="383"/>
      <c r="W302" s="383"/>
      <c r="X302" s="383"/>
      <c r="Y302" s="397">
        <v>40283</v>
      </c>
      <c r="Z302" s="383"/>
      <c r="AA302" s="383"/>
      <c r="AB302" s="383"/>
      <c r="AC302" s="383"/>
      <c r="AD302" s="383"/>
      <c r="AE302" s="383"/>
      <c r="AF302" s="383"/>
      <c r="AG302" s="383" t="s">
        <v>17282</v>
      </c>
      <c r="AH302" s="387">
        <v>5.74609375</v>
      </c>
      <c r="AI302" s="387">
        <v>93.523475646972656</v>
      </c>
      <c r="AJ302" s="399">
        <v>99.269569396972656</v>
      </c>
      <c r="AK302" s="387">
        <v>16.184091567993164</v>
      </c>
      <c r="AL302" s="388">
        <v>5.7883738036796945E-2</v>
      </c>
      <c r="AM302" s="383" t="s">
        <v>17283</v>
      </c>
      <c r="AN302" s="383" t="s">
        <v>17346</v>
      </c>
      <c r="AO302" s="383"/>
      <c r="AP302" s="383"/>
      <c r="AQ302" s="383"/>
      <c r="AR302" s="389"/>
    </row>
    <row r="303" spans="1:44" x14ac:dyDescent="0.25">
      <c r="A303" s="396" t="s">
        <v>17344</v>
      </c>
      <c r="B303" s="383"/>
      <c r="C303" s="383"/>
      <c r="D303" s="383"/>
      <c r="E303" s="383"/>
      <c r="F303" s="383"/>
      <c r="G303" s="383"/>
      <c r="H303" s="383"/>
      <c r="I303" s="383"/>
      <c r="J303" s="383"/>
      <c r="K303" s="383" t="s">
        <v>17345</v>
      </c>
      <c r="L303" s="383"/>
      <c r="M303" s="383"/>
      <c r="N303" s="383" t="s">
        <v>17329</v>
      </c>
      <c r="O303" s="383"/>
      <c r="P303" s="383"/>
      <c r="Q303" s="383"/>
      <c r="R303" s="383"/>
      <c r="S303" s="383"/>
      <c r="T303" s="383"/>
      <c r="U303" s="383"/>
      <c r="V303" s="383"/>
      <c r="W303" s="383"/>
      <c r="X303" s="383"/>
      <c r="Y303" s="397">
        <v>40283</v>
      </c>
      <c r="Z303" s="383"/>
      <c r="AA303" s="383"/>
      <c r="AB303" s="383"/>
      <c r="AC303" s="383"/>
      <c r="AD303" s="383"/>
      <c r="AE303" s="383"/>
      <c r="AF303" s="383"/>
      <c r="AG303" s="383" t="s">
        <v>17282</v>
      </c>
      <c r="AH303" s="387">
        <v>5.966796875</v>
      </c>
      <c r="AI303" s="387">
        <v>93.459022521972656</v>
      </c>
      <c r="AJ303" s="399">
        <v>99.425819396972656</v>
      </c>
      <c r="AK303" s="387">
        <v>16.195810317993164</v>
      </c>
      <c r="AL303" s="388">
        <v>6.0012549166697425E-2</v>
      </c>
      <c r="AM303" s="383" t="s">
        <v>17283</v>
      </c>
      <c r="AN303" s="383" t="s">
        <v>17346</v>
      </c>
      <c r="AO303" s="383"/>
      <c r="AP303" s="383"/>
      <c r="AQ303" s="383"/>
      <c r="AR303" s="389"/>
    </row>
    <row r="304" spans="1:44" x14ac:dyDescent="0.25">
      <c r="A304" s="396" t="s">
        <v>17344</v>
      </c>
      <c r="B304" s="383"/>
      <c r="C304" s="383"/>
      <c r="D304" s="383"/>
      <c r="E304" s="383"/>
      <c r="F304" s="383"/>
      <c r="G304" s="383"/>
      <c r="H304" s="383"/>
      <c r="I304" s="383"/>
      <c r="J304" s="383"/>
      <c r="K304" s="383" t="s">
        <v>17345</v>
      </c>
      <c r="L304" s="383"/>
      <c r="M304" s="383"/>
      <c r="N304" s="383" t="s">
        <v>17329</v>
      </c>
      <c r="O304" s="383"/>
      <c r="P304" s="383"/>
      <c r="Q304" s="383"/>
      <c r="R304" s="383"/>
      <c r="S304" s="383"/>
      <c r="T304" s="383"/>
      <c r="U304" s="383"/>
      <c r="V304" s="383"/>
      <c r="W304" s="383"/>
      <c r="X304" s="383"/>
      <c r="Y304" s="397">
        <v>40283</v>
      </c>
      <c r="Z304" s="383"/>
      <c r="AA304" s="383"/>
      <c r="AB304" s="383"/>
      <c r="AC304" s="383"/>
      <c r="AD304" s="383"/>
      <c r="AE304" s="383"/>
      <c r="AF304" s="383"/>
      <c r="AG304" s="383" t="s">
        <v>17282</v>
      </c>
      <c r="AH304" s="387">
        <v>6.28515625</v>
      </c>
      <c r="AI304" s="387">
        <v>93.173866271972656</v>
      </c>
      <c r="AJ304" s="399">
        <v>99.459022521972656</v>
      </c>
      <c r="AK304" s="387">
        <v>16.200204849243164</v>
      </c>
      <c r="AL304" s="388">
        <v>6.3193424695195177E-2</v>
      </c>
      <c r="AM304" s="383" t="s">
        <v>17283</v>
      </c>
      <c r="AN304" s="383" t="s">
        <v>17346</v>
      </c>
      <c r="AO304" s="383"/>
      <c r="AP304" s="383"/>
      <c r="AQ304" s="383"/>
      <c r="AR304" s="389"/>
    </row>
    <row r="305" spans="1:44" x14ac:dyDescent="0.25">
      <c r="A305" s="396" t="s">
        <v>17344</v>
      </c>
      <c r="B305" s="383"/>
      <c r="C305" s="383"/>
      <c r="D305" s="383"/>
      <c r="E305" s="383"/>
      <c r="F305" s="383"/>
      <c r="G305" s="383"/>
      <c r="H305" s="383"/>
      <c r="I305" s="383"/>
      <c r="J305" s="383"/>
      <c r="K305" s="383" t="s">
        <v>17345</v>
      </c>
      <c r="L305" s="383"/>
      <c r="M305" s="383"/>
      <c r="N305" s="383" t="s">
        <v>17329</v>
      </c>
      <c r="O305" s="383"/>
      <c r="P305" s="383"/>
      <c r="Q305" s="383"/>
      <c r="R305" s="383"/>
      <c r="S305" s="383"/>
      <c r="T305" s="383"/>
      <c r="U305" s="383"/>
      <c r="V305" s="383"/>
      <c r="W305" s="383"/>
      <c r="X305" s="383"/>
      <c r="Y305" s="397">
        <v>40283</v>
      </c>
      <c r="Z305" s="383"/>
      <c r="AA305" s="383"/>
      <c r="AB305" s="383"/>
      <c r="AC305" s="383"/>
      <c r="AD305" s="383"/>
      <c r="AE305" s="383"/>
      <c r="AF305" s="383"/>
      <c r="AG305" s="383" t="s">
        <v>17282</v>
      </c>
      <c r="AH305" s="387">
        <v>6.0625</v>
      </c>
      <c r="AI305" s="387">
        <v>93.183631896972656</v>
      </c>
      <c r="AJ305" s="399">
        <v>99.246131896972656</v>
      </c>
      <c r="AK305" s="387">
        <v>16.193368911743164</v>
      </c>
      <c r="AL305" s="388">
        <v>6.1085504131218708E-2</v>
      </c>
      <c r="AM305" s="383" t="s">
        <v>17283</v>
      </c>
      <c r="AN305" s="383" t="s">
        <v>17346</v>
      </c>
      <c r="AO305" s="383"/>
      <c r="AP305" s="383"/>
      <c r="AQ305" s="383"/>
      <c r="AR305" s="389"/>
    </row>
    <row r="306" spans="1:44" x14ac:dyDescent="0.25">
      <c r="A306" s="396" t="s">
        <v>17344</v>
      </c>
      <c r="B306" s="383"/>
      <c r="C306" s="383"/>
      <c r="D306" s="383"/>
      <c r="E306" s="383"/>
      <c r="F306" s="383"/>
      <c r="G306" s="383"/>
      <c r="H306" s="383"/>
      <c r="I306" s="383"/>
      <c r="J306" s="383"/>
      <c r="K306" s="383" t="s">
        <v>17345</v>
      </c>
      <c r="L306" s="383"/>
      <c r="M306" s="383"/>
      <c r="N306" s="383" t="s">
        <v>17329</v>
      </c>
      <c r="O306" s="383"/>
      <c r="P306" s="383"/>
      <c r="Q306" s="383"/>
      <c r="R306" s="383"/>
      <c r="S306" s="383"/>
      <c r="T306" s="383"/>
      <c r="U306" s="383"/>
      <c r="V306" s="383"/>
      <c r="W306" s="383"/>
      <c r="X306" s="383"/>
      <c r="Y306" s="397">
        <v>40283</v>
      </c>
      <c r="Z306" s="383"/>
      <c r="AA306" s="383"/>
      <c r="AB306" s="383"/>
      <c r="AC306" s="383"/>
      <c r="AD306" s="383"/>
      <c r="AE306" s="383"/>
      <c r="AF306" s="383"/>
      <c r="AG306" s="383" t="s">
        <v>17282</v>
      </c>
      <c r="AH306" s="387">
        <v>6.064453125</v>
      </c>
      <c r="AI306" s="387">
        <v>93.191444396972656</v>
      </c>
      <c r="AJ306" s="399">
        <v>99.255897521972656</v>
      </c>
      <c r="AK306" s="387">
        <v>16.191904067993164</v>
      </c>
      <c r="AL306" s="388">
        <v>6.1099171700678932E-2</v>
      </c>
      <c r="AM306" s="383" t="s">
        <v>17283</v>
      </c>
      <c r="AN306" s="383" t="s">
        <v>17346</v>
      </c>
      <c r="AO306" s="383"/>
      <c r="AP306" s="383"/>
      <c r="AQ306" s="383"/>
      <c r="AR306" s="389"/>
    </row>
    <row r="307" spans="1:44" x14ac:dyDescent="0.25">
      <c r="A307" s="396" t="s">
        <v>17344</v>
      </c>
      <c r="B307" s="383"/>
      <c r="C307" s="383"/>
      <c r="D307" s="383"/>
      <c r="E307" s="383"/>
      <c r="F307" s="383"/>
      <c r="G307" s="383"/>
      <c r="H307" s="383"/>
      <c r="I307" s="383"/>
      <c r="J307" s="383"/>
      <c r="K307" s="383" t="s">
        <v>17345</v>
      </c>
      <c r="L307" s="383"/>
      <c r="M307" s="383"/>
      <c r="N307" s="383" t="s">
        <v>17329</v>
      </c>
      <c r="O307" s="383"/>
      <c r="P307" s="383"/>
      <c r="Q307" s="383"/>
      <c r="R307" s="383"/>
      <c r="S307" s="383"/>
      <c r="T307" s="383"/>
      <c r="U307" s="383"/>
      <c r="V307" s="383"/>
      <c r="W307" s="383"/>
      <c r="X307" s="383"/>
      <c r="Y307" s="397">
        <v>40283</v>
      </c>
      <c r="Z307" s="383"/>
      <c r="AA307" s="383"/>
      <c r="AB307" s="383"/>
      <c r="AC307" s="383"/>
      <c r="AD307" s="383"/>
      <c r="AE307" s="383"/>
      <c r="AF307" s="383"/>
      <c r="AG307" s="383" t="s">
        <v>17282</v>
      </c>
      <c r="AH307" s="387">
        <v>5.796875</v>
      </c>
      <c r="AI307" s="387">
        <v>93.482460021972656</v>
      </c>
      <c r="AJ307" s="399">
        <v>99.279335021972656</v>
      </c>
      <c r="AK307" s="387">
        <v>16.191415786743164</v>
      </c>
      <c r="AL307" s="388">
        <v>5.8389542987138526E-2</v>
      </c>
      <c r="AM307" s="383" t="s">
        <v>17283</v>
      </c>
      <c r="AN307" s="383" t="s">
        <v>17346</v>
      </c>
      <c r="AO307" s="383"/>
      <c r="AP307" s="383"/>
      <c r="AQ307" s="383"/>
      <c r="AR307" s="389"/>
    </row>
    <row r="308" spans="1:44" x14ac:dyDescent="0.25">
      <c r="A308" s="396" t="s">
        <v>17344</v>
      </c>
      <c r="B308" s="383"/>
      <c r="C308" s="383"/>
      <c r="D308" s="383"/>
      <c r="E308" s="383"/>
      <c r="F308" s="383"/>
      <c r="G308" s="383"/>
      <c r="H308" s="383"/>
      <c r="I308" s="383"/>
      <c r="J308" s="383"/>
      <c r="K308" s="383" t="s">
        <v>17345</v>
      </c>
      <c r="L308" s="383"/>
      <c r="M308" s="383"/>
      <c r="N308" s="383" t="s">
        <v>17329</v>
      </c>
      <c r="O308" s="383"/>
      <c r="P308" s="383"/>
      <c r="Q308" s="383"/>
      <c r="R308" s="383"/>
      <c r="S308" s="383"/>
      <c r="T308" s="383"/>
      <c r="U308" s="383"/>
      <c r="V308" s="383"/>
      <c r="W308" s="383"/>
      <c r="X308" s="383"/>
      <c r="Y308" s="397">
        <v>40283</v>
      </c>
      <c r="Z308" s="383"/>
      <c r="AA308" s="383"/>
      <c r="AB308" s="383"/>
      <c r="AC308" s="383"/>
      <c r="AD308" s="383"/>
      <c r="AE308" s="383"/>
      <c r="AF308" s="383"/>
      <c r="AG308" s="383" t="s">
        <v>17282</v>
      </c>
      <c r="AH308" s="387">
        <v>6.16015625</v>
      </c>
      <c r="AI308" s="387">
        <v>93.455116271972656</v>
      </c>
      <c r="AJ308" s="399">
        <v>99.615272521972656</v>
      </c>
      <c r="AK308" s="387">
        <v>16.196298599243164</v>
      </c>
      <c r="AL308" s="388">
        <v>6.1839475956271893E-2</v>
      </c>
      <c r="AM308" s="383" t="s">
        <v>17283</v>
      </c>
      <c r="AN308" s="383" t="s">
        <v>17346</v>
      </c>
      <c r="AO308" s="383"/>
      <c r="AP308" s="383"/>
      <c r="AQ308" s="383"/>
      <c r="AR308" s="389"/>
    </row>
    <row r="309" spans="1:44" x14ac:dyDescent="0.25">
      <c r="A309" s="396" t="s">
        <v>17344</v>
      </c>
      <c r="B309" s="383"/>
      <c r="C309" s="383"/>
      <c r="D309" s="383"/>
      <c r="E309" s="383"/>
      <c r="F309" s="383"/>
      <c r="G309" s="383"/>
      <c r="H309" s="383"/>
      <c r="I309" s="383"/>
      <c r="J309" s="383"/>
      <c r="K309" s="383" t="s">
        <v>17345</v>
      </c>
      <c r="L309" s="383"/>
      <c r="M309" s="383"/>
      <c r="N309" s="383" t="s">
        <v>17329</v>
      </c>
      <c r="O309" s="383"/>
      <c r="P309" s="383"/>
      <c r="Q309" s="383"/>
      <c r="R309" s="383"/>
      <c r="S309" s="383"/>
      <c r="T309" s="383"/>
      <c r="U309" s="383"/>
      <c r="V309" s="383"/>
      <c r="W309" s="383"/>
      <c r="X309" s="383"/>
      <c r="Y309" s="397">
        <v>40283</v>
      </c>
      <c r="Z309" s="383"/>
      <c r="AA309" s="383"/>
      <c r="AB309" s="383"/>
      <c r="AC309" s="383"/>
      <c r="AD309" s="383"/>
      <c r="AE309" s="383"/>
      <c r="AF309" s="383"/>
      <c r="AG309" s="383" t="s">
        <v>17282</v>
      </c>
      <c r="AH309" s="387">
        <v>6.150390625</v>
      </c>
      <c r="AI309" s="387">
        <v>93.339881896972656</v>
      </c>
      <c r="AJ309" s="399">
        <v>99.490272521972656</v>
      </c>
      <c r="AK309" s="387">
        <v>16.196298599243164</v>
      </c>
      <c r="AL309" s="388">
        <v>6.1819014754851256E-2</v>
      </c>
      <c r="AM309" s="383" t="s">
        <v>17283</v>
      </c>
      <c r="AN309" s="383" t="s">
        <v>17346</v>
      </c>
      <c r="AO309" s="383"/>
      <c r="AP309" s="383"/>
      <c r="AQ309" s="383"/>
      <c r="AR309" s="389"/>
    </row>
    <row r="310" spans="1:44" x14ac:dyDescent="0.25">
      <c r="A310" s="396" t="s">
        <v>17344</v>
      </c>
      <c r="B310" s="383"/>
      <c r="C310" s="383"/>
      <c r="D310" s="383"/>
      <c r="E310" s="383"/>
      <c r="F310" s="383"/>
      <c r="G310" s="383"/>
      <c r="H310" s="383"/>
      <c r="I310" s="383"/>
      <c r="J310" s="383"/>
      <c r="K310" s="383" t="s">
        <v>17345</v>
      </c>
      <c r="L310" s="383"/>
      <c r="M310" s="383"/>
      <c r="N310" s="383" t="s">
        <v>17329</v>
      </c>
      <c r="O310" s="383"/>
      <c r="P310" s="383"/>
      <c r="Q310" s="383"/>
      <c r="R310" s="383"/>
      <c r="S310" s="383"/>
      <c r="T310" s="383"/>
      <c r="U310" s="383"/>
      <c r="V310" s="383"/>
      <c r="W310" s="383"/>
      <c r="X310" s="383"/>
      <c r="Y310" s="397">
        <v>40283</v>
      </c>
      <c r="Z310" s="383"/>
      <c r="AA310" s="383"/>
      <c r="AB310" s="383"/>
      <c r="AC310" s="383"/>
      <c r="AD310" s="383"/>
      <c r="AE310" s="383"/>
      <c r="AF310" s="383"/>
      <c r="AG310" s="383" t="s">
        <v>17282</v>
      </c>
      <c r="AH310" s="387">
        <v>6.15625</v>
      </c>
      <c r="AI310" s="387">
        <v>93.160202026367188</v>
      </c>
      <c r="AJ310" s="399">
        <v>99.316452026367188</v>
      </c>
      <c r="AK310" s="387">
        <v>16.192882537841797</v>
      </c>
      <c r="AL310" s="388">
        <v>6.1986205451294192E-2</v>
      </c>
      <c r="AM310" s="383" t="s">
        <v>17283</v>
      </c>
      <c r="AN310" s="383" t="s">
        <v>17346</v>
      </c>
      <c r="AO310" s="383"/>
      <c r="AP310" s="383"/>
      <c r="AQ310" s="383"/>
      <c r="AR310" s="389"/>
    </row>
    <row r="311" spans="1:44" x14ac:dyDescent="0.25">
      <c r="A311" s="396" t="s">
        <v>17344</v>
      </c>
      <c r="B311" s="383"/>
      <c r="C311" s="383"/>
      <c r="D311" s="383"/>
      <c r="E311" s="383"/>
      <c r="F311" s="383"/>
      <c r="G311" s="383"/>
      <c r="H311" s="383"/>
      <c r="I311" s="383"/>
      <c r="J311" s="383"/>
      <c r="K311" s="383" t="s">
        <v>17345</v>
      </c>
      <c r="L311" s="383"/>
      <c r="M311" s="383"/>
      <c r="N311" s="383" t="s">
        <v>17329</v>
      </c>
      <c r="O311" s="383"/>
      <c r="P311" s="383"/>
      <c r="Q311" s="383"/>
      <c r="R311" s="383"/>
      <c r="S311" s="383"/>
      <c r="T311" s="383"/>
      <c r="U311" s="383"/>
      <c r="V311" s="383"/>
      <c r="W311" s="383"/>
      <c r="X311" s="383"/>
      <c r="Y311" s="397">
        <v>40283</v>
      </c>
      <c r="Z311" s="383"/>
      <c r="AA311" s="383"/>
      <c r="AB311" s="383"/>
      <c r="AC311" s="383"/>
      <c r="AD311" s="383"/>
      <c r="AE311" s="383"/>
      <c r="AF311" s="383"/>
      <c r="AG311" s="383" t="s">
        <v>17282</v>
      </c>
      <c r="AH311" s="387">
        <v>5.9453125</v>
      </c>
      <c r="AI311" s="387">
        <v>93.205123901367188</v>
      </c>
      <c r="AJ311" s="399">
        <v>99.150436401367188</v>
      </c>
      <c r="AK311" s="387">
        <v>16.186534881591797</v>
      </c>
      <c r="AL311" s="388">
        <v>5.996254495474939E-2</v>
      </c>
      <c r="AM311" s="383" t="s">
        <v>17283</v>
      </c>
      <c r="AN311" s="383" t="s">
        <v>17346</v>
      </c>
      <c r="AO311" s="383"/>
      <c r="AP311" s="383"/>
      <c r="AQ311" s="383"/>
      <c r="AR311" s="389"/>
    </row>
    <row r="312" spans="1:44" x14ac:dyDescent="0.25">
      <c r="A312" s="396" t="s">
        <v>17344</v>
      </c>
      <c r="B312" s="383"/>
      <c r="C312" s="383"/>
      <c r="D312" s="383"/>
      <c r="E312" s="383"/>
      <c r="F312" s="383"/>
      <c r="G312" s="383"/>
      <c r="H312" s="383"/>
      <c r="I312" s="383"/>
      <c r="J312" s="383"/>
      <c r="K312" s="383" t="s">
        <v>17345</v>
      </c>
      <c r="L312" s="383"/>
      <c r="M312" s="383"/>
      <c r="N312" s="383" t="s">
        <v>17329</v>
      </c>
      <c r="O312" s="383"/>
      <c r="P312" s="383"/>
      <c r="Q312" s="383"/>
      <c r="R312" s="383"/>
      <c r="S312" s="383"/>
      <c r="T312" s="383"/>
      <c r="U312" s="383"/>
      <c r="V312" s="383"/>
      <c r="W312" s="383"/>
      <c r="X312" s="383"/>
      <c r="Y312" s="397">
        <v>40283</v>
      </c>
      <c r="Z312" s="383"/>
      <c r="AA312" s="383"/>
      <c r="AB312" s="383"/>
      <c r="AC312" s="383"/>
      <c r="AD312" s="383"/>
      <c r="AE312" s="383"/>
      <c r="AF312" s="383"/>
      <c r="AG312" s="383" t="s">
        <v>17282</v>
      </c>
      <c r="AH312" s="387">
        <v>5.97265625</v>
      </c>
      <c r="AI312" s="387">
        <v>93.398483276367188</v>
      </c>
      <c r="AJ312" s="399">
        <v>99.371139526367188</v>
      </c>
      <c r="AK312" s="387">
        <v>16.186534881591797</v>
      </c>
      <c r="AL312" s="388">
        <v>6.0104536170838739E-2</v>
      </c>
      <c r="AM312" s="383" t="s">
        <v>17283</v>
      </c>
      <c r="AN312" s="383" t="s">
        <v>17346</v>
      </c>
      <c r="AO312" s="383"/>
      <c r="AP312" s="383"/>
      <c r="AQ312" s="383"/>
      <c r="AR312" s="389"/>
    </row>
    <row r="313" spans="1:44" x14ac:dyDescent="0.25">
      <c r="A313" s="396" t="s">
        <v>17344</v>
      </c>
      <c r="B313" s="383"/>
      <c r="C313" s="383"/>
      <c r="D313" s="383"/>
      <c r="E313" s="383"/>
      <c r="F313" s="383"/>
      <c r="G313" s="383"/>
      <c r="H313" s="383"/>
      <c r="I313" s="383"/>
      <c r="J313" s="383"/>
      <c r="K313" s="383" t="s">
        <v>17345</v>
      </c>
      <c r="L313" s="383"/>
      <c r="M313" s="383"/>
      <c r="N313" s="383" t="s">
        <v>17329</v>
      </c>
      <c r="O313" s="383"/>
      <c r="P313" s="383"/>
      <c r="Q313" s="383"/>
      <c r="R313" s="383"/>
      <c r="S313" s="383"/>
      <c r="T313" s="383"/>
      <c r="U313" s="383"/>
      <c r="V313" s="383"/>
      <c r="W313" s="383"/>
      <c r="X313" s="383"/>
      <c r="Y313" s="397">
        <v>40283</v>
      </c>
      <c r="Z313" s="383"/>
      <c r="AA313" s="383"/>
      <c r="AB313" s="383"/>
      <c r="AC313" s="383"/>
      <c r="AD313" s="383"/>
      <c r="AE313" s="383"/>
      <c r="AF313" s="383"/>
      <c r="AG313" s="383" t="s">
        <v>17282</v>
      </c>
      <c r="AH313" s="387">
        <v>5.857421875</v>
      </c>
      <c r="AI313" s="387">
        <v>93.550827026367188</v>
      </c>
      <c r="AJ313" s="399">
        <v>99.408248901367188</v>
      </c>
      <c r="AK313" s="387">
        <v>16.192882537841797</v>
      </c>
      <c r="AL313" s="388">
        <v>5.8922895632250102E-2</v>
      </c>
      <c r="AM313" s="383" t="s">
        <v>17283</v>
      </c>
      <c r="AN313" s="383" t="s">
        <v>17346</v>
      </c>
      <c r="AO313" s="383"/>
      <c r="AP313" s="383"/>
      <c r="AQ313" s="383"/>
      <c r="AR313" s="389"/>
    </row>
    <row r="314" spans="1:44" x14ac:dyDescent="0.25">
      <c r="A314" s="396" t="s">
        <v>17344</v>
      </c>
      <c r="B314" s="383"/>
      <c r="C314" s="383"/>
      <c r="D314" s="383"/>
      <c r="E314" s="383"/>
      <c r="F314" s="383"/>
      <c r="G314" s="383"/>
      <c r="H314" s="383"/>
      <c r="I314" s="383"/>
      <c r="J314" s="383"/>
      <c r="K314" s="383" t="s">
        <v>17345</v>
      </c>
      <c r="L314" s="383"/>
      <c r="M314" s="383"/>
      <c r="N314" s="383" t="s">
        <v>17329</v>
      </c>
      <c r="O314" s="383"/>
      <c r="P314" s="383"/>
      <c r="Q314" s="383"/>
      <c r="R314" s="383"/>
      <c r="S314" s="383"/>
      <c r="T314" s="383"/>
      <c r="U314" s="383"/>
      <c r="V314" s="383"/>
      <c r="W314" s="383"/>
      <c r="X314" s="383"/>
      <c r="Y314" s="397">
        <v>40283</v>
      </c>
      <c r="Z314" s="383"/>
      <c r="AA314" s="383"/>
      <c r="AB314" s="383"/>
      <c r="AC314" s="383"/>
      <c r="AD314" s="383"/>
      <c r="AE314" s="383"/>
      <c r="AF314" s="383"/>
      <c r="AG314" s="383" t="s">
        <v>17282</v>
      </c>
      <c r="AH314" s="387">
        <v>5.8984375</v>
      </c>
      <c r="AI314" s="387">
        <v>93.513717651367188</v>
      </c>
      <c r="AJ314" s="399">
        <v>99.412155151367188</v>
      </c>
      <c r="AK314" s="387">
        <v>16.194347381591797</v>
      </c>
      <c r="AL314" s="388">
        <v>5.9333161935971573E-2</v>
      </c>
      <c r="AM314" s="383" t="s">
        <v>17283</v>
      </c>
      <c r="AN314" s="383" t="s">
        <v>17346</v>
      </c>
      <c r="AO314" s="383"/>
      <c r="AP314" s="383"/>
      <c r="AQ314" s="383"/>
      <c r="AR314" s="389"/>
    </row>
    <row r="315" spans="1:44" x14ac:dyDescent="0.25">
      <c r="A315" s="396" t="s">
        <v>17344</v>
      </c>
      <c r="B315" s="383"/>
      <c r="C315" s="383"/>
      <c r="D315" s="383"/>
      <c r="E315" s="383"/>
      <c r="F315" s="383"/>
      <c r="G315" s="383"/>
      <c r="H315" s="383"/>
      <c r="I315" s="383"/>
      <c r="J315" s="383"/>
      <c r="K315" s="383" t="s">
        <v>17345</v>
      </c>
      <c r="L315" s="383"/>
      <c r="M315" s="383"/>
      <c r="N315" s="383" t="s">
        <v>17329</v>
      </c>
      <c r="O315" s="383"/>
      <c r="P315" s="383"/>
      <c r="Q315" s="383"/>
      <c r="R315" s="383"/>
      <c r="S315" s="383"/>
      <c r="T315" s="383"/>
      <c r="U315" s="383"/>
      <c r="V315" s="383"/>
      <c r="W315" s="383"/>
      <c r="X315" s="383"/>
      <c r="Y315" s="397">
        <v>40283</v>
      </c>
      <c r="Z315" s="383"/>
      <c r="AA315" s="383"/>
      <c r="AB315" s="383"/>
      <c r="AC315" s="383"/>
      <c r="AD315" s="383"/>
      <c r="AE315" s="383"/>
      <c r="AF315" s="383"/>
      <c r="AG315" s="383" t="s">
        <v>17282</v>
      </c>
      <c r="AH315" s="387">
        <v>5.880859375</v>
      </c>
      <c r="AI315" s="387">
        <v>93.587936401367188</v>
      </c>
      <c r="AJ315" s="399">
        <v>99.468795776367188</v>
      </c>
      <c r="AK315" s="387">
        <v>16.175304412841797</v>
      </c>
      <c r="AL315" s="388">
        <v>5.9122655794705367E-2</v>
      </c>
      <c r="AM315" s="383" t="s">
        <v>17283</v>
      </c>
      <c r="AN315" s="383" t="s">
        <v>17346</v>
      </c>
      <c r="AO315" s="383"/>
      <c r="AP315" s="383"/>
      <c r="AQ315" s="383"/>
      <c r="AR315" s="389"/>
    </row>
    <row r="316" spans="1:44" x14ac:dyDescent="0.25">
      <c r="A316" s="396" t="s">
        <v>17344</v>
      </c>
      <c r="B316" s="383"/>
      <c r="C316" s="383"/>
      <c r="D316" s="383"/>
      <c r="E316" s="383"/>
      <c r="F316" s="383"/>
      <c r="G316" s="383"/>
      <c r="H316" s="383"/>
      <c r="I316" s="383"/>
      <c r="J316" s="383"/>
      <c r="K316" s="383" t="s">
        <v>17345</v>
      </c>
      <c r="L316" s="383"/>
      <c r="M316" s="383"/>
      <c r="N316" s="383" t="s">
        <v>17329</v>
      </c>
      <c r="O316" s="383"/>
      <c r="P316" s="383"/>
      <c r="Q316" s="383"/>
      <c r="R316" s="383"/>
      <c r="S316" s="383"/>
      <c r="T316" s="383"/>
      <c r="U316" s="383"/>
      <c r="V316" s="383"/>
      <c r="W316" s="383"/>
      <c r="X316" s="383"/>
      <c r="Y316" s="397">
        <v>40283</v>
      </c>
      <c r="Z316" s="383"/>
      <c r="AA316" s="383"/>
      <c r="AB316" s="383"/>
      <c r="AC316" s="383"/>
      <c r="AD316" s="383"/>
      <c r="AE316" s="383"/>
      <c r="AF316" s="383"/>
      <c r="AG316" s="383" t="s">
        <v>17282</v>
      </c>
      <c r="AH316" s="387">
        <v>5.958984375</v>
      </c>
      <c r="AI316" s="387">
        <v>93.384811401367188</v>
      </c>
      <c r="AJ316" s="399">
        <v>99.343795776367188</v>
      </c>
      <c r="AK316" s="387">
        <v>16.176769256591797</v>
      </c>
      <c r="AL316" s="388">
        <v>5.9983457733125772E-2</v>
      </c>
      <c r="AM316" s="383" t="s">
        <v>17283</v>
      </c>
      <c r="AN316" s="383" t="s">
        <v>17346</v>
      </c>
      <c r="AO316" s="383"/>
      <c r="AP316" s="383"/>
      <c r="AQ316" s="383"/>
      <c r="AR316" s="389"/>
    </row>
    <row r="317" spans="1:44" x14ac:dyDescent="0.25">
      <c r="A317" s="396" t="s">
        <v>17344</v>
      </c>
      <c r="B317" s="383"/>
      <c r="C317" s="383"/>
      <c r="D317" s="383"/>
      <c r="E317" s="383"/>
      <c r="F317" s="383"/>
      <c r="G317" s="383"/>
      <c r="H317" s="383"/>
      <c r="I317" s="383"/>
      <c r="J317" s="383"/>
      <c r="K317" s="383" t="s">
        <v>17345</v>
      </c>
      <c r="L317" s="383"/>
      <c r="M317" s="383"/>
      <c r="N317" s="383" t="s">
        <v>17329</v>
      </c>
      <c r="O317" s="383"/>
      <c r="P317" s="383"/>
      <c r="Q317" s="383"/>
      <c r="R317" s="383"/>
      <c r="S317" s="383"/>
      <c r="T317" s="383"/>
      <c r="U317" s="383"/>
      <c r="V317" s="383"/>
      <c r="W317" s="383"/>
      <c r="X317" s="383"/>
      <c r="Y317" s="397">
        <v>40283</v>
      </c>
      <c r="Z317" s="383"/>
      <c r="AA317" s="383"/>
      <c r="AB317" s="383"/>
      <c r="AC317" s="383"/>
      <c r="AD317" s="383"/>
      <c r="AE317" s="383"/>
      <c r="AF317" s="383"/>
      <c r="AG317" s="383" t="s">
        <v>17282</v>
      </c>
      <c r="AH317" s="387">
        <v>6.126953125</v>
      </c>
      <c r="AI317" s="387">
        <v>93.464889526367188</v>
      </c>
      <c r="AJ317" s="399">
        <v>99.591842651367188</v>
      </c>
      <c r="AK317" s="387">
        <v>16.182628631591797</v>
      </c>
      <c r="AL317" s="388">
        <v>6.1520632231377735E-2</v>
      </c>
      <c r="AM317" s="383" t="s">
        <v>17283</v>
      </c>
      <c r="AN317" s="383" t="s">
        <v>17346</v>
      </c>
      <c r="AO317" s="383"/>
      <c r="AP317" s="383"/>
      <c r="AQ317" s="383"/>
      <c r="AR317" s="389"/>
    </row>
    <row r="318" spans="1:44" x14ac:dyDescent="0.25">
      <c r="A318" s="396" t="s">
        <v>17344</v>
      </c>
      <c r="B318" s="383"/>
      <c r="C318" s="383"/>
      <c r="D318" s="383"/>
      <c r="E318" s="383"/>
      <c r="F318" s="383"/>
      <c r="G318" s="383"/>
      <c r="H318" s="383"/>
      <c r="I318" s="383"/>
      <c r="J318" s="383"/>
      <c r="K318" s="383" t="s">
        <v>17345</v>
      </c>
      <c r="L318" s="383"/>
      <c r="M318" s="383"/>
      <c r="N318" s="383" t="s">
        <v>17329</v>
      </c>
      <c r="O318" s="383"/>
      <c r="P318" s="383"/>
      <c r="Q318" s="383"/>
      <c r="R318" s="383"/>
      <c r="S318" s="383"/>
      <c r="T318" s="383"/>
      <c r="U318" s="383"/>
      <c r="V318" s="383"/>
      <c r="W318" s="383"/>
      <c r="X318" s="383"/>
      <c r="Y318" s="397">
        <v>40283</v>
      </c>
      <c r="Z318" s="383"/>
      <c r="AA318" s="383"/>
      <c r="AB318" s="383"/>
      <c r="AC318" s="383"/>
      <c r="AD318" s="383"/>
      <c r="AE318" s="383"/>
      <c r="AF318" s="383"/>
      <c r="AG318" s="383" t="s">
        <v>17282</v>
      </c>
      <c r="AH318" s="387">
        <v>6.076171875</v>
      </c>
      <c r="AI318" s="387">
        <v>93.603569030761719</v>
      </c>
      <c r="AJ318" s="399">
        <v>99.679740905761719</v>
      </c>
      <c r="AK318" s="387">
        <v>16.18165397644043</v>
      </c>
      <c r="AL318" s="388">
        <v>6.0956938890365665E-2</v>
      </c>
      <c r="AM318" s="383" t="s">
        <v>17283</v>
      </c>
      <c r="AN318" s="383" t="s">
        <v>17346</v>
      </c>
      <c r="AO318" s="383"/>
      <c r="AP318" s="383"/>
      <c r="AQ318" s="383"/>
      <c r="AR318" s="389"/>
    </row>
    <row r="319" spans="1:44" x14ac:dyDescent="0.25">
      <c r="A319" s="396" t="s">
        <v>17344</v>
      </c>
      <c r="B319" s="383"/>
      <c r="C319" s="383"/>
      <c r="D319" s="383"/>
      <c r="E319" s="383"/>
      <c r="F319" s="383"/>
      <c r="G319" s="383"/>
      <c r="H319" s="383"/>
      <c r="I319" s="383"/>
      <c r="J319" s="383"/>
      <c r="K319" s="383" t="s">
        <v>17345</v>
      </c>
      <c r="L319" s="383"/>
      <c r="M319" s="383"/>
      <c r="N319" s="383" t="s">
        <v>17329</v>
      </c>
      <c r="O319" s="383"/>
      <c r="P319" s="383"/>
      <c r="Q319" s="383"/>
      <c r="R319" s="383"/>
      <c r="S319" s="383"/>
      <c r="T319" s="383"/>
      <c r="U319" s="383"/>
      <c r="V319" s="383"/>
      <c r="W319" s="383"/>
      <c r="X319" s="383"/>
      <c r="Y319" s="397">
        <v>40283</v>
      </c>
      <c r="Z319" s="383"/>
      <c r="AA319" s="383"/>
      <c r="AB319" s="383"/>
      <c r="AC319" s="383"/>
      <c r="AD319" s="383"/>
      <c r="AE319" s="383"/>
      <c r="AF319" s="383"/>
      <c r="AG319" s="383" t="s">
        <v>17282</v>
      </c>
      <c r="AH319" s="387">
        <v>5.958984375</v>
      </c>
      <c r="AI319" s="387">
        <v>93.564506530761719</v>
      </c>
      <c r="AJ319" s="399">
        <v>99.523490905761719</v>
      </c>
      <c r="AK319" s="387">
        <v>16.18751335144043</v>
      </c>
      <c r="AL319" s="388">
        <v>5.9875154305454696E-2</v>
      </c>
      <c r="AM319" s="383" t="s">
        <v>17283</v>
      </c>
      <c r="AN319" s="383" t="s">
        <v>17346</v>
      </c>
      <c r="AO319" s="383"/>
      <c r="AP319" s="383"/>
      <c r="AQ319" s="383"/>
      <c r="AR319" s="389"/>
    </row>
    <row r="320" spans="1:44" x14ac:dyDescent="0.25">
      <c r="A320" s="396" t="s">
        <v>17344</v>
      </c>
      <c r="B320" s="383"/>
      <c r="C320" s="383"/>
      <c r="D320" s="383"/>
      <c r="E320" s="383"/>
      <c r="F320" s="383"/>
      <c r="G320" s="383"/>
      <c r="H320" s="383"/>
      <c r="I320" s="383"/>
      <c r="J320" s="383"/>
      <c r="K320" s="383" t="s">
        <v>17345</v>
      </c>
      <c r="L320" s="383"/>
      <c r="M320" s="383"/>
      <c r="N320" s="383" t="s">
        <v>17329</v>
      </c>
      <c r="O320" s="383"/>
      <c r="P320" s="383"/>
      <c r="Q320" s="383"/>
      <c r="R320" s="383"/>
      <c r="S320" s="383"/>
      <c r="T320" s="383"/>
      <c r="U320" s="383"/>
      <c r="V320" s="383"/>
      <c r="W320" s="383"/>
      <c r="X320" s="383"/>
      <c r="Y320" s="397">
        <v>40283</v>
      </c>
      <c r="Z320" s="383"/>
      <c r="AA320" s="383"/>
      <c r="AB320" s="383"/>
      <c r="AC320" s="383"/>
      <c r="AD320" s="383"/>
      <c r="AE320" s="383"/>
      <c r="AF320" s="383"/>
      <c r="AG320" s="383" t="s">
        <v>17282</v>
      </c>
      <c r="AH320" s="387">
        <v>6.009765625</v>
      </c>
      <c r="AI320" s="387">
        <v>93.679740905761719</v>
      </c>
      <c r="AJ320" s="399">
        <v>99.689506530761719</v>
      </c>
      <c r="AK320" s="387">
        <v>16.18653678894043</v>
      </c>
      <c r="AL320" s="388">
        <v>6.0284836730990686E-2</v>
      </c>
      <c r="AM320" s="383" t="s">
        <v>17283</v>
      </c>
      <c r="AN320" s="383" t="s">
        <v>17346</v>
      </c>
      <c r="AO320" s="383"/>
      <c r="AP320" s="383"/>
      <c r="AQ320" s="383"/>
      <c r="AR320" s="389"/>
    </row>
    <row r="321" spans="1:44" x14ac:dyDescent="0.25">
      <c r="A321" s="396" t="s">
        <v>17344</v>
      </c>
      <c r="B321" s="383"/>
      <c r="C321" s="383"/>
      <c r="D321" s="383"/>
      <c r="E321" s="383"/>
      <c r="F321" s="383"/>
      <c r="G321" s="383"/>
      <c r="H321" s="383"/>
      <c r="I321" s="383"/>
      <c r="J321" s="383"/>
      <c r="K321" s="383" t="s">
        <v>17345</v>
      </c>
      <c r="L321" s="383"/>
      <c r="M321" s="383"/>
      <c r="N321" s="383" t="s">
        <v>17329</v>
      </c>
      <c r="O321" s="383"/>
      <c r="P321" s="383"/>
      <c r="Q321" s="383"/>
      <c r="R321" s="383"/>
      <c r="S321" s="383"/>
      <c r="T321" s="383"/>
      <c r="U321" s="383"/>
      <c r="V321" s="383"/>
      <c r="W321" s="383"/>
      <c r="X321" s="383"/>
      <c r="Y321" s="397">
        <v>40283</v>
      </c>
      <c r="Z321" s="383"/>
      <c r="AA321" s="383"/>
      <c r="AB321" s="383"/>
      <c r="AC321" s="383"/>
      <c r="AD321" s="383"/>
      <c r="AE321" s="383"/>
      <c r="AF321" s="383"/>
      <c r="AG321" s="383" t="s">
        <v>17282</v>
      </c>
      <c r="AH321" s="387">
        <v>5.779296875</v>
      </c>
      <c r="AI321" s="387">
        <v>93.646537780761719</v>
      </c>
      <c r="AJ321" s="399">
        <v>99.425834655761719</v>
      </c>
      <c r="AK321" s="387">
        <v>16.18604850769043</v>
      </c>
      <c r="AL321" s="388">
        <v>5.8126712187123591E-2</v>
      </c>
      <c r="AM321" s="383" t="s">
        <v>17283</v>
      </c>
      <c r="AN321" s="383" t="s">
        <v>17346</v>
      </c>
      <c r="AO321" s="383"/>
      <c r="AP321" s="383"/>
      <c r="AQ321" s="383"/>
      <c r="AR321" s="389"/>
    </row>
    <row r="322" spans="1:44" x14ac:dyDescent="0.25">
      <c r="A322" s="396" t="s">
        <v>17344</v>
      </c>
      <c r="B322" s="383"/>
      <c r="C322" s="383"/>
      <c r="D322" s="383"/>
      <c r="E322" s="383"/>
      <c r="F322" s="383"/>
      <c r="G322" s="383"/>
      <c r="H322" s="383"/>
      <c r="I322" s="383"/>
      <c r="J322" s="383"/>
      <c r="K322" s="383" t="s">
        <v>17345</v>
      </c>
      <c r="L322" s="383"/>
      <c r="M322" s="383"/>
      <c r="N322" s="383" t="s">
        <v>17329</v>
      </c>
      <c r="O322" s="383"/>
      <c r="P322" s="383"/>
      <c r="Q322" s="383"/>
      <c r="R322" s="383"/>
      <c r="S322" s="383"/>
      <c r="T322" s="383"/>
      <c r="U322" s="383"/>
      <c r="V322" s="383"/>
      <c r="W322" s="383"/>
      <c r="X322" s="383"/>
      <c r="Y322" s="397">
        <v>40283</v>
      </c>
      <c r="Z322" s="383"/>
      <c r="AA322" s="383"/>
      <c r="AB322" s="383"/>
      <c r="AC322" s="383"/>
      <c r="AD322" s="383"/>
      <c r="AE322" s="383"/>
      <c r="AF322" s="383"/>
      <c r="AG322" s="383" t="s">
        <v>17282</v>
      </c>
      <c r="AH322" s="387">
        <v>5.650390625</v>
      </c>
      <c r="AI322" s="387">
        <v>93.605522155761719</v>
      </c>
      <c r="AJ322" s="399">
        <v>99.255912780761719</v>
      </c>
      <c r="AK322" s="387">
        <v>16.18604850769043</v>
      </c>
      <c r="AL322" s="388">
        <v>5.6927496475506566E-2</v>
      </c>
      <c r="AM322" s="383" t="s">
        <v>17283</v>
      </c>
      <c r="AN322" s="383" t="s">
        <v>17346</v>
      </c>
      <c r="AO322" s="383"/>
      <c r="AP322" s="383"/>
      <c r="AQ322" s="383"/>
      <c r="AR322" s="389"/>
    </row>
    <row r="323" spans="1:44" x14ac:dyDescent="0.25">
      <c r="A323" s="396" t="s">
        <v>17344</v>
      </c>
      <c r="B323" s="383"/>
      <c r="C323" s="383"/>
      <c r="D323" s="383"/>
      <c r="E323" s="383"/>
      <c r="F323" s="383"/>
      <c r="G323" s="383"/>
      <c r="H323" s="383"/>
      <c r="I323" s="383"/>
      <c r="J323" s="383"/>
      <c r="K323" s="383" t="s">
        <v>17345</v>
      </c>
      <c r="L323" s="383"/>
      <c r="M323" s="383"/>
      <c r="N323" s="383" t="s">
        <v>17329</v>
      </c>
      <c r="O323" s="383"/>
      <c r="P323" s="383"/>
      <c r="Q323" s="383"/>
      <c r="R323" s="383"/>
      <c r="S323" s="383"/>
      <c r="T323" s="383"/>
      <c r="U323" s="383"/>
      <c r="V323" s="383"/>
      <c r="W323" s="383"/>
      <c r="X323" s="383"/>
      <c r="Y323" s="397">
        <v>40283</v>
      </c>
      <c r="Z323" s="383"/>
      <c r="AA323" s="383"/>
      <c r="AB323" s="383"/>
      <c r="AC323" s="383"/>
      <c r="AD323" s="383"/>
      <c r="AE323" s="383"/>
      <c r="AF323" s="383"/>
      <c r="AG323" s="383" t="s">
        <v>17282</v>
      </c>
      <c r="AH323" s="387">
        <v>5.939453125</v>
      </c>
      <c r="AI323" s="387">
        <v>93.638725280761719</v>
      </c>
      <c r="AJ323" s="399">
        <v>99.578178405761719</v>
      </c>
      <c r="AK323" s="387">
        <v>16.18653678894043</v>
      </c>
      <c r="AL323" s="388">
        <v>5.9646131512848963E-2</v>
      </c>
      <c r="AM323" s="383" t="s">
        <v>17283</v>
      </c>
      <c r="AN323" s="383" t="s">
        <v>17346</v>
      </c>
      <c r="AO323" s="383"/>
      <c r="AP323" s="383"/>
      <c r="AQ323" s="383"/>
      <c r="AR323" s="389"/>
    </row>
    <row r="324" spans="1:44" x14ac:dyDescent="0.25">
      <c r="A324" s="396" t="s">
        <v>17344</v>
      </c>
      <c r="B324" s="383"/>
      <c r="C324" s="383"/>
      <c r="D324" s="383"/>
      <c r="E324" s="383"/>
      <c r="F324" s="383"/>
      <c r="G324" s="383"/>
      <c r="H324" s="383"/>
      <c r="I324" s="383"/>
      <c r="J324" s="383"/>
      <c r="K324" s="383" t="s">
        <v>17345</v>
      </c>
      <c r="L324" s="383"/>
      <c r="M324" s="383"/>
      <c r="N324" s="383" t="s">
        <v>17329</v>
      </c>
      <c r="O324" s="383"/>
      <c r="P324" s="383"/>
      <c r="Q324" s="383"/>
      <c r="R324" s="383"/>
      <c r="S324" s="383"/>
      <c r="T324" s="383"/>
      <c r="U324" s="383"/>
      <c r="V324" s="383"/>
      <c r="W324" s="383"/>
      <c r="X324" s="383"/>
      <c r="Y324" s="397">
        <v>40283</v>
      </c>
      <c r="Z324" s="383"/>
      <c r="AA324" s="383"/>
      <c r="AB324" s="383"/>
      <c r="AC324" s="383"/>
      <c r="AD324" s="383"/>
      <c r="AE324" s="383"/>
      <c r="AF324" s="383"/>
      <c r="AG324" s="383" t="s">
        <v>17282</v>
      </c>
      <c r="AH324" s="387">
        <v>5.65625</v>
      </c>
      <c r="AI324" s="387">
        <v>93.798881530761719</v>
      </c>
      <c r="AJ324" s="399">
        <v>99.455131530761719</v>
      </c>
      <c r="AK324" s="387">
        <v>16.18702507019043</v>
      </c>
      <c r="AL324" s="388">
        <v>5.6872379664497333E-2</v>
      </c>
      <c r="AM324" s="383" t="s">
        <v>17283</v>
      </c>
      <c r="AN324" s="383" t="s">
        <v>17346</v>
      </c>
      <c r="AO324" s="383"/>
      <c r="AP324" s="383"/>
      <c r="AQ324" s="383"/>
      <c r="AR324" s="389"/>
    </row>
    <row r="325" spans="1:44" x14ac:dyDescent="0.25">
      <c r="A325" s="396" t="s">
        <v>17344</v>
      </c>
      <c r="B325" s="383"/>
      <c r="C325" s="383"/>
      <c r="D325" s="383"/>
      <c r="E325" s="383"/>
      <c r="F325" s="383"/>
      <c r="G325" s="383"/>
      <c r="H325" s="383"/>
      <c r="I325" s="383"/>
      <c r="J325" s="383"/>
      <c r="K325" s="383" t="s">
        <v>17345</v>
      </c>
      <c r="L325" s="383"/>
      <c r="M325" s="383"/>
      <c r="N325" s="383" t="s">
        <v>17329</v>
      </c>
      <c r="O325" s="383"/>
      <c r="P325" s="383"/>
      <c r="Q325" s="383"/>
      <c r="R325" s="383"/>
      <c r="S325" s="383"/>
      <c r="T325" s="383"/>
      <c r="U325" s="383"/>
      <c r="V325" s="383"/>
      <c r="W325" s="383"/>
      <c r="X325" s="383"/>
      <c r="Y325" s="397">
        <v>40283</v>
      </c>
      <c r="Z325" s="383"/>
      <c r="AA325" s="383"/>
      <c r="AB325" s="383"/>
      <c r="AC325" s="383"/>
      <c r="AD325" s="383"/>
      <c r="AE325" s="383"/>
      <c r="AF325" s="383"/>
      <c r="AG325" s="383" t="s">
        <v>17282</v>
      </c>
      <c r="AH325" s="387">
        <v>5.884765625</v>
      </c>
      <c r="AI325" s="387">
        <v>93.584037780761719</v>
      </c>
      <c r="AJ325" s="399">
        <v>99.468803405761719</v>
      </c>
      <c r="AK325" s="387">
        <v>16.18848991394043</v>
      </c>
      <c r="AL325" s="388">
        <v>5.9161922366697796E-2</v>
      </c>
      <c r="AM325" s="383" t="s">
        <v>17283</v>
      </c>
      <c r="AN325" s="383" t="s">
        <v>17346</v>
      </c>
      <c r="AO325" s="383"/>
      <c r="AP325" s="383"/>
      <c r="AQ325" s="383"/>
      <c r="AR325" s="389"/>
    </row>
    <row r="326" spans="1:44" x14ac:dyDescent="0.25">
      <c r="A326" s="396" t="s">
        <v>17344</v>
      </c>
      <c r="B326" s="383"/>
      <c r="C326" s="383"/>
      <c r="D326" s="383"/>
      <c r="E326" s="383"/>
      <c r="F326" s="383"/>
      <c r="G326" s="383"/>
      <c r="H326" s="383"/>
      <c r="I326" s="383"/>
      <c r="J326" s="383"/>
      <c r="K326" s="383" t="s">
        <v>17345</v>
      </c>
      <c r="L326" s="383"/>
      <c r="M326" s="383"/>
      <c r="N326" s="383" t="s">
        <v>17329</v>
      </c>
      <c r="O326" s="383"/>
      <c r="P326" s="383"/>
      <c r="Q326" s="383"/>
      <c r="R326" s="383"/>
      <c r="S326" s="383"/>
      <c r="T326" s="383"/>
      <c r="U326" s="383"/>
      <c r="V326" s="383"/>
      <c r="W326" s="383"/>
      <c r="X326" s="383"/>
      <c r="Y326" s="397">
        <v>40283</v>
      </c>
      <c r="Z326" s="383"/>
      <c r="AA326" s="383"/>
      <c r="AB326" s="383"/>
      <c r="AC326" s="383"/>
      <c r="AD326" s="383"/>
      <c r="AE326" s="383"/>
      <c r="AF326" s="383"/>
      <c r="AG326" s="383" t="s">
        <v>17282</v>
      </c>
      <c r="AH326" s="387">
        <v>5.958984375</v>
      </c>
      <c r="AI326" s="387">
        <v>93.587944030761719</v>
      </c>
      <c r="AJ326" s="399">
        <v>99.546928405761719</v>
      </c>
      <c r="AK326" s="387">
        <v>16.18604850769043</v>
      </c>
      <c r="AL326" s="388">
        <v>5.9861057196166564E-2</v>
      </c>
      <c r="AM326" s="383" t="s">
        <v>17283</v>
      </c>
      <c r="AN326" s="383" t="s">
        <v>17346</v>
      </c>
      <c r="AO326" s="383"/>
      <c r="AP326" s="383"/>
      <c r="AQ326" s="383"/>
      <c r="AR326" s="389"/>
    </row>
    <row r="327" spans="1:44" x14ac:dyDescent="0.25">
      <c r="A327" s="396" t="s">
        <v>17344</v>
      </c>
      <c r="B327" s="383"/>
      <c r="C327" s="383"/>
      <c r="D327" s="383"/>
      <c r="E327" s="383"/>
      <c r="F327" s="383"/>
      <c r="G327" s="383"/>
      <c r="H327" s="383"/>
      <c r="I327" s="383"/>
      <c r="J327" s="383"/>
      <c r="K327" s="383" t="s">
        <v>17345</v>
      </c>
      <c r="L327" s="383"/>
      <c r="M327" s="383"/>
      <c r="N327" s="383" t="s">
        <v>17329</v>
      </c>
      <c r="O327" s="383"/>
      <c r="P327" s="383"/>
      <c r="Q327" s="383"/>
      <c r="R327" s="383"/>
      <c r="S327" s="383"/>
      <c r="T327" s="383"/>
      <c r="U327" s="383"/>
      <c r="V327" s="383"/>
      <c r="W327" s="383"/>
      <c r="X327" s="383"/>
      <c r="Y327" s="397">
        <v>40283</v>
      </c>
      <c r="Z327" s="383"/>
      <c r="AA327" s="383"/>
      <c r="AB327" s="383"/>
      <c r="AC327" s="383"/>
      <c r="AD327" s="383"/>
      <c r="AE327" s="383"/>
      <c r="AF327" s="383"/>
      <c r="AG327" s="383" t="s">
        <v>17282</v>
      </c>
      <c r="AH327" s="387">
        <v>6.0859375</v>
      </c>
      <c r="AI327" s="387">
        <v>93.41796875</v>
      </c>
      <c r="AJ327" s="399">
        <v>99.50390625</v>
      </c>
      <c r="AK327" s="387">
        <v>16.1806640625</v>
      </c>
      <c r="AL327" s="388">
        <v>6.1162799827268091E-2</v>
      </c>
      <c r="AM327" s="383" t="s">
        <v>17283</v>
      </c>
      <c r="AN327" s="383" t="s">
        <v>17346</v>
      </c>
      <c r="AO327" s="383"/>
      <c r="AP327" s="383"/>
      <c r="AQ327" s="383"/>
      <c r="AR327" s="389"/>
    </row>
    <row r="328" spans="1:44" x14ac:dyDescent="0.25">
      <c r="A328" s="396" t="s">
        <v>17344</v>
      </c>
      <c r="B328" s="383"/>
      <c r="C328" s="383"/>
      <c r="D328" s="383"/>
      <c r="E328" s="383"/>
      <c r="F328" s="383"/>
      <c r="G328" s="383"/>
      <c r="H328" s="383"/>
      <c r="I328" s="383"/>
      <c r="J328" s="383"/>
      <c r="K328" s="383" t="s">
        <v>17345</v>
      </c>
      <c r="L328" s="383"/>
      <c r="M328" s="383"/>
      <c r="N328" s="383" t="s">
        <v>17329</v>
      </c>
      <c r="O328" s="383"/>
      <c r="P328" s="383"/>
      <c r="Q328" s="383"/>
      <c r="R328" s="383"/>
      <c r="S328" s="383"/>
      <c r="T328" s="383"/>
      <c r="U328" s="383"/>
      <c r="V328" s="383"/>
      <c r="W328" s="383"/>
      <c r="X328" s="383"/>
      <c r="Y328" s="397">
        <v>40283</v>
      </c>
      <c r="Z328" s="383"/>
      <c r="AA328" s="383"/>
      <c r="AB328" s="383"/>
      <c r="AC328" s="383"/>
      <c r="AD328" s="383"/>
      <c r="AE328" s="383"/>
      <c r="AF328" s="383"/>
      <c r="AG328" s="383" t="s">
        <v>17282</v>
      </c>
      <c r="AH328" s="387">
        <v>6.017578125</v>
      </c>
      <c r="AI328" s="387">
        <v>93.29296875</v>
      </c>
      <c r="AJ328" s="399">
        <v>99.310546875</v>
      </c>
      <c r="AK328" s="387">
        <v>16.17919921875</v>
      </c>
      <c r="AL328" s="388">
        <v>6.0593545341908077E-2</v>
      </c>
      <c r="AM328" s="383" t="s">
        <v>17283</v>
      </c>
      <c r="AN328" s="383" t="s">
        <v>17346</v>
      </c>
      <c r="AO328" s="383"/>
      <c r="AP328" s="383"/>
      <c r="AQ328" s="383"/>
      <c r="AR328" s="389"/>
    </row>
    <row r="329" spans="1:44" x14ac:dyDescent="0.25">
      <c r="A329" s="396" t="s">
        <v>17344</v>
      </c>
      <c r="B329" s="383"/>
      <c r="C329" s="383"/>
      <c r="D329" s="383"/>
      <c r="E329" s="383"/>
      <c r="F329" s="383"/>
      <c r="G329" s="383"/>
      <c r="H329" s="383"/>
      <c r="I329" s="383"/>
      <c r="J329" s="383"/>
      <c r="K329" s="383" t="s">
        <v>17345</v>
      </c>
      <c r="L329" s="383"/>
      <c r="M329" s="383"/>
      <c r="N329" s="383" t="s">
        <v>17329</v>
      </c>
      <c r="O329" s="383"/>
      <c r="P329" s="383"/>
      <c r="Q329" s="383"/>
      <c r="R329" s="383"/>
      <c r="S329" s="383"/>
      <c r="T329" s="383"/>
      <c r="U329" s="383"/>
      <c r="V329" s="383"/>
      <c r="W329" s="383"/>
      <c r="X329" s="383"/>
      <c r="Y329" s="397">
        <v>40283</v>
      </c>
      <c r="Z329" s="383"/>
      <c r="AA329" s="383"/>
      <c r="AB329" s="383"/>
      <c r="AC329" s="383"/>
      <c r="AD329" s="383"/>
      <c r="AE329" s="383"/>
      <c r="AF329" s="383"/>
      <c r="AG329" s="383" t="s">
        <v>17282</v>
      </c>
      <c r="AH329" s="387">
        <v>5.7734375</v>
      </c>
      <c r="AI329" s="387">
        <v>93.41796875</v>
      </c>
      <c r="AJ329" s="399">
        <v>99.19140625</v>
      </c>
      <c r="AK329" s="387">
        <v>16.18115234375</v>
      </c>
      <c r="AL329" s="388">
        <v>5.8205017130705312E-2</v>
      </c>
      <c r="AM329" s="383" t="s">
        <v>17283</v>
      </c>
      <c r="AN329" s="383" t="s">
        <v>17346</v>
      </c>
      <c r="AO329" s="383"/>
      <c r="AP329" s="383"/>
      <c r="AQ329" s="383"/>
      <c r="AR329" s="389"/>
    </row>
    <row r="330" spans="1:44" x14ac:dyDescent="0.25">
      <c r="A330" s="396" t="s">
        <v>17344</v>
      </c>
      <c r="B330" s="383"/>
      <c r="C330" s="383"/>
      <c r="D330" s="383"/>
      <c r="E330" s="383"/>
      <c r="F330" s="383"/>
      <c r="G330" s="383"/>
      <c r="H330" s="383"/>
      <c r="I330" s="383"/>
      <c r="J330" s="383"/>
      <c r="K330" s="383" t="s">
        <v>17345</v>
      </c>
      <c r="L330" s="383"/>
      <c r="M330" s="383"/>
      <c r="N330" s="383" t="s">
        <v>17329</v>
      </c>
      <c r="O330" s="383"/>
      <c r="P330" s="383"/>
      <c r="Q330" s="383"/>
      <c r="R330" s="383"/>
      <c r="S330" s="383"/>
      <c r="T330" s="383"/>
      <c r="U330" s="383"/>
      <c r="V330" s="383"/>
      <c r="W330" s="383"/>
      <c r="X330" s="383"/>
      <c r="Y330" s="397">
        <v>40283</v>
      </c>
      <c r="Z330" s="383"/>
      <c r="AA330" s="383"/>
      <c r="AB330" s="383"/>
      <c r="AC330" s="383"/>
      <c r="AD330" s="383"/>
      <c r="AE330" s="383"/>
      <c r="AF330" s="383"/>
      <c r="AG330" s="383" t="s">
        <v>17282</v>
      </c>
      <c r="AH330" s="387">
        <v>6.00390625</v>
      </c>
      <c r="AI330" s="387">
        <v>93.4921875</v>
      </c>
      <c r="AJ330" s="399">
        <v>99.49609375</v>
      </c>
      <c r="AK330" s="387">
        <v>16.18115234375</v>
      </c>
      <c r="AL330" s="388">
        <v>6.0343135330375719E-2</v>
      </c>
      <c r="AM330" s="383" t="s">
        <v>17283</v>
      </c>
      <c r="AN330" s="383" t="s">
        <v>17346</v>
      </c>
      <c r="AO330" s="383"/>
      <c r="AP330" s="383"/>
      <c r="AQ330" s="383"/>
      <c r="AR330" s="389"/>
    </row>
    <row r="331" spans="1:44" x14ac:dyDescent="0.25">
      <c r="A331" s="396" t="s">
        <v>17344</v>
      </c>
      <c r="B331" s="383"/>
      <c r="C331" s="383"/>
      <c r="D331" s="383"/>
      <c r="E331" s="383"/>
      <c r="F331" s="383"/>
      <c r="G331" s="383"/>
      <c r="H331" s="383"/>
      <c r="I331" s="383"/>
      <c r="J331" s="383"/>
      <c r="K331" s="383" t="s">
        <v>17345</v>
      </c>
      <c r="L331" s="383"/>
      <c r="M331" s="383"/>
      <c r="N331" s="383" t="s">
        <v>17329</v>
      </c>
      <c r="O331" s="383"/>
      <c r="P331" s="383"/>
      <c r="Q331" s="383"/>
      <c r="R331" s="383"/>
      <c r="S331" s="383"/>
      <c r="T331" s="383"/>
      <c r="U331" s="383"/>
      <c r="V331" s="383"/>
      <c r="W331" s="383"/>
      <c r="X331" s="383"/>
      <c r="Y331" s="397">
        <v>40283</v>
      </c>
      <c r="Z331" s="383"/>
      <c r="AA331" s="383"/>
      <c r="AB331" s="383"/>
      <c r="AC331" s="383"/>
      <c r="AD331" s="383"/>
      <c r="AE331" s="383"/>
      <c r="AF331" s="383"/>
      <c r="AG331" s="383" t="s">
        <v>17282</v>
      </c>
      <c r="AH331" s="387">
        <v>6.1875</v>
      </c>
      <c r="AI331" s="387">
        <v>93.5234375</v>
      </c>
      <c r="AJ331" s="399">
        <v>99.7109375</v>
      </c>
      <c r="AK331" s="387">
        <v>16.18896484375</v>
      </c>
      <c r="AL331" s="388">
        <v>6.2054375930423879E-2</v>
      </c>
      <c r="AM331" s="383" t="s">
        <v>17283</v>
      </c>
      <c r="AN331" s="383" t="s">
        <v>17346</v>
      </c>
      <c r="AO331" s="383"/>
      <c r="AP331" s="383"/>
      <c r="AQ331" s="383"/>
      <c r="AR331" s="389"/>
    </row>
    <row r="332" spans="1:44" x14ac:dyDescent="0.25">
      <c r="A332" s="396" t="s">
        <v>17344</v>
      </c>
      <c r="B332" s="383"/>
      <c r="C332" s="383"/>
      <c r="D332" s="383"/>
      <c r="E332" s="383"/>
      <c r="F332" s="383"/>
      <c r="G332" s="383"/>
      <c r="H332" s="383"/>
      <c r="I332" s="383"/>
      <c r="J332" s="383"/>
      <c r="K332" s="383" t="s">
        <v>17345</v>
      </c>
      <c r="L332" s="383"/>
      <c r="M332" s="383"/>
      <c r="N332" s="383" t="s">
        <v>17329</v>
      </c>
      <c r="O332" s="383"/>
      <c r="P332" s="383"/>
      <c r="Q332" s="383"/>
      <c r="R332" s="383"/>
      <c r="S332" s="383"/>
      <c r="T332" s="383"/>
      <c r="U332" s="383"/>
      <c r="V332" s="383"/>
      <c r="W332" s="383"/>
      <c r="X332" s="383"/>
      <c r="Y332" s="397">
        <v>40283</v>
      </c>
      <c r="Z332" s="383"/>
      <c r="AA332" s="383"/>
      <c r="AB332" s="383"/>
      <c r="AC332" s="383"/>
      <c r="AD332" s="383"/>
      <c r="AE332" s="383"/>
      <c r="AF332" s="383"/>
      <c r="AG332" s="383" t="s">
        <v>17282</v>
      </c>
      <c r="AH332" s="387">
        <v>6.232421875</v>
      </c>
      <c r="AI332" s="387">
        <v>93.54296875</v>
      </c>
      <c r="AJ332" s="399">
        <v>99.775390625</v>
      </c>
      <c r="AK332" s="387">
        <v>16.18701171875</v>
      </c>
      <c r="AL332" s="388">
        <v>6.2464519917784088E-2</v>
      </c>
      <c r="AM332" s="383" t="s">
        <v>17283</v>
      </c>
      <c r="AN332" s="383" t="s">
        <v>17346</v>
      </c>
      <c r="AO332" s="383"/>
      <c r="AP332" s="383"/>
      <c r="AQ332" s="383"/>
      <c r="AR332" s="389"/>
    </row>
    <row r="333" spans="1:44" x14ac:dyDescent="0.25">
      <c r="A333" s="396" t="s">
        <v>17344</v>
      </c>
      <c r="B333" s="383"/>
      <c r="C333" s="383"/>
      <c r="D333" s="383"/>
      <c r="E333" s="383"/>
      <c r="F333" s="383"/>
      <c r="G333" s="383"/>
      <c r="H333" s="383"/>
      <c r="I333" s="383"/>
      <c r="J333" s="383"/>
      <c r="K333" s="383" t="s">
        <v>17345</v>
      </c>
      <c r="L333" s="383"/>
      <c r="M333" s="383"/>
      <c r="N333" s="383" t="s">
        <v>17329</v>
      </c>
      <c r="O333" s="383"/>
      <c r="P333" s="383"/>
      <c r="Q333" s="383"/>
      <c r="R333" s="383"/>
      <c r="S333" s="383"/>
      <c r="T333" s="383"/>
      <c r="U333" s="383"/>
      <c r="V333" s="383"/>
      <c r="W333" s="383"/>
      <c r="X333" s="383"/>
      <c r="Y333" s="397">
        <v>40283</v>
      </c>
      <c r="Z333" s="383"/>
      <c r="AA333" s="383"/>
      <c r="AB333" s="383"/>
      <c r="AC333" s="383"/>
      <c r="AD333" s="383"/>
      <c r="AE333" s="383"/>
      <c r="AF333" s="383"/>
      <c r="AG333" s="383" t="s">
        <v>17282</v>
      </c>
      <c r="AH333" s="387">
        <v>6.326171875</v>
      </c>
      <c r="AI333" s="387">
        <v>93.2890625</v>
      </c>
      <c r="AJ333" s="399">
        <v>99.615234375</v>
      </c>
      <c r="AK333" s="387">
        <v>16.1796875</v>
      </c>
      <c r="AL333" s="388">
        <v>6.350606827049389E-2</v>
      </c>
      <c r="AM333" s="383" t="s">
        <v>17283</v>
      </c>
      <c r="AN333" s="383" t="s">
        <v>17346</v>
      </c>
      <c r="AO333" s="383"/>
      <c r="AP333" s="383"/>
      <c r="AQ333" s="383"/>
      <c r="AR333" s="389"/>
    </row>
    <row r="334" spans="1:44" x14ac:dyDescent="0.25">
      <c r="A334" s="396" t="s">
        <v>17344</v>
      </c>
      <c r="B334" s="383"/>
      <c r="C334" s="383"/>
      <c r="D334" s="383"/>
      <c r="E334" s="383"/>
      <c r="F334" s="383"/>
      <c r="G334" s="383"/>
      <c r="H334" s="383"/>
      <c r="I334" s="383"/>
      <c r="J334" s="383"/>
      <c r="K334" s="383" t="s">
        <v>17345</v>
      </c>
      <c r="L334" s="383"/>
      <c r="M334" s="383"/>
      <c r="N334" s="383" t="s">
        <v>17329</v>
      </c>
      <c r="O334" s="383"/>
      <c r="P334" s="383"/>
      <c r="Q334" s="383"/>
      <c r="R334" s="383"/>
      <c r="S334" s="383"/>
      <c r="T334" s="383"/>
      <c r="U334" s="383"/>
      <c r="V334" s="383"/>
      <c r="W334" s="383"/>
      <c r="X334" s="383"/>
      <c r="Y334" s="397">
        <v>40283</v>
      </c>
      <c r="Z334" s="383"/>
      <c r="AA334" s="383"/>
      <c r="AB334" s="383"/>
      <c r="AC334" s="383"/>
      <c r="AD334" s="383"/>
      <c r="AE334" s="383"/>
      <c r="AF334" s="383"/>
      <c r="AG334" s="383" t="s">
        <v>17282</v>
      </c>
      <c r="AH334" s="387">
        <v>6.0546875</v>
      </c>
      <c r="AI334" s="387">
        <v>93.173828125</v>
      </c>
      <c r="AJ334" s="399">
        <v>99.228515625</v>
      </c>
      <c r="AK334" s="387">
        <v>16.177734375</v>
      </c>
      <c r="AL334" s="388">
        <v>6.1017616376340914E-2</v>
      </c>
      <c r="AM334" s="383" t="s">
        <v>17283</v>
      </c>
      <c r="AN334" s="383" t="s">
        <v>17346</v>
      </c>
      <c r="AO334" s="383"/>
      <c r="AP334" s="383"/>
      <c r="AQ334" s="383"/>
      <c r="AR334" s="389"/>
    </row>
    <row r="335" spans="1:44" x14ac:dyDescent="0.25">
      <c r="A335" s="396" t="s">
        <v>17344</v>
      </c>
      <c r="B335" s="383"/>
      <c r="C335" s="383"/>
      <c r="D335" s="383"/>
      <c r="E335" s="383"/>
      <c r="F335" s="383"/>
      <c r="G335" s="383"/>
      <c r="H335" s="383"/>
      <c r="I335" s="383"/>
      <c r="J335" s="383"/>
      <c r="K335" s="383" t="s">
        <v>17345</v>
      </c>
      <c r="L335" s="383"/>
      <c r="M335" s="383"/>
      <c r="N335" s="383" t="s">
        <v>17329</v>
      </c>
      <c r="O335" s="383"/>
      <c r="P335" s="383"/>
      <c r="Q335" s="383"/>
      <c r="R335" s="383"/>
      <c r="S335" s="383"/>
      <c r="T335" s="383"/>
      <c r="U335" s="383"/>
      <c r="V335" s="383"/>
      <c r="W335" s="383"/>
      <c r="X335" s="383"/>
      <c r="Y335" s="397">
        <v>40283</v>
      </c>
      <c r="Z335" s="383"/>
      <c r="AA335" s="383"/>
      <c r="AB335" s="383"/>
      <c r="AC335" s="383"/>
      <c r="AD335" s="383"/>
      <c r="AE335" s="383"/>
      <c r="AF335" s="383"/>
      <c r="AG335" s="383" t="s">
        <v>17282</v>
      </c>
      <c r="AH335" s="387">
        <v>5.966796875</v>
      </c>
      <c r="AI335" s="387">
        <v>93.312507629394531</v>
      </c>
      <c r="AJ335" s="399">
        <v>99.279304504394531</v>
      </c>
      <c r="AK335" s="387">
        <v>16.179689407348633</v>
      </c>
      <c r="AL335" s="388">
        <v>6.010111477700656E-2</v>
      </c>
      <c r="AM335" s="383" t="s">
        <v>17283</v>
      </c>
      <c r="AN335" s="383" t="s">
        <v>17346</v>
      </c>
      <c r="AO335" s="383"/>
      <c r="AP335" s="383"/>
      <c r="AQ335" s="383"/>
      <c r="AR335" s="389"/>
    </row>
    <row r="336" spans="1:44" x14ac:dyDescent="0.25">
      <c r="A336" s="396" t="s">
        <v>17344</v>
      </c>
      <c r="B336" s="383"/>
      <c r="C336" s="383"/>
      <c r="D336" s="383"/>
      <c r="E336" s="383"/>
      <c r="F336" s="383"/>
      <c r="G336" s="383"/>
      <c r="H336" s="383"/>
      <c r="I336" s="383"/>
      <c r="J336" s="383"/>
      <c r="K336" s="383" t="s">
        <v>17345</v>
      </c>
      <c r="L336" s="383"/>
      <c r="M336" s="383"/>
      <c r="N336" s="383" t="s">
        <v>17329</v>
      </c>
      <c r="O336" s="383"/>
      <c r="P336" s="383"/>
      <c r="Q336" s="383"/>
      <c r="R336" s="383"/>
      <c r="S336" s="383"/>
      <c r="T336" s="383"/>
      <c r="U336" s="383"/>
      <c r="V336" s="383"/>
      <c r="W336" s="383"/>
      <c r="X336" s="383"/>
      <c r="Y336" s="397">
        <v>40283</v>
      </c>
      <c r="Z336" s="383"/>
      <c r="AA336" s="383"/>
      <c r="AB336" s="383"/>
      <c r="AC336" s="383"/>
      <c r="AD336" s="383"/>
      <c r="AE336" s="383"/>
      <c r="AF336" s="383"/>
      <c r="AG336" s="383" t="s">
        <v>17282</v>
      </c>
      <c r="AH336" s="387">
        <v>5.76953125</v>
      </c>
      <c r="AI336" s="387">
        <v>93.734382629394531</v>
      </c>
      <c r="AJ336" s="399">
        <v>99.503913879394531</v>
      </c>
      <c r="AK336" s="387">
        <v>16.177248001098633</v>
      </c>
      <c r="AL336" s="388">
        <v>5.7982957906490613E-2</v>
      </c>
      <c r="AM336" s="383" t="s">
        <v>17283</v>
      </c>
      <c r="AN336" s="383" t="s">
        <v>17346</v>
      </c>
      <c r="AO336" s="383"/>
      <c r="AP336" s="383"/>
      <c r="AQ336" s="383"/>
      <c r="AR336" s="389"/>
    </row>
    <row r="337" spans="1:44" x14ac:dyDescent="0.25">
      <c r="A337" s="396" t="s">
        <v>17344</v>
      </c>
      <c r="B337" s="383"/>
      <c r="C337" s="383"/>
      <c r="D337" s="383"/>
      <c r="E337" s="383"/>
      <c r="F337" s="383"/>
      <c r="G337" s="383"/>
      <c r="H337" s="383"/>
      <c r="I337" s="383"/>
      <c r="J337" s="383"/>
      <c r="K337" s="383" t="s">
        <v>17345</v>
      </c>
      <c r="L337" s="383"/>
      <c r="M337" s="383"/>
      <c r="N337" s="383" t="s">
        <v>17329</v>
      </c>
      <c r="O337" s="383"/>
      <c r="P337" s="383"/>
      <c r="Q337" s="383"/>
      <c r="R337" s="383"/>
      <c r="S337" s="383"/>
      <c r="T337" s="383"/>
      <c r="U337" s="383"/>
      <c r="V337" s="383"/>
      <c r="W337" s="383"/>
      <c r="X337" s="383"/>
      <c r="Y337" s="397">
        <v>40283</v>
      </c>
      <c r="Z337" s="383"/>
      <c r="AA337" s="383"/>
      <c r="AB337" s="383"/>
      <c r="AC337" s="383"/>
      <c r="AD337" s="383"/>
      <c r="AE337" s="383"/>
      <c r="AF337" s="383"/>
      <c r="AG337" s="383" t="s">
        <v>17282</v>
      </c>
      <c r="AH337" s="387">
        <v>6.046875</v>
      </c>
      <c r="AI337" s="387">
        <v>93.578132629394531</v>
      </c>
      <c r="AJ337" s="399">
        <v>99.625007629394531</v>
      </c>
      <c r="AK337" s="387">
        <v>16.185548782348633</v>
      </c>
      <c r="AL337" s="388">
        <v>6.0696356706886306E-2</v>
      </c>
      <c r="AM337" s="383" t="s">
        <v>17283</v>
      </c>
      <c r="AN337" s="383" t="s">
        <v>17346</v>
      </c>
      <c r="AO337" s="383"/>
      <c r="AP337" s="383"/>
      <c r="AQ337" s="383"/>
      <c r="AR337" s="389"/>
    </row>
    <row r="338" spans="1:44" x14ac:dyDescent="0.25">
      <c r="A338" s="396" t="s">
        <v>17344</v>
      </c>
      <c r="B338" s="383"/>
      <c r="C338" s="383"/>
      <c r="D338" s="383"/>
      <c r="E338" s="383"/>
      <c r="F338" s="383"/>
      <c r="G338" s="383"/>
      <c r="H338" s="383"/>
      <c r="I338" s="383"/>
      <c r="J338" s="383"/>
      <c r="K338" s="383" t="s">
        <v>17345</v>
      </c>
      <c r="L338" s="383"/>
      <c r="M338" s="383"/>
      <c r="N338" s="383" t="s">
        <v>17329</v>
      </c>
      <c r="O338" s="383"/>
      <c r="P338" s="383"/>
      <c r="Q338" s="383"/>
      <c r="R338" s="383"/>
      <c r="S338" s="383"/>
      <c r="T338" s="383"/>
      <c r="U338" s="383"/>
      <c r="V338" s="383"/>
      <c r="W338" s="383"/>
      <c r="X338" s="383"/>
      <c r="Y338" s="397">
        <v>40283</v>
      </c>
      <c r="Z338" s="383"/>
      <c r="AA338" s="383"/>
      <c r="AB338" s="383"/>
      <c r="AC338" s="383"/>
      <c r="AD338" s="383"/>
      <c r="AE338" s="383"/>
      <c r="AF338" s="383"/>
      <c r="AG338" s="383" t="s">
        <v>17282</v>
      </c>
      <c r="AH338" s="387">
        <v>5.91796875</v>
      </c>
      <c r="AI338" s="387">
        <v>93.605476379394531</v>
      </c>
      <c r="AJ338" s="399">
        <v>99.523445129394531</v>
      </c>
      <c r="AK338" s="387">
        <v>16.175783157348633</v>
      </c>
      <c r="AL338" s="388">
        <v>5.9463061616343821E-2</v>
      </c>
      <c r="AM338" s="383" t="s">
        <v>17283</v>
      </c>
      <c r="AN338" s="383" t="s">
        <v>17346</v>
      </c>
      <c r="AO338" s="383"/>
      <c r="AP338" s="383"/>
      <c r="AQ338" s="383"/>
      <c r="AR338" s="389"/>
    </row>
    <row r="339" spans="1:44" x14ac:dyDescent="0.25">
      <c r="A339" s="396" t="s">
        <v>17344</v>
      </c>
      <c r="B339" s="383"/>
      <c r="C339" s="383"/>
      <c r="D339" s="383"/>
      <c r="E339" s="383"/>
      <c r="F339" s="383"/>
      <c r="G339" s="383"/>
      <c r="H339" s="383"/>
      <c r="I339" s="383"/>
      <c r="J339" s="383"/>
      <c r="K339" s="383" t="s">
        <v>17345</v>
      </c>
      <c r="L339" s="383"/>
      <c r="M339" s="383"/>
      <c r="N339" s="383" t="s">
        <v>17329</v>
      </c>
      <c r="O339" s="383"/>
      <c r="P339" s="383"/>
      <c r="Q339" s="383"/>
      <c r="R339" s="383"/>
      <c r="S339" s="383"/>
      <c r="T339" s="383"/>
      <c r="U339" s="383"/>
      <c r="V339" s="383"/>
      <c r="W339" s="383"/>
      <c r="X339" s="383"/>
      <c r="Y339" s="397">
        <v>40283</v>
      </c>
      <c r="Z339" s="383"/>
      <c r="AA339" s="383"/>
      <c r="AB339" s="383"/>
      <c r="AC339" s="383"/>
      <c r="AD339" s="383"/>
      <c r="AE339" s="383"/>
      <c r="AF339" s="383"/>
      <c r="AG339" s="383" t="s">
        <v>17282</v>
      </c>
      <c r="AH339" s="387">
        <v>5.900390625</v>
      </c>
      <c r="AI339" s="387">
        <v>93.755867004394531</v>
      </c>
      <c r="AJ339" s="399">
        <v>99.656257629394531</v>
      </c>
      <c r="AK339" s="387">
        <v>16.179689407348633</v>
      </c>
      <c r="AL339" s="388">
        <v>5.9207427264051961E-2</v>
      </c>
      <c r="AM339" s="383" t="s">
        <v>17283</v>
      </c>
      <c r="AN339" s="383" t="s">
        <v>17346</v>
      </c>
      <c r="AO339" s="383"/>
      <c r="AP339" s="383"/>
      <c r="AQ339" s="383"/>
      <c r="AR339" s="389"/>
    </row>
    <row r="340" spans="1:44" x14ac:dyDescent="0.25">
      <c r="A340" s="396" t="s">
        <v>17344</v>
      </c>
      <c r="B340" s="383"/>
      <c r="C340" s="383"/>
      <c r="D340" s="383"/>
      <c r="E340" s="383"/>
      <c r="F340" s="383"/>
      <c r="G340" s="383"/>
      <c r="H340" s="383"/>
      <c r="I340" s="383"/>
      <c r="J340" s="383"/>
      <c r="K340" s="383" t="s">
        <v>17345</v>
      </c>
      <c r="L340" s="383"/>
      <c r="M340" s="383"/>
      <c r="N340" s="383" t="s">
        <v>17329</v>
      </c>
      <c r="O340" s="383"/>
      <c r="P340" s="383"/>
      <c r="Q340" s="383"/>
      <c r="R340" s="383"/>
      <c r="S340" s="383"/>
      <c r="T340" s="383"/>
      <c r="U340" s="383"/>
      <c r="V340" s="383"/>
      <c r="W340" s="383"/>
      <c r="X340" s="383"/>
      <c r="Y340" s="397">
        <v>40283</v>
      </c>
      <c r="Z340" s="383"/>
      <c r="AA340" s="383"/>
      <c r="AB340" s="383"/>
      <c r="AC340" s="383"/>
      <c r="AD340" s="383"/>
      <c r="AE340" s="383"/>
      <c r="AF340" s="383"/>
      <c r="AG340" s="383" t="s">
        <v>17282</v>
      </c>
      <c r="AH340" s="387">
        <v>5.744140625</v>
      </c>
      <c r="AI340" s="387">
        <v>93.695320129394531</v>
      </c>
      <c r="AJ340" s="399">
        <v>99.439460754394531</v>
      </c>
      <c r="AK340" s="387">
        <v>16.179201126098633</v>
      </c>
      <c r="AL340" s="388">
        <v>5.7765202882459808E-2</v>
      </c>
      <c r="AM340" s="383" t="s">
        <v>17283</v>
      </c>
      <c r="AN340" s="383" t="s">
        <v>17346</v>
      </c>
      <c r="AO340" s="383"/>
      <c r="AP340" s="383"/>
      <c r="AQ340" s="383"/>
      <c r="AR340" s="389"/>
    </row>
    <row r="341" spans="1:44" x14ac:dyDescent="0.25">
      <c r="A341" s="396" t="s">
        <v>17344</v>
      </c>
      <c r="B341" s="383"/>
      <c r="C341" s="383"/>
      <c r="D341" s="383"/>
      <c r="E341" s="383"/>
      <c r="F341" s="383"/>
      <c r="G341" s="383"/>
      <c r="H341" s="383"/>
      <c r="I341" s="383"/>
      <c r="J341" s="383"/>
      <c r="K341" s="383" t="s">
        <v>17345</v>
      </c>
      <c r="L341" s="383"/>
      <c r="M341" s="383"/>
      <c r="N341" s="383" t="s">
        <v>17329</v>
      </c>
      <c r="O341" s="383"/>
      <c r="P341" s="383"/>
      <c r="Q341" s="383"/>
      <c r="R341" s="383"/>
      <c r="S341" s="383"/>
      <c r="T341" s="383"/>
      <c r="U341" s="383"/>
      <c r="V341" s="383"/>
      <c r="W341" s="383"/>
      <c r="X341" s="383"/>
      <c r="Y341" s="397">
        <v>40283</v>
      </c>
      <c r="Z341" s="383"/>
      <c r="AA341" s="383"/>
      <c r="AB341" s="383"/>
      <c r="AC341" s="383"/>
      <c r="AD341" s="383"/>
      <c r="AE341" s="383"/>
      <c r="AF341" s="383"/>
      <c r="AG341" s="383" t="s">
        <v>17282</v>
      </c>
      <c r="AH341" s="387">
        <v>5.95703125</v>
      </c>
      <c r="AI341" s="387">
        <v>93.833992004394531</v>
      </c>
      <c r="AJ341" s="399">
        <v>99.791023254394531</v>
      </c>
      <c r="AK341" s="387">
        <v>16.176271438598633</v>
      </c>
      <c r="AL341" s="388">
        <v>5.9695061296384376E-2</v>
      </c>
      <c r="AM341" s="383" t="s">
        <v>17283</v>
      </c>
      <c r="AN341" s="383" t="s">
        <v>17346</v>
      </c>
      <c r="AO341" s="383"/>
      <c r="AP341" s="383"/>
      <c r="AQ341" s="383"/>
      <c r="AR341" s="389"/>
    </row>
    <row r="342" spans="1:44" x14ac:dyDescent="0.25">
      <c r="A342" s="396" t="s">
        <v>17344</v>
      </c>
      <c r="B342" s="383"/>
      <c r="C342" s="383"/>
      <c r="D342" s="383"/>
      <c r="E342" s="383"/>
      <c r="F342" s="383"/>
      <c r="G342" s="383"/>
      <c r="H342" s="383"/>
      <c r="I342" s="383"/>
      <c r="J342" s="383"/>
      <c r="K342" s="383" t="s">
        <v>17345</v>
      </c>
      <c r="L342" s="383"/>
      <c r="M342" s="383"/>
      <c r="N342" s="383" t="s">
        <v>17329</v>
      </c>
      <c r="O342" s="383"/>
      <c r="P342" s="383"/>
      <c r="Q342" s="383"/>
      <c r="R342" s="383"/>
      <c r="S342" s="383"/>
      <c r="T342" s="383"/>
      <c r="U342" s="383"/>
      <c r="V342" s="383"/>
      <c r="W342" s="383"/>
      <c r="X342" s="383"/>
      <c r="Y342" s="397">
        <v>40283</v>
      </c>
      <c r="Z342" s="383"/>
      <c r="AA342" s="383"/>
      <c r="AB342" s="383"/>
      <c r="AC342" s="383"/>
      <c r="AD342" s="383"/>
      <c r="AE342" s="383"/>
      <c r="AF342" s="383"/>
      <c r="AG342" s="383" t="s">
        <v>17282</v>
      </c>
      <c r="AH342" s="387">
        <v>5.939453125</v>
      </c>
      <c r="AI342" s="387">
        <v>93.712898254394531</v>
      </c>
      <c r="AJ342" s="399">
        <v>99.652351379394531</v>
      </c>
      <c r="AK342" s="387">
        <v>16.175783157348633</v>
      </c>
      <c r="AL342" s="388">
        <v>5.9601735862583188E-2</v>
      </c>
      <c r="AM342" s="383" t="s">
        <v>17283</v>
      </c>
      <c r="AN342" s="383" t="s">
        <v>17346</v>
      </c>
      <c r="AO342" s="383"/>
      <c r="AP342" s="383"/>
      <c r="AQ342" s="383"/>
      <c r="AR342" s="389"/>
    </row>
    <row r="343" spans="1:44" x14ac:dyDescent="0.25">
      <c r="A343" s="396" t="s">
        <v>17344</v>
      </c>
      <c r="B343" s="383"/>
      <c r="C343" s="383"/>
      <c r="D343" s="383"/>
      <c r="E343" s="383"/>
      <c r="F343" s="383"/>
      <c r="G343" s="383"/>
      <c r="H343" s="383"/>
      <c r="I343" s="383"/>
      <c r="J343" s="383"/>
      <c r="K343" s="383" t="s">
        <v>17345</v>
      </c>
      <c r="L343" s="383"/>
      <c r="M343" s="383"/>
      <c r="N343" s="383" t="s">
        <v>17329</v>
      </c>
      <c r="O343" s="383"/>
      <c r="P343" s="383"/>
      <c r="Q343" s="383"/>
      <c r="R343" s="383"/>
      <c r="S343" s="383"/>
      <c r="T343" s="383"/>
      <c r="U343" s="383"/>
      <c r="V343" s="383"/>
      <c r="W343" s="383"/>
      <c r="X343" s="383"/>
      <c r="Y343" s="397">
        <v>40283</v>
      </c>
      <c r="Z343" s="383"/>
      <c r="AA343" s="383"/>
      <c r="AB343" s="383"/>
      <c r="AC343" s="383"/>
      <c r="AD343" s="383"/>
      <c r="AE343" s="383"/>
      <c r="AF343" s="383"/>
      <c r="AG343" s="383" t="s">
        <v>17282</v>
      </c>
      <c r="AH343" s="387">
        <v>5.91796875</v>
      </c>
      <c r="AI343" s="387">
        <v>93.564460754394531</v>
      </c>
      <c r="AJ343" s="399">
        <v>99.482429504394531</v>
      </c>
      <c r="AK343" s="387">
        <v>16.181642532348633</v>
      </c>
      <c r="AL343" s="388">
        <v>5.948757765046922E-2</v>
      </c>
      <c r="AM343" s="383" t="s">
        <v>17283</v>
      </c>
      <c r="AN343" s="383" t="s">
        <v>17346</v>
      </c>
      <c r="AO343" s="383"/>
      <c r="AP343" s="383"/>
      <c r="AQ343" s="383"/>
      <c r="AR343" s="389"/>
    </row>
    <row r="344" spans="1:44" x14ac:dyDescent="0.25">
      <c r="A344" s="396" t="s">
        <v>17344</v>
      </c>
      <c r="B344" s="383"/>
      <c r="C344" s="383"/>
      <c r="D344" s="383"/>
      <c r="E344" s="383"/>
      <c r="F344" s="383"/>
      <c r="G344" s="383"/>
      <c r="H344" s="383"/>
      <c r="I344" s="383"/>
      <c r="J344" s="383"/>
      <c r="K344" s="383" t="s">
        <v>17345</v>
      </c>
      <c r="L344" s="383"/>
      <c r="M344" s="383"/>
      <c r="N344" s="383" t="s">
        <v>17329</v>
      </c>
      <c r="O344" s="383"/>
      <c r="P344" s="383"/>
      <c r="Q344" s="383"/>
      <c r="R344" s="383"/>
      <c r="S344" s="383"/>
      <c r="T344" s="383"/>
      <c r="U344" s="383"/>
      <c r="V344" s="383"/>
      <c r="W344" s="383"/>
      <c r="X344" s="383"/>
      <c r="Y344" s="397">
        <v>40283</v>
      </c>
      <c r="Z344" s="383"/>
      <c r="AA344" s="383"/>
      <c r="AB344" s="383"/>
      <c r="AC344" s="383"/>
      <c r="AD344" s="383"/>
      <c r="AE344" s="383"/>
      <c r="AF344" s="383"/>
      <c r="AG344" s="383" t="s">
        <v>17282</v>
      </c>
      <c r="AH344" s="387">
        <v>5.642578125</v>
      </c>
      <c r="AI344" s="387">
        <v>93.802749633789063</v>
      </c>
      <c r="AJ344" s="399">
        <v>99.445327758789063</v>
      </c>
      <c r="AK344" s="387">
        <v>16.185550689697266</v>
      </c>
      <c r="AL344" s="388">
        <v>5.6740505081208342E-2</v>
      </c>
      <c r="AM344" s="383" t="s">
        <v>17283</v>
      </c>
      <c r="AN344" s="383" t="s">
        <v>17346</v>
      </c>
      <c r="AO344" s="383"/>
      <c r="AP344" s="383"/>
      <c r="AQ344" s="383"/>
      <c r="AR344" s="389"/>
    </row>
    <row r="345" spans="1:44" x14ac:dyDescent="0.25">
      <c r="A345" s="396" t="s">
        <v>17344</v>
      </c>
      <c r="B345" s="383"/>
      <c r="C345" s="383"/>
      <c r="D345" s="383"/>
      <c r="E345" s="383"/>
      <c r="F345" s="383"/>
      <c r="G345" s="383"/>
      <c r="H345" s="383"/>
      <c r="I345" s="383"/>
      <c r="J345" s="383"/>
      <c r="K345" s="383" t="s">
        <v>17345</v>
      </c>
      <c r="L345" s="383"/>
      <c r="M345" s="383"/>
      <c r="N345" s="383" t="s">
        <v>17329</v>
      </c>
      <c r="O345" s="383"/>
      <c r="P345" s="383"/>
      <c r="Q345" s="383"/>
      <c r="R345" s="383"/>
      <c r="S345" s="383"/>
      <c r="T345" s="383"/>
      <c r="U345" s="383"/>
      <c r="V345" s="383"/>
      <c r="W345" s="383"/>
      <c r="X345" s="383"/>
      <c r="Y345" s="397">
        <v>40283</v>
      </c>
      <c r="Z345" s="383"/>
      <c r="AA345" s="383"/>
      <c r="AB345" s="383"/>
      <c r="AC345" s="383"/>
      <c r="AD345" s="383"/>
      <c r="AE345" s="383"/>
      <c r="AF345" s="383"/>
      <c r="AG345" s="383" t="s">
        <v>17282</v>
      </c>
      <c r="AH345" s="387">
        <v>5.908203125</v>
      </c>
      <c r="AI345" s="387">
        <v>93.324234008789063</v>
      </c>
      <c r="AJ345" s="399">
        <v>99.232437133789063</v>
      </c>
      <c r="AK345" s="387">
        <v>16.182621002197266</v>
      </c>
      <c r="AL345" s="388">
        <v>5.9539030740868824E-2</v>
      </c>
      <c r="AM345" s="383" t="s">
        <v>17283</v>
      </c>
      <c r="AN345" s="383" t="s">
        <v>17346</v>
      </c>
      <c r="AO345" s="383"/>
      <c r="AP345" s="383"/>
      <c r="AQ345" s="383"/>
      <c r="AR345" s="389"/>
    </row>
    <row r="346" spans="1:44" x14ac:dyDescent="0.25">
      <c r="A346" s="396" t="s">
        <v>17344</v>
      </c>
      <c r="B346" s="383"/>
      <c r="C346" s="383"/>
      <c r="D346" s="383"/>
      <c r="E346" s="383"/>
      <c r="F346" s="383"/>
      <c r="G346" s="383"/>
      <c r="H346" s="383"/>
      <c r="I346" s="383"/>
      <c r="J346" s="383"/>
      <c r="K346" s="383" t="s">
        <v>17345</v>
      </c>
      <c r="L346" s="383"/>
      <c r="M346" s="383"/>
      <c r="N346" s="383" t="s">
        <v>17329</v>
      </c>
      <c r="O346" s="383"/>
      <c r="P346" s="383"/>
      <c r="Q346" s="383"/>
      <c r="R346" s="383"/>
      <c r="S346" s="383"/>
      <c r="T346" s="383"/>
      <c r="U346" s="383"/>
      <c r="V346" s="383"/>
      <c r="W346" s="383"/>
      <c r="X346" s="383"/>
      <c r="Y346" s="397">
        <v>40283</v>
      </c>
      <c r="Z346" s="383"/>
      <c r="AA346" s="383"/>
      <c r="AB346" s="383"/>
      <c r="AC346" s="383"/>
      <c r="AD346" s="383"/>
      <c r="AE346" s="383"/>
      <c r="AF346" s="383"/>
      <c r="AG346" s="383" t="s">
        <v>17282</v>
      </c>
      <c r="AH346" s="387">
        <v>5.921875</v>
      </c>
      <c r="AI346" s="387">
        <v>93.421890258789063</v>
      </c>
      <c r="AJ346" s="399">
        <v>99.343765258789063</v>
      </c>
      <c r="AK346" s="387">
        <v>16.180179595947266</v>
      </c>
      <c r="AL346" s="388">
        <v>5.9609931076938766E-2</v>
      </c>
      <c r="AM346" s="383" t="s">
        <v>17283</v>
      </c>
      <c r="AN346" s="383" t="s">
        <v>17346</v>
      </c>
      <c r="AO346" s="383"/>
      <c r="AP346" s="383"/>
      <c r="AQ346" s="383"/>
      <c r="AR346" s="389"/>
    </row>
    <row r="347" spans="1:44" x14ac:dyDescent="0.25">
      <c r="A347" s="396" t="s">
        <v>17344</v>
      </c>
      <c r="B347" s="383"/>
      <c r="C347" s="383"/>
      <c r="D347" s="383"/>
      <c r="E347" s="383"/>
      <c r="F347" s="383"/>
      <c r="G347" s="383"/>
      <c r="H347" s="383"/>
      <c r="I347" s="383"/>
      <c r="J347" s="383"/>
      <c r="K347" s="383" t="s">
        <v>17345</v>
      </c>
      <c r="L347" s="383"/>
      <c r="M347" s="383"/>
      <c r="N347" s="383" t="s">
        <v>17329</v>
      </c>
      <c r="O347" s="383"/>
      <c r="P347" s="383"/>
      <c r="Q347" s="383"/>
      <c r="R347" s="383"/>
      <c r="S347" s="383"/>
      <c r="T347" s="383"/>
      <c r="U347" s="383"/>
      <c r="V347" s="383"/>
      <c r="W347" s="383"/>
      <c r="X347" s="383"/>
      <c r="Y347" s="397">
        <v>40283</v>
      </c>
      <c r="Z347" s="383"/>
      <c r="AA347" s="383"/>
      <c r="AB347" s="383"/>
      <c r="AC347" s="383"/>
      <c r="AD347" s="383"/>
      <c r="AE347" s="383"/>
      <c r="AF347" s="383"/>
      <c r="AG347" s="383" t="s">
        <v>17282</v>
      </c>
      <c r="AH347" s="387">
        <v>5.595703125</v>
      </c>
      <c r="AI347" s="387">
        <v>93.771499633789063</v>
      </c>
      <c r="AJ347" s="399">
        <v>99.367202758789063</v>
      </c>
      <c r="AK347" s="387">
        <v>16.178714752197266</v>
      </c>
      <c r="AL347" s="388">
        <v>5.6313380769944819E-2</v>
      </c>
      <c r="AM347" s="383" t="s">
        <v>17283</v>
      </c>
      <c r="AN347" s="383" t="s">
        <v>17346</v>
      </c>
      <c r="AO347" s="383"/>
      <c r="AP347" s="383"/>
      <c r="AQ347" s="383"/>
      <c r="AR347" s="389"/>
    </row>
    <row r="348" spans="1:44" x14ac:dyDescent="0.25">
      <c r="A348" s="396" t="s">
        <v>17344</v>
      </c>
      <c r="B348" s="383"/>
      <c r="C348" s="383"/>
      <c r="D348" s="383"/>
      <c r="E348" s="383"/>
      <c r="F348" s="383"/>
      <c r="G348" s="383"/>
      <c r="H348" s="383"/>
      <c r="I348" s="383"/>
      <c r="J348" s="383"/>
      <c r="K348" s="383" t="s">
        <v>17345</v>
      </c>
      <c r="L348" s="383"/>
      <c r="M348" s="383"/>
      <c r="N348" s="383" t="s">
        <v>17329</v>
      </c>
      <c r="O348" s="383"/>
      <c r="P348" s="383"/>
      <c r="Q348" s="383"/>
      <c r="R348" s="383"/>
      <c r="S348" s="383"/>
      <c r="T348" s="383"/>
      <c r="U348" s="383"/>
      <c r="V348" s="383"/>
      <c r="W348" s="383"/>
      <c r="X348" s="383"/>
      <c r="Y348" s="397">
        <v>40283</v>
      </c>
      <c r="Z348" s="383"/>
      <c r="AA348" s="383"/>
      <c r="AB348" s="383"/>
      <c r="AC348" s="383"/>
      <c r="AD348" s="383"/>
      <c r="AE348" s="383"/>
      <c r="AF348" s="383"/>
      <c r="AG348" s="383" t="s">
        <v>17282</v>
      </c>
      <c r="AH348" s="387">
        <v>5.84765625</v>
      </c>
      <c r="AI348" s="387">
        <v>93.841812133789063</v>
      </c>
      <c r="AJ348" s="399">
        <v>99.689468383789063</v>
      </c>
      <c r="AK348" s="387">
        <v>16.172367095947266</v>
      </c>
      <c r="AL348" s="388">
        <v>5.8658716359961179E-2</v>
      </c>
      <c r="AM348" s="383" t="s">
        <v>17283</v>
      </c>
      <c r="AN348" s="383" t="s">
        <v>17346</v>
      </c>
      <c r="AO348" s="383"/>
      <c r="AP348" s="383"/>
      <c r="AQ348" s="383"/>
      <c r="AR348" s="389"/>
    </row>
    <row r="349" spans="1:44" x14ac:dyDescent="0.25">
      <c r="A349" s="396" t="s">
        <v>17344</v>
      </c>
      <c r="B349" s="383"/>
      <c r="C349" s="383"/>
      <c r="D349" s="383"/>
      <c r="E349" s="383"/>
      <c r="F349" s="383"/>
      <c r="G349" s="383"/>
      <c r="H349" s="383"/>
      <c r="I349" s="383"/>
      <c r="J349" s="383"/>
      <c r="K349" s="383" t="s">
        <v>17345</v>
      </c>
      <c r="L349" s="383"/>
      <c r="M349" s="383"/>
      <c r="N349" s="383" t="s">
        <v>17329</v>
      </c>
      <c r="O349" s="383"/>
      <c r="P349" s="383"/>
      <c r="Q349" s="383"/>
      <c r="R349" s="383"/>
      <c r="S349" s="383"/>
      <c r="T349" s="383"/>
      <c r="U349" s="383"/>
      <c r="V349" s="383"/>
      <c r="W349" s="383"/>
      <c r="X349" s="383"/>
      <c r="Y349" s="397">
        <v>40283</v>
      </c>
      <c r="Z349" s="383"/>
      <c r="AA349" s="383"/>
      <c r="AB349" s="383"/>
      <c r="AC349" s="383"/>
      <c r="AD349" s="383"/>
      <c r="AE349" s="383"/>
      <c r="AF349" s="383"/>
      <c r="AG349" s="383" t="s">
        <v>17282</v>
      </c>
      <c r="AH349" s="387">
        <v>5.755859375</v>
      </c>
      <c r="AI349" s="387">
        <v>93.822280883789063</v>
      </c>
      <c r="AJ349" s="399">
        <v>99.578140258789063</v>
      </c>
      <c r="AK349" s="387">
        <v>16.178226470947266</v>
      </c>
      <c r="AL349" s="388">
        <v>5.7802438969450136E-2</v>
      </c>
      <c r="AM349" s="383" t="s">
        <v>17283</v>
      </c>
      <c r="AN349" s="383" t="s">
        <v>17346</v>
      </c>
      <c r="AO349" s="383"/>
      <c r="AP349" s="383"/>
      <c r="AQ349" s="383"/>
      <c r="AR349" s="389"/>
    </row>
    <row r="350" spans="1:44" x14ac:dyDescent="0.25">
      <c r="A350" s="396" t="s">
        <v>17344</v>
      </c>
      <c r="B350" s="383"/>
      <c r="C350" s="383"/>
      <c r="D350" s="383"/>
      <c r="E350" s="383"/>
      <c r="F350" s="383"/>
      <c r="G350" s="383"/>
      <c r="H350" s="383"/>
      <c r="I350" s="383"/>
      <c r="J350" s="383"/>
      <c r="K350" s="383" t="s">
        <v>17345</v>
      </c>
      <c r="L350" s="383"/>
      <c r="M350" s="383"/>
      <c r="N350" s="383" t="s">
        <v>17329</v>
      </c>
      <c r="O350" s="383"/>
      <c r="P350" s="383"/>
      <c r="Q350" s="383"/>
      <c r="R350" s="383"/>
      <c r="S350" s="383"/>
      <c r="T350" s="383"/>
      <c r="U350" s="383"/>
      <c r="V350" s="383"/>
      <c r="W350" s="383"/>
      <c r="X350" s="383"/>
      <c r="Y350" s="397">
        <v>40283</v>
      </c>
      <c r="Z350" s="383"/>
      <c r="AA350" s="383"/>
      <c r="AB350" s="383"/>
      <c r="AC350" s="383"/>
      <c r="AD350" s="383"/>
      <c r="AE350" s="383"/>
      <c r="AF350" s="383"/>
      <c r="AG350" s="383" t="s">
        <v>17282</v>
      </c>
      <c r="AH350" s="387">
        <v>5.916015625</v>
      </c>
      <c r="AI350" s="387">
        <v>93.556655883789063</v>
      </c>
      <c r="AJ350" s="399">
        <v>99.472671508789063</v>
      </c>
      <c r="AK350" s="387">
        <v>16.178226470947266</v>
      </c>
      <c r="AL350" s="388">
        <v>5.9473778428452896E-2</v>
      </c>
      <c r="AM350" s="383" t="s">
        <v>17283</v>
      </c>
      <c r="AN350" s="383" t="s">
        <v>17346</v>
      </c>
      <c r="AO350" s="383"/>
      <c r="AP350" s="383"/>
      <c r="AQ350" s="383"/>
      <c r="AR350" s="389"/>
    </row>
    <row r="351" spans="1:44" x14ac:dyDescent="0.25">
      <c r="A351" s="396" t="s">
        <v>17344</v>
      </c>
      <c r="B351" s="383"/>
      <c r="C351" s="383"/>
      <c r="D351" s="383"/>
      <c r="E351" s="383"/>
      <c r="F351" s="383"/>
      <c r="G351" s="383"/>
      <c r="H351" s="383"/>
      <c r="I351" s="383"/>
      <c r="J351" s="383"/>
      <c r="K351" s="383" t="s">
        <v>17345</v>
      </c>
      <c r="L351" s="383"/>
      <c r="M351" s="383"/>
      <c r="N351" s="383" t="s">
        <v>17329</v>
      </c>
      <c r="O351" s="383"/>
      <c r="P351" s="383"/>
      <c r="Q351" s="383"/>
      <c r="R351" s="383"/>
      <c r="S351" s="383"/>
      <c r="T351" s="383"/>
      <c r="U351" s="383"/>
      <c r="V351" s="383"/>
      <c r="W351" s="383"/>
      <c r="X351" s="383"/>
      <c r="Y351" s="397">
        <v>40283</v>
      </c>
      <c r="Z351" s="383"/>
      <c r="AA351" s="383"/>
      <c r="AB351" s="383"/>
      <c r="AC351" s="383"/>
      <c r="AD351" s="383"/>
      <c r="AE351" s="383"/>
      <c r="AF351" s="383"/>
      <c r="AG351" s="383" t="s">
        <v>17282</v>
      </c>
      <c r="AH351" s="387">
        <v>5.849609375</v>
      </c>
      <c r="AI351" s="387">
        <v>93.742202758789063</v>
      </c>
      <c r="AJ351" s="399">
        <v>99.591812133789063</v>
      </c>
      <c r="AK351" s="387">
        <v>16.185550689697266</v>
      </c>
      <c r="AL351" s="388">
        <v>5.873584634790846E-2</v>
      </c>
      <c r="AM351" s="383" t="s">
        <v>17283</v>
      </c>
      <c r="AN351" s="383" t="s">
        <v>17346</v>
      </c>
      <c r="AO351" s="383"/>
      <c r="AP351" s="383"/>
      <c r="AQ351" s="383"/>
      <c r="AR351" s="389"/>
    </row>
    <row r="352" spans="1:44" x14ac:dyDescent="0.25">
      <c r="A352" s="396" t="s">
        <v>17344</v>
      </c>
      <c r="B352" s="383"/>
      <c r="C352" s="383"/>
      <c r="D352" s="383"/>
      <c r="E352" s="383"/>
      <c r="F352" s="383"/>
      <c r="G352" s="383"/>
      <c r="H352" s="383"/>
      <c r="I352" s="383"/>
      <c r="J352" s="383"/>
      <c r="K352" s="383" t="s">
        <v>17345</v>
      </c>
      <c r="L352" s="383"/>
      <c r="M352" s="383"/>
      <c r="N352" s="383" t="s">
        <v>17329</v>
      </c>
      <c r="O352" s="383"/>
      <c r="P352" s="383"/>
      <c r="Q352" s="383"/>
      <c r="R352" s="383"/>
      <c r="S352" s="383"/>
      <c r="T352" s="383"/>
      <c r="U352" s="383"/>
      <c r="V352" s="383"/>
      <c r="W352" s="383"/>
      <c r="X352" s="383"/>
      <c r="Y352" s="397">
        <v>40283</v>
      </c>
      <c r="Z352" s="383"/>
      <c r="AA352" s="383"/>
      <c r="AB352" s="383"/>
      <c r="AC352" s="383"/>
      <c r="AD352" s="383"/>
      <c r="AE352" s="383"/>
      <c r="AF352" s="383"/>
      <c r="AG352" s="383" t="s">
        <v>17282</v>
      </c>
      <c r="AH352" s="387">
        <v>5.91015625</v>
      </c>
      <c r="AI352" s="387">
        <v>93.613304138183594</v>
      </c>
      <c r="AJ352" s="399">
        <v>99.523460388183594</v>
      </c>
      <c r="AK352" s="387">
        <v>16.189458847045898</v>
      </c>
      <c r="AL352" s="388">
        <v>5.9384553420348235E-2</v>
      </c>
      <c r="AM352" s="383" t="s">
        <v>17283</v>
      </c>
      <c r="AN352" s="383" t="s">
        <v>17346</v>
      </c>
      <c r="AO352" s="383"/>
      <c r="AP352" s="383"/>
      <c r="AQ352" s="383"/>
      <c r="AR352" s="389"/>
    </row>
    <row r="353" spans="1:44" x14ac:dyDescent="0.25">
      <c r="A353" s="396" t="s">
        <v>17344</v>
      </c>
      <c r="B353" s="383"/>
      <c r="C353" s="383"/>
      <c r="D353" s="383"/>
      <c r="E353" s="383"/>
      <c r="F353" s="383"/>
      <c r="G353" s="383"/>
      <c r="H353" s="383"/>
      <c r="I353" s="383"/>
      <c r="J353" s="383"/>
      <c r="K353" s="383" t="s">
        <v>17345</v>
      </c>
      <c r="L353" s="383"/>
      <c r="M353" s="383"/>
      <c r="N353" s="383" t="s">
        <v>17329</v>
      </c>
      <c r="O353" s="383"/>
      <c r="P353" s="383"/>
      <c r="Q353" s="383"/>
      <c r="R353" s="383"/>
      <c r="S353" s="383"/>
      <c r="T353" s="383"/>
      <c r="U353" s="383"/>
      <c r="V353" s="383"/>
      <c r="W353" s="383"/>
      <c r="X353" s="383"/>
      <c r="Y353" s="397">
        <v>40283</v>
      </c>
      <c r="Z353" s="383"/>
      <c r="AA353" s="383"/>
      <c r="AB353" s="383"/>
      <c r="AC353" s="383"/>
      <c r="AD353" s="383"/>
      <c r="AE353" s="383"/>
      <c r="AF353" s="383"/>
      <c r="AG353" s="383" t="s">
        <v>17282</v>
      </c>
      <c r="AH353" s="387">
        <v>5.794921875</v>
      </c>
      <c r="AI353" s="387">
        <v>93.636741638183594</v>
      </c>
      <c r="AJ353" s="399">
        <v>99.431663513183594</v>
      </c>
      <c r="AK353" s="387">
        <v>16.189458847045898</v>
      </c>
      <c r="AL353" s="388">
        <v>5.8280447799524689E-2</v>
      </c>
      <c r="AM353" s="383" t="s">
        <v>17283</v>
      </c>
      <c r="AN353" s="383" t="s">
        <v>17346</v>
      </c>
      <c r="AO353" s="383"/>
      <c r="AP353" s="383"/>
      <c r="AQ353" s="383"/>
      <c r="AR353" s="389"/>
    </row>
    <row r="354" spans="1:44" x14ac:dyDescent="0.25">
      <c r="A354" s="396" t="s">
        <v>17344</v>
      </c>
      <c r="B354" s="383"/>
      <c r="C354" s="383"/>
      <c r="D354" s="383"/>
      <c r="E354" s="383"/>
      <c r="F354" s="383"/>
      <c r="G354" s="383"/>
      <c r="H354" s="383"/>
      <c r="I354" s="383"/>
      <c r="J354" s="383"/>
      <c r="K354" s="383" t="s">
        <v>17345</v>
      </c>
      <c r="L354" s="383"/>
      <c r="M354" s="383"/>
      <c r="N354" s="383" t="s">
        <v>17329</v>
      </c>
      <c r="O354" s="383"/>
      <c r="P354" s="383"/>
      <c r="Q354" s="383"/>
      <c r="R354" s="383"/>
      <c r="S354" s="383"/>
      <c r="T354" s="383"/>
      <c r="U354" s="383"/>
      <c r="V354" s="383"/>
      <c r="W354" s="383"/>
      <c r="X354" s="383"/>
      <c r="Y354" s="397">
        <v>40283</v>
      </c>
      <c r="Z354" s="383"/>
      <c r="AA354" s="383"/>
      <c r="AB354" s="383"/>
      <c r="AC354" s="383"/>
      <c r="AD354" s="383"/>
      <c r="AE354" s="383"/>
      <c r="AF354" s="383"/>
      <c r="AG354" s="383" t="s">
        <v>17282</v>
      </c>
      <c r="AH354" s="387">
        <v>6.083984375</v>
      </c>
      <c r="AI354" s="387">
        <v>93.535179138183594</v>
      </c>
      <c r="AJ354" s="399">
        <v>99.619163513183594</v>
      </c>
      <c r="AK354" s="387">
        <v>16.190435409545898</v>
      </c>
      <c r="AL354" s="388">
        <v>6.1072429846239833E-2</v>
      </c>
      <c r="AM354" s="383" t="s">
        <v>17283</v>
      </c>
      <c r="AN354" s="383" t="s">
        <v>17346</v>
      </c>
      <c r="AO354" s="383"/>
      <c r="AP354" s="383"/>
      <c r="AQ354" s="383"/>
      <c r="AR354" s="389"/>
    </row>
    <row r="355" spans="1:44" x14ac:dyDescent="0.25">
      <c r="A355" s="396" t="s">
        <v>17344</v>
      </c>
      <c r="B355" s="383"/>
      <c r="C355" s="383"/>
      <c r="D355" s="383"/>
      <c r="E355" s="383"/>
      <c r="F355" s="383"/>
      <c r="G355" s="383"/>
      <c r="H355" s="383"/>
      <c r="I355" s="383"/>
      <c r="J355" s="383"/>
      <c r="K355" s="383" t="s">
        <v>17345</v>
      </c>
      <c r="L355" s="383"/>
      <c r="M355" s="383"/>
      <c r="N355" s="383" t="s">
        <v>17329</v>
      </c>
      <c r="O355" s="383"/>
      <c r="P355" s="383"/>
      <c r="Q355" s="383"/>
      <c r="R355" s="383"/>
      <c r="S355" s="383"/>
      <c r="T355" s="383"/>
      <c r="U355" s="383"/>
      <c r="V355" s="383"/>
      <c r="W355" s="383"/>
      <c r="X355" s="383"/>
      <c r="Y355" s="397">
        <v>40283</v>
      </c>
      <c r="Z355" s="383"/>
      <c r="AA355" s="383"/>
      <c r="AB355" s="383"/>
      <c r="AC355" s="383"/>
      <c r="AD355" s="383"/>
      <c r="AE355" s="383"/>
      <c r="AF355" s="383"/>
      <c r="AG355" s="383" t="s">
        <v>17282</v>
      </c>
      <c r="AH355" s="387">
        <v>6.02734375</v>
      </c>
      <c r="AI355" s="387">
        <v>93.656272888183594</v>
      </c>
      <c r="AJ355" s="399">
        <v>99.683616638183594</v>
      </c>
      <c r="AK355" s="387">
        <v>16.182622909545898</v>
      </c>
      <c r="AL355" s="388">
        <v>6.0464737870387808E-2</v>
      </c>
      <c r="AM355" s="383" t="s">
        <v>17283</v>
      </c>
      <c r="AN355" s="383" t="s">
        <v>17346</v>
      </c>
      <c r="AO355" s="383"/>
      <c r="AP355" s="383"/>
      <c r="AQ355" s="383"/>
      <c r="AR355" s="389"/>
    </row>
    <row r="356" spans="1:44" x14ac:dyDescent="0.25">
      <c r="A356" s="396" t="s">
        <v>17344</v>
      </c>
      <c r="B356" s="383"/>
      <c r="C356" s="383"/>
      <c r="D356" s="383"/>
      <c r="E356" s="383"/>
      <c r="F356" s="383"/>
      <c r="G356" s="383"/>
      <c r="H356" s="383"/>
      <c r="I356" s="383"/>
      <c r="J356" s="383"/>
      <c r="K356" s="383" t="s">
        <v>17345</v>
      </c>
      <c r="L356" s="383"/>
      <c r="M356" s="383"/>
      <c r="N356" s="383" t="s">
        <v>17329</v>
      </c>
      <c r="O356" s="383"/>
      <c r="P356" s="383"/>
      <c r="Q356" s="383"/>
      <c r="R356" s="383"/>
      <c r="S356" s="383"/>
      <c r="T356" s="383"/>
      <c r="U356" s="383"/>
      <c r="V356" s="383"/>
      <c r="W356" s="383"/>
      <c r="X356" s="383"/>
      <c r="Y356" s="397">
        <v>40283</v>
      </c>
      <c r="Z356" s="383"/>
      <c r="AA356" s="383"/>
      <c r="AB356" s="383"/>
      <c r="AC356" s="383"/>
      <c r="AD356" s="383"/>
      <c r="AE356" s="383"/>
      <c r="AF356" s="383"/>
      <c r="AG356" s="383" t="s">
        <v>17282</v>
      </c>
      <c r="AH356" s="387">
        <v>5.861328125</v>
      </c>
      <c r="AI356" s="387">
        <v>93.642601013183594</v>
      </c>
      <c r="AJ356" s="399">
        <v>99.503929138183594</v>
      </c>
      <c r="AK356" s="387">
        <v>16.183599472045898</v>
      </c>
      <c r="AL356" s="388">
        <v>5.8905494242948206E-2</v>
      </c>
      <c r="AM356" s="383" t="s">
        <v>17283</v>
      </c>
      <c r="AN356" s="383" t="s">
        <v>17346</v>
      </c>
      <c r="AO356" s="383"/>
      <c r="AP356" s="383"/>
      <c r="AQ356" s="383"/>
      <c r="AR356" s="389"/>
    </row>
    <row r="357" spans="1:44" x14ac:dyDescent="0.25">
      <c r="A357" s="396" t="s">
        <v>17344</v>
      </c>
      <c r="B357" s="383"/>
      <c r="C357" s="383"/>
      <c r="D357" s="383"/>
      <c r="E357" s="383"/>
      <c r="F357" s="383"/>
      <c r="G357" s="383"/>
      <c r="H357" s="383"/>
      <c r="I357" s="383"/>
      <c r="J357" s="383"/>
      <c r="K357" s="383" t="s">
        <v>17345</v>
      </c>
      <c r="L357" s="383"/>
      <c r="M357" s="383"/>
      <c r="N357" s="383" t="s">
        <v>17329</v>
      </c>
      <c r="O357" s="383"/>
      <c r="P357" s="383"/>
      <c r="Q357" s="383"/>
      <c r="R357" s="383"/>
      <c r="S357" s="383"/>
      <c r="T357" s="383"/>
      <c r="U357" s="383"/>
      <c r="V357" s="383"/>
      <c r="W357" s="383"/>
      <c r="X357" s="383"/>
      <c r="Y357" s="397">
        <v>40283</v>
      </c>
      <c r="Z357" s="383"/>
      <c r="AA357" s="383"/>
      <c r="AB357" s="383"/>
      <c r="AC357" s="383"/>
      <c r="AD357" s="383"/>
      <c r="AE357" s="383"/>
      <c r="AF357" s="383"/>
      <c r="AG357" s="383" t="s">
        <v>17282</v>
      </c>
      <c r="AH357" s="387">
        <v>5.97265625</v>
      </c>
      <c r="AI357" s="387">
        <v>93.296897888183594</v>
      </c>
      <c r="AJ357" s="399">
        <v>99.269554138183594</v>
      </c>
      <c r="AK357" s="387">
        <v>16.189458847045898</v>
      </c>
      <c r="AL357" s="388">
        <v>6.0166042870365269E-2</v>
      </c>
      <c r="AM357" s="383" t="s">
        <v>17283</v>
      </c>
      <c r="AN357" s="383" t="s">
        <v>17346</v>
      </c>
      <c r="AO357" s="383"/>
      <c r="AP357" s="383"/>
      <c r="AQ357" s="383"/>
      <c r="AR357" s="389"/>
    </row>
    <row r="358" spans="1:44" x14ac:dyDescent="0.25">
      <c r="A358" s="396" t="s">
        <v>17344</v>
      </c>
      <c r="B358" s="383"/>
      <c r="C358" s="383"/>
      <c r="D358" s="383"/>
      <c r="E358" s="383"/>
      <c r="F358" s="383"/>
      <c r="G358" s="383"/>
      <c r="H358" s="383"/>
      <c r="I358" s="383"/>
      <c r="J358" s="383"/>
      <c r="K358" s="383" t="s">
        <v>17345</v>
      </c>
      <c r="L358" s="383"/>
      <c r="M358" s="383"/>
      <c r="N358" s="383" t="s">
        <v>17329</v>
      </c>
      <c r="O358" s="383"/>
      <c r="P358" s="383"/>
      <c r="Q358" s="383"/>
      <c r="R358" s="383"/>
      <c r="S358" s="383"/>
      <c r="T358" s="383"/>
      <c r="U358" s="383"/>
      <c r="V358" s="383"/>
      <c r="W358" s="383"/>
      <c r="X358" s="383"/>
      <c r="Y358" s="397">
        <v>40283</v>
      </c>
      <c r="Z358" s="383"/>
      <c r="AA358" s="383"/>
      <c r="AB358" s="383"/>
      <c r="AC358" s="383"/>
      <c r="AD358" s="383"/>
      <c r="AE358" s="383"/>
      <c r="AF358" s="383"/>
      <c r="AG358" s="383" t="s">
        <v>17282</v>
      </c>
      <c r="AH358" s="387">
        <v>6.017578125</v>
      </c>
      <c r="AI358" s="387">
        <v>93.279319763183594</v>
      </c>
      <c r="AJ358" s="399">
        <v>99.296897888183594</v>
      </c>
      <c r="AK358" s="387">
        <v>16.185552597045898</v>
      </c>
      <c r="AL358" s="388">
        <v>6.06018743080603E-2</v>
      </c>
      <c r="AM358" s="383" t="s">
        <v>17283</v>
      </c>
      <c r="AN358" s="383" t="s">
        <v>17346</v>
      </c>
      <c r="AO358" s="383"/>
      <c r="AP358" s="383"/>
      <c r="AQ358" s="383"/>
      <c r="AR358" s="389"/>
    </row>
    <row r="359" spans="1:44" x14ac:dyDescent="0.25">
      <c r="A359" s="396" t="s">
        <v>17344</v>
      </c>
      <c r="B359" s="383"/>
      <c r="C359" s="383"/>
      <c r="D359" s="383"/>
      <c r="E359" s="383"/>
      <c r="F359" s="383"/>
      <c r="G359" s="383"/>
      <c r="H359" s="383"/>
      <c r="I359" s="383"/>
      <c r="J359" s="383"/>
      <c r="K359" s="383" t="s">
        <v>17345</v>
      </c>
      <c r="L359" s="383"/>
      <c r="M359" s="383"/>
      <c r="N359" s="383" t="s">
        <v>17329</v>
      </c>
      <c r="O359" s="383"/>
      <c r="P359" s="383"/>
      <c r="Q359" s="383"/>
      <c r="R359" s="383"/>
      <c r="S359" s="383"/>
      <c r="T359" s="383"/>
      <c r="U359" s="383"/>
      <c r="V359" s="383"/>
      <c r="W359" s="383"/>
      <c r="X359" s="383"/>
      <c r="Y359" s="397">
        <v>40283</v>
      </c>
      <c r="Z359" s="383"/>
      <c r="AA359" s="383"/>
      <c r="AB359" s="383"/>
      <c r="AC359" s="383"/>
      <c r="AD359" s="383"/>
      <c r="AE359" s="383"/>
      <c r="AF359" s="383"/>
      <c r="AG359" s="383" t="s">
        <v>17282</v>
      </c>
      <c r="AH359" s="387">
        <v>6.15625</v>
      </c>
      <c r="AI359" s="387">
        <v>93.496116638183594</v>
      </c>
      <c r="AJ359" s="399">
        <v>99.652366638183594</v>
      </c>
      <c r="AK359" s="387">
        <v>16.189458847045898</v>
      </c>
      <c r="AL359" s="388">
        <v>6.1777258360075138E-2</v>
      </c>
      <c r="AM359" s="383" t="s">
        <v>17283</v>
      </c>
      <c r="AN359" s="383" t="s">
        <v>17346</v>
      </c>
      <c r="AO359" s="383"/>
      <c r="AP359" s="383"/>
      <c r="AQ359" s="383"/>
      <c r="AR359" s="389"/>
    </row>
    <row r="360" spans="1:44" x14ac:dyDescent="0.25">
      <c r="A360" s="396" t="s">
        <v>17344</v>
      </c>
      <c r="B360" s="383"/>
      <c r="C360" s="383"/>
      <c r="D360" s="383"/>
      <c r="E360" s="383"/>
      <c r="F360" s="383"/>
      <c r="G360" s="383"/>
      <c r="H360" s="383"/>
      <c r="I360" s="383"/>
      <c r="J360" s="383"/>
      <c r="K360" s="383" t="s">
        <v>17345</v>
      </c>
      <c r="L360" s="383"/>
      <c r="M360" s="383"/>
      <c r="N360" s="383" t="s">
        <v>17329</v>
      </c>
      <c r="O360" s="383"/>
      <c r="P360" s="383"/>
      <c r="Q360" s="383"/>
      <c r="R360" s="383"/>
      <c r="S360" s="383"/>
      <c r="T360" s="383"/>
      <c r="U360" s="383"/>
      <c r="V360" s="383"/>
      <c r="W360" s="383"/>
      <c r="X360" s="383"/>
      <c r="Y360" s="397">
        <v>40283</v>
      </c>
      <c r="Z360" s="383"/>
      <c r="AA360" s="383"/>
      <c r="AB360" s="383"/>
      <c r="AC360" s="383"/>
      <c r="AD360" s="383"/>
      <c r="AE360" s="383"/>
      <c r="AF360" s="383"/>
      <c r="AG360" s="383" t="s">
        <v>17282</v>
      </c>
      <c r="AH360" s="387">
        <v>6.169921875</v>
      </c>
      <c r="AI360" s="387">
        <v>93.699241638183594</v>
      </c>
      <c r="AJ360" s="399">
        <v>99.869163513183594</v>
      </c>
      <c r="AK360" s="387">
        <v>16.192876815795898</v>
      </c>
      <c r="AL360" s="388">
        <v>6.1780049596445424E-2</v>
      </c>
      <c r="AM360" s="383" t="s">
        <v>17283</v>
      </c>
      <c r="AN360" s="383" t="s">
        <v>17346</v>
      </c>
      <c r="AO360" s="383"/>
      <c r="AP360" s="383"/>
      <c r="AQ360" s="383"/>
      <c r="AR360" s="389"/>
    </row>
    <row r="361" spans="1:44" x14ac:dyDescent="0.25">
      <c r="A361" s="396" t="s">
        <v>17344</v>
      </c>
      <c r="B361" s="383"/>
      <c r="C361" s="383"/>
      <c r="D361" s="383"/>
      <c r="E361" s="383"/>
      <c r="F361" s="383"/>
      <c r="G361" s="383"/>
      <c r="H361" s="383"/>
      <c r="I361" s="383"/>
      <c r="J361" s="383"/>
      <c r="K361" s="383" t="s">
        <v>17345</v>
      </c>
      <c r="L361" s="383"/>
      <c r="M361" s="383"/>
      <c r="N361" s="383" t="s">
        <v>17329</v>
      </c>
      <c r="O361" s="383"/>
      <c r="P361" s="383"/>
      <c r="Q361" s="383"/>
      <c r="R361" s="383"/>
      <c r="S361" s="383"/>
      <c r="T361" s="383"/>
      <c r="U361" s="383"/>
      <c r="V361" s="383"/>
      <c r="W361" s="383"/>
      <c r="X361" s="383"/>
      <c r="Y361" s="397">
        <v>40283</v>
      </c>
      <c r="Z361" s="383"/>
      <c r="AA361" s="383"/>
      <c r="AB361" s="383"/>
      <c r="AC361" s="383"/>
      <c r="AD361" s="383"/>
      <c r="AE361" s="383"/>
      <c r="AF361" s="383"/>
      <c r="AG361" s="383" t="s">
        <v>17282</v>
      </c>
      <c r="AH361" s="387">
        <v>5.958984375</v>
      </c>
      <c r="AI361" s="387">
        <v>93.486358642578125</v>
      </c>
      <c r="AJ361" s="399">
        <v>99.445343017578125</v>
      </c>
      <c r="AK361" s="387">
        <v>16.190437316894531</v>
      </c>
      <c r="AL361" s="388">
        <v>5.9922206452107871E-2</v>
      </c>
      <c r="AM361" s="383" t="s">
        <v>17283</v>
      </c>
      <c r="AN361" s="383" t="s">
        <v>17346</v>
      </c>
      <c r="AO361" s="383"/>
      <c r="AP361" s="383"/>
      <c r="AQ361" s="383"/>
      <c r="AR361" s="389"/>
    </row>
    <row r="362" spans="1:44" x14ac:dyDescent="0.25">
      <c r="A362" s="396" t="s">
        <v>17344</v>
      </c>
      <c r="B362" s="383"/>
      <c r="C362" s="383"/>
      <c r="D362" s="383"/>
      <c r="E362" s="383"/>
      <c r="F362" s="383"/>
      <c r="G362" s="383"/>
      <c r="H362" s="383"/>
      <c r="I362" s="383"/>
      <c r="J362" s="383"/>
      <c r="K362" s="383" t="s">
        <v>17345</v>
      </c>
      <c r="L362" s="383"/>
      <c r="M362" s="383"/>
      <c r="N362" s="383" t="s">
        <v>17329</v>
      </c>
      <c r="O362" s="383"/>
      <c r="P362" s="383"/>
      <c r="Q362" s="383"/>
      <c r="R362" s="383"/>
      <c r="S362" s="383"/>
      <c r="T362" s="383"/>
      <c r="U362" s="383"/>
      <c r="V362" s="383"/>
      <c r="W362" s="383"/>
      <c r="X362" s="383"/>
      <c r="Y362" s="397">
        <v>40283</v>
      </c>
      <c r="Z362" s="383"/>
      <c r="AA362" s="383"/>
      <c r="AB362" s="383"/>
      <c r="AC362" s="383"/>
      <c r="AD362" s="383"/>
      <c r="AE362" s="383"/>
      <c r="AF362" s="383"/>
      <c r="AG362" s="383" t="s">
        <v>17282</v>
      </c>
      <c r="AH362" s="387">
        <v>5.802734375</v>
      </c>
      <c r="AI362" s="387">
        <v>93.636749267578125</v>
      </c>
      <c r="AJ362" s="399">
        <v>99.439483642578125</v>
      </c>
      <c r="AK362" s="387">
        <v>16.184577941894531</v>
      </c>
      <c r="AL362" s="388">
        <v>5.835442987472813E-2</v>
      </c>
      <c r="AM362" s="383" t="s">
        <v>17283</v>
      </c>
      <c r="AN362" s="383" t="s">
        <v>17346</v>
      </c>
      <c r="AO362" s="383"/>
      <c r="AP362" s="383"/>
      <c r="AQ362" s="383"/>
      <c r="AR362" s="389"/>
    </row>
    <row r="363" spans="1:44" x14ac:dyDescent="0.25">
      <c r="A363" s="396" t="s">
        <v>17344</v>
      </c>
      <c r="B363" s="383"/>
      <c r="C363" s="383"/>
      <c r="D363" s="383"/>
      <c r="E363" s="383"/>
      <c r="F363" s="383"/>
      <c r="G363" s="383"/>
      <c r="H363" s="383"/>
      <c r="I363" s="383"/>
      <c r="J363" s="383"/>
      <c r="K363" s="383" t="s">
        <v>17345</v>
      </c>
      <c r="L363" s="383"/>
      <c r="M363" s="383"/>
      <c r="N363" s="383" t="s">
        <v>17329</v>
      </c>
      <c r="O363" s="383"/>
      <c r="P363" s="383"/>
      <c r="Q363" s="383"/>
      <c r="R363" s="383"/>
      <c r="S363" s="383"/>
      <c r="T363" s="383"/>
      <c r="U363" s="383"/>
      <c r="V363" s="383"/>
      <c r="W363" s="383"/>
      <c r="X363" s="383"/>
      <c r="Y363" s="397">
        <v>40283</v>
      </c>
      <c r="Z363" s="383"/>
      <c r="AA363" s="383"/>
      <c r="AB363" s="383"/>
      <c r="AC363" s="383"/>
      <c r="AD363" s="383"/>
      <c r="AE363" s="383"/>
      <c r="AF363" s="383"/>
      <c r="AG363" s="383" t="s">
        <v>17282</v>
      </c>
      <c r="AH363" s="387">
        <v>5.669921875</v>
      </c>
      <c r="AI363" s="387">
        <v>93.863311767578125</v>
      </c>
      <c r="AJ363" s="399">
        <v>99.533233642578125</v>
      </c>
      <c r="AK363" s="387">
        <v>16.189460754394531</v>
      </c>
      <c r="AL363" s="388">
        <v>5.6965112731699019E-2</v>
      </c>
      <c r="AM363" s="383" t="s">
        <v>17283</v>
      </c>
      <c r="AN363" s="383" t="s">
        <v>17346</v>
      </c>
      <c r="AO363" s="383"/>
      <c r="AP363" s="383"/>
      <c r="AQ363" s="383"/>
      <c r="AR363" s="389"/>
    </row>
    <row r="364" spans="1:44" x14ac:dyDescent="0.25">
      <c r="A364" s="396" t="s">
        <v>17344</v>
      </c>
      <c r="B364" s="383"/>
      <c r="C364" s="383"/>
      <c r="D364" s="383"/>
      <c r="E364" s="383"/>
      <c r="F364" s="383"/>
      <c r="G364" s="383"/>
      <c r="H364" s="383"/>
      <c r="I364" s="383"/>
      <c r="J364" s="383"/>
      <c r="K364" s="383" t="s">
        <v>17345</v>
      </c>
      <c r="L364" s="383"/>
      <c r="M364" s="383"/>
      <c r="N364" s="383" t="s">
        <v>17329</v>
      </c>
      <c r="O364" s="383"/>
      <c r="P364" s="383"/>
      <c r="Q364" s="383"/>
      <c r="R364" s="383"/>
      <c r="S364" s="383"/>
      <c r="T364" s="383"/>
      <c r="U364" s="383"/>
      <c r="V364" s="383"/>
      <c r="W364" s="383"/>
      <c r="X364" s="383"/>
      <c r="Y364" s="397">
        <v>40283</v>
      </c>
      <c r="Z364" s="383"/>
      <c r="AA364" s="383"/>
      <c r="AB364" s="383"/>
      <c r="AC364" s="383"/>
      <c r="AD364" s="383"/>
      <c r="AE364" s="383"/>
      <c r="AF364" s="383"/>
      <c r="AG364" s="383" t="s">
        <v>17282</v>
      </c>
      <c r="AH364" s="387">
        <v>5.849609375</v>
      </c>
      <c r="AI364" s="387">
        <v>93.839874267578125</v>
      </c>
      <c r="AJ364" s="399">
        <v>99.689483642578125</v>
      </c>
      <c r="AK364" s="387">
        <v>16.183601379394531</v>
      </c>
      <c r="AL364" s="388">
        <v>5.867829946810546E-2</v>
      </c>
      <c r="AM364" s="383" t="s">
        <v>17283</v>
      </c>
      <c r="AN364" s="383" t="s">
        <v>17346</v>
      </c>
      <c r="AO364" s="383"/>
      <c r="AP364" s="383"/>
      <c r="AQ364" s="383"/>
      <c r="AR364" s="389"/>
    </row>
    <row r="365" spans="1:44" x14ac:dyDescent="0.25">
      <c r="A365" s="396" t="s">
        <v>17344</v>
      </c>
      <c r="B365" s="383"/>
      <c r="C365" s="383"/>
      <c r="D365" s="383"/>
      <c r="E365" s="383"/>
      <c r="F365" s="383"/>
      <c r="G365" s="383"/>
      <c r="H365" s="383"/>
      <c r="I365" s="383"/>
      <c r="J365" s="383"/>
      <c r="K365" s="383" t="s">
        <v>17345</v>
      </c>
      <c r="L365" s="383"/>
      <c r="M365" s="383"/>
      <c r="N365" s="383" t="s">
        <v>17329</v>
      </c>
      <c r="O365" s="383"/>
      <c r="P365" s="383"/>
      <c r="Q365" s="383"/>
      <c r="R365" s="383"/>
      <c r="S365" s="383"/>
      <c r="T365" s="383"/>
      <c r="U365" s="383"/>
      <c r="V365" s="383"/>
      <c r="W365" s="383"/>
      <c r="X365" s="383"/>
      <c r="Y365" s="397">
        <v>40283</v>
      </c>
      <c r="Z365" s="383"/>
      <c r="AA365" s="383"/>
      <c r="AB365" s="383"/>
      <c r="AC365" s="383"/>
      <c r="AD365" s="383"/>
      <c r="AE365" s="383"/>
      <c r="AF365" s="383"/>
      <c r="AG365" s="383" t="s">
        <v>17282</v>
      </c>
      <c r="AH365" s="387">
        <v>5.9296875</v>
      </c>
      <c r="AI365" s="387">
        <v>93.892608642578125</v>
      </c>
      <c r="AJ365" s="399">
        <v>99.822296142578125</v>
      </c>
      <c r="AK365" s="387">
        <v>16.189460754394531</v>
      </c>
      <c r="AL365" s="388">
        <v>5.9402435419142356E-2</v>
      </c>
      <c r="AM365" s="383" t="s">
        <v>17283</v>
      </c>
      <c r="AN365" s="383" t="s">
        <v>17346</v>
      </c>
      <c r="AO365" s="383"/>
      <c r="AP365" s="383"/>
      <c r="AQ365" s="383"/>
      <c r="AR365" s="389"/>
    </row>
    <row r="366" spans="1:44" x14ac:dyDescent="0.25">
      <c r="A366" s="396" t="s">
        <v>17344</v>
      </c>
      <c r="B366" s="383"/>
      <c r="C366" s="383"/>
      <c r="D366" s="383"/>
      <c r="E366" s="383"/>
      <c r="F366" s="383"/>
      <c r="G366" s="383"/>
      <c r="H366" s="383"/>
      <c r="I366" s="383"/>
      <c r="J366" s="383"/>
      <c r="K366" s="383" t="s">
        <v>17345</v>
      </c>
      <c r="L366" s="383"/>
      <c r="M366" s="383"/>
      <c r="N366" s="383" t="s">
        <v>17329</v>
      </c>
      <c r="O366" s="383"/>
      <c r="P366" s="383"/>
      <c r="Q366" s="383"/>
      <c r="R366" s="383"/>
      <c r="S366" s="383"/>
      <c r="T366" s="383"/>
      <c r="U366" s="383"/>
      <c r="V366" s="383"/>
      <c r="W366" s="383"/>
      <c r="X366" s="383"/>
      <c r="Y366" s="397">
        <v>40283</v>
      </c>
      <c r="Z366" s="383"/>
      <c r="AA366" s="383"/>
      <c r="AB366" s="383"/>
      <c r="AC366" s="383"/>
      <c r="AD366" s="383"/>
      <c r="AE366" s="383"/>
      <c r="AF366" s="383"/>
      <c r="AG366" s="383" t="s">
        <v>17282</v>
      </c>
      <c r="AH366" s="387">
        <v>5.619140625</v>
      </c>
      <c r="AI366" s="387">
        <v>93.884796142578125</v>
      </c>
      <c r="AJ366" s="399">
        <v>99.503936767578125</v>
      </c>
      <c r="AK366" s="387">
        <v>16.187507629394531</v>
      </c>
      <c r="AL366" s="388">
        <v>5.6471540800694366E-2</v>
      </c>
      <c r="AM366" s="383" t="s">
        <v>17283</v>
      </c>
      <c r="AN366" s="383" t="s">
        <v>17346</v>
      </c>
      <c r="AO366" s="383"/>
      <c r="AP366" s="383"/>
      <c r="AQ366" s="383"/>
      <c r="AR366" s="389"/>
    </row>
    <row r="367" spans="1:44" x14ac:dyDescent="0.25">
      <c r="A367" s="396" t="s">
        <v>17344</v>
      </c>
      <c r="B367" s="383"/>
      <c r="C367" s="383"/>
      <c r="D367" s="383"/>
      <c r="E367" s="383"/>
      <c r="F367" s="383"/>
      <c r="G367" s="383"/>
      <c r="H367" s="383"/>
      <c r="I367" s="383"/>
      <c r="J367" s="383"/>
      <c r="K367" s="383" t="s">
        <v>17345</v>
      </c>
      <c r="L367" s="383"/>
      <c r="M367" s="383"/>
      <c r="N367" s="383" t="s">
        <v>17329</v>
      </c>
      <c r="O367" s="383"/>
      <c r="P367" s="383"/>
      <c r="Q367" s="383"/>
      <c r="R367" s="383"/>
      <c r="S367" s="383"/>
      <c r="T367" s="383"/>
      <c r="U367" s="383"/>
      <c r="V367" s="383"/>
      <c r="W367" s="383"/>
      <c r="X367" s="383"/>
      <c r="Y367" s="397">
        <v>40283</v>
      </c>
      <c r="Z367" s="383"/>
      <c r="AA367" s="383"/>
      <c r="AB367" s="383"/>
      <c r="AC367" s="383"/>
      <c r="AD367" s="383"/>
      <c r="AE367" s="383"/>
      <c r="AF367" s="383"/>
      <c r="AG367" s="383" t="s">
        <v>17282</v>
      </c>
      <c r="AH367" s="387">
        <v>5.81640625</v>
      </c>
      <c r="AI367" s="387">
        <v>92.957077026367188</v>
      </c>
      <c r="AJ367" s="399">
        <v>98.773483276367188</v>
      </c>
      <c r="AK367" s="399">
        <v>16.186534881591797</v>
      </c>
      <c r="AL367" s="388">
        <v>5.8886312976588619E-2</v>
      </c>
      <c r="AM367" s="383" t="s">
        <v>17283</v>
      </c>
      <c r="AN367" s="383" t="s">
        <v>17346</v>
      </c>
      <c r="AO367" s="383"/>
      <c r="AP367" s="383"/>
      <c r="AQ367" s="383"/>
      <c r="AR367" s="389"/>
    </row>
    <row r="368" spans="1:44" x14ac:dyDescent="0.25">
      <c r="A368" s="396" t="s">
        <v>17344</v>
      </c>
      <c r="B368" s="383"/>
      <c r="C368" s="383"/>
      <c r="D368" s="383"/>
      <c r="E368" s="383"/>
      <c r="F368" s="383"/>
      <c r="G368" s="383"/>
      <c r="H368" s="383"/>
      <c r="I368" s="383"/>
      <c r="J368" s="383"/>
      <c r="K368" s="383" t="s">
        <v>17345</v>
      </c>
      <c r="L368" s="383"/>
      <c r="M368" s="383"/>
      <c r="N368" s="383" t="s">
        <v>17329</v>
      </c>
      <c r="O368" s="383"/>
      <c r="P368" s="383"/>
      <c r="Q368" s="383"/>
      <c r="R368" s="383"/>
      <c r="S368" s="383"/>
      <c r="T368" s="383"/>
      <c r="U368" s="383"/>
      <c r="V368" s="383"/>
      <c r="W368" s="383"/>
      <c r="X368" s="383"/>
      <c r="Y368" s="397">
        <v>40283</v>
      </c>
      <c r="Z368" s="383"/>
      <c r="AA368" s="383"/>
      <c r="AB368" s="383"/>
      <c r="AC368" s="383"/>
      <c r="AD368" s="383"/>
      <c r="AE368" s="383"/>
      <c r="AF368" s="383"/>
      <c r="AG368" s="383" t="s">
        <v>17282</v>
      </c>
      <c r="AH368" s="387">
        <v>5.681640625</v>
      </c>
      <c r="AI368" s="387">
        <v>92.980514526367188</v>
      </c>
      <c r="AJ368" s="399">
        <v>98.662155151367188</v>
      </c>
      <c r="AK368" s="399">
        <v>16.188976287841797</v>
      </c>
      <c r="AL368" s="388">
        <v>5.7586828670864162E-2</v>
      </c>
      <c r="AM368" s="383" t="s">
        <v>17283</v>
      </c>
      <c r="AN368" s="383" t="s">
        <v>17346</v>
      </c>
      <c r="AO368" s="383"/>
      <c r="AP368" s="383"/>
      <c r="AQ368" s="383"/>
      <c r="AR368" s="389"/>
    </row>
    <row r="369" spans="1:44" x14ac:dyDescent="0.25">
      <c r="A369" s="396" t="s">
        <v>17344</v>
      </c>
      <c r="B369" s="383"/>
      <c r="C369" s="383"/>
      <c r="D369" s="383"/>
      <c r="E369" s="383"/>
      <c r="F369" s="383"/>
      <c r="G369" s="383"/>
      <c r="H369" s="383"/>
      <c r="I369" s="383"/>
      <c r="J369" s="383"/>
      <c r="K369" s="383" t="s">
        <v>17345</v>
      </c>
      <c r="L369" s="383"/>
      <c r="M369" s="383"/>
      <c r="N369" s="383" t="s">
        <v>17329</v>
      </c>
      <c r="O369" s="383"/>
      <c r="P369" s="383"/>
      <c r="Q369" s="383"/>
      <c r="R369" s="383"/>
      <c r="S369" s="383"/>
      <c r="T369" s="383"/>
      <c r="U369" s="383"/>
      <c r="V369" s="383"/>
      <c r="W369" s="383"/>
      <c r="X369" s="383"/>
      <c r="Y369" s="397">
        <v>40283</v>
      </c>
      <c r="Z369" s="383"/>
      <c r="AA369" s="383"/>
      <c r="AB369" s="383"/>
      <c r="AC369" s="383"/>
      <c r="AD369" s="383"/>
      <c r="AE369" s="383"/>
      <c r="AF369" s="383"/>
      <c r="AG369" s="383" t="s">
        <v>17282</v>
      </c>
      <c r="AH369" s="387">
        <v>5.673828125</v>
      </c>
      <c r="AI369" s="387">
        <v>93.035202026367188</v>
      </c>
      <c r="AJ369" s="399">
        <v>98.709030151367188</v>
      </c>
      <c r="AK369" s="399">
        <v>16.187999725341797</v>
      </c>
      <c r="AL369" s="388">
        <v>5.7480335044315232E-2</v>
      </c>
      <c r="AM369" s="383" t="s">
        <v>17283</v>
      </c>
      <c r="AN369" s="383" t="s">
        <v>17346</v>
      </c>
      <c r="AO369" s="383"/>
      <c r="AP369" s="383"/>
      <c r="AQ369" s="383"/>
      <c r="AR369" s="389"/>
    </row>
    <row r="370" spans="1:44" x14ac:dyDescent="0.25">
      <c r="A370" s="396" t="s">
        <v>17344</v>
      </c>
      <c r="B370" s="383"/>
      <c r="C370" s="383"/>
      <c r="D370" s="383"/>
      <c r="E370" s="383"/>
      <c r="F370" s="383"/>
      <c r="G370" s="383"/>
      <c r="H370" s="383"/>
      <c r="I370" s="383"/>
      <c r="J370" s="383"/>
      <c r="K370" s="383" t="s">
        <v>17345</v>
      </c>
      <c r="L370" s="383"/>
      <c r="M370" s="383"/>
      <c r="N370" s="383" t="s">
        <v>17329</v>
      </c>
      <c r="O370" s="383"/>
      <c r="P370" s="383"/>
      <c r="Q370" s="383"/>
      <c r="R370" s="383"/>
      <c r="S370" s="383"/>
      <c r="T370" s="383"/>
      <c r="U370" s="383"/>
      <c r="V370" s="383"/>
      <c r="W370" s="383"/>
      <c r="X370" s="383"/>
      <c r="Y370" s="397">
        <v>40283</v>
      </c>
      <c r="Z370" s="383"/>
      <c r="AA370" s="383"/>
      <c r="AB370" s="383"/>
      <c r="AC370" s="383"/>
      <c r="AD370" s="383"/>
      <c r="AE370" s="383"/>
      <c r="AF370" s="383"/>
      <c r="AG370" s="383" t="s">
        <v>17282</v>
      </c>
      <c r="AH370" s="387">
        <v>5.63671875</v>
      </c>
      <c r="AI370" s="387">
        <v>93.123100280761719</v>
      </c>
      <c r="AJ370" s="399">
        <v>98.759819030761719</v>
      </c>
      <c r="AK370" s="399">
        <v>16.18800163269043</v>
      </c>
      <c r="AL370" s="388">
        <v>5.7075021049241434E-2</v>
      </c>
      <c r="AM370" s="383" t="s">
        <v>17283</v>
      </c>
      <c r="AN370" s="383" t="s">
        <v>17346</v>
      </c>
      <c r="AO370" s="383"/>
      <c r="AP370" s="383"/>
      <c r="AQ370" s="383"/>
      <c r="AR370" s="389"/>
    </row>
    <row r="371" spans="1:44" x14ac:dyDescent="0.25">
      <c r="A371" s="396" t="s">
        <v>17344</v>
      </c>
      <c r="B371" s="383"/>
      <c r="C371" s="383"/>
      <c r="D371" s="383"/>
      <c r="E371" s="383"/>
      <c r="F371" s="383"/>
      <c r="G371" s="383"/>
      <c r="H371" s="383"/>
      <c r="I371" s="383"/>
      <c r="J371" s="383"/>
      <c r="K371" s="383" t="s">
        <v>17345</v>
      </c>
      <c r="L371" s="383"/>
      <c r="M371" s="383"/>
      <c r="N371" s="383" t="s">
        <v>17329</v>
      </c>
      <c r="O371" s="383"/>
      <c r="P371" s="383"/>
      <c r="Q371" s="383"/>
      <c r="R371" s="383"/>
      <c r="S371" s="383"/>
      <c r="T371" s="383"/>
      <c r="U371" s="383"/>
      <c r="V371" s="383"/>
      <c r="W371" s="383"/>
      <c r="X371" s="383"/>
      <c r="Y371" s="397">
        <v>40283</v>
      </c>
      <c r="Z371" s="383"/>
      <c r="AA371" s="383"/>
      <c r="AB371" s="383"/>
      <c r="AC371" s="383"/>
      <c r="AD371" s="383"/>
      <c r="AE371" s="383"/>
      <c r="AF371" s="383"/>
      <c r="AG371" s="383" t="s">
        <v>17282</v>
      </c>
      <c r="AH371" s="387">
        <v>5.736328125</v>
      </c>
      <c r="AI371" s="387">
        <v>93.068412780761719</v>
      </c>
      <c r="AJ371" s="399">
        <v>98.804740905761719</v>
      </c>
      <c r="AK371" s="399">
        <v>16.18995475769043</v>
      </c>
      <c r="AL371" s="388">
        <v>5.8057215396892868E-2</v>
      </c>
      <c r="AM371" s="383" t="s">
        <v>17283</v>
      </c>
      <c r="AN371" s="383" t="s">
        <v>17346</v>
      </c>
      <c r="AO371" s="383"/>
      <c r="AP371" s="383"/>
      <c r="AQ371" s="383"/>
      <c r="AR371" s="389"/>
    </row>
    <row r="372" spans="1:44" x14ac:dyDescent="0.25">
      <c r="A372" s="396" t="s">
        <v>17344</v>
      </c>
      <c r="B372" s="383"/>
      <c r="C372" s="383"/>
      <c r="D372" s="383"/>
      <c r="E372" s="383"/>
      <c r="F372" s="383"/>
      <c r="G372" s="383"/>
      <c r="H372" s="383"/>
      <c r="I372" s="383"/>
      <c r="J372" s="383"/>
      <c r="K372" s="383" t="s">
        <v>17345</v>
      </c>
      <c r="L372" s="383"/>
      <c r="M372" s="383"/>
      <c r="N372" s="383" t="s">
        <v>17329</v>
      </c>
      <c r="O372" s="383"/>
      <c r="P372" s="383"/>
      <c r="Q372" s="383"/>
      <c r="R372" s="383"/>
      <c r="S372" s="383"/>
      <c r="T372" s="383"/>
      <c r="U372" s="383"/>
      <c r="V372" s="383"/>
      <c r="W372" s="383"/>
      <c r="X372" s="383"/>
      <c r="Y372" s="397">
        <v>40283</v>
      </c>
      <c r="Z372" s="383"/>
      <c r="AA372" s="383"/>
      <c r="AB372" s="383"/>
      <c r="AC372" s="383"/>
      <c r="AD372" s="383"/>
      <c r="AE372" s="383"/>
      <c r="AF372" s="383"/>
      <c r="AG372" s="383" t="s">
        <v>17282</v>
      </c>
      <c r="AH372" s="387">
        <v>5.869140625</v>
      </c>
      <c r="AI372" s="387">
        <v>92.949272155761719</v>
      </c>
      <c r="AJ372" s="399">
        <v>98.818412780761719</v>
      </c>
      <c r="AK372" s="399">
        <v>16.20313835144043</v>
      </c>
      <c r="AL372" s="388">
        <v>5.939318857530388E-2</v>
      </c>
      <c r="AM372" s="383" t="s">
        <v>17283</v>
      </c>
      <c r="AN372" s="383" t="s">
        <v>17346</v>
      </c>
      <c r="AO372" s="383"/>
      <c r="AP372" s="383"/>
      <c r="AQ372" s="383"/>
      <c r="AR372" s="389"/>
    </row>
    <row r="373" spans="1:44" x14ac:dyDescent="0.25">
      <c r="A373" s="396" t="s">
        <v>17344</v>
      </c>
      <c r="B373" s="383"/>
      <c r="C373" s="383"/>
      <c r="D373" s="383"/>
      <c r="E373" s="383"/>
      <c r="F373" s="383"/>
      <c r="G373" s="383"/>
      <c r="H373" s="383"/>
      <c r="I373" s="383"/>
      <c r="J373" s="383"/>
      <c r="K373" s="383" t="s">
        <v>17345</v>
      </c>
      <c r="L373" s="383"/>
      <c r="M373" s="383"/>
      <c r="N373" s="383" t="s">
        <v>17329</v>
      </c>
      <c r="O373" s="383"/>
      <c r="P373" s="383"/>
      <c r="Q373" s="383"/>
      <c r="R373" s="383"/>
      <c r="S373" s="383"/>
      <c r="T373" s="383"/>
      <c r="U373" s="383"/>
      <c r="V373" s="383"/>
      <c r="W373" s="383"/>
      <c r="X373" s="383"/>
      <c r="Y373" s="397">
        <v>40283</v>
      </c>
      <c r="Z373" s="383"/>
      <c r="AA373" s="383"/>
      <c r="AB373" s="383"/>
      <c r="AC373" s="383"/>
      <c r="AD373" s="383"/>
      <c r="AE373" s="383"/>
      <c r="AF373" s="383"/>
      <c r="AG373" s="383" t="s">
        <v>17282</v>
      </c>
      <c r="AH373" s="387">
        <v>5.900390625</v>
      </c>
      <c r="AI373" s="387">
        <v>92.933647155761719</v>
      </c>
      <c r="AJ373" s="399">
        <v>98.834037780761719</v>
      </c>
      <c r="AK373" s="399">
        <v>16.19337272644043</v>
      </c>
      <c r="AL373" s="388">
        <v>5.9699985526125342E-2</v>
      </c>
      <c r="AM373" s="383" t="s">
        <v>17283</v>
      </c>
      <c r="AN373" s="383" t="s">
        <v>17346</v>
      </c>
      <c r="AO373" s="383"/>
      <c r="AP373" s="383"/>
      <c r="AQ373" s="383"/>
      <c r="AR373" s="389"/>
    </row>
    <row r="374" spans="1:44" x14ac:dyDescent="0.25">
      <c r="A374" s="396" t="s">
        <v>17344</v>
      </c>
      <c r="B374" s="383"/>
      <c r="C374" s="383"/>
      <c r="D374" s="383"/>
      <c r="E374" s="383"/>
      <c r="F374" s="383"/>
      <c r="G374" s="383"/>
      <c r="H374" s="383"/>
      <c r="I374" s="383"/>
      <c r="J374" s="383"/>
      <c r="K374" s="383" t="s">
        <v>17345</v>
      </c>
      <c r="L374" s="383"/>
      <c r="M374" s="383"/>
      <c r="N374" s="383" t="s">
        <v>17329</v>
      </c>
      <c r="O374" s="383"/>
      <c r="P374" s="383"/>
      <c r="Q374" s="383"/>
      <c r="R374" s="383"/>
      <c r="S374" s="383"/>
      <c r="T374" s="383"/>
      <c r="U374" s="383"/>
      <c r="V374" s="383"/>
      <c r="W374" s="383"/>
      <c r="X374" s="383"/>
      <c r="Y374" s="397">
        <v>40283</v>
      </c>
      <c r="Z374" s="383"/>
      <c r="AA374" s="383"/>
      <c r="AB374" s="383"/>
      <c r="AC374" s="383"/>
      <c r="AD374" s="383"/>
      <c r="AE374" s="383"/>
      <c r="AF374" s="383"/>
      <c r="AG374" s="383" t="s">
        <v>17282</v>
      </c>
      <c r="AH374" s="387">
        <v>5.734375</v>
      </c>
      <c r="AI374" s="387">
        <v>93.089897155761719</v>
      </c>
      <c r="AJ374" s="399">
        <v>98.824272155761719</v>
      </c>
      <c r="AK374" s="399">
        <v>16.19679069519043</v>
      </c>
      <c r="AL374" s="388">
        <v>5.8025977575243602E-2</v>
      </c>
      <c r="AM374" s="383" t="s">
        <v>17283</v>
      </c>
      <c r="AN374" s="383" t="s">
        <v>17346</v>
      </c>
      <c r="AO374" s="383"/>
      <c r="AP374" s="383"/>
      <c r="AQ374" s="383"/>
      <c r="AR374" s="389"/>
    </row>
    <row r="375" spans="1:44" x14ac:dyDescent="0.25">
      <c r="A375" s="396" t="s">
        <v>17344</v>
      </c>
      <c r="B375" s="383"/>
      <c r="C375" s="383"/>
      <c r="D375" s="383"/>
      <c r="E375" s="383"/>
      <c r="F375" s="383"/>
      <c r="G375" s="383"/>
      <c r="H375" s="383"/>
      <c r="I375" s="383"/>
      <c r="J375" s="383"/>
      <c r="K375" s="383" t="s">
        <v>17345</v>
      </c>
      <c r="L375" s="383"/>
      <c r="M375" s="383"/>
      <c r="N375" s="383" t="s">
        <v>17329</v>
      </c>
      <c r="O375" s="383"/>
      <c r="P375" s="383"/>
      <c r="Q375" s="383"/>
      <c r="R375" s="383"/>
      <c r="S375" s="383"/>
      <c r="T375" s="383"/>
      <c r="U375" s="383"/>
      <c r="V375" s="383"/>
      <c r="W375" s="383"/>
      <c r="X375" s="383"/>
      <c r="Y375" s="397">
        <v>40283</v>
      </c>
      <c r="Z375" s="383"/>
      <c r="AA375" s="383"/>
      <c r="AB375" s="383"/>
      <c r="AC375" s="383"/>
      <c r="AD375" s="383"/>
      <c r="AE375" s="383"/>
      <c r="AF375" s="383"/>
      <c r="AG375" s="383" t="s">
        <v>17282</v>
      </c>
      <c r="AH375" s="387">
        <v>6.083984375</v>
      </c>
      <c r="AI375" s="387">
        <v>92.970756530761719</v>
      </c>
      <c r="AJ375" s="399">
        <v>99.054740905761719</v>
      </c>
      <c r="AK375" s="399">
        <v>16.18946647644043</v>
      </c>
      <c r="AL375" s="388">
        <v>6.1420425911649756E-2</v>
      </c>
      <c r="AM375" s="383" t="s">
        <v>17283</v>
      </c>
      <c r="AN375" s="383" t="s">
        <v>17346</v>
      </c>
      <c r="AO375" s="383"/>
      <c r="AP375" s="383"/>
      <c r="AQ375" s="383"/>
      <c r="AR375" s="389"/>
    </row>
    <row r="376" spans="1:44" x14ac:dyDescent="0.25">
      <c r="A376" s="396" t="s">
        <v>17344</v>
      </c>
      <c r="B376" s="383"/>
      <c r="C376" s="383"/>
      <c r="D376" s="383"/>
      <c r="E376" s="383"/>
      <c r="F376" s="383"/>
      <c r="G376" s="383"/>
      <c r="H376" s="383"/>
      <c r="I376" s="383"/>
      <c r="J376" s="383"/>
      <c r="K376" s="383" t="s">
        <v>17345</v>
      </c>
      <c r="L376" s="383"/>
      <c r="M376" s="383"/>
      <c r="N376" s="383" t="s">
        <v>17329</v>
      </c>
      <c r="O376" s="383"/>
      <c r="P376" s="383"/>
      <c r="Q376" s="383"/>
      <c r="R376" s="383"/>
      <c r="S376" s="383"/>
      <c r="T376" s="383"/>
      <c r="U376" s="383"/>
      <c r="V376" s="383"/>
      <c r="W376" s="383"/>
      <c r="X376" s="383"/>
      <c r="Y376" s="397">
        <v>40283</v>
      </c>
      <c r="Z376" s="383"/>
      <c r="AA376" s="383"/>
      <c r="AB376" s="383"/>
      <c r="AC376" s="383"/>
      <c r="AD376" s="383"/>
      <c r="AE376" s="383"/>
      <c r="AF376" s="383"/>
      <c r="AG376" s="383" t="s">
        <v>17282</v>
      </c>
      <c r="AH376" s="387">
        <v>6.029296875</v>
      </c>
      <c r="AI376" s="387">
        <v>93.140678405761719</v>
      </c>
      <c r="AJ376" s="399">
        <v>99.169975280761719</v>
      </c>
      <c r="AK376" s="399">
        <v>16.19386100769043</v>
      </c>
      <c r="AL376" s="388">
        <v>6.0797603890999877E-2</v>
      </c>
      <c r="AM376" s="383" t="s">
        <v>17283</v>
      </c>
      <c r="AN376" s="383" t="s">
        <v>17346</v>
      </c>
      <c r="AO376" s="383"/>
      <c r="AP376" s="383"/>
      <c r="AQ376" s="383"/>
      <c r="AR376" s="389"/>
    </row>
    <row r="377" spans="1:44" x14ac:dyDescent="0.25">
      <c r="A377" s="396" t="s">
        <v>17344</v>
      </c>
      <c r="B377" s="383"/>
      <c r="C377" s="383"/>
      <c r="D377" s="383"/>
      <c r="E377" s="383"/>
      <c r="F377" s="383"/>
      <c r="G377" s="383"/>
      <c r="H377" s="383"/>
      <c r="I377" s="383"/>
      <c r="J377" s="383"/>
      <c r="K377" s="383" t="s">
        <v>17345</v>
      </c>
      <c r="L377" s="383"/>
      <c r="M377" s="383"/>
      <c r="N377" s="383" t="s">
        <v>17329</v>
      </c>
      <c r="O377" s="383"/>
      <c r="P377" s="383"/>
      <c r="Q377" s="383"/>
      <c r="R377" s="383"/>
      <c r="S377" s="383"/>
      <c r="T377" s="383"/>
      <c r="U377" s="383"/>
      <c r="V377" s="383"/>
      <c r="W377" s="383"/>
      <c r="X377" s="383"/>
      <c r="Y377" s="397">
        <v>40283</v>
      </c>
      <c r="Z377" s="383"/>
      <c r="AA377" s="383"/>
      <c r="AB377" s="383"/>
      <c r="AC377" s="383"/>
      <c r="AD377" s="383"/>
      <c r="AE377" s="383"/>
      <c r="AF377" s="383"/>
      <c r="AG377" s="383" t="s">
        <v>17282</v>
      </c>
      <c r="AH377" s="387">
        <v>6.05859375</v>
      </c>
      <c r="AI377" s="387">
        <v>93.078178405761719</v>
      </c>
      <c r="AJ377" s="399">
        <v>99.136772155761719</v>
      </c>
      <c r="AK377" s="399">
        <v>16.18653678894043</v>
      </c>
      <c r="AL377" s="388">
        <v>6.1113486128848926E-2</v>
      </c>
      <c r="AM377" s="383" t="s">
        <v>17283</v>
      </c>
      <c r="AN377" s="383" t="s">
        <v>17346</v>
      </c>
      <c r="AO377" s="383"/>
      <c r="AP377" s="383"/>
      <c r="AQ377" s="383"/>
      <c r="AR377" s="389"/>
    </row>
    <row r="378" spans="1:44" x14ac:dyDescent="0.25">
      <c r="A378" s="396" t="s">
        <v>17344</v>
      </c>
      <c r="B378" s="383"/>
      <c r="C378" s="383"/>
      <c r="D378" s="383"/>
      <c r="E378" s="383"/>
      <c r="F378" s="383"/>
      <c r="G378" s="383"/>
      <c r="H378" s="383"/>
      <c r="I378" s="383"/>
      <c r="J378" s="383"/>
      <c r="K378" s="383" t="s">
        <v>17345</v>
      </c>
      <c r="L378" s="383"/>
      <c r="M378" s="383"/>
      <c r="N378" s="383" t="s">
        <v>17329</v>
      </c>
      <c r="O378" s="383"/>
      <c r="P378" s="383"/>
      <c r="Q378" s="383"/>
      <c r="R378" s="383"/>
      <c r="S378" s="383"/>
      <c r="T378" s="383"/>
      <c r="U378" s="383"/>
      <c r="V378" s="383"/>
      <c r="W378" s="383"/>
      <c r="X378" s="383"/>
      <c r="Y378" s="397">
        <v>40283</v>
      </c>
      <c r="Z378" s="383"/>
      <c r="AA378" s="383"/>
      <c r="AB378" s="383"/>
      <c r="AC378" s="383"/>
      <c r="AD378" s="383"/>
      <c r="AE378" s="383"/>
      <c r="AF378" s="383"/>
      <c r="AG378" s="383" t="s">
        <v>17282</v>
      </c>
      <c r="AH378" s="387">
        <v>5.837890625</v>
      </c>
      <c r="AI378" s="387">
        <v>93.238334655761719</v>
      </c>
      <c r="AJ378" s="399">
        <v>99.076225280761719</v>
      </c>
      <c r="AK378" s="399">
        <v>16.18604850769043</v>
      </c>
      <c r="AL378" s="388">
        <v>5.8923224097977234E-2</v>
      </c>
      <c r="AM378" s="383" t="s">
        <v>17283</v>
      </c>
      <c r="AN378" s="383" t="s">
        <v>17346</v>
      </c>
      <c r="AO378" s="383"/>
      <c r="AP378" s="383"/>
      <c r="AQ378" s="383"/>
      <c r="AR378" s="389"/>
    </row>
    <row r="379" spans="1:44" x14ac:dyDescent="0.25">
      <c r="A379" s="396" t="s">
        <v>17344</v>
      </c>
      <c r="B379" s="383"/>
      <c r="C379" s="383"/>
      <c r="D379" s="383"/>
      <c r="E379" s="383"/>
      <c r="F379" s="383"/>
      <c r="G379" s="383"/>
      <c r="H379" s="383"/>
      <c r="I379" s="383"/>
      <c r="J379" s="383"/>
      <c r="K379" s="383" t="s">
        <v>17345</v>
      </c>
      <c r="L379" s="383"/>
      <c r="M379" s="383"/>
      <c r="N379" s="383" t="s">
        <v>17329</v>
      </c>
      <c r="O379" s="383"/>
      <c r="P379" s="383"/>
      <c r="Q379" s="383"/>
      <c r="R379" s="383"/>
      <c r="S379" s="383"/>
      <c r="T379" s="383"/>
      <c r="U379" s="383"/>
      <c r="V379" s="383"/>
      <c r="W379" s="383"/>
      <c r="X379" s="383"/>
      <c r="Y379" s="397">
        <v>40283</v>
      </c>
      <c r="Z379" s="383"/>
      <c r="AA379" s="383"/>
      <c r="AB379" s="383"/>
      <c r="AC379" s="383"/>
      <c r="AD379" s="383"/>
      <c r="AE379" s="383"/>
      <c r="AF379" s="383"/>
      <c r="AG379" s="383" t="s">
        <v>17282</v>
      </c>
      <c r="AH379" s="387">
        <v>5.986328125</v>
      </c>
      <c r="AI379" s="387">
        <v>93.2421875</v>
      </c>
      <c r="AJ379" s="399">
        <v>99.228515625</v>
      </c>
      <c r="AK379" s="399">
        <v>16.1875</v>
      </c>
      <c r="AL379" s="388">
        <v>6.0328707804349964E-2</v>
      </c>
      <c r="AM379" s="383" t="s">
        <v>17283</v>
      </c>
      <c r="AN379" s="383" t="s">
        <v>17346</v>
      </c>
      <c r="AO379" s="383"/>
      <c r="AP379" s="383"/>
      <c r="AQ379" s="383"/>
      <c r="AR379" s="389"/>
    </row>
    <row r="380" spans="1:44" x14ac:dyDescent="0.25">
      <c r="A380" s="396" t="s">
        <v>17344</v>
      </c>
      <c r="B380" s="383"/>
      <c r="C380" s="383"/>
      <c r="D380" s="383"/>
      <c r="E380" s="383"/>
      <c r="F380" s="383"/>
      <c r="G380" s="383"/>
      <c r="H380" s="383"/>
      <c r="I380" s="383"/>
      <c r="J380" s="383"/>
      <c r="K380" s="383" t="s">
        <v>17345</v>
      </c>
      <c r="L380" s="383"/>
      <c r="M380" s="383"/>
      <c r="N380" s="383" t="s">
        <v>17329</v>
      </c>
      <c r="O380" s="383"/>
      <c r="P380" s="383"/>
      <c r="Q380" s="383"/>
      <c r="R380" s="383"/>
      <c r="S380" s="383"/>
      <c r="T380" s="383"/>
      <c r="U380" s="383"/>
      <c r="V380" s="383"/>
      <c r="W380" s="383"/>
      <c r="X380" s="383"/>
      <c r="Y380" s="397">
        <v>40283</v>
      </c>
      <c r="Z380" s="383"/>
      <c r="AA380" s="383"/>
      <c r="AB380" s="383"/>
      <c r="AC380" s="383"/>
      <c r="AD380" s="383"/>
      <c r="AE380" s="383"/>
      <c r="AF380" s="383"/>
      <c r="AG380" s="383" t="s">
        <v>17282</v>
      </c>
      <c r="AH380" s="387">
        <v>5.79296875</v>
      </c>
      <c r="AI380" s="387">
        <v>93.39453125</v>
      </c>
      <c r="AJ380" s="399">
        <v>99.1875</v>
      </c>
      <c r="AK380" s="399">
        <v>16.1865234375</v>
      </c>
      <c r="AL380" s="388">
        <v>5.8404221802142407E-2</v>
      </c>
      <c r="AM380" s="383" t="s">
        <v>17283</v>
      </c>
      <c r="AN380" s="383" t="s">
        <v>17346</v>
      </c>
      <c r="AO380" s="383"/>
      <c r="AP380" s="383"/>
      <c r="AQ380" s="383"/>
      <c r="AR380" s="389"/>
    </row>
    <row r="381" spans="1:44" x14ac:dyDescent="0.25">
      <c r="A381" s="396" t="s">
        <v>17344</v>
      </c>
      <c r="B381" s="383"/>
      <c r="C381" s="383"/>
      <c r="D381" s="383"/>
      <c r="E381" s="383"/>
      <c r="F381" s="383"/>
      <c r="G381" s="383"/>
      <c r="H381" s="383"/>
      <c r="I381" s="383"/>
      <c r="J381" s="383"/>
      <c r="K381" s="383" t="s">
        <v>17345</v>
      </c>
      <c r="L381" s="383"/>
      <c r="M381" s="383"/>
      <c r="N381" s="383" t="s">
        <v>17329</v>
      </c>
      <c r="O381" s="383"/>
      <c r="P381" s="383"/>
      <c r="Q381" s="383"/>
      <c r="R381" s="383"/>
      <c r="S381" s="383"/>
      <c r="T381" s="383"/>
      <c r="U381" s="383"/>
      <c r="V381" s="383"/>
      <c r="W381" s="383"/>
      <c r="X381" s="383"/>
      <c r="Y381" s="397">
        <v>40283</v>
      </c>
      <c r="Z381" s="383"/>
      <c r="AA381" s="383"/>
      <c r="AB381" s="383"/>
      <c r="AC381" s="383"/>
      <c r="AD381" s="383"/>
      <c r="AE381" s="383"/>
      <c r="AF381" s="383"/>
      <c r="AG381" s="383" t="s">
        <v>17282</v>
      </c>
      <c r="AH381" s="387">
        <v>5.830078125</v>
      </c>
      <c r="AI381" s="387">
        <v>93.11328125</v>
      </c>
      <c r="AJ381" s="399">
        <v>98.943359375</v>
      </c>
      <c r="AK381" s="399">
        <v>16.1865234375</v>
      </c>
      <c r="AL381" s="388">
        <v>5.8923389723444998E-2</v>
      </c>
      <c r="AM381" s="383" t="s">
        <v>17283</v>
      </c>
      <c r="AN381" s="383" t="s">
        <v>17346</v>
      </c>
      <c r="AO381" s="383"/>
      <c r="AP381" s="383"/>
      <c r="AQ381" s="383"/>
      <c r="AR381" s="389"/>
    </row>
    <row r="382" spans="1:44" x14ac:dyDescent="0.25">
      <c r="A382" s="396" t="s">
        <v>17344</v>
      </c>
      <c r="B382" s="383"/>
      <c r="C382" s="383"/>
      <c r="D382" s="383"/>
      <c r="E382" s="383"/>
      <c r="F382" s="383"/>
      <c r="G382" s="383"/>
      <c r="H382" s="383"/>
      <c r="I382" s="383"/>
      <c r="J382" s="383"/>
      <c r="K382" s="383" t="s">
        <v>17345</v>
      </c>
      <c r="L382" s="383"/>
      <c r="M382" s="383"/>
      <c r="N382" s="383" t="s">
        <v>17329</v>
      </c>
      <c r="O382" s="383"/>
      <c r="P382" s="383"/>
      <c r="Q382" s="383"/>
      <c r="R382" s="383"/>
      <c r="S382" s="383"/>
      <c r="T382" s="383"/>
      <c r="U382" s="383"/>
      <c r="V382" s="383"/>
      <c r="W382" s="383"/>
      <c r="X382" s="383"/>
      <c r="Y382" s="397">
        <v>40283</v>
      </c>
      <c r="Z382" s="383"/>
      <c r="AA382" s="383"/>
      <c r="AB382" s="383"/>
      <c r="AC382" s="383"/>
      <c r="AD382" s="383"/>
      <c r="AE382" s="383"/>
      <c r="AF382" s="383"/>
      <c r="AG382" s="383" t="s">
        <v>17282</v>
      </c>
      <c r="AH382" s="387">
        <v>5.958984375</v>
      </c>
      <c r="AI382" s="387">
        <v>92.8046875</v>
      </c>
      <c r="AJ382" s="399">
        <v>98.763671875</v>
      </c>
      <c r="AK382" s="399">
        <v>16.18798828125</v>
      </c>
      <c r="AL382" s="388">
        <v>6.0335792117388813E-2</v>
      </c>
      <c r="AM382" s="383" t="s">
        <v>17283</v>
      </c>
      <c r="AN382" s="383" t="s">
        <v>17346</v>
      </c>
      <c r="AO382" s="383"/>
      <c r="AP382" s="383"/>
      <c r="AQ382" s="383"/>
      <c r="AR382" s="389"/>
    </row>
    <row r="383" spans="1:44" x14ac:dyDescent="0.25">
      <c r="A383" s="396" t="s">
        <v>17344</v>
      </c>
      <c r="B383" s="383"/>
      <c r="C383" s="383"/>
      <c r="D383" s="383"/>
      <c r="E383" s="383"/>
      <c r="F383" s="383"/>
      <c r="G383" s="383"/>
      <c r="H383" s="383"/>
      <c r="I383" s="383"/>
      <c r="J383" s="383"/>
      <c r="K383" s="383" t="s">
        <v>17345</v>
      </c>
      <c r="L383" s="383"/>
      <c r="M383" s="383"/>
      <c r="N383" s="383" t="s">
        <v>17329</v>
      </c>
      <c r="O383" s="383"/>
      <c r="P383" s="383"/>
      <c r="Q383" s="383"/>
      <c r="R383" s="383"/>
      <c r="S383" s="383"/>
      <c r="T383" s="383"/>
      <c r="U383" s="383"/>
      <c r="V383" s="383"/>
      <c r="W383" s="383"/>
      <c r="X383" s="383"/>
      <c r="Y383" s="397">
        <v>40283</v>
      </c>
      <c r="Z383" s="383"/>
      <c r="AA383" s="383"/>
      <c r="AB383" s="383"/>
      <c r="AC383" s="383"/>
      <c r="AD383" s="383"/>
      <c r="AE383" s="383"/>
      <c r="AF383" s="383"/>
      <c r="AG383" s="383" t="s">
        <v>17282</v>
      </c>
      <c r="AH383" s="387">
        <v>5.923828125</v>
      </c>
      <c r="AI383" s="387">
        <v>93.103515625</v>
      </c>
      <c r="AJ383" s="399">
        <v>99.02734375</v>
      </c>
      <c r="AK383" s="399">
        <v>16.189453125</v>
      </c>
      <c r="AL383" s="388">
        <v>5.9820125438838703E-2</v>
      </c>
      <c r="AM383" s="383" t="s">
        <v>17283</v>
      </c>
      <c r="AN383" s="383" t="s">
        <v>17346</v>
      </c>
      <c r="AO383" s="383"/>
      <c r="AP383" s="383"/>
      <c r="AQ383" s="383"/>
      <c r="AR383" s="389"/>
    </row>
    <row r="384" spans="1:44" x14ac:dyDescent="0.25">
      <c r="A384" s="396" t="s">
        <v>17344</v>
      </c>
      <c r="B384" s="383"/>
      <c r="C384" s="383"/>
      <c r="D384" s="383"/>
      <c r="E384" s="383"/>
      <c r="F384" s="383"/>
      <c r="G384" s="383"/>
      <c r="H384" s="383"/>
      <c r="I384" s="383"/>
      <c r="J384" s="383"/>
      <c r="K384" s="383" t="s">
        <v>17345</v>
      </c>
      <c r="L384" s="383"/>
      <c r="M384" s="383"/>
      <c r="N384" s="383" t="s">
        <v>17329</v>
      </c>
      <c r="O384" s="383"/>
      <c r="P384" s="383"/>
      <c r="Q384" s="383"/>
      <c r="R384" s="383"/>
      <c r="S384" s="383"/>
      <c r="T384" s="383"/>
      <c r="U384" s="383"/>
      <c r="V384" s="383"/>
      <c r="W384" s="383"/>
      <c r="X384" s="383"/>
      <c r="Y384" s="397">
        <v>40283</v>
      </c>
      <c r="Z384" s="383"/>
      <c r="AA384" s="383"/>
      <c r="AB384" s="383"/>
      <c r="AC384" s="383"/>
      <c r="AD384" s="383"/>
      <c r="AE384" s="383"/>
      <c r="AF384" s="383"/>
      <c r="AG384" s="383" t="s">
        <v>17282</v>
      </c>
      <c r="AH384" s="387">
        <v>5.94921875</v>
      </c>
      <c r="AI384" s="387">
        <v>93.044921875</v>
      </c>
      <c r="AJ384" s="399">
        <v>98.994140625</v>
      </c>
      <c r="AK384" s="399">
        <v>16.19091796875</v>
      </c>
      <c r="AL384" s="388">
        <v>6.0096675545033049E-2</v>
      </c>
      <c r="AM384" s="383" t="s">
        <v>17283</v>
      </c>
      <c r="AN384" s="383" t="s">
        <v>17346</v>
      </c>
      <c r="AO384" s="383"/>
      <c r="AP384" s="383"/>
      <c r="AQ384" s="383"/>
      <c r="AR384" s="389"/>
    </row>
    <row r="385" spans="1:44" x14ac:dyDescent="0.25">
      <c r="A385" s="396" t="s">
        <v>17344</v>
      </c>
      <c r="B385" s="383"/>
      <c r="C385" s="383"/>
      <c r="D385" s="383"/>
      <c r="E385" s="383"/>
      <c r="F385" s="383"/>
      <c r="G385" s="383"/>
      <c r="H385" s="383"/>
      <c r="I385" s="383"/>
      <c r="J385" s="383"/>
      <c r="K385" s="383" t="s">
        <v>17345</v>
      </c>
      <c r="L385" s="383"/>
      <c r="M385" s="383"/>
      <c r="N385" s="383" t="s">
        <v>17329</v>
      </c>
      <c r="O385" s="383"/>
      <c r="P385" s="383"/>
      <c r="Q385" s="383"/>
      <c r="R385" s="383"/>
      <c r="S385" s="383"/>
      <c r="T385" s="383"/>
      <c r="U385" s="383"/>
      <c r="V385" s="383"/>
      <c r="W385" s="383"/>
      <c r="X385" s="383"/>
      <c r="Y385" s="397">
        <v>40283</v>
      </c>
      <c r="Z385" s="383"/>
      <c r="AA385" s="383"/>
      <c r="AB385" s="383"/>
      <c r="AC385" s="383"/>
      <c r="AD385" s="383"/>
      <c r="AE385" s="383"/>
      <c r="AF385" s="383"/>
      <c r="AG385" s="383" t="s">
        <v>17282</v>
      </c>
      <c r="AH385" s="387">
        <v>5.962890625</v>
      </c>
      <c r="AI385" s="387">
        <v>93.0546875</v>
      </c>
      <c r="AJ385" s="399">
        <v>99.017578125</v>
      </c>
      <c r="AK385" s="399">
        <v>16.1923828125</v>
      </c>
      <c r="AL385" s="388">
        <v>6.0220525869380828E-2</v>
      </c>
      <c r="AM385" s="383" t="s">
        <v>17283</v>
      </c>
      <c r="AN385" s="383" t="s">
        <v>17346</v>
      </c>
      <c r="AO385" s="383"/>
      <c r="AP385" s="383"/>
      <c r="AQ385" s="383"/>
      <c r="AR385" s="389"/>
    </row>
    <row r="386" spans="1:44" x14ac:dyDescent="0.25">
      <c r="A386" s="396" t="s">
        <v>17344</v>
      </c>
      <c r="B386" s="383"/>
      <c r="C386" s="383"/>
      <c r="D386" s="383"/>
      <c r="E386" s="383"/>
      <c r="F386" s="383"/>
      <c r="G386" s="383"/>
      <c r="H386" s="383"/>
      <c r="I386" s="383"/>
      <c r="J386" s="383"/>
      <c r="K386" s="383" t="s">
        <v>17345</v>
      </c>
      <c r="L386" s="383"/>
      <c r="M386" s="383"/>
      <c r="N386" s="383" t="s">
        <v>17329</v>
      </c>
      <c r="O386" s="383"/>
      <c r="P386" s="383"/>
      <c r="Q386" s="383"/>
      <c r="R386" s="383"/>
      <c r="S386" s="383"/>
      <c r="T386" s="383"/>
      <c r="U386" s="383"/>
      <c r="V386" s="383"/>
      <c r="W386" s="383"/>
      <c r="X386" s="383"/>
      <c r="Y386" s="397">
        <v>40283</v>
      </c>
      <c r="Z386" s="383"/>
      <c r="AA386" s="383"/>
      <c r="AB386" s="383"/>
      <c r="AC386" s="383"/>
      <c r="AD386" s="383"/>
      <c r="AE386" s="383"/>
      <c r="AF386" s="383"/>
      <c r="AG386" s="383" t="s">
        <v>17282</v>
      </c>
      <c r="AH386" s="387">
        <v>5.740234375</v>
      </c>
      <c r="AI386" s="387">
        <v>93</v>
      </c>
      <c r="AJ386" s="399">
        <v>98.740234375</v>
      </c>
      <c r="AK386" s="399">
        <v>16.19140625</v>
      </c>
      <c r="AL386" s="388">
        <v>5.813470477697557E-2</v>
      </c>
      <c r="AM386" s="383" t="s">
        <v>17283</v>
      </c>
      <c r="AN386" s="383" t="s">
        <v>17346</v>
      </c>
      <c r="AO386" s="383"/>
      <c r="AP386" s="383"/>
      <c r="AQ386" s="383"/>
      <c r="AR386" s="389"/>
    </row>
    <row r="387" spans="1:44" x14ac:dyDescent="0.25">
      <c r="A387" s="396" t="s">
        <v>17344</v>
      </c>
      <c r="B387" s="383"/>
      <c r="C387" s="383"/>
      <c r="D387" s="383"/>
      <c r="E387" s="383"/>
      <c r="F387" s="383"/>
      <c r="G387" s="383"/>
      <c r="H387" s="383"/>
      <c r="I387" s="383"/>
      <c r="J387" s="383"/>
      <c r="K387" s="383" t="s">
        <v>17345</v>
      </c>
      <c r="L387" s="383"/>
      <c r="M387" s="383"/>
      <c r="N387" s="383" t="s">
        <v>17329</v>
      </c>
      <c r="O387" s="383"/>
      <c r="P387" s="383"/>
      <c r="Q387" s="383"/>
      <c r="R387" s="383"/>
      <c r="S387" s="383"/>
      <c r="T387" s="383"/>
      <c r="U387" s="383"/>
      <c r="V387" s="383"/>
      <c r="W387" s="383"/>
      <c r="X387" s="383"/>
      <c r="Y387" s="397">
        <v>40283</v>
      </c>
      <c r="Z387" s="383"/>
      <c r="AA387" s="383"/>
      <c r="AB387" s="383"/>
      <c r="AC387" s="383"/>
      <c r="AD387" s="383"/>
      <c r="AE387" s="383"/>
      <c r="AF387" s="383"/>
      <c r="AG387" s="383" t="s">
        <v>17282</v>
      </c>
      <c r="AH387" s="387">
        <v>5.84375</v>
      </c>
      <c r="AI387" s="387">
        <v>92.712898254394531</v>
      </c>
      <c r="AJ387" s="399">
        <v>98.556648254394531</v>
      </c>
      <c r="AK387" s="399">
        <v>16.186037063598633</v>
      </c>
      <c r="AL387" s="388">
        <v>5.9293311039921998E-2</v>
      </c>
      <c r="AM387" s="383" t="s">
        <v>17283</v>
      </c>
      <c r="AN387" s="383" t="s">
        <v>17346</v>
      </c>
      <c r="AO387" s="383"/>
      <c r="AP387" s="383"/>
      <c r="AQ387" s="383"/>
      <c r="AR387" s="389"/>
    </row>
    <row r="388" spans="1:44" x14ac:dyDescent="0.25">
      <c r="A388" s="396" t="s">
        <v>17344</v>
      </c>
      <c r="B388" s="383"/>
      <c r="C388" s="383"/>
      <c r="D388" s="383"/>
      <c r="E388" s="383"/>
      <c r="F388" s="383"/>
      <c r="G388" s="383"/>
      <c r="H388" s="383"/>
      <c r="I388" s="383"/>
      <c r="J388" s="383"/>
      <c r="K388" s="383" t="s">
        <v>17345</v>
      </c>
      <c r="L388" s="383"/>
      <c r="M388" s="383"/>
      <c r="N388" s="383" t="s">
        <v>17329</v>
      </c>
      <c r="O388" s="383"/>
      <c r="P388" s="383"/>
      <c r="Q388" s="383"/>
      <c r="R388" s="383"/>
      <c r="S388" s="383"/>
      <c r="T388" s="383"/>
      <c r="U388" s="383"/>
      <c r="V388" s="383"/>
      <c r="W388" s="383"/>
      <c r="X388" s="383"/>
      <c r="Y388" s="397">
        <v>40283</v>
      </c>
      <c r="Z388" s="383"/>
      <c r="AA388" s="383"/>
      <c r="AB388" s="383"/>
      <c r="AC388" s="383"/>
      <c r="AD388" s="383"/>
      <c r="AE388" s="383"/>
      <c r="AF388" s="383"/>
      <c r="AG388" s="383" t="s">
        <v>17282</v>
      </c>
      <c r="AH388" s="387">
        <v>5.880859375</v>
      </c>
      <c r="AI388" s="387">
        <v>93.025398254394531</v>
      </c>
      <c r="AJ388" s="399">
        <v>98.906257629394531</v>
      </c>
      <c r="AK388" s="399">
        <v>16.187990188598633</v>
      </c>
      <c r="AL388" s="388">
        <v>5.9458921163874197E-2</v>
      </c>
      <c r="AM388" s="383" t="s">
        <v>17283</v>
      </c>
      <c r="AN388" s="383" t="s">
        <v>17346</v>
      </c>
      <c r="AO388" s="383"/>
      <c r="AP388" s="383"/>
      <c r="AQ388" s="383"/>
      <c r="AR388" s="389"/>
    </row>
    <row r="389" spans="1:44" x14ac:dyDescent="0.25">
      <c r="A389" s="396" t="s">
        <v>17344</v>
      </c>
      <c r="B389" s="383"/>
      <c r="C389" s="383"/>
      <c r="D389" s="383"/>
      <c r="E389" s="383"/>
      <c r="F389" s="383"/>
      <c r="G389" s="383"/>
      <c r="H389" s="383"/>
      <c r="I389" s="383"/>
      <c r="J389" s="383"/>
      <c r="K389" s="383" t="s">
        <v>17345</v>
      </c>
      <c r="L389" s="383"/>
      <c r="M389" s="383"/>
      <c r="N389" s="383" t="s">
        <v>17329</v>
      </c>
      <c r="O389" s="383"/>
      <c r="P389" s="383"/>
      <c r="Q389" s="383"/>
      <c r="R389" s="383"/>
      <c r="S389" s="383"/>
      <c r="T389" s="383"/>
      <c r="U389" s="383"/>
      <c r="V389" s="383"/>
      <c r="W389" s="383"/>
      <c r="X389" s="383"/>
      <c r="Y389" s="397">
        <v>40283</v>
      </c>
      <c r="Z389" s="383"/>
      <c r="AA389" s="383"/>
      <c r="AB389" s="383"/>
      <c r="AC389" s="383"/>
      <c r="AD389" s="383"/>
      <c r="AE389" s="383"/>
      <c r="AF389" s="383"/>
      <c r="AG389" s="383" t="s">
        <v>17282</v>
      </c>
      <c r="AH389" s="387">
        <v>5.751953125</v>
      </c>
      <c r="AI389" s="387">
        <v>93.076179504394531</v>
      </c>
      <c r="AJ389" s="399">
        <v>98.828132629394531</v>
      </c>
      <c r="AK389" s="399">
        <v>16.185548782348633</v>
      </c>
      <c r="AL389" s="388">
        <v>5.8201576534586789E-2</v>
      </c>
      <c r="AM389" s="383" t="s">
        <v>17283</v>
      </c>
      <c r="AN389" s="383" t="s">
        <v>17346</v>
      </c>
      <c r="AO389" s="383"/>
      <c r="AP389" s="383"/>
      <c r="AQ389" s="383"/>
      <c r="AR389" s="389"/>
    </row>
    <row r="390" spans="1:44" x14ac:dyDescent="0.25">
      <c r="A390" s="396" t="s">
        <v>17344</v>
      </c>
      <c r="B390" s="383"/>
      <c r="C390" s="383"/>
      <c r="D390" s="383"/>
      <c r="E390" s="383"/>
      <c r="F390" s="383"/>
      <c r="G390" s="383"/>
      <c r="H390" s="383"/>
      <c r="I390" s="383"/>
      <c r="J390" s="383"/>
      <c r="K390" s="383" t="s">
        <v>17345</v>
      </c>
      <c r="L390" s="383"/>
      <c r="M390" s="383"/>
      <c r="N390" s="383" t="s">
        <v>17329</v>
      </c>
      <c r="O390" s="383"/>
      <c r="P390" s="383"/>
      <c r="Q390" s="383"/>
      <c r="R390" s="383"/>
      <c r="S390" s="383"/>
      <c r="T390" s="383"/>
      <c r="U390" s="383"/>
      <c r="V390" s="383"/>
      <c r="W390" s="383"/>
      <c r="X390" s="383"/>
      <c r="Y390" s="397">
        <v>40283</v>
      </c>
      <c r="Z390" s="383"/>
      <c r="AA390" s="383"/>
      <c r="AB390" s="383"/>
      <c r="AC390" s="383"/>
      <c r="AD390" s="383"/>
      <c r="AE390" s="383"/>
      <c r="AF390" s="383"/>
      <c r="AG390" s="383" t="s">
        <v>17282</v>
      </c>
      <c r="AH390" s="387">
        <v>5.880859375</v>
      </c>
      <c r="AI390" s="387">
        <v>93.039070129394531</v>
      </c>
      <c r="AJ390" s="399">
        <v>98.919929504394531</v>
      </c>
      <c r="AK390" s="399">
        <v>16.184083938598633</v>
      </c>
      <c r="AL390" s="388">
        <v>5.9450703255290352E-2</v>
      </c>
      <c r="AM390" s="383" t="s">
        <v>17283</v>
      </c>
      <c r="AN390" s="383" t="s">
        <v>17346</v>
      </c>
      <c r="AO390" s="383"/>
      <c r="AP390" s="383"/>
      <c r="AQ390" s="383"/>
      <c r="AR390" s="389"/>
    </row>
    <row r="391" spans="1:44" x14ac:dyDescent="0.25">
      <c r="A391" s="396" t="s">
        <v>17344</v>
      </c>
      <c r="B391" s="383"/>
      <c r="C391" s="383"/>
      <c r="D391" s="383"/>
      <c r="E391" s="383"/>
      <c r="F391" s="383"/>
      <c r="G391" s="383"/>
      <c r="H391" s="383"/>
      <c r="I391" s="383"/>
      <c r="J391" s="383"/>
      <c r="K391" s="383" t="s">
        <v>17345</v>
      </c>
      <c r="L391" s="383"/>
      <c r="M391" s="383"/>
      <c r="N391" s="383" t="s">
        <v>17329</v>
      </c>
      <c r="O391" s="383"/>
      <c r="P391" s="383"/>
      <c r="Q391" s="383"/>
      <c r="R391" s="383"/>
      <c r="S391" s="383"/>
      <c r="T391" s="383"/>
      <c r="U391" s="383"/>
      <c r="V391" s="383"/>
      <c r="W391" s="383"/>
      <c r="X391" s="383"/>
      <c r="Y391" s="397">
        <v>40283</v>
      </c>
      <c r="Z391" s="383"/>
      <c r="AA391" s="383"/>
      <c r="AB391" s="383"/>
      <c r="AC391" s="383"/>
      <c r="AD391" s="383"/>
      <c r="AE391" s="383"/>
      <c r="AF391" s="383"/>
      <c r="AG391" s="383" t="s">
        <v>17282</v>
      </c>
      <c r="AH391" s="387">
        <v>5.857421875</v>
      </c>
      <c r="AI391" s="387">
        <v>93.367195129394531</v>
      </c>
      <c r="AJ391" s="399">
        <v>99.224617004394531</v>
      </c>
      <c r="AK391" s="399">
        <v>16.189943313598633</v>
      </c>
      <c r="AL391" s="388">
        <v>5.9031942393293214E-2</v>
      </c>
      <c r="AM391" s="383" t="s">
        <v>17283</v>
      </c>
      <c r="AN391" s="383" t="s">
        <v>17346</v>
      </c>
      <c r="AO391" s="383"/>
      <c r="AP391" s="383"/>
      <c r="AQ391" s="383"/>
      <c r="AR391" s="389"/>
    </row>
    <row r="392" spans="1:44" x14ac:dyDescent="0.25">
      <c r="A392" s="396" t="s">
        <v>17344</v>
      </c>
      <c r="B392" s="383"/>
      <c r="C392" s="383"/>
      <c r="D392" s="383"/>
      <c r="E392" s="383"/>
      <c r="F392" s="383"/>
      <c r="G392" s="383"/>
      <c r="H392" s="383"/>
      <c r="I392" s="383"/>
      <c r="J392" s="383"/>
      <c r="K392" s="383" t="s">
        <v>17345</v>
      </c>
      <c r="L392" s="383"/>
      <c r="M392" s="383"/>
      <c r="N392" s="383" t="s">
        <v>17329</v>
      </c>
      <c r="O392" s="383"/>
      <c r="P392" s="383"/>
      <c r="Q392" s="383"/>
      <c r="R392" s="383"/>
      <c r="S392" s="383"/>
      <c r="T392" s="383"/>
      <c r="U392" s="383"/>
      <c r="V392" s="383"/>
      <c r="W392" s="383"/>
      <c r="X392" s="383"/>
      <c r="Y392" s="397">
        <v>40283</v>
      </c>
      <c r="Z392" s="383"/>
      <c r="AA392" s="383"/>
      <c r="AB392" s="383"/>
      <c r="AC392" s="383"/>
      <c r="AD392" s="383"/>
      <c r="AE392" s="383"/>
      <c r="AF392" s="383"/>
      <c r="AG392" s="383" t="s">
        <v>17282</v>
      </c>
      <c r="AH392" s="387">
        <v>5.748046875</v>
      </c>
      <c r="AI392" s="387">
        <v>93.513679504394531</v>
      </c>
      <c r="AJ392" s="399">
        <v>99.261726379394531</v>
      </c>
      <c r="AK392" s="399">
        <v>16.188478469848633</v>
      </c>
      <c r="AL392" s="388">
        <v>5.7907988150740254E-2</v>
      </c>
      <c r="AM392" s="383" t="s">
        <v>17283</v>
      </c>
      <c r="AN392" s="383" t="s">
        <v>17346</v>
      </c>
      <c r="AO392" s="383"/>
      <c r="AP392" s="383"/>
      <c r="AQ392" s="383"/>
      <c r="AR392" s="389"/>
    </row>
    <row r="393" spans="1:44" x14ac:dyDescent="0.25">
      <c r="A393" s="396" t="s">
        <v>17344</v>
      </c>
      <c r="B393" s="383"/>
      <c r="C393" s="383"/>
      <c r="D393" s="383"/>
      <c r="E393" s="383"/>
      <c r="F393" s="383"/>
      <c r="G393" s="383"/>
      <c r="H393" s="383"/>
      <c r="I393" s="383"/>
      <c r="J393" s="383"/>
      <c r="K393" s="383" t="s">
        <v>17345</v>
      </c>
      <c r="L393" s="383"/>
      <c r="M393" s="383"/>
      <c r="N393" s="383" t="s">
        <v>17329</v>
      </c>
      <c r="O393" s="383"/>
      <c r="P393" s="383"/>
      <c r="Q393" s="383"/>
      <c r="R393" s="383"/>
      <c r="S393" s="383"/>
      <c r="T393" s="383"/>
      <c r="U393" s="383"/>
      <c r="V393" s="383"/>
      <c r="W393" s="383"/>
      <c r="X393" s="383"/>
      <c r="Y393" s="397">
        <v>40283</v>
      </c>
      <c r="Z393" s="383"/>
      <c r="AA393" s="383"/>
      <c r="AB393" s="383"/>
      <c r="AC393" s="383"/>
      <c r="AD393" s="383"/>
      <c r="AE393" s="383"/>
      <c r="AF393" s="383"/>
      <c r="AG393" s="383" t="s">
        <v>17282</v>
      </c>
      <c r="AH393" s="387">
        <v>5.681640625</v>
      </c>
      <c r="AI393" s="387">
        <v>93.468757629394531</v>
      </c>
      <c r="AJ393" s="399">
        <v>99.150398254394531</v>
      </c>
      <c r="AK393" s="399">
        <v>16.191408157348633</v>
      </c>
      <c r="AL393" s="388">
        <v>5.7303255710807785E-2</v>
      </c>
      <c r="AM393" s="383" t="s">
        <v>17283</v>
      </c>
      <c r="AN393" s="383" t="s">
        <v>17346</v>
      </c>
      <c r="AO393" s="383"/>
      <c r="AP393" s="383"/>
      <c r="AQ393" s="383"/>
      <c r="AR393" s="389"/>
    </row>
    <row r="394" spans="1:44" x14ac:dyDescent="0.25">
      <c r="A394" s="396" t="s">
        <v>17344</v>
      </c>
      <c r="B394" s="383"/>
      <c r="C394" s="383"/>
      <c r="D394" s="383"/>
      <c r="E394" s="383"/>
      <c r="F394" s="383"/>
      <c r="G394" s="383"/>
      <c r="H394" s="383"/>
      <c r="I394" s="383"/>
      <c r="J394" s="383"/>
      <c r="K394" s="383" t="s">
        <v>17345</v>
      </c>
      <c r="L394" s="383"/>
      <c r="M394" s="383"/>
      <c r="N394" s="383" t="s">
        <v>17329</v>
      </c>
      <c r="O394" s="383"/>
      <c r="P394" s="383"/>
      <c r="Q394" s="383"/>
      <c r="R394" s="383"/>
      <c r="S394" s="383"/>
      <c r="T394" s="383"/>
      <c r="U394" s="383"/>
      <c r="V394" s="383"/>
      <c r="W394" s="383"/>
      <c r="X394" s="383"/>
      <c r="Y394" s="397">
        <v>40283</v>
      </c>
      <c r="Z394" s="383"/>
      <c r="AA394" s="383"/>
      <c r="AB394" s="383"/>
      <c r="AC394" s="383"/>
      <c r="AD394" s="383"/>
      <c r="AE394" s="383"/>
      <c r="AF394" s="383"/>
      <c r="AG394" s="383" t="s">
        <v>17282</v>
      </c>
      <c r="AH394" s="387">
        <v>5.724609375</v>
      </c>
      <c r="AI394" s="387">
        <v>93.265632629394531</v>
      </c>
      <c r="AJ394" s="399">
        <v>98.990242004394531</v>
      </c>
      <c r="AK394" s="399">
        <v>16.188966751098633</v>
      </c>
      <c r="AL394" s="388">
        <v>5.7830037174228389E-2</v>
      </c>
      <c r="AM394" s="383" t="s">
        <v>17283</v>
      </c>
      <c r="AN394" s="383" t="s">
        <v>17346</v>
      </c>
      <c r="AO394" s="383"/>
      <c r="AP394" s="383"/>
      <c r="AQ394" s="383"/>
      <c r="AR394" s="389"/>
    </row>
    <row r="395" spans="1:44" x14ac:dyDescent="0.25">
      <c r="A395" s="396" t="s">
        <v>17344</v>
      </c>
      <c r="B395" s="383"/>
      <c r="C395" s="383"/>
      <c r="D395" s="383"/>
      <c r="E395" s="383"/>
      <c r="F395" s="383"/>
      <c r="G395" s="383"/>
      <c r="H395" s="383"/>
      <c r="I395" s="383"/>
      <c r="J395" s="383"/>
      <c r="K395" s="383" t="s">
        <v>17345</v>
      </c>
      <c r="L395" s="383"/>
      <c r="M395" s="383"/>
      <c r="N395" s="383" t="s">
        <v>17329</v>
      </c>
      <c r="O395" s="383"/>
      <c r="P395" s="383"/>
      <c r="Q395" s="383"/>
      <c r="R395" s="383"/>
      <c r="S395" s="383"/>
      <c r="T395" s="383"/>
      <c r="U395" s="383"/>
      <c r="V395" s="383"/>
      <c r="W395" s="383"/>
      <c r="X395" s="383"/>
      <c r="Y395" s="397">
        <v>40283</v>
      </c>
      <c r="Z395" s="383"/>
      <c r="AA395" s="383"/>
      <c r="AB395" s="383"/>
      <c r="AC395" s="383"/>
      <c r="AD395" s="383"/>
      <c r="AE395" s="383"/>
      <c r="AF395" s="383"/>
      <c r="AG395" s="383" t="s">
        <v>17282</v>
      </c>
      <c r="AH395" s="387">
        <v>5.640625</v>
      </c>
      <c r="AI395" s="387">
        <v>93.234382629394531</v>
      </c>
      <c r="AJ395" s="399">
        <v>98.875007629394531</v>
      </c>
      <c r="AK395" s="399">
        <v>16.187013626098633</v>
      </c>
      <c r="AL395" s="388">
        <v>5.7048036053178514E-2</v>
      </c>
      <c r="AM395" s="383" t="s">
        <v>17283</v>
      </c>
      <c r="AN395" s="383" t="s">
        <v>17346</v>
      </c>
      <c r="AO395" s="383"/>
      <c r="AP395" s="383"/>
      <c r="AQ395" s="383"/>
      <c r="AR395" s="389"/>
    </row>
    <row r="396" spans="1:44" x14ac:dyDescent="0.25">
      <c r="A396" s="396" t="s">
        <v>17344</v>
      </c>
      <c r="B396" s="383"/>
      <c r="C396" s="383"/>
      <c r="D396" s="383"/>
      <c r="E396" s="383"/>
      <c r="F396" s="383"/>
      <c r="G396" s="383"/>
      <c r="H396" s="383"/>
      <c r="I396" s="383"/>
      <c r="J396" s="383"/>
      <c r="K396" s="383" t="s">
        <v>17345</v>
      </c>
      <c r="L396" s="383"/>
      <c r="M396" s="383"/>
      <c r="N396" s="383" t="s">
        <v>17329</v>
      </c>
      <c r="O396" s="383"/>
      <c r="P396" s="383"/>
      <c r="Q396" s="383"/>
      <c r="R396" s="383"/>
      <c r="S396" s="383"/>
      <c r="T396" s="383"/>
      <c r="U396" s="383"/>
      <c r="V396" s="383"/>
      <c r="W396" s="383"/>
      <c r="X396" s="383"/>
      <c r="Y396" s="397">
        <v>40283</v>
      </c>
      <c r="Z396" s="383"/>
      <c r="AA396" s="383"/>
      <c r="AB396" s="383"/>
      <c r="AC396" s="383"/>
      <c r="AD396" s="383"/>
      <c r="AE396" s="383"/>
      <c r="AF396" s="383"/>
      <c r="AG396" s="383" t="s">
        <v>17282</v>
      </c>
      <c r="AH396" s="387">
        <v>5.884765625</v>
      </c>
      <c r="AI396" s="387">
        <v>93.091812133789063</v>
      </c>
      <c r="AJ396" s="399">
        <v>98.976577758789063</v>
      </c>
      <c r="AK396" s="399">
        <v>16.186527252197266</v>
      </c>
      <c r="AL396" s="388">
        <v>5.9456143647858506E-2</v>
      </c>
      <c r="AM396" s="383" t="s">
        <v>17283</v>
      </c>
      <c r="AN396" s="383" t="s">
        <v>17346</v>
      </c>
      <c r="AO396" s="383"/>
      <c r="AP396" s="383"/>
      <c r="AQ396" s="383"/>
      <c r="AR396" s="389"/>
    </row>
    <row r="397" spans="1:44" x14ac:dyDescent="0.25">
      <c r="A397" s="396" t="s">
        <v>17344</v>
      </c>
      <c r="B397" s="383"/>
      <c r="C397" s="383"/>
      <c r="D397" s="383"/>
      <c r="E397" s="383"/>
      <c r="F397" s="383"/>
      <c r="G397" s="383"/>
      <c r="H397" s="383"/>
      <c r="I397" s="383"/>
      <c r="J397" s="383"/>
      <c r="K397" s="383" t="s">
        <v>17345</v>
      </c>
      <c r="L397" s="383"/>
      <c r="M397" s="383"/>
      <c r="N397" s="383" t="s">
        <v>17329</v>
      </c>
      <c r="O397" s="383"/>
      <c r="P397" s="383"/>
      <c r="Q397" s="383"/>
      <c r="R397" s="383"/>
      <c r="S397" s="383"/>
      <c r="T397" s="383"/>
      <c r="U397" s="383"/>
      <c r="V397" s="383"/>
      <c r="W397" s="383"/>
      <c r="X397" s="383"/>
      <c r="Y397" s="397">
        <v>40283</v>
      </c>
      <c r="Z397" s="383"/>
      <c r="AA397" s="383"/>
      <c r="AB397" s="383"/>
      <c r="AC397" s="383"/>
      <c r="AD397" s="383"/>
      <c r="AE397" s="383"/>
      <c r="AF397" s="383"/>
      <c r="AG397" s="383" t="s">
        <v>17282</v>
      </c>
      <c r="AH397" s="387">
        <v>5.755859375</v>
      </c>
      <c r="AI397" s="387">
        <v>93.156265258789063</v>
      </c>
      <c r="AJ397" s="399">
        <v>98.912124633789063</v>
      </c>
      <c r="AK397" s="399">
        <v>16.184574127197266</v>
      </c>
      <c r="AL397" s="388">
        <v>5.8191646335678436E-2</v>
      </c>
      <c r="AM397" s="383" t="s">
        <v>17283</v>
      </c>
      <c r="AN397" s="383" t="s">
        <v>17346</v>
      </c>
      <c r="AO397" s="383"/>
      <c r="AP397" s="383"/>
      <c r="AQ397" s="383"/>
      <c r="AR397" s="389"/>
    </row>
    <row r="398" spans="1:44" x14ac:dyDescent="0.25">
      <c r="A398" s="396" t="s">
        <v>17344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 t="s">
        <v>17345</v>
      </c>
      <c r="L398" s="383"/>
      <c r="M398" s="383"/>
      <c r="N398" s="383" t="s">
        <v>17329</v>
      </c>
      <c r="O398" s="383"/>
      <c r="P398" s="383"/>
      <c r="Q398" s="383"/>
      <c r="R398" s="383"/>
      <c r="S398" s="383"/>
      <c r="T398" s="383"/>
      <c r="U398" s="383"/>
      <c r="V398" s="383"/>
      <c r="W398" s="383"/>
      <c r="X398" s="383"/>
      <c r="Y398" s="397">
        <v>40283</v>
      </c>
      <c r="Z398" s="383"/>
      <c r="AA398" s="383"/>
      <c r="AB398" s="383"/>
      <c r="AC398" s="383"/>
      <c r="AD398" s="383"/>
      <c r="AE398" s="383"/>
      <c r="AF398" s="383"/>
      <c r="AG398" s="383" t="s">
        <v>17282</v>
      </c>
      <c r="AH398" s="387">
        <v>5.81640625</v>
      </c>
      <c r="AI398" s="387">
        <v>93.173843383789063</v>
      </c>
      <c r="AJ398" s="399">
        <v>98.990249633789063</v>
      </c>
      <c r="AK398" s="399">
        <v>16.181644439697266</v>
      </c>
      <c r="AL398" s="388">
        <v>5.8757365210387789E-2</v>
      </c>
      <c r="AM398" s="383" t="s">
        <v>17283</v>
      </c>
      <c r="AN398" s="383" t="s">
        <v>17346</v>
      </c>
      <c r="AO398" s="383"/>
      <c r="AP398" s="383"/>
      <c r="AQ398" s="383"/>
      <c r="AR398" s="389"/>
    </row>
    <row r="399" spans="1:44" x14ac:dyDescent="0.25">
      <c r="A399" s="396" t="s">
        <v>17344</v>
      </c>
      <c r="B399" s="383"/>
      <c r="C399" s="383"/>
      <c r="D399" s="383"/>
      <c r="E399" s="383"/>
      <c r="F399" s="383"/>
      <c r="G399" s="383"/>
      <c r="H399" s="383"/>
      <c r="I399" s="383"/>
      <c r="J399" s="383"/>
      <c r="K399" s="383" t="s">
        <v>17345</v>
      </c>
      <c r="L399" s="383"/>
      <c r="M399" s="383"/>
      <c r="N399" s="383" t="s">
        <v>17329</v>
      </c>
      <c r="O399" s="383"/>
      <c r="P399" s="383"/>
      <c r="Q399" s="383"/>
      <c r="R399" s="383"/>
      <c r="S399" s="383"/>
      <c r="T399" s="383"/>
      <c r="U399" s="383"/>
      <c r="V399" s="383"/>
      <c r="W399" s="383"/>
      <c r="X399" s="383"/>
      <c r="Y399" s="397">
        <v>40283</v>
      </c>
      <c r="Z399" s="383"/>
      <c r="AA399" s="383"/>
      <c r="AB399" s="383"/>
      <c r="AC399" s="383"/>
      <c r="AD399" s="383"/>
      <c r="AE399" s="383"/>
      <c r="AF399" s="383"/>
      <c r="AG399" s="383" t="s">
        <v>17282</v>
      </c>
      <c r="AH399" s="387">
        <v>5.853515625</v>
      </c>
      <c r="AI399" s="387">
        <v>93.150405883789063</v>
      </c>
      <c r="AJ399" s="399">
        <v>99.003921508789063</v>
      </c>
      <c r="AK399" s="399">
        <v>16.179203033447266</v>
      </c>
      <c r="AL399" s="388">
        <v>5.9124078478854543E-2</v>
      </c>
      <c r="AM399" s="383" t="s">
        <v>17283</v>
      </c>
      <c r="AN399" s="383" t="s">
        <v>17346</v>
      </c>
      <c r="AO399" s="383"/>
      <c r="AP399" s="383"/>
      <c r="AQ399" s="383"/>
      <c r="AR399" s="389"/>
    </row>
    <row r="400" spans="1:44" x14ac:dyDescent="0.25">
      <c r="A400" s="396" t="s">
        <v>17344</v>
      </c>
      <c r="B400" s="383"/>
      <c r="C400" s="383"/>
      <c r="D400" s="383"/>
      <c r="E400" s="383"/>
      <c r="F400" s="383"/>
      <c r="G400" s="383"/>
      <c r="H400" s="383"/>
      <c r="I400" s="383"/>
      <c r="J400" s="383"/>
      <c r="K400" s="383" t="s">
        <v>17345</v>
      </c>
      <c r="L400" s="383"/>
      <c r="M400" s="383"/>
      <c r="N400" s="383" t="s">
        <v>17329</v>
      </c>
      <c r="O400" s="383"/>
      <c r="P400" s="383"/>
      <c r="Q400" s="383"/>
      <c r="R400" s="383"/>
      <c r="S400" s="383"/>
      <c r="T400" s="383"/>
      <c r="U400" s="383"/>
      <c r="V400" s="383"/>
      <c r="W400" s="383"/>
      <c r="X400" s="383"/>
      <c r="Y400" s="397">
        <v>40283</v>
      </c>
      <c r="Z400" s="383"/>
      <c r="AA400" s="383"/>
      <c r="AB400" s="383"/>
      <c r="AC400" s="383"/>
      <c r="AD400" s="383"/>
      <c r="AE400" s="383"/>
      <c r="AF400" s="383"/>
      <c r="AG400" s="383" t="s">
        <v>17282</v>
      </c>
      <c r="AH400" s="387">
        <v>5.796875</v>
      </c>
      <c r="AI400" s="387">
        <v>93.242202758789063</v>
      </c>
      <c r="AJ400" s="399">
        <v>99.039077758789063</v>
      </c>
      <c r="AK400" s="399">
        <v>16.183597564697266</v>
      </c>
      <c r="AL400" s="388">
        <v>5.8531189215214253E-2</v>
      </c>
      <c r="AM400" s="383" t="s">
        <v>17283</v>
      </c>
      <c r="AN400" s="383" t="s">
        <v>17346</v>
      </c>
      <c r="AO400" s="383"/>
      <c r="AP400" s="383"/>
      <c r="AQ400" s="383"/>
      <c r="AR400" s="389"/>
    </row>
    <row r="401" spans="1:44" x14ac:dyDescent="0.25">
      <c r="A401" s="396" t="s">
        <v>17344</v>
      </c>
      <c r="B401" s="383"/>
      <c r="C401" s="383"/>
      <c r="D401" s="383"/>
      <c r="E401" s="383"/>
      <c r="F401" s="383"/>
      <c r="G401" s="383"/>
      <c r="H401" s="383"/>
      <c r="I401" s="383"/>
      <c r="J401" s="383"/>
      <c r="K401" s="383" t="s">
        <v>17345</v>
      </c>
      <c r="L401" s="383"/>
      <c r="M401" s="383"/>
      <c r="N401" s="383" t="s">
        <v>17329</v>
      </c>
      <c r="O401" s="383"/>
      <c r="P401" s="383"/>
      <c r="Q401" s="383"/>
      <c r="R401" s="383"/>
      <c r="S401" s="383"/>
      <c r="T401" s="383"/>
      <c r="U401" s="383"/>
      <c r="V401" s="383"/>
      <c r="W401" s="383"/>
      <c r="X401" s="383"/>
      <c r="Y401" s="397">
        <v>40283</v>
      </c>
      <c r="Z401" s="383"/>
      <c r="AA401" s="383"/>
      <c r="AB401" s="383"/>
      <c r="AC401" s="383"/>
      <c r="AD401" s="383"/>
      <c r="AE401" s="383"/>
      <c r="AF401" s="383"/>
      <c r="AG401" s="383" t="s">
        <v>17282</v>
      </c>
      <c r="AH401" s="387">
        <v>5.80078125</v>
      </c>
      <c r="AI401" s="387">
        <v>93.146499633789063</v>
      </c>
      <c r="AJ401" s="399">
        <v>98.947280883789063</v>
      </c>
      <c r="AK401" s="399">
        <v>16.182132720947266</v>
      </c>
      <c r="AL401" s="388">
        <v>5.8624968752934832E-2</v>
      </c>
      <c r="AM401" s="383" t="s">
        <v>17283</v>
      </c>
      <c r="AN401" s="383" t="s">
        <v>17346</v>
      </c>
      <c r="AO401" s="383"/>
      <c r="AP401" s="383"/>
      <c r="AQ401" s="383"/>
      <c r="AR401" s="389"/>
    </row>
    <row r="402" spans="1:44" x14ac:dyDescent="0.25">
      <c r="A402" s="396" t="s">
        <v>17344</v>
      </c>
      <c r="B402" s="383"/>
      <c r="C402" s="383"/>
      <c r="D402" s="383"/>
      <c r="E402" s="383"/>
      <c r="F402" s="383"/>
      <c r="G402" s="383"/>
      <c r="H402" s="383"/>
      <c r="I402" s="383"/>
      <c r="J402" s="383"/>
      <c r="K402" s="383" t="s">
        <v>17345</v>
      </c>
      <c r="L402" s="383"/>
      <c r="M402" s="383"/>
      <c r="N402" s="383" t="s">
        <v>17329</v>
      </c>
      <c r="O402" s="383"/>
      <c r="P402" s="383"/>
      <c r="Q402" s="383"/>
      <c r="R402" s="383"/>
      <c r="S402" s="383"/>
      <c r="T402" s="383"/>
      <c r="U402" s="383"/>
      <c r="V402" s="383"/>
      <c r="W402" s="383"/>
      <c r="X402" s="383"/>
      <c r="Y402" s="397">
        <v>40283</v>
      </c>
      <c r="Z402" s="383"/>
      <c r="AA402" s="383"/>
      <c r="AB402" s="383"/>
      <c r="AC402" s="383"/>
      <c r="AD402" s="383"/>
      <c r="AE402" s="383"/>
      <c r="AF402" s="383"/>
      <c r="AG402" s="383" t="s">
        <v>17282</v>
      </c>
      <c r="AH402" s="387">
        <v>5.7734375</v>
      </c>
      <c r="AI402" s="387">
        <v>93.210952758789063</v>
      </c>
      <c r="AJ402" s="399">
        <v>98.984390258789063</v>
      </c>
      <c r="AK402" s="399">
        <v>16.181644439697266</v>
      </c>
      <c r="AL402" s="388">
        <v>5.8326747125538439E-2</v>
      </c>
      <c r="AM402" s="383" t="s">
        <v>17283</v>
      </c>
      <c r="AN402" s="383" t="s">
        <v>17346</v>
      </c>
      <c r="AO402" s="383"/>
      <c r="AP402" s="383"/>
      <c r="AQ402" s="383"/>
      <c r="AR402" s="389"/>
    </row>
    <row r="403" spans="1:44" x14ac:dyDescent="0.25">
      <c r="A403" s="396" t="s">
        <v>17344</v>
      </c>
      <c r="B403" s="383"/>
      <c r="C403" s="383"/>
      <c r="D403" s="383"/>
      <c r="E403" s="383"/>
      <c r="F403" s="383"/>
      <c r="G403" s="383"/>
      <c r="H403" s="383"/>
      <c r="I403" s="383"/>
      <c r="J403" s="383"/>
      <c r="K403" s="383" t="s">
        <v>17345</v>
      </c>
      <c r="L403" s="383"/>
      <c r="M403" s="383"/>
      <c r="N403" s="383" t="s">
        <v>17329</v>
      </c>
      <c r="O403" s="383"/>
      <c r="P403" s="383"/>
      <c r="Q403" s="383"/>
      <c r="R403" s="383"/>
      <c r="S403" s="383"/>
      <c r="T403" s="383"/>
      <c r="U403" s="383"/>
      <c r="V403" s="383"/>
      <c r="W403" s="383"/>
      <c r="X403" s="383"/>
      <c r="Y403" s="397">
        <v>40283</v>
      </c>
      <c r="Z403" s="383"/>
      <c r="AA403" s="383"/>
      <c r="AB403" s="383"/>
      <c r="AC403" s="383"/>
      <c r="AD403" s="383"/>
      <c r="AE403" s="383"/>
      <c r="AF403" s="383"/>
      <c r="AG403" s="383" t="s">
        <v>17282</v>
      </c>
      <c r="AH403" s="387">
        <v>5.90234375</v>
      </c>
      <c r="AI403" s="387">
        <v>93.160171508789063</v>
      </c>
      <c r="AJ403" s="399">
        <v>99.062515258789063</v>
      </c>
      <c r="AK403" s="399">
        <v>16.184574127197266</v>
      </c>
      <c r="AL403" s="388">
        <v>5.9582009749912242E-2</v>
      </c>
      <c r="AM403" s="383" t="s">
        <v>17283</v>
      </c>
      <c r="AN403" s="383" t="s">
        <v>17346</v>
      </c>
      <c r="AO403" s="383"/>
      <c r="AP403" s="383"/>
      <c r="AQ403" s="383"/>
      <c r="AR403" s="389"/>
    </row>
    <row r="404" spans="1:44" x14ac:dyDescent="0.25">
      <c r="A404" s="396" t="s">
        <v>17344</v>
      </c>
      <c r="B404" s="383"/>
      <c r="C404" s="383"/>
      <c r="D404" s="383"/>
      <c r="E404" s="383"/>
      <c r="F404" s="383"/>
      <c r="G404" s="383"/>
      <c r="H404" s="383"/>
      <c r="I404" s="383"/>
      <c r="J404" s="383"/>
      <c r="K404" s="383" t="s">
        <v>17345</v>
      </c>
      <c r="L404" s="383"/>
      <c r="M404" s="383"/>
      <c r="N404" s="383" t="s">
        <v>17329</v>
      </c>
      <c r="O404" s="383"/>
      <c r="P404" s="383"/>
      <c r="Q404" s="383"/>
      <c r="R404" s="383"/>
      <c r="S404" s="383"/>
      <c r="T404" s="383"/>
      <c r="U404" s="383"/>
      <c r="V404" s="383"/>
      <c r="W404" s="383"/>
      <c r="X404" s="383"/>
      <c r="Y404" s="397">
        <v>40283</v>
      </c>
      <c r="Z404" s="383"/>
      <c r="AA404" s="383"/>
      <c r="AB404" s="383"/>
      <c r="AC404" s="383"/>
      <c r="AD404" s="383"/>
      <c r="AE404" s="383"/>
      <c r="AF404" s="383"/>
      <c r="AG404" s="383" t="s">
        <v>17282</v>
      </c>
      <c r="AH404" s="387">
        <v>6.08203125</v>
      </c>
      <c r="AI404" s="387">
        <v>93.142601013183594</v>
      </c>
      <c r="AJ404" s="399">
        <v>99.224632263183594</v>
      </c>
      <c r="AK404" s="399">
        <v>16.183599472045898</v>
      </c>
      <c r="AL404" s="388">
        <v>6.1295578640876286E-2</v>
      </c>
      <c r="AM404" s="383" t="s">
        <v>17283</v>
      </c>
      <c r="AN404" s="383" t="s">
        <v>17346</v>
      </c>
      <c r="AO404" s="383"/>
      <c r="AP404" s="383"/>
      <c r="AQ404" s="383"/>
      <c r="AR404" s="389"/>
    </row>
    <row r="405" spans="1:44" x14ac:dyDescent="0.25">
      <c r="A405" s="396" t="s">
        <v>17344</v>
      </c>
      <c r="B405" s="383"/>
      <c r="C405" s="383"/>
      <c r="D405" s="383"/>
      <c r="E405" s="383"/>
      <c r="F405" s="383"/>
      <c r="G405" s="383"/>
      <c r="H405" s="383"/>
      <c r="I405" s="383"/>
      <c r="J405" s="383"/>
      <c r="K405" s="383" t="s">
        <v>17345</v>
      </c>
      <c r="L405" s="383"/>
      <c r="M405" s="383"/>
      <c r="N405" s="383" t="s">
        <v>17329</v>
      </c>
      <c r="O405" s="383"/>
      <c r="P405" s="383"/>
      <c r="Q405" s="383"/>
      <c r="R405" s="383"/>
      <c r="S405" s="383"/>
      <c r="T405" s="383"/>
      <c r="U405" s="383"/>
      <c r="V405" s="383"/>
      <c r="W405" s="383"/>
      <c r="X405" s="383"/>
      <c r="Y405" s="397">
        <v>40283</v>
      </c>
      <c r="Z405" s="383"/>
      <c r="AA405" s="383"/>
      <c r="AB405" s="383"/>
      <c r="AC405" s="383"/>
      <c r="AD405" s="383"/>
      <c r="AE405" s="383"/>
      <c r="AF405" s="383"/>
      <c r="AG405" s="383" t="s">
        <v>17282</v>
      </c>
      <c r="AH405" s="387">
        <v>5.6328125</v>
      </c>
      <c r="AI405" s="387">
        <v>93.384788513183594</v>
      </c>
      <c r="AJ405" s="399">
        <v>99.017601013183594</v>
      </c>
      <c r="AK405" s="399">
        <v>16.187994003295898</v>
      </c>
      <c r="AL405" s="388">
        <v>5.6886982136135827E-2</v>
      </c>
      <c r="AM405" s="383" t="s">
        <v>17283</v>
      </c>
      <c r="AN405" s="383" t="s">
        <v>17346</v>
      </c>
      <c r="AO405" s="383"/>
      <c r="AP405" s="383"/>
      <c r="AQ405" s="383"/>
      <c r="AR405" s="389"/>
    </row>
    <row r="406" spans="1:44" x14ac:dyDescent="0.25">
      <c r="A406" s="396" t="s">
        <v>17344</v>
      </c>
      <c r="B406" s="383"/>
      <c r="C406" s="383"/>
      <c r="D406" s="383"/>
      <c r="E406" s="383"/>
      <c r="F406" s="383"/>
      <c r="G406" s="383"/>
      <c r="H406" s="383"/>
      <c r="I406" s="383"/>
      <c r="J406" s="383"/>
      <c r="K406" s="383" t="s">
        <v>17345</v>
      </c>
      <c r="L406" s="383"/>
      <c r="M406" s="383"/>
      <c r="N406" s="383" t="s">
        <v>17329</v>
      </c>
      <c r="O406" s="383"/>
      <c r="P406" s="383"/>
      <c r="Q406" s="383"/>
      <c r="R406" s="383"/>
      <c r="S406" s="383"/>
      <c r="T406" s="383"/>
      <c r="U406" s="383"/>
      <c r="V406" s="383"/>
      <c r="W406" s="383"/>
      <c r="X406" s="383"/>
      <c r="Y406" s="397">
        <v>40283</v>
      </c>
      <c r="Z406" s="383"/>
      <c r="AA406" s="383"/>
      <c r="AB406" s="383"/>
      <c r="AC406" s="383"/>
      <c r="AD406" s="383"/>
      <c r="AE406" s="383"/>
      <c r="AF406" s="383"/>
      <c r="AG406" s="383" t="s">
        <v>17282</v>
      </c>
      <c r="AH406" s="387">
        <v>5.912109375</v>
      </c>
      <c r="AI406" s="387">
        <v>93.371116638183594</v>
      </c>
      <c r="AJ406" s="399">
        <v>99.283226013183594</v>
      </c>
      <c r="AK406" s="399">
        <v>16.188970565795898</v>
      </c>
      <c r="AL406" s="388">
        <v>5.9547917734008207E-2</v>
      </c>
      <c r="AM406" s="383" t="s">
        <v>17283</v>
      </c>
      <c r="AN406" s="383" t="s">
        <v>17346</v>
      </c>
      <c r="AO406" s="383"/>
      <c r="AP406" s="383"/>
      <c r="AQ406" s="383"/>
      <c r="AR406" s="389"/>
    </row>
    <row r="407" spans="1:44" x14ac:dyDescent="0.25">
      <c r="A407" s="396" t="s">
        <v>17344</v>
      </c>
      <c r="B407" s="383"/>
      <c r="C407" s="383"/>
      <c r="D407" s="383"/>
      <c r="E407" s="383"/>
      <c r="F407" s="383"/>
      <c r="G407" s="383"/>
      <c r="H407" s="383"/>
      <c r="I407" s="383"/>
      <c r="J407" s="383"/>
      <c r="K407" s="383" t="s">
        <v>17345</v>
      </c>
      <c r="L407" s="383"/>
      <c r="M407" s="383"/>
      <c r="N407" s="383" t="s">
        <v>17329</v>
      </c>
      <c r="O407" s="383"/>
      <c r="P407" s="383"/>
      <c r="Q407" s="383"/>
      <c r="R407" s="383"/>
      <c r="S407" s="383"/>
      <c r="T407" s="383"/>
      <c r="U407" s="383"/>
      <c r="V407" s="383"/>
      <c r="W407" s="383"/>
      <c r="X407" s="383"/>
      <c r="Y407" s="397">
        <v>40283</v>
      </c>
      <c r="Z407" s="383"/>
      <c r="AA407" s="383"/>
      <c r="AB407" s="383"/>
      <c r="AC407" s="383"/>
      <c r="AD407" s="383"/>
      <c r="AE407" s="383"/>
      <c r="AF407" s="383"/>
      <c r="AG407" s="383" t="s">
        <v>17282</v>
      </c>
      <c r="AH407" s="387">
        <v>6.16015625</v>
      </c>
      <c r="AI407" s="387">
        <v>93.123069763183594</v>
      </c>
      <c r="AJ407" s="399">
        <v>99.283226013183594</v>
      </c>
      <c r="AK407" s="399">
        <v>16.183599472045898</v>
      </c>
      <c r="AL407" s="388">
        <v>6.2046294196584695E-2</v>
      </c>
      <c r="AM407" s="383" t="s">
        <v>17283</v>
      </c>
      <c r="AN407" s="383" t="s">
        <v>17346</v>
      </c>
      <c r="AO407" s="383"/>
      <c r="AP407" s="383"/>
      <c r="AQ407" s="383"/>
      <c r="AR407" s="389"/>
    </row>
    <row r="408" spans="1:44" x14ac:dyDescent="0.25">
      <c r="A408" s="396" t="s">
        <v>17344</v>
      </c>
      <c r="B408" s="383"/>
      <c r="C408" s="383"/>
      <c r="D408" s="383"/>
      <c r="E408" s="383"/>
      <c r="F408" s="383"/>
      <c r="G408" s="383"/>
      <c r="H408" s="383"/>
      <c r="I408" s="383"/>
      <c r="J408" s="383"/>
      <c r="K408" s="383" t="s">
        <v>17345</v>
      </c>
      <c r="L408" s="383"/>
      <c r="M408" s="383"/>
      <c r="N408" s="383" t="s">
        <v>17329</v>
      </c>
      <c r="O408" s="383"/>
      <c r="P408" s="383"/>
      <c r="Q408" s="383"/>
      <c r="R408" s="383"/>
      <c r="S408" s="383"/>
      <c r="T408" s="383"/>
      <c r="U408" s="383"/>
      <c r="V408" s="383"/>
      <c r="W408" s="383"/>
      <c r="X408" s="383"/>
      <c r="Y408" s="397">
        <v>40283</v>
      </c>
      <c r="Z408" s="383"/>
      <c r="AA408" s="383"/>
      <c r="AB408" s="383"/>
      <c r="AC408" s="383"/>
      <c r="AD408" s="383"/>
      <c r="AE408" s="383"/>
      <c r="AF408" s="383"/>
      <c r="AG408" s="383" t="s">
        <v>17282</v>
      </c>
      <c r="AH408" s="387">
        <v>5.861328125</v>
      </c>
      <c r="AI408" s="387">
        <v>93.326194763183594</v>
      </c>
      <c r="AJ408" s="399">
        <v>99.187522888183594</v>
      </c>
      <c r="AK408" s="399">
        <v>16.187017440795898</v>
      </c>
      <c r="AL408" s="388">
        <v>5.9093401612696911E-2</v>
      </c>
      <c r="AM408" s="383" t="s">
        <v>17283</v>
      </c>
      <c r="AN408" s="383" t="s">
        <v>17346</v>
      </c>
      <c r="AO408" s="383"/>
      <c r="AP408" s="383"/>
      <c r="AQ408" s="383"/>
      <c r="AR408" s="389"/>
    </row>
    <row r="409" spans="1:44" x14ac:dyDescent="0.25">
      <c r="A409" s="396" t="s">
        <v>17344</v>
      </c>
      <c r="B409" s="383"/>
      <c r="C409" s="383"/>
      <c r="D409" s="383"/>
      <c r="E409" s="383"/>
      <c r="F409" s="383"/>
      <c r="G409" s="383"/>
      <c r="H409" s="383"/>
      <c r="I409" s="383"/>
      <c r="J409" s="383"/>
      <c r="K409" s="383" t="s">
        <v>17345</v>
      </c>
      <c r="L409" s="383"/>
      <c r="M409" s="383"/>
      <c r="N409" s="383" t="s">
        <v>17329</v>
      </c>
      <c r="O409" s="383"/>
      <c r="P409" s="383"/>
      <c r="Q409" s="383"/>
      <c r="R409" s="383"/>
      <c r="S409" s="383"/>
      <c r="T409" s="383"/>
      <c r="U409" s="383"/>
      <c r="V409" s="383"/>
      <c r="W409" s="383"/>
      <c r="X409" s="383"/>
      <c r="Y409" s="397">
        <v>40283</v>
      </c>
      <c r="Z409" s="383"/>
      <c r="AA409" s="383"/>
      <c r="AB409" s="383"/>
      <c r="AC409" s="383"/>
      <c r="AD409" s="383"/>
      <c r="AE409" s="383"/>
      <c r="AF409" s="383"/>
      <c r="AG409" s="383" t="s">
        <v>17282</v>
      </c>
      <c r="AH409" s="387">
        <v>6.078125</v>
      </c>
      <c r="AI409" s="387">
        <v>92.966819763183594</v>
      </c>
      <c r="AJ409" s="399">
        <v>99.044944763183594</v>
      </c>
      <c r="AK409" s="399">
        <v>16.187505722045898</v>
      </c>
      <c r="AL409" s="388">
        <v>6.136734201359588E-2</v>
      </c>
      <c r="AM409" s="383" t="s">
        <v>17283</v>
      </c>
      <c r="AN409" s="383" t="s">
        <v>17346</v>
      </c>
      <c r="AO409" s="383"/>
      <c r="AP409" s="383"/>
      <c r="AQ409" s="383"/>
      <c r="AR409" s="389"/>
    </row>
    <row r="410" spans="1:44" x14ac:dyDescent="0.25">
      <c r="A410" s="396" t="s">
        <v>17344</v>
      </c>
      <c r="B410" s="383"/>
      <c r="C410" s="383"/>
      <c r="D410" s="383"/>
      <c r="E410" s="383"/>
      <c r="F410" s="383"/>
      <c r="G410" s="383"/>
      <c r="H410" s="383"/>
      <c r="I410" s="383"/>
      <c r="J410" s="383"/>
      <c r="K410" s="383" t="s">
        <v>17345</v>
      </c>
      <c r="L410" s="383"/>
      <c r="M410" s="383"/>
      <c r="N410" s="383" t="s">
        <v>17329</v>
      </c>
      <c r="O410" s="383"/>
      <c r="P410" s="383"/>
      <c r="Q410" s="383"/>
      <c r="R410" s="383"/>
      <c r="S410" s="383"/>
      <c r="T410" s="383"/>
      <c r="U410" s="383"/>
      <c r="V410" s="383"/>
      <c r="W410" s="383"/>
      <c r="X410" s="383"/>
      <c r="Y410" s="397">
        <v>40283</v>
      </c>
      <c r="Z410" s="383"/>
      <c r="AA410" s="383"/>
      <c r="AB410" s="383"/>
      <c r="AC410" s="383"/>
      <c r="AD410" s="383"/>
      <c r="AE410" s="383"/>
      <c r="AF410" s="383"/>
      <c r="AG410" s="383" t="s">
        <v>17282</v>
      </c>
      <c r="AH410" s="387">
        <v>5.7734375</v>
      </c>
      <c r="AI410" s="387">
        <v>93.142601013183594</v>
      </c>
      <c r="AJ410" s="399">
        <v>98.916038513183594</v>
      </c>
      <c r="AK410" s="399">
        <v>16.183599472045898</v>
      </c>
      <c r="AL410" s="388">
        <v>5.8367051357707908E-2</v>
      </c>
      <c r="AM410" s="383" t="s">
        <v>17283</v>
      </c>
      <c r="AN410" s="383" t="s">
        <v>17346</v>
      </c>
      <c r="AO410" s="383"/>
      <c r="AP410" s="383"/>
      <c r="AQ410" s="383"/>
      <c r="AR410" s="389"/>
    </row>
    <row r="411" spans="1:44" x14ac:dyDescent="0.25">
      <c r="A411" s="396" t="s">
        <v>17344</v>
      </c>
      <c r="B411" s="383"/>
      <c r="C411" s="383"/>
      <c r="D411" s="383"/>
      <c r="E411" s="383"/>
      <c r="F411" s="383"/>
      <c r="G411" s="383"/>
      <c r="H411" s="383"/>
      <c r="I411" s="383"/>
      <c r="J411" s="383"/>
      <c r="K411" s="383" t="s">
        <v>17345</v>
      </c>
      <c r="L411" s="383"/>
      <c r="M411" s="383"/>
      <c r="N411" s="383" t="s">
        <v>17329</v>
      </c>
      <c r="O411" s="383"/>
      <c r="P411" s="383"/>
      <c r="Q411" s="383"/>
      <c r="R411" s="383"/>
      <c r="S411" s="383"/>
      <c r="T411" s="383"/>
      <c r="U411" s="383"/>
      <c r="V411" s="383"/>
      <c r="W411" s="383"/>
      <c r="X411" s="383"/>
      <c r="Y411" s="397">
        <v>40283</v>
      </c>
      <c r="Z411" s="383"/>
      <c r="AA411" s="383"/>
      <c r="AB411" s="383"/>
      <c r="AC411" s="383"/>
      <c r="AD411" s="383"/>
      <c r="AE411" s="383"/>
      <c r="AF411" s="383"/>
      <c r="AG411" s="383" t="s">
        <v>17282</v>
      </c>
      <c r="AH411" s="387">
        <v>6.1015625</v>
      </c>
      <c r="AI411" s="387">
        <v>93.082054138183594</v>
      </c>
      <c r="AJ411" s="399">
        <v>99.183616638183594</v>
      </c>
      <c r="AK411" s="399">
        <v>16.179693222045898</v>
      </c>
      <c r="AL411" s="388">
        <v>6.1517846463072283E-2</v>
      </c>
      <c r="AM411" s="383" t="s">
        <v>17283</v>
      </c>
      <c r="AN411" s="383" t="s">
        <v>17346</v>
      </c>
      <c r="AO411" s="383"/>
      <c r="AP411" s="383"/>
      <c r="AQ411" s="383"/>
      <c r="AR411" s="389"/>
    </row>
    <row r="412" spans="1:44" x14ac:dyDescent="0.25">
      <c r="A412" s="396" t="s">
        <v>17344</v>
      </c>
      <c r="B412" s="383"/>
      <c r="C412" s="383"/>
      <c r="D412" s="383"/>
      <c r="E412" s="383"/>
      <c r="F412" s="383"/>
      <c r="G412" s="383"/>
      <c r="H412" s="383"/>
      <c r="I412" s="383"/>
      <c r="J412" s="383"/>
      <c r="K412" s="383" t="s">
        <v>17345</v>
      </c>
      <c r="L412" s="383"/>
      <c r="M412" s="383"/>
      <c r="N412" s="383" t="s">
        <v>17329</v>
      </c>
      <c r="O412" s="383"/>
      <c r="P412" s="383"/>
      <c r="Q412" s="383"/>
      <c r="R412" s="383"/>
      <c r="S412" s="383"/>
      <c r="T412" s="383"/>
      <c r="U412" s="383"/>
      <c r="V412" s="383"/>
      <c r="W412" s="383"/>
      <c r="X412" s="383"/>
      <c r="Y412" s="397">
        <v>40283</v>
      </c>
      <c r="Z412" s="383"/>
      <c r="AA412" s="383"/>
      <c r="AB412" s="383"/>
      <c r="AC412" s="383"/>
      <c r="AD412" s="383"/>
      <c r="AE412" s="383"/>
      <c r="AF412" s="383"/>
      <c r="AG412" s="383" t="s">
        <v>17282</v>
      </c>
      <c r="AH412" s="387">
        <v>5.80078125</v>
      </c>
      <c r="AI412" s="387">
        <v>93.339866638183594</v>
      </c>
      <c r="AJ412" s="399">
        <v>99.140647888183594</v>
      </c>
      <c r="AK412" s="399">
        <v>16.180181503295898</v>
      </c>
      <c r="AL412" s="388">
        <v>5.8510624789767846E-2</v>
      </c>
      <c r="AM412" s="383" t="s">
        <v>17283</v>
      </c>
      <c r="AN412" s="383" t="s">
        <v>17346</v>
      </c>
      <c r="AO412" s="383"/>
      <c r="AP412" s="383"/>
      <c r="AQ412" s="383"/>
      <c r="AR412" s="389"/>
    </row>
    <row r="413" spans="1:44" x14ac:dyDescent="0.25">
      <c r="A413" s="396" t="s">
        <v>17344</v>
      </c>
      <c r="B413" s="383"/>
      <c r="C413" s="383"/>
      <c r="D413" s="383"/>
      <c r="E413" s="383"/>
      <c r="F413" s="383"/>
      <c r="G413" s="383"/>
      <c r="H413" s="383"/>
      <c r="I413" s="383"/>
      <c r="J413" s="383"/>
      <c r="K413" s="383" t="s">
        <v>17345</v>
      </c>
      <c r="L413" s="383"/>
      <c r="M413" s="383"/>
      <c r="N413" s="383" t="s">
        <v>17329</v>
      </c>
      <c r="O413" s="383"/>
      <c r="P413" s="383"/>
      <c r="Q413" s="383"/>
      <c r="R413" s="383"/>
      <c r="S413" s="383"/>
      <c r="T413" s="383"/>
      <c r="U413" s="383"/>
      <c r="V413" s="383"/>
      <c r="W413" s="383"/>
      <c r="X413" s="383"/>
      <c r="Y413" s="397">
        <v>40283</v>
      </c>
      <c r="Z413" s="383"/>
      <c r="AA413" s="383"/>
      <c r="AB413" s="383"/>
      <c r="AC413" s="383"/>
      <c r="AD413" s="383"/>
      <c r="AE413" s="383"/>
      <c r="AF413" s="383"/>
      <c r="AG413" s="383" t="s">
        <v>17282</v>
      </c>
      <c r="AH413" s="387">
        <v>5.76953125</v>
      </c>
      <c r="AI413" s="387">
        <v>93.343780517578125</v>
      </c>
      <c r="AJ413" s="399">
        <v>99.113311767578125</v>
      </c>
      <c r="AK413" s="399">
        <v>16.186531066894531</v>
      </c>
      <c r="AL413" s="388">
        <v>5.821146672537407E-2</v>
      </c>
      <c r="AM413" s="383" t="s">
        <v>17283</v>
      </c>
      <c r="AN413" s="383" t="s">
        <v>17346</v>
      </c>
      <c r="AO413" s="383"/>
      <c r="AP413" s="383"/>
      <c r="AQ413" s="383"/>
      <c r="AR413" s="389"/>
    </row>
    <row r="414" spans="1:44" x14ac:dyDescent="0.25">
      <c r="A414" s="396" t="s">
        <v>17344</v>
      </c>
      <c r="B414" s="383"/>
      <c r="C414" s="383"/>
      <c r="D414" s="383"/>
      <c r="E414" s="383"/>
      <c r="F414" s="383"/>
      <c r="G414" s="383"/>
      <c r="H414" s="383"/>
      <c r="I414" s="383"/>
      <c r="J414" s="383"/>
      <c r="K414" s="383" t="s">
        <v>17345</v>
      </c>
      <c r="L414" s="383"/>
      <c r="M414" s="383"/>
      <c r="N414" s="383" t="s">
        <v>17329</v>
      </c>
      <c r="O414" s="383"/>
      <c r="P414" s="383"/>
      <c r="Q414" s="383"/>
      <c r="R414" s="383"/>
      <c r="S414" s="383"/>
      <c r="T414" s="383"/>
      <c r="U414" s="383"/>
      <c r="V414" s="383"/>
      <c r="W414" s="383"/>
      <c r="X414" s="383"/>
      <c r="Y414" s="397">
        <v>40283</v>
      </c>
      <c r="Z414" s="383"/>
      <c r="AA414" s="383"/>
      <c r="AB414" s="383"/>
      <c r="AC414" s="383"/>
      <c r="AD414" s="383"/>
      <c r="AE414" s="383"/>
      <c r="AF414" s="383"/>
      <c r="AG414" s="383" t="s">
        <v>17282</v>
      </c>
      <c r="AH414" s="387">
        <v>5.837890625</v>
      </c>
      <c r="AI414" s="387">
        <v>93.220733642578125</v>
      </c>
      <c r="AJ414" s="399">
        <v>99.058624267578125</v>
      </c>
      <c r="AK414" s="399">
        <v>16.189949035644531</v>
      </c>
      <c r="AL414" s="388">
        <v>5.8933693741098532E-2</v>
      </c>
      <c r="AM414" s="383" t="s">
        <v>17283</v>
      </c>
      <c r="AN414" s="383" t="s">
        <v>17346</v>
      </c>
      <c r="AO414" s="383"/>
      <c r="AP414" s="383"/>
      <c r="AQ414" s="383"/>
      <c r="AR414" s="389"/>
    </row>
    <row r="415" spans="1:44" x14ac:dyDescent="0.25">
      <c r="A415" s="396" t="s">
        <v>17344</v>
      </c>
      <c r="B415" s="383"/>
      <c r="C415" s="383"/>
      <c r="D415" s="383"/>
      <c r="E415" s="383"/>
      <c r="F415" s="383"/>
      <c r="G415" s="383"/>
      <c r="H415" s="383"/>
      <c r="I415" s="383"/>
      <c r="J415" s="383"/>
      <c r="K415" s="383" t="s">
        <v>17345</v>
      </c>
      <c r="L415" s="383"/>
      <c r="M415" s="383"/>
      <c r="N415" s="383" t="s">
        <v>17329</v>
      </c>
      <c r="O415" s="383"/>
      <c r="P415" s="383"/>
      <c r="Q415" s="383"/>
      <c r="R415" s="383"/>
      <c r="S415" s="383"/>
      <c r="T415" s="383"/>
      <c r="U415" s="383"/>
      <c r="V415" s="383"/>
      <c r="W415" s="383"/>
      <c r="X415" s="383"/>
      <c r="Y415" s="397">
        <v>40283</v>
      </c>
      <c r="Z415" s="383"/>
      <c r="AA415" s="383"/>
      <c r="AB415" s="383"/>
      <c r="AC415" s="383"/>
      <c r="AD415" s="383"/>
      <c r="AE415" s="383"/>
      <c r="AF415" s="383"/>
      <c r="AG415" s="383" t="s">
        <v>17282</v>
      </c>
      <c r="AH415" s="387">
        <v>5.79296875</v>
      </c>
      <c r="AI415" s="387">
        <v>93.289093017578125</v>
      </c>
      <c r="AJ415" s="399">
        <v>99.082061767578125</v>
      </c>
      <c r="AK415" s="399">
        <v>16.179206848144531</v>
      </c>
      <c r="AL415" s="388">
        <v>5.8466372688013538E-2</v>
      </c>
      <c r="AM415" s="383" t="s">
        <v>17283</v>
      </c>
      <c r="AN415" s="383" t="s">
        <v>17346</v>
      </c>
      <c r="AO415" s="383"/>
      <c r="AP415" s="383"/>
      <c r="AQ415" s="383"/>
      <c r="AR415" s="389"/>
    </row>
    <row r="416" spans="1:44" x14ac:dyDescent="0.25">
      <c r="A416" s="396" t="s">
        <v>17344</v>
      </c>
      <c r="B416" s="383"/>
      <c r="C416" s="383"/>
      <c r="D416" s="383"/>
      <c r="E416" s="383"/>
      <c r="F416" s="383"/>
      <c r="G416" s="383"/>
      <c r="H416" s="383"/>
      <c r="I416" s="383"/>
      <c r="J416" s="383"/>
      <c r="K416" s="383" t="s">
        <v>17345</v>
      </c>
      <c r="L416" s="383"/>
      <c r="M416" s="383"/>
      <c r="N416" s="383" t="s">
        <v>17329</v>
      </c>
      <c r="O416" s="383"/>
      <c r="P416" s="383"/>
      <c r="Q416" s="383"/>
      <c r="R416" s="383"/>
      <c r="S416" s="383"/>
      <c r="T416" s="383"/>
      <c r="U416" s="383"/>
      <c r="V416" s="383"/>
      <c r="W416" s="383"/>
      <c r="X416" s="383"/>
      <c r="Y416" s="397">
        <v>40283</v>
      </c>
      <c r="Z416" s="383"/>
      <c r="AA416" s="383"/>
      <c r="AB416" s="383"/>
      <c r="AC416" s="383"/>
      <c r="AD416" s="383"/>
      <c r="AE416" s="383"/>
      <c r="AF416" s="383"/>
      <c r="AG416" s="383" t="s">
        <v>17282</v>
      </c>
      <c r="AH416" s="387">
        <v>5.82421875</v>
      </c>
      <c r="AI416" s="387">
        <v>93.414093017578125</v>
      </c>
      <c r="AJ416" s="399">
        <v>99.238311767578125</v>
      </c>
      <c r="AK416" s="399">
        <v>16.178230285644531</v>
      </c>
      <c r="AL416" s="388">
        <v>5.8689216354674167E-2</v>
      </c>
      <c r="AM416" s="383" t="s">
        <v>17283</v>
      </c>
      <c r="AN416" s="383" t="s">
        <v>17346</v>
      </c>
      <c r="AO416" s="383"/>
      <c r="AP416" s="383"/>
      <c r="AQ416" s="383"/>
      <c r="AR416" s="389"/>
    </row>
    <row r="417" spans="1:44" x14ac:dyDescent="0.25">
      <c r="A417" s="396" t="s">
        <v>17344</v>
      </c>
      <c r="B417" s="383"/>
      <c r="C417" s="383"/>
      <c r="D417" s="383"/>
      <c r="E417" s="383"/>
      <c r="F417" s="383"/>
      <c r="G417" s="383"/>
      <c r="H417" s="383"/>
      <c r="I417" s="383"/>
      <c r="J417" s="383"/>
      <c r="K417" s="383" t="s">
        <v>17345</v>
      </c>
      <c r="L417" s="383"/>
      <c r="M417" s="383"/>
      <c r="N417" s="383" t="s">
        <v>17329</v>
      </c>
      <c r="O417" s="383"/>
      <c r="P417" s="383"/>
      <c r="Q417" s="383"/>
      <c r="R417" s="383"/>
      <c r="S417" s="383"/>
      <c r="T417" s="383"/>
      <c r="U417" s="383"/>
      <c r="V417" s="383"/>
      <c r="W417" s="383"/>
      <c r="X417" s="383"/>
      <c r="Y417" s="397">
        <v>40283</v>
      </c>
      <c r="Z417" s="383"/>
      <c r="AA417" s="383"/>
      <c r="AB417" s="383"/>
      <c r="AC417" s="383"/>
      <c r="AD417" s="383"/>
      <c r="AE417" s="383"/>
      <c r="AF417" s="383"/>
      <c r="AG417" s="383" t="s">
        <v>17282</v>
      </c>
      <c r="AH417" s="387">
        <v>5.8125</v>
      </c>
      <c r="AI417" s="387">
        <v>93.273468017578125</v>
      </c>
      <c r="AJ417" s="399">
        <v>99.085968017578125</v>
      </c>
      <c r="AK417" s="399">
        <v>16.186042785644531</v>
      </c>
      <c r="AL417" s="388">
        <v>5.8661181964421508E-2</v>
      </c>
      <c r="AM417" s="383" t="s">
        <v>17283</v>
      </c>
      <c r="AN417" s="383" t="s">
        <v>17346</v>
      </c>
      <c r="AO417" s="383"/>
      <c r="AP417" s="383"/>
      <c r="AQ417" s="383"/>
      <c r="AR417" s="389"/>
    </row>
    <row r="418" spans="1:44" x14ac:dyDescent="0.25">
      <c r="A418" s="396" t="s">
        <v>17344</v>
      </c>
      <c r="B418" s="383"/>
      <c r="C418" s="383"/>
      <c r="D418" s="383"/>
      <c r="E418" s="383"/>
      <c r="F418" s="383"/>
      <c r="G418" s="383"/>
      <c r="H418" s="383"/>
      <c r="I418" s="383"/>
      <c r="J418" s="383"/>
      <c r="K418" s="383" t="s">
        <v>17345</v>
      </c>
      <c r="L418" s="383"/>
      <c r="M418" s="383"/>
      <c r="N418" s="383" t="s">
        <v>17329</v>
      </c>
      <c r="O418" s="383"/>
      <c r="P418" s="383"/>
      <c r="Q418" s="383"/>
      <c r="R418" s="383"/>
      <c r="S418" s="383"/>
      <c r="T418" s="383"/>
      <c r="U418" s="383"/>
      <c r="V418" s="383"/>
      <c r="W418" s="383"/>
      <c r="X418" s="383"/>
      <c r="Y418" s="397">
        <v>40283</v>
      </c>
      <c r="Z418" s="383"/>
      <c r="AA418" s="383"/>
      <c r="AB418" s="383"/>
      <c r="AC418" s="383"/>
      <c r="AD418" s="383"/>
      <c r="AE418" s="383"/>
      <c r="AF418" s="383"/>
      <c r="AG418" s="383" t="s">
        <v>17282</v>
      </c>
      <c r="AH418" s="387">
        <v>5.88671875</v>
      </c>
      <c r="AI418" s="387">
        <v>93.310577392578125</v>
      </c>
      <c r="AJ418" s="399">
        <v>99.197296142578125</v>
      </c>
      <c r="AK418" s="399">
        <v>16.185066223144531</v>
      </c>
      <c r="AL418" s="388">
        <v>5.9343540387823766E-2</v>
      </c>
      <c r="AM418" s="383" t="s">
        <v>17283</v>
      </c>
      <c r="AN418" s="383" t="s">
        <v>17346</v>
      </c>
      <c r="AO418" s="383"/>
      <c r="AP418" s="383"/>
      <c r="AQ418" s="383"/>
      <c r="AR418" s="389"/>
    </row>
    <row r="419" spans="1:44" x14ac:dyDescent="0.25">
      <c r="A419" s="396" t="s">
        <v>17344</v>
      </c>
      <c r="B419" s="383"/>
      <c r="C419" s="383"/>
      <c r="D419" s="383"/>
      <c r="E419" s="383"/>
      <c r="F419" s="383"/>
      <c r="G419" s="383"/>
      <c r="H419" s="383"/>
      <c r="I419" s="383"/>
      <c r="J419" s="383"/>
      <c r="K419" s="383" t="s">
        <v>17345</v>
      </c>
      <c r="L419" s="383"/>
      <c r="M419" s="383"/>
      <c r="N419" s="383" t="s">
        <v>17329</v>
      </c>
      <c r="O419" s="383"/>
      <c r="P419" s="383"/>
      <c r="Q419" s="383"/>
      <c r="R419" s="383"/>
      <c r="S419" s="383"/>
      <c r="T419" s="383"/>
      <c r="U419" s="383"/>
      <c r="V419" s="383"/>
      <c r="W419" s="383"/>
      <c r="X419" s="383"/>
      <c r="Y419" s="397">
        <v>40283</v>
      </c>
      <c r="Z419" s="383"/>
      <c r="AA419" s="383"/>
      <c r="AB419" s="383"/>
      <c r="AC419" s="383"/>
      <c r="AD419" s="383"/>
      <c r="AE419" s="383"/>
      <c r="AF419" s="383"/>
      <c r="AG419" s="383" t="s">
        <v>17282</v>
      </c>
      <c r="AH419" s="387">
        <v>5.953125</v>
      </c>
      <c r="AI419" s="387">
        <v>93.408233642578125</v>
      </c>
      <c r="AJ419" s="399">
        <v>99.361358642578125</v>
      </c>
      <c r="AK419" s="399">
        <v>16.186531066894531</v>
      </c>
      <c r="AL419" s="388">
        <v>5.9913884847474085E-2</v>
      </c>
      <c r="AM419" s="383" t="s">
        <v>17283</v>
      </c>
      <c r="AN419" s="383" t="s">
        <v>17346</v>
      </c>
      <c r="AO419" s="383"/>
      <c r="AP419" s="383"/>
      <c r="AQ419" s="383"/>
      <c r="AR419" s="389"/>
    </row>
    <row r="420" spans="1:44" x14ac:dyDescent="0.25">
      <c r="A420" s="396" t="s">
        <v>17344</v>
      </c>
      <c r="B420" s="383"/>
      <c r="C420" s="383"/>
      <c r="D420" s="383"/>
      <c r="E420" s="383"/>
      <c r="F420" s="383"/>
      <c r="G420" s="383"/>
      <c r="H420" s="383"/>
      <c r="I420" s="383"/>
      <c r="J420" s="383"/>
      <c r="K420" s="383" t="s">
        <v>17345</v>
      </c>
      <c r="L420" s="383"/>
      <c r="M420" s="383"/>
      <c r="N420" s="383" t="s">
        <v>17329</v>
      </c>
      <c r="O420" s="383"/>
      <c r="P420" s="383"/>
      <c r="Q420" s="383"/>
      <c r="R420" s="383"/>
      <c r="S420" s="383"/>
      <c r="T420" s="383"/>
      <c r="U420" s="383"/>
      <c r="V420" s="383"/>
      <c r="W420" s="383"/>
      <c r="X420" s="383"/>
      <c r="Y420" s="397">
        <v>40283</v>
      </c>
      <c r="Z420" s="383"/>
      <c r="AA420" s="383"/>
      <c r="AB420" s="383"/>
      <c r="AC420" s="383"/>
      <c r="AD420" s="383"/>
      <c r="AE420" s="383"/>
      <c r="AF420" s="383"/>
      <c r="AG420" s="383" t="s">
        <v>17282</v>
      </c>
      <c r="AH420" s="387">
        <v>5.857421875</v>
      </c>
      <c r="AI420" s="387">
        <v>93.523468017578125</v>
      </c>
      <c r="AJ420" s="399">
        <v>99.380889892578125</v>
      </c>
      <c r="AK420" s="399">
        <v>16.186531066894531</v>
      </c>
      <c r="AL420" s="388">
        <v>5.8939116779205242E-2</v>
      </c>
      <c r="AM420" s="383" t="s">
        <v>17283</v>
      </c>
      <c r="AN420" s="383" t="s">
        <v>17346</v>
      </c>
      <c r="AO420" s="383"/>
      <c r="AP420" s="383"/>
      <c r="AQ420" s="383"/>
      <c r="AR420" s="389"/>
    </row>
    <row r="421" spans="1:44" x14ac:dyDescent="0.25">
      <c r="A421" s="396" t="s">
        <v>17344</v>
      </c>
      <c r="B421" s="383"/>
      <c r="C421" s="383"/>
      <c r="D421" s="383"/>
      <c r="E421" s="383"/>
      <c r="F421" s="383"/>
      <c r="G421" s="383"/>
      <c r="H421" s="383"/>
      <c r="I421" s="383"/>
      <c r="J421" s="383"/>
      <c r="K421" s="383" t="s">
        <v>17345</v>
      </c>
      <c r="L421" s="383"/>
      <c r="M421" s="383"/>
      <c r="N421" s="383" t="s">
        <v>17329</v>
      </c>
      <c r="O421" s="383"/>
      <c r="P421" s="383"/>
      <c r="Q421" s="383"/>
      <c r="R421" s="383"/>
      <c r="S421" s="383"/>
      <c r="T421" s="383"/>
      <c r="U421" s="383"/>
      <c r="V421" s="383"/>
      <c r="W421" s="383"/>
      <c r="X421" s="383"/>
      <c r="Y421" s="397">
        <v>40283</v>
      </c>
      <c r="Z421" s="383"/>
      <c r="AA421" s="383"/>
      <c r="AB421" s="383"/>
      <c r="AC421" s="383"/>
      <c r="AD421" s="383"/>
      <c r="AE421" s="383"/>
      <c r="AF421" s="383"/>
      <c r="AG421" s="383" t="s">
        <v>17282</v>
      </c>
      <c r="AH421" s="387">
        <v>5.7421875</v>
      </c>
      <c r="AI421" s="387">
        <v>93.625038146972656</v>
      </c>
      <c r="AJ421" s="399">
        <v>99.367225646972656</v>
      </c>
      <c r="AK421" s="399">
        <v>16.182138442993164</v>
      </c>
      <c r="AL421" s="388">
        <v>5.7787539730661107E-2</v>
      </c>
      <c r="AM421" s="383" t="s">
        <v>17283</v>
      </c>
      <c r="AN421" s="383" t="s">
        <v>17346</v>
      </c>
      <c r="AO421" s="383"/>
      <c r="AP421" s="383"/>
      <c r="AQ421" s="383"/>
      <c r="AR421" s="389"/>
    </row>
    <row r="422" spans="1:44" x14ac:dyDescent="0.25">
      <c r="A422" s="396" t="s">
        <v>17344</v>
      </c>
      <c r="B422" s="383"/>
      <c r="C422" s="383"/>
      <c r="D422" s="383"/>
      <c r="E422" s="383"/>
      <c r="F422" s="383"/>
      <c r="G422" s="383"/>
      <c r="H422" s="383"/>
      <c r="I422" s="383"/>
      <c r="J422" s="383"/>
      <c r="K422" s="383" t="s">
        <v>17345</v>
      </c>
      <c r="L422" s="383"/>
      <c r="M422" s="383"/>
      <c r="N422" s="383" t="s">
        <v>17329</v>
      </c>
      <c r="O422" s="383"/>
      <c r="P422" s="383"/>
      <c r="Q422" s="383"/>
      <c r="R422" s="383"/>
      <c r="S422" s="383"/>
      <c r="T422" s="383"/>
      <c r="U422" s="383"/>
      <c r="V422" s="383"/>
      <c r="W422" s="383"/>
      <c r="X422" s="383"/>
      <c r="Y422" s="397">
        <v>40283</v>
      </c>
      <c r="Z422" s="383"/>
      <c r="AA422" s="383"/>
      <c r="AB422" s="383"/>
      <c r="AC422" s="383"/>
      <c r="AD422" s="383"/>
      <c r="AE422" s="383"/>
      <c r="AF422" s="383"/>
      <c r="AG422" s="383" t="s">
        <v>17282</v>
      </c>
      <c r="AH422" s="387">
        <v>5.74609375</v>
      </c>
      <c r="AI422" s="387">
        <v>93.523475646972656</v>
      </c>
      <c r="AJ422" s="399">
        <v>99.269569396972656</v>
      </c>
      <c r="AK422" s="399">
        <v>16.184091567993164</v>
      </c>
      <c r="AL422" s="388">
        <v>5.7883738036796945E-2</v>
      </c>
      <c r="AM422" s="383" t="s">
        <v>17283</v>
      </c>
      <c r="AN422" s="383" t="s">
        <v>17346</v>
      </c>
      <c r="AO422" s="383"/>
      <c r="AP422" s="383"/>
      <c r="AQ422" s="383"/>
      <c r="AR422" s="389"/>
    </row>
    <row r="423" spans="1:44" x14ac:dyDescent="0.25">
      <c r="A423" s="396" t="s">
        <v>17344</v>
      </c>
      <c r="B423" s="383"/>
      <c r="C423" s="383"/>
      <c r="D423" s="383"/>
      <c r="E423" s="383"/>
      <c r="F423" s="383"/>
      <c r="G423" s="383"/>
      <c r="H423" s="383"/>
      <c r="I423" s="383"/>
      <c r="J423" s="383"/>
      <c r="K423" s="383" t="s">
        <v>17345</v>
      </c>
      <c r="L423" s="383"/>
      <c r="M423" s="383"/>
      <c r="N423" s="383" t="s">
        <v>17329</v>
      </c>
      <c r="O423" s="383"/>
      <c r="P423" s="383"/>
      <c r="Q423" s="383"/>
      <c r="R423" s="383"/>
      <c r="S423" s="383"/>
      <c r="T423" s="383"/>
      <c r="U423" s="383"/>
      <c r="V423" s="383"/>
      <c r="W423" s="383"/>
      <c r="X423" s="383"/>
      <c r="Y423" s="397">
        <v>40283</v>
      </c>
      <c r="Z423" s="383"/>
      <c r="AA423" s="383"/>
      <c r="AB423" s="383"/>
      <c r="AC423" s="383"/>
      <c r="AD423" s="383"/>
      <c r="AE423" s="383"/>
      <c r="AF423" s="383"/>
      <c r="AG423" s="383" t="s">
        <v>17282</v>
      </c>
      <c r="AH423" s="387">
        <v>5.966796875</v>
      </c>
      <c r="AI423" s="387">
        <v>93.459022521972656</v>
      </c>
      <c r="AJ423" s="399">
        <v>99.425819396972656</v>
      </c>
      <c r="AK423" s="399">
        <v>16.195810317993164</v>
      </c>
      <c r="AL423" s="388">
        <v>6.0012549166697425E-2</v>
      </c>
      <c r="AM423" s="383" t="s">
        <v>17283</v>
      </c>
      <c r="AN423" s="383" t="s">
        <v>17346</v>
      </c>
      <c r="AO423" s="383"/>
      <c r="AP423" s="383"/>
      <c r="AQ423" s="383"/>
      <c r="AR423" s="389"/>
    </row>
    <row r="424" spans="1:44" x14ac:dyDescent="0.25">
      <c r="A424" s="396" t="s">
        <v>17344</v>
      </c>
      <c r="B424" s="383"/>
      <c r="C424" s="383"/>
      <c r="D424" s="383"/>
      <c r="E424" s="383"/>
      <c r="F424" s="383"/>
      <c r="G424" s="383"/>
      <c r="H424" s="383"/>
      <c r="I424" s="383"/>
      <c r="J424" s="383"/>
      <c r="K424" s="383" t="s">
        <v>17345</v>
      </c>
      <c r="L424" s="383"/>
      <c r="M424" s="383"/>
      <c r="N424" s="383" t="s">
        <v>17329</v>
      </c>
      <c r="O424" s="383"/>
      <c r="P424" s="383"/>
      <c r="Q424" s="383"/>
      <c r="R424" s="383"/>
      <c r="S424" s="383"/>
      <c r="T424" s="383"/>
      <c r="U424" s="383"/>
      <c r="V424" s="383"/>
      <c r="W424" s="383"/>
      <c r="X424" s="383"/>
      <c r="Y424" s="397">
        <v>40283</v>
      </c>
      <c r="Z424" s="383"/>
      <c r="AA424" s="383"/>
      <c r="AB424" s="383"/>
      <c r="AC424" s="383"/>
      <c r="AD424" s="383"/>
      <c r="AE424" s="383"/>
      <c r="AF424" s="383"/>
      <c r="AG424" s="383" t="s">
        <v>17282</v>
      </c>
      <c r="AH424" s="387">
        <v>6.28515625</v>
      </c>
      <c r="AI424" s="387">
        <v>93.173866271972656</v>
      </c>
      <c r="AJ424" s="399">
        <v>99.459022521972656</v>
      </c>
      <c r="AK424" s="399">
        <v>16.200204849243164</v>
      </c>
      <c r="AL424" s="388">
        <v>6.3193424695195177E-2</v>
      </c>
      <c r="AM424" s="383" t="s">
        <v>17283</v>
      </c>
      <c r="AN424" s="383" t="s">
        <v>17346</v>
      </c>
      <c r="AO424" s="383"/>
      <c r="AP424" s="383"/>
      <c r="AQ424" s="383"/>
      <c r="AR424" s="389"/>
    </row>
    <row r="425" spans="1:44" x14ac:dyDescent="0.25">
      <c r="A425" s="396" t="s">
        <v>17344</v>
      </c>
      <c r="B425" s="383"/>
      <c r="C425" s="383"/>
      <c r="D425" s="383"/>
      <c r="E425" s="383"/>
      <c r="F425" s="383"/>
      <c r="G425" s="383"/>
      <c r="H425" s="383"/>
      <c r="I425" s="383"/>
      <c r="J425" s="383"/>
      <c r="K425" s="383" t="s">
        <v>17345</v>
      </c>
      <c r="L425" s="383"/>
      <c r="M425" s="383"/>
      <c r="N425" s="383" t="s">
        <v>17329</v>
      </c>
      <c r="O425" s="383"/>
      <c r="P425" s="383"/>
      <c r="Q425" s="383"/>
      <c r="R425" s="383"/>
      <c r="S425" s="383"/>
      <c r="T425" s="383"/>
      <c r="U425" s="383"/>
      <c r="V425" s="383"/>
      <c r="W425" s="383"/>
      <c r="X425" s="383"/>
      <c r="Y425" s="397">
        <v>40283</v>
      </c>
      <c r="Z425" s="383"/>
      <c r="AA425" s="383"/>
      <c r="AB425" s="383"/>
      <c r="AC425" s="383"/>
      <c r="AD425" s="383"/>
      <c r="AE425" s="383"/>
      <c r="AF425" s="383"/>
      <c r="AG425" s="383" t="s">
        <v>17282</v>
      </c>
      <c r="AH425" s="387">
        <v>6.0625</v>
      </c>
      <c r="AI425" s="387">
        <v>93.183631896972656</v>
      </c>
      <c r="AJ425" s="399">
        <v>99.246131896972656</v>
      </c>
      <c r="AK425" s="399">
        <v>16.193368911743164</v>
      </c>
      <c r="AL425" s="388">
        <v>6.1085504131218708E-2</v>
      </c>
      <c r="AM425" s="383" t="s">
        <v>17283</v>
      </c>
      <c r="AN425" s="383" t="s">
        <v>17346</v>
      </c>
      <c r="AO425" s="383"/>
      <c r="AP425" s="383"/>
      <c r="AQ425" s="383"/>
      <c r="AR425" s="389"/>
    </row>
    <row r="426" spans="1:44" x14ac:dyDescent="0.25">
      <c r="A426" s="396" t="s">
        <v>17344</v>
      </c>
      <c r="B426" s="383"/>
      <c r="C426" s="383"/>
      <c r="D426" s="383"/>
      <c r="E426" s="383"/>
      <c r="F426" s="383"/>
      <c r="G426" s="383"/>
      <c r="H426" s="383"/>
      <c r="I426" s="383"/>
      <c r="J426" s="383"/>
      <c r="K426" s="383" t="s">
        <v>17345</v>
      </c>
      <c r="L426" s="383"/>
      <c r="M426" s="383"/>
      <c r="N426" s="383" t="s">
        <v>17329</v>
      </c>
      <c r="O426" s="383"/>
      <c r="P426" s="383"/>
      <c r="Q426" s="383"/>
      <c r="R426" s="383"/>
      <c r="S426" s="383"/>
      <c r="T426" s="383"/>
      <c r="U426" s="383"/>
      <c r="V426" s="383"/>
      <c r="W426" s="383"/>
      <c r="X426" s="383"/>
      <c r="Y426" s="397">
        <v>40283</v>
      </c>
      <c r="Z426" s="383"/>
      <c r="AA426" s="383"/>
      <c r="AB426" s="383"/>
      <c r="AC426" s="383"/>
      <c r="AD426" s="383"/>
      <c r="AE426" s="383"/>
      <c r="AF426" s="383"/>
      <c r="AG426" s="383" t="s">
        <v>17282</v>
      </c>
      <c r="AH426" s="387">
        <v>6.064453125</v>
      </c>
      <c r="AI426" s="387">
        <v>93.191444396972656</v>
      </c>
      <c r="AJ426" s="399">
        <v>99.255897521972656</v>
      </c>
      <c r="AK426" s="399">
        <v>16.191904067993164</v>
      </c>
      <c r="AL426" s="388">
        <v>6.1099171700678932E-2</v>
      </c>
      <c r="AM426" s="383" t="s">
        <v>17283</v>
      </c>
      <c r="AN426" s="383" t="s">
        <v>17346</v>
      </c>
      <c r="AO426" s="383"/>
      <c r="AP426" s="383"/>
      <c r="AQ426" s="383"/>
      <c r="AR426" s="389"/>
    </row>
    <row r="427" spans="1:44" x14ac:dyDescent="0.25">
      <c r="A427" s="396" t="s">
        <v>17344</v>
      </c>
      <c r="B427" s="383"/>
      <c r="C427" s="383"/>
      <c r="D427" s="383"/>
      <c r="E427" s="383"/>
      <c r="F427" s="383"/>
      <c r="G427" s="383"/>
      <c r="H427" s="383"/>
      <c r="I427" s="383"/>
      <c r="J427" s="383"/>
      <c r="K427" s="383" t="s">
        <v>17345</v>
      </c>
      <c r="L427" s="383"/>
      <c r="M427" s="383"/>
      <c r="N427" s="383" t="s">
        <v>17329</v>
      </c>
      <c r="O427" s="383"/>
      <c r="P427" s="383"/>
      <c r="Q427" s="383"/>
      <c r="R427" s="383"/>
      <c r="S427" s="383"/>
      <c r="T427" s="383"/>
      <c r="U427" s="383"/>
      <c r="V427" s="383"/>
      <c r="W427" s="383"/>
      <c r="X427" s="383"/>
      <c r="Y427" s="397">
        <v>40283</v>
      </c>
      <c r="Z427" s="383"/>
      <c r="AA427" s="383"/>
      <c r="AB427" s="383"/>
      <c r="AC427" s="383"/>
      <c r="AD427" s="383"/>
      <c r="AE427" s="383"/>
      <c r="AF427" s="383"/>
      <c r="AG427" s="383" t="s">
        <v>17282</v>
      </c>
      <c r="AH427" s="387">
        <v>5.796875</v>
      </c>
      <c r="AI427" s="387">
        <v>93.482460021972656</v>
      </c>
      <c r="AJ427" s="399">
        <v>99.279335021972656</v>
      </c>
      <c r="AK427" s="399">
        <v>16.191415786743164</v>
      </c>
      <c r="AL427" s="388">
        <v>5.8389542987138526E-2</v>
      </c>
      <c r="AM427" s="383" t="s">
        <v>17283</v>
      </c>
      <c r="AN427" s="383" t="s">
        <v>17346</v>
      </c>
      <c r="AO427" s="383"/>
      <c r="AP427" s="383"/>
      <c r="AQ427" s="383"/>
      <c r="AR427" s="389"/>
    </row>
    <row r="428" spans="1:44" x14ac:dyDescent="0.25">
      <c r="A428" s="396" t="s">
        <v>17344</v>
      </c>
      <c r="B428" s="383"/>
      <c r="C428" s="383"/>
      <c r="D428" s="383"/>
      <c r="E428" s="383"/>
      <c r="F428" s="383"/>
      <c r="G428" s="383"/>
      <c r="H428" s="383"/>
      <c r="I428" s="383"/>
      <c r="J428" s="383"/>
      <c r="K428" s="383" t="s">
        <v>17345</v>
      </c>
      <c r="L428" s="383"/>
      <c r="M428" s="383"/>
      <c r="N428" s="383" t="s">
        <v>17329</v>
      </c>
      <c r="O428" s="383"/>
      <c r="P428" s="383"/>
      <c r="Q428" s="383"/>
      <c r="R428" s="383"/>
      <c r="S428" s="383"/>
      <c r="T428" s="383"/>
      <c r="U428" s="383"/>
      <c r="V428" s="383"/>
      <c r="W428" s="383"/>
      <c r="X428" s="383"/>
      <c r="Y428" s="397">
        <v>40283</v>
      </c>
      <c r="Z428" s="383"/>
      <c r="AA428" s="383"/>
      <c r="AB428" s="383"/>
      <c r="AC428" s="383"/>
      <c r="AD428" s="383"/>
      <c r="AE428" s="383"/>
      <c r="AF428" s="383"/>
      <c r="AG428" s="383" t="s">
        <v>17282</v>
      </c>
      <c r="AH428" s="387">
        <v>6.16015625</v>
      </c>
      <c r="AI428" s="387">
        <v>93.455116271972656</v>
      </c>
      <c r="AJ428" s="399">
        <v>99.615272521972656</v>
      </c>
      <c r="AK428" s="399">
        <v>16.196298599243164</v>
      </c>
      <c r="AL428" s="388">
        <v>6.1839475956271893E-2</v>
      </c>
      <c r="AM428" s="383" t="s">
        <v>17283</v>
      </c>
      <c r="AN428" s="383" t="s">
        <v>17346</v>
      </c>
      <c r="AO428" s="383"/>
      <c r="AP428" s="383"/>
      <c r="AQ428" s="383"/>
      <c r="AR428" s="389"/>
    </row>
    <row r="429" spans="1:44" x14ac:dyDescent="0.25">
      <c r="A429" s="396" t="s">
        <v>17344</v>
      </c>
      <c r="B429" s="383"/>
      <c r="C429" s="383"/>
      <c r="D429" s="383"/>
      <c r="E429" s="383"/>
      <c r="F429" s="383"/>
      <c r="G429" s="383"/>
      <c r="H429" s="383"/>
      <c r="I429" s="383"/>
      <c r="J429" s="383"/>
      <c r="K429" s="383" t="s">
        <v>17345</v>
      </c>
      <c r="L429" s="383"/>
      <c r="M429" s="383"/>
      <c r="N429" s="383" t="s">
        <v>17329</v>
      </c>
      <c r="O429" s="383"/>
      <c r="P429" s="383"/>
      <c r="Q429" s="383"/>
      <c r="R429" s="383"/>
      <c r="S429" s="383"/>
      <c r="T429" s="383"/>
      <c r="U429" s="383"/>
      <c r="V429" s="383"/>
      <c r="W429" s="383"/>
      <c r="X429" s="383"/>
      <c r="Y429" s="397">
        <v>40283</v>
      </c>
      <c r="Z429" s="383"/>
      <c r="AA429" s="383"/>
      <c r="AB429" s="383"/>
      <c r="AC429" s="383"/>
      <c r="AD429" s="383"/>
      <c r="AE429" s="383"/>
      <c r="AF429" s="383"/>
      <c r="AG429" s="383" t="s">
        <v>17282</v>
      </c>
      <c r="AH429" s="387">
        <v>6.150390625</v>
      </c>
      <c r="AI429" s="387">
        <v>93.339881896972656</v>
      </c>
      <c r="AJ429" s="399">
        <v>99.490272521972656</v>
      </c>
      <c r="AK429" s="399">
        <v>16.196298599243164</v>
      </c>
      <c r="AL429" s="388">
        <v>6.1819014754851256E-2</v>
      </c>
      <c r="AM429" s="383" t="s">
        <v>17283</v>
      </c>
      <c r="AN429" s="383" t="s">
        <v>17346</v>
      </c>
      <c r="AO429" s="383"/>
      <c r="AP429" s="383"/>
      <c r="AQ429" s="383"/>
      <c r="AR429" s="389"/>
    </row>
    <row r="430" spans="1:44" x14ac:dyDescent="0.25">
      <c r="A430" s="396" t="s">
        <v>17344</v>
      </c>
      <c r="B430" s="383"/>
      <c r="C430" s="383"/>
      <c r="D430" s="383"/>
      <c r="E430" s="383"/>
      <c r="F430" s="383"/>
      <c r="G430" s="383"/>
      <c r="H430" s="383"/>
      <c r="I430" s="383"/>
      <c r="J430" s="383"/>
      <c r="K430" s="383" t="s">
        <v>17345</v>
      </c>
      <c r="L430" s="383"/>
      <c r="M430" s="383"/>
      <c r="N430" s="383" t="s">
        <v>17329</v>
      </c>
      <c r="O430" s="383"/>
      <c r="P430" s="383"/>
      <c r="Q430" s="383"/>
      <c r="R430" s="383"/>
      <c r="S430" s="383"/>
      <c r="T430" s="383"/>
      <c r="U430" s="383"/>
      <c r="V430" s="383"/>
      <c r="W430" s="383"/>
      <c r="X430" s="383"/>
      <c r="Y430" s="397">
        <v>40283</v>
      </c>
      <c r="Z430" s="383"/>
      <c r="AA430" s="383"/>
      <c r="AB430" s="383"/>
      <c r="AC430" s="383"/>
      <c r="AD430" s="383"/>
      <c r="AE430" s="383"/>
      <c r="AF430" s="383"/>
      <c r="AG430" s="383" t="s">
        <v>17282</v>
      </c>
      <c r="AH430" s="387">
        <v>6.15625</v>
      </c>
      <c r="AI430" s="387">
        <v>93.160202026367188</v>
      </c>
      <c r="AJ430" s="399">
        <v>99.316452026367188</v>
      </c>
      <c r="AK430" s="399">
        <v>16.192882537841797</v>
      </c>
      <c r="AL430" s="388">
        <v>6.1986205451294192E-2</v>
      </c>
      <c r="AM430" s="383" t="s">
        <v>17283</v>
      </c>
      <c r="AN430" s="383" t="s">
        <v>17346</v>
      </c>
      <c r="AO430" s="383"/>
      <c r="AP430" s="383"/>
      <c r="AQ430" s="383"/>
      <c r="AR430" s="389"/>
    </row>
    <row r="431" spans="1:44" x14ac:dyDescent="0.25">
      <c r="A431" s="396" t="s">
        <v>17344</v>
      </c>
      <c r="B431" s="383"/>
      <c r="C431" s="383"/>
      <c r="D431" s="383"/>
      <c r="E431" s="383"/>
      <c r="F431" s="383"/>
      <c r="G431" s="383"/>
      <c r="H431" s="383"/>
      <c r="I431" s="383"/>
      <c r="J431" s="383"/>
      <c r="K431" s="383" t="s">
        <v>17345</v>
      </c>
      <c r="L431" s="383"/>
      <c r="M431" s="383"/>
      <c r="N431" s="383" t="s">
        <v>17329</v>
      </c>
      <c r="O431" s="383"/>
      <c r="P431" s="383"/>
      <c r="Q431" s="383"/>
      <c r="R431" s="383"/>
      <c r="S431" s="383"/>
      <c r="T431" s="383"/>
      <c r="U431" s="383"/>
      <c r="V431" s="383"/>
      <c r="W431" s="383"/>
      <c r="X431" s="383"/>
      <c r="Y431" s="397">
        <v>40283</v>
      </c>
      <c r="Z431" s="383"/>
      <c r="AA431" s="383"/>
      <c r="AB431" s="383"/>
      <c r="AC431" s="383"/>
      <c r="AD431" s="383"/>
      <c r="AE431" s="383"/>
      <c r="AF431" s="383"/>
      <c r="AG431" s="383" t="s">
        <v>17282</v>
      </c>
      <c r="AH431" s="387">
        <v>5.9453125</v>
      </c>
      <c r="AI431" s="387">
        <v>93.205123901367188</v>
      </c>
      <c r="AJ431" s="399">
        <v>99.150436401367188</v>
      </c>
      <c r="AK431" s="399">
        <v>16.186534881591797</v>
      </c>
      <c r="AL431" s="388">
        <v>5.996254495474939E-2</v>
      </c>
      <c r="AM431" s="383" t="s">
        <v>17283</v>
      </c>
      <c r="AN431" s="383" t="s">
        <v>17346</v>
      </c>
      <c r="AO431" s="383"/>
      <c r="AP431" s="383"/>
      <c r="AQ431" s="383"/>
      <c r="AR431" s="389"/>
    </row>
    <row r="432" spans="1:44" x14ac:dyDescent="0.25">
      <c r="A432" s="396" t="s">
        <v>17344</v>
      </c>
      <c r="B432" s="383"/>
      <c r="C432" s="383"/>
      <c r="D432" s="383"/>
      <c r="E432" s="383"/>
      <c r="F432" s="383"/>
      <c r="G432" s="383"/>
      <c r="H432" s="383"/>
      <c r="I432" s="383"/>
      <c r="J432" s="383"/>
      <c r="K432" s="383" t="s">
        <v>17345</v>
      </c>
      <c r="L432" s="383"/>
      <c r="M432" s="383"/>
      <c r="N432" s="383" t="s">
        <v>17329</v>
      </c>
      <c r="O432" s="383"/>
      <c r="P432" s="383"/>
      <c r="Q432" s="383"/>
      <c r="R432" s="383"/>
      <c r="S432" s="383"/>
      <c r="T432" s="383"/>
      <c r="U432" s="383"/>
      <c r="V432" s="383"/>
      <c r="W432" s="383"/>
      <c r="X432" s="383"/>
      <c r="Y432" s="397">
        <v>40283</v>
      </c>
      <c r="Z432" s="383"/>
      <c r="AA432" s="383"/>
      <c r="AB432" s="383"/>
      <c r="AC432" s="383"/>
      <c r="AD432" s="383"/>
      <c r="AE432" s="383"/>
      <c r="AF432" s="383"/>
      <c r="AG432" s="383" t="s">
        <v>17282</v>
      </c>
      <c r="AH432" s="387">
        <v>5.97265625</v>
      </c>
      <c r="AI432" s="387">
        <v>93.398483276367188</v>
      </c>
      <c r="AJ432" s="399">
        <v>99.371139526367188</v>
      </c>
      <c r="AK432" s="399">
        <v>16.186534881591797</v>
      </c>
      <c r="AL432" s="388">
        <v>6.0104536170838739E-2</v>
      </c>
      <c r="AM432" s="383" t="s">
        <v>17283</v>
      </c>
      <c r="AN432" s="383" t="s">
        <v>17346</v>
      </c>
      <c r="AO432" s="383"/>
      <c r="AP432" s="383"/>
      <c r="AQ432" s="383"/>
      <c r="AR432" s="389"/>
    </row>
    <row r="433" spans="1:44" x14ac:dyDescent="0.25">
      <c r="A433" s="396" t="s">
        <v>17344</v>
      </c>
      <c r="B433" s="383"/>
      <c r="C433" s="383"/>
      <c r="D433" s="383"/>
      <c r="E433" s="383"/>
      <c r="F433" s="383"/>
      <c r="G433" s="383"/>
      <c r="H433" s="383"/>
      <c r="I433" s="383"/>
      <c r="J433" s="383"/>
      <c r="K433" s="383" t="s">
        <v>17345</v>
      </c>
      <c r="L433" s="383"/>
      <c r="M433" s="383"/>
      <c r="N433" s="383" t="s">
        <v>17329</v>
      </c>
      <c r="O433" s="383"/>
      <c r="P433" s="383"/>
      <c r="Q433" s="383"/>
      <c r="R433" s="383"/>
      <c r="S433" s="383"/>
      <c r="T433" s="383"/>
      <c r="U433" s="383"/>
      <c r="V433" s="383"/>
      <c r="W433" s="383"/>
      <c r="X433" s="383"/>
      <c r="Y433" s="397">
        <v>40283</v>
      </c>
      <c r="Z433" s="383"/>
      <c r="AA433" s="383"/>
      <c r="AB433" s="383"/>
      <c r="AC433" s="383"/>
      <c r="AD433" s="383"/>
      <c r="AE433" s="383"/>
      <c r="AF433" s="383"/>
      <c r="AG433" s="383" t="s">
        <v>17282</v>
      </c>
      <c r="AH433" s="387">
        <v>5.857421875</v>
      </c>
      <c r="AI433" s="387">
        <v>93.550827026367188</v>
      </c>
      <c r="AJ433" s="399">
        <v>99.408248901367188</v>
      </c>
      <c r="AK433" s="399">
        <v>16.192882537841797</v>
      </c>
      <c r="AL433" s="388">
        <v>5.8922895632250102E-2</v>
      </c>
      <c r="AM433" s="383" t="s">
        <v>17283</v>
      </c>
      <c r="AN433" s="383" t="s">
        <v>17346</v>
      </c>
      <c r="AO433" s="383"/>
      <c r="AP433" s="383"/>
      <c r="AQ433" s="383"/>
      <c r="AR433" s="389"/>
    </row>
    <row r="434" spans="1:44" x14ac:dyDescent="0.25">
      <c r="A434" s="396" t="s">
        <v>17344</v>
      </c>
      <c r="B434" s="383"/>
      <c r="C434" s="383"/>
      <c r="D434" s="383"/>
      <c r="E434" s="383"/>
      <c r="F434" s="383"/>
      <c r="G434" s="383"/>
      <c r="H434" s="383"/>
      <c r="I434" s="383"/>
      <c r="J434" s="383"/>
      <c r="K434" s="383" t="s">
        <v>17345</v>
      </c>
      <c r="L434" s="383"/>
      <c r="M434" s="383"/>
      <c r="N434" s="383" t="s">
        <v>17329</v>
      </c>
      <c r="O434" s="383"/>
      <c r="P434" s="383"/>
      <c r="Q434" s="383"/>
      <c r="R434" s="383"/>
      <c r="S434" s="383"/>
      <c r="T434" s="383"/>
      <c r="U434" s="383"/>
      <c r="V434" s="383"/>
      <c r="W434" s="383"/>
      <c r="X434" s="383"/>
      <c r="Y434" s="397">
        <v>40283</v>
      </c>
      <c r="Z434" s="383"/>
      <c r="AA434" s="383"/>
      <c r="AB434" s="383"/>
      <c r="AC434" s="383"/>
      <c r="AD434" s="383"/>
      <c r="AE434" s="383"/>
      <c r="AF434" s="383"/>
      <c r="AG434" s="383" t="s">
        <v>17282</v>
      </c>
      <c r="AH434" s="387">
        <v>5.8984375</v>
      </c>
      <c r="AI434" s="387">
        <v>93.513717651367188</v>
      </c>
      <c r="AJ434" s="399">
        <v>99.412155151367188</v>
      </c>
      <c r="AK434" s="399">
        <v>16.194347381591797</v>
      </c>
      <c r="AL434" s="388">
        <v>5.9333161935971573E-2</v>
      </c>
      <c r="AM434" s="383" t="s">
        <v>17283</v>
      </c>
      <c r="AN434" s="383" t="s">
        <v>17346</v>
      </c>
      <c r="AO434" s="383"/>
      <c r="AP434" s="383"/>
      <c r="AQ434" s="383"/>
      <c r="AR434" s="389"/>
    </row>
    <row r="435" spans="1:44" x14ac:dyDescent="0.25">
      <c r="A435" s="396" t="s">
        <v>17344</v>
      </c>
      <c r="B435" s="383"/>
      <c r="C435" s="383"/>
      <c r="D435" s="383"/>
      <c r="E435" s="383"/>
      <c r="F435" s="383"/>
      <c r="G435" s="383"/>
      <c r="H435" s="383"/>
      <c r="I435" s="383"/>
      <c r="J435" s="383"/>
      <c r="K435" s="383" t="s">
        <v>17345</v>
      </c>
      <c r="L435" s="383"/>
      <c r="M435" s="383"/>
      <c r="N435" s="383" t="s">
        <v>17329</v>
      </c>
      <c r="O435" s="383"/>
      <c r="P435" s="383"/>
      <c r="Q435" s="383"/>
      <c r="R435" s="383"/>
      <c r="S435" s="383"/>
      <c r="T435" s="383"/>
      <c r="U435" s="383"/>
      <c r="V435" s="383"/>
      <c r="W435" s="383"/>
      <c r="X435" s="383"/>
      <c r="Y435" s="397">
        <v>40283</v>
      </c>
      <c r="Z435" s="383"/>
      <c r="AA435" s="383"/>
      <c r="AB435" s="383"/>
      <c r="AC435" s="383"/>
      <c r="AD435" s="383"/>
      <c r="AE435" s="383"/>
      <c r="AF435" s="383"/>
      <c r="AG435" s="383" t="s">
        <v>17282</v>
      </c>
      <c r="AH435" s="387">
        <v>5.880859375</v>
      </c>
      <c r="AI435" s="387">
        <v>93.587936401367188</v>
      </c>
      <c r="AJ435" s="399">
        <v>99.468795776367188</v>
      </c>
      <c r="AK435" s="399">
        <v>16.175304412841797</v>
      </c>
      <c r="AL435" s="388">
        <v>5.9122655794705367E-2</v>
      </c>
      <c r="AM435" s="383" t="s">
        <v>17283</v>
      </c>
      <c r="AN435" s="383" t="s">
        <v>17346</v>
      </c>
      <c r="AO435" s="383"/>
      <c r="AP435" s="383"/>
      <c r="AQ435" s="383"/>
      <c r="AR435" s="389"/>
    </row>
    <row r="436" spans="1:44" x14ac:dyDescent="0.25">
      <c r="A436" s="396" t="s">
        <v>17344</v>
      </c>
      <c r="B436" s="383"/>
      <c r="C436" s="383"/>
      <c r="D436" s="383"/>
      <c r="E436" s="383"/>
      <c r="F436" s="383"/>
      <c r="G436" s="383"/>
      <c r="H436" s="383"/>
      <c r="I436" s="383"/>
      <c r="J436" s="383"/>
      <c r="K436" s="383" t="s">
        <v>17345</v>
      </c>
      <c r="L436" s="383"/>
      <c r="M436" s="383"/>
      <c r="N436" s="383" t="s">
        <v>17329</v>
      </c>
      <c r="O436" s="383"/>
      <c r="P436" s="383"/>
      <c r="Q436" s="383"/>
      <c r="R436" s="383"/>
      <c r="S436" s="383"/>
      <c r="T436" s="383"/>
      <c r="U436" s="383"/>
      <c r="V436" s="383"/>
      <c r="W436" s="383"/>
      <c r="X436" s="383"/>
      <c r="Y436" s="397">
        <v>40283</v>
      </c>
      <c r="Z436" s="383"/>
      <c r="AA436" s="383"/>
      <c r="AB436" s="383"/>
      <c r="AC436" s="383"/>
      <c r="AD436" s="383"/>
      <c r="AE436" s="383"/>
      <c r="AF436" s="383"/>
      <c r="AG436" s="383" t="s">
        <v>17282</v>
      </c>
      <c r="AH436" s="387">
        <v>5.958984375</v>
      </c>
      <c r="AI436" s="387">
        <v>93.384811401367188</v>
      </c>
      <c r="AJ436" s="399">
        <v>99.343795776367188</v>
      </c>
      <c r="AK436" s="399">
        <v>16.176769256591797</v>
      </c>
      <c r="AL436" s="388">
        <v>5.9983457733125772E-2</v>
      </c>
      <c r="AM436" s="383" t="s">
        <v>17283</v>
      </c>
      <c r="AN436" s="383" t="s">
        <v>17346</v>
      </c>
      <c r="AO436" s="383"/>
      <c r="AP436" s="383"/>
      <c r="AQ436" s="383"/>
      <c r="AR436" s="389"/>
    </row>
    <row r="437" spans="1:44" x14ac:dyDescent="0.25">
      <c r="A437" s="396" t="s">
        <v>17344</v>
      </c>
      <c r="B437" s="383"/>
      <c r="C437" s="383"/>
      <c r="D437" s="383"/>
      <c r="E437" s="383"/>
      <c r="F437" s="383"/>
      <c r="G437" s="383"/>
      <c r="H437" s="383"/>
      <c r="I437" s="383"/>
      <c r="J437" s="383"/>
      <c r="K437" s="383" t="s">
        <v>17345</v>
      </c>
      <c r="L437" s="383"/>
      <c r="M437" s="383"/>
      <c r="N437" s="383" t="s">
        <v>17329</v>
      </c>
      <c r="O437" s="383"/>
      <c r="P437" s="383"/>
      <c r="Q437" s="383"/>
      <c r="R437" s="383"/>
      <c r="S437" s="383"/>
      <c r="T437" s="383"/>
      <c r="U437" s="383"/>
      <c r="V437" s="383"/>
      <c r="W437" s="383"/>
      <c r="X437" s="383"/>
      <c r="Y437" s="397">
        <v>40283</v>
      </c>
      <c r="Z437" s="383"/>
      <c r="AA437" s="383"/>
      <c r="AB437" s="383"/>
      <c r="AC437" s="383"/>
      <c r="AD437" s="383"/>
      <c r="AE437" s="383"/>
      <c r="AF437" s="383"/>
      <c r="AG437" s="383" t="s">
        <v>17282</v>
      </c>
      <c r="AH437" s="387">
        <v>6.126953125</v>
      </c>
      <c r="AI437" s="387">
        <v>93.464889526367188</v>
      </c>
      <c r="AJ437" s="399">
        <v>99.591842651367188</v>
      </c>
      <c r="AK437" s="399">
        <v>16.182628631591797</v>
      </c>
      <c r="AL437" s="388">
        <v>6.1520632231377735E-2</v>
      </c>
      <c r="AM437" s="383" t="s">
        <v>17283</v>
      </c>
      <c r="AN437" s="383" t="s">
        <v>17346</v>
      </c>
      <c r="AO437" s="383"/>
      <c r="AP437" s="383"/>
      <c r="AQ437" s="383"/>
      <c r="AR437" s="389"/>
    </row>
    <row r="438" spans="1:44" x14ac:dyDescent="0.25">
      <c r="A438" s="396" t="s">
        <v>17344</v>
      </c>
      <c r="B438" s="383"/>
      <c r="C438" s="383"/>
      <c r="D438" s="383"/>
      <c r="E438" s="383"/>
      <c r="F438" s="383"/>
      <c r="G438" s="383"/>
      <c r="H438" s="383"/>
      <c r="I438" s="383"/>
      <c r="J438" s="383"/>
      <c r="K438" s="383" t="s">
        <v>17345</v>
      </c>
      <c r="L438" s="383"/>
      <c r="M438" s="383"/>
      <c r="N438" s="383" t="s">
        <v>17329</v>
      </c>
      <c r="O438" s="383"/>
      <c r="P438" s="383"/>
      <c r="Q438" s="383"/>
      <c r="R438" s="383"/>
      <c r="S438" s="383"/>
      <c r="T438" s="383"/>
      <c r="U438" s="383"/>
      <c r="V438" s="383"/>
      <c r="W438" s="383"/>
      <c r="X438" s="383"/>
      <c r="Y438" s="397">
        <v>40283</v>
      </c>
      <c r="Z438" s="383"/>
      <c r="AA438" s="383"/>
      <c r="AB438" s="383"/>
      <c r="AC438" s="383"/>
      <c r="AD438" s="383"/>
      <c r="AE438" s="383"/>
      <c r="AF438" s="383"/>
      <c r="AG438" s="383" t="s">
        <v>17282</v>
      </c>
      <c r="AH438" s="387">
        <v>6.076171875</v>
      </c>
      <c r="AI438" s="387">
        <v>93.603569030761719</v>
      </c>
      <c r="AJ438" s="399">
        <v>99.679740905761719</v>
      </c>
      <c r="AK438" s="399">
        <v>16.18165397644043</v>
      </c>
      <c r="AL438" s="388">
        <v>6.0956938890365665E-2</v>
      </c>
      <c r="AM438" s="383" t="s">
        <v>17283</v>
      </c>
      <c r="AN438" s="383" t="s">
        <v>17346</v>
      </c>
      <c r="AO438" s="383"/>
      <c r="AP438" s="383"/>
      <c r="AQ438" s="383"/>
      <c r="AR438" s="389"/>
    </row>
    <row r="439" spans="1:44" x14ac:dyDescent="0.25">
      <c r="A439" s="396" t="s">
        <v>17344</v>
      </c>
      <c r="B439" s="383"/>
      <c r="C439" s="383"/>
      <c r="D439" s="383"/>
      <c r="E439" s="383"/>
      <c r="F439" s="383"/>
      <c r="G439" s="383"/>
      <c r="H439" s="383"/>
      <c r="I439" s="383"/>
      <c r="J439" s="383"/>
      <c r="K439" s="383" t="s">
        <v>17345</v>
      </c>
      <c r="L439" s="383"/>
      <c r="M439" s="383"/>
      <c r="N439" s="383" t="s">
        <v>17329</v>
      </c>
      <c r="O439" s="383"/>
      <c r="P439" s="383"/>
      <c r="Q439" s="383"/>
      <c r="R439" s="383"/>
      <c r="S439" s="383"/>
      <c r="T439" s="383"/>
      <c r="U439" s="383"/>
      <c r="V439" s="383"/>
      <c r="W439" s="383"/>
      <c r="X439" s="383"/>
      <c r="Y439" s="397">
        <v>40283</v>
      </c>
      <c r="Z439" s="383"/>
      <c r="AA439" s="383"/>
      <c r="AB439" s="383"/>
      <c r="AC439" s="383"/>
      <c r="AD439" s="383"/>
      <c r="AE439" s="383"/>
      <c r="AF439" s="383"/>
      <c r="AG439" s="383" t="s">
        <v>17282</v>
      </c>
      <c r="AH439" s="387">
        <v>5.958984375</v>
      </c>
      <c r="AI439" s="387">
        <v>93.564506530761719</v>
      </c>
      <c r="AJ439" s="399">
        <v>99.523490905761719</v>
      </c>
      <c r="AK439" s="399">
        <v>16.18751335144043</v>
      </c>
      <c r="AL439" s="388">
        <v>5.9875154305454696E-2</v>
      </c>
      <c r="AM439" s="383" t="s">
        <v>17283</v>
      </c>
      <c r="AN439" s="383" t="s">
        <v>17346</v>
      </c>
      <c r="AO439" s="383"/>
      <c r="AP439" s="383"/>
      <c r="AQ439" s="383"/>
      <c r="AR439" s="389"/>
    </row>
    <row r="440" spans="1:44" x14ac:dyDescent="0.25">
      <c r="A440" s="396" t="s">
        <v>17344</v>
      </c>
      <c r="B440" s="383"/>
      <c r="C440" s="383"/>
      <c r="D440" s="383"/>
      <c r="E440" s="383"/>
      <c r="F440" s="383"/>
      <c r="G440" s="383"/>
      <c r="H440" s="383"/>
      <c r="I440" s="383"/>
      <c r="J440" s="383"/>
      <c r="K440" s="383" t="s">
        <v>17345</v>
      </c>
      <c r="L440" s="383"/>
      <c r="M440" s="383"/>
      <c r="N440" s="383" t="s">
        <v>17329</v>
      </c>
      <c r="O440" s="383"/>
      <c r="P440" s="383"/>
      <c r="Q440" s="383"/>
      <c r="R440" s="383"/>
      <c r="S440" s="383"/>
      <c r="T440" s="383"/>
      <c r="U440" s="383"/>
      <c r="V440" s="383"/>
      <c r="W440" s="383"/>
      <c r="X440" s="383"/>
      <c r="Y440" s="397">
        <v>40283</v>
      </c>
      <c r="Z440" s="383"/>
      <c r="AA440" s="383"/>
      <c r="AB440" s="383"/>
      <c r="AC440" s="383"/>
      <c r="AD440" s="383"/>
      <c r="AE440" s="383"/>
      <c r="AF440" s="383"/>
      <c r="AG440" s="383" t="s">
        <v>17282</v>
      </c>
      <c r="AH440" s="387">
        <v>6.009765625</v>
      </c>
      <c r="AI440" s="387">
        <v>93.679740905761719</v>
      </c>
      <c r="AJ440" s="399">
        <v>99.689506530761719</v>
      </c>
      <c r="AK440" s="399">
        <v>16.18653678894043</v>
      </c>
      <c r="AL440" s="388">
        <v>6.0284836730990686E-2</v>
      </c>
      <c r="AM440" s="383" t="s">
        <v>17283</v>
      </c>
      <c r="AN440" s="383" t="s">
        <v>17346</v>
      </c>
      <c r="AO440" s="383"/>
      <c r="AP440" s="383"/>
      <c r="AQ440" s="383"/>
      <c r="AR440" s="389"/>
    </row>
    <row r="441" spans="1:44" x14ac:dyDescent="0.25">
      <c r="A441" s="396" t="s">
        <v>17344</v>
      </c>
      <c r="B441" s="383"/>
      <c r="C441" s="383"/>
      <c r="D441" s="383"/>
      <c r="E441" s="383"/>
      <c r="F441" s="383"/>
      <c r="G441" s="383"/>
      <c r="H441" s="383"/>
      <c r="I441" s="383"/>
      <c r="J441" s="383"/>
      <c r="K441" s="383" t="s">
        <v>17345</v>
      </c>
      <c r="L441" s="383"/>
      <c r="M441" s="383"/>
      <c r="N441" s="383" t="s">
        <v>17329</v>
      </c>
      <c r="O441" s="383"/>
      <c r="P441" s="383"/>
      <c r="Q441" s="383"/>
      <c r="R441" s="383"/>
      <c r="S441" s="383"/>
      <c r="T441" s="383"/>
      <c r="U441" s="383"/>
      <c r="V441" s="383"/>
      <c r="W441" s="383"/>
      <c r="X441" s="383"/>
      <c r="Y441" s="397">
        <v>40283</v>
      </c>
      <c r="Z441" s="383"/>
      <c r="AA441" s="383"/>
      <c r="AB441" s="383"/>
      <c r="AC441" s="383"/>
      <c r="AD441" s="383"/>
      <c r="AE441" s="383"/>
      <c r="AF441" s="383"/>
      <c r="AG441" s="383" t="s">
        <v>17282</v>
      </c>
      <c r="AH441" s="387">
        <v>5.779296875</v>
      </c>
      <c r="AI441" s="387">
        <v>93.646537780761719</v>
      </c>
      <c r="AJ441" s="399">
        <v>99.425834655761719</v>
      </c>
      <c r="AK441" s="399">
        <v>16.18604850769043</v>
      </c>
      <c r="AL441" s="388">
        <v>5.8126712187123591E-2</v>
      </c>
      <c r="AM441" s="383" t="s">
        <v>17283</v>
      </c>
      <c r="AN441" s="383" t="s">
        <v>17346</v>
      </c>
      <c r="AO441" s="383"/>
      <c r="AP441" s="383"/>
      <c r="AQ441" s="383"/>
      <c r="AR441" s="389"/>
    </row>
    <row r="442" spans="1:44" x14ac:dyDescent="0.25">
      <c r="A442" s="396" t="s">
        <v>17344</v>
      </c>
      <c r="B442" s="383"/>
      <c r="C442" s="383"/>
      <c r="D442" s="383"/>
      <c r="E442" s="383"/>
      <c r="F442" s="383"/>
      <c r="G442" s="383"/>
      <c r="H442" s="383"/>
      <c r="I442" s="383"/>
      <c r="J442" s="383"/>
      <c r="K442" s="383" t="s">
        <v>17345</v>
      </c>
      <c r="L442" s="383"/>
      <c r="M442" s="383"/>
      <c r="N442" s="383" t="s">
        <v>17329</v>
      </c>
      <c r="O442" s="383"/>
      <c r="P442" s="383"/>
      <c r="Q442" s="383"/>
      <c r="R442" s="383"/>
      <c r="S442" s="383"/>
      <c r="T442" s="383"/>
      <c r="U442" s="383"/>
      <c r="V442" s="383"/>
      <c r="W442" s="383"/>
      <c r="X442" s="383"/>
      <c r="Y442" s="397">
        <v>40283</v>
      </c>
      <c r="Z442" s="383"/>
      <c r="AA442" s="383"/>
      <c r="AB442" s="383"/>
      <c r="AC442" s="383"/>
      <c r="AD442" s="383"/>
      <c r="AE442" s="383"/>
      <c r="AF442" s="383"/>
      <c r="AG442" s="383" t="s">
        <v>17282</v>
      </c>
      <c r="AH442" s="387">
        <v>5.650390625</v>
      </c>
      <c r="AI442" s="387">
        <v>93.605522155761719</v>
      </c>
      <c r="AJ442" s="399">
        <v>99.255912780761719</v>
      </c>
      <c r="AK442" s="399">
        <v>16.18604850769043</v>
      </c>
      <c r="AL442" s="388">
        <v>5.6927496475506566E-2</v>
      </c>
      <c r="AM442" s="383" t="s">
        <v>17283</v>
      </c>
      <c r="AN442" s="383" t="s">
        <v>17346</v>
      </c>
      <c r="AO442" s="383"/>
      <c r="AP442" s="383"/>
      <c r="AQ442" s="383"/>
      <c r="AR442" s="389"/>
    </row>
    <row r="443" spans="1:44" x14ac:dyDescent="0.25">
      <c r="A443" s="396" t="s">
        <v>17344</v>
      </c>
      <c r="B443" s="383"/>
      <c r="C443" s="383"/>
      <c r="D443" s="383"/>
      <c r="E443" s="383"/>
      <c r="F443" s="383"/>
      <c r="G443" s="383"/>
      <c r="H443" s="383"/>
      <c r="I443" s="383"/>
      <c r="J443" s="383"/>
      <c r="K443" s="383" t="s">
        <v>17345</v>
      </c>
      <c r="L443" s="383"/>
      <c r="M443" s="383"/>
      <c r="N443" s="383" t="s">
        <v>17329</v>
      </c>
      <c r="O443" s="383"/>
      <c r="P443" s="383"/>
      <c r="Q443" s="383"/>
      <c r="R443" s="383"/>
      <c r="S443" s="383"/>
      <c r="T443" s="383"/>
      <c r="U443" s="383"/>
      <c r="V443" s="383"/>
      <c r="W443" s="383"/>
      <c r="X443" s="383"/>
      <c r="Y443" s="397">
        <v>40283</v>
      </c>
      <c r="Z443" s="383"/>
      <c r="AA443" s="383"/>
      <c r="AB443" s="383"/>
      <c r="AC443" s="383"/>
      <c r="AD443" s="383"/>
      <c r="AE443" s="383"/>
      <c r="AF443" s="383"/>
      <c r="AG443" s="383" t="s">
        <v>17282</v>
      </c>
      <c r="AH443" s="387">
        <v>5.939453125</v>
      </c>
      <c r="AI443" s="387">
        <v>93.638725280761719</v>
      </c>
      <c r="AJ443" s="399">
        <v>99.578178405761719</v>
      </c>
      <c r="AK443" s="399">
        <v>16.18653678894043</v>
      </c>
      <c r="AL443" s="388">
        <v>5.9646131512848963E-2</v>
      </c>
      <c r="AM443" s="383" t="s">
        <v>17283</v>
      </c>
      <c r="AN443" s="383" t="s">
        <v>17346</v>
      </c>
      <c r="AO443" s="383"/>
      <c r="AP443" s="383"/>
      <c r="AQ443" s="383"/>
      <c r="AR443" s="389"/>
    </row>
    <row r="444" spans="1:44" x14ac:dyDescent="0.25">
      <c r="A444" s="396" t="s">
        <v>17344</v>
      </c>
      <c r="B444" s="383"/>
      <c r="C444" s="383"/>
      <c r="D444" s="383"/>
      <c r="E444" s="383"/>
      <c r="F444" s="383"/>
      <c r="G444" s="383"/>
      <c r="H444" s="383"/>
      <c r="I444" s="383"/>
      <c r="J444" s="383"/>
      <c r="K444" s="383" t="s">
        <v>17345</v>
      </c>
      <c r="L444" s="383"/>
      <c r="M444" s="383"/>
      <c r="N444" s="383" t="s">
        <v>17329</v>
      </c>
      <c r="O444" s="383"/>
      <c r="P444" s="383"/>
      <c r="Q444" s="383"/>
      <c r="R444" s="383"/>
      <c r="S444" s="383"/>
      <c r="T444" s="383"/>
      <c r="U444" s="383"/>
      <c r="V444" s="383"/>
      <c r="W444" s="383"/>
      <c r="X444" s="383"/>
      <c r="Y444" s="397">
        <v>40283</v>
      </c>
      <c r="Z444" s="383"/>
      <c r="AA444" s="383"/>
      <c r="AB444" s="383"/>
      <c r="AC444" s="383"/>
      <c r="AD444" s="383"/>
      <c r="AE444" s="383"/>
      <c r="AF444" s="383"/>
      <c r="AG444" s="383" t="s">
        <v>17282</v>
      </c>
      <c r="AH444" s="387">
        <v>5.65625</v>
      </c>
      <c r="AI444" s="387">
        <v>93.798881530761719</v>
      </c>
      <c r="AJ444" s="399">
        <v>99.455131530761719</v>
      </c>
      <c r="AK444" s="399">
        <v>16.18702507019043</v>
      </c>
      <c r="AL444" s="388">
        <v>5.6872379664497333E-2</v>
      </c>
      <c r="AM444" s="383" t="s">
        <v>17283</v>
      </c>
      <c r="AN444" s="383" t="s">
        <v>17346</v>
      </c>
      <c r="AO444" s="383"/>
      <c r="AP444" s="383"/>
      <c r="AQ444" s="383"/>
      <c r="AR444" s="389"/>
    </row>
    <row r="445" spans="1:44" x14ac:dyDescent="0.25">
      <c r="A445" s="396" t="s">
        <v>17344</v>
      </c>
      <c r="B445" s="383"/>
      <c r="C445" s="383"/>
      <c r="D445" s="383"/>
      <c r="E445" s="383"/>
      <c r="F445" s="383"/>
      <c r="G445" s="383"/>
      <c r="H445" s="383"/>
      <c r="I445" s="383"/>
      <c r="J445" s="383"/>
      <c r="K445" s="383" t="s">
        <v>17345</v>
      </c>
      <c r="L445" s="383"/>
      <c r="M445" s="383"/>
      <c r="N445" s="383" t="s">
        <v>17329</v>
      </c>
      <c r="O445" s="383"/>
      <c r="P445" s="383"/>
      <c r="Q445" s="383"/>
      <c r="R445" s="383"/>
      <c r="S445" s="383"/>
      <c r="T445" s="383"/>
      <c r="U445" s="383"/>
      <c r="V445" s="383"/>
      <c r="W445" s="383"/>
      <c r="X445" s="383"/>
      <c r="Y445" s="397">
        <v>40283</v>
      </c>
      <c r="Z445" s="383"/>
      <c r="AA445" s="383"/>
      <c r="AB445" s="383"/>
      <c r="AC445" s="383"/>
      <c r="AD445" s="383"/>
      <c r="AE445" s="383"/>
      <c r="AF445" s="383"/>
      <c r="AG445" s="383" t="s">
        <v>17282</v>
      </c>
      <c r="AH445" s="387">
        <v>5.884765625</v>
      </c>
      <c r="AI445" s="387">
        <v>93.584037780761719</v>
      </c>
      <c r="AJ445" s="399">
        <v>99.468803405761719</v>
      </c>
      <c r="AK445" s="399">
        <v>16.18848991394043</v>
      </c>
      <c r="AL445" s="388">
        <v>5.9161922366697796E-2</v>
      </c>
      <c r="AM445" s="383" t="s">
        <v>17283</v>
      </c>
      <c r="AN445" s="383" t="s">
        <v>17346</v>
      </c>
      <c r="AO445" s="383"/>
      <c r="AP445" s="383"/>
      <c r="AQ445" s="383"/>
      <c r="AR445" s="389"/>
    </row>
    <row r="446" spans="1:44" x14ac:dyDescent="0.25">
      <c r="A446" s="396" t="s">
        <v>17344</v>
      </c>
      <c r="B446" s="383"/>
      <c r="C446" s="383"/>
      <c r="D446" s="383"/>
      <c r="E446" s="383"/>
      <c r="F446" s="383"/>
      <c r="G446" s="383"/>
      <c r="H446" s="383"/>
      <c r="I446" s="383"/>
      <c r="J446" s="383"/>
      <c r="K446" s="383" t="s">
        <v>17345</v>
      </c>
      <c r="L446" s="383"/>
      <c r="M446" s="383"/>
      <c r="N446" s="383" t="s">
        <v>17329</v>
      </c>
      <c r="O446" s="383"/>
      <c r="P446" s="383"/>
      <c r="Q446" s="383"/>
      <c r="R446" s="383"/>
      <c r="S446" s="383"/>
      <c r="T446" s="383"/>
      <c r="U446" s="383"/>
      <c r="V446" s="383"/>
      <c r="W446" s="383"/>
      <c r="X446" s="383"/>
      <c r="Y446" s="397">
        <v>40283</v>
      </c>
      <c r="Z446" s="383"/>
      <c r="AA446" s="383"/>
      <c r="AB446" s="383"/>
      <c r="AC446" s="383"/>
      <c r="AD446" s="383"/>
      <c r="AE446" s="383"/>
      <c r="AF446" s="383"/>
      <c r="AG446" s="383" t="s">
        <v>17282</v>
      </c>
      <c r="AH446" s="387">
        <v>5.958984375</v>
      </c>
      <c r="AI446" s="387">
        <v>93.587944030761719</v>
      </c>
      <c r="AJ446" s="399">
        <v>99.546928405761719</v>
      </c>
      <c r="AK446" s="399">
        <v>16.18604850769043</v>
      </c>
      <c r="AL446" s="388">
        <v>5.9861057196166564E-2</v>
      </c>
      <c r="AM446" s="383" t="s">
        <v>17283</v>
      </c>
      <c r="AN446" s="383" t="s">
        <v>17346</v>
      </c>
      <c r="AO446" s="383"/>
      <c r="AP446" s="383"/>
      <c r="AQ446" s="383"/>
      <c r="AR446" s="389"/>
    </row>
    <row r="447" spans="1:44" x14ac:dyDescent="0.25">
      <c r="A447" s="396" t="s">
        <v>17344</v>
      </c>
      <c r="B447" s="383"/>
      <c r="C447" s="383"/>
      <c r="D447" s="383"/>
      <c r="E447" s="383"/>
      <c r="F447" s="383"/>
      <c r="G447" s="383"/>
      <c r="H447" s="383"/>
      <c r="I447" s="383"/>
      <c r="J447" s="383"/>
      <c r="K447" s="383" t="s">
        <v>17345</v>
      </c>
      <c r="L447" s="383"/>
      <c r="M447" s="383"/>
      <c r="N447" s="383" t="s">
        <v>17329</v>
      </c>
      <c r="O447" s="383"/>
      <c r="P447" s="383"/>
      <c r="Q447" s="383"/>
      <c r="R447" s="383"/>
      <c r="S447" s="383"/>
      <c r="T447" s="383"/>
      <c r="U447" s="383"/>
      <c r="V447" s="383"/>
      <c r="W447" s="383"/>
      <c r="X447" s="383"/>
      <c r="Y447" s="397">
        <v>40283</v>
      </c>
      <c r="Z447" s="383"/>
      <c r="AA447" s="383"/>
      <c r="AB447" s="383"/>
      <c r="AC447" s="383"/>
      <c r="AD447" s="383"/>
      <c r="AE447" s="383"/>
      <c r="AF447" s="383"/>
      <c r="AG447" s="383" t="s">
        <v>17282</v>
      </c>
      <c r="AH447" s="387">
        <v>6.0859375</v>
      </c>
      <c r="AI447" s="387">
        <v>93.41796875</v>
      </c>
      <c r="AJ447" s="399">
        <v>99.50390625</v>
      </c>
      <c r="AK447" s="399">
        <v>16.1806640625</v>
      </c>
      <c r="AL447" s="388">
        <v>6.1162799827268091E-2</v>
      </c>
      <c r="AM447" s="383" t="s">
        <v>17283</v>
      </c>
      <c r="AN447" s="383" t="s">
        <v>17346</v>
      </c>
      <c r="AO447" s="383"/>
      <c r="AP447" s="383"/>
      <c r="AQ447" s="383"/>
      <c r="AR447" s="389"/>
    </row>
    <row r="448" spans="1:44" x14ac:dyDescent="0.25">
      <c r="A448" s="396" t="s">
        <v>17344</v>
      </c>
      <c r="B448" s="383"/>
      <c r="C448" s="383"/>
      <c r="D448" s="383"/>
      <c r="E448" s="383"/>
      <c r="F448" s="383"/>
      <c r="G448" s="383"/>
      <c r="H448" s="383"/>
      <c r="I448" s="383"/>
      <c r="J448" s="383"/>
      <c r="K448" s="383" t="s">
        <v>17345</v>
      </c>
      <c r="L448" s="383"/>
      <c r="M448" s="383"/>
      <c r="N448" s="383" t="s">
        <v>17329</v>
      </c>
      <c r="O448" s="383"/>
      <c r="P448" s="383"/>
      <c r="Q448" s="383"/>
      <c r="R448" s="383"/>
      <c r="S448" s="383"/>
      <c r="T448" s="383"/>
      <c r="U448" s="383"/>
      <c r="V448" s="383"/>
      <c r="W448" s="383"/>
      <c r="X448" s="383"/>
      <c r="Y448" s="397">
        <v>40283</v>
      </c>
      <c r="Z448" s="383"/>
      <c r="AA448" s="383"/>
      <c r="AB448" s="383"/>
      <c r="AC448" s="383"/>
      <c r="AD448" s="383"/>
      <c r="AE448" s="383"/>
      <c r="AF448" s="383"/>
      <c r="AG448" s="383" t="s">
        <v>17282</v>
      </c>
      <c r="AH448" s="387">
        <v>6.017578125</v>
      </c>
      <c r="AI448" s="387">
        <v>93.29296875</v>
      </c>
      <c r="AJ448" s="399">
        <v>99.310546875</v>
      </c>
      <c r="AK448" s="399">
        <v>16.17919921875</v>
      </c>
      <c r="AL448" s="388">
        <v>6.0593545341908077E-2</v>
      </c>
      <c r="AM448" s="383" t="s">
        <v>17283</v>
      </c>
      <c r="AN448" s="383" t="s">
        <v>17346</v>
      </c>
      <c r="AO448" s="383"/>
      <c r="AP448" s="383"/>
      <c r="AQ448" s="383"/>
      <c r="AR448" s="389"/>
    </row>
    <row r="449" spans="1:44" x14ac:dyDescent="0.25">
      <c r="A449" s="396" t="s">
        <v>17344</v>
      </c>
      <c r="B449" s="383"/>
      <c r="C449" s="383"/>
      <c r="D449" s="383"/>
      <c r="E449" s="383"/>
      <c r="F449" s="383"/>
      <c r="G449" s="383"/>
      <c r="H449" s="383"/>
      <c r="I449" s="383"/>
      <c r="J449" s="383"/>
      <c r="K449" s="383" t="s">
        <v>17345</v>
      </c>
      <c r="L449" s="383"/>
      <c r="M449" s="383"/>
      <c r="N449" s="383" t="s">
        <v>17329</v>
      </c>
      <c r="O449" s="383"/>
      <c r="P449" s="383"/>
      <c r="Q449" s="383"/>
      <c r="R449" s="383"/>
      <c r="S449" s="383"/>
      <c r="T449" s="383"/>
      <c r="U449" s="383"/>
      <c r="V449" s="383"/>
      <c r="W449" s="383"/>
      <c r="X449" s="383"/>
      <c r="Y449" s="397">
        <v>40283</v>
      </c>
      <c r="Z449" s="383"/>
      <c r="AA449" s="383"/>
      <c r="AB449" s="383"/>
      <c r="AC449" s="383"/>
      <c r="AD449" s="383"/>
      <c r="AE449" s="383"/>
      <c r="AF449" s="383"/>
      <c r="AG449" s="383" t="s">
        <v>17282</v>
      </c>
      <c r="AH449" s="387">
        <v>5.7734375</v>
      </c>
      <c r="AI449" s="387">
        <v>93.41796875</v>
      </c>
      <c r="AJ449" s="399">
        <v>99.19140625</v>
      </c>
      <c r="AK449" s="399">
        <v>16.18115234375</v>
      </c>
      <c r="AL449" s="388">
        <v>5.8205017130705312E-2</v>
      </c>
      <c r="AM449" s="383" t="s">
        <v>17283</v>
      </c>
      <c r="AN449" s="383" t="s">
        <v>17346</v>
      </c>
      <c r="AO449" s="383"/>
      <c r="AP449" s="383"/>
      <c r="AQ449" s="383"/>
      <c r="AR449" s="389"/>
    </row>
    <row r="450" spans="1:44" x14ac:dyDescent="0.25">
      <c r="A450" s="396" t="s">
        <v>17344</v>
      </c>
      <c r="B450" s="383"/>
      <c r="C450" s="383"/>
      <c r="D450" s="383"/>
      <c r="E450" s="383"/>
      <c r="F450" s="383"/>
      <c r="G450" s="383"/>
      <c r="H450" s="383"/>
      <c r="I450" s="383"/>
      <c r="J450" s="383"/>
      <c r="K450" s="383" t="s">
        <v>17345</v>
      </c>
      <c r="L450" s="383"/>
      <c r="M450" s="383"/>
      <c r="N450" s="383" t="s">
        <v>17329</v>
      </c>
      <c r="O450" s="383"/>
      <c r="P450" s="383"/>
      <c r="Q450" s="383"/>
      <c r="R450" s="383"/>
      <c r="S450" s="383"/>
      <c r="T450" s="383"/>
      <c r="U450" s="383"/>
      <c r="V450" s="383"/>
      <c r="W450" s="383"/>
      <c r="X450" s="383"/>
      <c r="Y450" s="397">
        <v>40283</v>
      </c>
      <c r="Z450" s="383"/>
      <c r="AA450" s="383"/>
      <c r="AB450" s="383"/>
      <c r="AC450" s="383"/>
      <c r="AD450" s="383"/>
      <c r="AE450" s="383"/>
      <c r="AF450" s="383"/>
      <c r="AG450" s="383" t="s">
        <v>17282</v>
      </c>
      <c r="AH450" s="387">
        <v>6.00390625</v>
      </c>
      <c r="AI450" s="387">
        <v>93.4921875</v>
      </c>
      <c r="AJ450" s="399">
        <v>99.49609375</v>
      </c>
      <c r="AK450" s="399">
        <v>16.18115234375</v>
      </c>
      <c r="AL450" s="388">
        <v>6.0343135330375719E-2</v>
      </c>
      <c r="AM450" s="383" t="s">
        <v>17283</v>
      </c>
      <c r="AN450" s="383" t="s">
        <v>17346</v>
      </c>
      <c r="AO450" s="383"/>
      <c r="AP450" s="383"/>
      <c r="AQ450" s="383"/>
      <c r="AR450" s="389"/>
    </row>
    <row r="451" spans="1:44" x14ac:dyDescent="0.25">
      <c r="A451" s="396" t="s">
        <v>17344</v>
      </c>
      <c r="B451" s="383"/>
      <c r="C451" s="383"/>
      <c r="D451" s="383"/>
      <c r="E451" s="383"/>
      <c r="F451" s="383"/>
      <c r="G451" s="383"/>
      <c r="H451" s="383"/>
      <c r="I451" s="383"/>
      <c r="J451" s="383"/>
      <c r="K451" s="383" t="s">
        <v>17345</v>
      </c>
      <c r="L451" s="383"/>
      <c r="M451" s="383"/>
      <c r="N451" s="383" t="s">
        <v>17329</v>
      </c>
      <c r="O451" s="383"/>
      <c r="P451" s="383"/>
      <c r="Q451" s="383"/>
      <c r="R451" s="383"/>
      <c r="S451" s="383"/>
      <c r="T451" s="383"/>
      <c r="U451" s="383"/>
      <c r="V451" s="383"/>
      <c r="W451" s="383"/>
      <c r="X451" s="383"/>
      <c r="Y451" s="397">
        <v>40283</v>
      </c>
      <c r="Z451" s="383"/>
      <c r="AA451" s="383"/>
      <c r="AB451" s="383"/>
      <c r="AC451" s="383"/>
      <c r="AD451" s="383"/>
      <c r="AE451" s="383"/>
      <c r="AF451" s="383"/>
      <c r="AG451" s="383" t="s">
        <v>17282</v>
      </c>
      <c r="AH451" s="387">
        <v>6.1875</v>
      </c>
      <c r="AI451" s="387">
        <v>93.5234375</v>
      </c>
      <c r="AJ451" s="399">
        <v>99.7109375</v>
      </c>
      <c r="AK451" s="399">
        <v>16.18896484375</v>
      </c>
      <c r="AL451" s="388">
        <v>6.2054375930423879E-2</v>
      </c>
      <c r="AM451" s="383" t="s">
        <v>17283</v>
      </c>
      <c r="AN451" s="383" t="s">
        <v>17346</v>
      </c>
      <c r="AO451" s="383"/>
      <c r="AP451" s="383"/>
      <c r="AQ451" s="383"/>
      <c r="AR451" s="389"/>
    </row>
    <row r="452" spans="1:44" x14ac:dyDescent="0.25">
      <c r="A452" s="396" t="s">
        <v>17344</v>
      </c>
      <c r="B452" s="383"/>
      <c r="C452" s="383"/>
      <c r="D452" s="383"/>
      <c r="E452" s="383"/>
      <c r="F452" s="383"/>
      <c r="G452" s="383"/>
      <c r="H452" s="383"/>
      <c r="I452" s="383"/>
      <c r="J452" s="383"/>
      <c r="K452" s="383" t="s">
        <v>17345</v>
      </c>
      <c r="L452" s="383"/>
      <c r="M452" s="383"/>
      <c r="N452" s="383" t="s">
        <v>17329</v>
      </c>
      <c r="O452" s="383"/>
      <c r="P452" s="383"/>
      <c r="Q452" s="383"/>
      <c r="R452" s="383"/>
      <c r="S452" s="383"/>
      <c r="T452" s="383"/>
      <c r="U452" s="383"/>
      <c r="V452" s="383"/>
      <c r="W452" s="383"/>
      <c r="X452" s="383"/>
      <c r="Y452" s="397">
        <v>40283</v>
      </c>
      <c r="Z452" s="383"/>
      <c r="AA452" s="383"/>
      <c r="AB452" s="383"/>
      <c r="AC452" s="383"/>
      <c r="AD452" s="383"/>
      <c r="AE452" s="383"/>
      <c r="AF452" s="383"/>
      <c r="AG452" s="383" t="s">
        <v>17282</v>
      </c>
      <c r="AH452" s="387">
        <v>6.232421875</v>
      </c>
      <c r="AI452" s="387">
        <v>93.54296875</v>
      </c>
      <c r="AJ452" s="399">
        <v>99.775390625</v>
      </c>
      <c r="AK452" s="399">
        <v>16.18701171875</v>
      </c>
      <c r="AL452" s="388">
        <v>6.2464519917784088E-2</v>
      </c>
      <c r="AM452" s="383" t="s">
        <v>17283</v>
      </c>
      <c r="AN452" s="383" t="s">
        <v>17346</v>
      </c>
      <c r="AO452" s="383"/>
      <c r="AP452" s="383"/>
      <c r="AQ452" s="383"/>
      <c r="AR452" s="389"/>
    </row>
    <row r="453" spans="1:44" x14ac:dyDescent="0.25">
      <c r="A453" s="396" t="s">
        <v>17344</v>
      </c>
      <c r="B453" s="383"/>
      <c r="C453" s="383"/>
      <c r="D453" s="383"/>
      <c r="E453" s="383"/>
      <c r="F453" s="383"/>
      <c r="G453" s="383"/>
      <c r="H453" s="383"/>
      <c r="I453" s="383"/>
      <c r="J453" s="383"/>
      <c r="K453" s="383" t="s">
        <v>17345</v>
      </c>
      <c r="L453" s="383"/>
      <c r="M453" s="383"/>
      <c r="N453" s="383" t="s">
        <v>17329</v>
      </c>
      <c r="O453" s="383"/>
      <c r="P453" s="383"/>
      <c r="Q453" s="383"/>
      <c r="R453" s="383"/>
      <c r="S453" s="383"/>
      <c r="T453" s="383"/>
      <c r="U453" s="383"/>
      <c r="V453" s="383"/>
      <c r="W453" s="383"/>
      <c r="X453" s="383"/>
      <c r="Y453" s="397">
        <v>40283</v>
      </c>
      <c r="Z453" s="383"/>
      <c r="AA453" s="383"/>
      <c r="AB453" s="383"/>
      <c r="AC453" s="383"/>
      <c r="AD453" s="383"/>
      <c r="AE453" s="383"/>
      <c r="AF453" s="383"/>
      <c r="AG453" s="383" t="s">
        <v>17282</v>
      </c>
      <c r="AH453" s="387">
        <v>6.326171875</v>
      </c>
      <c r="AI453" s="387">
        <v>93.2890625</v>
      </c>
      <c r="AJ453" s="399">
        <v>99.615234375</v>
      </c>
      <c r="AK453" s="399">
        <v>16.1796875</v>
      </c>
      <c r="AL453" s="388">
        <v>6.350606827049389E-2</v>
      </c>
      <c r="AM453" s="383" t="s">
        <v>17283</v>
      </c>
      <c r="AN453" s="383" t="s">
        <v>17346</v>
      </c>
      <c r="AO453" s="383"/>
      <c r="AP453" s="383"/>
      <c r="AQ453" s="383"/>
      <c r="AR453" s="389"/>
    </row>
    <row r="454" spans="1:44" x14ac:dyDescent="0.25">
      <c r="A454" s="396" t="s">
        <v>17344</v>
      </c>
      <c r="B454" s="383"/>
      <c r="C454" s="383"/>
      <c r="D454" s="383"/>
      <c r="E454" s="383"/>
      <c r="F454" s="383"/>
      <c r="G454" s="383"/>
      <c r="H454" s="383"/>
      <c r="I454" s="383"/>
      <c r="J454" s="383"/>
      <c r="K454" s="383" t="s">
        <v>17345</v>
      </c>
      <c r="L454" s="383"/>
      <c r="M454" s="383"/>
      <c r="N454" s="383" t="s">
        <v>17329</v>
      </c>
      <c r="O454" s="383"/>
      <c r="P454" s="383"/>
      <c r="Q454" s="383"/>
      <c r="R454" s="383"/>
      <c r="S454" s="383"/>
      <c r="T454" s="383"/>
      <c r="U454" s="383"/>
      <c r="V454" s="383"/>
      <c r="W454" s="383"/>
      <c r="X454" s="383"/>
      <c r="Y454" s="397">
        <v>40283</v>
      </c>
      <c r="Z454" s="383"/>
      <c r="AA454" s="383"/>
      <c r="AB454" s="383"/>
      <c r="AC454" s="383"/>
      <c r="AD454" s="383"/>
      <c r="AE454" s="383"/>
      <c r="AF454" s="383"/>
      <c r="AG454" s="383" t="s">
        <v>17282</v>
      </c>
      <c r="AH454" s="387">
        <v>6.0546875</v>
      </c>
      <c r="AI454" s="387">
        <v>93.173828125</v>
      </c>
      <c r="AJ454" s="399">
        <v>99.228515625</v>
      </c>
      <c r="AK454" s="399">
        <v>16.177734375</v>
      </c>
      <c r="AL454" s="388">
        <v>6.1017616376340914E-2</v>
      </c>
      <c r="AM454" s="383" t="s">
        <v>17283</v>
      </c>
      <c r="AN454" s="383" t="s">
        <v>17346</v>
      </c>
      <c r="AO454" s="383"/>
      <c r="AP454" s="383"/>
      <c r="AQ454" s="383"/>
      <c r="AR454" s="389"/>
    </row>
    <row r="455" spans="1:44" x14ac:dyDescent="0.25">
      <c r="A455" s="396" t="s">
        <v>17344</v>
      </c>
      <c r="B455" s="383"/>
      <c r="C455" s="383"/>
      <c r="D455" s="383"/>
      <c r="E455" s="383"/>
      <c r="F455" s="383"/>
      <c r="G455" s="383"/>
      <c r="H455" s="383"/>
      <c r="I455" s="383"/>
      <c r="J455" s="383"/>
      <c r="K455" s="383" t="s">
        <v>17345</v>
      </c>
      <c r="L455" s="383"/>
      <c r="M455" s="383"/>
      <c r="N455" s="383" t="s">
        <v>17329</v>
      </c>
      <c r="O455" s="383"/>
      <c r="P455" s="383"/>
      <c r="Q455" s="383"/>
      <c r="R455" s="383"/>
      <c r="S455" s="383"/>
      <c r="T455" s="383"/>
      <c r="U455" s="383"/>
      <c r="V455" s="383"/>
      <c r="W455" s="383"/>
      <c r="X455" s="383"/>
      <c r="Y455" s="397">
        <v>40283</v>
      </c>
      <c r="Z455" s="383"/>
      <c r="AA455" s="383"/>
      <c r="AB455" s="383"/>
      <c r="AC455" s="383"/>
      <c r="AD455" s="383"/>
      <c r="AE455" s="383"/>
      <c r="AF455" s="383"/>
      <c r="AG455" s="383" t="s">
        <v>17282</v>
      </c>
      <c r="AH455" s="387">
        <v>5.966796875</v>
      </c>
      <c r="AI455" s="387">
        <v>93.312507629394531</v>
      </c>
      <c r="AJ455" s="399">
        <v>99.279304504394531</v>
      </c>
      <c r="AK455" s="399">
        <v>16.179689407348633</v>
      </c>
      <c r="AL455" s="388">
        <v>6.010111477700656E-2</v>
      </c>
      <c r="AM455" s="383" t="s">
        <v>17283</v>
      </c>
      <c r="AN455" s="383" t="s">
        <v>17346</v>
      </c>
      <c r="AO455" s="383"/>
      <c r="AP455" s="383"/>
      <c r="AQ455" s="383"/>
      <c r="AR455" s="389"/>
    </row>
    <row r="456" spans="1:44" x14ac:dyDescent="0.25">
      <c r="A456" s="396" t="s">
        <v>17344</v>
      </c>
      <c r="B456" s="383"/>
      <c r="C456" s="383"/>
      <c r="D456" s="383"/>
      <c r="E456" s="383"/>
      <c r="F456" s="383"/>
      <c r="G456" s="383"/>
      <c r="H456" s="383"/>
      <c r="I456" s="383"/>
      <c r="J456" s="383"/>
      <c r="K456" s="383" t="s">
        <v>17345</v>
      </c>
      <c r="L456" s="383"/>
      <c r="M456" s="383"/>
      <c r="N456" s="383" t="s">
        <v>17329</v>
      </c>
      <c r="O456" s="383"/>
      <c r="P456" s="383"/>
      <c r="Q456" s="383"/>
      <c r="R456" s="383"/>
      <c r="S456" s="383"/>
      <c r="T456" s="383"/>
      <c r="U456" s="383"/>
      <c r="V456" s="383"/>
      <c r="W456" s="383"/>
      <c r="X456" s="383"/>
      <c r="Y456" s="397">
        <v>40283</v>
      </c>
      <c r="Z456" s="383"/>
      <c r="AA456" s="383"/>
      <c r="AB456" s="383"/>
      <c r="AC456" s="383"/>
      <c r="AD456" s="383"/>
      <c r="AE456" s="383"/>
      <c r="AF456" s="383"/>
      <c r="AG456" s="383" t="s">
        <v>17282</v>
      </c>
      <c r="AH456" s="387">
        <v>5.76953125</v>
      </c>
      <c r="AI456" s="387">
        <v>93.734382629394531</v>
      </c>
      <c r="AJ456" s="399">
        <v>99.503913879394531</v>
      </c>
      <c r="AK456" s="399">
        <v>16.177248001098633</v>
      </c>
      <c r="AL456" s="388">
        <v>5.7982957906490613E-2</v>
      </c>
      <c r="AM456" s="383" t="s">
        <v>17283</v>
      </c>
      <c r="AN456" s="383" t="s">
        <v>17346</v>
      </c>
      <c r="AO456" s="383"/>
      <c r="AP456" s="383"/>
      <c r="AQ456" s="383"/>
      <c r="AR456" s="389"/>
    </row>
    <row r="457" spans="1:44" x14ac:dyDescent="0.25">
      <c r="A457" s="396" t="s">
        <v>17344</v>
      </c>
      <c r="B457" s="383"/>
      <c r="C457" s="383"/>
      <c r="D457" s="383"/>
      <c r="E457" s="383"/>
      <c r="F457" s="383"/>
      <c r="G457" s="383"/>
      <c r="H457" s="383"/>
      <c r="I457" s="383"/>
      <c r="J457" s="383"/>
      <c r="K457" s="383" t="s">
        <v>17345</v>
      </c>
      <c r="L457" s="383"/>
      <c r="M457" s="383"/>
      <c r="N457" s="383" t="s">
        <v>17329</v>
      </c>
      <c r="O457" s="383"/>
      <c r="P457" s="383"/>
      <c r="Q457" s="383"/>
      <c r="R457" s="383"/>
      <c r="S457" s="383"/>
      <c r="T457" s="383"/>
      <c r="U457" s="383"/>
      <c r="V457" s="383"/>
      <c r="W457" s="383"/>
      <c r="X457" s="383"/>
      <c r="Y457" s="397">
        <v>40283</v>
      </c>
      <c r="Z457" s="383"/>
      <c r="AA457" s="383"/>
      <c r="AB457" s="383"/>
      <c r="AC457" s="383"/>
      <c r="AD457" s="383"/>
      <c r="AE457" s="383"/>
      <c r="AF457" s="383"/>
      <c r="AG457" s="383" t="s">
        <v>17282</v>
      </c>
      <c r="AH457" s="387">
        <v>6.046875</v>
      </c>
      <c r="AI457" s="387">
        <v>93.578132629394531</v>
      </c>
      <c r="AJ457" s="399">
        <v>99.625007629394531</v>
      </c>
      <c r="AK457" s="399">
        <v>16.185548782348633</v>
      </c>
      <c r="AL457" s="388">
        <v>6.0696356706886306E-2</v>
      </c>
      <c r="AM457" s="383" t="s">
        <v>17283</v>
      </c>
      <c r="AN457" s="383" t="s">
        <v>17346</v>
      </c>
      <c r="AO457" s="383"/>
      <c r="AP457" s="383"/>
      <c r="AQ457" s="383"/>
      <c r="AR457" s="389"/>
    </row>
    <row r="458" spans="1:44" x14ac:dyDescent="0.25">
      <c r="A458" s="396" t="s">
        <v>17344</v>
      </c>
      <c r="B458" s="383"/>
      <c r="C458" s="383"/>
      <c r="D458" s="383"/>
      <c r="E458" s="383"/>
      <c r="F458" s="383"/>
      <c r="G458" s="383"/>
      <c r="H458" s="383"/>
      <c r="I458" s="383"/>
      <c r="J458" s="383"/>
      <c r="K458" s="383" t="s">
        <v>17345</v>
      </c>
      <c r="L458" s="383"/>
      <c r="M458" s="383"/>
      <c r="N458" s="383" t="s">
        <v>17329</v>
      </c>
      <c r="O458" s="383"/>
      <c r="P458" s="383"/>
      <c r="Q458" s="383"/>
      <c r="R458" s="383"/>
      <c r="S458" s="383"/>
      <c r="T458" s="383"/>
      <c r="U458" s="383"/>
      <c r="V458" s="383"/>
      <c r="W458" s="383"/>
      <c r="X458" s="383"/>
      <c r="Y458" s="397">
        <v>40283</v>
      </c>
      <c r="Z458" s="383"/>
      <c r="AA458" s="383"/>
      <c r="AB458" s="383"/>
      <c r="AC458" s="383"/>
      <c r="AD458" s="383"/>
      <c r="AE458" s="383"/>
      <c r="AF458" s="383"/>
      <c r="AG458" s="383" t="s">
        <v>17282</v>
      </c>
      <c r="AH458" s="387">
        <v>5.91796875</v>
      </c>
      <c r="AI458" s="387">
        <v>93.605476379394531</v>
      </c>
      <c r="AJ458" s="399">
        <v>99.523445129394531</v>
      </c>
      <c r="AK458" s="399">
        <v>16.175783157348633</v>
      </c>
      <c r="AL458" s="388">
        <v>5.9463061616343821E-2</v>
      </c>
      <c r="AM458" s="383" t="s">
        <v>17283</v>
      </c>
      <c r="AN458" s="383" t="s">
        <v>17346</v>
      </c>
      <c r="AO458" s="383"/>
      <c r="AP458" s="383"/>
      <c r="AQ458" s="383"/>
      <c r="AR458" s="389"/>
    </row>
    <row r="459" spans="1:44" x14ac:dyDescent="0.25">
      <c r="A459" s="396" t="s">
        <v>17344</v>
      </c>
      <c r="B459" s="383"/>
      <c r="C459" s="383"/>
      <c r="D459" s="383"/>
      <c r="E459" s="383"/>
      <c r="F459" s="383"/>
      <c r="G459" s="383"/>
      <c r="H459" s="383"/>
      <c r="I459" s="383"/>
      <c r="J459" s="383"/>
      <c r="K459" s="383" t="s">
        <v>17345</v>
      </c>
      <c r="L459" s="383"/>
      <c r="M459" s="383"/>
      <c r="N459" s="383" t="s">
        <v>17329</v>
      </c>
      <c r="O459" s="383"/>
      <c r="P459" s="383"/>
      <c r="Q459" s="383"/>
      <c r="R459" s="383"/>
      <c r="S459" s="383"/>
      <c r="T459" s="383"/>
      <c r="U459" s="383"/>
      <c r="V459" s="383"/>
      <c r="W459" s="383"/>
      <c r="X459" s="383"/>
      <c r="Y459" s="397">
        <v>40283</v>
      </c>
      <c r="Z459" s="383"/>
      <c r="AA459" s="383"/>
      <c r="AB459" s="383"/>
      <c r="AC459" s="383"/>
      <c r="AD459" s="383"/>
      <c r="AE459" s="383"/>
      <c r="AF459" s="383"/>
      <c r="AG459" s="383" t="s">
        <v>17282</v>
      </c>
      <c r="AH459" s="387">
        <v>5.900390625</v>
      </c>
      <c r="AI459" s="387">
        <v>93.755867004394531</v>
      </c>
      <c r="AJ459" s="399">
        <v>99.656257629394531</v>
      </c>
      <c r="AK459" s="399">
        <v>16.179689407348633</v>
      </c>
      <c r="AL459" s="388">
        <v>5.9207427264051961E-2</v>
      </c>
      <c r="AM459" s="383" t="s">
        <v>17283</v>
      </c>
      <c r="AN459" s="383" t="s">
        <v>17346</v>
      </c>
      <c r="AO459" s="383"/>
      <c r="AP459" s="383"/>
      <c r="AQ459" s="383"/>
      <c r="AR459" s="389"/>
    </row>
    <row r="460" spans="1:44" x14ac:dyDescent="0.25">
      <c r="A460" s="396" t="s">
        <v>17344</v>
      </c>
      <c r="B460" s="383"/>
      <c r="C460" s="383"/>
      <c r="D460" s="383"/>
      <c r="E460" s="383"/>
      <c r="F460" s="383"/>
      <c r="G460" s="383"/>
      <c r="H460" s="383"/>
      <c r="I460" s="383"/>
      <c r="J460" s="383"/>
      <c r="K460" s="383" t="s">
        <v>17345</v>
      </c>
      <c r="L460" s="383"/>
      <c r="M460" s="383"/>
      <c r="N460" s="383" t="s">
        <v>17329</v>
      </c>
      <c r="O460" s="383"/>
      <c r="P460" s="383"/>
      <c r="Q460" s="383"/>
      <c r="R460" s="383"/>
      <c r="S460" s="383"/>
      <c r="T460" s="383"/>
      <c r="U460" s="383"/>
      <c r="V460" s="383"/>
      <c r="W460" s="383"/>
      <c r="X460" s="383"/>
      <c r="Y460" s="397">
        <v>40283</v>
      </c>
      <c r="Z460" s="383"/>
      <c r="AA460" s="383"/>
      <c r="AB460" s="383"/>
      <c r="AC460" s="383"/>
      <c r="AD460" s="383"/>
      <c r="AE460" s="383"/>
      <c r="AF460" s="383"/>
      <c r="AG460" s="383" t="s">
        <v>17282</v>
      </c>
      <c r="AH460" s="387">
        <v>5.744140625</v>
      </c>
      <c r="AI460" s="387">
        <v>93.695320129394531</v>
      </c>
      <c r="AJ460" s="399">
        <v>99.439460754394531</v>
      </c>
      <c r="AK460" s="399">
        <v>16.179201126098633</v>
      </c>
      <c r="AL460" s="388">
        <v>5.7765202882459808E-2</v>
      </c>
      <c r="AM460" s="383" t="s">
        <v>17283</v>
      </c>
      <c r="AN460" s="383" t="s">
        <v>17346</v>
      </c>
      <c r="AO460" s="383"/>
      <c r="AP460" s="383"/>
      <c r="AQ460" s="383"/>
      <c r="AR460" s="389"/>
    </row>
    <row r="461" spans="1:44" x14ac:dyDescent="0.25">
      <c r="A461" s="396" t="s">
        <v>17344</v>
      </c>
      <c r="B461" s="383"/>
      <c r="C461" s="383"/>
      <c r="D461" s="383"/>
      <c r="E461" s="383"/>
      <c r="F461" s="383"/>
      <c r="G461" s="383"/>
      <c r="H461" s="383"/>
      <c r="I461" s="383"/>
      <c r="J461" s="383"/>
      <c r="K461" s="383" t="s">
        <v>17345</v>
      </c>
      <c r="L461" s="383"/>
      <c r="M461" s="383"/>
      <c r="N461" s="383" t="s">
        <v>17329</v>
      </c>
      <c r="O461" s="383"/>
      <c r="P461" s="383"/>
      <c r="Q461" s="383"/>
      <c r="R461" s="383"/>
      <c r="S461" s="383"/>
      <c r="T461" s="383"/>
      <c r="U461" s="383"/>
      <c r="V461" s="383"/>
      <c r="W461" s="383"/>
      <c r="X461" s="383"/>
      <c r="Y461" s="397">
        <v>40283</v>
      </c>
      <c r="Z461" s="383"/>
      <c r="AA461" s="383"/>
      <c r="AB461" s="383"/>
      <c r="AC461" s="383"/>
      <c r="AD461" s="383"/>
      <c r="AE461" s="383"/>
      <c r="AF461" s="383"/>
      <c r="AG461" s="383" t="s">
        <v>17282</v>
      </c>
      <c r="AH461" s="387">
        <v>5.95703125</v>
      </c>
      <c r="AI461" s="387">
        <v>93.833992004394531</v>
      </c>
      <c r="AJ461" s="399">
        <v>99.791023254394531</v>
      </c>
      <c r="AK461" s="399">
        <v>16.176271438598633</v>
      </c>
      <c r="AL461" s="388">
        <v>5.9695061296384376E-2</v>
      </c>
      <c r="AM461" s="383" t="s">
        <v>17283</v>
      </c>
      <c r="AN461" s="383" t="s">
        <v>17346</v>
      </c>
      <c r="AO461" s="383"/>
      <c r="AP461" s="383"/>
      <c r="AQ461" s="383"/>
      <c r="AR461" s="389"/>
    </row>
    <row r="462" spans="1:44" x14ac:dyDescent="0.25">
      <c r="A462" s="396" t="s">
        <v>17344</v>
      </c>
      <c r="B462" s="383"/>
      <c r="C462" s="383"/>
      <c r="D462" s="383"/>
      <c r="E462" s="383"/>
      <c r="F462" s="383"/>
      <c r="G462" s="383"/>
      <c r="H462" s="383"/>
      <c r="I462" s="383"/>
      <c r="J462" s="383"/>
      <c r="K462" s="383" t="s">
        <v>17345</v>
      </c>
      <c r="L462" s="383"/>
      <c r="M462" s="383"/>
      <c r="N462" s="383" t="s">
        <v>17329</v>
      </c>
      <c r="O462" s="383"/>
      <c r="P462" s="383"/>
      <c r="Q462" s="383"/>
      <c r="R462" s="383"/>
      <c r="S462" s="383"/>
      <c r="T462" s="383"/>
      <c r="U462" s="383"/>
      <c r="V462" s="383"/>
      <c r="W462" s="383"/>
      <c r="X462" s="383"/>
      <c r="Y462" s="397">
        <v>40283</v>
      </c>
      <c r="Z462" s="383"/>
      <c r="AA462" s="383"/>
      <c r="AB462" s="383"/>
      <c r="AC462" s="383"/>
      <c r="AD462" s="383"/>
      <c r="AE462" s="383"/>
      <c r="AF462" s="383"/>
      <c r="AG462" s="383" t="s">
        <v>17282</v>
      </c>
      <c r="AH462" s="387">
        <v>5.939453125</v>
      </c>
      <c r="AI462" s="387">
        <v>93.712898254394531</v>
      </c>
      <c r="AJ462" s="399">
        <v>99.652351379394531</v>
      </c>
      <c r="AK462" s="399">
        <v>16.175783157348633</v>
      </c>
      <c r="AL462" s="388">
        <v>5.9601735862583188E-2</v>
      </c>
      <c r="AM462" s="383" t="s">
        <v>17283</v>
      </c>
      <c r="AN462" s="383" t="s">
        <v>17346</v>
      </c>
      <c r="AO462" s="383"/>
      <c r="AP462" s="383"/>
      <c r="AQ462" s="383"/>
      <c r="AR462" s="389"/>
    </row>
    <row r="463" spans="1:44" x14ac:dyDescent="0.25">
      <c r="A463" s="396" t="s">
        <v>17344</v>
      </c>
      <c r="B463" s="383"/>
      <c r="C463" s="383"/>
      <c r="D463" s="383"/>
      <c r="E463" s="383"/>
      <c r="F463" s="383"/>
      <c r="G463" s="383"/>
      <c r="H463" s="383"/>
      <c r="I463" s="383"/>
      <c r="J463" s="383"/>
      <c r="K463" s="383" t="s">
        <v>17345</v>
      </c>
      <c r="L463" s="383"/>
      <c r="M463" s="383"/>
      <c r="N463" s="383" t="s">
        <v>17329</v>
      </c>
      <c r="O463" s="383"/>
      <c r="P463" s="383"/>
      <c r="Q463" s="383"/>
      <c r="R463" s="383"/>
      <c r="S463" s="383"/>
      <c r="T463" s="383"/>
      <c r="U463" s="383"/>
      <c r="V463" s="383"/>
      <c r="W463" s="383"/>
      <c r="X463" s="383"/>
      <c r="Y463" s="397">
        <v>40283</v>
      </c>
      <c r="Z463" s="383"/>
      <c r="AA463" s="383"/>
      <c r="AB463" s="383"/>
      <c r="AC463" s="383"/>
      <c r="AD463" s="383"/>
      <c r="AE463" s="383"/>
      <c r="AF463" s="383"/>
      <c r="AG463" s="383" t="s">
        <v>17282</v>
      </c>
      <c r="AH463" s="387">
        <v>5.91796875</v>
      </c>
      <c r="AI463" s="387">
        <v>93.564460754394531</v>
      </c>
      <c r="AJ463" s="399">
        <v>99.482429504394531</v>
      </c>
      <c r="AK463" s="399">
        <v>16.181642532348633</v>
      </c>
      <c r="AL463" s="388">
        <v>5.948757765046922E-2</v>
      </c>
      <c r="AM463" s="383" t="s">
        <v>17283</v>
      </c>
      <c r="AN463" s="383" t="s">
        <v>17346</v>
      </c>
      <c r="AO463" s="383"/>
      <c r="AP463" s="383"/>
      <c r="AQ463" s="383"/>
      <c r="AR463" s="389"/>
    </row>
    <row r="464" spans="1:44" x14ac:dyDescent="0.25">
      <c r="A464" s="396" t="s">
        <v>17344</v>
      </c>
      <c r="B464" s="383"/>
      <c r="C464" s="383"/>
      <c r="D464" s="383"/>
      <c r="E464" s="383"/>
      <c r="F464" s="383"/>
      <c r="G464" s="383"/>
      <c r="H464" s="383"/>
      <c r="I464" s="383"/>
      <c r="J464" s="383"/>
      <c r="K464" s="383" t="s">
        <v>17345</v>
      </c>
      <c r="L464" s="383"/>
      <c r="M464" s="383"/>
      <c r="N464" s="383" t="s">
        <v>17329</v>
      </c>
      <c r="O464" s="383"/>
      <c r="P464" s="383"/>
      <c r="Q464" s="383"/>
      <c r="R464" s="383"/>
      <c r="S464" s="383"/>
      <c r="T464" s="383"/>
      <c r="U464" s="383"/>
      <c r="V464" s="383"/>
      <c r="W464" s="383"/>
      <c r="X464" s="383"/>
      <c r="Y464" s="397">
        <v>40283</v>
      </c>
      <c r="Z464" s="383"/>
      <c r="AA464" s="383"/>
      <c r="AB464" s="383"/>
      <c r="AC464" s="383"/>
      <c r="AD464" s="383"/>
      <c r="AE464" s="383"/>
      <c r="AF464" s="383"/>
      <c r="AG464" s="383" t="s">
        <v>17282</v>
      </c>
      <c r="AH464" s="387">
        <v>5.642578125</v>
      </c>
      <c r="AI464" s="387">
        <v>93.802749633789063</v>
      </c>
      <c r="AJ464" s="399">
        <v>99.445327758789063</v>
      </c>
      <c r="AK464" s="399">
        <v>16.185550689697266</v>
      </c>
      <c r="AL464" s="388">
        <v>5.6740505081208342E-2</v>
      </c>
      <c r="AM464" s="383" t="s">
        <v>17283</v>
      </c>
      <c r="AN464" s="383" t="s">
        <v>17346</v>
      </c>
      <c r="AO464" s="383"/>
      <c r="AP464" s="383"/>
      <c r="AQ464" s="383"/>
      <c r="AR464" s="389"/>
    </row>
    <row r="465" spans="1:44" x14ac:dyDescent="0.25">
      <c r="A465" s="396" t="s">
        <v>17344</v>
      </c>
      <c r="B465" s="383"/>
      <c r="C465" s="383"/>
      <c r="D465" s="383"/>
      <c r="E465" s="383"/>
      <c r="F465" s="383"/>
      <c r="G465" s="383"/>
      <c r="H465" s="383"/>
      <c r="I465" s="383"/>
      <c r="J465" s="383"/>
      <c r="K465" s="383" t="s">
        <v>17345</v>
      </c>
      <c r="L465" s="383"/>
      <c r="M465" s="383"/>
      <c r="N465" s="383" t="s">
        <v>17329</v>
      </c>
      <c r="O465" s="383"/>
      <c r="P465" s="383"/>
      <c r="Q465" s="383"/>
      <c r="R465" s="383"/>
      <c r="S465" s="383"/>
      <c r="T465" s="383"/>
      <c r="U465" s="383"/>
      <c r="V465" s="383"/>
      <c r="W465" s="383"/>
      <c r="X465" s="383"/>
      <c r="Y465" s="397">
        <v>40283</v>
      </c>
      <c r="Z465" s="383"/>
      <c r="AA465" s="383"/>
      <c r="AB465" s="383"/>
      <c r="AC465" s="383"/>
      <c r="AD465" s="383"/>
      <c r="AE465" s="383"/>
      <c r="AF465" s="383"/>
      <c r="AG465" s="383" t="s">
        <v>17282</v>
      </c>
      <c r="AH465" s="387">
        <v>5.908203125</v>
      </c>
      <c r="AI465" s="387">
        <v>93.324234008789063</v>
      </c>
      <c r="AJ465" s="399">
        <v>99.232437133789063</v>
      </c>
      <c r="AK465" s="399">
        <v>16.182621002197266</v>
      </c>
      <c r="AL465" s="388">
        <v>5.9539030740868824E-2</v>
      </c>
      <c r="AM465" s="383" t="s">
        <v>17283</v>
      </c>
      <c r="AN465" s="383" t="s">
        <v>17346</v>
      </c>
      <c r="AO465" s="383"/>
      <c r="AP465" s="383"/>
      <c r="AQ465" s="383"/>
      <c r="AR465" s="389"/>
    </row>
    <row r="466" spans="1:44" x14ac:dyDescent="0.25">
      <c r="A466" s="396" t="s">
        <v>17344</v>
      </c>
      <c r="B466" s="383"/>
      <c r="C466" s="383"/>
      <c r="D466" s="383"/>
      <c r="E466" s="383"/>
      <c r="F466" s="383"/>
      <c r="G466" s="383"/>
      <c r="H466" s="383"/>
      <c r="I466" s="383"/>
      <c r="J466" s="383"/>
      <c r="K466" s="383" t="s">
        <v>17345</v>
      </c>
      <c r="L466" s="383"/>
      <c r="M466" s="383"/>
      <c r="N466" s="383" t="s">
        <v>17329</v>
      </c>
      <c r="O466" s="383"/>
      <c r="P466" s="383"/>
      <c r="Q466" s="383"/>
      <c r="R466" s="383"/>
      <c r="S466" s="383"/>
      <c r="T466" s="383"/>
      <c r="U466" s="383"/>
      <c r="V466" s="383"/>
      <c r="W466" s="383"/>
      <c r="X466" s="383"/>
      <c r="Y466" s="397">
        <v>40283</v>
      </c>
      <c r="Z466" s="383"/>
      <c r="AA466" s="383"/>
      <c r="AB466" s="383"/>
      <c r="AC466" s="383"/>
      <c r="AD466" s="383"/>
      <c r="AE466" s="383"/>
      <c r="AF466" s="383"/>
      <c r="AG466" s="383" t="s">
        <v>17282</v>
      </c>
      <c r="AH466" s="387">
        <v>5.921875</v>
      </c>
      <c r="AI466" s="387">
        <v>93.421890258789063</v>
      </c>
      <c r="AJ466" s="399">
        <v>99.343765258789063</v>
      </c>
      <c r="AK466" s="399">
        <v>16.180179595947266</v>
      </c>
      <c r="AL466" s="388">
        <v>5.9609931076938766E-2</v>
      </c>
      <c r="AM466" s="383" t="s">
        <v>17283</v>
      </c>
      <c r="AN466" s="383" t="s">
        <v>17346</v>
      </c>
      <c r="AO466" s="383"/>
      <c r="AP466" s="383"/>
      <c r="AQ466" s="383"/>
      <c r="AR466" s="389"/>
    </row>
    <row r="467" spans="1:44" x14ac:dyDescent="0.25">
      <c r="A467" s="396" t="s">
        <v>17344</v>
      </c>
      <c r="B467" s="383"/>
      <c r="C467" s="383"/>
      <c r="D467" s="383"/>
      <c r="E467" s="383"/>
      <c r="F467" s="383"/>
      <c r="G467" s="383"/>
      <c r="H467" s="383"/>
      <c r="I467" s="383"/>
      <c r="J467" s="383"/>
      <c r="K467" s="383" t="s">
        <v>17345</v>
      </c>
      <c r="L467" s="383"/>
      <c r="M467" s="383"/>
      <c r="N467" s="383" t="s">
        <v>17329</v>
      </c>
      <c r="O467" s="383"/>
      <c r="P467" s="383"/>
      <c r="Q467" s="383"/>
      <c r="R467" s="383"/>
      <c r="S467" s="383"/>
      <c r="T467" s="383"/>
      <c r="U467" s="383"/>
      <c r="V467" s="383"/>
      <c r="W467" s="383"/>
      <c r="X467" s="383"/>
      <c r="Y467" s="397">
        <v>40283</v>
      </c>
      <c r="Z467" s="383"/>
      <c r="AA467" s="383"/>
      <c r="AB467" s="383"/>
      <c r="AC467" s="383"/>
      <c r="AD467" s="383"/>
      <c r="AE467" s="383"/>
      <c r="AF467" s="383"/>
      <c r="AG467" s="383" t="s">
        <v>17282</v>
      </c>
      <c r="AH467" s="387">
        <v>5.595703125</v>
      </c>
      <c r="AI467" s="387">
        <v>93.771499633789063</v>
      </c>
      <c r="AJ467" s="399">
        <v>99.367202758789063</v>
      </c>
      <c r="AK467" s="399">
        <v>16.178714752197266</v>
      </c>
      <c r="AL467" s="388">
        <v>5.6313380769944819E-2</v>
      </c>
      <c r="AM467" s="383" t="s">
        <v>17283</v>
      </c>
      <c r="AN467" s="383" t="s">
        <v>17346</v>
      </c>
      <c r="AO467" s="383"/>
      <c r="AP467" s="383"/>
      <c r="AQ467" s="383"/>
      <c r="AR467" s="389"/>
    </row>
    <row r="468" spans="1:44" x14ac:dyDescent="0.25">
      <c r="A468" s="396" t="s">
        <v>17344</v>
      </c>
      <c r="B468" s="383"/>
      <c r="C468" s="383"/>
      <c r="D468" s="383"/>
      <c r="E468" s="383"/>
      <c r="F468" s="383"/>
      <c r="G468" s="383"/>
      <c r="H468" s="383"/>
      <c r="I468" s="383"/>
      <c r="J468" s="383"/>
      <c r="K468" s="383" t="s">
        <v>17345</v>
      </c>
      <c r="L468" s="383"/>
      <c r="M468" s="383"/>
      <c r="N468" s="383" t="s">
        <v>17329</v>
      </c>
      <c r="O468" s="383"/>
      <c r="P468" s="383"/>
      <c r="Q468" s="383"/>
      <c r="R468" s="383"/>
      <c r="S468" s="383"/>
      <c r="T468" s="383"/>
      <c r="U468" s="383"/>
      <c r="V468" s="383"/>
      <c r="W468" s="383"/>
      <c r="X468" s="383"/>
      <c r="Y468" s="397">
        <v>40283</v>
      </c>
      <c r="Z468" s="383"/>
      <c r="AA468" s="383"/>
      <c r="AB468" s="383"/>
      <c r="AC468" s="383"/>
      <c r="AD468" s="383"/>
      <c r="AE468" s="383"/>
      <c r="AF468" s="383"/>
      <c r="AG468" s="383" t="s">
        <v>17282</v>
      </c>
      <c r="AH468" s="387">
        <v>5.84765625</v>
      </c>
      <c r="AI468" s="387">
        <v>93.841812133789063</v>
      </c>
      <c r="AJ468" s="399">
        <v>99.689468383789063</v>
      </c>
      <c r="AK468" s="399">
        <v>16.172367095947266</v>
      </c>
      <c r="AL468" s="388">
        <v>5.8658716359961179E-2</v>
      </c>
      <c r="AM468" s="383" t="s">
        <v>17283</v>
      </c>
      <c r="AN468" s="383" t="s">
        <v>17346</v>
      </c>
      <c r="AO468" s="383"/>
      <c r="AP468" s="383"/>
      <c r="AQ468" s="383"/>
      <c r="AR468" s="389"/>
    </row>
    <row r="469" spans="1:44" x14ac:dyDescent="0.25">
      <c r="A469" s="396" t="s">
        <v>17344</v>
      </c>
      <c r="B469" s="383"/>
      <c r="C469" s="383"/>
      <c r="D469" s="383"/>
      <c r="E469" s="383"/>
      <c r="F469" s="383"/>
      <c r="G469" s="383"/>
      <c r="H469" s="383"/>
      <c r="I469" s="383"/>
      <c r="J469" s="383"/>
      <c r="K469" s="383" t="s">
        <v>17345</v>
      </c>
      <c r="L469" s="383"/>
      <c r="M469" s="383"/>
      <c r="N469" s="383" t="s">
        <v>17329</v>
      </c>
      <c r="O469" s="383"/>
      <c r="P469" s="383"/>
      <c r="Q469" s="383"/>
      <c r="R469" s="383"/>
      <c r="S469" s="383"/>
      <c r="T469" s="383"/>
      <c r="U469" s="383"/>
      <c r="V469" s="383"/>
      <c r="W469" s="383"/>
      <c r="X469" s="383"/>
      <c r="Y469" s="397">
        <v>40283</v>
      </c>
      <c r="Z469" s="383"/>
      <c r="AA469" s="383"/>
      <c r="AB469" s="383"/>
      <c r="AC469" s="383"/>
      <c r="AD469" s="383"/>
      <c r="AE469" s="383"/>
      <c r="AF469" s="383"/>
      <c r="AG469" s="383" t="s">
        <v>17282</v>
      </c>
      <c r="AH469" s="387">
        <v>5.755859375</v>
      </c>
      <c r="AI469" s="387">
        <v>93.822280883789063</v>
      </c>
      <c r="AJ469" s="399">
        <v>99.578140258789063</v>
      </c>
      <c r="AK469" s="399">
        <v>16.178226470947266</v>
      </c>
      <c r="AL469" s="388">
        <v>5.7802438969450136E-2</v>
      </c>
      <c r="AM469" s="383" t="s">
        <v>17283</v>
      </c>
      <c r="AN469" s="383" t="s">
        <v>17346</v>
      </c>
      <c r="AO469" s="383"/>
      <c r="AP469" s="383"/>
      <c r="AQ469" s="383"/>
      <c r="AR469" s="389"/>
    </row>
    <row r="470" spans="1:44" x14ac:dyDescent="0.25">
      <c r="A470" s="396" t="s">
        <v>17344</v>
      </c>
      <c r="B470" s="383"/>
      <c r="C470" s="383"/>
      <c r="D470" s="383"/>
      <c r="E470" s="383"/>
      <c r="F470" s="383"/>
      <c r="G470" s="383"/>
      <c r="H470" s="383"/>
      <c r="I470" s="383"/>
      <c r="J470" s="383"/>
      <c r="K470" s="383" t="s">
        <v>17345</v>
      </c>
      <c r="L470" s="383"/>
      <c r="M470" s="383"/>
      <c r="N470" s="383" t="s">
        <v>17329</v>
      </c>
      <c r="O470" s="383"/>
      <c r="P470" s="383"/>
      <c r="Q470" s="383"/>
      <c r="R470" s="383"/>
      <c r="S470" s="383"/>
      <c r="T470" s="383"/>
      <c r="U470" s="383"/>
      <c r="V470" s="383"/>
      <c r="W470" s="383"/>
      <c r="X470" s="383"/>
      <c r="Y470" s="397">
        <v>40283</v>
      </c>
      <c r="Z470" s="383"/>
      <c r="AA470" s="383"/>
      <c r="AB470" s="383"/>
      <c r="AC470" s="383"/>
      <c r="AD470" s="383"/>
      <c r="AE470" s="383"/>
      <c r="AF470" s="383"/>
      <c r="AG470" s="383" t="s">
        <v>17282</v>
      </c>
      <c r="AH470" s="387">
        <v>5.916015625</v>
      </c>
      <c r="AI470" s="387">
        <v>93.556655883789063</v>
      </c>
      <c r="AJ470" s="399">
        <v>99.472671508789063</v>
      </c>
      <c r="AK470" s="399">
        <v>16.178226470947266</v>
      </c>
      <c r="AL470" s="388">
        <v>5.9473778428452896E-2</v>
      </c>
      <c r="AM470" s="383" t="s">
        <v>17283</v>
      </c>
      <c r="AN470" s="383" t="s">
        <v>17346</v>
      </c>
      <c r="AO470" s="383"/>
      <c r="AP470" s="383"/>
      <c r="AQ470" s="383"/>
      <c r="AR470" s="389"/>
    </row>
    <row r="471" spans="1:44" x14ac:dyDescent="0.25">
      <c r="A471" s="396" t="s">
        <v>17344</v>
      </c>
      <c r="B471" s="383"/>
      <c r="C471" s="383"/>
      <c r="D471" s="383"/>
      <c r="E471" s="383"/>
      <c r="F471" s="383"/>
      <c r="G471" s="383"/>
      <c r="H471" s="383"/>
      <c r="I471" s="383"/>
      <c r="J471" s="383"/>
      <c r="K471" s="383" t="s">
        <v>17345</v>
      </c>
      <c r="L471" s="383"/>
      <c r="M471" s="383"/>
      <c r="N471" s="383" t="s">
        <v>17329</v>
      </c>
      <c r="O471" s="383"/>
      <c r="P471" s="383"/>
      <c r="Q471" s="383"/>
      <c r="R471" s="383"/>
      <c r="S471" s="383"/>
      <c r="T471" s="383"/>
      <c r="U471" s="383"/>
      <c r="V471" s="383"/>
      <c r="W471" s="383"/>
      <c r="X471" s="383"/>
      <c r="Y471" s="397">
        <v>40283</v>
      </c>
      <c r="Z471" s="383"/>
      <c r="AA471" s="383"/>
      <c r="AB471" s="383"/>
      <c r="AC471" s="383"/>
      <c r="AD471" s="383"/>
      <c r="AE471" s="383"/>
      <c r="AF471" s="383"/>
      <c r="AG471" s="383" t="s">
        <v>17282</v>
      </c>
      <c r="AH471" s="387">
        <v>5.849609375</v>
      </c>
      <c r="AI471" s="387">
        <v>93.742202758789063</v>
      </c>
      <c r="AJ471" s="399">
        <v>99.591812133789063</v>
      </c>
      <c r="AK471" s="399">
        <v>16.185550689697266</v>
      </c>
      <c r="AL471" s="388">
        <v>5.873584634790846E-2</v>
      </c>
      <c r="AM471" s="383" t="s">
        <v>17283</v>
      </c>
      <c r="AN471" s="383" t="s">
        <v>17346</v>
      </c>
      <c r="AO471" s="383"/>
      <c r="AP471" s="383"/>
      <c r="AQ471" s="383"/>
      <c r="AR471" s="389"/>
    </row>
    <row r="472" spans="1:44" x14ac:dyDescent="0.25">
      <c r="A472" s="396" t="s">
        <v>17344</v>
      </c>
      <c r="B472" s="383"/>
      <c r="C472" s="383"/>
      <c r="D472" s="383"/>
      <c r="E472" s="383"/>
      <c r="F472" s="383"/>
      <c r="G472" s="383"/>
      <c r="H472" s="383"/>
      <c r="I472" s="383"/>
      <c r="J472" s="383"/>
      <c r="K472" s="383" t="s">
        <v>17345</v>
      </c>
      <c r="L472" s="383"/>
      <c r="M472" s="383"/>
      <c r="N472" s="383" t="s">
        <v>17329</v>
      </c>
      <c r="O472" s="383"/>
      <c r="P472" s="383"/>
      <c r="Q472" s="383"/>
      <c r="R472" s="383"/>
      <c r="S472" s="383"/>
      <c r="T472" s="383"/>
      <c r="U472" s="383"/>
      <c r="V472" s="383"/>
      <c r="W472" s="383"/>
      <c r="X472" s="383"/>
      <c r="Y472" s="397">
        <v>40283</v>
      </c>
      <c r="Z472" s="383"/>
      <c r="AA472" s="383"/>
      <c r="AB472" s="383"/>
      <c r="AC472" s="383"/>
      <c r="AD472" s="383"/>
      <c r="AE472" s="383"/>
      <c r="AF472" s="383"/>
      <c r="AG472" s="383" t="s">
        <v>17282</v>
      </c>
      <c r="AH472" s="387">
        <v>5.91015625</v>
      </c>
      <c r="AI472" s="387">
        <v>93.613304138183594</v>
      </c>
      <c r="AJ472" s="399">
        <v>99.523460388183594</v>
      </c>
      <c r="AK472" s="399">
        <v>16.189458847045898</v>
      </c>
      <c r="AL472" s="388">
        <v>5.9384553420348235E-2</v>
      </c>
      <c r="AM472" s="383" t="s">
        <v>17283</v>
      </c>
      <c r="AN472" s="383" t="s">
        <v>17346</v>
      </c>
      <c r="AO472" s="383"/>
      <c r="AP472" s="383"/>
      <c r="AQ472" s="383"/>
      <c r="AR472" s="389"/>
    </row>
    <row r="473" spans="1:44" x14ac:dyDescent="0.25">
      <c r="A473" s="396" t="s">
        <v>17344</v>
      </c>
      <c r="B473" s="383"/>
      <c r="C473" s="383"/>
      <c r="D473" s="383"/>
      <c r="E473" s="383"/>
      <c r="F473" s="383"/>
      <c r="G473" s="383"/>
      <c r="H473" s="383"/>
      <c r="I473" s="383"/>
      <c r="J473" s="383"/>
      <c r="K473" s="383" t="s">
        <v>17345</v>
      </c>
      <c r="L473" s="383"/>
      <c r="M473" s="383"/>
      <c r="N473" s="383" t="s">
        <v>17329</v>
      </c>
      <c r="O473" s="383"/>
      <c r="P473" s="383"/>
      <c r="Q473" s="383"/>
      <c r="R473" s="383"/>
      <c r="S473" s="383"/>
      <c r="T473" s="383"/>
      <c r="U473" s="383"/>
      <c r="V473" s="383"/>
      <c r="W473" s="383"/>
      <c r="X473" s="383"/>
      <c r="Y473" s="397">
        <v>40283</v>
      </c>
      <c r="Z473" s="383"/>
      <c r="AA473" s="383"/>
      <c r="AB473" s="383"/>
      <c r="AC473" s="383"/>
      <c r="AD473" s="383"/>
      <c r="AE473" s="383"/>
      <c r="AF473" s="383"/>
      <c r="AG473" s="383" t="s">
        <v>17282</v>
      </c>
      <c r="AH473" s="387">
        <v>5.794921875</v>
      </c>
      <c r="AI473" s="387">
        <v>93.636741638183594</v>
      </c>
      <c r="AJ473" s="399">
        <v>99.431663513183594</v>
      </c>
      <c r="AK473" s="399">
        <v>16.189458847045898</v>
      </c>
      <c r="AL473" s="388">
        <v>5.8280447799524689E-2</v>
      </c>
      <c r="AM473" s="383" t="s">
        <v>17283</v>
      </c>
      <c r="AN473" s="383" t="s">
        <v>17346</v>
      </c>
      <c r="AO473" s="383"/>
      <c r="AP473" s="383"/>
      <c r="AQ473" s="383"/>
      <c r="AR473" s="389"/>
    </row>
    <row r="474" spans="1:44" x14ac:dyDescent="0.25">
      <c r="A474" s="396" t="s">
        <v>17344</v>
      </c>
      <c r="B474" s="383"/>
      <c r="C474" s="383"/>
      <c r="D474" s="383"/>
      <c r="E474" s="383"/>
      <c r="F474" s="383"/>
      <c r="G474" s="383"/>
      <c r="H474" s="383"/>
      <c r="I474" s="383"/>
      <c r="J474" s="383"/>
      <c r="K474" s="383" t="s">
        <v>17345</v>
      </c>
      <c r="L474" s="383"/>
      <c r="M474" s="383"/>
      <c r="N474" s="383" t="s">
        <v>17329</v>
      </c>
      <c r="O474" s="383"/>
      <c r="P474" s="383"/>
      <c r="Q474" s="383"/>
      <c r="R474" s="383"/>
      <c r="S474" s="383"/>
      <c r="T474" s="383"/>
      <c r="U474" s="383"/>
      <c r="V474" s="383"/>
      <c r="W474" s="383"/>
      <c r="X474" s="383"/>
      <c r="Y474" s="397">
        <v>40283</v>
      </c>
      <c r="Z474" s="383"/>
      <c r="AA474" s="383"/>
      <c r="AB474" s="383"/>
      <c r="AC474" s="383"/>
      <c r="AD474" s="383"/>
      <c r="AE474" s="383"/>
      <c r="AF474" s="383"/>
      <c r="AG474" s="383" t="s">
        <v>17282</v>
      </c>
      <c r="AH474" s="387">
        <v>6.083984375</v>
      </c>
      <c r="AI474" s="387">
        <v>93.535179138183594</v>
      </c>
      <c r="AJ474" s="399">
        <v>99.619163513183594</v>
      </c>
      <c r="AK474" s="399">
        <v>16.190435409545898</v>
      </c>
      <c r="AL474" s="388">
        <v>6.1072429846239833E-2</v>
      </c>
      <c r="AM474" s="383" t="s">
        <v>17283</v>
      </c>
      <c r="AN474" s="383" t="s">
        <v>17346</v>
      </c>
      <c r="AO474" s="383"/>
      <c r="AP474" s="383"/>
      <c r="AQ474" s="383"/>
      <c r="AR474" s="389"/>
    </row>
    <row r="475" spans="1:44" x14ac:dyDescent="0.25">
      <c r="A475" s="396" t="s">
        <v>17344</v>
      </c>
      <c r="B475" s="383"/>
      <c r="C475" s="383"/>
      <c r="D475" s="383"/>
      <c r="E475" s="383"/>
      <c r="F475" s="383"/>
      <c r="G475" s="383"/>
      <c r="H475" s="383"/>
      <c r="I475" s="383"/>
      <c r="J475" s="383"/>
      <c r="K475" s="383" t="s">
        <v>17345</v>
      </c>
      <c r="L475" s="383"/>
      <c r="M475" s="383"/>
      <c r="N475" s="383" t="s">
        <v>17329</v>
      </c>
      <c r="O475" s="383"/>
      <c r="P475" s="383"/>
      <c r="Q475" s="383"/>
      <c r="R475" s="383"/>
      <c r="S475" s="383"/>
      <c r="T475" s="383"/>
      <c r="U475" s="383"/>
      <c r="V475" s="383"/>
      <c r="W475" s="383"/>
      <c r="X475" s="383"/>
      <c r="Y475" s="397">
        <v>40283</v>
      </c>
      <c r="Z475" s="383"/>
      <c r="AA475" s="383"/>
      <c r="AB475" s="383"/>
      <c r="AC475" s="383"/>
      <c r="AD475" s="383"/>
      <c r="AE475" s="383"/>
      <c r="AF475" s="383"/>
      <c r="AG475" s="383" t="s">
        <v>17282</v>
      </c>
      <c r="AH475" s="387">
        <v>6.02734375</v>
      </c>
      <c r="AI475" s="387">
        <v>93.656272888183594</v>
      </c>
      <c r="AJ475" s="399">
        <v>99.683616638183594</v>
      </c>
      <c r="AK475" s="399">
        <v>16.182622909545898</v>
      </c>
      <c r="AL475" s="388">
        <v>6.0464737870387808E-2</v>
      </c>
      <c r="AM475" s="383" t="s">
        <v>17283</v>
      </c>
      <c r="AN475" s="383" t="s">
        <v>17346</v>
      </c>
      <c r="AO475" s="383"/>
      <c r="AP475" s="383"/>
      <c r="AQ475" s="383"/>
      <c r="AR475" s="389"/>
    </row>
    <row r="476" spans="1:44" x14ac:dyDescent="0.25">
      <c r="A476" s="396" t="s">
        <v>17344</v>
      </c>
      <c r="B476" s="383"/>
      <c r="C476" s="383"/>
      <c r="D476" s="383"/>
      <c r="E476" s="383"/>
      <c r="F476" s="383"/>
      <c r="G476" s="383"/>
      <c r="H476" s="383"/>
      <c r="I476" s="383"/>
      <c r="J476" s="383"/>
      <c r="K476" s="383" t="s">
        <v>17345</v>
      </c>
      <c r="L476" s="383"/>
      <c r="M476" s="383"/>
      <c r="N476" s="383" t="s">
        <v>17329</v>
      </c>
      <c r="O476" s="383"/>
      <c r="P476" s="383"/>
      <c r="Q476" s="383"/>
      <c r="R476" s="383"/>
      <c r="S476" s="383"/>
      <c r="T476" s="383"/>
      <c r="U476" s="383"/>
      <c r="V476" s="383"/>
      <c r="W476" s="383"/>
      <c r="X476" s="383"/>
      <c r="Y476" s="397">
        <v>40283</v>
      </c>
      <c r="Z476" s="383"/>
      <c r="AA476" s="383"/>
      <c r="AB476" s="383"/>
      <c r="AC476" s="383"/>
      <c r="AD476" s="383"/>
      <c r="AE476" s="383"/>
      <c r="AF476" s="383"/>
      <c r="AG476" s="383" t="s">
        <v>17282</v>
      </c>
      <c r="AH476" s="387">
        <v>5.861328125</v>
      </c>
      <c r="AI476" s="387">
        <v>93.642601013183594</v>
      </c>
      <c r="AJ476" s="399">
        <v>99.503929138183594</v>
      </c>
      <c r="AK476" s="399">
        <v>16.183599472045898</v>
      </c>
      <c r="AL476" s="388">
        <v>5.8905494242948206E-2</v>
      </c>
      <c r="AM476" s="383" t="s">
        <v>17283</v>
      </c>
      <c r="AN476" s="383" t="s">
        <v>17346</v>
      </c>
      <c r="AO476" s="383"/>
      <c r="AP476" s="383"/>
      <c r="AQ476" s="383"/>
      <c r="AR476" s="389"/>
    </row>
    <row r="477" spans="1:44" x14ac:dyDescent="0.25">
      <c r="A477" s="396" t="s">
        <v>17344</v>
      </c>
      <c r="B477" s="383"/>
      <c r="C477" s="383"/>
      <c r="D477" s="383"/>
      <c r="E477" s="383"/>
      <c r="F477" s="383"/>
      <c r="G477" s="383"/>
      <c r="H477" s="383"/>
      <c r="I477" s="383"/>
      <c r="J477" s="383"/>
      <c r="K477" s="383" t="s">
        <v>17345</v>
      </c>
      <c r="L477" s="383"/>
      <c r="M477" s="383"/>
      <c r="N477" s="383" t="s">
        <v>17329</v>
      </c>
      <c r="O477" s="383"/>
      <c r="P477" s="383"/>
      <c r="Q477" s="383"/>
      <c r="R477" s="383"/>
      <c r="S477" s="383"/>
      <c r="T477" s="383"/>
      <c r="U477" s="383"/>
      <c r="V477" s="383"/>
      <c r="W477" s="383"/>
      <c r="X477" s="383"/>
      <c r="Y477" s="397">
        <v>40283</v>
      </c>
      <c r="Z477" s="383"/>
      <c r="AA477" s="383"/>
      <c r="AB477" s="383"/>
      <c r="AC477" s="383"/>
      <c r="AD477" s="383"/>
      <c r="AE477" s="383"/>
      <c r="AF477" s="383"/>
      <c r="AG477" s="383" t="s">
        <v>17282</v>
      </c>
      <c r="AH477" s="387">
        <v>5.97265625</v>
      </c>
      <c r="AI477" s="387">
        <v>93.296897888183594</v>
      </c>
      <c r="AJ477" s="399">
        <v>99.269554138183594</v>
      </c>
      <c r="AK477" s="399">
        <v>16.189458847045898</v>
      </c>
      <c r="AL477" s="388">
        <v>6.0166042870365269E-2</v>
      </c>
      <c r="AM477" s="383" t="s">
        <v>17283</v>
      </c>
      <c r="AN477" s="383" t="s">
        <v>17346</v>
      </c>
      <c r="AO477" s="383"/>
      <c r="AP477" s="383"/>
      <c r="AQ477" s="383"/>
      <c r="AR477" s="389"/>
    </row>
    <row r="478" spans="1:44" x14ac:dyDescent="0.25">
      <c r="A478" s="396" t="s">
        <v>17344</v>
      </c>
      <c r="B478" s="383"/>
      <c r="C478" s="383"/>
      <c r="D478" s="383"/>
      <c r="E478" s="383"/>
      <c r="F478" s="383"/>
      <c r="G478" s="383"/>
      <c r="H478" s="383"/>
      <c r="I478" s="383"/>
      <c r="J478" s="383"/>
      <c r="K478" s="383" t="s">
        <v>17345</v>
      </c>
      <c r="L478" s="383"/>
      <c r="M478" s="383"/>
      <c r="N478" s="383" t="s">
        <v>17329</v>
      </c>
      <c r="O478" s="383"/>
      <c r="P478" s="383"/>
      <c r="Q478" s="383"/>
      <c r="R478" s="383"/>
      <c r="S478" s="383"/>
      <c r="T478" s="383"/>
      <c r="U478" s="383"/>
      <c r="V478" s="383"/>
      <c r="W478" s="383"/>
      <c r="X478" s="383"/>
      <c r="Y478" s="397">
        <v>40283</v>
      </c>
      <c r="Z478" s="383"/>
      <c r="AA478" s="383"/>
      <c r="AB478" s="383"/>
      <c r="AC478" s="383"/>
      <c r="AD478" s="383"/>
      <c r="AE478" s="383"/>
      <c r="AF478" s="383"/>
      <c r="AG478" s="383" t="s">
        <v>17282</v>
      </c>
      <c r="AH478" s="387">
        <v>6.017578125</v>
      </c>
      <c r="AI478" s="387">
        <v>93.279319763183594</v>
      </c>
      <c r="AJ478" s="399">
        <v>99.296897888183594</v>
      </c>
      <c r="AK478" s="399">
        <v>16.185552597045898</v>
      </c>
      <c r="AL478" s="388">
        <v>6.06018743080603E-2</v>
      </c>
      <c r="AM478" s="383" t="s">
        <v>17283</v>
      </c>
      <c r="AN478" s="383" t="s">
        <v>17346</v>
      </c>
      <c r="AO478" s="383"/>
      <c r="AP478" s="383"/>
      <c r="AQ478" s="383"/>
      <c r="AR478" s="389"/>
    </row>
    <row r="479" spans="1:44" x14ac:dyDescent="0.25">
      <c r="A479" s="396" t="s">
        <v>17344</v>
      </c>
      <c r="B479" s="383"/>
      <c r="C479" s="383"/>
      <c r="D479" s="383"/>
      <c r="E479" s="383"/>
      <c r="F479" s="383"/>
      <c r="G479" s="383"/>
      <c r="H479" s="383"/>
      <c r="I479" s="383"/>
      <c r="J479" s="383"/>
      <c r="K479" s="383" t="s">
        <v>17345</v>
      </c>
      <c r="L479" s="383"/>
      <c r="M479" s="383"/>
      <c r="N479" s="383" t="s">
        <v>17329</v>
      </c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97">
        <v>40283</v>
      </c>
      <c r="Z479" s="383"/>
      <c r="AA479" s="383"/>
      <c r="AB479" s="383"/>
      <c r="AC479" s="383"/>
      <c r="AD479" s="383"/>
      <c r="AE479" s="383"/>
      <c r="AF479" s="383"/>
      <c r="AG479" s="383" t="s">
        <v>17282</v>
      </c>
      <c r="AH479" s="387">
        <v>6.15625</v>
      </c>
      <c r="AI479" s="387">
        <v>93.496116638183594</v>
      </c>
      <c r="AJ479" s="399">
        <v>99.652366638183594</v>
      </c>
      <c r="AK479" s="399">
        <v>16.189458847045898</v>
      </c>
      <c r="AL479" s="388">
        <v>6.1777258360075138E-2</v>
      </c>
      <c r="AM479" s="383" t="s">
        <v>17283</v>
      </c>
      <c r="AN479" s="383" t="s">
        <v>17346</v>
      </c>
      <c r="AO479" s="383"/>
      <c r="AP479" s="383"/>
      <c r="AQ479" s="383"/>
      <c r="AR479" s="389"/>
    </row>
    <row r="480" spans="1:44" x14ac:dyDescent="0.25">
      <c r="A480" s="396" t="s">
        <v>17344</v>
      </c>
      <c r="B480" s="383"/>
      <c r="C480" s="383"/>
      <c r="D480" s="383"/>
      <c r="E480" s="383"/>
      <c r="F480" s="383"/>
      <c r="G480" s="383"/>
      <c r="H480" s="383"/>
      <c r="I480" s="383"/>
      <c r="J480" s="383"/>
      <c r="K480" s="383" t="s">
        <v>17345</v>
      </c>
      <c r="L480" s="383"/>
      <c r="M480" s="383"/>
      <c r="N480" s="383" t="s">
        <v>17329</v>
      </c>
      <c r="O480" s="383"/>
      <c r="P480" s="383"/>
      <c r="Q480" s="383"/>
      <c r="R480" s="383"/>
      <c r="S480" s="383"/>
      <c r="T480" s="383"/>
      <c r="U480" s="383"/>
      <c r="V480" s="383"/>
      <c r="W480" s="383"/>
      <c r="X480" s="383"/>
      <c r="Y480" s="397">
        <v>40283</v>
      </c>
      <c r="Z480" s="383"/>
      <c r="AA480" s="383"/>
      <c r="AB480" s="383"/>
      <c r="AC480" s="383"/>
      <c r="AD480" s="383"/>
      <c r="AE480" s="383"/>
      <c r="AF480" s="383"/>
      <c r="AG480" s="383" t="s">
        <v>17282</v>
      </c>
      <c r="AH480" s="387">
        <v>6.169921875</v>
      </c>
      <c r="AI480" s="387">
        <v>93.699241638183594</v>
      </c>
      <c r="AJ480" s="399">
        <v>99.869163513183594</v>
      </c>
      <c r="AK480" s="399">
        <v>16.192876815795898</v>
      </c>
      <c r="AL480" s="388">
        <v>6.1780049596445424E-2</v>
      </c>
      <c r="AM480" s="383" t="s">
        <v>17283</v>
      </c>
      <c r="AN480" s="383" t="s">
        <v>17346</v>
      </c>
      <c r="AO480" s="383"/>
      <c r="AP480" s="383"/>
      <c r="AQ480" s="383"/>
      <c r="AR480" s="389"/>
    </row>
    <row r="481" spans="1:44" x14ac:dyDescent="0.25">
      <c r="A481" s="396" t="s">
        <v>17344</v>
      </c>
      <c r="B481" s="383"/>
      <c r="C481" s="383"/>
      <c r="D481" s="383"/>
      <c r="E481" s="383"/>
      <c r="F481" s="383"/>
      <c r="G481" s="383"/>
      <c r="H481" s="383"/>
      <c r="I481" s="383"/>
      <c r="J481" s="383"/>
      <c r="K481" s="383" t="s">
        <v>17345</v>
      </c>
      <c r="L481" s="383"/>
      <c r="M481" s="383"/>
      <c r="N481" s="383" t="s">
        <v>17329</v>
      </c>
      <c r="O481" s="383"/>
      <c r="P481" s="383"/>
      <c r="Q481" s="383"/>
      <c r="R481" s="383"/>
      <c r="S481" s="383"/>
      <c r="T481" s="383"/>
      <c r="U481" s="383"/>
      <c r="V481" s="383"/>
      <c r="W481" s="383"/>
      <c r="X481" s="383"/>
      <c r="Y481" s="397">
        <v>40283</v>
      </c>
      <c r="Z481" s="383"/>
      <c r="AA481" s="383"/>
      <c r="AB481" s="383"/>
      <c r="AC481" s="383"/>
      <c r="AD481" s="383"/>
      <c r="AE481" s="383"/>
      <c r="AF481" s="383"/>
      <c r="AG481" s="383" t="s">
        <v>17282</v>
      </c>
      <c r="AH481" s="387">
        <v>5.958984375</v>
      </c>
      <c r="AI481" s="387">
        <v>93.486358642578125</v>
      </c>
      <c r="AJ481" s="399">
        <v>99.445343017578125</v>
      </c>
      <c r="AK481" s="399">
        <v>16.190437316894531</v>
      </c>
      <c r="AL481" s="388">
        <v>5.9922206452107871E-2</v>
      </c>
      <c r="AM481" s="383" t="s">
        <v>17283</v>
      </c>
      <c r="AN481" s="383" t="s">
        <v>17346</v>
      </c>
      <c r="AO481" s="383"/>
      <c r="AP481" s="383"/>
      <c r="AQ481" s="383"/>
      <c r="AR481" s="389"/>
    </row>
    <row r="482" spans="1:44" x14ac:dyDescent="0.25">
      <c r="A482" s="396" t="s">
        <v>17344</v>
      </c>
      <c r="B482" s="383"/>
      <c r="C482" s="383"/>
      <c r="D482" s="383"/>
      <c r="E482" s="383"/>
      <c r="F482" s="383"/>
      <c r="G482" s="383"/>
      <c r="H482" s="383"/>
      <c r="I482" s="383"/>
      <c r="J482" s="383"/>
      <c r="K482" s="383" t="s">
        <v>17345</v>
      </c>
      <c r="L482" s="383"/>
      <c r="M482" s="383"/>
      <c r="N482" s="383" t="s">
        <v>17329</v>
      </c>
      <c r="O482" s="383"/>
      <c r="P482" s="383"/>
      <c r="Q482" s="383"/>
      <c r="R482" s="383"/>
      <c r="S482" s="383"/>
      <c r="T482" s="383"/>
      <c r="U482" s="383"/>
      <c r="V482" s="383"/>
      <c r="W482" s="383"/>
      <c r="X482" s="383"/>
      <c r="Y482" s="397">
        <v>40283</v>
      </c>
      <c r="Z482" s="383"/>
      <c r="AA482" s="383"/>
      <c r="AB482" s="383"/>
      <c r="AC482" s="383"/>
      <c r="AD482" s="383"/>
      <c r="AE482" s="383"/>
      <c r="AF482" s="383"/>
      <c r="AG482" s="383" t="s">
        <v>17282</v>
      </c>
      <c r="AH482" s="387">
        <v>5.802734375</v>
      </c>
      <c r="AI482" s="387">
        <v>93.636749267578125</v>
      </c>
      <c r="AJ482" s="399">
        <v>99.439483642578125</v>
      </c>
      <c r="AK482" s="399">
        <v>16.184577941894531</v>
      </c>
      <c r="AL482" s="388">
        <v>5.835442987472813E-2</v>
      </c>
      <c r="AM482" s="383" t="s">
        <v>17283</v>
      </c>
      <c r="AN482" s="383" t="s">
        <v>17346</v>
      </c>
      <c r="AO482" s="383"/>
      <c r="AP482" s="383"/>
      <c r="AQ482" s="383"/>
      <c r="AR482" s="389"/>
    </row>
    <row r="483" spans="1:44" x14ac:dyDescent="0.25">
      <c r="A483" s="396" t="s">
        <v>17344</v>
      </c>
      <c r="B483" s="383"/>
      <c r="C483" s="383"/>
      <c r="D483" s="383"/>
      <c r="E483" s="383"/>
      <c r="F483" s="383"/>
      <c r="G483" s="383"/>
      <c r="H483" s="383"/>
      <c r="I483" s="383"/>
      <c r="J483" s="383"/>
      <c r="K483" s="383" t="s">
        <v>17345</v>
      </c>
      <c r="L483" s="383"/>
      <c r="M483" s="383"/>
      <c r="N483" s="383" t="s">
        <v>17329</v>
      </c>
      <c r="O483" s="383"/>
      <c r="P483" s="383"/>
      <c r="Q483" s="383"/>
      <c r="R483" s="383"/>
      <c r="S483" s="383"/>
      <c r="T483" s="383"/>
      <c r="U483" s="383"/>
      <c r="V483" s="383"/>
      <c r="W483" s="383"/>
      <c r="X483" s="383"/>
      <c r="Y483" s="397">
        <v>40283</v>
      </c>
      <c r="Z483" s="383"/>
      <c r="AA483" s="383"/>
      <c r="AB483" s="383"/>
      <c r="AC483" s="383"/>
      <c r="AD483" s="383"/>
      <c r="AE483" s="383"/>
      <c r="AF483" s="383"/>
      <c r="AG483" s="383" t="s">
        <v>17282</v>
      </c>
      <c r="AH483" s="387">
        <v>5.669921875</v>
      </c>
      <c r="AI483" s="387">
        <v>93.863311767578125</v>
      </c>
      <c r="AJ483" s="399">
        <v>99.533233642578125</v>
      </c>
      <c r="AK483" s="399">
        <v>16.189460754394531</v>
      </c>
      <c r="AL483" s="388">
        <v>5.6965112731699019E-2</v>
      </c>
      <c r="AM483" s="383" t="s">
        <v>17283</v>
      </c>
      <c r="AN483" s="383" t="s">
        <v>17346</v>
      </c>
      <c r="AO483" s="383"/>
      <c r="AP483" s="383"/>
      <c r="AQ483" s="383"/>
      <c r="AR483" s="389"/>
    </row>
    <row r="484" spans="1:44" x14ac:dyDescent="0.25">
      <c r="A484" s="396" t="s">
        <v>17344</v>
      </c>
      <c r="B484" s="383"/>
      <c r="C484" s="383"/>
      <c r="D484" s="383"/>
      <c r="E484" s="383"/>
      <c r="F484" s="383"/>
      <c r="G484" s="383"/>
      <c r="H484" s="383"/>
      <c r="I484" s="383"/>
      <c r="J484" s="383"/>
      <c r="K484" s="383" t="s">
        <v>17345</v>
      </c>
      <c r="L484" s="383"/>
      <c r="M484" s="383"/>
      <c r="N484" s="383" t="s">
        <v>17329</v>
      </c>
      <c r="O484" s="383"/>
      <c r="P484" s="383"/>
      <c r="Q484" s="383"/>
      <c r="R484" s="383"/>
      <c r="S484" s="383"/>
      <c r="T484" s="383"/>
      <c r="U484" s="383"/>
      <c r="V484" s="383"/>
      <c r="W484" s="383"/>
      <c r="X484" s="383"/>
      <c r="Y484" s="397">
        <v>40283</v>
      </c>
      <c r="Z484" s="383"/>
      <c r="AA484" s="383"/>
      <c r="AB484" s="383"/>
      <c r="AC484" s="383"/>
      <c r="AD484" s="383"/>
      <c r="AE484" s="383"/>
      <c r="AF484" s="383"/>
      <c r="AG484" s="383" t="s">
        <v>17282</v>
      </c>
      <c r="AH484" s="387">
        <v>5.849609375</v>
      </c>
      <c r="AI484" s="387">
        <v>93.839874267578125</v>
      </c>
      <c r="AJ484" s="399">
        <v>99.689483642578125</v>
      </c>
      <c r="AK484" s="399">
        <v>16.183601379394531</v>
      </c>
      <c r="AL484" s="388">
        <v>5.867829946810546E-2</v>
      </c>
      <c r="AM484" s="383" t="s">
        <v>17283</v>
      </c>
      <c r="AN484" s="383" t="s">
        <v>17346</v>
      </c>
      <c r="AO484" s="383"/>
      <c r="AP484" s="383"/>
      <c r="AQ484" s="383"/>
      <c r="AR484" s="389"/>
    </row>
    <row r="485" spans="1:44" x14ac:dyDescent="0.25">
      <c r="A485" s="396" t="s">
        <v>17344</v>
      </c>
      <c r="B485" s="383"/>
      <c r="C485" s="383"/>
      <c r="D485" s="383"/>
      <c r="E485" s="383"/>
      <c r="F485" s="383"/>
      <c r="G485" s="383"/>
      <c r="H485" s="383"/>
      <c r="I485" s="383"/>
      <c r="J485" s="383"/>
      <c r="K485" s="383" t="s">
        <v>17345</v>
      </c>
      <c r="L485" s="383"/>
      <c r="M485" s="383"/>
      <c r="N485" s="383" t="s">
        <v>17329</v>
      </c>
      <c r="O485" s="383"/>
      <c r="P485" s="383"/>
      <c r="Q485" s="383"/>
      <c r="R485" s="383"/>
      <c r="S485" s="383"/>
      <c r="T485" s="383"/>
      <c r="U485" s="383"/>
      <c r="V485" s="383"/>
      <c r="W485" s="383"/>
      <c r="X485" s="383"/>
      <c r="Y485" s="397">
        <v>40283</v>
      </c>
      <c r="Z485" s="383"/>
      <c r="AA485" s="383"/>
      <c r="AB485" s="383"/>
      <c r="AC485" s="383"/>
      <c r="AD485" s="383"/>
      <c r="AE485" s="383"/>
      <c r="AF485" s="383"/>
      <c r="AG485" s="383" t="s">
        <v>17282</v>
      </c>
      <c r="AH485" s="387">
        <v>5.9296875</v>
      </c>
      <c r="AI485" s="387">
        <v>93.892608642578125</v>
      </c>
      <c r="AJ485" s="399">
        <v>99.822296142578125</v>
      </c>
      <c r="AK485" s="399">
        <v>16.189460754394531</v>
      </c>
      <c r="AL485" s="388">
        <v>5.9402435419142356E-2</v>
      </c>
      <c r="AM485" s="383" t="s">
        <v>17283</v>
      </c>
      <c r="AN485" s="383" t="s">
        <v>17346</v>
      </c>
      <c r="AO485" s="383"/>
      <c r="AP485" s="383"/>
      <c r="AQ485" s="383"/>
      <c r="AR485" s="389"/>
    </row>
    <row r="486" spans="1:44" x14ac:dyDescent="0.25">
      <c r="A486" s="396" t="s">
        <v>17344</v>
      </c>
      <c r="B486" s="383"/>
      <c r="C486" s="383"/>
      <c r="D486" s="383"/>
      <c r="E486" s="383"/>
      <c r="F486" s="383"/>
      <c r="G486" s="383"/>
      <c r="H486" s="383"/>
      <c r="I486" s="383"/>
      <c r="J486" s="383"/>
      <c r="K486" s="383" t="s">
        <v>17345</v>
      </c>
      <c r="L486" s="383"/>
      <c r="M486" s="383"/>
      <c r="N486" s="383" t="s">
        <v>17329</v>
      </c>
      <c r="O486" s="383"/>
      <c r="P486" s="383"/>
      <c r="Q486" s="383"/>
      <c r="R486" s="383"/>
      <c r="S486" s="383"/>
      <c r="T486" s="383"/>
      <c r="U486" s="383"/>
      <c r="V486" s="383"/>
      <c r="W486" s="383"/>
      <c r="X486" s="383"/>
      <c r="Y486" s="397">
        <v>40283</v>
      </c>
      <c r="Z486" s="383"/>
      <c r="AA486" s="383"/>
      <c r="AB486" s="383"/>
      <c r="AC486" s="383"/>
      <c r="AD486" s="383"/>
      <c r="AE486" s="383"/>
      <c r="AF486" s="383"/>
      <c r="AG486" s="383" t="s">
        <v>17282</v>
      </c>
      <c r="AH486" s="387">
        <v>5.619140625</v>
      </c>
      <c r="AI486" s="387">
        <v>93.884796142578125</v>
      </c>
      <c r="AJ486" s="399">
        <v>99.503936767578125</v>
      </c>
      <c r="AK486" s="399">
        <v>16.187507629394531</v>
      </c>
      <c r="AL486" s="388">
        <v>5.6471540800694366E-2</v>
      </c>
      <c r="AM486" s="383" t="s">
        <v>17283</v>
      </c>
      <c r="AN486" s="383" t="s">
        <v>17346</v>
      </c>
      <c r="AO486" s="383"/>
      <c r="AP486" s="383"/>
      <c r="AQ486" s="383"/>
      <c r="AR486" s="389"/>
    </row>
    <row r="487" spans="1:44" x14ac:dyDescent="0.25">
      <c r="A487" s="396" t="s">
        <v>17344</v>
      </c>
      <c r="B487" s="383"/>
      <c r="C487" s="383"/>
      <c r="D487" s="383"/>
      <c r="E487" s="383"/>
      <c r="F487" s="383"/>
      <c r="G487" s="383"/>
      <c r="H487" s="383"/>
      <c r="I487" s="383"/>
      <c r="J487" s="383"/>
      <c r="K487" s="383" t="s">
        <v>17345</v>
      </c>
      <c r="L487" s="383"/>
      <c r="M487" s="383"/>
      <c r="N487" s="383" t="s">
        <v>17329</v>
      </c>
      <c r="O487" s="383"/>
      <c r="P487" s="383"/>
      <c r="Q487" s="383"/>
      <c r="R487" s="383"/>
      <c r="S487" s="383"/>
      <c r="T487" s="383"/>
      <c r="U487" s="383"/>
      <c r="V487" s="383"/>
      <c r="W487" s="383"/>
      <c r="X487" s="383"/>
      <c r="Y487" s="397">
        <v>40282</v>
      </c>
      <c r="Z487" s="383"/>
      <c r="AA487" s="383"/>
      <c r="AB487" s="383"/>
      <c r="AC487" s="383"/>
      <c r="AD487" s="383"/>
      <c r="AE487" s="383"/>
      <c r="AF487" s="383"/>
      <c r="AG487" s="383" t="s">
        <v>17282</v>
      </c>
      <c r="AH487" s="387">
        <v>9.359375</v>
      </c>
      <c r="AI487" s="387">
        <v>151.65634155273438</v>
      </c>
      <c r="AJ487" s="399">
        <v>161.01571655273438</v>
      </c>
      <c r="AK487" s="399">
        <v>16.040050506591797</v>
      </c>
      <c r="AL487" s="388">
        <v>5.8127089705151264E-2</v>
      </c>
      <c r="AM487" s="383" t="s">
        <v>17283</v>
      </c>
      <c r="AN487" s="383" t="s">
        <v>17346</v>
      </c>
      <c r="AO487" s="383"/>
      <c r="AP487" s="383"/>
      <c r="AQ487" s="383"/>
      <c r="AR487" s="389"/>
    </row>
    <row r="488" spans="1:44" x14ac:dyDescent="0.25">
      <c r="A488" s="396" t="s">
        <v>17344</v>
      </c>
      <c r="B488" s="383"/>
      <c r="C488" s="383"/>
      <c r="D488" s="383"/>
      <c r="E488" s="383"/>
      <c r="F488" s="383"/>
      <c r="G488" s="383"/>
      <c r="H488" s="383"/>
      <c r="I488" s="383"/>
      <c r="J488" s="383"/>
      <c r="K488" s="383" t="s">
        <v>17345</v>
      </c>
      <c r="L488" s="383"/>
      <c r="M488" s="383"/>
      <c r="N488" s="383" t="s">
        <v>17329</v>
      </c>
      <c r="O488" s="383"/>
      <c r="P488" s="383"/>
      <c r="Q488" s="383"/>
      <c r="R488" s="383"/>
      <c r="S488" s="383"/>
      <c r="T488" s="383"/>
      <c r="U488" s="383"/>
      <c r="V488" s="383"/>
      <c r="W488" s="383"/>
      <c r="X488" s="383"/>
      <c r="Y488" s="397">
        <v>40282</v>
      </c>
      <c r="Z488" s="383"/>
      <c r="AA488" s="383"/>
      <c r="AB488" s="383"/>
      <c r="AC488" s="383"/>
      <c r="AD488" s="383"/>
      <c r="AE488" s="383"/>
      <c r="AF488" s="383"/>
      <c r="AG488" s="383" t="s">
        <v>17282</v>
      </c>
      <c r="AH488" s="387">
        <v>9.2421875</v>
      </c>
      <c r="AI488" s="387">
        <v>151.78524780273438</v>
      </c>
      <c r="AJ488" s="399">
        <v>161.02743530273438</v>
      </c>
      <c r="AK488" s="399">
        <v>16.041027069091797</v>
      </c>
      <c r="AL488" s="388">
        <v>5.7395110855641009E-2</v>
      </c>
      <c r="AM488" s="383" t="s">
        <v>17283</v>
      </c>
      <c r="AN488" s="383" t="s">
        <v>17346</v>
      </c>
      <c r="AO488" s="383"/>
      <c r="AP488" s="383"/>
      <c r="AQ488" s="383"/>
      <c r="AR488" s="389"/>
    </row>
    <row r="489" spans="1:44" x14ac:dyDescent="0.25">
      <c r="A489" s="396" t="s">
        <v>17344</v>
      </c>
      <c r="B489" s="383"/>
      <c r="C489" s="383"/>
      <c r="D489" s="383"/>
      <c r="E489" s="383"/>
      <c r="F489" s="383"/>
      <c r="G489" s="383"/>
      <c r="H489" s="383"/>
      <c r="I489" s="383"/>
      <c r="J489" s="383"/>
      <c r="K489" s="383" t="s">
        <v>17345</v>
      </c>
      <c r="L489" s="383"/>
      <c r="M489" s="383"/>
      <c r="N489" s="383" t="s">
        <v>17329</v>
      </c>
      <c r="O489" s="383"/>
      <c r="P489" s="383"/>
      <c r="Q489" s="383"/>
      <c r="R489" s="383"/>
      <c r="S489" s="383"/>
      <c r="T489" s="383"/>
      <c r="U489" s="383"/>
      <c r="V489" s="383"/>
      <c r="W489" s="383"/>
      <c r="X489" s="383"/>
      <c r="Y489" s="397">
        <v>40282</v>
      </c>
      <c r="Z489" s="383"/>
      <c r="AA489" s="383"/>
      <c r="AB489" s="383"/>
      <c r="AC489" s="383"/>
      <c r="AD489" s="383"/>
      <c r="AE489" s="383"/>
      <c r="AF489" s="383"/>
      <c r="AG489" s="383" t="s">
        <v>17282</v>
      </c>
      <c r="AH489" s="387">
        <v>9.1328125</v>
      </c>
      <c r="AI489" s="387">
        <v>151.41024780273438</v>
      </c>
      <c r="AJ489" s="399">
        <v>160.54306030273438</v>
      </c>
      <c r="AK489" s="399">
        <v>16.031749725341797</v>
      </c>
      <c r="AL489" s="388">
        <v>5.6886996440570839E-2</v>
      </c>
      <c r="AM489" s="383" t="s">
        <v>17283</v>
      </c>
      <c r="AN489" s="383" t="s">
        <v>17346</v>
      </c>
      <c r="AO489" s="383"/>
      <c r="AP489" s="383"/>
      <c r="AQ489" s="383"/>
      <c r="AR489" s="389"/>
    </row>
    <row r="490" spans="1:44" x14ac:dyDescent="0.25">
      <c r="A490" s="396" t="s">
        <v>17344</v>
      </c>
      <c r="B490" s="383"/>
      <c r="C490" s="383"/>
      <c r="D490" s="383"/>
      <c r="E490" s="383"/>
      <c r="F490" s="383"/>
      <c r="G490" s="383"/>
      <c r="H490" s="383"/>
      <c r="I490" s="383"/>
      <c r="J490" s="383"/>
      <c r="K490" s="383" t="s">
        <v>17345</v>
      </c>
      <c r="L490" s="383"/>
      <c r="M490" s="383"/>
      <c r="N490" s="383" t="s">
        <v>17329</v>
      </c>
      <c r="O490" s="383"/>
      <c r="P490" s="383"/>
      <c r="Q490" s="383"/>
      <c r="R490" s="383"/>
      <c r="S490" s="383"/>
      <c r="T490" s="383"/>
      <c r="U490" s="383"/>
      <c r="V490" s="383"/>
      <c r="W490" s="383"/>
      <c r="X490" s="383"/>
      <c r="Y490" s="397">
        <v>40282</v>
      </c>
      <c r="Z490" s="383"/>
      <c r="AA490" s="383"/>
      <c r="AB490" s="383"/>
      <c r="AC490" s="383"/>
      <c r="AD490" s="383"/>
      <c r="AE490" s="383"/>
      <c r="AF490" s="383"/>
      <c r="AG490" s="383" t="s">
        <v>17282</v>
      </c>
      <c r="AH490" s="387">
        <v>9.19140625</v>
      </c>
      <c r="AI490" s="387">
        <v>151.22665405273438</v>
      </c>
      <c r="AJ490" s="399">
        <v>160.41806030273438</v>
      </c>
      <c r="AK490" s="399">
        <v>16.039562225341797</v>
      </c>
      <c r="AL490" s="388">
        <v>5.7296580152224476E-2</v>
      </c>
      <c r="AM490" s="383" t="s">
        <v>17283</v>
      </c>
      <c r="AN490" s="383" t="s">
        <v>17346</v>
      </c>
      <c r="AO490" s="383"/>
      <c r="AP490" s="383"/>
      <c r="AQ490" s="383"/>
      <c r="AR490" s="389"/>
    </row>
    <row r="491" spans="1:44" x14ac:dyDescent="0.25">
      <c r="A491" s="396" t="s">
        <v>17344</v>
      </c>
      <c r="B491" s="383"/>
      <c r="C491" s="383"/>
      <c r="D491" s="383"/>
      <c r="E491" s="383"/>
      <c r="F491" s="383"/>
      <c r="G491" s="383"/>
      <c r="H491" s="383"/>
      <c r="I491" s="383"/>
      <c r="J491" s="383"/>
      <c r="K491" s="383" t="s">
        <v>17345</v>
      </c>
      <c r="L491" s="383"/>
      <c r="M491" s="383"/>
      <c r="N491" s="383" t="s">
        <v>17329</v>
      </c>
      <c r="O491" s="383"/>
      <c r="P491" s="383"/>
      <c r="Q491" s="383"/>
      <c r="R491" s="383"/>
      <c r="S491" s="383"/>
      <c r="T491" s="383"/>
      <c r="U491" s="383"/>
      <c r="V491" s="383"/>
      <c r="W491" s="383"/>
      <c r="X491" s="383"/>
      <c r="Y491" s="397">
        <v>40282</v>
      </c>
      <c r="Z491" s="383"/>
      <c r="AA491" s="383"/>
      <c r="AB491" s="383"/>
      <c r="AC491" s="383"/>
      <c r="AD491" s="383"/>
      <c r="AE491" s="383"/>
      <c r="AF491" s="383"/>
      <c r="AG491" s="383" t="s">
        <v>17282</v>
      </c>
      <c r="AH491" s="387">
        <v>9.4609375</v>
      </c>
      <c r="AI491" s="387">
        <v>151.17196655273438</v>
      </c>
      <c r="AJ491" s="399">
        <v>160.63290405273438</v>
      </c>
      <c r="AK491" s="399">
        <v>16.034191131591797</v>
      </c>
      <c r="AL491" s="388">
        <v>5.8897879956736988E-2</v>
      </c>
      <c r="AM491" s="383" t="s">
        <v>17283</v>
      </c>
      <c r="AN491" s="383" t="s">
        <v>17346</v>
      </c>
      <c r="AO491" s="383"/>
      <c r="AP491" s="383"/>
      <c r="AQ491" s="383"/>
      <c r="AR491" s="389"/>
    </row>
    <row r="492" spans="1:44" x14ac:dyDescent="0.25">
      <c r="A492" s="396" t="s">
        <v>17344</v>
      </c>
      <c r="B492" s="383"/>
      <c r="C492" s="383"/>
      <c r="D492" s="383"/>
      <c r="E492" s="383"/>
      <c r="F492" s="383"/>
      <c r="G492" s="383"/>
      <c r="H492" s="383"/>
      <c r="I492" s="383"/>
      <c r="J492" s="383"/>
      <c r="K492" s="383" t="s">
        <v>17345</v>
      </c>
      <c r="L492" s="383"/>
      <c r="M492" s="383"/>
      <c r="N492" s="383" t="s">
        <v>17329</v>
      </c>
      <c r="O492" s="383"/>
      <c r="P492" s="383"/>
      <c r="Q492" s="383"/>
      <c r="R492" s="383"/>
      <c r="S492" s="383"/>
      <c r="T492" s="383"/>
      <c r="U492" s="383"/>
      <c r="V492" s="383"/>
      <c r="W492" s="383"/>
      <c r="X492" s="383"/>
      <c r="Y492" s="397">
        <v>40282</v>
      </c>
      <c r="Z492" s="383"/>
      <c r="AA492" s="383"/>
      <c r="AB492" s="383"/>
      <c r="AC492" s="383"/>
      <c r="AD492" s="383"/>
      <c r="AE492" s="383"/>
      <c r="AF492" s="383"/>
      <c r="AG492" s="383" t="s">
        <v>17282</v>
      </c>
      <c r="AH492" s="387">
        <v>9.453125</v>
      </c>
      <c r="AI492" s="387">
        <v>150.71493530273438</v>
      </c>
      <c r="AJ492" s="399">
        <v>160.16806030273438</v>
      </c>
      <c r="AK492" s="399">
        <v>16.035655975341797</v>
      </c>
      <c r="AL492" s="388">
        <v>5.9020037965950303E-2</v>
      </c>
      <c r="AM492" s="383" t="s">
        <v>17283</v>
      </c>
      <c r="AN492" s="383" t="s">
        <v>17346</v>
      </c>
      <c r="AO492" s="383"/>
      <c r="AP492" s="383"/>
      <c r="AQ492" s="383"/>
      <c r="AR492" s="389"/>
    </row>
    <row r="493" spans="1:44" x14ac:dyDescent="0.25">
      <c r="A493" s="396" t="s">
        <v>17344</v>
      </c>
      <c r="B493" s="383"/>
      <c r="C493" s="383"/>
      <c r="D493" s="383"/>
      <c r="E493" s="383"/>
      <c r="F493" s="383"/>
      <c r="G493" s="383"/>
      <c r="H493" s="383"/>
      <c r="I493" s="383"/>
      <c r="J493" s="383"/>
      <c r="K493" s="383" t="s">
        <v>17345</v>
      </c>
      <c r="L493" s="383"/>
      <c r="M493" s="383"/>
      <c r="N493" s="383" t="s">
        <v>17329</v>
      </c>
      <c r="O493" s="383"/>
      <c r="P493" s="383"/>
      <c r="Q493" s="383"/>
      <c r="R493" s="383"/>
      <c r="S493" s="383"/>
      <c r="T493" s="383"/>
      <c r="U493" s="383"/>
      <c r="V493" s="383"/>
      <c r="W493" s="383"/>
      <c r="X493" s="383"/>
      <c r="Y493" s="397">
        <v>40282</v>
      </c>
      <c r="Z493" s="383"/>
      <c r="AA493" s="383"/>
      <c r="AB493" s="383"/>
      <c r="AC493" s="383"/>
      <c r="AD493" s="383"/>
      <c r="AE493" s="383"/>
      <c r="AF493" s="383"/>
      <c r="AG493" s="383" t="s">
        <v>17282</v>
      </c>
      <c r="AH493" s="387">
        <v>9.53125</v>
      </c>
      <c r="AI493" s="387">
        <v>150.55087280273438</v>
      </c>
      <c r="AJ493" s="399">
        <v>160.08212280273438</v>
      </c>
      <c r="AK493" s="399">
        <v>16.039562225341797</v>
      </c>
      <c r="AL493" s="388">
        <v>5.9539752678974323E-2</v>
      </c>
      <c r="AM493" s="383" t="s">
        <v>17283</v>
      </c>
      <c r="AN493" s="383" t="s">
        <v>17346</v>
      </c>
      <c r="AO493" s="383"/>
      <c r="AP493" s="383"/>
      <c r="AQ493" s="383"/>
      <c r="AR493" s="389"/>
    </row>
    <row r="494" spans="1:44" x14ac:dyDescent="0.25">
      <c r="A494" s="396" t="s">
        <v>17344</v>
      </c>
      <c r="B494" s="383"/>
      <c r="C494" s="383"/>
      <c r="D494" s="383"/>
      <c r="E494" s="383"/>
      <c r="F494" s="383"/>
      <c r="G494" s="383"/>
      <c r="H494" s="383"/>
      <c r="I494" s="383"/>
      <c r="J494" s="383"/>
      <c r="K494" s="383" t="s">
        <v>17345</v>
      </c>
      <c r="L494" s="383"/>
      <c r="M494" s="383"/>
      <c r="N494" s="383" t="s">
        <v>17329</v>
      </c>
      <c r="O494" s="383"/>
      <c r="P494" s="383"/>
      <c r="Q494" s="383"/>
      <c r="R494" s="383"/>
      <c r="S494" s="383"/>
      <c r="T494" s="383"/>
      <c r="U494" s="383"/>
      <c r="V494" s="383"/>
      <c r="W494" s="383"/>
      <c r="X494" s="383"/>
      <c r="Y494" s="397">
        <v>40282</v>
      </c>
      <c r="Z494" s="383"/>
      <c r="AA494" s="383"/>
      <c r="AB494" s="383"/>
      <c r="AC494" s="383"/>
      <c r="AD494" s="383"/>
      <c r="AE494" s="383"/>
      <c r="AF494" s="383"/>
      <c r="AG494" s="383" t="s">
        <v>17282</v>
      </c>
      <c r="AH494" s="387">
        <v>9.03125</v>
      </c>
      <c r="AI494" s="387">
        <v>151.05477905273438</v>
      </c>
      <c r="AJ494" s="399">
        <v>160.08602905273438</v>
      </c>
      <c r="AK494" s="399">
        <v>16.032726287841797</v>
      </c>
      <c r="AL494" s="388">
        <v>5.6414979204868598E-2</v>
      </c>
      <c r="AM494" s="383" t="s">
        <v>17283</v>
      </c>
      <c r="AN494" s="383" t="s">
        <v>17346</v>
      </c>
      <c r="AO494" s="383"/>
      <c r="AP494" s="383"/>
      <c r="AQ494" s="383"/>
      <c r="AR494" s="389"/>
    </row>
    <row r="495" spans="1:44" x14ac:dyDescent="0.25">
      <c r="A495" s="396" t="s">
        <v>17344</v>
      </c>
      <c r="B495" s="383"/>
      <c r="C495" s="383"/>
      <c r="D495" s="383"/>
      <c r="E495" s="383"/>
      <c r="F495" s="383"/>
      <c r="G495" s="383"/>
      <c r="H495" s="383"/>
      <c r="I495" s="383"/>
      <c r="J495" s="383"/>
      <c r="K495" s="383" t="s">
        <v>17345</v>
      </c>
      <c r="L495" s="383"/>
      <c r="M495" s="383"/>
      <c r="N495" s="383" t="s">
        <v>17329</v>
      </c>
      <c r="O495" s="383"/>
      <c r="P495" s="383"/>
      <c r="Q495" s="383"/>
      <c r="R495" s="383"/>
      <c r="S495" s="383"/>
      <c r="T495" s="383"/>
      <c r="U495" s="383"/>
      <c r="V495" s="383"/>
      <c r="W495" s="383"/>
      <c r="X495" s="383"/>
      <c r="Y495" s="397">
        <v>40282</v>
      </c>
      <c r="Z495" s="383"/>
      <c r="AA495" s="383"/>
      <c r="AB495" s="383"/>
      <c r="AC495" s="383"/>
      <c r="AD495" s="383"/>
      <c r="AE495" s="383"/>
      <c r="AF495" s="383"/>
      <c r="AG495" s="383" t="s">
        <v>17282</v>
      </c>
      <c r="AH495" s="387">
        <v>9.16015625</v>
      </c>
      <c r="AI495" s="387">
        <v>150.86337280273438</v>
      </c>
      <c r="AJ495" s="399">
        <v>160.02352905273438</v>
      </c>
      <c r="AK495" s="399">
        <v>16.034191131591797</v>
      </c>
      <c r="AL495" s="388">
        <v>5.7242558667615372E-2</v>
      </c>
      <c r="AM495" s="383" t="s">
        <v>17283</v>
      </c>
      <c r="AN495" s="383" t="s">
        <v>17346</v>
      </c>
      <c r="AO495" s="383"/>
      <c r="AP495" s="383"/>
      <c r="AQ495" s="383"/>
      <c r="AR495" s="389"/>
    </row>
    <row r="496" spans="1:44" x14ac:dyDescent="0.25">
      <c r="A496" s="396" t="s">
        <v>17344</v>
      </c>
      <c r="B496" s="383"/>
      <c r="C496" s="383"/>
      <c r="D496" s="383"/>
      <c r="E496" s="383"/>
      <c r="F496" s="383"/>
      <c r="G496" s="383"/>
      <c r="H496" s="383"/>
      <c r="I496" s="383"/>
      <c r="J496" s="383"/>
      <c r="K496" s="383" t="s">
        <v>17345</v>
      </c>
      <c r="L496" s="383"/>
      <c r="M496" s="383"/>
      <c r="N496" s="383" t="s">
        <v>17329</v>
      </c>
      <c r="O496" s="383"/>
      <c r="P496" s="383"/>
      <c r="Q496" s="383"/>
      <c r="R496" s="383"/>
      <c r="S496" s="383"/>
      <c r="T496" s="383"/>
      <c r="U496" s="383"/>
      <c r="V496" s="383"/>
      <c r="W496" s="383"/>
      <c r="X496" s="383"/>
      <c r="Y496" s="397">
        <v>40282</v>
      </c>
      <c r="Z496" s="383"/>
      <c r="AA496" s="383"/>
      <c r="AB496" s="383"/>
      <c r="AC496" s="383"/>
      <c r="AD496" s="383"/>
      <c r="AE496" s="383"/>
      <c r="AF496" s="383"/>
      <c r="AG496" s="383" t="s">
        <v>17282</v>
      </c>
      <c r="AH496" s="387">
        <v>9.9140625</v>
      </c>
      <c r="AI496" s="387">
        <v>150.37509155273438</v>
      </c>
      <c r="AJ496" s="399">
        <v>160.28915405273438</v>
      </c>
      <c r="AK496" s="399">
        <v>16.036144256591797</v>
      </c>
      <c r="AL496" s="388">
        <v>6.1851112500963853E-2</v>
      </c>
      <c r="AM496" s="383" t="s">
        <v>17283</v>
      </c>
      <c r="AN496" s="383" t="s">
        <v>17346</v>
      </c>
      <c r="AO496" s="383"/>
      <c r="AP496" s="383"/>
      <c r="AQ496" s="383"/>
      <c r="AR496" s="389"/>
    </row>
    <row r="497" spans="1:44" x14ac:dyDescent="0.25">
      <c r="A497" s="396" t="s">
        <v>17344</v>
      </c>
      <c r="B497" s="383"/>
      <c r="C497" s="383"/>
      <c r="D497" s="383"/>
      <c r="E497" s="383"/>
      <c r="F497" s="383"/>
      <c r="G497" s="383"/>
      <c r="H497" s="383"/>
      <c r="I497" s="383"/>
      <c r="J497" s="383"/>
      <c r="K497" s="383" t="s">
        <v>17345</v>
      </c>
      <c r="L497" s="383"/>
      <c r="M497" s="383"/>
      <c r="N497" s="383" t="s">
        <v>17329</v>
      </c>
      <c r="O497" s="383"/>
      <c r="P497" s="383"/>
      <c r="Q497" s="383"/>
      <c r="R497" s="383"/>
      <c r="S497" s="383"/>
      <c r="T497" s="383"/>
      <c r="U497" s="383"/>
      <c r="V497" s="383"/>
      <c r="W497" s="383"/>
      <c r="X497" s="383"/>
      <c r="Y497" s="397">
        <v>40282</v>
      </c>
      <c r="Z497" s="383"/>
      <c r="AA497" s="383"/>
      <c r="AB497" s="383"/>
      <c r="AC497" s="383"/>
      <c r="AD497" s="383"/>
      <c r="AE497" s="383"/>
      <c r="AF497" s="383"/>
      <c r="AG497" s="383" t="s">
        <v>17282</v>
      </c>
      <c r="AH497" s="387">
        <v>9.51953125</v>
      </c>
      <c r="AI497" s="387">
        <v>150.37118530273438</v>
      </c>
      <c r="AJ497" s="399">
        <v>159.89071655273438</v>
      </c>
      <c r="AK497" s="399">
        <v>16.018077850341797</v>
      </c>
      <c r="AL497" s="388">
        <v>5.9537735868863371E-2</v>
      </c>
      <c r="AM497" s="383" t="s">
        <v>17283</v>
      </c>
      <c r="AN497" s="383" t="s">
        <v>17346</v>
      </c>
      <c r="AO497" s="383"/>
      <c r="AP497" s="383"/>
      <c r="AQ497" s="383"/>
      <c r="AR497" s="389"/>
    </row>
    <row r="498" spans="1:44" x14ac:dyDescent="0.25">
      <c r="A498" s="396" t="s">
        <v>17344</v>
      </c>
      <c r="B498" s="383"/>
      <c r="C498" s="383"/>
      <c r="D498" s="383"/>
      <c r="E498" s="383"/>
      <c r="F498" s="383"/>
      <c r="G498" s="383"/>
      <c r="H498" s="383"/>
      <c r="I498" s="383"/>
      <c r="J498" s="383"/>
      <c r="K498" s="383" t="s">
        <v>17345</v>
      </c>
      <c r="L498" s="383"/>
      <c r="M498" s="383"/>
      <c r="N498" s="383" t="s">
        <v>17329</v>
      </c>
      <c r="O498" s="383"/>
      <c r="P498" s="383"/>
      <c r="Q498" s="383"/>
      <c r="R498" s="383"/>
      <c r="S498" s="383"/>
      <c r="T498" s="383"/>
      <c r="U498" s="383"/>
      <c r="V498" s="383"/>
      <c r="W498" s="383"/>
      <c r="X498" s="383"/>
      <c r="Y498" s="397">
        <v>40282</v>
      </c>
      <c r="Z498" s="383"/>
      <c r="AA498" s="383"/>
      <c r="AB498" s="383"/>
      <c r="AC498" s="383"/>
      <c r="AD498" s="383"/>
      <c r="AE498" s="383"/>
      <c r="AF498" s="383"/>
      <c r="AG498" s="383" t="s">
        <v>17282</v>
      </c>
      <c r="AH498" s="387">
        <v>9.2734375</v>
      </c>
      <c r="AI498" s="387">
        <v>150.47274780273438</v>
      </c>
      <c r="AJ498" s="399">
        <v>159.74618530273438</v>
      </c>
      <c r="AK498" s="399">
        <v>16.009777069091797</v>
      </c>
      <c r="AL498" s="388">
        <v>5.8051073222349217E-2</v>
      </c>
      <c r="AM498" s="383" t="s">
        <v>17283</v>
      </c>
      <c r="AN498" s="383" t="s">
        <v>17346</v>
      </c>
      <c r="AO498" s="383"/>
      <c r="AP498" s="383"/>
      <c r="AQ498" s="383"/>
      <c r="AR498" s="389"/>
    </row>
    <row r="499" spans="1:44" x14ac:dyDescent="0.25">
      <c r="A499" s="396" t="s">
        <v>17344</v>
      </c>
      <c r="B499" s="383"/>
      <c r="C499" s="383"/>
      <c r="D499" s="383"/>
      <c r="E499" s="383"/>
      <c r="F499" s="383"/>
      <c r="G499" s="383"/>
      <c r="H499" s="383"/>
      <c r="I499" s="383"/>
      <c r="J499" s="383"/>
      <c r="K499" s="383" t="s">
        <v>17345</v>
      </c>
      <c r="L499" s="383"/>
      <c r="M499" s="383"/>
      <c r="N499" s="383" t="s">
        <v>17329</v>
      </c>
      <c r="O499" s="383"/>
      <c r="P499" s="383"/>
      <c r="Q499" s="383"/>
      <c r="R499" s="383"/>
      <c r="S499" s="383"/>
      <c r="T499" s="383"/>
      <c r="U499" s="383"/>
      <c r="V499" s="383"/>
      <c r="W499" s="383"/>
      <c r="X499" s="383"/>
      <c r="Y499" s="397">
        <v>40282</v>
      </c>
      <c r="Z499" s="383"/>
      <c r="AA499" s="383"/>
      <c r="AB499" s="383"/>
      <c r="AC499" s="383"/>
      <c r="AD499" s="383"/>
      <c r="AE499" s="383"/>
      <c r="AF499" s="383"/>
      <c r="AG499" s="383" t="s">
        <v>17282</v>
      </c>
      <c r="AH499" s="387">
        <v>9.46484375</v>
      </c>
      <c r="AI499" s="387">
        <v>150.60946655273438</v>
      </c>
      <c r="AJ499" s="399">
        <v>160.07431030273438</v>
      </c>
      <c r="AK499" s="399">
        <v>16.012218475341797</v>
      </c>
      <c r="AL499" s="388">
        <v>5.9127812152368349E-2</v>
      </c>
      <c r="AM499" s="383" t="s">
        <v>17283</v>
      </c>
      <c r="AN499" s="383" t="s">
        <v>17346</v>
      </c>
      <c r="AO499" s="383"/>
      <c r="AP499" s="383"/>
      <c r="AQ499" s="383"/>
      <c r="AR499" s="389"/>
    </row>
    <row r="500" spans="1:44" x14ac:dyDescent="0.25">
      <c r="A500" s="396" t="s">
        <v>17344</v>
      </c>
      <c r="B500" s="383"/>
      <c r="C500" s="383"/>
      <c r="D500" s="383"/>
      <c r="E500" s="383"/>
      <c r="F500" s="383"/>
      <c r="G500" s="383"/>
      <c r="H500" s="383"/>
      <c r="I500" s="383"/>
      <c r="J500" s="383"/>
      <c r="K500" s="383" t="s">
        <v>17345</v>
      </c>
      <c r="L500" s="383"/>
      <c r="M500" s="383"/>
      <c r="N500" s="383" t="s">
        <v>17329</v>
      </c>
      <c r="O500" s="383"/>
      <c r="P500" s="383"/>
      <c r="Q500" s="383"/>
      <c r="R500" s="383"/>
      <c r="S500" s="383"/>
      <c r="T500" s="383"/>
      <c r="U500" s="383"/>
      <c r="V500" s="383"/>
      <c r="W500" s="383"/>
      <c r="X500" s="383"/>
      <c r="Y500" s="397">
        <v>40282</v>
      </c>
      <c r="Z500" s="383"/>
      <c r="AA500" s="383"/>
      <c r="AB500" s="383"/>
      <c r="AC500" s="383"/>
      <c r="AD500" s="383"/>
      <c r="AE500" s="383"/>
      <c r="AF500" s="383"/>
      <c r="AG500" s="383" t="s">
        <v>17282</v>
      </c>
      <c r="AH500" s="387">
        <v>9.55078125</v>
      </c>
      <c r="AI500" s="387">
        <v>150.71102905273438</v>
      </c>
      <c r="AJ500" s="399">
        <v>160.26181030273438</v>
      </c>
      <c r="AK500" s="399">
        <v>16.007335662841797</v>
      </c>
      <c r="AL500" s="388">
        <v>5.9594866874139167E-2</v>
      </c>
      <c r="AM500" s="383" t="s">
        <v>17283</v>
      </c>
      <c r="AN500" s="383" t="s">
        <v>17346</v>
      </c>
      <c r="AO500" s="383"/>
      <c r="AP500" s="383"/>
      <c r="AQ500" s="383"/>
      <c r="AR500" s="389"/>
    </row>
    <row r="501" spans="1:44" x14ac:dyDescent="0.25">
      <c r="A501" s="396" t="s">
        <v>17344</v>
      </c>
      <c r="B501" s="383"/>
      <c r="C501" s="383"/>
      <c r="D501" s="383"/>
      <c r="E501" s="383"/>
      <c r="F501" s="383"/>
      <c r="G501" s="383"/>
      <c r="H501" s="383"/>
      <c r="I501" s="383"/>
      <c r="J501" s="383"/>
      <c r="K501" s="383" t="s">
        <v>17345</v>
      </c>
      <c r="L501" s="383"/>
      <c r="M501" s="383"/>
      <c r="N501" s="383" t="s">
        <v>17329</v>
      </c>
      <c r="O501" s="383"/>
      <c r="P501" s="383"/>
      <c r="Q501" s="383"/>
      <c r="R501" s="383"/>
      <c r="S501" s="383"/>
      <c r="T501" s="383"/>
      <c r="U501" s="383"/>
      <c r="V501" s="383"/>
      <c r="W501" s="383"/>
      <c r="X501" s="383"/>
      <c r="Y501" s="397">
        <v>40282</v>
      </c>
      <c r="Z501" s="383"/>
      <c r="AA501" s="383"/>
      <c r="AB501" s="383"/>
      <c r="AC501" s="383"/>
      <c r="AD501" s="383"/>
      <c r="AE501" s="383"/>
      <c r="AF501" s="383"/>
      <c r="AG501" s="383" t="s">
        <v>17282</v>
      </c>
      <c r="AH501" s="387">
        <v>9.56640625</v>
      </c>
      <c r="AI501" s="387">
        <v>150.45712280273438</v>
      </c>
      <c r="AJ501" s="399">
        <v>160.02352905273438</v>
      </c>
      <c r="AK501" s="399">
        <v>16.003429412841797</v>
      </c>
      <c r="AL501" s="388">
        <v>5.9781247836669528E-2</v>
      </c>
      <c r="AM501" s="383" t="s">
        <v>17283</v>
      </c>
      <c r="AN501" s="383" t="s">
        <v>17346</v>
      </c>
      <c r="AO501" s="383"/>
      <c r="AP501" s="383"/>
      <c r="AQ501" s="383"/>
      <c r="AR501" s="389"/>
    </row>
    <row r="502" spans="1:44" x14ac:dyDescent="0.25">
      <c r="A502" s="396" t="s">
        <v>17344</v>
      </c>
      <c r="B502" s="383"/>
      <c r="C502" s="383"/>
      <c r="D502" s="383"/>
      <c r="E502" s="383"/>
      <c r="F502" s="383"/>
      <c r="G502" s="383"/>
      <c r="H502" s="383"/>
      <c r="I502" s="383"/>
      <c r="J502" s="383"/>
      <c r="K502" s="383" t="s">
        <v>17345</v>
      </c>
      <c r="L502" s="383"/>
      <c r="M502" s="383"/>
      <c r="N502" s="383" t="s">
        <v>17329</v>
      </c>
      <c r="O502" s="383"/>
      <c r="P502" s="383"/>
      <c r="Q502" s="383"/>
      <c r="R502" s="383"/>
      <c r="S502" s="383"/>
      <c r="T502" s="383"/>
      <c r="U502" s="383"/>
      <c r="V502" s="383"/>
      <c r="W502" s="383"/>
      <c r="X502" s="383"/>
      <c r="Y502" s="397">
        <v>40282</v>
      </c>
      <c r="Z502" s="383"/>
      <c r="AA502" s="383"/>
      <c r="AB502" s="383"/>
      <c r="AC502" s="383"/>
      <c r="AD502" s="383"/>
      <c r="AE502" s="383"/>
      <c r="AF502" s="383"/>
      <c r="AG502" s="383" t="s">
        <v>17282</v>
      </c>
      <c r="AH502" s="387">
        <v>9.28125</v>
      </c>
      <c r="AI502" s="387">
        <v>150.51962280273438</v>
      </c>
      <c r="AJ502" s="399">
        <v>159.80087280273438</v>
      </c>
      <c r="AK502" s="399">
        <v>16.001964569091797</v>
      </c>
      <c r="AL502" s="388">
        <v>5.808009579182466E-2</v>
      </c>
      <c r="AM502" s="383" t="s">
        <v>17283</v>
      </c>
      <c r="AN502" s="383" t="s">
        <v>17346</v>
      </c>
      <c r="AO502" s="383"/>
      <c r="AP502" s="383"/>
      <c r="AQ502" s="383"/>
      <c r="AR502" s="389"/>
    </row>
    <row r="503" spans="1:44" x14ac:dyDescent="0.25">
      <c r="A503" s="396" t="s">
        <v>17344</v>
      </c>
      <c r="B503" s="383"/>
      <c r="C503" s="383"/>
      <c r="D503" s="383"/>
      <c r="E503" s="383"/>
      <c r="F503" s="383"/>
      <c r="G503" s="383"/>
      <c r="H503" s="383"/>
      <c r="I503" s="383"/>
      <c r="J503" s="383"/>
      <c r="K503" s="383" t="s">
        <v>17345</v>
      </c>
      <c r="L503" s="383"/>
      <c r="M503" s="383"/>
      <c r="N503" s="383" t="s">
        <v>17329</v>
      </c>
      <c r="O503" s="383"/>
      <c r="P503" s="383"/>
      <c r="Q503" s="383"/>
      <c r="R503" s="383"/>
      <c r="S503" s="383"/>
      <c r="T503" s="383"/>
      <c r="U503" s="383"/>
      <c r="V503" s="383"/>
      <c r="W503" s="383"/>
      <c r="X503" s="383"/>
      <c r="Y503" s="397">
        <v>40282</v>
      </c>
      <c r="Z503" s="383"/>
      <c r="AA503" s="383"/>
      <c r="AB503" s="383"/>
      <c r="AC503" s="383"/>
      <c r="AD503" s="383"/>
      <c r="AE503" s="383"/>
      <c r="AF503" s="383"/>
      <c r="AG503" s="383" t="s">
        <v>17282</v>
      </c>
      <c r="AH503" s="387">
        <v>9.2578125</v>
      </c>
      <c r="AI503" s="387">
        <v>150.86337280273438</v>
      </c>
      <c r="AJ503" s="399">
        <v>160.12118530273438</v>
      </c>
      <c r="AK503" s="399">
        <v>16.004894256591797</v>
      </c>
      <c r="AL503" s="388">
        <v>5.7817536651984212E-2</v>
      </c>
      <c r="AM503" s="383" t="s">
        <v>17283</v>
      </c>
      <c r="AN503" s="383" t="s">
        <v>17346</v>
      </c>
      <c r="AO503" s="383"/>
      <c r="AP503" s="383"/>
      <c r="AQ503" s="383"/>
      <c r="AR503" s="389"/>
    </row>
    <row r="504" spans="1:44" x14ac:dyDescent="0.25">
      <c r="A504" s="396" t="s">
        <v>17344</v>
      </c>
      <c r="B504" s="383"/>
      <c r="C504" s="383"/>
      <c r="D504" s="383"/>
      <c r="E504" s="383"/>
      <c r="F504" s="383"/>
      <c r="G504" s="383"/>
      <c r="H504" s="383"/>
      <c r="I504" s="383"/>
      <c r="J504" s="383"/>
      <c r="K504" s="383" t="s">
        <v>17345</v>
      </c>
      <c r="L504" s="383"/>
      <c r="M504" s="383"/>
      <c r="N504" s="383" t="s">
        <v>17329</v>
      </c>
      <c r="O504" s="383"/>
      <c r="P504" s="383"/>
      <c r="Q504" s="383"/>
      <c r="R504" s="383"/>
      <c r="S504" s="383"/>
      <c r="T504" s="383"/>
      <c r="U504" s="383"/>
      <c r="V504" s="383"/>
      <c r="W504" s="383"/>
      <c r="X504" s="383"/>
      <c r="Y504" s="397">
        <v>40282</v>
      </c>
      <c r="Z504" s="383"/>
      <c r="AA504" s="383"/>
      <c r="AB504" s="383"/>
      <c r="AC504" s="383"/>
      <c r="AD504" s="383"/>
      <c r="AE504" s="383"/>
      <c r="AF504" s="383"/>
      <c r="AG504" s="383" t="s">
        <v>17282</v>
      </c>
      <c r="AH504" s="387">
        <v>9.453125</v>
      </c>
      <c r="AI504" s="387">
        <v>150.62118530273438</v>
      </c>
      <c r="AJ504" s="399">
        <v>160.07431030273438</v>
      </c>
      <c r="AK504" s="399">
        <v>16.008312225341797</v>
      </c>
      <c r="AL504" s="388">
        <v>5.9054603965634098E-2</v>
      </c>
      <c r="AM504" s="383" t="s">
        <v>17283</v>
      </c>
      <c r="AN504" s="383" t="s">
        <v>17346</v>
      </c>
      <c r="AO504" s="383"/>
      <c r="AP504" s="383"/>
      <c r="AQ504" s="383"/>
      <c r="AR504" s="389"/>
    </row>
    <row r="505" spans="1:44" x14ac:dyDescent="0.25">
      <c r="A505" s="396" t="s">
        <v>17344</v>
      </c>
      <c r="B505" s="383"/>
      <c r="C505" s="383"/>
      <c r="D505" s="383"/>
      <c r="E505" s="383"/>
      <c r="F505" s="383"/>
      <c r="G505" s="383"/>
      <c r="H505" s="383"/>
      <c r="I505" s="383"/>
      <c r="J505" s="383"/>
      <c r="K505" s="383" t="s">
        <v>17345</v>
      </c>
      <c r="L505" s="383"/>
      <c r="M505" s="383"/>
      <c r="N505" s="383" t="s">
        <v>17329</v>
      </c>
      <c r="O505" s="383"/>
      <c r="P505" s="383"/>
      <c r="Q505" s="383"/>
      <c r="R505" s="383"/>
      <c r="S505" s="383"/>
      <c r="T505" s="383"/>
      <c r="U505" s="383"/>
      <c r="V505" s="383"/>
      <c r="W505" s="383"/>
      <c r="X505" s="383"/>
      <c r="Y505" s="397">
        <v>40282</v>
      </c>
      <c r="Z505" s="383"/>
      <c r="AA505" s="383"/>
      <c r="AB505" s="383"/>
      <c r="AC505" s="383"/>
      <c r="AD505" s="383"/>
      <c r="AE505" s="383"/>
      <c r="AF505" s="383"/>
      <c r="AG505" s="383" t="s">
        <v>17282</v>
      </c>
      <c r="AH505" s="387">
        <v>9.3515625</v>
      </c>
      <c r="AI505" s="387">
        <v>150.41806030273438</v>
      </c>
      <c r="AJ505" s="399">
        <v>159.76962280273438</v>
      </c>
      <c r="AK505" s="399">
        <v>16.000988006591797</v>
      </c>
      <c r="AL505" s="388">
        <v>5.8531542704749709E-2</v>
      </c>
      <c r="AM505" s="383" t="s">
        <v>17283</v>
      </c>
      <c r="AN505" s="383" t="s">
        <v>17346</v>
      </c>
      <c r="AO505" s="383"/>
      <c r="AP505" s="383"/>
      <c r="AQ505" s="383"/>
      <c r="AR505" s="389"/>
    </row>
    <row r="506" spans="1:44" x14ac:dyDescent="0.25">
      <c r="A506" s="396" t="s">
        <v>17344</v>
      </c>
      <c r="B506" s="383"/>
      <c r="C506" s="383"/>
      <c r="D506" s="383"/>
      <c r="E506" s="383"/>
      <c r="F506" s="383"/>
      <c r="G506" s="383"/>
      <c r="H506" s="383"/>
      <c r="I506" s="383"/>
      <c r="J506" s="383"/>
      <c r="K506" s="383" t="s">
        <v>17345</v>
      </c>
      <c r="L506" s="383"/>
      <c r="M506" s="383"/>
      <c r="N506" s="383" t="s">
        <v>17329</v>
      </c>
      <c r="O506" s="383"/>
      <c r="P506" s="383"/>
      <c r="Q506" s="383"/>
      <c r="R506" s="383"/>
      <c r="S506" s="383"/>
      <c r="T506" s="383"/>
      <c r="U506" s="383"/>
      <c r="V506" s="383"/>
      <c r="W506" s="383"/>
      <c r="X506" s="383"/>
      <c r="Y506" s="397">
        <v>40282</v>
      </c>
      <c r="Z506" s="383"/>
      <c r="AA506" s="383"/>
      <c r="AB506" s="383"/>
      <c r="AC506" s="383"/>
      <c r="AD506" s="383"/>
      <c r="AE506" s="383"/>
      <c r="AF506" s="383"/>
      <c r="AG506" s="383" t="s">
        <v>17282</v>
      </c>
      <c r="AH506" s="387">
        <v>9.109375</v>
      </c>
      <c r="AI506" s="387">
        <v>150.69931030273438</v>
      </c>
      <c r="AJ506" s="399">
        <v>159.80868530273438</v>
      </c>
      <c r="AK506" s="399">
        <v>15.999517440795898</v>
      </c>
      <c r="AL506" s="388">
        <v>5.7001751705444609E-2</v>
      </c>
      <c r="AM506" s="383" t="s">
        <v>17283</v>
      </c>
      <c r="AN506" s="383" t="s">
        <v>17346</v>
      </c>
      <c r="AO506" s="383"/>
      <c r="AP506" s="383"/>
      <c r="AQ506" s="383"/>
      <c r="AR506" s="389"/>
    </row>
    <row r="507" spans="1:44" x14ac:dyDescent="0.25">
      <c r="A507" s="396" t="s">
        <v>17344</v>
      </c>
      <c r="B507" s="383"/>
      <c r="C507" s="383"/>
      <c r="D507" s="383"/>
      <c r="E507" s="383"/>
      <c r="F507" s="383"/>
      <c r="G507" s="383"/>
      <c r="H507" s="383"/>
      <c r="I507" s="383"/>
      <c r="J507" s="383"/>
      <c r="K507" s="383" t="s">
        <v>17345</v>
      </c>
      <c r="L507" s="383"/>
      <c r="M507" s="383"/>
      <c r="N507" s="383" t="s">
        <v>17329</v>
      </c>
      <c r="O507" s="383"/>
      <c r="P507" s="383"/>
      <c r="Q507" s="383"/>
      <c r="R507" s="383"/>
      <c r="S507" s="383"/>
      <c r="T507" s="383"/>
      <c r="U507" s="383"/>
      <c r="V507" s="383"/>
      <c r="W507" s="383"/>
      <c r="X507" s="383"/>
      <c r="Y507" s="397">
        <v>40282</v>
      </c>
      <c r="Z507" s="383"/>
      <c r="AA507" s="383"/>
      <c r="AB507" s="383"/>
      <c r="AC507" s="383"/>
      <c r="AD507" s="383"/>
      <c r="AE507" s="383"/>
      <c r="AF507" s="383"/>
      <c r="AG507" s="383" t="s">
        <v>17282</v>
      </c>
      <c r="AH507" s="387">
        <v>9.27734375</v>
      </c>
      <c r="AI507" s="387">
        <v>150.91415405273438</v>
      </c>
      <c r="AJ507" s="399">
        <v>160.19149780273438</v>
      </c>
      <c r="AK507" s="399">
        <v>16.003917694091797</v>
      </c>
      <c r="AL507" s="388">
        <v>5.7914083314362028E-2</v>
      </c>
      <c r="AM507" s="383" t="s">
        <v>17283</v>
      </c>
      <c r="AN507" s="383" t="s">
        <v>17346</v>
      </c>
      <c r="AO507" s="383"/>
      <c r="AP507" s="383"/>
      <c r="AQ507" s="383"/>
      <c r="AR507" s="389"/>
    </row>
    <row r="508" spans="1:44" x14ac:dyDescent="0.25">
      <c r="A508" s="396" t="s">
        <v>17344</v>
      </c>
      <c r="B508" s="383"/>
      <c r="C508" s="383"/>
      <c r="D508" s="383"/>
      <c r="E508" s="383"/>
      <c r="F508" s="383"/>
      <c r="G508" s="383"/>
      <c r="H508" s="383"/>
      <c r="I508" s="383"/>
      <c r="J508" s="383"/>
      <c r="K508" s="383" t="s">
        <v>17345</v>
      </c>
      <c r="L508" s="383"/>
      <c r="M508" s="383"/>
      <c r="N508" s="383" t="s">
        <v>17329</v>
      </c>
      <c r="O508" s="383"/>
      <c r="P508" s="383"/>
      <c r="Q508" s="383"/>
      <c r="R508" s="383"/>
      <c r="S508" s="383"/>
      <c r="T508" s="383"/>
      <c r="U508" s="383"/>
      <c r="V508" s="383"/>
      <c r="W508" s="383"/>
      <c r="X508" s="383"/>
      <c r="Y508" s="397">
        <v>40282</v>
      </c>
      <c r="Z508" s="383"/>
      <c r="AA508" s="383"/>
      <c r="AB508" s="383"/>
      <c r="AC508" s="383"/>
      <c r="AD508" s="383"/>
      <c r="AE508" s="383"/>
      <c r="AF508" s="383"/>
      <c r="AG508" s="383" t="s">
        <v>17282</v>
      </c>
      <c r="AH508" s="387">
        <v>9.390625</v>
      </c>
      <c r="AI508" s="387">
        <v>150.83602905273438</v>
      </c>
      <c r="AJ508" s="399">
        <v>160.22665405273438</v>
      </c>
      <c r="AK508" s="399">
        <v>16.016124725341797</v>
      </c>
      <c r="AL508" s="388">
        <v>5.8608382328880958E-2</v>
      </c>
      <c r="AM508" s="383" t="s">
        <v>17283</v>
      </c>
      <c r="AN508" s="383" t="s">
        <v>17346</v>
      </c>
      <c r="AO508" s="383"/>
      <c r="AP508" s="383"/>
      <c r="AQ508" s="383"/>
      <c r="AR508" s="389"/>
    </row>
    <row r="509" spans="1:44" x14ac:dyDescent="0.25">
      <c r="A509" s="396" t="s">
        <v>17344</v>
      </c>
      <c r="B509" s="383"/>
      <c r="C509" s="383"/>
      <c r="D509" s="383"/>
      <c r="E509" s="383"/>
      <c r="F509" s="383"/>
      <c r="G509" s="383"/>
      <c r="H509" s="383"/>
      <c r="I509" s="383"/>
      <c r="J509" s="383"/>
      <c r="K509" s="383" t="s">
        <v>17345</v>
      </c>
      <c r="L509" s="383"/>
      <c r="M509" s="383"/>
      <c r="N509" s="383" t="s">
        <v>17329</v>
      </c>
      <c r="O509" s="383"/>
      <c r="P509" s="383"/>
      <c r="Q509" s="383"/>
      <c r="R509" s="383"/>
      <c r="S509" s="383"/>
      <c r="T509" s="383"/>
      <c r="U509" s="383"/>
      <c r="V509" s="383"/>
      <c r="W509" s="383"/>
      <c r="X509" s="383"/>
      <c r="Y509" s="397">
        <v>40282</v>
      </c>
      <c r="Z509" s="383"/>
      <c r="AA509" s="383"/>
      <c r="AB509" s="383"/>
      <c r="AC509" s="383"/>
      <c r="AD509" s="383"/>
      <c r="AE509" s="383"/>
      <c r="AF509" s="383"/>
      <c r="AG509" s="383" t="s">
        <v>17282</v>
      </c>
      <c r="AH509" s="387">
        <v>9.32421875</v>
      </c>
      <c r="AI509" s="387">
        <v>151.16415405273438</v>
      </c>
      <c r="AJ509" s="399">
        <v>160.48837280273438</v>
      </c>
      <c r="AK509" s="399">
        <v>16.019542694091797</v>
      </c>
      <c r="AL509" s="388">
        <v>5.8099029774954111E-2</v>
      </c>
      <c r="AM509" s="383" t="s">
        <v>17283</v>
      </c>
      <c r="AN509" s="383" t="s">
        <v>17346</v>
      </c>
      <c r="AO509" s="383"/>
      <c r="AP509" s="383"/>
      <c r="AQ509" s="383"/>
      <c r="AR509" s="389"/>
    </row>
    <row r="510" spans="1:44" x14ac:dyDescent="0.25">
      <c r="A510" s="396" t="s">
        <v>17344</v>
      </c>
      <c r="B510" s="383"/>
      <c r="C510" s="383"/>
      <c r="D510" s="383"/>
      <c r="E510" s="383"/>
      <c r="F510" s="383"/>
      <c r="G510" s="383"/>
      <c r="H510" s="383"/>
      <c r="I510" s="383"/>
      <c r="J510" s="383"/>
      <c r="K510" s="383" t="s">
        <v>17345</v>
      </c>
      <c r="L510" s="383"/>
      <c r="M510" s="383"/>
      <c r="N510" s="383" t="s">
        <v>17329</v>
      </c>
      <c r="O510" s="383"/>
      <c r="P510" s="383"/>
      <c r="Q510" s="383"/>
      <c r="R510" s="383"/>
      <c r="S510" s="383"/>
      <c r="T510" s="383"/>
      <c r="U510" s="383"/>
      <c r="V510" s="383"/>
      <c r="W510" s="383"/>
      <c r="X510" s="383"/>
      <c r="Y510" s="397">
        <v>40282</v>
      </c>
      <c r="Z510" s="383"/>
      <c r="AA510" s="383"/>
      <c r="AB510" s="383"/>
      <c r="AC510" s="383"/>
      <c r="AD510" s="383"/>
      <c r="AE510" s="383"/>
      <c r="AF510" s="383"/>
      <c r="AG510" s="383" t="s">
        <v>17282</v>
      </c>
      <c r="AH510" s="387">
        <v>9.296875</v>
      </c>
      <c r="AI510" s="387">
        <v>150.89071655273438</v>
      </c>
      <c r="AJ510" s="399">
        <v>160.18759155273438</v>
      </c>
      <c r="AK510" s="399">
        <v>16.013683319091797</v>
      </c>
      <c r="AL510" s="388">
        <v>5.8037422935717418E-2</v>
      </c>
      <c r="AM510" s="383" t="s">
        <v>17283</v>
      </c>
      <c r="AN510" s="383" t="s">
        <v>17346</v>
      </c>
      <c r="AO510" s="383"/>
      <c r="AP510" s="383"/>
      <c r="AQ510" s="383"/>
      <c r="AR510" s="389"/>
    </row>
    <row r="511" spans="1:44" x14ac:dyDescent="0.25">
      <c r="A511" s="396" t="s">
        <v>17344</v>
      </c>
      <c r="B511" s="383"/>
      <c r="C511" s="383"/>
      <c r="D511" s="383"/>
      <c r="E511" s="383"/>
      <c r="F511" s="383"/>
      <c r="G511" s="383"/>
      <c r="H511" s="383"/>
      <c r="I511" s="383"/>
      <c r="J511" s="383"/>
      <c r="K511" s="383" t="s">
        <v>17345</v>
      </c>
      <c r="L511" s="383"/>
      <c r="M511" s="383"/>
      <c r="N511" s="383" t="s">
        <v>17329</v>
      </c>
      <c r="O511" s="383"/>
      <c r="P511" s="383"/>
      <c r="Q511" s="383"/>
      <c r="R511" s="383"/>
      <c r="S511" s="383"/>
      <c r="T511" s="383"/>
      <c r="U511" s="383"/>
      <c r="V511" s="383"/>
      <c r="W511" s="383"/>
      <c r="X511" s="383"/>
      <c r="Y511" s="397">
        <v>40282</v>
      </c>
      <c r="Z511" s="383"/>
      <c r="AA511" s="383"/>
      <c r="AB511" s="383"/>
      <c r="AC511" s="383"/>
      <c r="AD511" s="383"/>
      <c r="AE511" s="383"/>
      <c r="AF511" s="383"/>
      <c r="AG511" s="383" t="s">
        <v>17282</v>
      </c>
      <c r="AH511" s="387">
        <v>9.515625</v>
      </c>
      <c r="AI511" s="387">
        <v>150.73056030273438</v>
      </c>
      <c r="AJ511" s="399">
        <v>160.24618530273438</v>
      </c>
      <c r="AK511" s="399">
        <v>16.010753631591797</v>
      </c>
      <c r="AL511" s="388">
        <v>5.9381288746582286E-2</v>
      </c>
      <c r="AM511" s="383" t="s">
        <v>17283</v>
      </c>
      <c r="AN511" s="383" t="s">
        <v>17346</v>
      </c>
      <c r="AO511" s="383"/>
      <c r="AP511" s="383"/>
      <c r="AQ511" s="383"/>
      <c r="AR511" s="389"/>
    </row>
    <row r="512" spans="1:44" x14ac:dyDescent="0.25">
      <c r="A512" s="396" t="s">
        <v>17344</v>
      </c>
      <c r="B512" s="383"/>
      <c r="C512" s="383"/>
      <c r="D512" s="383"/>
      <c r="E512" s="383"/>
      <c r="F512" s="383"/>
      <c r="G512" s="383"/>
      <c r="H512" s="383"/>
      <c r="I512" s="383"/>
      <c r="J512" s="383"/>
      <c r="K512" s="383" t="s">
        <v>17345</v>
      </c>
      <c r="L512" s="383"/>
      <c r="M512" s="383"/>
      <c r="N512" s="383" t="s">
        <v>17329</v>
      </c>
      <c r="O512" s="383"/>
      <c r="P512" s="383"/>
      <c r="Q512" s="383"/>
      <c r="R512" s="383"/>
      <c r="S512" s="383"/>
      <c r="T512" s="383"/>
      <c r="U512" s="383"/>
      <c r="V512" s="383"/>
      <c r="W512" s="383"/>
      <c r="X512" s="383"/>
      <c r="Y512" s="397">
        <v>40282</v>
      </c>
      <c r="Z512" s="383"/>
      <c r="AA512" s="383"/>
      <c r="AB512" s="383"/>
      <c r="AC512" s="383"/>
      <c r="AD512" s="383"/>
      <c r="AE512" s="383"/>
      <c r="AF512" s="383"/>
      <c r="AG512" s="383" t="s">
        <v>17282</v>
      </c>
      <c r="AH512" s="387">
        <v>9.4296875</v>
      </c>
      <c r="AI512" s="387">
        <v>150.23446655273438</v>
      </c>
      <c r="AJ512" s="399">
        <v>159.66415405273438</v>
      </c>
      <c r="AK512" s="399">
        <v>15.996587753295898</v>
      </c>
      <c r="AL512" s="388">
        <v>5.90595149922351E-2</v>
      </c>
      <c r="AM512" s="383" t="s">
        <v>17283</v>
      </c>
      <c r="AN512" s="383" t="s">
        <v>17346</v>
      </c>
      <c r="AO512" s="383"/>
      <c r="AP512" s="383"/>
      <c r="AQ512" s="383"/>
      <c r="AR512" s="389"/>
    </row>
    <row r="513" spans="1:44" x14ac:dyDescent="0.25">
      <c r="A513" s="396" t="s">
        <v>17344</v>
      </c>
      <c r="B513" s="383"/>
      <c r="C513" s="383"/>
      <c r="D513" s="383"/>
      <c r="E513" s="383"/>
      <c r="F513" s="383"/>
      <c r="G513" s="383"/>
      <c r="H513" s="383"/>
      <c r="I513" s="383"/>
      <c r="J513" s="383"/>
      <c r="K513" s="383" t="s">
        <v>17345</v>
      </c>
      <c r="L513" s="383"/>
      <c r="M513" s="383"/>
      <c r="N513" s="383" t="s">
        <v>17329</v>
      </c>
      <c r="O513" s="383"/>
      <c r="P513" s="383"/>
      <c r="Q513" s="383"/>
      <c r="R513" s="383"/>
      <c r="S513" s="383"/>
      <c r="T513" s="383"/>
      <c r="U513" s="383"/>
      <c r="V513" s="383"/>
      <c r="W513" s="383"/>
      <c r="X513" s="383"/>
      <c r="Y513" s="397">
        <v>40282</v>
      </c>
      <c r="Z513" s="383"/>
      <c r="AA513" s="383"/>
      <c r="AB513" s="383"/>
      <c r="AC513" s="383"/>
      <c r="AD513" s="383"/>
      <c r="AE513" s="383"/>
      <c r="AF513" s="383"/>
      <c r="AG513" s="383" t="s">
        <v>17282</v>
      </c>
      <c r="AH513" s="387">
        <v>9.44140625</v>
      </c>
      <c r="AI513" s="387">
        <v>150.26181030273438</v>
      </c>
      <c r="AJ513" s="399">
        <v>159.70321655273438</v>
      </c>
      <c r="AK513" s="399">
        <v>15.992437362670898</v>
      </c>
      <c r="AL513" s="388">
        <v>5.9118447666847249E-2</v>
      </c>
      <c r="AM513" s="383" t="s">
        <v>17283</v>
      </c>
      <c r="AN513" s="383" t="s">
        <v>17346</v>
      </c>
      <c r="AO513" s="383"/>
      <c r="AP513" s="383"/>
      <c r="AQ513" s="383"/>
      <c r="AR513" s="389"/>
    </row>
    <row r="514" spans="1:44" x14ac:dyDescent="0.25">
      <c r="A514" s="396" t="s">
        <v>17344</v>
      </c>
      <c r="B514" s="383"/>
      <c r="C514" s="383"/>
      <c r="D514" s="383"/>
      <c r="E514" s="383"/>
      <c r="F514" s="383"/>
      <c r="G514" s="383"/>
      <c r="H514" s="383"/>
      <c r="I514" s="383"/>
      <c r="J514" s="383"/>
      <c r="K514" s="383" t="s">
        <v>17345</v>
      </c>
      <c r="L514" s="383"/>
      <c r="M514" s="383"/>
      <c r="N514" s="383" t="s">
        <v>17329</v>
      </c>
      <c r="O514" s="383"/>
      <c r="P514" s="383"/>
      <c r="Q514" s="383"/>
      <c r="R514" s="383"/>
      <c r="S514" s="383"/>
      <c r="T514" s="383"/>
      <c r="U514" s="383"/>
      <c r="V514" s="383"/>
      <c r="W514" s="383"/>
      <c r="X514" s="383"/>
      <c r="Y514" s="397">
        <v>40282</v>
      </c>
      <c r="Z514" s="383"/>
      <c r="AA514" s="383"/>
      <c r="AB514" s="383"/>
      <c r="AC514" s="383"/>
      <c r="AD514" s="383"/>
      <c r="AE514" s="383"/>
      <c r="AF514" s="383"/>
      <c r="AG514" s="383" t="s">
        <v>17282</v>
      </c>
      <c r="AH514" s="387">
        <v>9.421875</v>
      </c>
      <c r="AI514" s="387">
        <v>150.91415405273438</v>
      </c>
      <c r="AJ514" s="399">
        <v>160.33602905273438</v>
      </c>
      <c r="AK514" s="399">
        <v>15.991949081420898</v>
      </c>
      <c r="AL514" s="388">
        <v>5.8763305138991272E-2</v>
      </c>
      <c r="AM514" s="383" t="s">
        <v>17283</v>
      </c>
      <c r="AN514" s="383" t="s">
        <v>17346</v>
      </c>
      <c r="AO514" s="383"/>
      <c r="AP514" s="383"/>
      <c r="AQ514" s="383"/>
      <c r="AR514" s="389"/>
    </row>
    <row r="515" spans="1:44" x14ac:dyDescent="0.25">
      <c r="A515" s="396" t="s">
        <v>17344</v>
      </c>
      <c r="B515" s="383"/>
      <c r="C515" s="383"/>
      <c r="D515" s="383"/>
      <c r="E515" s="383"/>
      <c r="F515" s="383"/>
      <c r="G515" s="383"/>
      <c r="H515" s="383"/>
      <c r="I515" s="383"/>
      <c r="J515" s="383"/>
      <c r="K515" s="383" t="s">
        <v>17345</v>
      </c>
      <c r="L515" s="383"/>
      <c r="M515" s="383"/>
      <c r="N515" s="383" t="s">
        <v>17329</v>
      </c>
      <c r="O515" s="383"/>
      <c r="P515" s="383"/>
      <c r="Q515" s="383"/>
      <c r="R515" s="383"/>
      <c r="S515" s="383"/>
      <c r="T515" s="383"/>
      <c r="U515" s="383"/>
      <c r="V515" s="383"/>
      <c r="W515" s="383"/>
      <c r="X515" s="383"/>
      <c r="Y515" s="397">
        <v>40282</v>
      </c>
      <c r="Z515" s="383"/>
      <c r="AA515" s="383"/>
      <c r="AB515" s="383"/>
      <c r="AC515" s="383"/>
      <c r="AD515" s="383"/>
      <c r="AE515" s="383"/>
      <c r="AF515" s="383"/>
      <c r="AG515" s="383" t="s">
        <v>17282</v>
      </c>
      <c r="AH515" s="387">
        <v>9.2890625</v>
      </c>
      <c r="AI515" s="387">
        <v>151.87899780273438</v>
      </c>
      <c r="AJ515" s="399">
        <v>161.16806030273438</v>
      </c>
      <c r="AK515" s="399">
        <v>15.992925643920898</v>
      </c>
      <c r="AL515" s="388">
        <v>5.7635877000391016E-2</v>
      </c>
      <c r="AM515" s="383" t="s">
        <v>17283</v>
      </c>
      <c r="AN515" s="383" t="s">
        <v>17346</v>
      </c>
      <c r="AO515" s="383"/>
      <c r="AP515" s="383"/>
      <c r="AQ515" s="383"/>
      <c r="AR515" s="389"/>
    </row>
    <row r="516" spans="1:44" x14ac:dyDescent="0.25">
      <c r="A516" s="396" t="s">
        <v>17344</v>
      </c>
      <c r="B516" s="383"/>
      <c r="C516" s="383"/>
      <c r="D516" s="383"/>
      <c r="E516" s="383"/>
      <c r="F516" s="383"/>
      <c r="G516" s="383"/>
      <c r="H516" s="383"/>
      <c r="I516" s="383"/>
      <c r="J516" s="383"/>
      <c r="K516" s="383" t="s">
        <v>17345</v>
      </c>
      <c r="L516" s="383"/>
      <c r="M516" s="383"/>
      <c r="N516" s="383" t="s">
        <v>17329</v>
      </c>
      <c r="O516" s="383"/>
      <c r="P516" s="383"/>
      <c r="Q516" s="383"/>
      <c r="R516" s="383"/>
      <c r="S516" s="383"/>
      <c r="T516" s="383"/>
      <c r="U516" s="383"/>
      <c r="V516" s="383"/>
      <c r="W516" s="383"/>
      <c r="X516" s="383"/>
      <c r="Y516" s="397">
        <v>40282</v>
      </c>
      <c r="Z516" s="383"/>
      <c r="AA516" s="383"/>
      <c r="AB516" s="383"/>
      <c r="AC516" s="383"/>
      <c r="AD516" s="383"/>
      <c r="AE516" s="383"/>
      <c r="AF516" s="383"/>
      <c r="AG516" s="383" t="s">
        <v>17282</v>
      </c>
      <c r="AH516" s="387">
        <v>9.04296875</v>
      </c>
      <c r="AI516" s="387">
        <v>151.92196655273438</v>
      </c>
      <c r="AJ516" s="399">
        <v>160.96493530273438</v>
      </c>
      <c r="AK516" s="399">
        <v>15.989751815795898</v>
      </c>
      <c r="AL516" s="388">
        <v>5.6179743327280943E-2</v>
      </c>
      <c r="AM516" s="383" t="s">
        <v>17283</v>
      </c>
      <c r="AN516" s="383" t="s">
        <v>17346</v>
      </c>
      <c r="AO516" s="383"/>
      <c r="AP516" s="383"/>
      <c r="AQ516" s="383"/>
      <c r="AR516" s="389"/>
    </row>
    <row r="517" spans="1:44" x14ac:dyDescent="0.25">
      <c r="A517" s="396" t="s">
        <v>17344</v>
      </c>
      <c r="B517" s="383"/>
      <c r="C517" s="383"/>
      <c r="D517" s="383"/>
      <c r="E517" s="383"/>
      <c r="F517" s="383"/>
      <c r="G517" s="383"/>
      <c r="H517" s="383"/>
      <c r="I517" s="383"/>
      <c r="J517" s="383"/>
      <c r="K517" s="383" t="s">
        <v>17345</v>
      </c>
      <c r="L517" s="383"/>
      <c r="M517" s="383"/>
      <c r="N517" s="383" t="s">
        <v>17329</v>
      </c>
      <c r="O517" s="383"/>
      <c r="P517" s="383"/>
      <c r="Q517" s="383"/>
      <c r="R517" s="383"/>
      <c r="S517" s="383"/>
      <c r="T517" s="383"/>
      <c r="U517" s="383"/>
      <c r="V517" s="383"/>
      <c r="W517" s="383"/>
      <c r="X517" s="383"/>
      <c r="Y517" s="397">
        <v>40282</v>
      </c>
      <c r="Z517" s="383"/>
      <c r="AA517" s="383"/>
      <c r="AB517" s="383"/>
      <c r="AC517" s="383"/>
      <c r="AD517" s="383"/>
      <c r="AE517" s="383"/>
      <c r="AF517" s="383"/>
      <c r="AG517" s="383" t="s">
        <v>17282</v>
      </c>
      <c r="AH517" s="387">
        <v>9.453125</v>
      </c>
      <c r="AI517" s="387">
        <v>151.69931030273438</v>
      </c>
      <c r="AJ517" s="399">
        <v>161.15243530273438</v>
      </c>
      <c r="AK517" s="399">
        <v>16.002452850341797</v>
      </c>
      <c r="AL517" s="388">
        <v>5.8659523092168889E-2</v>
      </c>
      <c r="AM517" s="383" t="s">
        <v>17283</v>
      </c>
      <c r="AN517" s="383" t="s">
        <v>17346</v>
      </c>
      <c r="AO517" s="383"/>
      <c r="AP517" s="383"/>
      <c r="AQ517" s="383"/>
      <c r="AR517" s="389"/>
    </row>
    <row r="518" spans="1:44" x14ac:dyDescent="0.25">
      <c r="A518" s="396" t="s">
        <v>17344</v>
      </c>
      <c r="B518" s="383"/>
      <c r="C518" s="383"/>
      <c r="D518" s="383"/>
      <c r="E518" s="383"/>
      <c r="F518" s="383"/>
      <c r="G518" s="383"/>
      <c r="H518" s="383"/>
      <c r="I518" s="383"/>
      <c r="J518" s="383"/>
      <c r="K518" s="383" t="s">
        <v>17345</v>
      </c>
      <c r="L518" s="383"/>
      <c r="M518" s="383"/>
      <c r="N518" s="383" t="s">
        <v>17329</v>
      </c>
      <c r="O518" s="383"/>
      <c r="P518" s="383"/>
      <c r="Q518" s="383"/>
      <c r="R518" s="383"/>
      <c r="S518" s="383"/>
      <c r="T518" s="383"/>
      <c r="U518" s="383"/>
      <c r="V518" s="383"/>
      <c r="W518" s="383"/>
      <c r="X518" s="383"/>
      <c r="Y518" s="397">
        <v>40282</v>
      </c>
      <c r="Z518" s="383"/>
      <c r="AA518" s="383"/>
      <c r="AB518" s="383"/>
      <c r="AC518" s="383"/>
      <c r="AD518" s="383"/>
      <c r="AE518" s="383"/>
      <c r="AF518" s="383"/>
      <c r="AG518" s="383" t="s">
        <v>17282</v>
      </c>
      <c r="AH518" s="387">
        <v>9.44921875</v>
      </c>
      <c r="AI518" s="387">
        <v>151.41806030273438</v>
      </c>
      <c r="AJ518" s="399">
        <v>160.86727905273438</v>
      </c>
      <c r="AK518" s="399">
        <v>16.000988006591797</v>
      </c>
      <c r="AL518" s="388">
        <v>5.8739221584660634E-2</v>
      </c>
      <c r="AM518" s="383" t="s">
        <v>17283</v>
      </c>
      <c r="AN518" s="383" t="s">
        <v>17346</v>
      </c>
      <c r="AO518" s="383"/>
      <c r="AP518" s="383"/>
      <c r="AQ518" s="383"/>
      <c r="AR518" s="389"/>
    </row>
    <row r="519" spans="1:44" x14ac:dyDescent="0.25">
      <c r="A519" s="396" t="s">
        <v>17344</v>
      </c>
      <c r="B519" s="383"/>
      <c r="C519" s="383"/>
      <c r="D519" s="383"/>
      <c r="E519" s="383"/>
      <c r="F519" s="383"/>
      <c r="G519" s="383"/>
      <c r="H519" s="383"/>
      <c r="I519" s="383"/>
      <c r="J519" s="383"/>
      <c r="K519" s="383" t="s">
        <v>17345</v>
      </c>
      <c r="L519" s="383"/>
      <c r="M519" s="383"/>
      <c r="N519" s="383" t="s">
        <v>17329</v>
      </c>
      <c r="O519" s="383"/>
      <c r="P519" s="383"/>
      <c r="Q519" s="383"/>
      <c r="R519" s="383"/>
      <c r="S519" s="383"/>
      <c r="T519" s="383"/>
      <c r="U519" s="383"/>
      <c r="V519" s="383"/>
      <c r="W519" s="383"/>
      <c r="X519" s="383"/>
      <c r="Y519" s="397">
        <v>40282</v>
      </c>
      <c r="Z519" s="383"/>
      <c r="AA519" s="383"/>
      <c r="AB519" s="383"/>
      <c r="AC519" s="383"/>
      <c r="AD519" s="383"/>
      <c r="AE519" s="383"/>
      <c r="AF519" s="383"/>
      <c r="AG519" s="383" t="s">
        <v>17282</v>
      </c>
      <c r="AH519" s="387">
        <v>9.60546875</v>
      </c>
      <c r="AI519" s="387">
        <v>151.53134155273438</v>
      </c>
      <c r="AJ519" s="399">
        <v>161.13681030273438</v>
      </c>
      <c r="AK519" s="399">
        <v>15.995122909545898</v>
      </c>
      <c r="AL519" s="388">
        <v>5.9610642235959674E-2</v>
      </c>
      <c r="AM519" s="383" t="s">
        <v>17283</v>
      </c>
      <c r="AN519" s="383" t="s">
        <v>17346</v>
      </c>
      <c r="AO519" s="383"/>
      <c r="AP519" s="383"/>
      <c r="AQ519" s="383"/>
      <c r="AR519" s="389"/>
    </row>
    <row r="520" spans="1:44" x14ac:dyDescent="0.25">
      <c r="A520" s="396" t="s">
        <v>17344</v>
      </c>
      <c r="B520" s="383"/>
      <c r="C520" s="383"/>
      <c r="D520" s="383"/>
      <c r="E520" s="383"/>
      <c r="F520" s="383"/>
      <c r="G520" s="383"/>
      <c r="H520" s="383"/>
      <c r="I520" s="383"/>
      <c r="J520" s="383"/>
      <c r="K520" s="383" t="s">
        <v>17345</v>
      </c>
      <c r="L520" s="383"/>
      <c r="M520" s="383"/>
      <c r="N520" s="383" t="s">
        <v>17329</v>
      </c>
      <c r="O520" s="383"/>
      <c r="P520" s="383"/>
      <c r="Q520" s="383"/>
      <c r="R520" s="383"/>
      <c r="S520" s="383"/>
      <c r="T520" s="383"/>
      <c r="U520" s="383"/>
      <c r="V520" s="383"/>
      <c r="W520" s="383"/>
      <c r="X520" s="383"/>
      <c r="Y520" s="397">
        <v>40282</v>
      </c>
      <c r="Z520" s="383"/>
      <c r="AA520" s="383"/>
      <c r="AB520" s="383"/>
      <c r="AC520" s="383"/>
      <c r="AD520" s="383"/>
      <c r="AE520" s="383"/>
      <c r="AF520" s="383"/>
      <c r="AG520" s="383" t="s">
        <v>17282</v>
      </c>
      <c r="AH520" s="387">
        <v>9.6171875</v>
      </c>
      <c r="AI520" s="387">
        <v>151.30477905273438</v>
      </c>
      <c r="AJ520" s="399">
        <v>160.92196655273438</v>
      </c>
      <c r="AK520" s="399">
        <v>15.991704940795898</v>
      </c>
      <c r="AL520" s="388">
        <v>5.9763049793754748E-2</v>
      </c>
      <c r="AM520" s="383" t="s">
        <v>17283</v>
      </c>
      <c r="AN520" s="383" t="s">
        <v>17346</v>
      </c>
      <c r="AO520" s="383"/>
      <c r="AP520" s="383"/>
      <c r="AQ520" s="383"/>
      <c r="AR520" s="389"/>
    </row>
    <row r="521" spans="1:44" x14ac:dyDescent="0.25">
      <c r="A521" s="396" t="s">
        <v>17344</v>
      </c>
      <c r="B521" s="383"/>
      <c r="C521" s="383"/>
      <c r="D521" s="383"/>
      <c r="E521" s="383"/>
      <c r="F521" s="383"/>
      <c r="G521" s="383"/>
      <c r="H521" s="383"/>
      <c r="I521" s="383"/>
      <c r="J521" s="383"/>
      <c r="K521" s="383" t="s">
        <v>17345</v>
      </c>
      <c r="L521" s="383"/>
      <c r="M521" s="383"/>
      <c r="N521" s="383" t="s">
        <v>17329</v>
      </c>
      <c r="O521" s="383"/>
      <c r="P521" s="383"/>
      <c r="Q521" s="383"/>
      <c r="R521" s="383"/>
      <c r="S521" s="383"/>
      <c r="T521" s="383"/>
      <c r="U521" s="383"/>
      <c r="V521" s="383"/>
      <c r="W521" s="383"/>
      <c r="X521" s="383"/>
      <c r="Y521" s="397">
        <v>40282</v>
      </c>
      <c r="Z521" s="383"/>
      <c r="AA521" s="383"/>
      <c r="AB521" s="383"/>
      <c r="AC521" s="383"/>
      <c r="AD521" s="383"/>
      <c r="AE521" s="383"/>
      <c r="AF521" s="383"/>
      <c r="AG521" s="383" t="s">
        <v>17282</v>
      </c>
      <c r="AH521" s="387">
        <v>9.7421875</v>
      </c>
      <c r="AI521" s="387">
        <v>151.08993530273438</v>
      </c>
      <c r="AJ521" s="399">
        <v>160.83212280273438</v>
      </c>
      <c r="AK521" s="399">
        <v>15.984624862670898</v>
      </c>
      <c r="AL521" s="388">
        <v>6.0573642442990683E-2</v>
      </c>
      <c r="AM521" s="383" t="s">
        <v>17283</v>
      </c>
      <c r="AN521" s="383" t="s">
        <v>17346</v>
      </c>
      <c r="AO521" s="383"/>
      <c r="AP521" s="383"/>
      <c r="AQ521" s="383"/>
      <c r="AR521" s="389"/>
    </row>
    <row r="522" spans="1:44" x14ac:dyDescent="0.25">
      <c r="A522" s="396" t="s">
        <v>17344</v>
      </c>
      <c r="B522" s="383"/>
      <c r="C522" s="383"/>
      <c r="D522" s="383"/>
      <c r="E522" s="383"/>
      <c r="F522" s="383"/>
      <c r="G522" s="383"/>
      <c r="H522" s="383"/>
      <c r="I522" s="383"/>
      <c r="J522" s="383"/>
      <c r="K522" s="383" t="s">
        <v>17345</v>
      </c>
      <c r="L522" s="383"/>
      <c r="M522" s="383"/>
      <c r="N522" s="383" t="s">
        <v>17329</v>
      </c>
      <c r="O522" s="383"/>
      <c r="P522" s="383"/>
      <c r="Q522" s="383"/>
      <c r="R522" s="383"/>
      <c r="S522" s="383"/>
      <c r="T522" s="383"/>
      <c r="U522" s="383"/>
      <c r="V522" s="383"/>
      <c r="W522" s="383"/>
      <c r="X522" s="383"/>
      <c r="Y522" s="397">
        <v>40282</v>
      </c>
      <c r="Z522" s="383"/>
      <c r="AA522" s="383"/>
      <c r="AB522" s="383"/>
      <c r="AC522" s="383"/>
      <c r="AD522" s="383"/>
      <c r="AE522" s="383"/>
      <c r="AF522" s="383"/>
      <c r="AG522" s="383" t="s">
        <v>17282</v>
      </c>
      <c r="AH522" s="387">
        <v>9.91015625</v>
      </c>
      <c r="AI522" s="387">
        <v>151.21884155273438</v>
      </c>
      <c r="AJ522" s="399">
        <v>161.12899780273438</v>
      </c>
      <c r="AK522" s="399">
        <v>15.978277206420898</v>
      </c>
      <c r="AL522" s="388">
        <v>6.1504486375150928E-2</v>
      </c>
      <c r="AM522" s="383" t="s">
        <v>17283</v>
      </c>
      <c r="AN522" s="383" t="s">
        <v>17346</v>
      </c>
      <c r="AO522" s="383"/>
      <c r="AP522" s="383"/>
      <c r="AQ522" s="383"/>
      <c r="AR522" s="389"/>
    </row>
    <row r="523" spans="1:44" x14ac:dyDescent="0.25">
      <c r="A523" s="396" t="s">
        <v>17344</v>
      </c>
      <c r="B523" s="383"/>
      <c r="C523" s="383"/>
      <c r="D523" s="383"/>
      <c r="E523" s="383"/>
      <c r="F523" s="383"/>
      <c r="G523" s="383"/>
      <c r="H523" s="383"/>
      <c r="I523" s="383"/>
      <c r="J523" s="383"/>
      <c r="K523" s="383" t="s">
        <v>17345</v>
      </c>
      <c r="L523" s="383"/>
      <c r="M523" s="383"/>
      <c r="N523" s="383" t="s">
        <v>17329</v>
      </c>
      <c r="O523" s="383"/>
      <c r="P523" s="383"/>
      <c r="Q523" s="383"/>
      <c r="R523" s="383"/>
      <c r="S523" s="383"/>
      <c r="T523" s="383"/>
      <c r="U523" s="383"/>
      <c r="V523" s="383"/>
      <c r="W523" s="383"/>
      <c r="X523" s="383"/>
      <c r="Y523" s="397">
        <v>40282</v>
      </c>
      <c r="Z523" s="383"/>
      <c r="AA523" s="383"/>
      <c r="AB523" s="383"/>
      <c r="AC523" s="383"/>
      <c r="AD523" s="383"/>
      <c r="AE523" s="383"/>
      <c r="AF523" s="383"/>
      <c r="AG523" s="383" t="s">
        <v>17282</v>
      </c>
      <c r="AH523" s="387">
        <v>9.33203125</v>
      </c>
      <c r="AI523" s="387">
        <v>151.54696655273438</v>
      </c>
      <c r="AJ523" s="399">
        <v>160.87899780273438</v>
      </c>
      <c r="AK523" s="399">
        <v>15.984380722045898</v>
      </c>
      <c r="AL523" s="388">
        <v>5.8006522774605378E-2</v>
      </c>
      <c r="AM523" s="383" t="s">
        <v>17283</v>
      </c>
      <c r="AN523" s="383" t="s">
        <v>17346</v>
      </c>
      <c r="AO523" s="383"/>
      <c r="AP523" s="383"/>
      <c r="AQ523" s="383"/>
      <c r="AR523" s="389"/>
    </row>
    <row r="524" spans="1:44" x14ac:dyDescent="0.25">
      <c r="A524" s="396" t="s">
        <v>17344</v>
      </c>
      <c r="B524" s="383"/>
      <c r="C524" s="383"/>
      <c r="D524" s="383"/>
      <c r="E524" s="383"/>
      <c r="F524" s="383"/>
      <c r="G524" s="383"/>
      <c r="H524" s="383"/>
      <c r="I524" s="383"/>
      <c r="J524" s="383"/>
      <c r="K524" s="383" t="s">
        <v>17345</v>
      </c>
      <c r="L524" s="383"/>
      <c r="M524" s="383"/>
      <c r="N524" s="383" t="s">
        <v>17329</v>
      </c>
      <c r="O524" s="383"/>
      <c r="P524" s="383"/>
      <c r="Q524" s="383"/>
      <c r="R524" s="383"/>
      <c r="S524" s="383"/>
      <c r="T524" s="383"/>
      <c r="U524" s="383"/>
      <c r="V524" s="383"/>
      <c r="W524" s="383"/>
      <c r="X524" s="383"/>
      <c r="Y524" s="397">
        <v>40282</v>
      </c>
      <c r="Z524" s="383"/>
      <c r="AA524" s="383"/>
      <c r="AB524" s="383"/>
      <c r="AC524" s="383"/>
      <c r="AD524" s="383"/>
      <c r="AE524" s="383"/>
      <c r="AF524" s="383"/>
      <c r="AG524" s="383" t="s">
        <v>17282</v>
      </c>
      <c r="AH524" s="387">
        <v>10.01171875</v>
      </c>
      <c r="AI524" s="387">
        <v>151.13290405273438</v>
      </c>
      <c r="AJ524" s="399">
        <v>161.14462280273438</v>
      </c>
      <c r="AK524" s="399">
        <v>15.989995956420898</v>
      </c>
      <c r="AL524" s="388">
        <v>6.2128779576193942E-2</v>
      </c>
      <c r="AM524" s="383" t="s">
        <v>17283</v>
      </c>
      <c r="AN524" s="383" t="s">
        <v>17346</v>
      </c>
      <c r="AO524" s="383"/>
      <c r="AP524" s="383"/>
      <c r="AQ524" s="383"/>
      <c r="AR524" s="389"/>
    </row>
    <row r="525" spans="1:44" x14ac:dyDescent="0.25">
      <c r="A525" s="396" t="s">
        <v>17344</v>
      </c>
      <c r="B525" s="383"/>
      <c r="C525" s="383"/>
      <c r="D525" s="383"/>
      <c r="E525" s="383"/>
      <c r="F525" s="383"/>
      <c r="G525" s="383"/>
      <c r="H525" s="383"/>
      <c r="I525" s="383"/>
      <c r="J525" s="383"/>
      <c r="K525" s="383" t="s">
        <v>17345</v>
      </c>
      <c r="L525" s="383"/>
      <c r="M525" s="383"/>
      <c r="N525" s="383" t="s">
        <v>17329</v>
      </c>
      <c r="O525" s="383"/>
      <c r="P525" s="383"/>
      <c r="Q525" s="383"/>
      <c r="R525" s="383"/>
      <c r="S525" s="383"/>
      <c r="T525" s="383"/>
      <c r="U525" s="383"/>
      <c r="V525" s="383"/>
      <c r="W525" s="383"/>
      <c r="X525" s="383"/>
      <c r="Y525" s="397">
        <v>40282</v>
      </c>
      <c r="Z525" s="383"/>
      <c r="AA525" s="383"/>
      <c r="AB525" s="383"/>
      <c r="AC525" s="383"/>
      <c r="AD525" s="383"/>
      <c r="AE525" s="383"/>
      <c r="AF525" s="383"/>
      <c r="AG525" s="383" t="s">
        <v>17282</v>
      </c>
      <c r="AH525" s="387">
        <v>9.78515625</v>
      </c>
      <c r="AI525" s="387">
        <v>151.32431030273438</v>
      </c>
      <c r="AJ525" s="399">
        <v>161.10946655273438</v>
      </c>
      <c r="AK525" s="399">
        <v>15.984380722045898</v>
      </c>
      <c r="AL525" s="388">
        <v>6.0736072555966913E-2</v>
      </c>
      <c r="AM525" s="383" t="s">
        <v>17283</v>
      </c>
      <c r="AN525" s="383" t="s">
        <v>17346</v>
      </c>
      <c r="AO525" s="383"/>
      <c r="AP525" s="383"/>
      <c r="AQ525" s="383"/>
      <c r="AR525" s="389"/>
    </row>
    <row r="526" spans="1:44" x14ac:dyDescent="0.25">
      <c r="A526" s="396" t="s">
        <v>17344</v>
      </c>
      <c r="B526" s="383"/>
      <c r="C526" s="383"/>
      <c r="D526" s="383"/>
      <c r="E526" s="383"/>
      <c r="F526" s="383"/>
      <c r="G526" s="383"/>
      <c r="H526" s="383"/>
      <c r="I526" s="383"/>
      <c r="J526" s="383"/>
      <c r="K526" s="383" t="s">
        <v>17345</v>
      </c>
      <c r="L526" s="383"/>
      <c r="M526" s="383"/>
      <c r="N526" s="383" t="s">
        <v>17329</v>
      </c>
      <c r="O526" s="383"/>
      <c r="P526" s="383"/>
      <c r="Q526" s="383"/>
      <c r="R526" s="383"/>
      <c r="S526" s="383"/>
      <c r="T526" s="383"/>
      <c r="U526" s="383"/>
      <c r="V526" s="383"/>
      <c r="W526" s="383"/>
      <c r="X526" s="383"/>
      <c r="Y526" s="397">
        <v>40282</v>
      </c>
      <c r="Z526" s="383"/>
      <c r="AA526" s="383"/>
      <c r="AB526" s="383"/>
      <c r="AC526" s="383"/>
      <c r="AD526" s="383"/>
      <c r="AE526" s="383"/>
      <c r="AF526" s="383"/>
      <c r="AG526" s="383" t="s">
        <v>17282</v>
      </c>
      <c r="AH526" s="387">
        <v>9.3671875</v>
      </c>
      <c r="AI526" s="387">
        <v>151.80477905273438</v>
      </c>
      <c r="AJ526" s="399">
        <v>161.17196655273438</v>
      </c>
      <c r="AK526" s="399">
        <v>15.982427597045898</v>
      </c>
      <c r="AL526" s="388">
        <v>5.8119210805404671E-2</v>
      </c>
      <c r="AM526" s="383" t="s">
        <v>17283</v>
      </c>
      <c r="AN526" s="383" t="s">
        <v>17346</v>
      </c>
      <c r="AO526" s="383"/>
      <c r="AP526" s="383"/>
      <c r="AQ526" s="383"/>
      <c r="AR526" s="389"/>
    </row>
    <row r="527" spans="1:44" x14ac:dyDescent="0.25">
      <c r="A527" s="396" t="s">
        <v>17344</v>
      </c>
      <c r="B527" s="383"/>
      <c r="C527" s="383"/>
      <c r="D527" s="383"/>
      <c r="E527" s="383"/>
      <c r="F527" s="383"/>
      <c r="G527" s="383"/>
      <c r="H527" s="383"/>
      <c r="I527" s="383"/>
      <c r="J527" s="383"/>
      <c r="K527" s="383" t="s">
        <v>17345</v>
      </c>
      <c r="L527" s="383"/>
      <c r="M527" s="383"/>
      <c r="N527" s="383" t="s">
        <v>17329</v>
      </c>
      <c r="O527" s="383"/>
      <c r="P527" s="383"/>
      <c r="Q527" s="383"/>
      <c r="R527" s="383"/>
      <c r="S527" s="383"/>
      <c r="T527" s="383"/>
      <c r="U527" s="383"/>
      <c r="V527" s="383"/>
      <c r="W527" s="383"/>
      <c r="X527" s="383"/>
      <c r="Y527" s="397">
        <v>40282</v>
      </c>
      <c r="Z527" s="383"/>
      <c r="AA527" s="383"/>
      <c r="AB527" s="383"/>
      <c r="AC527" s="383"/>
      <c r="AD527" s="383"/>
      <c r="AE527" s="383"/>
      <c r="AF527" s="383"/>
      <c r="AG527" s="383" t="s">
        <v>17282</v>
      </c>
      <c r="AH527" s="387">
        <v>9.60546875</v>
      </c>
      <c r="AI527" s="387">
        <v>151.66024780273438</v>
      </c>
      <c r="AJ527" s="399">
        <v>161.26571655273438</v>
      </c>
      <c r="AK527" s="399">
        <v>15.997808456420898</v>
      </c>
      <c r="AL527" s="388">
        <v>5.9562993023746513E-2</v>
      </c>
      <c r="AM527" s="383" t="s">
        <v>17283</v>
      </c>
      <c r="AN527" s="383" t="s">
        <v>17346</v>
      </c>
      <c r="AO527" s="383"/>
      <c r="AP527" s="383"/>
      <c r="AQ527" s="383"/>
      <c r="AR527" s="389"/>
    </row>
    <row r="528" spans="1:44" x14ac:dyDescent="0.25">
      <c r="A528" s="396" t="s">
        <v>17344</v>
      </c>
      <c r="B528" s="383"/>
      <c r="C528" s="383"/>
      <c r="D528" s="383"/>
      <c r="E528" s="383"/>
      <c r="F528" s="383"/>
      <c r="G528" s="383"/>
      <c r="H528" s="383"/>
      <c r="I528" s="383"/>
      <c r="J528" s="383"/>
      <c r="K528" s="383" t="s">
        <v>17345</v>
      </c>
      <c r="L528" s="383"/>
      <c r="M528" s="383"/>
      <c r="N528" s="383" t="s">
        <v>17329</v>
      </c>
      <c r="O528" s="383"/>
      <c r="P528" s="383"/>
      <c r="Q528" s="383"/>
      <c r="R528" s="383"/>
      <c r="S528" s="383"/>
      <c r="T528" s="383"/>
      <c r="U528" s="383"/>
      <c r="V528" s="383"/>
      <c r="W528" s="383"/>
      <c r="X528" s="383"/>
      <c r="Y528" s="397">
        <v>40282</v>
      </c>
      <c r="Z528" s="383"/>
      <c r="AA528" s="383"/>
      <c r="AB528" s="383"/>
      <c r="AC528" s="383"/>
      <c r="AD528" s="383"/>
      <c r="AE528" s="383"/>
      <c r="AF528" s="383"/>
      <c r="AG528" s="383" t="s">
        <v>17282</v>
      </c>
      <c r="AH528" s="387">
        <v>9.5625</v>
      </c>
      <c r="AI528" s="387">
        <v>151.41806030273438</v>
      </c>
      <c r="AJ528" s="399">
        <v>160.98056030273438</v>
      </c>
      <c r="AK528" s="399">
        <v>16.001964569091797</v>
      </c>
      <c r="AL528" s="388">
        <v>5.9401582290539302E-2</v>
      </c>
      <c r="AM528" s="383" t="s">
        <v>17283</v>
      </c>
      <c r="AN528" s="383" t="s">
        <v>17346</v>
      </c>
      <c r="AO528" s="383"/>
      <c r="AP528" s="383"/>
      <c r="AQ528" s="383"/>
      <c r="AR528" s="389"/>
    </row>
    <row r="529" spans="1:44" x14ac:dyDescent="0.25">
      <c r="A529" s="396" t="s">
        <v>17344</v>
      </c>
      <c r="B529" s="383"/>
      <c r="C529" s="383"/>
      <c r="D529" s="383"/>
      <c r="E529" s="383"/>
      <c r="F529" s="383"/>
      <c r="G529" s="383"/>
      <c r="H529" s="383"/>
      <c r="I529" s="383"/>
      <c r="J529" s="383"/>
      <c r="K529" s="383" t="s">
        <v>17345</v>
      </c>
      <c r="L529" s="383"/>
      <c r="M529" s="383"/>
      <c r="N529" s="383" t="s">
        <v>17329</v>
      </c>
      <c r="O529" s="383"/>
      <c r="P529" s="383"/>
      <c r="Q529" s="383"/>
      <c r="R529" s="383"/>
      <c r="S529" s="383"/>
      <c r="T529" s="383"/>
      <c r="U529" s="383"/>
      <c r="V529" s="383"/>
      <c r="W529" s="383"/>
      <c r="X529" s="383"/>
      <c r="Y529" s="397">
        <v>40282</v>
      </c>
      <c r="Z529" s="383"/>
      <c r="AA529" s="383"/>
      <c r="AB529" s="383"/>
      <c r="AC529" s="383"/>
      <c r="AD529" s="383"/>
      <c r="AE529" s="383"/>
      <c r="AF529" s="383"/>
      <c r="AG529" s="383" t="s">
        <v>17282</v>
      </c>
      <c r="AH529" s="387">
        <v>9.29296875</v>
      </c>
      <c r="AI529" s="387">
        <v>151.55477905273438</v>
      </c>
      <c r="AJ529" s="399">
        <v>160.84774780273438</v>
      </c>
      <c r="AK529" s="399">
        <v>15.988042831420898</v>
      </c>
      <c r="AL529" s="388">
        <v>5.7774938579786703E-2</v>
      </c>
      <c r="AM529" s="383" t="s">
        <v>17283</v>
      </c>
      <c r="AN529" s="383" t="s">
        <v>17346</v>
      </c>
      <c r="AO529" s="383"/>
      <c r="AP529" s="383"/>
      <c r="AQ529" s="383"/>
      <c r="AR529" s="389"/>
    </row>
    <row r="530" spans="1:44" x14ac:dyDescent="0.25">
      <c r="A530" s="396" t="s">
        <v>17344</v>
      </c>
      <c r="B530" s="383"/>
      <c r="C530" s="383"/>
      <c r="D530" s="383"/>
      <c r="E530" s="383"/>
      <c r="F530" s="383"/>
      <c r="G530" s="383"/>
      <c r="H530" s="383"/>
      <c r="I530" s="383"/>
      <c r="J530" s="383"/>
      <c r="K530" s="383" t="s">
        <v>17345</v>
      </c>
      <c r="L530" s="383"/>
      <c r="M530" s="383"/>
      <c r="N530" s="383" t="s">
        <v>17329</v>
      </c>
      <c r="O530" s="383"/>
      <c r="P530" s="383"/>
      <c r="Q530" s="383"/>
      <c r="R530" s="383"/>
      <c r="S530" s="383"/>
      <c r="T530" s="383"/>
      <c r="U530" s="383"/>
      <c r="V530" s="383"/>
      <c r="W530" s="383"/>
      <c r="X530" s="383"/>
      <c r="Y530" s="397">
        <v>40282</v>
      </c>
      <c r="Z530" s="383"/>
      <c r="AA530" s="383"/>
      <c r="AB530" s="383"/>
      <c r="AC530" s="383"/>
      <c r="AD530" s="383"/>
      <c r="AE530" s="383"/>
      <c r="AF530" s="383"/>
      <c r="AG530" s="383" t="s">
        <v>17282</v>
      </c>
      <c r="AH530" s="387">
        <v>9.58203125</v>
      </c>
      <c r="AI530" s="387">
        <v>151.46102905273438</v>
      </c>
      <c r="AJ530" s="399">
        <v>161.04306030273438</v>
      </c>
      <c r="AK530" s="399">
        <v>15.977544784545898</v>
      </c>
      <c r="AL530" s="388">
        <v>5.9499808510763287E-2</v>
      </c>
      <c r="AM530" s="383" t="s">
        <v>17283</v>
      </c>
      <c r="AN530" s="383" t="s">
        <v>17346</v>
      </c>
      <c r="AO530" s="383"/>
      <c r="AP530" s="383"/>
      <c r="AQ530" s="383"/>
      <c r="AR530" s="389"/>
    </row>
    <row r="531" spans="1:44" x14ac:dyDescent="0.25">
      <c r="A531" s="396" t="s">
        <v>17344</v>
      </c>
      <c r="B531" s="383"/>
      <c r="C531" s="383"/>
      <c r="D531" s="383"/>
      <c r="E531" s="383"/>
      <c r="F531" s="383"/>
      <c r="G531" s="383"/>
      <c r="H531" s="383"/>
      <c r="I531" s="383"/>
      <c r="J531" s="383"/>
      <c r="K531" s="383" t="s">
        <v>17345</v>
      </c>
      <c r="L531" s="383"/>
      <c r="M531" s="383"/>
      <c r="N531" s="383" t="s">
        <v>17329</v>
      </c>
      <c r="O531" s="383"/>
      <c r="P531" s="383"/>
      <c r="Q531" s="383"/>
      <c r="R531" s="383"/>
      <c r="S531" s="383"/>
      <c r="T531" s="383"/>
      <c r="U531" s="383"/>
      <c r="V531" s="383"/>
      <c r="W531" s="383"/>
      <c r="X531" s="383"/>
      <c r="Y531" s="397">
        <v>40282</v>
      </c>
      <c r="Z531" s="383"/>
      <c r="AA531" s="383"/>
      <c r="AB531" s="383"/>
      <c r="AC531" s="383"/>
      <c r="AD531" s="383"/>
      <c r="AE531" s="383"/>
      <c r="AF531" s="383"/>
      <c r="AG531" s="383" t="s">
        <v>17282</v>
      </c>
      <c r="AH531" s="387">
        <v>9.26171875</v>
      </c>
      <c r="AI531" s="387">
        <v>151.46493530273438</v>
      </c>
      <c r="AJ531" s="399">
        <v>160.72665405273438</v>
      </c>
      <c r="AK531" s="399">
        <v>15.975835800170898</v>
      </c>
      <c r="AL531" s="388">
        <v>5.7624037559826466E-2</v>
      </c>
      <c r="AM531" s="383" t="s">
        <v>17283</v>
      </c>
      <c r="AN531" s="383" t="s">
        <v>17346</v>
      </c>
      <c r="AO531" s="383"/>
      <c r="AP531" s="383"/>
      <c r="AQ531" s="383"/>
      <c r="AR531" s="389"/>
    </row>
    <row r="532" spans="1:44" x14ac:dyDescent="0.25">
      <c r="A532" s="396" t="s">
        <v>17344</v>
      </c>
      <c r="B532" s="383"/>
      <c r="C532" s="383"/>
      <c r="D532" s="383"/>
      <c r="E532" s="383"/>
      <c r="F532" s="383"/>
      <c r="G532" s="383"/>
      <c r="H532" s="383"/>
      <c r="I532" s="383"/>
      <c r="J532" s="383"/>
      <c r="K532" s="383" t="s">
        <v>17345</v>
      </c>
      <c r="L532" s="383"/>
      <c r="M532" s="383"/>
      <c r="N532" s="383" t="s">
        <v>17329</v>
      </c>
      <c r="O532" s="383"/>
      <c r="P532" s="383"/>
      <c r="Q532" s="383"/>
      <c r="R532" s="383"/>
      <c r="S532" s="383"/>
      <c r="T532" s="383"/>
      <c r="U532" s="383"/>
      <c r="V532" s="383"/>
      <c r="W532" s="383"/>
      <c r="X532" s="383"/>
      <c r="Y532" s="397">
        <v>40282</v>
      </c>
      <c r="Z532" s="383"/>
      <c r="AA532" s="383"/>
      <c r="AB532" s="383"/>
      <c r="AC532" s="383"/>
      <c r="AD532" s="383"/>
      <c r="AE532" s="383"/>
      <c r="AF532" s="383"/>
      <c r="AG532" s="383" t="s">
        <v>17282</v>
      </c>
      <c r="AH532" s="387">
        <v>9.20703125</v>
      </c>
      <c r="AI532" s="387">
        <v>151.43759155273438</v>
      </c>
      <c r="AJ532" s="399">
        <v>160.64462280273438</v>
      </c>
      <c r="AK532" s="399">
        <v>15.975103378295898</v>
      </c>
      <c r="AL532" s="388">
        <v>5.7313037245609474E-2</v>
      </c>
      <c r="AM532" s="383" t="s">
        <v>17283</v>
      </c>
      <c r="AN532" s="383" t="s">
        <v>17346</v>
      </c>
      <c r="AO532" s="383"/>
      <c r="AP532" s="383"/>
      <c r="AQ532" s="383"/>
      <c r="AR532" s="389"/>
    </row>
    <row r="533" spans="1:44" x14ac:dyDescent="0.25">
      <c r="A533" s="396" t="s">
        <v>17344</v>
      </c>
      <c r="B533" s="383"/>
      <c r="C533" s="383"/>
      <c r="D533" s="383"/>
      <c r="E533" s="383"/>
      <c r="F533" s="383"/>
      <c r="G533" s="383"/>
      <c r="H533" s="383"/>
      <c r="I533" s="383"/>
      <c r="J533" s="383"/>
      <c r="K533" s="383" t="s">
        <v>17345</v>
      </c>
      <c r="L533" s="383"/>
      <c r="M533" s="383"/>
      <c r="N533" s="383" t="s">
        <v>17329</v>
      </c>
      <c r="O533" s="383"/>
      <c r="P533" s="383"/>
      <c r="Q533" s="383"/>
      <c r="R533" s="383"/>
      <c r="S533" s="383"/>
      <c r="T533" s="383"/>
      <c r="U533" s="383"/>
      <c r="V533" s="383"/>
      <c r="W533" s="383"/>
      <c r="X533" s="383"/>
      <c r="Y533" s="397">
        <v>40282</v>
      </c>
      <c r="Z533" s="383"/>
      <c r="AA533" s="383"/>
      <c r="AB533" s="383"/>
      <c r="AC533" s="383"/>
      <c r="AD533" s="383"/>
      <c r="AE533" s="383"/>
      <c r="AF533" s="383"/>
      <c r="AG533" s="383" t="s">
        <v>17282</v>
      </c>
      <c r="AH533" s="387">
        <v>9.1328125</v>
      </c>
      <c r="AI533" s="387">
        <v>151.30868530273438</v>
      </c>
      <c r="AJ533" s="399">
        <v>160.44149780273438</v>
      </c>
      <c r="AK533" s="399">
        <v>15.981451034545898</v>
      </c>
      <c r="AL533" s="388">
        <v>5.6923006984321178E-2</v>
      </c>
      <c r="AM533" s="383" t="s">
        <v>17283</v>
      </c>
      <c r="AN533" s="383" t="s">
        <v>17346</v>
      </c>
      <c r="AO533" s="383"/>
      <c r="AP533" s="383"/>
      <c r="AQ533" s="383"/>
      <c r="AR533" s="389"/>
    </row>
    <row r="534" spans="1:44" x14ac:dyDescent="0.25">
      <c r="A534" s="396" t="s">
        <v>17344</v>
      </c>
      <c r="B534" s="383"/>
      <c r="C534" s="383"/>
      <c r="D534" s="383"/>
      <c r="E534" s="383"/>
      <c r="F534" s="383"/>
      <c r="G534" s="383"/>
      <c r="H534" s="383"/>
      <c r="I534" s="383"/>
      <c r="J534" s="383"/>
      <c r="K534" s="383" t="s">
        <v>17345</v>
      </c>
      <c r="L534" s="383"/>
      <c r="M534" s="383"/>
      <c r="N534" s="383" t="s">
        <v>17329</v>
      </c>
      <c r="O534" s="383"/>
      <c r="P534" s="383"/>
      <c r="Q534" s="383"/>
      <c r="R534" s="383"/>
      <c r="S534" s="383"/>
      <c r="T534" s="383"/>
      <c r="U534" s="383"/>
      <c r="V534" s="383"/>
      <c r="W534" s="383"/>
      <c r="X534" s="383"/>
      <c r="Y534" s="397">
        <v>40282</v>
      </c>
      <c r="Z534" s="383"/>
      <c r="AA534" s="383"/>
      <c r="AB534" s="383"/>
      <c r="AC534" s="383"/>
      <c r="AD534" s="383"/>
      <c r="AE534" s="383"/>
      <c r="AF534" s="383"/>
      <c r="AG534" s="383" t="s">
        <v>17282</v>
      </c>
      <c r="AH534" s="387">
        <v>9.484375</v>
      </c>
      <c r="AI534" s="387">
        <v>151.43368530273438</v>
      </c>
      <c r="AJ534" s="399">
        <v>160.91806030273438</v>
      </c>
      <c r="AK534" s="399">
        <v>15.977300643920898</v>
      </c>
      <c r="AL534" s="388">
        <v>5.893915811660351E-2</v>
      </c>
      <c r="AM534" s="383" t="s">
        <v>17283</v>
      </c>
      <c r="AN534" s="383" t="s">
        <v>17346</v>
      </c>
      <c r="AO534" s="383"/>
      <c r="AP534" s="383"/>
      <c r="AQ534" s="383"/>
      <c r="AR534" s="389"/>
    </row>
    <row r="535" spans="1:44" x14ac:dyDescent="0.25">
      <c r="A535" s="396" t="s">
        <v>17344</v>
      </c>
      <c r="B535" s="383"/>
      <c r="C535" s="383"/>
      <c r="D535" s="383"/>
      <c r="E535" s="383"/>
      <c r="F535" s="383"/>
      <c r="G535" s="383"/>
      <c r="H535" s="383"/>
      <c r="I535" s="383"/>
      <c r="J535" s="383"/>
      <c r="K535" s="383" t="s">
        <v>17345</v>
      </c>
      <c r="L535" s="383"/>
      <c r="M535" s="383"/>
      <c r="N535" s="383" t="s">
        <v>17329</v>
      </c>
      <c r="O535" s="383"/>
      <c r="P535" s="383"/>
      <c r="Q535" s="383"/>
      <c r="R535" s="383"/>
      <c r="S535" s="383"/>
      <c r="T535" s="383"/>
      <c r="U535" s="383"/>
      <c r="V535" s="383"/>
      <c r="W535" s="383"/>
      <c r="X535" s="383"/>
      <c r="Y535" s="397">
        <v>40282</v>
      </c>
      <c r="Z535" s="383"/>
      <c r="AA535" s="383"/>
      <c r="AB535" s="383"/>
      <c r="AC535" s="383"/>
      <c r="AD535" s="383"/>
      <c r="AE535" s="383"/>
      <c r="AF535" s="383"/>
      <c r="AG535" s="383" t="s">
        <v>17282</v>
      </c>
      <c r="AH535" s="387">
        <v>9.1796875</v>
      </c>
      <c r="AI535" s="387">
        <v>151.80477905273438</v>
      </c>
      <c r="AJ535" s="399">
        <v>160.98446655273438</v>
      </c>
      <c r="AK535" s="399">
        <v>15.973882675170898</v>
      </c>
      <c r="AL535" s="388">
        <v>5.702219410711263E-2</v>
      </c>
      <c r="AM535" s="383" t="s">
        <v>17283</v>
      </c>
      <c r="AN535" s="383" t="s">
        <v>17346</v>
      </c>
      <c r="AO535" s="383"/>
      <c r="AP535" s="383"/>
      <c r="AQ535" s="383"/>
      <c r="AR535" s="389"/>
    </row>
    <row r="536" spans="1:44" x14ac:dyDescent="0.25">
      <c r="A536" s="396" t="s">
        <v>17344</v>
      </c>
      <c r="B536" s="383"/>
      <c r="C536" s="383"/>
      <c r="D536" s="383"/>
      <c r="E536" s="383"/>
      <c r="F536" s="383"/>
      <c r="G536" s="383"/>
      <c r="H536" s="383"/>
      <c r="I536" s="383"/>
      <c r="J536" s="383"/>
      <c r="K536" s="383" t="s">
        <v>17345</v>
      </c>
      <c r="L536" s="383"/>
      <c r="M536" s="383"/>
      <c r="N536" s="383" t="s">
        <v>17329</v>
      </c>
      <c r="O536" s="383"/>
      <c r="P536" s="383"/>
      <c r="Q536" s="383"/>
      <c r="R536" s="383"/>
      <c r="S536" s="383"/>
      <c r="T536" s="383"/>
      <c r="U536" s="383"/>
      <c r="V536" s="383"/>
      <c r="W536" s="383"/>
      <c r="X536" s="383"/>
      <c r="Y536" s="397">
        <v>40282</v>
      </c>
      <c r="Z536" s="383"/>
      <c r="AA536" s="383"/>
      <c r="AB536" s="383"/>
      <c r="AC536" s="383"/>
      <c r="AD536" s="383"/>
      <c r="AE536" s="383"/>
      <c r="AF536" s="383"/>
      <c r="AG536" s="383" t="s">
        <v>17282</v>
      </c>
      <c r="AH536" s="387">
        <v>9.4609375</v>
      </c>
      <c r="AI536" s="387">
        <v>151.53524780273438</v>
      </c>
      <c r="AJ536" s="399">
        <v>160.99618530273438</v>
      </c>
      <c r="AK536" s="399">
        <v>15.976812362670898</v>
      </c>
      <c r="AL536" s="388">
        <v>5.876497932053372E-2</v>
      </c>
      <c r="AM536" s="383" t="s">
        <v>17283</v>
      </c>
      <c r="AN536" s="383" t="s">
        <v>17346</v>
      </c>
      <c r="AO536" s="383"/>
      <c r="AP536" s="383"/>
      <c r="AQ536" s="383"/>
      <c r="AR536" s="389"/>
    </row>
    <row r="537" spans="1:44" x14ac:dyDescent="0.25">
      <c r="A537" s="396" t="s">
        <v>17344</v>
      </c>
      <c r="B537" s="383"/>
      <c r="C537" s="383"/>
      <c r="D537" s="383"/>
      <c r="E537" s="383"/>
      <c r="F537" s="383"/>
      <c r="G537" s="383"/>
      <c r="H537" s="383"/>
      <c r="I537" s="383"/>
      <c r="J537" s="383"/>
      <c r="K537" s="383" t="s">
        <v>17345</v>
      </c>
      <c r="L537" s="383"/>
      <c r="M537" s="383"/>
      <c r="N537" s="383" t="s">
        <v>17329</v>
      </c>
      <c r="O537" s="383"/>
      <c r="P537" s="383"/>
      <c r="Q537" s="383"/>
      <c r="R537" s="383"/>
      <c r="S537" s="383"/>
      <c r="T537" s="383"/>
      <c r="U537" s="383"/>
      <c r="V537" s="383"/>
      <c r="W537" s="383"/>
      <c r="X537" s="383"/>
      <c r="Y537" s="397">
        <v>40282</v>
      </c>
      <c r="Z537" s="383"/>
      <c r="AA537" s="383"/>
      <c r="AB537" s="383"/>
      <c r="AC537" s="383"/>
      <c r="AD537" s="383"/>
      <c r="AE537" s="383"/>
      <c r="AF537" s="383"/>
      <c r="AG537" s="383" t="s">
        <v>17282</v>
      </c>
      <c r="AH537" s="387">
        <v>9.07421875</v>
      </c>
      <c r="AI537" s="387">
        <v>151.44149780273438</v>
      </c>
      <c r="AJ537" s="399">
        <v>160.51571655273438</v>
      </c>
      <c r="AK537" s="399">
        <v>15.976568222045898</v>
      </c>
      <c r="AL537" s="388">
        <v>5.6531652755752664E-2</v>
      </c>
      <c r="AM537" s="383" t="s">
        <v>17283</v>
      </c>
      <c r="AN537" s="383" t="s">
        <v>17346</v>
      </c>
      <c r="AO537" s="383"/>
      <c r="AP537" s="383"/>
      <c r="AQ537" s="383"/>
      <c r="AR537" s="389"/>
    </row>
    <row r="538" spans="1:44" x14ac:dyDescent="0.25">
      <c r="A538" s="396" t="s">
        <v>17344</v>
      </c>
      <c r="B538" s="383"/>
      <c r="C538" s="383"/>
      <c r="D538" s="383"/>
      <c r="E538" s="383"/>
      <c r="F538" s="383"/>
      <c r="G538" s="383"/>
      <c r="H538" s="383"/>
      <c r="I538" s="383"/>
      <c r="J538" s="383"/>
      <c r="K538" s="383" t="s">
        <v>17345</v>
      </c>
      <c r="L538" s="383"/>
      <c r="M538" s="383"/>
      <c r="N538" s="383" t="s">
        <v>17329</v>
      </c>
      <c r="O538" s="383"/>
      <c r="P538" s="383"/>
      <c r="Q538" s="383"/>
      <c r="R538" s="383"/>
      <c r="S538" s="383"/>
      <c r="T538" s="383"/>
      <c r="U538" s="383"/>
      <c r="V538" s="383"/>
      <c r="W538" s="383"/>
      <c r="X538" s="383"/>
      <c r="Y538" s="397">
        <v>40282</v>
      </c>
      <c r="Z538" s="383"/>
      <c r="AA538" s="383"/>
      <c r="AB538" s="383"/>
      <c r="AC538" s="383"/>
      <c r="AD538" s="383"/>
      <c r="AE538" s="383"/>
      <c r="AF538" s="383"/>
      <c r="AG538" s="383" t="s">
        <v>17282</v>
      </c>
      <c r="AH538" s="387">
        <v>9.63671875</v>
      </c>
      <c r="AI538" s="387">
        <v>151.28524780273438</v>
      </c>
      <c r="AJ538" s="399">
        <v>160.92196655273438</v>
      </c>
      <c r="AK538" s="399">
        <v>15.973150253295898</v>
      </c>
      <c r="AL538" s="388">
        <v>5.9884420731597464E-2</v>
      </c>
      <c r="AM538" s="383" t="s">
        <v>17283</v>
      </c>
      <c r="AN538" s="383" t="s">
        <v>17346</v>
      </c>
      <c r="AO538" s="383"/>
      <c r="AP538" s="383"/>
      <c r="AQ538" s="383"/>
      <c r="AR538" s="389"/>
    </row>
    <row r="539" spans="1:44" x14ac:dyDescent="0.25">
      <c r="A539" s="396" t="s">
        <v>17344</v>
      </c>
      <c r="B539" s="383"/>
      <c r="C539" s="383"/>
      <c r="D539" s="383"/>
      <c r="E539" s="383"/>
      <c r="F539" s="383"/>
      <c r="G539" s="383"/>
      <c r="H539" s="383"/>
      <c r="I539" s="383"/>
      <c r="J539" s="383"/>
      <c r="K539" s="383" t="s">
        <v>17345</v>
      </c>
      <c r="L539" s="383"/>
      <c r="M539" s="383"/>
      <c r="N539" s="383" t="s">
        <v>17329</v>
      </c>
      <c r="O539" s="383"/>
      <c r="P539" s="383"/>
      <c r="Q539" s="383"/>
      <c r="R539" s="383"/>
      <c r="S539" s="383"/>
      <c r="T539" s="383"/>
      <c r="U539" s="383"/>
      <c r="V539" s="383"/>
      <c r="W539" s="383"/>
      <c r="X539" s="383"/>
      <c r="Y539" s="397">
        <v>40282</v>
      </c>
      <c r="Z539" s="383"/>
      <c r="AA539" s="383"/>
      <c r="AB539" s="383"/>
      <c r="AC539" s="383"/>
      <c r="AD539" s="383"/>
      <c r="AE539" s="383"/>
      <c r="AF539" s="383"/>
      <c r="AG539" s="383" t="s">
        <v>17282</v>
      </c>
      <c r="AH539" s="387">
        <v>9.765625</v>
      </c>
      <c r="AI539" s="387">
        <v>151.39852905273438</v>
      </c>
      <c r="AJ539" s="399">
        <v>161.16415405273438</v>
      </c>
      <c r="AK539" s="399">
        <v>15.983160018920898</v>
      </c>
      <c r="AL539" s="388">
        <v>6.0594274560611033E-2</v>
      </c>
      <c r="AM539" s="383" t="s">
        <v>17283</v>
      </c>
      <c r="AN539" s="383" t="s">
        <v>17346</v>
      </c>
      <c r="AO539" s="383"/>
      <c r="AP539" s="383"/>
      <c r="AQ539" s="383"/>
      <c r="AR539" s="389"/>
    </row>
    <row r="540" spans="1:44" x14ac:dyDescent="0.25">
      <c r="A540" s="396" t="s">
        <v>17344</v>
      </c>
      <c r="B540" s="383"/>
      <c r="C540" s="383"/>
      <c r="D540" s="383"/>
      <c r="E540" s="383"/>
      <c r="F540" s="383"/>
      <c r="G540" s="383"/>
      <c r="H540" s="383"/>
      <c r="I540" s="383"/>
      <c r="J540" s="383"/>
      <c r="K540" s="383" t="s">
        <v>17345</v>
      </c>
      <c r="L540" s="383"/>
      <c r="M540" s="383"/>
      <c r="N540" s="383" t="s">
        <v>17329</v>
      </c>
      <c r="O540" s="383"/>
      <c r="P540" s="383"/>
      <c r="Q540" s="383"/>
      <c r="R540" s="383"/>
      <c r="S540" s="383"/>
      <c r="T540" s="383"/>
      <c r="U540" s="383"/>
      <c r="V540" s="383"/>
      <c r="W540" s="383"/>
      <c r="X540" s="383"/>
      <c r="Y540" s="397">
        <v>40282</v>
      </c>
      <c r="Z540" s="383"/>
      <c r="AA540" s="383"/>
      <c r="AB540" s="383"/>
      <c r="AC540" s="383"/>
      <c r="AD540" s="383"/>
      <c r="AE540" s="383"/>
      <c r="AF540" s="383"/>
      <c r="AG540" s="383" t="s">
        <v>17282</v>
      </c>
      <c r="AH540" s="387">
        <v>9.44921875</v>
      </c>
      <c r="AI540" s="387">
        <v>151.62509155273438</v>
      </c>
      <c r="AJ540" s="399">
        <v>161.07431030273438</v>
      </c>
      <c r="AK540" s="399">
        <v>15.981206893920898</v>
      </c>
      <c r="AL540" s="388">
        <v>5.8663723173735617E-2</v>
      </c>
      <c r="AM540" s="383" t="s">
        <v>17283</v>
      </c>
      <c r="AN540" s="383" t="s">
        <v>17346</v>
      </c>
      <c r="AO540" s="383"/>
      <c r="AP540" s="383"/>
      <c r="AQ540" s="383"/>
      <c r="AR540" s="389"/>
    </row>
    <row r="541" spans="1:44" x14ac:dyDescent="0.25">
      <c r="A541" s="396" t="s">
        <v>17344</v>
      </c>
      <c r="B541" s="383"/>
      <c r="C541" s="383"/>
      <c r="D541" s="383"/>
      <c r="E541" s="383"/>
      <c r="F541" s="383"/>
      <c r="G541" s="383"/>
      <c r="H541" s="383"/>
      <c r="I541" s="383"/>
      <c r="J541" s="383"/>
      <c r="K541" s="383" t="s">
        <v>17345</v>
      </c>
      <c r="L541" s="383"/>
      <c r="M541" s="383"/>
      <c r="N541" s="383" t="s">
        <v>17329</v>
      </c>
      <c r="O541" s="383"/>
      <c r="P541" s="383"/>
      <c r="Q541" s="383"/>
      <c r="R541" s="383"/>
      <c r="S541" s="383"/>
      <c r="T541" s="383"/>
      <c r="U541" s="383"/>
      <c r="V541" s="383"/>
      <c r="W541" s="383"/>
      <c r="X541" s="383"/>
      <c r="Y541" s="397">
        <v>40282</v>
      </c>
      <c r="Z541" s="383"/>
      <c r="AA541" s="383"/>
      <c r="AB541" s="383"/>
      <c r="AC541" s="383"/>
      <c r="AD541" s="383"/>
      <c r="AE541" s="383"/>
      <c r="AF541" s="383"/>
      <c r="AG541" s="383" t="s">
        <v>17282</v>
      </c>
      <c r="AH541" s="387">
        <v>8.85546875</v>
      </c>
      <c r="AI541" s="387">
        <v>151.61337280273438</v>
      </c>
      <c r="AJ541" s="399">
        <v>160.46884155273438</v>
      </c>
      <c r="AK541" s="399">
        <v>15.976568222045898</v>
      </c>
      <c r="AL541" s="388">
        <v>5.5184973383694894E-2</v>
      </c>
      <c r="AM541" s="383" t="s">
        <v>17283</v>
      </c>
      <c r="AN541" s="383" t="s">
        <v>17346</v>
      </c>
      <c r="AO541" s="383"/>
      <c r="AP541" s="383"/>
      <c r="AQ541" s="383"/>
      <c r="AR541" s="389"/>
    </row>
    <row r="542" spans="1:44" x14ac:dyDescent="0.25">
      <c r="A542" s="396" t="s">
        <v>17344</v>
      </c>
      <c r="B542" s="383"/>
      <c r="C542" s="383"/>
      <c r="D542" s="383"/>
      <c r="E542" s="383"/>
      <c r="F542" s="383"/>
      <c r="G542" s="383"/>
      <c r="H542" s="383"/>
      <c r="I542" s="383"/>
      <c r="J542" s="383"/>
      <c r="K542" s="383" t="s">
        <v>17345</v>
      </c>
      <c r="L542" s="383"/>
      <c r="M542" s="383"/>
      <c r="N542" s="383" t="s">
        <v>17329</v>
      </c>
      <c r="O542" s="383"/>
      <c r="P542" s="383"/>
      <c r="Q542" s="383"/>
      <c r="R542" s="383"/>
      <c r="S542" s="383"/>
      <c r="T542" s="383"/>
      <c r="U542" s="383"/>
      <c r="V542" s="383"/>
      <c r="W542" s="383"/>
      <c r="X542" s="383"/>
      <c r="Y542" s="397">
        <v>40282</v>
      </c>
      <c r="Z542" s="383"/>
      <c r="AA542" s="383"/>
      <c r="AB542" s="383"/>
      <c r="AC542" s="383"/>
      <c r="AD542" s="383"/>
      <c r="AE542" s="383"/>
      <c r="AF542" s="383"/>
      <c r="AG542" s="383" t="s">
        <v>17282</v>
      </c>
      <c r="AH542" s="387">
        <v>9.42578125</v>
      </c>
      <c r="AI542" s="387">
        <v>151.58602905273438</v>
      </c>
      <c r="AJ542" s="399">
        <v>161.01181030273438</v>
      </c>
      <c r="AK542" s="399">
        <v>15.975835800170898</v>
      </c>
      <c r="AL542" s="388">
        <v>5.8540930831580913E-2</v>
      </c>
      <c r="AM542" s="383" t="s">
        <v>17283</v>
      </c>
      <c r="AN542" s="383" t="s">
        <v>17346</v>
      </c>
      <c r="AO542" s="383"/>
      <c r="AP542" s="383"/>
      <c r="AQ542" s="383"/>
      <c r="AR542" s="389"/>
    </row>
    <row r="543" spans="1:44" x14ac:dyDescent="0.25">
      <c r="A543" s="396" t="s">
        <v>17344</v>
      </c>
      <c r="B543" s="383"/>
      <c r="C543" s="383"/>
      <c r="D543" s="383"/>
      <c r="E543" s="383"/>
      <c r="F543" s="383"/>
      <c r="G543" s="383"/>
      <c r="H543" s="383"/>
      <c r="I543" s="383"/>
      <c r="J543" s="383"/>
      <c r="K543" s="383" t="s">
        <v>17345</v>
      </c>
      <c r="L543" s="383"/>
      <c r="M543" s="383"/>
      <c r="N543" s="383" t="s">
        <v>17329</v>
      </c>
      <c r="O543" s="383"/>
      <c r="P543" s="383"/>
      <c r="Q543" s="383"/>
      <c r="R543" s="383"/>
      <c r="S543" s="383"/>
      <c r="T543" s="383"/>
      <c r="U543" s="383"/>
      <c r="V543" s="383"/>
      <c r="W543" s="383"/>
      <c r="X543" s="383"/>
      <c r="Y543" s="397">
        <v>40282</v>
      </c>
      <c r="Z543" s="383"/>
      <c r="AA543" s="383"/>
      <c r="AB543" s="383"/>
      <c r="AC543" s="383"/>
      <c r="AD543" s="383"/>
      <c r="AE543" s="383"/>
      <c r="AF543" s="383"/>
      <c r="AG543" s="383" t="s">
        <v>17282</v>
      </c>
      <c r="AH543" s="387">
        <v>9.48046875</v>
      </c>
      <c r="AI543" s="387">
        <v>151.26181030273438</v>
      </c>
      <c r="AJ543" s="399">
        <v>160.74227905273438</v>
      </c>
      <c r="AK543" s="399">
        <v>15.985601425170898</v>
      </c>
      <c r="AL543" s="388">
        <v>5.8979310271504631E-2</v>
      </c>
      <c r="AM543" s="383" t="s">
        <v>17283</v>
      </c>
      <c r="AN543" s="383" t="s">
        <v>17346</v>
      </c>
      <c r="AO543" s="383"/>
      <c r="AP543" s="383"/>
      <c r="AQ543" s="383"/>
      <c r="AR543" s="389"/>
    </row>
    <row r="544" spans="1:44" x14ac:dyDescent="0.25">
      <c r="A544" s="396" t="s">
        <v>17344</v>
      </c>
      <c r="B544" s="383"/>
      <c r="C544" s="383"/>
      <c r="D544" s="383"/>
      <c r="E544" s="383"/>
      <c r="F544" s="383"/>
      <c r="G544" s="383"/>
      <c r="H544" s="383"/>
      <c r="I544" s="383"/>
      <c r="J544" s="383"/>
      <c r="K544" s="383" t="s">
        <v>17345</v>
      </c>
      <c r="L544" s="383"/>
      <c r="M544" s="383"/>
      <c r="N544" s="383" t="s">
        <v>17329</v>
      </c>
      <c r="O544" s="383"/>
      <c r="P544" s="383"/>
      <c r="Q544" s="383"/>
      <c r="R544" s="383"/>
      <c r="S544" s="383"/>
      <c r="T544" s="383"/>
      <c r="U544" s="383"/>
      <c r="V544" s="383"/>
      <c r="W544" s="383"/>
      <c r="X544" s="383"/>
      <c r="Y544" s="397">
        <v>40282</v>
      </c>
      <c r="Z544" s="383"/>
      <c r="AA544" s="383"/>
      <c r="AB544" s="383"/>
      <c r="AC544" s="383"/>
      <c r="AD544" s="383"/>
      <c r="AE544" s="383"/>
      <c r="AF544" s="383"/>
      <c r="AG544" s="383" t="s">
        <v>17282</v>
      </c>
      <c r="AH544" s="387">
        <v>9.5</v>
      </c>
      <c r="AI544" s="387">
        <v>151.30868530273438</v>
      </c>
      <c r="AJ544" s="399">
        <v>160.80868530273438</v>
      </c>
      <c r="AK544" s="399">
        <v>15.999517440795898</v>
      </c>
      <c r="AL544" s="388">
        <v>5.9076411091325942E-2</v>
      </c>
      <c r="AM544" s="383" t="s">
        <v>17283</v>
      </c>
      <c r="AN544" s="383" t="s">
        <v>17346</v>
      </c>
      <c r="AO544" s="383"/>
      <c r="AP544" s="383"/>
      <c r="AQ544" s="383"/>
      <c r="AR544" s="389"/>
    </row>
    <row r="545" spans="1:44" x14ac:dyDescent="0.25">
      <c r="A545" s="396" t="s">
        <v>17344</v>
      </c>
      <c r="B545" s="383"/>
      <c r="C545" s="383"/>
      <c r="D545" s="383"/>
      <c r="E545" s="383"/>
      <c r="F545" s="383"/>
      <c r="G545" s="383"/>
      <c r="H545" s="383"/>
      <c r="I545" s="383"/>
      <c r="J545" s="383"/>
      <c r="K545" s="383" t="s">
        <v>17345</v>
      </c>
      <c r="L545" s="383"/>
      <c r="M545" s="383"/>
      <c r="N545" s="383" t="s">
        <v>17329</v>
      </c>
      <c r="O545" s="383"/>
      <c r="P545" s="383"/>
      <c r="Q545" s="383"/>
      <c r="R545" s="383"/>
      <c r="S545" s="383"/>
      <c r="T545" s="383"/>
      <c r="U545" s="383"/>
      <c r="V545" s="383"/>
      <c r="W545" s="383"/>
      <c r="X545" s="383"/>
      <c r="Y545" s="397">
        <v>40282</v>
      </c>
      <c r="Z545" s="383"/>
      <c r="AA545" s="383"/>
      <c r="AB545" s="383"/>
      <c r="AC545" s="383"/>
      <c r="AD545" s="383"/>
      <c r="AE545" s="383"/>
      <c r="AF545" s="383"/>
      <c r="AG545" s="383" t="s">
        <v>17282</v>
      </c>
      <c r="AH545" s="387">
        <v>9.5859375</v>
      </c>
      <c r="AI545" s="387">
        <v>150.68759155273438</v>
      </c>
      <c r="AJ545" s="399">
        <v>160.27352905273438</v>
      </c>
      <c r="AK545" s="399">
        <v>16.004894256591797</v>
      </c>
      <c r="AL545" s="388">
        <v>5.9809861033545748E-2</v>
      </c>
      <c r="AM545" s="383" t="s">
        <v>17283</v>
      </c>
      <c r="AN545" s="383" t="s">
        <v>17346</v>
      </c>
      <c r="AO545" s="383"/>
      <c r="AP545" s="383"/>
      <c r="AQ545" s="383"/>
      <c r="AR545" s="389"/>
    </row>
    <row r="546" spans="1:44" x14ac:dyDescent="0.25">
      <c r="A546" s="396" t="s">
        <v>17344</v>
      </c>
      <c r="B546" s="383"/>
      <c r="C546" s="383"/>
      <c r="D546" s="383"/>
      <c r="E546" s="383"/>
      <c r="F546" s="383"/>
      <c r="G546" s="383"/>
      <c r="H546" s="383"/>
      <c r="I546" s="383"/>
      <c r="J546" s="383"/>
      <c r="K546" s="383" t="s">
        <v>17345</v>
      </c>
      <c r="L546" s="383"/>
      <c r="M546" s="383"/>
      <c r="N546" s="383" t="s">
        <v>17329</v>
      </c>
      <c r="O546" s="383"/>
      <c r="P546" s="383"/>
      <c r="Q546" s="383"/>
      <c r="R546" s="383"/>
      <c r="S546" s="383"/>
      <c r="T546" s="383"/>
      <c r="U546" s="383"/>
      <c r="V546" s="383"/>
      <c r="W546" s="383"/>
      <c r="X546" s="383"/>
      <c r="Y546" s="397">
        <v>40282</v>
      </c>
      <c r="Z546" s="383"/>
      <c r="AA546" s="383"/>
      <c r="AB546" s="383"/>
      <c r="AC546" s="383"/>
      <c r="AD546" s="383"/>
      <c r="AE546" s="383"/>
      <c r="AF546" s="383"/>
      <c r="AG546" s="383" t="s">
        <v>17282</v>
      </c>
      <c r="AH546" s="387">
        <v>9.7578125</v>
      </c>
      <c r="AI546" s="387">
        <v>150.99618530273438</v>
      </c>
      <c r="AJ546" s="399">
        <v>160.75399780273438</v>
      </c>
      <c r="AK546" s="399">
        <v>15.999517440795898</v>
      </c>
      <c r="AL546" s="388">
        <v>6.070027889430208E-2</v>
      </c>
      <c r="AM546" s="383" t="s">
        <v>17283</v>
      </c>
      <c r="AN546" s="383" t="s">
        <v>17346</v>
      </c>
      <c r="AO546" s="383"/>
      <c r="AP546" s="383"/>
      <c r="AQ546" s="383"/>
      <c r="AR546" s="389"/>
    </row>
    <row r="547" spans="1:44" x14ac:dyDescent="0.25">
      <c r="A547" s="396" t="s">
        <v>17344</v>
      </c>
      <c r="B547" s="383"/>
      <c r="C547" s="383"/>
      <c r="D547" s="383"/>
      <c r="E547" s="383"/>
      <c r="F547" s="383"/>
      <c r="G547" s="383"/>
      <c r="H547" s="383"/>
      <c r="I547" s="383"/>
      <c r="J547" s="383"/>
      <c r="K547" s="383" t="s">
        <v>17345</v>
      </c>
      <c r="L547" s="383"/>
      <c r="M547" s="383"/>
      <c r="N547" s="383" t="s">
        <v>17329</v>
      </c>
      <c r="O547" s="383"/>
      <c r="P547" s="383"/>
      <c r="Q547" s="383"/>
      <c r="R547" s="383"/>
      <c r="S547" s="383"/>
      <c r="T547" s="383"/>
      <c r="U547" s="383"/>
      <c r="V547" s="383"/>
      <c r="W547" s="383"/>
      <c r="X547" s="383"/>
      <c r="Y547" s="397">
        <v>40282</v>
      </c>
      <c r="Z547" s="383"/>
      <c r="AA547" s="383"/>
      <c r="AB547" s="383"/>
      <c r="AC547" s="383"/>
      <c r="AD547" s="383"/>
      <c r="AE547" s="383"/>
      <c r="AF547" s="383"/>
      <c r="AG547" s="383" t="s">
        <v>17282</v>
      </c>
      <c r="AH547" s="387">
        <v>9.7578125</v>
      </c>
      <c r="AI547" s="387">
        <v>151.75009155273438</v>
      </c>
      <c r="AJ547" s="399">
        <v>161.50790405273438</v>
      </c>
      <c r="AK547" s="399">
        <v>15.997808456420898</v>
      </c>
      <c r="AL547" s="388">
        <v>6.0416934745273834E-2</v>
      </c>
      <c r="AM547" s="383" t="s">
        <v>17283</v>
      </c>
      <c r="AN547" s="383" t="s">
        <v>17346</v>
      </c>
      <c r="AO547" s="383"/>
      <c r="AP547" s="383"/>
      <c r="AQ547" s="383"/>
      <c r="AR547" s="389"/>
    </row>
    <row r="548" spans="1:44" x14ac:dyDescent="0.25">
      <c r="A548" s="396" t="s">
        <v>17344</v>
      </c>
      <c r="B548" s="383"/>
      <c r="C548" s="383"/>
      <c r="D548" s="383"/>
      <c r="E548" s="383"/>
      <c r="F548" s="383"/>
      <c r="G548" s="383"/>
      <c r="H548" s="383"/>
      <c r="I548" s="383"/>
      <c r="J548" s="383"/>
      <c r="K548" s="383" t="s">
        <v>17345</v>
      </c>
      <c r="L548" s="383"/>
      <c r="M548" s="383"/>
      <c r="N548" s="383" t="s">
        <v>17329</v>
      </c>
      <c r="O548" s="383"/>
      <c r="P548" s="383"/>
      <c r="Q548" s="383"/>
      <c r="R548" s="383"/>
      <c r="S548" s="383"/>
      <c r="T548" s="383"/>
      <c r="U548" s="383"/>
      <c r="V548" s="383"/>
      <c r="W548" s="383"/>
      <c r="X548" s="383"/>
      <c r="Y548" s="397">
        <v>40282</v>
      </c>
      <c r="Z548" s="383"/>
      <c r="AA548" s="383"/>
      <c r="AB548" s="383"/>
      <c r="AC548" s="383"/>
      <c r="AD548" s="383"/>
      <c r="AE548" s="383"/>
      <c r="AF548" s="383"/>
      <c r="AG548" s="383" t="s">
        <v>17282</v>
      </c>
      <c r="AH548" s="387">
        <v>9.36328125</v>
      </c>
      <c r="AI548" s="387">
        <v>151.42977905273438</v>
      </c>
      <c r="AJ548" s="399">
        <v>160.79306030273438</v>
      </c>
      <c r="AK548" s="399">
        <v>16.001964569091797</v>
      </c>
      <c r="AL548" s="388">
        <v>5.8231874139165023E-2</v>
      </c>
      <c r="AM548" s="383" t="s">
        <v>17283</v>
      </c>
      <c r="AN548" s="383" t="s">
        <v>17346</v>
      </c>
      <c r="AO548" s="383"/>
      <c r="AP548" s="383"/>
      <c r="AQ548" s="383"/>
      <c r="AR548" s="389"/>
    </row>
    <row r="549" spans="1:44" x14ac:dyDescent="0.25">
      <c r="A549" s="396" t="s">
        <v>17344</v>
      </c>
      <c r="B549" s="383"/>
      <c r="C549" s="383"/>
      <c r="D549" s="383"/>
      <c r="E549" s="383"/>
      <c r="F549" s="383"/>
      <c r="G549" s="383"/>
      <c r="H549" s="383"/>
      <c r="I549" s="383"/>
      <c r="J549" s="383"/>
      <c r="K549" s="383" t="s">
        <v>17345</v>
      </c>
      <c r="L549" s="383"/>
      <c r="M549" s="383"/>
      <c r="N549" s="383" t="s">
        <v>17329</v>
      </c>
      <c r="O549" s="383"/>
      <c r="P549" s="383"/>
      <c r="Q549" s="383"/>
      <c r="R549" s="383"/>
      <c r="S549" s="383"/>
      <c r="T549" s="383"/>
      <c r="U549" s="383"/>
      <c r="V549" s="383"/>
      <c r="W549" s="383"/>
      <c r="X549" s="383"/>
      <c r="Y549" s="397">
        <v>40282</v>
      </c>
      <c r="Z549" s="383"/>
      <c r="AA549" s="383"/>
      <c r="AB549" s="383"/>
      <c r="AC549" s="383"/>
      <c r="AD549" s="383"/>
      <c r="AE549" s="383"/>
      <c r="AF549" s="383"/>
      <c r="AG549" s="383" t="s">
        <v>17282</v>
      </c>
      <c r="AH549" s="387">
        <v>9.5546875</v>
      </c>
      <c r="AI549" s="387">
        <v>151.01571655273438</v>
      </c>
      <c r="AJ549" s="399">
        <v>160.57040405273438</v>
      </c>
      <c r="AK549" s="399">
        <v>16.003429412841797</v>
      </c>
      <c r="AL549" s="388">
        <v>5.9504661250413614E-2</v>
      </c>
      <c r="AM549" s="383" t="s">
        <v>17283</v>
      </c>
      <c r="AN549" s="383" t="s">
        <v>17346</v>
      </c>
      <c r="AO549" s="383"/>
      <c r="AP549" s="383"/>
      <c r="AQ549" s="383"/>
      <c r="AR549" s="389"/>
    </row>
    <row r="550" spans="1:44" x14ac:dyDescent="0.25">
      <c r="A550" s="396" t="s">
        <v>17344</v>
      </c>
      <c r="B550" s="383"/>
      <c r="C550" s="383"/>
      <c r="D550" s="383"/>
      <c r="E550" s="383"/>
      <c r="F550" s="383"/>
      <c r="G550" s="383"/>
      <c r="H550" s="383"/>
      <c r="I550" s="383"/>
      <c r="J550" s="383"/>
      <c r="K550" s="383" t="s">
        <v>17345</v>
      </c>
      <c r="L550" s="383"/>
      <c r="M550" s="383"/>
      <c r="N550" s="383" t="s">
        <v>17329</v>
      </c>
      <c r="O550" s="383"/>
      <c r="P550" s="383"/>
      <c r="Q550" s="383"/>
      <c r="R550" s="383"/>
      <c r="S550" s="383"/>
      <c r="T550" s="383"/>
      <c r="U550" s="383"/>
      <c r="V550" s="383"/>
      <c r="W550" s="383"/>
      <c r="X550" s="383"/>
      <c r="Y550" s="397">
        <v>40282</v>
      </c>
      <c r="Z550" s="383"/>
      <c r="AA550" s="383"/>
      <c r="AB550" s="383"/>
      <c r="AC550" s="383"/>
      <c r="AD550" s="383"/>
      <c r="AE550" s="383"/>
      <c r="AF550" s="383"/>
      <c r="AG550" s="383" t="s">
        <v>17282</v>
      </c>
      <c r="AH550" s="387">
        <v>9.58203125</v>
      </c>
      <c r="AI550" s="387">
        <v>150.96102905273438</v>
      </c>
      <c r="AJ550" s="399">
        <v>160.54306030273438</v>
      </c>
      <c r="AK550" s="399">
        <v>16.001964569091797</v>
      </c>
      <c r="AL550" s="388">
        <v>5.9685116453687029E-2</v>
      </c>
      <c r="AM550" s="383" t="s">
        <v>17283</v>
      </c>
      <c r="AN550" s="383" t="s">
        <v>17346</v>
      </c>
      <c r="AO550" s="383"/>
      <c r="AP550" s="383"/>
      <c r="AQ550" s="383"/>
      <c r="AR550" s="389"/>
    </row>
    <row r="551" spans="1:44" x14ac:dyDescent="0.25">
      <c r="A551" s="396" t="s">
        <v>17344</v>
      </c>
      <c r="B551" s="383"/>
      <c r="C551" s="383"/>
      <c r="D551" s="383"/>
      <c r="E551" s="383"/>
      <c r="F551" s="383"/>
      <c r="G551" s="383"/>
      <c r="H551" s="383"/>
      <c r="I551" s="383"/>
      <c r="J551" s="383"/>
      <c r="K551" s="383" t="s">
        <v>17345</v>
      </c>
      <c r="L551" s="383"/>
      <c r="M551" s="383"/>
      <c r="N551" s="383" t="s">
        <v>17329</v>
      </c>
      <c r="O551" s="383"/>
      <c r="P551" s="383"/>
      <c r="Q551" s="383"/>
      <c r="R551" s="383"/>
      <c r="S551" s="383"/>
      <c r="T551" s="383"/>
      <c r="U551" s="383"/>
      <c r="V551" s="383"/>
      <c r="W551" s="383"/>
      <c r="X551" s="383"/>
      <c r="Y551" s="397">
        <v>40282</v>
      </c>
      <c r="Z551" s="383"/>
      <c r="AA551" s="383"/>
      <c r="AB551" s="383"/>
      <c r="AC551" s="383"/>
      <c r="AD551" s="383"/>
      <c r="AE551" s="383"/>
      <c r="AF551" s="383"/>
      <c r="AG551" s="383" t="s">
        <v>17282</v>
      </c>
      <c r="AH551" s="387">
        <v>9.6171875</v>
      </c>
      <c r="AI551" s="387">
        <v>150.58602905273438</v>
      </c>
      <c r="AJ551" s="399">
        <v>160.20321655273438</v>
      </c>
      <c r="AK551" s="399">
        <v>15.995122909545898</v>
      </c>
      <c r="AL551" s="388">
        <v>6.0031176070889272E-2</v>
      </c>
      <c r="AM551" s="383" t="s">
        <v>17283</v>
      </c>
      <c r="AN551" s="383" t="s">
        <v>17346</v>
      </c>
      <c r="AO551" s="383"/>
      <c r="AP551" s="383"/>
      <c r="AQ551" s="383"/>
      <c r="AR551" s="389"/>
    </row>
    <row r="552" spans="1:44" x14ac:dyDescent="0.25">
      <c r="A552" s="396" t="s">
        <v>17344</v>
      </c>
      <c r="B552" s="383"/>
      <c r="C552" s="383"/>
      <c r="D552" s="383"/>
      <c r="E552" s="383"/>
      <c r="F552" s="383"/>
      <c r="G552" s="383"/>
      <c r="H552" s="383"/>
      <c r="I552" s="383"/>
      <c r="J552" s="383"/>
      <c r="K552" s="383" t="s">
        <v>17345</v>
      </c>
      <c r="L552" s="383"/>
      <c r="M552" s="383"/>
      <c r="N552" s="383" t="s">
        <v>17329</v>
      </c>
      <c r="O552" s="383"/>
      <c r="P552" s="383"/>
      <c r="Q552" s="383"/>
      <c r="R552" s="383"/>
      <c r="S552" s="383"/>
      <c r="T552" s="383"/>
      <c r="U552" s="383"/>
      <c r="V552" s="383"/>
      <c r="W552" s="383"/>
      <c r="X552" s="383"/>
      <c r="Y552" s="397">
        <v>40282</v>
      </c>
      <c r="Z552" s="383"/>
      <c r="AA552" s="383"/>
      <c r="AB552" s="383"/>
      <c r="AC552" s="383"/>
      <c r="AD552" s="383"/>
      <c r="AE552" s="383"/>
      <c r="AF552" s="383"/>
      <c r="AG552" s="383" t="s">
        <v>17282</v>
      </c>
      <c r="AH552" s="387">
        <v>9.67578125</v>
      </c>
      <c r="AI552" s="387">
        <v>151.16024780273438</v>
      </c>
      <c r="AJ552" s="399">
        <v>160.83602905273438</v>
      </c>
      <c r="AK552" s="399">
        <v>15.996587753295898</v>
      </c>
      <c r="AL552" s="388">
        <v>6.0159289600637537E-2</v>
      </c>
      <c r="AM552" s="383" t="s">
        <v>17283</v>
      </c>
      <c r="AN552" s="383" t="s">
        <v>17346</v>
      </c>
      <c r="AO552" s="383"/>
      <c r="AP552" s="383"/>
      <c r="AQ552" s="383"/>
      <c r="AR552" s="389"/>
    </row>
    <row r="553" spans="1:44" x14ac:dyDescent="0.25">
      <c r="A553" s="396" t="s">
        <v>17344</v>
      </c>
      <c r="B553" s="383"/>
      <c r="C553" s="383"/>
      <c r="D553" s="383"/>
      <c r="E553" s="383"/>
      <c r="F553" s="383"/>
      <c r="G553" s="383"/>
      <c r="H553" s="383"/>
      <c r="I553" s="383"/>
      <c r="J553" s="383"/>
      <c r="K553" s="383" t="s">
        <v>17345</v>
      </c>
      <c r="L553" s="383"/>
      <c r="M553" s="383"/>
      <c r="N553" s="383" t="s">
        <v>17329</v>
      </c>
      <c r="O553" s="383"/>
      <c r="P553" s="383"/>
      <c r="Q553" s="383"/>
      <c r="R553" s="383"/>
      <c r="S553" s="383"/>
      <c r="T553" s="383"/>
      <c r="U553" s="383"/>
      <c r="V553" s="383"/>
      <c r="W553" s="383"/>
      <c r="X553" s="383"/>
      <c r="Y553" s="397">
        <v>40282</v>
      </c>
      <c r="Z553" s="383"/>
      <c r="AA553" s="383"/>
      <c r="AB553" s="383"/>
      <c r="AC553" s="383"/>
      <c r="AD553" s="383"/>
      <c r="AE553" s="383"/>
      <c r="AF553" s="383"/>
      <c r="AG553" s="383" t="s">
        <v>17282</v>
      </c>
      <c r="AH553" s="387">
        <v>9.3359375</v>
      </c>
      <c r="AI553" s="387">
        <v>151.90243530273438</v>
      </c>
      <c r="AJ553" s="399">
        <v>161.23837280273438</v>
      </c>
      <c r="AK553" s="399">
        <v>16.002452850341797</v>
      </c>
      <c r="AL553" s="388">
        <v>5.7901461902136457E-2</v>
      </c>
      <c r="AM553" s="383" t="s">
        <v>17283</v>
      </c>
      <c r="AN553" s="383" t="s">
        <v>17346</v>
      </c>
      <c r="AO553" s="383"/>
      <c r="AP553" s="383"/>
      <c r="AQ553" s="383"/>
      <c r="AR553" s="389"/>
    </row>
    <row r="554" spans="1:44" x14ac:dyDescent="0.25">
      <c r="A554" s="396" t="s">
        <v>17344</v>
      </c>
      <c r="B554" s="383"/>
      <c r="C554" s="383"/>
      <c r="D554" s="383"/>
      <c r="E554" s="383"/>
      <c r="F554" s="383"/>
      <c r="G554" s="383"/>
      <c r="H554" s="383"/>
      <c r="I554" s="383"/>
      <c r="J554" s="383"/>
      <c r="K554" s="383" t="s">
        <v>17345</v>
      </c>
      <c r="L554" s="383"/>
      <c r="M554" s="383"/>
      <c r="N554" s="383" t="s">
        <v>17329</v>
      </c>
      <c r="O554" s="383"/>
      <c r="P554" s="383"/>
      <c r="Q554" s="383"/>
      <c r="R554" s="383"/>
      <c r="S554" s="383"/>
      <c r="T554" s="383"/>
      <c r="U554" s="383"/>
      <c r="V554" s="383"/>
      <c r="W554" s="383"/>
      <c r="X554" s="383"/>
      <c r="Y554" s="397">
        <v>40282</v>
      </c>
      <c r="Z554" s="383"/>
      <c r="AA554" s="383"/>
      <c r="AB554" s="383"/>
      <c r="AC554" s="383"/>
      <c r="AD554" s="383"/>
      <c r="AE554" s="383"/>
      <c r="AF554" s="383"/>
      <c r="AG554" s="383" t="s">
        <v>17282</v>
      </c>
      <c r="AH554" s="387">
        <v>9.7578125</v>
      </c>
      <c r="AI554" s="387">
        <v>151.77352905273438</v>
      </c>
      <c r="AJ554" s="399">
        <v>161.53134155273438</v>
      </c>
      <c r="AK554" s="399">
        <v>16.002452850341797</v>
      </c>
      <c r="AL554" s="388">
        <v>6.0408168508985068E-2</v>
      </c>
      <c r="AM554" s="383" t="s">
        <v>17283</v>
      </c>
      <c r="AN554" s="383" t="s">
        <v>17346</v>
      </c>
      <c r="AO554" s="383"/>
      <c r="AP554" s="383"/>
      <c r="AQ554" s="383"/>
      <c r="AR554" s="389"/>
    </row>
    <row r="555" spans="1:44" x14ac:dyDescent="0.25">
      <c r="A555" s="396" t="s">
        <v>17344</v>
      </c>
      <c r="B555" s="383"/>
      <c r="C555" s="383"/>
      <c r="D555" s="383"/>
      <c r="E555" s="383"/>
      <c r="F555" s="383"/>
      <c r="G555" s="383"/>
      <c r="H555" s="383"/>
      <c r="I555" s="383"/>
      <c r="J555" s="383"/>
      <c r="K555" s="383" t="s">
        <v>17345</v>
      </c>
      <c r="L555" s="383"/>
      <c r="M555" s="383"/>
      <c r="N555" s="383" t="s">
        <v>17329</v>
      </c>
      <c r="O555" s="383"/>
      <c r="P555" s="383"/>
      <c r="Q555" s="383"/>
      <c r="R555" s="383"/>
      <c r="S555" s="383"/>
      <c r="T555" s="383"/>
      <c r="U555" s="383"/>
      <c r="V555" s="383"/>
      <c r="W555" s="383"/>
      <c r="X555" s="383"/>
      <c r="Y555" s="397">
        <v>40282</v>
      </c>
      <c r="Z555" s="383"/>
      <c r="AA555" s="383"/>
      <c r="AB555" s="383"/>
      <c r="AC555" s="383"/>
      <c r="AD555" s="383"/>
      <c r="AE555" s="383"/>
      <c r="AF555" s="383"/>
      <c r="AG555" s="383" t="s">
        <v>17282</v>
      </c>
      <c r="AH555" s="387">
        <v>9.30859375</v>
      </c>
      <c r="AI555" s="387">
        <v>152.15634155273438</v>
      </c>
      <c r="AJ555" s="399">
        <v>161.46493530273438</v>
      </c>
      <c r="AK555" s="399">
        <v>15.976568222045898</v>
      </c>
      <c r="AL555" s="388">
        <v>5.7650868484523284E-2</v>
      </c>
      <c r="AM555" s="383" t="s">
        <v>17283</v>
      </c>
      <c r="AN555" s="383" t="s">
        <v>17346</v>
      </c>
      <c r="AO555" s="383"/>
      <c r="AP555" s="383"/>
      <c r="AQ555" s="383"/>
      <c r="AR555" s="389"/>
    </row>
    <row r="556" spans="1:44" x14ac:dyDescent="0.25">
      <c r="A556" s="396" t="s">
        <v>17344</v>
      </c>
      <c r="B556" s="383"/>
      <c r="C556" s="383"/>
      <c r="D556" s="383"/>
      <c r="E556" s="383"/>
      <c r="F556" s="383"/>
      <c r="G556" s="383"/>
      <c r="H556" s="383"/>
      <c r="I556" s="383"/>
      <c r="J556" s="383"/>
      <c r="K556" s="383" t="s">
        <v>17345</v>
      </c>
      <c r="L556" s="383"/>
      <c r="M556" s="383"/>
      <c r="N556" s="383" t="s">
        <v>17329</v>
      </c>
      <c r="O556" s="383"/>
      <c r="P556" s="383"/>
      <c r="Q556" s="383"/>
      <c r="R556" s="383"/>
      <c r="S556" s="383"/>
      <c r="T556" s="383"/>
      <c r="U556" s="383"/>
      <c r="V556" s="383"/>
      <c r="W556" s="383"/>
      <c r="X556" s="383"/>
      <c r="Y556" s="397">
        <v>40282</v>
      </c>
      <c r="Z556" s="383"/>
      <c r="AA556" s="383"/>
      <c r="AB556" s="383"/>
      <c r="AC556" s="383"/>
      <c r="AD556" s="383"/>
      <c r="AE556" s="383"/>
      <c r="AF556" s="383"/>
      <c r="AG556" s="383" t="s">
        <v>17282</v>
      </c>
      <c r="AH556" s="387">
        <v>9.39453125</v>
      </c>
      <c r="AI556" s="387">
        <v>152.00009155273438</v>
      </c>
      <c r="AJ556" s="399">
        <v>161.39462280273438</v>
      </c>
      <c r="AK556" s="399">
        <v>15.980230331420898</v>
      </c>
      <c r="AL556" s="388">
        <v>5.8208452591896616E-2</v>
      </c>
      <c r="AM556" s="383" t="s">
        <v>17283</v>
      </c>
      <c r="AN556" s="383" t="s">
        <v>17346</v>
      </c>
      <c r="AO556" s="383"/>
      <c r="AP556" s="383"/>
      <c r="AQ556" s="383"/>
      <c r="AR556" s="389"/>
    </row>
    <row r="557" spans="1:44" x14ac:dyDescent="0.25">
      <c r="A557" s="396" t="s">
        <v>17344</v>
      </c>
      <c r="B557" s="383"/>
      <c r="C557" s="383"/>
      <c r="D557" s="383"/>
      <c r="E557" s="383"/>
      <c r="F557" s="383"/>
      <c r="G557" s="383"/>
      <c r="H557" s="383"/>
      <c r="I557" s="383"/>
      <c r="J557" s="383"/>
      <c r="K557" s="383" t="s">
        <v>17345</v>
      </c>
      <c r="L557" s="383"/>
      <c r="M557" s="383"/>
      <c r="N557" s="383" t="s">
        <v>17329</v>
      </c>
      <c r="O557" s="383"/>
      <c r="P557" s="383"/>
      <c r="Q557" s="383"/>
      <c r="R557" s="383"/>
      <c r="S557" s="383"/>
      <c r="T557" s="383"/>
      <c r="U557" s="383"/>
      <c r="V557" s="383"/>
      <c r="W557" s="383"/>
      <c r="X557" s="383"/>
      <c r="Y557" s="397">
        <v>40282</v>
      </c>
      <c r="Z557" s="383"/>
      <c r="AA557" s="383"/>
      <c r="AB557" s="383"/>
      <c r="AC557" s="383"/>
      <c r="AD557" s="383"/>
      <c r="AE557" s="383"/>
      <c r="AF557" s="383"/>
      <c r="AG557" s="383" t="s">
        <v>17282</v>
      </c>
      <c r="AH557" s="387">
        <v>9.3984375</v>
      </c>
      <c r="AI557" s="387">
        <v>152.10165405273438</v>
      </c>
      <c r="AJ557" s="399">
        <v>161.50009155273438</v>
      </c>
      <c r="AK557" s="399">
        <v>15.989507675170898</v>
      </c>
      <c r="AL557" s="388">
        <v>5.8194626452772895E-2</v>
      </c>
      <c r="AM557" s="383" t="s">
        <v>17283</v>
      </c>
      <c r="AN557" s="383" t="s">
        <v>17346</v>
      </c>
      <c r="AO557" s="383"/>
      <c r="AP557" s="383"/>
      <c r="AQ557" s="383"/>
      <c r="AR557" s="389"/>
    </row>
    <row r="558" spans="1:44" x14ac:dyDescent="0.25">
      <c r="A558" s="396" t="s">
        <v>17344</v>
      </c>
      <c r="B558" s="383"/>
      <c r="C558" s="383"/>
      <c r="D558" s="383"/>
      <c r="E558" s="383"/>
      <c r="F558" s="383"/>
      <c r="G558" s="383"/>
      <c r="H558" s="383"/>
      <c r="I558" s="383"/>
      <c r="J558" s="383"/>
      <c r="K558" s="383" t="s">
        <v>17345</v>
      </c>
      <c r="L558" s="383"/>
      <c r="M558" s="383"/>
      <c r="N558" s="383" t="s">
        <v>17329</v>
      </c>
      <c r="O558" s="383"/>
      <c r="P558" s="383"/>
      <c r="Q558" s="383"/>
      <c r="R558" s="383"/>
      <c r="S558" s="383"/>
      <c r="T558" s="383"/>
      <c r="U558" s="383"/>
      <c r="V558" s="383"/>
      <c r="W558" s="383"/>
      <c r="X558" s="383"/>
      <c r="Y558" s="397">
        <v>40282</v>
      </c>
      <c r="Z558" s="383"/>
      <c r="AA558" s="383"/>
      <c r="AB558" s="383"/>
      <c r="AC558" s="383"/>
      <c r="AD558" s="383"/>
      <c r="AE558" s="383"/>
      <c r="AF558" s="383"/>
      <c r="AG558" s="383" t="s">
        <v>17282</v>
      </c>
      <c r="AH558" s="387">
        <v>9.8828125</v>
      </c>
      <c r="AI558" s="387">
        <v>152.17977905273438</v>
      </c>
      <c r="AJ558" s="399">
        <v>162.06259155273438</v>
      </c>
      <c r="AK558" s="399">
        <v>15.987554550170898</v>
      </c>
      <c r="AL558" s="388">
        <v>6.0981454173427686E-2</v>
      </c>
      <c r="AM558" s="383" t="s">
        <v>17283</v>
      </c>
      <c r="AN558" s="383" t="s">
        <v>17346</v>
      </c>
      <c r="AO558" s="383"/>
      <c r="AP558" s="383"/>
      <c r="AQ558" s="383"/>
      <c r="AR558" s="389"/>
    </row>
    <row r="559" spans="1:44" x14ac:dyDescent="0.25">
      <c r="A559" s="396" t="s">
        <v>17344</v>
      </c>
      <c r="B559" s="383"/>
      <c r="C559" s="383"/>
      <c r="D559" s="383"/>
      <c r="E559" s="383"/>
      <c r="F559" s="383"/>
      <c r="G559" s="383"/>
      <c r="H559" s="383"/>
      <c r="I559" s="383"/>
      <c r="J559" s="383"/>
      <c r="K559" s="383" t="s">
        <v>17345</v>
      </c>
      <c r="L559" s="383"/>
      <c r="M559" s="383"/>
      <c r="N559" s="383" t="s">
        <v>17329</v>
      </c>
      <c r="O559" s="383"/>
      <c r="P559" s="383"/>
      <c r="Q559" s="383"/>
      <c r="R559" s="383"/>
      <c r="S559" s="383"/>
      <c r="T559" s="383"/>
      <c r="U559" s="383"/>
      <c r="V559" s="383"/>
      <c r="W559" s="383"/>
      <c r="X559" s="383"/>
      <c r="Y559" s="397">
        <v>40282</v>
      </c>
      <c r="Z559" s="383"/>
      <c r="AA559" s="383"/>
      <c r="AB559" s="383"/>
      <c r="AC559" s="383"/>
      <c r="AD559" s="383"/>
      <c r="AE559" s="383"/>
      <c r="AF559" s="383"/>
      <c r="AG559" s="383" t="s">
        <v>17282</v>
      </c>
      <c r="AH559" s="387">
        <v>9.80078125</v>
      </c>
      <c r="AI559" s="387">
        <v>152.05087280273438</v>
      </c>
      <c r="AJ559" s="399">
        <v>161.85165405273438</v>
      </c>
      <c r="AK559" s="399">
        <v>15.975835800170898</v>
      </c>
      <c r="AL559" s="388">
        <v>6.0554100032902458E-2</v>
      </c>
      <c r="AM559" s="383" t="s">
        <v>17283</v>
      </c>
      <c r="AN559" s="383" t="s">
        <v>17346</v>
      </c>
      <c r="AO559" s="383"/>
      <c r="AP559" s="383"/>
      <c r="AQ559" s="383"/>
      <c r="AR559" s="389"/>
    </row>
    <row r="560" spans="1:44" x14ac:dyDescent="0.25">
      <c r="A560" s="396" t="s">
        <v>17344</v>
      </c>
      <c r="B560" s="383"/>
      <c r="C560" s="383"/>
      <c r="D560" s="383"/>
      <c r="E560" s="383"/>
      <c r="F560" s="383"/>
      <c r="G560" s="383"/>
      <c r="H560" s="383"/>
      <c r="I560" s="383"/>
      <c r="J560" s="383"/>
      <c r="K560" s="383" t="s">
        <v>17345</v>
      </c>
      <c r="L560" s="383"/>
      <c r="M560" s="383"/>
      <c r="N560" s="383" t="s">
        <v>17329</v>
      </c>
      <c r="O560" s="383"/>
      <c r="P560" s="383"/>
      <c r="Q560" s="383"/>
      <c r="R560" s="383"/>
      <c r="S560" s="383"/>
      <c r="T560" s="383"/>
      <c r="U560" s="383"/>
      <c r="V560" s="383"/>
      <c r="W560" s="383"/>
      <c r="X560" s="383"/>
      <c r="Y560" s="397">
        <v>40282</v>
      </c>
      <c r="Z560" s="383"/>
      <c r="AA560" s="383"/>
      <c r="AB560" s="383"/>
      <c r="AC560" s="383"/>
      <c r="AD560" s="383"/>
      <c r="AE560" s="383"/>
      <c r="AF560" s="383"/>
      <c r="AG560" s="383" t="s">
        <v>17282</v>
      </c>
      <c r="AH560" s="387">
        <v>8.9140625</v>
      </c>
      <c r="AI560" s="387">
        <v>152.10946655273438</v>
      </c>
      <c r="AJ560" s="399">
        <v>161.02352905273438</v>
      </c>
      <c r="AK560" s="399">
        <v>15.976079940795898</v>
      </c>
      <c r="AL560" s="388">
        <v>5.5358757520962608E-2</v>
      </c>
      <c r="AM560" s="383" t="s">
        <v>17283</v>
      </c>
      <c r="AN560" s="383" t="s">
        <v>17346</v>
      </c>
      <c r="AO560" s="383"/>
      <c r="AP560" s="383"/>
      <c r="AQ560" s="383"/>
      <c r="AR560" s="389"/>
    </row>
    <row r="561" spans="1:44" x14ac:dyDescent="0.25">
      <c r="A561" s="396" t="s">
        <v>17344</v>
      </c>
      <c r="B561" s="383"/>
      <c r="C561" s="383"/>
      <c r="D561" s="383"/>
      <c r="E561" s="383"/>
      <c r="F561" s="383"/>
      <c r="G561" s="383"/>
      <c r="H561" s="383"/>
      <c r="I561" s="383"/>
      <c r="J561" s="383"/>
      <c r="K561" s="383" t="s">
        <v>17345</v>
      </c>
      <c r="L561" s="383"/>
      <c r="M561" s="383"/>
      <c r="N561" s="383" t="s">
        <v>17329</v>
      </c>
      <c r="O561" s="383"/>
      <c r="P561" s="383"/>
      <c r="Q561" s="383"/>
      <c r="R561" s="383"/>
      <c r="S561" s="383"/>
      <c r="T561" s="383"/>
      <c r="U561" s="383"/>
      <c r="V561" s="383"/>
      <c r="W561" s="383"/>
      <c r="X561" s="383"/>
      <c r="Y561" s="397">
        <v>40282</v>
      </c>
      <c r="Z561" s="383"/>
      <c r="AA561" s="383"/>
      <c r="AB561" s="383"/>
      <c r="AC561" s="383"/>
      <c r="AD561" s="383"/>
      <c r="AE561" s="383"/>
      <c r="AF561" s="383"/>
      <c r="AG561" s="383" t="s">
        <v>17282</v>
      </c>
      <c r="AH561" s="387">
        <v>9.546875</v>
      </c>
      <c r="AI561" s="387">
        <v>151.65243530273438</v>
      </c>
      <c r="AJ561" s="399">
        <v>161.19931030273438</v>
      </c>
      <c r="AK561" s="399">
        <v>15.979497909545898</v>
      </c>
      <c r="AL561" s="388">
        <v>5.9224043713777971E-2</v>
      </c>
      <c r="AM561" s="383" t="s">
        <v>17283</v>
      </c>
      <c r="AN561" s="383" t="s">
        <v>17346</v>
      </c>
      <c r="AO561" s="383"/>
      <c r="AP561" s="383"/>
      <c r="AQ561" s="383"/>
      <c r="AR561" s="389"/>
    </row>
    <row r="562" spans="1:44" x14ac:dyDescent="0.25">
      <c r="A562" s="396" t="s">
        <v>17344</v>
      </c>
      <c r="B562" s="383"/>
      <c r="C562" s="383"/>
      <c r="D562" s="383"/>
      <c r="E562" s="383"/>
      <c r="F562" s="383"/>
      <c r="G562" s="383"/>
      <c r="H562" s="383"/>
      <c r="I562" s="383"/>
      <c r="J562" s="383"/>
      <c r="K562" s="383" t="s">
        <v>17345</v>
      </c>
      <c r="L562" s="383"/>
      <c r="M562" s="383"/>
      <c r="N562" s="383" t="s">
        <v>17329</v>
      </c>
      <c r="O562" s="383"/>
      <c r="P562" s="383"/>
      <c r="Q562" s="383"/>
      <c r="R562" s="383"/>
      <c r="S562" s="383"/>
      <c r="T562" s="383"/>
      <c r="U562" s="383"/>
      <c r="V562" s="383"/>
      <c r="W562" s="383"/>
      <c r="X562" s="383"/>
      <c r="Y562" s="397">
        <v>40282</v>
      </c>
      <c r="Z562" s="383"/>
      <c r="AA562" s="383"/>
      <c r="AB562" s="383"/>
      <c r="AC562" s="383"/>
      <c r="AD562" s="383"/>
      <c r="AE562" s="383"/>
      <c r="AF562" s="383"/>
      <c r="AG562" s="383" t="s">
        <v>17282</v>
      </c>
      <c r="AH562" s="387">
        <v>9.77734375</v>
      </c>
      <c r="AI562" s="387">
        <v>151.35946655273438</v>
      </c>
      <c r="AJ562" s="399">
        <v>161.13681030273438</v>
      </c>
      <c r="AK562" s="399">
        <v>15.983892440795898</v>
      </c>
      <c r="AL562" s="388">
        <v>6.0677282438636466E-2</v>
      </c>
      <c r="AM562" s="383" t="s">
        <v>17283</v>
      </c>
      <c r="AN562" s="383" t="s">
        <v>17346</v>
      </c>
      <c r="AO562" s="383"/>
      <c r="AP562" s="383"/>
      <c r="AQ562" s="383"/>
      <c r="AR562" s="389"/>
    </row>
    <row r="563" spans="1:44" x14ac:dyDescent="0.25">
      <c r="A563" s="396" t="s">
        <v>17344</v>
      </c>
      <c r="B563" s="383"/>
      <c r="C563" s="383"/>
      <c r="D563" s="383"/>
      <c r="E563" s="383"/>
      <c r="F563" s="383"/>
      <c r="G563" s="383"/>
      <c r="H563" s="383"/>
      <c r="I563" s="383"/>
      <c r="J563" s="383"/>
      <c r="K563" s="383" t="s">
        <v>17345</v>
      </c>
      <c r="L563" s="383"/>
      <c r="M563" s="383"/>
      <c r="N563" s="383" t="s">
        <v>17329</v>
      </c>
      <c r="O563" s="383"/>
      <c r="P563" s="383"/>
      <c r="Q563" s="383"/>
      <c r="R563" s="383"/>
      <c r="S563" s="383"/>
      <c r="T563" s="383"/>
      <c r="U563" s="383"/>
      <c r="V563" s="383"/>
      <c r="W563" s="383"/>
      <c r="X563" s="383"/>
      <c r="Y563" s="397">
        <v>40282</v>
      </c>
      <c r="Z563" s="383"/>
      <c r="AA563" s="383"/>
      <c r="AB563" s="383"/>
      <c r="AC563" s="383"/>
      <c r="AD563" s="383"/>
      <c r="AE563" s="383"/>
      <c r="AF563" s="383"/>
      <c r="AG563" s="383" t="s">
        <v>17282</v>
      </c>
      <c r="AH563" s="387">
        <v>9.203125</v>
      </c>
      <c r="AI563" s="387">
        <v>151.95321655273438</v>
      </c>
      <c r="AJ563" s="399">
        <v>161.15634155273438</v>
      </c>
      <c r="AK563" s="399">
        <v>15.973150253295898</v>
      </c>
      <c r="AL563" s="388">
        <v>5.7106812622626506E-2</v>
      </c>
      <c r="AM563" s="383" t="s">
        <v>17283</v>
      </c>
      <c r="AN563" s="383" t="s">
        <v>17346</v>
      </c>
      <c r="AO563" s="383"/>
      <c r="AP563" s="383"/>
      <c r="AQ563" s="383"/>
      <c r="AR563" s="389"/>
    </row>
    <row r="564" spans="1:44" x14ac:dyDescent="0.25">
      <c r="A564" s="396" t="s">
        <v>17344</v>
      </c>
      <c r="B564" s="383"/>
      <c r="C564" s="383"/>
      <c r="D564" s="383"/>
      <c r="E564" s="383"/>
      <c r="F564" s="383"/>
      <c r="G564" s="383"/>
      <c r="H564" s="383"/>
      <c r="I564" s="383"/>
      <c r="J564" s="383"/>
      <c r="K564" s="383" t="s">
        <v>17345</v>
      </c>
      <c r="L564" s="383"/>
      <c r="M564" s="383"/>
      <c r="N564" s="383" t="s">
        <v>17329</v>
      </c>
      <c r="O564" s="383"/>
      <c r="P564" s="383"/>
      <c r="Q564" s="383"/>
      <c r="R564" s="383"/>
      <c r="S564" s="383"/>
      <c r="T564" s="383"/>
      <c r="U564" s="383"/>
      <c r="V564" s="383"/>
      <c r="W564" s="383"/>
      <c r="X564" s="383"/>
      <c r="Y564" s="397">
        <v>40282</v>
      </c>
      <c r="Z564" s="383"/>
      <c r="AA564" s="383"/>
      <c r="AB564" s="383"/>
      <c r="AC564" s="383"/>
      <c r="AD564" s="383"/>
      <c r="AE564" s="383"/>
      <c r="AF564" s="383"/>
      <c r="AG564" s="383" t="s">
        <v>17282</v>
      </c>
      <c r="AH564" s="387">
        <v>9.2265625</v>
      </c>
      <c r="AI564" s="387">
        <v>151.69540405273438</v>
      </c>
      <c r="AJ564" s="399">
        <v>160.92196655273438</v>
      </c>
      <c r="AK564" s="399">
        <v>15.970464706420898</v>
      </c>
      <c r="AL564" s="388">
        <v>5.733563103690037E-2</v>
      </c>
      <c r="AM564" s="383" t="s">
        <v>17283</v>
      </c>
      <c r="AN564" s="383" t="s">
        <v>17346</v>
      </c>
      <c r="AO564" s="383"/>
      <c r="AP564" s="383"/>
      <c r="AQ564" s="383"/>
      <c r="AR564" s="389"/>
    </row>
    <row r="565" spans="1:44" x14ac:dyDescent="0.25">
      <c r="A565" s="396" t="s">
        <v>17344</v>
      </c>
      <c r="B565" s="383"/>
      <c r="C565" s="383"/>
      <c r="D565" s="383"/>
      <c r="E565" s="383"/>
      <c r="F565" s="383"/>
      <c r="G565" s="383"/>
      <c r="H565" s="383"/>
      <c r="I565" s="383"/>
      <c r="J565" s="383"/>
      <c r="K565" s="383" t="s">
        <v>17345</v>
      </c>
      <c r="L565" s="383"/>
      <c r="M565" s="383"/>
      <c r="N565" s="383" t="s">
        <v>17329</v>
      </c>
      <c r="O565" s="383"/>
      <c r="P565" s="383"/>
      <c r="Q565" s="383"/>
      <c r="R565" s="383"/>
      <c r="S565" s="383"/>
      <c r="T565" s="383"/>
      <c r="U565" s="383"/>
      <c r="V565" s="383"/>
      <c r="W565" s="383"/>
      <c r="X565" s="383"/>
      <c r="Y565" s="397">
        <v>40282</v>
      </c>
      <c r="Z565" s="383"/>
      <c r="AA565" s="383"/>
      <c r="AB565" s="383"/>
      <c r="AC565" s="383"/>
      <c r="AD565" s="383"/>
      <c r="AE565" s="383"/>
      <c r="AF565" s="383"/>
      <c r="AG565" s="383" t="s">
        <v>17282</v>
      </c>
      <c r="AH565" s="387">
        <v>9.765625</v>
      </c>
      <c r="AI565" s="387">
        <v>151.14462280273438</v>
      </c>
      <c r="AJ565" s="399">
        <v>160.91024780273438</v>
      </c>
      <c r="AK565" s="399">
        <v>15.964849472045898</v>
      </c>
      <c r="AL565" s="388">
        <v>6.0689888514571355E-2</v>
      </c>
      <c r="AM565" s="383" t="s">
        <v>17283</v>
      </c>
      <c r="AN565" s="383" t="s">
        <v>17346</v>
      </c>
      <c r="AO565" s="383"/>
      <c r="AP565" s="383"/>
      <c r="AQ565" s="383"/>
      <c r="AR565" s="389"/>
    </row>
    <row r="566" spans="1:44" x14ac:dyDescent="0.25">
      <c r="A566" s="396" t="s">
        <v>17344</v>
      </c>
      <c r="B566" s="383"/>
      <c r="C566" s="383"/>
      <c r="D566" s="383"/>
      <c r="E566" s="383"/>
      <c r="F566" s="383"/>
      <c r="G566" s="383"/>
      <c r="H566" s="383"/>
      <c r="I566" s="383"/>
      <c r="J566" s="383"/>
      <c r="K566" s="383" t="s">
        <v>17345</v>
      </c>
      <c r="L566" s="383"/>
      <c r="M566" s="383"/>
      <c r="N566" s="383" t="s">
        <v>17329</v>
      </c>
      <c r="O566" s="383"/>
      <c r="P566" s="383"/>
      <c r="Q566" s="383"/>
      <c r="R566" s="383"/>
      <c r="S566" s="383"/>
      <c r="T566" s="383"/>
      <c r="U566" s="383"/>
      <c r="V566" s="383"/>
      <c r="W566" s="383"/>
      <c r="X566" s="383"/>
      <c r="Y566" s="397">
        <v>40282</v>
      </c>
      <c r="Z566" s="383"/>
      <c r="AA566" s="383"/>
      <c r="AB566" s="383"/>
      <c r="AC566" s="383"/>
      <c r="AD566" s="383"/>
      <c r="AE566" s="383"/>
      <c r="AF566" s="383"/>
      <c r="AG566" s="383" t="s">
        <v>17282</v>
      </c>
      <c r="AH566" s="387">
        <v>9.734375</v>
      </c>
      <c r="AI566" s="387">
        <v>151.33993530273438</v>
      </c>
      <c r="AJ566" s="399">
        <v>161.07431030273438</v>
      </c>
      <c r="AK566" s="399">
        <v>15.967046737670898</v>
      </c>
      <c r="AL566" s="388">
        <v>6.0434062897457279E-2</v>
      </c>
      <c r="AM566" s="383" t="s">
        <v>17283</v>
      </c>
      <c r="AN566" s="383" t="s">
        <v>17346</v>
      </c>
      <c r="AO566" s="383"/>
      <c r="AP566" s="383"/>
      <c r="AQ566" s="383"/>
      <c r="AR566" s="389"/>
    </row>
    <row r="567" spans="1:44" x14ac:dyDescent="0.25">
      <c r="A567" s="396" t="s">
        <v>17344</v>
      </c>
      <c r="B567" s="383"/>
      <c r="C567" s="383"/>
      <c r="D567" s="383"/>
      <c r="E567" s="383"/>
      <c r="F567" s="383"/>
      <c r="G567" s="383"/>
      <c r="H567" s="383"/>
      <c r="I567" s="383"/>
      <c r="J567" s="383"/>
      <c r="K567" s="383" t="s">
        <v>17345</v>
      </c>
      <c r="L567" s="383"/>
      <c r="M567" s="383"/>
      <c r="N567" s="383" t="s">
        <v>17329</v>
      </c>
      <c r="O567" s="383"/>
      <c r="P567" s="383"/>
      <c r="Q567" s="383"/>
      <c r="R567" s="383"/>
      <c r="S567" s="383"/>
      <c r="T567" s="383"/>
      <c r="U567" s="383"/>
      <c r="V567" s="383"/>
      <c r="W567" s="383"/>
      <c r="X567" s="383"/>
      <c r="Y567" s="397">
        <v>40282</v>
      </c>
      <c r="Z567" s="383"/>
      <c r="AA567" s="383"/>
      <c r="AB567" s="383"/>
      <c r="AC567" s="383"/>
      <c r="AD567" s="383"/>
      <c r="AE567" s="383"/>
      <c r="AF567" s="383"/>
      <c r="AG567" s="383" t="s">
        <v>17282</v>
      </c>
      <c r="AH567" s="387">
        <v>9.53515625</v>
      </c>
      <c r="AI567" s="387">
        <v>151.72274780273438</v>
      </c>
      <c r="AJ567" s="399">
        <v>161.25790405273438</v>
      </c>
      <c r="AK567" s="399">
        <v>15.962896347045898</v>
      </c>
      <c r="AL567" s="388">
        <v>5.9129853547407039E-2</v>
      </c>
      <c r="AM567" s="383" t="s">
        <v>17283</v>
      </c>
      <c r="AN567" s="383" t="s">
        <v>17346</v>
      </c>
      <c r="AO567" s="383"/>
      <c r="AP567" s="383"/>
      <c r="AQ567" s="383"/>
      <c r="AR567" s="389"/>
    </row>
    <row r="568" spans="1:44" x14ac:dyDescent="0.25">
      <c r="A568" s="396" t="s">
        <v>17344</v>
      </c>
      <c r="B568" s="383"/>
      <c r="C568" s="383"/>
      <c r="D568" s="383"/>
      <c r="E568" s="383"/>
      <c r="F568" s="383"/>
      <c r="G568" s="383"/>
      <c r="H568" s="383"/>
      <c r="I568" s="383"/>
      <c r="J568" s="383"/>
      <c r="K568" s="383" t="s">
        <v>17345</v>
      </c>
      <c r="L568" s="383"/>
      <c r="M568" s="383"/>
      <c r="N568" s="383" t="s">
        <v>17329</v>
      </c>
      <c r="O568" s="383"/>
      <c r="P568" s="383"/>
      <c r="Q568" s="383"/>
      <c r="R568" s="383"/>
      <c r="S568" s="383"/>
      <c r="T568" s="383"/>
      <c r="U568" s="383"/>
      <c r="V568" s="383"/>
      <c r="W568" s="383"/>
      <c r="X568" s="383"/>
      <c r="Y568" s="397">
        <v>40282</v>
      </c>
      <c r="Z568" s="383"/>
      <c r="AA568" s="383"/>
      <c r="AB568" s="383"/>
      <c r="AC568" s="383"/>
      <c r="AD568" s="383"/>
      <c r="AE568" s="383"/>
      <c r="AF568" s="383"/>
      <c r="AG568" s="383" t="s">
        <v>17282</v>
      </c>
      <c r="AH568" s="387">
        <v>9.9453125</v>
      </c>
      <c r="AI568" s="387">
        <v>151.53524780273438</v>
      </c>
      <c r="AJ568" s="399">
        <v>161.48056030273438</v>
      </c>
      <c r="AK568" s="399">
        <v>15.962163925170898</v>
      </c>
      <c r="AL568" s="388">
        <v>6.1588295714079179E-2</v>
      </c>
      <c r="AM568" s="383" t="s">
        <v>17283</v>
      </c>
      <c r="AN568" s="383" t="s">
        <v>17346</v>
      </c>
      <c r="AO568" s="383"/>
      <c r="AP568" s="383"/>
      <c r="AQ568" s="383"/>
      <c r="AR568" s="389"/>
    </row>
    <row r="569" spans="1:44" x14ac:dyDescent="0.25">
      <c r="A569" s="396" t="s">
        <v>17344</v>
      </c>
      <c r="B569" s="383"/>
      <c r="C569" s="383"/>
      <c r="D569" s="383"/>
      <c r="E569" s="383"/>
      <c r="F569" s="383"/>
      <c r="G569" s="383"/>
      <c r="H569" s="383"/>
      <c r="I569" s="383"/>
      <c r="J569" s="383"/>
      <c r="K569" s="383" t="s">
        <v>17345</v>
      </c>
      <c r="L569" s="383"/>
      <c r="M569" s="383"/>
      <c r="N569" s="383" t="s">
        <v>17329</v>
      </c>
      <c r="O569" s="383"/>
      <c r="P569" s="383"/>
      <c r="Q569" s="383"/>
      <c r="R569" s="383"/>
      <c r="S569" s="383"/>
      <c r="T569" s="383"/>
      <c r="U569" s="383"/>
      <c r="V569" s="383"/>
      <c r="W569" s="383"/>
      <c r="X569" s="383"/>
      <c r="Y569" s="397">
        <v>40282</v>
      </c>
      <c r="Z569" s="383"/>
      <c r="AA569" s="383"/>
      <c r="AB569" s="383"/>
      <c r="AC569" s="383"/>
      <c r="AD569" s="383"/>
      <c r="AE569" s="383"/>
      <c r="AF569" s="383"/>
      <c r="AG569" s="383" t="s">
        <v>17282</v>
      </c>
      <c r="AH569" s="387">
        <v>9.6328125</v>
      </c>
      <c r="AI569" s="387">
        <v>151.24227905273438</v>
      </c>
      <c r="AJ569" s="399">
        <v>160.87509155273438</v>
      </c>
      <c r="AK569" s="399">
        <v>15.965581893920898</v>
      </c>
      <c r="AL569" s="388">
        <v>5.9877588301743979E-2</v>
      </c>
      <c r="AM569" s="383" t="s">
        <v>17283</v>
      </c>
      <c r="AN569" s="383" t="s">
        <v>17346</v>
      </c>
      <c r="AO569" s="383"/>
      <c r="AP569" s="383"/>
      <c r="AQ569" s="383"/>
      <c r="AR569" s="389"/>
    </row>
    <row r="570" spans="1:44" x14ac:dyDescent="0.25">
      <c r="A570" s="396" t="s">
        <v>17344</v>
      </c>
      <c r="B570" s="383"/>
      <c r="C570" s="383"/>
      <c r="D570" s="383"/>
      <c r="E570" s="383"/>
      <c r="F570" s="383"/>
      <c r="G570" s="383"/>
      <c r="H570" s="383"/>
      <c r="I570" s="383"/>
      <c r="J570" s="383"/>
      <c r="K570" s="383" t="s">
        <v>17345</v>
      </c>
      <c r="L570" s="383"/>
      <c r="M570" s="383"/>
      <c r="N570" s="383" t="s">
        <v>17329</v>
      </c>
      <c r="O570" s="383"/>
      <c r="P570" s="383"/>
      <c r="Q570" s="383"/>
      <c r="R570" s="383"/>
      <c r="S570" s="383"/>
      <c r="T570" s="383"/>
      <c r="U570" s="383"/>
      <c r="V570" s="383"/>
      <c r="W570" s="383"/>
      <c r="X570" s="383"/>
      <c r="Y570" s="397">
        <v>40282</v>
      </c>
      <c r="Z570" s="383"/>
      <c r="AA570" s="383"/>
      <c r="AB570" s="383"/>
      <c r="AC570" s="383"/>
      <c r="AD570" s="383"/>
      <c r="AE570" s="383"/>
      <c r="AF570" s="383"/>
      <c r="AG570" s="383" t="s">
        <v>17282</v>
      </c>
      <c r="AH570" s="387">
        <v>9.83203125</v>
      </c>
      <c r="AI570" s="387">
        <v>151.10165405273438</v>
      </c>
      <c r="AJ570" s="399">
        <v>160.93368530273438</v>
      </c>
      <c r="AK570" s="399">
        <v>15.957281112670898</v>
      </c>
      <c r="AL570" s="388">
        <v>6.1093681111600982E-2</v>
      </c>
      <c r="AM570" s="383" t="s">
        <v>17283</v>
      </c>
      <c r="AN570" s="383" t="s">
        <v>17346</v>
      </c>
      <c r="AO570" s="383"/>
      <c r="AP570" s="383"/>
      <c r="AQ570" s="383"/>
      <c r="AR570" s="389"/>
    </row>
    <row r="571" spans="1:44" x14ac:dyDescent="0.25">
      <c r="A571" s="396" t="s">
        <v>17344</v>
      </c>
      <c r="B571" s="383"/>
      <c r="C571" s="383"/>
      <c r="D571" s="383"/>
      <c r="E571" s="383"/>
      <c r="F571" s="383"/>
      <c r="G571" s="383"/>
      <c r="H571" s="383"/>
      <c r="I571" s="383"/>
      <c r="J571" s="383"/>
      <c r="K571" s="383" t="s">
        <v>17345</v>
      </c>
      <c r="L571" s="383"/>
      <c r="M571" s="383"/>
      <c r="N571" s="383" t="s">
        <v>17329</v>
      </c>
      <c r="O571" s="383"/>
      <c r="P571" s="383"/>
      <c r="Q571" s="383"/>
      <c r="R571" s="383"/>
      <c r="S571" s="383"/>
      <c r="T571" s="383"/>
      <c r="U571" s="383"/>
      <c r="V571" s="383"/>
      <c r="W571" s="383"/>
      <c r="X571" s="383"/>
      <c r="Y571" s="397">
        <v>40282</v>
      </c>
      <c r="Z571" s="383"/>
      <c r="AA571" s="383"/>
      <c r="AB571" s="383"/>
      <c r="AC571" s="383"/>
      <c r="AD571" s="383"/>
      <c r="AE571" s="383"/>
      <c r="AF571" s="383"/>
      <c r="AG571" s="383" t="s">
        <v>17282</v>
      </c>
      <c r="AH571" s="387">
        <v>9.140625</v>
      </c>
      <c r="AI571" s="387">
        <v>151.25399780273438</v>
      </c>
      <c r="AJ571" s="399">
        <v>160.39462280273438</v>
      </c>
      <c r="AK571" s="399">
        <v>15.954839706420898</v>
      </c>
      <c r="AL571" s="388">
        <v>5.6988350608497905E-2</v>
      </c>
      <c r="AM571" s="383" t="s">
        <v>17283</v>
      </c>
      <c r="AN571" s="383" t="s">
        <v>17346</v>
      </c>
      <c r="AO571" s="383"/>
      <c r="AP571" s="383"/>
      <c r="AQ571" s="383"/>
      <c r="AR571" s="389"/>
    </row>
    <row r="572" spans="1:44" x14ac:dyDescent="0.25">
      <c r="A572" s="396" t="s">
        <v>17344</v>
      </c>
      <c r="B572" s="383"/>
      <c r="C572" s="383"/>
      <c r="D572" s="383"/>
      <c r="E572" s="383"/>
      <c r="F572" s="383"/>
      <c r="G572" s="383"/>
      <c r="H572" s="383"/>
      <c r="I572" s="383"/>
      <c r="J572" s="383"/>
      <c r="K572" s="383" t="s">
        <v>17345</v>
      </c>
      <c r="L572" s="383"/>
      <c r="M572" s="383"/>
      <c r="N572" s="383" t="s">
        <v>17329</v>
      </c>
      <c r="O572" s="383"/>
      <c r="P572" s="383"/>
      <c r="Q572" s="383"/>
      <c r="R572" s="383"/>
      <c r="S572" s="383"/>
      <c r="T572" s="383"/>
      <c r="U572" s="383"/>
      <c r="V572" s="383"/>
      <c r="W572" s="383"/>
      <c r="X572" s="383"/>
      <c r="Y572" s="397">
        <v>40282</v>
      </c>
      <c r="Z572" s="383"/>
      <c r="AA572" s="383"/>
      <c r="AB572" s="383"/>
      <c r="AC572" s="383"/>
      <c r="AD572" s="383"/>
      <c r="AE572" s="383"/>
      <c r="AF572" s="383"/>
      <c r="AG572" s="383" t="s">
        <v>17282</v>
      </c>
      <c r="AH572" s="387">
        <v>9.3984375</v>
      </c>
      <c r="AI572" s="387">
        <v>151.01962280273438</v>
      </c>
      <c r="AJ572" s="399">
        <v>160.41806030273438</v>
      </c>
      <c r="AK572" s="399">
        <v>15.957769393920898</v>
      </c>
      <c r="AL572" s="388">
        <v>5.8587153355823249E-2</v>
      </c>
      <c r="AM572" s="383" t="s">
        <v>17283</v>
      </c>
      <c r="AN572" s="383" t="s">
        <v>17346</v>
      </c>
      <c r="AO572" s="383"/>
      <c r="AP572" s="383"/>
      <c r="AQ572" s="383"/>
      <c r="AR572" s="389"/>
    </row>
    <row r="573" spans="1:44" x14ac:dyDescent="0.25">
      <c r="A573" s="396" t="s">
        <v>17344</v>
      </c>
      <c r="B573" s="383"/>
      <c r="C573" s="383"/>
      <c r="D573" s="383"/>
      <c r="E573" s="383"/>
      <c r="F573" s="383"/>
      <c r="G573" s="383"/>
      <c r="H573" s="383"/>
      <c r="I573" s="383"/>
      <c r="J573" s="383"/>
      <c r="K573" s="383" t="s">
        <v>17345</v>
      </c>
      <c r="L573" s="383"/>
      <c r="M573" s="383"/>
      <c r="N573" s="383" t="s">
        <v>17329</v>
      </c>
      <c r="O573" s="383"/>
      <c r="P573" s="383"/>
      <c r="Q573" s="383"/>
      <c r="R573" s="383"/>
      <c r="S573" s="383"/>
      <c r="T573" s="383"/>
      <c r="U573" s="383"/>
      <c r="V573" s="383"/>
      <c r="W573" s="383"/>
      <c r="X573" s="383"/>
      <c r="Y573" s="397">
        <v>40282</v>
      </c>
      <c r="Z573" s="383"/>
      <c r="AA573" s="383"/>
      <c r="AB573" s="383"/>
      <c r="AC573" s="383"/>
      <c r="AD573" s="383"/>
      <c r="AE573" s="383"/>
      <c r="AF573" s="383"/>
      <c r="AG573" s="383" t="s">
        <v>17282</v>
      </c>
      <c r="AH573" s="387">
        <v>9.28515625</v>
      </c>
      <c r="AI573" s="387">
        <v>151.46493530273438</v>
      </c>
      <c r="AJ573" s="399">
        <v>160.75009155273438</v>
      </c>
      <c r="AK573" s="399">
        <v>15.951177597045898</v>
      </c>
      <c r="AL573" s="388">
        <v>5.7761436776252076E-2</v>
      </c>
      <c r="AM573" s="383" t="s">
        <v>17283</v>
      </c>
      <c r="AN573" s="383" t="s">
        <v>17346</v>
      </c>
      <c r="AO573" s="383"/>
      <c r="AP573" s="383"/>
      <c r="AQ573" s="383"/>
      <c r="AR573" s="389"/>
    </row>
    <row r="574" spans="1:44" x14ac:dyDescent="0.25">
      <c r="A574" s="396" t="s">
        <v>17344</v>
      </c>
      <c r="B574" s="383"/>
      <c r="C574" s="383"/>
      <c r="D574" s="383"/>
      <c r="E574" s="383"/>
      <c r="F574" s="383"/>
      <c r="G574" s="383"/>
      <c r="H574" s="383"/>
      <c r="I574" s="383"/>
      <c r="J574" s="383"/>
      <c r="K574" s="383" t="s">
        <v>17345</v>
      </c>
      <c r="L574" s="383"/>
      <c r="M574" s="383"/>
      <c r="N574" s="383" t="s">
        <v>17329</v>
      </c>
      <c r="O574" s="383"/>
      <c r="P574" s="383"/>
      <c r="Q574" s="383"/>
      <c r="R574" s="383"/>
      <c r="S574" s="383"/>
      <c r="T574" s="383"/>
      <c r="U574" s="383"/>
      <c r="V574" s="383"/>
      <c r="W574" s="383"/>
      <c r="X574" s="383"/>
      <c r="Y574" s="397">
        <v>40282</v>
      </c>
      <c r="Z574" s="383"/>
      <c r="AA574" s="383"/>
      <c r="AB574" s="383"/>
      <c r="AC574" s="383"/>
      <c r="AD574" s="383"/>
      <c r="AE574" s="383"/>
      <c r="AF574" s="383"/>
      <c r="AG574" s="383" t="s">
        <v>17282</v>
      </c>
      <c r="AH574" s="387">
        <v>9.8046875</v>
      </c>
      <c r="AI574" s="387">
        <v>151.49618530273438</v>
      </c>
      <c r="AJ574" s="399">
        <v>161.30087280273438</v>
      </c>
      <c r="AK574" s="399">
        <v>15.954839706420898</v>
      </c>
      <c r="AL574" s="388">
        <v>6.0785086463796191E-2</v>
      </c>
      <c r="AM574" s="383" t="s">
        <v>17283</v>
      </c>
      <c r="AN574" s="383" t="s">
        <v>17346</v>
      </c>
      <c r="AO574" s="383"/>
      <c r="AP574" s="383"/>
      <c r="AQ574" s="383"/>
      <c r="AR574" s="389"/>
    </row>
    <row r="575" spans="1:44" x14ac:dyDescent="0.25">
      <c r="A575" s="396" t="s">
        <v>17344</v>
      </c>
      <c r="B575" s="383"/>
      <c r="C575" s="383"/>
      <c r="D575" s="383"/>
      <c r="E575" s="383"/>
      <c r="F575" s="383"/>
      <c r="G575" s="383"/>
      <c r="H575" s="383"/>
      <c r="I575" s="383"/>
      <c r="J575" s="383"/>
      <c r="K575" s="383" t="s">
        <v>17345</v>
      </c>
      <c r="L575" s="383"/>
      <c r="M575" s="383"/>
      <c r="N575" s="383" t="s">
        <v>17329</v>
      </c>
      <c r="O575" s="383"/>
      <c r="P575" s="383"/>
      <c r="Q575" s="383"/>
      <c r="R575" s="383"/>
      <c r="S575" s="383"/>
      <c r="T575" s="383"/>
      <c r="U575" s="383"/>
      <c r="V575" s="383"/>
      <c r="W575" s="383"/>
      <c r="X575" s="383"/>
      <c r="Y575" s="397">
        <v>40282</v>
      </c>
      <c r="Z575" s="383"/>
      <c r="AA575" s="383"/>
      <c r="AB575" s="383"/>
      <c r="AC575" s="383"/>
      <c r="AD575" s="383"/>
      <c r="AE575" s="383"/>
      <c r="AF575" s="383"/>
      <c r="AG575" s="383" t="s">
        <v>17282</v>
      </c>
      <c r="AH575" s="387">
        <v>9.49609375</v>
      </c>
      <c r="AI575" s="387">
        <v>151.95712280273438</v>
      </c>
      <c r="AJ575" s="399">
        <v>161.45321655273438</v>
      </c>
      <c r="AK575" s="399">
        <v>15.948736190795898</v>
      </c>
      <c r="AL575" s="388">
        <v>5.8816380080593533E-2</v>
      </c>
      <c r="AM575" s="383" t="s">
        <v>17283</v>
      </c>
      <c r="AN575" s="383" t="s">
        <v>17346</v>
      </c>
      <c r="AO575" s="383"/>
      <c r="AP575" s="383"/>
      <c r="AQ575" s="383"/>
      <c r="AR575" s="389"/>
    </row>
    <row r="576" spans="1:44" x14ac:dyDescent="0.25">
      <c r="A576" s="396" t="s">
        <v>17344</v>
      </c>
      <c r="B576" s="383"/>
      <c r="C576" s="383"/>
      <c r="D576" s="383"/>
      <c r="E576" s="383"/>
      <c r="F576" s="383"/>
      <c r="G576" s="383"/>
      <c r="H576" s="383"/>
      <c r="I576" s="383"/>
      <c r="J576" s="383"/>
      <c r="K576" s="383" t="s">
        <v>17345</v>
      </c>
      <c r="L576" s="383"/>
      <c r="M576" s="383"/>
      <c r="N576" s="383" t="s">
        <v>17329</v>
      </c>
      <c r="O576" s="383"/>
      <c r="P576" s="383"/>
      <c r="Q576" s="383"/>
      <c r="R576" s="383"/>
      <c r="S576" s="383"/>
      <c r="T576" s="383"/>
      <c r="U576" s="383"/>
      <c r="V576" s="383"/>
      <c r="W576" s="383"/>
      <c r="X576" s="383"/>
      <c r="Y576" s="397">
        <v>40282</v>
      </c>
      <c r="Z576" s="383"/>
      <c r="AA576" s="383"/>
      <c r="AB576" s="383"/>
      <c r="AC576" s="383"/>
      <c r="AD576" s="383"/>
      <c r="AE576" s="383"/>
      <c r="AF576" s="383"/>
      <c r="AG576" s="383" t="s">
        <v>17282</v>
      </c>
      <c r="AH576" s="387">
        <v>9.10546875</v>
      </c>
      <c r="AI576" s="387">
        <v>151.87509155273438</v>
      </c>
      <c r="AJ576" s="399">
        <v>160.98056030273438</v>
      </c>
      <c r="AK576" s="399">
        <v>15.946783065795898</v>
      </c>
      <c r="AL576" s="388">
        <v>5.6562536078123817E-2</v>
      </c>
      <c r="AM576" s="383" t="s">
        <v>17283</v>
      </c>
      <c r="AN576" s="383" t="s">
        <v>17346</v>
      </c>
      <c r="AO576" s="383"/>
      <c r="AP576" s="383"/>
      <c r="AQ576" s="383"/>
      <c r="AR576" s="389"/>
    </row>
    <row r="577" spans="1:44" x14ac:dyDescent="0.25">
      <c r="A577" s="396" t="s">
        <v>17344</v>
      </c>
      <c r="B577" s="383"/>
      <c r="C577" s="383"/>
      <c r="D577" s="383"/>
      <c r="E577" s="383"/>
      <c r="F577" s="383"/>
      <c r="G577" s="383"/>
      <c r="H577" s="383"/>
      <c r="I577" s="383"/>
      <c r="J577" s="383"/>
      <c r="K577" s="383" t="s">
        <v>17345</v>
      </c>
      <c r="L577" s="383"/>
      <c r="M577" s="383"/>
      <c r="N577" s="383" t="s">
        <v>17329</v>
      </c>
      <c r="O577" s="383"/>
      <c r="P577" s="383"/>
      <c r="Q577" s="383"/>
      <c r="R577" s="383"/>
      <c r="S577" s="383"/>
      <c r="T577" s="383"/>
      <c r="U577" s="383"/>
      <c r="V577" s="383"/>
      <c r="W577" s="383"/>
      <c r="X577" s="383"/>
      <c r="Y577" s="397">
        <v>40282</v>
      </c>
      <c r="Z577" s="383"/>
      <c r="AA577" s="383"/>
      <c r="AB577" s="383"/>
      <c r="AC577" s="383"/>
      <c r="AD577" s="383"/>
      <c r="AE577" s="383"/>
      <c r="AF577" s="383"/>
      <c r="AG577" s="383" t="s">
        <v>17282</v>
      </c>
      <c r="AH577" s="387">
        <v>9</v>
      </c>
      <c r="AI577" s="387">
        <v>152.07431030273438</v>
      </c>
      <c r="AJ577" s="399">
        <v>161.07431030273438</v>
      </c>
      <c r="AK577" s="399">
        <v>15.949468612670898</v>
      </c>
      <c r="AL577" s="388">
        <v>5.5874831828146697E-2</v>
      </c>
      <c r="AM577" s="383" t="s">
        <v>17283</v>
      </c>
      <c r="AN577" s="383" t="s">
        <v>17346</v>
      </c>
      <c r="AO577" s="383"/>
      <c r="AP577" s="383"/>
      <c r="AQ577" s="383"/>
      <c r="AR577" s="389"/>
    </row>
    <row r="578" spans="1:44" x14ac:dyDescent="0.25">
      <c r="A578" s="396" t="s">
        <v>17344</v>
      </c>
      <c r="B578" s="383"/>
      <c r="C578" s="383"/>
      <c r="D578" s="383"/>
      <c r="E578" s="383"/>
      <c r="F578" s="383"/>
      <c r="G578" s="383"/>
      <c r="H578" s="383"/>
      <c r="I578" s="383"/>
      <c r="J578" s="383"/>
      <c r="K578" s="383" t="s">
        <v>17345</v>
      </c>
      <c r="L578" s="383"/>
      <c r="M578" s="383"/>
      <c r="N578" s="383" t="s">
        <v>17329</v>
      </c>
      <c r="O578" s="383"/>
      <c r="P578" s="383"/>
      <c r="Q578" s="383"/>
      <c r="R578" s="383"/>
      <c r="S578" s="383"/>
      <c r="T578" s="383"/>
      <c r="U578" s="383"/>
      <c r="V578" s="383"/>
      <c r="W578" s="383"/>
      <c r="X578" s="383"/>
      <c r="Y578" s="397">
        <v>40282</v>
      </c>
      <c r="Z578" s="383"/>
      <c r="AA578" s="383"/>
      <c r="AB578" s="383"/>
      <c r="AC578" s="383"/>
      <c r="AD578" s="383"/>
      <c r="AE578" s="383"/>
      <c r="AF578" s="383"/>
      <c r="AG578" s="383" t="s">
        <v>17282</v>
      </c>
      <c r="AH578" s="387">
        <v>9.10546875</v>
      </c>
      <c r="AI578" s="387">
        <v>152.22665405273438</v>
      </c>
      <c r="AJ578" s="399">
        <v>161.33212280273438</v>
      </c>
      <c r="AK578" s="399">
        <v>15.946783065795898</v>
      </c>
      <c r="AL578" s="388">
        <v>5.6439279368644582E-2</v>
      </c>
      <c r="AM578" s="383" t="s">
        <v>17283</v>
      </c>
      <c r="AN578" s="383" t="s">
        <v>17346</v>
      </c>
      <c r="AO578" s="383"/>
      <c r="AP578" s="383"/>
      <c r="AQ578" s="383"/>
      <c r="AR578" s="389"/>
    </row>
    <row r="579" spans="1:44" x14ac:dyDescent="0.25">
      <c r="A579" s="396" t="s">
        <v>17344</v>
      </c>
      <c r="B579" s="383"/>
      <c r="C579" s="383"/>
      <c r="D579" s="383"/>
      <c r="E579" s="383"/>
      <c r="F579" s="383"/>
      <c r="G579" s="383"/>
      <c r="H579" s="383"/>
      <c r="I579" s="383"/>
      <c r="J579" s="383"/>
      <c r="K579" s="383" t="s">
        <v>17345</v>
      </c>
      <c r="L579" s="383"/>
      <c r="M579" s="383"/>
      <c r="N579" s="383" t="s">
        <v>17329</v>
      </c>
      <c r="O579" s="383"/>
      <c r="P579" s="383"/>
      <c r="Q579" s="383"/>
      <c r="R579" s="383"/>
      <c r="S579" s="383"/>
      <c r="T579" s="383"/>
      <c r="U579" s="383"/>
      <c r="V579" s="383"/>
      <c r="W579" s="383"/>
      <c r="X579" s="383"/>
      <c r="Y579" s="397">
        <v>40282</v>
      </c>
      <c r="Z579" s="383"/>
      <c r="AA579" s="383"/>
      <c r="AB579" s="383"/>
      <c r="AC579" s="383"/>
      <c r="AD579" s="383"/>
      <c r="AE579" s="383"/>
      <c r="AF579" s="383"/>
      <c r="AG579" s="383" t="s">
        <v>17282</v>
      </c>
      <c r="AH579" s="387">
        <v>9.23828125</v>
      </c>
      <c r="AI579" s="387">
        <v>152.59384155273438</v>
      </c>
      <c r="AJ579" s="399">
        <v>161.83212280273438</v>
      </c>
      <c r="AK579" s="399">
        <v>15.946538925170898</v>
      </c>
      <c r="AL579" s="388">
        <v>5.7085584060842007E-2</v>
      </c>
      <c r="AM579" s="383" t="s">
        <v>17283</v>
      </c>
      <c r="AN579" s="383" t="s">
        <v>17346</v>
      </c>
      <c r="AO579" s="383"/>
      <c r="AP579" s="383"/>
      <c r="AQ579" s="383"/>
      <c r="AR579" s="389"/>
    </row>
    <row r="580" spans="1:44" x14ac:dyDescent="0.25">
      <c r="A580" s="396" t="s">
        <v>17344</v>
      </c>
      <c r="B580" s="383"/>
      <c r="C580" s="383"/>
      <c r="D580" s="383"/>
      <c r="E580" s="383"/>
      <c r="F580" s="383"/>
      <c r="G580" s="383"/>
      <c r="H580" s="383"/>
      <c r="I580" s="383"/>
      <c r="J580" s="383"/>
      <c r="K580" s="383" t="s">
        <v>17345</v>
      </c>
      <c r="L580" s="383"/>
      <c r="M580" s="383"/>
      <c r="N580" s="383" t="s">
        <v>17329</v>
      </c>
      <c r="O580" s="383"/>
      <c r="P580" s="383"/>
      <c r="Q580" s="383"/>
      <c r="R580" s="383"/>
      <c r="S580" s="383"/>
      <c r="T580" s="383"/>
      <c r="U580" s="383"/>
      <c r="V580" s="383"/>
      <c r="W580" s="383"/>
      <c r="X580" s="383"/>
      <c r="Y580" s="397">
        <v>40282</v>
      </c>
      <c r="Z580" s="383"/>
      <c r="AA580" s="383"/>
      <c r="AB580" s="383"/>
      <c r="AC580" s="383"/>
      <c r="AD580" s="383"/>
      <c r="AE580" s="383"/>
      <c r="AF580" s="383"/>
      <c r="AG580" s="383" t="s">
        <v>17282</v>
      </c>
      <c r="AH580" s="387">
        <v>9.02734375</v>
      </c>
      <c r="AI580" s="387">
        <v>152.49618530273438</v>
      </c>
      <c r="AJ580" s="399">
        <v>161.52352905273438</v>
      </c>
      <c r="AK580" s="399">
        <v>15.948980331420898</v>
      </c>
      <c r="AL580" s="388">
        <v>5.5888722856301282E-2</v>
      </c>
      <c r="AM580" s="383" t="s">
        <v>17283</v>
      </c>
      <c r="AN580" s="383" t="s">
        <v>17346</v>
      </c>
      <c r="AO580" s="383"/>
      <c r="AP580" s="383"/>
      <c r="AQ580" s="383"/>
      <c r="AR580" s="389"/>
    </row>
    <row r="581" spans="1:44" x14ac:dyDescent="0.25">
      <c r="A581" s="396" t="s">
        <v>17344</v>
      </c>
      <c r="B581" s="383"/>
      <c r="C581" s="383"/>
      <c r="D581" s="383"/>
      <c r="E581" s="383"/>
      <c r="F581" s="383"/>
      <c r="G581" s="383"/>
      <c r="H581" s="383"/>
      <c r="I581" s="383"/>
      <c r="J581" s="383"/>
      <c r="K581" s="383" t="s">
        <v>17345</v>
      </c>
      <c r="L581" s="383"/>
      <c r="M581" s="383"/>
      <c r="N581" s="383" t="s">
        <v>17329</v>
      </c>
      <c r="O581" s="383"/>
      <c r="P581" s="383"/>
      <c r="Q581" s="383"/>
      <c r="R581" s="383"/>
      <c r="S581" s="383"/>
      <c r="T581" s="383"/>
      <c r="U581" s="383"/>
      <c r="V581" s="383"/>
      <c r="W581" s="383"/>
      <c r="X581" s="383"/>
      <c r="Y581" s="397">
        <v>40282</v>
      </c>
      <c r="Z581" s="383"/>
      <c r="AA581" s="383"/>
      <c r="AB581" s="383"/>
      <c r="AC581" s="383"/>
      <c r="AD581" s="383"/>
      <c r="AE581" s="383"/>
      <c r="AF581" s="383"/>
      <c r="AG581" s="383" t="s">
        <v>17282</v>
      </c>
      <c r="AH581" s="387">
        <v>8.6171875</v>
      </c>
      <c r="AI581" s="387">
        <v>152.67196655273438</v>
      </c>
      <c r="AJ581" s="399">
        <v>161.28915405273438</v>
      </c>
      <c r="AK581" s="399">
        <v>15.949468612670898</v>
      </c>
      <c r="AL581" s="388">
        <v>5.3426949571466924E-2</v>
      </c>
      <c r="AM581" s="383" t="s">
        <v>17283</v>
      </c>
      <c r="AN581" s="383" t="s">
        <v>17346</v>
      </c>
      <c r="AO581" s="383"/>
      <c r="AP581" s="383"/>
      <c r="AQ581" s="383"/>
      <c r="AR581" s="389"/>
    </row>
    <row r="582" spans="1:44" x14ac:dyDescent="0.25">
      <c r="A582" s="396" t="s">
        <v>17344</v>
      </c>
      <c r="B582" s="383"/>
      <c r="C582" s="383"/>
      <c r="D582" s="383"/>
      <c r="E582" s="383"/>
      <c r="F582" s="383"/>
      <c r="G582" s="383"/>
      <c r="H582" s="383"/>
      <c r="I582" s="383"/>
      <c r="J582" s="383"/>
      <c r="K582" s="383" t="s">
        <v>17345</v>
      </c>
      <c r="L582" s="383"/>
      <c r="M582" s="383"/>
      <c r="N582" s="383" t="s">
        <v>17329</v>
      </c>
      <c r="O582" s="383"/>
      <c r="P582" s="383"/>
      <c r="Q582" s="383"/>
      <c r="R582" s="383"/>
      <c r="S582" s="383"/>
      <c r="T582" s="383"/>
      <c r="U582" s="383"/>
      <c r="V582" s="383"/>
      <c r="W582" s="383"/>
      <c r="X582" s="383"/>
      <c r="Y582" s="397">
        <v>40282</v>
      </c>
      <c r="Z582" s="383"/>
      <c r="AA582" s="383"/>
      <c r="AB582" s="383"/>
      <c r="AC582" s="383"/>
      <c r="AD582" s="383"/>
      <c r="AE582" s="383"/>
      <c r="AF582" s="383"/>
      <c r="AG582" s="383" t="s">
        <v>17282</v>
      </c>
      <c r="AH582" s="387">
        <v>8.94921875</v>
      </c>
      <c r="AI582" s="387">
        <v>152.44931030273438</v>
      </c>
      <c r="AJ582" s="399">
        <v>161.39852905273438</v>
      </c>
      <c r="AK582" s="399">
        <v>15.946050643920898</v>
      </c>
      <c r="AL582" s="388">
        <v>5.5447957317355641E-2</v>
      </c>
      <c r="AM582" s="383" t="s">
        <v>17283</v>
      </c>
      <c r="AN582" s="383" t="s">
        <v>17346</v>
      </c>
      <c r="AO582" s="383"/>
      <c r="AP582" s="383"/>
      <c r="AQ582" s="383"/>
      <c r="AR582" s="389"/>
    </row>
    <row r="583" spans="1:44" x14ac:dyDescent="0.25">
      <c r="A583" s="396" t="s">
        <v>17344</v>
      </c>
      <c r="B583" s="383"/>
      <c r="C583" s="383"/>
      <c r="D583" s="383"/>
      <c r="E583" s="383"/>
      <c r="F583" s="383"/>
      <c r="G583" s="383"/>
      <c r="H583" s="383"/>
      <c r="I583" s="383"/>
      <c r="J583" s="383"/>
      <c r="K583" s="383" t="s">
        <v>17345</v>
      </c>
      <c r="L583" s="383"/>
      <c r="M583" s="383"/>
      <c r="N583" s="383" t="s">
        <v>17329</v>
      </c>
      <c r="O583" s="383"/>
      <c r="P583" s="383"/>
      <c r="Q583" s="383"/>
      <c r="R583" s="383"/>
      <c r="S583" s="383"/>
      <c r="T583" s="383"/>
      <c r="U583" s="383"/>
      <c r="V583" s="383"/>
      <c r="W583" s="383"/>
      <c r="X583" s="383"/>
      <c r="Y583" s="397">
        <v>40282</v>
      </c>
      <c r="Z583" s="383"/>
      <c r="AA583" s="383"/>
      <c r="AB583" s="383"/>
      <c r="AC583" s="383"/>
      <c r="AD583" s="383"/>
      <c r="AE583" s="383"/>
      <c r="AF583" s="383"/>
      <c r="AG583" s="383" t="s">
        <v>17282</v>
      </c>
      <c r="AH583" s="387">
        <v>9.38671875</v>
      </c>
      <c r="AI583" s="387">
        <v>152.23837280273438</v>
      </c>
      <c r="AJ583" s="399">
        <v>161.62509155273438</v>
      </c>
      <c r="AK583" s="399">
        <v>15.939458847045898</v>
      </c>
      <c r="AL583" s="388">
        <v>5.8077113273821965E-2</v>
      </c>
      <c r="AM583" s="383" t="s">
        <v>17283</v>
      </c>
      <c r="AN583" s="383" t="s">
        <v>17346</v>
      </c>
      <c r="AO583" s="383"/>
      <c r="AP583" s="383"/>
      <c r="AQ583" s="383"/>
      <c r="AR583" s="389"/>
    </row>
    <row r="584" spans="1:44" x14ac:dyDescent="0.25">
      <c r="A584" s="396" t="s">
        <v>17344</v>
      </c>
      <c r="B584" s="383"/>
      <c r="C584" s="383"/>
      <c r="D584" s="383"/>
      <c r="E584" s="383"/>
      <c r="F584" s="383"/>
      <c r="G584" s="383"/>
      <c r="H584" s="383"/>
      <c r="I584" s="383"/>
      <c r="J584" s="383"/>
      <c r="K584" s="383" t="s">
        <v>17345</v>
      </c>
      <c r="L584" s="383"/>
      <c r="M584" s="383"/>
      <c r="N584" s="383" t="s">
        <v>17329</v>
      </c>
      <c r="O584" s="383"/>
      <c r="P584" s="383"/>
      <c r="Q584" s="383"/>
      <c r="R584" s="383"/>
      <c r="S584" s="383"/>
      <c r="T584" s="383"/>
      <c r="U584" s="383"/>
      <c r="V584" s="383"/>
      <c r="W584" s="383"/>
      <c r="X584" s="383"/>
      <c r="Y584" s="397">
        <v>40282</v>
      </c>
      <c r="Z584" s="383"/>
      <c r="AA584" s="383"/>
      <c r="AB584" s="383"/>
      <c r="AC584" s="383"/>
      <c r="AD584" s="383"/>
      <c r="AE584" s="383"/>
      <c r="AF584" s="383"/>
      <c r="AG584" s="383" t="s">
        <v>17282</v>
      </c>
      <c r="AH584" s="387">
        <v>9.90625</v>
      </c>
      <c r="AI584" s="387">
        <v>151.89852905273438</v>
      </c>
      <c r="AJ584" s="399">
        <v>161.80477905273438</v>
      </c>
      <c r="AK584" s="399">
        <v>15.926275253295898</v>
      </c>
      <c r="AL584" s="388">
        <v>6.1223469776324833E-2</v>
      </c>
      <c r="AM584" s="383" t="s">
        <v>17283</v>
      </c>
      <c r="AN584" s="383" t="s">
        <v>17346</v>
      </c>
      <c r="AO584" s="383"/>
      <c r="AP584" s="383"/>
      <c r="AQ584" s="383"/>
      <c r="AR584" s="389"/>
    </row>
    <row r="585" spans="1:44" x14ac:dyDescent="0.25">
      <c r="A585" s="396" t="s">
        <v>17344</v>
      </c>
      <c r="B585" s="383"/>
      <c r="C585" s="383"/>
      <c r="D585" s="383"/>
      <c r="E585" s="383"/>
      <c r="F585" s="383"/>
      <c r="G585" s="383"/>
      <c r="H585" s="383"/>
      <c r="I585" s="383"/>
      <c r="J585" s="383"/>
      <c r="K585" s="383" t="s">
        <v>17345</v>
      </c>
      <c r="L585" s="383"/>
      <c r="M585" s="383"/>
      <c r="N585" s="383" t="s">
        <v>17329</v>
      </c>
      <c r="O585" s="383"/>
      <c r="P585" s="383"/>
      <c r="Q585" s="383"/>
      <c r="R585" s="383"/>
      <c r="S585" s="383"/>
      <c r="T585" s="383"/>
      <c r="U585" s="383"/>
      <c r="V585" s="383"/>
      <c r="W585" s="383"/>
      <c r="X585" s="383"/>
      <c r="Y585" s="397">
        <v>40282</v>
      </c>
      <c r="Z585" s="383"/>
      <c r="AA585" s="383"/>
      <c r="AB585" s="383"/>
      <c r="AC585" s="383"/>
      <c r="AD585" s="383"/>
      <c r="AE585" s="383"/>
      <c r="AF585" s="383"/>
      <c r="AG585" s="383" t="s">
        <v>17282</v>
      </c>
      <c r="AH585" s="387">
        <v>9.4296875</v>
      </c>
      <c r="AI585" s="387">
        <v>151.28524780273438</v>
      </c>
      <c r="AJ585" s="399">
        <v>160.71493530273438</v>
      </c>
      <c r="AK585" s="399">
        <v>15.909185409545898</v>
      </c>
      <c r="AL585" s="388">
        <v>5.8673373960158419E-2</v>
      </c>
      <c r="AM585" s="383" t="s">
        <v>17283</v>
      </c>
      <c r="AN585" s="383" t="s">
        <v>17346</v>
      </c>
      <c r="AO585" s="383"/>
      <c r="AP585" s="383"/>
      <c r="AQ585" s="383"/>
      <c r="AR585" s="389"/>
    </row>
    <row r="586" spans="1:44" x14ac:dyDescent="0.25">
      <c r="A586" s="396" t="s">
        <v>17344</v>
      </c>
      <c r="B586" s="383"/>
      <c r="C586" s="383"/>
      <c r="D586" s="383"/>
      <c r="E586" s="383"/>
      <c r="F586" s="383"/>
      <c r="G586" s="383"/>
      <c r="H586" s="383"/>
      <c r="I586" s="383"/>
      <c r="J586" s="383"/>
      <c r="K586" s="383" t="s">
        <v>17345</v>
      </c>
      <c r="L586" s="383"/>
      <c r="M586" s="383"/>
      <c r="N586" s="383" t="s">
        <v>17329</v>
      </c>
      <c r="O586" s="383"/>
      <c r="P586" s="383"/>
      <c r="Q586" s="383"/>
      <c r="R586" s="383"/>
      <c r="S586" s="383"/>
      <c r="T586" s="383"/>
      <c r="U586" s="383"/>
      <c r="V586" s="383"/>
      <c r="W586" s="383"/>
      <c r="X586" s="383"/>
      <c r="Y586" s="397">
        <v>40282</v>
      </c>
      <c r="Z586" s="383"/>
      <c r="AA586" s="383"/>
      <c r="AB586" s="383"/>
      <c r="AC586" s="383"/>
      <c r="AD586" s="383"/>
      <c r="AE586" s="383"/>
      <c r="AF586" s="383"/>
      <c r="AG586" s="383" t="s">
        <v>17282</v>
      </c>
      <c r="AH586" s="387">
        <v>9.34765625</v>
      </c>
      <c r="AI586" s="387">
        <v>150.94540405273438</v>
      </c>
      <c r="AJ586" s="399">
        <v>160.29306030273438</v>
      </c>
      <c r="AK586" s="399">
        <v>15.904790878295898</v>
      </c>
      <c r="AL586" s="388">
        <v>5.8316038338439173E-2</v>
      </c>
      <c r="AM586" s="383" t="s">
        <v>17283</v>
      </c>
      <c r="AN586" s="383" t="s">
        <v>17346</v>
      </c>
      <c r="AO586" s="383"/>
      <c r="AP586" s="383"/>
      <c r="AQ586" s="383"/>
      <c r="AR586" s="389"/>
    </row>
    <row r="587" spans="1:44" x14ac:dyDescent="0.25">
      <c r="A587" s="396" t="s">
        <v>17344</v>
      </c>
      <c r="B587" s="383"/>
      <c r="C587" s="383"/>
      <c r="D587" s="383"/>
      <c r="E587" s="383"/>
      <c r="F587" s="383"/>
      <c r="G587" s="383"/>
      <c r="H587" s="383"/>
      <c r="I587" s="383"/>
      <c r="J587" s="383"/>
      <c r="K587" s="383" t="s">
        <v>17345</v>
      </c>
      <c r="L587" s="383"/>
      <c r="M587" s="383"/>
      <c r="N587" s="383" t="s">
        <v>17329</v>
      </c>
      <c r="O587" s="383"/>
      <c r="P587" s="383"/>
      <c r="Q587" s="383"/>
      <c r="R587" s="383"/>
      <c r="S587" s="383"/>
      <c r="T587" s="383"/>
      <c r="U587" s="383"/>
      <c r="V587" s="383"/>
      <c r="W587" s="383"/>
      <c r="X587" s="383"/>
      <c r="Y587" s="397">
        <v>40282</v>
      </c>
      <c r="Z587" s="383"/>
      <c r="AA587" s="383"/>
      <c r="AB587" s="383"/>
      <c r="AC587" s="383"/>
      <c r="AD587" s="383"/>
      <c r="AE587" s="383"/>
      <c r="AF587" s="383"/>
      <c r="AG587" s="383" t="s">
        <v>17282</v>
      </c>
      <c r="AH587" s="387">
        <v>9.234375</v>
      </c>
      <c r="AI587" s="387">
        <v>151.10556030273438</v>
      </c>
      <c r="AJ587" s="399">
        <v>160.33993530273438</v>
      </c>
      <c r="AK587" s="399">
        <v>15.900639533996582</v>
      </c>
      <c r="AL587" s="388">
        <v>5.7592483011576469E-2</v>
      </c>
      <c r="AM587" s="383" t="s">
        <v>17283</v>
      </c>
      <c r="AN587" s="383" t="s">
        <v>17346</v>
      </c>
      <c r="AO587" s="383"/>
      <c r="AP587" s="383"/>
      <c r="AQ587" s="383"/>
      <c r="AR587" s="389"/>
    </row>
    <row r="588" spans="1:44" x14ac:dyDescent="0.25">
      <c r="A588" s="396" t="s">
        <v>17344</v>
      </c>
      <c r="B588" s="383"/>
      <c r="C588" s="383"/>
      <c r="D588" s="383"/>
      <c r="E588" s="383"/>
      <c r="F588" s="383"/>
      <c r="G588" s="383"/>
      <c r="H588" s="383"/>
      <c r="I588" s="383"/>
      <c r="J588" s="383"/>
      <c r="K588" s="383" t="s">
        <v>17345</v>
      </c>
      <c r="L588" s="383"/>
      <c r="M588" s="383"/>
      <c r="N588" s="383" t="s">
        <v>17329</v>
      </c>
      <c r="O588" s="383"/>
      <c r="P588" s="383"/>
      <c r="Q588" s="383"/>
      <c r="R588" s="383"/>
      <c r="S588" s="383"/>
      <c r="T588" s="383"/>
      <c r="U588" s="383"/>
      <c r="V588" s="383"/>
      <c r="W588" s="383"/>
      <c r="X588" s="383"/>
      <c r="Y588" s="397">
        <v>40282</v>
      </c>
      <c r="Z588" s="383"/>
      <c r="AA588" s="383"/>
      <c r="AB588" s="383"/>
      <c r="AC588" s="383"/>
      <c r="AD588" s="383"/>
      <c r="AE588" s="383"/>
      <c r="AF588" s="383"/>
      <c r="AG588" s="383" t="s">
        <v>17282</v>
      </c>
      <c r="AH588" s="387">
        <v>9.37890625</v>
      </c>
      <c r="AI588" s="387">
        <v>151.84384155273438</v>
      </c>
      <c r="AJ588" s="399">
        <v>161.22274780273438</v>
      </c>
      <c r="AK588" s="399">
        <v>15.897223472595215</v>
      </c>
      <c r="AL588" s="388">
        <v>5.8173591368605441E-2</v>
      </c>
      <c r="AM588" s="383" t="s">
        <v>17283</v>
      </c>
      <c r="AN588" s="383" t="s">
        <v>17346</v>
      </c>
      <c r="AO588" s="383"/>
      <c r="AP588" s="383"/>
      <c r="AQ588" s="383"/>
      <c r="AR588" s="389"/>
    </row>
    <row r="589" spans="1:44" x14ac:dyDescent="0.25">
      <c r="A589" s="396" t="s">
        <v>17344</v>
      </c>
      <c r="B589" s="383"/>
      <c r="C589" s="383"/>
      <c r="D589" s="383"/>
      <c r="E589" s="383"/>
      <c r="F589" s="383"/>
      <c r="G589" s="383"/>
      <c r="H589" s="383"/>
      <c r="I589" s="383"/>
      <c r="J589" s="383"/>
      <c r="K589" s="383" t="s">
        <v>17345</v>
      </c>
      <c r="L589" s="383"/>
      <c r="M589" s="383"/>
      <c r="N589" s="383" t="s">
        <v>17329</v>
      </c>
      <c r="O589" s="383"/>
      <c r="P589" s="383"/>
      <c r="Q589" s="383"/>
      <c r="R589" s="383"/>
      <c r="S589" s="383"/>
      <c r="T589" s="383"/>
      <c r="U589" s="383"/>
      <c r="V589" s="383"/>
      <c r="W589" s="383"/>
      <c r="X589" s="383"/>
      <c r="Y589" s="397">
        <v>40282</v>
      </c>
      <c r="Z589" s="383"/>
      <c r="AA589" s="383"/>
      <c r="AB589" s="383"/>
      <c r="AC589" s="383"/>
      <c r="AD589" s="383"/>
      <c r="AE589" s="383"/>
      <c r="AF589" s="383"/>
      <c r="AG589" s="383" t="s">
        <v>17282</v>
      </c>
      <c r="AH589" s="387">
        <v>9.64453125</v>
      </c>
      <c r="AI589" s="387">
        <v>151.56259155273438</v>
      </c>
      <c r="AJ589" s="399">
        <v>161.20712280273438</v>
      </c>
      <c r="AK589" s="399">
        <v>15.897223472595215</v>
      </c>
      <c r="AL589" s="388">
        <v>5.9826954803987177E-2</v>
      </c>
      <c r="AM589" s="383" t="s">
        <v>17283</v>
      </c>
      <c r="AN589" s="383" t="s">
        <v>17346</v>
      </c>
      <c r="AO589" s="383"/>
      <c r="AP589" s="383"/>
      <c r="AQ589" s="383"/>
      <c r="AR589" s="389"/>
    </row>
    <row r="590" spans="1:44" x14ac:dyDescent="0.25">
      <c r="A590" s="396" t="s">
        <v>17344</v>
      </c>
      <c r="B590" s="383"/>
      <c r="C590" s="383"/>
      <c r="D590" s="383"/>
      <c r="E590" s="383"/>
      <c r="F590" s="383"/>
      <c r="G590" s="383"/>
      <c r="H590" s="383"/>
      <c r="I590" s="383"/>
      <c r="J590" s="383"/>
      <c r="K590" s="383" t="s">
        <v>17345</v>
      </c>
      <c r="L590" s="383"/>
      <c r="M590" s="383"/>
      <c r="N590" s="383" t="s">
        <v>17329</v>
      </c>
      <c r="O590" s="383"/>
      <c r="P590" s="383"/>
      <c r="Q590" s="383"/>
      <c r="R590" s="383"/>
      <c r="S590" s="383"/>
      <c r="T590" s="383"/>
      <c r="U590" s="383"/>
      <c r="V590" s="383"/>
      <c r="W590" s="383"/>
      <c r="X590" s="383"/>
      <c r="Y590" s="397">
        <v>40282</v>
      </c>
      <c r="Z590" s="383"/>
      <c r="AA590" s="383"/>
      <c r="AB590" s="383"/>
      <c r="AC590" s="383"/>
      <c r="AD590" s="383"/>
      <c r="AE590" s="383"/>
      <c r="AF590" s="383"/>
      <c r="AG590" s="383" t="s">
        <v>17282</v>
      </c>
      <c r="AH590" s="387">
        <v>9.62109375</v>
      </c>
      <c r="AI590" s="387">
        <v>151.16415405273438</v>
      </c>
      <c r="AJ590" s="399">
        <v>160.78524780273438</v>
      </c>
      <c r="AK590" s="399">
        <v>15.900884628295898</v>
      </c>
      <c r="AL590" s="388">
        <v>5.9838162278444927E-2</v>
      </c>
      <c r="AM590" s="383" t="s">
        <v>17283</v>
      </c>
      <c r="AN590" s="383" t="s">
        <v>17346</v>
      </c>
      <c r="AO590" s="383"/>
      <c r="AP590" s="383"/>
      <c r="AQ590" s="383"/>
      <c r="AR590" s="389"/>
    </row>
    <row r="591" spans="1:44" x14ac:dyDescent="0.25">
      <c r="A591" s="396" t="s">
        <v>17344</v>
      </c>
      <c r="B591" s="383"/>
      <c r="C591" s="383"/>
      <c r="D591" s="383"/>
      <c r="E591" s="383"/>
      <c r="F591" s="383"/>
      <c r="G591" s="383"/>
      <c r="H591" s="383"/>
      <c r="I591" s="383"/>
      <c r="J591" s="383"/>
      <c r="K591" s="383" t="s">
        <v>17345</v>
      </c>
      <c r="L591" s="383"/>
      <c r="M591" s="383"/>
      <c r="N591" s="383" t="s">
        <v>17329</v>
      </c>
      <c r="O591" s="383"/>
      <c r="P591" s="383"/>
      <c r="Q591" s="383"/>
      <c r="R591" s="383"/>
      <c r="S591" s="383"/>
      <c r="T591" s="383"/>
      <c r="U591" s="383"/>
      <c r="V591" s="383"/>
      <c r="W591" s="383"/>
      <c r="X591" s="383"/>
      <c r="Y591" s="397">
        <v>40282</v>
      </c>
      <c r="Z591" s="383"/>
      <c r="AA591" s="383"/>
      <c r="AB591" s="383"/>
      <c r="AC591" s="383"/>
      <c r="AD591" s="383"/>
      <c r="AE591" s="383"/>
      <c r="AF591" s="383"/>
      <c r="AG591" s="383" t="s">
        <v>17282</v>
      </c>
      <c r="AH591" s="387">
        <v>9.27734375</v>
      </c>
      <c r="AI591" s="387">
        <v>151.23056030273438</v>
      </c>
      <c r="AJ591" s="399">
        <v>160.50790405273438</v>
      </c>
      <c r="AK591" s="399">
        <v>15.891363143920898</v>
      </c>
      <c r="AL591" s="388">
        <v>5.7799918357615318E-2</v>
      </c>
      <c r="AM591" s="383" t="s">
        <v>17283</v>
      </c>
      <c r="AN591" s="383" t="s">
        <v>17346</v>
      </c>
      <c r="AO591" s="383"/>
      <c r="AP591" s="383"/>
      <c r="AQ591" s="383"/>
      <c r="AR591" s="389"/>
    </row>
    <row r="592" spans="1:44" x14ac:dyDescent="0.25">
      <c r="A592" s="396" t="s">
        <v>17344</v>
      </c>
      <c r="B592" s="383"/>
      <c r="C592" s="383"/>
      <c r="D592" s="383"/>
      <c r="E592" s="383"/>
      <c r="F592" s="383"/>
      <c r="G592" s="383"/>
      <c r="H592" s="383"/>
      <c r="I592" s="383"/>
      <c r="J592" s="383"/>
      <c r="K592" s="383" t="s">
        <v>17345</v>
      </c>
      <c r="L592" s="383"/>
      <c r="M592" s="383"/>
      <c r="N592" s="383" t="s">
        <v>17329</v>
      </c>
      <c r="O592" s="383"/>
      <c r="P592" s="383"/>
      <c r="Q592" s="383"/>
      <c r="R592" s="383"/>
      <c r="S592" s="383"/>
      <c r="T592" s="383"/>
      <c r="U592" s="383"/>
      <c r="V592" s="383"/>
      <c r="W592" s="383"/>
      <c r="X592" s="383"/>
      <c r="Y592" s="397">
        <v>40282</v>
      </c>
      <c r="Z592" s="383"/>
      <c r="AA592" s="383"/>
      <c r="AB592" s="383"/>
      <c r="AC592" s="383"/>
      <c r="AD592" s="383"/>
      <c r="AE592" s="383"/>
      <c r="AF592" s="383"/>
      <c r="AG592" s="383" t="s">
        <v>17282</v>
      </c>
      <c r="AH592" s="387">
        <v>9.40234375</v>
      </c>
      <c r="AI592" s="387">
        <v>151.14071655273438</v>
      </c>
      <c r="AJ592" s="399">
        <v>160.54306030273438</v>
      </c>
      <c r="AK592" s="399">
        <v>15.889898300170898</v>
      </c>
      <c r="AL592" s="388">
        <v>5.8565868448440549E-2</v>
      </c>
      <c r="AM592" s="383" t="s">
        <v>17283</v>
      </c>
      <c r="AN592" s="383" t="s">
        <v>17346</v>
      </c>
      <c r="AO592" s="383"/>
      <c r="AP592" s="383"/>
      <c r="AQ592" s="383"/>
      <c r="AR592" s="389"/>
    </row>
    <row r="593" spans="1:44" x14ac:dyDescent="0.25">
      <c r="A593" s="396" t="s">
        <v>17344</v>
      </c>
      <c r="B593" s="383"/>
      <c r="C593" s="383"/>
      <c r="D593" s="383"/>
      <c r="E593" s="383"/>
      <c r="F593" s="383"/>
      <c r="G593" s="383"/>
      <c r="H593" s="383"/>
      <c r="I593" s="383"/>
      <c r="J593" s="383"/>
      <c r="K593" s="383" t="s">
        <v>17345</v>
      </c>
      <c r="L593" s="383"/>
      <c r="M593" s="383"/>
      <c r="N593" s="383" t="s">
        <v>17329</v>
      </c>
      <c r="O593" s="383"/>
      <c r="P593" s="383"/>
      <c r="Q593" s="383"/>
      <c r="R593" s="383"/>
      <c r="S593" s="383"/>
      <c r="T593" s="383"/>
      <c r="U593" s="383"/>
      <c r="V593" s="383"/>
      <c r="W593" s="383"/>
      <c r="X593" s="383"/>
      <c r="Y593" s="397">
        <v>40282</v>
      </c>
      <c r="Z593" s="383"/>
      <c r="AA593" s="383"/>
      <c r="AB593" s="383"/>
      <c r="AC593" s="383"/>
      <c r="AD593" s="383"/>
      <c r="AE593" s="383"/>
      <c r="AF593" s="383"/>
      <c r="AG593" s="383" t="s">
        <v>17282</v>
      </c>
      <c r="AH593" s="387">
        <v>9.34375</v>
      </c>
      <c r="AI593" s="387">
        <v>151.06649780273438</v>
      </c>
      <c r="AJ593" s="399">
        <v>160.41024780273438</v>
      </c>
      <c r="AK593" s="399">
        <v>15.902105331420898</v>
      </c>
      <c r="AL593" s="388">
        <v>5.8249084007965267E-2</v>
      </c>
      <c r="AM593" s="383" t="s">
        <v>17283</v>
      </c>
      <c r="AN593" s="383" t="s">
        <v>17346</v>
      </c>
      <c r="AO593" s="383"/>
      <c r="AP593" s="383"/>
      <c r="AQ593" s="383"/>
      <c r="AR593" s="389"/>
    </row>
    <row r="594" spans="1:44" x14ac:dyDescent="0.25">
      <c r="A594" s="396" t="s">
        <v>17344</v>
      </c>
      <c r="B594" s="383"/>
      <c r="C594" s="383"/>
      <c r="D594" s="383"/>
      <c r="E594" s="383"/>
      <c r="F594" s="383"/>
      <c r="G594" s="383"/>
      <c r="H594" s="383"/>
      <c r="I594" s="383"/>
      <c r="J594" s="383"/>
      <c r="K594" s="383" t="s">
        <v>17345</v>
      </c>
      <c r="L594" s="383"/>
      <c r="M594" s="383"/>
      <c r="N594" s="383" t="s">
        <v>17329</v>
      </c>
      <c r="O594" s="383"/>
      <c r="P594" s="383"/>
      <c r="Q594" s="383"/>
      <c r="R594" s="383"/>
      <c r="S594" s="383"/>
      <c r="T594" s="383"/>
      <c r="U594" s="383"/>
      <c r="V594" s="383"/>
      <c r="W594" s="383"/>
      <c r="X594" s="383"/>
      <c r="Y594" s="397">
        <v>40282</v>
      </c>
      <c r="Z594" s="383"/>
      <c r="AA594" s="383"/>
      <c r="AB594" s="383"/>
      <c r="AC594" s="383"/>
      <c r="AD594" s="383"/>
      <c r="AE594" s="383"/>
      <c r="AF594" s="383"/>
      <c r="AG594" s="383" t="s">
        <v>17282</v>
      </c>
      <c r="AH594" s="387">
        <v>9.14453125</v>
      </c>
      <c r="AI594" s="387">
        <v>151.32821655273438</v>
      </c>
      <c r="AJ594" s="399">
        <v>160.47274780273438</v>
      </c>
      <c r="AK594" s="399">
        <v>15.890386581420898</v>
      </c>
      <c r="AL594" s="388">
        <v>5.6984948380401461E-2</v>
      </c>
      <c r="AM594" s="383" t="s">
        <v>17283</v>
      </c>
      <c r="AN594" s="383" t="s">
        <v>17346</v>
      </c>
      <c r="AO594" s="383"/>
      <c r="AP594" s="383"/>
      <c r="AQ594" s="383"/>
      <c r="AR594" s="389"/>
    </row>
    <row r="595" spans="1:44" x14ac:dyDescent="0.25">
      <c r="A595" s="396" t="s">
        <v>17344</v>
      </c>
      <c r="B595" s="383"/>
      <c r="C595" s="383"/>
      <c r="D595" s="383"/>
      <c r="E595" s="383"/>
      <c r="F595" s="383"/>
      <c r="G595" s="383"/>
      <c r="H595" s="383"/>
      <c r="I595" s="383"/>
      <c r="J595" s="383"/>
      <c r="K595" s="383" t="s">
        <v>17345</v>
      </c>
      <c r="L595" s="383"/>
      <c r="M595" s="383"/>
      <c r="N595" s="383" t="s">
        <v>17329</v>
      </c>
      <c r="O595" s="383"/>
      <c r="P595" s="383"/>
      <c r="Q595" s="383"/>
      <c r="R595" s="383"/>
      <c r="S595" s="383"/>
      <c r="T595" s="383"/>
      <c r="U595" s="383"/>
      <c r="V595" s="383"/>
      <c r="W595" s="383"/>
      <c r="X595" s="383"/>
      <c r="Y595" s="397">
        <v>40282</v>
      </c>
      <c r="Z595" s="383"/>
      <c r="AA595" s="383"/>
      <c r="AB595" s="383"/>
      <c r="AC595" s="383"/>
      <c r="AD595" s="383"/>
      <c r="AE595" s="383"/>
      <c r="AF595" s="383"/>
      <c r="AG595" s="383" t="s">
        <v>17282</v>
      </c>
      <c r="AH595" s="387">
        <v>9.6796875</v>
      </c>
      <c r="AI595" s="387">
        <v>150.87118530273438</v>
      </c>
      <c r="AJ595" s="399">
        <v>160.55087280273438</v>
      </c>
      <c r="AK595" s="399">
        <v>15.887212753295898</v>
      </c>
      <c r="AL595" s="388">
        <v>6.0290469500550378E-2</v>
      </c>
      <c r="AM595" s="383" t="s">
        <v>17283</v>
      </c>
      <c r="AN595" s="383" t="s">
        <v>17346</v>
      </c>
      <c r="AO595" s="383"/>
      <c r="AP595" s="383"/>
      <c r="AQ595" s="383"/>
      <c r="AR595" s="389"/>
    </row>
    <row r="596" spans="1:44" x14ac:dyDescent="0.25">
      <c r="A596" s="396" t="s">
        <v>17344</v>
      </c>
      <c r="B596" s="383"/>
      <c r="C596" s="383"/>
      <c r="D596" s="383"/>
      <c r="E596" s="383"/>
      <c r="F596" s="383"/>
      <c r="G596" s="383"/>
      <c r="H596" s="383"/>
      <c r="I596" s="383"/>
      <c r="J596" s="383"/>
      <c r="K596" s="383" t="s">
        <v>17345</v>
      </c>
      <c r="L596" s="383"/>
      <c r="M596" s="383"/>
      <c r="N596" s="383" t="s">
        <v>17329</v>
      </c>
      <c r="O596" s="383"/>
      <c r="P596" s="383"/>
      <c r="Q596" s="383"/>
      <c r="R596" s="383"/>
      <c r="S596" s="383"/>
      <c r="T596" s="383"/>
      <c r="U596" s="383"/>
      <c r="V596" s="383"/>
      <c r="W596" s="383"/>
      <c r="X596" s="383"/>
      <c r="Y596" s="397">
        <v>40282</v>
      </c>
      <c r="Z596" s="383"/>
      <c r="AA596" s="383"/>
      <c r="AB596" s="383"/>
      <c r="AC596" s="383"/>
      <c r="AD596" s="383"/>
      <c r="AE596" s="383"/>
      <c r="AF596" s="383"/>
      <c r="AG596" s="383" t="s">
        <v>17282</v>
      </c>
      <c r="AH596" s="387">
        <v>9.40234375</v>
      </c>
      <c r="AI596" s="387">
        <v>151.19931030273438</v>
      </c>
      <c r="AJ596" s="399">
        <v>160.60165405273438</v>
      </c>
      <c r="AK596" s="399">
        <v>15.880865097045898</v>
      </c>
      <c r="AL596" s="388">
        <v>5.8544501334417715E-2</v>
      </c>
      <c r="AM596" s="383" t="s">
        <v>17283</v>
      </c>
      <c r="AN596" s="383" t="s">
        <v>17346</v>
      </c>
      <c r="AO596" s="383"/>
      <c r="AP596" s="383"/>
      <c r="AQ596" s="383"/>
      <c r="AR596" s="389"/>
    </row>
    <row r="597" spans="1:44" x14ac:dyDescent="0.25">
      <c r="A597" s="396" t="s">
        <v>17344</v>
      </c>
      <c r="B597" s="383"/>
      <c r="C597" s="383"/>
      <c r="D597" s="383"/>
      <c r="E597" s="383"/>
      <c r="F597" s="383"/>
      <c r="G597" s="383"/>
      <c r="H597" s="383"/>
      <c r="I597" s="383"/>
      <c r="J597" s="383"/>
      <c r="K597" s="383" t="s">
        <v>17345</v>
      </c>
      <c r="L597" s="383"/>
      <c r="M597" s="383"/>
      <c r="N597" s="383" t="s">
        <v>17329</v>
      </c>
      <c r="O597" s="383"/>
      <c r="P597" s="383"/>
      <c r="Q597" s="383"/>
      <c r="R597" s="383"/>
      <c r="S597" s="383"/>
      <c r="T597" s="383"/>
      <c r="U597" s="383"/>
      <c r="V597" s="383"/>
      <c r="W597" s="383"/>
      <c r="X597" s="383"/>
      <c r="Y597" s="397">
        <v>40282</v>
      </c>
      <c r="Z597" s="383"/>
      <c r="AA597" s="383"/>
      <c r="AB597" s="383"/>
      <c r="AC597" s="383"/>
      <c r="AD597" s="383"/>
      <c r="AE597" s="383"/>
      <c r="AF597" s="383"/>
      <c r="AG597" s="383" t="s">
        <v>17282</v>
      </c>
      <c r="AH597" s="387">
        <v>9.3359375</v>
      </c>
      <c r="AI597" s="387">
        <v>151.53524780273438</v>
      </c>
      <c r="AJ597" s="399">
        <v>160.87118530273438</v>
      </c>
      <c r="AK597" s="399">
        <v>15.882085800170898</v>
      </c>
      <c r="AL597" s="388">
        <v>5.8033621636038972E-2</v>
      </c>
      <c r="AM597" s="383" t="s">
        <v>17283</v>
      </c>
      <c r="AN597" s="383" t="s">
        <v>17346</v>
      </c>
      <c r="AO597" s="383"/>
      <c r="AP597" s="383"/>
      <c r="AQ597" s="383"/>
      <c r="AR597" s="389"/>
    </row>
    <row r="598" spans="1:44" x14ac:dyDescent="0.25">
      <c r="A598" s="396" t="s">
        <v>17344</v>
      </c>
      <c r="B598" s="383"/>
      <c r="C598" s="383"/>
      <c r="D598" s="383"/>
      <c r="E598" s="383"/>
      <c r="F598" s="383"/>
      <c r="G598" s="383"/>
      <c r="H598" s="383"/>
      <c r="I598" s="383"/>
      <c r="J598" s="383"/>
      <c r="K598" s="383" t="s">
        <v>17345</v>
      </c>
      <c r="L598" s="383"/>
      <c r="M598" s="383"/>
      <c r="N598" s="383" t="s">
        <v>17329</v>
      </c>
      <c r="O598" s="383"/>
      <c r="P598" s="383"/>
      <c r="Q598" s="383"/>
      <c r="R598" s="383"/>
      <c r="S598" s="383"/>
      <c r="T598" s="383"/>
      <c r="U598" s="383"/>
      <c r="V598" s="383"/>
      <c r="W598" s="383"/>
      <c r="X598" s="383"/>
      <c r="Y598" s="397">
        <v>40282</v>
      </c>
      <c r="Z598" s="383"/>
      <c r="AA598" s="383"/>
      <c r="AB598" s="383"/>
      <c r="AC598" s="383"/>
      <c r="AD598" s="383"/>
      <c r="AE598" s="383"/>
      <c r="AF598" s="383"/>
      <c r="AG598" s="383" t="s">
        <v>17282</v>
      </c>
      <c r="AH598" s="387">
        <v>8.984375</v>
      </c>
      <c r="AI598" s="387">
        <v>151.84384155273438</v>
      </c>
      <c r="AJ598" s="399">
        <v>160.82821655273438</v>
      </c>
      <c r="AK598" s="399">
        <v>15.881598472595215</v>
      </c>
      <c r="AL598" s="388">
        <v>5.5863176204867575E-2</v>
      </c>
      <c r="AM598" s="383" t="s">
        <v>17283</v>
      </c>
      <c r="AN598" s="383" t="s">
        <v>17346</v>
      </c>
      <c r="AO598" s="383"/>
      <c r="AP598" s="383"/>
      <c r="AQ598" s="383"/>
      <c r="AR598" s="389"/>
    </row>
    <row r="599" spans="1:44" x14ac:dyDescent="0.25">
      <c r="A599" s="396" t="s">
        <v>17344</v>
      </c>
      <c r="B599" s="383"/>
      <c r="C599" s="383"/>
      <c r="D599" s="383"/>
      <c r="E599" s="383"/>
      <c r="F599" s="383"/>
      <c r="G599" s="383"/>
      <c r="H599" s="383"/>
      <c r="I599" s="383"/>
      <c r="J599" s="383"/>
      <c r="K599" s="383" t="s">
        <v>17345</v>
      </c>
      <c r="L599" s="383"/>
      <c r="M599" s="383"/>
      <c r="N599" s="383" t="s">
        <v>17329</v>
      </c>
      <c r="O599" s="383"/>
      <c r="P599" s="383"/>
      <c r="Q599" s="383"/>
      <c r="R599" s="383"/>
      <c r="S599" s="383"/>
      <c r="T599" s="383"/>
      <c r="U599" s="383"/>
      <c r="V599" s="383"/>
      <c r="W599" s="383"/>
      <c r="X599" s="383"/>
      <c r="Y599" s="397">
        <v>40282</v>
      </c>
      <c r="Z599" s="383"/>
      <c r="AA599" s="383"/>
      <c r="AB599" s="383"/>
      <c r="AC599" s="383"/>
      <c r="AD599" s="383"/>
      <c r="AE599" s="383"/>
      <c r="AF599" s="383"/>
      <c r="AG599" s="383" t="s">
        <v>17282</v>
      </c>
      <c r="AH599" s="387">
        <v>9.08984375</v>
      </c>
      <c r="AI599" s="387">
        <v>151.92196655273438</v>
      </c>
      <c r="AJ599" s="399">
        <v>161.01181030273438</v>
      </c>
      <c r="AK599" s="399">
        <v>15.877691268920898</v>
      </c>
      <c r="AL599" s="388">
        <v>5.6454515559506334E-2</v>
      </c>
      <c r="AM599" s="383" t="s">
        <v>17283</v>
      </c>
      <c r="AN599" s="383" t="s">
        <v>17346</v>
      </c>
      <c r="AO599" s="383"/>
      <c r="AP599" s="383"/>
      <c r="AQ599" s="383"/>
      <c r="AR599" s="389"/>
    </row>
    <row r="600" spans="1:44" x14ac:dyDescent="0.25">
      <c r="A600" s="396" t="s">
        <v>17344</v>
      </c>
      <c r="B600" s="383"/>
      <c r="C600" s="383"/>
      <c r="D600" s="383"/>
      <c r="E600" s="383"/>
      <c r="F600" s="383"/>
      <c r="G600" s="383"/>
      <c r="H600" s="383"/>
      <c r="I600" s="383"/>
      <c r="J600" s="383"/>
      <c r="K600" s="383" t="s">
        <v>17345</v>
      </c>
      <c r="L600" s="383"/>
      <c r="M600" s="383"/>
      <c r="N600" s="383" t="s">
        <v>17329</v>
      </c>
      <c r="O600" s="383"/>
      <c r="P600" s="383"/>
      <c r="Q600" s="383"/>
      <c r="R600" s="383"/>
      <c r="S600" s="383"/>
      <c r="T600" s="383"/>
      <c r="U600" s="383"/>
      <c r="V600" s="383"/>
      <c r="W600" s="383"/>
      <c r="X600" s="383"/>
      <c r="Y600" s="397">
        <v>40282</v>
      </c>
      <c r="Z600" s="383"/>
      <c r="AA600" s="383"/>
      <c r="AB600" s="383"/>
      <c r="AC600" s="383"/>
      <c r="AD600" s="383"/>
      <c r="AE600" s="383"/>
      <c r="AF600" s="383"/>
      <c r="AG600" s="383" t="s">
        <v>17282</v>
      </c>
      <c r="AH600" s="387">
        <v>8.6953125</v>
      </c>
      <c r="AI600" s="387">
        <v>151.80477905273438</v>
      </c>
      <c r="AJ600" s="399">
        <v>160.50009155273438</v>
      </c>
      <c r="AK600" s="399">
        <v>15.873785018920898</v>
      </c>
      <c r="AL600" s="388">
        <v>5.4176370965763859E-2</v>
      </c>
      <c r="AM600" s="383" t="s">
        <v>17283</v>
      </c>
      <c r="AN600" s="383" t="s">
        <v>17346</v>
      </c>
      <c r="AO600" s="383"/>
      <c r="AP600" s="383"/>
      <c r="AQ600" s="383"/>
      <c r="AR600" s="389"/>
    </row>
    <row r="601" spans="1:44" x14ac:dyDescent="0.25">
      <c r="A601" s="396" t="s">
        <v>17344</v>
      </c>
      <c r="B601" s="383"/>
      <c r="C601" s="383"/>
      <c r="D601" s="383"/>
      <c r="E601" s="383"/>
      <c r="F601" s="383"/>
      <c r="G601" s="383"/>
      <c r="H601" s="383"/>
      <c r="I601" s="383"/>
      <c r="J601" s="383"/>
      <c r="K601" s="383" t="s">
        <v>17345</v>
      </c>
      <c r="L601" s="383"/>
      <c r="M601" s="383"/>
      <c r="N601" s="383" t="s">
        <v>17329</v>
      </c>
      <c r="O601" s="383"/>
      <c r="P601" s="383"/>
      <c r="Q601" s="383"/>
      <c r="R601" s="383"/>
      <c r="S601" s="383"/>
      <c r="T601" s="383"/>
      <c r="U601" s="383"/>
      <c r="V601" s="383"/>
      <c r="W601" s="383"/>
      <c r="X601" s="383"/>
      <c r="Y601" s="397">
        <v>40282</v>
      </c>
      <c r="Z601" s="383"/>
      <c r="AA601" s="383"/>
      <c r="AB601" s="383"/>
      <c r="AC601" s="383"/>
      <c r="AD601" s="383"/>
      <c r="AE601" s="383"/>
      <c r="AF601" s="383"/>
      <c r="AG601" s="383" t="s">
        <v>17282</v>
      </c>
      <c r="AH601" s="387">
        <v>8.86328125</v>
      </c>
      <c r="AI601" s="387">
        <v>151.88681030273438</v>
      </c>
      <c r="AJ601" s="399">
        <v>160.75009155273438</v>
      </c>
      <c r="AK601" s="399">
        <v>15.875005722045898</v>
      </c>
      <c r="AL601" s="388">
        <v>5.5137021474680678E-2</v>
      </c>
      <c r="AM601" s="383" t="s">
        <v>17283</v>
      </c>
      <c r="AN601" s="383" t="s">
        <v>17346</v>
      </c>
      <c r="AO601" s="383"/>
      <c r="AP601" s="383"/>
      <c r="AQ601" s="383"/>
      <c r="AR601" s="389"/>
    </row>
    <row r="602" spans="1:44" x14ac:dyDescent="0.25">
      <c r="A602" s="396" t="s">
        <v>17344</v>
      </c>
      <c r="B602" s="383"/>
      <c r="C602" s="383"/>
      <c r="D602" s="383"/>
      <c r="E602" s="383"/>
      <c r="F602" s="383"/>
      <c r="G602" s="383"/>
      <c r="H602" s="383"/>
      <c r="I602" s="383"/>
      <c r="J602" s="383"/>
      <c r="K602" s="383" t="s">
        <v>17345</v>
      </c>
      <c r="L602" s="383"/>
      <c r="M602" s="383"/>
      <c r="N602" s="383" t="s">
        <v>17329</v>
      </c>
      <c r="O602" s="383"/>
      <c r="P602" s="383"/>
      <c r="Q602" s="383"/>
      <c r="R602" s="383"/>
      <c r="S602" s="383"/>
      <c r="T602" s="383"/>
      <c r="U602" s="383"/>
      <c r="V602" s="383"/>
      <c r="W602" s="383"/>
      <c r="X602" s="383"/>
      <c r="Y602" s="397">
        <v>40282</v>
      </c>
      <c r="Z602" s="383"/>
      <c r="AA602" s="383"/>
      <c r="AB602" s="383"/>
      <c r="AC602" s="383"/>
      <c r="AD602" s="383"/>
      <c r="AE602" s="383"/>
      <c r="AF602" s="383"/>
      <c r="AG602" s="383" t="s">
        <v>17282</v>
      </c>
      <c r="AH602" s="387">
        <v>9.25390625</v>
      </c>
      <c r="AI602" s="387">
        <v>151.80477905273438</v>
      </c>
      <c r="AJ602" s="399">
        <v>161.05868530273438</v>
      </c>
      <c r="AK602" s="399">
        <v>15.874029159545898</v>
      </c>
      <c r="AL602" s="388">
        <v>5.7456735304934788E-2</v>
      </c>
      <c r="AM602" s="383" t="s">
        <v>17283</v>
      </c>
      <c r="AN602" s="383" t="s">
        <v>17346</v>
      </c>
      <c r="AO602" s="383"/>
      <c r="AP602" s="383"/>
      <c r="AQ602" s="383"/>
      <c r="AR602" s="389"/>
    </row>
    <row r="603" spans="1:44" x14ac:dyDescent="0.25">
      <c r="A603" s="396" t="s">
        <v>17344</v>
      </c>
      <c r="B603" s="383"/>
      <c r="C603" s="383"/>
      <c r="D603" s="383"/>
      <c r="E603" s="383"/>
      <c r="F603" s="383"/>
      <c r="G603" s="383"/>
      <c r="H603" s="383"/>
      <c r="I603" s="383"/>
      <c r="J603" s="383"/>
      <c r="K603" s="383" t="s">
        <v>17345</v>
      </c>
      <c r="L603" s="383"/>
      <c r="M603" s="383"/>
      <c r="N603" s="383" t="s">
        <v>17329</v>
      </c>
      <c r="O603" s="383"/>
      <c r="P603" s="383"/>
      <c r="Q603" s="383"/>
      <c r="R603" s="383"/>
      <c r="S603" s="383"/>
      <c r="T603" s="383"/>
      <c r="U603" s="383"/>
      <c r="V603" s="383"/>
      <c r="W603" s="383"/>
      <c r="X603" s="383"/>
      <c r="Y603" s="397">
        <v>40282</v>
      </c>
      <c r="Z603" s="383"/>
      <c r="AA603" s="383"/>
      <c r="AB603" s="383"/>
      <c r="AC603" s="383"/>
      <c r="AD603" s="383"/>
      <c r="AE603" s="383"/>
      <c r="AF603" s="383"/>
      <c r="AG603" s="383" t="s">
        <v>17282</v>
      </c>
      <c r="AH603" s="387">
        <v>9.07421875</v>
      </c>
      <c r="AI603" s="387">
        <v>151.60556030273438</v>
      </c>
      <c r="AJ603" s="399">
        <v>160.67977905273438</v>
      </c>
      <c r="AK603" s="399">
        <v>15.886968612670898</v>
      </c>
      <c r="AL603" s="388">
        <v>5.6473930966894612E-2</v>
      </c>
      <c r="AM603" s="383" t="s">
        <v>17283</v>
      </c>
      <c r="AN603" s="383" t="s">
        <v>17346</v>
      </c>
      <c r="AO603" s="383"/>
      <c r="AP603" s="383"/>
      <c r="AQ603" s="383"/>
      <c r="AR603" s="389"/>
    </row>
    <row r="604" spans="1:44" x14ac:dyDescent="0.25">
      <c r="A604" s="396" t="s">
        <v>17344</v>
      </c>
      <c r="B604" s="383"/>
      <c r="C604" s="383"/>
      <c r="D604" s="383"/>
      <c r="E604" s="383"/>
      <c r="F604" s="383"/>
      <c r="G604" s="383"/>
      <c r="H604" s="383"/>
      <c r="I604" s="383"/>
      <c r="J604" s="383"/>
      <c r="K604" s="383" t="s">
        <v>17345</v>
      </c>
      <c r="L604" s="383"/>
      <c r="M604" s="383"/>
      <c r="N604" s="383" t="s">
        <v>17329</v>
      </c>
      <c r="O604" s="383"/>
      <c r="P604" s="383"/>
      <c r="Q604" s="383"/>
      <c r="R604" s="383"/>
      <c r="S604" s="383"/>
      <c r="T604" s="383"/>
      <c r="U604" s="383"/>
      <c r="V604" s="383"/>
      <c r="W604" s="383"/>
      <c r="X604" s="383"/>
      <c r="Y604" s="397">
        <v>40282</v>
      </c>
      <c r="Z604" s="383"/>
      <c r="AA604" s="383"/>
      <c r="AB604" s="383"/>
      <c r="AC604" s="383"/>
      <c r="AD604" s="383"/>
      <c r="AE604" s="383"/>
      <c r="AF604" s="383"/>
      <c r="AG604" s="383" t="s">
        <v>17282</v>
      </c>
      <c r="AH604" s="387">
        <v>8.84375</v>
      </c>
      <c r="AI604" s="387">
        <v>151.67196655273438</v>
      </c>
      <c r="AJ604" s="399">
        <v>160.51571655273438</v>
      </c>
      <c r="AK604" s="399">
        <v>15.881353378295898</v>
      </c>
      <c r="AL604" s="388">
        <v>5.5095850985374104E-2</v>
      </c>
      <c r="AM604" s="383" t="s">
        <v>17283</v>
      </c>
      <c r="AN604" s="383" t="s">
        <v>17346</v>
      </c>
      <c r="AO604" s="383"/>
      <c r="AP604" s="383"/>
      <c r="AQ604" s="383"/>
      <c r="AR604" s="389"/>
    </row>
    <row r="605" spans="1:44" x14ac:dyDescent="0.25">
      <c r="A605" s="396" t="s">
        <v>17344</v>
      </c>
      <c r="B605" s="383"/>
      <c r="C605" s="383"/>
      <c r="D605" s="383"/>
      <c r="E605" s="383"/>
      <c r="F605" s="383"/>
      <c r="G605" s="383"/>
      <c r="H605" s="383"/>
      <c r="I605" s="383"/>
      <c r="J605" s="383"/>
      <c r="K605" s="383" t="s">
        <v>17345</v>
      </c>
      <c r="L605" s="383"/>
      <c r="M605" s="383"/>
      <c r="N605" s="383" t="s">
        <v>17329</v>
      </c>
      <c r="O605" s="383"/>
      <c r="P605" s="383"/>
      <c r="Q605" s="383"/>
      <c r="R605" s="383"/>
      <c r="S605" s="383"/>
      <c r="T605" s="383"/>
      <c r="U605" s="383"/>
      <c r="V605" s="383"/>
      <c r="W605" s="383"/>
      <c r="X605" s="383"/>
      <c r="Y605" s="397">
        <v>40282</v>
      </c>
      <c r="Z605" s="383"/>
      <c r="AA605" s="383"/>
      <c r="AB605" s="383"/>
      <c r="AC605" s="383"/>
      <c r="AD605" s="383"/>
      <c r="AE605" s="383"/>
      <c r="AF605" s="383"/>
      <c r="AG605" s="383" t="s">
        <v>17282</v>
      </c>
      <c r="AH605" s="387">
        <v>8.85546875</v>
      </c>
      <c r="AI605" s="387">
        <v>151.39852905273438</v>
      </c>
      <c r="AJ605" s="399">
        <v>160.25399780273438</v>
      </c>
      <c r="AK605" s="399">
        <v>15.866460800170898</v>
      </c>
      <c r="AL605" s="388">
        <v>5.5258956852363164E-2</v>
      </c>
      <c r="AM605" s="383" t="s">
        <v>17283</v>
      </c>
      <c r="AN605" s="383" t="s">
        <v>17346</v>
      </c>
      <c r="AO605" s="383"/>
      <c r="AP605" s="383"/>
      <c r="AQ605" s="383"/>
      <c r="AR605" s="389"/>
    </row>
    <row r="606" spans="1:44" x14ac:dyDescent="0.25">
      <c r="A606" s="396" t="s">
        <v>17344</v>
      </c>
      <c r="B606" s="383"/>
      <c r="C606" s="383"/>
      <c r="D606" s="383"/>
      <c r="E606" s="383"/>
      <c r="F606" s="383"/>
      <c r="G606" s="383"/>
      <c r="H606" s="383"/>
      <c r="I606" s="383"/>
      <c r="J606" s="383"/>
      <c r="K606" s="383" t="s">
        <v>17345</v>
      </c>
      <c r="L606" s="383"/>
      <c r="M606" s="383"/>
      <c r="N606" s="383" t="s">
        <v>17329</v>
      </c>
      <c r="O606" s="383"/>
      <c r="P606" s="383"/>
      <c r="Q606" s="383"/>
      <c r="R606" s="383"/>
      <c r="S606" s="383"/>
      <c r="T606" s="383"/>
      <c r="U606" s="383"/>
      <c r="V606" s="383"/>
      <c r="W606" s="383"/>
      <c r="X606" s="383"/>
      <c r="Y606" s="397">
        <v>40282</v>
      </c>
      <c r="Z606" s="383"/>
      <c r="AA606" s="383"/>
      <c r="AB606" s="383"/>
      <c r="AC606" s="383"/>
      <c r="AD606" s="383"/>
      <c r="AE606" s="383"/>
      <c r="AF606" s="383"/>
      <c r="AG606" s="383" t="s">
        <v>17282</v>
      </c>
      <c r="AH606" s="387">
        <v>9.109375</v>
      </c>
      <c r="AI606" s="387">
        <v>150.66024780273438</v>
      </c>
      <c r="AJ606" s="399">
        <v>159.76962280273438</v>
      </c>
      <c r="AK606" s="399">
        <v>15.866216659545898</v>
      </c>
      <c r="AL606" s="388">
        <v>5.7015688215320104E-2</v>
      </c>
      <c r="AM606" s="383" t="s">
        <v>17283</v>
      </c>
      <c r="AN606" s="383" t="s">
        <v>17346</v>
      </c>
      <c r="AO606" s="383"/>
      <c r="AP606" s="383"/>
      <c r="AQ606" s="383"/>
      <c r="AR606" s="389"/>
    </row>
    <row r="607" spans="1:44" x14ac:dyDescent="0.25">
      <c r="A607" s="396" t="s">
        <v>17344</v>
      </c>
      <c r="B607" s="383"/>
      <c r="C607" s="383"/>
      <c r="D607" s="383"/>
      <c r="E607" s="383"/>
      <c r="F607" s="383"/>
      <c r="G607" s="383"/>
      <c r="H607" s="383"/>
      <c r="I607" s="383"/>
      <c r="J607" s="383"/>
      <c r="K607" s="383" t="s">
        <v>17345</v>
      </c>
      <c r="L607" s="383"/>
      <c r="M607" s="383"/>
      <c r="N607" s="383" t="s">
        <v>17329</v>
      </c>
      <c r="O607" s="383"/>
      <c r="P607" s="383"/>
      <c r="Q607" s="383"/>
      <c r="R607" s="383"/>
      <c r="S607" s="383"/>
      <c r="T607" s="383"/>
      <c r="U607" s="383"/>
      <c r="V607" s="383"/>
      <c r="W607" s="383"/>
      <c r="X607" s="383"/>
      <c r="Y607" s="397">
        <v>40282</v>
      </c>
      <c r="Z607" s="383"/>
      <c r="AA607" s="383"/>
      <c r="AB607" s="383"/>
      <c r="AC607" s="383"/>
      <c r="AD607" s="383"/>
      <c r="AE607" s="383"/>
      <c r="AF607" s="383"/>
      <c r="AG607" s="383" t="s">
        <v>17282</v>
      </c>
      <c r="AH607" s="387">
        <v>3.0390625</v>
      </c>
      <c r="AI607" s="387">
        <v>150.37898254394531</v>
      </c>
      <c r="AJ607" s="399">
        <v>153.41804504394531</v>
      </c>
      <c r="AK607" s="399">
        <v>16.197275161743164</v>
      </c>
      <c r="AL607" s="388">
        <v>1.9809028977846029E-2</v>
      </c>
      <c r="AM607" s="383" t="s">
        <v>17283</v>
      </c>
      <c r="AN607" s="383" t="s">
        <v>17346</v>
      </c>
      <c r="AO607" s="383"/>
      <c r="AP607" s="383"/>
      <c r="AQ607" s="383"/>
      <c r="AR607" s="389"/>
    </row>
    <row r="608" spans="1:44" x14ac:dyDescent="0.25">
      <c r="A608" s="396" t="s">
        <v>17344</v>
      </c>
      <c r="B608" s="383"/>
      <c r="C608" s="383"/>
      <c r="D608" s="383"/>
      <c r="E608" s="383"/>
      <c r="F608" s="383"/>
      <c r="G608" s="383"/>
      <c r="H608" s="383"/>
      <c r="I608" s="383"/>
      <c r="J608" s="383"/>
      <c r="K608" s="383" t="s">
        <v>17345</v>
      </c>
      <c r="L608" s="383"/>
      <c r="M608" s="383"/>
      <c r="N608" s="383" t="s">
        <v>17329</v>
      </c>
      <c r="O608" s="383"/>
      <c r="P608" s="383"/>
      <c r="Q608" s="383"/>
      <c r="R608" s="383"/>
      <c r="S608" s="383"/>
      <c r="T608" s="383"/>
      <c r="U608" s="383"/>
      <c r="V608" s="383"/>
      <c r="W608" s="383"/>
      <c r="X608" s="383"/>
      <c r="Y608" s="397">
        <v>40282</v>
      </c>
      <c r="Z608" s="383"/>
      <c r="AA608" s="383"/>
      <c r="AB608" s="383"/>
      <c r="AC608" s="383"/>
      <c r="AD608" s="383"/>
      <c r="AE608" s="383"/>
      <c r="AF608" s="383"/>
      <c r="AG608" s="383" t="s">
        <v>17282</v>
      </c>
      <c r="AH608" s="387">
        <v>5.7734375</v>
      </c>
      <c r="AI608" s="387">
        <v>152.41804504394531</v>
      </c>
      <c r="AJ608" s="399">
        <v>158.19148254394531</v>
      </c>
      <c r="AK608" s="399">
        <v>16.214365005493164</v>
      </c>
      <c r="AL608" s="388">
        <v>3.6496513005345593E-2</v>
      </c>
      <c r="AM608" s="383" t="s">
        <v>17283</v>
      </c>
      <c r="AN608" s="383" t="s">
        <v>17346</v>
      </c>
      <c r="AO608" s="383"/>
      <c r="AP608" s="383"/>
      <c r="AQ608" s="383"/>
      <c r="AR608" s="389"/>
    </row>
    <row r="609" spans="1:44" x14ac:dyDescent="0.25">
      <c r="A609" s="396" t="s">
        <v>17344</v>
      </c>
      <c r="B609" s="383"/>
      <c r="C609" s="383"/>
      <c r="D609" s="383"/>
      <c r="E609" s="383"/>
      <c r="F609" s="383"/>
      <c r="G609" s="383"/>
      <c r="H609" s="383"/>
      <c r="I609" s="383"/>
      <c r="J609" s="383"/>
      <c r="K609" s="383" t="s">
        <v>17345</v>
      </c>
      <c r="L609" s="383"/>
      <c r="M609" s="383"/>
      <c r="N609" s="383" t="s">
        <v>17329</v>
      </c>
      <c r="O609" s="383"/>
      <c r="P609" s="383"/>
      <c r="Q609" s="383"/>
      <c r="R609" s="383"/>
      <c r="S609" s="383"/>
      <c r="T609" s="383"/>
      <c r="U609" s="383"/>
      <c r="V609" s="383"/>
      <c r="W609" s="383"/>
      <c r="X609" s="383"/>
      <c r="Y609" s="397">
        <v>40282</v>
      </c>
      <c r="Z609" s="383"/>
      <c r="AA609" s="383"/>
      <c r="AB609" s="383"/>
      <c r="AC609" s="383"/>
      <c r="AD609" s="383"/>
      <c r="AE609" s="383"/>
      <c r="AF609" s="383"/>
      <c r="AG609" s="383" t="s">
        <v>17282</v>
      </c>
      <c r="AH609" s="387">
        <v>6.46484375</v>
      </c>
      <c r="AI609" s="387">
        <v>152.32038879394531</v>
      </c>
      <c r="AJ609" s="399">
        <v>158.78523254394531</v>
      </c>
      <c r="AK609" s="399">
        <v>16.227060317993164</v>
      </c>
      <c r="AL609" s="388">
        <v>4.0714389155873131E-2</v>
      </c>
      <c r="AM609" s="383" t="s">
        <v>17283</v>
      </c>
      <c r="AN609" s="383" t="s">
        <v>17346</v>
      </c>
      <c r="AO609" s="383"/>
      <c r="AP609" s="383"/>
      <c r="AQ609" s="383"/>
      <c r="AR609" s="389"/>
    </row>
    <row r="610" spans="1:44" x14ac:dyDescent="0.25">
      <c r="A610" s="396" t="s">
        <v>17344</v>
      </c>
      <c r="B610" s="383"/>
      <c r="C610" s="383"/>
      <c r="D610" s="383"/>
      <c r="E610" s="383"/>
      <c r="F610" s="383"/>
      <c r="G610" s="383"/>
      <c r="H610" s="383"/>
      <c r="I610" s="383"/>
      <c r="J610" s="383"/>
      <c r="K610" s="383" t="s">
        <v>17345</v>
      </c>
      <c r="L610" s="383"/>
      <c r="M610" s="383"/>
      <c r="N610" s="383" t="s">
        <v>17329</v>
      </c>
      <c r="O610" s="383"/>
      <c r="P610" s="383"/>
      <c r="Q610" s="383"/>
      <c r="R610" s="383"/>
      <c r="S610" s="383"/>
      <c r="T610" s="383"/>
      <c r="U610" s="383"/>
      <c r="V610" s="383"/>
      <c r="W610" s="383"/>
      <c r="X610" s="383"/>
      <c r="Y610" s="397">
        <v>40282</v>
      </c>
      <c r="Z610" s="383"/>
      <c r="AA610" s="383"/>
      <c r="AB610" s="383"/>
      <c r="AC610" s="383"/>
      <c r="AD610" s="383"/>
      <c r="AE610" s="383"/>
      <c r="AF610" s="383"/>
      <c r="AG610" s="383" t="s">
        <v>17282</v>
      </c>
      <c r="AH610" s="387">
        <v>7.02734375</v>
      </c>
      <c r="AI610" s="387">
        <v>151.94148254394531</v>
      </c>
      <c r="AJ610" s="399">
        <v>158.96882629394531</v>
      </c>
      <c r="AK610" s="399">
        <v>16.232431411743164</v>
      </c>
      <c r="AL610" s="388">
        <v>4.4205797537977119E-2</v>
      </c>
      <c r="AM610" s="383" t="s">
        <v>17283</v>
      </c>
      <c r="AN610" s="383" t="s">
        <v>17346</v>
      </c>
      <c r="AO610" s="383"/>
      <c r="AP610" s="383"/>
      <c r="AQ610" s="383"/>
      <c r="AR610" s="389"/>
    </row>
    <row r="611" spans="1:44" x14ac:dyDescent="0.25">
      <c r="A611" s="396" t="s">
        <v>17344</v>
      </c>
      <c r="B611" s="383"/>
      <c r="C611" s="383"/>
      <c r="D611" s="383"/>
      <c r="E611" s="383"/>
      <c r="F611" s="383"/>
      <c r="G611" s="383"/>
      <c r="H611" s="383"/>
      <c r="I611" s="383"/>
      <c r="J611" s="383"/>
      <c r="K611" s="383" t="s">
        <v>17345</v>
      </c>
      <c r="L611" s="383"/>
      <c r="M611" s="383"/>
      <c r="N611" s="383" t="s">
        <v>17329</v>
      </c>
      <c r="O611" s="383"/>
      <c r="P611" s="383"/>
      <c r="Q611" s="383"/>
      <c r="R611" s="383"/>
      <c r="S611" s="383"/>
      <c r="T611" s="383"/>
      <c r="U611" s="383"/>
      <c r="V611" s="383"/>
      <c r="W611" s="383"/>
      <c r="X611" s="383"/>
      <c r="Y611" s="397">
        <v>40282</v>
      </c>
      <c r="Z611" s="383"/>
      <c r="AA611" s="383"/>
      <c r="AB611" s="383"/>
      <c r="AC611" s="383"/>
      <c r="AD611" s="383"/>
      <c r="AE611" s="383"/>
      <c r="AF611" s="383"/>
      <c r="AG611" s="383" t="s">
        <v>17282</v>
      </c>
      <c r="AH611" s="387">
        <v>7.1796875</v>
      </c>
      <c r="AI611" s="387">
        <v>151.97663879394531</v>
      </c>
      <c r="AJ611" s="399">
        <v>159.15632629394531</v>
      </c>
      <c r="AK611" s="399">
        <v>16.216318130493164</v>
      </c>
      <c r="AL611" s="388">
        <v>4.5110914955022639E-2</v>
      </c>
      <c r="AM611" s="383" t="s">
        <v>17283</v>
      </c>
      <c r="AN611" s="383" t="s">
        <v>17346</v>
      </c>
      <c r="AO611" s="383"/>
      <c r="AP611" s="383"/>
      <c r="AQ611" s="383"/>
      <c r="AR611" s="389"/>
    </row>
    <row r="612" spans="1:44" x14ac:dyDescent="0.25">
      <c r="A612" s="396" t="s">
        <v>17344</v>
      </c>
      <c r="B612" s="383"/>
      <c r="C612" s="383"/>
      <c r="D612" s="383"/>
      <c r="E612" s="383"/>
      <c r="F612" s="383"/>
      <c r="G612" s="383"/>
      <c r="H612" s="383"/>
      <c r="I612" s="383"/>
      <c r="J612" s="383"/>
      <c r="K612" s="383" t="s">
        <v>17345</v>
      </c>
      <c r="L612" s="383"/>
      <c r="M612" s="383"/>
      <c r="N612" s="383" t="s">
        <v>17329</v>
      </c>
      <c r="O612" s="383"/>
      <c r="P612" s="383"/>
      <c r="Q612" s="383"/>
      <c r="R612" s="383"/>
      <c r="S612" s="383"/>
      <c r="T612" s="383"/>
      <c r="U612" s="383"/>
      <c r="V612" s="383"/>
      <c r="W612" s="383"/>
      <c r="X612" s="383"/>
      <c r="Y612" s="397">
        <v>40282</v>
      </c>
      <c r="Z612" s="383"/>
      <c r="AA612" s="383"/>
      <c r="AB612" s="383"/>
      <c r="AC612" s="383"/>
      <c r="AD612" s="383"/>
      <c r="AE612" s="383"/>
      <c r="AF612" s="383"/>
      <c r="AG612" s="383" t="s">
        <v>17282</v>
      </c>
      <c r="AH612" s="387">
        <v>7.78125</v>
      </c>
      <c r="AI612" s="387">
        <v>151.63679504394531</v>
      </c>
      <c r="AJ612" s="399">
        <v>159.41804504394531</v>
      </c>
      <c r="AK612" s="399">
        <v>16.222177505493164</v>
      </c>
      <c r="AL612" s="388">
        <v>4.8810346393690966E-2</v>
      </c>
      <c r="AM612" s="383" t="s">
        <v>17283</v>
      </c>
      <c r="AN612" s="383" t="s">
        <v>17346</v>
      </c>
      <c r="AO612" s="383"/>
      <c r="AP612" s="383"/>
      <c r="AQ612" s="383"/>
      <c r="AR612" s="389"/>
    </row>
    <row r="613" spans="1:44" x14ac:dyDescent="0.25">
      <c r="A613" s="396" t="s">
        <v>17344</v>
      </c>
      <c r="B613" s="383"/>
      <c r="C613" s="383"/>
      <c r="D613" s="383"/>
      <c r="E613" s="383"/>
      <c r="F613" s="383"/>
      <c r="G613" s="383"/>
      <c r="H613" s="383"/>
      <c r="I613" s="383"/>
      <c r="J613" s="383"/>
      <c r="K613" s="383" t="s">
        <v>17345</v>
      </c>
      <c r="L613" s="383"/>
      <c r="M613" s="383"/>
      <c r="N613" s="383" t="s">
        <v>17329</v>
      </c>
      <c r="O613" s="383"/>
      <c r="P613" s="383"/>
      <c r="Q613" s="383"/>
      <c r="R613" s="383"/>
      <c r="S613" s="383"/>
      <c r="T613" s="383"/>
      <c r="U613" s="383"/>
      <c r="V613" s="383"/>
      <c r="W613" s="383"/>
      <c r="X613" s="383"/>
      <c r="Y613" s="397">
        <v>40282</v>
      </c>
      <c r="Z613" s="383"/>
      <c r="AA613" s="383"/>
      <c r="AB613" s="383"/>
      <c r="AC613" s="383"/>
      <c r="AD613" s="383"/>
      <c r="AE613" s="383"/>
      <c r="AF613" s="383"/>
      <c r="AG613" s="383" t="s">
        <v>17282</v>
      </c>
      <c r="AH613" s="387">
        <v>7.94140625</v>
      </c>
      <c r="AI613" s="387">
        <v>151.34382629394531</v>
      </c>
      <c r="AJ613" s="399">
        <v>159.28523254394531</v>
      </c>
      <c r="AK613" s="399">
        <v>16.230966567993164</v>
      </c>
      <c r="AL613" s="388">
        <v>4.9856512893052027E-2</v>
      </c>
      <c r="AM613" s="383" t="s">
        <v>17283</v>
      </c>
      <c r="AN613" s="383" t="s">
        <v>17346</v>
      </c>
      <c r="AO613" s="383"/>
      <c r="AP613" s="383"/>
      <c r="AQ613" s="383"/>
      <c r="AR613" s="389"/>
    </row>
    <row r="614" spans="1:44" x14ac:dyDescent="0.25">
      <c r="A614" s="396" t="s">
        <v>17344</v>
      </c>
      <c r="B614" s="383"/>
      <c r="C614" s="383"/>
      <c r="D614" s="383"/>
      <c r="E614" s="383"/>
      <c r="F614" s="383"/>
      <c r="G614" s="383"/>
      <c r="H614" s="383"/>
      <c r="I614" s="383"/>
      <c r="J614" s="383"/>
      <c r="K614" s="383" t="s">
        <v>17345</v>
      </c>
      <c r="L614" s="383"/>
      <c r="M614" s="383"/>
      <c r="N614" s="383" t="s">
        <v>17329</v>
      </c>
      <c r="O614" s="383"/>
      <c r="P614" s="383"/>
      <c r="Q614" s="383"/>
      <c r="R614" s="383"/>
      <c r="S614" s="383"/>
      <c r="T614" s="383"/>
      <c r="U614" s="383"/>
      <c r="V614" s="383"/>
      <c r="W614" s="383"/>
      <c r="X614" s="383"/>
      <c r="Y614" s="397">
        <v>40282</v>
      </c>
      <c r="Z614" s="383"/>
      <c r="AA614" s="383"/>
      <c r="AB614" s="383"/>
      <c r="AC614" s="383"/>
      <c r="AD614" s="383"/>
      <c r="AE614" s="383"/>
      <c r="AF614" s="383"/>
      <c r="AG614" s="383" t="s">
        <v>17282</v>
      </c>
      <c r="AH614" s="387">
        <v>7.89453125</v>
      </c>
      <c r="AI614" s="387">
        <v>151.57431030273438</v>
      </c>
      <c r="AJ614" s="399">
        <v>159.46884155273438</v>
      </c>
      <c r="AK614" s="399">
        <v>16.233898162841797</v>
      </c>
      <c r="AL614" s="388">
        <v>4.9505164602261037E-2</v>
      </c>
      <c r="AM614" s="383" t="s">
        <v>17283</v>
      </c>
      <c r="AN614" s="383" t="s">
        <v>17346</v>
      </c>
      <c r="AO614" s="383"/>
      <c r="AP614" s="383"/>
      <c r="AQ614" s="383"/>
      <c r="AR614" s="389"/>
    </row>
    <row r="615" spans="1:44" x14ac:dyDescent="0.25">
      <c r="A615" s="396" t="s">
        <v>17344</v>
      </c>
      <c r="B615" s="383"/>
      <c r="C615" s="383"/>
      <c r="D615" s="383"/>
      <c r="E615" s="383"/>
      <c r="F615" s="383"/>
      <c r="G615" s="383"/>
      <c r="H615" s="383"/>
      <c r="I615" s="383"/>
      <c r="J615" s="383"/>
      <c r="K615" s="383" t="s">
        <v>17345</v>
      </c>
      <c r="L615" s="383"/>
      <c r="M615" s="383"/>
      <c r="N615" s="383" t="s">
        <v>17329</v>
      </c>
      <c r="O615" s="383"/>
      <c r="P615" s="383"/>
      <c r="Q615" s="383"/>
      <c r="R615" s="383"/>
      <c r="S615" s="383"/>
      <c r="T615" s="383"/>
      <c r="U615" s="383"/>
      <c r="V615" s="383"/>
      <c r="W615" s="383"/>
      <c r="X615" s="383"/>
      <c r="Y615" s="397">
        <v>40282</v>
      </c>
      <c r="Z615" s="383"/>
      <c r="AA615" s="383"/>
      <c r="AB615" s="383"/>
      <c r="AC615" s="383"/>
      <c r="AD615" s="383"/>
      <c r="AE615" s="383"/>
      <c r="AF615" s="383"/>
      <c r="AG615" s="383" t="s">
        <v>17282</v>
      </c>
      <c r="AH615" s="387">
        <v>8.56640625</v>
      </c>
      <c r="AI615" s="387">
        <v>151.22274780273438</v>
      </c>
      <c r="AJ615" s="399">
        <v>159.78915405273438</v>
      </c>
      <c r="AK615" s="399">
        <v>16.229991912841797</v>
      </c>
      <c r="AL615" s="388">
        <v>5.3610686537415887E-2</v>
      </c>
      <c r="AM615" s="383" t="s">
        <v>17283</v>
      </c>
      <c r="AN615" s="383" t="s">
        <v>17346</v>
      </c>
      <c r="AO615" s="383"/>
      <c r="AP615" s="383"/>
      <c r="AQ615" s="383"/>
      <c r="AR615" s="389"/>
    </row>
    <row r="616" spans="1:44" x14ac:dyDescent="0.25">
      <c r="A616" s="396" t="s">
        <v>17344</v>
      </c>
      <c r="B616" s="383"/>
      <c r="C616" s="383"/>
      <c r="D616" s="383"/>
      <c r="E616" s="383"/>
      <c r="F616" s="383"/>
      <c r="G616" s="383"/>
      <c r="H616" s="383"/>
      <c r="I616" s="383"/>
      <c r="J616" s="383"/>
      <c r="K616" s="383" t="s">
        <v>17345</v>
      </c>
      <c r="L616" s="383"/>
      <c r="M616" s="383"/>
      <c r="N616" s="383" t="s">
        <v>17329</v>
      </c>
      <c r="O616" s="383"/>
      <c r="P616" s="383"/>
      <c r="Q616" s="383"/>
      <c r="R616" s="383"/>
      <c r="S616" s="383"/>
      <c r="T616" s="383"/>
      <c r="U616" s="383"/>
      <c r="V616" s="383"/>
      <c r="W616" s="383"/>
      <c r="X616" s="383"/>
      <c r="Y616" s="397">
        <v>40282</v>
      </c>
      <c r="Z616" s="383"/>
      <c r="AA616" s="383"/>
      <c r="AB616" s="383"/>
      <c r="AC616" s="383"/>
      <c r="AD616" s="383"/>
      <c r="AE616" s="383"/>
      <c r="AF616" s="383"/>
      <c r="AG616" s="383" t="s">
        <v>17282</v>
      </c>
      <c r="AH616" s="387">
        <v>8.4296875</v>
      </c>
      <c r="AI616" s="387">
        <v>151.48056030273438</v>
      </c>
      <c r="AJ616" s="399">
        <v>159.91024780273438</v>
      </c>
      <c r="AK616" s="399">
        <v>16.234386444091797</v>
      </c>
      <c r="AL616" s="388">
        <v>5.2715117485146297E-2</v>
      </c>
      <c r="AM616" s="383" t="s">
        <v>17283</v>
      </c>
      <c r="AN616" s="383" t="s">
        <v>17346</v>
      </c>
      <c r="AO616" s="383"/>
      <c r="AP616" s="383"/>
      <c r="AQ616" s="383"/>
      <c r="AR616" s="389"/>
    </row>
    <row r="617" spans="1:44" x14ac:dyDescent="0.25">
      <c r="A617" s="396" t="s">
        <v>17344</v>
      </c>
      <c r="B617" s="383"/>
      <c r="C617" s="383"/>
      <c r="D617" s="383"/>
      <c r="E617" s="383"/>
      <c r="F617" s="383"/>
      <c r="G617" s="383"/>
      <c r="H617" s="383"/>
      <c r="I617" s="383"/>
      <c r="J617" s="383"/>
      <c r="K617" s="383" t="s">
        <v>17345</v>
      </c>
      <c r="L617" s="383"/>
      <c r="M617" s="383"/>
      <c r="N617" s="383" t="s">
        <v>17329</v>
      </c>
      <c r="O617" s="383"/>
      <c r="P617" s="383"/>
      <c r="Q617" s="383"/>
      <c r="R617" s="383"/>
      <c r="S617" s="383"/>
      <c r="T617" s="383"/>
      <c r="U617" s="383"/>
      <c r="V617" s="383"/>
      <c r="W617" s="383"/>
      <c r="X617" s="383"/>
      <c r="Y617" s="397">
        <v>40282</v>
      </c>
      <c r="Z617" s="383"/>
      <c r="AA617" s="383"/>
      <c r="AB617" s="383"/>
      <c r="AC617" s="383"/>
      <c r="AD617" s="383"/>
      <c r="AE617" s="383"/>
      <c r="AF617" s="383"/>
      <c r="AG617" s="383" t="s">
        <v>17282</v>
      </c>
      <c r="AH617" s="387">
        <v>8.80078125</v>
      </c>
      <c r="AI617" s="387">
        <v>151.27352905273438</v>
      </c>
      <c r="AJ617" s="399">
        <v>160.07431030273438</v>
      </c>
      <c r="AK617" s="399">
        <v>16.236339569091797</v>
      </c>
      <c r="AL617" s="388">
        <v>5.4979348237427117E-2</v>
      </c>
      <c r="AM617" s="383" t="s">
        <v>17283</v>
      </c>
      <c r="AN617" s="383" t="s">
        <v>17346</v>
      </c>
      <c r="AO617" s="383"/>
      <c r="AP617" s="383"/>
      <c r="AQ617" s="383"/>
      <c r="AR617" s="389"/>
    </row>
    <row r="618" spans="1:44" x14ac:dyDescent="0.25">
      <c r="A618" s="396" t="s">
        <v>17344</v>
      </c>
      <c r="B618" s="383"/>
      <c r="C618" s="383"/>
      <c r="D618" s="383"/>
      <c r="E618" s="383"/>
      <c r="F618" s="383"/>
      <c r="G618" s="383"/>
      <c r="H618" s="383"/>
      <c r="I618" s="383"/>
      <c r="J618" s="383"/>
      <c r="K618" s="383" t="s">
        <v>17345</v>
      </c>
      <c r="L618" s="383"/>
      <c r="M618" s="383"/>
      <c r="N618" s="383" t="s">
        <v>17329</v>
      </c>
      <c r="O618" s="383"/>
      <c r="P618" s="383"/>
      <c r="Q618" s="383"/>
      <c r="R618" s="383"/>
      <c r="S618" s="383"/>
      <c r="T618" s="383"/>
      <c r="U618" s="383"/>
      <c r="V618" s="383"/>
      <c r="W618" s="383"/>
      <c r="X618" s="383"/>
      <c r="Y618" s="397">
        <v>40282</v>
      </c>
      <c r="Z618" s="383"/>
      <c r="AA618" s="383"/>
      <c r="AB618" s="383"/>
      <c r="AC618" s="383"/>
      <c r="AD618" s="383"/>
      <c r="AE618" s="383"/>
      <c r="AF618" s="383"/>
      <c r="AG618" s="383" t="s">
        <v>17282</v>
      </c>
      <c r="AH618" s="387">
        <v>8.70703125</v>
      </c>
      <c r="AI618" s="387">
        <v>151.16415405273438</v>
      </c>
      <c r="AJ618" s="399">
        <v>159.87118530273438</v>
      </c>
      <c r="AK618" s="399">
        <v>16.235363006591797</v>
      </c>
      <c r="AL618" s="388">
        <v>5.4462792863593526E-2</v>
      </c>
      <c r="AM618" s="383" t="s">
        <v>17283</v>
      </c>
      <c r="AN618" s="383" t="s">
        <v>17346</v>
      </c>
      <c r="AO618" s="383"/>
      <c r="AP618" s="383"/>
      <c r="AQ618" s="383"/>
      <c r="AR618" s="389"/>
    </row>
    <row r="619" spans="1:44" x14ac:dyDescent="0.25">
      <c r="A619" s="396" t="s">
        <v>17344</v>
      </c>
      <c r="B619" s="383"/>
      <c r="C619" s="383"/>
      <c r="D619" s="383"/>
      <c r="E619" s="383"/>
      <c r="F619" s="383"/>
      <c r="G619" s="383"/>
      <c r="H619" s="383"/>
      <c r="I619" s="383"/>
      <c r="J619" s="383"/>
      <c r="K619" s="383" t="s">
        <v>17345</v>
      </c>
      <c r="L619" s="383"/>
      <c r="M619" s="383"/>
      <c r="N619" s="383" t="s">
        <v>17329</v>
      </c>
      <c r="O619" s="383"/>
      <c r="P619" s="383"/>
      <c r="Q619" s="383"/>
      <c r="R619" s="383"/>
      <c r="S619" s="383"/>
      <c r="T619" s="383"/>
      <c r="U619" s="383"/>
      <c r="V619" s="383"/>
      <c r="W619" s="383"/>
      <c r="X619" s="383"/>
      <c r="Y619" s="397">
        <v>40282</v>
      </c>
      <c r="Z619" s="383"/>
      <c r="AA619" s="383"/>
      <c r="AB619" s="383"/>
      <c r="AC619" s="383"/>
      <c r="AD619" s="383"/>
      <c r="AE619" s="383"/>
      <c r="AF619" s="383"/>
      <c r="AG619" s="383" t="s">
        <v>17282</v>
      </c>
      <c r="AH619" s="387">
        <v>8.89453125</v>
      </c>
      <c r="AI619" s="387">
        <v>150.65243530273438</v>
      </c>
      <c r="AJ619" s="399">
        <v>159.54696655273438</v>
      </c>
      <c r="AK619" s="399">
        <v>16.234874725341797</v>
      </c>
      <c r="AL619" s="388">
        <v>5.5748670389544064E-2</v>
      </c>
      <c r="AM619" s="383" t="s">
        <v>17283</v>
      </c>
      <c r="AN619" s="383" t="s">
        <v>17346</v>
      </c>
      <c r="AO619" s="383"/>
      <c r="AP619" s="383"/>
      <c r="AQ619" s="383"/>
      <c r="AR619" s="389"/>
    </row>
    <row r="620" spans="1:44" x14ac:dyDescent="0.25">
      <c r="A620" s="396" t="s">
        <v>17344</v>
      </c>
      <c r="B620" s="383"/>
      <c r="C620" s="383"/>
      <c r="D620" s="383"/>
      <c r="E620" s="383"/>
      <c r="F620" s="383"/>
      <c r="G620" s="383"/>
      <c r="H620" s="383"/>
      <c r="I620" s="383"/>
      <c r="J620" s="383"/>
      <c r="K620" s="383" t="s">
        <v>17345</v>
      </c>
      <c r="L620" s="383"/>
      <c r="M620" s="383"/>
      <c r="N620" s="383" t="s">
        <v>17329</v>
      </c>
      <c r="O620" s="383"/>
      <c r="P620" s="383"/>
      <c r="Q620" s="383"/>
      <c r="R620" s="383"/>
      <c r="S620" s="383"/>
      <c r="T620" s="383"/>
      <c r="U620" s="383"/>
      <c r="V620" s="383"/>
      <c r="W620" s="383"/>
      <c r="X620" s="383"/>
      <c r="Y620" s="397">
        <v>40282</v>
      </c>
      <c r="Z620" s="383"/>
      <c r="AA620" s="383"/>
      <c r="AB620" s="383"/>
      <c r="AC620" s="383"/>
      <c r="AD620" s="383"/>
      <c r="AE620" s="383"/>
      <c r="AF620" s="383"/>
      <c r="AG620" s="383" t="s">
        <v>17282</v>
      </c>
      <c r="AH620" s="387">
        <v>9.0859375</v>
      </c>
      <c r="AI620" s="387">
        <v>150.52743530273438</v>
      </c>
      <c r="AJ620" s="399">
        <v>159.61337280273438</v>
      </c>
      <c r="AK620" s="399">
        <v>16.238780975341797</v>
      </c>
      <c r="AL620" s="388">
        <v>5.6924663268843267E-2</v>
      </c>
      <c r="AM620" s="383" t="s">
        <v>17283</v>
      </c>
      <c r="AN620" s="383" t="s">
        <v>17346</v>
      </c>
      <c r="AO620" s="383"/>
      <c r="AP620" s="383"/>
      <c r="AQ620" s="383"/>
      <c r="AR620" s="389"/>
    </row>
    <row r="621" spans="1:44" x14ac:dyDescent="0.25">
      <c r="A621" s="396" t="s">
        <v>17344</v>
      </c>
      <c r="B621" s="383"/>
      <c r="C621" s="383"/>
      <c r="D621" s="383"/>
      <c r="E621" s="383"/>
      <c r="F621" s="383"/>
      <c r="G621" s="383"/>
      <c r="H621" s="383"/>
      <c r="I621" s="383"/>
      <c r="J621" s="383"/>
      <c r="K621" s="383" t="s">
        <v>17345</v>
      </c>
      <c r="L621" s="383"/>
      <c r="M621" s="383"/>
      <c r="N621" s="383" t="s">
        <v>17329</v>
      </c>
      <c r="O621" s="383"/>
      <c r="P621" s="383"/>
      <c r="Q621" s="383"/>
      <c r="R621" s="383"/>
      <c r="S621" s="383"/>
      <c r="T621" s="383"/>
      <c r="U621" s="383"/>
      <c r="V621" s="383"/>
      <c r="W621" s="383"/>
      <c r="X621" s="383"/>
      <c r="Y621" s="397">
        <v>40282</v>
      </c>
      <c r="Z621" s="383"/>
      <c r="AA621" s="383"/>
      <c r="AB621" s="383"/>
      <c r="AC621" s="383"/>
      <c r="AD621" s="383"/>
      <c r="AE621" s="383"/>
      <c r="AF621" s="383"/>
      <c r="AG621" s="383" t="s">
        <v>17282</v>
      </c>
      <c r="AH621" s="387">
        <v>9.4140625</v>
      </c>
      <c r="AI621" s="387">
        <v>150.22665405273438</v>
      </c>
      <c r="AJ621" s="399">
        <v>159.64071655273438</v>
      </c>
      <c r="AK621" s="399">
        <v>16.238780975341797</v>
      </c>
      <c r="AL621" s="388">
        <v>5.8970309726029312E-2</v>
      </c>
      <c r="AM621" s="383" t="s">
        <v>17283</v>
      </c>
      <c r="AN621" s="383" t="s">
        <v>17346</v>
      </c>
      <c r="AO621" s="383"/>
      <c r="AP621" s="383"/>
      <c r="AQ621" s="383"/>
      <c r="AR621" s="389"/>
    </row>
    <row r="622" spans="1:44" x14ac:dyDescent="0.25">
      <c r="A622" s="396" t="s">
        <v>17344</v>
      </c>
      <c r="B622" s="383"/>
      <c r="C622" s="383"/>
      <c r="D622" s="383"/>
      <c r="E622" s="383"/>
      <c r="F622" s="383"/>
      <c r="G622" s="383"/>
      <c r="H622" s="383"/>
      <c r="I622" s="383"/>
      <c r="J622" s="383"/>
      <c r="K622" s="383" t="s">
        <v>17345</v>
      </c>
      <c r="L622" s="383"/>
      <c r="M622" s="383"/>
      <c r="N622" s="383" t="s">
        <v>17329</v>
      </c>
      <c r="O622" s="383"/>
      <c r="P622" s="383"/>
      <c r="Q622" s="383"/>
      <c r="R622" s="383"/>
      <c r="S622" s="383"/>
      <c r="T622" s="383"/>
      <c r="U622" s="383"/>
      <c r="V622" s="383"/>
      <c r="W622" s="383"/>
      <c r="X622" s="383"/>
      <c r="Y622" s="397">
        <v>40282</v>
      </c>
      <c r="Z622" s="383"/>
      <c r="AA622" s="383"/>
      <c r="AB622" s="383"/>
      <c r="AC622" s="383"/>
      <c r="AD622" s="383"/>
      <c r="AE622" s="383"/>
      <c r="AF622" s="383"/>
      <c r="AG622" s="383" t="s">
        <v>17282</v>
      </c>
      <c r="AH622" s="387">
        <v>9.3984375</v>
      </c>
      <c r="AI622" s="387">
        <v>150.47665405273438</v>
      </c>
      <c r="AJ622" s="399">
        <v>159.87509155273438</v>
      </c>
      <c r="AK622" s="399">
        <v>16.244640350341797</v>
      </c>
      <c r="AL622" s="388">
        <v>5.8786127399338819E-2</v>
      </c>
      <c r="AM622" s="383" t="s">
        <v>17283</v>
      </c>
      <c r="AN622" s="383" t="s">
        <v>17346</v>
      </c>
      <c r="AO622" s="383"/>
      <c r="AP622" s="383"/>
      <c r="AQ622" s="383"/>
      <c r="AR622" s="389"/>
    </row>
    <row r="623" spans="1:44" x14ac:dyDescent="0.25">
      <c r="A623" s="396" t="s">
        <v>17344</v>
      </c>
      <c r="B623" s="383"/>
      <c r="C623" s="383"/>
      <c r="D623" s="383"/>
      <c r="E623" s="383"/>
      <c r="F623" s="383"/>
      <c r="G623" s="383"/>
      <c r="H623" s="383"/>
      <c r="I623" s="383"/>
      <c r="J623" s="383"/>
      <c r="K623" s="383" t="s">
        <v>17345</v>
      </c>
      <c r="L623" s="383"/>
      <c r="M623" s="383"/>
      <c r="N623" s="383" t="s">
        <v>17329</v>
      </c>
      <c r="O623" s="383"/>
      <c r="P623" s="383"/>
      <c r="Q623" s="383"/>
      <c r="R623" s="383"/>
      <c r="S623" s="383"/>
      <c r="T623" s="383"/>
      <c r="U623" s="383"/>
      <c r="V623" s="383"/>
      <c r="W623" s="383"/>
      <c r="X623" s="383"/>
      <c r="Y623" s="397">
        <v>40282</v>
      </c>
      <c r="Z623" s="383"/>
      <c r="AA623" s="383"/>
      <c r="AB623" s="383"/>
      <c r="AC623" s="383"/>
      <c r="AD623" s="383"/>
      <c r="AE623" s="383"/>
      <c r="AF623" s="383"/>
      <c r="AG623" s="383" t="s">
        <v>17282</v>
      </c>
      <c r="AH623" s="387">
        <v>9.30859375</v>
      </c>
      <c r="AI623" s="387">
        <v>149.94932556152344</v>
      </c>
      <c r="AJ623" s="399">
        <v>159.25791931152344</v>
      </c>
      <c r="AK623" s="399">
        <v>16.23878288269043</v>
      </c>
      <c r="AL623" s="388">
        <v>5.8449801367751873E-2</v>
      </c>
      <c r="AM623" s="383" t="s">
        <v>17283</v>
      </c>
      <c r="AN623" s="383" t="s">
        <v>17346</v>
      </c>
      <c r="AO623" s="383"/>
      <c r="AP623" s="383"/>
      <c r="AQ623" s="383"/>
      <c r="AR623" s="389"/>
    </row>
    <row r="624" spans="1:44" x14ac:dyDescent="0.25">
      <c r="A624" s="396" t="s">
        <v>17344</v>
      </c>
      <c r="B624" s="383"/>
      <c r="C624" s="383"/>
      <c r="D624" s="383"/>
      <c r="E624" s="383"/>
      <c r="F624" s="383"/>
      <c r="G624" s="383"/>
      <c r="H624" s="383"/>
      <c r="I624" s="383"/>
      <c r="J624" s="383"/>
      <c r="K624" s="383" t="s">
        <v>17345</v>
      </c>
      <c r="L624" s="383"/>
      <c r="M624" s="383"/>
      <c r="N624" s="383" t="s">
        <v>17329</v>
      </c>
      <c r="O624" s="383"/>
      <c r="P624" s="383"/>
      <c r="Q624" s="383"/>
      <c r="R624" s="383"/>
      <c r="S624" s="383"/>
      <c r="T624" s="383"/>
      <c r="U624" s="383"/>
      <c r="V624" s="383"/>
      <c r="W624" s="383"/>
      <c r="X624" s="383"/>
      <c r="Y624" s="397">
        <v>40282</v>
      </c>
      <c r="Z624" s="383"/>
      <c r="AA624" s="383"/>
      <c r="AB624" s="383"/>
      <c r="AC624" s="383"/>
      <c r="AD624" s="383"/>
      <c r="AE624" s="383"/>
      <c r="AF624" s="383"/>
      <c r="AG624" s="383" t="s">
        <v>17282</v>
      </c>
      <c r="AH624" s="387">
        <v>10.015625</v>
      </c>
      <c r="AI624" s="387">
        <v>149.62120056152344</v>
      </c>
      <c r="AJ624" s="399">
        <v>159.63682556152344</v>
      </c>
      <c r="AK624" s="399">
        <v>16.23780632019043</v>
      </c>
      <c r="AL624" s="388">
        <v>6.2740066176898604E-2</v>
      </c>
      <c r="AM624" s="383" t="s">
        <v>17283</v>
      </c>
      <c r="AN624" s="383" t="s">
        <v>17346</v>
      </c>
      <c r="AO624" s="383"/>
      <c r="AP624" s="383"/>
      <c r="AQ624" s="383"/>
      <c r="AR624" s="389"/>
    </row>
    <row r="625" spans="1:44" x14ac:dyDescent="0.25">
      <c r="A625" s="396" t="s">
        <v>17344</v>
      </c>
      <c r="B625" s="383"/>
      <c r="C625" s="383"/>
      <c r="D625" s="383"/>
      <c r="E625" s="383"/>
      <c r="F625" s="383"/>
      <c r="G625" s="383"/>
      <c r="H625" s="383"/>
      <c r="I625" s="383"/>
      <c r="J625" s="383"/>
      <c r="K625" s="383" t="s">
        <v>17345</v>
      </c>
      <c r="L625" s="383"/>
      <c r="M625" s="383"/>
      <c r="N625" s="383" t="s">
        <v>17329</v>
      </c>
      <c r="O625" s="383"/>
      <c r="P625" s="383"/>
      <c r="Q625" s="383"/>
      <c r="R625" s="383"/>
      <c r="S625" s="383"/>
      <c r="T625" s="383"/>
      <c r="U625" s="383"/>
      <c r="V625" s="383"/>
      <c r="W625" s="383"/>
      <c r="X625" s="383"/>
      <c r="Y625" s="397">
        <v>40282</v>
      </c>
      <c r="Z625" s="383"/>
      <c r="AA625" s="383"/>
      <c r="AB625" s="383"/>
      <c r="AC625" s="383"/>
      <c r="AD625" s="383"/>
      <c r="AE625" s="383"/>
      <c r="AF625" s="383"/>
      <c r="AG625" s="383" t="s">
        <v>17282</v>
      </c>
      <c r="AH625" s="387">
        <v>9.92578125</v>
      </c>
      <c r="AI625" s="387">
        <v>149.69932556152344</v>
      </c>
      <c r="AJ625" s="399">
        <v>159.62510681152344</v>
      </c>
      <c r="AK625" s="399">
        <v>16.23927116394043</v>
      </c>
      <c r="AL625" s="388">
        <v>6.218182996563202E-2</v>
      </c>
      <c r="AM625" s="383" t="s">
        <v>17283</v>
      </c>
      <c r="AN625" s="383" t="s">
        <v>17346</v>
      </c>
      <c r="AO625" s="383"/>
      <c r="AP625" s="383"/>
      <c r="AQ625" s="383"/>
      <c r="AR625" s="389"/>
    </row>
    <row r="626" spans="1:44" x14ac:dyDescent="0.25">
      <c r="A626" s="396" t="s">
        <v>17344</v>
      </c>
      <c r="B626" s="383"/>
      <c r="C626" s="383"/>
      <c r="D626" s="383"/>
      <c r="E626" s="383"/>
      <c r="F626" s="383"/>
      <c r="G626" s="383"/>
      <c r="H626" s="383"/>
      <c r="I626" s="383"/>
      <c r="J626" s="383"/>
      <c r="K626" s="383" t="s">
        <v>17345</v>
      </c>
      <c r="L626" s="383"/>
      <c r="M626" s="383"/>
      <c r="N626" s="383" t="s">
        <v>17329</v>
      </c>
      <c r="O626" s="383"/>
      <c r="P626" s="383"/>
      <c r="Q626" s="383"/>
      <c r="R626" s="383"/>
      <c r="S626" s="383"/>
      <c r="T626" s="383"/>
      <c r="U626" s="383"/>
      <c r="V626" s="383"/>
      <c r="W626" s="383"/>
      <c r="X626" s="383"/>
      <c r="Y626" s="397">
        <v>40282</v>
      </c>
      <c r="Z626" s="383"/>
      <c r="AA626" s="383"/>
      <c r="AB626" s="383"/>
      <c r="AC626" s="383"/>
      <c r="AD626" s="383"/>
      <c r="AE626" s="383"/>
      <c r="AF626" s="383"/>
      <c r="AG626" s="383" t="s">
        <v>17282</v>
      </c>
      <c r="AH626" s="387">
        <v>9.6328125</v>
      </c>
      <c r="AI626" s="387">
        <v>149.95323181152344</v>
      </c>
      <c r="AJ626" s="399">
        <v>159.58604431152344</v>
      </c>
      <c r="AK626" s="399">
        <v>16.23634147644043</v>
      </c>
      <c r="AL626" s="388">
        <v>6.0361246132500518E-2</v>
      </c>
      <c r="AM626" s="383" t="s">
        <v>17283</v>
      </c>
      <c r="AN626" s="383" t="s">
        <v>17346</v>
      </c>
      <c r="AO626" s="383"/>
      <c r="AP626" s="383"/>
      <c r="AQ626" s="383"/>
      <c r="AR626" s="389"/>
    </row>
    <row r="627" spans="1:44" x14ac:dyDescent="0.25">
      <c r="A627" s="396" t="s">
        <v>17344</v>
      </c>
      <c r="B627" s="383"/>
      <c r="C627" s="383"/>
      <c r="D627" s="383"/>
      <c r="E627" s="383"/>
      <c r="F627" s="383"/>
      <c r="G627" s="383"/>
      <c r="H627" s="383"/>
      <c r="I627" s="383"/>
      <c r="J627" s="383"/>
      <c r="K627" s="383" t="s">
        <v>17345</v>
      </c>
      <c r="L627" s="383"/>
      <c r="M627" s="383"/>
      <c r="N627" s="383" t="s">
        <v>17329</v>
      </c>
      <c r="O627" s="383"/>
      <c r="P627" s="383"/>
      <c r="Q627" s="383"/>
      <c r="R627" s="383"/>
      <c r="S627" s="383"/>
      <c r="T627" s="383"/>
      <c r="U627" s="383"/>
      <c r="V627" s="383"/>
      <c r="W627" s="383"/>
      <c r="X627" s="383"/>
      <c r="Y627" s="397">
        <v>40282</v>
      </c>
      <c r="Z627" s="383"/>
      <c r="AA627" s="383"/>
      <c r="AB627" s="383"/>
      <c r="AC627" s="383"/>
      <c r="AD627" s="383"/>
      <c r="AE627" s="383"/>
      <c r="AF627" s="383"/>
      <c r="AG627" s="383" t="s">
        <v>17282</v>
      </c>
      <c r="AH627" s="387">
        <v>9.71484375</v>
      </c>
      <c r="AI627" s="387">
        <v>150.10557556152344</v>
      </c>
      <c r="AJ627" s="399">
        <v>159.82041931152344</v>
      </c>
      <c r="AK627" s="399">
        <v>16.23927116394043</v>
      </c>
      <c r="AL627" s="388">
        <v>6.0785998383997085E-2</v>
      </c>
      <c r="AM627" s="383" t="s">
        <v>17283</v>
      </c>
      <c r="AN627" s="383" t="s">
        <v>17346</v>
      </c>
      <c r="AO627" s="383"/>
      <c r="AP627" s="383"/>
      <c r="AQ627" s="383"/>
      <c r="AR627" s="389"/>
    </row>
    <row r="628" spans="1:44" x14ac:dyDescent="0.25">
      <c r="A628" s="396" t="s">
        <v>17344</v>
      </c>
      <c r="B628" s="383"/>
      <c r="C628" s="383"/>
      <c r="D628" s="383"/>
      <c r="E628" s="383"/>
      <c r="F628" s="383"/>
      <c r="G628" s="383"/>
      <c r="H628" s="383"/>
      <c r="I628" s="383"/>
      <c r="J628" s="383"/>
      <c r="K628" s="383" t="s">
        <v>17345</v>
      </c>
      <c r="L628" s="383"/>
      <c r="M628" s="383"/>
      <c r="N628" s="383" t="s">
        <v>17329</v>
      </c>
      <c r="O628" s="383"/>
      <c r="P628" s="383"/>
      <c r="Q628" s="383"/>
      <c r="R628" s="383"/>
      <c r="S628" s="383"/>
      <c r="T628" s="383"/>
      <c r="U628" s="383"/>
      <c r="V628" s="383"/>
      <c r="W628" s="383"/>
      <c r="X628" s="383"/>
      <c r="Y628" s="397">
        <v>40282</v>
      </c>
      <c r="Z628" s="383"/>
      <c r="AA628" s="383"/>
      <c r="AB628" s="383"/>
      <c r="AC628" s="383"/>
      <c r="AD628" s="383"/>
      <c r="AE628" s="383"/>
      <c r="AF628" s="383"/>
      <c r="AG628" s="383" t="s">
        <v>17282</v>
      </c>
      <c r="AH628" s="387">
        <v>9.61328125</v>
      </c>
      <c r="AI628" s="387">
        <v>150.08995056152344</v>
      </c>
      <c r="AJ628" s="399">
        <v>159.70323181152344</v>
      </c>
      <c r="AK628" s="399">
        <v>16.24073600769043</v>
      </c>
      <c r="AL628" s="388">
        <v>6.0194656933087502E-2</v>
      </c>
      <c r="AM628" s="383" t="s">
        <v>17283</v>
      </c>
      <c r="AN628" s="383" t="s">
        <v>17346</v>
      </c>
      <c r="AO628" s="383"/>
      <c r="AP628" s="383"/>
      <c r="AQ628" s="383"/>
      <c r="AR628" s="389"/>
    </row>
    <row r="629" spans="1:44" x14ac:dyDescent="0.25">
      <c r="A629" s="396" t="s">
        <v>17344</v>
      </c>
      <c r="B629" s="383"/>
      <c r="C629" s="383"/>
      <c r="D629" s="383"/>
      <c r="E629" s="383"/>
      <c r="F629" s="383"/>
      <c r="G629" s="383"/>
      <c r="H629" s="383"/>
      <c r="I629" s="383"/>
      <c r="J629" s="383"/>
      <c r="K629" s="383" t="s">
        <v>17345</v>
      </c>
      <c r="L629" s="383"/>
      <c r="M629" s="383"/>
      <c r="N629" s="383" t="s">
        <v>17329</v>
      </c>
      <c r="O629" s="383"/>
      <c r="P629" s="383"/>
      <c r="Q629" s="383"/>
      <c r="R629" s="383"/>
      <c r="S629" s="383"/>
      <c r="T629" s="383"/>
      <c r="U629" s="383"/>
      <c r="V629" s="383"/>
      <c r="W629" s="383"/>
      <c r="X629" s="383"/>
      <c r="Y629" s="397">
        <v>40282</v>
      </c>
      <c r="Z629" s="383"/>
      <c r="AA629" s="383"/>
      <c r="AB629" s="383"/>
      <c r="AC629" s="383"/>
      <c r="AD629" s="383"/>
      <c r="AE629" s="383"/>
      <c r="AF629" s="383"/>
      <c r="AG629" s="383" t="s">
        <v>17282</v>
      </c>
      <c r="AH629" s="387">
        <v>9.62890625</v>
      </c>
      <c r="AI629" s="387">
        <v>149.98057556152344</v>
      </c>
      <c r="AJ629" s="399">
        <v>159.60948181152344</v>
      </c>
      <c r="AK629" s="399">
        <v>16.23780632019043</v>
      </c>
      <c r="AL629" s="388">
        <v>6.0327908722681005E-2</v>
      </c>
      <c r="AM629" s="383" t="s">
        <v>17283</v>
      </c>
      <c r="AN629" s="383" t="s">
        <v>17346</v>
      </c>
      <c r="AO629" s="383"/>
      <c r="AP629" s="383"/>
      <c r="AQ629" s="383"/>
      <c r="AR629" s="389"/>
    </row>
    <row r="630" spans="1:44" x14ac:dyDescent="0.25">
      <c r="A630" s="396" t="s">
        <v>17344</v>
      </c>
      <c r="B630" s="383"/>
      <c r="C630" s="383"/>
      <c r="D630" s="383"/>
      <c r="E630" s="383"/>
      <c r="F630" s="383"/>
      <c r="G630" s="383"/>
      <c r="H630" s="383"/>
      <c r="I630" s="383"/>
      <c r="J630" s="383"/>
      <c r="K630" s="383" t="s">
        <v>17345</v>
      </c>
      <c r="L630" s="383"/>
      <c r="M630" s="383"/>
      <c r="N630" s="383" t="s">
        <v>17329</v>
      </c>
      <c r="O630" s="383"/>
      <c r="P630" s="383"/>
      <c r="Q630" s="383"/>
      <c r="R630" s="383"/>
      <c r="S630" s="383"/>
      <c r="T630" s="383"/>
      <c r="U630" s="383"/>
      <c r="V630" s="383"/>
      <c r="W630" s="383"/>
      <c r="X630" s="383"/>
      <c r="Y630" s="397">
        <v>40282</v>
      </c>
      <c r="Z630" s="383"/>
      <c r="AA630" s="383"/>
      <c r="AB630" s="383"/>
      <c r="AC630" s="383"/>
      <c r="AD630" s="383"/>
      <c r="AE630" s="383"/>
      <c r="AF630" s="383"/>
      <c r="AG630" s="383" t="s">
        <v>17282</v>
      </c>
      <c r="AH630" s="387">
        <v>9.24609375</v>
      </c>
      <c r="AI630" s="387">
        <v>150.51963806152344</v>
      </c>
      <c r="AJ630" s="399">
        <v>159.76573181152344</v>
      </c>
      <c r="AK630" s="399">
        <v>16.23585319519043</v>
      </c>
      <c r="AL630" s="388">
        <v>5.7872821944743885E-2</v>
      </c>
      <c r="AM630" s="383" t="s">
        <v>17283</v>
      </c>
      <c r="AN630" s="383" t="s">
        <v>17346</v>
      </c>
      <c r="AO630" s="383"/>
      <c r="AP630" s="383"/>
      <c r="AQ630" s="383"/>
      <c r="AR630" s="389"/>
    </row>
    <row r="631" spans="1:44" x14ac:dyDescent="0.25">
      <c r="A631" s="396" t="s">
        <v>17344</v>
      </c>
      <c r="B631" s="383"/>
      <c r="C631" s="383"/>
      <c r="D631" s="383"/>
      <c r="E631" s="383"/>
      <c r="F631" s="383"/>
      <c r="G631" s="383"/>
      <c r="H631" s="383"/>
      <c r="I631" s="383"/>
      <c r="J631" s="383"/>
      <c r="K631" s="383" t="s">
        <v>17345</v>
      </c>
      <c r="L631" s="383"/>
      <c r="M631" s="383"/>
      <c r="N631" s="383" t="s">
        <v>17329</v>
      </c>
      <c r="O631" s="383"/>
      <c r="P631" s="383"/>
      <c r="Q631" s="383"/>
      <c r="R631" s="383"/>
      <c r="S631" s="383"/>
      <c r="T631" s="383"/>
      <c r="U631" s="383"/>
      <c r="V631" s="383"/>
      <c r="W631" s="383"/>
      <c r="X631" s="383"/>
      <c r="Y631" s="397">
        <v>40282</v>
      </c>
      <c r="Z631" s="383"/>
      <c r="AA631" s="383"/>
      <c r="AB631" s="383"/>
      <c r="AC631" s="383"/>
      <c r="AD631" s="383"/>
      <c r="AE631" s="383"/>
      <c r="AF631" s="383"/>
      <c r="AG631" s="383" t="s">
        <v>17282</v>
      </c>
      <c r="AH631" s="387">
        <v>9.484375</v>
      </c>
      <c r="AI631" s="387">
        <v>150.1328125</v>
      </c>
      <c r="AJ631" s="399">
        <v>159.6171875</v>
      </c>
      <c r="AK631" s="399">
        <v>16.23486328125</v>
      </c>
      <c r="AL631" s="388">
        <v>5.9419509568792522E-2</v>
      </c>
      <c r="AM631" s="383" t="s">
        <v>17283</v>
      </c>
      <c r="AN631" s="383" t="s">
        <v>17346</v>
      </c>
      <c r="AO631" s="383"/>
      <c r="AP631" s="383"/>
      <c r="AQ631" s="383"/>
      <c r="AR631" s="389"/>
    </row>
    <row r="632" spans="1:44" x14ac:dyDescent="0.25">
      <c r="A632" s="396" t="s">
        <v>17344</v>
      </c>
      <c r="B632" s="383"/>
      <c r="C632" s="383"/>
      <c r="D632" s="383"/>
      <c r="E632" s="383"/>
      <c r="F632" s="383"/>
      <c r="G632" s="383"/>
      <c r="H632" s="383"/>
      <c r="I632" s="383"/>
      <c r="J632" s="383"/>
      <c r="K632" s="383" t="s">
        <v>17345</v>
      </c>
      <c r="L632" s="383"/>
      <c r="M632" s="383"/>
      <c r="N632" s="383" t="s">
        <v>17329</v>
      </c>
      <c r="O632" s="383"/>
      <c r="P632" s="383"/>
      <c r="Q632" s="383"/>
      <c r="R632" s="383"/>
      <c r="S632" s="383"/>
      <c r="T632" s="383"/>
      <c r="U632" s="383"/>
      <c r="V632" s="383"/>
      <c r="W632" s="383"/>
      <c r="X632" s="383"/>
      <c r="Y632" s="397">
        <v>40282</v>
      </c>
      <c r="Z632" s="383"/>
      <c r="AA632" s="383"/>
      <c r="AB632" s="383"/>
      <c r="AC632" s="383"/>
      <c r="AD632" s="383"/>
      <c r="AE632" s="383"/>
      <c r="AF632" s="383"/>
      <c r="AG632" s="383" t="s">
        <v>17282</v>
      </c>
      <c r="AH632" s="387">
        <v>9.45703125</v>
      </c>
      <c r="AI632" s="387">
        <v>150.27734375</v>
      </c>
      <c r="AJ632" s="399">
        <v>159.734375</v>
      </c>
      <c r="AK632" s="399">
        <v>16.240234375</v>
      </c>
      <c r="AL632" s="388">
        <v>5.9204734422380903E-2</v>
      </c>
      <c r="AM632" s="383" t="s">
        <v>17283</v>
      </c>
      <c r="AN632" s="383" t="s">
        <v>17346</v>
      </c>
      <c r="AO632" s="383"/>
      <c r="AP632" s="383"/>
      <c r="AQ632" s="383"/>
      <c r="AR632" s="389"/>
    </row>
    <row r="633" spans="1:44" x14ac:dyDescent="0.25">
      <c r="A633" s="396" t="s">
        <v>17344</v>
      </c>
      <c r="B633" s="383"/>
      <c r="C633" s="383"/>
      <c r="D633" s="383"/>
      <c r="E633" s="383"/>
      <c r="F633" s="383"/>
      <c r="G633" s="383"/>
      <c r="H633" s="383"/>
      <c r="I633" s="383"/>
      <c r="J633" s="383"/>
      <c r="K633" s="383" t="s">
        <v>17345</v>
      </c>
      <c r="L633" s="383"/>
      <c r="M633" s="383"/>
      <c r="N633" s="383" t="s">
        <v>17329</v>
      </c>
      <c r="O633" s="383"/>
      <c r="P633" s="383"/>
      <c r="Q633" s="383"/>
      <c r="R633" s="383"/>
      <c r="S633" s="383"/>
      <c r="T633" s="383"/>
      <c r="U633" s="383"/>
      <c r="V633" s="383"/>
      <c r="W633" s="383"/>
      <c r="X633" s="383"/>
      <c r="Y633" s="397">
        <v>40282</v>
      </c>
      <c r="Z633" s="383"/>
      <c r="AA633" s="383"/>
      <c r="AB633" s="383"/>
      <c r="AC633" s="383"/>
      <c r="AD633" s="383"/>
      <c r="AE633" s="383"/>
      <c r="AF633" s="383"/>
      <c r="AG633" s="383" t="s">
        <v>17282</v>
      </c>
      <c r="AH633" s="387">
        <v>9.4296875</v>
      </c>
      <c r="AI633" s="387">
        <v>150.4375</v>
      </c>
      <c r="AJ633" s="399">
        <v>159.8671875</v>
      </c>
      <c r="AK633" s="399">
        <v>16.23974609375</v>
      </c>
      <c r="AL633" s="388">
        <v>5.8984508625323756E-2</v>
      </c>
      <c r="AM633" s="383" t="s">
        <v>17283</v>
      </c>
      <c r="AN633" s="383" t="s">
        <v>17346</v>
      </c>
      <c r="AO633" s="383"/>
      <c r="AP633" s="383"/>
      <c r="AQ633" s="383"/>
      <c r="AR633" s="389"/>
    </row>
    <row r="634" spans="1:44" x14ac:dyDescent="0.25">
      <c r="A634" s="396" t="s">
        <v>17344</v>
      </c>
      <c r="B634" s="383"/>
      <c r="C634" s="383"/>
      <c r="D634" s="383"/>
      <c r="E634" s="383"/>
      <c r="F634" s="383"/>
      <c r="G634" s="383"/>
      <c r="H634" s="383"/>
      <c r="I634" s="383"/>
      <c r="J634" s="383"/>
      <c r="K634" s="383" t="s">
        <v>17345</v>
      </c>
      <c r="L634" s="383"/>
      <c r="M634" s="383"/>
      <c r="N634" s="383" t="s">
        <v>17329</v>
      </c>
      <c r="O634" s="383"/>
      <c r="P634" s="383"/>
      <c r="Q634" s="383"/>
      <c r="R634" s="383"/>
      <c r="S634" s="383"/>
      <c r="T634" s="383"/>
      <c r="U634" s="383"/>
      <c r="V634" s="383"/>
      <c r="W634" s="383"/>
      <c r="X634" s="383"/>
      <c r="Y634" s="397">
        <v>40282</v>
      </c>
      <c r="Z634" s="383"/>
      <c r="AA634" s="383"/>
      <c r="AB634" s="383"/>
      <c r="AC634" s="383"/>
      <c r="AD634" s="383"/>
      <c r="AE634" s="383"/>
      <c r="AF634" s="383"/>
      <c r="AG634" s="383" t="s">
        <v>17282</v>
      </c>
      <c r="AH634" s="387">
        <v>9.609375</v>
      </c>
      <c r="AI634" s="387">
        <v>150.0078125</v>
      </c>
      <c r="AJ634" s="399">
        <v>159.6171875</v>
      </c>
      <c r="AK634" s="399">
        <v>16.23974609375</v>
      </c>
      <c r="AL634" s="388">
        <v>6.0202633253389461E-2</v>
      </c>
      <c r="AM634" s="383" t="s">
        <v>17283</v>
      </c>
      <c r="AN634" s="383" t="s">
        <v>17346</v>
      </c>
      <c r="AO634" s="383"/>
      <c r="AP634" s="383"/>
      <c r="AQ634" s="383"/>
      <c r="AR634" s="389"/>
    </row>
    <row r="635" spans="1:44" x14ac:dyDescent="0.25">
      <c r="A635" s="396" t="s">
        <v>17344</v>
      </c>
      <c r="B635" s="383"/>
      <c r="C635" s="383"/>
      <c r="D635" s="383"/>
      <c r="E635" s="383"/>
      <c r="F635" s="383"/>
      <c r="G635" s="383"/>
      <c r="H635" s="383"/>
      <c r="I635" s="383"/>
      <c r="J635" s="383"/>
      <c r="K635" s="383" t="s">
        <v>17345</v>
      </c>
      <c r="L635" s="383"/>
      <c r="M635" s="383"/>
      <c r="N635" s="383" t="s">
        <v>17329</v>
      </c>
      <c r="O635" s="383"/>
      <c r="P635" s="383"/>
      <c r="Q635" s="383"/>
      <c r="R635" s="383"/>
      <c r="S635" s="383"/>
      <c r="T635" s="383"/>
      <c r="U635" s="383"/>
      <c r="V635" s="383"/>
      <c r="W635" s="383"/>
      <c r="X635" s="383"/>
      <c r="Y635" s="397">
        <v>40282</v>
      </c>
      <c r="Z635" s="383"/>
      <c r="AA635" s="383"/>
      <c r="AB635" s="383"/>
      <c r="AC635" s="383"/>
      <c r="AD635" s="383"/>
      <c r="AE635" s="383"/>
      <c r="AF635" s="383"/>
      <c r="AG635" s="383" t="s">
        <v>17282</v>
      </c>
      <c r="AH635" s="387">
        <v>9.8359375</v>
      </c>
      <c r="AI635" s="387">
        <v>149.86328125</v>
      </c>
      <c r="AJ635" s="399">
        <v>159.69921875</v>
      </c>
      <c r="AK635" s="399">
        <v>16.24169921875</v>
      </c>
      <c r="AL635" s="388">
        <v>6.1590392094513613E-2</v>
      </c>
      <c r="AM635" s="383" t="s">
        <v>17283</v>
      </c>
      <c r="AN635" s="383" t="s">
        <v>17346</v>
      </c>
      <c r="AO635" s="383"/>
      <c r="AP635" s="383"/>
      <c r="AQ635" s="383"/>
      <c r="AR635" s="389"/>
    </row>
    <row r="636" spans="1:44" x14ac:dyDescent="0.25">
      <c r="A636" s="396" t="s">
        <v>17344</v>
      </c>
      <c r="B636" s="383"/>
      <c r="C636" s="383"/>
      <c r="D636" s="383"/>
      <c r="E636" s="383"/>
      <c r="F636" s="383"/>
      <c r="G636" s="383"/>
      <c r="H636" s="383"/>
      <c r="I636" s="383"/>
      <c r="J636" s="383"/>
      <c r="K636" s="383" t="s">
        <v>17345</v>
      </c>
      <c r="L636" s="383"/>
      <c r="M636" s="383"/>
      <c r="N636" s="383" t="s">
        <v>17329</v>
      </c>
      <c r="O636" s="383"/>
      <c r="P636" s="383"/>
      <c r="Q636" s="383"/>
      <c r="R636" s="383"/>
      <c r="S636" s="383"/>
      <c r="T636" s="383"/>
      <c r="U636" s="383"/>
      <c r="V636" s="383"/>
      <c r="W636" s="383"/>
      <c r="X636" s="383"/>
      <c r="Y636" s="397">
        <v>40282</v>
      </c>
      <c r="Z636" s="383"/>
      <c r="AA636" s="383"/>
      <c r="AB636" s="383"/>
      <c r="AC636" s="383"/>
      <c r="AD636" s="383"/>
      <c r="AE636" s="383"/>
      <c r="AF636" s="383"/>
      <c r="AG636" s="383" t="s">
        <v>17282</v>
      </c>
      <c r="AH636" s="387">
        <v>10.0703125</v>
      </c>
      <c r="AI636" s="387">
        <v>149.984375</v>
      </c>
      <c r="AJ636" s="399">
        <v>160.0546875</v>
      </c>
      <c r="AK636" s="399">
        <v>16.23779296875</v>
      </c>
      <c r="AL636" s="388">
        <v>6.2917947967003465E-2</v>
      </c>
      <c r="AM636" s="383" t="s">
        <v>17283</v>
      </c>
      <c r="AN636" s="383" t="s">
        <v>17346</v>
      </c>
      <c r="AO636" s="383"/>
      <c r="AP636" s="383"/>
      <c r="AQ636" s="383"/>
      <c r="AR636" s="389"/>
    </row>
    <row r="637" spans="1:44" x14ac:dyDescent="0.25">
      <c r="A637" s="396" t="s">
        <v>17344</v>
      </c>
      <c r="B637" s="383"/>
      <c r="C637" s="383"/>
      <c r="D637" s="383"/>
      <c r="E637" s="383"/>
      <c r="F637" s="383"/>
      <c r="G637" s="383"/>
      <c r="H637" s="383"/>
      <c r="I637" s="383"/>
      <c r="J637" s="383"/>
      <c r="K637" s="383" t="s">
        <v>17345</v>
      </c>
      <c r="L637" s="383"/>
      <c r="M637" s="383"/>
      <c r="N637" s="383" t="s">
        <v>17329</v>
      </c>
      <c r="O637" s="383"/>
      <c r="P637" s="383"/>
      <c r="Q637" s="383"/>
      <c r="R637" s="383"/>
      <c r="S637" s="383"/>
      <c r="T637" s="383"/>
      <c r="U637" s="383"/>
      <c r="V637" s="383"/>
      <c r="W637" s="383"/>
      <c r="X637" s="383"/>
      <c r="Y637" s="397">
        <v>40282</v>
      </c>
      <c r="Z637" s="383"/>
      <c r="AA637" s="383"/>
      <c r="AB637" s="383"/>
      <c r="AC637" s="383"/>
      <c r="AD637" s="383"/>
      <c r="AE637" s="383"/>
      <c r="AF637" s="383"/>
      <c r="AG637" s="383" t="s">
        <v>17282</v>
      </c>
      <c r="AH637" s="387">
        <v>9.78515625</v>
      </c>
      <c r="AI637" s="387">
        <v>150.546875</v>
      </c>
      <c r="AJ637" s="399">
        <v>160.33203125</v>
      </c>
      <c r="AK637" s="399">
        <v>16.240234375</v>
      </c>
      <c r="AL637" s="388">
        <v>6.103057619685711E-2</v>
      </c>
      <c r="AM637" s="383" t="s">
        <v>17283</v>
      </c>
      <c r="AN637" s="383" t="s">
        <v>17346</v>
      </c>
      <c r="AO637" s="383"/>
      <c r="AP637" s="383"/>
      <c r="AQ637" s="383"/>
      <c r="AR637" s="389"/>
    </row>
    <row r="638" spans="1:44" x14ac:dyDescent="0.25">
      <c r="A638" s="396" t="s">
        <v>17344</v>
      </c>
      <c r="B638" s="383"/>
      <c r="C638" s="383"/>
      <c r="D638" s="383"/>
      <c r="E638" s="383"/>
      <c r="F638" s="383"/>
      <c r="G638" s="383"/>
      <c r="H638" s="383"/>
      <c r="I638" s="383"/>
      <c r="J638" s="383"/>
      <c r="K638" s="383" t="s">
        <v>17345</v>
      </c>
      <c r="L638" s="383"/>
      <c r="M638" s="383"/>
      <c r="N638" s="383" t="s">
        <v>17329</v>
      </c>
      <c r="O638" s="383"/>
      <c r="P638" s="383"/>
      <c r="Q638" s="383"/>
      <c r="R638" s="383"/>
      <c r="S638" s="383"/>
      <c r="T638" s="383"/>
      <c r="U638" s="383"/>
      <c r="V638" s="383"/>
      <c r="W638" s="383"/>
      <c r="X638" s="383"/>
      <c r="Y638" s="397">
        <v>40282</v>
      </c>
      <c r="Z638" s="383"/>
      <c r="AA638" s="383"/>
      <c r="AB638" s="383"/>
      <c r="AC638" s="383"/>
      <c r="AD638" s="383"/>
      <c r="AE638" s="383"/>
      <c r="AF638" s="383"/>
      <c r="AG638" s="383" t="s">
        <v>17282</v>
      </c>
      <c r="AH638" s="387">
        <v>9.57421875</v>
      </c>
      <c r="AI638" s="387">
        <v>150.7265625</v>
      </c>
      <c r="AJ638" s="399">
        <v>160.30078125</v>
      </c>
      <c r="AK638" s="399">
        <v>16.2421875</v>
      </c>
      <c r="AL638" s="388">
        <v>5.9726588200891877E-2</v>
      </c>
      <c r="AM638" s="383" t="s">
        <v>17283</v>
      </c>
      <c r="AN638" s="383" t="s">
        <v>17346</v>
      </c>
      <c r="AO638" s="383"/>
      <c r="AP638" s="383"/>
      <c r="AQ638" s="383"/>
      <c r="AR638" s="389"/>
    </row>
    <row r="639" spans="1:44" x14ac:dyDescent="0.25">
      <c r="A639" s="396" t="s">
        <v>17344</v>
      </c>
      <c r="B639" s="383"/>
      <c r="C639" s="383"/>
      <c r="D639" s="383"/>
      <c r="E639" s="383"/>
      <c r="F639" s="383"/>
      <c r="G639" s="383"/>
      <c r="H639" s="383"/>
      <c r="I639" s="383"/>
      <c r="J639" s="383"/>
      <c r="K639" s="383" t="s">
        <v>17345</v>
      </c>
      <c r="L639" s="383"/>
      <c r="M639" s="383"/>
      <c r="N639" s="383" t="s">
        <v>17329</v>
      </c>
      <c r="O639" s="383"/>
      <c r="P639" s="383"/>
      <c r="Q639" s="383"/>
      <c r="R639" s="383"/>
      <c r="S639" s="383"/>
      <c r="T639" s="383"/>
      <c r="U639" s="383"/>
      <c r="V639" s="383"/>
      <c r="W639" s="383"/>
      <c r="X639" s="383"/>
      <c r="Y639" s="397">
        <v>40282</v>
      </c>
      <c r="Z639" s="383"/>
      <c r="AA639" s="383"/>
      <c r="AB639" s="383"/>
      <c r="AC639" s="383"/>
      <c r="AD639" s="383"/>
      <c r="AE639" s="383"/>
      <c r="AF639" s="383"/>
      <c r="AG639" s="383" t="s">
        <v>17282</v>
      </c>
      <c r="AH639" s="387">
        <v>9.671875</v>
      </c>
      <c r="AI639" s="387">
        <v>150.2890625</v>
      </c>
      <c r="AJ639" s="399">
        <v>159.9609375</v>
      </c>
      <c r="AK639" s="399">
        <v>16.23681640625</v>
      </c>
      <c r="AL639" s="388">
        <v>6.0463980463980466E-2</v>
      </c>
      <c r="AM639" s="383" t="s">
        <v>17283</v>
      </c>
      <c r="AN639" s="383" t="s">
        <v>17346</v>
      </c>
      <c r="AO639" s="383"/>
      <c r="AP639" s="383"/>
      <c r="AQ639" s="383"/>
      <c r="AR639" s="389"/>
    </row>
    <row r="640" spans="1:44" x14ac:dyDescent="0.25">
      <c r="A640" s="396" t="s">
        <v>17344</v>
      </c>
      <c r="B640" s="383"/>
      <c r="C640" s="383"/>
      <c r="D640" s="383"/>
      <c r="E640" s="383"/>
      <c r="F640" s="383"/>
      <c r="G640" s="383"/>
      <c r="H640" s="383"/>
      <c r="I640" s="383"/>
      <c r="J640" s="383"/>
      <c r="K640" s="383" t="s">
        <v>17345</v>
      </c>
      <c r="L640" s="383"/>
      <c r="M640" s="383"/>
      <c r="N640" s="383" t="s">
        <v>17329</v>
      </c>
      <c r="O640" s="383"/>
      <c r="P640" s="383"/>
      <c r="Q640" s="383"/>
      <c r="R640" s="383"/>
      <c r="S640" s="383"/>
      <c r="T640" s="383"/>
      <c r="U640" s="383"/>
      <c r="V640" s="383"/>
      <c r="W640" s="383"/>
      <c r="X640" s="383"/>
      <c r="Y640" s="397">
        <v>40282</v>
      </c>
      <c r="Z640" s="383"/>
      <c r="AA640" s="383"/>
      <c r="AB640" s="383"/>
      <c r="AC640" s="383"/>
      <c r="AD640" s="383"/>
      <c r="AE640" s="383"/>
      <c r="AF640" s="383"/>
      <c r="AG640" s="383" t="s">
        <v>17282</v>
      </c>
      <c r="AH640" s="387">
        <v>9.86328125</v>
      </c>
      <c r="AI640" s="387">
        <v>150.11720275878906</v>
      </c>
      <c r="AJ640" s="399">
        <v>159.98048400878906</v>
      </c>
      <c r="AK640" s="399">
        <v>16.234376907348633</v>
      </c>
      <c r="AL640" s="388">
        <v>6.1653027937195938E-2</v>
      </c>
      <c r="AM640" s="383" t="s">
        <v>17283</v>
      </c>
      <c r="AN640" s="383" t="s">
        <v>17346</v>
      </c>
      <c r="AO640" s="383"/>
      <c r="AP640" s="383"/>
      <c r="AQ640" s="383"/>
      <c r="AR640" s="389"/>
    </row>
    <row r="641" spans="1:44" x14ac:dyDescent="0.25">
      <c r="A641" s="396" t="s">
        <v>17344</v>
      </c>
      <c r="B641" s="383"/>
      <c r="C641" s="383"/>
      <c r="D641" s="383"/>
      <c r="E641" s="383"/>
      <c r="F641" s="383"/>
      <c r="G641" s="383"/>
      <c r="H641" s="383"/>
      <c r="I641" s="383"/>
      <c r="J641" s="383"/>
      <c r="K641" s="383" t="s">
        <v>17345</v>
      </c>
      <c r="L641" s="383"/>
      <c r="M641" s="383"/>
      <c r="N641" s="383" t="s">
        <v>17329</v>
      </c>
      <c r="O641" s="383"/>
      <c r="P641" s="383"/>
      <c r="Q641" s="383"/>
      <c r="R641" s="383"/>
      <c r="S641" s="383"/>
      <c r="T641" s="383"/>
      <c r="U641" s="383"/>
      <c r="V641" s="383"/>
      <c r="W641" s="383"/>
      <c r="X641" s="383"/>
      <c r="Y641" s="397">
        <v>40282</v>
      </c>
      <c r="Z641" s="383"/>
      <c r="AA641" s="383"/>
      <c r="AB641" s="383"/>
      <c r="AC641" s="383"/>
      <c r="AD641" s="383"/>
      <c r="AE641" s="383"/>
      <c r="AF641" s="383"/>
      <c r="AG641" s="383" t="s">
        <v>17282</v>
      </c>
      <c r="AH641" s="387">
        <v>10.0390625</v>
      </c>
      <c r="AI641" s="387">
        <v>150.11720275878906</v>
      </c>
      <c r="AJ641" s="399">
        <v>160.15626525878906</v>
      </c>
      <c r="AK641" s="399">
        <v>16.229982376098633</v>
      </c>
      <c r="AL641" s="388">
        <v>6.2682920857191224E-2</v>
      </c>
      <c r="AM641" s="383" t="s">
        <v>17283</v>
      </c>
      <c r="AN641" s="383" t="s">
        <v>17346</v>
      </c>
      <c r="AO641" s="383"/>
      <c r="AP641" s="383"/>
      <c r="AQ641" s="383"/>
      <c r="AR641" s="389"/>
    </row>
    <row r="642" spans="1:44" x14ac:dyDescent="0.25">
      <c r="A642" s="396" t="s">
        <v>17344</v>
      </c>
      <c r="B642" s="383"/>
      <c r="C642" s="383"/>
      <c r="D642" s="383"/>
      <c r="E642" s="383"/>
      <c r="F642" s="383"/>
      <c r="G642" s="383"/>
      <c r="H642" s="383"/>
      <c r="I642" s="383"/>
      <c r="J642" s="383"/>
      <c r="K642" s="383" t="s">
        <v>17345</v>
      </c>
      <c r="L642" s="383"/>
      <c r="M642" s="383"/>
      <c r="N642" s="383" t="s">
        <v>17329</v>
      </c>
      <c r="O642" s="383"/>
      <c r="P642" s="383"/>
      <c r="Q642" s="383"/>
      <c r="R642" s="383"/>
      <c r="S642" s="383"/>
      <c r="T642" s="383"/>
      <c r="U642" s="383"/>
      <c r="V642" s="383"/>
      <c r="W642" s="383"/>
      <c r="X642" s="383"/>
      <c r="Y642" s="397">
        <v>40282</v>
      </c>
      <c r="Z642" s="383"/>
      <c r="AA642" s="383"/>
      <c r="AB642" s="383"/>
      <c r="AC642" s="383"/>
      <c r="AD642" s="383"/>
      <c r="AE642" s="383"/>
      <c r="AF642" s="383"/>
      <c r="AG642" s="383" t="s">
        <v>17282</v>
      </c>
      <c r="AH642" s="387">
        <v>10.703125</v>
      </c>
      <c r="AI642" s="387">
        <v>149.67970275878906</v>
      </c>
      <c r="AJ642" s="399">
        <v>160.38282775878906</v>
      </c>
      <c r="AK642" s="399">
        <v>16.233888626098633</v>
      </c>
      <c r="AL642" s="388">
        <v>6.6734856527764785E-2</v>
      </c>
      <c r="AM642" s="383" t="s">
        <v>17283</v>
      </c>
      <c r="AN642" s="383" t="s">
        <v>17346</v>
      </c>
      <c r="AO642" s="383"/>
      <c r="AP642" s="383"/>
      <c r="AQ642" s="383"/>
      <c r="AR642" s="389"/>
    </row>
    <row r="643" spans="1:44" x14ac:dyDescent="0.25">
      <c r="A643" s="396" t="s">
        <v>17344</v>
      </c>
      <c r="B643" s="383"/>
      <c r="C643" s="383"/>
      <c r="D643" s="383"/>
      <c r="E643" s="383"/>
      <c r="F643" s="383"/>
      <c r="G643" s="383"/>
      <c r="H643" s="383"/>
      <c r="I643" s="383"/>
      <c r="J643" s="383"/>
      <c r="K643" s="383" t="s">
        <v>17345</v>
      </c>
      <c r="L643" s="383"/>
      <c r="M643" s="383"/>
      <c r="N643" s="383" t="s">
        <v>17329</v>
      </c>
      <c r="O643" s="383"/>
      <c r="P643" s="383"/>
      <c r="Q643" s="383"/>
      <c r="R643" s="383"/>
      <c r="S643" s="383"/>
      <c r="T643" s="383"/>
      <c r="U643" s="383"/>
      <c r="V643" s="383"/>
      <c r="W643" s="383"/>
      <c r="X643" s="383"/>
      <c r="Y643" s="397">
        <v>40282</v>
      </c>
      <c r="Z643" s="383"/>
      <c r="AA643" s="383"/>
      <c r="AB643" s="383"/>
      <c r="AC643" s="383"/>
      <c r="AD643" s="383"/>
      <c r="AE643" s="383"/>
      <c r="AF643" s="383"/>
      <c r="AG643" s="383" t="s">
        <v>17282</v>
      </c>
      <c r="AH643" s="387">
        <v>10.2109375</v>
      </c>
      <c r="AI643" s="387">
        <v>149.74220275878906</v>
      </c>
      <c r="AJ643" s="399">
        <v>159.95314025878906</v>
      </c>
      <c r="AK643" s="399">
        <v>16.240724563598633</v>
      </c>
      <c r="AL643" s="388">
        <v>6.3837055549391952E-2</v>
      </c>
      <c r="AM643" s="383" t="s">
        <v>17283</v>
      </c>
      <c r="AN643" s="383" t="s">
        <v>17346</v>
      </c>
      <c r="AO643" s="383"/>
      <c r="AP643" s="383"/>
      <c r="AQ643" s="383"/>
      <c r="AR643" s="389"/>
    </row>
    <row r="644" spans="1:44" x14ac:dyDescent="0.25">
      <c r="A644" s="396" t="s">
        <v>17344</v>
      </c>
      <c r="B644" s="383"/>
      <c r="C644" s="383"/>
      <c r="D644" s="383"/>
      <c r="E644" s="383"/>
      <c r="F644" s="383"/>
      <c r="G644" s="383"/>
      <c r="H644" s="383"/>
      <c r="I644" s="383"/>
      <c r="J644" s="383"/>
      <c r="K644" s="383" t="s">
        <v>17345</v>
      </c>
      <c r="L644" s="383"/>
      <c r="M644" s="383"/>
      <c r="N644" s="383" t="s">
        <v>17329</v>
      </c>
      <c r="O644" s="383"/>
      <c r="P644" s="383"/>
      <c r="Q644" s="383"/>
      <c r="R644" s="383"/>
      <c r="S644" s="383"/>
      <c r="T644" s="383"/>
      <c r="U644" s="383"/>
      <c r="V644" s="383"/>
      <c r="W644" s="383"/>
      <c r="X644" s="383"/>
      <c r="Y644" s="397">
        <v>40282</v>
      </c>
      <c r="Z644" s="383"/>
      <c r="AA644" s="383"/>
      <c r="AB644" s="383"/>
      <c r="AC644" s="383"/>
      <c r="AD644" s="383"/>
      <c r="AE644" s="383"/>
      <c r="AF644" s="383"/>
      <c r="AG644" s="383" t="s">
        <v>17282</v>
      </c>
      <c r="AH644" s="387">
        <v>10.0859375</v>
      </c>
      <c r="AI644" s="387">
        <v>149.73439025878906</v>
      </c>
      <c r="AJ644" s="399">
        <v>159.82032775878906</v>
      </c>
      <c r="AK644" s="399">
        <v>16.244630813598633</v>
      </c>
      <c r="AL644" s="388">
        <v>6.3107976572431598E-2</v>
      </c>
      <c r="AM644" s="383" t="s">
        <v>17283</v>
      </c>
      <c r="AN644" s="383" t="s">
        <v>17346</v>
      </c>
      <c r="AO644" s="383"/>
      <c r="AP644" s="383"/>
      <c r="AQ644" s="383"/>
      <c r="AR644" s="389"/>
    </row>
    <row r="645" spans="1:44" x14ac:dyDescent="0.25">
      <c r="A645" s="396" t="s">
        <v>17344</v>
      </c>
      <c r="B645" s="383"/>
      <c r="C645" s="383"/>
      <c r="D645" s="383"/>
      <c r="E645" s="383"/>
      <c r="F645" s="383"/>
      <c r="G645" s="383"/>
      <c r="H645" s="383"/>
      <c r="I645" s="383"/>
      <c r="J645" s="383"/>
      <c r="K645" s="383" t="s">
        <v>17345</v>
      </c>
      <c r="L645" s="383"/>
      <c r="M645" s="383"/>
      <c r="N645" s="383" t="s">
        <v>17329</v>
      </c>
      <c r="O645" s="383"/>
      <c r="P645" s="383"/>
      <c r="Q645" s="383"/>
      <c r="R645" s="383"/>
      <c r="S645" s="383"/>
      <c r="T645" s="383"/>
      <c r="U645" s="383"/>
      <c r="V645" s="383"/>
      <c r="W645" s="383"/>
      <c r="X645" s="383"/>
      <c r="Y645" s="397">
        <v>40282</v>
      </c>
      <c r="Z645" s="383"/>
      <c r="AA645" s="383"/>
      <c r="AB645" s="383"/>
      <c r="AC645" s="383"/>
      <c r="AD645" s="383"/>
      <c r="AE645" s="383"/>
      <c r="AF645" s="383"/>
      <c r="AG645" s="383" t="s">
        <v>17282</v>
      </c>
      <c r="AH645" s="387">
        <v>9.8828125</v>
      </c>
      <c r="AI645" s="387">
        <v>149.97657775878906</v>
      </c>
      <c r="AJ645" s="399">
        <v>159.85939025878906</v>
      </c>
      <c r="AK645" s="399">
        <v>16.235841751098633</v>
      </c>
      <c r="AL645" s="388">
        <v>6.1821907890435256E-2</v>
      </c>
      <c r="AM645" s="383" t="s">
        <v>17283</v>
      </c>
      <c r="AN645" s="383" t="s">
        <v>17346</v>
      </c>
      <c r="AO645" s="383"/>
      <c r="AP645" s="383"/>
      <c r="AQ645" s="383"/>
      <c r="AR645" s="389"/>
    </row>
    <row r="646" spans="1:44" x14ac:dyDescent="0.25">
      <c r="A646" s="396" t="s">
        <v>17344</v>
      </c>
      <c r="B646" s="383"/>
      <c r="C646" s="383"/>
      <c r="D646" s="383"/>
      <c r="E646" s="383"/>
      <c r="F646" s="383"/>
      <c r="G646" s="383"/>
      <c r="H646" s="383"/>
      <c r="I646" s="383"/>
      <c r="J646" s="383"/>
      <c r="K646" s="383" t="s">
        <v>17345</v>
      </c>
      <c r="L646" s="383"/>
      <c r="M646" s="383"/>
      <c r="N646" s="383" t="s">
        <v>17329</v>
      </c>
      <c r="O646" s="383"/>
      <c r="P646" s="383"/>
      <c r="Q646" s="383"/>
      <c r="R646" s="383"/>
      <c r="S646" s="383"/>
      <c r="T646" s="383"/>
      <c r="U646" s="383"/>
      <c r="V646" s="383"/>
      <c r="W646" s="383"/>
      <c r="X646" s="383"/>
      <c r="Y646" s="397">
        <v>40282</v>
      </c>
      <c r="Z646" s="383"/>
      <c r="AA646" s="383"/>
      <c r="AB646" s="383"/>
      <c r="AC646" s="383"/>
      <c r="AD646" s="383"/>
      <c r="AE646" s="383"/>
      <c r="AF646" s="383"/>
      <c r="AG646" s="383" t="s">
        <v>17282</v>
      </c>
      <c r="AH646" s="387">
        <v>10.2421875</v>
      </c>
      <c r="AI646" s="387">
        <v>150.03517150878906</v>
      </c>
      <c r="AJ646" s="399">
        <v>160.27735900878906</v>
      </c>
      <c r="AK646" s="399">
        <v>16.243654251098633</v>
      </c>
      <c r="AL646" s="388">
        <v>6.3902896599627362E-2</v>
      </c>
      <c r="AM646" s="383" t="s">
        <v>17283</v>
      </c>
      <c r="AN646" s="383" t="s">
        <v>17346</v>
      </c>
      <c r="AO646" s="383"/>
      <c r="AP646" s="383"/>
      <c r="AQ646" s="383"/>
      <c r="AR646" s="389"/>
    </row>
    <row r="647" spans="1:44" x14ac:dyDescent="0.25">
      <c r="A647" s="396" t="s">
        <v>17344</v>
      </c>
      <c r="B647" s="383"/>
      <c r="C647" s="383"/>
      <c r="D647" s="383"/>
      <c r="E647" s="383"/>
      <c r="F647" s="383"/>
      <c r="G647" s="383"/>
      <c r="H647" s="383"/>
      <c r="I647" s="383"/>
      <c r="J647" s="383"/>
      <c r="K647" s="383" t="s">
        <v>17345</v>
      </c>
      <c r="L647" s="383"/>
      <c r="M647" s="383"/>
      <c r="N647" s="383" t="s">
        <v>17329</v>
      </c>
      <c r="O647" s="383"/>
      <c r="P647" s="383"/>
      <c r="Q647" s="383"/>
      <c r="R647" s="383"/>
      <c r="S647" s="383"/>
      <c r="T647" s="383"/>
      <c r="U647" s="383"/>
      <c r="V647" s="383"/>
      <c r="W647" s="383"/>
      <c r="X647" s="383"/>
      <c r="Y647" s="397">
        <v>40282</v>
      </c>
      <c r="Z647" s="383"/>
      <c r="AA647" s="383"/>
      <c r="AB647" s="383"/>
      <c r="AC647" s="383"/>
      <c r="AD647" s="383"/>
      <c r="AE647" s="383"/>
      <c r="AF647" s="383"/>
      <c r="AG647" s="383" t="s">
        <v>17282</v>
      </c>
      <c r="AH647" s="387">
        <v>10.29296875</v>
      </c>
      <c r="AI647" s="387">
        <v>149.56251525878906</v>
      </c>
      <c r="AJ647" s="399">
        <v>159.85548400878906</v>
      </c>
      <c r="AK647" s="399">
        <v>16.239259719848633</v>
      </c>
      <c r="AL647" s="388">
        <v>6.4389212630541218E-2</v>
      </c>
      <c r="AM647" s="383" t="s">
        <v>17283</v>
      </c>
      <c r="AN647" s="383" t="s">
        <v>17346</v>
      </c>
      <c r="AO647" s="383"/>
      <c r="AP647" s="383"/>
      <c r="AQ647" s="383"/>
      <c r="AR647" s="389"/>
    </row>
    <row r="648" spans="1:44" x14ac:dyDescent="0.25">
      <c r="A648" s="396" t="s">
        <v>17344</v>
      </c>
      <c r="B648" s="383"/>
      <c r="C648" s="383"/>
      <c r="D648" s="383"/>
      <c r="E648" s="383"/>
      <c r="F648" s="383"/>
      <c r="G648" s="383"/>
      <c r="H648" s="383"/>
      <c r="I648" s="383"/>
      <c r="J648" s="383"/>
      <c r="K648" s="383" t="s">
        <v>17345</v>
      </c>
      <c r="L648" s="383"/>
      <c r="M648" s="383"/>
      <c r="N648" s="383" t="s">
        <v>17329</v>
      </c>
      <c r="O648" s="383"/>
      <c r="P648" s="383"/>
      <c r="Q648" s="383"/>
      <c r="R648" s="383"/>
      <c r="S648" s="383"/>
      <c r="T648" s="383"/>
      <c r="U648" s="383"/>
      <c r="V648" s="383"/>
      <c r="W648" s="383"/>
      <c r="X648" s="383"/>
      <c r="Y648" s="397">
        <v>40282</v>
      </c>
      <c r="Z648" s="383"/>
      <c r="AA648" s="383"/>
      <c r="AB648" s="383"/>
      <c r="AC648" s="383"/>
      <c r="AD648" s="383"/>
      <c r="AE648" s="383"/>
      <c r="AF648" s="383"/>
      <c r="AG648" s="383" t="s">
        <v>17282</v>
      </c>
      <c r="AH648" s="387">
        <v>10.51953125</v>
      </c>
      <c r="AI648" s="387">
        <v>149.58987426757813</v>
      </c>
      <c r="AJ648" s="399">
        <v>160.10940551757813</v>
      </c>
      <c r="AK648" s="399">
        <v>16.236820220947266</v>
      </c>
      <c r="AL648" s="388">
        <v>6.5702144205669916E-2</v>
      </c>
      <c r="AM648" s="383" t="s">
        <v>17283</v>
      </c>
      <c r="AN648" s="383" t="s">
        <v>17346</v>
      </c>
      <c r="AO648" s="383"/>
      <c r="AP648" s="383"/>
      <c r="AQ648" s="383"/>
      <c r="AR648" s="389"/>
    </row>
    <row r="649" spans="1:44" x14ac:dyDescent="0.25">
      <c r="A649" s="396" t="s">
        <v>17344</v>
      </c>
      <c r="B649" s="383"/>
      <c r="C649" s="383"/>
      <c r="D649" s="383"/>
      <c r="E649" s="383"/>
      <c r="F649" s="383"/>
      <c r="G649" s="383"/>
      <c r="H649" s="383"/>
      <c r="I649" s="383"/>
      <c r="J649" s="383"/>
      <c r="K649" s="383" t="s">
        <v>17345</v>
      </c>
      <c r="L649" s="383"/>
      <c r="M649" s="383"/>
      <c r="N649" s="383" t="s">
        <v>17329</v>
      </c>
      <c r="O649" s="383"/>
      <c r="P649" s="383"/>
      <c r="Q649" s="383"/>
      <c r="R649" s="383"/>
      <c r="S649" s="383"/>
      <c r="T649" s="383"/>
      <c r="U649" s="383"/>
      <c r="V649" s="383"/>
      <c r="W649" s="383"/>
      <c r="X649" s="383"/>
      <c r="Y649" s="397">
        <v>40282</v>
      </c>
      <c r="Z649" s="383"/>
      <c r="AA649" s="383"/>
      <c r="AB649" s="383"/>
      <c r="AC649" s="383"/>
      <c r="AD649" s="383"/>
      <c r="AE649" s="383"/>
      <c r="AF649" s="383"/>
      <c r="AG649" s="383" t="s">
        <v>17282</v>
      </c>
      <c r="AH649" s="387">
        <v>9.890625</v>
      </c>
      <c r="AI649" s="387">
        <v>150.24221801757813</v>
      </c>
      <c r="AJ649" s="399">
        <v>160.13284301757813</v>
      </c>
      <c r="AK649" s="399">
        <v>16.244144439697266</v>
      </c>
      <c r="AL649" s="388">
        <v>6.176512459042699E-2</v>
      </c>
      <c r="AM649" s="383" t="s">
        <v>17283</v>
      </c>
      <c r="AN649" s="383" t="s">
        <v>17346</v>
      </c>
      <c r="AO649" s="383"/>
      <c r="AP649" s="383"/>
      <c r="AQ649" s="383"/>
      <c r="AR649" s="389"/>
    </row>
    <row r="650" spans="1:44" x14ac:dyDescent="0.25">
      <c r="A650" s="396" t="s">
        <v>17344</v>
      </c>
      <c r="B650" s="383"/>
      <c r="C650" s="383"/>
      <c r="D650" s="383"/>
      <c r="E650" s="383"/>
      <c r="F650" s="383"/>
      <c r="G650" s="383"/>
      <c r="H650" s="383"/>
      <c r="I650" s="383"/>
      <c r="J650" s="383"/>
      <c r="K650" s="383" t="s">
        <v>17345</v>
      </c>
      <c r="L650" s="383"/>
      <c r="M650" s="383"/>
      <c r="N650" s="383" t="s">
        <v>17329</v>
      </c>
      <c r="O650" s="383"/>
      <c r="P650" s="383"/>
      <c r="Q650" s="383"/>
      <c r="R650" s="383"/>
      <c r="S650" s="383"/>
      <c r="T650" s="383"/>
      <c r="U650" s="383"/>
      <c r="V650" s="383"/>
      <c r="W650" s="383"/>
      <c r="X650" s="383"/>
      <c r="Y650" s="397">
        <v>40282</v>
      </c>
      <c r="Z650" s="383"/>
      <c r="AA650" s="383"/>
      <c r="AB650" s="383"/>
      <c r="AC650" s="383"/>
      <c r="AD650" s="383"/>
      <c r="AE650" s="383"/>
      <c r="AF650" s="383"/>
      <c r="AG650" s="383" t="s">
        <v>17282</v>
      </c>
      <c r="AH650" s="387">
        <v>9.8203125</v>
      </c>
      <c r="AI650" s="387">
        <v>150.40628051757813</v>
      </c>
      <c r="AJ650" s="399">
        <v>160.22659301757813</v>
      </c>
      <c r="AK650" s="399">
        <v>16.241703033447266</v>
      </c>
      <c r="AL650" s="388">
        <v>6.1290153619646862E-2</v>
      </c>
      <c r="AM650" s="383" t="s">
        <v>17283</v>
      </c>
      <c r="AN650" s="383" t="s">
        <v>17346</v>
      </c>
      <c r="AO650" s="383"/>
      <c r="AP650" s="383"/>
      <c r="AQ650" s="383"/>
      <c r="AR650" s="389"/>
    </row>
    <row r="651" spans="1:44" x14ac:dyDescent="0.25">
      <c r="A651" s="396" t="s">
        <v>17344</v>
      </c>
      <c r="B651" s="383"/>
      <c r="C651" s="383"/>
      <c r="D651" s="383"/>
      <c r="E651" s="383"/>
      <c r="F651" s="383"/>
      <c r="G651" s="383"/>
      <c r="H651" s="383"/>
      <c r="I651" s="383"/>
      <c r="J651" s="383"/>
      <c r="K651" s="383" t="s">
        <v>17345</v>
      </c>
      <c r="L651" s="383"/>
      <c r="M651" s="383"/>
      <c r="N651" s="383" t="s">
        <v>17329</v>
      </c>
      <c r="O651" s="383"/>
      <c r="P651" s="383"/>
      <c r="Q651" s="383"/>
      <c r="R651" s="383"/>
      <c r="S651" s="383"/>
      <c r="T651" s="383"/>
      <c r="U651" s="383"/>
      <c r="V651" s="383"/>
      <c r="W651" s="383"/>
      <c r="X651" s="383"/>
      <c r="Y651" s="397">
        <v>40282</v>
      </c>
      <c r="Z651" s="383"/>
      <c r="AA651" s="383"/>
      <c r="AB651" s="383"/>
      <c r="AC651" s="383"/>
      <c r="AD651" s="383"/>
      <c r="AE651" s="383"/>
      <c r="AF651" s="383"/>
      <c r="AG651" s="383" t="s">
        <v>17282</v>
      </c>
      <c r="AH651" s="387">
        <v>9.8671875</v>
      </c>
      <c r="AI651" s="387">
        <v>150.40628051757813</v>
      </c>
      <c r="AJ651" s="399">
        <v>160.27346801757813</v>
      </c>
      <c r="AK651" s="399">
        <v>16.237796783447266</v>
      </c>
      <c r="AL651" s="388">
        <v>6.1564697027194845E-2</v>
      </c>
      <c r="AM651" s="383" t="s">
        <v>17283</v>
      </c>
      <c r="AN651" s="383" t="s">
        <v>17346</v>
      </c>
      <c r="AO651" s="383"/>
      <c r="AP651" s="383"/>
      <c r="AQ651" s="383"/>
      <c r="AR651" s="389"/>
    </row>
    <row r="652" spans="1:44" x14ac:dyDescent="0.25">
      <c r="A652" s="396" t="s">
        <v>17344</v>
      </c>
      <c r="B652" s="383"/>
      <c r="C652" s="383"/>
      <c r="D652" s="383"/>
      <c r="E652" s="383"/>
      <c r="F652" s="383"/>
      <c r="G652" s="383"/>
      <c r="H652" s="383"/>
      <c r="I652" s="383"/>
      <c r="J652" s="383"/>
      <c r="K652" s="383" t="s">
        <v>17345</v>
      </c>
      <c r="L652" s="383"/>
      <c r="M652" s="383"/>
      <c r="N652" s="383" t="s">
        <v>17329</v>
      </c>
      <c r="O652" s="383"/>
      <c r="P652" s="383"/>
      <c r="Q652" s="383"/>
      <c r="R652" s="383"/>
      <c r="S652" s="383"/>
      <c r="T652" s="383"/>
      <c r="U652" s="383"/>
      <c r="V652" s="383"/>
      <c r="W652" s="383"/>
      <c r="X652" s="383"/>
      <c r="Y652" s="397">
        <v>40282</v>
      </c>
      <c r="Z652" s="383"/>
      <c r="AA652" s="383"/>
      <c r="AB652" s="383"/>
      <c r="AC652" s="383"/>
      <c r="AD652" s="383"/>
      <c r="AE652" s="383"/>
      <c r="AF652" s="383"/>
      <c r="AG652" s="383" t="s">
        <v>17282</v>
      </c>
      <c r="AH652" s="387">
        <v>9.40234375</v>
      </c>
      <c r="AI652" s="387">
        <v>150.70315551757813</v>
      </c>
      <c r="AJ652" s="399">
        <v>160.10549926757813</v>
      </c>
      <c r="AK652" s="399">
        <v>16.235843658447266</v>
      </c>
      <c r="AL652" s="388">
        <v>5.8725926298672772E-2</v>
      </c>
      <c r="AM652" s="383" t="s">
        <v>17283</v>
      </c>
      <c r="AN652" s="383" t="s">
        <v>17346</v>
      </c>
      <c r="AO652" s="383"/>
      <c r="AP652" s="383"/>
      <c r="AQ652" s="383"/>
      <c r="AR652" s="389"/>
    </row>
    <row r="653" spans="1:44" x14ac:dyDescent="0.25">
      <c r="A653" s="396" t="s">
        <v>17344</v>
      </c>
      <c r="B653" s="383"/>
      <c r="C653" s="383"/>
      <c r="D653" s="383"/>
      <c r="E653" s="383"/>
      <c r="F653" s="383"/>
      <c r="G653" s="383"/>
      <c r="H653" s="383"/>
      <c r="I653" s="383"/>
      <c r="J653" s="383"/>
      <c r="K653" s="383" t="s">
        <v>17345</v>
      </c>
      <c r="L653" s="383"/>
      <c r="M653" s="383"/>
      <c r="N653" s="383" t="s">
        <v>17329</v>
      </c>
      <c r="O653" s="383"/>
      <c r="P653" s="383"/>
      <c r="Q653" s="383"/>
      <c r="R653" s="383"/>
      <c r="S653" s="383"/>
      <c r="T653" s="383"/>
      <c r="U653" s="383"/>
      <c r="V653" s="383"/>
      <c r="W653" s="383"/>
      <c r="X653" s="383"/>
      <c r="Y653" s="397">
        <v>40282</v>
      </c>
      <c r="Z653" s="383"/>
      <c r="AA653" s="383"/>
      <c r="AB653" s="383"/>
      <c r="AC653" s="383"/>
      <c r="AD653" s="383"/>
      <c r="AE653" s="383"/>
      <c r="AF653" s="383"/>
      <c r="AG653" s="383" t="s">
        <v>17282</v>
      </c>
      <c r="AH653" s="387">
        <v>9.75</v>
      </c>
      <c r="AI653" s="387">
        <v>150.42581176757813</v>
      </c>
      <c r="AJ653" s="399">
        <v>160.17581176757813</v>
      </c>
      <c r="AK653" s="399">
        <v>16.248538970947266</v>
      </c>
      <c r="AL653" s="388">
        <v>6.0870613936064591E-2</v>
      </c>
      <c r="AM653" s="383" t="s">
        <v>17283</v>
      </c>
      <c r="AN653" s="383" t="s">
        <v>17346</v>
      </c>
      <c r="AO653" s="383"/>
      <c r="AP653" s="383"/>
      <c r="AQ653" s="383"/>
      <c r="AR653" s="389"/>
    </row>
    <row r="654" spans="1:44" x14ac:dyDescent="0.25">
      <c r="A654" s="396" t="s">
        <v>17344</v>
      </c>
      <c r="B654" s="383"/>
      <c r="C654" s="383"/>
      <c r="D654" s="383"/>
      <c r="E654" s="383"/>
      <c r="F654" s="383"/>
      <c r="G654" s="383"/>
      <c r="H654" s="383"/>
      <c r="I654" s="383"/>
      <c r="J654" s="383"/>
      <c r="K654" s="383" t="s">
        <v>17345</v>
      </c>
      <c r="L654" s="383"/>
      <c r="M654" s="383"/>
      <c r="N654" s="383" t="s">
        <v>17329</v>
      </c>
      <c r="O654" s="383"/>
      <c r="P654" s="383"/>
      <c r="Q654" s="383"/>
      <c r="R654" s="383"/>
      <c r="S654" s="383"/>
      <c r="T654" s="383"/>
      <c r="U654" s="383"/>
      <c r="V654" s="383"/>
      <c r="W654" s="383"/>
      <c r="X654" s="383"/>
      <c r="Y654" s="397">
        <v>40282</v>
      </c>
      <c r="Z654" s="383"/>
      <c r="AA654" s="383"/>
      <c r="AB654" s="383"/>
      <c r="AC654" s="383"/>
      <c r="AD654" s="383"/>
      <c r="AE654" s="383"/>
      <c r="AF654" s="383"/>
      <c r="AG654" s="383" t="s">
        <v>17282</v>
      </c>
      <c r="AH654" s="387">
        <v>9.92578125</v>
      </c>
      <c r="AI654" s="387">
        <v>150.18362426757813</v>
      </c>
      <c r="AJ654" s="399">
        <v>160.10940551757813</v>
      </c>
      <c r="AK654" s="399">
        <v>16.243656158447266</v>
      </c>
      <c r="AL654" s="388">
        <v>6.1993742453251857E-2</v>
      </c>
      <c r="AM654" s="383" t="s">
        <v>17283</v>
      </c>
      <c r="AN654" s="383" t="s">
        <v>17346</v>
      </c>
      <c r="AO654" s="383"/>
      <c r="AP654" s="383"/>
      <c r="AQ654" s="383"/>
      <c r="AR654" s="389"/>
    </row>
    <row r="655" spans="1:44" x14ac:dyDescent="0.25">
      <c r="A655" s="396" t="s">
        <v>17344</v>
      </c>
      <c r="B655" s="383"/>
      <c r="C655" s="383"/>
      <c r="D655" s="383"/>
      <c r="E655" s="383"/>
      <c r="F655" s="383"/>
      <c r="G655" s="383"/>
      <c r="H655" s="383"/>
      <c r="I655" s="383"/>
      <c r="J655" s="383"/>
      <c r="K655" s="383" t="s">
        <v>17345</v>
      </c>
      <c r="L655" s="383"/>
      <c r="M655" s="383"/>
      <c r="N655" s="383" t="s">
        <v>17329</v>
      </c>
      <c r="O655" s="383"/>
      <c r="P655" s="383"/>
      <c r="Q655" s="383"/>
      <c r="R655" s="383"/>
      <c r="S655" s="383"/>
      <c r="T655" s="383"/>
      <c r="U655" s="383"/>
      <c r="V655" s="383"/>
      <c r="W655" s="383"/>
      <c r="X655" s="383"/>
      <c r="Y655" s="397">
        <v>40282</v>
      </c>
      <c r="Z655" s="383"/>
      <c r="AA655" s="383"/>
      <c r="AB655" s="383"/>
      <c r="AC655" s="383"/>
      <c r="AD655" s="383"/>
      <c r="AE655" s="383"/>
      <c r="AF655" s="383"/>
      <c r="AG655" s="383" t="s">
        <v>17282</v>
      </c>
      <c r="AH655" s="387">
        <v>9.90625</v>
      </c>
      <c r="AI655" s="387">
        <v>150.63674926757813</v>
      </c>
      <c r="AJ655" s="399">
        <v>160.54299926757813</v>
      </c>
      <c r="AK655" s="399">
        <v>16.242191314697266</v>
      </c>
      <c r="AL655" s="388">
        <v>6.1704652617640368E-2</v>
      </c>
      <c r="AM655" s="383" t="s">
        <v>17283</v>
      </c>
      <c r="AN655" s="383" t="s">
        <v>17346</v>
      </c>
      <c r="AO655" s="383"/>
      <c r="AP655" s="383"/>
      <c r="AQ655" s="383"/>
      <c r="AR655" s="389"/>
    </row>
    <row r="656" spans="1:44" x14ac:dyDescent="0.25">
      <c r="A656" s="396" t="s">
        <v>17344</v>
      </c>
      <c r="B656" s="383"/>
      <c r="C656" s="383"/>
      <c r="D656" s="383"/>
      <c r="E656" s="383"/>
      <c r="F656" s="383"/>
      <c r="G656" s="383"/>
      <c r="H656" s="383"/>
      <c r="I656" s="383"/>
      <c r="J656" s="383"/>
      <c r="K656" s="383" t="s">
        <v>17345</v>
      </c>
      <c r="L656" s="383"/>
      <c r="M656" s="383"/>
      <c r="N656" s="383" t="s">
        <v>17329</v>
      </c>
      <c r="O656" s="383"/>
      <c r="P656" s="383"/>
      <c r="Q656" s="383"/>
      <c r="R656" s="383"/>
      <c r="S656" s="383"/>
      <c r="T656" s="383"/>
      <c r="U656" s="383"/>
      <c r="V656" s="383"/>
      <c r="W656" s="383"/>
      <c r="X656" s="383"/>
      <c r="Y656" s="397">
        <v>40282</v>
      </c>
      <c r="Z656" s="383"/>
      <c r="AA656" s="383"/>
      <c r="AB656" s="383"/>
      <c r="AC656" s="383"/>
      <c r="AD656" s="383"/>
      <c r="AE656" s="383"/>
      <c r="AF656" s="383"/>
      <c r="AG656" s="383" t="s">
        <v>17282</v>
      </c>
      <c r="AH656" s="387">
        <v>9.69921875</v>
      </c>
      <c r="AI656" s="387">
        <v>150.78128051757813</v>
      </c>
      <c r="AJ656" s="399">
        <v>160.48049926757813</v>
      </c>
      <c r="AK656" s="399">
        <v>16.236331939697266</v>
      </c>
      <c r="AL656" s="388">
        <v>6.0438612755235446E-2</v>
      </c>
      <c r="AM656" s="383" t="s">
        <v>17283</v>
      </c>
      <c r="AN656" s="383" t="s">
        <v>17346</v>
      </c>
      <c r="AO656" s="383"/>
      <c r="AP656" s="383"/>
      <c r="AQ656" s="383"/>
      <c r="AR656" s="389"/>
    </row>
    <row r="657" spans="1:44" x14ac:dyDescent="0.25">
      <c r="A657" s="396" t="s">
        <v>17344</v>
      </c>
      <c r="B657" s="383"/>
      <c r="C657" s="383"/>
      <c r="D657" s="383"/>
      <c r="E657" s="383"/>
      <c r="F657" s="383"/>
      <c r="G657" s="383"/>
      <c r="H657" s="383"/>
      <c r="I657" s="383"/>
      <c r="J657" s="383"/>
      <c r="K657" s="383" t="s">
        <v>17345</v>
      </c>
      <c r="L657" s="383"/>
      <c r="M657" s="383"/>
      <c r="N657" s="383" t="s">
        <v>17329</v>
      </c>
      <c r="O657" s="383"/>
      <c r="P657" s="383"/>
      <c r="Q657" s="383"/>
      <c r="R657" s="383"/>
      <c r="S657" s="383"/>
      <c r="T657" s="383"/>
      <c r="U657" s="383"/>
      <c r="V657" s="383"/>
      <c r="W657" s="383"/>
      <c r="X657" s="383"/>
      <c r="Y657" s="397">
        <v>40282</v>
      </c>
      <c r="Z657" s="383"/>
      <c r="AA657" s="383"/>
      <c r="AB657" s="383"/>
      <c r="AC657" s="383"/>
      <c r="AD657" s="383"/>
      <c r="AE657" s="383"/>
      <c r="AF657" s="383"/>
      <c r="AG657" s="383" t="s">
        <v>17282</v>
      </c>
      <c r="AH657" s="387">
        <v>9.66796875</v>
      </c>
      <c r="AI657" s="387">
        <v>150.62895202636719</v>
      </c>
      <c r="AJ657" s="399">
        <v>160.29692077636719</v>
      </c>
      <c r="AK657" s="399">
        <v>16.232915878295898</v>
      </c>
      <c r="AL657" s="388">
        <v>6.0312878770066573E-2</v>
      </c>
      <c r="AM657" s="383" t="s">
        <v>17283</v>
      </c>
      <c r="AN657" s="383" t="s">
        <v>17346</v>
      </c>
      <c r="AO657" s="383"/>
      <c r="AP657" s="383"/>
      <c r="AQ657" s="383"/>
      <c r="AR657" s="389"/>
    </row>
    <row r="658" spans="1:44" x14ac:dyDescent="0.25">
      <c r="A658" s="396" t="s">
        <v>17344</v>
      </c>
      <c r="B658" s="383"/>
      <c r="C658" s="383"/>
      <c r="D658" s="383"/>
      <c r="E658" s="383"/>
      <c r="F658" s="383"/>
      <c r="G658" s="383"/>
      <c r="H658" s="383"/>
      <c r="I658" s="383"/>
      <c r="J658" s="383"/>
      <c r="K658" s="383" t="s">
        <v>17345</v>
      </c>
      <c r="L658" s="383"/>
      <c r="M658" s="383"/>
      <c r="N658" s="383" t="s">
        <v>17329</v>
      </c>
      <c r="O658" s="383"/>
      <c r="P658" s="383"/>
      <c r="Q658" s="383"/>
      <c r="R658" s="383"/>
      <c r="S658" s="383"/>
      <c r="T658" s="383"/>
      <c r="U658" s="383"/>
      <c r="V658" s="383"/>
      <c r="W658" s="383"/>
      <c r="X658" s="383"/>
      <c r="Y658" s="397">
        <v>40282</v>
      </c>
      <c r="Z658" s="383"/>
      <c r="AA658" s="383"/>
      <c r="AB658" s="383"/>
      <c r="AC658" s="383"/>
      <c r="AD658" s="383"/>
      <c r="AE658" s="383"/>
      <c r="AF658" s="383"/>
      <c r="AG658" s="383" t="s">
        <v>17282</v>
      </c>
      <c r="AH658" s="387">
        <v>9.984375</v>
      </c>
      <c r="AI658" s="387">
        <v>150.48051452636719</v>
      </c>
      <c r="AJ658" s="399">
        <v>160.46488952636719</v>
      </c>
      <c r="AK658" s="399">
        <v>16.234869003295898</v>
      </c>
      <c r="AL658" s="388">
        <v>6.2221555316369644E-2</v>
      </c>
      <c r="AM658" s="383" t="s">
        <v>17283</v>
      </c>
      <c r="AN658" s="383" t="s">
        <v>17346</v>
      </c>
      <c r="AO658" s="383"/>
      <c r="AP658" s="383"/>
      <c r="AQ658" s="383"/>
      <c r="AR658" s="389"/>
    </row>
    <row r="659" spans="1:44" x14ac:dyDescent="0.25">
      <c r="A659" s="396" t="s">
        <v>17344</v>
      </c>
      <c r="B659" s="383"/>
      <c r="C659" s="383"/>
      <c r="D659" s="383"/>
      <c r="E659" s="383"/>
      <c r="F659" s="383"/>
      <c r="G659" s="383"/>
      <c r="H659" s="383"/>
      <c r="I659" s="383"/>
      <c r="J659" s="383"/>
      <c r="K659" s="383" t="s">
        <v>17345</v>
      </c>
      <c r="L659" s="383"/>
      <c r="M659" s="383"/>
      <c r="N659" s="383" t="s">
        <v>17329</v>
      </c>
      <c r="O659" s="383"/>
      <c r="P659" s="383"/>
      <c r="Q659" s="383"/>
      <c r="R659" s="383"/>
      <c r="S659" s="383"/>
      <c r="T659" s="383"/>
      <c r="U659" s="383"/>
      <c r="V659" s="383"/>
      <c r="W659" s="383"/>
      <c r="X659" s="383"/>
      <c r="Y659" s="397">
        <v>40282</v>
      </c>
      <c r="Z659" s="383"/>
      <c r="AA659" s="383"/>
      <c r="AB659" s="383"/>
      <c r="AC659" s="383"/>
      <c r="AD659" s="383"/>
      <c r="AE659" s="383"/>
      <c r="AF659" s="383"/>
      <c r="AG659" s="383" t="s">
        <v>17282</v>
      </c>
      <c r="AH659" s="387">
        <v>9.875</v>
      </c>
      <c r="AI659" s="387">
        <v>150.33207702636719</v>
      </c>
      <c r="AJ659" s="399">
        <v>160.20707702636719</v>
      </c>
      <c r="AK659" s="399">
        <v>16.234869003295898</v>
      </c>
      <c r="AL659" s="388">
        <v>6.1638974902305681E-2</v>
      </c>
      <c r="AM659" s="383" t="s">
        <v>17283</v>
      </c>
      <c r="AN659" s="383" t="s">
        <v>17346</v>
      </c>
      <c r="AO659" s="383"/>
      <c r="AP659" s="383"/>
      <c r="AQ659" s="383"/>
      <c r="AR659" s="389"/>
    </row>
    <row r="660" spans="1:44" x14ac:dyDescent="0.25">
      <c r="A660" s="396" t="s">
        <v>17344</v>
      </c>
      <c r="B660" s="383"/>
      <c r="C660" s="383"/>
      <c r="D660" s="383"/>
      <c r="E660" s="383"/>
      <c r="F660" s="383"/>
      <c r="G660" s="383"/>
      <c r="H660" s="383"/>
      <c r="I660" s="383"/>
      <c r="J660" s="383"/>
      <c r="K660" s="383" t="s">
        <v>17345</v>
      </c>
      <c r="L660" s="383"/>
      <c r="M660" s="383"/>
      <c r="N660" s="383" t="s">
        <v>17329</v>
      </c>
      <c r="O660" s="383"/>
      <c r="P660" s="383"/>
      <c r="Q660" s="383"/>
      <c r="R660" s="383"/>
      <c r="S660" s="383"/>
      <c r="T660" s="383"/>
      <c r="U660" s="383"/>
      <c r="V660" s="383"/>
      <c r="W660" s="383"/>
      <c r="X660" s="383"/>
      <c r="Y660" s="397">
        <v>40282</v>
      </c>
      <c r="Z660" s="383"/>
      <c r="AA660" s="383"/>
      <c r="AB660" s="383"/>
      <c r="AC660" s="383"/>
      <c r="AD660" s="383"/>
      <c r="AE660" s="383"/>
      <c r="AF660" s="383"/>
      <c r="AG660" s="383" t="s">
        <v>17282</v>
      </c>
      <c r="AH660" s="387">
        <v>10.3046875</v>
      </c>
      <c r="AI660" s="387">
        <v>149.98832702636719</v>
      </c>
      <c r="AJ660" s="399">
        <v>160.29301452636719</v>
      </c>
      <c r="AK660" s="399">
        <v>16.232915878295898</v>
      </c>
      <c r="AL660" s="388">
        <v>6.428656626396495E-2</v>
      </c>
      <c r="AM660" s="383" t="s">
        <v>17283</v>
      </c>
      <c r="AN660" s="383" t="s">
        <v>17346</v>
      </c>
      <c r="AO660" s="383"/>
      <c r="AP660" s="383"/>
      <c r="AQ660" s="383"/>
      <c r="AR660" s="389"/>
    </row>
    <row r="661" spans="1:44" x14ac:dyDescent="0.25">
      <c r="A661" s="396" t="s">
        <v>17344</v>
      </c>
      <c r="B661" s="383"/>
      <c r="C661" s="383"/>
      <c r="D661" s="383"/>
      <c r="E661" s="383"/>
      <c r="F661" s="383"/>
      <c r="G661" s="383"/>
      <c r="H661" s="383"/>
      <c r="I661" s="383"/>
      <c r="J661" s="383"/>
      <c r="K661" s="383" t="s">
        <v>17345</v>
      </c>
      <c r="L661" s="383"/>
      <c r="M661" s="383"/>
      <c r="N661" s="383" t="s">
        <v>17329</v>
      </c>
      <c r="O661" s="383"/>
      <c r="P661" s="383"/>
      <c r="Q661" s="383"/>
      <c r="R661" s="383"/>
      <c r="S661" s="383"/>
      <c r="T661" s="383"/>
      <c r="U661" s="383"/>
      <c r="V661" s="383"/>
      <c r="W661" s="383"/>
      <c r="X661" s="383"/>
      <c r="Y661" s="397">
        <v>40282</v>
      </c>
      <c r="Z661" s="383"/>
      <c r="AA661" s="383"/>
      <c r="AB661" s="383"/>
      <c r="AC661" s="383"/>
      <c r="AD661" s="383"/>
      <c r="AE661" s="383"/>
      <c r="AF661" s="383"/>
      <c r="AG661" s="383" t="s">
        <v>17282</v>
      </c>
      <c r="AH661" s="387">
        <v>10.39453125</v>
      </c>
      <c r="AI661" s="387">
        <v>150.12504577636719</v>
      </c>
      <c r="AJ661" s="399">
        <v>160.51957702636719</v>
      </c>
      <c r="AK661" s="399">
        <v>16.230474472045898</v>
      </c>
      <c r="AL661" s="388">
        <v>6.4755536007253367E-2</v>
      </c>
      <c r="AM661" s="383" t="s">
        <v>17283</v>
      </c>
      <c r="AN661" s="383" t="s">
        <v>17346</v>
      </c>
      <c r="AO661" s="383"/>
      <c r="AP661" s="383"/>
      <c r="AQ661" s="383"/>
      <c r="AR661" s="389"/>
    </row>
    <row r="662" spans="1:44" x14ac:dyDescent="0.25">
      <c r="A662" s="396" t="s">
        <v>17344</v>
      </c>
      <c r="B662" s="383"/>
      <c r="C662" s="383"/>
      <c r="D662" s="383"/>
      <c r="E662" s="383"/>
      <c r="F662" s="383"/>
      <c r="G662" s="383"/>
      <c r="H662" s="383"/>
      <c r="I662" s="383"/>
      <c r="J662" s="383"/>
      <c r="K662" s="383" t="s">
        <v>17345</v>
      </c>
      <c r="L662" s="383"/>
      <c r="M662" s="383"/>
      <c r="N662" s="383" t="s">
        <v>17329</v>
      </c>
      <c r="O662" s="383"/>
      <c r="P662" s="383"/>
      <c r="Q662" s="383"/>
      <c r="R662" s="383"/>
      <c r="S662" s="383"/>
      <c r="T662" s="383"/>
      <c r="U662" s="383"/>
      <c r="V662" s="383"/>
      <c r="W662" s="383"/>
      <c r="X662" s="383"/>
      <c r="Y662" s="397">
        <v>40282</v>
      </c>
      <c r="Z662" s="383"/>
      <c r="AA662" s="383"/>
      <c r="AB662" s="383"/>
      <c r="AC662" s="383"/>
      <c r="AD662" s="383"/>
      <c r="AE662" s="383"/>
      <c r="AF662" s="383"/>
      <c r="AG662" s="383" t="s">
        <v>17282</v>
      </c>
      <c r="AH662" s="387">
        <v>10.34765625</v>
      </c>
      <c r="AI662" s="387">
        <v>150.19535827636719</v>
      </c>
      <c r="AJ662" s="399">
        <v>160.54301452636719</v>
      </c>
      <c r="AK662" s="399">
        <v>16.229009628295898</v>
      </c>
      <c r="AL662" s="388">
        <v>6.4454104593261674E-2</v>
      </c>
      <c r="AM662" s="383" t="s">
        <v>17283</v>
      </c>
      <c r="AN662" s="383" t="s">
        <v>17346</v>
      </c>
      <c r="AO662" s="383"/>
      <c r="AP662" s="383"/>
      <c r="AQ662" s="383"/>
      <c r="AR662" s="389"/>
    </row>
    <row r="663" spans="1:44" x14ac:dyDescent="0.25">
      <c r="A663" s="396" t="s">
        <v>17344</v>
      </c>
      <c r="B663" s="383"/>
      <c r="C663" s="383"/>
      <c r="D663" s="383"/>
      <c r="E663" s="383"/>
      <c r="F663" s="383"/>
      <c r="G663" s="383"/>
      <c r="H663" s="383"/>
      <c r="I663" s="383"/>
      <c r="J663" s="383"/>
      <c r="K663" s="383" t="s">
        <v>17345</v>
      </c>
      <c r="L663" s="383"/>
      <c r="M663" s="383"/>
      <c r="N663" s="383" t="s">
        <v>17329</v>
      </c>
      <c r="O663" s="383"/>
      <c r="P663" s="383"/>
      <c r="Q663" s="383"/>
      <c r="R663" s="383"/>
      <c r="S663" s="383"/>
      <c r="T663" s="383"/>
      <c r="U663" s="383"/>
      <c r="V663" s="383"/>
      <c r="W663" s="383"/>
      <c r="X663" s="383"/>
      <c r="Y663" s="397">
        <v>40282</v>
      </c>
      <c r="Z663" s="383"/>
      <c r="AA663" s="383"/>
      <c r="AB663" s="383"/>
      <c r="AC663" s="383"/>
      <c r="AD663" s="383"/>
      <c r="AE663" s="383"/>
      <c r="AF663" s="383"/>
      <c r="AG663" s="383" t="s">
        <v>17282</v>
      </c>
      <c r="AH663" s="387">
        <v>10.3984375</v>
      </c>
      <c r="AI663" s="387">
        <v>149.88285827636719</v>
      </c>
      <c r="AJ663" s="399">
        <v>160.28129577636719</v>
      </c>
      <c r="AK663" s="399">
        <v>16.230474472045898</v>
      </c>
      <c r="AL663" s="388">
        <v>6.4876175661247718E-2</v>
      </c>
      <c r="AM663" s="383" t="s">
        <v>17283</v>
      </c>
      <c r="AN663" s="383" t="s">
        <v>17346</v>
      </c>
      <c r="AO663" s="383"/>
      <c r="AP663" s="383"/>
      <c r="AQ663" s="383"/>
      <c r="AR663" s="389"/>
    </row>
    <row r="664" spans="1:44" x14ac:dyDescent="0.25">
      <c r="A664" s="396" t="s">
        <v>17344</v>
      </c>
      <c r="B664" s="383"/>
      <c r="C664" s="383"/>
      <c r="D664" s="383"/>
      <c r="E664" s="383"/>
      <c r="F664" s="383"/>
      <c r="G664" s="383"/>
      <c r="H664" s="383"/>
      <c r="I664" s="383"/>
      <c r="J664" s="383"/>
      <c r="K664" s="383" t="s">
        <v>17345</v>
      </c>
      <c r="L664" s="383"/>
      <c r="M664" s="383"/>
      <c r="N664" s="383" t="s">
        <v>17329</v>
      </c>
      <c r="O664" s="383"/>
      <c r="P664" s="383"/>
      <c r="Q664" s="383"/>
      <c r="R664" s="383"/>
      <c r="S664" s="383"/>
      <c r="T664" s="383"/>
      <c r="U664" s="383"/>
      <c r="V664" s="383"/>
      <c r="W664" s="383"/>
      <c r="X664" s="383"/>
      <c r="Y664" s="397">
        <v>40282</v>
      </c>
      <c r="Z664" s="383"/>
      <c r="AA664" s="383"/>
      <c r="AB664" s="383"/>
      <c r="AC664" s="383"/>
      <c r="AD664" s="383"/>
      <c r="AE664" s="383"/>
      <c r="AF664" s="383"/>
      <c r="AG664" s="383" t="s">
        <v>17282</v>
      </c>
      <c r="AH664" s="387">
        <v>10.390625</v>
      </c>
      <c r="AI664" s="387">
        <v>150.02738952636719</v>
      </c>
      <c r="AJ664" s="399">
        <v>160.41801452636719</v>
      </c>
      <c r="AK664" s="399">
        <v>16.230474472045898</v>
      </c>
      <c r="AL664" s="388">
        <v>6.4772183041151773E-2</v>
      </c>
      <c r="AM664" s="383" t="s">
        <v>17283</v>
      </c>
      <c r="AN664" s="383" t="s">
        <v>17346</v>
      </c>
      <c r="AO664" s="383"/>
      <c r="AP664" s="383"/>
      <c r="AQ664" s="383"/>
      <c r="AR664" s="389"/>
    </row>
    <row r="665" spans="1:44" x14ac:dyDescent="0.25">
      <c r="A665" s="396" t="s">
        <v>17344</v>
      </c>
      <c r="B665" s="383"/>
      <c r="C665" s="383"/>
      <c r="D665" s="383"/>
      <c r="E665" s="383"/>
      <c r="F665" s="383"/>
      <c r="G665" s="383"/>
      <c r="H665" s="383"/>
      <c r="I665" s="383"/>
      <c r="J665" s="383"/>
      <c r="K665" s="383" t="s">
        <v>17345</v>
      </c>
      <c r="L665" s="383"/>
      <c r="M665" s="383"/>
      <c r="N665" s="383" t="s">
        <v>17329</v>
      </c>
      <c r="O665" s="383"/>
      <c r="P665" s="383"/>
      <c r="Q665" s="383"/>
      <c r="R665" s="383"/>
      <c r="S665" s="383"/>
      <c r="T665" s="383"/>
      <c r="U665" s="383"/>
      <c r="V665" s="383"/>
      <c r="W665" s="383"/>
      <c r="X665" s="383"/>
      <c r="Y665" s="397">
        <v>40282</v>
      </c>
      <c r="Z665" s="383"/>
      <c r="AA665" s="383"/>
      <c r="AB665" s="383"/>
      <c r="AC665" s="383"/>
      <c r="AD665" s="383"/>
      <c r="AE665" s="383"/>
      <c r="AF665" s="383"/>
      <c r="AG665" s="383" t="s">
        <v>17282</v>
      </c>
      <c r="AH665" s="387">
        <v>10.53125</v>
      </c>
      <c r="AI665" s="387">
        <v>150.56256103515625</v>
      </c>
      <c r="AJ665" s="399">
        <v>161.09381103515625</v>
      </c>
      <c r="AK665" s="399">
        <v>16.222175598144531</v>
      </c>
      <c r="AL665" s="388">
        <v>6.5373399091674084E-2</v>
      </c>
      <c r="AM665" s="383" t="s">
        <v>17283</v>
      </c>
      <c r="AN665" s="383" t="s">
        <v>17346</v>
      </c>
      <c r="AO665" s="383"/>
      <c r="AP665" s="383"/>
      <c r="AQ665" s="383"/>
      <c r="AR665" s="389"/>
    </row>
    <row r="666" spans="1:44" x14ac:dyDescent="0.25">
      <c r="A666" s="396" t="s">
        <v>17344</v>
      </c>
      <c r="B666" s="383"/>
      <c r="C666" s="383"/>
      <c r="D666" s="383"/>
      <c r="E666" s="383"/>
      <c r="F666" s="383"/>
      <c r="G666" s="383"/>
      <c r="H666" s="383"/>
      <c r="I666" s="383"/>
      <c r="J666" s="383"/>
      <c r="K666" s="383" t="s">
        <v>17345</v>
      </c>
      <c r="L666" s="383"/>
      <c r="M666" s="383"/>
      <c r="N666" s="383" t="s">
        <v>17329</v>
      </c>
      <c r="O666" s="383"/>
      <c r="P666" s="383"/>
      <c r="Q666" s="383"/>
      <c r="R666" s="383"/>
      <c r="S666" s="383"/>
      <c r="T666" s="383"/>
      <c r="U666" s="383"/>
      <c r="V666" s="383"/>
      <c r="W666" s="383"/>
      <c r="X666" s="383"/>
      <c r="Y666" s="397">
        <v>40282</v>
      </c>
      <c r="Z666" s="383"/>
      <c r="AA666" s="383"/>
      <c r="AB666" s="383"/>
      <c r="AC666" s="383"/>
      <c r="AD666" s="383"/>
      <c r="AE666" s="383"/>
      <c r="AF666" s="383"/>
      <c r="AG666" s="383" t="s">
        <v>17282</v>
      </c>
      <c r="AH666" s="387">
        <v>10.78515625</v>
      </c>
      <c r="AI666" s="387">
        <v>150.64068603515625</v>
      </c>
      <c r="AJ666" s="399">
        <v>161.42584228515625</v>
      </c>
      <c r="AK666" s="399">
        <v>16.224128723144531</v>
      </c>
      <c r="AL666" s="388">
        <v>6.6811831967698132E-2</v>
      </c>
      <c r="AM666" s="383" t="s">
        <v>17283</v>
      </c>
      <c r="AN666" s="383" t="s">
        <v>17346</v>
      </c>
      <c r="AO666" s="383"/>
      <c r="AP666" s="383"/>
      <c r="AQ666" s="383"/>
      <c r="AR666" s="389"/>
    </row>
    <row r="667" spans="1:44" x14ac:dyDescent="0.25">
      <c r="A667" s="396" t="s">
        <v>17344</v>
      </c>
      <c r="B667" s="383"/>
      <c r="C667" s="383"/>
      <c r="D667" s="383"/>
      <c r="E667" s="383"/>
      <c r="F667" s="383"/>
      <c r="G667" s="383"/>
      <c r="H667" s="383"/>
      <c r="I667" s="383"/>
      <c r="J667" s="383"/>
      <c r="K667" s="383" t="s">
        <v>17345</v>
      </c>
      <c r="L667" s="383"/>
      <c r="M667" s="383"/>
      <c r="N667" s="383" t="s">
        <v>17329</v>
      </c>
      <c r="O667" s="383"/>
      <c r="P667" s="383"/>
      <c r="Q667" s="383"/>
      <c r="R667" s="383"/>
      <c r="S667" s="383"/>
      <c r="T667" s="383"/>
      <c r="U667" s="383"/>
      <c r="V667" s="383"/>
      <c r="W667" s="383"/>
      <c r="X667" s="383"/>
      <c r="Y667" s="397">
        <v>40282</v>
      </c>
      <c r="Z667" s="383"/>
      <c r="AA667" s="383"/>
      <c r="AB667" s="383"/>
      <c r="AC667" s="383"/>
      <c r="AD667" s="383"/>
      <c r="AE667" s="383"/>
      <c r="AF667" s="383"/>
      <c r="AG667" s="383" t="s">
        <v>17282</v>
      </c>
      <c r="AH667" s="387">
        <v>10.53125</v>
      </c>
      <c r="AI667" s="387">
        <v>150.58990478515625</v>
      </c>
      <c r="AJ667" s="399">
        <v>161.12115478515625</v>
      </c>
      <c r="AK667" s="399">
        <v>16.222175598144531</v>
      </c>
      <c r="AL667" s="388">
        <v>6.5362304621281314E-2</v>
      </c>
      <c r="AM667" s="383" t="s">
        <v>17283</v>
      </c>
      <c r="AN667" s="383" t="s">
        <v>17346</v>
      </c>
      <c r="AO667" s="383"/>
      <c r="AP667" s="383"/>
      <c r="AQ667" s="383"/>
      <c r="AR667" s="389"/>
    </row>
    <row r="668" spans="1:44" x14ac:dyDescent="0.25">
      <c r="A668" s="396" t="s">
        <v>17344</v>
      </c>
      <c r="B668" s="383"/>
      <c r="C668" s="383"/>
      <c r="D668" s="383"/>
      <c r="E668" s="383"/>
      <c r="F668" s="383"/>
      <c r="G668" s="383"/>
      <c r="H668" s="383"/>
      <c r="I668" s="383"/>
      <c r="J668" s="383"/>
      <c r="K668" s="383" t="s">
        <v>17345</v>
      </c>
      <c r="L668" s="383"/>
      <c r="M668" s="383"/>
      <c r="N668" s="383" t="s">
        <v>17329</v>
      </c>
      <c r="O668" s="383"/>
      <c r="P668" s="383"/>
      <c r="Q668" s="383"/>
      <c r="R668" s="383"/>
      <c r="S668" s="383"/>
      <c r="T668" s="383"/>
      <c r="U668" s="383"/>
      <c r="V668" s="383"/>
      <c r="W668" s="383"/>
      <c r="X668" s="383"/>
      <c r="Y668" s="397">
        <v>40282</v>
      </c>
      <c r="Z668" s="383"/>
      <c r="AA668" s="383"/>
      <c r="AB668" s="383"/>
      <c r="AC668" s="383"/>
      <c r="AD668" s="383"/>
      <c r="AE668" s="383"/>
      <c r="AF668" s="383"/>
      <c r="AG668" s="383" t="s">
        <v>17282</v>
      </c>
      <c r="AH668" s="387">
        <v>10.4609375</v>
      </c>
      <c r="AI668" s="387">
        <v>150.64068603515625</v>
      </c>
      <c r="AJ668" s="399">
        <v>161.10162353515625</v>
      </c>
      <c r="AK668" s="399">
        <v>16.222175598144531</v>
      </c>
      <c r="AL668" s="388">
        <v>6.493378074316658E-2</v>
      </c>
      <c r="AM668" s="383" t="s">
        <v>17283</v>
      </c>
      <c r="AN668" s="383" t="s">
        <v>17346</v>
      </c>
      <c r="AO668" s="383"/>
      <c r="AP668" s="383"/>
      <c r="AQ668" s="383"/>
      <c r="AR668" s="389"/>
    </row>
    <row r="669" spans="1:44" x14ac:dyDescent="0.25">
      <c r="A669" s="396" t="s">
        <v>17344</v>
      </c>
      <c r="B669" s="383"/>
      <c r="C669" s="383"/>
      <c r="D669" s="383"/>
      <c r="E669" s="383"/>
      <c r="F669" s="383"/>
      <c r="G669" s="383"/>
      <c r="H669" s="383"/>
      <c r="I669" s="383"/>
      <c r="J669" s="383"/>
      <c r="K669" s="383" t="s">
        <v>17345</v>
      </c>
      <c r="L669" s="383"/>
      <c r="M669" s="383"/>
      <c r="N669" s="383" t="s">
        <v>17329</v>
      </c>
      <c r="O669" s="383"/>
      <c r="P669" s="383"/>
      <c r="Q669" s="383"/>
      <c r="R669" s="383"/>
      <c r="S669" s="383"/>
      <c r="T669" s="383"/>
      <c r="U669" s="383"/>
      <c r="V669" s="383"/>
      <c r="W669" s="383"/>
      <c r="X669" s="383"/>
      <c r="Y669" s="397">
        <v>40282</v>
      </c>
      <c r="Z669" s="383"/>
      <c r="AA669" s="383"/>
      <c r="AB669" s="383"/>
      <c r="AC669" s="383"/>
      <c r="AD669" s="383"/>
      <c r="AE669" s="383"/>
      <c r="AF669" s="383"/>
      <c r="AG669" s="383" t="s">
        <v>17282</v>
      </c>
      <c r="AH669" s="387">
        <v>10.4921875</v>
      </c>
      <c r="AI669" s="387">
        <v>150.93756103515625</v>
      </c>
      <c r="AJ669" s="399">
        <v>161.42974853515625</v>
      </c>
      <c r="AK669" s="399">
        <v>16.229499816894531</v>
      </c>
      <c r="AL669" s="388">
        <v>6.4995377835919799E-2</v>
      </c>
      <c r="AM669" s="383" t="s">
        <v>17283</v>
      </c>
      <c r="AN669" s="383" t="s">
        <v>17346</v>
      </c>
      <c r="AO669" s="383"/>
      <c r="AP669" s="383"/>
      <c r="AQ669" s="383"/>
      <c r="AR669" s="389"/>
    </row>
    <row r="670" spans="1:44" x14ac:dyDescent="0.25">
      <c r="A670" s="396" t="s">
        <v>17344</v>
      </c>
      <c r="B670" s="383"/>
      <c r="C670" s="383"/>
      <c r="D670" s="383"/>
      <c r="E670" s="383"/>
      <c r="F670" s="383"/>
      <c r="G670" s="383"/>
      <c r="H670" s="383"/>
      <c r="I670" s="383"/>
      <c r="J670" s="383"/>
      <c r="K670" s="383" t="s">
        <v>17345</v>
      </c>
      <c r="L670" s="383"/>
      <c r="M670" s="383"/>
      <c r="N670" s="383" t="s">
        <v>17329</v>
      </c>
      <c r="O670" s="383"/>
      <c r="P670" s="383"/>
      <c r="Q670" s="383"/>
      <c r="R670" s="383"/>
      <c r="S670" s="383"/>
      <c r="T670" s="383"/>
      <c r="U670" s="383"/>
      <c r="V670" s="383"/>
      <c r="W670" s="383"/>
      <c r="X670" s="383"/>
      <c r="Y670" s="397">
        <v>40282</v>
      </c>
      <c r="Z670" s="383"/>
      <c r="AA670" s="383"/>
      <c r="AB670" s="383"/>
      <c r="AC670" s="383"/>
      <c r="AD670" s="383"/>
      <c r="AE670" s="383"/>
      <c r="AF670" s="383"/>
      <c r="AG670" s="383" t="s">
        <v>17282</v>
      </c>
      <c r="AH670" s="387">
        <v>10.57421875</v>
      </c>
      <c r="AI670" s="387">
        <v>150.94537353515625</v>
      </c>
      <c r="AJ670" s="399">
        <v>161.51959228515625</v>
      </c>
      <c r="AK670" s="399">
        <v>16.225105285644531</v>
      </c>
      <c r="AL670" s="388">
        <v>6.5467096594273522E-2</v>
      </c>
      <c r="AM670" s="383" t="s">
        <v>17283</v>
      </c>
      <c r="AN670" s="383" t="s">
        <v>17346</v>
      </c>
      <c r="AO670" s="383"/>
      <c r="AP670" s="383"/>
      <c r="AQ670" s="383"/>
      <c r="AR670" s="389"/>
    </row>
    <row r="671" spans="1:44" x14ac:dyDescent="0.25">
      <c r="A671" s="396" t="s">
        <v>17344</v>
      </c>
      <c r="B671" s="383"/>
      <c r="C671" s="383"/>
      <c r="D671" s="383"/>
      <c r="E671" s="383"/>
      <c r="F671" s="383"/>
      <c r="G671" s="383"/>
      <c r="H671" s="383"/>
      <c r="I671" s="383"/>
      <c r="J671" s="383"/>
      <c r="K671" s="383" t="s">
        <v>17345</v>
      </c>
      <c r="L671" s="383"/>
      <c r="M671" s="383"/>
      <c r="N671" s="383" t="s">
        <v>17329</v>
      </c>
      <c r="O671" s="383"/>
      <c r="P671" s="383"/>
      <c r="Q671" s="383"/>
      <c r="R671" s="383"/>
      <c r="S671" s="383"/>
      <c r="T671" s="383"/>
      <c r="U671" s="383"/>
      <c r="V671" s="383"/>
      <c r="W671" s="383"/>
      <c r="X671" s="383"/>
      <c r="Y671" s="397">
        <v>40282</v>
      </c>
      <c r="Z671" s="383"/>
      <c r="AA671" s="383"/>
      <c r="AB671" s="383"/>
      <c r="AC671" s="383"/>
      <c r="AD671" s="383"/>
      <c r="AE671" s="383"/>
      <c r="AF671" s="383"/>
      <c r="AG671" s="383" t="s">
        <v>17282</v>
      </c>
      <c r="AH671" s="387">
        <v>10.49609375</v>
      </c>
      <c r="AI671" s="387">
        <v>150.91802978515625</v>
      </c>
      <c r="AJ671" s="399">
        <v>161.41412353515625</v>
      </c>
      <c r="AK671" s="399">
        <v>16.218757629394531</v>
      </c>
      <c r="AL671" s="388">
        <v>6.5025869608702075E-2</v>
      </c>
      <c r="AM671" s="383" t="s">
        <v>17283</v>
      </c>
      <c r="AN671" s="383" t="s">
        <v>17346</v>
      </c>
      <c r="AO671" s="383"/>
      <c r="AP671" s="383"/>
      <c r="AQ671" s="383"/>
      <c r="AR671" s="389"/>
    </row>
    <row r="672" spans="1:44" x14ac:dyDescent="0.25">
      <c r="A672" s="396" t="s">
        <v>17344</v>
      </c>
      <c r="B672" s="383"/>
      <c r="C672" s="383"/>
      <c r="D672" s="383"/>
      <c r="E672" s="383"/>
      <c r="F672" s="383"/>
      <c r="G672" s="383"/>
      <c r="H672" s="383"/>
      <c r="I672" s="383"/>
      <c r="J672" s="383"/>
      <c r="K672" s="383" t="s">
        <v>17345</v>
      </c>
      <c r="L672" s="383"/>
      <c r="M672" s="383"/>
      <c r="N672" s="383" t="s">
        <v>17329</v>
      </c>
      <c r="O672" s="383"/>
      <c r="P672" s="383"/>
      <c r="Q672" s="383"/>
      <c r="R672" s="383"/>
      <c r="S672" s="383"/>
      <c r="T672" s="383"/>
      <c r="U672" s="383"/>
      <c r="V672" s="383"/>
      <c r="W672" s="383"/>
      <c r="X672" s="383"/>
      <c r="Y672" s="397">
        <v>40282</v>
      </c>
      <c r="Z672" s="383"/>
      <c r="AA672" s="383"/>
      <c r="AB672" s="383"/>
      <c r="AC672" s="383"/>
      <c r="AD672" s="383"/>
      <c r="AE672" s="383"/>
      <c r="AF672" s="383"/>
      <c r="AG672" s="383" t="s">
        <v>17282</v>
      </c>
      <c r="AH672" s="387">
        <v>10.28515625</v>
      </c>
      <c r="AI672" s="387">
        <v>150.83209228515625</v>
      </c>
      <c r="AJ672" s="399">
        <v>161.11724853515625</v>
      </c>
      <c r="AK672" s="399">
        <v>16.220710754394531</v>
      </c>
      <c r="AL672" s="388">
        <v>6.3836469052881997E-2</v>
      </c>
      <c r="AM672" s="383" t="s">
        <v>17283</v>
      </c>
      <c r="AN672" s="383" t="s">
        <v>17346</v>
      </c>
      <c r="AO672" s="383"/>
      <c r="AP672" s="383"/>
      <c r="AQ672" s="383"/>
      <c r="AR672" s="389"/>
    </row>
    <row r="673" spans="1:44" x14ac:dyDescent="0.25">
      <c r="A673" s="396" t="s">
        <v>17344</v>
      </c>
      <c r="B673" s="383"/>
      <c r="C673" s="383"/>
      <c r="D673" s="383"/>
      <c r="E673" s="383"/>
      <c r="F673" s="383"/>
      <c r="G673" s="383"/>
      <c r="H673" s="383"/>
      <c r="I673" s="383"/>
      <c r="J673" s="383"/>
      <c r="K673" s="383" t="s">
        <v>17345</v>
      </c>
      <c r="L673" s="383"/>
      <c r="M673" s="383"/>
      <c r="N673" s="383" t="s">
        <v>17329</v>
      </c>
      <c r="O673" s="383"/>
      <c r="P673" s="383"/>
      <c r="Q673" s="383"/>
      <c r="R673" s="383"/>
      <c r="S673" s="383"/>
      <c r="T673" s="383"/>
      <c r="U673" s="383"/>
      <c r="V673" s="383"/>
      <c r="W673" s="383"/>
      <c r="X673" s="383"/>
      <c r="Y673" s="397">
        <v>40282</v>
      </c>
      <c r="Z673" s="383"/>
      <c r="AA673" s="383"/>
      <c r="AB673" s="383"/>
      <c r="AC673" s="383"/>
      <c r="AD673" s="383"/>
      <c r="AE673" s="383"/>
      <c r="AF673" s="383"/>
      <c r="AG673" s="383" t="s">
        <v>17282</v>
      </c>
      <c r="AH673" s="387">
        <v>10.53515625</v>
      </c>
      <c r="AI673" s="387">
        <v>150.81646728515625</v>
      </c>
      <c r="AJ673" s="399">
        <v>161.35162353515625</v>
      </c>
      <c r="AK673" s="399">
        <v>16.217781066894531</v>
      </c>
      <c r="AL673" s="388">
        <v>6.52931530478498E-2</v>
      </c>
      <c r="AM673" s="383" t="s">
        <v>17283</v>
      </c>
      <c r="AN673" s="383" t="s">
        <v>17346</v>
      </c>
      <c r="AO673" s="383"/>
      <c r="AP673" s="383"/>
      <c r="AQ673" s="383"/>
      <c r="AR673" s="389"/>
    </row>
    <row r="674" spans="1:44" x14ac:dyDescent="0.25">
      <c r="A674" s="396" t="s">
        <v>17344</v>
      </c>
      <c r="B674" s="383"/>
      <c r="C674" s="383"/>
      <c r="D674" s="383"/>
      <c r="E674" s="383"/>
      <c r="F674" s="383"/>
      <c r="G674" s="383"/>
      <c r="H674" s="383"/>
      <c r="I674" s="383"/>
      <c r="J674" s="383"/>
      <c r="K674" s="383" t="s">
        <v>17345</v>
      </c>
      <c r="L674" s="383"/>
      <c r="M674" s="383"/>
      <c r="N674" s="383" t="s">
        <v>17329</v>
      </c>
      <c r="O674" s="383"/>
      <c r="P674" s="383"/>
      <c r="Q674" s="383"/>
      <c r="R674" s="383"/>
      <c r="S674" s="383"/>
      <c r="T674" s="383"/>
      <c r="U674" s="383"/>
      <c r="V674" s="383"/>
      <c r="W674" s="383"/>
      <c r="X674" s="383"/>
      <c r="Y674" s="397">
        <v>40282</v>
      </c>
      <c r="Z674" s="383"/>
      <c r="AA674" s="383"/>
      <c r="AB674" s="383"/>
      <c r="AC674" s="383"/>
      <c r="AD674" s="383"/>
      <c r="AE674" s="383"/>
      <c r="AF674" s="383"/>
      <c r="AG674" s="383" t="s">
        <v>17282</v>
      </c>
      <c r="AH674" s="387">
        <v>10.27734375</v>
      </c>
      <c r="AI674" s="387">
        <v>151.32820129394531</v>
      </c>
      <c r="AJ674" s="399">
        <v>161.60554504394531</v>
      </c>
      <c r="AK674" s="399">
        <v>16.217294692993164</v>
      </c>
      <c r="AL674" s="388">
        <v>6.3595242027154997E-2</v>
      </c>
      <c r="AM674" s="383" t="s">
        <v>17283</v>
      </c>
      <c r="AN674" s="383" t="s">
        <v>17346</v>
      </c>
      <c r="AO674" s="383"/>
      <c r="AP674" s="383"/>
      <c r="AQ674" s="383"/>
      <c r="AR674" s="389"/>
    </row>
    <row r="675" spans="1:44" x14ac:dyDescent="0.25">
      <c r="A675" s="396" t="s">
        <v>17344</v>
      </c>
      <c r="B675" s="383"/>
      <c r="C675" s="383"/>
      <c r="D675" s="383"/>
      <c r="E675" s="383"/>
      <c r="F675" s="383"/>
      <c r="G675" s="383"/>
      <c r="H675" s="383"/>
      <c r="I675" s="383"/>
      <c r="J675" s="383"/>
      <c r="K675" s="383" t="s">
        <v>17345</v>
      </c>
      <c r="L675" s="383"/>
      <c r="M675" s="383"/>
      <c r="N675" s="383" t="s">
        <v>17329</v>
      </c>
      <c r="O675" s="383"/>
      <c r="P675" s="383"/>
      <c r="Q675" s="383"/>
      <c r="R675" s="383"/>
      <c r="S675" s="383"/>
      <c r="T675" s="383"/>
      <c r="U675" s="383"/>
      <c r="V675" s="383"/>
      <c r="W675" s="383"/>
      <c r="X675" s="383"/>
      <c r="Y675" s="397">
        <v>40282</v>
      </c>
      <c r="Z675" s="383"/>
      <c r="AA675" s="383"/>
      <c r="AB675" s="383"/>
      <c r="AC675" s="383"/>
      <c r="AD675" s="383"/>
      <c r="AE675" s="383"/>
      <c r="AF675" s="383"/>
      <c r="AG675" s="383" t="s">
        <v>17282</v>
      </c>
      <c r="AH675" s="387">
        <v>10.45703125</v>
      </c>
      <c r="AI675" s="387">
        <v>150.84773254394531</v>
      </c>
      <c r="AJ675" s="399">
        <v>161.30476379394531</v>
      </c>
      <c r="AK675" s="399">
        <v>16.226572036743164</v>
      </c>
      <c r="AL675" s="388">
        <v>6.4827789360009658E-2</v>
      </c>
      <c r="AM675" s="383" t="s">
        <v>17283</v>
      </c>
      <c r="AN675" s="383" t="s">
        <v>17346</v>
      </c>
      <c r="AO675" s="383"/>
      <c r="AP675" s="383"/>
      <c r="AQ675" s="383"/>
      <c r="AR675" s="389"/>
    </row>
    <row r="676" spans="1:44" x14ac:dyDescent="0.25">
      <c r="A676" s="396" t="s">
        <v>17344</v>
      </c>
      <c r="B676" s="383"/>
      <c r="C676" s="383"/>
      <c r="D676" s="383"/>
      <c r="E676" s="383"/>
      <c r="F676" s="383"/>
      <c r="G676" s="383"/>
      <c r="H676" s="383"/>
      <c r="I676" s="383"/>
      <c r="J676" s="383"/>
      <c r="K676" s="383" t="s">
        <v>17345</v>
      </c>
      <c r="L676" s="383"/>
      <c r="M676" s="383"/>
      <c r="N676" s="383" t="s">
        <v>17329</v>
      </c>
      <c r="O676" s="383"/>
      <c r="P676" s="383"/>
      <c r="Q676" s="383"/>
      <c r="R676" s="383"/>
      <c r="S676" s="383"/>
      <c r="T676" s="383"/>
      <c r="U676" s="383"/>
      <c r="V676" s="383"/>
      <c r="W676" s="383"/>
      <c r="X676" s="383"/>
      <c r="Y676" s="397">
        <v>40282</v>
      </c>
      <c r="Z676" s="383"/>
      <c r="AA676" s="383"/>
      <c r="AB676" s="383"/>
      <c r="AC676" s="383"/>
      <c r="AD676" s="383"/>
      <c r="AE676" s="383"/>
      <c r="AF676" s="383"/>
      <c r="AG676" s="383" t="s">
        <v>17282</v>
      </c>
      <c r="AH676" s="387">
        <v>10.45703125</v>
      </c>
      <c r="AI676" s="387">
        <v>150.72273254394531</v>
      </c>
      <c r="AJ676" s="399">
        <v>161.17976379394531</v>
      </c>
      <c r="AK676" s="399">
        <v>16.225107192993164</v>
      </c>
      <c r="AL676" s="388">
        <v>6.4878065359175174E-2</v>
      </c>
      <c r="AM676" s="383" t="s">
        <v>17283</v>
      </c>
      <c r="AN676" s="383" t="s">
        <v>17346</v>
      </c>
      <c r="AO676" s="383"/>
      <c r="AP676" s="383"/>
      <c r="AQ676" s="383"/>
      <c r="AR676" s="389"/>
    </row>
    <row r="677" spans="1:44" x14ac:dyDescent="0.25">
      <c r="A677" s="396" t="s">
        <v>17344</v>
      </c>
      <c r="B677" s="383"/>
      <c r="C677" s="383"/>
      <c r="D677" s="383"/>
      <c r="E677" s="383"/>
      <c r="F677" s="383"/>
      <c r="G677" s="383"/>
      <c r="H677" s="383"/>
      <c r="I677" s="383"/>
      <c r="J677" s="383"/>
      <c r="K677" s="383" t="s">
        <v>17345</v>
      </c>
      <c r="L677" s="383"/>
      <c r="M677" s="383"/>
      <c r="N677" s="383" t="s">
        <v>17329</v>
      </c>
      <c r="O677" s="383"/>
      <c r="P677" s="383"/>
      <c r="Q677" s="383"/>
      <c r="R677" s="383"/>
      <c r="S677" s="383"/>
      <c r="T677" s="383"/>
      <c r="U677" s="383"/>
      <c r="V677" s="383"/>
      <c r="W677" s="383"/>
      <c r="X677" s="383"/>
      <c r="Y677" s="397">
        <v>40282</v>
      </c>
      <c r="Z677" s="383"/>
      <c r="AA677" s="383"/>
      <c r="AB677" s="383"/>
      <c r="AC677" s="383"/>
      <c r="AD677" s="383"/>
      <c r="AE677" s="383"/>
      <c r="AF677" s="383"/>
      <c r="AG677" s="383" t="s">
        <v>17282</v>
      </c>
      <c r="AH677" s="387">
        <v>9.96875</v>
      </c>
      <c r="AI677" s="387">
        <v>151.07038879394531</v>
      </c>
      <c r="AJ677" s="399">
        <v>161.03913879394531</v>
      </c>
      <c r="AK677" s="399">
        <v>16.213388442993164</v>
      </c>
      <c r="AL677" s="388">
        <v>6.1902653445975835E-2</v>
      </c>
      <c r="AM677" s="383" t="s">
        <v>17283</v>
      </c>
      <c r="AN677" s="383" t="s">
        <v>17346</v>
      </c>
      <c r="AO677" s="383"/>
      <c r="AP677" s="383"/>
      <c r="AQ677" s="383"/>
      <c r="AR677" s="389"/>
    </row>
    <row r="678" spans="1:44" x14ac:dyDescent="0.25">
      <c r="A678" s="396" t="s">
        <v>17344</v>
      </c>
      <c r="B678" s="383"/>
      <c r="C678" s="383"/>
      <c r="D678" s="383"/>
      <c r="E678" s="383"/>
      <c r="F678" s="383"/>
      <c r="G678" s="383"/>
      <c r="H678" s="383"/>
      <c r="I678" s="383"/>
      <c r="J678" s="383"/>
      <c r="K678" s="383" t="s">
        <v>17345</v>
      </c>
      <c r="L678" s="383"/>
      <c r="M678" s="383"/>
      <c r="N678" s="383" t="s">
        <v>17329</v>
      </c>
      <c r="O678" s="383"/>
      <c r="P678" s="383"/>
      <c r="Q678" s="383"/>
      <c r="R678" s="383"/>
      <c r="S678" s="383"/>
      <c r="T678" s="383"/>
      <c r="U678" s="383"/>
      <c r="V678" s="383"/>
      <c r="W678" s="383"/>
      <c r="X678" s="383"/>
      <c r="Y678" s="397">
        <v>40282</v>
      </c>
      <c r="Z678" s="383"/>
      <c r="AA678" s="383"/>
      <c r="AB678" s="383"/>
      <c r="AC678" s="383"/>
      <c r="AD678" s="383"/>
      <c r="AE678" s="383"/>
      <c r="AF678" s="383"/>
      <c r="AG678" s="383" t="s">
        <v>17282</v>
      </c>
      <c r="AH678" s="387">
        <v>10.21875</v>
      </c>
      <c r="AI678" s="387">
        <v>151.14460754394531</v>
      </c>
      <c r="AJ678" s="399">
        <v>161.36335754394531</v>
      </c>
      <c r="AK678" s="399">
        <v>16.211435317993164</v>
      </c>
      <c r="AL678" s="388">
        <v>6.3327574212237434E-2</v>
      </c>
      <c r="AM678" s="383" t="s">
        <v>17283</v>
      </c>
      <c r="AN678" s="383" t="s">
        <v>17346</v>
      </c>
      <c r="AO678" s="383"/>
      <c r="AP678" s="383"/>
      <c r="AQ678" s="383"/>
      <c r="AR678" s="389"/>
    </row>
    <row r="679" spans="1:44" x14ac:dyDescent="0.25">
      <c r="A679" s="396" t="s">
        <v>17344</v>
      </c>
      <c r="B679" s="383"/>
      <c r="C679" s="383"/>
      <c r="D679" s="383"/>
      <c r="E679" s="383"/>
      <c r="F679" s="383"/>
      <c r="G679" s="383"/>
      <c r="H679" s="383"/>
      <c r="I679" s="383"/>
      <c r="J679" s="383"/>
      <c r="K679" s="383" t="s">
        <v>17345</v>
      </c>
      <c r="L679" s="383"/>
      <c r="M679" s="383"/>
      <c r="N679" s="383" t="s">
        <v>17329</v>
      </c>
      <c r="O679" s="383"/>
      <c r="P679" s="383"/>
      <c r="Q679" s="383"/>
      <c r="R679" s="383"/>
      <c r="S679" s="383"/>
      <c r="T679" s="383"/>
      <c r="U679" s="383"/>
      <c r="V679" s="383"/>
      <c r="W679" s="383"/>
      <c r="X679" s="383"/>
      <c r="Y679" s="397">
        <v>40282</v>
      </c>
      <c r="Z679" s="383"/>
      <c r="AA679" s="383"/>
      <c r="AB679" s="383"/>
      <c r="AC679" s="383"/>
      <c r="AD679" s="383"/>
      <c r="AE679" s="383"/>
      <c r="AF679" s="383"/>
      <c r="AG679" s="383" t="s">
        <v>17282</v>
      </c>
      <c r="AH679" s="387">
        <v>10.046875</v>
      </c>
      <c r="AI679" s="387">
        <v>150.76179504394531</v>
      </c>
      <c r="AJ679" s="399">
        <v>160.80867004394531</v>
      </c>
      <c r="AK679" s="399">
        <v>16.209970474243164</v>
      </c>
      <c r="AL679" s="388">
        <v>6.2477197263396435E-2</v>
      </c>
      <c r="AM679" s="383" t="s">
        <v>17283</v>
      </c>
      <c r="AN679" s="383" t="s">
        <v>17346</v>
      </c>
      <c r="AO679" s="383"/>
      <c r="AP679" s="383"/>
      <c r="AQ679" s="383"/>
      <c r="AR679" s="389"/>
    </row>
    <row r="680" spans="1:44" x14ac:dyDescent="0.25">
      <c r="A680" s="396" t="s">
        <v>17344</v>
      </c>
      <c r="B680" s="383"/>
      <c r="C680" s="383"/>
      <c r="D680" s="383"/>
      <c r="E680" s="383"/>
      <c r="F680" s="383"/>
      <c r="G680" s="383"/>
      <c r="H680" s="383"/>
      <c r="I680" s="383"/>
      <c r="J680" s="383"/>
      <c r="K680" s="383" t="s">
        <v>17345</v>
      </c>
      <c r="L680" s="383"/>
      <c r="M680" s="383"/>
      <c r="N680" s="383" t="s">
        <v>17329</v>
      </c>
      <c r="O680" s="383"/>
      <c r="P680" s="383"/>
      <c r="Q680" s="383"/>
      <c r="R680" s="383"/>
      <c r="S680" s="383"/>
      <c r="T680" s="383"/>
      <c r="U680" s="383"/>
      <c r="V680" s="383"/>
      <c r="W680" s="383"/>
      <c r="X680" s="383"/>
      <c r="Y680" s="397">
        <v>40282</v>
      </c>
      <c r="Z680" s="383"/>
      <c r="AA680" s="383"/>
      <c r="AB680" s="383"/>
      <c r="AC680" s="383"/>
      <c r="AD680" s="383"/>
      <c r="AE680" s="383"/>
      <c r="AF680" s="383"/>
      <c r="AG680" s="383" t="s">
        <v>17282</v>
      </c>
      <c r="AH680" s="387">
        <v>9.921875</v>
      </c>
      <c r="AI680" s="387">
        <v>150.87898254394531</v>
      </c>
      <c r="AJ680" s="399">
        <v>160.80085754394531</v>
      </c>
      <c r="AK680" s="399">
        <v>16.213388442993164</v>
      </c>
      <c r="AL680" s="388">
        <v>6.1702873675835018E-2</v>
      </c>
      <c r="AM680" s="383" t="s">
        <v>17283</v>
      </c>
      <c r="AN680" s="383" t="s">
        <v>17346</v>
      </c>
      <c r="AO680" s="383"/>
      <c r="AP680" s="383"/>
      <c r="AQ680" s="383"/>
      <c r="AR680" s="389"/>
    </row>
    <row r="681" spans="1:44" x14ac:dyDescent="0.25">
      <c r="A681" s="396" t="s">
        <v>17344</v>
      </c>
      <c r="B681" s="383"/>
      <c r="C681" s="383"/>
      <c r="D681" s="383"/>
      <c r="E681" s="383"/>
      <c r="F681" s="383"/>
      <c r="G681" s="383"/>
      <c r="H681" s="383"/>
      <c r="I681" s="383"/>
      <c r="J681" s="383"/>
      <c r="K681" s="383" t="s">
        <v>17345</v>
      </c>
      <c r="L681" s="383"/>
      <c r="M681" s="383"/>
      <c r="N681" s="383" t="s">
        <v>17329</v>
      </c>
      <c r="O681" s="383"/>
      <c r="P681" s="383"/>
      <c r="Q681" s="383"/>
      <c r="R681" s="383"/>
      <c r="S681" s="383"/>
      <c r="T681" s="383"/>
      <c r="U681" s="383"/>
      <c r="V681" s="383"/>
      <c r="W681" s="383"/>
      <c r="X681" s="383"/>
      <c r="Y681" s="397">
        <v>40282</v>
      </c>
      <c r="Z681" s="383"/>
      <c r="AA681" s="383"/>
      <c r="AB681" s="383"/>
      <c r="AC681" s="383"/>
      <c r="AD681" s="383"/>
      <c r="AE681" s="383"/>
      <c r="AF681" s="383"/>
      <c r="AG681" s="383" t="s">
        <v>17282</v>
      </c>
      <c r="AH681" s="387">
        <v>9.89453125</v>
      </c>
      <c r="AI681" s="387">
        <v>151.04304504394531</v>
      </c>
      <c r="AJ681" s="399">
        <v>160.93757629394531</v>
      </c>
      <c r="AK681" s="399">
        <v>16.222665786743164</v>
      </c>
      <c r="AL681" s="388">
        <v>6.1480553378833541E-2</v>
      </c>
      <c r="AM681" s="383" t="s">
        <v>17283</v>
      </c>
      <c r="AN681" s="383" t="s">
        <v>17346</v>
      </c>
      <c r="AO681" s="383"/>
      <c r="AP681" s="383"/>
      <c r="AQ681" s="383"/>
      <c r="AR681" s="389"/>
    </row>
    <row r="682" spans="1:44" x14ac:dyDescent="0.25">
      <c r="A682" s="396" t="s">
        <v>17344</v>
      </c>
      <c r="B682" s="383"/>
      <c r="C682" s="383"/>
      <c r="D682" s="383"/>
      <c r="E682" s="383"/>
      <c r="F682" s="383"/>
      <c r="G682" s="383"/>
      <c r="H682" s="383"/>
      <c r="I682" s="383"/>
      <c r="J682" s="383"/>
      <c r="K682" s="383" t="s">
        <v>17345</v>
      </c>
      <c r="L682" s="383"/>
      <c r="M682" s="383"/>
      <c r="N682" s="383" t="s">
        <v>17329</v>
      </c>
      <c r="O682" s="383"/>
      <c r="P682" s="383"/>
      <c r="Q682" s="383"/>
      <c r="R682" s="383"/>
      <c r="S682" s="383"/>
      <c r="T682" s="383"/>
      <c r="U682" s="383"/>
      <c r="V682" s="383"/>
      <c r="W682" s="383"/>
      <c r="X682" s="383"/>
      <c r="Y682" s="397">
        <v>40282</v>
      </c>
      <c r="Z682" s="383"/>
      <c r="AA682" s="383"/>
      <c r="AB682" s="383"/>
      <c r="AC682" s="383"/>
      <c r="AD682" s="383"/>
      <c r="AE682" s="383"/>
      <c r="AF682" s="383"/>
      <c r="AG682" s="383" t="s">
        <v>17282</v>
      </c>
      <c r="AH682" s="387">
        <v>9.54296875</v>
      </c>
      <c r="AI682" s="387">
        <v>151.30868530273438</v>
      </c>
      <c r="AJ682" s="399">
        <v>160.85165405273438</v>
      </c>
      <c r="AK682" s="399">
        <v>16.222179412841797</v>
      </c>
      <c r="AL682" s="388">
        <v>5.9327762628237489E-2</v>
      </c>
      <c r="AM682" s="383" t="s">
        <v>17283</v>
      </c>
      <c r="AN682" s="383" t="s">
        <v>17346</v>
      </c>
      <c r="AO682" s="383"/>
      <c r="AP682" s="383"/>
      <c r="AQ682" s="383"/>
      <c r="AR682" s="389"/>
    </row>
    <row r="683" spans="1:44" x14ac:dyDescent="0.25">
      <c r="A683" s="396" t="s">
        <v>17344</v>
      </c>
      <c r="B683" s="383"/>
      <c r="C683" s="383"/>
      <c r="D683" s="383"/>
      <c r="E683" s="383"/>
      <c r="F683" s="383"/>
      <c r="G683" s="383"/>
      <c r="H683" s="383"/>
      <c r="I683" s="383"/>
      <c r="J683" s="383"/>
      <c r="K683" s="383" t="s">
        <v>17345</v>
      </c>
      <c r="L683" s="383"/>
      <c r="M683" s="383"/>
      <c r="N683" s="383" t="s">
        <v>17329</v>
      </c>
      <c r="O683" s="383"/>
      <c r="P683" s="383"/>
      <c r="Q683" s="383"/>
      <c r="R683" s="383"/>
      <c r="S683" s="383"/>
      <c r="T683" s="383"/>
      <c r="U683" s="383"/>
      <c r="V683" s="383"/>
      <c r="W683" s="383"/>
      <c r="X683" s="383"/>
      <c r="Y683" s="397">
        <v>40282</v>
      </c>
      <c r="Z683" s="383"/>
      <c r="AA683" s="383"/>
      <c r="AB683" s="383"/>
      <c r="AC683" s="383"/>
      <c r="AD683" s="383"/>
      <c r="AE683" s="383"/>
      <c r="AF683" s="383"/>
      <c r="AG683" s="383" t="s">
        <v>17282</v>
      </c>
      <c r="AH683" s="387">
        <v>10.33984375</v>
      </c>
      <c r="AI683" s="387">
        <v>150.83602905273438</v>
      </c>
      <c r="AJ683" s="399">
        <v>161.17587280273438</v>
      </c>
      <c r="AK683" s="399">
        <v>16.232921600341797</v>
      </c>
      <c r="AL683" s="388">
        <v>6.4152553171870172E-2</v>
      </c>
      <c r="AM683" s="383" t="s">
        <v>17283</v>
      </c>
      <c r="AN683" s="383" t="s">
        <v>17346</v>
      </c>
      <c r="AO683" s="383"/>
      <c r="AP683" s="383"/>
      <c r="AQ683" s="383"/>
      <c r="AR683" s="389"/>
    </row>
    <row r="684" spans="1:44" x14ac:dyDescent="0.25">
      <c r="A684" s="396" t="s">
        <v>17344</v>
      </c>
      <c r="B684" s="383"/>
      <c r="C684" s="383"/>
      <c r="D684" s="383"/>
      <c r="E684" s="383"/>
      <c r="F684" s="383"/>
      <c r="G684" s="383"/>
      <c r="H684" s="383"/>
      <c r="I684" s="383"/>
      <c r="J684" s="383"/>
      <c r="K684" s="383" t="s">
        <v>17345</v>
      </c>
      <c r="L684" s="383"/>
      <c r="M684" s="383"/>
      <c r="N684" s="383" t="s">
        <v>17329</v>
      </c>
      <c r="O684" s="383"/>
      <c r="P684" s="383"/>
      <c r="Q684" s="383"/>
      <c r="R684" s="383"/>
      <c r="S684" s="383"/>
      <c r="T684" s="383"/>
      <c r="U684" s="383"/>
      <c r="V684" s="383"/>
      <c r="W684" s="383"/>
      <c r="X684" s="383"/>
      <c r="Y684" s="397">
        <v>40282</v>
      </c>
      <c r="Z684" s="383"/>
      <c r="AA684" s="383"/>
      <c r="AB684" s="383"/>
      <c r="AC684" s="383"/>
      <c r="AD684" s="383"/>
      <c r="AE684" s="383"/>
      <c r="AF684" s="383"/>
      <c r="AG684" s="383" t="s">
        <v>17282</v>
      </c>
      <c r="AH684" s="387">
        <v>10.3515625</v>
      </c>
      <c r="AI684" s="387">
        <v>150.34774780273438</v>
      </c>
      <c r="AJ684" s="399">
        <v>160.69931030273438</v>
      </c>
      <c r="AK684" s="399">
        <v>16.229991912841797</v>
      </c>
      <c r="AL684" s="388">
        <v>6.4415724501238655E-2</v>
      </c>
      <c r="AM684" s="383" t="s">
        <v>17283</v>
      </c>
      <c r="AN684" s="383" t="s">
        <v>17346</v>
      </c>
      <c r="AO684" s="383"/>
      <c r="AP684" s="383"/>
      <c r="AQ684" s="383"/>
      <c r="AR684" s="389"/>
    </row>
    <row r="685" spans="1:44" x14ac:dyDescent="0.25">
      <c r="A685" s="396" t="s">
        <v>17344</v>
      </c>
      <c r="B685" s="383"/>
      <c r="C685" s="383"/>
      <c r="D685" s="383"/>
      <c r="E685" s="383"/>
      <c r="F685" s="383"/>
      <c r="G685" s="383"/>
      <c r="H685" s="383"/>
      <c r="I685" s="383"/>
      <c r="J685" s="383"/>
      <c r="K685" s="383" t="s">
        <v>17345</v>
      </c>
      <c r="L685" s="383"/>
      <c r="M685" s="383"/>
      <c r="N685" s="383" t="s">
        <v>17329</v>
      </c>
      <c r="O685" s="383"/>
      <c r="P685" s="383"/>
      <c r="Q685" s="383"/>
      <c r="R685" s="383"/>
      <c r="S685" s="383"/>
      <c r="T685" s="383"/>
      <c r="U685" s="383"/>
      <c r="V685" s="383"/>
      <c r="W685" s="383"/>
      <c r="X685" s="383"/>
      <c r="Y685" s="397">
        <v>40282</v>
      </c>
      <c r="Z685" s="383"/>
      <c r="AA685" s="383"/>
      <c r="AB685" s="383"/>
      <c r="AC685" s="383"/>
      <c r="AD685" s="383"/>
      <c r="AE685" s="383"/>
      <c r="AF685" s="383"/>
      <c r="AG685" s="383" t="s">
        <v>17282</v>
      </c>
      <c r="AH685" s="387">
        <v>9.96875</v>
      </c>
      <c r="AI685" s="387">
        <v>150.66024780273438</v>
      </c>
      <c r="AJ685" s="399">
        <v>160.62899780273438</v>
      </c>
      <c r="AK685" s="399">
        <v>16.225597381591797</v>
      </c>
      <c r="AL685" s="388">
        <v>6.2060712177526282E-2</v>
      </c>
      <c r="AM685" s="383" t="s">
        <v>17283</v>
      </c>
      <c r="AN685" s="383" t="s">
        <v>17346</v>
      </c>
      <c r="AO685" s="383"/>
      <c r="AP685" s="383"/>
      <c r="AQ685" s="383"/>
      <c r="AR685" s="389"/>
    </row>
    <row r="686" spans="1:44" x14ac:dyDescent="0.25">
      <c r="A686" s="396" t="s">
        <v>17344</v>
      </c>
      <c r="B686" s="383"/>
      <c r="C686" s="383"/>
      <c r="D686" s="383"/>
      <c r="E686" s="383"/>
      <c r="F686" s="383"/>
      <c r="G686" s="383"/>
      <c r="H686" s="383"/>
      <c r="I686" s="383"/>
      <c r="J686" s="383"/>
      <c r="K686" s="383" t="s">
        <v>17345</v>
      </c>
      <c r="L686" s="383"/>
      <c r="M686" s="383"/>
      <c r="N686" s="383" t="s">
        <v>17329</v>
      </c>
      <c r="O686" s="383"/>
      <c r="P686" s="383"/>
      <c r="Q686" s="383"/>
      <c r="R686" s="383"/>
      <c r="S686" s="383"/>
      <c r="T686" s="383"/>
      <c r="U686" s="383"/>
      <c r="V686" s="383"/>
      <c r="W686" s="383"/>
      <c r="X686" s="383"/>
      <c r="Y686" s="397">
        <v>40282</v>
      </c>
      <c r="Z686" s="383"/>
      <c r="AA686" s="383"/>
      <c r="AB686" s="383"/>
      <c r="AC686" s="383"/>
      <c r="AD686" s="383"/>
      <c r="AE686" s="383"/>
      <c r="AF686" s="383"/>
      <c r="AG686" s="383" t="s">
        <v>17282</v>
      </c>
      <c r="AH686" s="387">
        <v>10.54296875</v>
      </c>
      <c r="AI686" s="387">
        <v>150.05477905273438</v>
      </c>
      <c r="AJ686" s="399">
        <v>160.59774780273438</v>
      </c>
      <c r="AK686" s="399">
        <v>16.221691131591797</v>
      </c>
      <c r="AL686" s="388">
        <v>6.5648297652032783E-2</v>
      </c>
      <c r="AM686" s="383" t="s">
        <v>17283</v>
      </c>
      <c r="AN686" s="383" t="s">
        <v>17346</v>
      </c>
      <c r="AO686" s="383"/>
      <c r="AP686" s="383"/>
      <c r="AQ686" s="383"/>
      <c r="AR686" s="389"/>
    </row>
    <row r="687" spans="1:44" x14ac:dyDescent="0.25">
      <c r="A687" s="396" t="s">
        <v>17344</v>
      </c>
      <c r="B687" s="383"/>
      <c r="C687" s="383"/>
      <c r="D687" s="383"/>
      <c r="E687" s="383"/>
      <c r="F687" s="383"/>
      <c r="G687" s="383"/>
      <c r="H687" s="383"/>
      <c r="I687" s="383"/>
      <c r="J687" s="383"/>
      <c r="K687" s="383" t="s">
        <v>17345</v>
      </c>
      <c r="L687" s="383"/>
      <c r="M687" s="383"/>
      <c r="N687" s="383" t="s">
        <v>17329</v>
      </c>
      <c r="O687" s="383"/>
      <c r="P687" s="383"/>
      <c r="Q687" s="383"/>
      <c r="R687" s="383"/>
      <c r="S687" s="383"/>
      <c r="T687" s="383"/>
      <c r="U687" s="383"/>
      <c r="V687" s="383"/>
      <c r="W687" s="383"/>
      <c r="X687" s="383"/>
      <c r="Y687" s="397">
        <v>40282</v>
      </c>
      <c r="Z687" s="383"/>
      <c r="AA687" s="383"/>
      <c r="AB687" s="383"/>
      <c r="AC687" s="383"/>
      <c r="AD687" s="383"/>
      <c r="AE687" s="383"/>
      <c r="AF687" s="383"/>
      <c r="AG687" s="383" t="s">
        <v>17282</v>
      </c>
      <c r="AH687" s="387">
        <v>10.734375</v>
      </c>
      <c r="AI687" s="387">
        <v>150.14071655273438</v>
      </c>
      <c r="AJ687" s="399">
        <v>160.87509155273438</v>
      </c>
      <c r="AK687" s="399">
        <v>16.229015350341797</v>
      </c>
      <c r="AL687" s="388">
        <v>6.6724903752308384E-2</v>
      </c>
      <c r="AM687" s="383" t="s">
        <v>17283</v>
      </c>
      <c r="AN687" s="383" t="s">
        <v>17346</v>
      </c>
      <c r="AO687" s="383"/>
      <c r="AP687" s="383"/>
      <c r="AQ687" s="383"/>
      <c r="AR687" s="389"/>
    </row>
    <row r="688" spans="1:44" x14ac:dyDescent="0.25">
      <c r="A688" s="396" t="s">
        <v>17344</v>
      </c>
      <c r="B688" s="383"/>
      <c r="C688" s="383"/>
      <c r="D688" s="383"/>
      <c r="E688" s="383"/>
      <c r="F688" s="383"/>
      <c r="G688" s="383"/>
      <c r="H688" s="383"/>
      <c r="I688" s="383"/>
      <c r="J688" s="383"/>
      <c r="K688" s="383" t="s">
        <v>17345</v>
      </c>
      <c r="L688" s="383"/>
      <c r="M688" s="383"/>
      <c r="N688" s="383" t="s">
        <v>17329</v>
      </c>
      <c r="O688" s="383"/>
      <c r="P688" s="383"/>
      <c r="Q688" s="383"/>
      <c r="R688" s="383"/>
      <c r="S688" s="383"/>
      <c r="T688" s="383"/>
      <c r="U688" s="383"/>
      <c r="V688" s="383"/>
      <c r="W688" s="383"/>
      <c r="X688" s="383"/>
      <c r="Y688" s="397">
        <v>40282</v>
      </c>
      <c r="Z688" s="383"/>
      <c r="AA688" s="383"/>
      <c r="AB688" s="383"/>
      <c r="AC688" s="383"/>
      <c r="AD688" s="383"/>
      <c r="AE688" s="383"/>
      <c r="AF688" s="383"/>
      <c r="AG688" s="383" t="s">
        <v>17282</v>
      </c>
      <c r="AH688" s="387">
        <v>10.65625</v>
      </c>
      <c r="AI688" s="387">
        <v>150.01571655273438</v>
      </c>
      <c r="AJ688" s="399">
        <v>160.67196655273438</v>
      </c>
      <c r="AK688" s="399">
        <v>16.232433319091797</v>
      </c>
      <c r="AL688" s="388">
        <v>6.6323019681859038E-2</v>
      </c>
      <c r="AM688" s="383" t="s">
        <v>17283</v>
      </c>
      <c r="AN688" s="383" t="s">
        <v>17346</v>
      </c>
      <c r="AO688" s="383"/>
      <c r="AP688" s="383"/>
      <c r="AQ688" s="383"/>
      <c r="AR688" s="389"/>
    </row>
    <row r="689" spans="1:44" x14ac:dyDescent="0.25">
      <c r="A689" s="396" t="s">
        <v>17344</v>
      </c>
      <c r="B689" s="383"/>
      <c r="C689" s="383"/>
      <c r="D689" s="383"/>
      <c r="E689" s="383"/>
      <c r="F689" s="383"/>
      <c r="G689" s="383"/>
      <c r="H689" s="383"/>
      <c r="I689" s="383"/>
      <c r="J689" s="383"/>
      <c r="K689" s="383" t="s">
        <v>17345</v>
      </c>
      <c r="L689" s="383"/>
      <c r="M689" s="383"/>
      <c r="N689" s="383" t="s">
        <v>17329</v>
      </c>
      <c r="O689" s="383"/>
      <c r="P689" s="383"/>
      <c r="Q689" s="383"/>
      <c r="R689" s="383"/>
      <c r="S689" s="383"/>
      <c r="T689" s="383"/>
      <c r="U689" s="383"/>
      <c r="V689" s="383"/>
      <c r="W689" s="383"/>
      <c r="X689" s="383"/>
      <c r="Y689" s="397">
        <v>40282</v>
      </c>
      <c r="Z689" s="383"/>
      <c r="AA689" s="383"/>
      <c r="AB689" s="383"/>
      <c r="AC689" s="383"/>
      <c r="AD689" s="383"/>
      <c r="AE689" s="383"/>
      <c r="AF689" s="383"/>
      <c r="AG689" s="383" t="s">
        <v>17282</v>
      </c>
      <c r="AH689" s="387">
        <v>10.76953125</v>
      </c>
      <c r="AI689" s="387">
        <v>149.35556030273438</v>
      </c>
      <c r="AJ689" s="399">
        <v>160.12509155273438</v>
      </c>
      <c r="AK689" s="399">
        <v>16.231456756591797</v>
      </c>
      <c r="AL689" s="388">
        <v>6.7256987306410027E-2</v>
      </c>
      <c r="AM689" s="383" t="s">
        <v>17283</v>
      </c>
      <c r="AN689" s="383" t="s">
        <v>17346</v>
      </c>
      <c r="AO689" s="383"/>
      <c r="AP689" s="383"/>
      <c r="AQ689" s="383"/>
      <c r="AR689" s="389"/>
    </row>
    <row r="690" spans="1:44" x14ac:dyDescent="0.25">
      <c r="A690" s="396" t="s">
        <v>17344</v>
      </c>
      <c r="B690" s="383"/>
      <c r="C690" s="383"/>
      <c r="D690" s="383"/>
      <c r="E690" s="383"/>
      <c r="F690" s="383"/>
      <c r="G690" s="383"/>
      <c r="H690" s="383"/>
      <c r="I690" s="383"/>
      <c r="J690" s="383"/>
      <c r="K690" s="383" t="s">
        <v>17345</v>
      </c>
      <c r="L690" s="383"/>
      <c r="M690" s="383"/>
      <c r="N690" s="383" t="s">
        <v>17329</v>
      </c>
      <c r="O690" s="383"/>
      <c r="P690" s="383"/>
      <c r="Q690" s="383"/>
      <c r="R690" s="383"/>
      <c r="S690" s="383"/>
      <c r="T690" s="383"/>
      <c r="U690" s="383"/>
      <c r="V690" s="383"/>
      <c r="W690" s="383"/>
      <c r="X690" s="383"/>
      <c r="Y690" s="397">
        <v>40282</v>
      </c>
      <c r="Z690" s="383"/>
      <c r="AA690" s="383"/>
      <c r="AB690" s="383"/>
      <c r="AC690" s="383"/>
      <c r="AD690" s="383"/>
      <c r="AE690" s="383"/>
      <c r="AF690" s="383"/>
      <c r="AG690" s="383" t="s">
        <v>17282</v>
      </c>
      <c r="AH690" s="387">
        <v>10.48828125</v>
      </c>
      <c r="AI690" s="387">
        <v>149.34384155273438</v>
      </c>
      <c r="AJ690" s="399">
        <v>159.83212280273438</v>
      </c>
      <c r="AK690" s="399">
        <v>16.234874725341797</v>
      </c>
      <c r="AL690" s="388">
        <v>6.5620609087102544E-2</v>
      </c>
      <c r="AM690" s="383" t="s">
        <v>17283</v>
      </c>
      <c r="AN690" s="383" t="s">
        <v>17346</v>
      </c>
      <c r="AO690" s="383"/>
      <c r="AP690" s="383"/>
      <c r="AQ690" s="383"/>
      <c r="AR690" s="389"/>
    </row>
    <row r="691" spans="1:44" x14ac:dyDescent="0.25">
      <c r="A691" s="396" t="s">
        <v>17344</v>
      </c>
      <c r="B691" s="383"/>
      <c r="C691" s="383"/>
      <c r="D691" s="383"/>
      <c r="E691" s="383"/>
      <c r="F691" s="383"/>
      <c r="G691" s="383"/>
      <c r="H691" s="383"/>
      <c r="I691" s="383"/>
      <c r="J691" s="383"/>
      <c r="K691" s="383" t="s">
        <v>17345</v>
      </c>
      <c r="L691" s="383"/>
      <c r="M691" s="383"/>
      <c r="N691" s="383" t="s">
        <v>17329</v>
      </c>
      <c r="O691" s="383"/>
      <c r="P691" s="383"/>
      <c r="Q691" s="383"/>
      <c r="R691" s="383"/>
      <c r="S691" s="383"/>
      <c r="T691" s="383"/>
      <c r="U691" s="383"/>
      <c r="V691" s="383"/>
      <c r="W691" s="383"/>
      <c r="X691" s="383"/>
      <c r="Y691" s="397">
        <v>40282</v>
      </c>
      <c r="Z691" s="383"/>
      <c r="AA691" s="383"/>
      <c r="AB691" s="383"/>
      <c r="AC691" s="383"/>
      <c r="AD691" s="383"/>
      <c r="AE691" s="383"/>
      <c r="AF691" s="383"/>
      <c r="AG691" s="383" t="s">
        <v>17282</v>
      </c>
      <c r="AH691" s="387">
        <v>10.45703125</v>
      </c>
      <c r="AI691" s="387">
        <v>149.33213806152344</v>
      </c>
      <c r="AJ691" s="399">
        <v>159.78916931152344</v>
      </c>
      <c r="AK691" s="399">
        <v>16.23194694519043</v>
      </c>
      <c r="AL691" s="388">
        <v>6.5442678593647802E-2</v>
      </c>
      <c r="AM691" s="383" t="s">
        <v>17283</v>
      </c>
      <c r="AN691" s="383" t="s">
        <v>17346</v>
      </c>
      <c r="AO691" s="383"/>
      <c r="AP691" s="383"/>
      <c r="AQ691" s="383"/>
      <c r="AR691" s="389"/>
    </row>
    <row r="692" spans="1:44" x14ac:dyDescent="0.25">
      <c r="A692" s="396" t="s">
        <v>17344</v>
      </c>
      <c r="B692" s="383"/>
      <c r="C692" s="383"/>
      <c r="D692" s="383"/>
      <c r="E692" s="383"/>
      <c r="F692" s="383"/>
      <c r="G692" s="383"/>
      <c r="H692" s="383"/>
      <c r="I692" s="383"/>
      <c r="J692" s="383"/>
      <c r="K692" s="383" t="s">
        <v>17345</v>
      </c>
      <c r="L692" s="383"/>
      <c r="M692" s="383"/>
      <c r="N692" s="383" t="s">
        <v>17329</v>
      </c>
      <c r="O692" s="383"/>
      <c r="P692" s="383"/>
      <c r="Q692" s="383"/>
      <c r="R692" s="383"/>
      <c r="S692" s="383"/>
      <c r="T692" s="383"/>
      <c r="U692" s="383"/>
      <c r="V692" s="383"/>
      <c r="W692" s="383"/>
      <c r="X692" s="383"/>
      <c r="Y692" s="397">
        <v>40282</v>
      </c>
      <c r="Z692" s="383"/>
      <c r="AA692" s="383"/>
      <c r="AB692" s="383"/>
      <c r="AC692" s="383"/>
      <c r="AD692" s="383"/>
      <c r="AE692" s="383"/>
      <c r="AF692" s="383"/>
      <c r="AG692" s="383" t="s">
        <v>17282</v>
      </c>
      <c r="AH692" s="387">
        <v>10.71484375</v>
      </c>
      <c r="AI692" s="387">
        <v>149.34385681152344</v>
      </c>
      <c r="AJ692" s="399">
        <v>160.05870056152344</v>
      </c>
      <c r="AK692" s="399">
        <v>16.22608757019043</v>
      </c>
      <c r="AL692" s="388">
        <v>6.6943213411141136E-2</v>
      </c>
      <c r="AM692" s="383" t="s">
        <v>17283</v>
      </c>
      <c r="AN692" s="383" t="s">
        <v>17346</v>
      </c>
      <c r="AO692" s="383"/>
      <c r="AP692" s="383"/>
      <c r="AQ692" s="383"/>
      <c r="AR692" s="389"/>
    </row>
    <row r="693" spans="1:44" x14ac:dyDescent="0.25">
      <c r="A693" s="396" t="s">
        <v>17344</v>
      </c>
      <c r="B693" s="383"/>
      <c r="C693" s="383"/>
      <c r="D693" s="383"/>
      <c r="E693" s="383"/>
      <c r="F693" s="383"/>
      <c r="G693" s="383"/>
      <c r="H693" s="383"/>
      <c r="I693" s="383"/>
      <c r="J693" s="383"/>
      <c r="K693" s="383" t="s">
        <v>17345</v>
      </c>
      <c r="L693" s="383"/>
      <c r="M693" s="383"/>
      <c r="N693" s="383" t="s">
        <v>17329</v>
      </c>
      <c r="O693" s="383"/>
      <c r="P693" s="383"/>
      <c r="Q693" s="383"/>
      <c r="R693" s="383"/>
      <c r="S693" s="383"/>
      <c r="T693" s="383"/>
      <c r="U693" s="383"/>
      <c r="V693" s="383"/>
      <c r="W693" s="383"/>
      <c r="X693" s="383"/>
      <c r="Y693" s="397">
        <v>40282</v>
      </c>
      <c r="Z693" s="383"/>
      <c r="AA693" s="383"/>
      <c r="AB693" s="383"/>
      <c r="AC693" s="383"/>
      <c r="AD693" s="383"/>
      <c r="AE693" s="383"/>
      <c r="AF693" s="383"/>
      <c r="AG693" s="383" t="s">
        <v>17282</v>
      </c>
      <c r="AH693" s="387">
        <v>10.65625</v>
      </c>
      <c r="AI693" s="387">
        <v>149.05870056152344</v>
      </c>
      <c r="AJ693" s="399">
        <v>159.71495056152344</v>
      </c>
      <c r="AK693" s="399">
        <v>16.21827507019043</v>
      </c>
      <c r="AL693" s="388">
        <v>6.6720428879919608E-2</v>
      </c>
      <c r="AM693" s="383" t="s">
        <v>17283</v>
      </c>
      <c r="AN693" s="383" t="s">
        <v>17346</v>
      </c>
      <c r="AO693" s="383"/>
      <c r="AP693" s="383"/>
      <c r="AQ693" s="383"/>
      <c r="AR693" s="389"/>
    </row>
    <row r="694" spans="1:44" x14ac:dyDescent="0.25">
      <c r="A694" s="396" t="s">
        <v>17344</v>
      </c>
      <c r="B694" s="383"/>
      <c r="C694" s="383"/>
      <c r="D694" s="383"/>
      <c r="E694" s="383"/>
      <c r="F694" s="383"/>
      <c r="G694" s="383"/>
      <c r="H694" s="383"/>
      <c r="I694" s="383"/>
      <c r="J694" s="383"/>
      <c r="K694" s="383" t="s">
        <v>17345</v>
      </c>
      <c r="L694" s="383"/>
      <c r="M694" s="383"/>
      <c r="N694" s="383" t="s">
        <v>17329</v>
      </c>
      <c r="O694" s="383"/>
      <c r="P694" s="383"/>
      <c r="Q694" s="383"/>
      <c r="R694" s="383"/>
      <c r="S694" s="383"/>
      <c r="T694" s="383"/>
      <c r="U694" s="383"/>
      <c r="V694" s="383"/>
      <c r="W694" s="383"/>
      <c r="X694" s="383"/>
      <c r="Y694" s="397">
        <v>40282</v>
      </c>
      <c r="Z694" s="383"/>
      <c r="AA694" s="383"/>
      <c r="AB694" s="383"/>
      <c r="AC694" s="383"/>
      <c r="AD694" s="383"/>
      <c r="AE694" s="383"/>
      <c r="AF694" s="383"/>
      <c r="AG694" s="383" t="s">
        <v>17282</v>
      </c>
      <c r="AH694" s="387">
        <v>10.6484375</v>
      </c>
      <c r="AI694" s="387">
        <v>149.01573181152344</v>
      </c>
      <c r="AJ694" s="399">
        <v>159.66416931152344</v>
      </c>
      <c r="AK694" s="399">
        <v>16.21388053894043</v>
      </c>
      <c r="AL694" s="388">
        <v>6.6692718509834575E-2</v>
      </c>
      <c r="AM694" s="383" t="s">
        <v>17283</v>
      </c>
      <c r="AN694" s="383" t="s">
        <v>17346</v>
      </c>
      <c r="AO694" s="383"/>
      <c r="AP694" s="383"/>
      <c r="AQ694" s="383"/>
      <c r="AR694" s="389"/>
    </row>
    <row r="695" spans="1:44" x14ac:dyDescent="0.25">
      <c r="A695" s="396" t="s">
        <v>17344</v>
      </c>
      <c r="B695" s="383"/>
      <c r="C695" s="383"/>
      <c r="D695" s="383"/>
      <c r="E695" s="383"/>
      <c r="F695" s="383"/>
      <c r="G695" s="383"/>
      <c r="H695" s="383"/>
      <c r="I695" s="383"/>
      <c r="J695" s="383"/>
      <c r="K695" s="383" t="s">
        <v>17345</v>
      </c>
      <c r="L695" s="383"/>
      <c r="M695" s="383"/>
      <c r="N695" s="383" t="s">
        <v>17329</v>
      </c>
      <c r="O695" s="383"/>
      <c r="P695" s="383"/>
      <c r="Q695" s="383"/>
      <c r="R695" s="383"/>
      <c r="S695" s="383"/>
      <c r="T695" s="383"/>
      <c r="U695" s="383"/>
      <c r="V695" s="383"/>
      <c r="W695" s="383"/>
      <c r="X695" s="383"/>
      <c r="Y695" s="397">
        <v>40282</v>
      </c>
      <c r="Z695" s="383"/>
      <c r="AA695" s="383"/>
      <c r="AB695" s="383"/>
      <c r="AC695" s="383"/>
      <c r="AD695" s="383"/>
      <c r="AE695" s="383"/>
      <c r="AF695" s="383"/>
      <c r="AG695" s="383" t="s">
        <v>17282</v>
      </c>
      <c r="AH695" s="387">
        <v>10.28125</v>
      </c>
      <c r="AI695" s="387">
        <v>149.28135681152344</v>
      </c>
      <c r="AJ695" s="399">
        <v>159.56260681152344</v>
      </c>
      <c r="AK695" s="399">
        <v>16.22511100769043</v>
      </c>
      <c r="AL695" s="388">
        <v>6.4433956084361865E-2</v>
      </c>
      <c r="AM695" s="383" t="s">
        <v>17283</v>
      </c>
      <c r="AN695" s="383" t="s">
        <v>17346</v>
      </c>
      <c r="AO695" s="383"/>
      <c r="AP695" s="383"/>
      <c r="AQ695" s="383"/>
      <c r="AR695" s="389"/>
    </row>
    <row r="696" spans="1:44" x14ac:dyDescent="0.25">
      <c r="A696" s="396" t="s">
        <v>17344</v>
      </c>
      <c r="B696" s="383"/>
      <c r="C696" s="383"/>
      <c r="D696" s="383"/>
      <c r="E696" s="383"/>
      <c r="F696" s="383"/>
      <c r="G696" s="383"/>
      <c r="H696" s="383"/>
      <c r="I696" s="383"/>
      <c r="J696" s="383"/>
      <c r="K696" s="383" t="s">
        <v>17345</v>
      </c>
      <c r="L696" s="383"/>
      <c r="M696" s="383"/>
      <c r="N696" s="383" t="s">
        <v>17329</v>
      </c>
      <c r="O696" s="383"/>
      <c r="P696" s="383"/>
      <c r="Q696" s="383"/>
      <c r="R696" s="383"/>
      <c r="S696" s="383"/>
      <c r="T696" s="383"/>
      <c r="U696" s="383"/>
      <c r="V696" s="383"/>
      <c r="W696" s="383"/>
      <c r="X696" s="383"/>
      <c r="Y696" s="397">
        <v>40282</v>
      </c>
      <c r="Z696" s="383"/>
      <c r="AA696" s="383"/>
      <c r="AB696" s="383"/>
      <c r="AC696" s="383"/>
      <c r="AD696" s="383"/>
      <c r="AE696" s="383"/>
      <c r="AF696" s="383"/>
      <c r="AG696" s="383" t="s">
        <v>17282</v>
      </c>
      <c r="AH696" s="387">
        <v>10.3828125</v>
      </c>
      <c r="AI696" s="387">
        <v>149.28526306152344</v>
      </c>
      <c r="AJ696" s="399">
        <v>159.66807556152344</v>
      </c>
      <c r="AK696" s="399">
        <v>16.22706413269043</v>
      </c>
      <c r="AL696" s="388">
        <v>6.5027479434981258E-2</v>
      </c>
      <c r="AM696" s="383" t="s">
        <v>17283</v>
      </c>
      <c r="AN696" s="383" t="s">
        <v>17346</v>
      </c>
      <c r="AO696" s="383"/>
      <c r="AP696" s="383"/>
      <c r="AQ696" s="383"/>
      <c r="AR696" s="389"/>
    </row>
    <row r="697" spans="1:44" x14ac:dyDescent="0.25">
      <c r="A697" s="396" t="s">
        <v>17344</v>
      </c>
      <c r="B697" s="383"/>
      <c r="C697" s="383"/>
      <c r="D697" s="383"/>
      <c r="E697" s="383"/>
      <c r="F697" s="383"/>
      <c r="G697" s="383"/>
      <c r="H697" s="383"/>
      <c r="I697" s="383"/>
      <c r="J697" s="383"/>
      <c r="K697" s="383" t="s">
        <v>17345</v>
      </c>
      <c r="L697" s="383"/>
      <c r="M697" s="383"/>
      <c r="N697" s="383" t="s">
        <v>17329</v>
      </c>
      <c r="O697" s="383"/>
      <c r="P697" s="383"/>
      <c r="Q697" s="383"/>
      <c r="R697" s="383"/>
      <c r="S697" s="383"/>
      <c r="T697" s="383"/>
      <c r="U697" s="383"/>
      <c r="V697" s="383"/>
      <c r="W697" s="383"/>
      <c r="X697" s="383"/>
      <c r="Y697" s="397">
        <v>40282</v>
      </c>
      <c r="Z697" s="383"/>
      <c r="AA697" s="383"/>
      <c r="AB697" s="383"/>
      <c r="AC697" s="383"/>
      <c r="AD697" s="383"/>
      <c r="AE697" s="383"/>
      <c r="AF697" s="383"/>
      <c r="AG697" s="383" t="s">
        <v>17282</v>
      </c>
      <c r="AH697" s="387">
        <v>10.40625</v>
      </c>
      <c r="AI697" s="387">
        <v>149.39463806152344</v>
      </c>
      <c r="AJ697" s="399">
        <v>159.80088806152344</v>
      </c>
      <c r="AK697" s="399">
        <v>16.23731803894043</v>
      </c>
      <c r="AL697" s="388">
        <v>6.5120101184879445E-2</v>
      </c>
      <c r="AM697" s="383" t="s">
        <v>17283</v>
      </c>
      <c r="AN697" s="383" t="s">
        <v>17346</v>
      </c>
      <c r="AO697" s="383"/>
      <c r="AP697" s="383"/>
      <c r="AQ697" s="383"/>
      <c r="AR697" s="389"/>
    </row>
    <row r="698" spans="1:44" x14ac:dyDescent="0.25">
      <c r="A698" s="396" t="s">
        <v>17344</v>
      </c>
      <c r="B698" s="383"/>
      <c r="C698" s="383"/>
      <c r="D698" s="383"/>
      <c r="E698" s="383"/>
      <c r="F698" s="383"/>
      <c r="G698" s="383"/>
      <c r="H698" s="383"/>
      <c r="I698" s="383"/>
      <c r="J698" s="383"/>
      <c r="K698" s="383" t="s">
        <v>17345</v>
      </c>
      <c r="L698" s="383"/>
      <c r="M698" s="383"/>
      <c r="N698" s="383" t="s">
        <v>17329</v>
      </c>
      <c r="O698" s="383"/>
      <c r="P698" s="383"/>
      <c r="Q698" s="383"/>
      <c r="R698" s="383"/>
      <c r="S698" s="383"/>
      <c r="T698" s="383"/>
      <c r="U698" s="383"/>
      <c r="V698" s="383"/>
      <c r="W698" s="383"/>
      <c r="X698" s="383"/>
      <c r="Y698" s="397">
        <v>40282</v>
      </c>
      <c r="Z698" s="383"/>
      <c r="AA698" s="383"/>
      <c r="AB698" s="383"/>
      <c r="AC698" s="383"/>
      <c r="AD698" s="383"/>
      <c r="AE698" s="383"/>
      <c r="AF698" s="383"/>
      <c r="AG698" s="383" t="s">
        <v>17282</v>
      </c>
      <c r="AH698" s="387">
        <v>10.54296875</v>
      </c>
      <c r="AI698" s="387">
        <v>149.15635681152344</v>
      </c>
      <c r="AJ698" s="399">
        <v>159.69932556152344</v>
      </c>
      <c r="AK698" s="399">
        <v>16.23731803894043</v>
      </c>
      <c r="AL698" s="388">
        <v>6.6017615997622792E-2</v>
      </c>
      <c r="AM698" s="383" t="s">
        <v>17283</v>
      </c>
      <c r="AN698" s="383" t="s">
        <v>17346</v>
      </c>
      <c r="AO698" s="383"/>
      <c r="AP698" s="383"/>
      <c r="AQ698" s="383"/>
      <c r="AR698" s="389"/>
    </row>
    <row r="699" spans="1:44" x14ac:dyDescent="0.25">
      <c r="A699" s="396" t="s">
        <v>17344</v>
      </c>
      <c r="B699" s="383"/>
      <c r="C699" s="383"/>
      <c r="D699" s="383"/>
      <c r="E699" s="383"/>
      <c r="F699" s="383"/>
      <c r="G699" s="383"/>
      <c r="H699" s="383"/>
      <c r="I699" s="383"/>
      <c r="J699" s="383"/>
      <c r="K699" s="383" t="s">
        <v>17345</v>
      </c>
      <c r="L699" s="383"/>
      <c r="M699" s="383"/>
      <c r="N699" s="383" t="s">
        <v>17329</v>
      </c>
      <c r="O699" s="383"/>
      <c r="P699" s="383"/>
      <c r="Q699" s="383"/>
      <c r="R699" s="383"/>
      <c r="S699" s="383"/>
      <c r="T699" s="383"/>
      <c r="U699" s="383"/>
      <c r="V699" s="383"/>
      <c r="W699" s="383"/>
      <c r="X699" s="383"/>
      <c r="Y699" s="397">
        <v>40282</v>
      </c>
      <c r="Z699" s="383"/>
      <c r="AA699" s="383"/>
      <c r="AB699" s="383"/>
      <c r="AC699" s="383"/>
      <c r="AD699" s="383"/>
      <c r="AE699" s="383"/>
      <c r="AF699" s="383"/>
      <c r="AG699" s="383" t="s">
        <v>17282</v>
      </c>
      <c r="AH699" s="387">
        <v>10.10546875</v>
      </c>
      <c r="AI699" s="387">
        <v>149.37120056152344</v>
      </c>
      <c r="AJ699" s="399">
        <v>159.47666931152344</v>
      </c>
      <c r="AK699" s="399">
        <v>16.22608757019043</v>
      </c>
      <c r="AL699" s="388">
        <v>6.3366439703226238E-2</v>
      </c>
      <c r="AM699" s="383" t="s">
        <v>17283</v>
      </c>
      <c r="AN699" s="383" t="s">
        <v>17346</v>
      </c>
      <c r="AO699" s="383"/>
      <c r="AP699" s="383"/>
      <c r="AQ699" s="383"/>
      <c r="AR699" s="389"/>
    </row>
    <row r="700" spans="1:44" x14ac:dyDescent="0.25">
      <c r="A700" s="396" t="s">
        <v>17344</v>
      </c>
      <c r="B700" s="383"/>
      <c r="C700" s="383"/>
      <c r="D700" s="383"/>
      <c r="E700" s="383"/>
      <c r="F700" s="383"/>
      <c r="G700" s="383"/>
      <c r="H700" s="383"/>
      <c r="I700" s="383"/>
      <c r="J700" s="383"/>
      <c r="K700" s="383" t="s">
        <v>17345</v>
      </c>
      <c r="L700" s="383"/>
      <c r="M700" s="383"/>
      <c r="N700" s="383" t="s">
        <v>17329</v>
      </c>
      <c r="O700" s="383"/>
      <c r="P700" s="383"/>
      <c r="Q700" s="383"/>
      <c r="R700" s="383"/>
      <c r="S700" s="383"/>
      <c r="T700" s="383"/>
      <c r="U700" s="383"/>
      <c r="V700" s="383"/>
      <c r="W700" s="383"/>
      <c r="X700" s="383"/>
      <c r="Y700" s="397">
        <v>40282</v>
      </c>
      <c r="Z700" s="383"/>
      <c r="AA700" s="383"/>
      <c r="AB700" s="383"/>
      <c r="AC700" s="383"/>
      <c r="AD700" s="383"/>
      <c r="AE700" s="383"/>
      <c r="AF700" s="383"/>
      <c r="AG700" s="383" t="s">
        <v>17282</v>
      </c>
      <c r="AH700" s="387">
        <v>10.1015625</v>
      </c>
      <c r="AI700" s="387">
        <v>149.36328125</v>
      </c>
      <c r="AJ700" s="399">
        <v>159.46484375</v>
      </c>
      <c r="AK700" s="399">
        <v>16.22607421875</v>
      </c>
      <c r="AL700" s="388">
        <v>6.3346642823898291E-2</v>
      </c>
      <c r="AM700" s="383" t="s">
        <v>17283</v>
      </c>
      <c r="AN700" s="383" t="s">
        <v>17346</v>
      </c>
      <c r="AO700" s="383"/>
      <c r="AP700" s="383"/>
      <c r="AQ700" s="383"/>
      <c r="AR700" s="389"/>
    </row>
    <row r="701" spans="1:44" x14ac:dyDescent="0.25">
      <c r="A701" s="396" t="s">
        <v>17344</v>
      </c>
      <c r="B701" s="383"/>
      <c r="C701" s="383"/>
      <c r="D701" s="383"/>
      <c r="E701" s="383"/>
      <c r="F701" s="383"/>
      <c r="G701" s="383"/>
      <c r="H701" s="383"/>
      <c r="I701" s="383"/>
      <c r="J701" s="383"/>
      <c r="K701" s="383" t="s">
        <v>17345</v>
      </c>
      <c r="L701" s="383"/>
      <c r="M701" s="383"/>
      <c r="N701" s="383" t="s">
        <v>17329</v>
      </c>
      <c r="O701" s="383"/>
      <c r="P701" s="383"/>
      <c r="Q701" s="383"/>
      <c r="R701" s="383"/>
      <c r="S701" s="383"/>
      <c r="T701" s="383"/>
      <c r="U701" s="383"/>
      <c r="V701" s="383"/>
      <c r="W701" s="383"/>
      <c r="X701" s="383"/>
      <c r="Y701" s="397">
        <v>40282</v>
      </c>
      <c r="Z701" s="383"/>
      <c r="AA701" s="383"/>
      <c r="AB701" s="383"/>
      <c r="AC701" s="383"/>
      <c r="AD701" s="383"/>
      <c r="AE701" s="383"/>
      <c r="AF701" s="383"/>
      <c r="AG701" s="383" t="s">
        <v>17282</v>
      </c>
      <c r="AH701" s="387">
        <v>10.0859375</v>
      </c>
      <c r="AI701" s="387">
        <v>149.43359375</v>
      </c>
      <c r="AJ701" s="399">
        <v>159.51953125</v>
      </c>
      <c r="AK701" s="399">
        <v>16.23486328125</v>
      </c>
      <c r="AL701" s="388">
        <v>6.3226975536890564E-2</v>
      </c>
      <c r="AM701" s="383" t="s">
        <v>17283</v>
      </c>
      <c r="AN701" s="383" t="s">
        <v>17346</v>
      </c>
      <c r="AO701" s="383"/>
      <c r="AP701" s="383"/>
      <c r="AQ701" s="383"/>
      <c r="AR701" s="389"/>
    </row>
    <row r="702" spans="1:44" x14ac:dyDescent="0.25">
      <c r="A702" s="396" t="s">
        <v>17344</v>
      </c>
      <c r="B702" s="383"/>
      <c r="C702" s="383"/>
      <c r="D702" s="383"/>
      <c r="E702" s="383"/>
      <c r="F702" s="383"/>
      <c r="G702" s="383"/>
      <c r="H702" s="383"/>
      <c r="I702" s="383"/>
      <c r="J702" s="383"/>
      <c r="K702" s="383" t="s">
        <v>17345</v>
      </c>
      <c r="L702" s="383"/>
      <c r="M702" s="383"/>
      <c r="N702" s="383" t="s">
        <v>17329</v>
      </c>
      <c r="O702" s="383"/>
      <c r="P702" s="383"/>
      <c r="Q702" s="383"/>
      <c r="R702" s="383"/>
      <c r="S702" s="383"/>
      <c r="T702" s="383"/>
      <c r="U702" s="383"/>
      <c r="V702" s="383"/>
      <c r="W702" s="383"/>
      <c r="X702" s="383"/>
      <c r="Y702" s="397">
        <v>40282</v>
      </c>
      <c r="Z702" s="383"/>
      <c r="AA702" s="383"/>
      <c r="AB702" s="383"/>
      <c r="AC702" s="383"/>
      <c r="AD702" s="383"/>
      <c r="AE702" s="383"/>
      <c r="AF702" s="383"/>
      <c r="AG702" s="383" t="s">
        <v>17282</v>
      </c>
      <c r="AH702" s="387">
        <v>10.125</v>
      </c>
      <c r="AI702" s="387">
        <v>149.109375</v>
      </c>
      <c r="AJ702" s="399">
        <v>159.234375</v>
      </c>
      <c r="AK702" s="399">
        <v>16.23681640625</v>
      </c>
      <c r="AL702" s="388">
        <v>6.3585516632322633E-2</v>
      </c>
      <c r="AM702" s="383" t="s">
        <v>17283</v>
      </c>
      <c r="AN702" s="383" t="s">
        <v>17346</v>
      </c>
      <c r="AO702" s="383"/>
      <c r="AP702" s="383"/>
      <c r="AQ702" s="383"/>
      <c r="AR702" s="389"/>
    </row>
    <row r="703" spans="1:44" x14ac:dyDescent="0.25">
      <c r="A703" s="396" t="s">
        <v>17344</v>
      </c>
      <c r="B703" s="383"/>
      <c r="C703" s="383"/>
      <c r="D703" s="383"/>
      <c r="E703" s="383"/>
      <c r="F703" s="383"/>
      <c r="G703" s="383"/>
      <c r="H703" s="383"/>
      <c r="I703" s="383"/>
      <c r="J703" s="383"/>
      <c r="K703" s="383" t="s">
        <v>17345</v>
      </c>
      <c r="L703" s="383"/>
      <c r="M703" s="383"/>
      <c r="N703" s="383" t="s">
        <v>17329</v>
      </c>
      <c r="O703" s="383"/>
      <c r="P703" s="383"/>
      <c r="Q703" s="383"/>
      <c r="R703" s="383"/>
      <c r="S703" s="383"/>
      <c r="T703" s="383"/>
      <c r="U703" s="383"/>
      <c r="V703" s="383"/>
      <c r="W703" s="383"/>
      <c r="X703" s="383"/>
      <c r="Y703" s="397">
        <v>40282</v>
      </c>
      <c r="Z703" s="383"/>
      <c r="AA703" s="383"/>
      <c r="AB703" s="383"/>
      <c r="AC703" s="383"/>
      <c r="AD703" s="383"/>
      <c r="AE703" s="383"/>
      <c r="AF703" s="383"/>
      <c r="AG703" s="383" t="s">
        <v>17282</v>
      </c>
      <c r="AH703" s="387">
        <v>10.46484375</v>
      </c>
      <c r="AI703" s="387">
        <v>148.6015625</v>
      </c>
      <c r="AJ703" s="399">
        <v>159.06640625</v>
      </c>
      <c r="AK703" s="399">
        <v>16.23046875</v>
      </c>
      <c r="AL703" s="388">
        <v>6.5789150561135532E-2</v>
      </c>
      <c r="AM703" s="383" t="s">
        <v>17283</v>
      </c>
      <c r="AN703" s="383" t="s">
        <v>17346</v>
      </c>
      <c r="AO703" s="383"/>
      <c r="AP703" s="383"/>
      <c r="AQ703" s="383"/>
      <c r="AR703" s="389"/>
    </row>
    <row r="704" spans="1:44" x14ac:dyDescent="0.25">
      <c r="A704" s="396" t="s">
        <v>17344</v>
      </c>
      <c r="B704" s="383"/>
      <c r="C704" s="383"/>
      <c r="D704" s="383"/>
      <c r="E704" s="383"/>
      <c r="F704" s="383"/>
      <c r="G704" s="383"/>
      <c r="H704" s="383"/>
      <c r="I704" s="383"/>
      <c r="J704" s="383"/>
      <c r="K704" s="383" t="s">
        <v>17345</v>
      </c>
      <c r="L704" s="383"/>
      <c r="M704" s="383"/>
      <c r="N704" s="383" t="s">
        <v>17329</v>
      </c>
      <c r="O704" s="383"/>
      <c r="P704" s="383"/>
      <c r="Q704" s="383"/>
      <c r="R704" s="383"/>
      <c r="S704" s="383"/>
      <c r="T704" s="383"/>
      <c r="U704" s="383"/>
      <c r="V704" s="383"/>
      <c r="W704" s="383"/>
      <c r="X704" s="383"/>
      <c r="Y704" s="397">
        <v>40282</v>
      </c>
      <c r="Z704" s="383"/>
      <c r="AA704" s="383"/>
      <c r="AB704" s="383"/>
      <c r="AC704" s="383"/>
      <c r="AD704" s="383"/>
      <c r="AE704" s="383"/>
      <c r="AF704" s="383"/>
      <c r="AG704" s="383" t="s">
        <v>17282</v>
      </c>
      <c r="AH704" s="387">
        <v>10.359375</v>
      </c>
      <c r="AI704" s="387">
        <v>148.6875</v>
      </c>
      <c r="AJ704" s="399">
        <v>159.046875</v>
      </c>
      <c r="AK704" s="399">
        <v>16.22900390625</v>
      </c>
      <c r="AL704" s="388">
        <v>6.5134099616858232E-2</v>
      </c>
      <c r="AM704" s="383" t="s">
        <v>17283</v>
      </c>
      <c r="AN704" s="383" t="s">
        <v>17346</v>
      </c>
      <c r="AO704" s="383"/>
      <c r="AP704" s="383"/>
      <c r="AQ704" s="383"/>
      <c r="AR704" s="389"/>
    </row>
    <row r="705" spans="1:44" x14ac:dyDescent="0.25">
      <c r="A705" s="396" t="s">
        <v>17344</v>
      </c>
      <c r="B705" s="383"/>
      <c r="C705" s="383"/>
      <c r="D705" s="383"/>
      <c r="E705" s="383"/>
      <c r="F705" s="383"/>
      <c r="G705" s="383"/>
      <c r="H705" s="383"/>
      <c r="I705" s="383"/>
      <c r="J705" s="383"/>
      <c r="K705" s="383" t="s">
        <v>17345</v>
      </c>
      <c r="L705" s="383"/>
      <c r="M705" s="383"/>
      <c r="N705" s="383" t="s">
        <v>17329</v>
      </c>
      <c r="O705" s="383"/>
      <c r="P705" s="383"/>
      <c r="Q705" s="383"/>
      <c r="R705" s="383"/>
      <c r="S705" s="383"/>
      <c r="T705" s="383"/>
      <c r="U705" s="383"/>
      <c r="V705" s="383"/>
      <c r="W705" s="383"/>
      <c r="X705" s="383"/>
      <c r="Y705" s="397">
        <v>40282</v>
      </c>
      <c r="Z705" s="383"/>
      <c r="AA705" s="383"/>
      <c r="AB705" s="383"/>
      <c r="AC705" s="383"/>
      <c r="AD705" s="383"/>
      <c r="AE705" s="383"/>
      <c r="AF705" s="383"/>
      <c r="AG705" s="383" t="s">
        <v>17282</v>
      </c>
      <c r="AH705" s="387">
        <v>10.13671875</v>
      </c>
      <c r="AI705" s="387">
        <v>148.7578125</v>
      </c>
      <c r="AJ705" s="399">
        <v>158.89453125</v>
      </c>
      <c r="AK705" s="399">
        <v>16.24267578125</v>
      </c>
      <c r="AL705" s="388">
        <v>6.3795265137547019E-2</v>
      </c>
      <c r="AM705" s="383" t="s">
        <v>17283</v>
      </c>
      <c r="AN705" s="383" t="s">
        <v>17346</v>
      </c>
      <c r="AO705" s="383"/>
      <c r="AP705" s="383"/>
      <c r="AQ705" s="383"/>
      <c r="AR705" s="389"/>
    </row>
    <row r="706" spans="1:44" x14ac:dyDescent="0.25">
      <c r="A706" s="396" t="s">
        <v>17344</v>
      </c>
      <c r="B706" s="383"/>
      <c r="C706" s="383"/>
      <c r="D706" s="383"/>
      <c r="E706" s="383"/>
      <c r="F706" s="383"/>
      <c r="G706" s="383"/>
      <c r="H706" s="383"/>
      <c r="I706" s="383"/>
      <c r="J706" s="383"/>
      <c r="K706" s="383" t="s">
        <v>17345</v>
      </c>
      <c r="L706" s="383"/>
      <c r="M706" s="383"/>
      <c r="N706" s="383" t="s">
        <v>17329</v>
      </c>
      <c r="O706" s="383"/>
      <c r="P706" s="383"/>
      <c r="Q706" s="383"/>
      <c r="R706" s="383"/>
      <c r="S706" s="383"/>
      <c r="T706" s="383"/>
      <c r="U706" s="383"/>
      <c r="V706" s="383"/>
      <c r="W706" s="383"/>
      <c r="X706" s="383"/>
      <c r="Y706" s="397">
        <v>40282</v>
      </c>
      <c r="Z706" s="383"/>
      <c r="AA706" s="383"/>
      <c r="AB706" s="383"/>
      <c r="AC706" s="383"/>
      <c r="AD706" s="383"/>
      <c r="AE706" s="383"/>
      <c r="AF706" s="383"/>
      <c r="AG706" s="383" t="s">
        <v>17282</v>
      </c>
      <c r="AH706" s="387">
        <v>10.63671875</v>
      </c>
      <c r="AI706" s="387">
        <v>148.48828125</v>
      </c>
      <c r="AJ706" s="399">
        <v>159.125</v>
      </c>
      <c r="AK706" s="399">
        <v>16.23828125</v>
      </c>
      <c r="AL706" s="388">
        <v>6.6845051060487035E-2</v>
      </c>
      <c r="AM706" s="383" t="s">
        <v>17283</v>
      </c>
      <c r="AN706" s="383" t="s">
        <v>17346</v>
      </c>
      <c r="AO706" s="383"/>
      <c r="AP706" s="383"/>
      <c r="AQ706" s="383"/>
      <c r="AR706" s="389"/>
    </row>
    <row r="707" spans="1:44" x14ac:dyDescent="0.25">
      <c r="A707" s="396" t="s">
        <v>17344</v>
      </c>
      <c r="B707" s="383"/>
      <c r="C707" s="383"/>
      <c r="D707" s="383"/>
      <c r="E707" s="383"/>
      <c r="F707" s="383"/>
      <c r="G707" s="383"/>
      <c r="H707" s="383"/>
      <c r="I707" s="383"/>
      <c r="J707" s="383"/>
      <c r="K707" s="383" t="s">
        <v>17345</v>
      </c>
      <c r="L707" s="383"/>
      <c r="M707" s="383"/>
      <c r="N707" s="383" t="s">
        <v>17329</v>
      </c>
      <c r="O707" s="383"/>
      <c r="P707" s="383"/>
      <c r="Q707" s="383"/>
      <c r="R707" s="383"/>
      <c r="S707" s="383"/>
      <c r="T707" s="383"/>
      <c r="U707" s="383"/>
      <c r="V707" s="383"/>
      <c r="W707" s="383"/>
      <c r="X707" s="383"/>
      <c r="Y707" s="397">
        <v>40282</v>
      </c>
      <c r="Z707" s="383"/>
      <c r="AA707" s="383"/>
      <c r="AB707" s="383"/>
      <c r="AC707" s="383"/>
      <c r="AD707" s="383"/>
      <c r="AE707" s="383"/>
      <c r="AF707" s="383"/>
      <c r="AG707" s="383" t="s">
        <v>17282</v>
      </c>
      <c r="AH707" s="387">
        <v>10.62109375</v>
      </c>
      <c r="AI707" s="387">
        <v>148.26171875</v>
      </c>
      <c r="AJ707" s="399">
        <v>158.8828125</v>
      </c>
      <c r="AK707" s="399">
        <v>16.23291015625</v>
      </c>
      <c r="AL707" s="388">
        <v>6.6848601071937852E-2</v>
      </c>
      <c r="AM707" s="383" t="s">
        <v>17283</v>
      </c>
      <c r="AN707" s="383" t="s">
        <v>17346</v>
      </c>
      <c r="AO707" s="383"/>
      <c r="AP707" s="383"/>
      <c r="AQ707" s="383"/>
      <c r="AR707" s="389"/>
    </row>
    <row r="708" spans="1:44" x14ac:dyDescent="0.25">
      <c r="A708" s="396" t="s">
        <v>17344</v>
      </c>
      <c r="B708" s="383"/>
      <c r="C708" s="383"/>
      <c r="D708" s="383"/>
      <c r="E708" s="383"/>
      <c r="F708" s="383"/>
      <c r="G708" s="383"/>
      <c r="H708" s="383"/>
      <c r="I708" s="383"/>
      <c r="J708" s="383"/>
      <c r="K708" s="383" t="s">
        <v>17345</v>
      </c>
      <c r="L708" s="383"/>
      <c r="M708" s="383"/>
      <c r="N708" s="383" t="s">
        <v>17329</v>
      </c>
      <c r="O708" s="383"/>
      <c r="P708" s="383"/>
      <c r="Q708" s="383"/>
      <c r="R708" s="383"/>
      <c r="S708" s="383"/>
      <c r="T708" s="383"/>
      <c r="U708" s="383"/>
      <c r="V708" s="383"/>
      <c r="W708" s="383"/>
      <c r="X708" s="383"/>
      <c r="Y708" s="397">
        <v>40282</v>
      </c>
      <c r="Z708" s="383"/>
      <c r="AA708" s="383"/>
      <c r="AB708" s="383"/>
      <c r="AC708" s="383"/>
      <c r="AD708" s="383"/>
      <c r="AE708" s="383"/>
      <c r="AF708" s="383"/>
      <c r="AG708" s="383" t="s">
        <v>17282</v>
      </c>
      <c r="AH708" s="387">
        <v>10.40234375</v>
      </c>
      <c r="AI708" s="387">
        <v>148.11329650878906</v>
      </c>
      <c r="AJ708" s="399">
        <v>158.51564025878906</v>
      </c>
      <c r="AK708" s="399">
        <v>16.239748001098633</v>
      </c>
      <c r="AL708" s="388">
        <v>6.5623453515485083E-2</v>
      </c>
      <c r="AM708" s="383" t="s">
        <v>17283</v>
      </c>
      <c r="AN708" s="383" t="s">
        <v>17346</v>
      </c>
      <c r="AO708" s="383"/>
      <c r="AP708" s="383"/>
      <c r="AQ708" s="383"/>
      <c r="AR708" s="389"/>
    </row>
    <row r="709" spans="1:44" x14ac:dyDescent="0.25">
      <c r="A709" s="396" t="s">
        <v>17344</v>
      </c>
      <c r="B709" s="383"/>
      <c r="C709" s="383"/>
      <c r="D709" s="383"/>
      <c r="E709" s="383"/>
      <c r="F709" s="383"/>
      <c r="G709" s="383"/>
      <c r="H709" s="383"/>
      <c r="I709" s="383"/>
      <c r="J709" s="383"/>
      <c r="K709" s="383" t="s">
        <v>17345</v>
      </c>
      <c r="L709" s="383"/>
      <c r="M709" s="383"/>
      <c r="N709" s="383" t="s">
        <v>17329</v>
      </c>
      <c r="O709" s="383"/>
      <c r="P709" s="383"/>
      <c r="Q709" s="383"/>
      <c r="R709" s="383"/>
      <c r="S709" s="383"/>
      <c r="T709" s="383"/>
      <c r="U709" s="383"/>
      <c r="V709" s="383"/>
      <c r="W709" s="383"/>
      <c r="X709" s="383"/>
      <c r="Y709" s="397">
        <v>40282</v>
      </c>
      <c r="Z709" s="383"/>
      <c r="AA709" s="383"/>
      <c r="AB709" s="383"/>
      <c r="AC709" s="383"/>
      <c r="AD709" s="383"/>
      <c r="AE709" s="383"/>
      <c r="AF709" s="383"/>
      <c r="AG709" s="383" t="s">
        <v>17282</v>
      </c>
      <c r="AH709" s="387">
        <v>10.609375</v>
      </c>
      <c r="AI709" s="387">
        <v>148.19532775878906</v>
      </c>
      <c r="AJ709" s="399">
        <v>158.80470275878906</v>
      </c>
      <c r="AK709" s="399">
        <v>16.240724563598633</v>
      </c>
      <c r="AL709" s="388">
        <v>6.6807687780598951E-2</v>
      </c>
      <c r="AM709" s="383" t="s">
        <v>17283</v>
      </c>
      <c r="AN709" s="383" t="s">
        <v>17346</v>
      </c>
      <c r="AO709" s="383"/>
      <c r="AP709" s="383"/>
      <c r="AQ709" s="383"/>
      <c r="AR709" s="389"/>
    </row>
    <row r="710" spans="1:44" x14ac:dyDescent="0.25">
      <c r="A710" s="396" t="s">
        <v>17344</v>
      </c>
      <c r="B710" s="383"/>
      <c r="C710" s="383"/>
      <c r="D710" s="383"/>
      <c r="E710" s="383"/>
      <c r="F710" s="383"/>
      <c r="G710" s="383"/>
      <c r="H710" s="383"/>
      <c r="I710" s="383"/>
      <c r="J710" s="383"/>
      <c r="K710" s="383" t="s">
        <v>17345</v>
      </c>
      <c r="L710" s="383"/>
      <c r="M710" s="383"/>
      <c r="N710" s="383" t="s">
        <v>17329</v>
      </c>
      <c r="O710" s="383"/>
      <c r="P710" s="383"/>
      <c r="Q710" s="383"/>
      <c r="R710" s="383"/>
      <c r="S710" s="383"/>
      <c r="T710" s="383"/>
      <c r="U710" s="383"/>
      <c r="V710" s="383"/>
      <c r="W710" s="383"/>
      <c r="X710" s="383"/>
      <c r="Y710" s="397">
        <v>40282</v>
      </c>
      <c r="Z710" s="383"/>
      <c r="AA710" s="383"/>
      <c r="AB710" s="383"/>
      <c r="AC710" s="383"/>
      <c r="AD710" s="383"/>
      <c r="AE710" s="383"/>
      <c r="AF710" s="383"/>
      <c r="AG710" s="383" t="s">
        <v>17282</v>
      </c>
      <c r="AH710" s="387">
        <v>10.80859375</v>
      </c>
      <c r="AI710" s="387">
        <v>148.32032775878906</v>
      </c>
      <c r="AJ710" s="399">
        <v>159.12892150878906</v>
      </c>
      <c r="AK710" s="399">
        <v>16.241701126098633</v>
      </c>
      <c r="AL710" s="388">
        <v>6.792350282725329E-2</v>
      </c>
      <c r="AM710" s="383" t="s">
        <v>17283</v>
      </c>
      <c r="AN710" s="383" t="s">
        <v>17346</v>
      </c>
      <c r="AO710" s="383"/>
      <c r="AP710" s="383"/>
      <c r="AQ710" s="383"/>
      <c r="AR710" s="389"/>
    </row>
    <row r="711" spans="1:44" x14ac:dyDescent="0.25">
      <c r="A711" s="396" t="s">
        <v>17344</v>
      </c>
      <c r="B711" s="383"/>
      <c r="C711" s="383"/>
      <c r="D711" s="383"/>
      <c r="E711" s="383"/>
      <c r="F711" s="383"/>
      <c r="G711" s="383"/>
      <c r="H711" s="383"/>
      <c r="I711" s="383"/>
      <c r="J711" s="383"/>
      <c r="K711" s="383" t="s">
        <v>17345</v>
      </c>
      <c r="L711" s="383"/>
      <c r="M711" s="383"/>
      <c r="N711" s="383" t="s">
        <v>17329</v>
      </c>
      <c r="O711" s="383"/>
      <c r="P711" s="383"/>
      <c r="Q711" s="383"/>
      <c r="R711" s="383"/>
      <c r="S711" s="383"/>
      <c r="T711" s="383"/>
      <c r="U711" s="383"/>
      <c r="V711" s="383"/>
      <c r="W711" s="383"/>
      <c r="X711" s="383"/>
      <c r="Y711" s="397">
        <v>40282</v>
      </c>
      <c r="Z711" s="383"/>
      <c r="AA711" s="383"/>
      <c r="AB711" s="383"/>
      <c r="AC711" s="383"/>
      <c r="AD711" s="383"/>
      <c r="AE711" s="383"/>
      <c r="AF711" s="383"/>
      <c r="AG711" s="383" t="s">
        <v>17282</v>
      </c>
      <c r="AH711" s="387">
        <v>10.9921875</v>
      </c>
      <c r="AI711" s="387">
        <v>148.25001525878906</v>
      </c>
      <c r="AJ711" s="399">
        <v>159.24220275878906</v>
      </c>
      <c r="AK711" s="399">
        <v>16.230958938598633</v>
      </c>
      <c r="AL711" s="388">
        <v>6.9028105047317975E-2</v>
      </c>
      <c r="AM711" s="383" t="s">
        <v>17283</v>
      </c>
      <c r="AN711" s="383" t="s">
        <v>17346</v>
      </c>
      <c r="AO711" s="383"/>
      <c r="AP711" s="383"/>
      <c r="AQ711" s="383"/>
      <c r="AR711" s="389"/>
    </row>
    <row r="712" spans="1:44" x14ac:dyDescent="0.25">
      <c r="A712" s="396" t="s">
        <v>17344</v>
      </c>
      <c r="B712" s="383"/>
      <c r="C712" s="383"/>
      <c r="D712" s="383"/>
      <c r="E712" s="383"/>
      <c r="F712" s="383"/>
      <c r="G712" s="383"/>
      <c r="H712" s="383"/>
      <c r="I712" s="383"/>
      <c r="J712" s="383"/>
      <c r="K712" s="383" t="s">
        <v>17345</v>
      </c>
      <c r="L712" s="383"/>
      <c r="M712" s="383"/>
      <c r="N712" s="383" t="s">
        <v>17329</v>
      </c>
      <c r="O712" s="383"/>
      <c r="P712" s="383"/>
      <c r="Q712" s="383"/>
      <c r="R712" s="383"/>
      <c r="S712" s="383"/>
      <c r="T712" s="383"/>
      <c r="U712" s="383"/>
      <c r="V712" s="383"/>
      <c r="W712" s="383"/>
      <c r="X712" s="383"/>
      <c r="Y712" s="397">
        <v>40282</v>
      </c>
      <c r="Z712" s="383"/>
      <c r="AA712" s="383"/>
      <c r="AB712" s="383"/>
      <c r="AC712" s="383"/>
      <c r="AD712" s="383"/>
      <c r="AE712" s="383"/>
      <c r="AF712" s="383"/>
      <c r="AG712" s="383" t="s">
        <v>17282</v>
      </c>
      <c r="AH712" s="387">
        <v>10.59765625</v>
      </c>
      <c r="AI712" s="387">
        <v>148.26173400878906</v>
      </c>
      <c r="AJ712" s="399">
        <v>158.85939025878906</v>
      </c>
      <c r="AK712" s="399">
        <v>16.228517532348633</v>
      </c>
      <c r="AL712" s="388">
        <v>6.6710921102844115E-2</v>
      </c>
      <c r="AM712" s="383" t="s">
        <v>17283</v>
      </c>
      <c r="AN712" s="383" t="s">
        <v>17346</v>
      </c>
      <c r="AO712" s="383"/>
      <c r="AP712" s="383"/>
      <c r="AQ712" s="383"/>
      <c r="AR712" s="389"/>
    </row>
    <row r="713" spans="1:44" x14ac:dyDescent="0.25">
      <c r="A713" s="396" t="s">
        <v>17344</v>
      </c>
      <c r="B713" s="383"/>
      <c r="C713" s="383"/>
      <c r="D713" s="383"/>
      <c r="E713" s="383"/>
      <c r="F713" s="383"/>
      <c r="G713" s="383"/>
      <c r="H713" s="383"/>
      <c r="I713" s="383"/>
      <c r="J713" s="383"/>
      <c r="K713" s="383" t="s">
        <v>17345</v>
      </c>
      <c r="L713" s="383"/>
      <c r="M713" s="383"/>
      <c r="N713" s="383" t="s">
        <v>17329</v>
      </c>
      <c r="O713" s="383"/>
      <c r="P713" s="383"/>
      <c r="Q713" s="383"/>
      <c r="R713" s="383"/>
      <c r="S713" s="383"/>
      <c r="T713" s="383"/>
      <c r="U713" s="383"/>
      <c r="V713" s="383"/>
      <c r="W713" s="383"/>
      <c r="X713" s="383"/>
      <c r="Y713" s="397">
        <v>40282</v>
      </c>
      <c r="Z713" s="383"/>
      <c r="AA713" s="383"/>
      <c r="AB713" s="383"/>
      <c r="AC713" s="383"/>
      <c r="AD713" s="383"/>
      <c r="AE713" s="383"/>
      <c r="AF713" s="383"/>
      <c r="AG713" s="383" t="s">
        <v>17282</v>
      </c>
      <c r="AH713" s="387">
        <v>10.72265625</v>
      </c>
      <c r="AI713" s="387">
        <v>148.48048400878906</v>
      </c>
      <c r="AJ713" s="399">
        <v>159.20314025878906</v>
      </c>
      <c r="AK713" s="399">
        <v>16.236330032348633</v>
      </c>
      <c r="AL713" s="388">
        <v>6.7352039869125871E-2</v>
      </c>
      <c r="AM713" s="383" t="s">
        <v>17283</v>
      </c>
      <c r="AN713" s="383" t="s">
        <v>17346</v>
      </c>
      <c r="AO713" s="383"/>
      <c r="AP713" s="383"/>
      <c r="AQ713" s="383"/>
      <c r="AR713" s="389"/>
    </row>
    <row r="714" spans="1:44" x14ac:dyDescent="0.25">
      <c r="A714" s="396" t="s">
        <v>17344</v>
      </c>
      <c r="B714" s="383"/>
      <c r="C714" s="383"/>
      <c r="D714" s="383"/>
      <c r="E714" s="383"/>
      <c r="F714" s="383"/>
      <c r="G714" s="383"/>
      <c r="H714" s="383"/>
      <c r="I714" s="383"/>
      <c r="J714" s="383"/>
      <c r="K714" s="383" t="s">
        <v>17345</v>
      </c>
      <c r="L714" s="383"/>
      <c r="M714" s="383"/>
      <c r="N714" s="383" t="s">
        <v>17329</v>
      </c>
      <c r="O714" s="383"/>
      <c r="P714" s="383"/>
      <c r="Q714" s="383"/>
      <c r="R714" s="383"/>
      <c r="S714" s="383"/>
      <c r="T714" s="383"/>
      <c r="U714" s="383"/>
      <c r="V714" s="383"/>
      <c r="W714" s="383"/>
      <c r="X714" s="383"/>
      <c r="Y714" s="397">
        <v>40282</v>
      </c>
      <c r="Z714" s="383"/>
      <c r="AA714" s="383"/>
      <c r="AB714" s="383"/>
      <c r="AC714" s="383"/>
      <c r="AD714" s="383"/>
      <c r="AE714" s="383"/>
      <c r="AF714" s="383"/>
      <c r="AG714" s="383" t="s">
        <v>17282</v>
      </c>
      <c r="AH714" s="387">
        <v>10.71875</v>
      </c>
      <c r="AI714" s="387">
        <v>148.44923400878906</v>
      </c>
      <c r="AJ714" s="399">
        <v>159.16798400878906</v>
      </c>
      <c r="AK714" s="399">
        <v>16.239259719848633</v>
      </c>
      <c r="AL714" s="388">
        <v>6.7342374578345632E-2</v>
      </c>
      <c r="AM714" s="383" t="s">
        <v>17283</v>
      </c>
      <c r="AN714" s="383" t="s">
        <v>17346</v>
      </c>
      <c r="AO714" s="383"/>
      <c r="AP714" s="383"/>
      <c r="AQ714" s="383"/>
      <c r="AR714" s="389"/>
    </row>
    <row r="715" spans="1:44" x14ac:dyDescent="0.25">
      <c r="A715" s="396" t="s">
        <v>17344</v>
      </c>
      <c r="B715" s="383"/>
      <c r="C715" s="383"/>
      <c r="D715" s="383"/>
      <c r="E715" s="383"/>
      <c r="F715" s="383"/>
      <c r="G715" s="383"/>
      <c r="H715" s="383"/>
      <c r="I715" s="383"/>
      <c r="J715" s="383"/>
      <c r="K715" s="383" t="s">
        <v>17345</v>
      </c>
      <c r="L715" s="383"/>
      <c r="M715" s="383"/>
      <c r="N715" s="383" t="s">
        <v>17329</v>
      </c>
      <c r="O715" s="383"/>
      <c r="P715" s="383"/>
      <c r="Q715" s="383"/>
      <c r="R715" s="383"/>
      <c r="S715" s="383"/>
      <c r="T715" s="383"/>
      <c r="U715" s="383"/>
      <c r="V715" s="383"/>
      <c r="W715" s="383"/>
      <c r="X715" s="383"/>
      <c r="Y715" s="397">
        <v>40282</v>
      </c>
      <c r="Z715" s="383"/>
      <c r="AA715" s="383"/>
      <c r="AB715" s="383"/>
      <c r="AC715" s="383"/>
      <c r="AD715" s="383"/>
      <c r="AE715" s="383"/>
      <c r="AF715" s="383"/>
      <c r="AG715" s="383" t="s">
        <v>17282</v>
      </c>
      <c r="AH715" s="387">
        <v>10.39453125</v>
      </c>
      <c r="AI715" s="387">
        <v>148.69142150878906</v>
      </c>
      <c r="AJ715" s="399">
        <v>159.08595275878906</v>
      </c>
      <c r="AK715" s="399">
        <v>16.229494094848633</v>
      </c>
      <c r="AL715" s="388">
        <v>6.5339089151136454E-2</v>
      </c>
      <c r="AM715" s="383" t="s">
        <v>17283</v>
      </c>
      <c r="AN715" s="383" t="s">
        <v>17346</v>
      </c>
      <c r="AO715" s="383"/>
      <c r="AP715" s="383"/>
      <c r="AQ715" s="383"/>
      <c r="AR715" s="389"/>
    </row>
    <row r="716" spans="1:44" x14ac:dyDescent="0.25">
      <c r="A716" s="396" t="s">
        <v>17344</v>
      </c>
      <c r="B716" s="383"/>
      <c r="C716" s="383"/>
      <c r="D716" s="383"/>
      <c r="E716" s="383"/>
      <c r="F716" s="383"/>
      <c r="G716" s="383"/>
      <c r="H716" s="383"/>
      <c r="I716" s="383"/>
      <c r="J716" s="383"/>
      <c r="K716" s="383" t="s">
        <v>17345</v>
      </c>
      <c r="L716" s="383"/>
      <c r="M716" s="383"/>
      <c r="N716" s="383" t="s">
        <v>17329</v>
      </c>
      <c r="O716" s="383"/>
      <c r="P716" s="383"/>
      <c r="Q716" s="383"/>
      <c r="R716" s="383"/>
      <c r="S716" s="383"/>
      <c r="T716" s="383"/>
      <c r="U716" s="383"/>
      <c r="V716" s="383"/>
      <c r="W716" s="383"/>
      <c r="X716" s="383"/>
      <c r="Y716" s="397">
        <v>40282</v>
      </c>
      <c r="Z716" s="383"/>
      <c r="AA716" s="383"/>
      <c r="AB716" s="383"/>
      <c r="AC716" s="383"/>
      <c r="AD716" s="383"/>
      <c r="AE716" s="383"/>
      <c r="AF716" s="383"/>
      <c r="AG716" s="383" t="s">
        <v>17282</v>
      </c>
      <c r="AH716" s="387">
        <v>10.7109375</v>
      </c>
      <c r="AI716" s="387">
        <v>148.46485900878906</v>
      </c>
      <c r="AJ716" s="399">
        <v>159.17579650878906</v>
      </c>
      <c r="AK716" s="399">
        <v>16.228517532348633</v>
      </c>
      <c r="AL716" s="388">
        <v>6.7289988395997022E-2</v>
      </c>
      <c r="AM716" s="383" t="s">
        <v>17283</v>
      </c>
      <c r="AN716" s="383" t="s">
        <v>17346</v>
      </c>
      <c r="AO716" s="383"/>
      <c r="AP716" s="383"/>
      <c r="AQ716" s="383"/>
      <c r="AR716" s="389"/>
    </row>
    <row r="717" spans="1:44" x14ac:dyDescent="0.25">
      <c r="A717" s="396" t="s">
        <v>17344</v>
      </c>
      <c r="B717" s="383"/>
      <c r="C717" s="383"/>
      <c r="D717" s="383"/>
      <c r="E717" s="383"/>
      <c r="F717" s="383"/>
      <c r="G717" s="383"/>
      <c r="H717" s="383"/>
      <c r="I717" s="383"/>
      <c r="J717" s="383"/>
      <c r="K717" s="383" t="s">
        <v>17345</v>
      </c>
      <c r="L717" s="383"/>
      <c r="M717" s="383"/>
      <c r="N717" s="383" t="s">
        <v>17329</v>
      </c>
      <c r="O717" s="383"/>
      <c r="P717" s="383"/>
      <c r="Q717" s="383"/>
      <c r="R717" s="383"/>
      <c r="S717" s="383"/>
      <c r="T717" s="383"/>
      <c r="U717" s="383"/>
      <c r="V717" s="383"/>
      <c r="W717" s="383"/>
      <c r="X717" s="383"/>
      <c r="Y717" s="397">
        <v>40282</v>
      </c>
      <c r="Z717" s="383"/>
      <c r="AA717" s="383"/>
      <c r="AB717" s="383"/>
      <c r="AC717" s="383"/>
      <c r="AD717" s="383"/>
      <c r="AE717" s="383"/>
      <c r="AF717" s="383"/>
      <c r="AG717" s="383" t="s">
        <v>17282</v>
      </c>
      <c r="AH717" s="387">
        <v>10.74609375</v>
      </c>
      <c r="AI717" s="387">
        <v>148.47659301757813</v>
      </c>
      <c r="AJ717" s="399">
        <v>159.22268676757813</v>
      </c>
      <c r="AK717" s="399">
        <v>16.236331939697266</v>
      </c>
      <c r="AL717" s="388">
        <v>6.7490971093123048E-2</v>
      </c>
      <c r="AM717" s="383" t="s">
        <v>17283</v>
      </c>
      <c r="AN717" s="383" t="s">
        <v>17346</v>
      </c>
      <c r="AO717" s="383"/>
      <c r="AP717" s="383"/>
      <c r="AQ717" s="383"/>
      <c r="AR717" s="389"/>
    </row>
    <row r="718" spans="1:44" x14ac:dyDescent="0.25">
      <c r="A718" s="396" t="s">
        <v>17344</v>
      </c>
      <c r="B718" s="383"/>
      <c r="C718" s="383"/>
      <c r="D718" s="383"/>
      <c r="E718" s="383"/>
      <c r="F718" s="383"/>
      <c r="G718" s="383"/>
      <c r="H718" s="383"/>
      <c r="I718" s="383"/>
      <c r="J718" s="383"/>
      <c r="K718" s="383" t="s">
        <v>17345</v>
      </c>
      <c r="L718" s="383"/>
      <c r="M718" s="383"/>
      <c r="N718" s="383" t="s">
        <v>17329</v>
      </c>
      <c r="O718" s="383"/>
      <c r="P718" s="383"/>
      <c r="Q718" s="383"/>
      <c r="R718" s="383"/>
      <c r="S718" s="383"/>
      <c r="T718" s="383"/>
      <c r="U718" s="383"/>
      <c r="V718" s="383"/>
      <c r="W718" s="383"/>
      <c r="X718" s="383"/>
      <c r="Y718" s="397">
        <v>40282</v>
      </c>
      <c r="Z718" s="383"/>
      <c r="AA718" s="383"/>
      <c r="AB718" s="383"/>
      <c r="AC718" s="383"/>
      <c r="AD718" s="383"/>
      <c r="AE718" s="383"/>
      <c r="AF718" s="383"/>
      <c r="AG718" s="383" t="s">
        <v>17282</v>
      </c>
      <c r="AH718" s="387">
        <v>10.296875</v>
      </c>
      <c r="AI718" s="387">
        <v>148.68753051757813</v>
      </c>
      <c r="AJ718" s="399">
        <v>158.98440551757813</v>
      </c>
      <c r="AK718" s="399">
        <v>16.233890533447266</v>
      </c>
      <c r="AL718" s="388">
        <v>6.4766572334426384E-2</v>
      </c>
      <c r="AM718" s="383" t="s">
        <v>17283</v>
      </c>
      <c r="AN718" s="383" t="s">
        <v>17346</v>
      </c>
      <c r="AO718" s="383"/>
      <c r="AP718" s="383"/>
      <c r="AQ718" s="383"/>
      <c r="AR718" s="389"/>
    </row>
    <row r="719" spans="1:44" x14ac:dyDescent="0.25">
      <c r="A719" s="396" t="s">
        <v>17344</v>
      </c>
      <c r="B719" s="383"/>
      <c r="C719" s="383"/>
      <c r="D719" s="383"/>
      <c r="E719" s="383"/>
      <c r="F719" s="383"/>
      <c r="G719" s="383"/>
      <c r="H719" s="383"/>
      <c r="I719" s="383"/>
      <c r="J719" s="383"/>
      <c r="K719" s="383" t="s">
        <v>17345</v>
      </c>
      <c r="L719" s="383"/>
      <c r="M719" s="383"/>
      <c r="N719" s="383" t="s">
        <v>17329</v>
      </c>
      <c r="O719" s="383"/>
      <c r="P719" s="383"/>
      <c r="Q719" s="383"/>
      <c r="R719" s="383"/>
      <c r="S719" s="383"/>
      <c r="T719" s="383"/>
      <c r="U719" s="383"/>
      <c r="V719" s="383"/>
      <c r="W719" s="383"/>
      <c r="X719" s="383"/>
      <c r="Y719" s="397">
        <v>40282</v>
      </c>
      <c r="Z719" s="383"/>
      <c r="AA719" s="383"/>
      <c r="AB719" s="383"/>
      <c r="AC719" s="383"/>
      <c r="AD719" s="383"/>
      <c r="AE719" s="383"/>
      <c r="AF719" s="383"/>
      <c r="AG719" s="383" t="s">
        <v>17282</v>
      </c>
      <c r="AH719" s="387">
        <v>10.72265625</v>
      </c>
      <c r="AI719" s="387">
        <v>148.73831176757813</v>
      </c>
      <c r="AJ719" s="399">
        <v>159.46096801757813</v>
      </c>
      <c r="AK719" s="399">
        <v>16.234867095947266</v>
      </c>
      <c r="AL719" s="388">
        <v>6.7243140332736415E-2</v>
      </c>
      <c r="AM719" s="383" t="s">
        <v>17283</v>
      </c>
      <c r="AN719" s="383" t="s">
        <v>17346</v>
      </c>
      <c r="AO719" s="383"/>
      <c r="AP719" s="383"/>
      <c r="AQ719" s="383"/>
      <c r="AR719" s="389"/>
    </row>
    <row r="720" spans="1:44" x14ac:dyDescent="0.25">
      <c r="A720" s="396" t="s">
        <v>17344</v>
      </c>
      <c r="B720" s="383"/>
      <c r="C720" s="383"/>
      <c r="D720" s="383"/>
      <c r="E720" s="383"/>
      <c r="F720" s="383"/>
      <c r="G720" s="383"/>
      <c r="H720" s="383"/>
      <c r="I720" s="383"/>
      <c r="J720" s="383"/>
      <c r="K720" s="383" t="s">
        <v>17345</v>
      </c>
      <c r="L720" s="383"/>
      <c r="M720" s="383"/>
      <c r="N720" s="383" t="s">
        <v>17329</v>
      </c>
      <c r="O720" s="383"/>
      <c r="P720" s="383"/>
      <c r="Q720" s="383"/>
      <c r="R720" s="383"/>
      <c r="S720" s="383"/>
      <c r="T720" s="383"/>
      <c r="U720" s="383"/>
      <c r="V720" s="383"/>
      <c r="W720" s="383"/>
      <c r="X720" s="383"/>
      <c r="Y720" s="397">
        <v>40282</v>
      </c>
      <c r="Z720" s="383"/>
      <c r="AA720" s="383"/>
      <c r="AB720" s="383"/>
      <c r="AC720" s="383"/>
      <c r="AD720" s="383"/>
      <c r="AE720" s="383"/>
      <c r="AF720" s="383"/>
      <c r="AG720" s="383" t="s">
        <v>17282</v>
      </c>
      <c r="AH720" s="387">
        <v>10.5546875</v>
      </c>
      <c r="AI720" s="387">
        <v>148.83596801757813</v>
      </c>
      <c r="AJ720" s="399">
        <v>159.39065551757813</v>
      </c>
      <c r="AK720" s="399">
        <v>16.228519439697266</v>
      </c>
      <c r="AL720" s="388">
        <v>6.62189854588809E-2</v>
      </c>
      <c r="AM720" s="383" t="s">
        <v>17283</v>
      </c>
      <c r="AN720" s="383" t="s">
        <v>17346</v>
      </c>
      <c r="AO720" s="383"/>
      <c r="AP720" s="383"/>
      <c r="AQ720" s="383"/>
      <c r="AR720" s="389"/>
    </row>
    <row r="721" spans="1:44" x14ac:dyDescent="0.25">
      <c r="A721" s="396" t="s">
        <v>17344</v>
      </c>
      <c r="B721" s="383"/>
      <c r="C721" s="383"/>
      <c r="D721" s="383"/>
      <c r="E721" s="383"/>
      <c r="F721" s="383"/>
      <c r="G721" s="383"/>
      <c r="H721" s="383"/>
      <c r="I721" s="383"/>
      <c r="J721" s="383"/>
      <c r="K721" s="383" t="s">
        <v>17345</v>
      </c>
      <c r="L721" s="383"/>
      <c r="M721" s="383"/>
      <c r="N721" s="383" t="s">
        <v>17329</v>
      </c>
      <c r="O721" s="383"/>
      <c r="P721" s="383"/>
      <c r="Q721" s="383"/>
      <c r="R721" s="383"/>
      <c r="S721" s="383"/>
      <c r="T721" s="383"/>
      <c r="U721" s="383"/>
      <c r="V721" s="383"/>
      <c r="W721" s="383"/>
      <c r="X721" s="383"/>
      <c r="Y721" s="397">
        <v>40282</v>
      </c>
      <c r="Z721" s="383"/>
      <c r="AA721" s="383"/>
      <c r="AB721" s="383"/>
      <c r="AC721" s="383"/>
      <c r="AD721" s="383"/>
      <c r="AE721" s="383"/>
      <c r="AF721" s="383"/>
      <c r="AG721" s="383" t="s">
        <v>17282</v>
      </c>
      <c r="AH721" s="387">
        <v>10.5625</v>
      </c>
      <c r="AI721" s="387">
        <v>148.82815551757813</v>
      </c>
      <c r="AJ721" s="399">
        <v>159.39065551757813</v>
      </c>
      <c r="AK721" s="399">
        <v>16.227054595947266</v>
      </c>
      <c r="AL721" s="388">
        <v>6.6268000251966677E-2</v>
      </c>
      <c r="AM721" s="383" t="s">
        <v>17283</v>
      </c>
      <c r="AN721" s="383" t="s">
        <v>17346</v>
      </c>
      <c r="AO721" s="383"/>
      <c r="AP721" s="383"/>
      <c r="AQ721" s="383"/>
      <c r="AR721" s="389"/>
    </row>
    <row r="722" spans="1:44" x14ac:dyDescent="0.25">
      <c r="A722" s="396" t="s">
        <v>17344</v>
      </c>
      <c r="B722" s="383"/>
      <c r="C722" s="383"/>
      <c r="D722" s="383"/>
      <c r="E722" s="383"/>
      <c r="F722" s="383"/>
      <c r="G722" s="383"/>
      <c r="H722" s="383"/>
      <c r="I722" s="383"/>
      <c r="J722" s="383"/>
      <c r="K722" s="383" t="s">
        <v>17345</v>
      </c>
      <c r="L722" s="383"/>
      <c r="M722" s="383"/>
      <c r="N722" s="383" t="s">
        <v>17329</v>
      </c>
      <c r="O722" s="383"/>
      <c r="P722" s="383"/>
      <c r="Q722" s="383"/>
      <c r="R722" s="383"/>
      <c r="S722" s="383"/>
      <c r="T722" s="383"/>
      <c r="U722" s="383"/>
      <c r="V722" s="383"/>
      <c r="W722" s="383"/>
      <c r="X722" s="383"/>
      <c r="Y722" s="397">
        <v>40282</v>
      </c>
      <c r="Z722" s="383"/>
      <c r="AA722" s="383"/>
      <c r="AB722" s="383"/>
      <c r="AC722" s="383"/>
      <c r="AD722" s="383"/>
      <c r="AE722" s="383"/>
      <c r="AF722" s="383"/>
      <c r="AG722" s="383" t="s">
        <v>17282</v>
      </c>
      <c r="AH722" s="387">
        <v>10.23828125</v>
      </c>
      <c r="AI722" s="387">
        <v>148.92581176757813</v>
      </c>
      <c r="AJ722" s="399">
        <v>159.16409301757813</v>
      </c>
      <c r="AK722" s="399">
        <v>16.226078033447266</v>
      </c>
      <c r="AL722" s="388">
        <v>6.432532021446119E-2</v>
      </c>
      <c r="AM722" s="383" t="s">
        <v>17283</v>
      </c>
      <c r="AN722" s="383" t="s">
        <v>17346</v>
      </c>
      <c r="AO722" s="383"/>
      <c r="AP722" s="383"/>
      <c r="AQ722" s="383"/>
      <c r="AR722" s="389"/>
    </row>
    <row r="723" spans="1:44" x14ac:dyDescent="0.25">
      <c r="A723" s="396" t="s">
        <v>17344</v>
      </c>
      <c r="B723" s="383"/>
      <c r="C723" s="383"/>
      <c r="D723" s="383"/>
      <c r="E723" s="383"/>
      <c r="F723" s="383"/>
      <c r="G723" s="383"/>
      <c r="H723" s="383"/>
      <c r="I723" s="383"/>
      <c r="J723" s="383"/>
      <c r="K723" s="383" t="s">
        <v>17345</v>
      </c>
      <c r="L723" s="383"/>
      <c r="M723" s="383"/>
      <c r="N723" s="383" t="s">
        <v>17329</v>
      </c>
      <c r="O723" s="383"/>
      <c r="P723" s="383"/>
      <c r="Q723" s="383"/>
      <c r="R723" s="383"/>
      <c r="S723" s="383"/>
      <c r="T723" s="383"/>
      <c r="U723" s="383"/>
      <c r="V723" s="383"/>
      <c r="W723" s="383"/>
      <c r="X723" s="383"/>
      <c r="Y723" s="397">
        <v>40282</v>
      </c>
      <c r="Z723" s="383"/>
      <c r="AA723" s="383"/>
      <c r="AB723" s="383"/>
      <c r="AC723" s="383"/>
      <c r="AD723" s="383"/>
      <c r="AE723" s="383"/>
      <c r="AF723" s="383"/>
      <c r="AG723" s="383" t="s">
        <v>17282</v>
      </c>
      <c r="AH723" s="387">
        <v>10.61328125</v>
      </c>
      <c r="AI723" s="387">
        <v>148.66799926757813</v>
      </c>
      <c r="AJ723" s="399">
        <v>159.28128051757813</v>
      </c>
      <c r="AK723" s="399">
        <v>16.236331939697266</v>
      </c>
      <c r="AL723" s="388">
        <v>6.6632319978296065E-2</v>
      </c>
      <c r="AM723" s="383" t="s">
        <v>17283</v>
      </c>
      <c r="AN723" s="383" t="s">
        <v>17346</v>
      </c>
      <c r="AO723" s="383"/>
      <c r="AP723" s="383"/>
      <c r="AQ723" s="383"/>
      <c r="AR723" s="389"/>
    </row>
    <row r="724" spans="1:44" x14ac:dyDescent="0.25">
      <c r="A724" s="396" t="s">
        <v>17344</v>
      </c>
      <c r="B724" s="383"/>
      <c r="C724" s="383"/>
      <c r="D724" s="383"/>
      <c r="E724" s="383"/>
      <c r="F724" s="383"/>
      <c r="G724" s="383"/>
      <c r="H724" s="383"/>
      <c r="I724" s="383"/>
      <c r="J724" s="383"/>
      <c r="K724" s="383" t="s">
        <v>17345</v>
      </c>
      <c r="L724" s="383"/>
      <c r="M724" s="383"/>
      <c r="N724" s="383" t="s">
        <v>17329</v>
      </c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97">
        <v>40282</v>
      </c>
      <c r="Z724" s="383"/>
      <c r="AA724" s="383"/>
      <c r="AB724" s="383"/>
      <c r="AC724" s="383"/>
      <c r="AD724" s="383"/>
      <c r="AE724" s="383"/>
      <c r="AF724" s="383"/>
      <c r="AG724" s="383" t="s">
        <v>17282</v>
      </c>
      <c r="AH724" s="387">
        <v>10.59375</v>
      </c>
      <c r="AI724" s="387">
        <v>148.13284301757813</v>
      </c>
      <c r="AJ724" s="399">
        <v>158.72659301757813</v>
      </c>
      <c r="AK724" s="399">
        <v>16.230472564697266</v>
      </c>
      <c r="AL724" s="388">
        <v>6.6742124294363186E-2</v>
      </c>
      <c r="AM724" s="383" t="s">
        <v>17283</v>
      </c>
      <c r="AN724" s="383" t="s">
        <v>17346</v>
      </c>
      <c r="AO724" s="383"/>
      <c r="AP724" s="383"/>
      <c r="AQ724" s="383"/>
      <c r="AR724" s="389"/>
    </row>
    <row r="725" spans="1:44" x14ac:dyDescent="0.25">
      <c r="A725" s="396" t="s">
        <v>17344</v>
      </c>
      <c r="B725" s="383"/>
      <c r="C725" s="383"/>
      <c r="D725" s="383"/>
      <c r="E725" s="383"/>
      <c r="F725" s="383"/>
      <c r="G725" s="383"/>
      <c r="H725" s="383"/>
      <c r="I725" s="383"/>
      <c r="J725" s="383"/>
      <c r="K725" s="383" t="s">
        <v>17345</v>
      </c>
      <c r="L725" s="383"/>
      <c r="M725" s="383"/>
      <c r="N725" s="383" t="s">
        <v>17329</v>
      </c>
      <c r="O725" s="383"/>
      <c r="P725" s="383"/>
      <c r="Q725" s="383"/>
      <c r="R725" s="383"/>
      <c r="S725" s="383"/>
      <c r="T725" s="383"/>
      <c r="U725" s="383"/>
      <c r="V725" s="383"/>
      <c r="W725" s="383"/>
      <c r="X725" s="383"/>
      <c r="Y725" s="397">
        <v>40282</v>
      </c>
      <c r="Z725" s="383"/>
      <c r="AA725" s="383"/>
      <c r="AB725" s="383"/>
      <c r="AC725" s="383"/>
      <c r="AD725" s="383"/>
      <c r="AE725" s="383"/>
      <c r="AF725" s="383"/>
      <c r="AG725" s="383" t="s">
        <v>17282</v>
      </c>
      <c r="AH725" s="387">
        <v>10.578125</v>
      </c>
      <c r="AI725" s="387">
        <v>148.34379577636719</v>
      </c>
      <c r="AJ725" s="399">
        <v>158.92192077636719</v>
      </c>
      <c r="AK725" s="399">
        <v>16.225103378295898</v>
      </c>
      <c r="AL725" s="388">
        <v>6.6561774161321627E-2</v>
      </c>
      <c r="AM725" s="383" t="s">
        <v>17283</v>
      </c>
      <c r="AN725" s="383" t="s">
        <v>17346</v>
      </c>
      <c r="AO725" s="383"/>
      <c r="AP725" s="383"/>
      <c r="AQ725" s="383"/>
      <c r="AR725" s="389"/>
    </row>
    <row r="726" spans="1:44" x14ac:dyDescent="0.25">
      <c r="A726" s="396" t="s">
        <v>17344</v>
      </c>
      <c r="B726" s="383"/>
      <c r="C726" s="383"/>
      <c r="D726" s="383"/>
      <c r="E726" s="383"/>
      <c r="F726" s="383"/>
      <c r="G726" s="383"/>
      <c r="H726" s="383"/>
      <c r="I726" s="383"/>
      <c r="J726" s="383"/>
      <c r="K726" s="383" t="s">
        <v>17345</v>
      </c>
      <c r="L726" s="383"/>
      <c r="M726" s="383"/>
      <c r="N726" s="383" t="s">
        <v>17329</v>
      </c>
      <c r="O726" s="383"/>
      <c r="P726" s="383"/>
      <c r="Q726" s="383"/>
      <c r="R726" s="383"/>
      <c r="S726" s="383"/>
      <c r="T726" s="383"/>
      <c r="U726" s="383"/>
      <c r="V726" s="383"/>
      <c r="W726" s="383"/>
      <c r="X726" s="383"/>
      <c r="Y726" s="397">
        <v>40282</v>
      </c>
      <c r="Z726" s="383"/>
      <c r="AA726" s="383"/>
      <c r="AB726" s="383"/>
      <c r="AC726" s="383"/>
      <c r="AD726" s="383"/>
      <c r="AE726" s="383"/>
      <c r="AF726" s="383"/>
      <c r="AG726" s="383" t="s">
        <v>17282</v>
      </c>
      <c r="AH726" s="387">
        <v>10.28125</v>
      </c>
      <c r="AI726" s="387">
        <v>148.50785827636719</v>
      </c>
      <c r="AJ726" s="399">
        <v>158.78910827636719</v>
      </c>
      <c r="AK726" s="399">
        <v>16.226568222045898</v>
      </c>
      <c r="AL726" s="388">
        <v>6.4747828812703107E-2</v>
      </c>
      <c r="AM726" s="383" t="s">
        <v>17283</v>
      </c>
      <c r="AN726" s="383" t="s">
        <v>17346</v>
      </c>
      <c r="AO726" s="383"/>
      <c r="AP726" s="383"/>
      <c r="AQ726" s="383"/>
      <c r="AR726" s="389"/>
    </row>
    <row r="727" spans="1:44" x14ac:dyDescent="0.25">
      <c r="A727" s="396" t="s">
        <v>17344</v>
      </c>
      <c r="B727" s="383"/>
      <c r="C727" s="383"/>
      <c r="D727" s="383"/>
      <c r="E727" s="383"/>
      <c r="F727" s="383"/>
      <c r="G727" s="383"/>
      <c r="H727" s="383"/>
      <c r="I727" s="383"/>
      <c r="J727" s="383"/>
      <c r="K727" s="383" t="s">
        <v>17345</v>
      </c>
      <c r="L727" s="383"/>
      <c r="M727" s="383"/>
      <c r="N727" s="383" t="s">
        <v>17329</v>
      </c>
      <c r="O727" s="383"/>
      <c r="P727" s="383"/>
      <c r="Q727" s="383"/>
      <c r="R727" s="383"/>
      <c r="S727" s="383"/>
      <c r="T727" s="383"/>
      <c r="U727" s="383"/>
      <c r="V727" s="383"/>
      <c r="W727" s="383"/>
      <c r="X727" s="383"/>
      <c r="Y727" s="397">
        <v>40282</v>
      </c>
      <c r="Z727" s="383"/>
      <c r="AA727" s="383"/>
      <c r="AB727" s="383"/>
      <c r="AC727" s="383"/>
      <c r="AD727" s="383"/>
      <c r="AE727" s="383"/>
      <c r="AF727" s="383"/>
      <c r="AG727" s="383" t="s">
        <v>17282</v>
      </c>
      <c r="AH727" s="387">
        <v>4.4453125</v>
      </c>
      <c r="AI727" s="387">
        <v>157.07431030273438</v>
      </c>
      <c r="AJ727" s="399">
        <v>161.51962280273438</v>
      </c>
      <c r="AK727" s="399">
        <v>15.948003768920898</v>
      </c>
      <c r="AL727" s="388">
        <v>2.7521810804555354E-2</v>
      </c>
      <c r="AM727" s="383" t="s">
        <v>17283</v>
      </c>
      <c r="AN727" s="383" t="s">
        <v>17346</v>
      </c>
      <c r="AO727" s="383"/>
      <c r="AP727" s="383"/>
      <c r="AQ727" s="383"/>
      <c r="AR727" s="389"/>
    </row>
    <row r="728" spans="1:44" x14ac:dyDescent="0.25">
      <c r="A728" s="396" t="s">
        <v>17344</v>
      </c>
      <c r="B728" s="383"/>
      <c r="C728" s="383"/>
      <c r="D728" s="383"/>
      <c r="E728" s="383"/>
      <c r="F728" s="383"/>
      <c r="G728" s="383"/>
      <c r="H728" s="383"/>
      <c r="I728" s="383"/>
      <c r="J728" s="383"/>
      <c r="K728" s="383" t="s">
        <v>17345</v>
      </c>
      <c r="L728" s="383"/>
      <c r="M728" s="383"/>
      <c r="N728" s="383" t="s">
        <v>17329</v>
      </c>
      <c r="O728" s="383"/>
      <c r="P728" s="383"/>
      <c r="Q728" s="383"/>
      <c r="R728" s="383"/>
      <c r="S728" s="383"/>
      <c r="T728" s="383"/>
      <c r="U728" s="383"/>
      <c r="V728" s="383"/>
      <c r="W728" s="383"/>
      <c r="X728" s="383"/>
      <c r="Y728" s="397">
        <v>40282</v>
      </c>
      <c r="Z728" s="383"/>
      <c r="AA728" s="383"/>
      <c r="AB728" s="383"/>
      <c r="AC728" s="383"/>
      <c r="AD728" s="383"/>
      <c r="AE728" s="383"/>
      <c r="AF728" s="383"/>
      <c r="AG728" s="383" t="s">
        <v>17282</v>
      </c>
      <c r="AH728" s="387">
        <v>5.2265625</v>
      </c>
      <c r="AI728" s="387">
        <v>157.16806030273438</v>
      </c>
      <c r="AJ728" s="399">
        <v>162.39462280273438</v>
      </c>
      <c r="AK728" s="399">
        <v>15.954595565795898</v>
      </c>
      <c r="AL728" s="388">
        <v>3.2184332275267895E-2</v>
      </c>
      <c r="AM728" s="383" t="s">
        <v>17283</v>
      </c>
      <c r="AN728" s="383" t="s">
        <v>17346</v>
      </c>
      <c r="AO728" s="383"/>
      <c r="AP728" s="383"/>
      <c r="AQ728" s="383"/>
      <c r="AR728" s="389"/>
    </row>
    <row r="729" spans="1:44" x14ac:dyDescent="0.25">
      <c r="A729" s="396" t="s">
        <v>17344</v>
      </c>
      <c r="B729" s="383"/>
      <c r="C729" s="383"/>
      <c r="D729" s="383"/>
      <c r="E729" s="383"/>
      <c r="F729" s="383"/>
      <c r="G729" s="383"/>
      <c r="H729" s="383"/>
      <c r="I729" s="383"/>
      <c r="J729" s="383"/>
      <c r="K729" s="383" t="s">
        <v>17345</v>
      </c>
      <c r="L729" s="383"/>
      <c r="M729" s="383"/>
      <c r="N729" s="383" t="s">
        <v>17329</v>
      </c>
      <c r="O729" s="383"/>
      <c r="P729" s="383"/>
      <c r="Q729" s="383"/>
      <c r="R729" s="383"/>
      <c r="S729" s="383"/>
      <c r="T729" s="383"/>
      <c r="U729" s="383"/>
      <c r="V729" s="383"/>
      <c r="W729" s="383"/>
      <c r="X729" s="383"/>
      <c r="Y729" s="397">
        <v>40282</v>
      </c>
      <c r="Z729" s="383"/>
      <c r="AA729" s="383"/>
      <c r="AB729" s="383"/>
      <c r="AC729" s="383"/>
      <c r="AD729" s="383"/>
      <c r="AE729" s="383"/>
      <c r="AF729" s="383"/>
      <c r="AG729" s="383" t="s">
        <v>17282</v>
      </c>
      <c r="AH729" s="387">
        <v>5.9375</v>
      </c>
      <c r="AI729" s="387">
        <v>156.58602905273438</v>
      </c>
      <c r="AJ729" s="399">
        <v>162.52352905273438</v>
      </c>
      <c r="AK729" s="399">
        <v>15.962163925170898</v>
      </c>
      <c r="AL729" s="388">
        <v>3.6533171748156207E-2</v>
      </c>
      <c r="AM729" s="383" t="s">
        <v>17283</v>
      </c>
      <c r="AN729" s="383" t="s">
        <v>17346</v>
      </c>
      <c r="AO729" s="383"/>
      <c r="AP729" s="383"/>
      <c r="AQ729" s="383"/>
      <c r="AR729" s="389"/>
    </row>
    <row r="730" spans="1:44" x14ac:dyDescent="0.25">
      <c r="A730" s="396" t="s">
        <v>17344</v>
      </c>
      <c r="B730" s="383"/>
      <c r="C730" s="383"/>
      <c r="D730" s="383"/>
      <c r="E730" s="383"/>
      <c r="F730" s="383"/>
      <c r="G730" s="383"/>
      <c r="H730" s="383"/>
      <c r="I730" s="383"/>
      <c r="J730" s="383"/>
      <c r="K730" s="383" t="s">
        <v>17345</v>
      </c>
      <c r="L730" s="383"/>
      <c r="M730" s="383"/>
      <c r="N730" s="383" t="s">
        <v>17329</v>
      </c>
      <c r="O730" s="383"/>
      <c r="P730" s="383"/>
      <c r="Q730" s="383"/>
      <c r="R730" s="383"/>
      <c r="S730" s="383"/>
      <c r="T730" s="383"/>
      <c r="U730" s="383"/>
      <c r="V730" s="383"/>
      <c r="W730" s="383"/>
      <c r="X730" s="383"/>
      <c r="Y730" s="397">
        <v>40282</v>
      </c>
      <c r="Z730" s="383"/>
      <c r="AA730" s="383"/>
      <c r="AB730" s="383"/>
      <c r="AC730" s="383"/>
      <c r="AD730" s="383"/>
      <c r="AE730" s="383"/>
      <c r="AF730" s="383"/>
      <c r="AG730" s="383" t="s">
        <v>17282</v>
      </c>
      <c r="AH730" s="387">
        <v>5.9765625</v>
      </c>
      <c r="AI730" s="387">
        <v>156.69149780273438</v>
      </c>
      <c r="AJ730" s="399">
        <v>162.66806030273438</v>
      </c>
      <c r="AK730" s="399">
        <v>15.973882675170898</v>
      </c>
      <c r="AL730" s="388">
        <v>3.6740848135013611E-2</v>
      </c>
      <c r="AM730" s="383" t="s">
        <v>17283</v>
      </c>
      <c r="AN730" s="383" t="s">
        <v>17346</v>
      </c>
      <c r="AO730" s="383"/>
      <c r="AP730" s="383"/>
      <c r="AQ730" s="383"/>
      <c r="AR730" s="389"/>
    </row>
    <row r="731" spans="1:44" x14ac:dyDescent="0.25">
      <c r="A731" s="396" t="s">
        <v>17344</v>
      </c>
      <c r="B731" s="383"/>
      <c r="C731" s="383"/>
      <c r="D731" s="383"/>
      <c r="E731" s="383"/>
      <c r="F731" s="383"/>
      <c r="G731" s="383"/>
      <c r="H731" s="383"/>
      <c r="I731" s="383"/>
      <c r="J731" s="383"/>
      <c r="K731" s="383" t="s">
        <v>17345</v>
      </c>
      <c r="L731" s="383"/>
      <c r="M731" s="383"/>
      <c r="N731" s="383" t="s">
        <v>17329</v>
      </c>
      <c r="O731" s="383"/>
      <c r="P731" s="383"/>
      <c r="Q731" s="383"/>
      <c r="R731" s="383"/>
      <c r="S731" s="383"/>
      <c r="T731" s="383"/>
      <c r="U731" s="383"/>
      <c r="V731" s="383"/>
      <c r="W731" s="383"/>
      <c r="X731" s="383"/>
      <c r="Y731" s="397">
        <v>40282</v>
      </c>
      <c r="Z731" s="383"/>
      <c r="AA731" s="383"/>
      <c r="AB731" s="383"/>
      <c r="AC731" s="383"/>
      <c r="AD731" s="383"/>
      <c r="AE731" s="383"/>
      <c r="AF731" s="383"/>
      <c r="AG731" s="383" t="s">
        <v>17282</v>
      </c>
      <c r="AH731" s="387">
        <v>6.484375</v>
      </c>
      <c r="AI731" s="387">
        <v>156.50009155273438</v>
      </c>
      <c r="AJ731" s="399">
        <v>162.98446655273438</v>
      </c>
      <c r="AK731" s="399">
        <v>15.982671737670898</v>
      </c>
      <c r="AL731" s="388">
        <v>3.9785233140005712E-2</v>
      </c>
      <c r="AM731" s="383" t="s">
        <v>17283</v>
      </c>
      <c r="AN731" s="383" t="s">
        <v>17346</v>
      </c>
      <c r="AO731" s="383"/>
      <c r="AP731" s="383"/>
      <c r="AQ731" s="383"/>
      <c r="AR731" s="389"/>
    </row>
    <row r="732" spans="1:44" x14ac:dyDescent="0.25">
      <c r="A732" s="396" t="s">
        <v>17344</v>
      </c>
      <c r="B732" s="383"/>
      <c r="C732" s="383"/>
      <c r="D732" s="383"/>
      <c r="E732" s="383"/>
      <c r="F732" s="383"/>
      <c r="G732" s="383"/>
      <c r="H732" s="383"/>
      <c r="I732" s="383"/>
      <c r="J732" s="383"/>
      <c r="K732" s="383" t="s">
        <v>17345</v>
      </c>
      <c r="L732" s="383"/>
      <c r="M732" s="383"/>
      <c r="N732" s="383" t="s">
        <v>17329</v>
      </c>
      <c r="O732" s="383"/>
      <c r="P732" s="383"/>
      <c r="Q732" s="383"/>
      <c r="R732" s="383"/>
      <c r="S732" s="383"/>
      <c r="T732" s="383"/>
      <c r="U732" s="383"/>
      <c r="V732" s="383"/>
      <c r="W732" s="383"/>
      <c r="X732" s="383"/>
      <c r="Y732" s="397">
        <v>40282</v>
      </c>
      <c r="Z732" s="383"/>
      <c r="AA732" s="383"/>
      <c r="AB732" s="383"/>
      <c r="AC732" s="383"/>
      <c r="AD732" s="383"/>
      <c r="AE732" s="383"/>
      <c r="AF732" s="383"/>
      <c r="AG732" s="383" t="s">
        <v>17282</v>
      </c>
      <c r="AH732" s="387">
        <v>7.078125</v>
      </c>
      <c r="AI732" s="387">
        <v>156.10165405273438</v>
      </c>
      <c r="AJ732" s="399">
        <v>163.17977905273438</v>
      </c>
      <c r="AK732" s="399">
        <v>15.992925643920898</v>
      </c>
      <c r="AL732" s="388">
        <v>4.3376238410719879E-2</v>
      </c>
      <c r="AM732" s="383" t="s">
        <v>17283</v>
      </c>
      <c r="AN732" s="383" t="s">
        <v>17346</v>
      </c>
      <c r="AO732" s="383"/>
      <c r="AP732" s="383"/>
      <c r="AQ732" s="383"/>
      <c r="AR732" s="389"/>
    </row>
    <row r="733" spans="1:44" x14ac:dyDescent="0.25">
      <c r="A733" s="396" t="s">
        <v>17344</v>
      </c>
      <c r="B733" s="383"/>
      <c r="C733" s="383"/>
      <c r="D733" s="383"/>
      <c r="E733" s="383"/>
      <c r="F733" s="383"/>
      <c r="G733" s="383"/>
      <c r="H733" s="383"/>
      <c r="I733" s="383"/>
      <c r="J733" s="383"/>
      <c r="K733" s="383" t="s">
        <v>17345</v>
      </c>
      <c r="L733" s="383"/>
      <c r="M733" s="383"/>
      <c r="N733" s="383" t="s">
        <v>17329</v>
      </c>
      <c r="O733" s="383"/>
      <c r="P733" s="383"/>
      <c r="Q733" s="383"/>
      <c r="R733" s="383"/>
      <c r="S733" s="383"/>
      <c r="T733" s="383"/>
      <c r="U733" s="383"/>
      <c r="V733" s="383"/>
      <c r="W733" s="383"/>
      <c r="X733" s="383"/>
      <c r="Y733" s="397">
        <v>40282</v>
      </c>
      <c r="Z733" s="383"/>
      <c r="AA733" s="383"/>
      <c r="AB733" s="383"/>
      <c r="AC733" s="383"/>
      <c r="AD733" s="383"/>
      <c r="AE733" s="383"/>
      <c r="AF733" s="383"/>
      <c r="AG733" s="383" t="s">
        <v>17282</v>
      </c>
      <c r="AH733" s="387">
        <v>7.2265625</v>
      </c>
      <c r="AI733" s="387">
        <v>155.82431030273438</v>
      </c>
      <c r="AJ733" s="399">
        <v>163.05087280273438</v>
      </c>
      <c r="AK733" s="399">
        <v>15.994146347045898</v>
      </c>
      <c r="AL733" s="388">
        <v>4.4320906572165308E-2</v>
      </c>
      <c r="AM733" s="383" t="s">
        <v>17283</v>
      </c>
      <c r="AN733" s="383" t="s">
        <v>17346</v>
      </c>
      <c r="AO733" s="383"/>
      <c r="AP733" s="383"/>
      <c r="AQ733" s="383"/>
      <c r="AR733" s="389"/>
    </row>
    <row r="734" spans="1:44" x14ac:dyDescent="0.25">
      <c r="A734" s="396" t="s">
        <v>17344</v>
      </c>
      <c r="B734" s="383"/>
      <c r="C734" s="383"/>
      <c r="D734" s="383"/>
      <c r="E734" s="383"/>
      <c r="F734" s="383"/>
      <c r="G734" s="383"/>
      <c r="H734" s="383"/>
      <c r="I734" s="383"/>
      <c r="J734" s="383"/>
      <c r="K734" s="383" t="s">
        <v>17345</v>
      </c>
      <c r="L734" s="383"/>
      <c r="M734" s="383"/>
      <c r="N734" s="383" t="s">
        <v>17329</v>
      </c>
      <c r="O734" s="383"/>
      <c r="P734" s="383"/>
      <c r="Q734" s="383"/>
      <c r="R734" s="383"/>
      <c r="S734" s="383"/>
      <c r="T734" s="383"/>
      <c r="U734" s="383"/>
      <c r="V734" s="383"/>
      <c r="W734" s="383"/>
      <c r="X734" s="383"/>
      <c r="Y734" s="397">
        <v>40282</v>
      </c>
      <c r="Z734" s="383"/>
      <c r="AA734" s="383"/>
      <c r="AB734" s="383"/>
      <c r="AC734" s="383"/>
      <c r="AD734" s="383"/>
      <c r="AE734" s="383"/>
      <c r="AF734" s="383"/>
      <c r="AG734" s="383" t="s">
        <v>17282</v>
      </c>
      <c r="AH734" s="387">
        <v>6.640625</v>
      </c>
      <c r="AI734" s="387">
        <v>155.66806030273438</v>
      </c>
      <c r="AJ734" s="399">
        <v>162.30868530273438</v>
      </c>
      <c r="AK734" s="399">
        <v>15.994634628295898</v>
      </c>
      <c r="AL734" s="388">
        <v>4.0913553009280193E-2</v>
      </c>
      <c r="AM734" s="383" t="s">
        <v>17283</v>
      </c>
      <c r="AN734" s="383" t="s">
        <v>17346</v>
      </c>
      <c r="AO734" s="383"/>
      <c r="AP734" s="383"/>
      <c r="AQ734" s="383"/>
      <c r="AR734" s="389"/>
    </row>
    <row r="735" spans="1:44" x14ac:dyDescent="0.25">
      <c r="A735" s="396" t="s">
        <v>17344</v>
      </c>
      <c r="B735" s="383"/>
      <c r="C735" s="383"/>
      <c r="D735" s="383"/>
      <c r="E735" s="383"/>
      <c r="F735" s="383"/>
      <c r="G735" s="383"/>
      <c r="H735" s="383"/>
      <c r="I735" s="383"/>
      <c r="J735" s="383"/>
      <c r="K735" s="383" t="s">
        <v>17345</v>
      </c>
      <c r="L735" s="383"/>
      <c r="M735" s="383"/>
      <c r="N735" s="383" t="s">
        <v>17329</v>
      </c>
      <c r="O735" s="383"/>
      <c r="P735" s="383"/>
      <c r="Q735" s="383"/>
      <c r="R735" s="383"/>
      <c r="S735" s="383"/>
      <c r="T735" s="383"/>
      <c r="U735" s="383"/>
      <c r="V735" s="383"/>
      <c r="W735" s="383"/>
      <c r="X735" s="383"/>
      <c r="Y735" s="397">
        <v>40282</v>
      </c>
      <c r="Z735" s="383"/>
      <c r="AA735" s="383"/>
      <c r="AB735" s="383"/>
      <c r="AC735" s="383"/>
      <c r="AD735" s="383"/>
      <c r="AE735" s="383"/>
      <c r="AF735" s="383"/>
      <c r="AG735" s="383" t="s">
        <v>17282</v>
      </c>
      <c r="AH735" s="387">
        <v>7.4140625</v>
      </c>
      <c r="AI735" s="387">
        <v>154.66024780273438</v>
      </c>
      <c r="AJ735" s="399">
        <v>162.07431030273438</v>
      </c>
      <c r="AK735" s="399">
        <v>15.994146347045898</v>
      </c>
      <c r="AL735" s="388">
        <v>4.5744834490743576E-2</v>
      </c>
      <c r="AM735" s="383" t="s">
        <v>17283</v>
      </c>
      <c r="AN735" s="383" t="s">
        <v>17346</v>
      </c>
      <c r="AO735" s="383"/>
      <c r="AP735" s="383"/>
      <c r="AQ735" s="383"/>
      <c r="AR735" s="389"/>
    </row>
    <row r="736" spans="1:44" x14ac:dyDescent="0.25">
      <c r="A736" s="396" t="s">
        <v>17344</v>
      </c>
      <c r="B736" s="383"/>
      <c r="C736" s="383"/>
      <c r="D736" s="383"/>
      <c r="E736" s="383"/>
      <c r="F736" s="383"/>
      <c r="G736" s="383"/>
      <c r="H736" s="383"/>
      <c r="I736" s="383"/>
      <c r="J736" s="383"/>
      <c r="K736" s="383" t="s">
        <v>17345</v>
      </c>
      <c r="L736" s="383"/>
      <c r="M736" s="383"/>
      <c r="N736" s="383" t="s">
        <v>17329</v>
      </c>
      <c r="O736" s="383"/>
      <c r="P736" s="383"/>
      <c r="Q736" s="383"/>
      <c r="R736" s="383"/>
      <c r="S736" s="383"/>
      <c r="T736" s="383"/>
      <c r="U736" s="383"/>
      <c r="V736" s="383"/>
      <c r="W736" s="383"/>
      <c r="X736" s="383"/>
      <c r="Y736" s="397">
        <v>40282</v>
      </c>
      <c r="Z736" s="383"/>
      <c r="AA736" s="383"/>
      <c r="AB736" s="383"/>
      <c r="AC736" s="383"/>
      <c r="AD736" s="383"/>
      <c r="AE736" s="383"/>
      <c r="AF736" s="383"/>
      <c r="AG736" s="383" t="s">
        <v>17282</v>
      </c>
      <c r="AH736" s="387">
        <v>6.9765625</v>
      </c>
      <c r="AI736" s="387">
        <v>154.82823181152344</v>
      </c>
      <c r="AJ736" s="399">
        <v>161.80479431152344</v>
      </c>
      <c r="AK736" s="399">
        <v>16.00636100769043</v>
      </c>
      <c r="AL736" s="388">
        <v>4.3117155642298184E-2</v>
      </c>
      <c r="AM736" s="383" t="s">
        <v>17283</v>
      </c>
      <c r="AN736" s="383" t="s">
        <v>17346</v>
      </c>
      <c r="AO736" s="383"/>
      <c r="AP736" s="383"/>
      <c r="AQ736" s="383"/>
      <c r="AR736" s="389"/>
    </row>
    <row r="737" spans="1:44" x14ac:dyDescent="0.25">
      <c r="A737" s="396" t="s">
        <v>17344</v>
      </c>
      <c r="B737" s="383"/>
      <c r="C737" s="383"/>
      <c r="D737" s="383"/>
      <c r="E737" s="383"/>
      <c r="F737" s="383"/>
      <c r="G737" s="383"/>
      <c r="H737" s="383"/>
      <c r="I737" s="383"/>
      <c r="J737" s="383"/>
      <c r="K737" s="383" t="s">
        <v>17345</v>
      </c>
      <c r="L737" s="383"/>
      <c r="M737" s="383"/>
      <c r="N737" s="383" t="s">
        <v>17329</v>
      </c>
      <c r="O737" s="383"/>
      <c r="P737" s="383"/>
      <c r="Q737" s="383"/>
      <c r="R737" s="383"/>
      <c r="S737" s="383"/>
      <c r="T737" s="383"/>
      <c r="U737" s="383"/>
      <c r="V737" s="383"/>
      <c r="W737" s="383"/>
      <c r="X737" s="383"/>
      <c r="Y737" s="397">
        <v>40282</v>
      </c>
      <c r="Z737" s="383"/>
      <c r="AA737" s="383"/>
      <c r="AB737" s="383"/>
      <c r="AC737" s="383"/>
      <c r="AD737" s="383"/>
      <c r="AE737" s="383"/>
      <c r="AF737" s="383"/>
      <c r="AG737" s="383" t="s">
        <v>17282</v>
      </c>
      <c r="AH737" s="387">
        <v>7.62890625</v>
      </c>
      <c r="AI737" s="387">
        <v>154.66026306152344</v>
      </c>
      <c r="AJ737" s="399">
        <v>162.28916931152344</v>
      </c>
      <c r="AK737" s="399">
        <v>16.00391960144043</v>
      </c>
      <c r="AL737" s="388">
        <v>4.7008104621916409E-2</v>
      </c>
      <c r="AM737" s="383" t="s">
        <v>17283</v>
      </c>
      <c r="AN737" s="383" t="s">
        <v>17346</v>
      </c>
      <c r="AO737" s="383"/>
      <c r="AP737" s="383"/>
      <c r="AQ737" s="383"/>
      <c r="AR737" s="389"/>
    </row>
    <row r="738" spans="1:44" x14ac:dyDescent="0.25">
      <c r="A738" s="396" t="s">
        <v>17344</v>
      </c>
      <c r="B738" s="383"/>
      <c r="C738" s="383"/>
      <c r="D738" s="383"/>
      <c r="E738" s="383"/>
      <c r="F738" s="383"/>
      <c r="G738" s="383"/>
      <c r="H738" s="383"/>
      <c r="I738" s="383"/>
      <c r="J738" s="383"/>
      <c r="K738" s="383" t="s">
        <v>17345</v>
      </c>
      <c r="L738" s="383"/>
      <c r="M738" s="383"/>
      <c r="N738" s="383" t="s">
        <v>17329</v>
      </c>
      <c r="O738" s="383"/>
      <c r="P738" s="383"/>
      <c r="Q738" s="383"/>
      <c r="R738" s="383"/>
      <c r="S738" s="383"/>
      <c r="T738" s="383"/>
      <c r="U738" s="383"/>
      <c r="V738" s="383"/>
      <c r="W738" s="383"/>
      <c r="X738" s="383"/>
      <c r="Y738" s="397">
        <v>40282</v>
      </c>
      <c r="Z738" s="383"/>
      <c r="AA738" s="383"/>
      <c r="AB738" s="383"/>
      <c r="AC738" s="383"/>
      <c r="AD738" s="383"/>
      <c r="AE738" s="383"/>
      <c r="AF738" s="383"/>
      <c r="AG738" s="383" t="s">
        <v>17282</v>
      </c>
      <c r="AH738" s="387">
        <v>7.9375</v>
      </c>
      <c r="AI738" s="387">
        <v>154.90245056152344</v>
      </c>
      <c r="AJ738" s="399">
        <v>162.83995056152344</v>
      </c>
      <c r="AK738" s="399">
        <v>16.00831413269043</v>
      </c>
      <c r="AL738" s="388">
        <v>4.8744180851375843E-2</v>
      </c>
      <c r="AM738" s="383" t="s">
        <v>17283</v>
      </c>
      <c r="AN738" s="383" t="s">
        <v>17346</v>
      </c>
      <c r="AO738" s="383"/>
      <c r="AP738" s="383"/>
      <c r="AQ738" s="383"/>
      <c r="AR738" s="389"/>
    </row>
    <row r="739" spans="1:44" x14ac:dyDescent="0.25">
      <c r="A739" s="396" t="s">
        <v>17344</v>
      </c>
      <c r="B739" s="383"/>
      <c r="C739" s="383"/>
      <c r="D739" s="383"/>
      <c r="E739" s="383"/>
      <c r="F739" s="383"/>
      <c r="G739" s="383"/>
      <c r="H739" s="383"/>
      <c r="I739" s="383"/>
      <c r="J739" s="383"/>
      <c r="K739" s="383" t="s">
        <v>17345</v>
      </c>
      <c r="L739" s="383"/>
      <c r="M739" s="383"/>
      <c r="N739" s="383" t="s">
        <v>17329</v>
      </c>
      <c r="O739" s="383"/>
      <c r="P739" s="383"/>
      <c r="Q739" s="383"/>
      <c r="R739" s="383"/>
      <c r="S739" s="383"/>
      <c r="T739" s="383"/>
      <c r="U739" s="383"/>
      <c r="V739" s="383"/>
      <c r="W739" s="383"/>
      <c r="X739" s="383"/>
      <c r="Y739" s="397">
        <v>40282</v>
      </c>
      <c r="Z739" s="383"/>
      <c r="AA739" s="383"/>
      <c r="AB739" s="383"/>
      <c r="AC739" s="383"/>
      <c r="AD739" s="383"/>
      <c r="AE739" s="383"/>
      <c r="AF739" s="383"/>
      <c r="AG739" s="383" t="s">
        <v>17282</v>
      </c>
      <c r="AH739" s="387">
        <v>7.61328125</v>
      </c>
      <c r="AI739" s="387">
        <v>154.58213806152344</v>
      </c>
      <c r="AJ739" s="399">
        <v>162.19541931152344</v>
      </c>
      <c r="AK739" s="399">
        <v>16.01124382019043</v>
      </c>
      <c r="AL739" s="388">
        <v>4.6938941200166819E-2</v>
      </c>
      <c r="AM739" s="383" t="s">
        <v>17283</v>
      </c>
      <c r="AN739" s="383" t="s">
        <v>17346</v>
      </c>
      <c r="AO739" s="383"/>
      <c r="AP739" s="383"/>
      <c r="AQ739" s="383"/>
      <c r="AR739" s="389"/>
    </row>
    <row r="740" spans="1:44" x14ac:dyDescent="0.25">
      <c r="A740" s="396" t="s">
        <v>17344</v>
      </c>
      <c r="B740" s="383"/>
      <c r="C740" s="383"/>
      <c r="D740" s="383"/>
      <c r="E740" s="383"/>
      <c r="F740" s="383"/>
      <c r="G740" s="383"/>
      <c r="H740" s="383"/>
      <c r="I740" s="383"/>
      <c r="J740" s="383"/>
      <c r="K740" s="383" t="s">
        <v>17345</v>
      </c>
      <c r="L740" s="383"/>
      <c r="M740" s="383"/>
      <c r="N740" s="383" t="s">
        <v>17329</v>
      </c>
      <c r="O740" s="383"/>
      <c r="P740" s="383"/>
      <c r="Q740" s="383"/>
      <c r="R740" s="383"/>
      <c r="S740" s="383"/>
      <c r="T740" s="383"/>
      <c r="U740" s="383"/>
      <c r="V740" s="383"/>
      <c r="W740" s="383"/>
      <c r="X740" s="383"/>
      <c r="Y740" s="397">
        <v>40282</v>
      </c>
      <c r="Z740" s="383"/>
      <c r="AA740" s="383"/>
      <c r="AB740" s="383"/>
      <c r="AC740" s="383"/>
      <c r="AD740" s="383"/>
      <c r="AE740" s="383"/>
      <c r="AF740" s="383"/>
      <c r="AG740" s="383" t="s">
        <v>17282</v>
      </c>
      <c r="AH740" s="387">
        <v>8.30859375</v>
      </c>
      <c r="AI740" s="387">
        <v>154.50401306152344</v>
      </c>
      <c r="AJ740" s="399">
        <v>162.81260681152344</v>
      </c>
      <c r="AK740" s="399">
        <v>16.00343132019043</v>
      </c>
      <c r="AL740" s="388">
        <v>5.1031636386844832E-2</v>
      </c>
      <c r="AM740" s="383" t="s">
        <v>17283</v>
      </c>
      <c r="AN740" s="383" t="s">
        <v>17346</v>
      </c>
      <c r="AO740" s="383"/>
      <c r="AP740" s="383"/>
      <c r="AQ740" s="383"/>
      <c r="AR740" s="389"/>
    </row>
    <row r="741" spans="1:44" x14ac:dyDescent="0.25">
      <c r="A741" s="396" t="s">
        <v>17344</v>
      </c>
      <c r="B741" s="383"/>
      <c r="C741" s="383"/>
      <c r="D741" s="383"/>
      <c r="E741" s="383"/>
      <c r="F741" s="383"/>
      <c r="G741" s="383"/>
      <c r="H741" s="383"/>
      <c r="I741" s="383"/>
      <c r="J741" s="383"/>
      <c r="K741" s="383" t="s">
        <v>17345</v>
      </c>
      <c r="L741" s="383"/>
      <c r="M741" s="383"/>
      <c r="N741" s="383" t="s">
        <v>17329</v>
      </c>
      <c r="O741" s="383"/>
      <c r="P741" s="383"/>
      <c r="Q741" s="383"/>
      <c r="R741" s="383"/>
      <c r="S741" s="383"/>
      <c r="T741" s="383"/>
      <c r="U741" s="383"/>
      <c r="V741" s="383"/>
      <c r="W741" s="383"/>
      <c r="X741" s="383"/>
      <c r="Y741" s="397">
        <v>40282</v>
      </c>
      <c r="Z741" s="383"/>
      <c r="AA741" s="383"/>
      <c r="AB741" s="383"/>
      <c r="AC741" s="383"/>
      <c r="AD741" s="383"/>
      <c r="AE741" s="383"/>
      <c r="AF741" s="383"/>
      <c r="AG741" s="383" t="s">
        <v>17282</v>
      </c>
      <c r="AH741" s="387">
        <v>8.30078125</v>
      </c>
      <c r="AI741" s="387">
        <v>154.38682556152344</v>
      </c>
      <c r="AJ741" s="399">
        <v>162.68760681152344</v>
      </c>
      <c r="AK741" s="399">
        <v>16.00733757019043</v>
      </c>
      <c r="AL741" s="388">
        <v>5.1022824741755568E-2</v>
      </c>
      <c r="AM741" s="383" t="s">
        <v>17283</v>
      </c>
      <c r="AN741" s="383" t="s">
        <v>17346</v>
      </c>
      <c r="AO741" s="383"/>
      <c r="AP741" s="383"/>
      <c r="AQ741" s="383"/>
      <c r="AR741" s="389"/>
    </row>
    <row r="742" spans="1:44" x14ac:dyDescent="0.25">
      <c r="A742" s="396" t="s">
        <v>17344</v>
      </c>
      <c r="B742" s="383"/>
      <c r="C742" s="383"/>
      <c r="D742" s="383"/>
      <c r="E742" s="383"/>
      <c r="F742" s="383"/>
      <c r="G742" s="383"/>
      <c r="H742" s="383"/>
      <c r="I742" s="383"/>
      <c r="J742" s="383"/>
      <c r="K742" s="383" t="s">
        <v>17345</v>
      </c>
      <c r="L742" s="383"/>
      <c r="M742" s="383"/>
      <c r="N742" s="383" t="s">
        <v>17329</v>
      </c>
      <c r="O742" s="383"/>
      <c r="P742" s="383"/>
      <c r="Q742" s="383"/>
      <c r="R742" s="383"/>
      <c r="S742" s="383"/>
      <c r="T742" s="383"/>
      <c r="U742" s="383"/>
      <c r="V742" s="383"/>
      <c r="W742" s="383"/>
      <c r="X742" s="383"/>
      <c r="Y742" s="397">
        <v>40282</v>
      </c>
      <c r="Z742" s="383"/>
      <c r="AA742" s="383"/>
      <c r="AB742" s="383"/>
      <c r="AC742" s="383"/>
      <c r="AD742" s="383"/>
      <c r="AE742" s="383"/>
      <c r="AF742" s="383"/>
      <c r="AG742" s="383" t="s">
        <v>17282</v>
      </c>
      <c r="AH742" s="387">
        <v>8.2265625</v>
      </c>
      <c r="AI742" s="387">
        <v>154.08213806152344</v>
      </c>
      <c r="AJ742" s="399">
        <v>162.30870056152344</v>
      </c>
      <c r="AK742" s="399">
        <v>16.00733757019043</v>
      </c>
      <c r="AL742" s="388">
        <v>5.0684667374819532E-2</v>
      </c>
      <c r="AM742" s="383" t="s">
        <v>17283</v>
      </c>
      <c r="AN742" s="383" t="s">
        <v>17346</v>
      </c>
      <c r="AO742" s="383"/>
      <c r="AP742" s="383"/>
      <c r="AQ742" s="383"/>
      <c r="AR742" s="389"/>
    </row>
    <row r="743" spans="1:44" x14ac:dyDescent="0.25">
      <c r="A743" s="396" t="s">
        <v>17344</v>
      </c>
      <c r="B743" s="383"/>
      <c r="C743" s="383"/>
      <c r="D743" s="383"/>
      <c r="E743" s="383"/>
      <c r="F743" s="383"/>
      <c r="G743" s="383"/>
      <c r="H743" s="383"/>
      <c r="I743" s="383"/>
      <c r="J743" s="383"/>
      <c r="K743" s="383" t="s">
        <v>17345</v>
      </c>
      <c r="L743" s="383"/>
      <c r="M743" s="383"/>
      <c r="N743" s="383" t="s">
        <v>17329</v>
      </c>
      <c r="O743" s="383"/>
      <c r="P743" s="383"/>
      <c r="Q743" s="383"/>
      <c r="R743" s="383"/>
      <c r="S743" s="383"/>
      <c r="T743" s="383"/>
      <c r="U743" s="383"/>
      <c r="V743" s="383"/>
      <c r="W743" s="383"/>
      <c r="X743" s="383"/>
      <c r="Y743" s="397">
        <v>40282</v>
      </c>
      <c r="Z743" s="383"/>
      <c r="AA743" s="383"/>
      <c r="AB743" s="383"/>
      <c r="AC743" s="383"/>
      <c r="AD743" s="383"/>
      <c r="AE743" s="383"/>
      <c r="AF743" s="383"/>
      <c r="AG743" s="383" t="s">
        <v>17282</v>
      </c>
      <c r="AH743" s="387">
        <v>8.20703125</v>
      </c>
      <c r="AI743" s="387">
        <v>154.31260681152344</v>
      </c>
      <c r="AJ743" s="399">
        <v>162.51963806152344</v>
      </c>
      <c r="AK743" s="399">
        <v>16.01466178894043</v>
      </c>
      <c r="AL743" s="388">
        <v>5.049870494354132E-2</v>
      </c>
      <c r="AM743" s="383" t="s">
        <v>17283</v>
      </c>
      <c r="AN743" s="383" t="s">
        <v>17346</v>
      </c>
      <c r="AO743" s="383"/>
      <c r="AP743" s="383"/>
      <c r="AQ743" s="383"/>
      <c r="AR743" s="389"/>
    </row>
    <row r="744" spans="1:44" x14ac:dyDescent="0.25">
      <c r="A744" s="396" t="s">
        <v>17344</v>
      </c>
      <c r="B744" s="383"/>
      <c r="C744" s="383"/>
      <c r="D744" s="383"/>
      <c r="E744" s="383"/>
      <c r="F744" s="383"/>
      <c r="G744" s="383"/>
      <c r="H744" s="383"/>
      <c r="I744" s="383"/>
      <c r="J744" s="383"/>
      <c r="K744" s="383" t="s">
        <v>17345</v>
      </c>
      <c r="L744" s="383"/>
      <c r="M744" s="383"/>
      <c r="N744" s="383" t="s">
        <v>17329</v>
      </c>
      <c r="O744" s="383"/>
      <c r="P744" s="383"/>
      <c r="Q744" s="383"/>
      <c r="R744" s="383"/>
      <c r="S744" s="383"/>
      <c r="T744" s="383"/>
      <c r="U744" s="383"/>
      <c r="V744" s="383"/>
      <c r="W744" s="383"/>
      <c r="X744" s="383"/>
      <c r="Y744" s="397">
        <v>40282</v>
      </c>
      <c r="Z744" s="383"/>
      <c r="AA744" s="383"/>
      <c r="AB744" s="383"/>
      <c r="AC744" s="383"/>
      <c r="AD744" s="383"/>
      <c r="AE744" s="383"/>
      <c r="AF744" s="383"/>
      <c r="AG744" s="383" t="s">
        <v>17282</v>
      </c>
      <c r="AH744" s="387">
        <v>8.47265625</v>
      </c>
      <c r="AI744" s="387">
        <v>154.46875</v>
      </c>
      <c r="AJ744" s="399">
        <v>162.94140625</v>
      </c>
      <c r="AK744" s="399">
        <v>16.01806640625</v>
      </c>
      <c r="AL744" s="388">
        <v>5.1998178026035048E-2</v>
      </c>
      <c r="AM744" s="383" t="s">
        <v>17283</v>
      </c>
      <c r="AN744" s="383" t="s">
        <v>17346</v>
      </c>
      <c r="AO744" s="383"/>
      <c r="AP744" s="383"/>
      <c r="AQ744" s="383"/>
      <c r="AR744" s="389"/>
    </row>
    <row r="745" spans="1:44" x14ac:dyDescent="0.25">
      <c r="A745" s="396" t="s">
        <v>17344</v>
      </c>
      <c r="B745" s="383"/>
      <c r="C745" s="383"/>
      <c r="D745" s="383"/>
      <c r="E745" s="383"/>
      <c r="F745" s="383"/>
      <c r="G745" s="383"/>
      <c r="H745" s="383"/>
      <c r="I745" s="383"/>
      <c r="J745" s="383"/>
      <c r="K745" s="383" t="s">
        <v>17345</v>
      </c>
      <c r="L745" s="383"/>
      <c r="M745" s="383"/>
      <c r="N745" s="383" t="s">
        <v>17329</v>
      </c>
      <c r="O745" s="383"/>
      <c r="P745" s="383"/>
      <c r="Q745" s="383"/>
      <c r="R745" s="383"/>
      <c r="S745" s="383"/>
      <c r="T745" s="383"/>
      <c r="U745" s="383"/>
      <c r="V745" s="383"/>
      <c r="W745" s="383"/>
      <c r="X745" s="383"/>
      <c r="Y745" s="397">
        <v>40282</v>
      </c>
      <c r="Z745" s="383"/>
      <c r="AA745" s="383"/>
      <c r="AB745" s="383"/>
      <c r="AC745" s="383"/>
      <c r="AD745" s="383"/>
      <c r="AE745" s="383"/>
      <c r="AF745" s="383"/>
      <c r="AG745" s="383" t="s">
        <v>17282</v>
      </c>
      <c r="AH745" s="387">
        <v>8.64453125</v>
      </c>
      <c r="AI745" s="387">
        <v>154.046875</v>
      </c>
      <c r="AJ745" s="399">
        <v>162.69140625</v>
      </c>
      <c r="AK745" s="399">
        <v>16.0146484375</v>
      </c>
      <c r="AL745" s="388">
        <v>5.3134529040313093E-2</v>
      </c>
      <c r="AM745" s="383" t="s">
        <v>17283</v>
      </c>
      <c r="AN745" s="383" t="s">
        <v>17346</v>
      </c>
      <c r="AO745" s="383"/>
      <c r="AP745" s="383"/>
      <c r="AQ745" s="383"/>
      <c r="AR745" s="389"/>
    </row>
    <row r="746" spans="1:44" x14ac:dyDescent="0.25">
      <c r="A746" s="396" t="s">
        <v>17344</v>
      </c>
      <c r="B746" s="383"/>
      <c r="C746" s="383"/>
      <c r="D746" s="383"/>
      <c r="E746" s="383"/>
      <c r="F746" s="383"/>
      <c r="G746" s="383"/>
      <c r="H746" s="383"/>
      <c r="I746" s="383"/>
      <c r="J746" s="383"/>
      <c r="K746" s="383" t="s">
        <v>17345</v>
      </c>
      <c r="L746" s="383"/>
      <c r="M746" s="383"/>
      <c r="N746" s="383" t="s">
        <v>17329</v>
      </c>
      <c r="O746" s="383"/>
      <c r="P746" s="383"/>
      <c r="Q746" s="383"/>
      <c r="R746" s="383"/>
      <c r="S746" s="383"/>
      <c r="T746" s="383"/>
      <c r="U746" s="383"/>
      <c r="V746" s="383"/>
      <c r="W746" s="383"/>
      <c r="X746" s="383"/>
      <c r="Y746" s="397">
        <v>40282</v>
      </c>
      <c r="Z746" s="383"/>
      <c r="AA746" s="383"/>
      <c r="AB746" s="383"/>
      <c r="AC746" s="383"/>
      <c r="AD746" s="383"/>
      <c r="AE746" s="383"/>
      <c r="AF746" s="383"/>
      <c r="AG746" s="383" t="s">
        <v>17282</v>
      </c>
      <c r="AH746" s="387">
        <v>8.6015625</v>
      </c>
      <c r="AI746" s="387">
        <v>154.05078125</v>
      </c>
      <c r="AJ746" s="399">
        <v>162.65234375</v>
      </c>
      <c r="AK746" s="399">
        <v>16.01708984375</v>
      </c>
      <c r="AL746" s="388">
        <v>5.2883114387953602E-2</v>
      </c>
      <c r="AM746" s="383" t="s">
        <v>17283</v>
      </c>
      <c r="AN746" s="383" t="s">
        <v>17346</v>
      </c>
      <c r="AO746" s="383"/>
      <c r="AP746" s="383"/>
      <c r="AQ746" s="383"/>
      <c r="AR746" s="389"/>
    </row>
    <row r="747" spans="1:44" x14ac:dyDescent="0.25">
      <c r="A747" s="396" t="s">
        <v>17344</v>
      </c>
      <c r="B747" s="383"/>
      <c r="C747" s="383"/>
      <c r="D747" s="383"/>
      <c r="E747" s="383"/>
      <c r="F747" s="383"/>
      <c r="G747" s="383"/>
      <c r="H747" s="383"/>
      <c r="I747" s="383"/>
      <c r="J747" s="383"/>
      <c r="K747" s="383" t="s">
        <v>17345</v>
      </c>
      <c r="L747" s="383"/>
      <c r="M747" s="383"/>
      <c r="N747" s="383" t="s">
        <v>17329</v>
      </c>
      <c r="O747" s="383"/>
      <c r="P747" s="383"/>
      <c r="Q747" s="383"/>
      <c r="R747" s="383"/>
      <c r="S747" s="383"/>
      <c r="T747" s="383"/>
      <c r="U747" s="383"/>
      <c r="V747" s="383"/>
      <c r="W747" s="383"/>
      <c r="X747" s="383"/>
      <c r="Y747" s="397">
        <v>40282</v>
      </c>
      <c r="Z747" s="383"/>
      <c r="AA747" s="383"/>
      <c r="AB747" s="383"/>
      <c r="AC747" s="383"/>
      <c r="AD747" s="383"/>
      <c r="AE747" s="383"/>
      <c r="AF747" s="383"/>
      <c r="AG747" s="383" t="s">
        <v>17282</v>
      </c>
      <c r="AH747" s="387">
        <v>9.1875</v>
      </c>
      <c r="AI747" s="387">
        <v>153.64453125</v>
      </c>
      <c r="AJ747" s="399">
        <v>162.83203125</v>
      </c>
      <c r="AK747" s="399">
        <v>16.01806640625</v>
      </c>
      <c r="AL747" s="388">
        <v>5.6423173803526447E-2</v>
      </c>
      <c r="AM747" s="383" t="s">
        <v>17283</v>
      </c>
      <c r="AN747" s="383" t="s">
        <v>17346</v>
      </c>
      <c r="AO747" s="383"/>
      <c r="AP747" s="383"/>
      <c r="AQ747" s="383"/>
      <c r="AR747" s="389"/>
    </row>
    <row r="748" spans="1:44" x14ac:dyDescent="0.25">
      <c r="A748" s="396" t="s">
        <v>17344</v>
      </c>
      <c r="B748" s="383"/>
      <c r="C748" s="383"/>
      <c r="D748" s="383"/>
      <c r="E748" s="383"/>
      <c r="F748" s="383"/>
      <c r="G748" s="383"/>
      <c r="H748" s="383"/>
      <c r="I748" s="383"/>
      <c r="J748" s="383"/>
      <c r="K748" s="383" t="s">
        <v>17345</v>
      </c>
      <c r="L748" s="383"/>
      <c r="M748" s="383"/>
      <c r="N748" s="383" t="s">
        <v>17329</v>
      </c>
      <c r="O748" s="383"/>
      <c r="P748" s="383"/>
      <c r="Q748" s="383"/>
      <c r="R748" s="383"/>
      <c r="S748" s="383"/>
      <c r="T748" s="383"/>
      <c r="U748" s="383"/>
      <c r="V748" s="383"/>
      <c r="W748" s="383"/>
      <c r="X748" s="383"/>
      <c r="Y748" s="397">
        <v>40282</v>
      </c>
      <c r="Z748" s="383"/>
      <c r="AA748" s="383"/>
      <c r="AB748" s="383"/>
      <c r="AC748" s="383"/>
      <c r="AD748" s="383"/>
      <c r="AE748" s="383"/>
      <c r="AF748" s="383"/>
      <c r="AG748" s="383" t="s">
        <v>17282</v>
      </c>
      <c r="AH748" s="387">
        <v>8.97265625</v>
      </c>
      <c r="AI748" s="387">
        <v>153.95703125</v>
      </c>
      <c r="AJ748" s="399">
        <v>162.9296875</v>
      </c>
      <c r="AK748" s="399">
        <v>16.0078125</v>
      </c>
      <c r="AL748" s="388">
        <v>5.5070726444497724E-2</v>
      </c>
      <c r="AM748" s="383" t="s">
        <v>17283</v>
      </c>
      <c r="AN748" s="383" t="s">
        <v>17346</v>
      </c>
      <c r="AO748" s="383"/>
      <c r="AP748" s="383"/>
      <c r="AQ748" s="383"/>
      <c r="AR748" s="389"/>
    </row>
    <row r="749" spans="1:44" x14ac:dyDescent="0.25">
      <c r="A749" s="396" t="s">
        <v>17344</v>
      </c>
      <c r="B749" s="383"/>
      <c r="C749" s="383"/>
      <c r="D749" s="383"/>
      <c r="E749" s="383"/>
      <c r="F749" s="383"/>
      <c r="G749" s="383"/>
      <c r="H749" s="383"/>
      <c r="I749" s="383"/>
      <c r="J749" s="383"/>
      <c r="K749" s="383" t="s">
        <v>17345</v>
      </c>
      <c r="L749" s="383"/>
      <c r="M749" s="383"/>
      <c r="N749" s="383" t="s">
        <v>17329</v>
      </c>
      <c r="O749" s="383"/>
      <c r="P749" s="383"/>
      <c r="Q749" s="383"/>
      <c r="R749" s="383"/>
      <c r="S749" s="383"/>
      <c r="T749" s="383"/>
      <c r="U749" s="383"/>
      <c r="V749" s="383"/>
      <c r="W749" s="383"/>
      <c r="X749" s="383"/>
      <c r="Y749" s="397">
        <v>40282</v>
      </c>
      <c r="Z749" s="383"/>
      <c r="AA749" s="383"/>
      <c r="AB749" s="383"/>
      <c r="AC749" s="383"/>
      <c r="AD749" s="383"/>
      <c r="AE749" s="383"/>
      <c r="AF749" s="383"/>
      <c r="AG749" s="383" t="s">
        <v>17282</v>
      </c>
      <c r="AH749" s="387">
        <v>8.9765625</v>
      </c>
      <c r="AI749" s="387">
        <v>153.796875</v>
      </c>
      <c r="AJ749" s="399">
        <v>162.7734375</v>
      </c>
      <c r="AK749" s="399">
        <v>16.01123046875</v>
      </c>
      <c r="AL749" s="388">
        <v>5.5147588192944567E-2</v>
      </c>
      <c r="AM749" s="383" t="s">
        <v>17283</v>
      </c>
      <c r="AN749" s="383" t="s">
        <v>17346</v>
      </c>
      <c r="AO749" s="383"/>
      <c r="AP749" s="383"/>
      <c r="AQ749" s="383"/>
      <c r="AR749" s="389"/>
    </row>
    <row r="750" spans="1:44" x14ac:dyDescent="0.25">
      <c r="A750" s="396" t="s">
        <v>17344</v>
      </c>
      <c r="B750" s="383"/>
      <c r="C750" s="383"/>
      <c r="D750" s="383"/>
      <c r="E750" s="383"/>
      <c r="F750" s="383"/>
      <c r="G750" s="383"/>
      <c r="H750" s="383"/>
      <c r="I750" s="383"/>
      <c r="J750" s="383"/>
      <c r="K750" s="383" t="s">
        <v>17345</v>
      </c>
      <c r="L750" s="383"/>
      <c r="M750" s="383"/>
      <c r="N750" s="383" t="s">
        <v>17329</v>
      </c>
      <c r="O750" s="383"/>
      <c r="P750" s="383"/>
      <c r="Q750" s="383"/>
      <c r="R750" s="383"/>
      <c r="S750" s="383"/>
      <c r="T750" s="383"/>
      <c r="U750" s="383"/>
      <c r="V750" s="383"/>
      <c r="W750" s="383"/>
      <c r="X750" s="383"/>
      <c r="Y750" s="397">
        <v>40282</v>
      </c>
      <c r="Z750" s="383"/>
      <c r="AA750" s="383"/>
      <c r="AB750" s="383"/>
      <c r="AC750" s="383"/>
      <c r="AD750" s="383"/>
      <c r="AE750" s="383"/>
      <c r="AF750" s="383"/>
      <c r="AG750" s="383" t="s">
        <v>17282</v>
      </c>
      <c r="AH750" s="387">
        <v>8.8515625</v>
      </c>
      <c r="AI750" s="387">
        <v>153.96484375</v>
      </c>
      <c r="AJ750" s="399">
        <v>162.81640625</v>
      </c>
      <c r="AK750" s="399">
        <v>16.01904296875</v>
      </c>
      <c r="AL750" s="388">
        <v>5.4365298337371942E-2</v>
      </c>
      <c r="AM750" s="383" t="s">
        <v>17283</v>
      </c>
      <c r="AN750" s="383" t="s">
        <v>17346</v>
      </c>
      <c r="AO750" s="383"/>
      <c r="AP750" s="383"/>
      <c r="AQ750" s="383"/>
      <c r="AR750" s="389"/>
    </row>
    <row r="751" spans="1:44" x14ac:dyDescent="0.25">
      <c r="A751" s="396" t="s">
        <v>17344</v>
      </c>
      <c r="B751" s="383"/>
      <c r="C751" s="383"/>
      <c r="D751" s="383"/>
      <c r="E751" s="383"/>
      <c r="F751" s="383"/>
      <c r="G751" s="383"/>
      <c r="H751" s="383"/>
      <c r="I751" s="383"/>
      <c r="J751" s="383"/>
      <c r="K751" s="383" t="s">
        <v>17345</v>
      </c>
      <c r="L751" s="383"/>
      <c r="M751" s="383"/>
      <c r="N751" s="383" t="s">
        <v>17329</v>
      </c>
      <c r="O751" s="383"/>
      <c r="P751" s="383"/>
      <c r="Q751" s="383"/>
      <c r="R751" s="383"/>
      <c r="S751" s="383"/>
      <c r="T751" s="383"/>
      <c r="U751" s="383"/>
      <c r="V751" s="383"/>
      <c r="W751" s="383"/>
      <c r="X751" s="383"/>
      <c r="Y751" s="397">
        <v>40282</v>
      </c>
      <c r="Z751" s="383"/>
      <c r="AA751" s="383"/>
      <c r="AB751" s="383"/>
      <c r="AC751" s="383"/>
      <c r="AD751" s="383"/>
      <c r="AE751" s="383"/>
      <c r="AF751" s="383"/>
      <c r="AG751" s="383" t="s">
        <v>17282</v>
      </c>
      <c r="AH751" s="387">
        <v>9.0078125</v>
      </c>
      <c r="AI751" s="387">
        <v>154.27734375</v>
      </c>
      <c r="AJ751" s="399">
        <v>163.28515625</v>
      </c>
      <c r="AK751" s="399">
        <v>16.017578125</v>
      </c>
      <c r="AL751" s="388">
        <v>5.5166144350613622E-2</v>
      </c>
      <c r="AM751" s="383" t="s">
        <v>17283</v>
      </c>
      <c r="AN751" s="383" t="s">
        <v>17346</v>
      </c>
      <c r="AO751" s="383"/>
      <c r="AP751" s="383"/>
      <c r="AQ751" s="383"/>
      <c r="AR751" s="389"/>
    </row>
    <row r="752" spans="1:44" x14ac:dyDescent="0.25">
      <c r="A752" s="396" t="s">
        <v>17344</v>
      </c>
      <c r="B752" s="383"/>
      <c r="C752" s="383"/>
      <c r="D752" s="383"/>
      <c r="E752" s="383"/>
      <c r="F752" s="383"/>
      <c r="G752" s="383"/>
      <c r="H752" s="383"/>
      <c r="I752" s="383"/>
      <c r="J752" s="383"/>
      <c r="K752" s="383" t="s">
        <v>17345</v>
      </c>
      <c r="L752" s="383"/>
      <c r="M752" s="383"/>
      <c r="N752" s="383" t="s">
        <v>17329</v>
      </c>
      <c r="O752" s="383"/>
      <c r="P752" s="383"/>
      <c r="Q752" s="383"/>
      <c r="R752" s="383"/>
      <c r="S752" s="383"/>
      <c r="T752" s="383"/>
      <c r="U752" s="383"/>
      <c r="V752" s="383"/>
      <c r="W752" s="383"/>
      <c r="X752" s="383"/>
      <c r="Y752" s="397">
        <v>40282</v>
      </c>
      <c r="Z752" s="383"/>
      <c r="AA752" s="383"/>
      <c r="AB752" s="383"/>
      <c r="AC752" s="383"/>
      <c r="AD752" s="383"/>
      <c r="AE752" s="383"/>
      <c r="AF752" s="383"/>
      <c r="AG752" s="383" t="s">
        <v>17282</v>
      </c>
      <c r="AH752" s="387">
        <v>9.25</v>
      </c>
      <c r="AI752" s="387">
        <v>153.71484375</v>
      </c>
      <c r="AJ752" s="399">
        <v>162.96484375</v>
      </c>
      <c r="AK752" s="399">
        <v>16.017578125</v>
      </c>
      <c r="AL752" s="388">
        <v>5.6760708550061122E-2</v>
      </c>
      <c r="AM752" s="383" t="s">
        <v>17283</v>
      </c>
      <c r="AN752" s="383" t="s">
        <v>17346</v>
      </c>
      <c r="AO752" s="383"/>
      <c r="AP752" s="383"/>
      <c r="AQ752" s="383"/>
      <c r="AR752" s="389"/>
    </row>
    <row r="753" spans="1:44" x14ac:dyDescent="0.25">
      <c r="A753" s="396" t="s">
        <v>17344</v>
      </c>
      <c r="B753" s="383"/>
      <c r="C753" s="383"/>
      <c r="D753" s="383"/>
      <c r="E753" s="383"/>
      <c r="F753" s="383"/>
      <c r="G753" s="383"/>
      <c r="H753" s="383"/>
      <c r="I753" s="383"/>
      <c r="J753" s="383"/>
      <c r="K753" s="383" t="s">
        <v>17345</v>
      </c>
      <c r="L753" s="383"/>
      <c r="M753" s="383"/>
      <c r="N753" s="383" t="s">
        <v>17329</v>
      </c>
      <c r="O753" s="383"/>
      <c r="P753" s="383"/>
      <c r="Q753" s="383"/>
      <c r="R753" s="383"/>
      <c r="S753" s="383"/>
      <c r="T753" s="383"/>
      <c r="U753" s="383"/>
      <c r="V753" s="383"/>
      <c r="W753" s="383"/>
      <c r="X753" s="383"/>
      <c r="Y753" s="397">
        <v>40282</v>
      </c>
      <c r="Z753" s="383"/>
      <c r="AA753" s="383"/>
      <c r="AB753" s="383"/>
      <c r="AC753" s="383"/>
      <c r="AD753" s="383"/>
      <c r="AE753" s="383"/>
      <c r="AF753" s="383"/>
      <c r="AG753" s="383" t="s">
        <v>17282</v>
      </c>
      <c r="AH753" s="387">
        <v>9.44921875</v>
      </c>
      <c r="AI753" s="387">
        <v>153.23439025878906</v>
      </c>
      <c r="AJ753" s="399">
        <v>162.68360900878906</v>
      </c>
      <c r="AK753" s="399">
        <v>16.010744094848633</v>
      </c>
      <c r="AL753" s="388">
        <v>5.8083409924164525E-2</v>
      </c>
      <c r="AM753" s="383" t="s">
        <v>17283</v>
      </c>
      <c r="AN753" s="383" t="s">
        <v>17346</v>
      </c>
      <c r="AO753" s="383"/>
      <c r="AP753" s="383"/>
      <c r="AQ753" s="383"/>
      <c r="AR753" s="389"/>
    </row>
    <row r="754" spans="1:44" x14ac:dyDescent="0.25">
      <c r="A754" s="396" t="s">
        <v>17344</v>
      </c>
      <c r="B754" s="383"/>
      <c r="C754" s="383"/>
      <c r="D754" s="383"/>
      <c r="E754" s="383"/>
      <c r="F754" s="383"/>
      <c r="G754" s="383"/>
      <c r="H754" s="383"/>
      <c r="I754" s="383"/>
      <c r="J754" s="383"/>
      <c r="K754" s="383" t="s">
        <v>17345</v>
      </c>
      <c r="L754" s="383"/>
      <c r="M754" s="383"/>
      <c r="N754" s="383" t="s">
        <v>17329</v>
      </c>
      <c r="O754" s="383"/>
      <c r="P754" s="383"/>
      <c r="Q754" s="383"/>
      <c r="R754" s="383"/>
      <c r="S754" s="383"/>
      <c r="T754" s="383"/>
      <c r="U754" s="383"/>
      <c r="V754" s="383"/>
      <c r="W754" s="383"/>
      <c r="X754" s="383"/>
      <c r="Y754" s="397">
        <v>40282</v>
      </c>
      <c r="Z754" s="383"/>
      <c r="AA754" s="383"/>
      <c r="AB754" s="383"/>
      <c r="AC754" s="383"/>
      <c r="AD754" s="383"/>
      <c r="AE754" s="383"/>
      <c r="AF754" s="383"/>
      <c r="AG754" s="383" t="s">
        <v>17282</v>
      </c>
      <c r="AH754" s="387">
        <v>8.828125</v>
      </c>
      <c r="AI754" s="387">
        <v>153.08985900878906</v>
      </c>
      <c r="AJ754" s="399">
        <v>161.91798400878906</v>
      </c>
      <c r="AK754" s="399">
        <v>16.010255813598633</v>
      </c>
      <c r="AL754" s="388">
        <v>5.4522201805086712E-2</v>
      </c>
      <c r="AM754" s="383" t="s">
        <v>17283</v>
      </c>
      <c r="AN754" s="383" t="s">
        <v>17346</v>
      </c>
      <c r="AO754" s="383"/>
      <c r="AP754" s="383"/>
      <c r="AQ754" s="383"/>
      <c r="AR754" s="389"/>
    </row>
    <row r="755" spans="1:44" x14ac:dyDescent="0.25">
      <c r="A755" s="396" t="s">
        <v>17344</v>
      </c>
      <c r="B755" s="383"/>
      <c r="C755" s="383"/>
      <c r="D755" s="383"/>
      <c r="E755" s="383"/>
      <c r="F755" s="383"/>
      <c r="G755" s="383"/>
      <c r="H755" s="383"/>
      <c r="I755" s="383"/>
      <c r="J755" s="383"/>
      <c r="K755" s="383" t="s">
        <v>17345</v>
      </c>
      <c r="L755" s="383"/>
      <c r="M755" s="383"/>
      <c r="N755" s="383" t="s">
        <v>17329</v>
      </c>
      <c r="O755" s="383"/>
      <c r="P755" s="383"/>
      <c r="Q755" s="383"/>
      <c r="R755" s="383"/>
      <c r="S755" s="383"/>
      <c r="T755" s="383"/>
      <c r="U755" s="383"/>
      <c r="V755" s="383"/>
      <c r="W755" s="383"/>
      <c r="X755" s="383"/>
      <c r="Y755" s="397">
        <v>40282</v>
      </c>
      <c r="Z755" s="383"/>
      <c r="AA755" s="383"/>
      <c r="AB755" s="383"/>
      <c r="AC755" s="383"/>
      <c r="AD755" s="383"/>
      <c r="AE755" s="383"/>
      <c r="AF755" s="383"/>
      <c r="AG755" s="383" t="s">
        <v>17282</v>
      </c>
      <c r="AH755" s="387">
        <v>9.109375</v>
      </c>
      <c r="AI755" s="387">
        <v>153.05470275878906</v>
      </c>
      <c r="AJ755" s="399">
        <v>162.16407775878906</v>
      </c>
      <c r="AK755" s="399">
        <v>16.009767532348633</v>
      </c>
      <c r="AL755" s="388">
        <v>5.6173815594041353E-2</v>
      </c>
      <c r="AM755" s="383" t="s">
        <v>17283</v>
      </c>
      <c r="AN755" s="383" t="s">
        <v>17346</v>
      </c>
      <c r="AO755" s="383"/>
      <c r="AP755" s="383"/>
      <c r="AQ755" s="383"/>
      <c r="AR755" s="389"/>
    </row>
    <row r="756" spans="1:44" x14ac:dyDescent="0.25">
      <c r="A756" s="396" t="s">
        <v>17344</v>
      </c>
      <c r="B756" s="383"/>
      <c r="C756" s="383"/>
      <c r="D756" s="383"/>
      <c r="E756" s="383"/>
      <c r="F756" s="383"/>
      <c r="G756" s="383"/>
      <c r="H756" s="383"/>
      <c r="I756" s="383"/>
      <c r="J756" s="383"/>
      <c r="K756" s="383" t="s">
        <v>17345</v>
      </c>
      <c r="L756" s="383"/>
      <c r="M756" s="383"/>
      <c r="N756" s="383" t="s">
        <v>17329</v>
      </c>
      <c r="O756" s="383"/>
      <c r="P756" s="383"/>
      <c r="Q756" s="383"/>
      <c r="R756" s="383"/>
      <c r="S756" s="383"/>
      <c r="T756" s="383"/>
      <c r="U756" s="383"/>
      <c r="V756" s="383"/>
      <c r="W756" s="383"/>
      <c r="X756" s="383"/>
      <c r="Y756" s="397">
        <v>40282</v>
      </c>
      <c r="Z756" s="383"/>
      <c r="AA756" s="383"/>
      <c r="AB756" s="383"/>
      <c r="AC756" s="383"/>
      <c r="AD756" s="383"/>
      <c r="AE756" s="383"/>
      <c r="AF756" s="383"/>
      <c r="AG756" s="383" t="s">
        <v>17282</v>
      </c>
      <c r="AH756" s="387">
        <v>9.234375</v>
      </c>
      <c r="AI756" s="387">
        <v>153.58985900878906</v>
      </c>
      <c r="AJ756" s="399">
        <v>162.82423400878906</v>
      </c>
      <c r="AK756" s="399">
        <v>16.023439407348633</v>
      </c>
      <c r="AL756" s="388">
        <v>5.6713762888032621E-2</v>
      </c>
      <c r="AM756" s="383" t="s">
        <v>17283</v>
      </c>
      <c r="AN756" s="383" t="s">
        <v>17346</v>
      </c>
      <c r="AO756" s="383"/>
      <c r="AP756" s="383"/>
      <c r="AQ756" s="383"/>
      <c r="AR756" s="389"/>
    </row>
    <row r="757" spans="1:44" x14ac:dyDescent="0.25">
      <c r="A757" s="396" t="s">
        <v>17344</v>
      </c>
      <c r="B757" s="383"/>
      <c r="C757" s="383"/>
      <c r="D757" s="383"/>
      <c r="E757" s="383"/>
      <c r="F757" s="383"/>
      <c r="G757" s="383"/>
      <c r="H757" s="383"/>
      <c r="I757" s="383"/>
      <c r="J757" s="383"/>
      <c r="K757" s="383" t="s">
        <v>17345</v>
      </c>
      <c r="L757" s="383"/>
      <c r="M757" s="383"/>
      <c r="N757" s="383" t="s">
        <v>17329</v>
      </c>
      <c r="O757" s="383"/>
      <c r="P757" s="383"/>
      <c r="Q757" s="383"/>
      <c r="R757" s="383"/>
      <c r="S757" s="383"/>
      <c r="T757" s="383"/>
      <c r="U757" s="383"/>
      <c r="V757" s="383"/>
      <c r="W757" s="383"/>
      <c r="X757" s="383"/>
      <c r="Y757" s="397">
        <v>40282</v>
      </c>
      <c r="Z757" s="383"/>
      <c r="AA757" s="383"/>
      <c r="AB757" s="383"/>
      <c r="AC757" s="383"/>
      <c r="AD757" s="383"/>
      <c r="AE757" s="383"/>
      <c r="AF757" s="383"/>
      <c r="AG757" s="383" t="s">
        <v>17282</v>
      </c>
      <c r="AH757" s="387">
        <v>9.1640625</v>
      </c>
      <c r="AI757" s="387">
        <v>153.17189025878906</v>
      </c>
      <c r="AJ757" s="399">
        <v>162.33595275878906</v>
      </c>
      <c r="AK757" s="399">
        <v>16.020021438598633</v>
      </c>
      <c r="AL757" s="388">
        <v>5.6451219488123199E-2</v>
      </c>
      <c r="AM757" s="383" t="s">
        <v>17283</v>
      </c>
      <c r="AN757" s="383" t="s">
        <v>17346</v>
      </c>
      <c r="AO757" s="383"/>
      <c r="AP757" s="383"/>
      <c r="AQ757" s="383"/>
      <c r="AR757" s="389"/>
    </row>
    <row r="758" spans="1:44" x14ac:dyDescent="0.25">
      <c r="A758" s="396" t="s">
        <v>17344</v>
      </c>
      <c r="B758" s="383"/>
      <c r="C758" s="383"/>
      <c r="D758" s="383"/>
      <c r="E758" s="383"/>
      <c r="F758" s="383"/>
      <c r="G758" s="383"/>
      <c r="H758" s="383"/>
      <c r="I758" s="383"/>
      <c r="J758" s="383"/>
      <c r="K758" s="383" t="s">
        <v>17345</v>
      </c>
      <c r="L758" s="383"/>
      <c r="M758" s="383"/>
      <c r="N758" s="383" t="s">
        <v>17329</v>
      </c>
      <c r="O758" s="383"/>
      <c r="P758" s="383"/>
      <c r="Q758" s="383"/>
      <c r="R758" s="383"/>
      <c r="S758" s="383"/>
      <c r="T758" s="383"/>
      <c r="U758" s="383"/>
      <c r="V758" s="383"/>
      <c r="W758" s="383"/>
      <c r="X758" s="383"/>
      <c r="Y758" s="397">
        <v>40282</v>
      </c>
      <c r="Z758" s="383"/>
      <c r="AA758" s="383"/>
      <c r="AB758" s="383"/>
      <c r="AC758" s="383"/>
      <c r="AD758" s="383"/>
      <c r="AE758" s="383"/>
      <c r="AF758" s="383"/>
      <c r="AG758" s="383" t="s">
        <v>17282</v>
      </c>
      <c r="AH758" s="387">
        <v>9.48046875</v>
      </c>
      <c r="AI758" s="387">
        <v>152.76954650878906</v>
      </c>
      <c r="AJ758" s="399">
        <v>162.25001525878906</v>
      </c>
      <c r="AK758" s="399">
        <v>16.017091751098633</v>
      </c>
      <c r="AL758" s="388">
        <v>5.8431234874638596E-2</v>
      </c>
      <c r="AM758" s="383" t="s">
        <v>17283</v>
      </c>
      <c r="AN758" s="383" t="s">
        <v>17346</v>
      </c>
      <c r="AO758" s="383"/>
      <c r="AP758" s="383"/>
      <c r="AQ758" s="383"/>
      <c r="AR758" s="389"/>
    </row>
    <row r="759" spans="1:44" x14ac:dyDescent="0.25">
      <c r="A759" s="396" t="s">
        <v>17344</v>
      </c>
      <c r="B759" s="383"/>
      <c r="C759" s="383"/>
      <c r="D759" s="383"/>
      <c r="E759" s="383"/>
      <c r="F759" s="383"/>
      <c r="G759" s="383"/>
      <c r="H759" s="383"/>
      <c r="I759" s="383"/>
      <c r="J759" s="383"/>
      <c r="K759" s="383" t="s">
        <v>17345</v>
      </c>
      <c r="L759" s="383"/>
      <c r="M759" s="383"/>
      <c r="N759" s="383" t="s">
        <v>17329</v>
      </c>
      <c r="O759" s="383"/>
      <c r="P759" s="383"/>
      <c r="Q759" s="383"/>
      <c r="R759" s="383"/>
      <c r="S759" s="383"/>
      <c r="T759" s="383"/>
      <c r="U759" s="383"/>
      <c r="V759" s="383"/>
      <c r="W759" s="383"/>
      <c r="X759" s="383"/>
      <c r="Y759" s="397">
        <v>40282</v>
      </c>
      <c r="Z759" s="383"/>
      <c r="AA759" s="383"/>
      <c r="AB759" s="383"/>
      <c r="AC759" s="383"/>
      <c r="AD759" s="383"/>
      <c r="AE759" s="383"/>
      <c r="AF759" s="383"/>
      <c r="AG759" s="383" t="s">
        <v>17282</v>
      </c>
      <c r="AH759" s="387">
        <v>9.46484375</v>
      </c>
      <c r="AI759" s="387">
        <v>152.69142150878906</v>
      </c>
      <c r="AJ759" s="399">
        <v>162.15626525878906</v>
      </c>
      <c r="AK759" s="399">
        <v>16.018556594848633</v>
      </c>
      <c r="AL759" s="388">
        <v>5.8368658990109505E-2</v>
      </c>
      <c r="AM759" s="383" t="s">
        <v>17283</v>
      </c>
      <c r="AN759" s="383" t="s">
        <v>17346</v>
      </c>
      <c r="AO759" s="383"/>
      <c r="AP759" s="383"/>
      <c r="AQ759" s="383"/>
      <c r="AR759" s="389"/>
    </row>
    <row r="760" spans="1:44" x14ac:dyDescent="0.25">
      <c r="A760" s="396" t="s">
        <v>17344</v>
      </c>
      <c r="B760" s="383"/>
      <c r="C760" s="383"/>
      <c r="D760" s="383"/>
      <c r="E760" s="383"/>
      <c r="F760" s="383"/>
      <c r="G760" s="383"/>
      <c r="H760" s="383"/>
      <c r="I760" s="383"/>
      <c r="J760" s="383"/>
      <c r="K760" s="383" t="s">
        <v>17345</v>
      </c>
      <c r="L760" s="383"/>
      <c r="M760" s="383"/>
      <c r="N760" s="383" t="s">
        <v>17329</v>
      </c>
      <c r="O760" s="383"/>
      <c r="P760" s="383"/>
      <c r="Q760" s="383"/>
      <c r="R760" s="383"/>
      <c r="S760" s="383"/>
      <c r="T760" s="383"/>
      <c r="U760" s="383"/>
      <c r="V760" s="383"/>
      <c r="W760" s="383"/>
      <c r="X760" s="383"/>
      <c r="Y760" s="397">
        <v>40282</v>
      </c>
      <c r="Z760" s="383"/>
      <c r="AA760" s="383"/>
      <c r="AB760" s="383"/>
      <c r="AC760" s="383"/>
      <c r="AD760" s="383"/>
      <c r="AE760" s="383"/>
      <c r="AF760" s="383"/>
      <c r="AG760" s="383" t="s">
        <v>17282</v>
      </c>
      <c r="AH760" s="387">
        <v>9.67578125</v>
      </c>
      <c r="AI760" s="387">
        <v>152.35939025878906</v>
      </c>
      <c r="AJ760" s="399">
        <v>162.03517150878906</v>
      </c>
      <c r="AK760" s="399">
        <v>16.015138626098633</v>
      </c>
      <c r="AL760" s="388">
        <v>5.9714080343817019E-2</v>
      </c>
      <c r="AM760" s="383" t="s">
        <v>17283</v>
      </c>
      <c r="AN760" s="383" t="s">
        <v>17346</v>
      </c>
      <c r="AO760" s="383"/>
      <c r="AP760" s="383"/>
      <c r="AQ760" s="383"/>
      <c r="AR760" s="389"/>
    </row>
    <row r="761" spans="1:44" x14ac:dyDescent="0.25">
      <c r="A761" s="396" t="s">
        <v>17344</v>
      </c>
      <c r="B761" s="383"/>
      <c r="C761" s="383"/>
      <c r="D761" s="383"/>
      <c r="E761" s="383"/>
      <c r="F761" s="383"/>
      <c r="G761" s="383"/>
      <c r="H761" s="383"/>
      <c r="I761" s="383"/>
      <c r="J761" s="383"/>
      <c r="K761" s="383" t="s">
        <v>17345</v>
      </c>
      <c r="L761" s="383"/>
      <c r="M761" s="383"/>
      <c r="N761" s="383" t="s">
        <v>17329</v>
      </c>
      <c r="O761" s="383"/>
      <c r="P761" s="383"/>
      <c r="Q761" s="383"/>
      <c r="R761" s="383"/>
      <c r="S761" s="383"/>
      <c r="T761" s="383"/>
      <c r="U761" s="383"/>
      <c r="V761" s="383"/>
      <c r="W761" s="383"/>
      <c r="X761" s="383"/>
      <c r="Y761" s="397">
        <v>40282</v>
      </c>
      <c r="Z761" s="383"/>
      <c r="AA761" s="383"/>
      <c r="AB761" s="383"/>
      <c r="AC761" s="383"/>
      <c r="AD761" s="383"/>
      <c r="AE761" s="383"/>
      <c r="AF761" s="383"/>
      <c r="AG761" s="383" t="s">
        <v>17282</v>
      </c>
      <c r="AH761" s="387">
        <v>9.95703125</v>
      </c>
      <c r="AI761" s="387">
        <v>151.80081176757813</v>
      </c>
      <c r="AJ761" s="399">
        <v>161.75784301757813</v>
      </c>
      <c r="AK761" s="399">
        <v>16.017093658447266</v>
      </c>
      <c r="AL761" s="388">
        <v>6.1555168295103782E-2</v>
      </c>
      <c r="AM761" s="383" t="s">
        <v>17283</v>
      </c>
      <c r="AN761" s="383" t="s">
        <v>17346</v>
      </c>
      <c r="AO761" s="383"/>
      <c r="AP761" s="383"/>
      <c r="AQ761" s="383"/>
      <c r="AR761" s="389"/>
    </row>
    <row r="762" spans="1:44" x14ac:dyDescent="0.25">
      <c r="A762" s="396" t="s">
        <v>17344</v>
      </c>
      <c r="B762" s="383"/>
      <c r="C762" s="383"/>
      <c r="D762" s="383"/>
      <c r="E762" s="383"/>
      <c r="F762" s="383"/>
      <c r="G762" s="383"/>
      <c r="H762" s="383"/>
      <c r="I762" s="383"/>
      <c r="J762" s="383"/>
      <c r="K762" s="383" t="s">
        <v>17345</v>
      </c>
      <c r="L762" s="383"/>
      <c r="M762" s="383"/>
      <c r="N762" s="383" t="s">
        <v>17329</v>
      </c>
      <c r="O762" s="383"/>
      <c r="P762" s="383"/>
      <c r="Q762" s="383"/>
      <c r="R762" s="383"/>
      <c r="S762" s="383"/>
      <c r="T762" s="383"/>
      <c r="U762" s="383"/>
      <c r="V762" s="383"/>
      <c r="W762" s="383"/>
      <c r="X762" s="383"/>
      <c r="Y762" s="397">
        <v>40282</v>
      </c>
      <c r="Z762" s="383"/>
      <c r="AA762" s="383"/>
      <c r="AB762" s="383"/>
      <c r="AC762" s="383"/>
      <c r="AD762" s="383"/>
      <c r="AE762" s="383"/>
      <c r="AF762" s="383"/>
      <c r="AG762" s="383" t="s">
        <v>17282</v>
      </c>
      <c r="AH762" s="387">
        <v>9.453125</v>
      </c>
      <c r="AI762" s="387">
        <v>152.28518676757813</v>
      </c>
      <c r="AJ762" s="399">
        <v>161.73831176757813</v>
      </c>
      <c r="AK762" s="399">
        <v>16.012699127197266</v>
      </c>
      <c r="AL762" s="388">
        <v>5.8447036429960825E-2</v>
      </c>
      <c r="AM762" s="383" t="s">
        <v>17283</v>
      </c>
      <c r="AN762" s="383" t="s">
        <v>17346</v>
      </c>
      <c r="AO762" s="383"/>
      <c r="AP762" s="383"/>
      <c r="AQ762" s="383"/>
      <c r="AR762" s="389"/>
    </row>
    <row r="763" spans="1:44" x14ac:dyDescent="0.25">
      <c r="A763" s="396" t="s">
        <v>17344</v>
      </c>
      <c r="B763" s="383"/>
      <c r="C763" s="383"/>
      <c r="D763" s="383"/>
      <c r="E763" s="383"/>
      <c r="F763" s="383"/>
      <c r="G763" s="383"/>
      <c r="H763" s="383"/>
      <c r="I763" s="383"/>
      <c r="J763" s="383"/>
      <c r="K763" s="383" t="s">
        <v>17345</v>
      </c>
      <c r="L763" s="383"/>
      <c r="M763" s="383"/>
      <c r="N763" s="383" t="s">
        <v>17329</v>
      </c>
      <c r="O763" s="383"/>
      <c r="P763" s="383"/>
      <c r="Q763" s="383"/>
      <c r="R763" s="383"/>
      <c r="S763" s="383"/>
      <c r="T763" s="383"/>
      <c r="U763" s="383"/>
      <c r="V763" s="383"/>
      <c r="W763" s="383"/>
      <c r="X763" s="383"/>
      <c r="Y763" s="397">
        <v>40282</v>
      </c>
      <c r="Z763" s="383"/>
      <c r="AA763" s="383"/>
      <c r="AB763" s="383"/>
      <c r="AC763" s="383"/>
      <c r="AD763" s="383"/>
      <c r="AE763" s="383"/>
      <c r="AF763" s="383"/>
      <c r="AG763" s="383" t="s">
        <v>17282</v>
      </c>
      <c r="AH763" s="387">
        <v>9.92578125</v>
      </c>
      <c r="AI763" s="387">
        <v>152.06253051757813</v>
      </c>
      <c r="AJ763" s="399">
        <v>161.98831176757813</v>
      </c>
      <c r="AK763" s="399">
        <v>16.010746002197266</v>
      </c>
      <c r="AL763" s="388">
        <v>6.1274675571911477E-2</v>
      </c>
      <c r="AM763" s="383" t="s">
        <v>17283</v>
      </c>
      <c r="AN763" s="383" t="s">
        <v>17346</v>
      </c>
      <c r="AO763" s="383"/>
      <c r="AP763" s="383"/>
      <c r="AQ763" s="383"/>
      <c r="AR763" s="389"/>
    </row>
    <row r="764" spans="1:44" x14ac:dyDescent="0.25">
      <c r="A764" s="396" t="s">
        <v>17344</v>
      </c>
      <c r="B764" s="383"/>
      <c r="C764" s="383"/>
      <c r="D764" s="383"/>
      <c r="E764" s="383"/>
      <c r="F764" s="383"/>
      <c r="G764" s="383"/>
      <c r="H764" s="383"/>
      <c r="I764" s="383"/>
      <c r="J764" s="383"/>
      <c r="K764" s="383" t="s">
        <v>17345</v>
      </c>
      <c r="L764" s="383"/>
      <c r="M764" s="383"/>
      <c r="N764" s="383" t="s">
        <v>17329</v>
      </c>
      <c r="O764" s="383"/>
      <c r="P764" s="383"/>
      <c r="Q764" s="383"/>
      <c r="R764" s="383"/>
      <c r="S764" s="383"/>
      <c r="T764" s="383"/>
      <c r="U764" s="383"/>
      <c r="V764" s="383"/>
      <c r="W764" s="383"/>
      <c r="X764" s="383"/>
      <c r="Y764" s="397">
        <v>40282</v>
      </c>
      <c r="Z764" s="383"/>
      <c r="AA764" s="383"/>
      <c r="AB764" s="383"/>
      <c r="AC764" s="383"/>
      <c r="AD764" s="383"/>
      <c r="AE764" s="383"/>
      <c r="AF764" s="383"/>
      <c r="AG764" s="383" t="s">
        <v>17282</v>
      </c>
      <c r="AH764" s="387">
        <v>9.453125</v>
      </c>
      <c r="AI764" s="387">
        <v>152.03128051757813</v>
      </c>
      <c r="AJ764" s="399">
        <v>161.48440551757813</v>
      </c>
      <c r="AK764" s="399">
        <v>16.018070220947266</v>
      </c>
      <c r="AL764" s="388">
        <v>5.8538934268615769E-2</v>
      </c>
      <c r="AM764" s="383" t="s">
        <v>17283</v>
      </c>
      <c r="AN764" s="383" t="s">
        <v>17346</v>
      </c>
      <c r="AO764" s="383"/>
      <c r="AP764" s="383"/>
      <c r="AQ764" s="383"/>
      <c r="AR764" s="389"/>
    </row>
    <row r="765" spans="1:44" x14ac:dyDescent="0.25">
      <c r="A765" s="396" t="s">
        <v>17344</v>
      </c>
      <c r="B765" s="383"/>
      <c r="C765" s="383"/>
      <c r="D765" s="383"/>
      <c r="E765" s="383"/>
      <c r="F765" s="383"/>
      <c r="G765" s="383"/>
      <c r="H765" s="383"/>
      <c r="I765" s="383"/>
      <c r="J765" s="383"/>
      <c r="K765" s="383" t="s">
        <v>17345</v>
      </c>
      <c r="L765" s="383"/>
      <c r="M765" s="383"/>
      <c r="N765" s="383" t="s">
        <v>17329</v>
      </c>
      <c r="O765" s="383"/>
      <c r="P765" s="383"/>
      <c r="Q765" s="383"/>
      <c r="R765" s="383"/>
      <c r="S765" s="383"/>
      <c r="T765" s="383"/>
      <c r="U765" s="383"/>
      <c r="V765" s="383"/>
      <c r="W765" s="383"/>
      <c r="X765" s="383"/>
      <c r="Y765" s="397">
        <v>40282</v>
      </c>
      <c r="Z765" s="383"/>
      <c r="AA765" s="383"/>
      <c r="AB765" s="383"/>
      <c r="AC765" s="383"/>
      <c r="AD765" s="383"/>
      <c r="AE765" s="383"/>
      <c r="AF765" s="383"/>
      <c r="AG765" s="383" t="s">
        <v>17282</v>
      </c>
      <c r="AH765" s="387">
        <v>9.76953125</v>
      </c>
      <c r="AI765" s="387">
        <v>151.60159301757813</v>
      </c>
      <c r="AJ765" s="399">
        <v>161.37112426757813</v>
      </c>
      <c r="AK765" s="399">
        <v>16.018070220947266</v>
      </c>
      <c r="AL765" s="388">
        <v>6.0540764615363375E-2</v>
      </c>
      <c r="AM765" s="383" t="s">
        <v>17283</v>
      </c>
      <c r="AN765" s="383" t="s">
        <v>17346</v>
      </c>
      <c r="AO765" s="383"/>
      <c r="AP765" s="383"/>
      <c r="AQ765" s="383"/>
      <c r="AR765" s="389"/>
    </row>
    <row r="766" spans="1:44" x14ac:dyDescent="0.25">
      <c r="A766" s="396" t="s">
        <v>17344</v>
      </c>
      <c r="B766" s="383"/>
      <c r="C766" s="383"/>
      <c r="D766" s="383"/>
      <c r="E766" s="383"/>
      <c r="F766" s="383"/>
      <c r="G766" s="383"/>
      <c r="H766" s="383"/>
      <c r="I766" s="383"/>
      <c r="J766" s="383"/>
      <c r="K766" s="383" t="s">
        <v>17345</v>
      </c>
      <c r="L766" s="383"/>
      <c r="M766" s="383"/>
      <c r="N766" s="383" t="s">
        <v>17329</v>
      </c>
      <c r="O766" s="383"/>
      <c r="P766" s="383"/>
      <c r="Q766" s="383"/>
      <c r="R766" s="383"/>
      <c r="S766" s="383"/>
      <c r="T766" s="383"/>
      <c r="U766" s="383"/>
      <c r="V766" s="383"/>
      <c r="W766" s="383"/>
      <c r="X766" s="383"/>
      <c r="Y766" s="397">
        <v>40282</v>
      </c>
      <c r="Z766" s="383"/>
      <c r="AA766" s="383"/>
      <c r="AB766" s="383"/>
      <c r="AC766" s="383"/>
      <c r="AD766" s="383"/>
      <c r="AE766" s="383"/>
      <c r="AF766" s="383"/>
      <c r="AG766" s="383" t="s">
        <v>17282</v>
      </c>
      <c r="AH766" s="387">
        <v>9.83203125</v>
      </c>
      <c r="AI766" s="387">
        <v>151.72659301757813</v>
      </c>
      <c r="AJ766" s="399">
        <v>161.55862426757813</v>
      </c>
      <c r="AK766" s="399">
        <v>16.026371002197266</v>
      </c>
      <c r="AL766" s="388">
        <v>6.0857359330541844E-2</v>
      </c>
      <c r="AM766" s="383" t="s">
        <v>17283</v>
      </c>
      <c r="AN766" s="383" t="s">
        <v>17346</v>
      </c>
      <c r="AO766" s="383"/>
      <c r="AP766" s="383"/>
      <c r="AQ766" s="383"/>
      <c r="AR766" s="389"/>
    </row>
    <row r="767" spans="1:44" x14ac:dyDescent="0.25">
      <c r="A767" s="396" t="s">
        <v>17344</v>
      </c>
      <c r="B767" s="383"/>
      <c r="C767" s="383"/>
      <c r="D767" s="383"/>
      <c r="E767" s="383"/>
      <c r="F767" s="383"/>
      <c r="G767" s="383"/>
      <c r="H767" s="383"/>
      <c r="I767" s="383"/>
      <c r="J767" s="383"/>
      <c r="K767" s="383" t="s">
        <v>17345</v>
      </c>
      <c r="L767" s="383"/>
      <c r="M767" s="383"/>
      <c r="N767" s="383" t="s">
        <v>17329</v>
      </c>
      <c r="O767" s="383"/>
      <c r="P767" s="383"/>
      <c r="Q767" s="383"/>
      <c r="R767" s="383"/>
      <c r="S767" s="383"/>
      <c r="T767" s="383"/>
      <c r="U767" s="383"/>
      <c r="V767" s="383"/>
      <c r="W767" s="383"/>
      <c r="X767" s="383"/>
      <c r="Y767" s="397">
        <v>40282</v>
      </c>
      <c r="Z767" s="383"/>
      <c r="AA767" s="383"/>
      <c r="AB767" s="383"/>
      <c r="AC767" s="383"/>
      <c r="AD767" s="383"/>
      <c r="AE767" s="383"/>
      <c r="AF767" s="383"/>
      <c r="AG767" s="383" t="s">
        <v>17282</v>
      </c>
      <c r="AH767" s="387">
        <v>9.984375</v>
      </c>
      <c r="AI767" s="387">
        <v>151.80471801757813</v>
      </c>
      <c r="AJ767" s="399">
        <v>161.78909301757813</v>
      </c>
      <c r="AK767" s="399">
        <v>16.023929595947266</v>
      </c>
      <c r="AL767" s="388">
        <v>6.1712287359910065E-2</v>
      </c>
      <c r="AM767" s="383" t="s">
        <v>17283</v>
      </c>
      <c r="AN767" s="383" t="s">
        <v>17346</v>
      </c>
      <c r="AO767" s="383"/>
      <c r="AP767" s="383"/>
      <c r="AQ767" s="383"/>
      <c r="AR767" s="389"/>
    </row>
    <row r="768" spans="1:44" x14ac:dyDescent="0.25">
      <c r="A768" s="396" t="s">
        <v>17344</v>
      </c>
      <c r="B768" s="383"/>
      <c r="C768" s="383"/>
      <c r="D768" s="383"/>
      <c r="E768" s="383"/>
      <c r="F768" s="383"/>
      <c r="G768" s="383"/>
      <c r="H768" s="383"/>
      <c r="I768" s="383"/>
      <c r="J768" s="383"/>
      <c r="K768" s="383" t="s">
        <v>17345</v>
      </c>
      <c r="L768" s="383"/>
      <c r="M768" s="383"/>
      <c r="N768" s="383" t="s">
        <v>17329</v>
      </c>
      <c r="O768" s="383"/>
      <c r="P768" s="383"/>
      <c r="Q768" s="383"/>
      <c r="R768" s="383"/>
      <c r="S768" s="383"/>
      <c r="T768" s="383"/>
      <c r="U768" s="383"/>
      <c r="V768" s="383"/>
      <c r="W768" s="383"/>
      <c r="X768" s="383"/>
      <c r="Y768" s="397">
        <v>40282</v>
      </c>
      <c r="Z768" s="383"/>
      <c r="AA768" s="383"/>
      <c r="AB768" s="383"/>
      <c r="AC768" s="383"/>
      <c r="AD768" s="383"/>
      <c r="AE768" s="383"/>
      <c r="AF768" s="383"/>
      <c r="AG768" s="383" t="s">
        <v>17282</v>
      </c>
      <c r="AH768" s="387">
        <v>9.93359375</v>
      </c>
      <c r="AI768" s="387">
        <v>152.17971801757813</v>
      </c>
      <c r="AJ768" s="399">
        <v>162.11331176757813</v>
      </c>
      <c r="AK768" s="399">
        <v>16.019535064697266</v>
      </c>
      <c r="AL768" s="388">
        <v>6.1275620377441886E-2</v>
      </c>
      <c r="AM768" s="383" t="s">
        <v>17283</v>
      </c>
      <c r="AN768" s="383" t="s">
        <v>17346</v>
      </c>
      <c r="AO768" s="383"/>
      <c r="AP768" s="383"/>
      <c r="AQ768" s="383"/>
      <c r="AR768" s="389"/>
    </row>
    <row r="769" spans="1:44" x14ac:dyDescent="0.25">
      <c r="A769" s="396" t="s">
        <v>17344</v>
      </c>
      <c r="B769" s="383"/>
      <c r="C769" s="383"/>
      <c r="D769" s="383"/>
      <c r="E769" s="383"/>
      <c r="F769" s="383"/>
      <c r="G769" s="383"/>
      <c r="H769" s="383"/>
      <c r="I769" s="383"/>
      <c r="J769" s="383"/>
      <c r="K769" s="383" t="s">
        <v>17345</v>
      </c>
      <c r="L769" s="383"/>
      <c r="M769" s="383"/>
      <c r="N769" s="383" t="s">
        <v>17329</v>
      </c>
      <c r="O769" s="383"/>
      <c r="P769" s="383"/>
      <c r="Q769" s="383"/>
      <c r="R769" s="383"/>
      <c r="S769" s="383"/>
      <c r="T769" s="383"/>
      <c r="U769" s="383"/>
      <c r="V769" s="383"/>
      <c r="W769" s="383"/>
      <c r="X769" s="383"/>
      <c r="Y769" s="397">
        <v>40282</v>
      </c>
      <c r="Z769" s="383"/>
      <c r="AA769" s="383"/>
      <c r="AB769" s="383"/>
      <c r="AC769" s="383"/>
      <c r="AD769" s="383"/>
      <c r="AE769" s="383"/>
      <c r="AF769" s="383"/>
      <c r="AG769" s="383" t="s">
        <v>17282</v>
      </c>
      <c r="AH769" s="387">
        <v>9.66015625</v>
      </c>
      <c r="AI769" s="387">
        <v>152.83206176757813</v>
      </c>
      <c r="AJ769" s="399">
        <v>162.49221801757813</v>
      </c>
      <c r="AK769" s="399">
        <v>16.020023345947266</v>
      </c>
      <c r="AL769" s="388">
        <v>5.9449962391152668E-2</v>
      </c>
      <c r="AM769" s="383" t="s">
        <v>17283</v>
      </c>
      <c r="AN769" s="383" t="s">
        <v>17346</v>
      </c>
      <c r="AO769" s="383"/>
      <c r="AP769" s="383"/>
      <c r="AQ769" s="383"/>
      <c r="AR769" s="389"/>
    </row>
    <row r="770" spans="1:44" x14ac:dyDescent="0.25">
      <c r="A770" s="396" t="s">
        <v>17344</v>
      </c>
      <c r="B770" s="383"/>
      <c r="C770" s="383"/>
      <c r="D770" s="383"/>
      <c r="E770" s="383"/>
      <c r="F770" s="383"/>
      <c r="G770" s="383"/>
      <c r="H770" s="383"/>
      <c r="I770" s="383"/>
      <c r="J770" s="383"/>
      <c r="K770" s="383" t="s">
        <v>17345</v>
      </c>
      <c r="L770" s="383"/>
      <c r="M770" s="383"/>
      <c r="N770" s="383" t="s">
        <v>17329</v>
      </c>
      <c r="O770" s="383"/>
      <c r="P770" s="383"/>
      <c r="Q770" s="383"/>
      <c r="R770" s="383"/>
      <c r="S770" s="383"/>
      <c r="T770" s="383"/>
      <c r="U770" s="383"/>
      <c r="V770" s="383"/>
      <c r="W770" s="383"/>
      <c r="X770" s="383"/>
      <c r="Y770" s="397">
        <v>40282</v>
      </c>
      <c r="Z770" s="383"/>
      <c r="AA770" s="383"/>
      <c r="AB770" s="383"/>
      <c r="AC770" s="383"/>
      <c r="AD770" s="383"/>
      <c r="AE770" s="383"/>
      <c r="AF770" s="383"/>
      <c r="AG770" s="383" t="s">
        <v>17282</v>
      </c>
      <c r="AH770" s="387">
        <v>10.203125</v>
      </c>
      <c r="AI770" s="387">
        <v>152.36332702636719</v>
      </c>
      <c r="AJ770" s="399">
        <v>162.56645202636719</v>
      </c>
      <c r="AK770" s="399">
        <v>16.024908065795898</v>
      </c>
      <c r="AL770" s="388">
        <v>6.2762795600319318E-2</v>
      </c>
      <c r="AM770" s="383" t="s">
        <v>17283</v>
      </c>
      <c r="AN770" s="383" t="s">
        <v>17346</v>
      </c>
      <c r="AO770" s="383"/>
      <c r="AP770" s="383"/>
      <c r="AQ770" s="383"/>
      <c r="AR770" s="389"/>
    </row>
    <row r="771" spans="1:44" x14ac:dyDescent="0.25">
      <c r="A771" s="396" t="s">
        <v>17344</v>
      </c>
      <c r="B771" s="383"/>
      <c r="C771" s="383"/>
      <c r="D771" s="383"/>
      <c r="E771" s="383"/>
      <c r="F771" s="383"/>
      <c r="G771" s="383"/>
      <c r="H771" s="383"/>
      <c r="I771" s="383"/>
      <c r="J771" s="383"/>
      <c r="K771" s="383" t="s">
        <v>17345</v>
      </c>
      <c r="L771" s="383"/>
      <c r="M771" s="383"/>
      <c r="N771" s="383" t="s">
        <v>17329</v>
      </c>
      <c r="O771" s="383"/>
      <c r="P771" s="383"/>
      <c r="Q771" s="383"/>
      <c r="R771" s="383"/>
      <c r="S771" s="383"/>
      <c r="T771" s="383"/>
      <c r="U771" s="383"/>
      <c r="V771" s="383"/>
      <c r="W771" s="383"/>
      <c r="X771" s="383"/>
      <c r="Y771" s="397">
        <v>40282</v>
      </c>
      <c r="Z771" s="383"/>
      <c r="AA771" s="383"/>
      <c r="AB771" s="383"/>
      <c r="AC771" s="383"/>
      <c r="AD771" s="383"/>
      <c r="AE771" s="383"/>
      <c r="AF771" s="383"/>
      <c r="AG771" s="383" t="s">
        <v>17282</v>
      </c>
      <c r="AH771" s="387">
        <v>10.26953125</v>
      </c>
      <c r="AI771" s="387">
        <v>152.12895202636719</v>
      </c>
      <c r="AJ771" s="399">
        <v>162.39848327636719</v>
      </c>
      <c r="AK771" s="399">
        <v>16.022954940795898</v>
      </c>
      <c r="AL771" s="388">
        <v>6.3236620458600429E-2</v>
      </c>
      <c r="AM771" s="383" t="s">
        <v>17283</v>
      </c>
      <c r="AN771" s="383" t="s">
        <v>17346</v>
      </c>
      <c r="AO771" s="383"/>
      <c r="AP771" s="383"/>
      <c r="AQ771" s="383"/>
      <c r="AR771" s="389"/>
    </row>
    <row r="772" spans="1:44" x14ac:dyDescent="0.25">
      <c r="A772" s="396" t="s">
        <v>17344</v>
      </c>
      <c r="B772" s="383"/>
      <c r="C772" s="383"/>
      <c r="D772" s="383"/>
      <c r="E772" s="383"/>
      <c r="F772" s="383"/>
      <c r="G772" s="383"/>
      <c r="H772" s="383"/>
      <c r="I772" s="383"/>
      <c r="J772" s="383"/>
      <c r="K772" s="383" t="s">
        <v>17345</v>
      </c>
      <c r="L772" s="383"/>
      <c r="M772" s="383"/>
      <c r="N772" s="383" t="s">
        <v>17329</v>
      </c>
      <c r="O772" s="383"/>
      <c r="P772" s="383"/>
      <c r="Q772" s="383"/>
      <c r="R772" s="383"/>
      <c r="S772" s="383"/>
      <c r="T772" s="383"/>
      <c r="U772" s="383"/>
      <c r="V772" s="383"/>
      <c r="W772" s="383"/>
      <c r="X772" s="383"/>
      <c r="Y772" s="397">
        <v>40282</v>
      </c>
      <c r="Z772" s="383"/>
      <c r="AA772" s="383"/>
      <c r="AB772" s="383"/>
      <c r="AC772" s="383"/>
      <c r="AD772" s="383"/>
      <c r="AE772" s="383"/>
      <c r="AF772" s="383"/>
      <c r="AG772" s="383" t="s">
        <v>17282</v>
      </c>
      <c r="AH772" s="387">
        <v>10.37890625</v>
      </c>
      <c r="AI772" s="387">
        <v>151.43363952636719</v>
      </c>
      <c r="AJ772" s="399">
        <v>161.81254577636719</v>
      </c>
      <c r="AK772" s="399">
        <v>16.017583847045898</v>
      </c>
      <c r="AL772" s="388">
        <v>6.4141542302561347E-2</v>
      </c>
      <c r="AM772" s="383" t="s">
        <v>17283</v>
      </c>
      <c r="AN772" s="383" t="s">
        <v>17346</v>
      </c>
      <c r="AO772" s="383"/>
      <c r="AP772" s="383"/>
      <c r="AQ772" s="383"/>
      <c r="AR772" s="389"/>
    </row>
    <row r="773" spans="1:44" x14ac:dyDescent="0.25">
      <c r="A773" s="396" t="s">
        <v>17344</v>
      </c>
      <c r="B773" s="383"/>
      <c r="C773" s="383"/>
      <c r="D773" s="383"/>
      <c r="E773" s="383"/>
      <c r="F773" s="383"/>
      <c r="G773" s="383"/>
      <c r="H773" s="383"/>
      <c r="I773" s="383"/>
      <c r="J773" s="383"/>
      <c r="K773" s="383" t="s">
        <v>17345</v>
      </c>
      <c r="L773" s="383"/>
      <c r="M773" s="383"/>
      <c r="N773" s="383" t="s">
        <v>17329</v>
      </c>
      <c r="O773" s="383"/>
      <c r="P773" s="383"/>
      <c r="Q773" s="383"/>
      <c r="R773" s="383"/>
      <c r="S773" s="383"/>
      <c r="T773" s="383"/>
      <c r="U773" s="383"/>
      <c r="V773" s="383"/>
      <c r="W773" s="383"/>
      <c r="X773" s="383"/>
      <c r="Y773" s="397">
        <v>40282</v>
      </c>
      <c r="Z773" s="383"/>
      <c r="AA773" s="383"/>
      <c r="AB773" s="383"/>
      <c r="AC773" s="383"/>
      <c r="AD773" s="383"/>
      <c r="AE773" s="383"/>
      <c r="AF773" s="383"/>
      <c r="AG773" s="383" t="s">
        <v>17282</v>
      </c>
      <c r="AH773" s="387">
        <v>10.55859375</v>
      </c>
      <c r="AI773" s="387">
        <v>151.57817077636719</v>
      </c>
      <c r="AJ773" s="399">
        <v>162.13676452636719</v>
      </c>
      <c r="AK773" s="399">
        <v>16.011724472045898</v>
      </c>
      <c r="AL773" s="388">
        <v>6.5121527377480934E-2</v>
      </c>
      <c r="AM773" s="383" t="s">
        <v>17283</v>
      </c>
      <c r="AN773" s="383" t="s">
        <v>17346</v>
      </c>
      <c r="AO773" s="383"/>
      <c r="AP773" s="383"/>
      <c r="AQ773" s="383"/>
      <c r="AR773" s="389"/>
    </row>
    <row r="774" spans="1:44" x14ac:dyDescent="0.25">
      <c r="A774" s="396" t="s">
        <v>17344</v>
      </c>
      <c r="B774" s="383"/>
      <c r="C774" s="383"/>
      <c r="D774" s="383"/>
      <c r="E774" s="383"/>
      <c r="F774" s="383"/>
      <c r="G774" s="383"/>
      <c r="H774" s="383"/>
      <c r="I774" s="383"/>
      <c r="J774" s="383"/>
      <c r="K774" s="383" t="s">
        <v>17345</v>
      </c>
      <c r="L774" s="383"/>
      <c r="M774" s="383"/>
      <c r="N774" s="383" t="s">
        <v>17329</v>
      </c>
      <c r="O774" s="383"/>
      <c r="P774" s="383"/>
      <c r="Q774" s="383"/>
      <c r="R774" s="383"/>
      <c r="S774" s="383"/>
      <c r="T774" s="383"/>
      <c r="U774" s="383"/>
      <c r="V774" s="383"/>
      <c r="W774" s="383"/>
      <c r="X774" s="383"/>
      <c r="Y774" s="397">
        <v>40282</v>
      </c>
      <c r="Z774" s="383"/>
      <c r="AA774" s="383"/>
      <c r="AB774" s="383"/>
      <c r="AC774" s="383"/>
      <c r="AD774" s="383"/>
      <c r="AE774" s="383"/>
      <c r="AF774" s="383"/>
      <c r="AG774" s="383" t="s">
        <v>17282</v>
      </c>
      <c r="AH774" s="387">
        <v>10.57421875</v>
      </c>
      <c r="AI774" s="387">
        <v>151.78520202636719</v>
      </c>
      <c r="AJ774" s="399">
        <v>162.35942077636719</v>
      </c>
      <c r="AK774" s="399">
        <v>16.008306503295898</v>
      </c>
      <c r="AL774" s="388">
        <v>6.5128458203634887E-2</v>
      </c>
      <c r="AM774" s="383" t="s">
        <v>17283</v>
      </c>
      <c r="AN774" s="383" t="s">
        <v>17346</v>
      </c>
      <c r="AO774" s="383"/>
      <c r="AP774" s="383"/>
      <c r="AQ774" s="383"/>
      <c r="AR774" s="389"/>
    </row>
    <row r="775" spans="1:44" x14ac:dyDescent="0.25">
      <c r="A775" s="396" t="s">
        <v>17344</v>
      </c>
      <c r="B775" s="383"/>
      <c r="C775" s="383"/>
      <c r="D775" s="383"/>
      <c r="E775" s="383"/>
      <c r="F775" s="383"/>
      <c r="G775" s="383"/>
      <c r="H775" s="383"/>
      <c r="I775" s="383"/>
      <c r="J775" s="383"/>
      <c r="K775" s="383" t="s">
        <v>17345</v>
      </c>
      <c r="L775" s="383"/>
      <c r="M775" s="383"/>
      <c r="N775" s="383" t="s">
        <v>17329</v>
      </c>
      <c r="O775" s="383"/>
      <c r="P775" s="383"/>
      <c r="Q775" s="383"/>
      <c r="R775" s="383"/>
      <c r="S775" s="383"/>
      <c r="T775" s="383"/>
      <c r="U775" s="383"/>
      <c r="V775" s="383"/>
      <c r="W775" s="383"/>
      <c r="X775" s="383"/>
      <c r="Y775" s="397">
        <v>40282</v>
      </c>
      <c r="Z775" s="383"/>
      <c r="AA775" s="383"/>
      <c r="AB775" s="383"/>
      <c r="AC775" s="383"/>
      <c r="AD775" s="383"/>
      <c r="AE775" s="383"/>
      <c r="AF775" s="383"/>
      <c r="AG775" s="383" t="s">
        <v>17282</v>
      </c>
      <c r="AH775" s="387">
        <v>10.2734375</v>
      </c>
      <c r="AI775" s="387">
        <v>152.20317077636719</v>
      </c>
      <c r="AJ775" s="399">
        <v>162.47660827636719</v>
      </c>
      <c r="AK775" s="399">
        <v>16.008306503295898</v>
      </c>
      <c r="AL775" s="388">
        <v>6.3230255782575379E-2</v>
      </c>
      <c r="AM775" s="383" t="s">
        <v>17283</v>
      </c>
      <c r="AN775" s="383" t="s">
        <v>17346</v>
      </c>
      <c r="AO775" s="383"/>
      <c r="AP775" s="383"/>
      <c r="AQ775" s="383"/>
      <c r="AR775" s="389"/>
    </row>
    <row r="776" spans="1:44" x14ac:dyDescent="0.25">
      <c r="A776" s="396" t="s">
        <v>17344</v>
      </c>
      <c r="B776" s="383"/>
      <c r="C776" s="383"/>
      <c r="D776" s="383"/>
      <c r="E776" s="383"/>
      <c r="F776" s="383"/>
      <c r="G776" s="383"/>
      <c r="H776" s="383"/>
      <c r="I776" s="383"/>
      <c r="J776" s="383"/>
      <c r="K776" s="383" t="s">
        <v>17345</v>
      </c>
      <c r="L776" s="383"/>
      <c r="M776" s="383"/>
      <c r="N776" s="383" t="s">
        <v>17329</v>
      </c>
      <c r="O776" s="383"/>
      <c r="P776" s="383"/>
      <c r="Q776" s="383"/>
      <c r="R776" s="383"/>
      <c r="S776" s="383"/>
      <c r="T776" s="383"/>
      <c r="U776" s="383"/>
      <c r="V776" s="383"/>
      <c r="W776" s="383"/>
      <c r="X776" s="383"/>
      <c r="Y776" s="397">
        <v>40282</v>
      </c>
      <c r="Z776" s="383"/>
      <c r="AA776" s="383"/>
      <c r="AB776" s="383"/>
      <c r="AC776" s="383"/>
      <c r="AD776" s="383"/>
      <c r="AE776" s="383"/>
      <c r="AF776" s="383"/>
      <c r="AG776" s="383" t="s">
        <v>17282</v>
      </c>
      <c r="AH776" s="387">
        <v>10.5390625</v>
      </c>
      <c r="AI776" s="387">
        <v>151.77738952636719</v>
      </c>
      <c r="AJ776" s="399">
        <v>162.31645202636719</v>
      </c>
      <c r="AK776" s="399">
        <v>16.022954940795898</v>
      </c>
      <c r="AL776" s="388">
        <v>6.492910834625687E-2</v>
      </c>
      <c r="AM776" s="383" t="s">
        <v>17283</v>
      </c>
      <c r="AN776" s="383" t="s">
        <v>17346</v>
      </c>
      <c r="AO776" s="383"/>
      <c r="AP776" s="383"/>
      <c r="AQ776" s="383"/>
      <c r="AR776" s="389"/>
    </row>
    <row r="777" spans="1:44" x14ac:dyDescent="0.25">
      <c r="A777" s="396" t="s">
        <v>17344</v>
      </c>
      <c r="B777" s="383"/>
      <c r="C777" s="383"/>
      <c r="D777" s="383"/>
      <c r="E777" s="383"/>
      <c r="F777" s="383"/>
      <c r="G777" s="383"/>
      <c r="H777" s="383"/>
      <c r="I777" s="383"/>
      <c r="J777" s="383"/>
      <c r="K777" s="383" t="s">
        <v>17345</v>
      </c>
      <c r="L777" s="383"/>
      <c r="M777" s="383"/>
      <c r="N777" s="383" t="s">
        <v>17329</v>
      </c>
      <c r="O777" s="383"/>
      <c r="P777" s="383"/>
      <c r="Q777" s="383"/>
      <c r="R777" s="383"/>
      <c r="S777" s="383"/>
      <c r="T777" s="383"/>
      <c r="U777" s="383"/>
      <c r="V777" s="383"/>
      <c r="W777" s="383"/>
      <c r="X777" s="383"/>
      <c r="Y777" s="397">
        <v>40282</v>
      </c>
      <c r="Z777" s="383"/>
      <c r="AA777" s="383"/>
      <c r="AB777" s="383"/>
      <c r="AC777" s="383"/>
      <c r="AD777" s="383"/>
      <c r="AE777" s="383"/>
      <c r="AF777" s="383"/>
      <c r="AG777" s="383" t="s">
        <v>17282</v>
      </c>
      <c r="AH777" s="387">
        <v>10.3671875</v>
      </c>
      <c r="AI777" s="387">
        <v>152.02738952636719</v>
      </c>
      <c r="AJ777" s="399">
        <v>162.39457702636719</v>
      </c>
      <c r="AK777" s="399">
        <v>16.021001815795898</v>
      </c>
      <c r="AL777" s="388">
        <v>6.3839493225914382E-2</v>
      </c>
      <c r="AM777" s="383" t="s">
        <v>17283</v>
      </c>
      <c r="AN777" s="383" t="s">
        <v>17346</v>
      </c>
      <c r="AO777" s="383"/>
      <c r="AP777" s="383"/>
      <c r="AQ777" s="383"/>
      <c r="AR777" s="389"/>
    </row>
    <row r="778" spans="1:44" x14ac:dyDescent="0.25">
      <c r="A778" s="396" t="s">
        <v>17344</v>
      </c>
      <c r="B778" s="383"/>
      <c r="C778" s="383"/>
      <c r="D778" s="383"/>
      <c r="E778" s="383"/>
      <c r="F778" s="383"/>
      <c r="G778" s="383"/>
      <c r="H778" s="383"/>
      <c r="I778" s="383"/>
      <c r="J778" s="383"/>
      <c r="K778" s="383" t="s">
        <v>17345</v>
      </c>
      <c r="L778" s="383"/>
      <c r="M778" s="383"/>
      <c r="N778" s="383" t="s">
        <v>17329</v>
      </c>
      <c r="O778" s="383"/>
      <c r="P778" s="383"/>
      <c r="Q778" s="383"/>
      <c r="R778" s="383"/>
      <c r="S778" s="383"/>
      <c r="T778" s="383"/>
      <c r="U778" s="383"/>
      <c r="V778" s="383"/>
      <c r="W778" s="383"/>
      <c r="X778" s="383"/>
      <c r="Y778" s="397">
        <v>40282</v>
      </c>
      <c r="Z778" s="383"/>
      <c r="AA778" s="383"/>
      <c r="AB778" s="383"/>
      <c r="AC778" s="383"/>
      <c r="AD778" s="383"/>
      <c r="AE778" s="383"/>
      <c r="AF778" s="383"/>
      <c r="AG778" s="383" t="s">
        <v>17282</v>
      </c>
      <c r="AH778" s="387">
        <v>10.22265625</v>
      </c>
      <c r="AI778" s="387">
        <v>151.76959228515625</v>
      </c>
      <c r="AJ778" s="399">
        <v>161.99224853515625</v>
      </c>
      <c r="AK778" s="399">
        <v>16.019050598144531</v>
      </c>
      <c r="AL778" s="388">
        <v>6.3105835880668301E-2</v>
      </c>
      <c r="AM778" s="383" t="s">
        <v>17283</v>
      </c>
      <c r="AN778" s="383" t="s">
        <v>17346</v>
      </c>
      <c r="AO778" s="383"/>
      <c r="AP778" s="383"/>
      <c r="AQ778" s="383"/>
      <c r="AR778" s="389"/>
    </row>
    <row r="779" spans="1:44" x14ac:dyDescent="0.25">
      <c r="A779" s="396" t="s">
        <v>17344</v>
      </c>
      <c r="B779" s="383"/>
      <c r="C779" s="383"/>
      <c r="D779" s="383"/>
      <c r="E779" s="383"/>
      <c r="F779" s="383"/>
      <c r="G779" s="383"/>
      <c r="H779" s="383"/>
      <c r="I779" s="383"/>
      <c r="J779" s="383"/>
      <c r="K779" s="383" t="s">
        <v>17345</v>
      </c>
      <c r="L779" s="383"/>
      <c r="M779" s="383"/>
      <c r="N779" s="383" t="s">
        <v>17329</v>
      </c>
      <c r="O779" s="383"/>
      <c r="P779" s="383"/>
      <c r="Q779" s="383"/>
      <c r="R779" s="383"/>
      <c r="S779" s="383"/>
      <c r="T779" s="383"/>
      <c r="U779" s="383"/>
      <c r="V779" s="383"/>
      <c r="W779" s="383"/>
      <c r="X779" s="383"/>
      <c r="Y779" s="397">
        <v>40282</v>
      </c>
      <c r="Z779" s="383"/>
      <c r="AA779" s="383"/>
      <c r="AB779" s="383"/>
      <c r="AC779" s="383"/>
      <c r="AD779" s="383"/>
      <c r="AE779" s="383"/>
      <c r="AF779" s="383"/>
      <c r="AG779" s="383" t="s">
        <v>17282</v>
      </c>
      <c r="AH779" s="387">
        <v>10.38671875</v>
      </c>
      <c r="AI779" s="387">
        <v>151.76959228515625</v>
      </c>
      <c r="AJ779" s="399">
        <v>162.15631103515625</v>
      </c>
      <c r="AK779" s="399">
        <v>16.012702941894531</v>
      </c>
      <c r="AL779" s="388">
        <v>6.4053743475627728E-2</v>
      </c>
      <c r="AM779" s="383" t="s">
        <v>17283</v>
      </c>
      <c r="AN779" s="383" t="s">
        <v>17346</v>
      </c>
      <c r="AO779" s="383"/>
      <c r="AP779" s="383"/>
      <c r="AQ779" s="383"/>
      <c r="AR779" s="389"/>
    </row>
    <row r="780" spans="1:44" x14ac:dyDescent="0.25">
      <c r="A780" s="396" t="s">
        <v>17344</v>
      </c>
      <c r="B780" s="383"/>
      <c r="C780" s="383"/>
      <c r="D780" s="383"/>
      <c r="E780" s="383"/>
      <c r="F780" s="383"/>
      <c r="G780" s="383"/>
      <c r="H780" s="383"/>
      <c r="I780" s="383"/>
      <c r="J780" s="383"/>
      <c r="K780" s="383" t="s">
        <v>17345</v>
      </c>
      <c r="L780" s="383"/>
      <c r="M780" s="383"/>
      <c r="N780" s="383" t="s">
        <v>17329</v>
      </c>
      <c r="O780" s="383"/>
      <c r="P780" s="383"/>
      <c r="Q780" s="383"/>
      <c r="R780" s="383"/>
      <c r="S780" s="383"/>
      <c r="T780" s="383"/>
      <c r="U780" s="383"/>
      <c r="V780" s="383"/>
      <c r="W780" s="383"/>
      <c r="X780" s="383"/>
      <c r="Y780" s="397">
        <v>40282</v>
      </c>
      <c r="Z780" s="383"/>
      <c r="AA780" s="383"/>
      <c r="AB780" s="383"/>
      <c r="AC780" s="383"/>
      <c r="AD780" s="383"/>
      <c r="AE780" s="383"/>
      <c r="AF780" s="383"/>
      <c r="AG780" s="383" t="s">
        <v>17282</v>
      </c>
      <c r="AH780" s="387">
        <v>9.8203125</v>
      </c>
      <c r="AI780" s="387">
        <v>151.61334228515625</v>
      </c>
      <c r="AJ780" s="399">
        <v>161.43365478515625</v>
      </c>
      <c r="AK780" s="399">
        <v>16.018074035644531</v>
      </c>
      <c r="AL780" s="388">
        <v>6.0831878662905507E-2</v>
      </c>
      <c r="AM780" s="383" t="s">
        <v>17283</v>
      </c>
      <c r="AN780" s="383" t="s">
        <v>17346</v>
      </c>
      <c r="AO780" s="383"/>
      <c r="AP780" s="383"/>
      <c r="AQ780" s="383"/>
      <c r="AR780" s="389"/>
    </row>
    <row r="781" spans="1:44" x14ac:dyDescent="0.25">
      <c r="A781" s="396" t="s">
        <v>17344</v>
      </c>
      <c r="B781" s="383"/>
      <c r="C781" s="383"/>
      <c r="D781" s="383"/>
      <c r="E781" s="383"/>
      <c r="F781" s="383"/>
      <c r="G781" s="383"/>
      <c r="H781" s="383"/>
      <c r="I781" s="383"/>
      <c r="J781" s="383"/>
      <c r="K781" s="383" t="s">
        <v>17345</v>
      </c>
      <c r="L781" s="383"/>
      <c r="M781" s="383"/>
      <c r="N781" s="383" t="s">
        <v>17329</v>
      </c>
      <c r="O781" s="383"/>
      <c r="P781" s="383"/>
      <c r="Q781" s="383"/>
      <c r="R781" s="383"/>
      <c r="S781" s="383"/>
      <c r="T781" s="383"/>
      <c r="U781" s="383"/>
      <c r="V781" s="383"/>
      <c r="W781" s="383"/>
      <c r="X781" s="383"/>
      <c r="Y781" s="397">
        <v>40282</v>
      </c>
      <c r="Z781" s="383"/>
      <c r="AA781" s="383"/>
      <c r="AB781" s="383"/>
      <c r="AC781" s="383"/>
      <c r="AD781" s="383"/>
      <c r="AE781" s="383"/>
      <c r="AF781" s="383"/>
      <c r="AG781" s="383" t="s">
        <v>17282</v>
      </c>
      <c r="AH781" s="387">
        <v>10.296875</v>
      </c>
      <c r="AI781" s="387">
        <v>151.02740478515625</v>
      </c>
      <c r="AJ781" s="399">
        <v>161.32427978515625</v>
      </c>
      <c r="AK781" s="399">
        <v>16.016120910644531</v>
      </c>
      <c r="AL781" s="388">
        <v>6.3827187164342977E-2</v>
      </c>
      <c r="AM781" s="383" t="s">
        <v>17283</v>
      </c>
      <c r="AN781" s="383" t="s">
        <v>17346</v>
      </c>
      <c r="AO781" s="383"/>
      <c r="AP781" s="383"/>
      <c r="AQ781" s="383"/>
      <c r="AR781" s="389"/>
    </row>
    <row r="782" spans="1:44" x14ac:dyDescent="0.25">
      <c r="A782" s="396" t="s">
        <v>17344</v>
      </c>
      <c r="B782" s="383"/>
      <c r="C782" s="383"/>
      <c r="D782" s="383"/>
      <c r="E782" s="383"/>
      <c r="F782" s="383"/>
      <c r="G782" s="383"/>
      <c r="H782" s="383"/>
      <c r="I782" s="383"/>
      <c r="J782" s="383"/>
      <c r="K782" s="383" t="s">
        <v>17345</v>
      </c>
      <c r="L782" s="383"/>
      <c r="M782" s="383"/>
      <c r="N782" s="383" t="s">
        <v>17329</v>
      </c>
      <c r="O782" s="383"/>
      <c r="P782" s="383"/>
      <c r="Q782" s="383"/>
      <c r="R782" s="383"/>
      <c r="S782" s="383"/>
      <c r="T782" s="383"/>
      <c r="U782" s="383"/>
      <c r="V782" s="383"/>
      <c r="W782" s="383"/>
      <c r="X782" s="383"/>
      <c r="Y782" s="397">
        <v>40282</v>
      </c>
      <c r="Z782" s="383"/>
      <c r="AA782" s="383"/>
      <c r="AB782" s="383"/>
      <c r="AC782" s="383"/>
      <c r="AD782" s="383"/>
      <c r="AE782" s="383"/>
      <c r="AF782" s="383"/>
      <c r="AG782" s="383" t="s">
        <v>17282</v>
      </c>
      <c r="AH782" s="387">
        <v>10.0078125</v>
      </c>
      <c r="AI782" s="387">
        <v>151.22662353515625</v>
      </c>
      <c r="AJ782" s="399">
        <v>161.23443603515625</v>
      </c>
      <c r="AK782" s="399">
        <v>16.016609191894531</v>
      </c>
      <c r="AL782" s="388">
        <v>6.2069944523624306E-2</v>
      </c>
      <c r="AM782" s="383" t="s">
        <v>17283</v>
      </c>
      <c r="AN782" s="383" t="s">
        <v>17346</v>
      </c>
      <c r="AO782" s="383"/>
      <c r="AP782" s="383"/>
      <c r="AQ782" s="383"/>
      <c r="AR782" s="389"/>
    </row>
    <row r="783" spans="1:44" x14ac:dyDescent="0.25">
      <c r="A783" s="396" t="s">
        <v>17344</v>
      </c>
      <c r="B783" s="383"/>
      <c r="C783" s="383"/>
      <c r="D783" s="383"/>
      <c r="E783" s="383"/>
      <c r="F783" s="383"/>
      <c r="G783" s="383"/>
      <c r="H783" s="383"/>
      <c r="I783" s="383"/>
      <c r="J783" s="383"/>
      <c r="K783" s="383" t="s">
        <v>17345</v>
      </c>
      <c r="L783" s="383"/>
      <c r="M783" s="383"/>
      <c r="N783" s="383" t="s">
        <v>17329</v>
      </c>
      <c r="O783" s="383"/>
      <c r="P783" s="383"/>
      <c r="Q783" s="383"/>
      <c r="R783" s="383"/>
      <c r="S783" s="383"/>
      <c r="T783" s="383"/>
      <c r="U783" s="383"/>
      <c r="V783" s="383"/>
      <c r="W783" s="383"/>
      <c r="X783" s="383"/>
      <c r="Y783" s="397">
        <v>40282</v>
      </c>
      <c r="Z783" s="383"/>
      <c r="AA783" s="383"/>
      <c r="AB783" s="383"/>
      <c r="AC783" s="383"/>
      <c r="AD783" s="383"/>
      <c r="AE783" s="383"/>
      <c r="AF783" s="383"/>
      <c r="AG783" s="383" t="s">
        <v>17282</v>
      </c>
      <c r="AH783" s="387">
        <v>10.1796875</v>
      </c>
      <c r="AI783" s="387">
        <v>150.94537353515625</v>
      </c>
      <c r="AJ783" s="399">
        <v>161.12506103515625</v>
      </c>
      <c r="AK783" s="399">
        <v>16.012214660644531</v>
      </c>
      <c r="AL783" s="388">
        <v>6.3178796858788286E-2</v>
      </c>
      <c r="AM783" s="383" t="s">
        <v>17283</v>
      </c>
      <c r="AN783" s="383" t="s">
        <v>17346</v>
      </c>
      <c r="AO783" s="383"/>
      <c r="AP783" s="383"/>
      <c r="AQ783" s="383"/>
      <c r="AR783" s="389"/>
    </row>
    <row r="784" spans="1:44" x14ac:dyDescent="0.25">
      <c r="A784" s="396" t="s">
        <v>17344</v>
      </c>
      <c r="B784" s="383"/>
      <c r="C784" s="383"/>
      <c r="D784" s="383"/>
      <c r="E784" s="383"/>
      <c r="F784" s="383"/>
      <c r="G784" s="383"/>
      <c r="H784" s="383"/>
      <c r="I784" s="383"/>
      <c r="J784" s="383"/>
      <c r="K784" s="383" t="s">
        <v>17345</v>
      </c>
      <c r="L784" s="383"/>
      <c r="M784" s="383"/>
      <c r="N784" s="383" t="s">
        <v>17329</v>
      </c>
      <c r="O784" s="383"/>
      <c r="P784" s="383"/>
      <c r="Q784" s="383"/>
      <c r="R784" s="383"/>
      <c r="S784" s="383"/>
      <c r="T784" s="383"/>
      <c r="U784" s="383"/>
      <c r="V784" s="383"/>
      <c r="W784" s="383"/>
      <c r="X784" s="383"/>
      <c r="Y784" s="397">
        <v>40282</v>
      </c>
      <c r="Z784" s="383"/>
      <c r="AA784" s="383"/>
      <c r="AB784" s="383"/>
      <c r="AC784" s="383"/>
      <c r="AD784" s="383"/>
      <c r="AE784" s="383"/>
      <c r="AF784" s="383"/>
      <c r="AG784" s="383" t="s">
        <v>17282</v>
      </c>
      <c r="AH784" s="387">
        <v>10.10546875</v>
      </c>
      <c r="AI784" s="387">
        <v>152.18756103515625</v>
      </c>
      <c r="AJ784" s="399">
        <v>162.29302978515625</v>
      </c>
      <c r="AK784" s="399">
        <v>16.021980285644531</v>
      </c>
      <c r="AL784" s="388">
        <v>6.2266806919419979E-2</v>
      </c>
      <c r="AM784" s="383" t="s">
        <v>17283</v>
      </c>
      <c r="AN784" s="383" t="s">
        <v>17346</v>
      </c>
      <c r="AO784" s="383"/>
      <c r="AP784" s="383"/>
      <c r="AQ784" s="383"/>
      <c r="AR784" s="389"/>
    </row>
    <row r="785" spans="1:44" x14ac:dyDescent="0.25">
      <c r="A785" s="396" t="s">
        <v>17344</v>
      </c>
      <c r="B785" s="383"/>
      <c r="C785" s="383"/>
      <c r="D785" s="383"/>
      <c r="E785" s="383"/>
      <c r="F785" s="383"/>
      <c r="G785" s="383"/>
      <c r="H785" s="383"/>
      <c r="I785" s="383"/>
      <c r="J785" s="383"/>
      <c r="K785" s="383" t="s">
        <v>17345</v>
      </c>
      <c r="L785" s="383"/>
      <c r="M785" s="383"/>
      <c r="N785" s="383" t="s">
        <v>17329</v>
      </c>
      <c r="O785" s="383"/>
      <c r="P785" s="383"/>
      <c r="Q785" s="383"/>
      <c r="R785" s="383"/>
      <c r="S785" s="383"/>
      <c r="T785" s="383"/>
      <c r="U785" s="383"/>
      <c r="V785" s="383"/>
      <c r="W785" s="383"/>
      <c r="X785" s="383"/>
      <c r="Y785" s="397">
        <v>40282</v>
      </c>
      <c r="Z785" s="383"/>
      <c r="AA785" s="383"/>
      <c r="AB785" s="383"/>
      <c r="AC785" s="383"/>
      <c r="AD785" s="383"/>
      <c r="AE785" s="383"/>
      <c r="AF785" s="383"/>
      <c r="AG785" s="383" t="s">
        <v>17282</v>
      </c>
      <c r="AH785" s="387">
        <v>10.84375</v>
      </c>
      <c r="AI785" s="387">
        <v>151.38287353515625</v>
      </c>
      <c r="AJ785" s="399">
        <v>162.22662353515625</v>
      </c>
      <c r="AK785" s="399">
        <v>16.017585754394531</v>
      </c>
      <c r="AL785" s="388">
        <v>6.684322069768063E-2</v>
      </c>
      <c r="AM785" s="383" t="s">
        <v>17283</v>
      </c>
      <c r="AN785" s="383" t="s">
        <v>17346</v>
      </c>
      <c r="AO785" s="383"/>
      <c r="AP785" s="383"/>
      <c r="AQ785" s="383"/>
      <c r="AR785" s="389"/>
    </row>
    <row r="786" spans="1:44" x14ac:dyDescent="0.25">
      <c r="A786" s="396" t="s">
        <v>17344</v>
      </c>
      <c r="B786" s="383"/>
      <c r="C786" s="383"/>
      <c r="D786" s="383"/>
      <c r="E786" s="383"/>
      <c r="F786" s="383"/>
      <c r="G786" s="383"/>
      <c r="H786" s="383"/>
      <c r="I786" s="383"/>
      <c r="J786" s="383"/>
      <c r="K786" s="383" t="s">
        <v>17345</v>
      </c>
      <c r="L786" s="383"/>
      <c r="M786" s="383"/>
      <c r="N786" s="383" t="s">
        <v>17329</v>
      </c>
      <c r="O786" s="383"/>
      <c r="P786" s="383"/>
      <c r="Q786" s="383"/>
      <c r="R786" s="383"/>
      <c r="S786" s="383"/>
      <c r="T786" s="383"/>
      <c r="U786" s="383"/>
      <c r="V786" s="383"/>
      <c r="W786" s="383"/>
      <c r="X786" s="383"/>
      <c r="Y786" s="397">
        <v>40282</v>
      </c>
      <c r="Z786" s="383"/>
      <c r="AA786" s="383"/>
      <c r="AB786" s="383"/>
      <c r="AC786" s="383"/>
      <c r="AD786" s="383"/>
      <c r="AE786" s="383"/>
      <c r="AF786" s="383"/>
      <c r="AG786" s="383" t="s">
        <v>17282</v>
      </c>
      <c r="AH786" s="387">
        <v>10.29296875</v>
      </c>
      <c r="AI786" s="387">
        <v>152.47662353515625</v>
      </c>
      <c r="AJ786" s="399">
        <v>162.76959228515625</v>
      </c>
      <c r="AK786" s="399">
        <v>16.016609191894531</v>
      </c>
      <c r="AL786" s="388">
        <v>6.3236435045974287E-2</v>
      </c>
      <c r="AM786" s="383" t="s">
        <v>17283</v>
      </c>
      <c r="AN786" s="383" t="s">
        <v>17346</v>
      </c>
      <c r="AO786" s="383"/>
      <c r="AP786" s="383"/>
      <c r="AQ786" s="383"/>
      <c r="AR786" s="389"/>
    </row>
    <row r="787" spans="1:44" x14ac:dyDescent="0.25">
      <c r="A787" s="396" t="s">
        <v>17344</v>
      </c>
      <c r="B787" s="383"/>
      <c r="C787" s="383"/>
      <c r="D787" s="383"/>
      <c r="E787" s="383"/>
      <c r="F787" s="383"/>
      <c r="G787" s="383"/>
      <c r="H787" s="383"/>
      <c r="I787" s="383"/>
      <c r="J787" s="383"/>
      <c r="K787" s="383" t="s">
        <v>17345</v>
      </c>
      <c r="L787" s="383"/>
      <c r="M787" s="383"/>
      <c r="N787" s="383" t="s">
        <v>17329</v>
      </c>
      <c r="O787" s="383"/>
      <c r="P787" s="383"/>
      <c r="Q787" s="383"/>
      <c r="R787" s="383"/>
      <c r="S787" s="383"/>
      <c r="T787" s="383"/>
      <c r="U787" s="383"/>
      <c r="V787" s="383"/>
      <c r="W787" s="383"/>
      <c r="X787" s="383"/>
      <c r="Y787" s="397">
        <v>40282</v>
      </c>
      <c r="Z787" s="383"/>
      <c r="AA787" s="383"/>
      <c r="AB787" s="383"/>
      <c r="AC787" s="383"/>
      <c r="AD787" s="383"/>
      <c r="AE787" s="383"/>
      <c r="AF787" s="383"/>
      <c r="AG787" s="383" t="s">
        <v>17282</v>
      </c>
      <c r="AH787" s="387">
        <v>10.66796875</v>
      </c>
      <c r="AI787" s="387">
        <v>151.59773254394531</v>
      </c>
      <c r="AJ787" s="399">
        <v>162.26570129394531</v>
      </c>
      <c r="AK787" s="399">
        <v>16.014657974243164</v>
      </c>
      <c r="AL787" s="388">
        <v>6.5743830427077807E-2</v>
      </c>
      <c r="AM787" s="383" t="s">
        <v>17283</v>
      </c>
      <c r="AN787" s="383" t="s">
        <v>17346</v>
      </c>
      <c r="AO787" s="383"/>
      <c r="AP787" s="383"/>
      <c r="AQ787" s="383"/>
      <c r="AR787" s="389"/>
    </row>
    <row r="788" spans="1:44" x14ac:dyDescent="0.25">
      <c r="A788" s="396" t="s">
        <v>17344</v>
      </c>
      <c r="B788" s="383"/>
      <c r="C788" s="383"/>
      <c r="D788" s="383"/>
      <c r="E788" s="383"/>
      <c r="F788" s="383"/>
      <c r="G788" s="383"/>
      <c r="H788" s="383"/>
      <c r="I788" s="383"/>
      <c r="J788" s="383"/>
      <c r="K788" s="383" t="s">
        <v>17345</v>
      </c>
      <c r="L788" s="383"/>
      <c r="M788" s="383"/>
      <c r="N788" s="383" t="s">
        <v>17329</v>
      </c>
      <c r="O788" s="383"/>
      <c r="P788" s="383"/>
      <c r="Q788" s="383"/>
      <c r="R788" s="383"/>
      <c r="S788" s="383"/>
      <c r="T788" s="383"/>
      <c r="U788" s="383"/>
      <c r="V788" s="383"/>
      <c r="W788" s="383"/>
      <c r="X788" s="383"/>
      <c r="Y788" s="397">
        <v>40282</v>
      </c>
      <c r="Z788" s="383"/>
      <c r="AA788" s="383"/>
      <c r="AB788" s="383"/>
      <c r="AC788" s="383"/>
      <c r="AD788" s="383"/>
      <c r="AE788" s="383"/>
      <c r="AF788" s="383"/>
      <c r="AG788" s="383" t="s">
        <v>17282</v>
      </c>
      <c r="AH788" s="387">
        <v>10.5546875</v>
      </c>
      <c r="AI788" s="387">
        <v>151.14070129394531</v>
      </c>
      <c r="AJ788" s="399">
        <v>161.69538879394531</v>
      </c>
      <c r="AK788" s="399">
        <v>16.007333755493164</v>
      </c>
      <c r="AL788" s="388">
        <v>6.5275129852034597E-2</v>
      </c>
      <c r="AM788" s="383" t="s">
        <v>17283</v>
      </c>
      <c r="AN788" s="383" t="s">
        <v>17346</v>
      </c>
      <c r="AO788" s="383"/>
      <c r="AP788" s="383"/>
      <c r="AQ788" s="383"/>
      <c r="AR788" s="389"/>
    </row>
    <row r="789" spans="1:44" x14ac:dyDescent="0.25">
      <c r="A789" s="396" t="s">
        <v>17344</v>
      </c>
      <c r="B789" s="383"/>
      <c r="C789" s="383"/>
      <c r="D789" s="383"/>
      <c r="E789" s="383"/>
      <c r="F789" s="383"/>
      <c r="G789" s="383"/>
      <c r="H789" s="383"/>
      <c r="I789" s="383"/>
      <c r="J789" s="383"/>
      <c r="K789" s="383" t="s">
        <v>17345</v>
      </c>
      <c r="L789" s="383"/>
      <c r="M789" s="383"/>
      <c r="N789" s="383" t="s">
        <v>17329</v>
      </c>
      <c r="O789" s="383"/>
      <c r="P789" s="383"/>
      <c r="Q789" s="383"/>
      <c r="R789" s="383"/>
      <c r="S789" s="383"/>
      <c r="T789" s="383"/>
      <c r="U789" s="383"/>
      <c r="V789" s="383"/>
      <c r="W789" s="383"/>
      <c r="X789" s="383"/>
      <c r="Y789" s="397">
        <v>40282</v>
      </c>
      <c r="Z789" s="383"/>
      <c r="AA789" s="383"/>
      <c r="AB789" s="383"/>
      <c r="AC789" s="383"/>
      <c r="AD789" s="383"/>
      <c r="AE789" s="383"/>
      <c r="AF789" s="383"/>
      <c r="AG789" s="383" t="s">
        <v>17282</v>
      </c>
      <c r="AH789" s="387">
        <v>10.59375</v>
      </c>
      <c r="AI789" s="387">
        <v>150.99226379394531</v>
      </c>
      <c r="AJ789" s="399">
        <v>161.58601379394531</v>
      </c>
      <c r="AK789" s="399">
        <v>16.005868911743164</v>
      </c>
      <c r="AL789" s="388">
        <v>6.5561057861784761E-2</v>
      </c>
      <c r="AM789" s="383" t="s">
        <v>17283</v>
      </c>
      <c r="AN789" s="383" t="s">
        <v>17346</v>
      </c>
      <c r="AO789" s="383"/>
      <c r="AP789" s="383"/>
      <c r="AQ789" s="383"/>
      <c r="AR789" s="389"/>
    </row>
    <row r="790" spans="1:44" x14ac:dyDescent="0.25">
      <c r="A790" s="396" t="s">
        <v>17344</v>
      </c>
      <c r="B790" s="383"/>
      <c r="C790" s="383"/>
      <c r="D790" s="383"/>
      <c r="E790" s="383"/>
      <c r="F790" s="383"/>
      <c r="G790" s="383"/>
      <c r="H790" s="383"/>
      <c r="I790" s="383"/>
      <c r="J790" s="383"/>
      <c r="K790" s="383" t="s">
        <v>17345</v>
      </c>
      <c r="L790" s="383"/>
      <c r="M790" s="383"/>
      <c r="N790" s="383" t="s">
        <v>17329</v>
      </c>
      <c r="O790" s="383"/>
      <c r="P790" s="383"/>
      <c r="Q790" s="383"/>
      <c r="R790" s="383"/>
      <c r="S790" s="383"/>
      <c r="T790" s="383"/>
      <c r="U790" s="383"/>
      <c r="V790" s="383"/>
      <c r="W790" s="383"/>
      <c r="X790" s="383"/>
      <c r="Y790" s="397">
        <v>40282</v>
      </c>
      <c r="Z790" s="383"/>
      <c r="AA790" s="383"/>
      <c r="AB790" s="383"/>
      <c r="AC790" s="383"/>
      <c r="AD790" s="383"/>
      <c r="AE790" s="383"/>
      <c r="AF790" s="383"/>
      <c r="AG790" s="383" t="s">
        <v>17282</v>
      </c>
      <c r="AH790" s="387">
        <v>10.73828125</v>
      </c>
      <c r="AI790" s="387">
        <v>150.89851379394531</v>
      </c>
      <c r="AJ790" s="399">
        <v>161.63679504394531</v>
      </c>
      <c r="AK790" s="399">
        <v>16.021005630493164</v>
      </c>
      <c r="AL790" s="388">
        <v>6.6434633568925372E-2</v>
      </c>
      <c r="AM790" s="383" t="s">
        <v>17283</v>
      </c>
      <c r="AN790" s="383" t="s">
        <v>17346</v>
      </c>
      <c r="AO790" s="383"/>
      <c r="AP790" s="383"/>
      <c r="AQ790" s="383"/>
      <c r="AR790" s="389"/>
    </row>
    <row r="791" spans="1:44" x14ac:dyDescent="0.25">
      <c r="A791" s="396" t="s">
        <v>17344</v>
      </c>
      <c r="B791" s="383"/>
      <c r="C791" s="383"/>
      <c r="D791" s="383"/>
      <c r="E791" s="383"/>
      <c r="F791" s="383"/>
      <c r="G791" s="383"/>
      <c r="H791" s="383"/>
      <c r="I791" s="383"/>
      <c r="J791" s="383"/>
      <c r="K791" s="383" t="s">
        <v>17345</v>
      </c>
      <c r="L791" s="383"/>
      <c r="M791" s="383"/>
      <c r="N791" s="383" t="s">
        <v>17329</v>
      </c>
      <c r="O791" s="383"/>
      <c r="P791" s="383"/>
      <c r="Q791" s="383"/>
      <c r="R791" s="383"/>
      <c r="S791" s="383"/>
      <c r="T791" s="383"/>
      <c r="U791" s="383"/>
      <c r="V791" s="383"/>
      <c r="W791" s="383"/>
      <c r="X791" s="383"/>
      <c r="Y791" s="397">
        <v>40282</v>
      </c>
      <c r="Z791" s="383"/>
      <c r="AA791" s="383"/>
      <c r="AB791" s="383"/>
      <c r="AC791" s="383"/>
      <c r="AD791" s="383"/>
      <c r="AE791" s="383"/>
      <c r="AF791" s="383"/>
      <c r="AG791" s="383" t="s">
        <v>17282</v>
      </c>
      <c r="AH791" s="387">
        <v>10.82421875</v>
      </c>
      <c r="AI791" s="387">
        <v>151.08210754394531</v>
      </c>
      <c r="AJ791" s="399">
        <v>161.90632629394531</v>
      </c>
      <c r="AK791" s="399">
        <v>16.021982192993164</v>
      </c>
      <c r="AL791" s="388">
        <v>6.6854822771707748E-2</v>
      </c>
      <c r="AM791" s="383" t="s">
        <v>17283</v>
      </c>
      <c r="AN791" s="383" t="s">
        <v>17346</v>
      </c>
      <c r="AO791" s="383"/>
      <c r="AP791" s="383"/>
      <c r="AQ791" s="383"/>
      <c r="AR791" s="389"/>
    </row>
    <row r="792" spans="1:44" x14ac:dyDescent="0.25">
      <c r="A792" s="396" t="s">
        <v>17344</v>
      </c>
      <c r="B792" s="383"/>
      <c r="C792" s="383"/>
      <c r="D792" s="383"/>
      <c r="E792" s="383"/>
      <c r="F792" s="383"/>
      <c r="G792" s="383"/>
      <c r="H792" s="383"/>
      <c r="I792" s="383"/>
      <c r="J792" s="383"/>
      <c r="K792" s="383" t="s">
        <v>17345</v>
      </c>
      <c r="L792" s="383"/>
      <c r="M792" s="383"/>
      <c r="N792" s="383" t="s">
        <v>17329</v>
      </c>
      <c r="O792" s="383"/>
      <c r="P792" s="383"/>
      <c r="Q792" s="383"/>
      <c r="R792" s="383"/>
      <c r="S792" s="383"/>
      <c r="T792" s="383"/>
      <c r="U792" s="383"/>
      <c r="V792" s="383"/>
      <c r="W792" s="383"/>
      <c r="X792" s="383"/>
      <c r="Y792" s="397">
        <v>40282</v>
      </c>
      <c r="Z792" s="383"/>
      <c r="AA792" s="383"/>
      <c r="AB792" s="383"/>
      <c r="AC792" s="383"/>
      <c r="AD792" s="383"/>
      <c r="AE792" s="383"/>
      <c r="AF792" s="383"/>
      <c r="AG792" s="383" t="s">
        <v>17282</v>
      </c>
      <c r="AH792" s="387">
        <v>10.890625</v>
      </c>
      <c r="AI792" s="387">
        <v>150.45320129394531</v>
      </c>
      <c r="AJ792" s="399">
        <v>161.34382629394531</v>
      </c>
      <c r="AK792" s="399">
        <v>16.025400161743164</v>
      </c>
      <c r="AL792" s="388">
        <v>6.7499483867197022E-2</v>
      </c>
      <c r="AM792" s="383" t="s">
        <v>17283</v>
      </c>
      <c r="AN792" s="383" t="s">
        <v>17346</v>
      </c>
      <c r="AO792" s="383"/>
      <c r="AP792" s="383"/>
      <c r="AQ792" s="383"/>
      <c r="AR792" s="389"/>
    </row>
    <row r="793" spans="1:44" x14ac:dyDescent="0.25">
      <c r="A793" s="396" t="s">
        <v>17344</v>
      </c>
      <c r="B793" s="383"/>
      <c r="C793" s="383"/>
      <c r="D793" s="383"/>
      <c r="E793" s="383"/>
      <c r="F793" s="383"/>
      <c r="G793" s="383"/>
      <c r="H793" s="383"/>
      <c r="I793" s="383"/>
      <c r="J793" s="383"/>
      <c r="K793" s="383" t="s">
        <v>17345</v>
      </c>
      <c r="L793" s="383"/>
      <c r="M793" s="383"/>
      <c r="N793" s="383" t="s">
        <v>17329</v>
      </c>
      <c r="O793" s="383"/>
      <c r="P793" s="383"/>
      <c r="Q793" s="383"/>
      <c r="R793" s="383"/>
      <c r="S793" s="383"/>
      <c r="T793" s="383"/>
      <c r="U793" s="383"/>
      <c r="V793" s="383"/>
      <c r="W793" s="383"/>
      <c r="X793" s="383"/>
      <c r="Y793" s="397">
        <v>40282</v>
      </c>
      <c r="Z793" s="383"/>
      <c r="AA793" s="383"/>
      <c r="AB793" s="383"/>
      <c r="AC793" s="383"/>
      <c r="AD793" s="383"/>
      <c r="AE793" s="383"/>
      <c r="AF793" s="383"/>
      <c r="AG793" s="383" t="s">
        <v>17282</v>
      </c>
      <c r="AH793" s="387">
        <v>11.4140625</v>
      </c>
      <c r="AI793" s="387">
        <v>150.81257629394531</v>
      </c>
      <c r="AJ793" s="399">
        <v>162.22663879394531</v>
      </c>
      <c r="AK793" s="399">
        <v>16.022470474243164</v>
      </c>
      <c r="AL793" s="388">
        <v>7.0358743698670526E-2</v>
      </c>
      <c r="AM793" s="383" t="s">
        <v>17283</v>
      </c>
      <c r="AN793" s="383" t="s">
        <v>17346</v>
      </c>
      <c r="AO793" s="383"/>
      <c r="AP793" s="383"/>
      <c r="AQ793" s="383"/>
      <c r="AR793" s="389"/>
    </row>
    <row r="794" spans="1:44" x14ac:dyDescent="0.25">
      <c r="A794" s="396" t="s">
        <v>17344</v>
      </c>
      <c r="B794" s="383"/>
      <c r="C794" s="383"/>
      <c r="D794" s="383"/>
      <c r="E794" s="383"/>
      <c r="F794" s="383"/>
      <c r="G794" s="383"/>
      <c r="H794" s="383"/>
      <c r="I794" s="383"/>
      <c r="J794" s="383"/>
      <c r="K794" s="383" t="s">
        <v>17345</v>
      </c>
      <c r="L794" s="383"/>
      <c r="M794" s="383"/>
      <c r="N794" s="383" t="s">
        <v>17329</v>
      </c>
      <c r="O794" s="383"/>
      <c r="P794" s="383"/>
      <c r="Q794" s="383"/>
      <c r="R794" s="383"/>
      <c r="S794" s="383"/>
      <c r="T794" s="383"/>
      <c r="U794" s="383"/>
      <c r="V794" s="383"/>
      <c r="W794" s="383"/>
      <c r="X794" s="383"/>
      <c r="Y794" s="397">
        <v>40282</v>
      </c>
      <c r="Z794" s="383"/>
      <c r="AA794" s="383"/>
      <c r="AB794" s="383"/>
      <c r="AC794" s="383"/>
      <c r="AD794" s="383"/>
      <c r="AE794" s="383"/>
      <c r="AF794" s="383"/>
      <c r="AG794" s="383" t="s">
        <v>17282</v>
      </c>
      <c r="AH794" s="387">
        <v>11.10546875</v>
      </c>
      <c r="AI794" s="387">
        <v>150.94929504394531</v>
      </c>
      <c r="AJ794" s="399">
        <v>162.05476379394531</v>
      </c>
      <c r="AK794" s="399">
        <v>16.016611099243164</v>
      </c>
      <c r="AL794" s="388">
        <v>6.8529110098366153E-2</v>
      </c>
      <c r="AM794" s="383" t="s">
        <v>17283</v>
      </c>
      <c r="AN794" s="383" t="s">
        <v>17346</v>
      </c>
      <c r="AO794" s="383"/>
      <c r="AP794" s="383"/>
      <c r="AQ794" s="383"/>
      <c r="AR794" s="389"/>
    </row>
    <row r="795" spans="1:44" x14ac:dyDescent="0.25">
      <c r="A795" s="396" t="s">
        <v>17344</v>
      </c>
      <c r="B795" s="383"/>
      <c r="C795" s="383"/>
      <c r="D795" s="383"/>
      <c r="E795" s="383"/>
      <c r="F795" s="383"/>
      <c r="G795" s="383"/>
      <c r="H795" s="383"/>
      <c r="I795" s="383"/>
      <c r="J795" s="383"/>
      <c r="K795" s="383" t="s">
        <v>17345</v>
      </c>
      <c r="L795" s="383"/>
      <c r="M795" s="383"/>
      <c r="N795" s="383" t="s">
        <v>17329</v>
      </c>
      <c r="O795" s="383"/>
      <c r="P795" s="383"/>
      <c r="Q795" s="383"/>
      <c r="R795" s="383"/>
      <c r="S795" s="383"/>
      <c r="T795" s="383"/>
      <c r="U795" s="383"/>
      <c r="V795" s="383"/>
      <c r="W795" s="383"/>
      <c r="X795" s="383"/>
      <c r="Y795" s="397">
        <v>40282</v>
      </c>
      <c r="Z795" s="383"/>
      <c r="AA795" s="383"/>
      <c r="AB795" s="383"/>
      <c r="AC795" s="383"/>
      <c r="AD795" s="383"/>
      <c r="AE795" s="383"/>
      <c r="AF795" s="383"/>
      <c r="AG795" s="383" t="s">
        <v>17282</v>
      </c>
      <c r="AH795" s="387">
        <v>11.20703125</v>
      </c>
      <c r="AI795" s="387">
        <v>151.35946655273438</v>
      </c>
      <c r="AJ795" s="399">
        <v>162.56649780273438</v>
      </c>
      <c r="AK795" s="399">
        <v>16.017589569091797</v>
      </c>
      <c r="AL795" s="388">
        <v>6.8938135479790705E-2</v>
      </c>
      <c r="AM795" s="383" t="s">
        <v>17283</v>
      </c>
      <c r="AN795" s="383" t="s">
        <v>17346</v>
      </c>
      <c r="AO795" s="383"/>
      <c r="AP795" s="383"/>
      <c r="AQ795" s="383"/>
      <c r="AR795" s="389"/>
    </row>
    <row r="796" spans="1:44" x14ac:dyDescent="0.25">
      <c r="A796" s="396" t="s">
        <v>17344</v>
      </c>
      <c r="B796" s="383"/>
      <c r="C796" s="383"/>
      <c r="D796" s="383"/>
      <c r="E796" s="383"/>
      <c r="F796" s="383"/>
      <c r="G796" s="383"/>
      <c r="H796" s="383"/>
      <c r="I796" s="383"/>
      <c r="J796" s="383"/>
      <c r="K796" s="383" t="s">
        <v>17345</v>
      </c>
      <c r="L796" s="383"/>
      <c r="M796" s="383"/>
      <c r="N796" s="383" t="s">
        <v>17329</v>
      </c>
      <c r="O796" s="383"/>
      <c r="P796" s="383"/>
      <c r="Q796" s="383"/>
      <c r="R796" s="383"/>
      <c r="S796" s="383"/>
      <c r="T796" s="383"/>
      <c r="U796" s="383"/>
      <c r="V796" s="383"/>
      <c r="W796" s="383"/>
      <c r="X796" s="383"/>
      <c r="Y796" s="397">
        <v>40282</v>
      </c>
      <c r="Z796" s="383"/>
      <c r="AA796" s="383"/>
      <c r="AB796" s="383"/>
      <c r="AC796" s="383"/>
      <c r="AD796" s="383"/>
      <c r="AE796" s="383"/>
      <c r="AF796" s="383"/>
      <c r="AG796" s="383" t="s">
        <v>17282</v>
      </c>
      <c r="AH796" s="387">
        <v>11.1171875</v>
      </c>
      <c r="AI796" s="387">
        <v>151.88681030273438</v>
      </c>
      <c r="AJ796" s="399">
        <v>163.00399780273438</v>
      </c>
      <c r="AK796" s="399">
        <v>16.021984100341797</v>
      </c>
      <c r="AL796" s="388">
        <v>6.8201931546819458E-2</v>
      </c>
      <c r="AM796" s="383" t="s">
        <v>17283</v>
      </c>
      <c r="AN796" s="383" t="s">
        <v>17346</v>
      </c>
      <c r="AO796" s="383"/>
      <c r="AP796" s="383"/>
      <c r="AQ796" s="383"/>
      <c r="AR796" s="389"/>
    </row>
    <row r="797" spans="1:44" x14ac:dyDescent="0.25">
      <c r="A797" s="396" t="s">
        <v>17344</v>
      </c>
      <c r="B797" s="383"/>
      <c r="C797" s="383"/>
      <c r="D797" s="383"/>
      <c r="E797" s="383"/>
      <c r="F797" s="383"/>
      <c r="G797" s="383"/>
      <c r="H797" s="383"/>
      <c r="I797" s="383"/>
      <c r="J797" s="383"/>
      <c r="K797" s="383" t="s">
        <v>17345</v>
      </c>
      <c r="L797" s="383"/>
      <c r="M797" s="383"/>
      <c r="N797" s="383" t="s">
        <v>17329</v>
      </c>
      <c r="O797" s="383"/>
      <c r="P797" s="383"/>
      <c r="Q797" s="383"/>
      <c r="R797" s="383"/>
      <c r="S797" s="383"/>
      <c r="T797" s="383"/>
      <c r="U797" s="383"/>
      <c r="V797" s="383"/>
      <c r="W797" s="383"/>
      <c r="X797" s="383"/>
      <c r="Y797" s="397">
        <v>40282</v>
      </c>
      <c r="Z797" s="383"/>
      <c r="AA797" s="383"/>
      <c r="AB797" s="383"/>
      <c r="AC797" s="383"/>
      <c r="AD797" s="383"/>
      <c r="AE797" s="383"/>
      <c r="AF797" s="383"/>
      <c r="AG797" s="383" t="s">
        <v>17282</v>
      </c>
      <c r="AH797" s="387">
        <v>11.21875</v>
      </c>
      <c r="AI797" s="387">
        <v>151.14462280273438</v>
      </c>
      <c r="AJ797" s="399">
        <v>162.36337280273438</v>
      </c>
      <c r="AK797" s="399">
        <v>16.015636444091797</v>
      </c>
      <c r="AL797" s="388">
        <v>6.9096556731611969E-2</v>
      </c>
      <c r="AM797" s="383" t="s">
        <v>17283</v>
      </c>
      <c r="AN797" s="383" t="s">
        <v>17346</v>
      </c>
      <c r="AO797" s="383"/>
      <c r="AP797" s="383"/>
      <c r="AQ797" s="383"/>
      <c r="AR797" s="389"/>
    </row>
    <row r="798" spans="1:44" x14ac:dyDescent="0.25">
      <c r="A798" s="396" t="s">
        <v>17344</v>
      </c>
      <c r="B798" s="383"/>
      <c r="C798" s="383"/>
      <c r="D798" s="383"/>
      <c r="E798" s="383"/>
      <c r="F798" s="383"/>
      <c r="G798" s="383"/>
      <c r="H798" s="383"/>
      <c r="I798" s="383"/>
      <c r="J798" s="383"/>
      <c r="K798" s="383" t="s">
        <v>17345</v>
      </c>
      <c r="L798" s="383"/>
      <c r="M798" s="383"/>
      <c r="N798" s="383" t="s">
        <v>17329</v>
      </c>
      <c r="O798" s="383"/>
      <c r="P798" s="383"/>
      <c r="Q798" s="383"/>
      <c r="R798" s="383"/>
      <c r="S798" s="383"/>
      <c r="T798" s="383"/>
      <c r="U798" s="383"/>
      <c r="V798" s="383"/>
      <c r="W798" s="383"/>
      <c r="X798" s="383"/>
      <c r="Y798" s="397">
        <v>40282</v>
      </c>
      <c r="Z798" s="383"/>
      <c r="AA798" s="383"/>
      <c r="AB798" s="383"/>
      <c r="AC798" s="383"/>
      <c r="AD798" s="383"/>
      <c r="AE798" s="383"/>
      <c r="AF798" s="383"/>
      <c r="AG798" s="383" t="s">
        <v>17282</v>
      </c>
      <c r="AH798" s="387">
        <v>11.44140625</v>
      </c>
      <c r="AI798" s="387">
        <v>151.48446655273438</v>
      </c>
      <c r="AJ798" s="399">
        <v>162.92587280273438</v>
      </c>
      <c r="AK798" s="399">
        <v>16.013683319091797</v>
      </c>
      <c r="AL798" s="388">
        <v>7.0224612292566338E-2</v>
      </c>
      <c r="AM798" s="383" t="s">
        <v>17283</v>
      </c>
      <c r="AN798" s="383" t="s">
        <v>17346</v>
      </c>
      <c r="AO798" s="383"/>
      <c r="AP798" s="383"/>
      <c r="AQ798" s="383"/>
      <c r="AR798" s="389"/>
    </row>
    <row r="799" spans="1:44" x14ac:dyDescent="0.25">
      <c r="A799" s="396" t="s">
        <v>17344</v>
      </c>
      <c r="B799" s="383"/>
      <c r="C799" s="383"/>
      <c r="D799" s="383"/>
      <c r="E799" s="383"/>
      <c r="F799" s="383"/>
      <c r="G799" s="383"/>
      <c r="H799" s="383"/>
      <c r="I799" s="383"/>
      <c r="J799" s="383"/>
      <c r="K799" s="383" t="s">
        <v>17345</v>
      </c>
      <c r="L799" s="383"/>
      <c r="M799" s="383"/>
      <c r="N799" s="383" t="s">
        <v>17329</v>
      </c>
      <c r="O799" s="383"/>
      <c r="P799" s="383"/>
      <c r="Q799" s="383"/>
      <c r="R799" s="383"/>
      <c r="S799" s="383"/>
      <c r="T799" s="383"/>
      <c r="U799" s="383"/>
      <c r="V799" s="383"/>
      <c r="W799" s="383"/>
      <c r="X799" s="383"/>
      <c r="Y799" s="397">
        <v>40282</v>
      </c>
      <c r="Z799" s="383"/>
      <c r="AA799" s="383"/>
      <c r="AB799" s="383"/>
      <c r="AC799" s="383"/>
      <c r="AD799" s="383"/>
      <c r="AE799" s="383"/>
      <c r="AF799" s="383"/>
      <c r="AG799" s="383" t="s">
        <v>17282</v>
      </c>
      <c r="AH799" s="387">
        <v>10.98828125</v>
      </c>
      <c r="AI799" s="387">
        <v>151.03915405273438</v>
      </c>
      <c r="AJ799" s="399">
        <v>162.02743530273438</v>
      </c>
      <c r="AK799" s="399">
        <v>16.014659881591797</v>
      </c>
      <c r="AL799" s="388">
        <v>6.7817411473984873E-2</v>
      </c>
      <c r="AM799" s="383" t="s">
        <v>17283</v>
      </c>
      <c r="AN799" s="383" t="s">
        <v>17346</v>
      </c>
      <c r="AO799" s="383"/>
      <c r="AP799" s="383"/>
      <c r="AQ799" s="383"/>
      <c r="AR799" s="389"/>
    </row>
    <row r="800" spans="1:44" x14ac:dyDescent="0.25">
      <c r="A800" s="396" t="s">
        <v>17344</v>
      </c>
      <c r="B800" s="383"/>
      <c r="C800" s="383"/>
      <c r="D800" s="383"/>
      <c r="E800" s="383"/>
      <c r="F800" s="383"/>
      <c r="G800" s="383"/>
      <c r="H800" s="383"/>
      <c r="I800" s="383"/>
      <c r="J800" s="383"/>
      <c r="K800" s="383" t="s">
        <v>17345</v>
      </c>
      <c r="L800" s="383"/>
      <c r="M800" s="383"/>
      <c r="N800" s="383" t="s">
        <v>17329</v>
      </c>
      <c r="O800" s="383"/>
      <c r="P800" s="383"/>
      <c r="Q800" s="383"/>
      <c r="R800" s="383"/>
      <c r="S800" s="383"/>
      <c r="T800" s="383"/>
      <c r="U800" s="383"/>
      <c r="V800" s="383"/>
      <c r="W800" s="383"/>
      <c r="X800" s="383"/>
      <c r="Y800" s="397">
        <v>40282</v>
      </c>
      <c r="Z800" s="383"/>
      <c r="AA800" s="383"/>
      <c r="AB800" s="383"/>
      <c r="AC800" s="383"/>
      <c r="AD800" s="383"/>
      <c r="AE800" s="383"/>
      <c r="AF800" s="383"/>
      <c r="AG800" s="383" t="s">
        <v>17282</v>
      </c>
      <c r="AH800" s="387">
        <v>11.12890625</v>
      </c>
      <c r="AI800" s="387">
        <v>151.12509155273438</v>
      </c>
      <c r="AJ800" s="399">
        <v>162.25399780273438</v>
      </c>
      <c r="AK800" s="399">
        <v>16.012218475341797</v>
      </c>
      <c r="AL800" s="388">
        <v>6.8589411667565395E-2</v>
      </c>
      <c r="AM800" s="383" t="s">
        <v>17283</v>
      </c>
      <c r="AN800" s="383" t="s">
        <v>17346</v>
      </c>
      <c r="AO800" s="383"/>
      <c r="AP800" s="383"/>
      <c r="AQ800" s="383"/>
      <c r="AR800" s="389"/>
    </row>
    <row r="801" spans="1:44" x14ac:dyDescent="0.25">
      <c r="A801" s="396" t="s">
        <v>17344</v>
      </c>
      <c r="B801" s="383"/>
      <c r="C801" s="383"/>
      <c r="D801" s="383"/>
      <c r="E801" s="383"/>
      <c r="F801" s="383"/>
      <c r="G801" s="383"/>
      <c r="H801" s="383"/>
      <c r="I801" s="383"/>
      <c r="J801" s="383"/>
      <c r="K801" s="383" t="s">
        <v>17345</v>
      </c>
      <c r="L801" s="383"/>
      <c r="M801" s="383"/>
      <c r="N801" s="383" t="s">
        <v>17329</v>
      </c>
      <c r="O801" s="383"/>
      <c r="P801" s="383"/>
      <c r="Q801" s="383"/>
      <c r="R801" s="383"/>
      <c r="S801" s="383"/>
      <c r="T801" s="383"/>
      <c r="U801" s="383"/>
      <c r="V801" s="383"/>
      <c r="W801" s="383"/>
      <c r="X801" s="383"/>
      <c r="Y801" s="397">
        <v>40282</v>
      </c>
      <c r="Z801" s="383"/>
      <c r="AA801" s="383"/>
      <c r="AB801" s="383"/>
      <c r="AC801" s="383"/>
      <c r="AD801" s="383"/>
      <c r="AE801" s="383"/>
      <c r="AF801" s="383"/>
      <c r="AG801" s="383" t="s">
        <v>17282</v>
      </c>
      <c r="AH801" s="387">
        <v>11.15234375</v>
      </c>
      <c r="AI801" s="387">
        <v>151.55868530273438</v>
      </c>
      <c r="AJ801" s="399">
        <v>162.71102905273438</v>
      </c>
      <c r="AK801" s="399">
        <v>16.021007537841797</v>
      </c>
      <c r="AL801" s="388">
        <v>6.8540797848347101E-2</v>
      </c>
      <c r="AM801" s="383" t="s">
        <v>17283</v>
      </c>
      <c r="AN801" s="383" t="s">
        <v>17346</v>
      </c>
      <c r="AO801" s="383"/>
      <c r="AP801" s="383"/>
      <c r="AQ801" s="383"/>
      <c r="AR801" s="389"/>
    </row>
    <row r="802" spans="1:44" x14ac:dyDescent="0.25">
      <c r="A802" s="396" t="s">
        <v>17344</v>
      </c>
      <c r="B802" s="383"/>
      <c r="C802" s="383"/>
      <c r="D802" s="383"/>
      <c r="E802" s="383"/>
      <c r="F802" s="383"/>
      <c r="G802" s="383"/>
      <c r="H802" s="383"/>
      <c r="I802" s="383"/>
      <c r="J802" s="383"/>
      <c r="K802" s="383" t="s">
        <v>17345</v>
      </c>
      <c r="L802" s="383"/>
      <c r="M802" s="383"/>
      <c r="N802" s="383" t="s">
        <v>17329</v>
      </c>
      <c r="O802" s="383"/>
      <c r="P802" s="383"/>
      <c r="Q802" s="383"/>
      <c r="R802" s="383"/>
      <c r="S802" s="383"/>
      <c r="T802" s="383"/>
      <c r="U802" s="383"/>
      <c r="V802" s="383"/>
      <c r="W802" s="383"/>
      <c r="X802" s="383"/>
      <c r="Y802" s="397">
        <v>40282</v>
      </c>
      <c r="Z802" s="383"/>
      <c r="AA802" s="383"/>
      <c r="AB802" s="383"/>
      <c r="AC802" s="383"/>
      <c r="AD802" s="383"/>
      <c r="AE802" s="383"/>
      <c r="AF802" s="383"/>
      <c r="AG802" s="383" t="s">
        <v>17282</v>
      </c>
      <c r="AH802" s="387">
        <v>10.98046875</v>
      </c>
      <c r="AI802" s="387">
        <v>151.13681030273438</v>
      </c>
      <c r="AJ802" s="399">
        <v>162.11727905273438</v>
      </c>
      <c r="AK802" s="399">
        <v>16.016124725341797</v>
      </c>
      <c r="AL802" s="388">
        <v>6.773163733168884E-2</v>
      </c>
      <c r="AM802" s="383" t="s">
        <v>17283</v>
      </c>
      <c r="AN802" s="383" t="s">
        <v>17346</v>
      </c>
      <c r="AO802" s="383"/>
      <c r="AP802" s="383"/>
      <c r="AQ802" s="383"/>
      <c r="AR802" s="389"/>
    </row>
    <row r="803" spans="1:44" x14ac:dyDescent="0.25">
      <c r="A803" s="396" t="s">
        <v>17344</v>
      </c>
      <c r="B803" s="383"/>
      <c r="C803" s="383"/>
      <c r="D803" s="383"/>
      <c r="E803" s="383"/>
      <c r="F803" s="383"/>
      <c r="G803" s="383"/>
      <c r="H803" s="383"/>
      <c r="I803" s="383"/>
      <c r="J803" s="383"/>
      <c r="K803" s="383" t="s">
        <v>17345</v>
      </c>
      <c r="L803" s="383"/>
      <c r="M803" s="383"/>
      <c r="N803" s="383" t="s">
        <v>17329</v>
      </c>
      <c r="O803" s="383"/>
      <c r="P803" s="383"/>
      <c r="Q803" s="383"/>
      <c r="R803" s="383"/>
      <c r="S803" s="383"/>
      <c r="T803" s="383"/>
      <c r="U803" s="383"/>
      <c r="V803" s="383"/>
      <c r="W803" s="383"/>
      <c r="X803" s="383"/>
      <c r="Y803" s="397">
        <v>40282</v>
      </c>
      <c r="Z803" s="383"/>
      <c r="AA803" s="383"/>
      <c r="AB803" s="383"/>
      <c r="AC803" s="383"/>
      <c r="AD803" s="383"/>
      <c r="AE803" s="383"/>
      <c r="AF803" s="383"/>
      <c r="AG803" s="383" t="s">
        <v>17282</v>
      </c>
      <c r="AH803" s="387">
        <v>11.57421875</v>
      </c>
      <c r="AI803" s="387">
        <v>151.17196655273438</v>
      </c>
      <c r="AJ803" s="399">
        <v>162.74618530273438</v>
      </c>
      <c r="AK803" s="399">
        <v>16.018566131591797</v>
      </c>
      <c r="AL803" s="388">
        <v>7.1118218399221278E-2</v>
      </c>
      <c r="AM803" s="383" t="s">
        <v>17283</v>
      </c>
      <c r="AN803" s="383" t="s">
        <v>17346</v>
      </c>
      <c r="AO803" s="383"/>
      <c r="AP803" s="383"/>
      <c r="AQ803" s="383"/>
      <c r="AR803" s="389"/>
    </row>
    <row r="804" spans="1:44" x14ac:dyDescent="0.25">
      <c r="A804" s="396" t="s">
        <v>17344</v>
      </c>
      <c r="B804" s="383"/>
      <c r="C804" s="383"/>
      <c r="D804" s="383"/>
      <c r="E804" s="383"/>
      <c r="F804" s="383"/>
      <c r="G804" s="383"/>
      <c r="H804" s="383"/>
      <c r="I804" s="383"/>
      <c r="J804" s="383"/>
      <c r="K804" s="383" t="s">
        <v>17345</v>
      </c>
      <c r="L804" s="383"/>
      <c r="M804" s="383"/>
      <c r="N804" s="383" t="s">
        <v>17329</v>
      </c>
      <c r="O804" s="383"/>
      <c r="P804" s="383"/>
      <c r="Q804" s="383"/>
      <c r="R804" s="383"/>
      <c r="S804" s="383"/>
      <c r="T804" s="383"/>
      <c r="U804" s="383"/>
      <c r="V804" s="383"/>
      <c r="W804" s="383"/>
      <c r="X804" s="383"/>
      <c r="Y804" s="397">
        <v>40282</v>
      </c>
      <c r="Z804" s="383"/>
      <c r="AA804" s="383"/>
      <c r="AB804" s="383"/>
      <c r="AC804" s="383"/>
      <c r="AD804" s="383"/>
      <c r="AE804" s="383"/>
      <c r="AF804" s="383"/>
      <c r="AG804" s="383" t="s">
        <v>17282</v>
      </c>
      <c r="AH804" s="387">
        <v>10.82421875</v>
      </c>
      <c r="AI804" s="387">
        <v>151.50791931152344</v>
      </c>
      <c r="AJ804" s="399">
        <v>162.33213806152344</v>
      </c>
      <c r="AK804" s="399">
        <v>16.01905632019043</v>
      </c>
      <c r="AL804" s="388">
        <v>6.6679456571302295E-2</v>
      </c>
      <c r="AM804" s="383" t="s">
        <v>17283</v>
      </c>
      <c r="AN804" s="383" t="s">
        <v>17346</v>
      </c>
      <c r="AO804" s="383"/>
      <c r="AP804" s="383"/>
      <c r="AQ804" s="383"/>
      <c r="AR804" s="389"/>
    </row>
    <row r="805" spans="1:44" x14ac:dyDescent="0.25">
      <c r="A805" s="396" t="s">
        <v>17344</v>
      </c>
      <c r="B805" s="383"/>
      <c r="C805" s="383"/>
      <c r="D805" s="383"/>
      <c r="E805" s="383"/>
      <c r="F805" s="383"/>
      <c r="G805" s="383"/>
      <c r="H805" s="383"/>
      <c r="I805" s="383"/>
      <c r="J805" s="383"/>
      <c r="K805" s="383" t="s">
        <v>17345</v>
      </c>
      <c r="L805" s="383"/>
      <c r="M805" s="383"/>
      <c r="N805" s="383" t="s">
        <v>17329</v>
      </c>
      <c r="O805" s="383"/>
      <c r="P805" s="383"/>
      <c r="Q805" s="383"/>
      <c r="R805" s="383"/>
      <c r="S805" s="383"/>
      <c r="T805" s="383"/>
      <c r="U805" s="383"/>
      <c r="V805" s="383"/>
      <c r="W805" s="383"/>
      <c r="X805" s="383"/>
      <c r="Y805" s="397">
        <v>40282</v>
      </c>
      <c r="Z805" s="383"/>
      <c r="AA805" s="383"/>
      <c r="AB805" s="383"/>
      <c r="AC805" s="383"/>
      <c r="AD805" s="383"/>
      <c r="AE805" s="383"/>
      <c r="AF805" s="383"/>
      <c r="AG805" s="383" t="s">
        <v>17282</v>
      </c>
      <c r="AH805" s="387">
        <v>10.84765625</v>
      </c>
      <c r="AI805" s="387">
        <v>151.88682556152344</v>
      </c>
      <c r="AJ805" s="399">
        <v>162.73448181152344</v>
      </c>
      <c r="AK805" s="399">
        <v>16.01954460144043</v>
      </c>
      <c r="AL805" s="388">
        <v>6.6658621634741108E-2</v>
      </c>
      <c r="AM805" s="383" t="s">
        <v>17283</v>
      </c>
      <c r="AN805" s="383" t="s">
        <v>17346</v>
      </c>
      <c r="AO805" s="383"/>
      <c r="AP805" s="383"/>
      <c r="AQ805" s="383"/>
      <c r="AR805" s="389"/>
    </row>
    <row r="806" spans="1:44" x14ac:dyDescent="0.25">
      <c r="A806" s="396" t="s">
        <v>17344</v>
      </c>
      <c r="B806" s="383"/>
      <c r="C806" s="383"/>
      <c r="D806" s="383"/>
      <c r="E806" s="383"/>
      <c r="F806" s="383"/>
      <c r="G806" s="383"/>
      <c r="H806" s="383"/>
      <c r="I806" s="383"/>
      <c r="J806" s="383"/>
      <c r="K806" s="383" t="s">
        <v>17345</v>
      </c>
      <c r="L806" s="383"/>
      <c r="M806" s="383"/>
      <c r="N806" s="383" t="s">
        <v>17329</v>
      </c>
      <c r="O806" s="383"/>
      <c r="P806" s="383"/>
      <c r="Q806" s="383"/>
      <c r="R806" s="383"/>
      <c r="S806" s="383"/>
      <c r="T806" s="383"/>
      <c r="U806" s="383"/>
      <c r="V806" s="383"/>
      <c r="W806" s="383"/>
      <c r="X806" s="383"/>
      <c r="Y806" s="397">
        <v>40282</v>
      </c>
      <c r="Z806" s="383"/>
      <c r="AA806" s="383"/>
      <c r="AB806" s="383"/>
      <c r="AC806" s="383"/>
      <c r="AD806" s="383"/>
      <c r="AE806" s="383"/>
      <c r="AF806" s="383"/>
      <c r="AG806" s="383" t="s">
        <v>17282</v>
      </c>
      <c r="AH806" s="387">
        <v>10.93359375</v>
      </c>
      <c r="AI806" s="387">
        <v>152.28135681152344</v>
      </c>
      <c r="AJ806" s="399">
        <v>163.21495056152344</v>
      </c>
      <c r="AK806" s="399">
        <v>16.01563835144043</v>
      </c>
      <c r="AL806" s="388">
        <v>6.6988922965599357E-2</v>
      </c>
      <c r="AM806" s="383" t="s">
        <v>17283</v>
      </c>
      <c r="AN806" s="383" t="s">
        <v>17346</v>
      </c>
      <c r="AO806" s="383"/>
      <c r="AP806" s="383"/>
      <c r="AQ806" s="383"/>
      <c r="AR806" s="389"/>
    </row>
    <row r="807" spans="1:44" x14ac:dyDescent="0.25">
      <c r="A807" s="396" t="s">
        <v>17344</v>
      </c>
      <c r="B807" s="383"/>
      <c r="C807" s="383"/>
      <c r="D807" s="383"/>
      <c r="E807" s="383"/>
      <c r="F807" s="383"/>
      <c r="G807" s="383"/>
      <c r="H807" s="383"/>
      <c r="I807" s="383"/>
      <c r="J807" s="383"/>
      <c r="K807" s="383" t="s">
        <v>17345</v>
      </c>
      <c r="L807" s="383"/>
      <c r="M807" s="383"/>
      <c r="N807" s="383" t="s">
        <v>17329</v>
      </c>
      <c r="O807" s="383"/>
      <c r="P807" s="383"/>
      <c r="Q807" s="383"/>
      <c r="R807" s="383"/>
      <c r="S807" s="383"/>
      <c r="T807" s="383"/>
      <c r="U807" s="383"/>
      <c r="V807" s="383"/>
      <c r="W807" s="383"/>
      <c r="X807" s="383"/>
      <c r="Y807" s="397">
        <v>40282</v>
      </c>
      <c r="Z807" s="383"/>
      <c r="AA807" s="383"/>
      <c r="AB807" s="383"/>
      <c r="AC807" s="383"/>
      <c r="AD807" s="383"/>
      <c r="AE807" s="383"/>
      <c r="AF807" s="383"/>
      <c r="AG807" s="383" t="s">
        <v>17282</v>
      </c>
      <c r="AH807" s="387">
        <v>10.4375</v>
      </c>
      <c r="AI807" s="387">
        <v>152.96495056152344</v>
      </c>
      <c r="AJ807" s="399">
        <v>163.40245056152344</v>
      </c>
      <c r="AK807" s="399">
        <v>16.01466178894043</v>
      </c>
      <c r="AL807" s="388">
        <v>6.3876031015031365E-2</v>
      </c>
      <c r="AM807" s="383" t="s">
        <v>17283</v>
      </c>
      <c r="AN807" s="383" t="s">
        <v>17346</v>
      </c>
      <c r="AO807" s="383"/>
      <c r="AP807" s="383"/>
      <c r="AQ807" s="383"/>
      <c r="AR807" s="389"/>
    </row>
    <row r="808" spans="1:44" x14ac:dyDescent="0.25">
      <c r="A808" s="396" t="s">
        <v>17344</v>
      </c>
      <c r="B808" s="383"/>
      <c r="C808" s="383"/>
      <c r="D808" s="383"/>
      <c r="E808" s="383"/>
      <c r="F808" s="383"/>
      <c r="G808" s="383"/>
      <c r="H808" s="383"/>
      <c r="I808" s="383"/>
      <c r="J808" s="383"/>
      <c r="K808" s="383" t="s">
        <v>17345</v>
      </c>
      <c r="L808" s="383"/>
      <c r="M808" s="383"/>
      <c r="N808" s="383" t="s">
        <v>17329</v>
      </c>
      <c r="O808" s="383"/>
      <c r="P808" s="383"/>
      <c r="Q808" s="383"/>
      <c r="R808" s="383"/>
      <c r="S808" s="383"/>
      <c r="T808" s="383"/>
      <c r="U808" s="383"/>
      <c r="V808" s="383"/>
      <c r="W808" s="383"/>
      <c r="X808" s="383"/>
      <c r="Y808" s="397">
        <v>40282</v>
      </c>
      <c r="Z808" s="383"/>
      <c r="AA808" s="383"/>
      <c r="AB808" s="383"/>
      <c r="AC808" s="383"/>
      <c r="AD808" s="383"/>
      <c r="AE808" s="383"/>
      <c r="AF808" s="383"/>
      <c r="AG808" s="383" t="s">
        <v>17282</v>
      </c>
      <c r="AH808" s="387">
        <v>10.69921875</v>
      </c>
      <c r="AI808" s="387">
        <v>152.47276306152344</v>
      </c>
      <c r="AJ808" s="399">
        <v>163.17198181152344</v>
      </c>
      <c r="AK808" s="399">
        <v>16.02052116394043</v>
      </c>
      <c r="AL808" s="388">
        <v>6.5570195515296525E-2</v>
      </c>
      <c r="AM808" s="383" t="s">
        <v>17283</v>
      </c>
      <c r="AN808" s="383" t="s">
        <v>17346</v>
      </c>
      <c r="AO808" s="383"/>
      <c r="AP808" s="383"/>
      <c r="AQ808" s="383"/>
      <c r="AR808" s="389"/>
    </row>
    <row r="809" spans="1:44" x14ac:dyDescent="0.25">
      <c r="A809" s="396" t="s">
        <v>17344</v>
      </c>
      <c r="B809" s="383"/>
      <c r="C809" s="383"/>
      <c r="D809" s="383"/>
      <c r="E809" s="383"/>
      <c r="F809" s="383"/>
      <c r="G809" s="383"/>
      <c r="H809" s="383"/>
      <c r="I809" s="383"/>
      <c r="J809" s="383"/>
      <c r="K809" s="383" t="s">
        <v>17345</v>
      </c>
      <c r="L809" s="383"/>
      <c r="M809" s="383"/>
      <c r="N809" s="383" t="s">
        <v>17329</v>
      </c>
      <c r="O809" s="383"/>
      <c r="P809" s="383"/>
      <c r="Q809" s="383"/>
      <c r="R809" s="383"/>
      <c r="S809" s="383"/>
      <c r="T809" s="383"/>
      <c r="U809" s="383"/>
      <c r="V809" s="383"/>
      <c r="W809" s="383"/>
      <c r="X809" s="383"/>
      <c r="Y809" s="397">
        <v>40282</v>
      </c>
      <c r="Z809" s="383"/>
      <c r="AA809" s="383"/>
      <c r="AB809" s="383"/>
      <c r="AC809" s="383"/>
      <c r="AD809" s="383"/>
      <c r="AE809" s="383"/>
      <c r="AF809" s="383"/>
      <c r="AG809" s="383" t="s">
        <v>17282</v>
      </c>
      <c r="AH809" s="387">
        <v>11.15234375</v>
      </c>
      <c r="AI809" s="387">
        <v>151.56260681152344</v>
      </c>
      <c r="AJ809" s="399">
        <v>162.71495056152344</v>
      </c>
      <c r="AK809" s="399">
        <v>16.01856803894043</v>
      </c>
      <c r="AL809" s="388">
        <v>6.8539145982060429E-2</v>
      </c>
      <c r="AM809" s="383" t="s">
        <v>17283</v>
      </c>
      <c r="AN809" s="383" t="s">
        <v>17346</v>
      </c>
      <c r="AO809" s="383"/>
      <c r="AP809" s="383"/>
      <c r="AQ809" s="383"/>
      <c r="AR809" s="389"/>
    </row>
    <row r="810" spans="1:44" x14ac:dyDescent="0.25">
      <c r="A810" s="396" t="s">
        <v>17344</v>
      </c>
      <c r="B810" s="383"/>
      <c r="C810" s="383"/>
      <c r="D810" s="383"/>
      <c r="E810" s="383"/>
      <c r="F810" s="383"/>
      <c r="G810" s="383"/>
      <c r="H810" s="383"/>
      <c r="I810" s="383"/>
      <c r="J810" s="383"/>
      <c r="K810" s="383" t="s">
        <v>17345</v>
      </c>
      <c r="L810" s="383"/>
      <c r="M810" s="383"/>
      <c r="N810" s="383" t="s">
        <v>17329</v>
      </c>
      <c r="O810" s="383"/>
      <c r="P810" s="383"/>
      <c r="Q810" s="383"/>
      <c r="R810" s="383"/>
      <c r="S810" s="383"/>
      <c r="T810" s="383"/>
      <c r="U810" s="383"/>
      <c r="V810" s="383"/>
      <c r="W810" s="383"/>
      <c r="X810" s="383"/>
      <c r="Y810" s="397">
        <v>40282</v>
      </c>
      <c r="Z810" s="383"/>
      <c r="AA810" s="383"/>
      <c r="AB810" s="383"/>
      <c r="AC810" s="383"/>
      <c r="AD810" s="383"/>
      <c r="AE810" s="383"/>
      <c r="AF810" s="383"/>
      <c r="AG810" s="383" t="s">
        <v>17282</v>
      </c>
      <c r="AH810" s="387">
        <v>11.07421875</v>
      </c>
      <c r="AI810" s="387">
        <v>152.08995056152344</v>
      </c>
      <c r="AJ810" s="399">
        <v>163.16416931152344</v>
      </c>
      <c r="AK810" s="399">
        <v>16.01417350769043</v>
      </c>
      <c r="AL810" s="388">
        <v>6.7871633807397969E-2</v>
      </c>
      <c r="AM810" s="383" t="s">
        <v>17283</v>
      </c>
      <c r="AN810" s="383" t="s">
        <v>17346</v>
      </c>
      <c r="AO810" s="383"/>
      <c r="AP810" s="383"/>
      <c r="AQ810" s="383"/>
      <c r="AR810" s="389"/>
    </row>
    <row r="811" spans="1:44" x14ac:dyDescent="0.25">
      <c r="A811" s="396" t="s">
        <v>17344</v>
      </c>
      <c r="B811" s="383"/>
      <c r="C811" s="383"/>
      <c r="D811" s="383"/>
      <c r="E811" s="383"/>
      <c r="F811" s="383"/>
      <c r="G811" s="383"/>
      <c r="H811" s="383"/>
      <c r="I811" s="383"/>
      <c r="J811" s="383"/>
      <c r="K811" s="383" t="s">
        <v>17345</v>
      </c>
      <c r="L811" s="383"/>
      <c r="M811" s="383"/>
      <c r="N811" s="383" t="s">
        <v>17329</v>
      </c>
      <c r="O811" s="383"/>
      <c r="P811" s="383"/>
      <c r="Q811" s="383"/>
      <c r="R811" s="383"/>
      <c r="S811" s="383"/>
      <c r="T811" s="383"/>
      <c r="U811" s="383"/>
      <c r="V811" s="383"/>
      <c r="W811" s="383"/>
      <c r="X811" s="383"/>
      <c r="Y811" s="397">
        <v>40282</v>
      </c>
      <c r="Z811" s="383"/>
      <c r="AA811" s="383"/>
      <c r="AB811" s="383"/>
      <c r="AC811" s="383"/>
      <c r="AD811" s="383"/>
      <c r="AE811" s="383"/>
      <c r="AF811" s="383"/>
      <c r="AG811" s="383" t="s">
        <v>17282</v>
      </c>
      <c r="AH811" s="387">
        <v>11.10546875</v>
      </c>
      <c r="AI811" s="387">
        <v>152.08995056152344</v>
      </c>
      <c r="AJ811" s="399">
        <v>163.19541931152344</v>
      </c>
      <c r="AK811" s="399">
        <v>16.01124382019043</v>
      </c>
      <c r="AL811" s="388">
        <v>6.8050125407017645E-2</v>
      </c>
      <c r="AM811" s="383" t="s">
        <v>17283</v>
      </c>
      <c r="AN811" s="383" t="s">
        <v>17346</v>
      </c>
      <c r="AO811" s="383"/>
      <c r="AP811" s="383"/>
      <c r="AQ811" s="383"/>
      <c r="AR811" s="389"/>
    </row>
    <row r="812" spans="1:44" x14ac:dyDescent="0.25">
      <c r="A812" s="396" t="s">
        <v>17344</v>
      </c>
      <c r="B812" s="383"/>
      <c r="C812" s="383"/>
      <c r="D812" s="383"/>
      <c r="E812" s="383"/>
      <c r="F812" s="383"/>
      <c r="G812" s="383"/>
      <c r="H812" s="383"/>
      <c r="I812" s="383"/>
      <c r="J812" s="383"/>
      <c r="K812" s="383" t="s">
        <v>17345</v>
      </c>
      <c r="L812" s="383"/>
      <c r="M812" s="383"/>
      <c r="N812" s="383" t="s">
        <v>17329</v>
      </c>
      <c r="O812" s="383"/>
      <c r="P812" s="383"/>
      <c r="Q812" s="383"/>
      <c r="R812" s="383"/>
      <c r="S812" s="383"/>
      <c r="T812" s="383"/>
      <c r="U812" s="383"/>
      <c r="V812" s="383"/>
      <c r="W812" s="383"/>
      <c r="X812" s="383"/>
      <c r="Y812" s="397">
        <v>40282</v>
      </c>
      <c r="Z812" s="383"/>
      <c r="AA812" s="383"/>
      <c r="AB812" s="383"/>
      <c r="AC812" s="383"/>
      <c r="AD812" s="383"/>
      <c r="AE812" s="383"/>
      <c r="AF812" s="383"/>
      <c r="AG812" s="383" t="s">
        <v>17282</v>
      </c>
      <c r="AH812" s="387">
        <v>10.78125</v>
      </c>
      <c r="AI812" s="387">
        <v>152.13682556152344</v>
      </c>
      <c r="AJ812" s="399">
        <v>162.91807556152344</v>
      </c>
      <c r="AK812" s="399">
        <v>16.02345085144043</v>
      </c>
      <c r="AL812" s="388">
        <v>6.6175898302509903E-2</v>
      </c>
      <c r="AM812" s="383" t="s">
        <v>17283</v>
      </c>
      <c r="AN812" s="383" t="s">
        <v>17346</v>
      </c>
      <c r="AO812" s="383"/>
      <c r="AP812" s="383"/>
      <c r="AQ812" s="383"/>
      <c r="AR812" s="389"/>
    </row>
    <row r="813" spans="1:44" x14ac:dyDescent="0.25">
      <c r="A813" s="396" t="s">
        <v>17344</v>
      </c>
      <c r="B813" s="383"/>
      <c r="C813" s="383"/>
      <c r="D813" s="383"/>
      <c r="E813" s="383"/>
      <c r="F813" s="383"/>
      <c r="G813" s="383"/>
      <c r="H813" s="383"/>
      <c r="I813" s="383"/>
      <c r="J813" s="383"/>
      <c r="K813" s="383" t="s">
        <v>17345</v>
      </c>
      <c r="L813" s="383"/>
      <c r="M813" s="383"/>
      <c r="N813" s="383" t="s">
        <v>17329</v>
      </c>
      <c r="O813" s="383"/>
      <c r="P813" s="383"/>
      <c r="Q813" s="383"/>
      <c r="R813" s="383"/>
      <c r="S813" s="383"/>
      <c r="T813" s="383"/>
      <c r="U813" s="383"/>
      <c r="V813" s="383"/>
      <c r="W813" s="383"/>
      <c r="X813" s="383"/>
      <c r="Y813" s="397">
        <v>40282</v>
      </c>
      <c r="Z813" s="383"/>
      <c r="AA813" s="383"/>
      <c r="AB813" s="383"/>
      <c r="AC813" s="383"/>
      <c r="AD813" s="383"/>
      <c r="AE813" s="383"/>
      <c r="AF813" s="383"/>
      <c r="AG813" s="383" t="s">
        <v>17282</v>
      </c>
      <c r="AH813" s="387">
        <v>10.859375</v>
      </c>
      <c r="AI813" s="387">
        <v>151.53515625</v>
      </c>
      <c r="AJ813" s="399">
        <v>162.39453125</v>
      </c>
      <c r="AK813" s="399">
        <v>16.02392578125</v>
      </c>
      <c r="AL813" s="388">
        <v>6.6870324489452293E-2</v>
      </c>
      <c r="AM813" s="383" t="s">
        <v>17283</v>
      </c>
      <c r="AN813" s="383" t="s">
        <v>17346</v>
      </c>
      <c r="AO813" s="383"/>
      <c r="AP813" s="383"/>
      <c r="AQ813" s="383"/>
      <c r="AR813" s="389"/>
    </row>
    <row r="814" spans="1:44" x14ac:dyDescent="0.25">
      <c r="A814" s="396" t="s">
        <v>17344</v>
      </c>
      <c r="B814" s="383"/>
      <c r="C814" s="383"/>
      <c r="D814" s="383"/>
      <c r="E814" s="383"/>
      <c r="F814" s="383"/>
      <c r="G814" s="383"/>
      <c r="H814" s="383"/>
      <c r="I814" s="383"/>
      <c r="J814" s="383"/>
      <c r="K814" s="383" t="s">
        <v>17345</v>
      </c>
      <c r="L814" s="383"/>
      <c r="M814" s="383"/>
      <c r="N814" s="383" t="s">
        <v>17329</v>
      </c>
      <c r="O814" s="383"/>
      <c r="P814" s="383"/>
      <c r="Q814" s="383"/>
      <c r="R814" s="383"/>
      <c r="S814" s="383"/>
      <c r="T814" s="383"/>
      <c r="U814" s="383"/>
      <c r="V814" s="383"/>
      <c r="W814" s="383"/>
      <c r="X814" s="383"/>
      <c r="Y814" s="397">
        <v>40282</v>
      </c>
      <c r="Z814" s="383"/>
      <c r="AA814" s="383"/>
      <c r="AB814" s="383"/>
      <c r="AC814" s="383"/>
      <c r="AD814" s="383"/>
      <c r="AE814" s="383"/>
      <c r="AF814" s="383"/>
      <c r="AG814" s="383" t="s">
        <v>17282</v>
      </c>
      <c r="AH814" s="387">
        <v>10.57421875</v>
      </c>
      <c r="AI814" s="387">
        <v>152.28515625</v>
      </c>
      <c r="AJ814" s="399">
        <v>162.859375</v>
      </c>
      <c r="AK814" s="399">
        <v>16.01708984375</v>
      </c>
      <c r="AL814" s="388">
        <v>6.4928523457737697E-2</v>
      </c>
      <c r="AM814" s="383" t="s">
        <v>17283</v>
      </c>
      <c r="AN814" s="383" t="s">
        <v>17346</v>
      </c>
      <c r="AO814" s="383"/>
      <c r="AP814" s="383"/>
      <c r="AQ814" s="383"/>
      <c r="AR814" s="389"/>
    </row>
    <row r="815" spans="1:44" x14ac:dyDescent="0.25">
      <c r="A815" s="396" t="s">
        <v>17344</v>
      </c>
      <c r="B815" s="383"/>
      <c r="C815" s="383"/>
      <c r="D815" s="383"/>
      <c r="E815" s="383"/>
      <c r="F815" s="383"/>
      <c r="G815" s="383"/>
      <c r="H815" s="383"/>
      <c r="I815" s="383"/>
      <c r="J815" s="383"/>
      <c r="K815" s="383" t="s">
        <v>17345</v>
      </c>
      <c r="L815" s="383"/>
      <c r="M815" s="383"/>
      <c r="N815" s="383" t="s">
        <v>17329</v>
      </c>
      <c r="O815" s="383"/>
      <c r="P815" s="383"/>
      <c r="Q815" s="383"/>
      <c r="R815" s="383"/>
      <c r="S815" s="383"/>
      <c r="T815" s="383"/>
      <c r="U815" s="383"/>
      <c r="V815" s="383"/>
      <c r="W815" s="383"/>
      <c r="X815" s="383"/>
      <c r="Y815" s="397">
        <v>40282</v>
      </c>
      <c r="Z815" s="383"/>
      <c r="AA815" s="383"/>
      <c r="AB815" s="383"/>
      <c r="AC815" s="383"/>
      <c r="AD815" s="383"/>
      <c r="AE815" s="383"/>
      <c r="AF815" s="383"/>
      <c r="AG815" s="383" t="s">
        <v>17282</v>
      </c>
      <c r="AH815" s="387">
        <v>10.83203125</v>
      </c>
      <c r="AI815" s="387">
        <v>152.21484375</v>
      </c>
      <c r="AJ815" s="399">
        <v>163.046875</v>
      </c>
      <c r="AK815" s="399">
        <v>16.01513671875</v>
      </c>
      <c r="AL815" s="388">
        <v>6.6435074269286062E-2</v>
      </c>
      <c r="AM815" s="383" t="s">
        <v>17283</v>
      </c>
      <c r="AN815" s="383" t="s">
        <v>17346</v>
      </c>
      <c r="AO815" s="383"/>
      <c r="AP815" s="383"/>
      <c r="AQ815" s="383"/>
      <c r="AR815" s="389"/>
    </row>
    <row r="816" spans="1:44" x14ac:dyDescent="0.25">
      <c r="A816" s="396" t="s">
        <v>17344</v>
      </c>
      <c r="B816" s="383"/>
      <c r="C816" s="383"/>
      <c r="D816" s="383"/>
      <c r="E816" s="383"/>
      <c r="F816" s="383"/>
      <c r="G816" s="383"/>
      <c r="H816" s="383"/>
      <c r="I816" s="383"/>
      <c r="J816" s="383"/>
      <c r="K816" s="383" t="s">
        <v>17345</v>
      </c>
      <c r="L816" s="383"/>
      <c r="M816" s="383"/>
      <c r="N816" s="383" t="s">
        <v>17329</v>
      </c>
      <c r="O816" s="383"/>
      <c r="P816" s="383"/>
      <c r="Q816" s="383"/>
      <c r="R816" s="383"/>
      <c r="S816" s="383"/>
      <c r="T816" s="383"/>
      <c r="U816" s="383"/>
      <c r="V816" s="383"/>
      <c r="W816" s="383"/>
      <c r="X816" s="383"/>
      <c r="Y816" s="397">
        <v>40282</v>
      </c>
      <c r="Z816" s="383"/>
      <c r="AA816" s="383"/>
      <c r="AB816" s="383"/>
      <c r="AC816" s="383"/>
      <c r="AD816" s="383"/>
      <c r="AE816" s="383"/>
      <c r="AF816" s="383"/>
      <c r="AG816" s="383" t="s">
        <v>17282</v>
      </c>
      <c r="AH816" s="387">
        <v>11.0703125</v>
      </c>
      <c r="AI816" s="387">
        <v>152.08203125</v>
      </c>
      <c r="AJ816" s="399">
        <v>163.15234375</v>
      </c>
      <c r="AK816" s="399">
        <v>16.01611328125</v>
      </c>
      <c r="AL816" s="388">
        <v>6.785261091292169E-2</v>
      </c>
      <c r="AM816" s="383" t="s">
        <v>17283</v>
      </c>
      <c r="AN816" s="383" t="s">
        <v>17346</v>
      </c>
      <c r="AO816" s="383"/>
      <c r="AP816" s="383"/>
      <c r="AQ816" s="383"/>
      <c r="AR816" s="389"/>
    </row>
    <row r="817" spans="1:44" x14ac:dyDescent="0.25">
      <c r="A817" s="396" t="s">
        <v>17344</v>
      </c>
      <c r="B817" s="383"/>
      <c r="C817" s="383"/>
      <c r="D817" s="383"/>
      <c r="E817" s="383"/>
      <c r="F817" s="383"/>
      <c r="G817" s="383"/>
      <c r="H817" s="383"/>
      <c r="I817" s="383"/>
      <c r="J817" s="383"/>
      <c r="K817" s="383" t="s">
        <v>17345</v>
      </c>
      <c r="L817" s="383"/>
      <c r="M817" s="383"/>
      <c r="N817" s="383" t="s">
        <v>17329</v>
      </c>
      <c r="O817" s="383"/>
      <c r="P817" s="383"/>
      <c r="Q817" s="383"/>
      <c r="R817" s="383"/>
      <c r="S817" s="383"/>
      <c r="T817" s="383"/>
      <c r="U817" s="383"/>
      <c r="V817" s="383"/>
      <c r="W817" s="383"/>
      <c r="X817" s="383"/>
      <c r="Y817" s="397">
        <v>40282</v>
      </c>
      <c r="Z817" s="383"/>
      <c r="AA817" s="383"/>
      <c r="AB817" s="383"/>
      <c r="AC817" s="383"/>
      <c r="AD817" s="383"/>
      <c r="AE817" s="383"/>
      <c r="AF817" s="383"/>
      <c r="AG817" s="383" t="s">
        <v>17282</v>
      </c>
      <c r="AH817" s="387">
        <v>11.0625</v>
      </c>
      <c r="AI817" s="387">
        <v>151.93359375</v>
      </c>
      <c r="AJ817" s="399">
        <v>162.99609375</v>
      </c>
      <c r="AK817" s="399">
        <v>16.0126953125</v>
      </c>
      <c r="AL817" s="388">
        <v>6.7869724638723122E-2</v>
      </c>
      <c r="AM817" s="383" t="s">
        <v>17283</v>
      </c>
      <c r="AN817" s="383" t="s">
        <v>17346</v>
      </c>
      <c r="AO817" s="383"/>
      <c r="AP817" s="383"/>
      <c r="AQ817" s="383"/>
      <c r="AR817" s="389"/>
    </row>
    <row r="818" spans="1:44" x14ac:dyDescent="0.25">
      <c r="A818" s="396" t="s">
        <v>17344</v>
      </c>
      <c r="B818" s="383"/>
      <c r="C818" s="383"/>
      <c r="D818" s="383"/>
      <c r="E818" s="383"/>
      <c r="F818" s="383"/>
      <c r="G818" s="383"/>
      <c r="H818" s="383"/>
      <c r="I818" s="383"/>
      <c r="J818" s="383"/>
      <c r="K818" s="383" t="s">
        <v>17345</v>
      </c>
      <c r="L818" s="383"/>
      <c r="M818" s="383"/>
      <c r="N818" s="383" t="s">
        <v>17329</v>
      </c>
      <c r="O818" s="383"/>
      <c r="P818" s="383"/>
      <c r="Q818" s="383"/>
      <c r="R818" s="383"/>
      <c r="S818" s="383"/>
      <c r="T818" s="383"/>
      <c r="U818" s="383"/>
      <c r="V818" s="383"/>
      <c r="W818" s="383"/>
      <c r="X818" s="383"/>
      <c r="Y818" s="397">
        <v>40282</v>
      </c>
      <c r="Z818" s="383"/>
      <c r="AA818" s="383"/>
      <c r="AB818" s="383"/>
      <c r="AC818" s="383"/>
      <c r="AD818" s="383"/>
      <c r="AE818" s="383"/>
      <c r="AF818" s="383"/>
      <c r="AG818" s="383" t="s">
        <v>17282</v>
      </c>
      <c r="AH818" s="387">
        <v>10.9921875</v>
      </c>
      <c r="AI818" s="387">
        <v>152.1328125</v>
      </c>
      <c r="AJ818" s="399">
        <v>163.125</v>
      </c>
      <c r="AK818" s="399">
        <v>16.013671875</v>
      </c>
      <c r="AL818" s="388">
        <v>6.7385057471264373E-2</v>
      </c>
      <c r="AM818" s="383" t="s">
        <v>17283</v>
      </c>
      <c r="AN818" s="383" t="s">
        <v>17346</v>
      </c>
      <c r="AO818" s="383"/>
      <c r="AP818" s="383"/>
      <c r="AQ818" s="383"/>
      <c r="AR818" s="389"/>
    </row>
    <row r="819" spans="1:44" x14ac:dyDescent="0.25">
      <c r="A819" s="396" t="s">
        <v>17344</v>
      </c>
      <c r="B819" s="383"/>
      <c r="C819" s="383"/>
      <c r="D819" s="383"/>
      <c r="E819" s="383"/>
      <c r="F819" s="383"/>
      <c r="G819" s="383"/>
      <c r="H819" s="383"/>
      <c r="I819" s="383"/>
      <c r="J819" s="383"/>
      <c r="K819" s="383" t="s">
        <v>17345</v>
      </c>
      <c r="L819" s="383"/>
      <c r="M819" s="383"/>
      <c r="N819" s="383" t="s">
        <v>17329</v>
      </c>
      <c r="O819" s="383"/>
      <c r="P819" s="383"/>
      <c r="Q819" s="383"/>
      <c r="R819" s="383"/>
      <c r="S819" s="383"/>
      <c r="T819" s="383"/>
      <c r="U819" s="383"/>
      <c r="V819" s="383"/>
      <c r="W819" s="383"/>
      <c r="X819" s="383"/>
      <c r="Y819" s="397">
        <v>40282</v>
      </c>
      <c r="Z819" s="383"/>
      <c r="AA819" s="383"/>
      <c r="AB819" s="383"/>
      <c r="AC819" s="383"/>
      <c r="AD819" s="383"/>
      <c r="AE819" s="383"/>
      <c r="AF819" s="383"/>
      <c r="AG819" s="383" t="s">
        <v>17282</v>
      </c>
      <c r="AH819" s="387">
        <v>10.7890625</v>
      </c>
      <c r="AI819" s="387">
        <v>152.03515625</v>
      </c>
      <c r="AJ819" s="399">
        <v>162.82421875</v>
      </c>
      <c r="AK819" s="399">
        <v>16.01513671875</v>
      </c>
      <c r="AL819" s="388">
        <v>6.626202528608785E-2</v>
      </c>
      <c r="AM819" s="383" t="s">
        <v>17283</v>
      </c>
      <c r="AN819" s="383" t="s">
        <v>17346</v>
      </c>
      <c r="AO819" s="383"/>
      <c r="AP819" s="383"/>
      <c r="AQ819" s="383"/>
      <c r="AR819" s="389"/>
    </row>
    <row r="820" spans="1:44" x14ac:dyDescent="0.25">
      <c r="A820" s="396" t="s">
        <v>17344</v>
      </c>
      <c r="B820" s="383"/>
      <c r="C820" s="383"/>
      <c r="D820" s="383"/>
      <c r="E820" s="383"/>
      <c r="F820" s="383"/>
      <c r="G820" s="383"/>
      <c r="H820" s="383"/>
      <c r="I820" s="383"/>
      <c r="J820" s="383"/>
      <c r="K820" s="383" t="s">
        <v>17345</v>
      </c>
      <c r="L820" s="383"/>
      <c r="M820" s="383"/>
      <c r="N820" s="383" t="s">
        <v>17329</v>
      </c>
      <c r="O820" s="383"/>
      <c r="P820" s="383"/>
      <c r="Q820" s="383"/>
      <c r="R820" s="383"/>
      <c r="S820" s="383"/>
      <c r="T820" s="383"/>
      <c r="U820" s="383"/>
      <c r="V820" s="383"/>
      <c r="W820" s="383"/>
      <c r="X820" s="383"/>
      <c r="Y820" s="397">
        <v>40282</v>
      </c>
      <c r="Z820" s="383"/>
      <c r="AA820" s="383"/>
      <c r="AB820" s="383"/>
      <c r="AC820" s="383"/>
      <c r="AD820" s="383"/>
      <c r="AE820" s="383"/>
      <c r="AF820" s="383"/>
      <c r="AG820" s="383" t="s">
        <v>17282</v>
      </c>
      <c r="AH820" s="387">
        <v>11.55859375</v>
      </c>
      <c r="AI820" s="387">
        <v>151.60546875</v>
      </c>
      <c r="AJ820" s="399">
        <v>163.1640625</v>
      </c>
      <c r="AK820" s="399">
        <v>16.02392578125</v>
      </c>
      <c r="AL820" s="388">
        <v>7.0840316016279631E-2</v>
      </c>
      <c r="AM820" s="383" t="s">
        <v>17283</v>
      </c>
      <c r="AN820" s="383" t="s">
        <v>17346</v>
      </c>
      <c r="AO820" s="383"/>
      <c r="AP820" s="383"/>
      <c r="AQ820" s="383"/>
      <c r="AR820" s="389"/>
    </row>
    <row r="821" spans="1:44" x14ac:dyDescent="0.25">
      <c r="A821" s="396" t="s">
        <v>17344</v>
      </c>
      <c r="B821" s="383"/>
      <c r="C821" s="383"/>
      <c r="D821" s="383"/>
      <c r="E821" s="383"/>
      <c r="F821" s="383"/>
      <c r="G821" s="383"/>
      <c r="H821" s="383"/>
      <c r="I821" s="383"/>
      <c r="J821" s="383"/>
      <c r="K821" s="383" t="s">
        <v>17345</v>
      </c>
      <c r="L821" s="383"/>
      <c r="M821" s="383"/>
      <c r="N821" s="383" t="s">
        <v>17329</v>
      </c>
      <c r="O821" s="383"/>
      <c r="P821" s="383"/>
      <c r="Q821" s="383"/>
      <c r="R821" s="383"/>
      <c r="S821" s="383"/>
      <c r="T821" s="383"/>
      <c r="U821" s="383"/>
      <c r="V821" s="383"/>
      <c r="W821" s="383"/>
      <c r="X821" s="383"/>
      <c r="Y821" s="397">
        <v>40282</v>
      </c>
      <c r="Z821" s="383"/>
      <c r="AA821" s="383"/>
      <c r="AB821" s="383"/>
      <c r="AC821" s="383"/>
      <c r="AD821" s="383"/>
      <c r="AE821" s="383"/>
      <c r="AF821" s="383"/>
      <c r="AG821" s="383" t="s">
        <v>17282</v>
      </c>
      <c r="AH821" s="387">
        <v>11.625</v>
      </c>
      <c r="AI821" s="387">
        <v>151.53907775878906</v>
      </c>
      <c r="AJ821" s="399">
        <v>163.16407775878906</v>
      </c>
      <c r="AK821" s="399">
        <v>16.026857376098633</v>
      </c>
      <c r="AL821" s="388">
        <v>7.1247300016524642E-2</v>
      </c>
      <c r="AM821" s="383" t="s">
        <v>17283</v>
      </c>
      <c r="AN821" s="383" t="s">
        <v>17346</v>
      </c>
      <c r="AO821" s="383"/>
      <c r="AP821" s="383"/>
      <c r="AQ821" s="383"/>
      <c r="AR821" s="389"/>
    </row>
    <row r="822" spans="1:44" x14ac:dyDescent="0.25">
      <c r="A822" s="396" t="s">
        <v>17344</v>
      </c>
      <c r="B822" s="383"/>
      <c r="C822" s="383"/>
      <c r="D822" s="383"/>
      <c r="E822" s="383"/>
      <c r="F822" s="383"/>
      <c r="G822" s="383"/>
      <c r="H822" s="383"/>
      <c r="I822" s="383"/>
      <c r="J822" s="383"/>
      <c r="K822" s="383" t="s">
        <v>17345</v>
      </c>
      <c r="L822" s="383"/>
      <c r="M822" s="383"/>
      <c r="N822" s="383" t="s">
        <v>17329</v>
      </c>
      <c r="O822" s="383"/>
      <c r="P822" s="383"/>
      <c r="Q822" s="383"/>
      <c r="R822" s="383"/>
      <c r="S822" s="383"/>
      <c r="T822" s="383"/>
      <c r="U822" s="383"/>
      <c r="V822" s="383"/>
      <c r="W822" s="383"/>
      <c r="X822" s="383"/>
      <c r="Y822" s="397">
        <v>40282</v>
      </c>
      <c r="Z822" s="383"/>
      <c r="AA822" s="383"/>
      <c r="AB822" s="383"/>
      <c r="AC822" s="383"/>
      <c r="AD822" s="383"/>
      <c r="AE822" s="383"/>
      <c r="AF822" s="383"/>
      <c r="AG822" s="383" t="s">
        <v>17282</v>
      </c>
      <c r="AH822" s="387">
        <v>11.3125</v>
      </c>
      <c r="AI822" s="387">
        <v>151.51564025878906</v>
      </c>
      <c r="AJ822" s="399">
        <v>162.82814025878906</v>
      </c>
      <c r="AK822" s="399">
        <v>16.021974563598633</v>
      </c>
      <c r="AL822" s="388">
        <v>6.9475091848501161E-2</v>
      </c>
      <c r="AM822" s="383" t="s">
        <v>17283</v>
      </c>
      <c r="AN822" s="383" t="s">
        <v>17346</v>
      </c>
      <c r="AO822" s="383"/>
      <c r="AP822" s="383"/>
      <c r="AQ822" s="383"/>
      <c r="AR822" s="389"/>
    </row>
    <row r="823" spans="1:44" x14ac:dyDescent="0.25">
      <c r="A823" s="396" t="s">
        <v>17344</v>
      </c>
      <c r="B823" s="383"/>
      <c r="C823" s="383"/>
      <c r="D823" s="383"/>
      <c r="E823" s="383"/>
      <c r="F823" s="383"/>
      <c r="G823" s="383"/>
      <c r="H823" s="383"/>
      <c r="I823" s="383"/>
      <c r="J823" s="383"/>
      <c r="K823" s="383" t="s">
        <v>17345</v>
      </c>
      <c r="L823" s="383"/>
      <c r="M823" s="383"/>
      <c r="N823" s="383" t="s">
        <v>17329</v>
      </c>
      <c r="O823" s="383"/>
      <c r="P823" s="383"/>
      <c r="Q823" s="383"/>
      <c r="R823" s="383"/>
      <c r="S823" s="383"/>
      <c r="T823" s="383"/>
      <c r="U823" s="383"/>
      <c r="V823" s="383"/>
      <c r="W823" s="383"/>
      <c r="X823" s="383"/>
      <c r="Y823" s="397">
        <v>40282</v>
      </c>
      <c r="Z823" s="383"/>
      <c r="AA823" s="383"/>
      <c r="AB823" s="383"/>
      <c r="AC823" s="383"/>
      <c r="AD823" s="383"/>
      <c r="AE823" s="383"/>
      <c r="AF823" s="383"/>
      <c r="AG823" s="383" t="s">
        <v>17282</v>
      </c>
      <c r="AH823" s="387">
        <v>10.92578125</v>
      </c>
      <c r="AI823" s="387">
        <v>151.69142150878906</v>
      </c>
      <c r="AJ823" s="399">
        <v>162.61720275878906</v>
      </c>
      <c r="AK823" s="399">
        <v>16.023927688598633</v>
      </c>
      <c r="AL823" s="388">
        <v>6.7187118365369183E-2</v>
      </c>
      <c r="AM823" s="383" t="s">
        <v>17283</v>
      </c>
      <c r="AN823" s="383" t="s">
        <v>17346</v>
      </c>
      <c r="AO823" s="383"/>
      <c r="AP823" s="383"/>
      <c r="AQ823" s="383"/>
      <c r="AR823" s="389"/>
    </row>
    <row r="824" spans="1:44" x14ac:dyDescent="0.25">
      <c r="A824" s="396" t="s">
        <v>17344</v>
      </c>
      <c r="B824" s="383"/>
      <c r="C824" s="383"/>
      <c r="D824" s="383"/>
      <c r="E824" s="383"/>
      <c r="F824" s="383"/>
      <c r="G824" s="383"/>
      <c r="H824" s="383"/>
      <c r="I824" s="383"/>
      <c r="J824" s="383"/>
      <c r="K824" s="383" t="s">
        <v>17345</v>
      </c>
      <c r="L824" s="383"/>
      <c r="M824" s="383"/>
      <c r="N824" s="383" t="s">
        <v>17329</v>
      </c>
      <c r="O824" s="383"/>
      <c r="P824" s="383"/>
      <c r="Q824" s="383"/>
      <c r="R824" s="383"/>
      <c r="S824" s="383"/>
      <c r="T824" s="383"/>
      <c r="U824" s="383"/>
      <c r="V824" s="383"/>
      <c r="W824" s="383"/>
      <c r="X824" s="383"/>
      <c r="Y824" s="397">
        <v>40282</v>
      </c>
      <c r="Z824" s="383"/>
      <c r="AA824" s="383"/>
      <c r="AB824" s="383"/>
      <c r="AC824" s="383"/>
      <c r="AD824" s="383"/>
      <c r="AE824" s="383"/>
      <c r="AF824" s="383"/>
      <c r="AG824" s="383" t="s">
        <v>17282</v>
      </c>
      <c r="AH824" s="387">
        <v>11.03125</v>
      </c>
      <c r="AI824" s="387">
        <v>151.66798400878906</v>
      </c>
      <c r="AJ824" s="399">
        <v>162.69923400878906</v>
      </c>
      <c r="AK824" s="399">
        <v>16.019044876098633</v>
      </c>
      <c r="AL824" s="388">
        <v>6.7801487002723621E-2</v>
      </c>
      <c r="AM824" s="383" t="s">
        <v>17283</v>
      </c>
      <c r="AN824" s="383" t="s">
        <v>17346</v>
      </c>
      <c r="AO824" s="383"/>
      <c r="AP824" s="383"/>
      <c r="AQ824" s="383"/>
      <c r="AR824" s="389"/>
    </row>
    <row r="825" spans="1:44" x14ac:dyDescent="0.25">
      <c r="A825" s="396" t="s">
        <v>17344</v>
      </c>
      <c r="B825" s="383"/>
      <c r="C825" s="383"/>
      <c r="D825" s="383"/>
      <c r="E825" s="383"/>
      <c r="F825" s="383"/>
      <c r="G825" s="383"/>
      <c r="H825" s="383"/>
      <c r="I825" s="383"/>
      <c r="J825" s="383"/>
      <c r="K825" s="383" t="s">
        <v>17345</v>
      </c>
      <c r="L825" s="383"/>
      <c r="M825" s="383"/>
      <c r="N825" s="383" t="s">
        <v>17329</v>
      </c>
      <c r="O825" s="383"/>
      <c r="P825" s="383"/>
      <c r="Q825" s="383"/>
      <c r="R825" s="383"/>
      <c r="S825" s="383"/>
      <c r="T825" s="383"/>
      <c r="U825" s="383"/>
      <c r="V825" s="383"/>
      <c r="W825" s="383"/>
      <c r="X825" s="383"/>
      <c r="Y825" s="397">
        <v>40282</v>
      </c>
      <c r="Z825" s="383"/>
      <c r="AA825" s="383"/>
      <c r="AB825" s="383"/>
      <c r="AC825" s="383"/>
      <c r="AD825" s="383"/>
      <c r="AE825" s="383"/>
      <c r="AF825" s="383"/>
      <c r="AG825" s="383" t="s">
        <v>17282</v>
      </c>
      <c r="AH825" s="387">
        <v>11.31640625</v>
      </c>
      <c r="AI825" s="387">
        <v>152.01173400878906</v>
      </c>
      <c r="AJ825" s="399">
        <v>163.32814025878906</v>
      </c>
      <c r="AK825" s="399">
        <v>16.021974563598633</v>
      </c>
      <c r="AL825" s="388">
        <v>6.9286322810444403E-2</v>
      </c>
      <c r="AM825" s="383" t="s">
        <v>17283</v>
      </c>
      <c r="AN825" s="383" t="s">
        <v>17346</v>
      </c>
      <c r="AO825" s="383"/>
      <c r="AP825" s="383"/>
      <c r="AQ825" s="383"/>
      <c r="AR825" s="389"/>
    </row>
    <row r="826" spans="1:44" x14ac:dyDescent="0.25">
      <c r="A826" s="396" t="s">
        <v>17344</v>
      </c>
      <c r="B826" s="383"/>
      <c r="C826" s="383"/>
      <c r="D826" s="383"/>
      <c r="E826" s="383"/>
      <c r="F826" s="383"/>
      <c r="G826" s="383"/>
      <c r="H826" s="383"/>
      <c r="I826" s="383"/>
      <c r="J826" s="383"/>
      <c r="K826" s="383" t="s">
        <v>17345</v>
      </c>
      <c r="L826" s="383"/>
      <c r="M826" s="383"/>
      <c r="N826" s="383" t="s">
        <v>17329</v>
      </c>
      <c r="O826" s="383"/>
      <c r="P826" s="383"/>
      <c r="Q826" s="383"/>
      <c r="R826" s="383"/>
      <c r="S826" s="383"/>
      <c r="T826" s="383"/>
      <c r="U826" s="383"/>
      <c r="V826" s="383"/>
      <c r="W826" s="383"/>
      <c r="X826" s="383"/>
      <c r="Y826" s="397">
        <v>40282</v>
      </c>
      <c r="Z826" s="383"/>
      <c r="AA826" s="383"/>
      <c r="AB826" s="383"/>
      <c r="AC826" s="383"/>
      <c r="AD826" s="383"/>
      <c r="AE826" s="383"/>
      <c r="AF826" s="383"/>
      <c r="AG826" s="383" t="s">
        <v>17282</v>
      </c>
      <c r="AH826" s="387">
        <v>11.34375</v>
      </c>
      <c r="AI826" s="387">
        <v>151.51954650878906</v>
      </c>
      <c r="AJ826" s="399">
        <v>162.86329650878906</v>
      </c>
      <c r="AK826" s="399">
        <v>16.021974563598633</v>
      </c>
      <c r="AL826" s="388">
        <v>6.9651973422924202E-2</v>
      </c>
      <c r="AM826" s="383" t="s">
        <v>17283</v>
      </c>
      <c r="AN826" s="383" t="s">
        <v>17346</v>
      </c>
      <c r="AO826" s="383"/>
      <c r="AP826" s="383"/>
      <c r="AQ826" s="383"/>
      <c r="AR826" s="389"/>
    </row>
    <row r="827" spans="1:44" x14ac:dyDescent="0.25">
      <c r="A827" s="396" t="s">
        <v>17344</v>
      </c>
      <c r="B827" s="383"/>
      <c r="C827" s="383"/>
      <c r="D827" s="383"/>
      <c r="E827" s="383"/>
      <c r="F827" s="383"/>
      <c r="G827" s="383"/>
      <c r="H827" s="383"/>
      <c r="I827" s="383"/>
      <c r="J827" s="383"/>
      <c r="K827" s="383" t="s">
        <v>17345</v>
      </c>
      <c r="L827" s="383"/>
      <c r="M827" s="383"/>
      <c r="N827" s="383" t="s">
        <v>17329</v>
      </c>
      <c r="O827" s="383"/>
      <c r="P827" s="383"/>
      <c r="Q827" s="383"/>
      <c r="R827" s="383"/>
      <c r="S827" s="383"/>
      <c r="T827" s="383"/>
      <c r="U827" s="383"/>
      <c r="V827" s="383"/>
      <c r="W827" s="383"/>
      <c r="X827" s="383"/>
      <c r="Y827" s="397">
        <v>40282</v>
      </c>
      <c r="Z827" s="383"/>
      <c r="AA827" s="383"/>
      <c r="AB827" s="383"/>
      <c r="AC827" s="383"/>
      <c r="AD827" s="383"/>
      <c r="AE827" s="383"/>
      <c r="AF827" s="383"/>
      <c r="AG827" s="383" t="s">
        <v>17282</v>
      </c>
      <c r="AH827" s="387">
        <v>11.3203125</v>
      </c>
      <c r="AI827" s="387">
        <v>152.08595275878906</v>
      </c>
      <c r="AJ827" s="399">
        <v>163.40626525878906</v>
      </c>
      <c r="AK827" s="399">
        <v>16.018068313598633</v>
      </c>
      <c r="AL827" s="388">
        <v>6.9277101964675861E-2</v>
      </c>
      <c r="AM827" s="383" t="s">
        <v>17283</v>
      </c>
      <c r="AN827" s="383" t="s">
        <v>17346</v>
      </c>
      <c r="AO827" s="383"/>
      <c r="AP827" s="383"/>
      <c r="AQ827" s="383"/>
      <c r="AR827" s="389"/>
    </row>
    <row r="828" spans="1:44" x14ac:dyDescent="0.25">
      <c r="A828" s="396" t="s">
        <v>17344</v>
      </c>
      <c r="B828" s="383"/>
      <c r="C828" s="383"/>
      <c r="D828" s="383"/>
      <c r="E828" s="383"/>
      <c r="F828" s="383"/>
      <c r="G828" s="383"/>
      <c r="H828" s="383"/>
      <c r="I828" s="383"/>
      <c r="J828" s="383"/>
      <c r="K828" s="383" t="s">
        <v>17345</v>
      </c>
      <c r="L828" s="383"/>
      <c r="M828" s="383"/>
      <c r="N828" s="383" t="s">
        <v>17329</v>
      </c>
      <c r="O828" s="383"/>
      <c r="P828" s="383"/>
      <c r="Q828" s="383"/>
      <c r="R828" s="383"/>
      <c r="S828" s="383"/>
      <c r="T828" s="383"/>
      <c r="U828" s="383"/>
      <c r="V828" s="383"/>
      <c r="W828" s="383"/>
      <c r="X828" s="383"/>
      <c r="Y828" s="397">
        <v>40282</v>
      </c>
      <c r="Z828" s="383"/>
      <c r="AA828" s="383"/>
      <c r="AB828" s="383"/>
      <c r="AC828" s="383"/>
      <c r="AD828" s="383"/>
      <c r="AE828" s="383"/>
      <c r="AF828" s="383"/>
      <c r="AG828" s="383" t="s">
        <v>17282</v>
      </c>
      <c r="AH828" s="387">
        <v>11.3046875</v>
      </c>
      <c r="AI828" s="387">
        <v>152.02735900878906</v>
      </c>
      <c r="AJ828" s="399">
        <v>163.33204650878906</v>
      </c>
      <c r="AK828" s="399">
        <v>16.025392532348633</v>
      </c>
      <c r="AL828" s="388">
        <v>6.9212917744171432E-2</v>
      </c>
      <c r="AM828" s="383" t="s">
        <v>17283</v>
      </c>
      <c r="AN828" s="383" t="s">
        <v>17346</v>
      </c>
      <c r="AO828" s="383"/>
      <c r="AP828" s="383"/>
      <c r="AQ828" s="383"/>
      <c r="AR828" s="389"/>
    </row>
    <row r="829" spans="1:44" x14ac:dyDescent="0.25">
      <c r="A829" s="396" t="s">
        <v>17344</v>
      </c>
      <c r="B829" s="383"/>
      <c r="C829" s="383"/>
      <c r="D829" s="383"/>
      <c r="E829" s="383"/>
      <c r="F829" s="383"/>
      <c r="G829" s="383"/>
      <c r="H829" s="383"/>
      <c r="I829" s="383"/>
      <c r="J829" s="383"/>
      <c r="K829" s="383" t="s">
        <v>17345</v>
      </c>
      <c r="L829" s="383"/>
      <c r="M829" s="383"/>
      <c r="N829" s="383" t="s">
        <v>17329</v>
      </c>
      <c r="O829" s="383"/>
      <c r="P829" s="383"/>
      <c r="Q829" s="383"/>
      <c r="R829" s="383"/>
      <c r="S829" s="383"/>
      <c r="T829" s="383"/>
      <c r="U829" s="383"/>
      <c r="V829" s="383"/>
      <c r="W829" s="383"/>
      <c r="X829" s="383"/>
      <c r="Y829" s="397">
        <v>40282</v>
      </c>
      <c r="Z829" s="383"/>
      <c r="AA829" s="383"/>
      <c r="AB829" s="383"/>
      <c r="AC829" s="383"/>
      <c r="AD829" s="383"/>
      <c r="AE829" s="383"/>
      <c r="AF829" s="383"/>
      <c r="AG829" s="383" t="s">
        <v>17282</v>
      </c>
      <c r="AH829" s="387">
        <v>10.9453125</v>
      </c>
      <c r="AI829" s="387">
        <v>151.98439025878906</v>
      </c>
      <c r="AJ829" s="399">
        <v>162.92970275878906</v>
      </c>
      <c r="AK829" s="399">
        <v>16.023927688598633</v>
      </c>
      <c r="AL829" s="388">
        <v>6.7178128448464061E-2</v>
      </c>
      <c r="AM829" s="383" t="s">
        <v>17283</v>
      </c>
      <c r="AN829" s="383" t="s">
        <v>17346</v>
      </c>
      <c r="AO829" s="383"/>
      <c r="AP829" s="383"/>
      <c r="AQ829" s="383"/>
      <c r="AR829" s="389"/>
    </row>
    <row r="830" spans="1:44" x14ac:dyDescent="0.25">
      <c r="A830" s="396" t="s">
        <v>17344</v>
      </c>
      <c r="B830" s="383"/>
      <c r="C830" s="383"/>
      <c r="D830" s="383"/>
      <c r="E830" s="383"/>
      <c r="F830" s="383"/>
      <c r="G830" s="383"/>
      <c r="H830" s="383"/>
      <c r="I830" s="383"/>
      <c r="J830" s="383"/>
      <c r="K830" s="383" t="s">
        <v>17345</v>
      </c>
      <c r="L830" s="383"/>
      <c r="M830" s="383"/>
      <c r="N830" s="383" t="s">
        <v>17329</v>
      </c>
      <c r="O830" s="383"/>
      <c r="P830" s="383"/>
      <c r="Q830" s="383"/>
      <c r="R830" s="383"/>
      <c r="S830" s="383"/>
      <c r="T830" s="383"/>
      <c r="U830" s="383"/>
      <c r="V830" s="383"/>
      <c r="W830" s="383"/>
      <c r="X830" s="383"/>
      <c r="Y830" s="397">
        <v>40282</v>
      </c>
      <c r="Z830" s="383"/>
      <c r="AA830" s="383"/>
      <c r="AB830" s="383"/>
      <c r="AC830" s="383"/>
      <c r="AD830" s="383"/>
      <c r="AE830" s="383"/>
      <c r="AF830" s="383"/>
      <c r="AG830" s="383" t="s">
        <v>17282</v>
      </c>
      <c r="AH830" s="387">
        <v>10.80078125</v>
      </c>
      <c r="AI830" s="387">
        <v>152.05471801757813</v>
      </c>
      <c r="AJ830" s="399">
        <v>162.85549926757813</v>
      </c>
      <c r="AK830" s="399">
        <v>16.023929595947266</v>
      </c>
      <c r="AL830" s="388">
        <v>6.632125595128896E-2</v>
      </c>
      <c r="AM830" s="383" t="s">
        <v>17283</v>
      </c>
      <c r="AN830" s="383" t="s">
        <v>17346</v>
      </c>
      <c r="AO830" s="383"/>
      <c r="AP830" s="383"/>
      <c r="AQ830" s="383"/>
      <c r="AR830" s="389"/>
    </row>
    <row r="831" spans="1:44" x14ac:dyDescent="0.25">
      <c r="A831" s="396" t="s">
        <v>17344</v>
      </c>
      <c r="B831" s="383"/>
      <c r="C831" s="383"/>
      <c r="D831" s="383"/>
      <c r="E831" s="383"/>
      <c r="F831" s="383"/>
      <c r="G831" s="383"/>
      <c r="H831" s="383"/>
      <c r="I831" s="383"/>
      <c r="J831" s="383"/>
      <c r="K831" s="383" t="s">
        <v>17345</v>
      </c>
      <c r="L831" s="383"/>
      <c r="M831" s="383"/>
      <c r="N831" s="383" t="s">
        <v>17329</v>
      </c>
      <c r="O831" s="383"/>
      <c r="P831" s="383"/>
      <c r="Q831" s="383"/>
      <c r="R831" s="383"/>
      <c r="S831" s="383"/>
      <c r="T831" s="383"/>
      <c r="U831" s="383"/>
      <c r="V831" s="383"/>
      <c r="W831" s="383"/>
      <c r="X831" s="383"/>
      <c r="Y831" s="397">
        <v>40282</v>
      </c>
      <c r="Z831" s="383"/>
      <c r="AA831" s="383"/>
      <c r="AB831" s="383"/>
      <c r="AC831" s="383"/>
      <c r="AD831" s="383"/>
      <c r="AE831" s="383"/>
      <c r="AF831" s="383"/>
      <c r="AG831" s="383" t="s">
        <v>17282</v>
      </c>
      <c r="AH831" s="387">
        <v>10.8984375</v>
      </c>
      <c r="AI831" s="387">
        <v>152.19534301757813</v>
      </c>
      <c r="AJ831" s="399">
        <v>163.09378051757813</v>
      </c>
      <c r="AK831" s="399">
        <v>16.022464752197266</v>
      </c>
      <c r="AL831" s="388">
        <v>6.6823133692859457E-2</v>
      </c>
      <c r="AM831" s="383" t="s">
        <v>17283</v>
      </c>
      <c r="AN831" s="383" t="s">
        <v>17346</v>
      </c>
      <c r="AO831" s="383"/>
      <c r="AP831" s="383"/>
      <c r="AQ831" s="383"/>
      <c r="AR831" s="389"/>
    </row>
    <row r="832" spans="1:44" x14ac:dyDescent="0.25">
      <c r="A832" s="396" t="s">
        <v>17344</v>
      </c>
      <c r="B832" s="383"/>
      <c r="C832" s="383"/>
      <c r="D832" s="383"/>
      <c r="E832" s="383"/>
      <c r="F832" s="383"/>
      <c r="G832" s="383"/>
      <c r="H832" s="383"/>
      <c r="I832" s="383"/>
      <c r="J832" s="383"/>
      <c r="K832" s="383" t="s">
        <v>17345</v>
      </c>
      <c r="L832" s="383"/>
      <c r="M832" s="383"/>
      <c r="N832" s="383" t="s">
        <v>17329</v>
      </c>
      <c r="O832" s="383"/>
      <c r="P832" s="383"/>
      <c r="Q832" s="383"/>
      <c r="R832" s="383"/>
      <c r="S832" s="383"/>
      <c r="T832" s="383"/>
      <c r="U832" s="383"/>
      <c r="V832" s="383"/>
      <c r="W832" s="383"/>
      <c r="X832" s="383"/>
      <c r="Y832" s="397">
        <v>40282</v>
      </c>
      <c r="Z832" s="383"/>
      <c r="AA832" s="383"/>
      <c r="AB832" s="383"/>
      <c r="AC832" s="383"/>
      <c r="AD832" s="383"/>
      <c r="AE832" s="383"/>
      <c r="AF832" s="383"/>
      <c r="AG832" s="383" t="s">
        <v>17282</v>
      </c>
      <c r="AH832" s="387">
        <v>11.08984375</v>
      </c>
      <c r="AI832" s="387">
        <v>152.02346801757813</v>
      </c>
      <c r="AJ832" s="399">
        <v>163.11331176757813</v>
      </c>
      <c r="AK832" s="399">
        <v>16.012210845947266</v>
      </c>
      <c r="AL832" s="388">
        <v>6.7988587993370125E-2</v>
      </c>
      <c r="AM832" s="383" t="s">
        <v>17283</v>
      </c>
      <c r="AN832" s="383" t="s">
        <v>17346</v>
      </c>
      <c r="AO832" s="383"/>
      <c r="AP832" s="383"/>
      <c r="AQ832" s="383"/>
      <c r="AR832" s="389"/>
    </row>
    <row r="833" spans="1:44" x14ac:dyDescent="0.25">
      <c r="A833" s="396" t="s">
        <v>17344</v>
      </c>
      <c r="B833" s="383"/>
      <c r="C833" s="383"/>
      <c r="D833" s="383"/>
      <c r="E833" s="383"/>
      <c r="F833" s="383"/>
      <c r="G833" s="383"/>
      <c r="H833" s="383"/>
      <c r="I833" s="383"/>
      <c r="J833" s="383"/>
      <c r="K833" s="383" t="s">
        <v>17345</v>
      </c>
      <c r="L833" s="383"/>
      <c r="M833" s="383"/>
      <c r="N833" s="383" t="s">
        <v>17329</v>
      </c>
      <c r="O833" s="383"/>
      <c r="P833" s="383"/>
      <c r="Q833" s="383"/>
      <c r="R833" s="383"/>
      <c r="S833" s="383"/>
      <c r="T833" s="383"/>
      <c r="U833" s="383"/>
      <c r="V833" s="383"/>
      <c r="W833" s="383"/>
      <c r="X833" s="383"/>
      <c r="Y833" s="397">
        <v>40282</v>
      </c>
      <c r="Z833" s="383"/>
      <c r="AA833" s="383"/>
      <c r="AB833" s="383"/>
      <c r="AC833" s="383"/>
      <c r="AD833" s="383"/>
      <c r="AE833" s="383"/>
      <c r="AF833" s="383"/>
      <c r="AG833" s="383" t="s">
        <v>17282</v>
      </c>
      <c r="AH833" s="387">
        <v>10.9609375</v>
      </c>
      <c r="AI833" s="387">
        <v>152.78128051757813</v>
      </c>
      <c r="AJ833" s="399">
        <v>163.74221801757813</v>
      </c>
      <c r="AK833" s="399">
        <v>16.011722564697266</v>
      </c>
      <c r="AL833" s="388">
        <v>6.69402041373552E-2</v>
      </c>
      <c r="AM833" s="383" t="s">
        <v>17283</v>
      </c>
      <c r="AN833" s="383" t="s">
        <v>17346</v>
      </c>
      <c r="AO833" s="383"/>
      <c r="AP833" s="383"/>
      <c r="AQ833" s="383"/>
      <c r="AR833" s="389"/>
    </row>
    <row r="834" spans="1:44" x14ac:dyDescent="0.25">
      <c r="A834" s="396" t="s">
        <v>17344</v>
      </c>
      <c r="B834" s="383"/>
      <c r="C834" s="383"/>
      <c r="D834" s="383"/>
      <c r="E834" s="383"/>
      <c r="F834" s="383"/>
      <c r="G834" s="383"/>
      <c r="H834" s="383"/>
      <c r="I834" s="383"/>
      <c r="J834" s="383"/>
      <c r="K834" s="383" t="s">
        <v>17345</v>
      </c>
      <c r="L834" s="383"/>
      <c r="M834" s="383"/>
      <c r="N834" s="383" t="s">
        <v>17329</v>
      </c>
      <c r="O834" s="383"/>
      <c r="P834" s="383"/>
      <c r="Q834" s="383"/>
      <c r="R834" s="383"/>
      <c r="S834" s="383"/>
      <c r="T834" s="383"/>
      <c r="U834" s="383"/>
      <c r="V834" s="383"/>
      <c r="W834" s="383"/>
      <c r="X834" s="383"/>
      <c r="Y834" s="397">
        <v>40282</v>
      </c>
      <c r="Z834" s="383"/>
      <c r="AA834" s="383"/>
      <c r="AB834" s="383"/>
      <c r="AC834" s="383"/>
      <c r="AD834" s="383"/>
      <c r="AE834" s="383"/>
      <c r="AF834" s="383"/>
      <c r="AG834" s="383" t="s">
        <v>17282</v>
      </c>
      <c r="AH834" s="387">
        <v>11.01953125</v>
      </c>
      <c r="AI834" s="387">
        <v>152.38284301757813</v>
      </c>
      <c r="AJ834" s="399">
        <v>163.40237426757813</v>
      </c>
      <c r="AK834" s="399">
        <v>16.021488189697266</v>
      </c>
      <c r="AL834" s="388">
        <v>6.7438011836688877E-2</v>
      </c>
      <c r="AM834" s="383" t="s">
        <v>17283</v>
      </c>
      <c r="AN834" s="383" t="s">
        <v>17346</v>
      </c>
      <c r="AO834" s="383"/>
      <c r="AP834" s="383"/>
      <c r="AQ834" s="383"/>
      <c r="AR834" s="389"/>
    </row>
    <row r="835" spans="1:44" x14ac:dyDescent="0.25">
      <c r="A835" s="396" t="s">
        <v>17344</v>
      </c>
      <c r="B835" s="383"/>
      <c r="C835" s="383"/>
      <c r="D835" s="383"/>
      <c r="E835" s="383"/>
      <c r="F835" s="383"/>
      <c r="G835" s="383"/>
      <c r="H835" s="383"/>
      <c r="I835" s="383"/>
      <c r="J835" s="383"/>
      <c r="K835" s="383" t="s">
        <v>17345</v>
      </c>
      <c r="L835" s="383"/>
      <c r="M835" s="383"/>
      <c r="N835" s="383" t="s">
        <v>17329</v>
      </c>
      <c r="O835" s="383"/>
      <c r="P835" s="383"/>
      <c r="Q835" s="383"/>
      <c r="R835" s="383"/>
      <c r="S835" s="383"/>
      <c r="T835" s="383"/>
      <c r="U835" s="383"/>
      <c r="V835" s="383"/>
      <c r="W835" s="383"/>
      <c r="X835" s="383"/>
      <c r="Y835" s="397">
        <v>40282</v>
      </c>
      <c r="Z835" s="383"/>
      <c r="AA835" s="383"/>
      <c r="AB835" s="383"/>
      <c r="AC835" s="383"/>
      <c r="AD835" s="383"/>
      <c r="AE835" s="383"/>
      <c r="AF835" s="383"/>
      <c r="AG835" s="383" t="s">
        <v>17282</v>
      </c>
      <c r="AH835" s="387">
        <v>10.58203125</v>
      </c>
      <c r="AI835" s="387">
        <v>152.32815551757813</v>
      </c>
      <c r="AJ835" s="399">
        <v>162.91018676757813</v>
      </c>
      <c r="AK835" s="399">
        <v>16.021488189697266</v>
      </c>
      <c r="AL835" s="388">
        <v>6.4956228090863641E-2</v>
      </c>
      <c r="AM835" s="383" t="s">
        <v>17283</v>
      </c>
      <c r="AN835" s="383" t="s">
        <v>17346</v>
      </c>
      <c r="AO835" s="383"/>
      <c r="AP835" s="383"/>
      <c r="AQ835" s="383"/>
      <c r="AR835" s="389"/>
    </row>
    <row r="836" spans="1:44" x14ac:dyDescent="0.25">
      <c r="A836" s="396" t="s">
        <v>17344</v>
      </c>
      <c r="B836" s="383"/>
      <c r="C836" s="383"/>
      <c r="D836" s="383"/>
      <c r="E836" s="383"/>
      <c r="F836" s="383"/>
      <c r="G836" s="383"/>
      <c r="H836" s="383"/>
      <c r="I836" s="383"/>
      <c r="J836" s="383"/>
      <c r="K836" s="383" t="s">
        <v>17345</v>
      </c>
      <c r="L836" s="383"/>
      <c r="M836" s="383"/>
      <c r="N836" s="383" t="s">
        <v>17329</v>
      </c>
      <c r="O836" s="383"/>
      <c r="P836" s="383"/>
      <c r="Q836" s="383"/>
      <c r="R836" s="383"/>
      <c r="S836" s="383"/>
      <c r="T836" s="383"/>
      <c r="U836" s="383"/>
      <c r="V836" s="383"/>
      <c r="W836" s="383"/>
      <c r="X836" s="383"/>
      <c r="Y836" s="397">
        <v>40282</v>
      </c>
      <c r="Z836" s="383"/>
      <c r="AA836" s="383"/>
      <c r="AB836" s="383"/>
      <c r="AC836" s="383"/>
      <c r="AD836" s="383"/>
      <c r="AE836" s="383"/>
      <c r="AF836" s="383"/>
      <c r="AG836" s="383" t="s">
        <v>17282</v>
      </c>
      <c r="AH836" s="387">
        <v>11.21875</v>
      </c>
      <c r="AI836" s="387">
        <v>152.13674926757813</v>
      </c>
      <c r="AJ836" s="399">
        <v>163.35549926757813</v>
      </c>
      <c r="AK836" s="399">
        <v>16.020999908447266</v>
      </c>
      <c r="AL836" s="388">
        <v>6.8676904360737576E-2</v>
      </c>
      <c r="AM836" s="383" t="s">
        <v>17283</v>
      </c>
      <c r="AN836" s="383" t="s">
        <v>17346</v>
      </c>
      <c r="AO836" s="383"/>
      <c r="AP836" s="383"/>
      <c r="AQ836" s="383"/>
      <c r="AR836" s="389"/>
    </row>
    <row r="837" spans="1:44" x14ac:dyDescent="0.25">
      <c r="A837" s="396" t="s">
        <v>17344</v>
      </c>
      <c r="B837" s="383"/>
      <c r="C837" s="383"/>
      <c r="D837" s="383"/>
      <c r="E837" s="383"/>
      <c r="F837" s="383"/>
      <c r="G837" s="383"/>
      <c r="H837" s="383"/>
      <c r="I837" s="383"/>
      <c r="J837" s="383"/>
      <c r="K837" s="383" t="s">
        <v>17345</v>
      </c>
      <c r="L837" s="383"/>
      <c r="M837" s="383"/>
      <c r="N837" s="383" t="s">
        <v>17329</v>
      </c>
      <c r="O837" s="383"/>
      <c r="P837" s="383"/>
      <c r="Q837" s="383"/>
      <c r="R837" s="383"/>
      <c r="S837" s="383"/>
      <c r="T837" s="383"/>
      <c r="U837" s="383"/>
      <c r="V837" s="383"/>
      <c r="W837" s="383"/>
      <c r="X837" s="383"/>
      <c r="Y837" s="397">
        <v>40282</v>
      </c>
      <c r="Z837" s="383"/>
      <c r="AA837" s="383"/>
      <c r="AB837" s="383"/>
      <c r="AC837" s="383"/>
      <c r="AD837" s="383"/>
      <c r="AE837" s="383"/>
      <c r="AF837" s="383"/>
      <c r="AG837" s="383" t="s">
        <v>17282</v>
      </c>
      <c r="AH837" s="387">
        <v>10.94921875</v>
      </c>
      <c r="AI837" s="387">
        <v>152.33206176757813</v>
      </c>
      <c r="AJ837" s="399">
        <v>163.28128051757813</v>
      </c>
      <c r="AK837" s="399">
        <v>16.021976470947266</v>
      </c>
      <c r="AL837" s="388">
        <v>6.7057403734785484E-2</v>
      </c>
      <c r="AM837" s="383" t="s">
        <v>17283</v>
      </c>
      <c r="AN837" s="383" t="s">
        <v>17346</v>
      </c>
      <c r="AO837" s="383"/>
      <c r="AP837" s="383"/>
      <c r="AQ837" s="383"/>
      <c r="AR837" s="389"/>
    </row>
    <row r="838" spans="1:44" x14ac:dyDescent="0.25">
      <c r="A838" s="396" t="s">
        <v>17344</v>
      </c>
      <c r="B838" s="383"/>
      <c r="C838" s="383"/>
      <c r="D838" s="383"/>
      <c r="E838" s="383"/>
      <c r="F838" s="383"/>
      <c r="G838" s="383"/>
      <c r="H838" s="383"/>
      <c r="I838" s="383"/>
      <c r="J838" s="383"/>
      <c r="K838" s="383" t="s">
        <v>17345</v>
      </c>
      <c r="L838" s="383"/>
      <c r="M838" s="383"/>
      <c r="N838" s="383" t="s">
        <v>17329</v>
      </c>
      <c r="O838" s="383"/>
      <c r="P838" s="383"/>
      <c r="Q838" s="383"/>
      <c r="R838" s="383"/>
      <c r="S838" s="383"/>
      <c r="T838" s="383"/>
      <c r="U838" s="383"/>
      <c r="V838" s="383"/>
      <c r="W838" s="383"/>
      <c r="X838" s="383"/>
      <c r="Y838" s="397">
        <v>40282</v>
      </c>
      <c r="Z838" s="383"/>
      <c r="AA838" s="383"/>
      <c r="AB838" s="383"/>
      <c r="AC838" s="383"/>
      <c r="AD838" s="383"/>
      <c r="AE838" s="383"/>
      <c r="AF838" s="383"/>
      <c r="AG838" s="383" t="s">
        <v>17282</v>
      </c>
      <c r="AH838" s="387">
        <v>11.34375</v>
      </c>
      <c r="AI838" s="387">
        <v>152.32426452636719</v>
      </c>
      <c r="AJ838" s="399">
        <v>163.66801452636719</v>
      </c>
      <c r="AK838" s="399">
        <v>16.024908065795898</v>
      </c>
      <c r="AL838" s="388">
        <v>6.9309510675175351E-2</v>
      </c>
      <c r="AM838" s="383" t="s">
        <v>17283</v>
      </c>
      <c r="AN838" s="383" t="s">
        <v>17346</v>
      </c>
      <c r="AO838" s="383"/>
      <c r="AP838" s="383"/>
      <c r="AQ838" s="383"/>
      <c r="AR838" s="389"/>
    </row>
    <row r="839" spans="1:44" x14ac:dyDescent="0.25">
      <c r="A839" s="396" t="s">
        <v>17344</v>
      </c>
      <c r="B839" s="383"/>
      <c r="C839" s="383"/>
      <c r="D839" s="383"/>
      <c r="E839" s="383"/>
      <c r="F839" s="383"/>
      <c r="G839" s="383"/>
      <c r="H839" s="383"/>
      <c r="I839" s="383"/>
      <c r="J839" s="383"/>
      <c r="K839" s="383" t="s">
        <v>17345</v>
      </c>
      <c r="L839" s="383"/>
      <c r="M839" s="383"/>
      <c r="N839" s="383" t="s">
        <v>17329</v>
      </c>
      <c r="O839" s="383"/>
      <c r="P839" s="383"/>
      <c r="Q839" s="383"/>
      <c r="R839" s="383"/>
      <c r="S839" s="383"/>
      <c r="T839" s="383"/>
      <c r="U839" s="383"/>
      <c r="V839" s="383"/>
      <c r="W839" s="383"/>
      <c r="X839" s="383"/>
      <c r="Y839" s="397">
        <v>40282</v>
      </c>
      <c r="Z839" s="383"/>
      <c r="AA839" s="383"/>
      <c r="AB839" s="383"/>
      <c r="AC839" s="383"/>
      <c r="AD839" s="383"/>
      <c r="AE839" s="383"/>
      <c r="AF839" s="383"/>
      <c r="AG839" s="383" t="s">
        <v>17282</v>
      </c>
      <c r="AH839" s="387">
        <v>11.3828125</v>
      </c>
      <c r="AI839" s="387">
        <v>152.16801452636719</v>
      </c>
      <c r="AJ839" s="399">
        <v>163.55082702636719</v>
      </c>
      <c r="AK839" s="399">
        <v>16.023443222045898</v>
      </c>
      <c r="AL839" s="388">
        <v>6.9598012476970825E-2</v>
      </c>
      <c r="AM839" s="383" t="s">
        <v>17283</v>
      </c>
      <c r="AN839" s="383" t="s">
        <v>17346</v>
      </c>
      <c r="AO839" s="383"/>
      <c r="AP839" s="383"/>
      <c r="AQ839" s="383"/>
      <c r="AR839" s="389"/>
    </row>
    <row r="840" spans="1:44" x14ac:dyDescent="0.25">
      <c r="A840" s="396" t="s">
        <v>17344</v>
      </c>
      <c r="B840" s="383"/>
      <c r="C840" s="383"/>
      <c r="D840" s="383"/>
      <c r="E840" s="383"/>
      <c r="F840" s="383"/>
      <c r="G840" s="383"/>
      <c r="H840" s="383"/>
      <c r="I840" s="383"/>
      <c r="J840" s="383"/>
      <c r="K840" s="383" t="s">
        <v>17345</v>
      </c>
      <c r="L840" s="383"/>
      <c r="M840" s="383"/>
      <c r="N840" s="383" t="s">
        <v>17329</v>
      </c>
      <c r="O840" s="383"/>
      <c r="P840" s="383"/>
      <c r="Q840" s="383"/>
      <c r="R840" s="383"/>
      <c r="S840" s="383"/>
      <c r="T840" s="383"/>
      <c r="U840" s="383"/>
      <c r="V840" s="383"/>
      <c r="W840" s="383"/>
      <c r="X840" s="383"/>
      <c r="Y840" s="397">
        <v>40282</v>
      </c>
      <c r="Z840" s="383"/>
      <c r="AA840" s="383"/>
      <c r="AB840" s="383"/>
      <c r="AC840" s="383"/>
      <c r="AD840" s="383"/>
      <c r="AE840" s="383"/>
      <c r="AF840" s="383"/>
      <c r="AG840" s="383" t="s">
        <v>17282</v>
      </c>
      <c r="AH840" s="387">
        <v>11.25390625</v>
      </c>
      <c r="AI840" s="387">
        <v>152.40238952636719</v>
      </c>
      <c r="AJ840" s="399">
        <v>163.65629577636719</v>
      </c>
      <c r="AK840" s="399">
        <v>16.026861190795898</v>
      </c>
      <c r="AL840" s="388">
        <v>6.876549537317049E-2</v>
      </c>
      <c r="AM840" s="383" t="s">
        <v>17283</v>
      </c>
      <c r="AN840" s="383" t="s">
        <v>17346</v>
      </c>
      <c r="AO840" s="383"/>
      <c r="AP840" s="383"/>
      <c r="AQ840" s="383"/>
      <c r="AR840" s="389"/>
    </row>
    <row r="841" spans="1:44" x14ac:dyDescent="0.25">
      <c r="A841" s="396" t="s">
        <v>17344</v>
      </c>
      <c r="B841" s="383"/>
      <c r="C841" s="383"/>
      <c r="D841" s="383"/>
      <c r="E841" s="383"/>
      <c r="F841" s="383"/>
      <c r="G841" s="383"/>
      <c r="H841" s="383"/>
      <c r="I841" s="383"/>
      <c r="J841" s="383"/>
      <c r="K841" s="383" t="s">
        <v>17345</v>
      </c>
      <c r="L841" s="383"/>
      <c r="M841" s="383"/>
      <c r="N841" s="383" t="s">
        <v>17329</v>
      </c>
      <c r="O841" s="383"/>
      <c r="P841" s="383"/>
      <c r="Q841" s="383"/>
      <c r="R841" s="383"/>
      <c r="S841" s="383"/>
      <c r="T841" s="383"/>
      <c r="U841" s="383"/>
      <c r="V841" s="383"/>
      <c r="W841" s="383"/>
      <c r="X841" s="383"/>
      <c r="Y841" s="397">
        <v>40282</v>
      </c>
      <c r="Z841" s="383"/>
      <c r="AA841" s="383"/>
      <c r="AB841" s="383"/>
      <c r="AC841" s="383"/>
      <c r="AD841" s="383"/>
      <c r="AE841" s="383"/>
      <c r="AF841" s="383"/>
      <c r="AG841" s="383" t="s">
        <v>17282</v>
      </c>
      <c r="AH841" s="387">
        <v>11.28515625</v>
      </c>
      <c r="AI841" s="387">
        <v>151.79692077636719</v>
      </c>
      <c r="AJ841" s="399">
        <v>163.08207702636719</v>
      </c>
      <c r="AK841" s="399">
        <v>16.023931503295898</v>
      </c>
      <c r="AL841" s="388">
        <v>6.9199242833873215E-2</v>
      </c>
      <c r="AM841" s="383" t="s">
        <v>17283</v>
      </c>
      <c r="AN841" s="383" t="s">
        <v>17346</v>
      </c>
      <c r="AO841" s="383"/>
      <c r="AP841" s="383"/>
      <c r="AQ841" s="383"/>
      <c r="AR841" s="389"/>
    </row>
    <row r="842" spans="1:44" x14ac:dyDescent="0.25">
      <c r="A842" s="396" t="s">
        <v>17344</v>
      </c>
      <c r="B842" s="383"/>
      <c r="C842" s="383"/>
      <c r="D842" s="383"/>
      <c r="E842" s="383"/>
      <c r="F842" s="383"/>
      <c r="G842" s="383"/>
      <c r="H842" s="383"/>
      <c r="I842" s="383"/>
      <c r="J842" s="383"/>
      <c r="K842" s="383" t="s">
        <v>17345</v>
      </c>
      <c r="L842" s="383"/>
      <c r="M842" s="383"/>
      <c r="N842" s="383" t="s">
        <v>17329</v>
      </c>
      <c r="O842" s="383"/>
      <c r="P842" s="383"/>
      <c r="Q842" s="383"/>
      <c r="R842" s="383"/>
      <c r="S842" s="383"/>
      <c r="T842" s="383"/>
      <c r="U842" s="383"/>
      <c r="V842" s="383"/>
      <c r="W842" s="383"/>
      <c r="X842" s="383"/>
      <c r="Y842" s="397">
        <v>40282</v>
      </c>
      <c r="Z842" s="383"/>
      <c r="AA842" s="383"/>
      <c r="AB842" s="383"/>
      <c r="AC842" s="383"/>
      <c r="AD842" s="383"/>
      <c r="AE842" s="383"/>
      <c r="AF842" s="383"/>
      <c r="AG842" s="383" t="s">
        <v>17282</v>
      </c>
      <c r="AH842" s="387">
        <v>11.47265625</v>
      </c>
      <c r="AI842" s="387">
        <v>151.74613952636719</v>
      </c>
      <c r="AJ842" s="399">
        <v>163.21879577636719</v>
      </c>
      <c r="AK842" s="399">
        <v>16.022954940795898</v>
      </c>
      <c r="AL842" s="388">
        <v>7.0290043468517929E-2</v>
      </c>
      <c r="AM842" s="383" t="s">
        <v>17283</v>
      </c>
      <c r="AN842" s="383" t="s">
        <v>17346</v>
      </c>
      <c r="AO842" s="383"/>
      <c r="AP842" s="383"/>
      <c r="AQ842" s="383"/>
      <c r="AR842" s="389"/>
    </row>
    <row r="843" spans="1:44" x14ac:dyDescent="0.25">
      <c r="A843" s="396" t="s">
        <v>17344</v>
      </c>
      <c r="B843" s="383"/>
      <c r="C843" s="383"/>
      <c r="D843" s="383"/>
      <c r="E843" s="383"/>
      <c r="F843" s="383"/>
      <c r="G843" s="383"/>
      <c r="H843" s="383"/>
      <c r="I843" s="383"/>
      <c r="J843" s="383"/>
      <c r="K843" s="383" t="s">
        <v>17345</v>
      </c>
      <c r="L843" s="383"/>
      <c r="M843" s="383"/>
      <c r="N843" s="383" t="s">
        <v>17329</v>
      </c>
      <c r="O843" s="383"/>
      <c r="P843" s="383"/>
      <c r="Q843" s="383"/>
      <c r="R843" s="383"/>
      <c r="S843" s="383"/>
      <c r="T843" s="383"/>
      <c r="U843" s="383"/>
      <c r="V843" s="383"/>
      <c r="W843" s="383"/>
      <c r="X843" s="383"/>
      <c r="Y843" s="397">
        <v>40282</v>
      </c>
      <c r="Z843" s="383"/>
      <c r="AA843" s="383"/>
      <c r="AB843" s="383"/>
      <c r="AC843" s="383"/>
      <c r="AD843" s="383"/>
      <c r="AE843" s="383"/>
      <c r="AF843" s="383"/>
      <c r="AG843" s="383" t="s">
        <v>17282</v>
      </c>
      <c r="AH843" s="387">
        <v>10.85546875</v>
      </c>
      <c r="AI843" s="387">
        <v>152.21488952636719</v>
      </c>
      <c r="AJ843" s="399">
        <v>163.07035827636719</v>
      </c>
      <c r="AK843" s="399">
        <v>16.020025253295898</v>
      </c>
      <c r="AL843" s="388">
        <v>6.6569233456901147E-2</v>
      </c>
      <c r="AM843" s="383" t="s">
        <v>17283</v>
      </c>
      <c r="AN843" s="383" t="s">
        <v>17346</v>
      </c>
      <c r="AO843" s="383"/>
      <c r="AP843" s="383"/>
      <c r="AQ843" s="383"/>
      <c r="AR843" s="389"/>
    </row>
    <row r="844" spans="1:44" x14ac:dyDescent="0.25">
      <c r="A844" s="396" t="s">
        <v>17344</v>
      </c>
      <c r="B844" s="383"/>
      <c r="C844" s="383"/>
      <c r="D844" s="383"/>
      <c r="E844" s="383"/>
      <c r="F844" s="383"/>
      <c r="G844" s="383"/>
      <c r="H844" s="383"/>
      <c r="I844" s="383"/>
      <c r="J844" s="383"/>
      <c r="K844" s="383" t="s">
        <v>17345</v>
      </c>
      <c r="L844" s="383"/>
      <c r="M844" s="383"/>
      <c r="N844" s="383" t="s">
        <v>17329</v>
      </c>
      <c r="O844" s="383"/>
      <c r="P844" s="383"/>
      <c r="Q844" s="383"/>
      <c r="R844" s="383"/>
      <c r="S844" s="383"/>
      <c r="T844" s="383"/>
      <c r="U844" s="383"/>
      <c r="V844" s="383"/>
      <c r="W844" s="383"/>
      <c r="X844" s="383"/>
      <c r="Y844" s="397">
        <v>40282</v>
      </c>
      <c r="Z844" s="383"/>
      <c r="AA844" s="383"/>
      <c r="AB844" s="383"/>
      <c r="AC844" s="383"/>
      <c r="AD844" s="383"/>
      <c r="AE844" s="383"/>
      <c r="AF844" s="383"/>
      <c r="AG844" s="383" t="s">
        <v>17282</v>
      </c>
      <c r="AH844" s="387">
        <v>11.109375</v>
      </c>
      <c r="AI844" s="387">
        <v>152.28520202636719</v>
      </c>
      <c r="AJ844" s="399">
        <v>163.39457702636719</v>
      </c>
      <c r="AK844" s="399">
        <v>16.021001815795898</v>
      </c>
      <c r="AL844" s="388">
        <v>6.7991087600216174E-2</v>
      </c>
      <c r="AM844" s="383" t="s">
        <v>17283</v>
      </c>
      <c r="AN844" s="383" t="s">
        <v>17346</v>
      </c>
      <c r="AO844" s="383"/>
      <c r="AP844" s="383"/>
      <c r="AQ844" s="383"/>
      <c r="AR844" s="389"/>
    </row>
    <row r="845" spans="1:44" x14ac:dyDescent="0.25">
      <c r="A845" s="396" t="s">
        <v>17344</v>
      </c>
      <c r="B845" s="383"/>
      <c r="C845" s="383"/>
      <c r="D845" s="383"/>
      <c r="E845" s="383"/>
      <c r="F845" s="383"/>
      <c r="G845" s="383"/>
      <c r="H845" s="383"/>
      <c r="I845" s="383"/>
      <c r="J845" s="383"/>
      <c r="K845" s="383" t="s">
        <v>17345</v>
      </c>
      <c r="L845" s="383"/>
      <c r="M845" s="383"/>
      <c r="N845" s="383" t="s">
        <v>17329</v>
      </c>
      <c r="O845" s="383"/>
      <c r="P845" s="383"/>
      <c r="Q845" s="383"/>
      <c r="R845" s="383"/>
      <c r="S845" s="383"/>
      <c r="T845" s="383"/>
      <c r="U845" s="383"/>
      <c r="V845" s="383"/>
      <c r="W845" s="383"/>
      <c r="X845" s="383"/>
      <c r="Y845" s="397">
        <v>40282</v>
      </c>
      <c r="Z845" s="383"/>
      <c r="AA845" s="383"/>
      <c r="AB845" s="383"/>
      <c r="AC845" s="383"/>
      <c r="AD845" s="383"/>
      <c r="AE845" s="383"/>
      <c r="AF845" s="383"/>
      <c r="AG845" s="383" t="s">
        <v>17282</v>
      </c>
      <c r="AH845" s="387">
        <v>11.40625</v>
      </c>
      <c r="AI845" s="387">
        <v>152.03129577636719</v>
      </c>
      <c r="AJ845" s="399">
        <v>163.43754577636719</v>
      </c>
      <c r="AK845" s="399">
        <v>16.021978378295898</v>
      </c>
      <c r="AL845" s="388">
        <v>6.97896554051739E-2</v>
      </c>
      <c r="AM845" s="383" t="s">
        <v>17283</v>
      </c>
      <c r="AN845" s="383" t="s">
        <v>17346</v>
      </c>
      <c r="AO845" s="383"/>
      <c r="AP845" s="383"/>
      <c r="AQ845" s="383"/>
      <c r="AR845" s="389"/>
    </row>
    <row r="846" spans="1:44" x14ac:dyDescent="0.25">
      <c r="A846" s="396" t="s">
        <v>17344</v>
      </c>
      <c r="B846" s="383"/>
      <c r="C846" s="383"/>
      <c r="D846" s="383"/>
      <c r="E846" s="383"/>
      <c r="F846" s="383"/>
      <c r="G846" s="383"/>
      <c r="H846" s="383"/>
      <c r="I846" s="383"/>
      <c r="J846" s="383"/>
      <c r="K846" s="383" t="s">
        <v>17345</v>
      </c>
      <c r="L846" s="383"/>
      <c r="M846" s="383"/>
      <c r="N846" s="383" t="s">
        <v>17329</v>
      </c>
      <c r="O846" s="383"/>
      <c r="P846" s="383"/>
      <c r="Q846" s="383"/>
      <c r="R846" s="383"/>
      <c r="S846" s="383"/>
      <c r="T846" s="383"/>
      <c r="U846" s="383"/>
      <c r="V846" s="383"/>
      <c r="W846" s="383"/>
      <c r="X846" s="383"/>
      <c r="Y846" s="397">
        <v>40282</v>
      </c>
      <c r="Z846" s="383"/>
      <c r="AA846" s="383"/>
      <c r="AB846" s="383"/>
      <c r="AC846" s="383"/>
      <c r="AD846" s="383"/>
      <c r="AE846" s="383"/>
      <c r="AF846" s="383"/>
      <c r="AG846" s="383" t="s">
        <v>17282</v>
      </c>
      <c r="AH846" s="387">
        <v>11.46875</v>
      </c>
      <c r="AI846" s="387">
        <v>151.62113952636719</v>
      </c>
      <c r="AJ846" s="399">
        <v>163.08988952636719</v>
      </c>
      <c r="AK846" s="399">
        <v>16.022954940795898</v>
      </c>
      <c r="AL846" s="388">
        <v>7.0321649204047168E-2</v>
      </c>
      <c r="AM846" s="383" t="s">
        <v>17283</v>
      </c>
      <c r="AN846" s="383" t="s">
        <v>17346</v>
      </c>
      <c r="AO846" s="383"/>
      <c r="AP846" s="383"/>
      <c r="AQ846" s="383"/>
      <c r="AR846" s="389"/>
    </row>
    <row r="847" spans="1:44" x14ac:dyDescent="0.25">
      <c r="A847" s="401" t="s">
        <v>17347</v>
      </c>
      <c r="B847" s="383"/>
      <c r="C847" s="383"/>
      <c r="D847" s="383"/>
      <c r="E847" s="383"/>
      <c r="F847" s="383"/>
      <c r="G847" s="383"/>
      <c r="H847" s="383"/>
      <c r="I847" s="383"/>
      <c r="J847" s="383"/>
      <c r="K847" s="383" t="s">
        <v>17348</v>
      </c>
      <c r="L847" s="383"/>
      <c r="M847" s="383" t="s">
        <v>1864</v>
      </c>
      <c r="N847" s="383" t="s">
        <v>17349</v>
      </c>
      <c r="O847" s="383"/>
      <c r="P847" s="383"/>
      <c r="Q847" s="383" t="s">
        <v>17350</v>
      </c>
      <c r="R847" s="383" t="s">
        <v>17351</v>
      </c>
      <c r="S847" s="383"/>
      <c r="T847" s="383"/>
      <c r="U847" s="383" t="s">
        <v>17281</v>
      </c>
      <c r="V847" s="383"/>
      <c r="W847" s="383"/>
      <c r="X847" s="383"/>
      <c r="Y847" s="383">
        <v>2010</v>
      </c>
      <c r="Z847" s="402">
        <v>1</v>
      </c>
      <c r="AA847" s="383"/>
      <c r="AB847" s="383"/>
      <c r="AC847" s="383"/>
      <c r="AD847" s="383"/>
      <c r="AE847" s="383"/>
      <c r="AF847" s="383"/>
      <c r="AG847" s="383" t="s">
        <v>17282</v>
      </c>
      <c r="AH847" s="403">
        <v>65</v>
      </c>
      <c r="AI847" s="404">
        <v>136</v>
      </c>
      <c r="AJ847" s="404">
        <v>201</v>
      </c>
      <c r="AK847" s="387"/>
      <c r="AL847" s="388">
        <v>0.32338308457711445</v>
      </c>
      <c r="AM847" s="383" t="s">
        <v>17283</v>
      </c>
      <c r="AN847" s="383" t="s">
        <v>17352</v>
      </c>
      <c r="AO847" s="383"/>
      <c r="AP847" s="383"/>
      <c r="AQ847" s="383"/>
      <c r="AR847" s="389"/>
    </row>
    <row r="848" spans="1:44" x14ac:dyDescent="0.25">
      <c r="A848" s="401" t="s">
        <v>17347</v>
      </c>
      <c r="B848" s="383"/>
      <c r="C848" s="383"/>
      <c r="D848" s="383"/>
      <c r="E848" s="383"/>
      <c r="F848" s="383"/>
      <c r="G848" s="383"/>
      <c r="H848" s="383"/>
      <c r="I848" s="383"/>
      <c r="J848" s="383"/>
      <c r="K848" s="383" t="s">
        <v>17353</v>
      </c>
      <c r="L848" s="383"/>
      <c r="M848" s="383" t="s">
        <v>1864</v>
      </c>
      <c r="N848" s="383" t="s">
        <v>17354</v>
      </c>
      <c r="O848" s="383"/>
      <c r="P848" s="383"/>
      <c r="Q848" s="383" t="s">
        <v>17355</v>
      </c>
      <c r="R848" s="383" t="s">
        <v>17356</v>
      </c>
      <c r="S848" s="383"/>
      <c r="T848" s="383"/>
      <c r="U848" s="383" t="s">
        <v>17281</v>
      </c>
      <c r="V848" s="383"/>
      <c r="W848" s="383"/>
      <c r="X848" s="383"/>
      <c r="Y848" s="383">
        <v>2010</v>
      </c>
      <c r="Z848" s="402">
        <v>1</v>
      </c>
      <c r="AA848" s="383"/>
      <c r="AB848" s="383"/>
      <c r="AC848" s="383"/>
      <c r="AD848" s="383"/>
      <c r="AE848" s="383"/>
      <c r="AF848" s="383"/>
      <c r="AG848" s="383" t="s">
        <v>17282</v>
      </c>
      <c r="AH848" s="403">
        <v>99</v>
      </c>
      <c r="AI848" s="404">
        <v>200.8</v>
      </c>
      <c r="AJ848" s="404">
        <v>299.8</v>
      </c>
      <c r="AK848" s="387"/>
      <c r="AL848" s="388">
        <v>0.33022014676450967</v>
      </c>
      <c r="AM848" s="383" t="s">
        <v>17283</v>
      </c>
      <c r="AN848" s="383" t="s">
        <v>17352</v>
      </c>
      <c r="AO848" s="383"/>
      <c r="AP848" s="383"/>
      <c r="AQ848" s="383"/>
      <c r="AR848" s="389"/>
    </row>
    <row r="849" spans="1:44" x14ac:dyDescent="0.25">
      <c r="A849" s="401" t="s">
        <v>17347</v>
      </c>
      <c r="B849" s="383"/>
      <c r="C849" s="383"/>
      <c r="D849" s="383"/>
      <c r="E849" s="383"/>
      <c r="F849" s="383"/>
      <c r="G849" s="383"/>
      <c r="H849" s="383"/>
      <c r="I849" s="383"/>
      <c r="J849" s="383"/>
      <c r="K849" s="383" t="s">
        <v>17353</v>
      </c>
      <c r="L849" s="383"/>
      <c r="M849" s="383" t="s">
        <v>1864</v>
      </c>
      <c r="N849" s="383" t="s">
        <v>17354</v>
      </c>
      <c r="O849" s="383"/>
      <c r="P849" s="383"/>
      <c r="Q849" s="383" t="s">
        <v>17355</v>
      </c>
      <c r="R849" s="383" t="s">
        <v>17356</v>
      </c>
      <c r="S849" s="383"/>
      <c r="T849" s="383"/>
      <c r="U849" s="383" t="s">
        <v>17281</v>
      </c>
      <c r="V849" s="383"/>
      <c r="W849" s="383"/>
      <c r="X849" s="383"/>
      <c r="Y849" s="383">
        <v>2010</v>
      </c>
      <c r="Z849" s="402">
        <v>1</v>
      </c>
      <c r="AA849" s="383"/>
      <c r="AB849" s="383"/>
      <c r="AC849" s="383"/>
      <c r="AD849" s="383"/>
      <c r="AE849" s="383"/>
      <c r="AF849" s="383"/>
      <c r="AG849" s="383" t="s">
        <v>17282</v>
      </c>
      <c r="AH849" s="403">
        <v>115</v>
      </c>
      <c r="AI849" s="404">
        <v>193.6</v>
      </c>
      <c r="AJ849" s="404">
        <v>308.60000000000002</v>
      </c>
      <c r="AK849" s="387"/>
      <c r="AL849" s="388">
        <v>0.37265068049254696</v>
      </c>
      <c r="AM849" s="383" t="s">
        <v>17283</v>
      </c>
      <c r="AN849" s="383" t="s">
        <v>17352</v>
      </c>
      <c r="AO849" s="383"/>
      <c r="AP849" s="383"/>
      <c r="AQ849" s="383"/>
      <c r="AR849" s="389"/>
    </row>
    <row r="850" spans="1:44" x14ac:dyDescent="0.25">
      <c r="A850" s="401" t="s">
        <v>17347</v>
      </c>
      <c r="B850" s="383"/>
      <c r="C850" s="383"/>
      <c r="D850" s="383"/>
      <c r="E850" s="383"/>
      <c r="F850" s="383"/>
      <c r="G850" s="383"/>
      <c r="H850" s="383"/>
      <c r="I850" s="383"/>
      <c r="J850" s="383"/>
      <c r="K850" s="383" t="s">
        <v>17357</v>
      </c>
      <c r="L850" s="383"/>
      <c r="M850" s="383" t="s">
        <v>1864</v>
      </c>
      <c r="N850" s="383" t="s">
        <v>17358</v>
      </c>
      <c r="O850" s="383"/>
      <c r="P850" s="383"/>
      <c r="Q850" s="383" t="s">
        <v>17359</v>
      </c>
      <c r="R850" s="383" t="s">
        <v>17356</v>
      </c>
      <c r="S850" s="383"/>
      <c r="T850" s="383"/>
      <c r="U850" s="383" t="s">
        <v>17281</v>
      </c>
      <c r="V850" s="383"/>
      <c r="W850" s="383"/>
      <c r="X850" s="383"/>
      <c r="Y850" s="383">
        <v>2010</v>
      </c>
      <c r="Z850" s="402">
        <v>1</v>
      </c>
      <c r="AA850" s="383"/>
      <c r="AB850" s="383"/>
      <c r="AC850" s="383"/>
      <c r="AD850" s="383"/>
      <c r="AE850" s="383"/>
      <c r="AF850" s="383"/>
      <c r="AG850" s="383" t="s">
        <v>17282</v>
      </c>
      <c r="AH850" s="403">
        <v>212</v>
      </c>
      <c r="AI850" s="404">
        <v>840</v>
      </c>
      <c r="AJ850" s="404">
        <v>1052</v>
      </c>
      <c r="AK850" s="387"/>
      <c r="AL850" s="388">
        <v>0.20152091254752852</v>
      </c>
      <c r="AM850" s="383" t="s">
        <v>17283</v>
      </c>
      <c r="AN850" s="383" t="s">
        <v>17352</v>
      </c>
      <c r="AO850" s="383"/>
      <c r="AP850" s="383"/>
      <c r="AQ850" s="383"/>
      <c r="AR850" s="389"/>
    </row>
    <row r="851" spans="1:44" x14ac:dyDescent="0.25">
      <c r="A851" s="401" t="s">
        <v>17347</v>
      </c>
      <c r="B851" s="383"/>
      <c r="C851" s="383"/>
      <c r="D851" s="383"/>
      <c r="E851" s="383"/>
      <c r="F851" s="383"/>
      <c r="G851" s="383"/>
      <c r="H851" s="383"/>
      <c r="I851" s="383"/>
      <c r="J851" s="383"/>
      <c r="K851" s="383" t="s">
        <v>17357</v>
      </c>
      <c r="L851" s="383"/>
      <c r="M851" s="383" t="s">
        <v>1864</v>
      </c>
      <c r="N851" s="383" t="s">
        <v>17358</v>
      </c>
      <c r="O851" s="383"/>
      <c r="P851" s="383"/>
      <c r="Q851" s="383" t="s">
        <v>17359</v>
      </c>
      <c r="R851" s="383" t="s">
        <v>17356</v>
      </c>
      <c r="S851" s="383"/>
      <c r="T851" s="383"/>
      <c r="U851" s="383" t="s">
        <v>17281</v>
      </c>
      <c r="V851" s="383"/>
      <c r="W851" s="383"/>
      <c r="X851" s="383"/>
      <c r="Y851" s="383">
        <v>2010</v>
      </c>
      <c r="Z851" s="402">
        <v>1</v>
      </c>
      <c r="AA851" s="383"/>
      <c r="AB851" s="383"/>
      <c r="AC851" s="383"/>
      <c r="AD851" s="383"/>
      <c r="AE851" s="383"/>
      <c r="AF851" s="383"/>
      <c r="AG851" s="383" t="s">
        <v>17282</v>
      </c>
      <c r="AH851" s="403">
        <v>52</v>
      </c>
      <c r="AI851" s="404">
        <v>891.1</v>
      </c>
      <c r="AJ851" s="404">
        <v>943.1</v>
      </c>
      <c r="AK851" s="387"/>
      <c r="AL851" s="388">
        <v>5.5137313116318525E-2</v>
      </c>
      <c r="AM851" s="383" t="s">
        <v>17283</v>
      </c>
      <c r="AN851" s="383" t="s">
        <v>17352</v>
      </c>
      <c r="AO851" s="383"/>
      <c r="AP851" s="383"/>
      <c r="AQ851" s="383"/>
      <c r="AR851" s="389"/>
    </row>
    <row r="852" spans="1:44" x14ac:dyDescent="0.25">
      <c r="A852" s="396" t="s">
        <v>17360</v>
      </c>
      <c r="B852" s="383"/>
      <c r="C852" s="383"/>
      <c r="D852" s="383"/>
      <c r="E852" s="383"/>
      <c r="F852" s="383"/>
      <c r="G852" s="383"/>
      <c r="H852" s="383"/>
      <c r="I852" s="383"/>
      <c r="J852" s="383"/>
      <c r="K852" s="383" t="s">
        <v>17361</v>
      </c>
      <c r="L852" s="383"/>
      <c r="M852" s="383" t="s">
        <v>1864</v>
      </c>
      <c r="N852" s="383" t="s">
        <v>17362</v>
      </c>
      <c r="O852" s="383"/>
      <c r="P852" s="383"/>
      <c r="Q852" s="383" t="s">
        <v>17363</v>
      </c>
      <c r="R852" s="383" t="s">
        <v>17356</v>
      </c>
      <c r="S852" s="383"/>
      <c r="T852" s="383"/>
      <c r="U852" s="383" t="s">
        <v>17281</v>
      </c>
      <c r="V852" s="383"/>
      <c r="W852" s="383"/>
      <c r="X852" s="383"/>
      <c r="Y852" s="383">
        <v>2010</v>
      </c>
      <c r="Z852" s="402">
        <v>1</v>
      </c>
      <c r="AA852" s="383"/>
      <c r="AB852" s="383"/>
      <c r="AC852" s="383"/>
      <c r="AD852" s="383"/>
      <c r="AE852" s="383"/>
      <c r="AF852" s="383"/>
      <c r="AG852" s="383" t="s">
        <v>17282</v>
      </c>
      <c r="AH852" s="403">
        <v>62</v>
      </c>
      <c r="AI852" s="404">
        <v>517.5</v>
      </c>
      <c r="AJ852" s="404">
        <v>579.5</v>
      </c>
      <c r="AK852" s="387"/>
      <c r="AL852" s="388">
        <v>0.10698878343399482</v>
      </c>
      <c r="AM852" s="383" t="s">
        <v>17283</v>
      </c>
      <c r="AN852" s="383" t="s">
        <v>17352</v>
      </c>
      <c r="AO852" s="383"/>
      <c r="AP852" s="383"/>
      <c r="AQ852" s="383"/>
      <c r="AR852" s="389"/>
    </row>
    <row r="853" spans="1:44" x14ac:dyDescent="0.25">
      <c r="A853" s="396" t="s">
        <v>17360</v>
      </c>
      <c r="B853" s="383"/>
      <c r="C853" s="383"/>
      <c r="D853" s="383"/>
      <c r="E853" s="383"/>
      <c r="F853" s="383"/>
      <c r="G853" s="383"/>
      <c r="H853" s="383"/>
      <c r="I853" s="383"/>
      <c r="J853" s="383"/>
      <c r="K853" s="383" t="s">
        <v>17364</v>
      </c>
      <c r="L853" s="383"/>
      <c r="M853" s="383" t="s">
        <v>1864</v>
      </c>
      <c r="N853" s="383" t="s">
        <v>17362</v>
      </c>
      <c r="O853" s="383"/>
      <c r="P853" s="383"/>
      <c r="Q853" s="383" t="s">
        <v>17363</v>
      </c>
      <c r="R853" s="383" t="s">
        <v>17356</v>
      </c>
      <c r="S853" s="383"/>
      <c r="T853" s="383"/>
      <c r="U853" s="383" t="s">
        <v>17281</v>
      </c>
      <c r="V853" s="383"/>
      <c r="W853" s="383"/>
      <c r="X853" s="383"/>
      <c r="Y853" s="383">
        <v>2010</v>
      </c>
      <c r="Z853" s="402">
        <v>1</v>
      </c>
      <c r="AA853" s="383"/>
      <c r="AB853" s="383"/>
      <c r="AC853" s="383"/>
      <c r="AD853" s="383"/>
      <c r="AE853" s="383"/>
      <c r="AF853" s="383"/>
      <c r="AG853" s="383" t="s">
        <v>17282</v>
      </c>
      <c r="AH853" s="403">
        <v>64</v>
      </c>
      <c r="AI853" s="404">
        <v>605.20000000000005</v>
      </c>
      <c r="AJ853" s="404">
        <v>669.2</v>
      </c>
      <c r="AK853" s="387"/>
      <c r="AL853" s="388">
        <v>9.563658099222952E-2</v>
      </c>
      <c r="AM853" s="383" t="s">
        <v>17283</v>
      </c>
      <c r="AN853" s="383" t="s">
        <v>17352</v>
      </c>
      <c r="AO853" s="383"/>
      <c r="AP853" s="383"/>
      <c r="AQ853" s="383"/>
      <c r="AR853" s="389"/>
    </row>
    <row r="854" spans="1:44" x14ac:dyDescent="0.25">
      <c r="A854" s="396" t="s">
        <v>17360</v>
      </c>
      <c r="B854" s="383"/>
      <c r="C854" s="383"/>
      <c r="D854" s="383"/>
      <c r="E854" s="383"/>
      <c r="F854" s="383"/>
      <c r="G854" s="383"/>
      <c r="H854" s="383"/>
      <c r="I854" s="383"/>
      <c r="J854" s="383"/>
      <c r="K854" s="383" t="s">
        <v>17365</v>
      </c>
      <c r="L854" s="383"/>
      <c r="M854" s="383" t="s">
        <v>1864</v>
      </c>
      <c r="N854" s="383" t="s">
        <v>17362</v>
      </c>
      <c r="O854" s="383"/>
      <c r="P854" s="383"/>
      <c r="Q854" s="383" t="s">
        <v>17366</v>
      </c>
      <c r="R854" s="383" t="s">
        <v>17356</v>
      </c>
      <c r="S854" s="383"/>
      <c r="T854" s="383"/>
      <c r="U854" s="383" t="s">
        <v>17281</v>
      </c>
      <c r="V854" s="383"/>
      <c r="W854" s="383"/>
      <c r="X854" s="383"/>
      <c r="Y854" s="383">
        <v>2010</v>
      </c>
      <c r="Z854" s="402">
        <v>1</v>
      </c>
      <c r="AA854" s="383"/>
      <c r="AB854" s="383"/>
      <c r="AC854" s="383"/>
      <c r="AD854" s="383"/>
      <c r="AE854" s="383"/>
      <c r="AF854" s="383"/>
      <c r="AG854" s="383" t="s">
        <v>17282</v>
      </c>
      <c r="AH854" s="403">
        <v>42</v>
      </c>
      <c r="AI854" s="404">
        <v>812.8</v>
      </c>
      <c r="AJ854" s="404">
        <v>854.8</v>
      </c>
      <c r="AK854" s="387"/>
      <c r="AL854" s="388">
        <v>4.9134300421151147E-2</v>
      </c>
      <c r="AM854" s="383" t="s">
        <v>17283</v>
      </c>
      <c r="AN854" s="383" t="s">
        <v>17352</v>
      </c>
      <c r="AO854" s="383"/>
      <c r="AP854" s="383"/>
      <c r="AQ854" s="383"/>
      <c r="AR854" s="389"/>
    </row>
    <row r="855" spans="1:44" x14ac:dyDescent="0.25">
      <c r="A855" s="396" t="s">
        <v>17360</v>
      </c>
      <c r="B855" s="383"/>
      <c r="C855" s="383"/>
      <c r="D855" s="383"/>
      <c r="E855" s="383"/>
      <c r="F855" s="383"/>
      <c r="G855" s="383"/>
      <c r="H855" s="383"/>
      <c r="I855" s="383"/>
      <c r="J855" s="383"/>
      <c r="K855" s="383" t="s">
        <v>17367</v>
      </c>
      <c r="L855" s="383"/>
      <c r="M855" s="383" t="s">
        <v>1864</v>
      </c>
      <c r="N855" s="383" t="s">
        <v>17362</v>
      </c>
      <c r="O855" s="383"/>
      <c r="P855" s="383"/>
      <c r="Q855" s="383" t="s">
        <v>17366</v>
      </c>
      <c r="R855" s="383" t="s">
        <v>17356</v>
      </c>
      <c r="S855" s="383"/>
      <c r="T855" s="383"/>
      <c r="U855" s="383" t="s">
        <v>17281</v>
      </c>
      <c r="V855" s="383"/>
      <c r="W855" s="383"/>
      <c r="X855" s="383"/>
      <c r="Y855" s="383">
        <v>2010</v>
      </c>
      <c r="Z855" s="402">
        <v>1</v>
      </c>
      <c r="AA855" s="383"/>
      <c r="AB855" s="383"/>
      <c r="AC855" s="383"/>
      <c r="AD855" s="383"/>
      <c r="AE855" s="383"/>
      <c r="AF855" s="383"/>
      <c r="AG855" s="383" t="s">
        <v>17282</v>
      </c>
      <c r="AH855" s="403">
        <v>42</v>
      </c>
      <c r="AI855" s="404">
        <v>812.8</v>
      </c>
      <c r="AJ855" s="404">
        <v>854.8</v>
      </c>
      <c r="AK855" s="387"/>
      <c r="AL855" s="388">
        <v>4.9134300421151147E-2</v>
      </c>
      <c r="AM855" s="383" t="s">
        <v>17283</v>
      </c>
      <c r="AN855" s="383" t="s">
        <v>17352</v>
      </c>
      <c r="AO855" s="383"/>
      <c r="AP855" s="383"/>
      <c r="AQ855" s="383"/>
      <c r="AR855" s="389"/>
    </row>
    <row r="856" spans="1:44" x14ac:dyDescent="0.25">
      <c r="A856" s="401" t="s">
        <v>17347</v>
      </c>
      <c r="B856" s="383"/>
      <c r="C856" s="383"/>
      <c r="D856" s="383"/>
      <c r="E856" s="383"/>
      <c r="F856" s="383"/>
      <c r="G856" s="383"/>
      <c r="H856" s="383"/>
      <c r="I856" s="383"/>
      <c r="J856" s="383"/>
      <c r="K856" s="383" t="s">
        <v>17368</v>
      </c>
      <c r="L856" s="383"/>
      <c r="M856" s="383" t="s">
        <v>1864</v>
      </c>
      <c r="N856" s="383" t="s">
        <v>17369</v>
      </c>
      <c r="O856" s="383"/>
      <c r="P856" s="383"/>
      <c r="Q856" s="383" t="s">
        <v>17370</v>
      </c>
      <c r="R856" s="383" t="s">
        <v>17371</v>
      </c>
      <c r="S856" s="383"/>
      <c r="T856" s="383"/>
      <c r="U856" s="383" t="s">
        <v>17281</v>
      </c>
      <c r="V856" s="383"/>
      <c r="W856" s="383"/>
      <c r="X856" s="383"/>
      <c r="Y856" s="383">
        <v>2010</v>
      </c>
      <c r="Z856" s="402" t="s">
        <v>17372</v>
      </c>
      <c r="AA856" s="383"/>
      <c r="AB856" s="383"/>
      <c r="AC856" s="383"/>
      <c r="AD856" s="383"/>
      <c r="AE856" s="383"/>
      <c r="AF856" s="383"/>
      <c r="AG856" s="383" t="s">
        <v>17282</v>
      </c>
      <c r="AH856" s="403">
        <v>1</v>
      </c>
      <c r="AI856" s="404">
        <v>17</v>
      </c>
      <c r="AJ856" s="404">
        <v>18</v>
      </c>
      <c r="AK856" s="387"/>
      <c r="AL856" s="388">
        <v>5.5555555555555552E-2</v>
      </c>
      <c r="AM856" s="383" t="s">
        <v>17283</v>
      </c>
      <c r="AN856" s="383" t="s">
        <v>17352</v>
      </c>
      <c r="AO856" s="383"/>
      <c r="AP856" s="383"/>
      <c r="AQ856" s="383"/>
      <c r="AR856" s="389"/>
    </row>
    <row r="857" spans="1:44" x14ac:dyDescent="0.25">
      <c r="A857" s="401" t="s">
        <v>17373</v>
      </c>
      <c r="B857" s="383"/>
      <c r="C857" s="383"/>
      <c r="D857" s="383"/>
      <c r="E857" s="383"/>
      <c r="F857" s="383"/>
      <c r="G857" s="383"/>
      <c r="H857" s="383"/>
      <c r="I857" s="383"/>
      <c r="J857" s="383"/>
      <c r="K857" s="383" t="s">
        <v>17374</v>
      </c>
      <c r="L857" s="383"/>
      <c r="M857" s="383" t="s">
        <v>1864</v>
      </c>
      <c r="N857" s="383" t="s">
        <v>17375</v>
      </c>
      <c r="O857" s="383"/>
      <c r="P857" s="383"/>
      <c r="Q857" s="383" t="s">
        <v>17376</v>
      </c>
      <c r="R857" s="383" t="s">
        <v>17371</v>
      </c>
      <c r="S857" s="383"/>
      <c r="T857" s="383"/>
      <c r="U857" s="383" t="s">
        <v>17281</v>
      </c>
      <c r="V857" s="383"/>
      <c r="W857" s="383"/>
      <c r="X857" s="383"/>
      <c r="Y857" s="383">
        <v>2010</v>
      </c>
      <c r="Z857" s="402">
        <v>0.6</v>
      </c>
      <c r="AA857" s="383"/>
      <c r="AB857" s="383"/>
      <c r="AC857" s="383"/>
      <c r="AD857" s="383"/>
      <c r="AE857" s="383"/>
      <c r="AF857" s="383"/>
      <c r="AG857" s="383" t="s">
        <v>17282</v>
      </c>
      <c r="AH857" s="403">
        <v>9</v>
      </c>
      <c r="AI857" s="404">
        <v>165</v>
      </c>
      <c r="AJ857" s="404">
        <v>174</v>
      </c>
      <c r="AK857" s="387"/>
      <c r="AL857" s="388">
        <v>5.1724137931034482E-2</v>
      </c>
      <c r="AM857" s="383" t="s">
        <v>17283</v>
      </c>
      <c r="AN857" s="383" t="s">
        <v>17352</v>
      </c>
      <c r="AO857" s="383"/>
      <c r="AP857" s="383"/>
      <c r="AQ857" s="383"/>
      <c r="AR857" s="389"/>
    </row>
    <row r="858" spans="1:44" x14ac:dyDescent="0.25">
      <c r="A858" s="401" t="s">
        <v>17373</v>
      </c>
      <c r="B858" s="383"/>
      <c r="C858" s="383"/>
      <c r="D858" s="383"/>
      <c r="E858" s="383"/>
      <c r="F858" s="383"/>
      <c r="G858" s="383"/>
      <c r="H858" s="383"/>
      <c r="I858" s="383"/>
      <c r="J858" s="383"/>
      <c r="K858" s="383" t="s">
        <v>17374</v>
      </c>
      <c r="L858" s="383"/>
      <c r="M858" s="383" t="s">
        <v>1864</v>
      </c>
      <c r="N858" s="383" t="s">
        <v>17377</v>
      </c>
      <c r="O858" s="383"/>
      <c r="P858" s="383"/>
      <c r="Q858" s="383" t="s">
        <v>17378</v>
      </c>
      <c r="R858" s="383" t="s">
        <v>17371</v>
      </c>
      <c r="S858" s="383"/>
      <c r="T858" s="383"/>
      <c r="U858" s="383" t="s">
        <v>17281</v>
      </c>
      <c r="V858" s="383"/>
      <c r="W858" s="383"/>
      <c r="X858" s="383"/>
      <c r="Y858" s="383">
        <v>2010</v>
      </c>
      <c r="Z858" s="402">
        <v>0.6</v>
      </c>
      <c r="AA858" s="383"/>
      <c r="AB858" s="383"/>
      <c r="AC858" s="383"/>
      <c r="AD858" s="383"/>
      <c r="AE858" s="383"/>
      <c r="AF858" s="383"/>
      <c r="AG858" s="383" t="s">
        <v>17282</v>
      </c>
      <c r="AH858" s="403">
        <v>12</v>
      </c>
      <c r="AI858" s="404">
        <v>150</v>
      </c>
      <c r="AJ858" s="404">
        <v>162</v>
      </c>
      <c r="AK858" s="387"/>
      <c r="AL858" s="388">
        <v>7.407407407407407E-2</v>
      </c>
      <c r="AM858" s="383" t="s">
        <v>17283</v>
      </c>
      <c r="AN858" s="383" t="s">
        <v>17352</v>
      </c>
      <c r="AO858" s="383"/>
      <c r="AP858" s="383"/>
      <c r="AQ858" s="383"/>
      <c r="AR858" s="389"/>
    </row>
    <row r="859" spans="1:44" x14ac:dyDescent="0.25">
      <c r="A859" s="401" t="s">
        <v>17373</v>
      </c>
      <c r="B859" s="383"/>
      <c r="C859" s="383"/>
      <c r="D859" s="383"/>
      <c r="E859" s="383"/>
      <c r="F859" s="383"/>
      <c r="G859" s="383"/>
      <c r="H859" s="383"/>
      <c r="I859" s="383"/>
      <c r="J859" s="383"/>
      <c r="K859" s="383" t="s">
        <v>17374</v>
      </c>
      <c r="L859" s="383"/>
      <c r="M859" s="383" t="s">
        <v>1864</v>
      </c>
      <c r="N859" s="383" t="s">
        <v>17377</v>
      </c>
      <c r="O859" s="383"/>
      <c r="P859" s="383"/>
      <c r="Q859" s="383" t="s">
        <v>17378</v>
      </c>
      <c r="R859" s="383" t="s">
        <v>17371</v>
      </c>
      <c r="S859" s="383"/>
      <c r="T859" s="383"/>
      <c r="U859" s="383" t="s">
        <v>17281</v>
      </c>
      <c r="V859" s="383"/>
      <c r="W859" s="383"/>
      <c r="X859" s="383"/>
      <c r="Y859" s="383">
        <v>2010</v>
      </c>
      <c r="Z859" s="402">
        <v>0.6</v>
      </c>
      <c r="AA859" s="383"/>
      <c r="AB859" s="383"/>
      <c r="AC859" s="383"/>
      <c r="AD859" s="383"/>
      <c r="AE859" s="383"/>
      <c r="AF859" s="383"/>
      <c r="AG859" s="383" t="s">
        <v>17282</v>
      </c>
      <c r="AH859" s="403">
        <v>8</v>
      </c>
      <c r="AI859" s="404">
        <v>146</v>
      </c>
      <c r="AJ859" s="404">
        <v>154</v>
      </c>
      <c r="AK859" s="387"/>
      <c r="AL859" s="388">
        <v>5.1948051948051951E-2</v>
      </c>
      <c r="AM859" s="383" t="s">
        <v>17283</v>
      </c>
      <c r="AN859" s="383" t="s">
        <v>17352</v>
      </c>
      <c r="AO859" s="383"/>
      <c r="AP859" s="383"/>
      <c r="AQ859" s="383"/>
      <c r="AR859" s="389"/>
    </row>
    <row r="860" spans="1:44" x14ac:dyDescent="0.25">
      <c r="A860" s="401" t="s">
        <v>17373</v>
      </c>
      <c r="B860" s="383"/>
      <c r="C860" s="383"/>
      <c r="D860" s="383"/>
      <c r="E860" s="383"/>
      <c r="F860" s="383"/>
      <c r="G860" s="383"/>
      <c r="H860" s="383"/>
      <c r="I860" s="383"/>
      <c r="J860" s="383"/>
      <c r="K860" s="383" t="s">
        <v>17374</v>
      </c>
      <c r="L860" s="383"/>
      <c r="M860" s="383" t="s">
        <v>1864</v>
      </c>
      <c r="N860" s="383" t="s">
        <v>17375</v>
      </c>
      <c r="O860" s="383"/>
      <c r="P860" s="383"/>
      <c r="Q860" s="383" t="s">
        <v>17376</v>
      </c>
      <c r="R860" s="383" t="s">
        <v>17371</v>
      </c>
      <c r="S860" s="383"/>
      <c r="T860" s="383"/>
      <c r="U860" s="383" t="s">
        <v>17281</v>
      </c>
      <c r="V860" s="383"/>
      <c r="W860" s="383"/>
      <c r="X860" s="383"/>
      <c r="Y860" s="383">
        <v>2010</v>
      </c>
      <c r="Z860" s="402">
        <v>0.6</v>
      </c>
      <c r="AA860" s="383"/>
      <c r="AB860" s="383"/>
      <c r="AC860" s="383"/>
      <c r="AD860" s="383"/>
      <c r="AE860" s="383"/>
      <c r="AF860" s="383"/>
      <c r="AG860" s="383" t="s">
        <v>17282</v>
      </c>
      <c r="AH860" s="403">
        <v>18</v>
      </c>
      <c r="AI860" s="404">
        <v>95</v>
      </c>
      <c r="AJ860" s="404">
        <v>113</v>
      </c>
      <c r="AK860" s="387"/>
      <c r="AL860" s="388">
        <v>0.15929203539823009</v>
      </c>
      <c r="AM860" s="383" t="s">
        <v>17283</v>
      </c>
      <c r="AN860" s="383" t="s">
        <v>17352</v>
      </c>
      <c r="AO860" s="383"/>
      <c r="AP860" s="383"/>
      <c r="AQ860" s="383"/>
      <c r="AR860" s="389"/>
    </row>
    <row r="861" spans="1:44" x14ac:dyDescent="0.25">
      <c r="A861" s="401" t="s">
        <v>17347</v>
      </c>
      <c r="B861" s="383"/>
      <c r="C861" s="383"/>
      <c r="D861" s="383"/>
      <c r="E861" s="383"/>
      <c r="F861" s="383"/>
      <c r="G861" s="383"/>
      <c r="H861" s="383"/>
      <c r="I861" s="383"/>
      <c r="J861" s="383"/>
      <c r="K861" s="383" t="s">
        <v>17348</v>
      </c>
      <c r="L861" s="383"/>
      <c r="M861" s="383" t="s">
        <v>1864</v>
      </c>
      <c r="N861" s="383" t="s">
        <v>17349</v>
      </c>
      <c r="O861" s="383"/>
      <c r="P861" s="383"/>
      <c r="Q861" s="383" t="s">
        <v>17350</v>
      </c>
      <c r="R861" s="383" t="s">
        <v>17351</v>
      </c>
      <c r="S861" s="383"/>
      <c r="T861" s="383"/>
      <c r="U861" s="383" t="s">
        <v>17281</v>
      </c>
      <c r="V861" s="383"/>
      <c r="W861" s="383"/>
      <c r="X861" s="383"/>
      <c r="Y861" s="383">
        <v>2010</v>
      </c>
      <c r="Z861" s="402">
        <v>0.5</v>
      </c>
      <c r="AA861" s="383"/>
      <c r="AB861" s="383"/>
      <c r="AC861" s="383"/>
      <c r="AD861" s="383"/>
      <c r="AE861" s="383"/>
      <c r="AF861" s="383"/>
      <c r="AG861" s="383" t="s">
        <v>17282</v>
      </c>
      <c r="AH861" s="403">
        <v>65</v>
      </c>
      <c r="AI861" s="404">
        <v>169.6</v>
      </c>
      <c r="AJ861" s="404">
        <v>234.6</v>
      </c>
      <c r="AK861" s="387"/>
      <c r="AL861" s="388">
        <v>0.27706734867860189</v>
      </c>
      <c r="AM861" s="383" t="s">
        <v>17283</v>
      </c>
      <c r="AN861" s="383" t="s">
        <v>17352</v>
      </c>
      <c r="AO861" s="383"/>
      <c r="AP861" s="383"/>
      <c r="AQ861" s="383"/>
      <c r="AR861" s="389"/>
    </row>
    <row r="862" spans="1:44" x14ac:dyDescent="0.25">
      <c r="A862" s="401" t="s">
        <v>17347</v>
      </c>
      <c r="B862" s="383"/>
      <c r="C862" s="383"/>
      <c r="D862" s="383"/>
      <c r="E862" s="383"/>
      <c r="F862" s="383"/>
      <c r="G862" s="383"/>
      <c r="H862" s="383"/>
      <c r="I862" s="383"/>
      <c r="J862" s="383"/>
      <c r="K862" s="383" t="s">
        <v>17353</v>
      </c>
      <c r="L862" s="383"/>
      <c r="M862" s="383" t="s">
        <v>1864</v>
      </c>
      <c r="N862" s="383" t="s">
        <v>17354</v>
      </c>
      <c r="O862" s="383"/>
      <c r="P862" s="383"/>
      <c r="Q862" s="383" t="s">
        <v>17355</v>
      </c>
      <c r="R862" s="383" t="s">
        <v>17356</v>
      </c>
      <c r="S862" s="383"/>
      <c r="T862" s="383"/>
      <c r="U862" s="383" t="s">
        <v>17281</v>
      </c>
      <c r="V862" s="383"/>
      <c r="W862" s="383"/>
      <c r="X862" s="383"/>
      <c r="Y862" s="383">
        <v>2010</v>
      </c>
      <c r="Z862" s="402">
        <v>0.5</v>
      </c>
      <c r="AA862" s="383"/>
      <c r="AB862" s="383"/>
      <c r="AC862" s="383"/>
      <c r="AD862" s="383"/>
      <c r="AE862" s="383"/>
      <c r="AF862" s="383"/>
      <c r="AG862" s="383" t="s">
        <v>17282</v>
      </c>
      <c r="AH862" s="403">
        <v>102</v>
      </c>
      <c r="AI862" s="404">
        <v>135.9</v>
      </c>
      <c r="AJ862" s="404">
        <v>237.9</v>
      </c>
      <c r="AK862" s="387"/>
      <c r="AL862" s="388">
        <v>0.42875157629255989</v>
      </c>
      <c r="AM862" s="383" t="s">
        <v>17283</v>
      </c>
      <c r="AN862" s="383" t="s">
        <v>17352</v>
      </c>
      <c r="AO862" s="383"/>
      <c r="AP862" s="383"/>
      <c r="AQ862" s="383"/>
      <c r="AR862" s="389"/>
    </row>
    <row r="863" spans="1:44" x14ac:dyDescent="0.25">
      <c r="A863" s="401" t="s">
        <v>17347</v>
      </c>
      <c r="B863" s="383"/>
      <c r="C863" s="383"/>
      <c r="D863" s="383"/>
      <c r="E863" s="383"/>
      <c r="F863" s="383"/>
      <c r="G863" s="383"/>
      <c r="H863" s="383"/>
      <c r="I863" s="383"/>
      <c r="J863" s="383"/>
      <c r="K863" s="383" t="s">
        <v>17353</v>
      </c>
      <c r="L863" s="383"/>
      <c r="M863" s="383" t="s">
        <v>1864</v>
      </c>
      <c r="N863" s="383" t="s">
        <v>17354</v>
      </c>
      <c r="O863" s="383"/>
      <c r="P863" s="383"/>
      <c r="Q863" s="383" t="s">
        <v>17355</v>
      </c>
      <c r="R863" s="383" t="s">
        <v>17356</v>
      </c>
      <c r="S863" s="383"/>
      <c r="T863" s="383"/>
      <c r="U863" s="383" t="s">
        <v>17281</v>
      </c>
      <c r="V863" s="383"/>
      <c r="W863" s="383"/>
      <c r="X863" s="383"/>
      <c r="Y863" s="383">
        <v>2010</v>
      </c>
      <c r="Z863" s="402">
        <v>0.5</v>
      </c>
      <c r="AA863" s="383"/>
      <c r="AB863" s="383"/>
      <c r="AC863" s="383"/>
      <c r="AD863" s="383"/>
      <c r="AE863" s="383"/>
      <c r="AF863" s="383"/>
      <c r="AG863" s="383" t="s">
        <v>17282</v>
      </c>
      <c r="AH863" s="403">
        <v>112</v>
      </c>
      <c r="AI863" s="404">
        <v>126.6</v>
      </c>
      <c r="AJ863" s="404">
        <v>238.6</v>
      </c>
      <c r="AK863" s="387"/>
      <c r="AL863" s="388">
        <v>0.46940486169321038</v>
      </c>
      <c r="AM863" s="383" t="s">
        <v>17283</v>
      </c>
      <c r="AN863" s="383" t="s">
        <v>17352</v>
      </c>
      <c r="AO863" s="383"/>
      <c r="AP863" s="383"/>
      <c r="AQ863" s="383"/>
      <c r="AR863" s="389"/>
    </row>
    <row r="864" spans="1:44" x14ac:dyDescent="0.25">
      <c r="A864" s="401" t="s">
        <v>17347</v>
      </c>
      <c r="B864" s="383"/>
      <c r="C864" s="383"/>
      <c r="D864" s="383"/>
      <c r="E864" s="383"/>
      <c r="F864" s="383"/>
      <c r="G864" s="383"/>
      <c r="H864" s="383"/>
      <c r="I864" s="383"/>
      <c r="J864" s="383"/>
      <c r="K864" s="383" t="s">
        <v>17379</v>
      </c>
      <c r="L864" s="383"/>
      <c r="M864" s="383" t="s">
        <v>1864</v>
      </c>
      <c r="N864" s="383" t="s">
        <v>17380</v>
      </c>
      <c r="O864" s="383"/>
      <c r="P864" s="383"/>
      <c r="Q864" s="383" t="s">
        <v>17381</v>
      </c>
      <c r="R864" s="383" t="s">
        <v>17356</v>
      </c>
      <c r="S864" s="383"/>
      <c r="T864" s="383"/>
      <c r="U864" s="383" t="s">
        <v>17281</v>
      </c>
      <c r="V864" s="383"/>
      <c r="W864" s="383"/>
      <c r="X864" s="383"/>
      <c r="Y864" s="383">
        <v>2010</v>
      </c>
      <c r="Z864" s="402">
        <v>0.6</v>
      </c>
      <c r="AA864" s="383"/>
      <c r="AB864" s="383"/>
      <c r="AC864" s="383"/>
      <c r="AD864" s="383"/>
      <c r="AE864" s="383"/>
      <c r="AF864" s="383"/>
      <c r="AG864" s="383" t="s">
        <v>17282</v>
      </c>
      <c r="AH864" s="403">
        <v>90</v>
      </c>
      <c r="AI864" s="404">
        <v>490</v>
      </c>
      <c r="AJ864" s="404">
        <v>580</v>
      </c>
      <c r="AK864" s="387"/>
      <c r="AL864" s="388">
        <v>0.15517241379310345</v>
      </c>
      <c r="AM864" s="383" t="s">
        <v>17283</v>
      </c>
      <c r="AN864" s="383" t="s">
        <v>17352</v>
      </c>
      <c r="AO864" s="383"/>
      <c r="AP864" s="383"/>
      <c r="AQ864" s="383"/>
      <c r="AR864" s="389"/>
    </row>
    <row r="865" spans="1:44" x14ac:dyDescent="0.25">
      <c r="A865" s="401" t="s">
        <v>17347</v>
      </c>
      <c r="B865" s="383"/>
      <c r="C865" s="383"/>
      <c r="D865" s="383"/>
      <c r="E865" s="383"/>
      <c r="F865" s="383"/>
      <c r="G865" s="383"/>
      <c r="H865" s="383"/>
      <c r="I865" s="383"/>
      <c r="J865" s="383"/>
      <c r="K865" s="383" t="s">
        <v>17382</v>
      </c>
      <c r="L865" s="383"/>
      <c r="M865" s="383" t="s">
        <v>1864</v>
      </c>
      <c r="N865" s="383" t="s">
        <v>17383</v>
      </c>
      <c r="O865" s="383"/>
      <c r="P865" s="383"/>
      <c r="Q865" s="383" t="s">
        <v>17355</v>
      </c>
      <c r="R865" s="383" t="s">
        <v>17356</v>
      </c>
      <c r="S865" s="383"/>
      <c r="T865" s="383"/>
      <c r="U865" s="383" t="s">
        <v>17281</v>
      </c>
      <c r="V865" s="383"/>
      <c r="W865" s="383"/>
      <c r="X865" s="383"/>
      <c r="Y865" s="383">
        <v>2010</v>
      </c>
      <c r="Z865" s="402">
        <v>0.5</v>
      </c>
      <c r="AA865" s="383"/>
      <c r="AB865" s="383"/>
      <c r="AC865" s="383"/>
      <c r="AD865" s="383"/>
      <c r="AE865" s="383"/>
      <c r="AF865" s="383"/>
      <c r="AG865" s="383" t="s">
        <v>17282</v>
      </c>
      <c r="AH865" s="403">
        <v>25</v>
      </c>
      <c r="AI865" s="404">
        <v>124.8</v>
      </c>
      <c r="AJ865" s="404">
        <v>149.80000000000001</v>
      </c>
      <c r="AK865" s="387"/>
      <c r="AL865" s="388">
        <v>0.16688918558077434</v>
      </c>
      <c r="AM865" s="383" t="s">
        <v>17283</v>
      </c>
      <c r="AN865" s="383" t="s">
        <v>17352</v>
      </c>
      <c r="AO865" s="383"/>
      <c r="AP865" s="383"/>
      <c r="AQ865" s="383"/>
      <c r="AR865" s="389"/>
    </row>
    <row r="866" spans="1:44" x14ac:dyDescent="0.25">
      <c r="A866" s="401" t="s">
        <v>17347</v>
      </c>
      <c r="B866" s="383"/>
      <c r="C866" s="383"/>
      <c r="D866" s="383"/>
      <c r="E866" s="383"/>
      <c r="F866" s="383"/>
      <c r="G866" s="383"/>
      <c r="H866" s="383"/>
      <c r="I866" s="383"/>
      <c r="J866" s="383"/>
      <c r="K866" s="383" t="s">
        <v>17382</v>
      </c>
      <c r="L866" s="383"/>
      <c r="M866" s="383" t="s">
        <v>1864</v>
      </c>
      <c r="N866" s="383" t="s">
        <v>17383</v>
      </c>
      <c r="O866" s="383"/>
      <c r="P866" s="383"/>
      <c r="Q866" s="383" t="s">
        <v>17355</v>
      </c>
      <c r="R866" s="383" t="s">
        <v>17356</v>
      </c>
      <c r="S866" s="383"/>
      <c r="T866" s="383"/>
      <c r="U866" s="383" t="s">
        <v>17281</v>
      </c>
      <c r="V866" s="383"/>
      <c r="W866" s="383"/>
      <c r="X866" s="383"/>
      <c r="Y866" s="383">
        <v>2010</v>
      </c>
      <c r="Z866" s="402">
        <v>0.5</v>
      </c>
      <c r="AA866" s="383"/>
      <c r="AB866" s="383"/>
      <c r="AC866" s="383"/>
      <c r="AD866" s="383"/>
      <c r="AE866" s="383"/>
      <c r="AF866" s="383"/>
      <c r="AG866" s="383" t="s">
        <v>17282</v>
      </c>
      <c r="AH866" s="403">
        <v>23</v>
      </c>
      <c r="AI866" s="404">
        <v>167.3</v>
      </c>
      <c r="AJ866" s="404">
        <v>190.3</v>
      </c>
      <c r="AK866" s="387"/>
      <c r="AL866" s="388">
        <v>0.1208617971623752</v>
      </c>
      <c r="AM866" s="383" t="s">
        <v>17283</v>
      </c>
      <c r="AN866" s="383" t="s">
        <v>17352</v>
      </c>
      <c r="AO866" s="383"/>
      <c r="AP866" s="383"/>
      <c r="AQ866" s="383"/>
      <c r="AR866" s="389"/>
    </row>
    <row r="867" spans="1:44" x14ac:dyDescent="0.25">
      <c r="A867" s="396" t="s">
        <v>17360</v>
      </c>
      <c r="B867" s="383"/>
      <c r="C867" s="383"/>
      <c r="D867" s="383"/>
      <c r="E867" s="383"/>
      <c r="F867" s="383"/>
      <c r="G867" s="383"/>
      <c r="H867" s="383"/>
      <c r="I867" s="383"/>
      <c r="J867" s="383"/>
      <c r="K867" s="383" t="s">
        <v>17361</v>
      </c>
      <c r="L867" s="383"/>
      <c r="M867" s="383" t="s">
        <v>1864</v>
      </c>
      <c r="N867" s="383" t="s">
        <v>17362</v>
      </c>
      <c r="O867" s="383"/>
      <c r="P867" s="383"/>
      <c r="Q867" s="383" t="s">
        <v>17363</v>
      </c>
      <c r="R867" s="383" t="s">
        <v>17356</v>
      </c>
      <c r="S867" s="383"/>
      <c r="T867" s="383"/>
      <c r="U867" s="383" t="s">
        <v>17281</v>
      </c>
      <c r="V867" s="383"/>
      <c r="W867" s="383"/>
      <c r="X867" s="383"/>
      <c r="Y867" s="383">
        <v>2010</v>
      </c>
      <c r="Z867" s="402">
        <v>0.5</v>
      </c>
      <c r="AA867" s="383"/>
      <c r="AB867" s="383"/>
      <c r="AC867" s="383"/>
      <c r="AD867" s="383"/>
      <c r="AE867" s="383"/>
      <c r="AF867" s="383"/>
      <c r="AG867" s="383" t="s">
        <v>17282</v>
      </c>
      <c r="AH867" s="403">
        <v>58</v>
      </c>
      <c r="AI867" s="404">
        <v>511.9</v>
      </c>
      <c r="AJ867" s="404">
        <v>569.9</v>
      </c>
      <c r="AK867" s="387"/>
      <c r="AL867" s="388">
        <v>0.10177224074399017</v>
      </c>
      <c r="AM867" s="383" t="s">
        <v>17283</v>
      </c>
      <c r="AN867" s="383" t="s">
        <v>17352</v>
      </c>
      <c r="AO867" s="383"/>
      <c r="AP867" s="383"/>
      <c r="AQ867" s="383"/>
      <c r="AR867" s="389"/>
    </row>
    <row r="868" spans="1:44" x14ac:dyDescent="0.25">
      <c r="A868" s="396" t="s">
        <v>17360</v>
      </c>
      <c r="B868" s="383"/>
      <c r="C868" s="383"/>
      <c r="D868" s="383"/>
      <c r="E868" s="383"/>
      <c r="F868" s="383"/>
      <c r="G868" s="383"/>
      <c r="H868" s="383"/>
      <c r="I868" s="383"/>
      <c r="J868" s="383"/>
      <c r="K868" s="383" t="s">
        <v>17364</v>
      </c>
      <c r="L868" s="383"/>
      <c r="M868" s="383" t="s">
        <v>1864</v>
      </c>
      <c r="N868" s="383" t="s">
        <v>17362</v>
      </c>
      <c r="O868" s="383"/>
      <c r="P868" s="383"/>
      <c r="Q868" s="383" t="s">
        <v>17363</v>
      </c>
      <c r="R868" s="383" t="s">
        <v>17356</v>
      </c>
      <c r="S868" s="383"/>
      <c r="T868" s="383"/>
      <c r="U868" s="383" t="s">
        <v>17281</v>
      </c>
      <c r="V868" s="383"/>
      <c r="W868" s="383"/>
      <c r="X868" s="383"/>
      <c r="Y868" s="383">
        <v>2010</v>
      </c>
      <c r="Z868" s="402">
        <v>0.5</v>
      </c>
      <c r="AA868" s="383"/>
      <c r="AB868" s="383"/>
      <c r="AC868" s="383"/>
      <c r="AD868" s="383"/>
      <c r="AE868" s="383"/>
      <c r="AF868" s="383"/>
      <c r="AG868" s="383" t="s">
        <v>17282</v>
      </c>
      <c r="AH868" s="403">
        <v>57</v>
      </c>
      <c r="AI868" s="404">
        <v>562.29999999999995</v>
      </c>
      <c r="AJ868" s="404">
        <v>619.29999999999995</v>
      </c>
      <c r="AK868" s="387"/>
      <c r="AL868" s="388">
        <v>9.2039399321814958E-2</v>
      </c>
      <c r="AM868" s="383" t="s">
        <v>17283</v>
      </c>
      <c r="AN868" s="383" t="s">
        <v>17352</v>
      </c>
      <c r="AO868" s="383"/>
      <c r="AP868" s="383"/>
      <c r="AQ868" s="383"/>
      <c r="AR868" s="389"/>
    </row>
    <row r="869" spans="1:44" x14ac:dyDescent="0.25">
      <c r="A869" s="396" t="s">
        <v>17360</v>
      </c>
      <c r="B869" s="383"/>
      <c r="C869" s="383"/>
      <c r="D869" s="383"/>
      <c r="E869" s="383"/>
      <c r="F869" s="383"/>
      <c r="G869" s="383"/>
      <c r="H869" s="383"/>
      <c r="I869" s="383"/>
      <c r="J869" s="383"/>
      <c r="K869" s="383" t="s">
        <v>17365</v>
      </c>
      <c r="L869" s="383"/>
      <c r="M869" s="383" t="s">
        <v>1864</v>
      </c>
      <c r="N869" s="383" t="s">
        <v>17362</v>
      </c>
      <c r="O869" s="383"/>
      <c r="P869" s="383"/>
      <c r="Q869" s="383" t="s">
        <v>17366</v>
      </c>
      <c r="R869" s="383" t="s">
        <v>17356</v>
      </c>
      <c r="S869" s="383"/>
      <c r="T869" s="383"/>
      <c r="U869" s="383" t="s">
        <v>17281</v>
      </c>
      <c r="V869" s="383"/>
      <c r="W869" s="383"/>
      <c r="X869" s="383"/>
      <c r="Y869" s="383">
        <v>2010</v>
      </c>
      <c r="Z869" s="402">
        <v>0.5</v>
      </c>
      <c r="AA869" s="383"/>
      <c r="AB869" s="383"/>
      <c r="AC869" s="383"/>
      <c r="AD869" s="383"/>
      <c r="AE869" s="383"/>
      <c r="AF869" s="383"/>
      <c r="AG869" s="383" t="s">
        <v>17282</v>
      </c>
      <c r="AH869" s="403">
        <v>40</v>
      </c>
      <c r="AI869" s="404">
        <v>500.4</v>
      </c>
      <c r="AJ869" s="404">
        <v>540.4</v>
      </c>
      <c r="AK869" s="387"/>
      <c r="AL869" s="388">
        <v>7.4019245003700967E-2</v>
      </c>
      <c r="AM869" s="383" t="s">
        <v>17283</v>
      </c>
      <c r="AN869" s="383" t="s">
        <v>17352</v>
      </c>
      <c r="AO869" s="383"/>
      <c r="AP869" s="383"/>
      <c r="AQ869" s="383"/>
      <c r="AR869" s="389"/>
    </row>
    <row r="870" spans="1:44" x14ac:dyDescent="0.25">
      <c r="A870" s="396" t="s">
        <v>17360</v>
      </c>
      <c r="B870" s="383"/>
      <c r="C870" s="383"/>
      <c r="D870" s="383"/>
      <c r="E870" s="383"/>
      <c r="F870" s="383"/>
      <c r="G870" s="383"/>
      <c r="H870" s="383"/>
      <c r="I870" s="383"/>
      <c r="J870" s="383"/>
      <c r="K870" s="383" t="s">
        <v>17367</v>
      </c>
      <c r="L870" s="383"/>
      <c r="M870" s="383" t="s">
        <v>1864</v>
      </c>
      <c r="N870" s="383" t="s">
        <v>17362</v>
      </c>
      <c r="O870" s="383"/>
      <c r="P870" s="383"/>
      <c r="Q870" s="383" t="s">
        <v>17366</v>
      </c>
      <c r="R870" s="383" t="s">
        <v>17356</v>
      </c>
      <c r="S870" s="383"/>
      <c r="T870" s="383"/>
      <c r="U870" s="383" t="s">
        <v>17281</v>
      </c>
      <c r="V870" s="383"/>
      <c r="W870" s="383"/>
      <c r="X870" s="383"/>
      <c r="Y870" s="383">
        <v>2010</v>
      </c>
      <c r="Z870" s="402">
        <v>0.5</v>
      </c>
      <c r="AA870" s="383"/>
      <c r="AB870" s="383"/>
      <c r="AC870" s="383"/>
      <c r="AD870" s="383"/>
      <c r="AE870" s="383"/>
      <c r="AF870" s="383"/>
      <c r="AG870" s="383" t="s">
        <v>17282</v>
      </c>
      <c r="AH870" s="403">
        <v>39</v>
      </c>
      <c r="AI870" s="404">
        <v>497</v>
      </c>
      <c r="AJ870" s="404">
        <v>536</v>
      </c>
      <c r="AK870" s="387"/>
      <c r="AL870" s="388">
        <v>7.2761194029850748E-2</v>
      </c>
      <c r="AM870" s="383" t="s">
        <v>17283</v>
      </c>
      <c r="AN870" s="383" t="s">
        <v>17352</v>
      </c>
      <c r="AO870" s="383"/>
      <c r="AP870" s="383"/>
      <c r="AQ870" s="383"/>
      <c r="AR870" s="389"/>
    </row>
    <row r="871" spans="1:44" x14ac:dyDescent="0.25">
      <c r="A871" s="401" t="s">
        <v>17347</v>
      </c>
      <c r="B871" s="383"/>
      <c r="C871" s="383"/>
      <c r="D871" s="383"/>
      <c r="E871" s="383"/>
      <c r="F871" s="383"/>
      <c r="G871" s="383"/>
      <c r="H871" s="383"/>
      <c r="I871" s="383"/>
      <c r="J871" s="383"/>
      <c r="K871" s="383" t="s">
        <v>17368</v>
      </c>
      <c r="L871" s="383"/>
      <c r="M871" s="383" t="s">
        <v>1864</v>
      </c>
      <c r="N871" s="383" t="s">
        <v>17369</v>
      </c>
      <c r="O871" s="383"/>
      <c r="P871" s="383"/>
      <c r="Q871" s="383" t="s">
        <v>17370</v>
      </c>
      <c r="R871" s="383" t="s">
        <v>17371</v>
      </c>
      <c r="S871" s="383"/>
      <c r="T871" s="383"/>
      <c r="U871" s="383" t="s">
        <v>17281</v>
      </c>
      <c r="V871" s="383"/>
      <c r="W871" s="383"/>
      <c r="X871" s="383"/>
      <c r="Y871" s="383">
        <v>2010</v>
      </c>
      <c r="Z871" s="402" t="s">
        <v>17384</v>
      </c>
      <c r="AA871" s="383"/>
      <c r="AB871" s="383"/>
      <c r="AC871" s="383"/>
      <c r="AD871" s="383"/>
      <c r="AE871" s="383"/>
      <c r="AF871" s="383"/>
      <c r="AG871" s="383" t="s">
        <v>17282</v>
      </c>
      <c r="AH871" s="403">
        <v>1</v>
      </c>
      <c r="AI871" s="404">
        <v>11</v>
      </c>
      <c r="AJ871" s="404">
        <v>12</v>
      </c>
      <c r="AK871" s="387"/>
      <c r="AL871" s="388">
        <v>8.3333333333333329E-2</v>
      </c>
      <c r="AM871" s="383" t="s">
        <v>17283</v>
      </c>
      <c r="AN871" s="383" t="s">
        <v>17352</v>
      </c>
      <c r="AO871" s="383"/>
      <c r="AP871" s="383"/>
      <c r="AQ871" s="383"/>
      <c r="AR871" s="389"/>
    </row>
    <row r="872" spans="1:44" x14ac:dyDescent="0.25">
      <c r="A872" s="401" t="s">
        <v>17373</v>
      </c>
      <c r="B872" s="383"/>
      <c r="C872" s="383"/>
      <c r="D872" s="383"/>
      <c r="E872" s="383"/>
      <c r="F872" s="383"/>
      <c r="G872" s="383"/>
      <c r="H872" s="383"/>
      <c r="I872" s="383"/>
      <c r="J872" s="383"/>
      <c r="K872" s="383" t="s">
        <v>17374</v>
      </c>
      <c r="L872" s="383"/>
      <c r="M872" s="383" t="s">
        <v>1864</v>
      </c>
      <c r="N872" s="383" t="s">
        <v>17375</v>
      </c>
      <c r="O872" s="383"/>
      <c r="P872" s="383"/>
      <c r="Q872" s="383" t="s">
        <v>17376</v>
      </c>
      <c r="R872" s="383" t="s">
        <v>17371</v>
      </c>
      <c r="S872" s="383"/>
      <c r="T872" s="383"/>
      <c r="U872" s="383" t="s">
        <v>17281</v>
      </c>
      <c r="V872" s="383"/>
      <c r="W872" s="383"/>
      <c r="X872" s="383"/>
      <c r="Y872" s="383">
        <v>2010</v>
      </c>
      <c r="Z872" s="402">
        <v>0.3</v>
      </c>
      <c r="AA872" s="383"/>
      <c r="AB872" s="383"/>
      <c r="AC872" s="383"/>
      <c r="AD872" s="383"/>
      <c r="AE872" s="383"/>
      <c r="AF872" s="383"/>
      <c r="AG872" s="383" t="s">
        <v>17282</v>
      </c>
      <c r="AH872" s="403">
        <v>9</v>
      </c>
      <c r="AI872" s="404">
        <v>60</v>
      </c>
      <c r="AJ872" s="404">
        <v>69</v>
      </c>
      <c r="AK872" s="387"/>
      <c r="AL872" s="388">
        <v>0.13043478260869565</v>
      </c>
      <c r="AM872" s="383" t="s">
        <v>17283</v>
      </c>
      <c r="AN872" s="383" t="s">
        <v>17352</v>
      </c>
      <c r="AO872" s="383"/>
      <c r="AP872" s="383"/>
      <c r="AQ872" s="383"/>
      <c r="AR872" s="389"/>
    </row>
    <row r="873" spans="1:44" x14ac:dyDescent="0.25">
      <c r="A873" s="401" t="s">
        <v>17373</v>
      </c>
      <c r="B873" s="383"/>
      <c r="C873" s="383"/>
      <c r="D873" s="383"/>
      <c r="E873" s="383"/>
      <c r="F873" s="383"/>
      <c r="G873" s="383"/>
      <c r="H873" s="383"/>
      <c r="I873" s="383"/>
      <c r="J873" s="383"/>
      <c r="K873" s="383" t="s">
        <v>17374</v>
      </c>
      <c r="L873" s="383"/>
      <c r="M873" s="383" t="s">
        <v>1864</v>
      </c>
      <c r="N873" s="383" t="s">
        <v>17375</v>
      </c>
      <c r="O873" s="383"/>
      <c r="P873" s="383"/>
      <c r="Q873" s="383" t="s">
        <v>17376</v>
      </c>
      <c r="R873" s="383" t="s">
        <v>17371</v>
      </c>
      <c r="S873" s="383"/>
      <c r="T873" s="383"/>
      <c r="U873" s="383" t="s">
        <v>17281</v>
      </c>
      <c r="V873" s="383"/>
      <c r="W873" s="383"/>
      <c r="X873" s="383"/>
      <c r="Y873" s="383">
        <v>2010</v>
      </c>
      <c r="Z873" s="402">
        <v>0.4</v>
      </c>
      <c r="AA873" s="383"/>
      <c r="AB873" s="383"/>
      <c r="AC873" s="383"/>
      <c r="AD873" s="383"/>
      <c r="AE873" s="383"/>
      <c r="AF873" s="383"/>
      <c r="AG873" s="383" t="s">
        <v>17282</v>
      </c>
      <c r="AH873" s="403">
        <v>6</v>
      </c>
      <c r="AI873" s="404">
        <v>64</v>
      </c>
      <c r="AJ873" s="404">
        <v>70</v>
      </c>
      <c r="AK873" s="387"/>
      <c r="AL873" s="388">
        <v>8.5714285714285715E-2</v>
      </c>
      <c r="AM873" s="383" t="s">
        <v>17283</v>
      </c>
      <c r="AN873" s="383" t="s">
        <v>17352</v>
      </c>
      <c r="AO873" s="383"/>
      <c r="AP873" s="383"/>
      <c r="AQ873" s="383"/>
      <c r="AR873" s="389"/>
    </row>
    <row r="874" spans="1:44" x14ac:dyDescent="0.25">
      <c r="A874" s="401" t="s">
        <v>17373</v>
      </c>
      <c r="B874" s="383"/>
      <c r="C874" s="383"/>
      <c r="D874" s="383"/>
      <c r="E874" s="383"/>
      <c r="F874" s="383"/>
      <c r="G874" s="383"/>
      <c r="H874" s="383"/>
      <c r="I874" s="383"/>
      <c r="J874" s="383"/>
      <c r="K874" s="383" t="s">
        <v>17374</v>
      </c>
      <c r="L874" s="383"/>
      <c r="M874" s="383" t="s">
        <v>1864</v>
      </c>
      <c r="N874" s="383" t="s">
        <v>17375</v>
      </c>
      <c r="O874" s="383"/>
      <c r="P874" s="383"/>
      <c r="Q874" s="383" t="s">
        <v>17376</v>
      </c>
      <c r="R874" s="383" t="s">
        <v>17371</v>
      </c>
      <c r="S874" s="383"/>
      <c r="T874" s="383"/>
      <c r="U874" s="383" t="s">
        <v>17281</v>
      </c>
      <c r="V874" s="383"/>
      <c r="W874" s="383"/>
      <c r="X874" s="383"/>
      <c r="Y874" s="383">
        <v>2010</v>
      </c>
      <c r="Z874" s="402">
        <v>0.8</v>
      </c>
      <c r="AA874" s="383"/>
      <c r="AB874" s="383"/>
      <c r="AC874" s="383"/>
      <c r="AD874" s="383"/>
      <c r="AE874" s="383"/>
      <c r="AF874" s="383"/>
      <c r="AG874" s="383" t="s">
        <v>17282</v>
      </c>
      <c r="AH874" s="403">
        <v>10</v>
      </c>
      <c r="AI874" s="404">
        <v>226</v>
      </c>
      <c r="AJ874" s="404">
        <v>236</v>
      </c>
      <c r="AK874" s="387"/>
      <c r="AL874" s="388">
        <v>4.2372881355932202E-2</v>
      </c>
      <c r="AM874" s="383" t="s">
        <v>17283</v>
      </c>
      <c r="AN874" s="383" t="s">
        <v>17352</v>
      </c>
      <c r="AO874" s="383"/>
      <c r="AP874" s="383"/>
      <c r="AQ874" s="383"/>
      <c r="AR874" s="389"/>
    </row>
    <row r="875" spans="1:44" x14ac:dyDescent="0.25">
      <c r="A875" s="401" t="s">
        <v>17373</v>
      </c>
      <c r="B875" s="383"/>
      <c r="C875" s="383"/>
      <c r="D875" s="383"/>
      <c r="E875" s="383"/>
      <c r="F875" s="383"/>
      <c r="G875" s="383"/>
      <c r="H875" s="383"/>
      <c r="I875" s="383"/>
      <c r="J875" s="383"/>
      <c r="K875" s="383" t="s">
        <v>17374</v>
      </c>
      <c r="L875" s="383"/>
      <c r="M875" s="383" t="s">
        <v>1864</v>
      </c>
      <c r="N875" s="383" t="s">
        <v>17377</v>
      </c>
      <c r="O875" s="383"/>
      <c r="P875" s="383"/>
      <c r="Q875" s="383" t="s">
        <v>17378</v>
      </c>
      <c r="R875" s="383" t="s">
        <v>17371</v>
      </c>
      <c r="S875" s="383"/>
      <c r="T875" s="383"/>
      <c r="U875" s="383" t="s">
        <v>17281</v>
      </c>
      <c r="V875" s="383"/>
      <c r="W875" s="383"/>
      <c r="X875" s="383"/>
      <c r="Y875" s="383">
        <v>2010</v>
      </c>
      <c r="Z875" s="402">
        <v>0.3</v>
      </c>
      <c r="AA875" s="383"/>
      <c r="AB875" s="383"/>
      <c r="AC875" s="383"/>
      <c r="AD875" s="383"/>
      <c r="AE875" s="383"/>
      <c r="AF875" s="383"/>
      <c r="AG875" s="383" t="s">
        <v>17282</v>
      </c>
      <c r="AH875" s="403">
        <v>4</v>
      </c>
      <c r="AI875" s="404">
        <v>81</v>
      </c>
      <c r="AJ875" s="404">
        <v>85</v>
      </c>
      <c r="AK875" s="387"/>
      <c r="AL875" s="388">
        <v>4.7058823529411764E-2</v>
      </c>
      <c r="AM875" s="383" t="s">
        <v>17283</v>
      </c>
      <c r="AN875" s="383" t="s">
        <v>17352</v>
      </c>
      <c r="AO875" s="383"/>
      <c r="AP875" s="383"/>
      <c r="AQ875" s="383"/>
      <c r="AR875" s="389"/>
    </row>
    <row r="876" spans="1:44" x14ac:dyDescent="0.25">
      <c r="A876" s="401" t="s">
        <v>17373</v>
      </c>
      <c r="B876" s="383"/>
      <c r="C876" s="383"/>
      <c r="D876" s="383"/>
      <c r="E876" s="383"/>
      <c r="F876" s="383"/>
      <c r="G876" s="383"/>
      <c r="H876" s="383"/>
      <c r="I876" s="383"/>
      <c r="J876" s="383"/>
      <c r="K876" s="383" t="s">
        <v>17374</v>
      </c>
      <c r="L876" s="383"/>
      <c r="M876" s="383" t="s">
        <v>1864</v>
      </c>
      <c r="N876" s="383" t="s">
        <v>17377</v>
      </c>
      <c r="O876" s="383"/>
      <c r="P876" s="383"/>
      <c r="Q876" s="383" t="s">
        <v>17378</v>
      </c>
      <c r="R876" s="383" t="s">
        <v>17371</v>
      </c>
      <c r="S876" s="383"/>
      <c r="T876" s="383"/>
      <c r="U876" s="383" t="s">
        <v>17281</v>
      </c>
      <c r="V876" s="383"/>
      <c r="W876" s="383"/>
      <c r="X876" s="383"/>
      <c r="Y876" s="383">
        <v>2010</v>
      </c>
      <c r="Z876" s="402">
        <v>0.4</v>
      </c>
      <c r="AA876" s="383"/>
      <c r="AB876" s="383"/>
      <c r="AC876" s="383"/>
      <c r="AD876" s="383"/>
      <c r="AE876" s="383"/>
      <c r="AF876" s="383"/>
      <c r="AG876" s="383" t="s">
        <v>17282</v>
      </c>
      <c r="AH876" s="403">
        <v>28.8</v>
      </c>
      <c r="AI876" s="404">
        <v>282</v>
      </c>
      <c r="AJ876" s="404">
        <v>310.8</v>
      </c>
      <c r="AK876" s="387"/>
      <c r="AL876" s="388">
        <v>9.2664092664092659E-2</v>
      </c>
      <c r="AM876" s="383" t="s">
        <v>17283</v>
      </c>
      <c r="AN876" s="383" t="s">
        <v>17352</v>
      </c>
      <c r="AO876" s="383"/>
      <c r="AP876" s="383"/>
      <c r="AQ876" s="383"/>
      <c r="AR876" s="389"/>
    </row>
    <row r="877" spans="1:44" x14ac:dyDescent="0.25">
      <c r="A877" s="401" t="s">
        <v>17373</v>
      </c>
      <c r="B877" s="383"/>
      <c r="C877" s="383"/>
      <c r="D877" s="383"/>
      <c r="E877" s="383"/>
      <c r="F877" s="383"/>
      <c r="G877" s="383"/>
      <c r="H877" s="383"/>
      <c r="I877" s="383"/>
      <c r="J877" s="383"/>
      <c r="K877" s="383" t="s">
        <v>17374</v>
      </c>
      <c r="L877" s="383"/>
      <c r="M877" s="383" t="s">
        <v>1864</v>
      </c>
      <c r="N877" s="383" t="s">
        <v>17377</v>
      </c>
      <c r="O877" s="383"/>
      <c r="P877" s="383"/>
      <c r="Q877" s="383" t="s">
        <v>17378</v>
      </c>
      <c r="R877" s="383" t="s">
        <v>17371</v>
      </c>
      <c r="S877" s="383"/>
      <c r="T877" s="383"/>
      <c r="U877" s="383" t="s">
        <v>17281</v>
      </c>
      <c r="V877" s="383"/>
      <c r="W877" s="383"/>
      <c r="X877" s="383"/>
      <c r="Y877" s="383">
        <v>2010</v>
      </c>
      <c r="Z877" s="402">
        <v>0.8</v>
      </c>
      <c r="AA877" s="383"/>
      <c r="AB877" s="383"/>
      <c r="AC877" s="383"/>
      <c r="AD877" s="383"/>
      <c r="AE877" s="383"/>
      <c r="AF877" s="383"/>
      <c r="AG877" s="383" t="s">
        <v>17282</v>
      </c>
      <c r="AH877" s="403">
        <v>14</v>
      </c>
      <c r="AI877" s="404">
        <v>218</v>
      </c>
      <c r="AJ877" s="404">
        <v>232</v>
      </c>
      <c r="AK877" s="387"/>
      <c r="AL877" s="388">
        <v>6.0344827586206899E-2</v>
      </c>
      <c r="AM877" s="383" t="s">
        <v>17283</v>
      </c>
      <c r="AN877" s="383" t="s">
        <v>17352</v>
      </c>
      <c r="AO877" s="383"/>
      <c r="AP877" s="383"/>
      <c r="AQ877" s="383"/>
      <c r="AR877" s="389"/>
    </row>
    <row r="878" spans="1:44" x14ac:dyDescent="0.25">
      <c r="A878" s="401" t="s">
        <v>17373</v>
      </c>
      <c r="B878" s="383"/>
      <c r="C878" s="383"/>
      <c r="D878" s="383"/>
      <c r="E878" s="383"/>
      <c r="F878" s="383"/>
      <c r="G878" s="383"/>
      <c r="H878" s="383"/>
      <c r="I878" s="383"/>
      <c r="J878" s="383"/>
      <c r="K878" s="383" t="s">
        <v>17374</v>
      </c>
      <c r="L878" s="383"/>
      <c r="M878" s="383" t="s">
        <v>1864</v>
      </c>
      <c r="N878" s="383" t="s">
        <v>17377</v>
      </c>
      <c r="O878" s="383"/>
      <c r="P878" s="383"/>
      <c r="Q878" s="383" t="s">
        <v>17378</v>
      </c>
      <c r="R878" s="383" t="s">
        <v>17371</v>
      </c>
      <c r="S878" s="383"/>
      <c r="T878" s="383"/>
      <c r="U878" s="383" t="s">
        <v>17281</v>
      </c>
      <c r="V878" s="383"/>
      <c r="W878" s="383"/>
      <c r="X878" s="383"/>
      <c r="Y878" s="383">
        <v>2010</v>
      </c>
      <c r="Z878" s="402">
        <v>0.3</v>
      </c>
      <c r="AA878" s="383"/>
      <c r="AB878" s="383"/>
      <c r="AC878" s="383"/>
      <c r="AD878" s="383"/>
      <c r="AE878" s="383"/>
      <c r="AF878" s="383"/>
      <c r="AG878" s="383" t="s">
        <v>17282</v>
      </c>
      <c r="AH878" s="403">
        <v>4</v>
      </c>
      <c r="AI878" s="404">
        <v>54</v>
      </c>
      <c r="AJ878" s="404">
        <v>58</v>
      </c>
      <c r="AK878" s="387"/>
      <c r="AL878" s="388">
        <v>6.8965517241379309E-2</v>
      </c>
      <c r="AM878" s="383" t="s">
        <v>17283</v>
      </c>
      <c r="AN878" s="383" t="s">
        <v>17352</v>
      </c>
      <c r="AO878" s="383"/>
      <c r="AP878" s="383"/>
      <c r="AQ878" s="383"/>
      <c r="AR878" s="389"/>
    </row>
    <row r="879" spans="1:44" x14ac:dyDescent="0.25">
      <c r="A879" s="401" t="s">
        <v>17373</v>
      </c>
      <c r="B879" s="383"/>
      <c r="C879" s="383"/>
      <c r="D879" s="383"/>
      <c r="E879" s="383"/>
      <c r="F879" s="383"/>
      <c r="G879" s="383"/>
      <c r="H879" s="383"/>
      <c r="I879" s="383"/>
      <c r="J879" s="383"/>
      <c r="K879" s="383" t="s">
        <v>17374</v>
      </c>
      <c r="L879" s="383"/>
      <c r="M879" s="383" t="s">
        <v>1864</v>
      </c>
      <c r="N879" s="383" t="s">
        <v>17377</v>
      </c>
      <c r="O879" s="383"/>
      <c r="P879" s="383"/>
      <c r="Q879" s="383" t="s">
        <v>17378</v>
      </c>
      <c r="R879" s="383" t="s">
        <v>17371</v>
      </c>
      <c r="S879" s="383"/>
      <c r="T879" s="383"/>
      <c r="U879" s="383" t="s">
        <v>17281</v>
      </c>
      <c r="V879" s="383"/>
      <c r="W879" s="383"/>
      <c r="X879" s="383"/>
      <c r="Y879" s="383">
        <v>2010</v>
      </c>
      <c r="Z879" s="402">
        <v>0.4</v>
      </c>
      <c r="AA879" s="383"/>
      <c r="AB879" s="383"/>
      <c r="AC879" s="383"/>
      <c r="AD879" s="383"/>
      <c r="AE879" s="383"/>
      <c r="AF879" s="383"/>
      <c r="AG879" s="383" t="s">
        <v>17282</v>
      </c>
      <c r="AH879" s="403">
        <v>4</v>
      </c>
      <c r="AI879" s="404">
        <v>56</v>
      </c>
      <c r="AJ879" s="404">
        <v>60</v>
      </c>
      <c r="AK879" s="387"/>
      <c r="AL879" s="388">
        <v>6.6666666666666666E-2</v>
      </c>
      <c r="AM879" s="383" t="s">
        <v>17283</v>
      </c>
      <c r="AN879" s="383" t="s">
        <v>17352</v>
      </c>
      <c r="AO879" s="383"/>
      <c r="AP879" s="383"/>
      <c r="AQ879" s="383"/>
      <c r="AR879" s="389"/>
    </row>
    <row r="880" spans="1:44" x14ac:dyDescent="0.25">
      <c r="A880" s="401" t="s">
        <v>17373</v>
      </c>
      <c r="B880" s="383"/>
      <c r="C880" s="383"/>
      <c r="D880" s="383"/>
      <c r="E880" s="383"/>
      <c r="F880" s="383"/>
      <c r="G880" s="383"/>
      <c r="H880" s="383"/>
      <c r="I880" s="383"/>
      <c r="J880" s="383"/>
      <c r="K880" s="383" t="s">
        <v>17374</v>
      </c>
      <c r="L880" s="383"/>
      <c r="M880" s="383" t="s">
        <v>1864</v>
      </c>
      <c r="N880" s="383" t="s">
        <v>17377</v>
      </c>
      <c r="O880" s="383"/>
      <c r="P880" s="383"/>
      <c r="Q880" s="383" t="s">
        <v>17378</v>
      </c>
      <c r="R880" s="383" t="s">
        <v>17371</v>
      </c>
      <c r="S880" s="383"/>
      <c r="T880" s="383"/>
      <c r="U880" s="383" t="s">
        <v>17281</v>
      </c>
      <c r="V880" s="383"/>
      <c r="W880" s="383"/>
      <c r="X880" s="383"/>
      <c r="Y880" s="383">
        <v>2010</v>
      </c>
      <c r="Z880" s="402">
        <v>0.8</v>
      </c>
      <c r="AA880" s="383"/>
      <c r="AB880" s="383"/>
      <c r="AC880" s="383"/>
      <c r="AD880" s="383"/>
      <c r="AE880" s="383"/>
      <c r="AF880" s="383"/>
      <c r="AG880" s="383" t="s">
        <v>17282</v>
      </c>
      <c r="AH880" s="403">
        <v>24</v>
      </c>
      <c r="AI880" s="404">
        <v>274</v>
      </c>
      <c r="AJ880" s="404">
        <v>298</v>
      </c>
      <c r="AK880" s="387"/>
      <c r="AL880" s="388">
        <v>8.0536912751677847E-2</v>
      </c>
      <c r="AM880" s="383" t="s">
        <v>17283</v>
      </c>
      <c r="AN880" s="383" t="s">
        <v>17352</v>
      </c>
      <c r="AO880" s="383"/>
      <c r="AP880" s="383"/>
      <c r="AQ880" s="383"/>
      <c r="AR880" s="389"/>
    </row>
    <row r="881" spans="1:44" x14ac:dyDescent="0.25">
      <c r="A881" s="401" t="s">
        <v>17373</v>
      </c>
      <c r="B881" s="383"/>
      <c r="C881" s="383"/>
      <c r="D881" s="383"/>
      <c r="E881" s="383"/>
      <c r="F881" s="383"/>
      <c r="G881" s="383"/>
      <c r="H881" s="383"/>
      <c r="I881" s="383"/>
      <c r="J881" s="383"/>
      <c r="K881" s="383" t="s">
        <v>17374</v>
      </c>
      <c r="L881" s="383"/>
      <c r="M881" s="383" t="s">
        <v>1864</v>
      </c>
      <c r="N881" s="383" t="s">
        <v>17375</v>
      </c>
      <c r="O881" s="383"/>
      <c r="P881" s="383"/>
      <c r="Q881" s="383" t="s">
        <v>17376</v>
      </c>
      <c r="R881" s="383" t="s">
        <v>17371</v>
      </c>
      <c r="S881" s="383"/>
      <c r="T881" s="383"/>
      <c r="U881" s="383" t="s">
        <v>17281</v>
      </c>
      <c r="V881" s="383"/>
      <c r="W881" s="383"/>
      <c r="X881" s="383"/>
      <c r="Y881" s="383">
        <v>2010</v>
      </c>
      <c r="Z881" s="402">
        <v>0.3</v>
      </c>
      <c r="AA881" s="383"/>
      <c r="AB881" s="383"/>
      <c r="AC881" s="383"/>
      <c r="AD881" s="383"/>
      <c r="AE881" s="383"/>
      <c r="AF881" s="383"/>
      <c r="AG881" s="383" t="s">
        <v>17282</v>
      </c>
      <c r="AH881" s="403">
        <v>15</v>
      </c>
      <c r="AI881" s="404">
        <v>122</v>
      </c>
      <c r="AJ881" s="404">
        <v>137</v>
      </c>
      <c r="AK881" s="387"/>
      <c r="AL881" s="388">
        <v>0.10948905109489052</v>
      </c>
      <c r="AM881" s="383" t="s">
        <v>17283</v>
      </c>
      <c r="AN881" s="383" t="s">
        <v>17352</v>
      </c>
      <c r="AO881" s="383"/>
      <c r="AP881" s="383"/>
      <c r="AQ881" s="383"/>
      <c r="AR881" s="389"/>
    </row>
    <row r="882" spans="1:44" x14ac:dyDescent="0.25">
      <c r="A882" s="401" t="s">
        <v>17373</v>
      </c>
      <c r="B882" s="383"/>
      <c r="C882" s="383"/>
      <c r="D882" s="383"/>
      <c r="E882" s="383"/>
      <c r="F882" s="383"/>
      <c r="G882" s="383"/>
      <c r="H882" s="383"/>
      <c r="I882" s="383"/>
      <c r="J882" s="383"/>
      <c r="K882" s="383" t="s">
        <v>17374</v>
      </c>
      <c r="L882" s="383"/>
      <c r="M882" s="383" t="s">
        <v>1864</v>
      </c>
      <c r="N882" s="383" t="s">
        <v>17375</v>
      </c>
      <c r="O882" s="383"/>
      <c r="P882" s="383"/>
      <c r="Q882" s="383" t="s">
        <v>17376</v>
      </c>
      <c r="R882" s="383" t="s">
        <v>17371</v>
      </c>
      <c r="S882" s="383"/>
      <c r="T882" s="383"/>
      <c r="U882" s="383" t="s">
        <v>17281</v>
      </c>
      <c r="V882" s="383"/>
      <c r="W882" s="383"/>
      <c r="X882" s="383"/>
      <c r="Y882" s="383">
        <v>2010</v>
      </c>
      <c r="Z882" s="402">
        <v>0.4</v>
      </c>
      <c r="AA882" s="383"/>
      <c r="AB882" s="383"/>
      <c r="AC882" s="383"/>
      <c r="AD882" s="383"/>
      <c r="AE882" s="383"/>
      <c r="AF882" s="383"/>
      <c r="AG882" s="383" t="s">
        <v>17282</v>
      </c>
      <c r="AH882" s="403">
        <v>5</v>
      </c>
      <c r="AI882" s="404">
        <v>66</v>
      </c>
      <c r="AJ882" s="404">
        <v>71</v>
      </c>
      <c r="AK882" s="387"/>
      <c r="AL882" s="388">
        <v>7.0422535211267609E-2</v>
      </c>
      <c r="AM882" s="383" t="s">
        <v>17283</v>
      </c>
      <c r="AN882" s="383" t="s">
        <v>17352</v>
      </c>
      <c r="AO882" s="383"/>
      <c r="AP882" s="383"/>
      <c r="AQ882" s="383"/>
      <c r="AR882" s="389"/>
    </row>
    <row r="883" spans="1:44" x14ac:dyDescent="0.25">
      <c r="A883" s="401" t="s">
        <v>17373</v>
      </c>
      <c r="B883" s="383"/>
      <c r="C883" s="383"/>
      <c r="D883" s="383"/>
      <c r="E883" s="383"/>
      <c r="F883" s="383"/>
      <c r="G883" s="383"/>
      <c r="H883" s="383"/>
      <c r="I883" s="383"/>
      <c r="J883" s="383"/>
      <c r="K883" s="383" t="s">
        <v>17374</v>
      </c>
      <c r="L883" s="383"/>
      <c r="M883" s="383" t="s">
        <v>1864</v>
      </c>
      <c r="N883" s="383" t="s">
        <v>17375</v>
      </c>
      <c r="O883" s="383"/>
      <c r="P883" s="383"/>
      <c r="Q883" s="383" t="s">
        <v>17376</v>
      </c>
      <c r="R883" s="383" t="s">
        <v>17371</v>
      </c>
      <c r="S883" s="383"/>
      <c r="T883" s="383"/>
      <c r="U883" s="383" t="s">
        <v>17281</v>
      </c>
      <c r="V883" s="383"/>
      <c r="W883" s="383"/>
      <c r="X883" s="383"/>
      <c r="Y883" s="383">
        <v>2010</v>
      </c>
      <c r="Z883" s="402">
        <v>0.8</v>
      </c>
      <c r="AA883" s="383"/>
      <c r="AB883" s="383"/>
      <c r="AC883" s="383"/>
      <c r="AD883" s="383"/>
      <c r="AE883" s="383"/>
      <c r="AF883" s="383"/>
      <c r="AG883" s="383" t="s">
        <v>17282</v>
      </c>
      <c r="AH883" s="403">
        <v>10</v>
      </c>
      <c r="AI883" s="404">
        <v>166</v>
      </c>
      <c r="AJ883" s="404">
        <v>176</v>
      </c>
      <c r="AK883" s="387"/>
      <c r="AL883" s="388">
        <v>5.6818181818181816E-2</v>
      </c>
      <c r="AM883" s="383" t="s">
        <v>17283</v>
      </c>
      <c r="AN883" s="383" t="s">
        <v>17352</v>
      </c>
      <c r="AO883" s="383"/>
      <c r="AP883" s="383"/>
      <c r="AQ883" s="383"/>
      <c r="AR883" s="389"/>
    </row>
    <row r="884" spans="1:44" x14ac:dyDescent="0.25">
      <c r="A884" s="401" t="s">
        <v>17347</v>
      </c>
      <c r="B884" s="383"/>
      <c r="C884" s="383"/>
      <c r="D884" s="383"/>
      <c r="E884" s="383"/>
      <c r="F884" s="383"/>
      <c r="G884" s="383"/>
      <c r="H884" s="383"/>
      <c r="I884" s="383"/>
      <c r="J884" s="383"/>
      <c r="K884" s="383" t="s">
        <v>17379</v>
      </c>
      <c r="L884" s="383"/>
      <c r="M884" s="383" t="s">
        <v>1864</v>
      </c>
      <c r="N884" s="383" t="s">
        <v>17380</v>
      </c>
      <c r="O884" s="383"/>
      <c r="P884" s="383"/>
      <c r="Q884" s="383" t="s">
        <v>17381</v>
      </c>
      <c r="R884" s="383" t="s">
        <v>17356</v>
      </c>
      <c r="S884" s="383"/>
      <c r="T884" s="383"/>
      <c r="U884" s="383" t="s">
        <v>17281</v>
      </c>
      <c r="V884" s="383"/>
      <c r="W884" s="383"/>
      <c r="X884" s="383"/>
      <c r="Y884" s="383">
        <v>2010</v>
      </c>
      <c r="Z884" s="402">
        <v>0.8</v>
      </c>
      <c r="AA884" s="383"/>
      <c r="AB884" s="383"/>
      <c r="AC884" s="383"/>
      <c r="AD884" s="383"/>
      <c r="AE884" s="383"/>
      <c r="AF884" s="383"/>
      <c r="AG884" s="383" t="s">
        <v>17282</v>
      </c>
      <c r="AH884" s="403">
        <v>60</v>
      </c>
      <c r="AI884" s="404">
        <v>562</v>
      </c>
      <c r="AJ884" s="404">
        <v>622</v>
      </c>
      <c r="AK884" s="387"/>
      <c r="AL884" s="388">
        <v>9.6463022508038579E-2</v>
      </c>
      <c r="AM884" s="383" t="s">
        <v>17283</v>
      </c>
      <c r="AN884" s="383" t="s">
        <v>17352</v>
      </c>
      <c r="AO884" s="383"/>
      <c r="AP884" s="383"/>
      <c r="AQ884" s="383"/>
      <c r="AR884" s="389"/>
    </row>
    <row r="885" spans="1:44" x14ac:dyDescent="0.25">
      <c r="A885" s="401" t="s">
        <v>17347</v>
      </c>
      <c r="B885" s="383"/>
      <c r="C885" s="383"/>
      <c r="D885" s="383"/>
      <c r="E885" s="383"/>
      <c r="F885" s="383"/>
      <c r="G885" s="383"/>
      <c r="H885" s="383"/>
      <c r="I885" s="383"/>
      <c r="J885" s="383"/>
      <c r="K885" s="383" t="s">
        <v>17357</v>
      </c>
      <c r="L885" s="383"/>
      <c r="M885" s="383" t="s">
        <v>1864</v>
      </c>
      <c r="N885" s="383" t="s">
        <v>17358</v>
      </c>
      <c r="O885" s="383"/>
      <c r="P885" s="383"/>
      <c r="Q885" s="383" t="s">
        <v>17359</v>
      </c>
      <c r="R885" s="383" t="s">
        <v>17356</v>
      </c>
      <c r="S885" s="383"/>
      <c r="T885" s="383"/>
      <c r="U885" s="383" t="s">
        <v>17281</v>
      </c>
      <c r="V885" s="383"/>
      <c r="W885" s="383"/>
      <c r="X885" s="383"/>
      <c r="Y885" s="383">
        <v>2010</v>
      </c>
      <c r="Z885" s="402">
        <v>0.7</v>
      </c>
      <c r="AA885" s="383"/>
      <c r="AB885" s="383"/>
      <c r="AC885" s="383"/>
      <c r="AD885" s="383"/>
      <c r="AE885" s="383"/>
      <c r="AF885" s="383"/>
      <c r="AG885" s="383" t="s">
        <v>17282</v>
      </c>
      <c r="AH885" s="403">
        <v>227</v>
      </c>
      <c r="AI885" s="404">
        <v>623</v>
      </c>
      <c r="AJ885" s="404">
        <v>850</v>
      </c>
      <c r="AK885" s="387"/>
      <c r="AL885" s="388">
        <v>0.26705882352941174</v>
      </c>
      <c r="AM885" s="383" t="s">
        <v>17283</v>
      </c>
      <c r="AN885" s="383" t="s">
        <v>17352</v>
      </c>
      <c r="AO885" s="383"/>
      <c r="AP885" s="383"/>
      <c r="AQ885" s="383"/>
      <c r="AR885" s="389"/>
    </row>
    <row r="886" spans="1:44" x14ac:dyDescent="0.25">
      <c r="A886" s="401" t="s">
        <v>17347</v>
      </c>
      <c r="B886" s="383"/>
      <c r="C886" s="383"/>
      <c r="D886" s="383"/>
      <c r="E886" s="383"/>
      <c r="F886" s="383"/>
      <c r="G886" s="383"/>
      <c r="H886" s="383"/>
      <c r="I886" s="383"/>
      <c r="J886" s="383"/>
      <c r="K886" s="383" t="s">
        <v>17357</v>
      </c>
      <c r="L886" s="383"/>
      <c r="M886" s="383" t="s">
        <v>1864</v>
      </c>
      <c r="N886" s="383" t="s">
        <v>17358</v>
      </c>
      <c r="O886" s="383"/>
      <c r="P886" s="383"/>
      <c r="Q886" s="383" t="s">
        <v>17359</v>
      </c>
      <c r="R886" s="383" t="s">
        <v>17356</v>
      </c>
      <c r="S886" s="383"/>
      <c r="T886" s="383"/>
      <c r="U886" s="383" t="s">
        <v>17281</v>
      </c>
      <c r="V886" s="383"/>
      <c r="W886" s="383"/>
      <c r="X886" s="383"/>
      <c r="Y886" s="383">
        <v>2010</v>
      </c>
      <c r="Z886" s="402">
        <v>0.7</v>
      </c>
      <c r="AA886" s="383"/>
      <c r="AB886" s="383"/>
      <c r="AC886" s="383"/>
      <c r="AD886" s="383"/>
      <c r="AE886" s="383"/>
      <c r="AF886" s="383"/>
      <c r="AG886" s="383" t="s">
        <v>17282</v>
      </c>
      <c r="AH886" s="403">
        <v>145</v>
      </c>
      <c r="AI886" s="404">
        <v>631.1</v>
      </c>
      <c r="AJ886" s="404">
        <v>776.1</v>
      </c>
      <c r="AK886" s="387"/>
      <c r="AL886" s="388">
        <v>0.18683159386676973</v>
      </c>
      <c r="AM886" s="383" t="s">
        <v>17283</v>
      </c>
      <c r="AN886" s="383" t="s">
        <v>17352</v>
      </c>
      <c r="AO886" s="383"/>
      <c r="AP886" s="383"/>
      <c r="AQ886" s="383"/>
      <c r="AR886" s="389"/>
    </row>
    <row r="887" spans="1:44" x14ac:dyDescent="0.25">
      <c r="A887" s="401" t="s">
        <v>17347</v>
      </c>
      <c r="B887" s="383"/>
      <c r="C887" s="383"/>
      <c r="D887" s="383"/>
      <c r="E887" s="383"/>
      <c r="F887" s="383"/>
      <c r="G887" s="383"/>
      <c r="H887" s="383"/>
      <c r="I887" s="383"/>
      <c r="J887" s="383"/>
      <c r="K887" s="383" t="s">
        <v>17382</v>
      </c>
      <c r="L887" s="383"/>
      <c r="M887" s="383" t="s">
        <v>1864</v>
      </c>
      <c r="N887" s="383" t="s">
        <v>17383</v>
      </c>
      <c r="O887" s="383"/>
      <c r="P887" s="383"/>
      <c r="Q887" s="383" t="s">
        <v>17355</v>
      </c>
      <c r="R887" s="383" t="s">
        <v>17356</v>
      </c>
      <c r="S887" s="383"/>
      <c r="T887" s="383"/>
      <c r="U887" s="383" t="s">
        <v>17281</v>
      </c>
      <c r="V887" s="383"/>
      <c r="W887" s="383"/>
      <c r="X887" s="383"/>
      <c r="Y887" s="383">
        <v>2010</v>
      </c>
      <c r="Z887" s="402">
        <v>0.8</v>
      </c>
      <c r="AA887" s="383"/>
      <c r="AB887" s="383"/>
      <c r="AC887" s="383"/>
      <c r="AD887" s="383"/>
      <c r="AE887" s="383"/>
      <c r="AF887" s="383"/>
      <c r="AG887" s="383" t="s">
        <v>17282</v>
      </c>
      <c r="AH887" s="403">
        <v>25</v>
      </c>
      <c r="AI887" s="404">
        <v>124.4</v>
      </c>
      <c r="AJ887" s="404">
        <v>149.4</v>
      </c>
      <c r="AK887" s="387"/>
      <c r="AL887" s="388">
        <v>0.16733601070950468</v>
      </c>
      <c r="AM887" s="383" t="s">
        <v>17283</v>
      </c>
      <c r="AN887" s="383" t="s">
        <v>17352</v>
      </c>
      <c r="AO887" s="383"/>
      <c r="AP887" s="383"/>
      <c r="AQ887" s="383"/>
      <c r="AR887" s="389"/>
    </row>
    <row r="888" spans="1:44" x14ac:dyDescent="0.25">
      <c r="A888" s="401" t="s">
        <v>17347</v>
      </c>
      <c r="B888" s="383"/>
      <c r="C888" s="383"/>
      <c r="D888" s="383"/>
      <c r="E888" s="383"/>
      <c r="F888" s="383"/>
      <c r="G888" s="383"/>
      <c r="H888" s="383"/>
      <c r="I888" s="383"/>
      <c r="J888" s="383"/>
      <c r="K888" s="383" t="s">
        <v>17382</v>
      </c>
      <c r="L888" s="383"/>
      <c r="M888" s="383" t="s">
        <v>1864</v>
      </c>
      <c r="N888" s="383" t="s">
        <v>17383</v>
      </c>
      <c r="O888" s="383"/>
      <c r="P888" s="383"/>
      <c r="Q888" s="383" t="s">
        <v>17355</v>
      </c>
      <c r="R888" s="383" t="s">
        <v>17356</v>
      </c>
      <c r="S888" s="383"/>
      <c r="T888" s="383"/>
      <c r="U888" s="383" t="s">
        <v>17281</v>
      </c>
      <c r="V888" s="383"/>
      <c r="W888" s="383"/>
      <c r="X888" s="383"/>
      <c r="Y888" s="383">
        <v>2010</v>
      </c>
      <c r="Z888" s="402">
        <v>0.8</v>
      </c>
      <c r="AA888" s="383"/>
      <c r="AB888" s="383"/>
      <c r="AC888" s="383"/>
      <c r="AD888" s="383"/>
      <c r="AE888" s="383"/>
      <c r="AF888" s="383"/>
      <c r="AG888" s="383" t="s">
        <v>17282</v>
      </c>
      <c r="AH888" s="403">
        <v>26.666666666666668</v>
      </c>
      <c r="AI888" s="404">
        <v>120.6</v>
      </c>
      <c r="AJ888" s="404">
        <v>147.26666666666668</v>
      </c>
      <c r="AK888" s="387"/>
      <c r="AL888" s="388">
        <v>0.18107741059302851</v>
      </c>
      <c r="AM888" s="383" t="s">
        <v>17283</v>
      </c>
      <c r="AN888" s="383" t="s">
        <v>17352</v>
      </c>
      <c r="AO888" s="383"/>
      <c r="AP888" s="383"/>
      <c r="AQ888" s="383"/>
      <c r="AR888" s="389"/>
    </row>
    <row r="889" spans="1:44" x14ac:dyDescent="0.25">
      <c r="A889" s="396" t="s">
        <v>17360</v>
      </c>
      <c r="B889" s="383"/>
      <c r="C889" s="383"/>
      <c r="D889" s="383"/>
      <c r="E889" s="383"/>
      <c r="F889" s="383"/>
      <c r="G889" s="383"/>
      <c r="H889" s="383"/>
      <c r="I889" s="383"/>
      <c r="J889" s="383"/>
      <c r="K889" s="383" t="s">
        <v>17361</v>
      </c>
      <c r="L889" s="383"/>
      <c r="M889" s="383" t="s">
        <v>1864</v>
      </c>
      <c r="N889" s="383" t="s">
        <v>17362</v>
      </c>
      <c r="O889" s="383"/>
      <c r="P889" s="383"/>
      <c r="Q889" s="383" t="s">
        <v>17363</v>
      </c>
      <c r="R889" s="383" t="s">
        <v>17356</v>
      </c>
      <c r="S889" s="383"/>
      <c r="T889" s="383"/>
      <c r="U889" s="383" t="s">
        <v>17281</v>
      </c>
      <c r="V889" s="383"/>
      <c r="W889" s="383"/>
      <c r="X889" s="383"/>
      <c r="Y889" s="383">
        <v>2010</v>
      </c>
      <c r="Z889" s="402">
        <v>0.25</v>
      </c>
      <c r="AA889" s="383"/>
      <c r="AB889" s="383"/>
      <c r="AC889" s="383"/>
      <c r="AD889" s="383"/>
      <c r="AE889" s="383"/>
      <c r="AF889" s="383"/>
      <c r="AG889" s="383" t="s">
        <v>17282</v>
      </c>
      <c r="AH889" s="403">
        <v>54</v>
      </c>
      <c r="AI889" s="404">
        <v>463.8</v>
      </c>
      <c r="AJ889" s="404">
        <v>517.79999999999995</v>
      </c>
      <c r="AK889" s="387"/>
      <c r="AL889" s="388">
        <v>0.10428736964078796</v>
      </c>
      <c r="AM889" s="383" t="s">
        <v>17283</v>
      </c>
      <c r="AN889" s="383" t="s">
        <v>17352</v>
      </c>
      <c r="AO889" s="383"/>
      <c r="AP889" s="383"/>
      <c r="AQ889" s="383"/>
      <c r="AR889" s="389"/>
    </row>
    <row r="890" spans="1:44" x14ac:dyDescent="0.25">
      <c r="A890" s="396" t="s">
        <v>17360</v>
      </c>
      <c r="B890" s="383"/>
      <c r="C890" s="383"/>
      <c r="D890" s="383"/>
      <c r="E890" s="383"/>
      <c r="F890" s="383"/>
      <c r="G890" s="383"/>
      <c r="H890" s="383"/>
      <c r="I890" s="383"/>
      <c r="J890" s="383"/>
      <c r="K890" s="383" t="s">
        <v>17361</v>
      </c>
      <c r="L890" s="383"/>
      <c r="M890" s="383" t="s">
        <v>1864</v>
      </c>
      <c r="N890" s="383" t="s">
        <v>17362</v>
      </c>
      <c r="O890" s="383"/>
      <c r="P890" s="383"/>
      <c r="Q890" s="383" t="s">
        <v>17363</v>
      </c>
      <c r="R890" s="383" t="s">
        <v>17356</v>
      </c>
      <c r="S890" s="383"/>
      <c r="T890" s="383"/>
      <c r="U890" s="383" t="s">
        <v>17281</v>
      </c>
      <c r="V890" s="383"/>
      <c r="W890" s="383"/>
      <c r="X890" s="383"/>
      <c r="Y890" s="383">
        <v>2010</v>
      </c>
      <c r="Z890" s="402">
        <v>0.75</v>
      </c>
      <c r="AA890" s="383"/>
      <c r="AB890" s="383"/>
      <c r="AC890" s="383"/>
      <c r="AD890" s="383"/>
      <c r="AE890" s="383"/>
      <c r="AF890" s="383"/>
      <c r="AG890" s="383" t="s">
        <v>17282</v>
      </c>
      <c r="AH890" s="403">
        <v>59</v>
      </c>
      <c r="AI890" s="404">
        <v>552.20000000000005</v>
      </c>
      <c r="AJ890" s="404">
        <v>611.20000000000005</v>
      </c>
      <c r="AK890" s="387"/>
      <c r="AL890" s="388">
        <v>9.6531413612565439E-2</v>
      </c>
      <c r="AM890" s="383" t="s">
        <v>17283</v>
      </c>
      <c r="AN890" s="383" t="s">
        <v>17352</v>
      </c>
      <c r="AO890" s="383"/>
      <c r="AP890" s="383"/>
      <c r="AQ890" s="383"/>
      <c r="AR890" s="389"/>
    </row>
    <row r="891" spans="1:44" x14ac:dyDescent="0.25">
      <c r="A891" s="396" t="s">
        <v>17360</v>
      </c>
      <c r="B891" s="383"/>
      <c r="C891" s="383"/>
      <c r="D891" s="383"/>
      <c r="E891" s="383"/>
      <c r="F891" s="383"/>
      <c r="G891" s="383"/>
      <c r="H891" s="383"/>
      <c r="I891" s="383"/>
      <c r="J891" s="383"/>
      <c r="K891" s="383" t="s">
        <v>17364</v>
      </c>
      <c r="L891" s="383"/>
      <c r="M891" s="383" t="s">
        <v>1864</v>
      </c>
      <c r="N891" s="383" t="s">
        <v>17362</v>
      </c>
      <c r="O891" s="383"/>
      <c r="P891" s="383"/>
      <c r="Q891" s="383" t="s">
        <v>17363</v>
      </c>
      <c r="R891" s="383" t="s">
        <v>17356</v>
      </c>
      <c r="S891" s="383"/>
      <c r="T891" s="383"/>
      <c r="U891" s="383" t="s">
        <v>17281</v>
      </c>
      <c r="V891" s="383"/>
      <c r="W891" s="383"/>
      <c r="X891" s="383"/>
      <c r="Y891" s="383">
        <v>2010</v>
      </c>
      <c r="Z891" s="402">
        <v>0.25</v>
      </c>
      <c r="AA891" s="383"/>
      <c r="AB891" s="383"/>
      <c r="AC891" s="383"/>
      <c r="AD891" s="383"/>
      <c r="AE891" s="383"/>
      <c r="AF891" s="383"/>
      <c r="AG891" s="383" t="s">
        <v>17282</v>
      </c>
      <c r="AH891" s="403">
        <v>51</v>
      </c>
      <c r="AI891" s="404">
        <v>447.7</v>
      </c>
      <c r="AJ891" s="404">
        <v>498.7</v>
      </c>
      <c r="AK891" s="387"/>
      <c r="AL891" s="388">
        <v>0.10226589131742531</v>
      </c>
      <c r="AM891" s="383" t="s">
        <v>17283</v>
      </c>
      <c r="AN891" s="383" t="s">
        <v>17352</v>
      </c>
      <c r="AO891" s="383"/>
      <c r="AP891" s="383"/>
      <c r="AQ891" s="383"/>
      <c r="AR891" s="389"/>
    </row>
    <row r="892" spans="1:44" x14ac:dyDescent="0.25">
      <c r="A892" s="396" t="s">
        <v>17360</v>
      </c>
      <c r="B892" s="383"/>
      <c r="C892" s="383"/>
      <c r="D892" s="383"/>
      <c r="E892" s="383"/>
      <c r="F892" s="383"/>
      <c r="G892" s="383"/>
      <c r="H892" s="383"/>
      <c r="I892" s="383"/>
      <c r="J892" s="383"/>
      <c r="K892" s="383" t="s">
        <v>17364</v>
      </c>
      <c r="L892" s="383"/>
      <c r="M892" s="383" t="s">
        <v>1864</v>
      </c>
      <c r="N892" s="383" t="s">
        <v>17362</v>
      </c>
      <c r="O892" s="383"/>
      <c r="P892" s="383"/>
      <c r="Q892" s="383" t="s">
        <v>17363</v>
      </c>
      <c r="R892" s="383" t="s">
        <v>17356</v>
      </c>
      <c r="S892" s="383"/>
      <c r="T892" s="383"/>
      <c r="U892" s="383" t="s">
        <v>17281</v>
      </c>
      <c r="V892" s="383"/>
      <c r="W892" s="383"/>
      <c r="X892" s="383"/>
      <c r="Y892" s="383">
        <v>2010</v>
      </c>
      <c r="Z892" s="402">
        <v>0.75</v>
      </c>
      <c r="AA892" s="383"/>
      <c r="AB892" s="383"/>
      <c r="AC892" s="383"/>
      <c r="AD892" s="383"/>
      <c r="AE892" s="383"/>
      <c r="AF892" s="383"/>
      <c r="AG892" s="383" t="s">
        <v>17282</v>
      </c>
      <c r="AH892" s="403">
        <v>60</v>
      </c>
      <c r="AI892" s="404">
        <v>599</v>
      </c>
      <c r="AJ892" s="404">
        <v>659</v>
      </c>
      <c r="AK892" s="387"/>
      <c r="AL892" s="388">
        <v>9.1047040971168433E-2</v>
      </c>
      <c r="AM892" s="383" t="s">
        <v>17283</v>
      </c>
      <c r="AN892" s="383" t="s">
        <v>17352</v>
      </c>
      <c r="AO892" s="383"/>
      <c r="AP892" s="383"/>
      <c r="AQ892" s="383"/>
      <c r="AR892" s="389"/>
    </row>
    <row r="893" spans="1:44" x14ac:dyDescent="0.25">
      <c r="A893" s="401" t="s">
        <v>17385</v>
      </c>
      <c r="B893" s="383"/>
      <c r="C893" s="383"/>
      <c r="D893" s="383"/>
      <c r="E893" s="383"/>
      <c r="F893" s="383"/>
      <c r="G893" s="383"/>
      <c r="H893" s="383"/>
      <c r="I893" s="383"/>
      <c r="J893" s="383"/>
      <c r="K893" s="383" t="s">
        <v>17386</v>
      </c>
      <c r="L893" s="383"/>
      <c r="M893" s="383" t="s">
        <v>1864</v>
      </c>
      <c r="N893" s="383" t="s">
        <v>17387</v>
      </c>
      <c r="O893" s="383"/>
      <c r="P893" s="383"/>
      <c r="Q893" s="383" t="s">
        <v>17388</v>
      </c>
      <c r="R893" s="383" t="s">
        <v>17219</v>
      </c>
      <c r="S893" s="383"/>
      <c r="T893" s="383"/>
      <c r="U893" s="383" t="s">
        <v>17281</v>
      </c>
      <c r="V893" s="383"/>
      <c r="W893" s="383"/>
      <c r="X893" s="383"/>
      <c r="Y893" s="383">
        <v>2010</v>
      </c>
      <c r="Z893" s="405" t="s">
        <v>17389</v>
      </c>
      <c r="AA893" s="383"/>
      <c r="AB893" s="383"/>
      <c r="AC893" s="383"/>
      <c r="AD893" s="383"/>
      <c r="AE893" s="383"/>
      <c r="AF893" s="383"/>
      <c r="AG893" s="383" t="s">
        <v>17282</v>
      </c>
      <c r="AH893" s="403">
        <v>35</v>
      </c>
      <c r="AI893" s="404">
        <v>598</v>
      </c>
      <c r="AJ893" s="404">
        <v>633</v>
      </c>
      <c r="AK893" s="387"/>
      <c r="AL893" s="388">
        <v>5.5292259083728278E-2</v>
      </c>
      <c r="AM893" s="383" t="s">
        <v>17283</v>
      </c>
      <c r="AN893" s="383" t="s">
        <v>17352</v>
      </c>
      <c r="AO893" s="383"/>
      <c r="AP893" s="383"/>
      <c r="AQ893" s="383"/>
      <c r="AR893" s="389"/>
    </row>
    <row r="894" spans="1:44" x14ac:dyDescent="0.25">
      <c r="A894" s="401" t="s">
        <v>17385</v>
      </c>
      <c r="B894" s="383"/>
      <c r="C894" s="383"/>
      <c r="D894" s="383"/>
      <c r="E894" s="383"/>
      <c r="F894" s="383"/>
      <c r="G894" s="383"/>
      <c r="H894" s="383"/>
      <c r="I894" s="383"/>
      <c r="J894" s="383"/>
      <c r="K894" s="383" t="s">
        <v>17390</v>
      </c>
      <c r="L894" s="383"/>
      <c r="M894" s="383" t="s">
        <v>1864</v>
      </c>
      <c r="N894" s="383" t="s">
        <v>17387</v>
      </c>
      <c r="O894" s="383"/>
      <c r="P894" s="383"/>
      <c r="Q894" s="383" t="s">
        <v>17388</v>
      </c>
      <c r="R894" s="383" t="s">
        <v>17219</v>
      </c>
      <c r="S894" s="383"/>
      <c r="T894" s="383"/>
      <c r="U894" s="383" t="s">
        <v>17281</v>
      </c>
      <c r="V894" s="383"/>
      <c r="W894" s="383"/>
      <c r="X894" s="383"/>
      <c r="Y894" s="383">
        <v>2010</v>
      </c>
      <c r="Z894" s="405" t="s">
        <v>17389</v>
      </c>
      <c r="AA894" s="383"/>
      <c r="AB894" s="383"/>
      <c r="AC894" s="383"/>
      <c r="AD894" s="383"/>
      <c r="AE894" s="383"/>
      <c r="AF894" s="383"/>
      <c r="AG894" s="383" t="s">
        <v>17282</v>
      </c>
      <c r="AH894" s="403">
        <v>44</v>
      </c>
      <c r="AI894" s="404">
        <v>492</v>
      </c>
      <c r="AJ894" s="404">
        <v>536</v>
      </c>
      <c r="AK894" s="387"/>
      <c r="AL894" s="388">
        <v>8.2089552238805971E-2</v>
      </c>
      <c r="AM894" s="383" t="s">
        <v>17283</v>
      </c>
      <c r="AN894" s="383" t="s">
        <v>17352</v>
      </c>
      <c r="AO894" s="383"/>
      <c r="AP894" s="383"/>
      <c r="AQ894" s="383"/>
      <c r="AR894" s="389"/>
    </row>
    <row r="895" spans="1:44" x14ac:dyDescent="0.25">
      <c r="A895" s="401" t="s">
        <v>17373</v>
      </c>
      <c r="B895" s="383"/>
      <c r="C895" s="383"/>
      <c r="D895" s="383"/>
      <c r="E895" s="383"/>
      <c r="F895" s="383"/>
      <c r="G895" s="383"/>
      <c r="H895" s="383"/>
      <c r="I895" s="383"/>
      <c r="J895" s="383"/>
      <c r="K895" s="383" t="s">
        <v>17391</v>
      </c>
      <c r="L895" s="383"/>
      <c r="M895" s="383" t="s">
        <v>1864</v>
      </c>
      <c r="N895" s="383" t="s">
        <v>17392</v>
      </c>
      <c r="O895" s="383"/>
      <c r="P895" s="383"/>
      <c r="Q895" s="383" t="s">
        <v>17393</v>
      </c>
      <c r="R895" s="383" t="s">
        <v>17219</v>
      </c>
      <c r="S895" s="383"/>
      <c r="T895" s="383"/>
      <c r="U895" s="383" t="s">
        <v>17281</v>
      </c>
      <c r="V895" s="383"/>
      <c r="W895" s="383"/>
      <c r="X895" s="383"/>
      <c r="Y895" s="383">
        <v>2010</v>
      </c>
      <c r="Z895" s="402" t="s">
        <v>17394</v>
      </c>
      <c r="AA895" s="383"/>
      <c r="AB895" s="383"/>
      <c r="AC895" s="383"/>
      <c r="AD895" s="383"/>
      <c r="AE895" s="383"/>
      <c r="AF895" s="383"/>
      <c r="AG895" s="383" t="s">
        <v>17282</v>
      </c>
      <c r="AH895" s="403">
        <v>24</v>
      </c>
      <c r="AI895" s="404">
        <v>344</v>
      </c>
      <c r="AJ895" s="404">
        <v>368</v>
      </c>
      <c r="AK895" s="387"/>
      <c r="AL895" s="388">
        <v>6.5217391304347824E-2</v>
      </c>
      <c r="AM895" s="383" t="s">
        <v>17283</v>
      </c>
      <c r="AN895" s="383" t="s">
        <v>17352</v>
      </c>
      <c r="AO895" s="383"/>
      <c r="AP895" s="383"/>
      <c r="AQ895" s="383"/>
      <c r="AR895" s="389"/>
    </row>
    <row r="896" spans="1:44" x14ac:dyDescent="0.25">
      <c r="A896" s="401" t="s">
        <v>17373</v>
      </c>
      <c r="B896" s="383"/>
      <c r="C896" s="383"/>
      <c r="D896" s="383"/>
      <c r="E896" s="383"/>
      <c r="F896" s="383"/>
      <c r="G896" s="383"/>
      <c r="H896" s="383"/>
      <c r="I896" s="383"/>
      <c r="J896" s="383"/>
      <c r="K896" s="383" t="s">
        <v>17391</v>
      </c>
      <c r="L896" s="383"/>
      <c r="M896" s="383" t="s">
        <v>1864</v>
      </c>
      <c r="N896" s="383" t="s">
        <v>17392</v>
      </c>
      <c r="O896" s="383"/>
      <c r="P896" s="383"/>
      <c r="Q896" s="383" t="s">
        <v>17393</v>
      </c>
      <c r="R896" s="383" t="s">
        <v>17219</v>
      </c>
      <c r="S896" s="383"/>
      <c r="T896" s="383"/>
      <c r="U896" s="383" t="s">
        <v>17281</v>
      </c>
      <c r="V896" s="383"/>
      <c r="W896" s="383"/>
      <c r="X896" s="383"/>
      <c r="Y896" s="383">
        <v>2010</v>
      </c>
      <c r="Z896" s="402" t="s">
        <v>17394</v>
      </c>
      <c r="AA896" s="383"/>
      <c r="AB896" s="383"/>
      <c r="AC896" s="383"/>
      <c r="AD896" s="383"/>
      <c r="AE896" s="383"/>
      <c r="AF896" s="383"/>
      <c r="AG896" s="383" t="s">
        <v>17282</v>
      </c>
      <c r="AH896" s="403">
        <v>38</v>
      </c>
      <c r="AI896" s="404">
        <v>348</v>
      </c>
      <c r="AJ896" s="404">
        <v>386</v>
      </c>
      <c r="AK896" s="387"/>
      <c r="AL896" s="388">
        <v>9.8445595854922283E-2</v>
      </c>
      <c r="AM896" s="383" t="s">
        <v>17283</v>
      </c>
      <c r="AN896" s="383" t="s">
        <v>17352</v>
      </c>
      <c r="AO896" s="383"/>
      <c r="AP896" s="383"/>
      <c r="AQ896" s="383"/>
      <c r="AR896" s="389"/>
    </row>
    <row r="897" spans="1:44" x14ac:dyDescent="0.25">
      <c r="A897" s="401" t="s">
        <v>17395</v>
      </c>
      <c r="B897" s="383"/>
      <c r="C897" s="383"/>
      <c r="D897" s="383"/>
      <c r="E897" s="383"/>
      <c r="F897" s="383"/>
      <c r="G897" s="383"/>
      <c r="H897" s="383"/>
      <c r="I897" s="383"/>
      <c r="J897" s="383"/>
      <c r="K897" s="383" t="s">
        <v>17396</v>
      </c>
      <c r="L897" s="383"/>
      <c r="M897" s="383" t="s">
        <v>1864</v>
      </c>
      <c r="N897" s="406" t="s">
        <v>17397</v>
      </c>
      <c r="O897" s="383"/>
      <c r="P897" s="383"/>
      <c r="Q897" s="383" t="s">
        <v>17398</v>
      </c>
      <c r="R897" s="383" t="s">
        <v>17219</v>
      </c>
      <c r="S897" s="383"/>
      <c r="T897" s="383"/>
      <c r="U897" s="383" t="s">
        <v>17281</v>
      </c>
      <c r="V897" s="383"/>
      <c r="W897" s="383"/>
      <c r="X897" s="383"/>
      <c r="Y897" s="383">
        <v>2010</v>
      </c>
      <c r="Z897" s="402" t="s">
        <v>17394</v>
      </c>
      <c r="AA897" s="383"/>
      <c r="AB897" s="383"/>
      <c r="AC897" s="383"/>
      <c r="AD897" s="383"/>
      <c r="AE897" s="383"/>
      <c r="AF897" s="383"/>
      <c r="AG897" s="383" t="s">
        <v>17282</v>
      </c>
      <c r="AH897" s="383">
        <v>75</v>
      </c>
      <c r="AI897" s="403">
        <v>843</v>
      </c>
      <c r="AJ897" s="403">
        <v>918</v>
      </c>
      <c r="AK897" s="387"/>
      <c r="AL897" s="388">
        <v>8.1699346405228759E-2</v>
      </c>
      <c r="AM897" s="383" t="s">
        <v>17283</v>
      </c>
      <c r="AN897" s="383" t="s">
        <v>17352</v>
      </c>
      <c r="AO897" s="383"/>
      <c r="AP897" s="383"/>
      <c r="AQ897" s="383"/>
      <c r="AR897" s="389"/>
    </row>
    <row r="898" spans="1:44" x14ac:dyDescent="0.25">
      <c r="A898" s="401" t="s">
        <v>17395</v>
      </c>
      <c r="B898" s="383"/>
      <c r="C898" s="383"/>
      <c r="D898" s="383"/>
      <c r="E898" s="383"/>
      <c r="F898" s="383"/>
      <c r="G898" s="383"/>
      <c r="H898" s="383"/>
      <c r="I898" s="383"/>
      <c r="J898" s="383"/>
      <c r="K898" s="383" t="s">
        <v>17399</v>
      </c>
      <c r="L898" s="383"/>
      <c r="M898" s="383" t="s">
        <v>1864</v>
      </c>
      <c r="N898" s="406" t="s">
        <v>17397</v>
      </c>
      <c r="O898" s="383"/>
      <c r="P898" s="383"/>
      <c r="Q898" s="383" t="s">
        <v>17398</v>
      </c>
      <c r="R898" s="383" t="s">
        <v>17219</v>
      </c>
      <c r="S898" s="383"/>
      <c r="T898" s="383"/>
      <c r="U898" s="383" t="s">
        <v>17281</v>
      </c>
      <c r="V898" s="383"/>
      <c r="W898" s="383"/>
      <c r="X898" s="383"/>
      <c r="Y898" s="383">
        <v>2010</v>
      </c>
      <c r="Z898" s="402" t="s">
        <v>17394</v>
      </c>
      <c r="AA898" s="383"/>
      <c r="AB898" s="383"/>
      <c r="AC898" s="383"/>
      <c r="AD898" s="383"/>
      <c r="AE898" s="383"/>
      <c r="AF898" s="383"/>
      <c r="AG898" s="383" t="s">
        <v>17282</v>
      </c>
      <c r="AH898" s="383">
        <v>61</v>
      </c>
      <c r="AI898" s="403">
        <v>899</v>
      </c>
      <c r="AJ898" s="403">
        <v>960</v>
      </c>
      <c r="AK898" s="387"/>
      <c r="AL898" s="388">
        <v>6.3541666666666663E-2</v>
      </c>
      <c r="AM898" s="383" t="s">
        <v>17283</v>
      </c>
      <c r="AN898" s="383" t="s">
        <v>17352</v>
      </c>
      <c r="AO898" s="383"/>
      <c r="AP898" s="383"/>
      <c r="AQ898" s="383"/>
      <c r="AR898" s="389"/>
    </row>
    <row r="899" spans="1:44" x14ac:dyDescent="0.25">
      <c r="A899" s="401" t="s">
        <v>17395</v>
      </c>
      <c r="B899" s="383"/>
      <c r="C899" s="383"/>
      <c r="D899" s="383"/>
      <c r="E899" s="383"/>
      <c r="F899" s="383"/>
      <c r="G899" s="383"/>
      <c r="H899" s="383"/>
      <c r="I899" s="383"/>
      <c r="J899" s="383"/>
      <c r="K899" s="383" t="s">
        <v>17400</v>
      </c>
      <c r="L899" s="383"/>
      <c r="M899" s="383" t="s">
        <v>1864</v>
      </c>
      <c r="N899" s="406" t="s">
        <v>17397</v>
      </c>
      <c r="O899" s="383"/>
      <c r="P899" s="383"/>
      <c r="Q899" s="383" t="s">
        <v>17398</v>
      </c>
      <c r="R899" s="383" t="s">
        <v>17219</v>
      </c>
      <c r="S899" s="383"/>
      <c r="T899" s="383"/>
      <c r="U899" s="383" t="s">
        <v>17281</v>
      </c>
      <c r="V899" s="383"/>
      <c r="W899" s="383"/>
      <c r="X899" s="383"/>
      <c r="Y899" s="383">
        <v>2010</v>
      </c>
      <c r="Z899" s="402" t="s">
        <v>17394</v>
      </c>
      <c r="AA899" s="383"/>
      <c r="AB899" s="383"/>
      <c r="AC899" s="383"/>
      <c r="AD899" s="383"/>
      <c r="AE899" s="383"/>
      <c r="AF899" s="383"/>
      <c r="AG899" s="383" t="s">
        <v>17282</v>
      </c>
      <c r="AH899" s="383">
        <v>61</v>
      </c>
      <c r="AI899" s="403">
        <v>915</v>
      </c>
      <c r="AJ899" s="403">
        <v>976</v>
      </c>
      <c r="AK899" s="387"/>
      <c r="AL899" s="388">
        <v>6.25E-2</v>
      </c>
      <c r="AM899" s="383" t="s">
        <v>17283</v>
      </c>
      <c r="AN899" s="383" t="s">
        <v>17352</v>
      </c>
      <c r="AO899" s="383"/>
      <c r="AP899" s="383"/>
      <c r="AQ899" s="383"/>
      <c r="AR899" s="389"/>
    </row>
    <row r="900" spans="1:44" x14ac:dyDescent="0.25">
      <c r="A900" s="396" t="s">
        <v>17401</v>
      </c>
      <c r="B900" s="383"/>
      <c r="C900" s="383"/>
      <c r="D900" s="383"/>
      <c r="E900" s="383"/>
      <c r="F900" s="383"/>
      <c r="G900" s="383"/>
      <c r="H900" s="383"/>
      <c r="I900" s="383"/>
      <c r="J900" s="383"/>
      <c r="K900" s="403" t="s">
        <v>17402</v>
      </c>
      <c r="L900" s="383"/>
      <c r="M900" s="383" t="s">
        <v>1864</v>
      </c>
      <c r="N900" s="383" t="s">
        <v>17403</v>
      </c>
      <c r="O900" s="383"/>
      <c r="P900" s="383"/>
      <c r="Q900" s="383" t="s">
        <v>17404</v>
      </c>
      <c r="R900" s="383" t="s">
        <v>17219</v>
      </c>
      <c r="S900" s="383"/>
      <c r="T900" s="383"/>
      <c r="U900" s="383" t="s">
        <v>17281</v>
      </c>
      <c r="V900" s="383"/>
      <c r="W900" s="383"/>
      <c r="X900" s="383"/>
      <c r="Y900" s="383">
        <v>2010</v>
      </c>
      <c r="Z900" s="402" t="s">
        <v>17394</v>
      </c>
      <c r="AA900" s="383"/>
      <c r="AB900" s="383"/>
      <c r="AC900" s="383"/>
      <c r="AD900" s="383"/>
      <c r="AE900" s="383"/>
      <c r="AF900" s="383"/>
      <c r="AG900" s="383" t="s">
        <v>17282</v>
      </c>
      <c r="AH900" s="403">
        <v>70</v>
      </c>
      <c r="AI900" s="403">
        <v>950</v>
      </c>
      <c r="AJ900" s="403">
        <v>1020</v>
      </c>
      <c r="AK900" s="387"/>
      <c r="AL900" s="388">
        <v>6.8627450980392163E-2</v>
      </c>
      <c r="AM900" s="383" t="s">
        <v>17283</v>
      </c>
      <c r="AN900" s="383" t="s">
        <v>17352</v>
      </c>
      <c r="AO900" s="383"/>
      <c r="AP900" s="383"/>
      <c r="AQ900" s="383"/>
      <c r="AR900" s="389"/>
    </row>
    <row r="901" spans="1:44" x14ac:dyDescent="0.25">
      <c r="A901" s="396" t="s">
        <v>17401</v>
      </c>
      <c r="B901" s="383"/>
      <c r="C901" s="383"/>
      <c r="D901" s="383"/>
      <c r="E901" s="383"/>
      <c r="F901" s="383"/>
      <c r="G901" s="383"/>
      <c r="H901" s="383"/>
      <c r="I901" s="383"/>
      <c r="J901" s="383"/>
      <c r="K901" s="403" t="s">
        <v>17405</v>
      </c>
      <c r="L901" s="383"/>
      <c r="M901" s="383" t="s">
        <v>1864</v>
      </c>
      <c r="N901" s="383" t="s">
        <v>17403</v>
      </c>
      <c r="O901" s="383"/>
      <c r="P901" s="383"/>
      <c r="Q901" s="383" t="s">
        <v>17404</v>
      </c>
      <c r="R901" s="383" t="s">
        <v>17219</v>
      </c>
      <c r="S901" s="383"/>
      <c r="T901" s="383"/>
      <c r="U901" s="383" t="s">
        <v>17281</v>
      </c>
      <c r="V901" s="383"/>
      <c r="W901" s="383"/>
      <c r="X901" s="383"/>
      <c r="Y901" s="383">
        <v>2010</v>
      </c>
      <c r="Z901" s="402" t="s">
        <v>17394</v>
      </c>
      <c r="AA901" s="383"/>
      <c r="AB901" s="383"/>
      <c r="AC901" s="383"/>
      <c r="AD901" s="383"/>
      <c r="AE901" s="383"/>
      <c r="AF901" s="383"/>
      <c r="AG901" s="383" t="s">
        <v>17282</v>
      </c>
      <c r="AH901" s="403">
        <v>56</v>
      </c>
      <c r="AI901" s="403">
        <v>881</v>
      </c>
      <c r="AJ901" s="403">
        <v>937</v>
      </c>
      <c r="AK901" s="387"/>
      <c r="AL901" s="388">
        <v>5.9765208110992528E-2</v>
      </c>
      <c r="AM901" s="383" t="s">
        <v>17283</v>
      </c>
      <c r="AN901" s="383" t="s">
        <v>17352</v>
      </c>
      <c r="AO901" s="383"/>
      <c r="AP901" s="383"/>
      <c r="AQ901" s="383"/>
      <c r="AR901" s="389"/>
    </row>
    <row r="902" spans="1:44" x14ac:dyDescent="0.25">
      <c r="A902" s="396" t="s">
        <v>17401</v>
      </c>
      <c r="B902" s="383"/>
      <c r="C902" s="383"/>
      <c r="D902" s="383"/>
      <c r="E902" s="383"/>
      <c r="F902" s="383"/>
      <c r="G902" s="383"/>
      <c r="H902" s="383"/>
      <c r="I902" s="383"/>
      <c r="J902" s="383"/>
      <c r="K902" s="403" t="s">
        <v>17406</v>
      </c>
      <c r="L902" s="383"/>
      <c r="M902" s="383" t="s">
        <v>1864</v>
      </c>
      <c r="N902" s="383" t="s">
        <v>17403</v>
      </c>
      <c r="O902" s="383"/>
      <c r="P902" s="383"/>
      <c r="Q902" s="383" t="s">
        <v>17404</v>
      </c>
      <c r="R902" s="383" t="s">
        <v>17219</v>
      </c>
      <c r="S902" s="383"/>
      <c r="T902" s="383"/>
      <c r="U902" s="383" t="s">
        <v>17281</v>
      </c>
      <c r="V902" s="383"/>
      <c r="W902" s="383"/>
      <c r="X902" s="383"/>
      <c r="Y902" s="383">
        <v>2010</v>
      </c>
      <c r="Z902" s="402" t="s">
        <v>17394</v>
      </c>
      <c r="AA902" s="383"/>
      <c r="AB902" s="383"/>
      <c r="AC902" s="383"/>
      <c r="AD902" s="383"/>
      <c r="AE902" s="383"/>
      <c r="AF902" s="383"/>
      <c r="AG902" s="383" t="s">
        <v>17282</v>
      </c>
      <c r="AH902" s="403">
        <v>67</v>
      </c>
      <c r="AI902" s="403">
        <v>965</v>
      </c>
      <c r="AJ902" s="403">
        <v>1032</v>
      </c>
      <c r="AK902" s="387"/>
      <c r="AL902" s="388">
        <v>6.4922480620155043E-2</v>
      </c>
      <c r="AM902" s="383" t="s">
        <v>17283</v>
      </c>
      <c r="AN902" s="383" t="s">
        <v>17352</v>
      </c>
      <c r="AO902" s="383"/>
      <c r="AP902" s="383"/>
      <c r="AQ902" s="383"/>
      <c r="AR902" s="389"/>
    </row>
    <row r="903" spans="1:44" x14ac:dyDescent="0.25">
      <c r="A903" s="401" t="s">
        <v>17407</v>
      </c>
      <c r="B903" s="383"/>
      <c r="C903" s="383"/>
      <c r="D903" s="383"/>
      <c r="E903" s="383"/>
      <c r="F903" s="383"/>
      <c r="G903" s="383"/>
      <c r="H903" s="383"/>
      <c r="I903" s="383"/>
      <c r="J903" s="383"/>
      <c r="K903" s="383" t="s">
        <v>17408</v>
      </c>
      <c r="L903" s="383"/>
      <c r="M903" s="383" t="s">
        <v>1864</v>
      </c>
      <c r="N903" s="383" t="s">
        <v>17278</v>
      </c>
      <c r="O903" s="383"/>
      <c r="P903" s="383"/>
      <c r="Q903" s="383" t="s">
        <v>17409</v>
      </c>
      <c r="R903" s="383" t="s">
        <v>17219</v>
      </c>
      <c r="S903" s="383"/>
      <c r="T903" s="383"/>
      <c r="U903" s="383" t="s">
        <v>17281</v>
      </c>
      <c r="V903" s="383"/>
      <c r="W903" s="383"/>
      <c r="X903" s="383"/>
      <c r="Y903" s="383">
        <v>2007</v>
      </c>
      <c r="Z903" s="402">
        <v>1</v>
      </c>
      <c r="AA903" s="383"/>
      <c r="AB903" s="383"/>
      <c r="AC903" s="383"/>
      <c r="AD903" s="383"/>
      <c r="AE903" s="383"/>
      <c r="AF903" s="383"/>
      <c r="AG903" s="383" t="s">
        <v>17282</v>
      </c>
      <c r="AH903" s="407">
        <v>19.721</v>
      </c>
      <c r="AI903" s="404">
        <v>919.96</v>
      </c>
      <c r="AJ903" s="407">
        <v>939.68099999999993</v>
      </c>
      <c r="AK903" s="387"/>
      <c r="AL903" s="388">
        <v>2.0986909387334638E-2</v>
      </c>
      <c r="AM903" s="383" t="s">
        <v>17283</v>
      </c>
      <c r="AN903" s="383" t="s">
        <v>17352</v>
      </c>
      <c r="AO903" s="383"/>
      <c r="AP903" s="383"/>
      <c r="AQ903" s="383"/>
      <c r="AR903" s="389"/>
    </row>
    <row r="904" spans="1:44" x14ac:dyDescent="0.25">
      <c r="A904" s="401" t="s">
        <v>17385</v>
      </c>
      <c r="B904" s="383"/>
      <c r="C904" s="383"/>
      <c r="D904" s="383"/>
      <c r="E904" s="383"/>
      <c r="F904" s="383"/>
      <c r="G904" s="383"/>
      <c r="H904" s="383"/>
      <c r="I904" s="383"/>
      <c r="J904" s="383"/>
      <c r="K904" s="383" t="s">
        <v>17374</v>
      </c>
      <c r="L904" s="383"/>
      <c r="M904" s="383" t="s">
        <v>1864</v>
      </c>
      <c r="N904" s="383" t="s">
        <v>17410</v>
      </c>
      <c r="O904" s="383"/>
      <c r="P904" s="383"/>
      <c r="Q904" s="383" t="s">
        <v>17411</v>
      </c>
      <c r="R904" s="383" t="s">
        <v>17219</v>
      </c>
      <c r="S904" s="383"/>
      <c r="T904" s="383"/>
      <c r="U904" s="383" t="s">
        <v>17281</v>
      </c>
      <c r="V904" s="383"/>
      <c r="W904" s="383"/>
      <c r="X904" s="383"/>
      <c r="Y904" s="383">
        <v>2010</v>
      </c>
      <c r="Z904" s="402">
        <v>0.6</v>
      </c>
      <c r="AA904" s="383"/>
      <c r="AB904" s="383"/>
      <c r="AC904" s="383"/>
      <c r="AD904" s="383"/>
      <c r="AE904" s="383"/>
      <c r="AF904" s="383"/>
      <c r="AG904" s="383" t="s">
        <v>17282</v>
      </c>
      <c r="AH904" s="403">
        <v>60</v>
      </c>
      <c r="AI904" s="404">
        <v>600</v>
      </c>
      <c r="AJ904" s="404">
        <v>660</v>
      </c>
      <c r="AK904" s="387"/>
      <c r="AL904" s="388">
        <v>9.0909090909090912E-2</v>
      </c>
      <c r="AM904" s="383" t="s">
        <v>17283</v>
      </c>
      <c r="AN904" s="383" t="s">
        <v>17352</v>
      </c>
      <c r="AO904" s="383"/>
      <c r="AP904" s="383"/>
      <c r="AQ904" s="383"/>
      <c r="AR904" s="389"/>
    </row>
    <row r="905" spans="1:44" x14ac:dyDescent="0.25">
      <c r="A905" s="401" t="s">
        <v>17385</v>
      </c>
      <c r="B905" s="383"/>
      <c r="C905" s="383"/>
      <c r="D905" s="383"/>
      <c r="E905" s="383"/>
      <c r="F905" s="383"/>
      <c r="G905" s="383"/>
      <c r="H905" s="383"/>
      <c r="I905" s="383"/>
      <c r="J905" s="383"/>
      <c r="K905" s="383" t="s">
        <v>17374</v>
      </c>
      <c r="L905" s="383"/>
      <c r="M905" s="383" t="s">
        <v>1864</v>
      </c>
      <c r="N905" s="383" t="s">
        <v>17410</v>
      </c>
      <c r="O905" s="383"/>
      <c r="P905" s="383"/>
      <c r="Q905" s="383" t="s">
        <v>17411</v>
      </c>
      <c r="R905" s="383" t="s">
        <v>17219</v>
      </c>
      <c r="S905" s="383"/>
      <c r="T905" s="383"/>
      <c r="U905" s="383" t="s">
        <v>17281</v>
      </c>
      <c r="V905" s="383"/>
      <c r="W905" s="383"/>
      <c r="X905" s="383"/>
      <c r="Y905" s="383">
        <v>2010</v>
      </c>
      <c r="Z905" s="402">
        <v>0.6</v>
      </c>
      <c r="AA905" s="383"/>
      <c r="AB905" s="383"/>
      <c r="AC905" s="383"/>
      <c r="AD905" s="383"/>
      <c r="AE905" s="383"/>
      <c r="AF905" s="383"/>
      <c r="AG905" s="383" t="s">
        <v>17282</v>
      </c>
      <c r="AH905" s="403">
        <v>69</v>
      </c>
      <c r="AI905" s="404">
        <v>589</v>
      </c>
      <c r="AJ905" s="404">
        <v>658</v>
      </c>
      <c r="AK905" s="387"/>
      <c r="AL905" s="388">
        <v>0.10486322188449848</v>
      </c>
      <c r="AM905" s="383" t="s">
        <v>17283</v>
      </c>
      <c r="AN905" s="383" t="s">
        <v>17352</v>
      </c>
      <c r="AO905" s="383"/>
      <c r="AP905" s="383"/>
      <c r="AQ905" s="383"/>
      <c r="AR905" s="389"/>
    </row>
    <row r="906" spans="1:44" x14ac:dyDescent="0.25">
      <c r="A906" s="401" t="s">
        <v>17385</v>
      </c>
      <c r="B906" s="383"/>
      <c r="C906" s="383"/>
      <c r="D906" s="383"/>
      <c r="E906" s="383"/>
      <c r="F906" s="383"/>
      <c r="G906" s="383"/>
      <c r="H906" s="383"/>
      <c r="I906" s="383"/>
      <c r="J906" s="383"/>
      <c r="K906" s="383" t="s">
        <v>17374</v>
      </c>
      <c r="L906" s="383"/>
      <c r="M906" s="383" t="s">
        <v>1864</v>
      </c>
      <c r="N906" s="383" t="s">
        <v>17410</v>
      </c>
      <c r="O906" s="383"/>
      <c r="P906" s="383"/>
      <c r="Q906" s="383" t="s">
        <v>17411</v>
      </c>
      <c r="R906" s="383" t="s">
        <v>17219</v>
      </c>
      <c r="S906" s="383"/>
      <c r="T906" s="383"/>
      <c r="U906" s="383" t="s">
        <v>17281</v>
      </c>
      <c r="V906" s="383"/>
      <c r="W906" s="383"/>
      <c r="X906" s="383"/>
      <c r="Y906" s="383">
        <v>2010</v>
      </c>
      <c r="Z906" s="402">
        <v>0.6</v>
      </c>
      <c r="AA906" s="383"/>
      <c r="AB906" s="383"/>
      <c r="AC906" s="383"/>
      <c r="AD906" s="383"/>
      <c r="AE906" s="383"/>
      <c r="AF906" s="383"/>
      <c r="AG906" s="383" t="s">
        <v>17282</v>
      </c>
      <c r="AH906" s="403">
        <v>75</v>
      </c>
      <c r="AI906" s="404">
        <v>642</v>
      </c>
      <c r="AJ906" s="404">
        <v>717</v>
      </c>
      <c r="AK906" s="387"/>
      <c r="AL906" s="388">
        <v>0.10460251046025104</v>
      </c>
      <c r="AM906" s="383" t="s">
        <v>17283</v>
      </c>
      <c r="AN906" s="383" t="s">
        <v>17352</v>
      </c>
      <c r="AO906" s="383"/>
      <c r="AP906" s="383"/>
      <c r="AQ906" s="383"/>
      <c r="AR906" s="389"/>
    </row>
    <row r="907" spans="1:44" x14ac:dyDescent="0.25">
      <c r="A907" s="401" t="s">
        <v>17385</v>
      </c>
      <c r="B907" s="383"/>
      <c r="C907" s="383"/>
      <c r="D907" s="383"/>
      <c r="E907" s="383"/>
      <c r="F907" s="383"/>
      <c r="G907" s="383"/>
      <c r="H907" s="383"/>
      <c r="I907" s="383"/>
      <c r="J907" s="383"/>
      <c r="K907" s="383" t="s">
        <v>17374</v>
      </c>
      <c r="L907" s="383"/>
      <c r="M907" s="383" t="s">
        <v>1864</v>
      </c>
      <c r="N907" s="383" t="s">
        <v>17410</v>
      </c>
      <c r="O907" s="383"/>
      <c r="P907" s="383"/>
      <c r="Q907" s="383" t="s">
        <v>17411</v>
      </c>
      <c r="R907" s="383" t="s">
        <v>17219</v>
      </c>
      <c r="S907" s="383"/>
      <c r="T907" s="383"/>
      <c r="U907" s="383" t="s">
        <v>17281</v>
      </c>
      <c r="V907" s="383"/>
      <c r="W907" s="383"/>
      <c r="X907" s="383"/>
      <c r="Y907" s="383">
        <v>2010</v>
      </c>
      <c r="Z907" s="402">
        <v>0.6</v>
      </c>
      <c r="AA907" s="383"/>
      <c r="AB907" s="383"/>
      <c r="AC907" s="383"/>
      <c r="AD907" s="383"/>
      <c r="AE907" s="383"/>
      <c r="AF907" s="383"/>
      <c r="AG907" s="383" t="s">
        <v>17282</v>
      </c>
      <c r="AH907" s="403">
        <v>76</v>
      </c>
      <c r="AI907" s="404">
        <v>596</v>
      </c>
      <c r="AJ907" s="404">
        <v>672</v>
      </c>
      <c r="AK907" s="387"/>
      <c r="AL907" s="388">
        <v>0.1130952380952381</v>
      </c>
      <c r="AM907" s="383" t="s">
        <v>17283</v>
      </c>
      <c r="AN907" s="383" t="s">
        <v>17352</v>
      </c>
      <c r="AO907" s="383"/>
      <c r="AP907" s="383"/>
      <c r="AQ907" s="383"/>
      <c r="AR907" s="389"/>
    </row>
    <row r="908" spans="1:44" x14ac:dyDescent="0.25">
      <c r="A908" s="401" t="s">
        <v>17385</v>
      </c>
      <c r="B908" s="383"/>
      <c r="C908" s="383"/>
      <c r="D908" s="383"/>
      <c r="E908" s="383"/>
      <c r="F908" s="383"/>
      <c r="G908" s="383"/>
      <c r="H908" s="383"/>
      <c r="I908" s="383"/>
      <c r="J908" s="383"/>
      <c r="K908" s="383" t="s">
        <v>17386</v>
      </c>
      <c r="L908" s="383"/>
      <c r="M908" s="383" t="s">
        <v>1864</v>
      </c>
      <c r="N908" s="383" t="s">
        <v>17387</v>
      </c>
      <c r="O908" s="383"/>
      <c r="P908" s="383"/>
      <c r="Q908" s="383" t="s">
        <v>17388</v>
      </c>
      <c r="R908" s="383" t="s">
        <v>17219</v>
      </c>
      <c r="S908" s="383"/>
      <c r="T908" s="383"/>
      <c r="U908" s="383" t="s">
        <v>17281</v>
      </c>
      <c r="V908" s="383"/>
      <c r="W908" s="383"/>
      <c r="X908" s="383"/>
      <c r="Y908" s="383">
        <v>2010</v>
      </c>
      <c r="Z908" s="405" t="s">
        <v>17412</v>
      </c>
      <c r="AA908" s="383"/>
      <c r="AB908" s="383"/>
      <c r="AC908" s="383"/>
      <c r="AD908" s="383"/>
      <c r="AE908" s="383"/>
      <c r="AF908" s="383"/>
      <c r="AG908" s="383" t="s">
        <v>17282</v>
      </c>
      <c r="AH908" s="403">
        <v>42</v>
      </c>
      <c r="AI908" s="404">
        <v>502</v>
      </c>
      <c r="AJ908" s="404">
        <v>544</v>
      </c>
      <c r="AK908" s="387"/>
      <c r="AL908" s="388">
        <v>7.720588235294118E-2</v>
      </c>
      <c r="AM908" s="383" t="s">
        <v>17283</v>
      </c>
      <c r="AN908" s="383" t="s">
        <v>17352</v>
      </c>
      <c r="AO908" s="383"/>
      <c r="AP908" s="383"/>
      <c r="AQ908" s="383"/>
      <c r="AR908" s="389"/>
    </row>
    <row r="909" spans="1:44" x14ac:dyDescent="0.25">
      <c r="A909" s="401" t="s">
        <v>17385</v>
      </c>
      <c r="B909" s="383"/>
      <c r="C909" s="383"/>
      <c r="D909" s="383"/>
      <c r="E909" s="383"/>
      <c r="F909" s="383"/>
      <c r="G909" s="383"/>
      <c r="H909" s="383"/>
      <c r="I909" s="383"/>
      <c r="J909" s="383"/>
      <c r="K909" s="383" t="s">
        <v>17390</v>
      </c>
      <c r="L909" s="383"/>
      <c r="M909" s="383" t="s">
        <v>1864</v>
      </c>
      <c r="N909" s="383" t="s">
        <v>17387</v>
      </c>
      <c r="O909" s="383"/>
      <c r="P909" s="383"/>
      <c r="Q909" s="383" t="s">
        <v>17388</v>
      </c>
      <c r="R909" s="383" t="s">
        <v>17219</v>
      </c>
      <c r="S909" s="383"/>
      <c r="T909" s="383"/>
      <c r="U909" s="383" t="s">
        <v>17281</v>
      </c>
      <c r="V909" s="383"/>
      <c r="W909" s="383"/>
      <c r="X909" s="383"/>
      <c r="Y909" s="383">
        <v>2010</v>
      </c>
      <c r="Z909" s="405" t="s">
        <v>17412</v>
      </c>
      <c r="AA909" s="383"/>
      <c r="AB909" s="383"/>
      <c r="AC909" s="383"/>
      <c r="AD909" s="383"/>
      <c r="AE909" s="383"/>
      <c r="AF909" s="383"/>
      <c r="AG909" s="383" t="s">
        <v>17282</v>
      </c>
      <c r="AH909" s="403">
        <v>32</v>
      </c>
      <c r="AI909" s="404">
        <v>401</v>
      </c>
      <c r="AJ909" s="404">
        <v>433</v>
      </c>
      <c r="AK909" s="387"/>
      <c r="AL909" s="388">
        <v>7.3903002309468821E-2</v>
      </c>
      <c r="AM909" s="383" t="s">
        <v>17283</v>
      </c>
      <c r="AN909" s="383" t="s">
        <v>17352</v>
      </c>
      <c r="AO909" s="383"/>
      <c r="AP909" s="383"/>
      <c r="AQ909" s="383"/>
      <c r="AR909" s="389"/>
    </row>
    <row r="910" spans="1:44" x14ac:dyDescent="0.25">
      <c r="A910" s="401" t="s">
        <v>17373</v>
      </c>
      <c r="B910" s="383"/>
      <c r="C910" s="383"/>
      <c r="D910" s="383"/>
      <c r="E910" s="383"/>
      <c r="F910" s="383"/>
      <c r="G910" s="383"/>
      <c r="H910" s="383"/>
      <c r="I910" s="383"/>
      <c r="J910" s="383"/>
      <c r="K910" s="383" t="s">
        <v>17391</v>
      </c>
      <c r="L910" s="383"/>
      <c r="M910" s="383" t="s">
        <v>1864</v>
      </c>
      <c r="N910" s="383" t="s">
        <v>17392</v>
      </c>
      <c r="O910" s="383"/>
      <c r="P910" s="383"/>
      <c r="Q910" s="383" t="s">
        <v>17393</v>
      </c>
      <c r="R910" s="383" t="s">
        <v>17219</v>
      </c>
      <c r="S910" s="383"/>
      <c r="T910" s="383"/>
      <c r="U910" s="383" t="s">
        <v>17281</v>
      </c>
      <c r="V910" s="383"/>
      <c r="W910" s="383"/>
      <c r="X910" s="383"/>
      <c r="Y910" s="383">
        <v>2010</v>
      </c>
      <c r="Z910" s="402" t="s">
        <v>17413</v>
      </c>
      <c r="AA910" s="383"/>
      <c r="AB910" s="383"/>
      <c r="AC910" s="383"/>
      <c r="AD910" s="383"/>
      <c r="AE910" s="383"/>
      <c r="AF910" s="383"/>
      <c r="AG910" s="383" t="s">
        <v>17282</v>
      </c>
      <c r="AH910" s="403">
        <v>30</v>
      </c>
      <c r="AI910" s="404">
        <v>239</v>
      </c>
      <c r="AJ910" s="404">
        <v>269</v>
      </c>
      <c r="AK910" s="387"/>
      <c r="AL910" s="388">
        <v>0.11152416356877323</v>
      </c>
      <c r="AM910" s="383" t="s">
        <v>17283</v>
      </c>
      <c r="AN910" s="383" t="s">
        <v>17352</v>
      </c>
      <c r="AO910" s="383"/>
      <c r="AP910" s="383"/>
      <c r="AQ910" s="383"/>
      <c r="AR910" s="389"/>
    </row>
    <row r="911" spans="1:44" x14ac:dyDescent="0.25">
      <c r="A911" s="401" t="s">
        <v>17373</v>
      </c>
      <c r="B911" s="383"/>
      <c r="C911" s="383"/>
      <c r="D911" s="383"/>
      <c r="E911" s="383"/>
      <c r="F911" s="383"/>
      <c r="G911" s="383"/>
      <c r="H911" s="383"/>
      <c r="I911" s="383"/>
      <c r="J911" s="383"/>
      <c r="K911" s="383" t="s">
        <v>17391</v>
      </c>
      <c r="L911" s="383"/>
      <c r="M911" s="383" t="s">
        <v>1864</v>
      </c>
      <c r="N911" s="383" t="s">
        <v>17392</v>
      </c>
      <c r="O911" s="383"/>
      <c r="P911" s="383"/>
      <c r="Q911" s="383" t="s">
        <v>17393</v>
      </c>
      <c r="R911" s="383" t="s">
        <v>17219</v>
      </c>
      <c r="S911" s="383"/>
      <c r="T911" s="383"/>
      <c r="U911" s="383" t="s">
        <v>17281</v>
      </c>
      <c r="V911" s="383"/>
      <c r="W911" s="383"/>
      <c r="X911" s="383"/>
      <c r="Y911" s="383">
        <v>2010</v>
      </c>
      <c r="Z911" s="402" t="s">
        <v>17413</v>
      </c>
      <c r="AA911" s="383"/>
      <c r="AB911" s="383"/>
      <c r="AC911" s="383"/>
      <c r="AD911" s="383"/>
      <c r="AE911" s="383"/>
      <c r="AF911" s="383"/>
      <c r="AG911" s="383" t="s">
        <v>17282</v>
      </c>
      <c r="AH911" s="403">
        <v>40</v>
      </c>
      <c r="AI911" s="404">
        <v>172</v>
      </c>
      <c r="AJ911" s="404">
        <v>212</v>
      </c>
      <c r="AK911" s="387"/>
      <c r="AL911" s="388">
        <v>0.18867924528301888</v>
      </c>
      <c r="AM911" s="383" t="s">
        <v>17283</v>
      </c>
      <c r="AN911" s="383" t="s">
        <v>17352</v>
      </c>
      <c r="AO911" s="383"/>
      <c r="AP911" s="383"/>
      <c r="AQ911" s="383"/>
      <c r="AR911" s="389"/>
    </row>
    <row r="912" spans="1:44" x14ac:dyDescent="0.25">
      <c r="A912" s="401" t="s">
        <v>17395</v>
      </c>
      <c r="B912" s="383"/>
      <c r="C912" s="383"/>
      <c r="D912" s="383"/>
      <c r="E912" s="383"/>
      <c r="F912" s="383"/>
      <c r="G912" s="383"/>
      <c r="H912" s="383"/>
      <c r="I912" s="383"/>
      <c r="J912" s="383"/>
      <c r="K912" s="383" t="s">
        <v>17361</v>
      </c>
      <c r="L912" s="383"/>
      <c r="M912" s="383" t="s">
        <v>1864</v>
      </c>
      <c r="N912" s="383" t="s">
        <v>17414</v>
      </c>
      <c r="O912" s="383"/>
      <c r="P912" s="383"/>
      <c r="Q912" s="383" t="s">
        <v>17415</v>
      </c>
      <c r="R912" s="383" t="s">
        <v>17219</v>
      </c>
      <c r="S912" s="383"/>
      <c r="T912" s="383"/>
      <c r="U912" s="383" t="s">
        <v>17281</v>
      </c>
      <c r="V912" s="383"/>
      <c r="W912" s="383"/>
      <c r="X912" s="383"/>
      <c r="Y912" s="383">
        <v>2010</v>
      </c>
      <c r="Z912" s="402">
        <v>0.6</v>
      </c>
      <c r="AA912" s="383"/>
      <c r="AB912" s="383"/>
      <c r="AC912" s="383"/>
      <c r="AD912" s="383"/>
      <c r="AE912" s="383"/>
      <c r="AF912" s="383"/>
      <c r="AG912" s="383" t="s">
        <v>17282</v>
      </c>
      <c r="AH912" s="383">
        <v>113</v>
      </c>
      <c r="AI912" s="403">
        <v>1356</v>
      </c>
      <c r="AJ912" s="403">
        <v>1469</v>
      </c>
      <c r="AK912" s="387"/>
      <c r="AL912" s="388">
        <v>7.6923076923076927E-2</v>
      </c>
      <c r="AM912" s="383" t="s">
        <v>17283</v>
      </c>
      <c r="AN912" s="383" t="s">
        <v>17352</v>
      </c>
      <c r="AO912" s="383"/>
      <c r="AP912" s="383"/>
      <c r="AQ912" s="383"/>
      <c r="AR912" s="389"/>
    </row>
    <row r="913" spans="1:44" x14ac:dyDescent="0.25">
      <c r="A913" s="401" t="s">
        <v>17395</v>
      </c>
      <c r="B913" s="383"/>
      <c r="C913" s="383"/>
      <c r="D913" s="383"/>
      <c r="E913" s="383"/>
      <c r="F913" s="383"/>
      <c r="G913" s="383"/>
      <c r="H913" s="383"/>
      <c r="I913" s="383"/>
      <c r="J913" s="383"/>
      <c r="K913" s="383" t="s">
        <v>17364</v>
      </c>
      <c r="L913" s="383"/>
      <c r="M913" s="383" t="s">
        <v>1864</v>
      </c>
      <c r="N913" s="383" t="s">
        <v>17414</v>
      </c>
      <c r="O913" s="383"/>
      <c r="P913" s="383"/>
      <c r="Q913" s="383" t="s">
        <v>17415</v>
      </c>
      <c r="R913" s="383" t="s">
        <v>17219</v>
      </c>
      <c r="S913" s="383"/>
      <c r="T913" s="383"/>
      <c r="U913" s="383" t="s">
        <v>17281</v>
      </c>
      <c r="V913" s="383"/>
      <c r="W913" s="383"/>
      <c r="X913" s="383"/>
      <c r="Y913" s="383">
        <v>2010</v>
      </c>
      <c r="Z913" s="402">
        <v>0.6</v>
      </c>
      <c r="AA913" s="383"/>
      <c r="AB913" s="383"/>
      <c r="AC913" s="383"/>
      <c r="AD913" s="383"/>
      <c r="AE913" s="383"/>
      <c r="AF913" s="383"/>
      <c r="AG913" s="383" t="s">
        <v>17282</v>
      </c>
      <c r="AH913" s="383">
        <v>95</v>
      </c>
      <c r="AI913" s="403">
        <v>986</v>
      </c>
      <c r="AJ913" s="403">
        <v>1081</v>
      </c>
      <c r="AK913" s="387"/>
      <c r="AL913" s="388">
        <v>8.7881591119333954E-2</v>
      </c>
      <c r="AM913" s="383" t="s">
        <v>17283</v>
      </c>
      <c r="AN913" s="383" t="s">
        <v>17352</v>
      </c>
      <c r="AO913" s="383"/>
      <c r="AP913" s="383"/>
      <c r="AQ913" s="383"/>
      <c r="AR913" s="389"/>
    </row>
    <row r="914" spans="1:44" x14ac:dyDescent="0.25">
      <c r="A914" s="396" t="s">
        <v>17401</v>
      </c>
      <c r="B914" s="383"/>
      <c r="C914" s="383"/>
      <c r="D914" s="383"/>
      <c r="E914" s="383"/>
      <c r="F914" s="383"/>
      <c r="G914" s="383"/>
      <c r="H914" s="383"/>
      <c r="I914" s="383"/>
      <c r="J914" s="383"/>
      <c r="K914" s="383" t="s">
        <v>17361</v>
      </c>
      <c r="L914" s="383"/>
      <c r="M914" s="383" t="s">
        <v>1864</v>
      </c>
      <c r="N914" s="383" t="s">
        <v>17416</v>
      </c>
      <c r="O914" s="383"/>
      <c r="P914" s="383"/>
      <c r="Q914" s="383" t="s">
        <v>17417</v>
      </c>
      <c r="R914" s="383" t="s">
        <v>17219</v>
      </c>
      <c r="S914" s="383"/>
      <c r="T914" s="383"/>
      <c r="U914" s="383" t="s">
        <v>17281</v>
      </c>
      <c r="V914" s="383"/>
      <c r="W914" s="383"/>
      <c r="X914" s="383"/>
      <c r="Y914" s="383">
        <v>2010</v>
      </c>
      <c r="Z914" s="402">
        <v>0.6</v>
      </c>
      <c r="AA914" s="383"/>
      <c r="AB914" s="383"/>
      <c r="AC914" s="383"/>
      <c r="AD914" s="383"/>
      <c r="AE914" s="383"/>
      <c r="AF914" s="383"/>
      <c r="AG914" s="383" t="s">
        <v>17282</v>
      </c>
      <c r="AH914" s="403">
        <v>65</v>
      </c>
      <c r="AI914" s="403">
        <v>865</v>
      </c>
      <c r="AJ914" s="403">
        <v>930</v>
      </c>
      <c r="AK914" s="387"/>
      <c r="AL914" s="388">
        <v>6.9892473118279563E-2</v>
      </c>
      <c r="AM914" s="383" t="s">
        <v>17283</v>
      </c>
      <c r="AN914" s="383" t="s">
        <v>17352</v>
      </c>
      <c r="AO914" s="383"/>
      <c r="AP914" s="383"/>
      <c r="AQ914" s="383"/>
      <c r="AR914" s="389"/>
    </row>
    <row r="915" spans="1:44" x14ac:dyDescent="0.25">
      <c r="A915" s="396" t="s">
        <v>17401</v>
      </c>
      <c r="B915" s="383"/>
      <c r="C915" s="383"/>
      <c r="D915" s="383"/>
      <c r="E915" s="383"/>
      <c r="F915" s="383"/>
      <c r="G915" s="383"/>
      <c r="H915" s="383"/>
      <c r="I915" s="383"/>
      <c r="J915" s="383"/>
      <c r="K915" s="383" t="s">
        <v>17418</v>
      </c>
      <c r="L915" s="383"/>
      <c r="M915" s="383" t="s">
        <v>1864</v>
      </c>
      <c r="N915" s="383" t="s">
        <v>17419</v>
      </c>
      <c r="O915" s="383"/>
      <c r="P915" s="383"/>
      <c r="Q915" s="383" t="s">
        <v>17350</v>
      </c>
      <c r="R915" s="383" t="s">
        <v>17219</v>
      </c>
      <c r="S915" s="383"/>
      <c r="T915" s="383"/>
      <c r="U915" s="383" t="s">
        <v>17281</v>
      </c>
      <c r="V915" s="383"/>
      <c r="W915" s="383"/>
      <c r="X915" s="383"/>
      <c r="Y915" s="383">
        <v>2010</v>
      </c>
      <c r="Z915" s="402">
        <v>0.6</v>
      </c>
      <c r="AA915" s="383"/>
      <c r="AB915" s="383"/>
      <c r="AC915" s="383"/>
      <c r="AD915" s="383"/>
      <c r="AE915" s="383"/>
      <c r="AF915" s="383"/>
      <c r="AG915" s="383" t="s">
        <v>17282</v>
      </c>
      <c r="AH915" s="403">
        <v>26</v>
      </c>
      <c r="AI915" s="403">
        <v>489</v>
      </c>
      <c r="AJ915" s="403">
        <v>515</v>
      </c>
      <c r="AK915" s="387"/>
      <c r="AL915" s="388">
        <v>5.0485436893203881E-2</v>
      </c>
      <c r="AM915" s="383" t="s">
        <v>17283</v>
      </c>
      <c r="AN915" s="383" t="s">
        <v>17352</v>
      </c>
      <c r="AO915" s="383"/>
      <c r="AP915" s="383"/>
      <c r="AQ915" s="383"/>
      <c r="AR915" s="389"/>
    </row>
    <row r="916" spans="1:44" x14ac:dyDescent="0.25">
      <c r="A916" s="401" t="s">
        <v>17407</v>
      </c>
      <c r="B916" s="383"/>
      <c r="C916" s="383"/>
      <c r="D916" s="383"/>
      <c r="E916" s="383"/>
      <c r="F916" s="383"/>
      <c r="G916" s="383"/>
      <c r="H916" s="383"/>
      <c r="I916" s="383"/>
      <c r="J916" s="383"/>
      <c r="K916" s="383" t="s">
        <v>17408</v>
      </c>
      <c r="L916" s="383"/>
      <c r="M916" s="383" t="s">
        <v>1864</v>
      </c>
      <c r="N916" s="383" t="s">
        <v>17278</v>
      </c>
      <c r="O916" s="383"/>
      <c r="P916" s="383"/>
      <c r="Q916" s="383" t="s">
        <v>17409</v>
      </c>
      <c r="R916" s="383" t="s">
        <v>17219</v>
      </c>
      <c r="S916" s="383"/>
      <c r="T916" s="383"/>
      <c r="U916" s="383" t="s">
        <v>17281</v>
      </c>
      <c r="V916" s="383"/>
      <c r="W916" s="383"/>
      <c r="X916" s="383"/>
      <c r="Y916" s="383">
        <v>2007</v>
      </c>
      <c r="Z916" s="402">
        <v>0.5</v>
      </c>
      <c r="AA916" s="383"/>
      <c r="AB916" s="383"/>
      <c r="AC916" s="383"/>
      <c r="AD916" s="383"/>
      <c r="AE916" s="383"/>
      <c r="AF916" s="383"/>
      <c r="AG916" s="383" t="s">
        <v>17282</v>
      </c>
      <c r="AH916" s="407">
        <v>34.551666666666669</v>
      </c>
      <c r="AI916" s="404">
        <v>422.66233333333332</v>
      </c>
      <c r="AJ916" s="407">
        <v>457.214</v>
      </c>
      <c r="AK916" s="387"/>
      <c r="AL916" s="388">
        <v>7.5570010250488109E-2</v>
      </c>
      <c r="AM916" s="383" t="s">
        <v>17283</v>
      </c>
      <c r="AN916" s="383" t="s">
        <v>17352</v>
      </c>
      <c r="AO916" s="383"/>
      <c r="AP916" s="383"/>
      <c r="AQ916" s="383"/>
      <c r="AR916" s="389"/>
    </row>
    <row r="917" spans="1:44" x14ac:dyDescent="0.25">
      <c r="A917" s="401" t="s">
        <v>17385</v>
      </c>
      <c r="B917" s="383"/>
      <c r="C917" s="383"/>
      <c r="D917" s="383"/>
      <c r="E917" s="383"/>
      <c r="F917" s="383"/>
      <c r="G917" s="383"/>
      <c r="H917" s="383"/>
      <c r="I917" s="383"/>
      <c r="J917" s="383"/>
      <c r="K917" s="383" t="s">
        <v>17374</v>
      </c>
      <c r="L917" s="383"/>
      <c r="M917" s="383" t="s">
        <v>1864</v>
      </c>
      <c r="N917" s="383" t="s">
        <v>17410</v>
      </c>
      <c r="O917" s="383"/>
      <c r="P917" s="383"/>
      <c r="Q917" s="383" t="s">
        <v>17411</v>
      </c>
      <c r="R917" s="383" t="s">
        <v>17219</v>
      </c>
      <c r="S917" s="383"/>
      <c r="T917" s="383"/>
      <c r="U917" s="383" t="s">
        <v>17281</v>
      </c>
      <c r="V917" s="383"/>
      <c r="W917" s="383"/>
      <c r="X917" s="383"/>
      <c r="Y917" s="383">
        <v>2010</v>
      </c>
      <c r="Z917" s="402">
        <v>0.4</v>
      </c>
      <c r="AA917" s="383"/>
      <c r="AB917" s="383"/>
      <c r="AC917" s="383"/>
      <c r="AD917" s="383"/>
      <c r="AE917" s="383"/>
      <c r="AF917" s="383"/>
      <c r="AG917" s="383" t="s">
        <v>17282</v>
      </c>
      <c r="AH917" s="403">
        <v>50</v>
      </c>
      <c r="AI917" s="404">
        <v>505</v>
      </c>
      <c r="AJ917" s="404">
        <v>555</v>
      </c>
      <c r="AK917" s="387"/>
      <c r="AL917" s="388">
        <v>9.0090090090090086E-2</v>
      </c>
      <c r="AM917" s="383" t="s">
        <v>17283</v>
      </c>
      <c r="AN917" s="383" t="s">
        <v>17352</v>
      </c>
      <c r="AO917" s="383"/>
      <c r="AP917" s="383"/>
      <c r="AQ917" s="383"/>
      <c r="AR917" s="389"/>
    </row>
    <row r="918" spans="1:44" x14ac:dyDescent="0.25">
      <c r="A918" s="401" t="s">
        <v>17385</v>
      </c>
      <c r="B918" s="383"/>
      <c r="C918" s="383"/>
      <c r="D918" s="383"/>
      <c r="E918" s="383"/>
      <c r="F918" s="383"/>
      <c r="G918" s="383"/>
      <c r="H918" s="383"/>
      <c r="I918" s="383"/>
      <c r="J918" s="383"/>
      <c r="K918" s="383" t="s">
        <v>17374</v>
      </c>
      <c r="L918" s="383"/>
      <c r="M918" s="383" t="s">
        <v>1864</v>
      </c>
      <c r="N918" s="383" t="s">
        <v>17410</v>
      </c>
      <c r="O918" s="383"/>
      <c r="P918" s="383"/>
      <c r="Q918" s="383" t="s">
        <v>17411</v>
      </c>
      <c r="R918" s="383" t="s">
        <v>17219</v>
      </c>
      <c r="S918" s="383"/>
      <c r="T918" s="383"/>
      <c r="U918" s="383" t="s">
        <v>17281</v>
      </c>
      <c r="V918" s="383"/>
      <c r="W918" s="383"/>
      <c r="X918" s="383"/>
      <c r="Y918" s="383">
        <v>2010</v>
      </c>
      <c r="Z918" s="402">
        <v>0.8</v>
      </c>
      <c r="AA918" s="383"/>
      <c r="AB918" s="383"/>
      <c r="AC918" s="383"/>
      <c r="AD918" s="383"/>
      <c r="AE918" s="383"/>
      <c r="AF918" s="383"/>
      <c r="AG918" s="383" t="s">
        <v>17282</v>
      </c>
      <c r="AH918" s="403">
        <v>65</v>
      </c>
      <c r="AI918" s="404">
        <v>635</v>
      </c>
      <c r="AJ918" s="404">
        <v>700</v>
      </c>
      <c r="AK918" s="387"/>
      <c r="AL918" s="388">
        <v>9.285714285714286E-2</v>
      </c>
      <c r="AM918" s="383" t="s">
        <v>17283</v>
      </c>
      <c r="AN918" s="383" t="s">
        <v>17352</v>
      </c>
      <c r="AO918" s="383"/>
      <c r="AP918" s="383"/>
      <c r="AQ918" s="383"/>
      <c r="AR918" s="389"/>
    </row>
    <row r="919" spans="1:44" x14ac:dyDescent="0.25">
      <c r="A919" s="401" t="s">
        <v>17385</v>
      </c>
      <c r="B919" s="383"/>
      <c r="C919" s="383"/>
      <c r="D919" s="383"/>
      <c r="E919" s="383"/>
      <c r="F919" s="383"/>
      <c r="G919" s="383"/>
      <c r="H919" s="383"/>
      <c r="I919" s="383"/>
      <c r="J919" s="383"/>
      <c r="K919" s="383" t="s">
        <v>17374</v>
      </c>
      <c r="L919" s="383"/>
      <c r="M919" s="383" t="s">
        <v>1864</v>
      </c>
      <c r="N919" s="383" t="s">
        <v>17410</v>
      </c>
      <c r="O919" s="383"/>
      <c r="P919" s="383"/>
      <c r="Q919" s="383" t="s">
        <v>17411</v>
      </c>
      <c r="R919" s="383" t="s">
        <v>17219</v>
      </c>
      <c r="S919" s="383"/>
      <c r="T919" s="383"/>
      <c r="U919" s="383" t="s">
        <v>17281</v>
      </c>
      <c r="V919" s="383"/>
      <c r="W919" s="383"/>
      <c r="X919" s="383"/>
      <c r="Y919" s="383">
        <v>2010</v>
      </c>
      <c r="Z919" s="402">
        <v>0.4</v>
      </c>
      <c r="AA919" s="383"/>
      <c r="AB919" s="383"/>
      <c r="AC919" s="383"/>
      <c r="AD919" s="383"/>
      <c r="AE919" s="383"/>
      <c r="AF919" s="383"/>
      <c r="AG919" s="383" t="s">
        <v>17282</v>
      </c>
      <c r="AH919" s="403">
        <v>36</v>
      </c>
      <c r="AI919" s="404">
        <v>405</v>
      </c>
      <c r="AJ919" s="404">
        <v>441</v>
      </c>
      <c r="AK919" s="387"/>
      <c r="AL919" s="388">
        <v>8.1632653061224483E-2</v>
      </c>
      <c r="AM919" s="383" t="s">
        <v>17283</v>
      </c>
      <c r="AN919" s="383" t="s">
        <v>17352</v>
      </c>
      <c r="AO919" s="383"/>
      <c r="AP919" s="383"/>
      <c r="AQ919" s="383"/>
      <c r="AR919" s="389"/>
    </row>
    <row r="920" spans="1:44" x14ac:dyDescent="0.25">
      <c r="A920" s="401" t="s">
        <v>17385</v>
      </c>
      <c r="B920" s="383"/>
      <c r="C920" s="383"/>
      <c r="D920" s="383"/>
      <c r="E920" s="383"/>
      <c r="F920" s="383"/>
      <c r="G920" s="383"/>
      <c r="H920" s="383"/>
      <c r="I920" s="383"/>
      <c r="J920" s="383"/>
      <c r="K920" s="383" t="s">
        <v>17374</v>
      </c>
      <c r="L920" s="383"/>
      <c r="M920" s="383" t="s">
        <v>1864</v>
      </c>
      <c r="N920" s="383" t="s">
        <v>17410</v>
      </c>
      <c r="O920" s="383"/>
      <c r="P920" s="383"/>
      <c r="Q920" s="383" t="s">
        <v>17411</v>
      </c>
      <c r="R920" s="383" t="s">
        <v>17219</v>
      </c>
      <c r="S920" s="383"/>
      <c r="T920" s="383"/>
      <c r="U920" s="383" t="s">
        <v>17281</v>
      </c>
      <c r="V920" s="383"/>
      <c r="W920" s="383"/>
      <c r="X920" s="383"/>
      <c r="Y920" s="383">
        <v>2010</v>
      </c>
      <c r="Z920" s="402">
        <v>0.8</v>
      </c>
      <c r="AA920" s="383"/>
      <c r="AB920" s="383"/>
      <c r="AC920" s="383"/>
      <c r="AD920" s="383"/>
      <c r="AE920" s="383"/>
      <c r="AF920" s="383"/>
      <c r="AG920" s="383" t="s">
        <v>17282</v>
      </c>
      <c r="AH920" s="403">
        <v>98</v>
      </c>
      <c r="AI920" s="404">
        <v>607</v>
      </c>
      <c r="AJ920" s="404">
        <v>705</v>
      </c>
      <c r="AK920" s="387"/>
      <c r="AL920" s="388">
        <v>0.13900709219858157</v>
      </c>
      <c r="AM920" s="383" t="s">
        <v>17283</v>
      </c>
      <c r="AN920" s="383" t="s">
        <v>17352</v>
      </c>
      <c r="AO920" s="383"/>
      <c r="AP920" s="383"/>
      <c r="AQ920" s="383"/>
      <c r="AR920" s="389"/>
    </row>
    <row r="921" spans="1:44" x14ac:dyDescent="0.25">
      <c r="A921" s="401" t="s">
        <v>17385</v>
      </c>
      <c r="B921" s="383"/>
      <c r="C921" s="383"/>
      <c r="D921" s="383"/>
      <c r="E921" s="383"/>
      <c r="F921" s="383"/>
      <c r="G921" s="383"/>
      <c r="H921" s="383"/>
      <c r="I921" s="383"/>
      <c r="J921" s="383"/>
      <c r="K921" s="383" t="s">
        <v>17374</v>
      </c>
      <c r="L921" s="383"/>
      <c r="M921" s="383" t="s">
        <v>1864</v>
      </c>
      <c r="N921" s="383" t="s">
        <v>17410</v>
      </c>
      <c r="O921" s="383"/>
      <c r="P921" s="383"/>
      <c r="Q921" s="383" t="s">
        <v>17411</v>
      </c>
      <c r="R921" s="383" t="s">
        <v>17219</v>
      </c>
      <c r="S921" s="383"/>
      <c r="T921" s="383"/>
      <c r="U921" s="383" t="s">
        <v>17281</v>
      </c>
      <c r="V921" s="383"/>
      <c r="W921" s="383"/>
      <c r="X921" s="383"/>
      <c r="Y921" s="383">
        <v>2010</v>
      </c>
      <c r="Z921" s="402">
        <v>0.4</v>
      </c>
      <c r="AA921" s="383"/>
      <c r="AB921" s="383"/>
      <c r="AC921" s="383"/>
      <c r="AD921" s="383"/>
      <c r="AE921" s="383"/>
      <c r="AF921" s="383"/>
      <c r="AG921" s="383" t="s">
        <v>17282</v>
      </c>
      <c r="AH921" s="403">
        <v>55</v>
      </c>
      <c r="AI921" s="404">
        <v>335</v>
      </c>
      <c r="AJ921" s="404">
        <v>390</v>
      </c>
      <c r="AK921" s="387"/>
      <c r="AL921" s="388">
        <v>0.14102564102564102</v>
      </c>
      <c r="AM921" s="383" t="s">
        <v>17283</v>
      </c>
      <c r="AN921" s="383" t="s">
        <v>17352</v>
      </c>
      <c r="AO921" s="383"/>
      <c r="AP921" s="383"/>
      <c r="AQ921" s="383"/>
      <c r="AR921" s="389"/>
    </row>
    <row r="922" spans="1:44" x14ac:dyDescent="0.25">
      <c r="A922" s="401" t="s">
        <v>17385</v>
      </c>
      <c r="B922" s="383"/>
      <c r="C922" s="383"/>
      <c r="D922" s="383"/>
      <c r="E922" s="383"/>
      <c r="F922" s="383"/>
      <c r="G922" s="383"/>
      <c r="H922" s="383"/>
      <c r="I922" s="383"/>
      <c r="J922" s="383"/>
      <c r="K922" s="383" t="s">
        <v>17374</v>
      </c>
      <c r="L922" s="383"/>
      <c r="M922" s="383" t="s">
        <v>1864</v>
      </c>
      <c r="N922" s="383" t="s">
        <v>17410</v>
      </c>
      <c r="O922" s="383"/>
      <c r="P922" s="383"/>
      <c r="Q922" s="383" t="s">
        <v>17411</v>
      </c>
      <c r="R922" s="383" t="s">
        <v>17219</v>
      </c>
      <c r="S922" s="383"/>
      <c r="T922" s="383"/>
      <c r="U922" s="383" t="s">
        <v>17281</v>
      </c>
      <c r="V922" s="383"/>
      <c r="W922" s="383"/>
      <c r="X922" s="383"/>
      <c r="Y922" s="383">
        <v>2010</v>
      </c>
      <c r="Z922" s="402">
        <v>0.8</v>
      </c>
      <c r="AA922" s="383"/>
      <c r="AB922" s="383"/>
      <c r="AC922" s="383"/>
      <c r="AD922" s="383"/>
      <c r="AE922" s="383"/>
      <c r="AF922" s="383"/>
      <c r="AG922" s="383" t="s">
        <v>17282</v>
      </c>
      <c r="AH922" s="403">
        <v>105</v>
      </c>
      <c r="AI922" s="404">
        <v>605</v>
      </c>
      <c r="AJ922" s="404">
        <v>710</v>
      </c>
      <c r="AK922" s="387"/>
      <c r="AL922" s="388">
        <v>0.14788732394366197</v>
      </c>
      <c r="AM922" s="383" t="s">
        <v>17283</v>
      </c>
      <c r="AN922" s="383" t="s">
        <v>17352</v>
      </c>
      <c r="AO922" s="383"/>
      <c r="AP922" s="383"/>
      <c r="AQ922" s="383"/>
      <c r="AR922" s="389"/>
    </row>
    <row r="923" spans="1:44" x14ac:dyDescent="0.25">
      <c r="A923" s="401" t="s">
        <v>17385</v>
      </c>
      <c r="B923" s="383"/>
      <c r="C923" s="383"/>
      <c r="D923" s="383"/>
      <c r="E923" s="383"/>
      <c r="F923" s="383"/>
      <c r="G923" s="383"/>
      <c r="H923" s="383"/>
      <c r="I923" s="383"/>
      <c r="J923" s="383"/>
      <c r="K923" s="383" t="s">
        <v>17374</v>
      </c>
      <c r="L923" s="383"/>
      <c r="M923" s="383" t="s">
        <v>1864</v>
      </c>
      <c r="N923" s="383" t="s">
        <v>17410</v>
      </c>
      <c r="O923" s="383"/>
      <c r="P923" s="383"/>
      <c r="Q923" s="383" t="s">
        <v>17411</v>
      </c>
      <c r="R923" s="383" t="s">
        <v>17219</v>
      </c>
      <c r="S923" s="383"/>
      <c r="T923" s="383"/>
      <c r="U923" s="383" t="s">
        <v>17281</v>
      </c>
      <c r="V923" s="383"/>
      <c r="W923" s="383"/>
      <c r="X923" s="383"/>
      <c r="Y923" s="383">
        <v>2010</v>
      </c>
      <c r="Z923" s="402">
        <v>0.4</v>
      </c>
      <c r="AA923" s="383"/>
      <c r="AB923" s="383"/>
      <c r="AC923" s="383"/>
      <c r="AD923" s="383"/>
      <c r="AE923" s="383"/>
      <c r="AF923" s="383"/>
      <c r="AG923" s="383" t="s">
        <v>17282</v>
      </c>
      <c r="AH923" s="403">
        <v>63</v>
      </c>
      <c r="AI923" s="404">
        <v>475</v>
      </c>
      <c r="AJ923" s="404">
        <v>538</v>
      </c>
      <c r="AK923" s="387"/>
      <c r="AL923" s="388">
        <v>0.1171003717472119</v>
      </c>
      <c r="AM923" s="383" t="s">
        <v>17283</v>
      </c>
      <c r="AN923" s="383" t="s">
        <v>17352</v>
      </c>
      <c r="AO923" s="383"/>
      <c r="AP923" s="383"/>
      <c r="AQ923" s="383"/>
      <c r="AR923" s="389"/>
    </row>
    <row r="924" spans="1:44" x14ac:dyDescent="0.25">
      <c r="A924" s="401" t="s">
        <v>17385</v>
      </c>
      <c r="B924" s="383"/>
      <c r="C924" s="383"/>
      <c r="D924" s="383"/>
      <c r="E924" s="383"/>
      <c r="F924" s="383"/>
      <c r="G924" s="383"/>
      <c r="H924" s="383"/>
      <c r="I924" s="383"/>
      <c r="J924" s="383"/>
      <c r="K924" s="383" t="s">
        <v>17374</v>
      </c>
      <c r="L924" s="383"/>
      <c r="M924" s="383" t="s">
        <v>1864</v>
      </c>
      <c r="N924" s="383" t="s">
        <v>17410</v>
      </c>
      <c r="O924" s="383"/>
      <c r="P924" s="383"/>
      <c r="Q924" s="383" t="s">
        <v>17411</v>
      </c>
      <c r="R924" s="383" t="s">
        <v>17219</v>
      </c>
      <c r="S924" s="383"/>
      <c r="T924" s="383"/>
      <c r="U924" s="383" t="s">
        <v>17281</v>
      </c>
      <c r="V924" s="383"/>
      <c r="W924" s="383"/>
      <c r="X924" s="383"/>
      <c r="Y924" s="383">
        <v>2010</v>
      </c>
      <c r="Z924" s="402">
        <v>0.8</v>
      </c>
      <c r="AA924" s="383"/>
      <c r="AB924" s="383"/>
      <c r="AC924" s="383"/>
      <c r="AD924" s="383"/>
      <c r="AE924" s="383"/>
      <c r="AF924" s="383"/>
      <c r="AG924" s="383" t="s">
        <v>17282</v>
      </c>
      <c r="AH924" s="403">
        <v>95</v>
      </c>
      <c r="AI924" s="404">
        <v>655</v>
      </c>
      <c r="AJ924" s="404">
        <v>750</v>
      </c>
      <c r="AK924" s="387"/>
      <c r="AL924" s="388">
        <v>0.12666666666666668</v>
      </c>
      <c r="AM924" s="383" t="s">
        <v>17283</v>
      </c>
      <c r="AN924" s="383" t="s">
        <v>17352</v>
      </c>
      <c r="AO924" s="383"/>
      <c r="AP924" s="383"/>
      <c r="AQ924" s="383"/>
      <c r="AR924" s="389"/>
    </row>
    <row r="925" spans="1:44" x14ac:dyDescent="0.25">
      <c r="A925" s="401" t="s">
        <v>17395</v>
      </c>
      <c r="B925" s="383"/>
      <c r="C925" s="383"/>
      <c r="D925" s="383"/>
      <c r="E925" s="383"/>
      <c r="F925" s="383"/>
      <c r="G925" s="383"/>
      <c r="H925" s="383"/>
      <c r="I925" s="383"/>
      <c r="J925" s="383"/>
      <c r="K925" s="383" t="s">
        <v>17361</v>
      </c>
      <c r="L925" s="383"/>
      <c r="M925" s="383" t="s">
        <v>1864</v>
      </c>
      <c r="N925" s="383" t="s">
        <v>17414</v>
      </c>
      <c r="O925" s="383"/>
      <c r="P925" s="383"/>
      <c r="Q925" s="383" t="s">
        <v>17415</v>
      </c>
      <c r="R925" s="383" t="s">
        <v>17219</v>
      </c>
      <c r="S925" s="383"/>
      <c r="T925" s="383"/>
      <c r="U925" s="383" t="s">
        <v>17281</v>
      </c>
      <c r="V925" s="383"/>
      <c r="W925" s="383"/>
      <c r="X925" s="383"/>
      <c r="Y925" s="383">
        <v>2010</v>
      </c>
      <c r="Z925" s="402">
        <v>0.3</v>
      </c>
      <c r="AA925" s="383"/>
      <c r="AB925" s="383"/>
      <c r="AC925" s="383"/>
      <c r="AD925" s="383"/>
      <c r="AE925" s="383"/>
      <c r="AF925" s="383"/>
      <c r="AG925" s="383" t="s">
        <v>17282</v>
      </c>
      <c r="AH925" s="403">
        <v>131</v>
      </c>
      <c r="AI925" s="403">
        <v>1356</v>
      </c>
      <c r="AJ925" s="403">
        <v>1487</v>
      </c>
      <c r="AK925" s="387"/>
      <c r="AL925" s="388">
        <v>8.8096839273705443E-2</v>
      </c>
      <c r="AM925" s="383" t="s">
        <v>17283</v>
      </c>
      <c r="AN925" s="383" t="s">
        <v>17352</v>
      </c>
      <c r="AO925" s="383"/>
      <c r="AP925" s="383"/>
      <c r="AQ925" s="383"/>
      <c r="AR925" s="389"/>
    </row>
    <row r="926" spans="1:44" x14ac:dyDescent="0.25">
      <c r="A926" s="401" t="s">
        <v>17395</v>
      </c>
      <c r="B926" s="383"/>
      <c r="C926" s="383"/>
      <c r="D926" s="383"/>
      <c r="E926" s="383"/>
      <c r="F926" s="383"/>
      <c r="G926" s="383"/>
      <c r="H926" s="383"/>
      <c r="I926" s="383"/>
      <c r="J926" s="383"/>
      <c r="K926" s="383" t="s">
        <v>17361</v>
      </c>
      <c r="L926" s="383"/>
      <c r="M926" s="383" t="s">
        <v>1864</v>
      </c>
      <c r="N926" s="383" t="s">
        <v>17414</v>
      </c>
      <c r="O926" s="383"/>
      <c r="P926" s="383"/>
      <c r="Q926" s="383" t="s">
        <v>17415</v>
      </c>
      <c r="R926" s="383" t="s">
        <v>17219</v>
      </c>
      <c r="S926" s="383"/>
      <c r="T926" s="383"/>
      <c r="U926" s="383" t="s">
        <v>17281</v>
      </c>
      <c r="V926" s="383"/>
      <c r="W926" s="383"/>
      <c r="X926" s="383"/>
      <c r="Y926" s="383">
        <v>2010</v>
      </c>
      <c r="Z926" s="402">
        <v>0.8</v>
      </c>
      <c r="AA926" s="383"/>
      <c r="AB926" s="383"/>
      <c r="AC926" s="383"/>
      <c r="AD926" s="383"/>
      <c r="AE926" s="383"/>
      <c r="AF926" s="383"/>
      <c r="AG926" s="383" t="s">
        <v>17282</v>
      </c>
      <c r="AH926" s="383">
        <v>91</v>
      </c>
      <c r="AI926" s="403">
        <v>915</v>
      </c>
      <c r="AJ926" s="403">
        <v>1006</v>
      </c>
      <c r="AK926" s="387"/>
      <c r="AL926" s="388">
        <v>9.0457256461232607E-2</v>
      </c>
      <c r="AM926" s="383" t="s">
        <v>17283</v>
      </c>
      <c r="AN926" s="383" t="s">
        <v>17352</v>
      </c>
      <c r="AO926" s="383"/>
      <c r="AP926" s="383"/>
      <c r="AQ926" s="383"/>
      <c r="AR926" s="389"/>
    </row>
    <row r="927" spans="1:44" x14ac:dyDescent="0.25">
      <c r="A927" s="401" t="s">
        <v>17395</v>
      </c>
      <c r="B927" s="383"/>
      <c r="C927" s="383"/>
      <c r="D927" s="383"/>
      <c r="E927" s="383"/>
      <c r="F927" s="383"/>
      <c r="G927" s="383"/>
      <c r="H927" s="383"/>
      <c r="I927" s="383"/>
      <c r="J927" s="383"/>
      <c r="K927" s="383" t="s">
        <v>17364</v>
      </c>
      <c r="L927" s="383"/>
      <c r="M927" s="383" t="s">
        <v>1864</v>
      </c>
      <c r="N927" s="383" t="s">
        <v>17414</v>
      </c>
      <c r="O927" s="383"/>
      <c r="P927" s="383"/>
      <c r="Q927" s="383" t="s">
        <v>17415</v>
      </c>
      <c r="R927" s="383" t="s">
        <v>17219</v>
      </c>
      <c r="S927" s="383"/>
      <c r="T927" s="383"/>
      <c r="U927" s="383" t="s">
        <v>17281</v>
      </c>
      <c r="V927" s="383"/>
      <c r="W927" s="383"/>
      <c r="X927" s="383"/>
      <c r="Y927" s="383">
        <v>2010</v>
      </c>
      <c r="Z927" s="402">
        <v>0.8</v>
      </c>
      <c r="AA927" s="383"/>
      <c r="AB927" s="383"/>
      <c r="AC927" s="383"/>
      <c r="AD927" s="383"/>
      <c r="AE927" s="383"/>
      <c r="AF927" s="383"/>
      <c r="AG927" s="383" t="s">
        <v>17282</v>
      </c>
      <c r="AH927" s="383">
        <v>47</v>
      </c>
      <c r="AI927" s="403">
        <v>795</v>
      </c>
      <c r="AJ927" s="403">
        <v>842</v>
      </c>
      <c r="AK927" s="387"/>
      <c r="AL927" s="388">
        <v>5.5819477434679333E-2</v>
      </c>
      <c r="AM927" s="383" t="s">
        <v>17283</v>
      </c>
      <c r="AN927" s="383" t="s">
        <v>17352</v>
      </c>
      <c r="AO927" s="383"/>
      <c r="AP927" s="383"/>
      <c r="AQ927" s="383"/>
      <c r="AR927" s="389"/>
    </row>
    <row r="928" spans="1:44" x14ac:dyDescent="0.25">
      <c r="A928" s="396" t="s">
        <v>17401</v>
      </c>
      <c r="B928" s="383"/>
      <c r="C928" s="383"/>
      <c r="D928" s="383"/>
      <c r="E928" s="383"/>
      <c r="F928" s="383"/>
      <c r="G928" s="383"/>
      <c r="H928" s="383"/>
      <c r="I928" s="383"/>
      <c r="J928" s="383"/>
      <c r="K928" s="383" t="s">
        <v>17361</v>
      </c>
      <c r="L928" s="383"/>
      <c r="M928" s="383" t="s">
        <v>1864</v>
      </c>
      <c r="N928" s="383" t="s">
        <v>17416</v>
      </c>
      <c r="O928" s="383"/>
      <c r="P928" s="383"/>
      <c r="Q928" s="383" t="s">
        <v>17417</v>
      </c>
      <c r="R928" s="383" t="s">
        <v>17219</v>
      </c>
      <c r="S928" s="383"/>
      <c r="T928" s="383"/>
      <c r="U928" s="383" t="s">
        <v>17281</v>
      </c>
      <c r="V928" s="383"/>
      <c r="W928" s="383"/>
      <c r="X928" s="383"/>
      <c r="Y928" s="383">
        <v>2010</v>
      </c>
      <c r="Z928" s="402">
        <v>0.35</v>
      </c>
      <c r="AA928" s="383"/>
      <c r="AB928" s="383"/>
      <c r="AC928" s="383"/>
      <c r="AD928" s="383"/>
      <c r="AE928" s="383"/>
      <c r="AF928" s="383"/>
      <c r="AG928" s="383" t="s">
        <v>17282</v>
      </c>
      <c r="AH928" s="403">
        <v>82</v>
      </c>
      <c r="AI928" s="403">
        <v>908</v>
      </c>
      <c r="AJ928" s="403">
        <v>990</v>
      </c>
      <c r="AK928" s="387"/>
      <c r="AL928" s="388">
        <v>8.2828282828282834E-2</v>
      </c>
      <c r="AM928" s="383" t="s">
        <v>17283</v>
      </c>
      <c r="AN928" s="383" t="s">
        <v>17352</v>
      </c>
      <c r="AO928" s="383"/>
      <c r="AP928" s="383"/>
      <c r="AQ928" s="383"/>
      <c r="AR928" s="389"/>
    </row>
    <row r="929" spans="1:44" x14ac:dyDescent="0.25">
      <c r="A929" s="396" t="s">
        <v>17401</v>
      </c>
      <c r="B929" s="383"/>
      <c r="C929" s="383"/>
      <c r="D929" s="383"/>
      <c r="E929" s="383"/>
      <c r="F929" s="383"/>
      <c r="G929" s="383"/>
      <c r="H929" s="383"/>
      <c r="I929" s="383"/>
      <c r="J929" s="383"/>
      <c r="K929" s="383" t="s">
        <v>17361</v>
      </c>
      <c r="L929" s="383"/>
      <c r="M929" s="383" t="s">
        <v>1864</v>
      </c>
      <c r="N929" s="383" t="s">
        <v>17416</v>
      </c>
      <c r="O929" s="383"/>
      <c r="P929" s="383"/>
      <c r="Q929" s="383" t="s">
        <v>17417</v>
      </c>
      <c r="R929" s="383" t="s">
        <v>17219</v>
      </c>
      <c r="S929" s="383"/>
      <c r="T929" s="383"/>
      <c r="U929" s="383" t="s">
        <v>17281</v>
      </c>
      <c r="V929" s="383"/>
      <c r="W929" s="383"/>
      <c r="X929" s="383"/>
      <c r="Y929" s="383">
        <v>2010</v>
      </c>
      <c r="Z929" s="402">
        <v>0.85</v>
      </c>
      <c r="AA929" s="383"/>
      <c r="AB929" s="383"/>
      <c r="AC929" s="383"/>
      <c r="AD929" s="383"/>
      <c r="AE929" s="383"/>
      <c r="AF929" s="383"/>
      <c r="AG929" s="383" t="s">
        <v>17282</v>
      </c>
      <c r="AH929" s="403">
        <v>74</v>
      </c>
      <c r="AI929" s="403">
        <v>831</v>
      </c>
      <c r="AJ929" s="403">
        <v>905</v>
      </c>
      <c r="AK929" s="387"/>
      <c r="AL929" s="388">
        <v>8.1767955801104977E-2</v>
      </c>
      <c r="AM929" s="383" t="s">
        <v>17283</v>
      </c>
      <c r="AN929" s="383" t="s">
        <v>17352</v>
      </c>
      <c r="AO929" s="383"/>
      <c r="AP929" s="383"/>
      <c r="AQ929" s="383"/>
      <c r="AR929" s="389"/>
    </row>
    <row r="930" spans="1:44" x14ac:dyDescent="0.25">
      <c r="A930" s="396" t="s">
        <v>17401</v>
      </c>
      <c r="B930" s="383"/>
      <c r="C930" s="383"/>
      <c r="D930" s="383"/>
      <c r="E930" s="383"/>
      <c r="F930" s="383"/>
      <c r="G930" s="383"/>
      <c r="H930" s="383"/>
      <c r="I930" s="383"/>
      <c r="J930" s="383"/>
      <c r="K930" s="383" t="s">
        <v>17418</v>
      </c>
      <c r="L930" s="383"/>
      <c r="M930" s="383" t="s">
        <v>1864</v>
      </c>
      <c r="N930" s="383" t="s">
        <v>17419</v>
      </c>
      <c r="O930" s="383"/>
      <c r="P930" s="383"/>
      <c r="Q930" s="383" t="s">
        <v>17350</v>
      </c>
      <c r="R930" s="383" t="s">
        <v>17219</v>
      </c>
      <c r="S930" s="383"/>
      <c r="T930" s="383"/>
      <c r="U930" s="383" t="s">
        <v>17281</v>
      </c>
      <c r="V930" s="383"/>
      <c r="W930" s="383"/>
      <c r="X930" s="383"/>
      <c r="Y930" s="383">
        <v>2010</v>
      </c>
      <c r="Z930" s="402">
        <v>0.3</v>
      </c>
      <c r="AA930" s="383"/>
      <c r="AB930" s="383"/>
      <c r="AC930" s="383"/>
      <c r="AD930" s="383"/>
      <c r="AE930" s="383"/>
      <c r="AF930" s="383"/>
      <c r="AG930" s="383" t="s">
        <v>17282</v>
      </c>
      <c r="AH930" s="403">
        <v>30.1</v>
      </c>
      <c r="AI930" s="403">
        <v>365</v>
      </c>
      <c r="AJ930" s="403">
        <v>395.1</v>
      </c>
      <c r="AK930" s="387"/>
      <c r="AL930" s="388">
        <v>7.6183244748165069E-2</v>
      </c>
      <c r="AM930" s="383" t="s">
        <v>17283</v>
      </c>
      <c r="AN930" s="383" t="s">
        <v>17352</v>
      </c>
      <c r="AO930" s="383"/>
      <c r="AP930" s="383"/>
      <c r="AQ930" s="383"/>
      <c r="AR930" s="389"/>
    </row>
    <row r="931" spans="1:44" x14ac:dyDescent="0.25">
      <c r="A931" s="396" t="s">
        <v>17401</v>
      </c>
      <c r="B931" s="383"/>
      <c r="C931" s="383"/>
      <c r="D931" s="383"/>
      <c r="E931" s="383"/>
      <c r="F931" s="383"/>
      <c r="G931" s="383"/>
      <c r="H931" s="383"/>
      <c r="I931" s="383"/>
      <c r="J931" s="383"/>
      <c r="K931" s="383" t="s">
        <v>17418</v>
      </c>
      <c r="L931" s="383"/>
      <c r="M931" s="383" t="s">
        <v>1864</v>
      </c>
      <c r="N931" s="383" t="s">
        <v>17419</v>
      </c>
      <c r="O931" s="383"/>
      <c r="P931" s="383"/>
      <c r="Q931" s="383" t="s">
        <v>17350</v>
      </c>
      <c r="R931" s="383" t="s">
        <v>17219</v>
      </c>
      <c r="S931" s="383"/>
      <c r="T931" s="383"/>
      <c r="U931" s="383" t="s">
        <v>17281</v>
      </c>
      <c r="V931" s="383"/>
      <c r="W931" s="383"/>
      <c r="X931" s="383"/>
      <c r="Y931" s="383">
        <v>2010</v>
      </c>
      <c r="Z931" s="402">
        <v>0.8</v>
      </c>
      <c r="AA931" s="383"/>
      <c r="AB931" s="383"/>
      <c r="AC931" s="383"/>
      <c r="AD931" s="383"/>
      <c r="AE931" s="383"/>
      <c r="AF931" s="383"/>
      <c r="AG931" s="383" t="s">
        <v>17282</v>
      </c>
      <c r="AH931" s="403">
        <v>50</v>
      </c>
      <c r="AI931" s="403">
        <v>600</v>
      </c>
      <c r="AJ931" s="403">
        <v>650</v>
      </c>
      <c r="AK931" s="387"/>
      <c r="AL931" s="388">
        <v>7.6923076923076927E-2</v>
      </c>
      <c r="AM931" s="383" t="s">
        <v>17283</v>
      </c>
      <c r="AN931" s="383" t="s">
        <v>17352</v>
      </c>
      <c r="AO931" s="383"/>
      <c r="AP931" s="383"/>
      <c r="AQ931" s="383"/>
      <c r="AR931" s="389"/>
    </row>
    <row r="932" spans="1:44" x14ac:dyDescent="0.25">
      <c r="A932" s="401" t="s">
        <v>17407</v>
      </c>
      <c r="B932" s="383"/>
      <c r="C932" s="383"/>
      <c r="D932" s="383"/>
      <c r="E932" s="383"/>
      <c r="F932" s="383"/>
      <c r="G932" s="383"/>
      <c r="H932" s="383"/>
      <c r="I932" s="383"/>
      <c r="J932" s="383"/>
      <c r="K932" s="383" t="s">
        <v>17408</v>
      </c>
      <c r="L932" s="383"/>
      <c r="M932" s="383" t="s">
        <v>1864</v>
      </c>
      <c r="N932" s="383" t="s">
        <v>17278</v>
      </c>
      <c r="O932" s="383"/>
      <c r="P932" s="383"/>
      <c r="Q932" s="383" t="s">
        <v>17409</v>
      </c>
      <c r="R932" s="383" t="s">
        <v>17219</v>
      </c>
      <c r="S932" s="383"/>
      <c r="T932" s="383"/>
      <c r="U932" s="383" t="s">
        <v>17281</v>
      </c>
      <c r="V932" s="383"/>
      <c r="W932" s="383"/>
      <c r="X932" s="383"/>
      <c r="Y932" s="383">
        <v>2007</v>
      </c>
      <c r="Z932" s="402">
        <v>0.35</v>
      </c>
      <c r="AA932" s="383"/>
      <c r="AB932" s="383"/>
      <c r="AC932" s="383"/>
      <c r="AD932" s="383"/>
      <c r="AE932" s="383"/>
      <c r="AF932" s="383"/>
      <c r="AG932" s="383" t="s">
        <v>17282</v>
      </c>
      <c r="AH932" s="407">
        <v>35.518000000000001</v>
      </c>
      <c r="AI932" s="404">
        <v>322.07933333333335</v>
      </c>
      <c r="AJ932" s="407">
        <v>357.59733333333332</v>
      </c>
      <c r="AK932" s="387"/>
      <c r="AL932" s="388">
        <v>9.9324006890431707E-2</v>
      </c>
      <c r="AM932" s="383" t="s">
        <v>17283</v>
      </c>
      <c r="AN932" s="383" t="s">
        <v>17352</v>
      </c>
      <c r="AO932" s="383"/>
      <c r="AP932" s="383"/>
      <c r="AQ932" s="383"/>
      <c r="AR932" s="389"/>
    </row>
    <row r="933" spans="1:44" x14ac:dyDescent="0.25">
      <c r="A933" s="401" t="s">
        <v>17407</v>
      </c>
      <c r="B933" s="383"/>
      <c r="C933" s="383"/>
      <c r="D933" s="383"/>
      <c r="E933" s="383"/>
      <c r="F933" s="383"/>
      <c r="G933" s="383"/>
      <c r="H933" s="383"/>
      <c r="I933" s="383"/>
      <c r="J933" s="383"/>
      <c r="K933" s="383" t="s">
        <v>17408</v>
      </c>
      <c r="L933" s="383"/>
      <c r="M933" s="383" t="s">
        <v>1864</v>
      </c>
      <c r="N933" s="383" t="s">
        <v>17278</v>
      </c>
      <c r="O933" s="383"/>
      <c r="P933" s="383"/>
      <c r="Q933" s="383" t="s">
        <v>17409</v>
      </c>
      <c r="R933" s="383" t="s">
        <v>17219</v>
      </c>
      <c r="S933" s="383"/>
      <c r="T933" s="383"/>
      <c r="U933" s="383" t="s">
        <v>17281</v>
      </c>
      <c r="V933" s="383"/>
      <c r="W933" s="383"/>
      <c r="X933" s="383"/>
      <c r="Y933" s="383">
        <v>2007</v>
      </c>
      <c r="Z933" s="402">
        <v>0.75</v>
      </c>
      <c r="AA933" s="383"/>
      <c r="AB933" s="383"/>
      <c r="AC933" s="383"/>
      <c r="AD933" s="383"/>
      <c r="AE933" s="383"/>
      <c r="AF933" s="383"/>
      <c r="AG933" s="383" t="s">
        <v>17282</v>
      </c>
      <c r="AH933" s="407">
        <v>4.0086666666666666</v>
      </c>
      <c r="AI933" s="404">
        <v>689.83866666666665</v>
      </c>
      <c r="AJ933" s="407">
        <v>693.84733333333327</v>
      </c>
      <c r="AK933" s="387"/>
      <c r="AL933" s="388">
        <v>5.7774476806136997E-3</v>
      </c>
      <c r="AM933" s="383" t="s">
        <v>17283</v>
      </c>
      <c r="AN933" s="383" t="s">
        <v>17352</v>
      </c>
      <c r="AO933" s="383"/>
      <c r="AP933" s="383"/>
      <c r="AQ933" s="383"/>
      <c r="AR933" s="389"/>
    </row>
    <row r="934" spans="1:44" x14ac:dyDescent="0.25">
      <c r="A934" s="401" t="s">
        <v>17347</v>
      </c>
      <c r="B934" s="383"/>
      <c r="C934" s="383"/>
      <c r="D934" s="383"/>
      <c r="E934" s="383"/>
      <c r="F934" s="383"/>
      <c r="G934" s="383"/>
      <c r="H934" s="383"/>
      <c r="I934" s="383"/>
      <c r="J934" s="383"/>
      <c r="K934" s="383" t="s">
        <v>17420</v>
      </c>
      <c r="L934" s="383"/>
      <c r="M934" s="383" t="s">
        <v>1864</v>
      </c>
      <c r="N934" s="383" t="s">
        <v>17421</v>
      </c>
      <c r="O934" s="383"/>
      <c r="P934" s="383"/>
      <c r="Q934" s="383" t="s">
        <v>17422</v>
      </c>
      <c r="R934" s="383" t="s">
        <v>17219</v>
      </c>
      <c r="S934" s="383"/>
      <c r="T934" s="383"/>
      <c r="U934" s="383" t="s">
        <v>17281</v>
      </c>
      <c r="V934" s="383"/>
      <c r="W934" s="383"/>
      <c r="X934" s="383"/>
      <c r="Y934" s="383">
        <v>2010</v>
      </c>
      <c r="Z934" s="402">
        <v>1</v>
      </c>
      <c r="AA934" s="383"/>
      <c r="AB934" s="383"/>
      <c r="AC934" s="383"/>
      <c r="AD934" s="383"/>
      <c r="AE934" s="383"/>
      <c r="AF934" s="383"/>
      <c r="AG934" s="383" t="s">
        <v>17282</v>
      </c>
      <c r="AH934" s="403">
        <v>3</v>
      </c>
      <c r="AI934" s="404">
        <v>85</v>
      </c>
      <c r="AJ934" s="404">
        <v>88</v>
      </c>
      <c r="AK934" s="387"/>
      <c r="AL934" s="388">
        <v>3.4090909090909088E-2</v>
      </c>
      <c r="AM934" s="383" t="s">
        <v>17283</v>
      </c>
      <c r="AN934" s="383" t="s">
        <v>17352</v>
      </c>
      <c r="AO934" s="383"/>
      <c r="AP934" s="383"/>
      <c r="AQ934" s="383"/>
      <c r="AR934" s="389"/>
    </row>
    <row r="935" spans="1:44" x14ac:dyDescent="0.25">
      <c r="A935" s="401" t="s">
        <v>17347</v>
      </c>
      <c r="B935" s="383"/>
      <c r="C935" s="383"/>
      <c r="D935" s="383"/>
      <c r="E935" s="383"/>
      <c r="F935" s="383"/>
      <c r="G935" s="383"/>
      <c r="H935" s="383"/>
      <c r="I935" s="383"/>
      <c r="J935" s="383"/>
      <c r="K935" s="383" t="s">
        <v>17420</v>
      </c>
      <c r="L935" s="383"/>
      <c r="M935" s="383" t="s">
        <v>1864</v>
      </c>
      <c r="N935" s="383" t="s">
        <v>17421</v>
      </c>
      <c r="O935" s="383"/>
      <c r="P935" s="383"/>
      <c r="Q935" s="383" t="s">
        <v>17422</v>
      </c>
      <c r="R935" s="383" t="s">
        <v>17219</v>
      </c>
      <c r="S935" s="383"/>
      <c r="T935" s="383"/>
      <c r="U935" s="383" t="s">
        <v>17281</v>
      </c>
      <c r="V935" s="383"/>
      <c r="W935" s="383"/>
      <c r="X935" s="383"/>
      <c r="Y935" s="383">
        <v>2010</v>
      </c>
      <c r="Z935" s="402">
        <v>1</v>
      </c>
      <c r="AA935" s="383"/>
      <c r="AB935" s="383"/>
      <c r="AC935" s="383"/>
      <c r="AD935" s="383"/>
      <c r="AE935" s="383"/>
      <c r="AF935" s="383"/>
      <c r="AG935" s="383" t="s">
        <v>17282</v>
      </c>
      <c r="AH935" s="403">
        <v>4</v>
      </c>
      <c r="AI935" s="404">
        <v>80</v>
      </c>
      <c r="AJ935" s="404">
        <v>84</v>
      </c>
      <c r="AK935" s="387"/>
      <c r="AL935" s="388">
        <v>4.7619047619047616E-2</v>
      </c>
      <c r="AM935" s="383" t="s">
        <v>17283</v>
      </c>
      <c r="AN935" s="383" t="s">
        <v>17352</v>
      </c>
      <c r="AO935" s="383"/>
      <c r="AP935" s="383"/>
      <c r="AQ935" s="383"/>
      <c r="AR935" s="389"/>
    </row>
    <row r="936" spans="1:44" x14ac:dyDescent="0.25">
      <c r="A936" s="401" t="s">
        <v>17347</v>
      </c>
      <c r="B936" s="383"/>
      <c r="C936" s="383"/>
      <c r="D936" s="383"/>
      <c r="E936" s="383"/>
      <c r="F936" s="383"/>
      <c r="G936" s="383"/>
      <c r="H936" s="383"/>
      <c r="I936" s="383"/>
      <c r="J936" s="383"/>
      <c r="K936" s="383" t="s">
        <v>149</v>
      </c>
      <c r="L936" s="383"/>
      <c r="M936" s="383" t="s">
        <v>1864</v>
      </c>
      <c r="N936" s="383" t="s">
        <v>17423</v>
      </c>
      <c r="O936" s="383"/>
      <c r="P936" s="383"/>
      <c r="Q936" s="383" t="s">
        <v>17424</v>
      </c>
      <c r="R936" s="383" t="s">
        <v>17219</v>
      </c>
      <c r="S936" s="383"/>
      <c r="T936" s="383"/>
      <c r="U936" s="383" t="s">
        <v>17281</v>
      </c>
      <c r="V936" s="383"/>
      <c r="W936" s="383"/>
      <c r="X936" s="383"/>
      <c r="Y936" s="383">
        <v>2010</v>
      </c>
      <c r="Z936" s="402" t="s">
        <v>17425</v>
      </c>
      <c r="AA936" s="383"/>
      <c r="AB936" s="383"/>
      <c r="AC936" s="383"/>
      <c r="AD936" s="383"/>
      <c r="AE936" s="383"/>
      <c r="AF936" s="383"/>
      <c r="AG936" s="383" t="s">
        <v>17282</v>
      </c>
      <c r="AH936" s="408">
        <v>0.25</v>
      </c>
      <c r="AI936" s="404">
        <v>10.75</v>
      </c>
      <c r="AJ936" s="404">
        <v>11</v>
      </c>
      <c r="AK936" s="387"/>
      <c r="AL936" s="388">
        <v>2.2727272727272728E-2</v>
      </c>
      <c r="AM936" s="383" t="s">
        <v>17283</v>
      </c>
      <c r="AN936" s="383" t="s">
        <v>17352</v>
      </c>
      <c r="AO936" s="383"/>
      <c r="AP936" s="383"/>
      <c r="AQ936" s="383"/>
      <c r="AR936" s="389"/>
    </row>
    <row r="937" spans="1:44" ht="15.75" thickBot="1" x14ac:dyDescent="0.3">
      <c r="A937" s="409" t="s">
        <v>17426</v>
      </c>
      <c r="B937" s="410">
        <v>598</v>
      </c>
      <c r="C937" s="383"/>
      <c r="D937" s="383"/>
      <c r="E937" s="383"/>
      <c r="F937" s="383"/>
      <c r="G937" s="383"/>
      <c r="H937" s="383"/>
      <c r="I937" s="383"/>
      <c r="J937" s="383"/>
      <c r="K937" s="410" t="s">
        <v>17427</v>
      </c>
      <c r="L937" s="410" t="s">
        <v>17428</v>
      </c>
      <c r="M937" s="410" t="s">
        <v>17328</v>
      </c>
      <c r="N937" s="383"/>
      <c r="O937" s="383"/>
      <c r="P937" s="383"/>
      <c r="Q937" s="410" t="s">
        <v>17429</v>
      </c>
      <c r="R937" s="410" t="s">
        <v>17430</v>
      </c>
      <c r="S937" s="383"/>
      <c r="T937" s="383"/>
      <c r="U937" s="410" t="s">
        <v>17200</v>
      </c>
      <c r="V937" s="383"/>
      <c r="W937" s="383"/>
      <c r="X937" s="383"/>
      <c r="Y937" s="411">
        <v>39763</v>
      </c>
      <c r="Z937" s="410">
        <v>92.86</v>
      </c>
      <c r="AA937" s="410">
        <v>599.75</v>
      </c>
      <c r="AB937" s="383"/>
      <c r="AC937" s="383"/>
      <c r="AD937" s="383"/>
      <c r="AE937" s="383"/>
      <c r="AF937" s="410" t="s">
        <v>17431</v>
      </c>
      <c r="AG937" s="410" t="s">
        <v>17432</v>
      </c>
      <c r="AH937" s="410">
        <v>9.74</v>
      </c>
      <c r="AI937" s="410">
        <v>246.66</v>
      </c>
      <c r="AJ937" s="410">
        <v>256.05</v>
      </c>
      <c r="AK937" s="410">
        <v>8.35</v>
      </c>
      <c r="AL937" s="412">
        <v>3.7999999999999999E-2</v>
      </c>
      <c r="AM937" s="127" t="s">
        <v>17433</v>
      </c>
      <c r="AN937" s="383" t="s">
        <v>17434</v>
      </c>
      <c r="AO937" s="383"/>
      <c r="AP937" s="383"/>
      <c r="AQ937" s="410" t="s">
        <v>17435</v>
      </c>
      <c r="AR937" s="389"/>
    </row>
    <row r="938" spans="1:44" ht="15.75" thickBot="1" x14ac:dyDescent="0.3">
      <c r="A938" s="409" t="s">
        <v>17426</v>
      </c>
      <c r="B938" s="410">
        <v>598</v>
      </c>
      <c r="C938" s="383"/>
      <c r="D938" s="383"/>
      <c r="E938" s="383"/>
      <c r="F938" s="383"/>
      <c r="G938" s="383"/>
      <c r="H938" s="383"/>
      <c r="I938" s="383"/>
      <c r="J938" s="383"/>
      <c r="K938" s="410" t="s">
        <v>17427</v>
      </c>
      <c r="L938" s="410" t="s">
        <v>17428</v>
      </c>
      <c r="M938" s="410" t="s">
        <v>17328</v>
      </c>
      <c r="N938" s="383"/>
      <c r="O938" s="383"/>
      <c r="P938" s="383"/>
      <c r="Q938" s="410" t="s">
        <v>17429</v>
      </c>
      <c r="R938" s="410" t="s">
        <v>17430</v>
      </c>
      <c r="S938" s="383"/>
      <c r="T938" s="383"/>
      <c r="U938" s="410" t="s">
        <v>17200</v>
      </c>
      <c r="V938" s="383"/>
      <c r="W938" s="383"/>
      <c r="X938" s="383"/>
      <c r="Y938" s="411">
        <v>39763</v>
      </c>
      <c r="Z938" s="410">
        <v>92.86</v>
      </c>
      <c r="AA938" s="410">
        <v>599.75</v>
      </c>
      <c r="AB938" s="383"/>
      <c r="AC938" s="383"/>
      <c r="AD938" s="383"/>
      <c r="AE938" s="383"/>
      <c r="AF938" s="410" t="s">
        <v>17436</v>
      </c>
      <c r="AG938" s="410" t="s">
        <v>17432</v>
      </c>
      <c r="AH938" s="410">
        <v>76.099999999999994</v>
      </c>
      <c r="AI938" s="410">
        <v>706.1</v>
      </c>
      <c r="AJ938" s="410">
        <v>782.1</v>
      </c>
      <c r="AK938" s="410">
        <v>14.1</v>
      </c>
      <c r="AL938" s="412">
        <v>9.7302135276818802E-2</v>
      </c>
      <c r="AM938" s="127" t="s">
        <v>17433</v>
      </c>
      <c r="AN938" s="383" t="s">
        <v>17434</v>
      </c>
      <c r="AO938" s="383"/>
      <c r="AP938" s="383"/>
      <c r="AQ938" s="410" t="s">
        <v>17435</v>
      </c>
      <c r="AR938" s="389"/>
    </row>
    <row r="939" spans="1:44" ht="15.75" thickBot="1" x14ac:dyDescent="0.3">
      <c r="A939" s="409" t="s">
        <v>17426</v>
      </c>
      <c r="B939" s="410">
        <v>598</v>
      </c>
      <c r="C939" s="383"/>
      <c r="D939" s="383"/>
      <c r="E939" s="383"/>
      <c r="F939" s="383"/>
      <c r="G939" s="383"/>
      <c r="H939" s="383"/>
      <c r="I939" s="383"/>
      <c r="J939" s="383"/>
      <c r="K939" s="410" t="s">
        <v>17427</v>
      </c>
      <c r="L939" s="410" t="s">
        <v>17428</v>
      </c>
      <c r="M939" s="410" t="s">
        <v>17328</v>
      </c>
      <c r="N939" s="383"/>
      <c r="O939" s="383"/>
      <c r="P939" s="383"/>
      <c r="Q939" s="410" t="s">
        <v>17429</v>
      </c>
      <c r="R939" s="410" t="s">
        <v>17430</v>
      </c>
      <c r="S939" s="383"/>
      <c r="T939" s="383"/>
      <c r="U939" s="410" t="s">
        <v>17200</v>
      </c>
      <c r="V939" s="383"/>
      <c r="W939" s="383"/>
      <c r="X939" s="383"/>
      <c r="Y939" s="411">
        <v>39763</v>
      </c>
      <c r="Z939" s="410">
        <v>92.86</v>
      </c>
      <c r="AA939" s="410">
        <v>599.75</v>
      </c>
      <c r="AB939" s="383"/>
      <c r="AC939" s="383"/>
      <c r="AD939" s="383"/>
      <c r="AE939" s="383"/>
      <c r="AF939" s="410" t="s">
        <v>17437</v>
      </c>
      <c r="AG939" s="410" t="s">
        <v>17432</v>
      </c>
      <c r="AH939" s="410">
        <v>0.7</v>
      </c>
      <c r="AI939" s="410">
        <v>95.6</v>
      </c>
      <c r="AJ939" s="410">
        <v>98.4</v>
      </c>
      <c r="AK939" s="410">
        <v>7.7</v>
      </c>
      <c r="AL939" s="412">
        <v>7.0000000000000001E-3</v>
      </c>
      <c r="AM939" s="127" t="s">
        <v>17433</v>
      </c>
      <c r="AN939" s="383" t="s">
        <v>17434</v>
      </c>
      <c r="AO939" s="383"/>
      <c r="AP939" s="383"/>
      <c r="AQ939" s="410" t="s">
        <v>17435</v>
      </c>
      <c r="AR939" s="389"/>
    </row>
    <row r="940" spans="1:44" ht="15.75" thickBot="1" x14ac:dyDescent="0.3">
      <c r="A940" s="409" t="s">
        <v>17426</v>
      </c>
      <c r="B940" s="410">
        <v>598</v>
      </c>
      <c r="C940" s="383"/>
      <c r="D940" s="383"/>
      <c r="E940" s="383"/>
      <c r="F940" s="383"/>
      <c r="G940" s="383"/>
      <c r="H940" s="383"/>
      <c r="I940" s="383"/>
      <c r="J940" s="383"/>
      <c r="K940" s="410" t="s">
        <v>17427</v>
      </c>
      <c r="L940" s="410" t="s">
        <v>17428</v>
      </c>
      <c r="M940" s="410" t="s">
        <v>17328</v>
      </c>
      <c r="N940" s="383"/>
      <c r="O940" s="383"/>
      <c r="P940" s="383"/>
      <c r="Q940" s="410" t="s">
        <v>17429</v>
      </c>
      <c r="R940" s="410" t="s">
        <v>17430</v>
      </c>
      <c r="S940" s="383"/>
      <c r="T940" s="383"/>
      <c r="U940" s="410" t="s">
        <v>17200</v>
      </c>
      <c r="V940" s="383"/>
      <c r="W940" s="383"/>
      <c r="X940" s="383"/>
      <c r="Y940" s="411">
        <v>39763</v>
      </c>
      <c r="Z940" s="410">
        <v>92.86</v>
      </c>
      <c r="AA940" s="410">
        <v>600.25</v>
      </c>
      <c r="AB940" s="383"/>
      <c r="AC940" s="383"/>
      <c r="AD940" s="383"/>
      <c r="AE940" s="383"/>
      <c r="AF940" s="410" t="s">
        <v>17431</v>
      </c>
      <c r="AG940" s="410" t="s">
        <v>17432</v>
      </c>
      <c r="AH940" s="410">
        <v>11.32</v>
      </c>
      <c r="AI940" s="410">
        <v>237.8</v>
      </c>
      <c r="AJ940" s="410">
        <v>248.75</v>
      </c>
      <c r="AK940" s="410">
        <v>8.32</v>
      </c>
      <c r="AL940" s="412">
        <v>4.5999999999999999E-2</v>
      </c>
      <c r="AM940" s="127" t="s">
        <v>17433</v>
      </c>
      <c r="AN940" s="383" t="s">
        <v>17434</v>
      </c>
      <c r="AO940" s="383"/>
      <c r="AP940" s="383"/>
      <c r="AQ940" s="410" t="s">
        <v>17435</v>
      </c>
      <c r="AR940" s="389"/>
    </row>
    <row r="941" spans="1:44" ht="15.75" thickBot="1" x14ac:dyDescent="0.3">
      <c r="A941" s="409" t="s">
        <v>17426</v>
      </c>
      <c r="B941" s="410">
        <v>598</v>
      </c>
      <c r="C941" s="383"/>
      <c r="D941" s="383"/>
      <c r="E941" s="383"/>
      <c r="F941" s="383"/>
      <c r="G941" s="383"/>
      <c r="H941" s="383"/>
      <c r="I941" s="383"/>
      <c r="J941" s="383"/>
      <c r="K941" s="410" t="s">
        <v>17427</v>
      </c>
      <c r="L941" s="410" t="s">
        <v>17428</v>
      </c>
      <c r="M941" s="410" t="s">
        <v>17328</v>
      </c>
      <c r="N941" s="383"/>
      <c r="O941" s="383"/>
      <c r="P941" s="383"/>
      <c r="Q941" s="410" t="s">
        <v>17429</v>
      </c>
      <c r="R941" s="410" t="s">
        <v>17430</v>
      </c>
      <c r="S941" s="383"/>
      <c r="T941" s="383"/>
      <c r="U941" s="410" t="s">
        <v>17200</v>
      </c>
      <c r="V941" s="383"/>
      <c r="W941" s="383"/>
      <c r="X941" s="383"/>
      <c r="Y941" s="411">
        <v>39763</v>
      </c>
      <c r="Z941" s="410">
        <v>92.86</v>
      </c>
      <c r="AA941" s="410">
        <v>600.25</v>
      </c>
      <c r="AB941" s="383"/>
      <c r="AC941" s="383"/>
      <c r="AD941" s="383"/>
      <c r="AE941" s="383"/>
      <c r="AF941" s="410" t="s">
        <v>17436</v>
      </c>
      <c r="AG941" s="410" t="s">
        <v>17432</v>
      </c>
      <c r="AH941" s="410">
        <v>85.3</v>
      </c>
      <c r="AI941" s="410">
        <v>758.9</v>
      </c>
      <c r="AJ941" s="410">
        <v>809.6</v>
      </c>
      <c r="AK941" s="410">
        <v>14.19</v>
      </c>
      <c r="AL941" s="412">
        <v>0.105</v>
      </c>
      <c r="AM941" s="127" t="s">
        <v>17433</v>
      </c>
      <c r="AN941" s="383" t="s">
        <v>17434</v>
      </c>
      <c r="AO941" s="383"/>
      <c r="AP941" s="383"/>
      <c r="AQ941" s="410" t="s">
        <v>17435</v>
      </c>
      <c r="AR941" s="389"/>
    </row>
    <row r="942" spans="1:44" ht="15.75" thickBot="1" x14ac:dyDescent="0.3">
      <c r="A942" s="409" t="s">
        <v>17426</v>
      </c>
      <c r="B942" s="410">
        <v>598</v>
      </c>
      <c r="C942" s="383"/>
      <c r="D942" s="383"/>
      <c r="E942" s="383"/>
      <c r="F942" s="383"/>
      <c r="G942" s="383"/>
      <c r="H942" s="383"/>
      <c r="I942" s="383"/>
      <c r="J942" s="383"/>
      <c r="K942" s="410" t="s">
        <v>17427</v>
      </c>
      <c r="L942" s="410" t="s">
        <v>17428</v>
      </c>
      <c r="M942" s="410" t="s">
        <v>17328</v>
      </c>
      <c r="N942" s="383"/>
      <c r="O942" s="383"/>
      <c r="P942" s="383"/>
      <c r="Q942" s="410" t="s">
        <v>17429</v>
      </c>
      <c r="R942" s="410" t="s">
        <v>17430</v>
      </c>
      <c r="S942" s="383"/>
      <c r="T942" s="383"/>
      <c r="U942" s="410" t="s">
        <v>17200</v>
      </c>
      <c r="V942" s="383"/>
      <c r="W942" s="383"/>
      <c r="X942" s="383"/>
      <c r="Y942" s="411">
        <v>39763</v>
      </c>
      <c r="Z942" s="410">
        <v>92.86</v>
      </c>
      <c r="AA942" s="410">
        <v>600.25</v>
      </c>
      <c r="AB942" s="383"/>
      <c r="AC942" s="383"/>
      <c r="AD942" s="383"/>
      <c r="AE942" s="383"/>
      <c r="AF942" s="410" t="s">
        <v>17437</v>
      </c>
      <c r="AG942" s="410" t="s">
        <v>17432</v>
      </c>
      <c r="AH942" s="410">
        <v>0.8</v>
      </c>
      <c r="AI942" s="410">
        <v>92.8</v>
      </c>
      <c r="AJ942" s="410">
        <v>93.6</v>
      </c>
      <c r="AK942" s="410">
        <v>767</v>
      </c>
      <c r="AL942" s="412">
        <v>8.9999999999999993E-3</v>
      </c>
      <c r="AM942" s="127" t="s">
        <v>17433</v>
      </c>
      <c r="AN942" s="383" t="s">
        <v>17434</v>
      </c>
      <c r="AO942" s="383"/>
      <c r="AP942" s="383"/>
      <c r="AQ942" s="410" t="s">
        <v>17435</v>
      </c>
      <c r="AR942" s="389"/>
    </row>
    <row r="943" spans="1:44" ht="15.75" thickBot="1" x14ac:dyDescent="0.3">
      <c r="A943" s="409" t="s">
        <v>17426</v>
      </c>
      <c r="B943" s="410">
        <v>598</v>
      </c>
      <c r="C943" s="383"/>
      <c r="D943" s="383"/>
      <c r="E943" s="383"/>
      <c r="F943" s="383"/>
      <c r="G943" s="383"/>
      <c r="H943" s="383"/>
      <c r="I943" s="383"/>
      <c r="J943" s="383"/>
      <c r="K943" s="410" t="s">
        <v>17427</v>
      </c>
      <c r="L943" s="410" t="s">
        <v>17428</v>
      </c>
      <c r="M943" s="410" t="s">
        <v>17328</v>
      </c>
      <c r="N943" s="383"/>
      <c r="O943" s="383"/>
      <c r="P943" s="383"/>
      <c r="Q943" s="410" t="s">
        <v>17429</v>
      </c>
      <c r="R943" s="410" t="s">
        <v>17430</v>
      </c>
      <c r="S943" s="383"/>
      <c r="T943" s="383"/>
      <c r="U943" s="410" t="s">
        <v>17200</v>
      </c>
      <c r="V943" s="383"/>
      <c r="W943" s="383"/>
      <c r="X943" s="383"/>
      <c r="Y943" s="411">
        <v>39763</v>
      </c>
      <c r="Z943" s="410">
        <v>92.86</v>
      </c>
      <c r="AA943" s="410">
        <v>601.19000000000005</v>
      </c>
      <c r="AB943" s="383"/>
      <c r="AC943" s="383"/>
      <c r="AD943" s="383"/>
      <c r="AE943" s="383"/>
      <c r="AF943" s="410" t="s">
        <v>17431</v>
      </c>
      <c r="AG943" s="410" t="s">
        <v>17432</v>
      </c>
      <c r="AH943" s="410">
        <v>11.46</v>
      </c>
      <c r="AI943" s="410">
        <v>250.15</v>
      </c>
      <c r="AJ943" s="410">
        <v>261.36</v>
      </c>
      <c r="AK943" s="410">
        <v>8.49</v>
      </c>
      <c r="AL943" s="412">
        <v>4.3999999999999997E-2</v>
      </c>
      <c r="AM943" s="127" t="s">
        <v>17433</v>
      </c>
      <c r="AN943" s="383" t="s">
        <v>17434</v>
      </c>
      <c r="AO943" s="383"/>
      <c r="AP943" s="383"/>
      <c r="AQ943" s="410" t="s">
        <v>17435</v>
      </c>
      <c r="AR943" s="389"/>
    </row>
    <row r="944" spans="1:44" ht="15.75" thickBot="1" x14ac:dyDescent="0.3">
      <c r="A944" s="409" t="s">
        <v>17426</v>
      </c>
      <c r="B944" s="410">
        <v>598</v>
      </c>
      <c r="C944" s="383"/>
      <c r="D944" s="383"/>
      <c r="E944" s="383"/>
      <c r="F944" s="383"/>
      <c r="G944" s="383"/>
      <c r="H944" s="383"/>
      <c r="I944" s="383"/>
      <c r="J944" s="383"/>
      <c r="K944" s="410" t="s">
        <v>17427</v>
      </c>
      <c r="L944" s="410" t="s">
        <v>17428</v>
      </c>
      <c r="M944" s="410" t="s">
        <v>17328</v>
      </c>
      <c r="N944" s="383"/>
      <c r="O944" s="383"/>
      <c r="P944" s="383"/>
      <c r="Q944" s="410" t="s">
        <v>17429</v>
      </c>
      <c r="R944" s="410" t="s">
        <v>17430</v>
      </c>
      <c r="S944" s="383"/>
      <c r="T944" s="383"/>
      <c r="U944" s="410" t="s">
        <v>17200</v>
      </c>
      <c r="V944" s="383"/>
      <c r="W944" s="383"/>
      <c r="X944" s="383"/>
      <c r="Y944" s="411">
        <v>39763</v>
      </c>
      <c r="Z944" s="410">
        <v>92.86</v>
      </c>
      <c r="AA944" s="410">
        <v>601.19000000000005</v>
      </c>
      <c r="AB944" s="383"/>
      <c r="AC944" s="383"/>
      <c r="AD944" s="383"/>
      <c r="AE944" s="383"/>
      <c r="AF944" s="410" t="s">
        <v>17436</v>
      </c>
      <c r="AG944" s="410" t="s">
        <v>17432</v>
      </c>
      <c r="AH944" s="410">
        <v>85.5</v>
      </c>
      <c r="AI944" s="410">
        <v>642.6</v>
      </c>
      <c r="AJ944" s="410">
        <v>708.19</v>
      </c>
      <c r="AK944" s="410">
        <v>14.14</v>
      </c>
      <c r="AL944" s="412">
        <v>0.121</v>
      </c>
      <c r="AM944" s="127" t="s">
        <v>17433</v>
      </c>
      <c r="AN944" s="383" t="s">
        <v>17434</v>
      </c>
      <c r="AO944" s="383"/>
      <c r="AP944" s="383"/>
      <c r="AQ944" s="410" t="s">
        <v>17435</v>
      </c>
      <c r="AR944" s="389"/>
    </row>
    <row r="945" spans="1:44" ht="15.75" thickBot="1" x14ac:dyDescent="0.3">
      <c r="A945" s="409" t="s">
        <v>17426</v>
      </c>
      <c r="B945" s="410">
        <v>598</v>
      </c>
      <c r="C945" s="383"/>
      <c r="D945" s="383"/>
      <c r="E945" s="383"/>
      <c r="F945" s="383"/>
      <c r="G945" s="383"/>
      <c r="H945" s="383"/>
      <c r="I945" s="383"/>
      <c r="J945" s="383"/>
      <c r="K945" s="410" t="s">
        <v>17427</v>
      </c>
      <c r="L945" s="410" t="s">
        <v>17428</v>
      </c>
      <c r="M945" s="410" t="s">
        <v>17328</v>
      </c>
      <c r="N945" s="383"/>
      <c r="O945" s="383"/>
      <c r="P945" s="383"/>
      <c r="Q945" s="410" t="s">
        <v>17429</v>
      </c>
      <c r="R945" s="410" t="s">
        <v>17430</v>
      </c>
      <c r="S945" s="383"/>
      <c r="T945" s="383"/>
      <c r="U945" s="410" t="s">
        <v>17200</v>
      </c>
      <c r="V945" s="383"/>
      <c r="W945" s="383"/>
      <c r="X945" s="383"/>
      <c r="Y945" s="411">
        <v>39763</v>
      </c>
      <c r="Z945" s="410">
        <v>92.86</v>
      </c>
      <c r="AA945" s="410">
        <v>601.19000000000005</v>
      </c>
      <c r="AB945" s="383"/>
      <c r="AC945" s="383"/>
      <c r="AD945" s="383"/>
      <c r="AE945" s="383"/>
      <c r="AF945" s="410" t="s">
        <v>17437</v>
      </c>
      <c r="AG945" s="410" t="s">
        <v>17432</v>
      </c>
      <c r="AH945" s="410">
        <v>0.8</v>
      </c>
      <c r="AI945" s="410">
        <v>97.6</v>
      </c>
      <c r="AJ945" s="410">
        <v>100.3</v>
      </c>
      <c r="AK945" s="410">
        <v>7.66</v>
      </c>
      <c r="AL945" s="412">
        <v>8.0000000000000002E-3</v>
      </c>
      <c r="AM945" s="127" t="s">
        <v>17433</v>
      </c>
      <c r="AN945" s="383" t="s">
        <v>17434</v>
      </c>
      <c r="AO945" s="383"/>
      <c r="AP945" s="383"/>
      <c r="AQ945" s="410" t="s">
        <v>17435</v>
      </c>
      <c r="AR945" s="389"/>
    </row>
    <row r="946" spans="1:44" ht="15.75" thickBot="1" x14ac:dyDescent="0.3">
      <c r="A946" s="409" t="s">
        <v>17426</v>
      </c>
      <c r="B946" s="410">
        <v>598</v>
      </c>
      <c r="C946" s="383"/>
      <c r="D946" s="383"/>
      <c r="E946" s="383"/>
      <c r="F946" s="383"/>
      <c r="G946" s="383"/>
      <c r="H946" s="383"/>
      <c r="I946" s="383"/>
      <c r="J946" s="383"/>
      <c r="K946" s="410" t="s">
        <v>17427</v>
      </c>
      <c r="L946" s="410" t="s">
        <v>17428</v>
      </c>
      <c r="M946" s="410" t="s">
        <v>17328</v>
      </c>
      <c r="N946" s="383"/>
      <c r="O946" s="383"/>
      <c r="P946" s="383"/>
      <c r="Q946" s="410" t="s">
        <v>17429</v>
      </c>
      <c r="R946" s="410" t="s">
        <v>17430</v>
      </c>
      <c r="S946" s="383"/>
      <c r="T946" s="383"/>
      <c r="U946" s="410" t="s">
        <v>17200</v>
      </c>
      <c r="V946" s="383"/>
      <c r="W946" s="383"/>
      <c r="X946" s="383"/>
      <c r="Y946" s="411">
        <v>39764</v>
      </c>
      <c r="Z946" s="410">
        <v>92.86</v>
      </c>
      <c r="AA946" s="383"/>
      <c r="AB946" s="383"/>
      <c r="AC946" s="383"/>
      <c r="AD946" s="383"/>
      <c r="AE946" s="383"/>
      <c r="AF946" s="410" t="s">
        <v>17431</v>
      </c>
      <c r="AG946" s="410" t="s">
        <v>17432</v>
      </c>
      <c r="AH946" s="410">
        <v>27.99</v>
      </c>
      <c r="AI946" s="410">
        <v>213.44</v>
      </c>
      <c r="AJ946" s="410">
        <v>241.43</v>
      </c>
      <c r="AK946" s="410">
        <v>8.5</v>
      </c>
      <c r="AL946" s="412">
        <v>0.11600000000000001</v>
      </c>
      <c r="AM946" s="127" t="s">
        <v>17433</v>
      </c>
      <c r="AN946" s="383" t="s">
        <v>17434</v>
      </c>
      <c r="AO946" s="383"/>
      <c r="AP946" s="383"/>
      <c r="AQ946" s="410" t="s">
        <v>17435</v>
      </c>
      <c r="AR946" s="389"/>
    </row>
    <row r="947" spans="1:44" ht="15.75" thickBot="1" x14ac:dyDescent="0.3">
      <c r="A947" s="409" t="s">
        <v>17426</v>
      </c>
      <c r="B947" s="410">
        <v>598</v>
      </c>
      <c r="C947" s="383"/>
      <c r="D947" s="383"/>
      <c r="E947" s="383"/>
      <c r="F947" s="383"/>
      <c r="G947" s="383"/>
      <c r="H947" s="383"/>
      <c r="I947" s="383"/>
      <c r="J947" s="383"/>
      <c r="K947" s="410" t="s">
        <v>17427</v>
      </c>
      <c r="L947" s="410" t="s">
        <v>17428</v>
      </c>
      <c r="M947" s="410" t="s">
        <v>17328</v>
      </c>
      <c r="N947" s="383"/>
      <c r="O947" s="383"/>
      <c r="P947" s="383"/>
      <c r="Q947" s="410" t="s">
        <v>17429</v>
      </c>
      <c r="R947" s="410" t="s">
        <v>17430</v>
      </c>
      <c r="S947" s="383"/>
      <c r="T947" s="383"/>
      <c r="U947" s="410" t="s">
        <v>17200</v>
      </c>
      <c r="V947" s="383"/>
      <c r="W947" s="383"/>
      <c r="X947" s="383"/>
      <c r="Y947" s="411">
        <v>39764</v>
      </c>
      <c r="Z947" s="410">
        <v>92.86</v>
      </c>
      <c r="AA947" s="383"/>
      <c r="AB947" s="383"/>
      <c r="AC947" s="383"/>
      <c r="AD947" s="383"/>
      <c r="AE947" s="383"/>
      <c r="AF947" s="410" t="s">
        <v>17436</v>
      </c>
      <c r="AG947" s="410" t="s">
        <v>17432</v>
      </c>
      <c r="AH947" s="410">
        <v>71.900000000000006</v>
      </c>
      <c r="AI947" s="410">
        <v>745.7</v>
      </c>
      <c r="AJ947" s="410">
        <v>817.6</v>
      </c>
      <c r="AK947" s="410">
        <v>14.13</v>
      </c>
      <c r="AL947" s="412">
        <v>8.7999999999999995E-2</v>
      </c>
      <c r="AM947" s="127" t="s">
        <v>17433</v>
      </c>
      <c r="AN947" s="383" t="s">
        <v>17434</v>
      </c>
      <c r="AO947" s="383"/>
      <c r="AP947" s="383"/>
      <c r="AQ947" s="410" t="s">
        <v>17435</v>
      </c>
      <c r="AR947" s="389"/>
    </row>
    <row r="948" spans="1:44" ht="15.75" thickBot="1" x14ac:dyDescent="0.3">
      <c r="A948" s="409" t="s">
        <v>17426</v>
      </c>
      <c r="B948" s="410">
        <v>598</v>
      </c>
      <c r="C948" s="383"/>
      <c r="D948" s="383"/>
      <c r="E948" s="383"/>
      <c r="F948" s="383"/>
      <c r="G948" s="383"/>
      <c r="H948" s="383"/>
      <c r="I948" s="383"/>
      <c r="J948" s="383"/>
      <c r="K948" s="410" t="s">
        <v>17427</v>
      </c>
      <c r="L948" s="410" t="s">
        <v>17428</v>
      </c>
      <c r="M948" s="410" t="s">
        <v>17328</v>
      </c>
      <c r="N948" s="383"/>
      <c r="O948" s="383"/>
      <c r="P948" s="383"/>
      <c r="Q948" s="410" t="s">
        <v>17429</v>
      </c>
      <c r="R948" s="410" t="s">
        <v>17430</v>
      </c>
      <c r="S948" s="383"/>
      <c r="T948" s="383"/>
      <c r="U948" s="410" t="s">
        <v>17200</v>
      </c>
      <c r="V948" s="383"/>
      <c r="W948" s="383"/>
      <c r="X948" s="383"/>
      <c r="Y948" s="411">
        <v>39764</v>
      </c>
      <c r="Z948" s="410">
        <v>92.86</v>
      </c>
      <c r="AA948" s="383"/>
      <c r="AB948" s="383"/>
      <c r="AC948" s="383"/>
      <c r="AD948" s="383"/>
      <c r="AE948" s="383"/>
      <c r="AF948" s="410" t="s">
        <v>17437</v>
      </c>
      <c r="AG948" s="410" t="s">
        <v>17432</v>
      </c>
      <c r="AH948" s="410">
        <v>5.0999999999999996</v>
      </c>
      <c r="AI948" s="410">
        <v>63.3</v>
      </c>
      <c r="AJ948" s="410">
        <v>68.400000000000006</v>
      </c>
      <c r="AK948" s="410">
        <v>7.75</v>
      </c>
      <c r="AL948" s="412">
        <v>7.4999999999999997E-2</v>
      </c>
      <c r="AM948" s="127" t="s">
        <v>17433</v>
      </c>
      <c r="AN948" s="383" t="s">
        <v>17434</v>
      </c>
      <c r="AO948" s="383"/>
      <c r="AP948" s="383"/>
      <c r="AQ948" s="410" t="s">
        <v>17435</v>
      </c>
      <c r="AR948" s="389"/>
    </row>
    <row r="949" spans="1:44" ht="15.75" thickBot="1" x14ac:dyDescent="0.3">
      <c r="A949" s="409" t="s">
        <v>17426</v>
      </c>
      <c r="B949" s="410">
        <v>598</v>
      </c>
      <c r="C949" s="383"/>
      <c r="D949" s="383"/>
      <c r="E949" s="383"/>
      <c r="F949" s="383"/>
      <c r="G949" s="383"/>
      <c r="H949" s="383"/>
      <c r="I949" s="383"/>
      <c r="J949" s="383"/>
      <c r="K949" s="410" t="s">
        <v>17427</v>
      </c>
      <c r="L949" s="410" t="s">
        <v>17428</v>
      </c>
      <c r="M949" s="410" t="s">
        <v>17328</v>
      </c>
      <c r="N949" s="383"/>
      <c r="O949" s="383"/>
      <c r="P949" s="383"/>
      <c r="Q949" s="410" t="s">
        <v>17429</v>
      </c>
      <c r="R949" s="410" t="s">
        <v>17430</v>
      </c>
      <c r="S949" s="383"/>
      <c r="T949" s="383"/>
      <c r="U949" s="410" t="s">
        <v>17200</v>
      </c>
      <c r="V949" s="383"/>
      <c r="W949" s="383"/>
      <c r="X949" s="383"/>
      <c r="Y949" s="411">
        <v>39764</v>
      </c>
      <c r="Z949" s="410">
        <v>92.86</v>
      </c>
      <c r="AA949" s="383"/>
      <c r="AB949" s="383"/>
      <c r="AC949" s="383"/>
      <c r="AD949" s="383"/>
      <c r="AE949" s="383"/>
      <c r="AF949" s="410" t="s">
        <v>17431</v>
      </c>
      <c r="AG949" s="410" t="s">
        <v>17432</v>
      </c>
      <c r="AH949" s="410">
        <v>10.73</v>
      </c>
      <c r="AI949" s="410">
        <v>248.58</v>
      </c>
      <c r="AJ949" s="410">
        <v>259.31</v>
      </c>
      <c r="AK949" s="410">
        <v>8.4700000000000006</v>
      </c>
      <c r="AL949" s="412">
        <v>4.1000000000000002E-2</v>
      </c>
      <c r="AM949" s="127" t="s">
        <v>17433</v>
      </c>
      <c r="AN949" s="383" t="s">
        <v>17434</v>
      </c>
      <c r="AO949" s="383"/>
      <c r="AP949" s="383"/>
      <c r="AQ949" s="410" t="s">
        <v>17435</v>
      </c>
      <c r="AR949" s="389"/>
    </row>
    <row r="950" spans="1:44" ht="15.75" thickBot="1" x14ac:dyDescent="0.3">
      <c r="A950" s="409" t="s">
        <v>17426</v>
      </c>
      <c r="B950" s="410">
        <v>598</v>
      </c>
      <c r="C950" s="383"/>
      <c r="D950" s="383"/>
      <c r="E950" s="383"/>
      <c r="F950" s="383"/>
      <c r="G950" s="383"/>
      <c r="H950" s="383"/>
      <c r="I950" s="383"/>
      <c r="J950" s="383"/>
      <c r="K950" s="410" t="s">
        <v>17427</v>
      </c>
      <c r="L950" s="410" t="s">
        <v>17428</v>
      </c>
      <c r="M950" s="410" t="s">
        <v>17328</v>
      </c>
      <c r="N950" s="383"/>
      <c r="O950" s="383"/>
      <c r="P950" s="383"/>
      <c r="Q950" s="410" t="s">
        <v>17429</v>
      </c>
      <c r="R950" s="410" t="s">
        <v>17430</v>
      </c>
      <c r="S950" s="383"/>
      <c r="T950" s="383"/>
      <c r="U950" s="410" t="s">
        <v>17200</v>
      </c>
      <c r="V950" s="383"/>
      <c r="W950" s="383"/>
      <c r="X950" s="383"/>
      <c r="Y950" s="411">
        <v>39764</v>
      </c>
      <c r="Z950" s="410">
        <v>92.86</v>
      </c>
      <c r="AA950" s="383"/>
      <c r="AB950" s="383"/>
      <c r="AC950" s="383"/>
      <c r="AD950" s="383"/>
      <c r="AE950" s="383"/>
      <c r="AF950" s="410" t="s">
        <v>17436</v>
      </c>
      <c r="AG950" s="410" t="s">
        <v>17432</v>
      </c>
      <c r="AH950" s="410">
        <v>99.3</v>
      </c>
      <c r="AI950" s="410">
        <v>718.2</v>
      </c>
      <c r="AJ950" s="410">
        <v>817.5</v>
      </c>
      <c r="AK950" s="410">
        <v>14.17</v>
      </c>
      <c r="AL950" s="412">
        <v>0.121</v>
      </c>
      <c r="AM950" s="127" t="s">
        <v>17433</v>
      </c>
      <c r="AN950" s="383" t="s">
        <v>17434</v>
      </c>
      <c r="AO950" s="383"/>
      <c r="AP950" s="383"/>
      <c r="AQ950" s="410" t="s">
        <v>17435</v>
      </c>
      <c r="AR950" s="389"/>
    </row>
    <row r="951" spans="1:44" ht="15.75" thickBot="1" x14ac:dyDescent="0.3">
      <c r="A951" s="409" t="s">
        <v>17426</v>
      </c>
      <c r="B951" s="410">
        <v>598</v>
      </c>
      <c r="C951" s="383"/>
      <c r="D951" s="383"/>
      <c r="E951" s="383"/>
      <c r="F951" s="383"/>
      <c r="G951" s="383"/>
      <c r="H951" s="383"/>
      <c r="I951" s="383"/>
      <c r="J951" s="383"/>
      <c r="K951" s="410" t="s">
        <v>17427</v>
      </c>
      <c r="L951" s="410" t="s">
        <v>17428</v>
      </c>
      <c r="M951" s="410" t="s">
        <v>17328</v>
      </c>
      <c r="N951" s="383"/>
      <c r="O951" s="383"/>
      <c r="P951" s="383"/>
      <c r="Q951" s="410" t="s">
        <v>17429</v>
      </c>
      <c r="R951" s="410" t="s">
        <v>17430</v>
      </c>
      <c r="S951" s="383"/>
      <c r="T951" s="383"/>
      <c r="U951" s="410" t="s">
        <v>17200</v>
      </c>
      <c r="V951" s="383"/>
      <c r="W951" s="383"/>
      <c r="X951" s="383"/>
      <c r="Y951" s="411">
        <v>39764</v>
      </c>
      <c r="Z951" s="410">
        <v>92.86</v>
      </c>
      <c r="AA951" s="383"/>
      <c r="AB951" s="383"/>
      <c r="AC951" s="383"/>
      <c r="AD951" s="383"/>
      <c r="AE951" s="383"/>
      <c r="AF951" s="410" t="s">
        <v>17437</v>
      </c>
      <c r="AG951" s="410" t="s">
        <v>17432</v>
      </c>
      <c r="AH951" s="410">
        <v>0.1</v>
      </c>
      <c r="AI951" s="410">
        <v>89.2</v>
      </c>
      <c r="AJ951" s="410">
        <v>89.3</v>
      </c>
      <c r="AK951" s="410">
        <v>7.61</v>
      </c>
      <c r="AL951" s="412">
        <v>1E-3</v>
      </c>
      <c r="AM951" s="127" t="s">
        <v>17433</v>
      </c>
      <c r="AN951" s="383" t="s">
        <v>17434</v>
      </c>
      <c r="AO951" s="383"/>
      <c r="AP951" s="383"/>
      <c r="AQ951" s="410" t="s">
        <v>17435</v>
      </c>
      <c r="AR951" s="389"/>
    </row>
    <row r="952" spans="1:44" ht="15.75" thickBot="1" x14ac:dyDescent="0.3">
      <c r="A952" s="409" t="s">
        <v>17426</v>
      </c>
      <c r="B952" s="410">
        <v>598</v>
      </c>
      <c r="C952" s="383"/>
      <c r="D952" s="383"/>
      <c r="E952" s="383"/>
      <c r="F952" s="383"/>
      <c r="G952" s="383"/>
      <c r="H952" s="383"/>
      <c r="I952" s="383"/>
      <c r="J952" s="383"/>
      <c r="K952" s="410" t="s">
        <v>17427</v>
      </c>
      <c r="L952" s="410" t="s">
        <v>17428</v>
      </c>
      <c r="M952" s="410" t="s">
        <v>17328</v>
      </c>
      <c r="N952" s="383"/>
      <c r="O952" s="383"/>
      <c r="P952" s="383"/>
      <c r="Q952" s="410" t="s">
        <v>17429</v>
      </c>
      <c r="R952" s="410" t="s">
        <v>17430</v>
      </c>
      <c r="S952" s="383"/>
      <c r="T952" s="383"/>
      <c r="U952" s="410" t="s">
        <v>17200</v>
      </c>
      <c r="V952" s="383"/>
      <c r="W952" s="383"/>
      <c r="X952" s="383"/>
      <c r="Y952" s="411">
        <v>39764</v>
      </c>
      <c r="Z952" s="410">
        <v>92.86</v>
      </c>
      <c r="AA952" s="383"/>
      <c r="AB952" s="383"/>
      <c r="AC952" s="383"/>
      <c r="AD952" s="383"/>
      <c r="AE952" s="383"/>
      <c r="AF952" s="410" t="s">
        <v>17431</v>
      </c>
      <c r="AG952" s="410" t="s">
        <v>17432</v>
      </c>
      <c r="AH952" s="410">
        <v>14.33</v>
      </c>
      <c r="AI952" s="410">
        <v>298.36</v>
      </c>
      <c r="AJ952" s="410">
        <v>312.69</v>
      </c>
      <c r="AK952" s="410">
        <v>8.31</v>
      </c>
      <c r="AL952" s="412">
        <v>4.5999999999999999E-2</v>
      </c>
      <c r="AM952" s="127" t="s">
        <v>17433</v>
      </c>
      <c r="AN952" s="383" t="s">
        <v>17434</v>
      </c>
      <c r="AO952" s="383"/>
      <c r="AP952" s="383"/>
      <c r="AQ952" s="410" t="s">
        <v>17435</v>
      </c>
      <c r="AR952" s="389"/>
    </row>
    <row r="953" spans="1:44" ht="15.75" thickBot="1" x14ac:dyDescent="0.3">
      <c r="A953" s="409" t="s">
        <v>17426</v>
      </c>
      <c r="B953" s="410">
        <v>598</v>
      </c>
      <c r="C953" s="383"/>
      <c r="D953" s="383"/>
      <c r="E953" s="383"/>
      <c r="F953" s="383"/>
      <c r="G953" s="383"/>
      <c r="H953" s="383"/>
      <c r="I953" s="383"/>
      <c r="J953" s="383"/>
      <c r="K953" s="410" t="s">
        <v>17427</v>
      </c>
      <c r="L953" s="410" t="s">
        <v>17428</v>
      </c>
      <c r="M953" s="410" t="s">
        <v>17328</v>
      </c>
      <c r="N953" s="383"/>
      <c r="O953" s="383"/>
      <c r="P953" s="383"/>
      <c r="Q953" s="410" t="s">
        <v>17429</v>
      </c>
      <c r="R953" s="410" t="s">
        <v>17430</v>
      </c>
      <c r="S953" s="383"/>
      <c r="T953" s="383"/>
      <c r="U953" s="410" t="s">
        <v>17200</v>
      </c>
      <c r="V953" s="383"/>
      <c r="W953" s="383"/>
      <c r="X953" s="383"/>
      <c r="Y953" s="411">
        <v>39764</v>
      </c>
      <c r="Z953" s="410">
        <v>92.86</v>
      </c>
      <c r="AA953" s="383"/>
      <c r="AB953" s="383"/>
      <c r="AC953" s="383"/>
      <c r="AD953" s="383"/>
      <c r="AE953" s="383"/>
      <c r="AF953" s="410" t="s">
        <v>17436</v>
      </c>
      <c r="AG953" s="410" t="s">
        <v>17432</v>
      </c>
      <c r="AH953" s="410">
        <v>57.3</v>
      </c>
      <c r="AI953" s="410">
        <v>829.2</v>
      </c>
      <c r="AJ953" s="410">
        <v>886.5</v>
      </c>
      <c r="AK953" s="410">
        <v>14.08</v>
      </c>
      <c r="AL953" s="412">
        <v>6.5000000000000002E-2</v>
      </c>
      <c r="AM953" s="127" t="s">
        <v>17433</v>
      </c>
      <c r="AN953" s="383" t="s">
        <v>17434</v>
      </c>
      <c r="AO953" s="383"/>
      <c r="AP953" s="383"/>
      <c r="AQ953" s="410" t="s">
        <v>17435</v>
      </c>
      <c r="AR953" s="389"/>
    </row>
    <row r="954" spans="1:44" ht="15.75" thickBot="1" x14ac:dyDescent="0.3">
      <c r="A954" s="409" t="s">
        <v>17426</v>
      </c>
      <c r="B954" s="410">
        <v>598</v>
      </c>
      <c r="C954" s="383"/>
      <c r="D954" s="383"/>
      <c r="E954" s="383"/>
      <c r="F954" s="383"/>
      <c r="G954" s="383"/>
      <c r="H954" s="383"/>
      <c r="I954" s="383"/>
      <c r="J954" s="383"/>
      <c r="K954" s="410" t="s">
        <v>17427</v>
      </c>
      <c r="L954" s="410" t="s">
        <v>17428</v>
      </c>
      <c r="M954" s="410" t="s">
        <v>17328</v>
      </c>
      <c r="N954" s="383"/>
      <c r="O954" s="383"/>
      <c r="P954" s="383"/>
      <c r="Q954" s="410" t="s">
        <v>17429</v>
      </c>
      <c r="R954" s="410" t="s">
        <v>17430</v>
      </c>
      <c r="S954" s="383"/>
      <c r="T954" s="383"/>
      <c r="U954" s="410" t="s">
        <v>17200</v>
      </c>
      <c r="V954" s="383"/>
      <c r="W954" s="383"/>
      <c r="X954" s="383"/>
      <c r="Y954" s="411">
        <v>39764</v>
      </c>
      <c r="Z954" s="410">
        <v>92.86</v>
      </c>
      <c r="AA954" s="383"/>
      <c r="AB954" s="383"/>
      <c r="AC954" s="383"/>
      <c r="AD954" s="383"/>
      <c r="AE954" s="383"/>
      <c r="AF954" s="410" t="s">
        <v>17437</v>
      </c>
      <c r="AG954" s="410" t="s">
        <v>17432</v>
      </c>
      <c r="AH954" s="410">
        <v>0.7</v>
      </c>
      <c r="AI954" s="410">
        <v>81.900000000000006</v>
      </c>
      <c r="AJ954" s="410">
        <v>82.6</v>
      </c>
      <c r="AK954" s="410">
        <v>7.57</v>
      </c>
      <c r="AL954" s="412">
        <v>8.0000000000000002E-3</v>
      </c>
      <c r="AM954" s="127" t="s">
        <v>17433</v>
      </c>
      <c r="AN954" s="383" t="s">
        <v>17434</v>
      </c>
      <c r="AO954" s="383"/>
      <c r="AP954" s="383"/>
      <c r="AQ954" s="410" t="s">
        <v>17435</v>
      </c>
      <c r="AR954" s="389"/>
    </row>
    <row r="955" spans="1:44" ht="15.75" thickBot="1" x14ac:dyDescent="0.3">
      <c r="A955" s="409" t="s">
        <v>17426</v>
      </c>
      <c r="B955" s="410">
        <v>598</v>
      </c>
      <c r="C955" s="383"/>
      <c r="D955" s="383"/>
      <c r="E955" s="383"/>
      <c r="F955" s="383"/>
      <c r="G955" s="383"/>
      <c r="H955" s="383"/>
      <c r="I955" s="383"/>
      <c r="J955" s="383"/>
      <c r="K955" s="410" t="s">
        <v>17427</v>
      </c>
      <c r="L955" s="410" t="s">
        <v>17428</v>
      </c>
      <c r="M955" s="410" t="s">
        <v>17328</v>
      </c>
      <c r="N955" s="383"/>
      <c r="O955" s="383"/>
      <c r="P955" s="383"/>
      <c r="Q955" s="410" t="s">
        <v>17429</v>
      </c>
      <c r="R955" s="410" t="s">
        <v>17430</v>
      </c>
      <c r="S955" s="383"/>
      <c r="T955" s="383"/>
      <c r="U955" s="410" t="s">
        <v>17200</v>
      </c>
      <c r="V955" s="383"/>
      <c r="W955" s="383"/>
      <c r="X955" s="383"/>
      <c r="Y955" s="411">
        <v>39765</v>
      </c>
      <c r="Z955" s="410">
        <v>92.86</v>
      </c>
      <c r="AA955" s="410">
        <v>599.98</v>
      </c>
      <c r="AB955" s="383"/>
      <c r="AC955" s="383"/>
      <c r="AD955" s="383"/>
      <c r="AE955" s="383"/>
      <c r="AF955" s="410" t="s">
        <v>17431</v>
      </c>
      <c r="AG955" s="410" t="s">
        <v>17432</v>
      </c>
      <c r="AH955" s="410">
        <v>10.050000000000001</v>
      </c>
      <c r="AI955" s="410">
        <v>235.7</v>
      </c>
      <c r="AJ955" s="410">
        <v>245.75</v>
      </c>
      <c r="AK955" s="410">
        <v>8.3000000000000007</v>
      </c>
      <c r="AL955" s="412">
        <v>4.1000000000000002E-2</v>
      </c>
      <c r="AM955" s="127" t="s">
        <v>17433</v>
      </c>
      <c r="AN955" s="383" t="s">
        <v>17434</v>
      </c>
      <c r="AO955" s="383"/>
      <c r="AP955" s="383"/>
      <c r="AQ955" s="410" t="s">
        <v>17435</v>
      </c>
      <c r="AR955" s="389"/>
    </row>
    <row r="956" spans="1:44" ht="15.75" thickBot="1" x14ac:dyDescent="0.3">
      <c r="A956" s="409" t="s">
        <v>17426</v>
      </c>
      <c r="B956" s="410">
        <v>598</v>
      </c>
      <c r="C956" s="383"/>
      <c r="D956" s="383"/>
      <c r="E956" s="383"/>
      <c r="F956" s="383"/>
      <c r="G956" s="383"/>
      <c r="H956" s="383"/>
      <c r="I956" s="383"/>
      <c r="J956" s="383"/>
      <c r="K956" s="410" t="s">
        <v>17427</v>
      </c>
      <c r="L956" s="410" t="s">
        <v>17428</v>
      </c>
      <c r="M956" s="410" t="s">
        <v>17328</v>
      </c>
      <c r="N956" s="383"/>
      <c r="O956" s="383"/>
      <c r="P956" s="383"/>
      <c r="Q956" s="410" t="s">
        <v>17429</v>
      </c>
      <c r="R956" s="410" t="s">
        <v>17430</v>
      </c>
      <c r="S956" s="383"/>
      <c r="T956" s="383"/>
      <c r="U956" s="410" t="s">
        <v>17200</v>
      </c>
      <c r="V956" s="383"/>
      <c r="W956" s="383"/>
      <c r="X956" s="383"/>
      <c r="Y956" s="411">
        <v>39765</v>
      </c>
      <c r="Z956" s="410">
        <v>92.86</v>
      </c>
      <c r="AA956" s="410">
        <v>599.98</v>
      </c>
      <c r="AB956" s="383"/>
      <c r="AC956" s="383"/>
      <c r="AD956" s="383"/>
      <c r="AE956" s="383"/>
      <c r="AF956" s="410" t="s">
        <v>17436</v>
      </c>
      <c r="AG956" s="410" t="s">
        <v>17432</v>
      </c>
      <c r="AH956" s="410">
        <v>44.7</v>
      </c>
      <c r="AI956" s="410">
        <v>623.79999999999995</v>
      </c>
      <c r="AJ956" s="410">
        <v>668.5</v>
      </c>
      <c r="AK956" s="410">
        <v>13.8</v>
      </c>
      <c r="AL956" s="412">
        <v>6.7000000000000004E-2</v>
      </c>
      <c r="AM956" s="127" t="s">
        <v>17433</v>
      </c>
      <c r="AN956" s="383" t="s">
        <v>17434</v>
      </c>
      <c r="AO956" s="383"/>
      <c r="AP956" s="383"/>
      <c r="AQ956" s="410" t="s">
        <v>17435</v>
      </c>
      <c r="AR956" s="389"/>
    </row>
    <row r="957" spans="1:44" ht="15.75" thickBot="1" x14ac:dyDescent="0.3">
      <c r="A957" s="409" t="s">
        <v>17426</v>
      </c>
      <c r="B957" s="410">
        <v>598</v>
      </c>
      <c r="C957" s="383"/>
      <c r="D957" s="383"/>
      <c r="E957" s="383"/>
      <c r="F957" s="383"/>
      <c r="G957" s="383"/>
      <c r="H957" s="383"/>
      <c r="I957" s="383"/>
      <c r="J957" s="383"/>
      <c r="K957" s="410" t="s">
        <v>17427</v>
      </c>
      <c r="L957" s="410" t="s">
        <v>17428</v>
      </c>
      <c r="M957" s="410" t="s">
        <v>17328</v>
      </c>
      <c r="N957" s="383"/>
      <c r="O957" s="383"/>
      <c r="P957" s="383"/>
      <c r="Q957" s="410" t="s">
        <v>17429</v>
      </c>
      <c r="R957" s="410" t="s">
        <v>17430</v>
      </c>
      <c r="S957" s="383"/>
      <c r="T957" s="383"/>
      <c r="U957" s="410" t="s">
        <v>17200</v>
      </c>
      <c r="V957" s="383"/>
      <c r="W957" s="383"/>
      <c r="X957" s="383"/>
      <c r="Y957" s="411">
        <v>39765</v>
      </c>
      <c r="Z957" s="410">
        <v>92.86</v>
      </c>
      <c r="AA957" s="410">
        <v>599.98</v>
      </c>
      <c r="AB957" s="383"/>
      <c r="AC957" s="383"/>
      <c r="AD957" s="383"/>
      <c r="AE957" s="383"/>
      <c r="AF957" s="410" t="s">
        <v>17437</v>
      </c>
      <c r="AG957" s="410" t="s">
        <v>17432</v>
      </c>
      <c r="AH957" s="410">
        <v>1.9</v>
      </c>
      <c r="AI957" s="410">
        <v>84.4</v>
      </c>
      <c r="AJ957" s="410">
        <v>86.3</v>
      </c>
      <c r="AK957" s="410">
        <v>7.68</v>
      </c>
      <c r="AL957" s="412">
        <v>2.1999999999999999E-2</v>
      </c>
      <c r="AM957" s="127" t="s">
        <v>17433</v>
      </c>
      <c r="AN957" s="383" t="s">
        <v>17434</v>
      </c>
      <c r="AO957" s="383"/>
      <c r="AP957" s="383"/>
      <c r="AQ957" s="410" t="s">
        <v>17435</v>
      </c>
      <c r="AR957" s="389"/>
    </row>
    <row r="958" spans="1:44" ht="15.75" thickBot="1" x14ac:dyDescent="0.3">
      <c r="A958" s="409" t="s">
        <v>17426</v>
      </c>
      <c r="B958" s="410">
        <v>598</v>
      </c>
      <c r="C958" s="383"/>
      <c r="D958" s="383"/>
      <c r="E958" s="383"/>
      <c r="F958" s="383"/>
      <c r="G958" s="383"/>
      <c r="H958" s="383"/>
      <c r="I958" s="383"/>
      <c r="J958" s="383"/>
      <c r="K958" s="410" t="s">
        <v>17427</v>
      </c>
      <c r="L958" s="410" t="s">
        <v>17428</v>
      </c>
      <c r="M958" s="410" t="s">
        <v>17328</v>
      </c>
      <c r="N958" s="383"/>
      <c r="O958" s="383"/>
      <c r="P958" s="383"/>
      <c r="Q958" s="410" t="s">
        <v>17429</v>
      </c>
      <c r="R958" s="410" t="s">
        <v>17430</v>
      </c>
      <c r="S958" s="383"/>
      <c r="T958" s="383"/>
      <c r="U958" s="410" t="s">
        <v>17200</v>
      </c>
      <c r="V958" s="383"/>
      <c r="W958" s="383"/>
      <c r="X958" s="383"/>
      <c r="Y958" s="411">
        <v>39765</v>
      </c>
      <c r="Z958" s="410">
        <v>92.86</v>
      </c>
      <c r="AA958" s="410">
        <v>600.5</v>
      </c>
      <c r="AB958" s="383"/>
      <c r="AC958" s="383"/>
      <c r="AD958" s="383"/>
      <c r="AE958" s="383"/>
      <c r="AF958" s="410" t="s">
        <v>17431</v>
      </c>
      <c r="AG958" s="410" t="s">
        <v>17432</v>
      </c>
      <c r="AH958" s="410">
        <v>9.7899999999999991</v>
      </c>
      <c r="AI958" s="410">
        <v>233.98</v>
      </c>
      <c r="AJ958" s="410">
        <v>243.77</v>
      </c>
      <c r="AK958" s="410">
        <v>8.31</v>
      </c>
      <c r="AL958" s="412">
        <v>0.04</v>
      </c>
      <c r="AM958" s="127" t="s">
        <v>17433</v>
      </c>
      <c r="AN958" s="383" t="s">
        <v>17434</v>
      </c>
      <c r="AO958" s="383"/>
      <c r="AP958" s="383"/>
      <c r="AQ958" s="410" t="s">
        <v>17435</v>
      </c>
      <c r="AR958" s="389"/>
    </row>
    <row r="959" spans="1:44" ht="15.75" thickBot="1" x14ac:dyDescent="0.3">
      <c r="A959" s="409" t="s">
        <v>17426</v>
      </c>
      <c r="B959" s="410">
        <v>598</v>
      </c>
      <c r="C959" s="383"/>
      <c r="D959" s="383"/>
      <c r="E959" s="383"/>
      <c r="F959" s="383"/>
      <c r="G959" s="383"/>
      <c r="H959" s="383"/>
      <c r="I959" s="383"/>
      <c r="J959" s="383"/>
      <c r="K959" s="410" t="s">
        <v>17427</v>
      </c>
      <c r="L959" s="410" t="s">
        <v>17428</v>
      </c>
      <c r="M959" s="410" t="s">
        <v>17328</v>
      </c>
      <c r="N959" s="383"/>
      <c r="O959" s="383"/>
      <c r="P959" s="383"/>
      <c r="Q959" s="410" t="s">
        <v>17429</v>
      </c>
      <c r="R959" s="410" t="s">
        <v>17430</v>
      </c>
      <c r="S959" s="383"/>
      <c r="T959" s="383"/>
      <c r="U959" s="410" t="s">
        <v>17200</v>
      </c>
      <c r="V959" s="383"/>
      <c r="W959" s="383"/>
      <c r="X959" s="383"/>
      <c r="Y959" s="411">
        <v>39765</v>
      </c>
      <c r="Z959" s="410">
        <v>92.86</v>
      </c>
      <c r="AA959" s="410">
        <v>600.5</v>
      </c>
      <c r="AB959" s="383"/>
      <c r="AC959" s="383"/>
      <c r="AD959" s="383"/>
      <c r="AE959" s="383"/>
      <c r="AF959" s="410" t="s">
        <v>17436</v>
      </c>
      <c r="AG959" s="410" t="s">
        <v>17432</v>
      </c>
      <c r="AH959" s="410">
        <v>103.8</v>
      </c>
      <c r="AI959" s="410">
        <v>653.6</v>
      </c>
      <c r="AJ959" s="410">
        <v>757.4</v>
      </c>
      <c r="AK959" s="410">
        <v>13.99</v>
      </c>
      <c r="AL959" s="412">
        <v>0.13700000000000001</v>
      </c>
      <c r="AM959" s="127" t="s">
        <v>17433</v>
      </c>
      <c r="AN959" s="383" t="s">
        <v>17434</v>
      </c>
      <c r="AO959" s="383"/>
      <c r="AP959" s="383"/>
      <c r="AQ959" s="410" t="s">
        <v>17435</v>
      </c>
      <c r="AR959" s="389"/>
    </row>
    <row r="960" spans="1:44" ht="15.75" thickBot="1" x14ac:dyDescent="0.3">
      <c r="A960" s="409" t="s">
        <v>17426</v>
      </c>
      <c r="B960" s="410">
        <v>598</v>
      </c>
      <c r="C960" s="383"/>
      <c r="D960" s="383"/>
      <c r="E960" s="383"/>
      <c r="F960" s="383"/>
      <c r="G960" s="383"/>
      <c r="H960" s="383"/>
      <c r="I960" s="383"/>
      <c r="J960" s="383"/>
      <c r="K960" s="410" t="s">
        <v>17427</v>
      </c>
      <c r="L960" s="410" t="s">
        <v>17428</v>
      </c>
      <c r="M960" s="410" t="s">
        <v>17328</v>
      </c>
      <c r="N960" s="383"/>
      <c r="O960" s="383"/>
      <c r="P960" s="383"/>
      <c r="Q960" s="410" t="s">
        <v>17429</v>
      </c>
      <c r="R960" s="410" t="s">
        <v>17430</v>
      </c>
      <c r="S960" s="383"/>
      <c r="T960" s="383"/>
      <c r="U960" s="410" t="s">
        <v>17200</v>
      </c>
      <c r="V960" s="383"/>
      <c r="W960" s="383"/>
      <c r="X960" s="383"/>
      <c r="Y960" s="411">
        <v>39765</v>
      </c>
      <c r="Z960" s="410">
        <v>92.86</v>
      </c>
      <c r="AA960" s="410">
        <v>600.5</v>
      </c>
      <c r="AB960" s="383"/>
      <c r="AC960" s="383"/>
      <c r="AD960" s="383"/>
      <c r="AE960" s="383"/>
      <c r="AF960" s="410" t="s">
        <v>17437</v>
      </c>
      <c r="AG960" s="410" t="s">
        <v>17432</v>
      </c>
      <c r="AH960" s="410">
        <v>1.1000000000000001</v>
      </c>
      <c r="AI960" s="410">
        <v>88.9</v>
      </c>
      <c r="AJ960" s="410">
        <v>90</v>
      </c>
      <c r="AK960" s="410">
        <v>7.68</v>
      </c>
      <c r="AL960" s="412">
        <v>1.2E-2</v>
      </c>
      <c r="AM960" s="127" t="s">
        <v>17433</v>
      </c>
      <c r="AN960" s="383" t="s">
        <v>17434</v>
      </c>
      <c r="AO960" s="383"/>
      <c r="AP960" s="383"/>
      <c r="AQ960" s="410" t="s">
        <v>17435</v>
      </c>
      <c r="AR960" s="389"/>
    </row>
    <row r="961" spans="1:44" ht="15.75" thickBot="1" x14ac:dyDescent="0.3">
      <c r="A961" s="409" t="s">
        <v>17426</v>
      </c>
      <c r="B961" s="410">
        <v>598</v>
      </c>
      <c r="C961" s="383"/>
      <c r="D961" s="383"/>
      <c r="E961" s="383"/>
      <c r="F961" s="383"/>
      <c r="G961" s="383"/>
      <c r="H961" s="383"/>
      <c r="I961" s="383"/>
      <c r="J961" s="383"/>
      <c r="K961" s="410" t="s">
        <v>17427</v>
      </c>
      <c r="L961" s="410" t="s">
        <v>17428</v>
      </c>
      <c r="M961" s="410" t="s">
        <v>17328</v>
      </c>
      <c r="N961" s="383"/>
      <c r="O961" s="383"/>
      <c r="P961" s="383"/>
      <c r="Q961" s="410" t="s">
        <v>17429</v>
      </c>
      <c r="R961" s="410" t="s">
        <v>17430</v>
      </c>
      <c r="S961" s="383"/>
      <c r="T961" s="383"/>
      <c r="U961" s="410" t="s">
        <v>17200</v>
      </c>
      <c r="V961" s="383"/>
      <c r="W961" s="383"/>
      <c r="X961" s="383"/>
      <c r="Y961" s="411">
        <v>39765</v>
      </c>
      <c r="Z961" s="410">
        <v>92.86</v>
      </c>
      <c r="AA961" s="410">
        <v>601.13</v>
      </c>
      <c r="AB961" s="383"/>
      <c r="AC961" s="383"/>
      <c r="AD961" s="383"/>
      <c r="AE961" s="383"/>
      <c r="AF961" s="410" t="s">
        <v>17431</v>
      </c>
      <c r="AG961" s="410" t="s">
        <v>17432</v>
      </c>
      <c r="AH961" s="410">
        <v>11.71</v>
      </c>
      <c r="AI961" s="410">
        <v>251.35</v>
      </c>
      <c r="AJ961" s="410">
        <v>263.06</v>
      </c>
      <c r="AK961" s="410">
        <v>8.5</v>
      </c>
      <c r="AL961" s="412">
        <v>4.4999999999999998E-2</v>
      </c>
      <c r="AM961" s="127" t="s">
        <v>17433</v>
      </c>
      <c r="AN961" s="383" t="s">
        <v>17434</v>
      </c>
      <c r="AO961" s="383"/>
      <c r="AP961" s="383"/>
      <c r="AQ961" s="410" t="s">
        <v>17435</v>
      </c>
      <c r="AR961" s="389"/>
    </row>
    <row r="962" spans="1:44" ht="15.75" thickBot="1" x14ac:dyDescent="0.3">
      <c r="A962" s="409" t="s">
        <v>17426</v>
      </c>
      <c r="B962" s="410">
        <v>598</v>
      </c>
      <c r="C962" s="383"/>
      <c r="D962" s="383"/>
      <c r="E962" s="383"/>
      <c r="F962" s="383"/>
      <c r="G962" s="383"/>
      <c r="H962" s="383"/>
      <c r="I962" s="383"/>
      <c r="J962" s="383"/>
      <c r="K962" s="410" t="s">
        <v>17427</v>
      </c>
      <c r="L962" s="410" t="s">
        <v>17428</v>
      </c>
      <c r="M962" s="410" t="s">
        <v>17328</v>
      </c>
      <c r="N962" s="383"/>
      <c r="O962" s="383"/>
      <c r="P962" s="383"/>
      <c r="Q962" s="410" t="s">
        <v>17429</v>
      </c>
      <c r="R962" s="410" t="s">
        <v>17430</v>
      </c>
      <c r="S962" s="383"/>
      <c r="T962" s="383"/>
      <c r="U962" s="410" t="s">
        <v>17200</v>
      </c>
      <c r="V962" s="383"/>
      <c r="W962" s="383"/>
      <c r="X962" s="383"/>
      <c r="Y962" s="411">
        <v>39765</v>
      </c>
      <c r="Z962" s="410">
        <v>92.86</v>
      </c>
      <c r="AA962" s="410">
        <v>601.13</v>
      </c>
      <c r="AB962" s="383"/>
      <c r="AC962" s="383"/>
      <c r="AD962" s="383"/>
      <c r="AE962" s="383"/>
      <c r="AF962" s="410" t="s">
        <v>17436</v>
      </c>
      <c r="AG962" s="410" t="s">
        <v>17432</v>
      </c>
      <c r="AH962" s="410">
        <v>56.3</v>
      </c>
      <c r="AI962" s="410">
        <v>796.5</v>
      </c>
      <c r="AJ962" s="410">
        <v>852.8</v>
      </c>
      <c r="AK962" s="410">
        <v>13.75</v>
      </c>
      <c r="AL962" s="412">
        <v>6.6000000000000003E-2</v>
      </c>
      <c r="AM962" s="127" t="s">
        <v>17433</v>
      </c>
      <c r="AN962" s="383" t="s">
        <v>17434</v>
      </c>
      <c r="AO962" s="383"/>
      <c r="AP962" s="383"/>
      <c r="AQ962" s="410" t="s">
        <v>17435</v>
      </c>
      <c r="AR962" s="389"/>
    </row>
    <row r="963" spans="1:44" ht="15.75" thickBot="1" x14ac:dyDescent="0.3">
      <c r="A963" s="409" t="s">
        <v>17426</v>
      </c>
      <c r="B963" s="410">
        <v>598</v>
      </c>
      <c r="C963" s="383"/>
      <c r="D963" s="383"/>
      <c r="E963" s="383"/>
      <c r="F963" s="383"/>
      <c r="G963" s="383"/>
      <c r="H963" s="383"/>
      <c r="I963" s="383"/>
      <c r="J963" s="383"/>
      <c r="K963" s="410" t="s">
        <v>17427</v>
      </c>
      <c r="L963" s="410" t="s">
        <v>17428</v>
      </c>
      <c r="M963" s="410" t="s">
        <v>17328</v>
      </c>
      <c r="N963" s="383"/>
      <c r="O963" s="383"/>
      <c r="P963" s="383"/>
      <c r="Q963" s="410" t="s">
        <v>17429</v>
      </c>
      <c r="R963" s="410" t="s">
        <v>17430</v>
      </c>
      <c r="S963" s="383"/>
      <c r="T963" s="383"/>
      <c r="U963" s="410" t="s">
        <v>17200</v>
      </c>
      <c r="V963" s="383"/>
      <c r="W963" s="383"/>
      <c r="X963" s="383"/>
      <c r="Y963" s="411">
        <v>39765</v>
      </c>
      <c r="Z963" s="410">
        <v>92.86</v>
      </c>
      <c r="AA963" s="410">
        <v>601.13</v>
      </c>
      <c r="AB963" s="383"/>
      <c r="AC963" s="383"/>
      <c r="AD963" s="383"/>
      <c r="AE963" s="383"/>
      <c r="AF963" s="410" t="s">
        <v>17437</v>
      </c>
      <c r="AG963" s="410" t="s">
        <v>17432</v>
      </c>
      <c r="AH963" s="410">
        <v>16.5</v>
      </c>
      <c r="AI963" s="410">
        <v>82.3</v>
      </c>
      <c r="AJ963" s="410">
        <v>98.8</v>
      </c>
      <c r="AK963" s="410">
        <v>7.66</v>
      </c>
      <c r="AL963" s="412">
        <v>0.16700000000000001</v>
      </c>
      <c r="AM963" s="127" t="s">
        <v>17433</v>
      </c>
      <c r="AN963" s="383" t="s">
        <v>17434</v>
      </c>
      <c r="AO963" s="383"/>
      <c r="AP963" s="383"/>
      <c r="AQ963" s="410" t="s">
        <v>17435</v>
      </c>
      <c r="AR963" s="389"/>
    </row>
    <row r="964" spans="1:44" ht="15.75" thickBot="1" x14ac:dyDescent="0.3">
      <c r="A964" s="409" t="s">
        <v>17426</v>
      </c>
      <c r="B964" s="410">
        <v>598</v>
      </c>
      <c r="C964" s="383"/>
      <c r="D964" s="383"/>
      <c r="E964" s="383"/>
      <c r="F964" s="383"/>
      <c r="G964" s="383"/>
      <c r="H964" s="383"/>
      <c r="I964" s="383"/>
      <c r="J964" s="383"/>
      <c r="K964" s="410" t="s">
        <v>17427</v>
      </c>
      <c r="L964" s="410" t="s">
        <v>17428</v>
      </c>
      <c r="M964" s="410" t="s">
        <v>17328</v>
      </c>
      <c r="N964" s="383"/>
      <c r="O964" s="383"/>
      <c r="P964" s="383"/>
      <c r="Q964" s="410" t="s">
        <v>17429</v>
      </c>
      <c r="R964" s="410" t="s">
        <v>17430</v>
      </c>
      <c r="S964" s="383"/>
      <c r="T964" s="383"/>
      <c r="U964" s="410" t="s">
        <v>17200</v>
      </c>
      <c r="V964" s="383"/>
      <c r="W964" s="383"/>
      <c r="X964" s="383"/>
      <c r="Y964" s="411">
        <v>39771</v>
      </c>
      <c r="Z964" s="410">
        <v>92.86</v>
      </c>
      <c r="AA964" s="410">
        <v>599.63</v>
      </c>
      <c r="AB964" s="383"/>
      <c r="AC964" s="383"/>
      <c r="AD964" s="383"/>
      <c r="AE964" s="383"/>
      <c r="AF964" s="410" t="s">
        <v>17431</v>
      </c>
      <c r="AG964" s="410" t="s">
        <v>17432</v>
      </c>
      <c r="AH964" s="410">
        <v>5.19</v>
      </c>
      <c r="AI964" s="410">
        <v>207.21</v>
      </c>
      <c r="AJ964" s="410">
        <v>211.97</v>
      </c>
      <c r="AK964" s="410">
        <v>8.3800000000000008</v>
      </c>
      <c r="AL964" s="412">
        <v>2.4E-2</v>
      </c>
      <c r="AM964" s="127" t="s">
        <v>17433</v>
      </c>
      <c r="AN964" s="383" t="s">
        <v>17434</v>
      </c>
      <c r="AO964" s="383"/>
      <c r="AP964" s="383"/>
      <c r="AQ964" s="410" t="s">
        <v>17435</v>
      </c>
      <c r="AR964" s="389"/>
    </row>
    <row r="965" spans="1:44" ht="15.75" thickBot="1" x14ac:dyDescent="0.3">
      <c r="A965" s="409" t="s">
        <v>17426</v>
      </c>
      <c r="B965" s="410">
        <v>598</v>
      </c>
      <c r="C965" s="383"/>
      <c r="D965" s="383"/>
      <c r="E965" s="383"/>
      <c r="F965" s="383"/>
      <c r="G965" s="383"/>
      <c r="H965" s="383"/>
      <c r="I965" s="383"/>
      <c r="J965" s="383"/>
      <c r="K965" s="410" t="s">
        <v>17427</v>
      </c>
      <c r="L965" s="410" t="s">
        <v>17428</v>
      </c>
      <c r="M965" s="410" t="s">
        <v>17328</v>
      </c>
      <c r="N965" s="383"/>
      <c r="O965" s="383"/>
      <c r="P965" s="383"/>
      <c r="Q965" s="410" t="s">
        <v>17429</v>
      </c>
      <c r="R965" s="410" t="s">
        <v>17430</v>
      </c>
      <c r="S965" s="383"/>
      <c r="T965" s="383"/>
      <c r="U965" s="410" t="s">
        <v>17200</v>
      </c>
      <c r="V965" s="383"/>
      <c r="W965" s="383"/>
      <c r="X965" s="383"/>
      <c r="Y965" s="411">
        <v>39771</v>
      </c>
      <c r="Z965" s="410">
        <v>92.86</v>
      </c>
      <c r="AA965" s="410">
        <v>599.63</v>
      </c>
      <c r="AB965" s="383"/>
      <c r="AC965" s="383"/>
      <c r="AD965" s="383"/>
      <c r="AE965" s="383"/>
      <c r="AF965" s="410" t="s">
        <v>17436</v>
      </c>
      <c r="AG965" s="410" t="s">
        <v>17432</v>
      </c>
      <c r="AH965" s="410">
        <v>16.399999999999999</v>
      </c>
      <c r="AI965" s="410">
        <v>424.5</v>
      </c>
      <c r="AJ965" s="410">
        <v>440.3</v>
      </c>
      <c r="AK965" s="410">
        <v>13.61</v>
      </c>
      <c r="AL965" s="412">
        <v>3.6999999999999998E-2</v>
      </c>
      <c r="AM965" s="127" t="s">
        <v>17433</v>
      </c>
      <c r="AN965" s="383" t="s">
        <v>17434</v>
      </c>
      <c r="AO965" s="383"/>
      <c r="AP965" s="383"/>
      <c r="AQ965" s="410" t="s">
        <v>17435</v>
      </c>
      <c r="AR965" s="389"/>
    </row>
    <row r="966" spans="1:44" ht="15.75" thickBot="1" x14ac:dyDescent="0.3">
      <c r="A966" s="409" t="s">
        <v>17426</v>
      </c>
      <c r="B966" s="410">
        <v>598</v>
      </c>
      <c r="C966" s="383"/>
      <c r="D966" s="383"/>
      <c r="E966" s="383"/>
      <c r="F966" s="383"/>
      <c r="G966" s="383"/>
      <c r="H966" s="383"/>
      <c r="I966" s="383"/>
      <c r="J966" s="383"/>
      <c r="K966" s="410" t="s">
        <v>17427</v>
      </c>
      <c r="L966" s="410" t="s">
        <v>17428</v>
      </c>
      <c r="M966" s="410" t="s">
        <v>17328</v>
      </c>
      <c r="N966" s="383"/>
      <c r="O966" s="383"/>
      <c r="P966" s="383"/>
      <c r="Q966" s="410" t="s">
        <v>17429</v>
      </c>
      <c r="R966" s="410" t="s">
        <v>17430</v>
      </c>
      <c r="S966" s="383"/>
      <c r="T966" s="383"/>
      <c r="U966" s="410" t="s">
        <v>17200</v>
      </c>
      <c r="V966" s="383"/>
      <c r="W966" s="383"/>
      <c r="X966" s="383"/>
      <c r="Y966" s="411">
        <v>39771</v>
      </c>
      <c r="Z966" s="410">
        <v>92.86</v>
      </c>
      <c r="AA966" s="410">
        <v>599.63</v>
      </c>
      <c r="AB966" s="383"/>
      <c r="AC966" s="383"/>
      <c r="AD966" s="383"/>
      <c r="AE966" s="383"/>
      <c r="AF966" s="410" t="s">
        <v>17437</v>
      </c>
      <c r="AG966" s="410" t="s">
        <v>17432</v>
      </c>
      <c r="AH966" s="410">
        <v>0.1</v>
      </c>
      <c r="AI966" s="410">
        <v>107.4</v>
      </c>
      <c r="AJ966" s="410">
        <v>108.1</v>
      </c>
      <c r="AK966" s="410">
        <v>7.66</v>
      </c>
      <c r="AL966" s="412">
        <v>1E-3</v>
      </c>
      <c r="AM966" s="127" t="s">
        <v>17433</v>
      </c>
      <c r="AN966" s="383" t="s">
        <v>17434</v>
      </c>
      <c r="AO966" s="383"/>
      <c r="AP966" s="383"/>
      <c r="AQ966" s="410" t="s">
        <v>17435</v>
      </c>
      <c r="AR966" s="389"/>
    </row>
    <row r="967" spans="1:44" ht="15.75" thickBot="1" x14ac:dyDescent="0.3">
      <c r="A967" s="409" t="s">
        <v>17426</v>
      </c>
      <c r="B967" s="410">
        <v>598</v>
      </c>
      <c r="C967" s="383"/>
      <c r="D967" s="383"/>
      <c r="E967" s="383"/>
      <c r="F967" s="383"/>
      <c r="G967" s="383"/>
      <c r="H967" s="383"/>
      <c r="I967" s="383"/>
      <c r="J967" s="383"/>
      <c r="K967" s="410" t="s">
        <v>17427</v>
      </c>
      <c r="L967" s="410" t="s">
        <v>17428</v>
      </c>
      <c r="M967" s="410" t="s">
        <v>17328</v>
      </c>
      <c r="N967" s="383"/>
      <c r="O967" s="383"/>
      <c r="P967" s="383"/>
      <c r="Q967" s="410" t="s">
        <v>17429</v>
      </c>
      <c r="R967" s="410" t="s">
        <v>17430</v>
      </c>
      <c r="S967" s="383"/>
      <c r="T967" s="383"/>
      <c r="U967" s="410" t="s">
        <v>17200</v>
      </c>
      <c r="V967" s="383"/>
      <c r="W967" s="383"/>
      <c r="X967" s="383"/>
      <c r="Y967" s="411">
        <v>39771</v>
      </c>
      <c r="Z967" s="410">
        <v>92.86</v>
      </c>
      <c r="AA967" s="410">
        <v>599.44000000000005</v>
      </c>
      <c r="AB967" s="383"/>
      <c r="AC967" s="383"/>
      <c r="AD967" s="383"/>
      <c r="AE967" s="383"/>
      <c r="AF967" s="410" t="s">
        <v>17431</v>
      </c>
      <c r="AG967" s="410" t="s">
        <v>17432</v>
      </c>
      <c r="AH967" s="410">
        <v>8.52</v>
      </c>
      <c r="AI967" s="410">
        <v>242.5</v>
      </c>
      <c r="AJ967" s="410">
        <v>250.3</v>
      </c>
      <c r="AK967" s="410">
        <v>8.19</v>
      </c>
      <c r="AL967" s="412">
        <v>3.4000000000000002E-2</v>
      </c>
      <c r="AM967" s="127" t="s">
        <v>17433</v>
      </c>
      <c r="AN967" s="383" t="s">
        <v>17434</v>
      </c>
      <c r="AO967" s="383"/>
      <c r="AP967" s="383"/>
      <c r="AQ967" s="410" t="s">
        <v>17435</v>
      </c>
      <c r="AR967" s="389"/>
    </row>
    <row r="968" spans="1:44" ht="15.75" thickBot="1" x14ac:dyDescent="0.3">
      <c r="A968" s="409" t="s">
        <v>17426</v>
      </c>
      <c r="B968" s="410">
        <v>598</v>
      </c>
      <c r="C968" s="383"/>
      <c r="D968" s="383"/>
      <c r="E968" s="383"/>
      <c r="F968" s="383"/>
      <c r="G968" s="383"/>
      <c r="H968" s="383"/>
      <c r="I968" s="383"/>
      <c r="J968" s="383"/>
      <c r="K968" s="410" t="s">
        <v>17427</v>
      </c>
      <c r="L968" s="410" t="s">
        <v>17428</v>
      </c>
      <c r="M968" s="410" t="s">
        <v>17328</v>
      </c>
      <c r="N968" s="383"/>
      <c r="O968" s="383"/>
      <c r="P968" s="383"/>
      <c r="Q968" s="410" t="s">
        <v>17429</v>
      </c>
      <c r="R968" s="410" t="s">
        <v>17430</v>
      </c>
      <c r="S968" s="383"/>
      <c r="T968" s="383"/>
      <c r="U968" s="410" t="s">
        <v>17200</v>
      </c>
      <c r="V968" s="383"/>
      <c r="W968" s="383"/>
      <c r="X968" s="383"/>
      <c r="Y968" s="411">
        <v>39771</v>
      </c>
      <c r="Z968" s="410">
        <v>92.86</v>
      </c>
      <c r="AA968" s="410">
        <v>599.44000000000005</v>
      </c>
      <c r="AB968" s="383"/>
      <c r="AC968" s="383"/>
      <c r="AD968" s="383"/>
      <c r="AE968" s="383"/>
      <c r="AF968" s="410" t="s">
        <v>17436</v>
      </c>
      <c r="AG968" s="410" t="s">
        <v>17432</v>
      </c>
      <c r="AH968" s="410">
        <v>56.9</v>
      </c>
      <c r="AI968" s="410">
        <v>774.7</v>
      </c>
      <c r="AJ968" s="410">
        <v>830.9</v>
      </c>
      <c r="AK968" s="410">
        <v>12.19</v>
      </c>
      <c r="AL968" s="412">
        <v>6.8000000000000005E-2</v>
      </c>
      <c r="AM968" s="127" t="s">
        <v>17433</v>
      </c>
      <c r="AN968" s="383" t="s">
        <v>17434</v>
      </c>
      <c r="AO968" s="383"/>
      <c r="AP968" s="383"/>
      <c r="AQ968" s="410" t="s">
        <v>17435</v>
      </c>
      <c r="AR968" s="389"/>
    </row>
    <row r="969" spans="1:44" ht="15.75" thickBot="1" x14ac:dyDescent="0.3">
      <c r="A969" s="409" t="s">
        <v>17426</v>
      </c>
      <c r="B969" s="410">
        <v>598</v>
      </c>
      <c r="C969" s="383"/>
      <c r="D969" s="383"/>
      <c r="E969" s="383"/>
      <c r="F969" s="383"/>
      <c r="G969" s="383"/>
      <c r="H969" s="383"/>
      <c r="I969" s="383"/>
      <c r="J969" s="383"/>
      <c r="K969" s="410" t="s">
        <v>17427</v>
      </c>
      <c r="L969" s="410" t="s">
        <v>17428</v>
      </c>
      <c r="M969" s="410" t="s">
        <v>17328</v>
      </c>
      <c r="N969" s="383"/>
      <c r="O969" s="383"/>
      <c r="P969" s="383"/>
      <c r="Q969" s="410" t="s">
        <v>17429</v>
      </c>
      <c r="R969" s="410" t="s">
        <v>17430</v>
      </c>
      <c r="S969" s="383"/>
      <c r="T969" s="383"/>
      <c r="U969" s="410" t="s">
        <v>17200</v>
      </c>
      <c r="V969" s="383"/>
      <c r="W969" s="383"/>
      <c r="X969" s="383"/>
      <c r="Y969" s="411">
        <v>39771</v>
      </c>
      <c r="Z969" s="410">
        <v>92.86</v>
      </c>
      <c r="AA969" s="410">
        <v>599.44000000000005</v>
      </c>
      <c r="AB969" s="383"/>
      <c r="AC969" s="383"/>
      <c r="AD969" s="383"/>
      <c r="AE969" s="383"/>
      <c r="AF969" s="410" t="s">
        <v>17437</v>
      </c>
      <c r="AG969" s="410" t="s">
        <v>17432</v>
      </c>
      <c r="AH969" s="410">
        <v>0.1</v>
      </c>
      <c r="AI969" s="410">
        <v>100.7</v>
      </c>
      <c r="AJ969" s="410">
        <v>101.8</v>
      </c>
      <c r="AK969" s="410">
        <v>7.58</v>
      </c>
      <c r="AL969" s="412">
        <v>1E-3</v>
      </c>
      <c r="AM969" s="127" t="s">
        <v>17433</v>
      </c>
      <c r="AN969" s="383" t="s">
        <v>17434</v>
      </c>
      <c r="AO969" s="383"/>
      <c r="AP969" s="383"/>
      <c r="AQ969" s="410" t="s">
        <v>17435</v>
      </c>
      <c r="AR969" s="389"/>
    </row>
    <row r="970" spans="1:44" ht="15.75" thickBot="1" x14ac:dyDescent="0.3">
      <c r="A970" s="409" t="s">
        <v>17426</v>
      </c>
      <c r="B970" s="410">
        <v>598</v>
      </c>
      <c r="C970" s="383"/>
      <c r="D970" s="383"/>
      <c r="E970" s="383"/>
      <c r="F970" s="383"/>
      <c r="G970" s="383"/>
      <c r="H970" s="383"/>
      <c r="I970" s="383"/>
      <c r="J970" s="383"/>
      <c r="K970" s="410" t="s">
        <v>17427</v>
      </c>
      <c r="L970" s="410" t="s">
        <v>17428</v>
      </c>
      <c r="M970" s="410" t="s">
        <v>17328</v>
      </c>
      <c r="N970" s="383"/>
      <c r="O970" s="383"/>
      <c r="P970" s="383"/>
      <c r="Q970" s="410" t="s">
        <v>17429</v>
      </c>
      <c r="R970" s="410" t="s">
        <v>17430</v>
      </c>
      <c r="S970" s="383"/>
      <c r="T970" s="383"/>
      <c r="U970" s="410" t="s">
        <v>17200</v>
      </c>
      <c r="V970" s="383"/>
      <c r="W970" s="383"/>
      <c r="X970" s="383"/>
      <c r="Y970" s="411">
        <v>39771</v>
      </c>
      <c r="Z970" s="410">
        <v>92.86</v>
      </c>
      <c r="AA970" s="410">
        <v>598.25</v>
      </c>
      <c r="AB970" s="383"/>
      <c r="AC970" s="383"/>
      <c r="AD970" s="383"/>
      <c r="AE970" s="383"/>
      <c r="AF970" s="410" t="s">
        <v>17431</v>
      </c>
      <c r="AG970" s="410" t="s">
        <v>17432</v>
      </c>
      <c r="AH970" s="410">
        <v>8.07</v>
      </c>
      <c r="AI970" s="410">
        <v>242.43</v>
      </c>
      <c r="AJ970" s="410">
        <v>242.43</v>
      </c>
      <c r="AK970" s="410">
        <v>8.26</v>
      </c>
      <c r="AL970" s="412">
        <v>3.3000000000000002E-2</v>
      </c>
      <c r="AM970" s="127" t="s">
        <v>17433</v>
      </c>
      <c r="AN970" s="383" t="s">
        <v>17434</v>
      </c>
      <c r="AO970" s="383"/>
      <c r="AP970" s="383"/>
      <c r="AQ970" s="410" t="s">
        <v>17435</v>
      </c>
      <c r="AR970" s="389"/>
    </row>
    <row r="971" spans="1:44" ht="15.75" thickBot="1" x14ac:dyDescent="0.3">
      <c r="A971" s="409" t="s">
        <v>17426</v>
      </c>
      <c r="B971" s="410">
        <v>598</v>
      </c>
      <c r="C971" s="383"/>
      <c r="D971" s="383"/>
      <c r="E971" s="383"/>
      <c r="F971" s="383"/>
      <c r="G971" s="383"/>
      <c r="H971" s="383"/>
      <c r="I971" s="383"/>
      <c r="J971" s="383"/>
      <c r="K971" s="410" t="s">
        <v>17427</v>
      </c>
      <c r="L971" s="410" t="s">
        <v>17428</v>
      </c>
      <c r="M971" s="410" t="s">
        <v>17328</v>
      </c>
      <c r="N971" s="383"/>
      <c r="O971" s="383"/>
      <c r="P971" s="383"/>
      <c r="Q971" s="410" t="s">
        <v>17429</v>
      </c>
      <c r="R971" s="410" t="s">
        <v>17430</v>
      </c>
      <c r="S971" s="383"/>
      <c r="T971" s="383"/>
      <c r="U971" s="410" t="s">
        <v>17200</v>
      </c>
      <c r="V971" s="383"/>
      <c r="W971" s="383"/>
      <c r="X971" s="383"/>
      <c r="Y971" s="411">
        <v>39771</v>
      </c>
      <c r="Z971" s="410">
        <v>92.86</v>
      </c>
      <c r="AA971" s="410">
        <v>598.25</v>
      </c>
      <c r="AB971" s="383"/>
      <c r="AC971" s="383"/>
      <c r="AD971" s="383"/>
      <c r="AE971" s="383"/>
      <c r="AF971" s="410" t="s">
        <v>17436</v>
      </c>
      <c r="AG971" s="410" t="s">
        <v>17432</v>
      </c>
      <c r="AH971" s="410">
        <v>45.4</v>
      </c>
      <c r="AI971" s="410">
        <v>652.9</v>
      </c>
      <c r="AJ971" s="410">
        <v>696.6</v>
      </c>
      <c r="AK971" s="410">
        <v>14.11</v>
      </c>
      <c r="AL971" s="412">
        <v>6.5000000000000002E-2</v>
      </c>
      <c r="AM971" s="127" t="s">
        <v>17433</v>
      </c>
      <c r="AN971" s="383" t="s">
        <v>17434</v>
      </c>
      <c r="AO971" s="383"/>
      <c r="AP971" s="383"/>
      <c r="AQ971" s="410" t="s">
        <v>17435</v>
      </c>
      <c r="AR971" s="389"/>
    </row>
    <row r="972" spans="1:44" ht="15.75" thickBot="1" x14ac:dyDescent="0.3">
      <c r="A972" s="409" t="s">
        <v>17426</v>
      </c>
      <c r="B972" s="410">
        <v>598</v>
      </c>
      <c r="C972" s="383"/>
      <c r="D972" s="383"/>
      <c r="E972" s="383"/>
      <c r="F972" s="383"/>
      <c r="G972" s="383"/>
      <c r="H972" s="383"/>
      <c r="I972" s="383"/>
      <c r="J972" s="383"/>
      <c r="K972" s="410" t="s">
        <v>17427</v>
      </c>
      <c r="L972" s="410" t="s">
        <v>17428</v>
      </c>
      <c r="M972" s="410" t="s">
        <v>17328</v>
      </c>
      <c r="N972" s="383"/>
      <c r="O972" s="383"/>
      <c r="P972" s="383"/>
      <c r="Q972" s="410" t="s">
        <v>17429</v>
      </c>
      <c r="R972" s="410" t="s">
        <v>17430</v>
      </c>
      <c r="S972" s="383"/>
      <c r="T972" s="383"/>
      <c r="U972" s="410" t="s">
        <v>17200</v>
      </c>
      <c r="V972" s="383"/>
      <c r="W972" s="383"/>
      <c r="X972" s="383"/>
      <c r="Y972" s="411">
        <v>39771</v>
      </c>
      <c r="Z972" s="410">
        <v>92.86</v>
      </c>
      <c r="AA972" s="410">
        <v>598.25</v>
      </c>
      <c r="AB972" s="383"/>
      <c r="AC972" s="383"/>
      <c r="AD972" s="383"/>
      <c r="AE972" s="383"/>
      <c r="AF972" s="410" t="s">
        <v>17437</v>
      </c>
      <c r="AG972" s="410" t="s">
        <v>17432</v>
      </c>
      <c r="AH972" s="410">
        <v>-0.2</v>
      </c>
      <c r="AI972" s="410">
        <v>105.6</v>
      </c>
      <c r="AJ972" s="410">
        <v>105.6</v>
      </c>
      <c r="AK972" s="410">
        <v>7.52</v>
      </c>
      <c r="AL972" s="412">
        <v>-2E-3</v>
      </c>
      <c r="AM972" s="127" t="s">
        <v>17433</v>
      </c>
      <c r="AN972" s="383" t="s">
        <v>17434</v>
      </c>
      <c r="AO972" s="383"/>
      <c r="AP972" s="383"/>
      <c r="AQ972" s="410" t="s">
        <v>17435</v>
      </c>
      <c r="AR972" s="389"/>
    </row>
    <row r="973" spans="1:44" ht="15.75" thickBot="1" x14ac:dyDescent="0.3">
      <c r="A973" s="409" t="s">
        <v>17426</v>
      </c>
      <c r="B973" s="410">
        <v>598</v>
      </c>
      <c r="C973" s="383"/>
      <c r="D973" s="383"/>
      <c r="E973" s="383"/>
      <c r="F973" s="383"/>
      <c r="G973" s="383"/>
      <c r="H973" s="383"/>
      <c r="I973" s="383"/>
      <c r="J973" s="383"/>
      <c r="K973" s="410" t="s">
        <v>17427</v>
      </c>
      <c r="L973" s="410" t="s">
        <v>17428</v>
      </c>
      <c r="M973" s="410" t="s">
        <v>17328</v>
      </c>
      <c r="N973" s="383"/>
      <c r="O973" s="383"/>
      <c r="P973" s="383"/>
      <c r="Q973" s="410" t="s">
        <v>17429</v>
      </c>
      <c r="R973" s="410" t="s">
        <v>17430</v>
      </c>
      <c r="S973" s="383"/>
      <c r="T973" s="383"/>
      <c r="U973" s="410" t="s">
        <v>17200</v>
      </c>
      <c r="V973" s="383"/>
      <c r="W973" s="383"/>
      <c r="X973" s="383"/>
      <c r="Y973" s="411">
        <v>39771</v>
      </c>
      <c r="Z973" s="410">
        <v>92.86</v>
      </c>
      <c r="AA973" s="410">
        <v>602</v>
      </c>
      <c r="AB973" s="383"/>
      <c r="AC973" s="383"/>
      <c r="AD973" s="383"/>
      <c r="AE973" s="383"/>
      <c r="AF973" s="410" t="s">
        <v>17431</v>
      </c>
      <c r="AG973" s="410" t="s">
        <v>17432</v>
      </c>
      <c r="AH973" s="410">
        <v>9.3800000000000008</v>
      </c>
      <c r="AI973" s="410">
        <v>223.18</v>
      </c>
      <c r="AJ973" s="410">
        <v>231.95</v>
      </c>
      <c r="AK973" s="410">
        <v>8.16</v>
      </c>
      <c r="AL973" s="412">
        <v>0.04</v>
      </c>
      <c r="AM973" s="127" t="s">
        <v>17433</v>
      </c>
      <c r="AN973" s="383" t="s">
        <v>17434</v>
      </c>
      <c r="AO973" s="383"/>
      <c r="AP973" s="383"/>
      <c r="AQ973" s="410" t="s">
        <v>17435</v>
      </c>
      <c r="AR973" s="389"/>
    </row>
    <row r="974" spans="1:44" ht="15.75" thickBot="1" x14ac:dyDescent="0.3">
      <c r="A974" s="409" t="s">
        <v>17426</v>
      </c>
      <c r="B974" s="410">
        <v>598</v>
      </c>
      <c r="C974" s="383"/>
      <c r="D974" s="383"/>
      <c r="E974" s="383"/>
      <c r="F974" s="383"/>
      <c r="G974" s="383"/>
      <c r="H974" s="383"/>
      <c r="I974" s="383"/>
      <c r="J974" s="383"/>
      <c r="K974" s="410" t="s">
        <v>17427</v>
      </c>
      <c r="L974" s="410" t="s">
        <v>17428</v>
      </c>
      <c r="M974" s="410" t="s">
        <v>17328</v>
      </c>
      <c r="N974" s="383"/>
      <c r="O974" s="383"/>
      <c r="P974" s="383"/>
      <c r="Q974" s="410" t="s">
        <v>17429</v>
      </c>
      <c r="R974" s="410" t="s">
        <v>17430</v>
      </c>
      <c r="S974" s="383"/>
      <c r="T974" s="383"/>
      <c r="U974" s="410" t="s">
        <v>17200</v>
      </c>
      <c r="V974" s="383"/>
      <c r="W974" s="383"/>
      <c r="X974" s="383"/>
      <c r="Y974" s="411">
        <v>39771</v>
      </c>
      <c r="Z974" s="410">
        <v>92.86</v>
      </c>
      <c r="AA974" s="410">
        <v>602</v>
      </c>
      <c r="AB974" s="383"/>
      <c r="AC974" s="383"/>
      <c r="AD974" s="383"/>
      <c r="AE974" s="383"/>
      <c r="AF974" s="410" t="s">
        <v>17436</v>
      </c>
      <c r="AG974" s="410" t="s">
        <v>17432</v>
      </c>
      <c r="AH974" s="410">
        <v>113.9</v>
      </c>
      <c r="AI974" s="410">
        <v>519</v>
      </c>
      <c r="AJ974" s="410">
        <v>632.6</v>
      </c>
      <c r="AK974" s="410">
        <v>14.07</v>
      </c>
      <c r="AL974" s="412">
        <v>0.18</v>
      </c>
      <c r="AM974" s="127" t="s">
        <v>17433</v>
      </c>
      <c r="AN974" s="383" t="s">
        <v>17434</v>
      </c>
      <c r="AO974" s="383"/>
      <c r="AP974" s="383"/>
      <c r="AQ974" s="410" t="s">
        <v>17435</v>
      </c>
      <c r="AR974" s="389"/>
    </row>
    <row r="975" spans="1:44" ht="15.75" thickBot="1" x14ac:dyDescent="0.3">
      <c r="A975" s="409" t="s">
        <v>17426</v>
      </c>
      <c r="B975" s="410">
        <v>598</v>
      </c>
      <c r="C975" s="383"/>
      <c r="D975" s="383"/>
      <c r="E975" s="383"/>
      <c r="F975" s="383"/>
      <c r="G975" s="383"/>
      <c r="H975" s="383"/>
      <c r="I975" s="383"/>
      <c r="J975" s="383"/>
      <c r="K975" s="410" t="s">
        <v>17427</v>
      </c>
      <c r="L975" s="410" t="s">
        <v>17428</v>
      </c>
      <c r="M975" s="410" t="s">
        <v>17328</v>
      </c>
      <c r="N975" s="383"/>
      <c r="O975" s="383"/>
      <c r="P975" s="383"/>
      <c r="Q975" s="410" t="s">
        <v>17429</v>
      </c>
      <c r="R975" s="410" t="s">
        <v>17430</v>
      </c>
      <c r="S975" s="383"/>
      <c r="T975" s="383"/>
      <c r="U975" s="410" t="s">
        <v>17200</v>
      </c>
      <c r="V975" s="383"/>
      <c r="W975" s="383"/>
      <c r="X975" s="383"/>
      <c r="Y975" s="411">
        <v>39771</v>
      </c>
      <c r="Z975" s="410">
        <v>92.86</v>
      </c>
      <c r="AA975" s="410">
        <v>602</v>
      </c>
      <c r="AB975" s="383"/>
      <c r="AC975" s="383"/>
      <c r="AD975" s="383"/>
      <c r="AE975" s="383"/>
      <c r="AF975" s="410" t="s">
        <v>17437</v>
      </c>
      <c r="AG975" s="410" t="s">
        <v>17432</v>
      </c>
      <c r="AH975" s="410">
        <v>0</v>
      </c>
      <c r="AI975" s="410">
        <v>95.4</v>
      </c>
      <c r="AJ975" s="410">
        <v>103</v>
      </c>
      <c r="AK975" s="410">
        <v>7.44</v>
      </c>
      <c r="AL975" s="412">
        <v>0</v>
      </c>
      <c r="AM975" s="127" t="s">
        <v>17433</v>
      </c>
      <c r="AN975" s="383" t="s">
        <v>17434</v>
      </c>
      <c r="AO975" s="383"/>
      <c r="AP975" s="383"/>
      <c r="AQ975" s="410" t="s">
        <v>17435</v>
      </c>
      <c r="AR975" s="389"/>
    </row>
    <row r="976" spans="1:44" ht="15.75" thickBot="1" x14ac:dyDescent="0.3">
      <c r="A976" s="409" t="s">
        <v>17426</v>
      </c>
      <c r="B976" s="410">
        <v>598</v>
      </c>
      <c r="C976" s="383"/>
      <c r="D976" s="383"/>
      <c r="E976" s="383"/>
      <c r="F976" s="383"/>
      <c r="G976" s="383"/>
      <c r="H976" s="383"/>
      <c r="I976" s="383"/>
      <c r="J976" s="383"/>
      <c r="K976" s="410" t="s">
        <v>17427</v>
      </c>
      <c r="L976" s="410" t="s">
        <v>17428</v>
      </c>
      <c r="M976" s="410" t="s">
        <v>17328</v>
      </c>
      <c r="N976" s="383"/>
      <c r="O976" s="383"/>
      <c r="P976" s="383"/>
      <c r="Q976" s="410" t="s">
        <v>17429</v>
      </c>
      <c r="R976" s="410" t="s">
        <v>17430</v>
      </c>
      <c r="S976" s="383"/>
      <c r="T976" s="383"/>
      <c r="U976" s="410" t="s">
        <v>17200</v>
      </c>
      <c r="V976" s="383"/>
      <c r="W976" s="383"/>
      <c r="X976" s="383"/>
      <c r="Y976" s="411">
        <v>39771</v>
      </c>
      <c r="Z976" s="410">
        <v>92.86</v>
      </c>
      <c r="AA976" s="410">
        <v>602.30999999999995</v>
      </c>
      <c r="AB976" s="383"/>
      <c r="AC976" s="383"/>
      <c r="AD976" s="383"/>
      <c r="AE976" s="383"/>
      <c r="AF976" s="410" t="s">
        <v>17431</v>
      </c>
      <c r="AG976" s="410" t="s">
        <v>17432</v>
      </c>
      <c r="AH976" s="410">
        <v>10.01</v>
      </c>
      <c r="AI976" s="410">
        <v>232.93</v>
      </c>
      <c r="AJ976" s="410">
        <v>241.54</v>
      </c>
      <c r="AK976" s="410">
        <v>8.15</v>
      </c>
      <c r="AL976" s="412">
        <v>4.1000000000000002E-2</v>
      </c>
      <c r="AM976" s="127" t="s">
        <v>17433</v>
      </c>
      <c r="AN976" s="383" t="s">
        <v>17434</v>
      </c>
      <c r="AO976" s="383"/>
      <c r="AP976" s="383"/>
      <c r="AQ976" s="410" t="s">
        <v>17435</v>
      </c>
      <c r="AR976" s="389"/>
    </row>
    <row r="977" spans="1:44" ht="15.75" thickBot="1" x14ac:dyDescent="0.3">
      <c r="A977" s="409" t="s">
        <v>17426</v>
      </c>
      <c r="B977" s="410">
        <v>598</v>
      </c>
      <c r="C977" s="383"/>
      <c r="D977" s="383"/>
      <c r="E977" s="383"/>
      <c r="F977" s="383"/>
      <c r="G977" s="383"/>
      <c r="H977" s="383"/>
      <c r="I977" s="383"/>
      <c r="J977" s="383"/>
      <c r="K977" s="410" t="s">
        <v>17427</v>
      </c>
      <c r="L977" s="410" t="s">
        <v>17428</v>
      </c>
      <c r="M977" s="410" t="s">
        <v>17328</v>
      </c>
      <c r="N977" s="383"/>
      <c r="O977" s="383"/>
      <c r="P977" s="383"/>
      <c r="Q977" s="410" t="s">
        <v>17429</v>
      </c>
      <c r="R977" s="410" t="s">
        <v>17430</v>
      </c>
      <c r="S977" s="383"/>
      <c r="T977" s="383"/>
      <c r="U977" s="410" t="s">
        <v>17200</v>
      </c>
      <c r="V977" s="383"/>
      <c r="W977" s="383"/>
      <c r="X977" s="383"/>
      <c r="Y977" s="411">
        <v>39771</v>
      </c>
      <c r="Z977" s="410">
        <v>92.86</v>
      </c>
      <c r="AA977" s="410">
        <v>602.30999999999995</v>
      </c>
      <c r="AB977" s="383"/>
      <c r="AC977" s="383"/>
      <c r="AD977" s="383"/>
      <c r="AE977" s="383"/>
      <c r="AF977" s="410" t="s">
        <v>17436</v>
      </c>
      <c r="AG977" s="410" t="s">
        <v>17432</v>
      </c>
      <c r="AH977" s="410">
        <v>92.8</v>
      </c>
      <c r="AI977" s="410">
        <v>702.5</v>
      </c>
      <c r="AJ977" s="410">
        <v>729.7</v>
      </c>
      <c r="AK977" s="410">
        <v>13.39</v>
      </c>
      <c r="AL977" s="412">
        <v>0.127</v>
      </c>
      <c r="AM977" s="127" t="s">
        <v>17433</v>
      </c>
      <c r="AN977" s="383" t="s">
        <v>17434</v>
      </c>
      <c r="AO977" s="383"/>
      <c r="AP977" s="383"/>
      <c r="AQ977" s="410" t="s">
        <v>17435</v>
      </c>
      <c r="AR977" s="389"/>
    </row>
    <row r="978" spans="1:44" ht="15.75" thickBot="1" x14ac:dyDescent="0.3">
      <c r="A978" s="409" t="s">
        <v>17426</v>
      </c>
      <c r="B978" s="410">
        <v>598</v>
      </c>
      <c r="C978" s="383"/>
      <c r="D978" s="383"/>
      <c r="E978" s="383"/>
      <c r="F978" s="383"/>
      <c r="G978" s="383"/>
      <c r="H978" s="383"/>
      <c r="I978" s="383"/>
      <c r="J978" s="383"/>
      <c r="K978" s="410" t="s">
        <v>17427</v>
      </c>
      <c r="L978" s="410" t="s">
        <v>17428</v>
      </c>
      <c r="M978" s="410" t="s">
        <v>17328</v>
      </c>
      <c r="N978" s="383"/>
      <c r="O978" s="383"/>
      <c r="P978" s="383"/>
      <c r="Q978" s="410" t="s">
        <v>17429</v>
      </c>
      <c r="R978" s="410" t="s">
        <v>17430</v>
      </c>
      <c r="S978" s="383"/>
      <c r="T978" s="383"/>
      <c r="U978" s="410" t="s">
        <v>17200</v>
      </c>
      <c r="V978" s="383"/>
      <c r="W978" s="383"/>
      <c r="X978" s="383"/>
      <c r="Y978" s="411">
        <v>39771</v>
      </c>
      <c r="Z978" s="410">
        <v>92.86</v>
      </c>
      <c r="AA978" s="410">
        <v>602.30999999999995</v>
      </c>
      <c r="AB978" s="383"/>
      <c r="AC978" s="383"/>
      <c r="AD978" s="383"/>
      <c r="AE978" s="383"/>
      <c r="AF978" s="410" t="s">
        <v>17437</v>
      </c>
      <c r="AG978" s="410" t="s">
        <v>17432</v>
      </c>
      <c r="AH978" s="410">
        <v>-0.2</v>
      </c>
      <c r="AI978" s="410">
        <v>93.3</v>
      </c>
      <c r="AJ978" s="410">
        <v>93</v>
      </c>
      <c r="AK978" s="410">
        <v>7.38</v>
      </c>
      <c r="AL978" s="412">
        <v>-2E-3</v>
      </c>
      <c r="AM978" s="127" t="s">
        <v>17433</v>
      </c>
      <c r="AN978" s="383" t="s">
        <v>17434</v>
      </c>
      <c r="AO978" s="383"/>
      <c r="AP978" s="383"/>
      <c r="AQ978" s="410" t="s">
        <v>17435</v>
      </c>
      <c r="AR978" s="389"/>
    </row>
    <row r="979" spans="1:44" ht="15.75" thickBot="1" x14ac:dyDescent="0.3">
      <c r="A979" s="409" t="s">
        <v>17426</v>
      </c>
      <c r="B979" s="410">
        <v>598</v>
      </c>
      <c r="C979" s="383"/>
      <c r="D979" s="383"/>
      <c r="E979" s="383"/>
      <c r="F979" s="383"/>
      <c r="G979" s="383"/>
      <c r="H979" s="383"/>
      <c r="I979" s="383"/>
      <c r="J979" s="383"/>
      <c r="K979" s="410" t="s">
        <v>17427</v>
      </c>
      <c r="L979" s="410" t="s">
        <v>17428</v>
      </c>
      <c r="M979" s="410" t="s">
        <v>17328</v>
      </c>
      <c r="N979" s="383"/>
      <c r="O979" s="383"/>
      <c r="P979" s="383"/>
      <c r="Q979" s="410" t="s">
        <v>17429</v>
      </c>
      <c r="R979" s="410" t="s">
        <v>17430</v>
      </c>
      <c r="S979" s="383"/>
      <c r="T979" s="383"/>
      <c r="U979" s="410" t="s">
        <v>17200</v>
      </c>
      <c r="V979" s="383"/>
      <c r="W979" s="383"/>
      <c r="X979" s="383"/>
      <c r="Y979" s="411">
        <v>39771</v>
      </c>
      <c r="Z979" s="410">
        <v>92.86</v>
      </c>
      <c r="AA979" s="410">
        <v>602.5</v>
      </c>
      <c r="AB979" s="383"/>
      <c r="AC979" s="383"/>
      <c r="AD979" s="383"/>
      <c r="AE979" s="383"/>
      <c r="AF979" s="410" t="s">
        <v>17431</v>
      </c>
      <c r="AG979" s="410" t="s">
        <v>17432</v>
      </c>
      <c r="AH979" s="410">
        <v>8.75</v>
      </c>
      <c r="AI979" s="410">
        <v>244.46</v>
      </c>
      <c r="AJ979" s="410">
        <v>251.96</v>
      </c>
      <c r="AK979" s="410">
        <v>8.1199999999999992</v>
      </c>
      <c r="AL979" s="412">
        <v>3.5000000000000003E-2</v>
      </c>
      <c r="AM979" s="127" t="s">
        <v>17433</v>
      </c>
      <c r="AN979" s="383" t="s">
        <v>17434</v>
      </c>
      <c r="AO979" s="383"/>
      <c r="AP979" s="383"/>
      <c r="AQ979" s="410" t="s">
        <v>17435</v>
      </c>
      <c r="AR979" s="389"/>
    </row>
    <row r="980" spans="1:44" ht="15.75" thickBot="1" x14ac:dyDescent="0.3">
      <c r="A980" s="409" t="s">
        <v>17426</v>
      </c>
      <c r="B980" s="410">
        <v>598</v>
      </c>
      <c r="C980" s="383"/>
      <c r="D980" s="383"/>
      <c r="E980" s="383"/>
      <c r="F980" s="383"/>
      <c r="G980" s="383"/>
      <c r="H980" s="383"/>
      <c r="I980" s="383"/>
      <c r="J980" s="383"/>
      <c r="K980" s="410" t="s">
        <v>17427</v>
      </c>
      <c r="L980" s="410" t="s">
        <v>17428</v>
      </c>
      <c r="M980" s="410" t="s">
        <v>17328</v>
      </c>
      <c r="N980" s="383"/>
      <c r="O980" s="383"/>
      <c r="P980" s="383"/>
      <c r="Q980" s="410" t="s">
        <v>17429</v>
      </c>
      <c r="R980" s="410" t="s">
        <v>17430</v>
      </c>
      <c r="S980" s="383"/>
      <c r="T980" s="383"/>
      <c r="U980" s="410" t="s">
        <v>17200</v>
      </c>
      <c r="V980" s="383"/>
      <c r="W980" s="383"/>
      <c r="X980" s="383"/>
      <c r="Y980" s="411">
        <v>39771</v>
      </c>
      <c r="Z980" s="410">
        <v>92.86</v>
      </c>
      <c r="AA980" s="410">
        <v>602.5</v>
      </c>
      <c r="AB980" s="383"/>
      <c r="AC980" s="383"/>
      <c r="AD980" s="383"/>
      <c r="AE980" s="383"/>
      <c r="AF980" s="410" t="s">
        <v>17436</v>
      </c>
      <c r="AG980" s="410" t="s">
        <v>17432</v>
      </c>
      <c r="AH980" s="410">
        <v>60.1</v>
      </c>
      <c r="AI980" s="410">
        <v>627.5</v>
      </c>
      <c r="AJ980" s="410">
        <v>669.7</v>
      </c>
      <c r="AK980" s="410">
        <v>14.1</v>
      </c>
      <c r="AL980" s="412">
        <v>0.09</v>
      </c>
      <c r="AM980" s="127" t="s">
        <v>17433</v>
      </c>
      <c r="AN980" s="383" t="s">
        <v>17434</v>
      </c>
      <c r="AO980" s="383"/>
      <c r="AP980" s="383"/>
      <c r="AQ980" s="410" t="s">
        <v>17435</v>
      </c>
      <c r="AR980" s="389"/>
    </row>
    <row r="981" spans="1:44" ht="15.75" thickBot="1" x14ac:dyDescent="0.3">
      <c r="A981" s="409" t="s">
        <v>17426</v>
      </c>
      <c r="B981" s="410">
        <v>598</v>
      </c>
      <c r="C981" s="383"/>
      <c r="D981" s="383"/>
      <c r="E981" s="383"/>
      <c r="F981" s="383"/>
      <c r="G981" s="383"/>
      <c r="H981" s="383"/>
      <c r="I981" s="383"/>
      <c r="J981" s="383"/>
      <c r="K981" s="410" t="s">
        <v>17427</v>
      </c>
      <c r="L981" s="410" t="s">
        <v>17428</v>
      </c>
      <c r="M981" s="410" t="s">
        <v>17328</v>
      </c>
      <c r="N981" s="383"/>
      <c r="O981" s="383"/>
      <c r="P981" s="383"/>
      <c r="Q981" s="410" t="s">
        <v>17429</v>
      </c>
      <c r="R981" s="410" t="s">
        <v>17430</v>
      </c>
      <c r="S981" s="383"/>
      <c r="T981" s="383"/>
      <c r="U981" s="410" t="s">
        <v>17200</v>
      </c>
      <c r="V981" s="383"/>
      <c r="W981" s="383"/>
      <c r="X981" s="383"/>
      <c r="Y981" s="411">
        <v>39771</v>
      </c>
      <c r="Z981" s="410">
        <v>92.86</v>
      </c>
      <c r="AA981" s="410">
        <v>602.5</v>
      </c>
      <c r="AB981" s="383"/>
      <c r="AC981" s="383"/>
      <c r="AD981" s="383"/>
      <c r="AE981" s="383"/>
      <c r="AF981" s="410" t="s">
        <v>17437</v>
      </c>
      <c r="AG981" s="410" t="s">
        <v>17432</v>
      </c>
      <c r="AH981" s="410">
        <v>-0.3</v>
      </c>
      <c r="AI981" s="410">
        <v>101.9</v>
      </c>
      <c r="AJ981" s="410">
        <v>102.3</v>
      </c>
      <c r="AK981" s="410">
        <v>7.35</v>
      </c>
      <c r="AL981" s="412">
        <v>-3.0000000000000001E-3</v>
      </c>
      <c r="AM981" s="127" t="s">
        <v>17433</v>
      </c>
      <c r="AN981" s="383" t="s">
        <v>17434</v>
      </c>
      <c r="AO981" s="383"/>
      <c r="AP981" s="383"/>
      <c r="AQ981" s="410" t="s">
        <v>17435</v>
      </c>
      <c r="AR981" s="389"/>
    </row>
    <row r="982" spans="1:44" ht="15.75" thickBot="1" x14ac:dyDescent="0.3">
      <c r="A982" s="409" t="s">
        <v>17426</v>
      </c>
      <c r="B982" s="410">
        <v>598</v>
      </c>
      <c r="C982" s="383"/>
      <c r="D982" s="383"/>
      <c r="E982" s="383"/>
      <c r="F982" s="383"/>
      <c r="G982" s="383"/>
      <c r="H982" s="383"/>
      <c r="I982" s="383"/>
      <c r="J982" s="383"/>
      <c r="K982" s="410" t="s">
        <v>17427</v>
      </c>
      <c r="L982" s="410" t="s">
        <v>17428</v>
      </c>
      <c r="M982" s="410" t="s">
        <v>17328</v>
      </c>
      <c r="N982" s="383"/>
      <c r="O982" s="383"/>
      <c r="P982" s="383"/>
      <c r="Q982" s="410" t="s">
        <v>17429</v>
      </c>
      <c r="R982" s="410" t="s">
        <v>17430</v>
      </c>
      <c r="S982" s="383"/>
      <c r="T982" s="383"/>
      <c r="U982" s="410" t="s">
        <v>17200</v>
      </c>
      <c r="V982" s="383"/>
      <c r="W982" s="383"/>
      <c r="X982" s="383"/>
      <c r="Y982" s="411">
        <v>39771</v>
      </c>
      <c r="Z982" s="410">
        <v>92.86</v>
      </c>
      <c r="AA982" s="410">
        <v>603.38</v>
      </c>
      <c r="AB982" s="383"/>
      <c r="AC982" s="383"/>
      <c r="AD982" s="383"/>
      <c r="AE982" s="383"/>
      <c r="AF982" s="410" t="s">
        <v>17431</v>
      </c>
      <c r="AG982" s="410" t="s">
        <v>17432</v>
      </c>
      <c r="AH982" s="410">
        <v>8.58</v>
      </c>
      <c r="AI982" s="410">
        <v>239.65</v>
      </c>
      <c r="AJ982" s="410">
        <v>246.99</v>
      </c>
      <c r="AK982" s="410">
        <v>8.1</v>
      </c>
      <c r="AL982" s="412">
        <v>3.5000000000000003E-2</v>
      </c>
      <c r="AM982" s="127" t="s">
        <v>17433</v>
      </c>
      <c r="AN982" s="383" t="s">
        <v>17434</v>
      </c>
      <c r="AO982" s="383"/>
      <c r="AP982" s="383"/>
      <c r="AQ982" s="410" t="s">
        <v>17435</v>
      </c>
      <c r="AR982" s="389"/>
    </row>
    <row r="983" spans="1:44" ht="15.75" thickBot="1" x14ac:dyDescent="0.3">
      <c r="A983" s="409" t="s">
        <v>17426</v>
      </c>
      <c r="B983" s="410">
        <v>598</v>
      </c>
      <c r="C983" s="383"/>
      <c r="D983" s="383"/>
      <c r="E983" s="383"/>
      <c r="F983" s="383"/>
      <c r="G983" s="383"/>
      <c r="H983" s="383"/>
      <c r="I983" s="383"/>
      <c r="J983" s="383"/>
      <c r="K983" s="410" t="s">
        <v>17427</v>
      </c>
      <c r="L983" s="410" t="s">
        <v>17428</v>
      </c>
      <c r="M983" s="410" t="s">
        <v>17328</v>
      </c>
      <c r="N983" s="383"/>
      <c r="O983" s="383"/>
      <c r="P983" s="383"/>
      <c r="Q983" s="410" t="s">
        <v>17429</v>
      </c>
      <c r="R983" s="410" t="s">
        <v>17430</v>
      </c>
      <c r="S983" s="383"/>
      <c r="T983" s="383"/>
      <c r="U983" s="410" t="s">
        <v>17200</v>
      </c>
      <c r="V983" s="383"/>
      <c r="W983" s="383"/>
      <c r="X983" s="383"/>
      <c r="Y983" s="411">
        <v>39771</v>
      </c>
      <c r="Z983" s="410">
        <v>92.86</v>
      </c>
      <c r="AA983" s="410">
        <v>603.38</v>
      </c>
      <c r="AB983" s="383"/>
      <c r="AC983" s="383"/>
      <c r="AD983" s="383"/>
      <c r="AE983" s="383"/>
      <c r="AF983" s="410" t="s">
        <v>17436</v>
      </c>
      <c r="AG983" s="410" t="s">
        <v>17432</v>
      </c>
      <c r="AH983" s="410">
        <v>64.8</v>
      </c>
      <c r="AI983" s="410">
        <v>587.9</v>
      </c>
      <c r="AJ983" s="410">
        <v>600.20000000000005</v>
      </c>
      <c r="AK983" s="410">
        <v>13.46</v>
      </c>
      <c r="AL983" s="412">
        <v>0.108</v>
      </c>
      <c r="AM983" s="127" t="s">
        <v>17433</v>
      </c>
      <c r="AN983" s="383" t="s">
        <v>17434</v>
      </c>
      <c r="AO983" s="383"/>
      <c r="AP983" s="383"/>
      <c r="AQ983" s="410" t="s">
        <v>17435</v>
      </c>
      <c r="AR983" s="389"/>
    </row>
    <row r="984" spans="1:44" ht="15.75" thickBot="1" x14ac:dyDescent="0.3">
      <c r="A984" s="409" t="s">
        <v>17426</v>
      </c>
      <c r="B984" s="410">
        <v>598</v>
      </c>
      <c r="C984" s="383"/>
      <c r="D984" s="383"/>
      <c r="E984" s="383"/>
      <c r="F984" s="383"/>
      <c r="G984" s="383"/>
      <c r="H984" s="383"/>
      <c r="I984" s="383"/>
      <c r="J984" s="383"/>
      <c r="K984" s="410" t="s">
        <v>17427</v>
      </c>
      <c r="L984" s="410" t="s">
        <v>17428</v>
      </c>
      <c r="M984" s="410" t="s">
        <v>17328</v>
      </c>
      <c r="N984" s="383"/>
      <c r="O984" s="383"/>
      <c r="P984" s="383"/>
      <c r="Q984" s="410" t="s">
        <v>17429</v>
      </c>
      <c r="R984" s="410" t="s">
        <v>17430</v>
      </c>
      <c r="S984" s="383"/>
      <c r="T984" s="383"/>
      <c r="U984" s="410" t="s">
        <v>17200</v>
      </c>
      <c r="V984" s="383"/>
      <c r="W984" s="383"/>
      <c r="X984" s="383"/>
      <c r="Y984" s="411">
        <v>39771</v>
      </c>
      <c r="Z984" s="410">
        <v>92.86</v>
      </c>
      <c r="AA984" s="410">
        <v>603.38</v>
      </c>
      <c r="AB984" s="383"/>
      <c r="AC984" s="383"/>
      <c r="AD984" s="383"/>
      <c r="AE984" s="383"/>
      <c r="AF984" s="410" t="s">
        <v>17437</v>
      </c>
      <c r="AG984" s="410" t="s">
        <v>17432</v>
      </c>
      <c r="AH984" s="410">
        <v>-0.1</v>
      </c>
      <c r="AI984" s="410">
        <v>90.8</v>
      </c>
      <c r="AJ984" s="410">
        <v>97.5</v>
      </c>
      <c r="AK984" s="410">
        <v>7.34</v>
      </c>
      <c r="AL984" s="412">
        <v>-1E-3</v>
      </c>
      <c r="AM984" s="127" t="s">
        <v>17433</v>
      </c>
      <c r="AN984" s="383" t="s">
        <v>17434</v>
      </c>
      <c r="AO984" s="383"/>
      <c r="AP984" s="383"/>
      <c r="AQ984" s="410" t="s">
        <v>17435</v>
      </c>
      <c r="AR984" s="389"/>
    </row>
    <row r="985" spans="1:44" ht="15.75" thickBot="1" x14ac:dyDescent="0.3">
      <c r="A985" s="409" t="s">
        <v>17426</v>
      </c>
      <c r="B985" s="410">
        <v>598</v>
      </c>
      <c r="C985" s="383"/>
      <c r="D985" s="383"/>
      <c r="E985" s="383"/>
      <c r="F985" s="383"/>
      <c r="G985" s="383"/>
      <c r="H985" s="383"/>
      <c r="I985" s="383"/>
      <c r="J985" s="383"/>
      <c r="K985" s="410" t="s">
        <v>17427</v>
      </c>
      <c r="L985" s="410" t="s">
        <v>17428</v>
      </c>
      <c r="M985" s="410" t="s">
        <v>17328</v>
      </c>
      <c r="N985" s="383"/>
      <c r="O985" s="383"/>
      <c r="P985" s="383"/>
      <c r="Q985" s="410" t="s">
        <v>17429</v>
      </c>
      <c r="R985" s="410" t="s">
        <v>17430</v>
      </c>
      <c r="S985" s="383"/>
      <c r="T985" s="383"/>
      <c r="U985" s="410" t="s">
        <v>17200</v>
      </c>
      <c r="V985" s="383"/>
      <c r="W985" s="383"/>
      <c r="X985" s="383"/>
      <c r="Y985" s="411">
        <v>39771</v>
      </c>
      <c r="Z985" s="410">
        <v>92.86</v>
      </c>
      <c r="AA985" s="410">
        <v>603.19000000000005</v>
      </c>
      <c r="AB985" s="383"/>
      <c r="AC985" s="383"/>
      <c r="AD985" s="383"/>
      <c r="AE985" s="383"/>
      <c r="AF985" s="410" t="s">
        <v>17431</v>
      </c>
      <c r="AG985" s="410" t="s">
        <v>17432</v>
      </c>
      <c r="AH985" s="410">
        <v>10.34</v>
      </c>
      <c r="AI985" s="410">
        <v>231.61</v>
      </c>
      <c r="AJ985" s="410">
        <v>241.3</v>
      </c>
      <c r="AK985" s="410">
        <v>8.09</v>
      </c>
      <c r="AL985" s="412">
        <v>4.2999999999999997E-2</v>
      </c>
      <c r="AM985" s="127" t="s">
        <v>17433</v>
      </c>
      <c r="AN985" s="383" t="s">
        <v>17434</v>
      </c>
      <c r="AO985" s="383"/>
      <c r="AP985" s="383"/>
      <c r="AQ985" s="410" t="s">
        <v>17435</v>
      </c>
      <c r="AR985" s="389"/>
    </row>
    <row r="986" spans="1:44" ht="15.75" thickBot="1" x14ac:dyDescent="0.3">
      <c r="A986" s="409" t="s">
        <v>17426</v>
      </c>
      <c r="B986" s="410">
        <v>598</v>
      </c>
      <c r="C986" s="383"/>
      <c r="D986" s="383"/>
      <c r="E986" s="383"/>
      <c r="F986" s="383"/>
      <c r="G986" s="383"/>
      <c r="H986" s="383"/>
      <c r="I986" s="383"/>
      <c r="J986" s="383"/>
      <c r="K986" s="410" t="s">
        <v>17427</v>
      </c>
      <c r="L986" s="410" t="s">
        <v>17428</v>
      </c>
      <c r="M986" s="410" t="s">
        <v>17328</v>
      </c>
      <c r="N986" s="383"/>
      <c r="O986" s="383"/>
      <c r="P986" s="383"/>
      <c r="Q986" s="410" t="s">
        <v>17429</v>
      </c>
      <c r="R986" s="410" t="s">
        <v>17430</v>
      </c>
      <c r="S986" s="383"/>
      <c r="T986" s="383"/>
      <c r="U986" s="410" t="s">
        <v>17200</v>
      </c>
      <c r="V986" s="383"/>
      <c r="W986" s="383"/>
      <c r="X986" s="383"/>
      <c r="Y986" s="411">
        <v>39771</v>
      </c>
      <c r="Z986" s="410">
        <v>92.86</v>
      </c>
      <c r="AA986" s="410">
        <v>603.19000000000005</v>
      </c>
      <c r="AB986" s="383"/>
      <c r="AC986" s="383"/>
      <c r="AD986" s="383"/>
      <c r="AE986" s="383"/>
      <c r="AF986" s="410" t="s">
        <v>17436</v>
      </c>
      <c r="AG986" s="410" t="s">
        <v>17432</v>
      </c>
      <c r="AH986" s="410">
        <v>71.599999999999994</v>
      </c>
      <c r="AI986" s="410">
        <v>589.1</v>
      </c>
      <c r="AJ986" s="410">
        <v>659.8</v>
      </c>
      <c r="AK986" s="410">
        <v>13.82</v>
      </c>
      <c r="AL986" s="412">
        <v>0.109</v>
      </c>
      <c r="AM986" s="127" t="s">
        <v>17433</v>
      </c>
      <c r="AN986" s="383" t="s">
        <v>17434</v>
      </c>
      <c r="AO986" s="383"/>
      <c r="AP986" s="383"/>
      <c r="AQ986" s="410" t="s">
        <v>17435</v>
      </c>
      <c r="AR986" s="389"/>
    </row>
    <row r="987" spans="1:44" ht="15.75" thickBot="1" x14ac:dyDescent="0.3">
      <c r="A987" s="409" t="s">
        <v>17426</v>
      </c>
      <c r="B987" s="410">
        <v>598</v>
      </c>
      <c r="C987" s="383"/>
      <c r="D987" s="383"/>
      <c r="E987" s="383"/>
      <c r="F987" s="383"/>
      <c r="G987" s="383"/>
      <c r="H987" s="383"/>
      <c r="I987" s="383"/>
      <c r="J987" s="383"/>
      <c r="K987" s="410" t="s">
        <v>17427</v>
      </c>
      <c r="L987" s="410" t="s">
        <v>17428</v>
      </c>
      <c r="M987" s="410" t="s">
        <v>17328</v>
      </c>
      <c r="N987" s="383"/>
      <c r="O987" s="383"/>
      <c r="P987" s="383"/>
      <c r="Q987" s="410" t="s">
        <v>17429</v>
      </c>
      <c r="R987" s="410" t="s">
        <v>17430</v>
      </c>
      <c r="S987" s="383"/>
      <c r="T987" s="383"/>
      <c r="U987" s="410" t="s">
        <v>17200</v>
      </c>
      <c r="V987" s="383"/>
      <c r="W987" s="383"/>
      <c r="X987" s="383"/>
      <c r="Y987" s="411">
        <v>39771</v>
      </c>
      <c r="Z987" s="410">
        <v>92.86</v>
      </c>
      <c r="AA987" s="410">
        <v>603.19000000000005</v>
      </c>
      <c r="AB987" s="383"/>
      <c r="AC987" s="383"/>
      <c r="AD987" s="383"/>
      <c r="AE987" s="383"/>
      <c r="AF987" s="410" t="s">
        <v>17437</v>
      </c>
      <c r="AG987" s="410" t="s">
        <v>17432</v>
      </c>
      <c r="AH987" s="410">
        <v>0</v>
      </c>
      <c r="AI987" s="410">
        <v>104.1</v>
      </c>
      <c r="AJ987" s="410">
        <v>109.7</v>
      </c>
      <c r="AK987" s="410">
        <v>7.34</v>
      </c>
      <c r="AL987" s="412">
        <v>0</v>
      </c>
      <c r="AM987" s="127" t="s">
        <v>17433</v>
      </c>
      <c r="AN987" s="383" t="s">
        <v>17434</v>
      </c>
      <c r="AO987" s="383"/>
      <c r="AP987" s="383"/>
      <c r="AQ987" s="410" t="s">
        <v>17435</v>
      </c>
      <c r="AR987" s="389"/>
    </row>
    <row r="988" spans="1:44" ht="15.75" thickBot="1" x14ac:dyDescent="0.3">
      <c r="A988" s="409" t="s">
        <v>17426</v>
      </c>
      <c r="B988" s="410">
        <v>598</v>
      </c>
      <c r="C988" s="383"/>
      <c r="D988" s="383"/>
      <c r="E988" s="383"/>
      <c r="F988" s="383"/>
      <c r="G988" s="383"/>
      <c r="H988" s="383"/>
      <c r="I988" s="383"/>
      <c r="J988" s="383"/>
      <c r="K988" s="410" t="s">
        <v>17427</v>
      </c>
      <c r="L988" s="410" t="s">
        <v>17428</v>
      </c>
      <c r="M988" s="410" t="s">
        <v>17328</v>
      </c>
      <c r="N988" s="383"/>
      <c r="O988" s="383"/>
      <c r="P988" s="383"/>
      <c r="Q988" s="410" t="s">
        <v>17429</v>
      </c>
      <c r="R988" s="410" t="s">
        <v>17430</v>
      </c>
      <c r="S988" s="383"/>
      <c r="T988" s="383"/>
      <c r="U988" s="410" t="s">
        <v>17200</v>
      </c>
      <c r="V988" s="383"/>
      <c r="W988" s="383"/>
      <c r="X988" s="383"/>
      <c r="Y988" s="411">
        <v>39771</v>
      </c>
      <c r="Z988" s="410">
        <v>92.86</v>
      </c>
      <c r="AA988" s="410">
        <v>601</v>
      </c>
      <c r="AB988" s="383"/>
      <c r="AC988" s="383"/>
      <c r="AD988" s="383"/>
      <c r="AE988" s="383"/>
      <c r="AF988" s="410" t="s">
        <v>17431</v>
      </c>
      <c r="AG988" s="410" t="s">
        <v>17432</v>
      </c>
      <c r="AH988" s="410">
        <v>8.85</v>
      </c>
      <c r="AI988" s="410">
        <v>235.7</v>
      </c>
      <c r="AJ988" s="410">
        <v>244.18</v>
      </c>
      <c r="AK988" s="410">
        <v>8.19</v>
      </c>
      <c r="AL988" s="412">
        <v>3.5999999999999997E-2</v>
      </c>
      <c r="AM988" s="127" t="s">
        <v>17433</v>
      </c>
      <c r="AN988" s="383" t="s">
        <v>17434</v>
      </c>
      <c r="AO988" s="383"/>
      <c r="AP988" s="383"/>
      <c r="AQ988" s="410" t="s">
        <v>17435</v>
      </c>
      <c r="AR988" s="389"/>
    </row>
    <row r="989" spans="1:44" ht="15.75" thickBot="1" x14ac:dyDescent="0.3">
      <c r="A989" s="409" t="s">
        <v>17426</v>
      </c>
      <c r="B989" s="410">
        <v>598</v>
      </c>
      <c r="C989" s="383"/>
      <c r="D989" s="383"/>
      <c r="E989" s="383"/>
      <c r="F989" s="383"/>
      <c r="G989" s="383"/>
      <c r="H989" s="383"/>
      <c r="I989" s="383"/>
      <c r="J989" s="383"/>
      <c r="K989" s="410" t="s">
        <v>17427</v>
      </c>
      <c r="L989" s="410" t="s">
        <v>17428</v>
      </c>
      <c r="M989" s="410" t="s">
        <v>17328</v>
      </c>
      <c r="N989" s="383"/>
      <c r="O989" s="383"/>
      <c r="P989" s="383"/>
      <c r="Q989" s="410" t="s">
        <v>17429</v>
      </c>
      <c r="R989" s="410" t="s">
        <v>17430</v>
      </c>
      <c r="S989" s="383"/>
      <c r="T989" s="383"/>
      <c r="U989" s="410" t="s">
        <v>17200</v>
      </c>
      <c r="V989" s="383"/>
      <c r="W989" s="383"/>
      <c r="X989" s="383"/>
      <c r="Y989" s="411">
        <v>39771</v>
      </c>
      <c r="Z989" s="410">
        <v>92.86</v>
      </c>
      <c r="AA989" s="410">
        <v>601</v>
      </c>
      <c r="AB989" s="383"/>
      <c r="AC989" s="383"/>
      <c r="AD989" s="383"/>
      <c r="AE989" s="383"/>
      <c r="AF989" s="410" t="s">
        <v>17436</v>
      </c>
      <c r="AG989" s="410" t="s">
        <v>17432</v>
      </c>
      <c r="AH989" s="410">
        <v>65.7</v>
      </c>
      <c r="AI989" s="410">
        <v>631.79999999999995</v>
      </c>
      <c r="AJ989" s="410">
        <v>643.1</v>
      </c>
      <c r="AK989" s="410">
        <v>13.5</v>
      </c>
      <c r="AL989" s="412">
        <v>0.10199999999999999</v>
      </c>
      <c r="AM989" s="127" t="s">
        <v>17433</v>
      </c>
      <c r="AN989" s="383" t="s">
        <v>17434</v>
      </c>
      <c r="AO989" s="383"/>
      <c r="AP989" s="383"/>
      <c r="AQ989" s="410" t="s">
        <v>17435</v>
      </c>
      <c r="AR989" s="389"/>
    </row>
    <row r="990" spans="1:44" ht="15.75" thickBot="1" x14ac:dyDescent="0.3">
      <c r="A990" s="409" t="s">
        <v>17426</v>
      </c>
      <c r="B990" s="410">
        <v>598</v>
      </c>
      <c r="C990" s="383"/>
      <c r="D990" s="383"/>
      <c r="E990" s="383"/>
      <c r="F990" s="383"/>
      <c r="G990" s="383"/>
      <c r="H990" s="383"/>
      <c r="I990" s="383"/>
      <c r="J990" s="383"/>
      <c r="K990" s="410" t="s">
        <v>17427</v>
      </c>
      <c r="L990" s="410" t="s">
        <v>17428</v>
      </c>
      <c r="M990" s="410" t="s">
        <v>17328</v>
      </c>
      <c r="N990" s="383"/>
      <c r="O990" s="383"/>
      <c r="P990" s="383"/>
      <c r="Q990" s="410" t="s">
        <v>17429</v>
      </c>
      <c r="R990" s="410" t="s">
        <v>17430</v>
      </c>
      <c r="S990" s="383"/>
      <c r="T990" s="383"/>
      <c r="U990" s="410" t="s">
        <v>17200</v>
      </c>
      <c r="V990" s="383"/>
      <c r="W990" s="383"/>
      <c r="X990" s="383"/>
      <c r="Y990" s="411">
        <v>39771</v>
      </c>
      <c r="Z990" s="410">
        <v>92.86</v>
      </c>
      <c r="AA990" s="410">
        <v>601</v>
      </c>
      <c r="AB990" s="383"/>
      <c r="AC990" s="383"/>
      <c r="AD990" s="383"/>
      <c r="AE990" s="383"/>
      <c r="AF990" s="410" t="s">
        <v>17437</v>
      </c>
      <c r="AG990" s="410" t="s">
        <v>17432</v>
      </c>
      <c r="AH990" s="410">
        <v>0.1</v>
      </c>
      <c r="AI990" s="410">
        <v>71.900000000000006</v>
      </c>
      <c r="AJ990" s="410">
        <v>85.3</v>
      </c>
      <c r="AK990" s="410">
        <v>7.37</v>
      </c>
      <c r="AL990" s="412">
        <v>1E-3</v>
      </c>
      <c r="AM990" s="127" t="s">
        <v>17433</v>
      </c>
      <c r="AN990" s="383" t="s">
        <v>17434</v>
      </c>
      <c r="AO990" s="383"/>
      <c r="AP990" s="383"/>
      <c r="AQ990" s="410" t="s">
        <v>17435</v>
      </c>
      <c r="AR990" s="389"/>
    </row>
    <row r="991" spans="1:44" ht="15.75" thickBot="1" x14ac:dyDescent="0.3">
      <c r="A991" s="409" t="s">
        <v>17438</v>
      </c>
      <c r="B991" s="410">
        <v>803</v>
      </c>
      <c r="C991" s="383"/>
      <c r="D991" s="383"/>
      <c r="E991" s="383"/>
      <c r="F991" s="383"/>
      <c r="G991" s="383"/>
      <c r="H991" s="383"/>
      <c r="I991" s="383"/>
      <c r="J991" s="383"/>
      <c r="K991" s="410" t="s">
        <v>129</v>
      </c>
      <c r="L991" s="383"/>
      <c r="M991" s="410" t="s">
        <v>17328</v>
      </c>
      <c r="N991" s="410" t="s">
        <v>17439</v>
      </c>
      <c r="O991" s="383"/>
      <c r="P991" s="383"/>
      <c r="Q991" s="410" t="s">
        <v>17440</v>
      </c>
      <c r="R991" s="410" t="s">
        <v>17441</v>
      </c>
      <c r="S991" s="383"/>
      <c r="T991" s="383"/>
      <c r="U991" s="383"/>
      <c r="V991" s="410" t="s">
        <v>17442</v>
      </c>
      <c r="W991" s="410"/>
      <c r="X991" s="410"/>
      <c r="Y991" s="411">
        <v>40015</v>
      </c>
      <c r="Z991" s="410">
        <v>0</v>
      </c>
      <c r="AA991" s="410">
        <v>269.39999999999998</v>
      </c>
      <c r="AB991" s="383"/>
      <c r="AC991" s="383"/>
      <c r="AD991" s="383"/>
      <c r="AE991" s="383"/>
      <c r="AF991" s="410" t="s">
        <v>17443</v>
      </c>
      <c r="AG991" s="410" t="s">
        <v>17432</v>
      </c>
      <c r="AH991" s="410">
        <v>1</v>
      </c>
      <c r="AI991" s="410">
        <v>26</v>
      </c>
      <c r="AJ991" s="410">
        <v>27</v>
      </c>
      <c r="AK991" s="410">
        <v>2.8</v>
      </c>
      <c r="AL991" s="412">
        <v>3.7037037037037E-2</v>
      </c>
      <c r="AM991" s="127" t="s">
        <v>17433</v>
      </c>
      <c r="AN991" s="383" t="s">
        <v>17434</v>
      </c>
      <c r="AO991" s="383"/>
      <c r="AP991" s="383"/>
      <c r="AQ991" s="410" t="s">
        <v>17444</v>
      </c>
      <c r="AR991" s="389"/>
    </row>
    <row r="992" spans="1:44" ht="15.75" thickBot="1" x14ac:dyDescent="0.3">
      <c r="A992" s="409" t="s">
        <v>17438</v>
      </c>
      <c r="B992" s="410">
        <v>803</v>
      </c>
      <c r="C992" s="383"/>
      <c r="D992" s="383"/>
      <c r="E992" s="383"/>
      <c r="F992" s="383"/>
      <c r="G992" s="383"/>
      <c r="H992" s="383"/>
      <c r="I992" s="383"/>
      <c r="J992" s="383"/>
      <c r="K992" s="410" t="s">
        <v>129</v>
      </c>
      <c r="L992" s="383"/>
      <c r="M992" s="410" t="s">
        <v>17328</v>
      </c>
      <c r="N992" s="410" t="s">
        <v>17439</v>
      </c>
      <c r="O992" s="383"/>
      <c r="P992" s="383"/>
      <c r="Q992" s="410" t="s">
        <v>17440</v>
      </c>
      <c r="R992" s="410" t="s">
        <v>17441</v>
      </c>
      <c r="S992" s="383"/>
      <c r="T992" s="383"/>
      <c r="U992" s="383"/>
      <c r="V992" s="410" t="s">
        <v>17442</v>
      </c>
      <c r="W992" s="410"/>
      <c r="X992" s="410"/>
      <c r="Y992" s="411">
        <v>40015</v>
      </c>
      <c r="Z992" s="410">
        <v>0</v>
      </c>
      <c r="AA992" s="410">
        <v>269.39999999999998</v>
      </c>
      <c r="AB992" s="383"/>
      <c r="AC992" s="383"/>
      <c r="AD992" s="383"/>
      <c r="AE992" s="383"/>
      <c r="AF992" s="410" t="s">
        <v>17443</v>
      </c>
      <c r="AG992" s="410" t="s">
        <v>17432</v>
      </c>
      <c r="AH992" s="410">
        <v>1</v>
      </c>
      <c r="AI992" s="410">
        <v>28</v>
      </c>
      <c r="AJ992" s="410">
        <v>29</v>
      </c>
      <c r="AK992" s="410">
        <v>3.2</v>
      </c>
      <c r="AL992" s="412">
        <v>3.4482758620689703E-2</v>
      </c>
      <c r="AM992" s="127" t="s">
        <v>17433</v>
      </c>
      <c r="AN992" s="383" t="s">
        <v>17434</v>
      </c>
      <c r="AO992" s="383"/>
      <c r="AP992" s="383"/>
      <c r="AQ992" s="410" t="s">
        <v>17444</v>
      </c>
      <c r="AR992" s="389"/>
    </row>
    <row r="993" spans="1:44" ht="15.75" thickBot="1" x14ac:dyDescent="0.3">
      <c r="A993" s="409" t="s">
        <v>17438</v>
      </c>
      <c r="B993" s="410">
        <v>803</v>
      </c>
      <c r="C993" s="383"/>
      <c r="D993" s="383"/>
      <c r="E993" s="383"/>
      <c r="F993" s="383"/>
      <c r="G993" s="383"/>
      <c r="H993" s="383"/>
      <c r="I993" s="383"/>
      <c r="J993" s="383"/>
      <c r="K993" s="410" t="s">
        <v>129</v>
      </c>
      <c r="L993" s="383"/>
      <c r="M993" s="410" t="s">
        <v>17328</v>
      </c>
      <c r="N993" s="410" t="s">
        <v>17439</v>
      </c>
      <c r="O993" s="383"/>
      <c r="P993" s="383"/>
      <c r="Q993" s="410" t="s">
        <v>17440</v>
      </c>
      <c r="R993" s="410" t="s">
        <v>17441</v>
      </c>
      <c r="S993" s="383"/>
      <c r="T993" s="383"/>
      <c r="U993" s="383"/>
      <c r="V993" s="410" t="s">
        <v>17442</v>
      </c>
      <c r="W993" s="410"/>
      <c r="X993" s="410"/>
      <c r="Y993" s="411">
        <v>40015</v>
      </c>
      <c r="Z993" s="410">
        <v>0</v>
      </c>
      <c r="AA993" s="410">
        <v>269.39999999999998</v>
      </c>
      <c r="AB993" s="383"/>
      <c r="AC993" s="383"/>
      <c r="AD993" s="383"/>
      <c r="AE993" s="383"/>
      <c r="AF993" s="410" t="s">
        <v>17443</v>
      </c>
      <c r="AG993" s="410" t="s">
        <v>17432</v>
      </c>
      <c r="AH993" s="410">
        <v>3</v>
      </c>
      <c r="AI993" s="410">
        <v>16</v>
      </c>
      <c r="AJ993" s="410">
        <v>19</v>
      </c>
      <c r="AK993" s="410">
        <v>5.9</v>
      </c>
      <c r="AL993" s="412">
        <v>0.157894736842105</v>
      </c>
      <c r="AM993" s="127" t="s">
        <v>17433</v>
      </c>
      <c r="AN993" s="383" t="s">
        <v>17434</v>
      </c>
      <c r="AO993" s="383"/>
      <c r="AP993" s="383"/>
      <c r="AQ993" s="410" t="s">
        <v>17444</v>
      </c>
      <c r="AR993" s="389"/>
    </row>
    <row r="994" spans="1:44" ht="15.75" thickBot="1" x14ac:dyDescent="0.3">
      <c r="A994" s="409" t="s">
        <v>17438</v>
      </c>
      <c r="B994" s="410">
        <v>803</v>
      </c>
      <c r="C994" s="383"/>
      <c r="D994" s="383"/>
      <c r="E994" s="383"/>
      <c r="F994" s="383"/>
      <c r="G994" s="383"/>
      <c r="H994" s="383"/>
      <c r="I994" s="383"/>
      <c r="J994" s="383"/>
      <c r="K994" s="410" t="s">
        <v>129</v>
      </c>
      <c r="L994" s="383"/>
      <c r="M994" s="410" t="s">
        <v>17328</v>
      </c>
      <c r="N994" s="410" t="s">
        <v>17439</v>
      </c>
      <c r="O994" s="383"/>
      <c r="P994" s="383"/>
      <c r="Q994" s="410" t="s">
        <v>17440</v>
      </c>
      <c r="R994" s="410" t="s">
        <v>17441</v>
      </c>
      <c r="S994" s="383"/>
      <c r="T994" s="383"/>
      <c r="U994" s="383"/>
      <c r="V994" s="410" t="s">
        <v>17442</v>
      </c>
      <c r="W994" s="410"/>
      <c r="X994" s="410"/>
      <c r="Y994" s="411">
        <v>40015</v>
      </c>
      <c r="Z994" s="410">
        <v>0</v>
      </c>
      <c r="AA994" s="410">
        <v>269.39999999999998</v>
      </c>
      <c r="AB994" s="383"/>
      <c r="AC994" s="383"/>
      <c r="AD994" s="383"/>
      <c r="AE994" s="383"/>
      <c r="AF994" s="410" t="s">
        <v>17443</v>
      </c>
      <c r="AG994" s="410" t="s">
        <v>17432</v>
      </c>
      <c r="AH994" s="410">
        <v>3</v>
      </c>
      <c r="AI994" s="410">
        <v>16</v>
      </c>
      <c r="AJ994" s="410">
        <v>19</v>
      </c>
      <c r="AK994" s="410">
        <v>6</v>
      </c>
      <c r="AL994" s="412">
        <v>0.157894736842105</v>
      </c>
      <c r="AM994" s="127" t="s">
        <v>17433</v>
      </c>
      <c r="AN994" s="383" t="s">
        <v>17434</v>
      </c>
      <c r="AO994" s="383"/>
      <c r="AP994" s="383"/>
      <c r="AQ994" s="410" t="s">
        <v>17444</v>
      </c>
      <c r="AR994" s="389"/>
    </row>
    <row r="995" spans="1:44" ht="15.75" thickBot="1" x14ac:dyDescent="0.3">
      <c r="A995" s="409" t="s">
        <v>17438</v>
      </c>
      <c r="B995" s="410">
        <v>803</v>
      </c>
      <c r="C995" s="383"/>
      <c r="D995" s="383"/>
      <c r="E995" s="383"/>
      <c r="F995" s="383"/>
      <c r="G995" s="383"/>
      <c r="H995" s="383"/>
      <c r="I995" s="383"/>
      <c r="J995" s="383"/>
      <c r="K995" s="410" t="s">
        <v>129</v>
      </c>
      <c r="L995" s="383"/>
      <c r="M995" s="410" t="s">
        <v>17328</v>
      </c>
      <c r="N995" s="410" t="s">
        <v>17439</v>
      </c>
      <c r="O995" s="383"/>
      <c r="P995" s="383"/>
      <c r="Q995" s="410" t="s">
        <v>17440</v>
      </c>
      <c r="R995" s="410" t="s">
        <v>17441</v>
      </c>
      <c r="S995" s="383"/>
      <c r="T995" s="383"/>
      <c r="U995" s="383"/>
      <c r="V995" s="410" t="s">
        <v>17442</v>
      </c>
      <c r="W995" s="410"/>
      <c r="X995" s="410"/>
      <c r="Y995" s="411">
        <v>40015</v>
      </c>
      <c r="Z995" s="410">
        <v>0</v>
      </c>
      <c r="AA995" s="410">
        <v>269.39999999999998</v>
      </c>
      <c r="AB995" s="383"/>
      <c r="AC995" s="383"/>
      <c r="AD995" s="383"/>
      <c r="AE995" s="383"/>
      <c r="AF995" s="410" t="s">
        <v>17443</v>
      </c>
      <c r="AG995" s="410" t="s">
        <v>17432</v>
      </c>
      <c r="AH995" s="410">
        <v>2</v>
      </c>
      <c r="AI995" s="410">
        <v>18</v>
      </c>
      <c r="AJ995" s="410">
        <v>20</v>
      </c>
      <c r="AK995" s="410">
        <v>6</v>
      </c>
      <c r="AL995" s="412">
        <v>0.1</v>
      </c>
      <c r="AM995" s="127" t="s">
        <v>17433</v>
      </c>
      <c r="AN995" s="383" t="s">
        <v>17434</v>
      </c>
      <c r="AO995" s="383"/>
      <c r="AP995" s="383"/>
      <c r="AQ995" s="410" t="s">
        <v>17444</v>
      </c>
      <c r="AR995" s="389"/>
    </row>
    <row r="996" spans="1:44" ht="15.75" thickBot="1" x14ac:dyDescent="0.3">
      <c r="A996" s="409" t="s">
        <v>17438</v>
      </c>
      <c r="B996" s="410">
        <v>803</v>
      </c>
      <c r="C996" s="383"/>
      <c r="D996" s="383"/>
      <c r="E996" s="383"/>
      <c r="F996" s="383"/>
      <c r="G996" s="383"/>
      <c r="H996" s="383"/>
      <c r="I996" s="383"/>
      <c r="J996" s="383"/>
      <c r="K996" s="410" t="s">
        <v>129</v>
      </c>
      <c r="L996" s="383"/>
      <c r="M996" s="410" t="s">
        <v>17328</v>
      </c>
      <c r="N996" s="410" t="s">
        <v>17439</v>
      </c>
      <c r="O996" s="383"/>
      <c r="P996" s="383"/>
      <c r="Q996" s="410" t="s">
        <v>17440</v>
      </c>
      <c r="R996" s="410" t="s">
        <v>17441</v>
      </c>
      <c r="S996" s="383"/>
      <c r="T996" s="383"/>
      <c r="U996" s="383"/>
      <c r="V996" s="410" t="s">
        <v>17442</v>
      </c>
      <c r="W996" s="410"/>
      <c r="X996" s="410"/>
      <c r="Y996" s="411">
        <v>-361557</v>
      </c>
      <c r="Z996" s="410">
        <v>0</v>
      </c>
      <c r="AA996" s="410">
        <v>264</v>
      </c>
      <c r="AB996" s="383"/>
      <c r="AC996" s="383"/>
      <c r="AD996" s="383"/>
      <c r="AE996" s="383"/>
      <c r="AF996" s="410" t="s">
        <v>17443</v>
      </c>
      <c r="AG996" s="410" t="s">
        <v>17432</v>
      </c>
      <c r="AH996" s="410">
        <v>3</v>
      </c>
      <c r="AI996" s="410">
        <v>17</v>
      </c>
      <c r="AJ996" s="410">
        <v>20</v>
      </c>
      <c r="AK996" s="410">
        <v>5.8</v>
      </c>
      <c r="AL996" s="412">
        <v>0.15</v>
      </c>
      <c r="AM996" s="127" t="s">
        <v>17433</v>
      </c>
      <c r="AN996" s="383" t="s">
        <v>17434</v>
      </c>
      <c r="AO996" s="383"/>
      <c r="AP996" s="383"/>
      <c r="AQ996" s="410" t="s">
        <v>17445</v>
      </c>
      <c r="AR996" s="389"/>
    </row>
    <row r="997" spans="1:44" ht="15.75" thickBot="1" x14ac:dyDescent="0.3">
      <c r="A997" s="409" t="s">
        <v>17438</v>
      </c>
      <c r="B997" s="410">
        <v>803</v>
      </c>
      <c r="C997" s="383"/>
      <c r="D997" s="383"/>
      <c r="E997" s="383"/>
      <c r="F997" s="383"/>
      <c r="G997" s="383"/>
      <c r="H997" s="383"/>
      <c r="I997" s="383"/>
      <c r="J997" s="383"/>
      <c r="K997" s="410" t="s">
        <v>129</v>
      </c>
      <c r="L997" s="383"/>
      <c r="M997" s="410" t="s">
        <v>17328</v>
      </c>
      <c r="N997" s="410" t="s">
        <v>17439</v>
      </c>
      <c r="O997" s="383"/>
      <c r="P997" s="383"/>
      <c r="Q997" s="410" t="s">
        <v>17440</v>
      </c>
      <c r="R997" s="410" t="s">
        <v>17441</v>
      </c>
      <c r="S997" s="383"/>
      <c r="T997" s="383"/>
      <c r="U997" s="383"/>
      <c r="V997" s="410" t="s">
        <v>17442</v>
      </c>
      <c r="W997" s="410"/>
      <c r="X997" s="410"/>
      <c r="Y997" s="411">
        <v>-361557</v>
      </c>
      <c r="Z997" s="410">
        <v>0</v>
      </c>
      <c r="AA997" s="410">
        <v>264</v>
      </c>
      <c r="AB997" s="383"/>
      <c r="AC997" s="383"/>
      <c r="AD997" s="383"/>
      <c r="AE997" s="383"/>
      <c r="AF997" s="410" t="s">
        <v>17443</v>
      </c>
      <c r="AG997" s="410" t="s">
        <v>17432</v>
      </c>
      <c r="AH997" s="410">
        <v>2</v>
      </c>
      <c r="AI997" s="410">
        <v>18</v>
      </c>
      <c r="AJ997" s="410">
        <v>20</v>
      </c>
      <c r="AK997" s="410">
        <v>5.8</v>
      </c>
      <c r="AL997" s="412">
        <v>0.1</v>
      </c>
      <c r="AM997" s="127" t="s">
        <v>17433</v>
      </c>
      <c r="AN997" s="383" t="s">
        <v>17434</v>
      </c>
      <c r="AO997" s="383"/>
      <c r="AP997" s="383"/>
      <c r="AQ997" s="410" t="s">
        <v>17445</v>
      </c>
      <c r="AR997" s="389"/>
    </row>
    <row r="998" spans="1:44" ht="15.75" thickBot="1" x14ac:dyDescent="0.3">
      <c r="A998" s="409" t="s">
        <v>17438</v>
      </c>
      <c r="B998" s="410">
        <v>803</v>
      </c>
      <c r="C998" s="383"/>
      <c r="D998" s="383"/>
      <c r="E998" s="383"/>
      <c r="F998" s="383"/>
      <c r="G998" s="383"/>
      <c r="H998" s="383"/>
      <c r="I998" s="383"/>
      <c r="J998" s="383"/>
      <c r="K998" s="410" t="s">
        <v>129</v>
      </c>
      <c r="L998" s="383"/>
      <c r="M998" s="410" t="s">
        <v>17328</v>
      </c>
      <c r="N998" s="410" t="s">
        <v>17439</v>
      </c>
      <c r="O998" s="383"/>
      <c r="P998" s="383"/>
      <c r="Q998" s="410" t="s">
        <v>17440</v>
      </c>
      <c r="R998" s="410" t="s">
        <v>17441</v>
      </c>
      <c r="S998" s="383"/>
      <c r="T998" s="383"/>
      <c r="U998" s="383"/>
      <c r="V998" s="410" t="s">
        <v>17442</v>
      </c>
      <c r="W998" s="410"/>
      <c r="X998" s="410"/>
      <c r="Y998" s="411">
        <v>-361557</v>
      </c>
      <c r="Z998" s="410">
        <v>0</v>
      </c>
      <c r="AA998" s="410">
        <v>264</v>
      </c>
      <c r="AB998" s="383"/>
      <c r="AC998" s="383"/>
      <c r="AD998" s="383"/>
      <c r="AE998" s="383"/>
      <c r="AF998" s="410" t="s">
        <v>17443</v>
      </c>
      <c r="AG998" s="410" t="s">
        <v>17432</v>
      </c>
      <c r="AH998" s="410">
        <v>2</v>
      </c>
      <c r="AI998" s="410">
        <v>17</v>
      </c>
      <c r="AJ998" s="410">
        <v>19</v>
      </c>
      <c r="AK998" s="410">
        <v>5.9</v>
      </c>
      <c r="AL998" s="412">
        <v>0.105263157894737</v>
      </c>
      <c r="AM998" s="127" t="s">
        <v>17433</v>
      </c>
      <c r="AN998" s="383" t="s">
        <v>17434</v>
      </c>
      <c r="AO998" s="383"/>
      <c r="AP998" s="383"/>
      <c r="AQ998" s="410" t="s">
        <v>17445</v>
      </c>
      <c r="AR998" s="389"/>
    </row>
    <row r="999" spans="1:44" ht="15.75" thickBot="1" x14ac:dyDescent="0.3">
      <c r="A999" s="409" t="s">
        <v>17438</v>
      </c>
      <c r="B999" s="410">
        <v>803</v>
      </c>
      <c r="C999" s="383"/>
      <c r="D999" s="383"/>
      <c r="E999" s="383"/>
      <c r="F999" s="383"/>
      <c r="G999" s="383"/>
      <c r="H999" s="383"/>
      <c r="I999" s="383"/>
      <c r="J999" s="383"/>
      <c r="K999" s="410" t="s">
        <v>129</v>
      </c>
      <c r="L999" s="383"/>
      <c r="M999" s="410" t="s">
        <v>17328</v>
      </c>
      <c r="N999" s="410" t="s">
        <v>17439</v>
      </c>
      <c r="O999" s="383"/>
      <c r="P999" s="383"/>
      <c r="Q999" s="410" t="s">
        <v>17440</v>
      </c>
      <c r="R999" s="410" t="s">
        <v>17441</v>
      </c>
      <c r="S999" s="383"/>
      <c r="T999" s="383"/>
      <c r="U999" s="383"/>
      <c r="V999" s="410" t="s">
        <v>17442</v>
      </c>
      <c r="W999" s="410"/>
      <c r="X999" s="410"/>
      <c r="Y999" s="411">
        <v>-361557</v>
      </c>
      <c r="Z999" s="410">
        <v>0</v>
      </c>
      <c r="AA999" s="410">
        <v>264</v>
      </c>
      <c r="AB999" s="383"/>
      <c r="AC999" s="383"/>
      <c r="AD999" s="383"/>
      <c r="AE999" s="383"/>
      <c r="AF999" s="410" t="s">
        <v>17443</v>
      </c>
      <c r="AG999" s="410" t="s">
        <v>17432</v>
      </c>
      <c r="AH999" s="410">
        <v>3</v>
      </c>
      <c r="AI999" s="410">
        <v>17</v>
      </c>
      <c r="AJ999" s="410">
        <v>20</v>
      </c>
      <c r="AK999" s="410">
        <v>5.9</v>
      </c>
      <c r="AL999" s="412">
        <v>0.15</v>
      </c>
      <c r="AM999" s="127" t="s">
        <v>17433</v>
      </c>
      <c r="AN999" s="383" t="s">
        <v>17434</v>
      </c>
      <c r="AO999" s="383"/>
      <c r="AP999" s="383"/>
      <c r="AQ999" s="410" t="s">
        <v>17445</v>
      </c>
      <c r="AR999" s="389"/>
    </row>
    <row r="1000" spans="1:44" ht="15.75" thickBot="1" x14ac:dyDescent="0.3">
      <c r="A1000" s="409" t="s">
        <v>17438</v>
      </c>
      <c r="B1000" s="410">
        <v>803</v>
      </c>
      <c r="C1000" s="383"/>
      <c r="D1000" s="383"/>
      <c r="E1000" s="383"/>
      <c r="F1000" s="383"/>
      <c r="G1000" s="383"/>
      <c r="H1000" s="383"/>
      <c r="I1000" s="383"/>
      <c r="J1000" s="383"/>
      <c r="K1000" s="410" t="s">
        <v>129</v>
      </c>
      <c r="L1000" s="383"/>
      <c r="M1000" s="410" t="s">
        <v>17328</v>
      </c>
      <c r="N1000" s="410" t="s">
        <v>17439</v>
      </c>
      <c r="O1000" s="383"/>
      <c r="P1000" s="383"/>
      <c r="Q1000" s="410" t="s">
        <v>17440</v>
      </c>
      <c r="R1000" s="410" t="s">
        <v>17441</v>
      </c>
      <c r="S1000" s="383"/>
      <c r="T1000" s="383"/>
      <c r="U1000" s="383"/>
      <c r="V1000" s="410" t="s">
        <v>17442</v>
      </c>
      <c r="W1000" s="410"/>
      <c r="X1000" s="410"/>
      <c r="Y1000" s="411">
        <v>40192</v>
      </c>
      <c r="Z1000" s="410">
        <v>0</v>
      </c>
      <c r="AA1000" s="410">
        <v>278.60000000000002</v>
      </c>
      <c r="AB1000" s="383"/>
      <c r="AC1000" s="383"/>
      <c r="AD1000" s="383"/>
      <c r="AE1000" s="383"/>
      <c r="AF1000" s="410" t="s">
        <v>17443</v>
      </c>
      <c r="AG1000" s="410" t="s">
        <v>17432</v>
      </c>
      <c r="AH1000" s="410">
        <v>2</v>
      </c>
      <c r="AI1000" s="410">
        <v>18</v>
      </c>
      <c r="AJ1000" s="410">
        <v>20</v>
      </c>
      <c r="AK1000" s="410">
        <v>6</v>
      </c>
      <c r="AL1000" s="412">
        <v>0.1</v>
      </c>
      <c r="AM1000" s="127" t="s">
        <v>17433</v>
      </c>
      <c r="AN1000" s="383" t="s">
        <v>17434</v>
      </c>
      <c r="AO1000" s="383"/>
      <c r="AP1000" s="383"/>
      <c r="AQ1000" s="410" t="s">
        <v>17446</v>
      </c>
      <c r="AR1000" s="389"/>
    </row>
    <row r="1001" spans="1:44" ht="15.75" thickBot="1" x14ac:dyDescent="0.3">
      <c r="A1001" s="409" t="s">
        <v>17438</v>
      </c>
      <c r="B1001" s="410">
        <v>803</v>
      </c>
      <c r="C1001" s="383"/>
      <c r="D1001" s="383"/>
      <c r="E1001" s="383"/>
      <c r="F1001" s="383"/>
      <c r="G1001" s="383"/>
      <c r="H1001" s="383"/>
      <c r="I1001" s="383"/>
      <c r="J1001" s="383"/>
      <c r="K1001" s="410" t="s">
        <v>129</v>
      </c>
      <c r="L1001" s="383"/>
      <c r="M1001" s="410" t="s">
        <v>17328</v>
      </c>
      <c r="N1001" s="410" t="s">
        <v>17439</v>
      </c>
      <c r="O1001" s="383"/>
      <c r="P1001" s="383"/>
      <c r="Q1001" s="410" t="s">
        <v>17440</v>
      </c>
      <c r="R1001" s="410" t="s">
        <v>17441</v>
      </c>
      <c r="S1001" s="383"/>
      <c r="T1001" s="383"/>
      <c r="U1001" s="383"/>
      <c r="V1001" s="410" t="s">
        <v>17442</v>
      </c>
      <c r="W1001" s="410"/>
      <c r="X1001" s="410"/>
      <c r="Y1001" s="411">
        <v>40192</v>
      </c>
      <c r="Z1001" s="410">
        <v>0</v>
      </c>
      <c r="AA1001" s="410">
        <v>278.60000000000002</v>
      </c>
      <c r="AB1001" s="383"/>
      <c r="AC1001" s="383"/>
      <c r="AD1001" s="383"/>
      <c r="AE1001" s="383"/>
      <c r="AF1001" s="410" t="s">
        <v>17443</v>
      </c>
      <c r="AG1001" s="410" t="s">
        <v>17432</v>
      </c>
      <c r="AH1001" s="410">
        <v>2</v>
      </c>
      <c r="AI1001" s="410">
        <v>19</v>
      </c>
      <c r="AJ1001" s="410">
        <v>21</v>
      </c>
      <c r="AK1001" s="410">
        <v>6</v>
      </c>
      <c r="AL1001" s="412">
        <v>9.5238095238095205E-2</v>
      </c>
      <c r="AM1001" s="127" t="s">
        <v>17433</v>
      </c>
      <c r="AN1001" s="383" t="s">
        <v>17434</v>
      </c>
      <c r="AO1001" s="383"/>
      <c r="AP1001" s="383"/>
      <c r="AQ1001" s="410" t="s">
        <v>17446</v>
      </c>
      <c r="AR1001" s="389"/>
    </row>
    <row r="1002" spans="1:44" ht="15.75" thickBot="1" x14ac:dyDescent="0.3">
      <c r="A1002" s="409" t="s">
        <v>17438</v>
      </c>
      <c r="B1002" s="410">
        <v>803</v>
      </c>
      <c r="C1002" s="383"/>
      <c r="D1002" s="383"/>
      <c r="E1002" s="383"/>
      <c r="F1002" s="383"/>
      <c r="G1002" s="383"/>
      <c r="H1002" s="383"/>
      <c r="I1002" s="383"/>
      <c r="J1002" s="383"/>
      <c r="K1002" s="410" t="s">
        <v>129</v>
      </c>
      <c r="L1002" s="383"/>
      <c r="M1002" s="410" t="s">
        <v>17328</v>
      </c>
      <c r="N1002" s="410" t="s">
        <v>17439</v>
      </c>
      <c r="O1002" s="383"/>
      <c r="P1002" s="383"/>
      <c r="Q1002" s="410" t="s">
        <v>17440</v>
      </c>
      <c r="R1002" s="410" t="s">
        <v>17441</v>
      </c>
      <c r="S1002" s="383"/>
      <c r="T1002" s="383"/>
      <c r="U1002" s="383"/>
      <c r="V1002" s="410" t="s">
        <v>17442</v>
      </c>
      <c r="W1002" s="410"/>
      <c r="X1002" s="410"/>
      <c r="Y1002" s="411">
        <v>40192</v>
      </c>
      <c r="Z1002" s="410">
        <v>0</v>
      </c>
      <c r="AA1002" s="410">
        <v>278.60000000000002</v>
      </c>
      <c r="AB1002" s="383"/>
      <c r="AC1002" s="383"/>
      <c r="AD1002" s="383"/>
      <c r="AE1002" s="383"/>
      <c r="AF1002" s="410" t="s">
        <v>17443</v>
      </c>
      <c r="AG1002" s="410" t="s">
        <v>17432</v>
      </c>
      <c r="AH1002" s="410">
        <v>2</v>
      </c>
      <c r="AI1002" s="410">
        <v>18</v>
      </c>
      <c r="AJ1002" s="410">
        <v>20</v>
      </c>
      <c r="AK1002" s="410">
        <v>6.1</v>
      </c>
      <c r="AL1002" s="412">
        <v>0.1</v>
      </c>
      <c r="AM1002" s="127" t="s">
        <v>17433</v>
      </c>
      <c r="AN1002" s="383" t="s">
        <v>17434</v>
      </c>
      <c r="AO1002" s="383"/>
      <c r="AP1002" s="383"/>
      <c r="AQ1002" s="410" t="s">
        <v>17446</v>
      </c>
      <c r="AR1002" s="389"/>
    </row>
    <row r="1003" spans="1:44" ht="15.75" thickBot="1" x14ac:dyDescent="0.3">
      <c r="A1003" s="409" t="s">
        <v>17438</v>
      </c>
      <c r="B1003" s="410">
        <v>803</v>
      </c>
      <c r="C1003" s="383"/>
      <c r="D1003" s="383"/>
      <c r="E1003" s="383"/>
      <c r="F1003" s="383"/>
      <c r="G1003" s="383"/>
      <c r="H1003" s="383"/>
      <c r="I1003" s="383"/>
      <c r="J1003" s="383"/>
      <c r="K1003" s="410" t="s">
        <v>129</v>
      </c>
      <c r="L1003" s="383"/>
      <c r="M1003" s="410" t="s">
        <v>17328</v>
      </c>
      <c r="N1003" s="410" t="s">
        <v>17439</v>
      </c>
      <c r="O1003" s="383"/>
      <c r="P1003" s="383"/>
      <c r="Q1003" s="410" t="s">
        <v>17440</v>
      </c>
      <c r="R1003" s="410" t="s">
        <v>17441</v>
      </c>
      <c r="S1003" s="383"/>
      <c r="T1003" s="383"/>
      <c r="U1003" s="383"/>
      <c r="V1003" s="410" t="s">
        <v>17442</v>
      </c>
      <c r="W1003" s="410"/>
      <c r="X1003" s="410"/>
      <c r="Y1003" s="411">
        <v>40155</v>
      </c>
      <c r="Z1003" s="410">
        <v>0</v>
      </c>
      <c r="AA1003" s="410">
        <v>354.6</v>
      </c>
      <c r="AB1003" s="383"/>
      <c r="AC1003" s="383"/>
      <c r="AD1003" s="383"/>
      <c r="AE1003" s="383"/>
      <c r="AF1003" s="410" t="s">
        <v>17443</v>
      </c>
      <c r="AG1003" s="410" t="s">
        <v>17432</v>
      </c>
      <c r="AH1003" s="410">
        <v>3</v>
      </c>
      <c r="AI1003" s="410">
        <v>27</v>
      </c>
      <c r="AJ1003" s="410">
        <v>29</v>
      </c>
      <c r="AK1003" s="410">
        <v>7.7</v>
      </c>
      <c r="AL1003" s="412">
        <v>0.10344827586206901</v>
      </c>
      <c r="AM1003" s="127" t="s">
        <v>17433</v>
      </c>
      <c r="AN1003" s="383" t="s">
        <v>17434</v>
      </c>
      <c r="AO1003" s="383"/>
      <c r="AP1003" s="383"/>
      <c r="AQ1003" s="410" t="s">
        <v>17447</v>
      </c>
      <c r="AR1003" s="389"/>
    </row>
    <row r="1004" spans="1:44" ht="15.75" thickBot="1" x14ac:dyDescent="0.3">
      <c r="A1004" s="409" t="s">
        <v>17438</v>
      </c>
      <c r="B1004" s="410">
        <v>803</v>
      </c>
      <c r="C1004" s="383"/>
      <c r="D1004" s="383"/>
      <c r="E1004" s="383"/>
      <c r="F1004" s="383"/>
      <c r="G1004" s="383"/>
      <c r="H1004" s="383"/>
      <c r="I1004" s="383"/>
      <c r="J1004" s="383"/>
      <c r="K1004" s="410" t="s">
        <v>129</v>
      </c>
      <c r="L1004" s="383"/>
      <c r="M1004" s="410" t="s">
        <v>17328</v>
      </c>
      <c r="N1004" s="410" t="s">
        <v>17439</v>
      </c>
      <c r="O1004" s="383"/>
      <c r="P1004" s="383"/>
      <c r="Q1004" s="410" t="s">
        <v>17440</v>
      </c>
      <c r="R1004" s="410" t="s">
        <v>17441</v>
      </c>
      <c r="S1004" s="383"/>
      <c r="T1004" s="383"/>
      <c r="U1004" s="383"/>
      <c r="V1004" s="410" t="s">
        <v>17442</v>
      </c>
      <c r="W1004" s="410"/>
      <c r="X1004" s="410"/>
      <c r="Y1004" s="411">
        <v>40155</v>
      </c>
      <c r="Z1004" s="410">
        <v>0</v>
      </c>
      <c r="AA1004" s="410">
        <v>354.6</v>
      </c>
      <c r="AB1004" s="383"/>
      <c r="AC1004" s="383"/>
      <c r="AD1004" s="383"/>
      <c r="AE1004" s="383"/>
      <c r="AF1004" s="410" t="s">
        <v>17443</v>
      </c>
      <c r="AG1004" s="410" t="s">
        <v>17432</v>
      </c>
      <c r="AH1004" s="410">
        <v>3</v>
      </c>
      <c r="AI1004" s="410">
        <v>27</v>
      </c>
      <c r="AJ1004" s="410">
        <v>30</v>
      </c>
      <c r="AK1004" s="410">
        <v>7.8</v>
      </c>
      <c r="AL1004" s="412">
        <v>0.1</v>
      </c>
      <c r="AM1004" s="127" t="s">
        <v>17433</v>
      </c>
      <c r="AN1004" s="383" t="s">
        <v>17434</v>
      </c>
      <c r="AO1004" s="383"/>
      <c r="AP1004" s="383"/>
      <c r="AQ1004" s="410" t="s">
        <v>17447</v>
      </c>
      <c r="AR1004" s="389"/>
    </row>
    <row r="1005" spans="1:44" ht="15.75" thickBot="1" x14ac:dyDescent="0.3">
      <c r="A1005" s="409" t="s">
        <v>17438</v>
      </c>
      <c r="B1005" s="410">
        <v>803</v>
      </c>
      <c r="C1005" s="383"/>
      <c r="D1005" s="383"/>
      <c r="E1005" s="383"/>
      <c r="F1005" s="383"/>
      <c r="G1005" s="383"/>
      <c r="H1005" s="383"/>
      <c r="I1005" s="383"/>
      <c r="J1005" s="383"/>
      <c r="K1005" s="410" t="s">
        <v>129</v>
      </c>
      <c r="L1005" s="383"/>
      <c r="M1005" s="410" t="s">
        <v>17328</v>
      </c>
      <c r="N1005" s="410" t="s">
        <v>17439</v>
      </c>
      <c r="O1005" s="383"/>
      <c r="P1005" s="383"/>
      <c r="Q1005" s="410" t="s">
        <v>17440</v>
      </c>
      <c r="R1005" s="410" t="s">
        <v>17441</v>
      </c>
      <c r="S1005" s="383"/>
      <c r="T1005" s="383"/>
      <c r="U1005" s="383"/>
      <c r="V1005" s="410" t="s">
        <v>17442</v>
      </c>
      <c r="W1005" s="410"/>
      <c r="X1005" s="410"/>
      <c r="Y1005" s="411">
        <v>40122</v>
      </c>
      <c r="Z1005" s="410">
        <v>0</v>
      </c>
      <c r="AA1005" s="410">
        <v>273.60000000000002</v>
      </c>
      <c r="AB1005" s="383"/>
      <c r="AC1005" s="383"/>
      <c r="AD1005" s="383"/>
      <c r="AE1005" s="383"/>
      <c r="AF1005" s="410" t="s">
        <v>17443</v>
      </c>
      <c r="AG1005" s="410" t="s">
        <v>17432</v>
      </c>
      <c r="AH1005" s="410">
        <v>2</v>
      </c>
      <c r="AI1005" s="410">
        <v>23</v>
      </c>
      <c r="AJ1005" s="410">
        <v>25</v>
      </c>
      <c r="AK1005" s="410">
        <v>5.7</v>
      </c>
      <c r="AL1005" s="412">
        <v>0.08</v>
      </c>
      <c r="AM1005" s="127" t="s">
        <v>17433</v>
      </c>
      <c r="AN1005" s="383" t="s">
        <v>17434</v>
      </c>
      <c r="AO1005" s="383"/>
      <c r="AP1005" s="383"/>
      <c r="AQ1005" s="410" t="s">
        <v>17448</v>
      </c>
      <c r="AR1005" s="389"/>
    </row>
    <row r="1006" spans="1:44" ht="15.75" thickBot="1" x14ac:dyDescent="0.3">
      <c r="A1006" s="409" t="s">
        <v>17438</v>
      </c>
      <c r="B1006" s="410">
        <v>803</v>
      </c>
      <c r="C1006" s="383"/>
      <c r="D1006" s="383"/>
      <c r="E1006" s="383"/>
      <c r="F1006" s="383"/>
      <c r="G1006" s="383"/>
      <c r="H1006" s="383"/>
      <c r="I1006" s="383"/>
      <c r="J1006" s="383"/>
      <c r="K1006" s="410" t="s">
        <v>129</v>
      </c>
      <c r="L1006" s="383"/>
      <c r="M1006" s="410" t="s">
        <v>17328</v>
      </c>
      <c r="N1006" s="410" t="s">
        <v>17439</v>
      </c>
      <c r="O1006" s="383"/>
      <c r="P1006" s="383"/>
      <c r="Q1006" s="410" t="s">
        <v>17440</v>
      </c>
      <c r="R1006" s="410" t="s">
        <v>17441</v>
      </c>
      <c r="S1006" s="383"/>
      <c r="T1006" s="383"/>
      <c r="U1006" s="383"/>
      <c r="V1006" s="410" t="s">
        <v>17442</v>
      </c>
      <c r="W1006" s="410"/>
      <c r="X1006" s="410"/>
      <c r="Y1006" s="411">
        <v>40122</v>
      </c>
      <c r="Z1006" s="410">
        <v>0</v>
      </c>
      <c r="AA1006" s="410">
        <v>273.60000000000002</v>
      </c>
      <c r="AB1006" s="383"/>
      <c r="AC1006" s="383"/>
      <c r="AD1006" s="383"/>
      <c r="AE1006" s="383"/>
      <c r="AF1006" s="410" t="s">
        <v>17443</v>
      </c>
      <c r="AG1006" s="410" t="s">
        <v>17432</v>
      </c>
      <c r="AH1006" s="410">
        <v>3</v>
      </c>
      <c r="AI1006" s="410">
        <v>23</v>
      </c>
      <c r="AJ1006" s="410">
        <v>26</v>
      </c>
      <c r="AK1006" s="410">
        <v>5.8</v>
      </c>
      <c r="AL1006" s="412">
        <v>0.115384615384615</v>
      </c>
      <c r="AM1006" s="127" t="s">
        <v>17433</v>
      </c>
      <c r="AN1006" s="383" t="s">
        <v>17434</v>
      </c>
      <c r="AO1006" s="383"/>
      <c r="AP1006" s="383"/>
      <c r="AQ1006" s="410" t="s">
        <v>17448</v>
      </c>
      <c r="AR1006" s="389"/>
    </row>
    <row r="1007" spans="1:44" ht="15.75" thickBot="1" x14ac:dyDescent="0.3">
      <c r="A1007" s="409" t="s">
        <v>17438</v>
      </c>
      <c r="B1007" s="410">
        <v>803</v>
      </c>
      <c r="C1007" s="383"/>
      <c r="D1007" s="383"/>
      <c r="E1007" s="383"/>
      <c r="F1007" s="383"/>
      <c r="G1007" s="383"/>
      <c r="H1007" s="383"/>
      <c r="I1007" s="383"/>
      <c r="J1007" s="383"/>
      <c r="K1007" s="410" t="s">
        <v>129</v>
      </c>
      <c r="L1007" s="383"/>
      <c r="M1007" s="410" t="s">
        <v>17328</v>
      </c>
      <c r="N1007" s="410" t="s">
        <v>17439</v>
      </c>
      <c r="O1007" s="383"/>
      <c r="P1007" s="383"/>
      <c r="Q1007" s="410" t="s">
        <v>17440</v>
      </c>
      <c r="R1007" s="410" t="s">
        <v>17441</v>
      </c>
      <c r="S1007" s="383"/>
      <c r="T1007" s="383"/>
      <c r="U1007" s="383"/>
      <c r="V1007" s="410" t="s">
        <v>17442</v>
      </c>
      <c r="W1007" s="410"/>
      <c r="X1007" s="410"/>
      <c r="Y1007" s="411">
        <v>40122</v>
      </c>
      <c r="Z1007" s="410">
        <v>0</v>
      </c>
      <c r="AA1007" s="410">
        <v>273.60000000000002</v>
      </c>
      <c r="AB1007" s="383"/>
      <c r="AC1007" s="383"/>
      <c r="AD1007" s="383"/>
      <c r="AE1007" s="383"/>
      <c r="AF1007" s="410" t="s">
        <v>17443</v>
      </c>
      <c r="AG1007" s="410" t="s">
        <v>17432</v>
      </c>
      <c r="AH1007" s="410">
        <v>3</v>
      </c>
      <c r="AI1007" s="410">
        <v>23</v>
      </c>
      <c r="AJ1007" s="410">
        <v>26</v>
      </c>
      <c r="AK1007" s="410">
        <v>5.9</v>
      </c>
      <c r="AL1007" s="412">
        <v>0.115384615384615</v>
      </c>
      <c r="AM1007" s="127" t="s">
        <v>17433</v>
      </c>
      <c r="AN1007" s="383" t="s">
        <v>17434</v>
      </c>
      <c r="AO1007" s="383"/>
      <c r="AP1007" s="383"/>
      <c r="AQ1007" s="410" t="s">
        <v>17448</v>
      </c>
      <c r="AR1007" s="389"/>
    </row>
    <row r="1008" spans="1:44" ht="15.75" thickBot="1" x14ac:dyDescent="0.3">
      <c r="A1008" s="409" t="s">
        <v>17438</v>
      </c>
      <c r="B1008" s="410">
        <v>803</v>
      </c>
      <c r="C1008" s="383"/>
      <c r="D1008" s="383"/>
      <c r="E1008" s="383"/>
      <c r="F1008" s="383"/>
      <c r="G1008" s="383"/>
      <c r="H1008" s="383"/>
      <c r="I1008" s="383"/>
      <c r="J1008" s="383"/>
      <c r="K1008" s="410" t="s">
        <v>129</v>
      </c>
      <c r="L1008" s="383"/>
      <c r="M1008" s="410" t="s">
        <v>17328</v>
      </c>
      <c r="N1008" s="410" t="s">
        <v>17439</v>
      </c>
      <c r="O1008" s="383"/>
      <c r="P1008" s="383"/>
      <c r="Q1008" s="410" t="s">
        <v>17440</v>
      </c>
      <c r="R1008" s="410" t="s">
        <v>17441</v>
      </c>
      <c r="S1008" s="383"/>
      <c r="T1008" s="383"/>
      <c r="U1008" s="383"/>
      <c r="V1008" s="410" t="s">
        <v>17442</v>
      </c>
      <c r="W1008" s="410"/>
      <c r="X1008" s="410"/>
      <c r="Y1008" s="411">
        <v>40122</v>
      </c>
      <c r="Z1008" s="410">
        <v>0</v>
      </c>
      <c r="AA1008" s="410">
        <v>273.60000000000002</v>
      </c>
      <c r="AB1008" s="383"/>
      <c r="AC1008" s="383"/>
      <c r="AD1008" s="383"/>
      <c r="AE1008" s="383"/>
      <c r="AF1008" s="410" t="s">
        <v>17443</v>
      </c>
      <c r="AG1008" s="410" t="s">
        <v>17432</v>
      </c>
      <c r="AH1008" s="410">
        <v>2</v>
      </c>
      <c r="AI1008" s="410">
        <v>24</v>
      </c>
      <c r="AJ1008" s="410">
        <v>26</v>
      </c>
      <c r="AK1008" s="410">
        <v>6.2</v>
      </c>
      <c r="AL1008" s="412">
        <v>7.69230769230769E-2</v>
      </c>
      <c r="AM1008" s="127" t="s">
        <v>17433</v>
      </c>
      <c r="AN1008" s="383" t="s">
        <v>17434</v>
      </c>
      <c r="AO1008" s="383"/>
      <c r="AP1008" s="383"/>
      <c r="AQ1008" s="410" t="s">
        <v>17448</v>
      </c>
      <c r="AR1008" s="389"/>
    </row>
    <row r="1009" spans="1:44" ht="15.75" thickBot="1" x14ac:dyDescent="0.3">
      <c r="A1009" s="409" t="s">
        <v>17438</v>
      </c>
      <c r="B1009" s="410">
        <v>803</v>
      </c>
      <c r="C1009" s="383"/>
      <c r="D1009" s="383"/>
      <c r="E1009" s="383"/>
      <c r="F1009" s="383"/>
      <c r="G1009" s="383"/>
      <c r="H1009" s="383"/>
      <c r="I1009" s="383"/>
      <c r="J1009" s="383"/>
      <c r="K1009" s="410" t="s">
        <v>129</v>
      </c>
      <c r="L1009" s="383"/>
      <c r="M1009" s="410" t="s">
        <v>17328</v>
      </c>
      <c r="N1009" s="410" t="s">
        <v>17439</v>
      </c>
      <c r="O1009" s="383"/>
      <c r="P1009" s="383"/>
      <c r="Q1009" s="410" t="s">
        <v>17440</v>
      </c>
      <c r="R1009" s="410" t="s">
        <v>17441</v>
      </c>
      <c r="S1009" s="383"/>
      <c r="T1009" s="383"/>
      <c r="U1009" s="383"/>
      <c r="V1009" s="410" t="s">
        <v>17442</v>
      </c>
      <c r="W1009" s="410"/>
      <c r="X1009" s="410"/>
      <c r="Y1009" s="411">
        <v>40106</v>
      </c>
      <c r="Z1009" s="410">
        <v>0</v>
      </c>
      <c r="AA1009" s="410">
        <v>273.39999999999998</v>
      </c>
      <c r="AB1009" s="383"/>
      <c r="AC1009" s="383"/>
      <c r="AD1009" s="383"/>
      <c r="AE1009" s="383"/>
      <c r="AF1009" s="410" t="s">
        <v>17443</v>
      </c>
      <c r="AG1009" s="410" t="s">
        <v>17432</v>
      </c>
      <c r="AH1009" s="410">
        <v>2</v>
      </c>
      <c r="AI1009" s="410">
        <v>27</v>
      </c>
      <c r="AJ1009" s="410">
        <v>29</v>
      </c>
      <c r="AK1009" s="410">
        <v>2.5</v>
      </c>
      <c r="AL1009" s="412">
        <v>6.8965517241379296E-2</v>
      </c>
      <c r="AM1009" s="127" t="s">
        <v>17433</v>
      </c>
      <c r="AN1009" s="383" t="s">
        <v>17434</v>
      </c>
      <c r="AO1009" s="383"/>
      <c r="AP1009" s="383"/>
      <c r="AQ1009" s="410" t="s">
        <v>17449</v>
      </c>
      <c r="AR1009" s="389"/>
    </row>
    <row r="1010" spans="1:44" ht="15.75" thickBot="1" x14ac:dyDescent="0.3">
      <c r="A1010" s="409" t="s">
        <v>17438</v>
      </c>
      <c r="B1010" s="410">
        <v>803</v>
      </c>
      <c r="C1010" s="383"/>
      <c r="D1010" s="383"/>
      <c r="E1010" s="383"/>
      <c r="F1010" s="383"/>
      <c r="G1010" s="383"/>
      <c r="H1010" s="383"/>
      <c r="I1010" s="383"/>
      <c r="J1010" s="383"/>
      <c r="K1010" s="410" t="s">
        <v>129</v>
      </c>
      <c r="L1010" s="383"/>
      <c r="M1010" s="410" t="s">
        <v>17328</v>
      </c>
      <c r="N1010" s="410" t="s">
        <v>17439</v>
      </c>
      <c r="O1010" s="383"/>
      <c r="P1010" s="383"/>
      <c r="Q1010" s="410" t="s">
        <v>17440</v>
      </c>
      <c r="R1010" s="410" t="s">
        <v>17441</v>
      </c>
      <c r="S1010" s="383"/>
      <c r="T1010" s="383"/>
      <c r="U1010" s="383"/>
      <c r="V1010" s="410" t="s">
        <v>17442</v>
      </c>
      <c r="W1010" s="410"/>
      <c r="X1010" s="410"/>
      <c r="Y1010" s="411">
        <v>40106</v>
      </c>
      <c r="Z1010" s="410">
        <v>0</v>
      </c>
      <c r="AA1010" s="410">
        <v>273.39999999999998</v>
      </c>
      <c r="AB1010" s="383"/>
      <c r="AC1010" s="383"/>
      <c r="AD1010" s="383"/>
      <c r="AE1010" s="383"/>
      <c r="AF1010" s="410" t="s">
        <v>17443</v>
      </c>
      <c r="AG1010" s="410" t="s">
        <v>17432</v>
      </c>
      <c r="AH1010" s="410">
        <v>2</v>
      </c>
      <c r="AI1010" s="410">
        <v>26</v>
      </c>
      <c r="AJ1010" s="410">
        <v>28</v>
      </c>
      <c r="AK1010" s="410">
        <v>2.6</v>
      </c>
      <c r="AL1010" s="412">
        <v>7.1428571428571397E-2</v>
      </c>
      <c r="AM1010" s="127" t="s">
        <v>17433</v>
      </c>
      <c r="AN1010" s="383" t="s">
        <v>17434</v>
      </c>
      <c r="AO1010" s="383"/>
      <c r="AP1010" s="383"/>
      <c r="AQ1010" s="410" t="s">
        <v>17449</v>
      </c>
      <c r="AR1010" s="389"/>
    </row>
    <row r="1011" spans="1:44" ht="15.75" thickBot="1" x14ac:dyDescent="0.3">
      <c r="A1011" s="409" t="s">
        <v>17438</v>
      </c>
      <c r="B1011" s="410">
        <v>803</v>
      </c>
      <c r="C1011" s="383"/>
      <c r="D1011" s="383"/>
      <c r="E1011" s="383"/>
      <c r="F1011" s="383"/>
      <c r="G1011" s="383"/>
      <c r="H1011" s="383"/>
      <c r="I1011" s="383"/>
      <c r="J1011" s="383"/>
      <c r="K1011" s="410" t="s">
        <v>129</v>
      </c>
      <c r="L1011" s="383"/>
      <c r="M1011" s="410" t="s">
        <v>17328</v>
      </c>
      <c r="N1011" s="410" t="s">
        <v>17439</v>
      </c>
      <c r="O1011" s="383"/>
      <c r="P1011" s="383"/>
      <c r="Q1011" s="410" t="s">
        <v>17440</v>
      </c>
      <c r="R1011" s="410" t="s">
        <v>17441</v>
      </c>
      <c r="S1011" s="383"/>
      <c r="T1011" s="383"/>
      <c r="U1011" s="383"/>
      <c r="V1011" s="410" t="s">
        <v>17442</v>
      </c>
      <c r="W1011" s="410"/>
      <c r="X1011" s="410"/>
      <c r="Y1011" s="411">
        <v>40106</v>
      </c>
      <c r="Z1011" s="410">
        <v>0</v>
      </c>
      <c r="AA1011" s="410">
        <v>273.39999999999998</v>
      </c>
      <c r="AB1011" s="383"/>
      <c r="AC1011" s="383"/>
      <c r="AD1011" s="383"/>
      <c r="AE1011" s="383"/>
      <c r="AF1011" s="410" t="s">
        <v>17443</v>
      </c>
      <c r="AG1011" s="410" t="s">
        <v>17432</v>
      </c>
      <c r="AH1011" s="410">
        <v>2</v>
      </c>
      <c r="AI1011" s="410">
        <v>26</v>
      </c>
      <c r="AJ1011" s="410">
        <v>28</v>
      </c>
      <c r="AK1011" s="410">
        <v>2.8</v>
      </c>
      <c r="AL1011" s="412">
        <v>7.1428571428571397E-2</v>
      </c>
      <c r="AM1011" s="127" t="s">
        <v>17433</v>
      </c>
      <c r="AN1011" s="383" t="s">
        <v>17434</v>
      </c>
      <c r="AO1011" s="383"/>
      <c r="AP1011" s="383"/>
      <c r="AQ1011" s="410" t="s">
        <v>17449</v>
      </c>
      <c r="AR1011" s="389"/>
    </row>
    <row r="1012" spans="1:44" ht="15.75" thickBot="1" x14ac:dyDescent="0.3">
      <c r="A1012" s="409" t="s">
        <v>17438</v>
      </c>
      <c r="B1012" s="410">
        <v>803</v>
      </c>
      <c r="C1012" s="383"/>
      <c r="D1012" s="383"/>
      <c r="E1012" s="383"/>
      <c r="F1012" s="383"/>
      <c r="G1012" s="383"/>
      <c r="H1012" s="383"/>
      <c r="I1012" s="383"/>
      <c r="J1012" s="383"/>
      <c r="K1012" s="410" t="s">
        <v>129</v>
      </c>
      <c r="L1012" s="383"/>
      <c r="M1012" s="410" t="s">
        <v>17328</v>
      </c>
      <c r="N1012" s="410" t="s">
        <v>17439</v>
      </c>
      <c r="O1012" s="383"/>
      <c r="P1012" s="383"/>
      <c r="Q1012" s="410" t="s">
        <v>17440</v>
      </c>
      <c r="R1012" s="410" t="s">
        <v>17441</v>
      </c>
      <c r="S1012" s="383"/>
      <c r="T1012" s="383"/>
      <c r="U1012" s="383"/>
      <c r="V1012" s="410" t="s">
        <v>17442</v>
      </c>
      <c r="W1012" s="410"/>
      <c r="X1012" s="410"/>
      <c r="Y1012" s="411">
        <v>40106</v>
      </c>
      <c r="Z1012" s="410">
        <v>0</v>
      </c>
      <c r="AA1012" s="410">
        <v>273.39999999999998</v>
      </c>
      <c r="AB1012" s="383"/>
      <c r="AC1012" s="383"/>
      <c r="AD1012" s="383"/>
      <c r="AE1012" s="383"/>
      <c r="AF1012" s="410" t="s">
        <v>17443</v>
      </c>
      <c r="AG1012" s="410" t="s">
        <v>17432</v>
      </c>
      <c r="AH1012" s="410">
        <v>2</v>
      </c>
      <c r="AI1012" s="410">
        <v>25</v>
      </c>
      <c r="AJ1012" s="410">
        <v>27</v>
      </c>
      <c r="AK1012" s="410">
        <v>2.9</v>
      </c>
      <c r="AL1012" s="412">
        <v>7.4074074074074098E-2</v>
      </c>
      <c r="AM1012" s="127" t="s">
        <v>17433</v>
      </c>
      <c r="AN1012" s="383" t="s">
        <v>17434</v>
      </c>
      <c r="AO1012" s="383"/>
      <c r="AP1012" s="383"/>
      <c r="AQ1012" s="410" t="s">
        <v>17449</v>
      </c>
      <c r="AR1012" s="389"/>
    </row>
    <row r="1013" spans="1:44" ht="15.75" thickBot="1" x14ac:dyDescent="0.3">
      <c r="A1013" s="409" t="s">
        <v>17438</v>
      </c>
      <c r="B1013" s="410">
        <v>803</v>
      </c>
      <c r="C1013" s="383"/>
      <c r="D1013" s="383"/>
      <c r="E1013" s="383"/>
      <c r="F1013" s="383"/>
      <c r="G1013" s="383"/>
      <c r="H1013" s="383"/>
      <c r="I1013" s="383"/>
      <c r="J1013" s="383"/>
      <c r="K1013" s="410" t="s">
        <v>129</v>
      </c>
      <c r="L1013" s="383"/>
      <c r="M1013" s="410" t="s">
        <v>17328</v>
      </c>
      <c r="N1013" s="410" t="s">
        <v>17439</v>
      </c>
      <c r="O1013" s="383"/>
      <c r="P1013" s="383"/>
      <c r="Q1013" s="410" t="s">
        <v>17440</v>
      </c>
      <c r="R1013" s="410" t="s">
        <v>17441</v>
      </c>
      <c r="S1013" s="383"/>
      <c r="T1013" s="383"/>
      <c r="U1013" s="383"/>
      <c r="V1013" s="410" t="s">
        <v>17442</v>
      </c>
      <c r="W1013" s="410"/>
      <c r="X1013" s="410"/>
      <c r="Y1013" s="411">
        <v>40106</v>
      </c>
      <c r="Z1013" s="410">
        <v>0</v>
      </c>
      <c r="AA1013" s="410">
        <v>273.39999999999998</v>
      </c>
      <c r="AB1013" s="383"/>
      <c r="AC1013" s="383"/>
      <c r="AD1013" s="383"/>
      <c r="AE1013" s="383"/>
      <c r="AF1013" s="410" t="s">
        <v>17443</v>
      </c>
      <c r="AG1013" s="410" t="s">
        <v>17432</v>
      </c>
      <c r="AH1013" s="410">
        <v>3</v>
      </c>
      <c r="AI1013" s="410">
        <v>25</v>
      </c>
      <c r="AJ1013" s="410">
        <v>28</v>
      </c>
      <c r="AK1013" s="410">
        <v>4.7</v>
      </c>
      <c r="AL1013" s="412">
        <v>0.107142857142857</v>
      </c>
      <c r="AM1013" s="127" t="s">
        <v>17433</v>
      </c>
      <c r="AN1013" s="383" t="s">
        <v>17434</v>
      </c>
      <c r="AO1013" s="383"/>
      <c r="AP1013" s="383"/>
      <c r="AQ1013" s="410" t="s">
        <v>17449</v>
      </c>
      <c r="AR1013" s="389"/>
    </row>
    <row r="1014" spans="1:44" ht="15.75" thickBot="1" x14ac:dyDescent="0.3">
      <c r="A1014" s="409" t="s">
        <v>17438</v>
      </c>
      <c r="B1014" s="410">
        <v>803</v>
      </c>
      <c r="C1014" s="383"/>
      <c r="D1014" s="383"/>
      <c r="E1014" s="383"/>
      <c r="F1014" s="383"/>
      <c r="G1014" s="383"/>
      <c r="H1014" s="383"/>
      <c r="I1014" s="383"/>
      <c r="J1014" s="383"/>
      <c r="K1014" s="410" t="s">
        <v>129</v>
      </c>
      <c r="L1014" s="383"/>
      <c r="M1014" s="410" t="s">
        <v>17328</v>
      </c>
      <c r="N1014" s="410" t="s">
        <v>17439</v>
      </c>
      <c r="O1014" s="383"/>
      <c r="P1014" s="383"/>
      <c r="Q1014" s="410" t="s">
        <v>17440</v>
      </c>
      <c r="R1014" s="410" t="s">
        <v>17441</v>
      </c>
      <c r="S1014" s="383"/>
      <c r="T1014" s="383"/>
      <c r="U1014" s="383"/>
      <c r="V1014" s="410" t="s">
        <v>17442</v>
      </c>
      <c r="W1014" s="410"/>
      <c r="X1014" s="410"/>
      <c r="Y1014" s="411">
        <v>40086</v>
      </c>
      <c r="Z1014" s="410">
        <v>0</v>
      </c>
      <c r="AA1014" s="410">
        <v>287.8</v>
      </c>
      <c r="AB1014" s="383"/>
      <c r="AC1014" s="383"/>
      <c r="AD1014" s="383"/>
      <c r="AE1014" s="383"/>
      <c r="AF1014" s="410" t="s">
        <v>17443</v>
      </c>
      <c r="AG1014" s="410" t="s">
        <v>17432</v>
      </c>
      <c r="AH1014" s="410">
        <v>2</v>
      </c>
      <c r="AI1014" s="410">
        <v>25</v>
      </c>
      <c r="AJ1014" s="410">
        <v>27</v>
      </c>
      <c r="AK1014" s="410">
        <v>2.8</v>
      </c>
      <c r="AL1014" s="412">
        <v>7.4074074074074098E-2</v>
      </c>
      <c r="AM1014" s="127" t="s">
        <v>17433</v>
      </c>
      <c r="AN1014" s="383" t="s">
        <v>17434</v>
      </c>
      <c r="AO1014" s="383"/>
      <c r="AP1014" s="383"/>
      <c r="AQ1014" s="410" t="s">
        <v>17450</v>
      </c>
      <c r="AR1014" s="389"/>
    </row>
    <row r="1015" spans="1:44" ht="15.75" thickBot="1" x14ac:dyDescent="0.3">
      <c r="A1015" s="409" t="s">
        <v>17438</v>
      </c>
      <c r="B1015" s="410">
        <v>803</v>
      </c>
      <c r="C1015" s="383"/>
      <c r="D1015" s="383"/>
      <c r="E1015" s="383"/>
      <c r="F1015" s="383"/>
      <c r="G1015" s="383"/>
      <c r="H1015" s="383"/>
      <c r="I1015" s="383"/>
      <c r="J1015" s="383"/>
      <c r="K1015" s="410" t="s">
        <v>129</v>
      </c>
      <c r="L1015" s="383"/>
      <c r="M1015" s="410" t="s">
        <v>17328</v>
      </c>
      <c r="N1015" s="410" t="s">
        <v>17439</v>
      </c>
      <c r="O1015" s="383"/>
      <c r="P1015" s="383"/>
      <c r="Q1015" s="410" t="s">
        <v>17440</v>
      </c>
      <c r="R1015" s="410" t="s">
        <v>17441</v>
      </c>
      <c r="S1015" s="383"/>
      <c r="T1015" s="383"/>
      <c r="U1015" s="383"/>
      <c r="V1015" s="410" t="s">
        <v>17442</v>
      </c>
      <c r="W1015" s="410"/>
      <c r="X1015" s="410"/>
      <c r="Y1015" s="411">
        <v>40086</v>
      </c>
      <c r="Z1015" s="410">
        <v>0</v>
      </c>
      <c r="AA1015" s="410">
        <v>287.8</v>
      </c>
      <c r="AB1015" s="383"/>
      <c r="AC1015" s="383"/>
      <c r="AD1015" s="383"/>
      <c r="AE1015" s="383"/>
      <c r="AF1015" s="410" t="s">
        <v>17443</v>
      </c>
      <c r="AG1015" s="410" t="s">
        <v>17432</v>
      </c>
      <c r="AH1015" s="410">
        <v>1</v>
      </c>
      <c r="AI1015" s="410">
        <v>23</v>
      </c>
      <c r="AJ1015" s="410">
        <v>24</v>
      </c>
      <c r="AK1015" s="410">
        <v>2.9</v>
      </c>
      <c r="AL1015" s="412">
        <v>4.1666666666666699E-2</v>
      </c>
      <c r="AM1015" s="127" t="s">
        <v>17433</v>
      </c>
      <c r="AN1015" s="383" t="s">
        <v>17434</v>
      </c>
      <c r="AO1015" s="383"/>
      <c r="AP1015" s="383"/>
      <c r="AQ1015" s="410" t="s">
        <v>17450</v>
      </c>
      <c r="AR1015" s="389"/>
    </row>
    <row r="1016" spans="1:44" ht="15.75" thickBot="1" x14ac:dyDescent="0.3">
      <c r="A1016" s="409" t="s">
        <v>17438</v>
      </c>
      <c r="B1016" s="410">
        <v>803</v>
      </c>
      <c r="C1016" s="383"/>
      <c r="D1016" s="383"/>
      <c r="E1016" s="383"/>
      <c r="F1016" s="383"/>
      <c r="G1016" s="383"/>
      <c r="H1016" s="383"/>
      <c r="I1016" s="383"/>
      <c r="J1016" s="383"/>
      <c r="K1016" s="410" t="s">
        <v>129</v>
      </c>
      <c r="L1016" s="383"/>
      <c r="M1016" s="410" t="s">
        <v>17328</v>
      </c>
      <c r="N1016" s="410" t="s">
        <v>17439</v>
      </c>
      <c r="O1016" s="383"/>
      <c r="P1016" s="383"/>
      <c r="Q1016" s="410" t="s">
        <v>17440</v>
      </c>
      <c r="R1016" s="410" t="s">
        <v>17441</v>
      </c>
      <c r="S1016" s="383"/>
      <c r="T1016" s="383"/>
      <c r="U1016" s="383"/>
      <c r="V1016" s="410" t="s">
        <v>17442</v>
      </c>
      <c r="W1016" s="410"/>
      <c r="X1016" s="410"/>
      <c r="Y1016" s="411">
        <v>40086</v>
      </c>
      <c r="Z1016" s="410">
        <v>0</v>
      </c>
      <c r="AA1016" s="410">
        <v>287.8</v>
      </c>
      <c r="AB1016" s="383"/>
      <c r="AC1016" s="383"/>
      <c r="AD1016" s="383"/>
      <c r="AE1016" s="383"/>
      <c r="AF1016" s="410" t="s">
        <v>17443</v>
      </c>
      <c r="AG1016" s="410" t="s">
        <v>17432</v>
      </c>
      <c r="AH1016" s="410">
        <v>1</v>
      </c>
      <c r="AI1016" s="410">
        <v>25</v>
      </c>
      <c r="AJ1016" s="410">
        <v>26</v>
      </c>
      <c r="AK1016" s="410">
        <v>3.1</v>
      </c>
      <c r="AL1016" s="412">
        <v>3.8461538461538498E-2</v>
      </c>
      <c r="AM1016" s="127" t="s">
        <v>17433</v>
      </c>
      <c r="AN1016" s="383" t="s">
        <v>17434</v>
      </c>
      <c r="AO1016" s="383"/>
      <c r="AP1016" s="383"/>
      <c r="AQ1016" s="410" t="s">
        <v>17450</v>
      </c>
      <c r="AR1016" s="389"/>
    </row>
    <row r="1017" spans="1:44" ht="15.75" thickBot="1" x14ac:dyDescent="0.3">
      <c r="A1017" s="409" t="s">
        <v>17438</v>
      </c>
      <c r="B1017" s="410">
        <v>803</v>
      </c>
      <c r="C1017" s="383"/>
      <c r="D1017" s="383"/>
      <c r="E1017" s="383"/>
      <c r="F1017" s="383"/>
      <c r="G1017" s="383"/>
      <c r="H1017" s="383"/>
      <c r="I1017" s="383"/>
      <c r="J1017" s="383"/>
      <c r="K1017" s="410" t="s">
        <v>129</v>
      </c>
      <c r="L1017" s="383"/>
      <c r="M1017" s="410" t="s">
        <v>17328</v>
      </c>
      <c r="N1017" s="410" t="s">
        <v>17439</v>
      </c>
      <c r="O1017" s="383"/>
      <c r="P1017" s="383"/>
      <c r="Q1017" s="410" t="s">
        <v>17440</v>
      </c>
      <c r="R1017" s="410" t="s">
        <v>17441</v>
      </c>
      <c r="S1017" s="383"/>
      <c r="T1017" s="383"/>
      <c r="U1017" s="383"/>
      <c r="V1017" s="410" t="s">
        <v>17442</v>
      </c>
      <c r="W1017" s="410"/>
      <c r="X1017" s="410"/>
      <c r="Y1017" s="411">
        <v>40086</v>
      </c>
      <c r="Z1017" s="410">
        <v>0</v>
      </c>
      <c r="AA1017" s="410">
        <v>287.8</v>
      </c>
      <c r="AB1017" s="383"/>
      <c r="AC1017" s="383"/>
      <c r="AD1017" s="383"/>
      <c r="AE1017" s="383"/>
      <c r="AF1017" s="410" t="s">
        <v>17443</v>
      </c>
      <c r="AG1017" s="410" t="s">
        <v>17432</v>
      </c>
      <c r="AH1017" s="410">
        <v>2</v>
      </c>
      <c r="AI1017" s="410">
        <v>23</v>
      </c>
      <c r="AJ1017" s="410">
        <v>25</v>
      </c>
      <c r="AK1017" s="410">
        <v>3.6</v>
      </c>
      <c r="AL1017" s="412">
        <v>0.08</v>
      </c>
      <c r="AM1017" s="127" t="s">
        <v>17433</v>
      </c>
      <c r="AN1017" s="383" t="s">
        <v>17434</v>
      </c>
      <c r="AO1017" s="383"/>
      <c r="AP1017" s="383"/>
      <c r="AQ1017" s="410" t="s">
        <v>17450</v>
      </c>
      <c r="AR1017" s="389"/>
    </row>
    <row r="1018" spans="1:44" ht="15.75" thickBot="1" x14ac:dyDescent="0.3">
      <c r="A1018" s="409" t="s">
        <v>17438</v>
      </c>
      <c r="B1018" s="410">
        <v>803</v>
      </c>
      <c r="C1018" s="383"/>
      <c r="D1018" s="383"/>
      <c r="E1018" s="383"/>
      <c r="F1018" s="383"/>
      <c r="G1018" s="383"/>
      <c r="H1018" s="383"/>
      <c r="I1018" s="383"/>
      <c r="J1018" s="383"/>
      <c r="K1018" s="410" t="s">
        <v>129</v>
      </c>
      <c r="L1018" s="383"/>
      <c r="M1018" s="410" t="s">
        <v>17328</v>
      </c>
      <c r="N1018" s="410" t="s">
        <v>17439</v>
      </c>
      <c r="O1018" s="383"/>
      <c r="P1018" s="383"/>
      <c r="Q1018" s="410" t="s">
        <v>17440</v>
      </c>
      <c r="R1018" s="410" t="s">
        <v>17441</v>
      </c>
      <c r="S1018" s="383"/>
      <c r="T1018" s="383"/>
      <c r="U1018" s="383"/>
      <c r="V1018" s="410" t="s">
        <v>17442</v>
      </c>
      <c r="W1018" s="410"/>
      <c r="X1018" s="410"/>
      <c r="Y1018" s="411">
        <v>40086</v>
      </c>
      <c r="Z1018" s="410">
        <v>0</v>
      </c>
      <c r="AA1018" s="410">
        <v>287.8</v>
      </c>
      <c r="AB1018" s="383"/>
      <c r="AC1018" s="383"/>
      <c r="AD1018" s="383"/>
      <c r="AE1018" s="383"/>
      <c r="AF1018" s="410" t="s">
        <v>17443</v>
      </c>
      <c r="AG1018" s="410" t="s">
        <v>17432</v>
      </c>
      <c r="AH1018" s="410">
        <v>3</v>
      </c>
      <c r="AI1018" s="410">
        <v>25</v>
      </c>
      <c r="AJ1018" s="410">
        <v>28</v>
      </c>
      <c r="AK1018" s="410">
        <v>5.2</v>
      </c>
      <c r="AL1018" s="412">
        <v>0.107142857142857</v>
      </c>
      <c r="AM1018" s="127" t="s">
        <v>17433</v>
      </c>
      <c r="AN1018" s="383" t="s">
        <v>17434</v>
      </c>
      <c r="AO1018" s="383"/>
      <c r="AP1018" s="383"/>
      <c r="AQ1018" s="410" t="s">
        <v>17450</v>
      </c>
      <c r="AR1018" s="389"/>
    </row>
    <row r="1019" spans="1:44" ht="15.75" thickBot="1" x14ac:dyDescent="0.3">
      <c r="A1019" s="409" t="s">
        <v>17451</v>
      </c>
      <c r="B1019" s="410">
        <v>2323</v>
      </c>
      <c r="C1019" s="383"/>
      <c r="D1019" s="383"/>
      <c r="E1019" s="383"/>
      <c r="F1019" s="383"/>
      <c r="G1019" s="383"/>
      <c r="H1019" s="383"/>
      <c r="I1019" s="383"/>
      <c r="J1019" s="383"/>
      <c r="K1019" s="410" t="s">
        <v>17260</v>
      </c>
      <c r="L1019" s="410" t="s">
        <v>17452</v>
      </c>
      <c r="M1019" s="410" t="s">
        <v>17328</v>
      </c>
      <c r="N1019" s="383" t="s">
        <v>17453</v>
      </c>
      <c r="O1019" s="383"/>
      <c r="P1019" s="383"/>
      <c r="Q1019" s="410" t="s">
        <v>17454</v>
      </c>
      <c r="R1019" s="410" t="s">
        <v>11368</v>
      </c>
      <c r="S1019" s="383"/>
      <c r="T1019" s="383"/>
      <c r="U1019" s="383"/>
      <c r="V1019" s="383"/>
      <c r="W1019" s="383"/>
      <c r="X1019" s="383"/>
      <c r="Y1019" s="411">
        <v>38335</v>
      </c>
      <c r="Z1019" s="410">
        <v>0</v>
      </c>
      <c r="AA1019" s="410">
        <v>72</v>
      </c>
      <c r="AB1019" s="383"/>
      <c r="AC1019" s="383"/>
      <c r="AD1019" s="383"/>
      <c r="AE1019" s="383"/>
      <c r="AF1019" s="410" t="s">
        <v>17245</v>
      </c>
      <c r="AG1019" s="410" t="s">
        <v>229</v>
      </c>
      <c r="AH1019" s="410">
        <v>579</v>
      </c>
      <c r="AI1019" s="410">
        <v>2511</v>
      </c>
      <c r="AJ1019" s="410">
        <v>3090</v>
      </c>
      <c r="AK1019" s="410">
        <v>8.26</v>
      </c>
      <c r="AL1019" s="412">
        <v>0.187378640776699</v>
      </c>
      <c r="AM1019" s="127" t="s">
        <v>17433</v>
      </c>
      <c r="AN1019" s="383" t="s">
        <v>17434</v>
      </c>
      <c r="AO1019" s="383"/>
      <c r="AP1019" s="383"/>
      <c r="AQ1019" s="410" t="s">
        <v>17455</v>
      </c>
      <c r="AR1019" s="389"/>
    </row>
    <row r="1020" spans="1:44" ht="15.75" thickBot="1" x14ac:dyDescent="0.3">
      <c r="A1020" s="409" t="s">
        <v>17451</v>
      </c>
      <c r="B1020" s="410">
        <v>2323</v>
      </c>
      <c r="C1020" s="383"/>
      <c r="D1020" s="383"/>
      <c r="E1020" s="383"/>
      <c r="F1020" s="383"/>
      <c r="G1020" s="383"/>
      <c r="H1020" s="383"/>
      <c r="I1020" s="383"/>
      <c r="J1020" s="383"/>
      <c r="K1020" s="410" t="s">
        <v>17260</v>
      </c>
      <c r="L1020" s="410" t="s">
        <v>17452</v>
      </c>
      <c r="M1020" s="410" t="s">
        <v>17328</v>
      </c>
      <c r="N1020" s="383" t="s">
        <v>17453</v>
      </c>
      <c r="O1020" s="383"/>
      <c r="P1020" s="383"/>
      <c r="Q1020" s="410" t="s">
        <v>17454</v>
      </c>
      <c r="R1020" s="410" t="s">
        <v>11368</v>
      </c>
      <c r="S1020" s="383"/>
      <c r="T1020" s="383"/>
      <c r="U1020" s="383"/>
      <c r="V1020" s="383"/>
      <c r="W1020" s="383"/>
      <c r="X1020" s="383"/>
      <c r="Y1020" s="411">
        <v>38335</v>
      </c>
      <c r="Z1020" s="410">
        <v>0</v>
      </c>
      <c r="AA1020" s="410">
        <v>72</v>
      </c>
      <c r="AB1020" s="383"/>
      <c r="AC1020" s="383"/>
      <c r="AD1020" s="383"/>
      <c r="AE1020" s="383"/>
      <c r="AF1020" s="410" t="s">
        <v>17245</v>
      </c>
      <c r="AG1020" s="410" t="s">
        <v>229</v>
      </c>
      <c r="AH1020" s="410">
        <v>656</v>
      </c>
      <c r="AI1020" s="410">
        <v>2283</v>
      </c>
      <c r="AJ1020" s="410">
        <v>2939</v>
      </c>
      <c r="AK1020" s="410">
        <v>8.3800000000000008</v>
      </c>
      <c r="AL1020" s="412">
        <v>0.22320517182715199</v>
      </c>
      <c r="AM1020" s="127" t="s">
        <v>17433</v>
      </c>
      <c r="AN1020" s="383" t="s">
        <v>17434</v>
      </c>
      <c r="AO1020" s="383"/>
      <c r="AP1020" s="383"/>
      <c r="AQ1020" s="410" t="s">
        <v>17455</v>
      </c>
      <c r="AR1020" s="389"/>
    </row>
    <row r="1021" spans="1:44" ht="15.75" thickBot="1" x14ac:dyDescent="0.3">
      <c r="A1021" s="409" t="s">
        <v>17451</v>
      </c>
      <c r="B1021" s="410">
        <v>2323</v>
      </c>
      <c r="C1021" s="383"/>
      <c r="D1021" s="383"/>
      <c r="E1021" s="383"/>
      <c r="F1021" s="383"/>
      <c r="G1021" s="383"/>
      <c r="H1021" s="383"/>
      <c r="I1021" s="383"/>
      <c r="J1021" s="383"/>
      <c r="K1021" s="410" t="s">
        <v>17260</v>
      </c>
      <c r="L1021" s="410" t="s">
        <v>17452</v>
      </c>
      <c r="M1021" s="410" t="s">
        <v>17328</v>
      </c>
      <c r="N1021" s="383" t="s">
        <v>17453</v>
      </c>
      <c r="O1021" s="383"/>
      <c r="P1021" s="383"/>
      <c r="Q1021" s="410" t="s">
        <v>17454</v>
      </c>
      <c r="R1021" s="410" t="s">
        <v>11368</v>
      </c>
      <c r="S1021" s="383"/>
      <c r="T1021" s="383"/>
      <c r="U1021" s="383"/>
      <c r="V1021" s="383"/>
      <c r="W1021" s="383"/>
      <c r="X1021" s="383"/>
      <c r="Y1021" s="411">
        <v>38335</v>
      </c>
      <c r="Z1021" s="410">
        <v>0</v>
      </c>
      <c r="AA1021" s="410">
        <v>72</v>
      </c>
      <c r="AB1021" s="383"/>
      <c r="AC1021" s="383"/>
      <c r="AD1021" s="383"/>
      <c r="AE1021" s="383"/>
      <c r="AF1021" s="410" t="s">
        <v>17245</v>
      </c>
      <c r="AG1021" s="410" t="s">
        <v>229</v>
      </c>
      <c r="AH1021" s="410">
        <v>661</v>
      </c>
      <c r="AI1021" s="410">
        <v>2168</v>
      </c>
      <c r="AJ1021" s="410">
        <v>2829</v>
      </c>
      <c r="AK1021" s="410">
        <v>8.7200000000000006</v>
      </c>
      <c r="AL1021" s="412">
        <v>0.23365146694945199</v>
      </c>
      <c r="AM1021" s="127" t="s">
        <v>17433</v>
      </c>
      <c r="AN1021" s="383" t="s">
        <v>17434</v>
      </c>
      <c r="AO1021" s="383"/>
      <c r="AP1021" s="383"/>
      <c r="AQ1021" s="410" t="s">
        <v>17455</v>
      </c>
      <c r="AR1021" s="389"/>
    </row>
    <row r="1022" spans="1:44" ht="15.75" thickBot="1" x14ac:dyDescent="0.3">
      <c r="A1022" s="409" t="s">
        <v>17451</v>
      </c>
      <c r="B1022" s="410">
        <v>2323</v>
      </c>
      <c r="C1022" s="383"/>
      <c r="D1022" s="383"/>
      <c r="E1022" s="383"/>
      <c r="F1022" s="383"/>
      <c r="G1022" s="383"/>
      <c r="H1022" s="383"/>
      <c r="I1022" s="383"/>
      <c r="J1022" s="383"/>
      <c r="K1022" s="410" t="s">
        <v>17260</v>
      </c>
      <c r="L1022" s="410" t="s">
        <v>17452</v>
      </c>
      <c r="M1022" s="410" t="s">
        <v>17328</v>
      </c>
      <c r="N1022" s="383" t="s">
        <v>17453</v>
      </c>
      <c r="O1022" s="383"/>
      <c r="P1022" s="383"/>
      <c r="Q1022" s="410" t="s">
        <v>17454</v>
      </c>
      <c r="R1022" s="410" t="s">
        <v>11368</v>
      </c>
      <c r="S1022" s="383"/>
      <c r="T1022" s="383"/>
      <c r="U1022" s="383"/>
      <c r="V1022" s="383"/>
      <c r="W1022" s="383"/>
      <c r="X1022" s="383"/>
      <c r="Y1022" s="411">
        <v>38335</v>
      </c>
      <c r="Z1022" s="410">
        <v>0</v>
      </c>
      <c r="AA1022" s="410">
        <v>72</v>
      </c>
      <c r="AB1022" s="383"/>
      <c r="AC1022" s="383"/>
      <c r="AD1022" s="383"/>
      <c r="AE1022" s="383"/>
      <c r="AF1022" s="410" t="s">
        <v>17245</v>
      </c>
      <c r="AG1022" s="410" t="s">
        <v>229</v>
      </c>
      <c r="AH1022" s="410">
        <v>632</v>
      </c>
      <c r="AI1022" s="410">
        <v>2176</v>
      </c>
      <c r="AJ1022" s="410">
        <v>2808</v>
      </c>
      <c r="AK1022" s="410">
        <v>8.73</v>
      </c>
      <c r="AL1022" s="412">
        <v>0.22507122507122501</v>
      </c>
      <c r="AM1022" s="127" t="s">
        <v>17433</v>
      </c>
      <c r="AN1022" s="383" t="s">
        <v>17434</v>
      </c>
      <c r="AO1022" s="383"/>
      <c r="AP1022" s="383"/>
      <c r="AQ1022" s="410" t="s">
        <v>17455</v>
      </c>
      <c r="AR1022" s="389"/>
    </row>
    <row r="1023" spans="1:44" ht="15.75" thickBot="1" x14ac:dyDescent="0.3">
      <c r="A1023" s="409" t="s">
        <v>17451</v>
      </c>
      <c r="B1023" s="410">
        <v>2323</v>
      </c>
      <c r="C1023" s="383"/>
      <c r="D1023" s="383"/>
      <c r="E1023" s="383"/>
      <c r="F1023" s="383"/>
      <c r="G1023" s="383"/>
      <c r="H1023" s="383"/>
      <c r="I1023" s="383"/>
      <c r="J1023" s="383"/>
      <c r="K1023" s="410" t="s">
        <v>17260</v>
      </c>
      <c r="L1023" s="410" t="s">
        <v>17452</v>
      </c>
      <c r="M1023" s="410" t="s">
        <v>17328</v>
      </c>
      <c r="N1023" s="383" t="s">
        <v>17453</v>
      </c>
      <c r="O1023" s="383"/>
      <c r="P1023" s="383"/>
      <c r="Q1023" s="410" t="s">
        <v>17454</v>
      </c>
      <c r="R1023" s="410" t="s">
        <v>11368</v>
      </c>
      <c r="S1023" s="383"/>
      <c r="T1023" s="383"/>
      <c r="U1023" s="383"/>
      <c r="V1023" s="383"/>
      <c r="W1023" s="383"/>
      <c r="X1023" s="383"/>
      <c r="Y1023" s="411">
        <v>38335</v>
      </c>
      <c r="Z1023" s="410">
        <v>0</v>
      </c>
      <c r="AA1023" s="410">
        <v>72</v>
      </c>
      <c r="AB1023" s="383"/>
      <c r="AC1023" s="383"/>
      <c r="AD1023" s="383"/>
      <c r="AE1023" s="383"/>
      <c r="AF1023" s="410" t="s">
        <v>17245</v>
      </c>
      <c r="AG1023" s="410" t="s">
        <v>229</v>
      </c>
      <c r="AH1023" s="410">
        <v>608</v>
      </c>
      <c r="AI1023" s="410">
        <v>2187</v>
      </c>
      <c r="AJ1023" s="410">
        <v>2795</v>
      </c>
      <c r="AK1023" s="410">
        <v>8.84</v>
      </c>
      <c r="AL1023" s="412">
        <v>0.217531305903399</v>
      </c>
      <c r="AM1023" s="127" t="s">
        <v>17433</v>
      </c>
      <c r="AN1023" s="383" t="s">
        <v>17434</v>
      </c>
      <c r="AO1023" s="383"/>
      <c r="AP1023" s="383"/>
      <c r="AQ1023" s="410" t="s">
        <v>17455</v>
      </c>
      <c r="AR1023" s="389"/>
    </row>
    <row r="1024" spans="1:44" ht="15.75" thickBot="1" x14ac:dyDescent="0.3">
      <c r="A1024" s="409" t="s">
        <v>17451</v>
      </c>
      <c r="B1024" s="410">
        <v>2323</v>
      </c>
      <c r="C1024" s="383"/>
      <c r="D1024" s="383"/>
      <c r="E1024" s="383"/>
      <c r="F1024" s="383"/>
      <c r="G1024" s="383"/>
      <c r="H1024" s="383"/>
      <c r="I1024" s="383"/>
      <c r="J1024" s="383"/>
      <c r="K1024" s="410" t="s">
        <v>17260</v>
      </c>
      <c r="L1024" s="410" t="s">
        <v>17452</v>
      </c>
      <c r="M1024" s="410" t="s">
        <v>17328</v>
      </c>
      <c r="N1024" s="383" t="s">
        <v>17453</v>
      </c>
      <c r="O1024" s="383"/>
      <c r="P1024" s="383"/>
      <c r="Q1024" s="410" t="s">
        <v>17454</v>
      </c>
      <c r="R1024" s="410" t="s">
        <v>11368</v>
      </c>
      <c r="S1024" s="383"/>
      <c r="T1024" s="383"/>
      <c r="U1024" s="383"/>
      <c r="V1024" s="383"/>
      <c r="W1024" s="383"/>
      <c r="X1024" s="383"/>
      <c r="Y1024" s="411">
        <v>38335</v>
      </c>
      <c r="Z1024" s="410">
        <v>0</v>
      </c>
      <c r="AA1024" s="410">
        <v>72</v>
      </c>
      <c r="AB1024" s="383"/>
      <c r="AC1024" s="383"/>
      <c r="AD1024" s="383"/>
      <c r="AE1024" s="383"/>
      <c r="AF1024" s="410" t="s">
        <v>17245</v>
      </c>
      <c r="AG1024" s="410" t="s">
        <v>229</v>
      </c>
      <c r="AH1024" s="410">
        <v>657</v>
      </c>
      <c r="AI1024" s="410">
        <v>2176</v>
      </c>
      <c r="AJ1024" s="410">
        <v>2833</v>
      </c>
      <c r="AK1024" s="410">
        <v>8.91</v>
      </c>
      <c r="AL1024" s="412">
        <v>0.23190963642781501</v>
      </c>
      <c r="AM1024" s="127" t="s">
        <v>17433</v>
      </c>
      <c r="AN1024" s="383" t="s">
        <v>17434</v>
      </c>
      <c r="AO1024" s="383"/>
      <c r="AP1024" s="383"/>
      <c r="AQ1024" s="410" t="s">
        <v>17455</v>
      </c>
      <c r="AR1024" s="389"/>
    </row>
    <row r="1025" spans="1:44" ht="15.75" thickBot="1" x14ac:dyDescent="0.3">
      <c r="A1025" s="409" t="s">
        <v>17451</v>
      </c>
      <c r="B1025" s="410">
        <v>2323</v>
      </c>
      <c r="C1025" s="383"/>
      <c r="D1025" s="383"/>
      <c r="E1025" s="383"/>
      <c r="F1025" s="383"/>
      <c r="G1025" s="383"/>
      <c r="H1025" s="383"/>
      <c r="I1025" s="383"/>
      <c r="J1025" s="383"/>
      <c r="K1025" s="410" t="s">
        <v>17260</v>
      </c>
      <c r="L1025" s="410" t="s">
        <v>17452</v>
      </c>
      <c r="M1025" s="410" t="s">
        <v>17328</v>
      </c>
      <c r="N1025" s="383" t="s">
        <v>17453</v>
      </c>
      <c r="O1025" s="383"/>
      <c r="P1025" s="383"/>
      <c r="Q1025" s="410" t="s">
        <v>17454</v>
      </c>
      <c r="R1025" s="410" t="s">
        <v>11368</v>
      </c>
      <c r="S1025" s="383"/>
      <c r="T1025" s="383"/>
      <c r="U1025" s="383"/>
      <c r="V1025" s="383"/>
      <c r="W1025" s="383"/>
      <c r="X1025" s="383"/>
      <c r="Y1025" s="411">
        <v>38335</v>
      </c>
      <c r="Z1025" s="410">
        <v>0</v>
      </c>
      <c r="AA1025" s="410">
        <v>72</v>
      </c>
      <c r="AB1025" s="383"/>
      <c r="AC1025" s="383"/>
      <c r="AD1025" s="383"/>
      <c r="AE1025" s="383"/>
      <c r="AF1025" s="410" t="s">
        <v>17245</v>
      </c>
      <c r="AG1025" s="410" t="s">
        <v>229</v>
      </c>
      <c r="AH1025" s="410">
        <v>563</v>
      </c>
      <c r="AI1025" s="410">
        <v>2229</v>
      </c>
      <c r="AJ1025" s="410">
        <v>2792</v>
      </c>
      <c r="AK1025" s="410">
        <v>9.15</v>
      </c>
      <c r="AL1025" s="412">
        <v>0.201647564469914</v>
      </c>
      <c r="AM1025" s="127" t="s">
        <v>17433</v>
      </c>
      <c r="AN1025" s="383" t="s">
        <v>17434</v>
      </c>
      <c r="AO1025" s="383"/>
      <c r="AP1025" s="383"/>
      <c r="AQ1025" s="410" t="s">
        <v>17455</v>
      </c>
      <c r="AR1025" s="389"/>
    </row>
    <row r="1026" spans="1:44" ht="15.75" thickBot="1" x14ac:dyDescent="0.3">
      <c r="A1026" s="409" t="s">
        <v>17451</v>
      </c>
      <c r="B1026" s="410">
        <v>2323</v>
      </c>
      <c r="C1026" s="383"/>
      <c r="D1026" s="383"/>
      <c r="E1026" s="383"/>
      <c r="F1026" s="383"/>
      <c r="G1026" s="383"/>
      <c r="H1026" s="383"/>
      <c r="I1026" s="383"/>
      <c r="J1026" s="383"/>
      <c r="K1026" s="410" t="s">
        <v>17260</v>
      </c>
      <c r="L1026" s="410" t="s">
        <v>17452</v>
      </c>
      <c r="M1026" s="410" t="s">
        <v>17328</v>
      </c>
      <c r="N1026" s="383" t="s">
        <v>17453</v>
      </c>
      <c r="O1026" s="383"/>
      <c r="P1026" s="383"/>
      <c r="Q1026" s="410" t="s">
        <v>17454</v>
      </c>
      <c r="R1026" s="410" t="s">
        <v>11368</v>
      </c>
      <c r="S1026" s="383"/>
      <c r="T1026" s="383"/>
      <c r="U1026" s="383"/>
      <c r="V1026" s="383"/>
      <c r="W1026" s="383"/>
      <c r="X1026" s="383"/>
      <c r="Y1026" s="411">
        <v>38335</v>
      </c>
      <c r="Z1026" s="410">
        <v>0</v>
      </c>
      <c r="AA1026" s="410">
        <v>72</v>
      </c>
      <c r="AB1026" s="383"/>
      <c r="AC1026" s="383"/>
      <c r="AD1026" s="383"/>
      <c r="AE1026" s="383"/>
      <c r="AF1026" s="410" t="s">
        <v>17245</v>
      </c>
      <c r="AG1026" s="410" t="s">
        <v>229</v>
      </c>
      <c r="AH1026" s="410">
        <v>610</v>
      </c>
      <c r="AI1026" s="410">
        <v>2227</v>
      </c>
      <c r="AJ1026" s="410">
        <v>2837</v>
      </c>
      <c r="AK1026" s="410">
        <v>9.15</v>
      </c>
      <c r="AL1026" s="412">
        <v>0.21501586182587201</v>
      </c>
      <c r="AM1026" s="127" t="s">
        <v>17433</v>
      </c>
      <c r="AN1026" s="383" t="s">
        <v>17434</v>
      </c>
      <c r="AO1026" s="383"/>
      <c r="AP1026" s="383"/>
      <c r="AQ1026" s="410" t="s">
        <v>17455</v>
      </c>
      <c r="AR1026" s="389"/>
    </row>
    <row r="1027" spans="1:44" ht="15.75" thickBot="1" x14ac:dyDescent="0.3">
      <c r="A1027" s="409" t="s">
        <v>17451</v>
      </c>
      <c r="B1027" s="410">
        <v>2323</v>
      </c>
      <c r="C1027" s="383"/>
      <c r="D1027" s="383"/>
      <c r="E1027" s="383"/>
      <c r="F1027" s="383"/>
      <c r="G1027" s="383"/>
      <c r="H1027" s="383"/>
      <c r="I1027" s="383"/>
      <c r="J1027" s="383"/>
      <c r="K1027" s="410" t="s">
        <v>17260</v>
      </c>
      <c r="L1027" s="410" t="s">
        <v>17452</v>
      </c>
      <c r="M1027" s="410" t="s">
        <v>17328</v>
      </c>
      <c r="N1027" s="383" t="s">
        <v>17453</v>
      </c>
      <c r="O1027" s="383"/>
      <c r="P1027" s="383"/>
      <c r="Q1027" s="410" t="s">
        <v>17454</v>
      </c>
      <c r="R1027" s="410" t="s">
        <v>11368</v>
      </c>
      <c r="S1027" s="383"/>
      <c r="T1027" s="383"/>
      <c r="U1027" s="383"/>
      <c r="V1027" s="383"/>
      <c r="W1027" s="383"/>
      <c r="X1027" s="383"/>
      <c r="Y1027" s="411">
        <v>38335</v>
      </c>
      <c r="Z1027" s="410">
        <v>0</v>
      </c>
      <c r="AA1027" s="410">
        <v>72</v>
      </c>
      <c r="AB1027" s="383"/>
      <c r="AC1027" s="383"/>
      <c r="AD1027" s="383"/>
      <c r="AE1027" s="383"/>
      <c r="AF1027" s="410" t="s">
        <v>17245</v>
      </c>
      <c r="AG1027" s="410" t="s">
        <v>229</v>
      </c>
      <c r="AH1027" s="410">
        <v>632</v>
      </c>
      <c r="AI1027" s="410">
        <v>2153</v>
      </c>
      <c r="AJ1027" s="410">
        <v>2785</v>
      </c>
      <c r="AK1027" s="410">
        <v>9.17</v>
      </c>
      <c r="AL1027" s="412">
        <v>0.226929982046679</v>
      </c>
      <c r="AM1027" s="127" t="s">
        <v>17433</v>
      </c>
      <c r="AN1027" s="383" t="s">
        <v>17434</v>
      </c>
      <c r="AO1027" s="383"/>
      <c r="AP1027" s="383"/>
      <c r="AQ1027" s="410" t="s">
        <v>17455</v>
      </c>
      <c r="AR1027" s="389"/>
    </row>
    <row r="1028" spans="1:44" ht="15.75" thickBot="1" x14ac:dyDescent="0.3">
      <c r="A1028" s="409" t="s">
        <v>17451</v>
      </c>
      <c r="B1028" s="410">
        <v>2323</v>
      </c>
      <c r="C1028" s="383"/>
      <c r="D1028" s="383"/>
      <c r="E1028" s="383"/>
      <c r="F1028" s="383"/>
      <c r="G1028" s="383"/>
      <c r="H1028" s="383"/>
      <c r="I1028" s="383"/>
      <c r="J1028" s="383"/>
      <c r="K1028" s="410" t="s">
        <v>17260</v>
      </c>
      <c r="L1028" s="410" t="s">
        <v>17452</v>
      </c>
      <c r="M1028" s="410" t="s">
        <v>17328</v>
      </c>
      <c r="N1028" s="383" t="s">
        <v>17453</v>
      </c>
      <c r="O1028" s="383"/>
      <c r="P1028" s="383"/>
      <c r="Q1028" s="410" t="s">
        <v>17454</v>
      </c>
      <c r="R1028" s="410" t="s">
        <v>11368</v>
      </c>
      <c r="S1028" s="383"/>
      <c r="T1028" s="383"/>
      <c r="U1028" s="383"/>
      <c r="V1028" s="383"/>
      <c r="W1028" s="383"/>
      <c r="X1028" s="383"/>
      <c r="Y1028" s="411">
        <v>38335</v>
      </c>
      <c r="Z1028" s="410">
        <v>0</v>
      </c>
      <c r="AA1028" s="410">
        <v>72</v>
      </c>
      <c r="AB1028" s="383"/>
      <c r="AC1028" s="383"/>
      <c r="AD1028" s="383"/>
      <c r="AE1028" s="383"/>
      <c r="AF1028" s="410" t="s">
        <v>17245</v>
      </c>
      <c r="AG1028" s="410" t="s">
        <v>229</v>
      </c>
      <c r="AH1028" s="410">
        <v>602</v>
      </c>
      <c r="AI1028" s="410">
        <v>2095</v>
      </c>
      <c r="AJ1028" s="410">
        <v>2697</v>
      </c>
      <c r="AK1028" s="410">
        <v>9.42</v>
      </c>
      <c r="AL1028" s="412">
        <v>0.22321097515758301</v>
      </c>
      <c r="AM1028" s="127" t="s">
        <v>17433</v>
      </c>
      <c r="AN1028" s="383" t="s">
        <v>17434</v>
      </c>
      <c r="AO1028" s="383"/>
      <c r="AP1028" s="383"/>
      <c r="AQ1028" s="410" t="s">
        <v>17455</v>
      </c>
      <c r="AR1028" s="389"/>
    </row>
    <row r="1029" spans="1:44" ht="15.75" thickBot="1" x14ac:dyDescent="0.3">
      <c r="A1029" s="409" t="s">
        <v>17451</v>
      </c>
      <c r="B1029" s="410">
        <v>2323</v>
      </c>
      <c r="C1029" s="383"/>
      <c r="D1029" s="383"/>
      <c r="E1029" s="383"/>
      <c r="F1029" s="383"/>
      <c r="G1029" s="383"/>
      <c r="H1029" s="383"/>
      <c r="I1029" s="383"/>
      <c r="J1029" s="383"/>
      <c r="K1029" s="410" t="s">
        <v>17260</v>
      </c>
      <c r="L1029" s="410" t="s">
        <v>17452</v>
      </c>
      <c r="M1029" s="410" t="s">
        <v>17328</v>
      </c>
      <c r="N1029" s="383" t="s">
        <v>17453</v>
      </c>
      <c r="O1029" s="383"/>
      <c r="P1029" s="383"/>
      <c r="Q1029" s="410" t="s">
        <v>17454</v>
      </c>
      <c r="R1029" s="410" t="s">
        <v>11368</v>
      </c>
      <c r="S1029" s="383"/>
      <c r="T1029" s="383"/>
      <c r="U1029" s="383"/>
      <c r="V1029" s="383"/>
      <c r="W1029" s="383"/>
      <c r="X1029" s="383"/>
      <c r="Y1029" s="411">
        <v>38335</v>
      </c>
      <c r="Z1029" s="410">
        <v>0</v>
      </c>
      <c r="AA1029" s="410">
        <v>72</v>
      </c>
      <c r="AB1029" s="383"/>
      <c r="AC1029" s="383"/>
      <c r="AD1029" s="383"/>
      <c r="AE1029" s="383"/>
      <c r="AF1029" s="410" t="s">
        <v>17245</v>
      </c>
      <c r="AG1029" s="410" t="s">
        <v>229</v>
      </c>
      <c r="AH1029" s="410">
        <v>591</v>
      </c>
      <c r="AI1029" s="410">
        <v>2242</v>
      </c>
      <c r="AJ1029" s="410">
        <v>2833</v>
      </c>
      <c r="AK1029" s="410">
        <v>9.5299999999999994</v>
      </c>
      <c r="AL1029" s="412">
        <v>0.208612777973879</v>
      </c>
      <c r="AM1029" s="127" t="s">
        <v>17433</v>
      </c>
      <c r="AN1029" s="383" t="s">
        <v>17434</v>
      </c>
      <c r="AO1029" s="383"/>
      <c r="AP1029" s="383"/>
      <c r="AQ1029" s="410" t="s">
        <v>17455</v>
      </c>
      <c r="AR1029" s="389"/>
    </row>
    <row r="1030" spans="1:44" ht="15.75" thickBot="1" x14ac:dyDescent="0.3">
      <c r="A1030" s="409" t="s">
        <v>17451</v>
      </c>
      <c r="B1030" s="410">
        <v>2323</v>
      </c>
      <c r="C1030" s="383"/>
      <c r="D1030" s="383"/>
      <c r="E1030" s="383"/>
      <c r="F1030" s="383"/>
      <c r="G1030" s="383"/>
      <c r="H1030" s="383"/>
      <c r="I1030" s="383"/>
      <c r="J1030" s="383"/>
      <c r="K1030" s="410" t="s">
        <v>17260</v>
      </c>
      <c r="L1030" s="410" t="s">
        <v>17452</v>
      </c>
      <c r="M1030" s="410" t="s">
        <v>17328</v>
      </c>
      <c r="N1030" s="383" t="s">
        <v>17453</v>
      </c>
      <c r="O1030" s="383"/>
      <c r="P1030" s="383"/>
      <c r="Q1030" s="410" t="s">
        <v>17454</v>
      </c>
      <c r="R1030" s="410" t="s">
        <v>11368</v>
      </c>
      <c r="S1030" s="383"/>
      <c r="T1030" s="383"/>
      <c r="U1030" s="383"/>
      <c r="V1030" s="383"/>
      <c r="W1030" s="383"/>
      <c r="X1030" s="383"/>
      <c r="Y1030" s="411">
        <v>38335</v>
      </c>
      <c r="Z1030" s="410">
        <v>0</v>
      </c>
      <c r="AA1030" s="410">
        <v>72</v>
      </c>
      <c r="AB1030" s="383"/>
      <c r="AC1030" s="383"/>
      <c r="AD1030" s="383"/>
      <c r="AE1030" s="383"/>
      <c r="AF1030" s="410" t="s">
        <v>17245</v>
      </c>
      <c r="AG1030" s="410" t="s">
        <v>229</v>
      </c>
      <c r="AH1030" s="410">
        <v>650</v>
      </c>
      <c r="AI1030" s="410">
        <v>2035</v>
      </c>
      <c r="AJ1030" s="410">
        <v>2685</v>
      </c>
      <c r="AK1030" s="410">
        <v>9.57</v>
      </c>
      <c r="AL1030" s="412">
        <v>0.24208566108007401</v>
      </c>
      <c r="AM1030" s="127" t="s">
        <v>17433</v>
      </c>
      <c r="AN1030" s="383" t="s">
        <v>17434</v>
      </c>
      <c r="AO1030" s="383"/>
      <c r="AP1030" s="383"/>
      <c r="AQ1030" s="410" t="s">
        <v>17455</v>
      </c>
      <c r="AR1030" s="389"/>
    </row>
    <row r="1031" spans="1:44" ht="15.75" thickBot="1" x14ac:dyDescent="0.3">
      <c r="A1031" s="409" t="s">
        <v>17451</v>
      </c>
      <c r="B1031" s="410">
        <v>2323</v>
      </c>
      <c r="C1031" s="383"/>
      <c r="D1031" s="383"/>
      <c r="E1031" s="383"/>
      <c r="F1031" s="383"/>
      <c r="G1031" s="383"/>
      <c r="H1031" s="383"/>
      <c r="I1031" s="383"/>
      <c r="J1031" s="383"/>
      <c r="K1031" s="410" t="s">
        <v>17260</v>
      </c>
      <c r="L1031" s="410" t="s">
        <v>17452</v>
      </c>
      <c r="M1031" s="410" t="s">
        <v>17328</v>
      </c>
      <c r="N1031" s="383" t="s">
        <v>17453</v>
      </c>
      <c r="O1031" s="383"/>
      <c r="P1031" s="383"/>
      <c r="Q1031" s="410" t="s">
        <v>17454</v>
      </c>
      <c r="R1031" s="410" t="s">
        <v>11368</v>
      </c>
      <c r="S1031" s="383"/>
      <c r="T1031" s="383"/>
      <c r="U1031" s="383"/>
      <c r="V1031" s="383"/>
      <c r="W1031" s="383"/>
      <c r="X1031" s="383"/>
      <c r="Y1031" s="411">
        <v>38335</v>
      </c>
      <c r="Z1031" s="410">
        <v>0</v>
      </c>
      <c r="AA1031" s="410">
        <v>72</v>
      </c>
      <c r="AB1031" s="383"/>
      <c r="AC1031" s="383"/>
      <c r="AD1031" s="383"/>
      <c r="AE1031" s="383"/>
      <c r="AF1031" s="410" t="s">
        <v>17245</v>
      </c>
      <c r="AG1031" s="410" t="s">
        <v>229</v>
      </c>
      <c r="AH1031" s="410">
        <v>658</v>
      </c>
      <c r="AI1031" s="410">
        <v>2031</v>
      </c>
      <c r="AJ1031" s="410">
        <v>2689</v>
      </c>
      <c r="AK1031" s="410">
        <v>9.67</v>
      </c>
      <c r="AL1031" s="412">
        <v>0.24470063220528099</v>
      </c>
      <c r="AM1031" s="127" t="s">
        <v>17433</v>
      </c>
      <c r="AN1031" s="383" t="s">
        <v>17434</v>
      </c>
      <c r="AO1031" s="383"/>
      <c r="AP1031" s="383"/>
      <c r="AQ1031" s="410" t="s">
        <v>17455</v>
      </c>
      <c r="AR1031" s="389"/>
    </row>
    <row r="1032" spans="1:44" ht="15.75" thickBot="1" x14ac:dyDescent="0.3">
      <c r="A1032" s="409" t="s">
        <v>17451</v>
      </c>
      <c r="B1032" s="410">
        <v>2323</v>
      </c>
      <c r="C1032" s="383"/>
      <c r="D1032" s="383"/>
      <c r="E1032" s="383"/>
      <c r="F1032" s="383"/>
      <c r="G1032" s="383"/>
      <c r="H1032" s="383"/>
      <c r="I1032" s="383"/>
      <c r="J1032" s="383"/>
      <c r="K1032" s="410" t="s">
        <v>17260</v>
      </c>
      <c r="L1032" s="410" t="s">
        <v>17452</v>
      </c>
      <c r="M1032" s="410" t="s">
        <v>17328</v>
      </c>
      <c r="N1032" s="383" t="s">
        <v>17453</v>
      </c>
      <c r="O1032" s="383"/>
      <c r="P1032" s="383"/>
      <c r="Q1032" s="410" t="s">
        <v>17454</v>
      </c>
      <c r="R1032" s="410" t="s">
        <v>11368</v>
      </c>
      <c r="S1032" s="383"/>
      <c r="T1032" s="383"/>
      <c r="U1032" s="383"/>
      <c r="V1032" s="383"/>
      <c r="W1032" s="383"/>
      <c r="X1032" s="383"/>
      <c r="Y1032" s="411">
        <v>38335</v>
      </c>
      <c r="Z1032" s="410">
        <v>0</v>
      </c>
      <c r="AA1032" s="410">
        <v>72</v>
      </c>
      <c r="AB1032" s="383"/>
      <c r="AC1032" s="383"/>
      <c r="AD1032" s="383"/>
      <c r="AE1032" s="383"/>
      <c r="AF1032" s="410" t="s">
        <v>17245</v>
      </c>
      <c r="AG1032" s="410" t="s">
        <v>229</v>
      </c>
      <c r="AH1032" s="410">
        <v>571</v>
      </c>
      <c r="AI1032" s="410">
        <v>1971</v>
      </c>
      <c r="AJ1032" s="410">
        <v>2542</v>
      </c>
      <c r="AK1032" s="410">
        <v>9.7899999999999991</v>
      </c>
      <c r="AL1032" s="412">
        <v>0.22462627852084999</v>
      </c>
      <c r="AM1032" s="127" t="s">
        <v>17433</v>
      </c>
      <c r="AN1032" s="383" t="s">
        <v>17434</v>
      </c>
      <c r="AO1032" s="383"/>
      <c r="AP1032" s="383"/>
      <c r="AQ1032" s="410" t="s">
        <v>17455</v>
      </c>
      <c r="AR1032" s="389"/>
    </row>
    <row r="1033" spans="1:44" ht="15.75" thickBot="1" x14ac:dyDescent="0.3">
      <c r="A1033" s="409" t="s">
        <v>17451</v>
      </c>
      <c r="B1033" s="410">
        <v>2323</v>
      </c>
      <c r="C1033" s="383"/>
      <c r="D1033" s="383"/>
      <c r="E1033" s="383"/>
      <c r="F1033" s="383"/>
      <c r="G1033" s="383"/>
      <c r="H1033" s="383"/>
      <c r="I1033" s="383"/>
      <c r="J1033" s="383"/>
      <c r="K1033" s="410" t="s">
        <v>17260</v>
      </c>
      <c r="L1033" s="410" t="s">
        <v>17452</v>
      </c>
      <c r="M1033" s="410" t="s">
        <v>17328</v>
      </c>
      <c r="N1033" s="383" t="s">
        <v>17453</v>
      </c>
      <c r="O1033" s="383"/>
      <c r="P1033" s="383"/>
      <c r="Q1033" s="410" t="s">
        <v>17454</v>
      </c>
      <c r="R1033" s="410" t="s">
        <v>11368</v>
      </c>
      <c r="S1033" s="383"/>
      <c r="T1033" s="383"/>
      <c r="U1033" s="383"/>
      <c r="V1033" s="383"/>
      <c r="W1033" s="383"/>
      <c r="X1033" s="383"/>
      <c r="Y1033" s="411">
        <v>38335</v>
      </c>
      <c r="Z1033" s="410">
        <v>0</v>
      </c>
      <c r="AA1033" s="410">
        <v>72</v>
      </c>
      <c r="AB1033" s="383"/>
      <c r="AC1033" s="383"/>
      <c r="AD1033" s="383"/>
      <c r="AE1033" s="383"/>
      <c r="AF1033" s="410" t="s">
        <v>17245</v>
      </c>
      <c r="AG1033" s="410" t="s">
        <v>229</v>
      </c>
      <c r="AH1033" s="410">
        <v>545</v>
      </c>
      <c r="AI1033" s="410">
        <v>1928</v>
      </c>
      <c r="AJ1033" s="410">
        <v>2473</v>
      </c>
      <c r="AK1033" s="410">
        <v>10.199999999999999</v>
      </c>
      <c r="AL1033" s="412">
        <v>0.22038010513546299</v>
      </c>
      <c r="AM1033" s="127" t="s">
        <v>17433</v>
      </c>
      <c r="AN1033" s="383" t="s">
        <v>17434</v>
      </c>
      <c r="AO1033" s="383"/>
      <c r="AP1033" s="383"/>
      <c r="AQ1033" s="410" t="s">
        <v>17455</v>
      </c>
      <c r="AR1033" s="389"/>
    </row>
    <row r="1034" spans="1:44" ht="15.75" thickBot="1" x14ac:dyDescent="0.3">
      <c r="A1034" s="409" t="s">
        <v>17451</v>
      </c>
      <c r="B1034" s="410">
        <v>2323</v>
      </c>
      <c r="C1034" s="383"/>
      <c r="D1034" s="383"/>
      <c r="E1034" s="383"/>
      <c r="F1034" s="383"/>
      <c r="G1034" s="383"/>
      <c r="H1034" s="383"/>
      <c r="I1034" s="383"/>
      <c r="J1034" s="383"/>
      <c r="K1034" s="410" t="s">
        <v>17260</v>
      </c>
      <c r="L1034" s="410" t="s">
        <v>17452</v>
      </c>
      <c r="M1034" s="410" t="s">
        <v>17328</v>
      </c>
      <c r="N1034" s="383" t="s">
        <v>17453</v>
      </c>
      <c r="O1034" s="383"/>
      <c r="P1034" s="383"/>
      <c r="Q1034" s="410" t="s">
        <v>17454</v>
      </c>
      <c r="R1034" s="410" t="s">
        <v>11368</v>
      </c>
      <c r="S1034" s="383"/>
      <c r="T1034" s="383"/>
      <c r="U1034" s="383"/>
      <c r="V1034" s="383"/>
      <c r="W1034" s="383"/>
      <c r="X1034" s="383"/>
      <c r="Y1034" s="411">
        <v>38335</v>
      </c>
      <c r="Z1034" s="410">
        <v>0</v>
      </c>
      <c r="AA1034" s="410">
        <v>72</v>
      </c>
      <c r="AB1034" s="383"/>
      <c r="AC1034" s="383"/>
      <c r="AD1034" s="383"/>
      <c r="AE1034" s="383"/>
      <c r="AF1034" s="410" t="s">
        <v>17245</v>
      </c>
      <c r="AG1034" s="410" t="s">
        <v>229</v>
      </c>
      <c r="AH1034" s="410">
        <v>487</v>
      </c>
      <c r="AI1034" s="410">
        <v>2056</v>
      </c>
      <c r="AJ1034" s="410">
        <v>2543</v>
      </c>
      <c r="AK1034" s="410">
        <v>10.48</v>
      </c>
      <c r="AL1034" s="412">
        <v>0.191506095163193</v>
      </c>
      <c r="AM1034" s="127" t="s">
        <v>17433</v>
      </c>
      <c r="AN1034" s="383" t="s">
        <v>17434</v>
      </c>
      <c r="AO1034" s="383"/>
      <c r="AP1034" s="383"/>
      <c r="AQ1034" s="410" t="s">
        <v>17455</v>
      </c>
      <c r="AR1034" s="389"/>
    </row>
    <row r="1035" spans="1:44" ht="15.75" thickBot="1" x14ac:dyDescent="0.3">
      <c r="A1035" s="409" t="s">
        <v>17451</v>
      </c>
      <c r="B1035" s="410">
        <v>2323</v>
      </c>
      <c r="C1035" s="383"/>
      <c r="D1035" s="383"/>
      <c r="E1035" s="383"/>
      <c r="F1035" s="383"/>
      <c r="G1035" s="383"/>
      <c r="H1035" s="383"/>
      <c r="I1035" s="383"/>
      <c r="J1035" s="383"/>
      <c r="K1035" s="410" t="s">
        <v>17260</v>
      </c>
      <c r="L1035" s="410" t="s">
        <v>17452</v>
      </c>
      <c r="M1035" s="410" t="s">
        <v>17328</v>
      </c>
      <c r="N1035" s="383" t="s">
        <v>17453</v>
      </c>
      <c r="O1035" s="383"/>
      <c r="P1035" s="383"/>
      <c r="Q1035" s="410" t="s">
        <v>17454</v>
      </c>
      <c r="R1035" s="410" t="s">
        <v>11368</v>
      </c>
      <c r="S1035" s="383"/>
      <c r="T1035" s="383"/>
      <c r="U1035" s="383"/>
      <c r="V1035" s="383"/>
      <c r="W1035" s="383"/>
      <c r="X1035" s="383"/>
      <c r="Y1035" s="411">
        <v>38335</v>
      </c>
      <c r="Z1035" s="410">
        <v>0</v>
      </c>
      <c r="AA1035" s="410">
        <v>72</v>
      </c>
      <c r="AB1035" s="383"/>
      <c r="AC1035" s="383"/>
      <c r="AD1035" s="383"/>
      <c r="AE1035" s="383"/>
      <c r="AF1035" s="410" t="s">
        <v>17245</v>
      </c>
      <c r="AG1035" s="410" t="s">
        <v>229</v>
      </c>
      <c r="AH1035" s="410">
        <v>636</v>
      </c>
      <c r="AI1035" s="410">
        <v>1931</v>
      </c>
      <c r="AJ1035" s="410">
        <v>2567</v>
      </c>
      <c r="AK1035" s="410">
        <v>10.76</v>
      </c>
      <c r="AL1035" s="412">
        <v>0.24776003116478401</v>
      </c>
      <c r="AM1035" s="127" t="s">
        <v>17433</v>
      </c>
      <c r="AN1035" s="383" t="s">
        <v>17434</v>
      </c>
      <c r="AO1035" s="383"/>
      <c r="AP1035" s="383"/>
      <c r="AQ1035" s="410" t="s">
        <v>17455</v>
      </c>
      <c r="AR1035" s="389"/>
    </row>
    <row r="1036" spans="1:44" ht="15.75" thickBot="1" x14ac:dyDescent="0.3">
      <c r="A1036" s="409" t="s">
        <v>17451</v>
      </c>
      <c r="B1036" s="410">
        <v>2323</v>
      </c>
      <c r="C1036" s="383"/>
      <c r="D1036" s="383"/>
      <c r="E1036" s="383"/>
      <c r="F1036" s="383"/>
      <c r="G1036" s="383"/>
      <c r="H1036" s="383"/>
      <c r="I1036" s="383"/>
      <c r="J1036" s="383"/>
      <c r="K1036" s="410" t="s">
        <v>17260</v>
      </c>
      <c r="L1036" s="410" t="s">
        <v>17452</v>
      </c>
      <c r="M1036" s="410" t="s">
        <v>17328</v>
      </c>
      <c r="N1036" s="383" t="s">
        <v>17453</v>
      </c>
      <c r="O1036" s="383"/>
      <c r="P1036" s="383"/>
      <c r="Q1036" s="410" t="s">
        <v>17454</v>
      </c>
      <c r="R1036" s="410" t="s">
        <v>11368</v>
      </c>
      <c r="S1036" s="383"/>
      <c r="T1036" s="383"/>
      <c r="U1036" s="383"/>
      <c r="V1036" s="383"/>
      <c r="W1036" s="383"/>
      <c r="X1036" s="383"/>
      <c r="Y1036" s="411">
        <v>38335</v>
      </c>
      <c r="Z1036" s="410">
        <v>0</v>
      </c>
      <c r="AA1036" s="410">
        <v>72</v>
      </c>
      <c r="AB1036" s="383"/>
      <c r="AC1036" s="383"/>
      <c r="AD1036" s="383"/>
      <c r="AE1036" s="383"/>
      <c r="AF1036" s="410" t="s">
        <v>17245</v>
      </c>
      <c r="AG1036" s="410" t="s">
        <v>229</v>
      </c>
      <c r="AH1036" s="410">
        <v>630</v>
      </c>
      <c r="AI1036" s="410">
        <v>1905</v>
      </c>
      <c r="AJ1036" s="410">
        <v>2535</v>
      </c>
      <c r="AK1036" s="410">
        <v>10.95</v>
      </c>
      <c r="AL1036" s="412">
        <v>0.24852071005917201</v>
      </c>
      <c r="AM1036" s="127" t="s">
        <v>17433</v>
      </c>
      <c r="AN1036" s="383" t="s">
        <v>17434</v>
      </c>
      <c r="AO1036" s="383"/>
      <c r="AP1036" s="383"/>
      <c r="AQ1036" s="410" t="s">
        <v>17455</v>
      </c>
      <c r="AR1036" s="389"/>
    </row>
    <row r="1037" spans="1:44" ht="15.75" thickBot="1" x14ac:dyDescent="0.3">
      <c r="A1037" s="409" t="s">
        <v>17451</v>
      </c>
      <c r="B1037" s="410">
        <v>2323</v>
      </c>
      <c r="C1037" s="383"/>
      <c r="D1037" s="383"/>
      <c r="E1037" s="383"/>
      <c r="F1037" s="383"/>
      <c r="G1037" s="383"/>
      <c r="H1037" s="383"/>
      <c r="I1037" s="383"/>
      <c r="J1037" s="383"/>
      <c r="K1037" s="410" t="s">
        <v>17260</v>
      </c>
      <c r="L1037" s="410" t="s">
        <v>17452</v>
      </c>
      <c r="M1037" s="410" t="s">
        <v>17328</v>
      </c>
      <c r="N1037" s="383" t="s">
        <v>17453</v>
      </c>
      <c r="O1037" s="383"/>
      <c r="P1037" s="383"/>
      <c r="Q1037" s="410" t="s">
        <v>17454</v>
      </c>
      <c r="R1037" s="410" t="s">
        <v>11368</v>
      </c>
      <c r="S1037" s="383"/>
      <c r="T1037" s="383"/>
      <c r="U1037" s="383"/>
      <c r="V1037" s="383"/>
      <c r="W1037" s="383"/>
      <c r="X1037" s="383"/>
      <c r="Y1037" s="411">
        <v>38335</v>
      </c>
      <c r="Z1037" s="410">
        <v>0</v>
      </c>
      <c r="AA1037" s="410">
        <v>72</v>
      </c>
      <c r="AB1037" s="383"/>
      <c r="AC1037" s="383"/>
      <c r="AD1037" s="383"/>
      <c r="AE1037" s="383"/>
      <c r="AF1037" s="410" t="s">
        <v>17245</v>
      </c>
      <c r="AG1037" s="410" t="s">
        <v>229</v>
      </c>
      <c r="AH1037" s="410">
        <v>611</v>
      </c>
      <c r="AI1037" s="410">
        <v>1880</v>
      </c>
      <c r="AJ1037" s="410">
        <v>2491</v>
      </c>
      <c r="AK1037" s="410">
        <v>10.98</v>
      </c>
      <c r="AL1037" s="412">
        <v>0.245283018867925</v>
      </c>
      <c r="AM1037" s="127" t="s">
        <v>17433</v>
      </c>
      <c r="AN1037" s="383" t="s">
        <v>17434</v>
      </c>
      <c r="AO1037" s="383"/>
      <c r="AP1037" s="383"/>
      <c r="AQ1037" s="410" t="s">
        <v>17455</v>
      </c>
      <c r="AR1037" s="389"/>
    </row>
    <row r="1038" spans="1:44" ht="15.75" thickBot="1" x14ac:dyDescent="0.3">
      <c r="A1038" s="409" t="s">
        <v>17451</v>
      </c>
      <c r="B1038" s="410">
        <v>2323</v>
      </c>
      <c r="C1038" s="383"/>
      <c r="D1038" s="383"/>
      <c r="E1038" s="383"/>
      <c r="F1038" s="383"/>
      <c r="G1038" s="383"/>
      <c r="H1038" s="383"/>
      <c r="I1038" s="383"/>
      <c r="J1038" s="383"/>
      <c r="K1038" s="410" t="s">
        <v>17260</v>
      </c>
      <c r="L1038" s="410" t="s">
        <v>17452</v>
      </c>
      <c r="M1038" s="410" t="s">
        <v>17328</v>
      </c>
      <c r="N1038" s="383" t="s">
        <v>17453</v>
      </c>
      <c r="O1038" s="383"/>
      <c r="P1038" s="383"/>
      <c r="Q1038" s="410" t="s">
        <v>17454</v>
      </c>
      <c r="R1038" s="410" t="s">
        <v>11368</v>
      </c>
      <c r="S1038" s="383"/>
      <c r="T1038" s="383"/>
      <c r="U1038" s="383"/>
      <c r="V1038" s="383"/>
      <c r="W1038" s="383"/>
      <c r="X1038" s="383"/>
      <c r="Y1038" s="411">
        <v>38335</v>
      </c>
      <c r="Z1038" s="410">
        <v>0</v>
      </c>
      <c r="AA1038" s="410">
        <v>72</v>
      </c>
      <c r="AB1038" s="383"/>
      <c r="AC1038" s="383"/>
      <c r="AD1038" s="383"/>
      <c r="AE1038" s="383"/>
      <c r="AF1038" s="410" t="s">
        <v>17245</v>
      </c>
      <c r="AG1038" s="410" t="s">
        <v>229</v>
      </c>
      <c r="AH1038" s="410">
        <v>620</v>
      </c>
      <c r="AI1038" s="410">
        <v>1763</v>
      </c>
      <c r="AJ1038" s="410">
        <v>2383</v>
      </c>
      <c r="AK1038" s="410">
        <v>11.11</v>
      </c>
      <c r="AL1038" s="412">
        <v>0.26017624842635301</v>
      </c>
      <c r="AM1038" s="127" t="s">
        <v>17433</v>
      </c>
      <c r="AN1038" s="383" t="s">
        <v>17434</v>
      </c>
      <c r="AO1038" s="383"/>
      <c r="AP1038" s="383"/>
      <c r="AQ1038" s="410" t="s">
        <v>17455</v>
      </c>
      <c r="AR1038" s="389"/>
    </row>
    <row r="1039" spans="1:44" ht="15.75" thickBot="1" x14ac:dyDescent="0.3">
      <c r="A1039" s="409" t="s">
        <v>17451</v>
      </c>
      <c r="B1039" s="410">
        <v>2323</v>
      </c>
      <c r="C1039" s="383"/>
      <c r="D1039" s="383"/>
      <c r="E1039" s="383"/>
      <c r="F1039" s="383"/>
      <c r="G1039" s="383"/>
      <c r="H1039" s="383"/>
      <c r="I1039" s="383"/>
      <c r="J1039" s="383"/>
      <c r="K1039" s="410" t="s">
        <v>17260</v>
      </c>
      <c r="L1039" s="410" t="s">
        <v>17452</v>
      </c>
      <c r="M1039" s="410" t="s">
        <v>17328</v>
      </c>
      <c r="N1039" s="383" t="s">
        <v>17453</v>
      </c>
      <c r="O1039" s="383"/>
      <c r="P1039" s="383"/>
      <c r="Q1039" s="410" t="s">
        <v>17454</v>
      </c>
      <c r="R1039" s="410" t="s">
        <v>11368</v>
      </c>
      <c r="S1039" s="383"/>
      <c r="T1039" s="383"/>
      <c r="U1039" s="383"/>
      <c r="V1039" s="383"/>
      <c r="W1039" s="383"/>
      <c r="X1039" s="383"/>
      <c r="Y1039" s="411">
        <v>38335</v>
      </c>
      <c r="Z1039" s="410">
        <v>0</v>
      </c>
      <c r="AA1039" s="410">
        <v>72</v>
      </c>
      <c r="AB1039" s="383"/>
      <c r="AC1039" s="383"/>
      <c r="AD1039" s="383"/>
      <c r="AE1039" s="383"/>
      <c r="AF1039" s="410" t="s">
        <v>17245</v>
      </c>
      <c r="AG1039" s="410" t="s">
        <v>229</v>
      </c>
      <c r="AH1039" s="410">
        <v>595</v>
      </c>
      <c r="AI1039" s="410">
        <v>1822</v>
      </c>
      <c r="AJ1039" s="410">
        <v>2417</v>
      </c>
      <c r="AK1039" s="410">
        <v>11.12</v>
      </c>
      <c r="AL1039" s="412">
        <v>0.24617294166321901</v>
      </c>
      <c r="AM1039" s="127" t="s">
        <v>17433</v>
      </c>
      <c r="AN1039" s="383" t="s">
        <v>17434</v>
      </c>
      <c r="AO1039" s="383"/>
      <c r="AP1039" s="383"/>
      <c r="AQ1039" s="410" t="s">
        <v>17455</v>
      </c>
      <c r="AR1039" s="389"/>
    </row>
    <row r="1040" spans="1:44" ht="15.75" thickBot="1" x14ac:dyDescent="0.3">
      <c r="A1040" s="409" t="s">
        <v>17451</v>
      </c>
      <c r="B1040" s="410">
        <v>2323</v>
      </c>
      <c r="C1040" s="383"/>
      <c r="D1040" s="383"/>
      <c r="E1040" s="383"/>
      <c r="F1040" s="383"/>
      <c r="G1040" s="383"/>
      <c r="H1040" s="383"/>
      <c r="I1040" s="383"/>
      <c r="J1040" s="383"/>
      <c r="K1040" s="410" t="s">
        <v>17260</v>
      </c>
      <c r="L1040" s="410" t="s">
        <v>17452</v>
      </c>
      <c r="M1040" s="410" t="s">
        <v>17328</v>
      </c>
      <c r="N1040" s="383" t="s">
        <v>17453</v>
      </c>
      <c r="O1040" s="383"/>
      <c r="P1040" s="383"/>
      <c r="Q1040" s="410" t="s">
        <v>17454</v>
      </c>
      <c r="R1040" s="410" t="s">
        <v>11368</v>
      </c>
      <c r="S1040" s="383"/>
      <c r="T1040" s="383"/>
      <c r="U1040" s="383"/>
      <c r="V1040" s="383"/>
      <c r="W1040" s="383"/>
      <c r="X1040" s="383"/>
      <c r="Y1040" s="411">
        <v>38335</v>
      </c>
      <c r="Z1040" s="410">
        <v>0</v>
      </c>
      <c r="AA1040" s="410">
        <v>72</v>
      </c>
      <c r="AB1040" s="383"/>
      <c r="AC1040" s="383"/>
      <c r="AD1040" s="383"/>
      <c r="AE1040" s="383"/>
      <c r="AF1040" s="410" t="s">
        <v>17245</v>
      </c>
      <c r="AG1040" s="410" t="s">
        <v>229</v>
      </c>
      <c r="AH1040" s="410">
        <v>595</v>
      </c>
      <c r="AI1040" s="410">
        <v>1806</v>
      </c>
      <c r="AJ1040" s="410">
        <v>2401</v>
      </c>
      <c r="AK1040" s="410">
        <v>11.16</v>
      </c>
      <c r="AL1040" s="412">
        <v>0.24781341107871699</v>
      </c>
      <c r="AM1040" s="127" t="s">
        <v>17433</v>
      </c>
      <c r="AN1040" s="383" t="s">
        <v>17434</v>
      </c>
      <c r="AO1040" s="383"/>
      <c r="AP1040" s="383"/>
      <c r="AQ1040" s="410" t="s">
        <v>17455</v>
      </c>
      <c r="AR1040" s="389"/>
    </row>
    <row r="1041" spans="1:44" ht="15.75" thickBot="1" x14ac:dyDescent="0.3">
      <c r="A1041" s="409" t="s">
        <v>17451</v>
      </c>
      <c r="B1041" s="410">
        <v>2323</v>
      </c>
      <c r="C1041" s="383"/>
      <c r="D1041" s="383"/>
      <c r="E1041" s="383"/>
      <c r="F1041" s="383"/>
      <c r="G1041" s="383"/>
      <c r="H1041" s="383"/>
      <c r="I1041" s="383"/>
      <c r="J1041" s="383"/>
      <c r="K1041" s="410" t="s">
        <v>17260</v>
      </c>
      <c r="L1041" s="410" t="s">
        <v>17452</v>
      </c>
      <c r="M1041" s="410" t="s">
        <v>17328</v>
      </c>
      <c r="N1041" s="383" t="s">
        <v>17453</v>
      </c>
      <c r="O1041" s="383"/>
      <c r="P1041" s="383"/>
      <c r="Q1041" s="410" t="s">
        <v>17454</v>
      </c>
      <c r="R1041" s="410" t="s">
        <v>11368</v>
      </c>
      <c r="S1041" s="383"/>
      <c r="T1041" s="383"/>
      <c r="U1041" s="383"/>
      <c r="V1041" s="383"/>
      <c r="W1041" s="383"/>
      <c r="X1041" s="383"/>
      <c r="Y1041" s="411">
        <v>38335</v>
      </c>
      <c r="Z1041" s="410">
        <v>0</v>
      </c>
      <c r="AA1041" s="410">
        <v>72</v>
      </c>
      <c r="AB1041" s="383"/>
      <c r="AC1041" s="383"/>
      <c r="AD1041" s="383"/>
      <c r="AE1041" s="383"/>
      <c r="AF1041" s="410" t="s">
        <v>17245</v>
      </c>
      <c r="AG1041" s="410" t="s">
        <v>229</v>
      </c>
      <c r="AH1041" s="410">
        <v>602</v>
      </c>
      <c r="AI1041" s="410">
        <v>1772</v>
      </c>
      <c r="AJ1041" s="410">
        <v>2374</v>
      </c>
      <c r="AK1041" s="410">
        <v>11.2</v>
      </c>
      <c r="AL1041" s="412">
        <v>0.25358045492839099</v>
      </c>
      <c r="AM1041" s="127" t="s">
        <v>17433</v>
      </c>
      <c r="AN1041" s="383" t="s">
        <v>17434</v>
      </c>
      <c r="AO1041" s="383"/>
      <c r="AP1041" s="383"/>
      <c r="AQ1041" s="410" t="s">
        <v>17455</v>
      </c>
      <c r="AR1041" s="389"/>
    </row>
    <row r="1042" spans="1:44" ht="15.75" thickBot="1" x14ac:dyDescent="0.3">
      <c r="A1042" s="409" t="s">
        <v>17451</v>
      </c>
      <c r="B1042" s="410">
        <v>2323</v>
      </c>
      <c r="C1042" s="383"/>
      <c r="D1042" s="383"/>
      <c r="E1042" s="383"/>
      <c r="F1042" s="383"/>
      <c r="G1042" s="383"/>
      <c r="H1042" s="383"/>
      <c r="I1042" s="383"/>
      <c r="J1042" s="383"/>
      <c r="K1042" s="410" t="s">
        <v>17260</v>
      </c>
      <c r="L1042" s="410" t="s">
        <v>17452</v>
      </c>
      <c r="M1042" s="410" t="s">
        <v>17328</v>
      </c>
      <c r="N1042" s="383" t="s">
        <v>17453</v>
      </c>
      <c r="O1042" s="383"/>
      <c r="P1042" s="383"/>
      <c r="Q1042" s="410" t="s">
        <v>17454</v>
      </c>
      <c r="R1042" s="410" t="s">
        <v>11368</v>
      </c>
      <c r="S1042" s="383"/>
      <c r="T1042" s="383"/>
      <c r="U1042" s="383"/>
      <c r="V1042" s="383"/>
      <c r="W1042" s="383"/>
      <c r="X1042" s="383"/>
      <c r="Y1042" s="411">
        <v>38335</v>
      </c>
      <c r="Z1042" s="410">
        <v>0</v>
      </c>
      <c r="AA1042" s="410">
        <v>72</v>
      </c>
      <c r="AB1042" s="383"/>
      <c r="AC1042" s="383"/>
      <c r="AD1042" s="383"/>
      <c r="AE1042" s="383"/>
      <c r="AF1042" s="410" t="s">
        <v>17245</v>
      </c>
      <c r="AG1042" s="410" t="s">
        <v>229</v>
      </c>
      <c r="AH1042" s="410">
        <v>573</v>
      </c>
      <c r="AI1042" s="410">
        <v>1834</v>
      </c>
      <c r="AJ1042" s="410">
        <v>2407</v>
      </c>
      <c r="AK1042" s="410">
        <v>11.2</v>
      </c>
      <c r="AL1042" s="412">
        <v>0.23805567095970101</v>
      </c>
      <c r="AM1042" s="127" t="s">
        <v>17433</v>
      </c>
      <c r="AN1042" s="383" t="s">
        <v>17434</v>
      </c>
      <c r="AO1042" s="383"/>
      <c r="AP1042" s="383"/>
      <c r="AQ1042" s="410" t="s">
        <v>17455</v>
      </c>
      <c r="AR1042" s="389"/>
    </row>
    <row r="1043" spans="1:44" ht="15.75" thickBot="1" x14ac:dyDescent="0.3">
      <c r="A1043" s="409" t="s">
        <v>17451</v>
      </c>
      <c r="B1043" s="410">
        <v>2323</v>
      </c>
      <c r="C1043" s="383"/>
      <c r="D1043" s="383"/>
      <c r="E1043" s="383"/>
      <c r="F1043" s="383"/>
      <c r="G1043" s="383"/>
      <c r="H1043" s="383"/>
      <c r="I1043" s="383"/>
      <c r="J1043" s="383"/>
      <c r="K1043" s="410" t="s">
        <v>17260</v>
      </c>
      <c r="L1043" s="410" t="s">
        <v>17452</v>
      </c>
      <c r="M1043" s="410" t="s">
        <v>17328</v>
      </c>
      <c r="N1043" s="383" t="s">
        <v>17453</v>
      </c>
      <c r="O1043" s="383"/>
      <c r="P1043" s="383"/>
      <c r="Q1043" s="410" t="s">
        <v>17454</v>
      </c>
      <c r="R1043" s="410" t="s">
        <v>11368</v>
      </c>
      <c r="S1043" s="383"/>
      <c r="T1043" s="383"/>
      <c r="U1043" s="383"/>
      <c r="V1043" s="383"/>
      <c r="W1043" s="383"/>
      <c r="X1043" s="383"/>
      <c r="Y1043" s="411">
        <v>38335</v>
      </c>
      <c r="Z1043" s="410">
        <v>0</v>
      </c>
      <c r="AA1043" s="410">
        <v>72</v>
      </c>
      <c r="AB1043" s="383"/>
      <c r="AC1043" s="383"/>
      <c r="AD1043" s="383"/>
      <c r="AE1043" s="383"/>
      <c r="AF1043" s="410" t="s">
        <v>17245</v>
      </c>
      <c r="AG1043" s="410" t="s">
        <v>229</v>
      </c>
      <c r="AH1043" s="410">
        <v>579</v>
      </c>
      <c r="AI1043" s="410">
        <v>1741</v>
      </c>
      <c r="AJ1043" s="410">
        <v>2320</v>
      </c>
      <c r="AK1043" s="410">
        <v>11.26</v>
      </c>
      <c r="AL1043" s="412">
        <v>0.249568965517241</v>
      </c>
      <c r="AM1043" s="127" t="s">
        <v>17433</v>
      </c>
      <c r="AN1043" s="383" t="s">
        <v>17434</v>
      </c>
      <c r="AO1043" s="383"/>
      <c r="AP1043" s="383"/>
      <c r="AQ1043" s="410" t="s">
        <v>17455</v>
      </c>
      <c r="AR1043" s="389"/>
    </row>
    <row r="1044" spans="1:44" ht="15.75" thickBot="1" x14ac:dyDescent="0.3">
      <c r="A1044" s="409" t="s">
        <v>17451</v>
      </c>
      <c r="B1044" s="410">
        <v>2323</v>
      </c>
      <c r="C1044" s="383"/>
      <c r="D1044" s="383"/>
      <c r="E1044" s="383"/>
      <c r="F1044" s="383"/>
      <c r="G1044" s="383"/>
      <c r="H1044" s="383"/>
      <c r="I1044" s="383"/>
      <c r="J1044" s="383"/>
      <c r="K1044" s="410" t="s">
        <v>17260</v>
      </c>
      <c r="L1044" s="410" t="s">
        <v>17452</v>
      </c>
      <c r="M1044" s="410" t="s">
        <v>17328</v>
      </c>
      <c r="N1044" s="383" t="s">
        <v>17453</v>
      </c>
      <c r="O1044" s="383"/>
      <c r="P1044" s="383"/>
      <c r="Q1044" s="410" t="s">
        <v>17454</v>
      </c>
      <c r="R1044" s="410" t="s">
        <v>11368</v>
      </c>
      <c r="S1044" s="383"/>
      <c r="T1044" s="383"/>
      <c r="U1044" s="383"/>
      <c r="V1044" s="383"/>
      <c r="W1044" s="383"/>
      <c r="X1044" s="383"/>
      <c r="Y1044" s="411">
        <v>38335</v>
      </c>
      <c r="Z1044" s="410">
        <v>0</v>
      </c>
      <c r="AA1044" s="410">
        <v>72</v>
      </c>
      <c r="AB1044" s="383"/>
      <c r="AC1044" s="383"/>
      <c r="AD1044" s="383"/>
      <c r="AE1044" s="383"/>
      <c r="AF1044" s="410" t="s">
        <v>17245</v>
      </c>
      <c r="AG1044" s="410" t="s">
        <v>229</v>
      </c>
      <c r="AH1044" s="410">
        <v>559</v>
      </c>
      <c r="AI1044" s="410">
        <v>1765</v>
      </c>
      <c r="AJ1044" s="410">
        <v>2324</v>
      </c>
      <c r="AK1044" s="410">
        <v>11.26</v>
      </c>
      <c r="AL1044" s="412">
        <v>0.24053356282271901</v>
      </c>
      <c r="AM1044" s="127" t="s">
        <v>17433</v>
      </c>
      <c r="AN1044" s="383" t="s">
        <v>17434</v>
      </c>
      <c r="AO1044" s="383"/>
      <c r="AP1044" s="383"/>
      <c r="AQ1044" s="410" t="s">
        <v>17455</v>
      </c>
      <c r="AR1044" s="389"/>
    </row>
    <row r="1045" spans="1:44" ht="15.75" thickBot="1" x14ac:dyDescent="0.3">
      <c r="A1045" s="409" t="s">
        <v>17451</v>
      </c>
      <c r="B1045" s="410">
        <v>2323</v>
      </c>
      <c r="C1045" s="383"/>
      <c r="D1045" s="383"/>
      <c r="E1045" s="383"/>
      <c r="F1045" s="383"/>
      <c r="G1045" s="383"/>
      <c r="H1045" s="383"/>
      <c r="I1045" s="383"/>
      <c r="J1045" s="383"/>
      <c r="K1045" s="410" t="s">
        <v>17260</v>
      </c>
      <c r="L1045" s="410" t="s">
        <v>17452</v>
      </c>
      <c r="M1045" s="410" t="s">
        <v>17328</v>
      </c>
      <c r="N1045" s="383" t="s">
        <v>17453</v>
      </c>
      <c r="O1045" s="383"/>
      <c r="P1045" s="383"/>
      <c r="Q1045" s="410" t="s">
        <v>17454</v>
      </c>
      <c r="R1045" s="410" t="s">
        <v>11368</v>
      </c>
      <c r="S1045" s="383"/>
      <c r="T1045" s="383"/>
      <c r="U1045" s="383"/>
      <c r="V1045" s="383"/>
      <c r="W1045" s="383"/>
      <c r="X1045" s="383"/>
      <c r="Y1045" s="411">
        <v>38335</v>
      </c>
      <c r="Z1045" s="410">
        <v>0</v>
      </c>
      <c r="AA1045" s="410">
        <v>72</v>
      </c>
      <c r="AB1045" s="383"/>
      <c r="AC1045" s="383"/>
      <c r="AD1045" s="383"/>
      <c r="AE1045" s="383"/>
      <c r="AF1045" s="410" t="s">
        <v>17245</v>
      </c>
      <c r="AG1045" s="410" t="s">
        <v>229</v>
      </c>
      <c r="AH1045" s="410">
        <v>565</v>
      </c>
      <c r="AI1045" s="410">
        <v>1762</v>
      </c>
      <c r="AJ1045" s="410">
        <v>2327</v>
      </c>
      <c r="AK1045" s="410">
        <v>11.26</v>
      </c>
      <c r="AL1045" s="412">
        <v>0.24280189084658399</v>
      </c>
      <c r="AM1045" s="127" t="s">
        <v>17433</v>
      </c>
      <c r="AN1045" s="383" t="s">
        <v>17434</v>
      </c>
      <c r="AO1045" s="383"/>
      <c r="AP1045" s="383"/>
      <c r="AQ1045" s="410" t="s">
        <v>17455</v>
      </c>
      <c r="AR1045" s="389"/>
    </row>
    <row r="1046" spans="1:44" ht="15.75" thickBot="1" x14ac:dyDescent="0.3">
      <c r="A1046" s="409" t="s">
        <v>17451</v>
      </c>
      <c r="B1046" s="410">
        <v>2323</v>
      </c>
      <c r="C1046" s="383"/>
      <c r="D1046" s="383"/>
      <c r="E1046" s="383"/>
      <c r="F1046" s="383"/>
      <c r="G1046" s="383"/>
      <c r="H1046" s="383"/>
      <c r="I1046" s="383"/>
      <c r="J1046" s="383"/>
      <c r="K1046" s="410" t="s">
        <v>17260</v>
      </c>
      <c r="L1046" s="410" t="s">
        <v>17452</v>
      </c>
      <c r="M1046" s="410" t="s">
        <v>17328</v>
      </c>
      <c r="N1046" s="383" t="s">
        <v>17453</v>
      </c>
      <c r="O1046" s="383"/>
      <c r="P1046" s="383"/>
      <c r="Q1046" s="410" t="s">
        <v>17454</v>
      </c>
      <c r="R1046" s="410" t="s">
        <v>11368</v>
      </c>
      <c r="S1046" s="383"/>
      <c r="T1046" s="383"/>
      <c r="U1046" s="383"/>
      <c r="V1046" s="383"/>
      <c r="W1046" s="383"/>
      <c r="X1046" s="383"/>
      <c r="Y1046" s="411">
        <v>38335</v>
      </c>
      <c r="Z1046" s="410">
        <v>0</v>
      </c>
      <c r="AA1046" s="410">
        <v>72</v>
      </c>
      <c r="AB1046" s="383"/>
      <c r="AC1046" s="383"/>
      <c r="AD1046" s="383"/>
      <c r="AE1046" s="383"/>
      <c r="AF1046" s="410" t="s">
        <v>17245</v>
      </c>
      <c r="AG1046" s="410" t="s">
        <v>229</v>
      </c>
      <c r="AH1046" s="410">
        <v>565</v>
      </c>
      <c r="AI1046" s="410">
        <v>1755</v>
      </c>
      <c r="AJ1046" s="410">
        <v>2320</v>
      </c>
      <c r="AK1046" s="410">
        <v>11.28</v>
      </c>
      <c r="AL1046" s="412">
        <v>0.243534482758621</v>
      </c>
      <c r="AM1046" s="127" t="s">
        <v>17433</v>
      </c>
      <c r="AN1046" s="383" t="s">
        <v>17434</v>
      </c>
      <c r="AO1046" s="383"/>
      <c r="AP1046" s="383"/>
      <c r="AQ1046" s="410" t="s">
        <v>17455</v>
      </c>
      <c r="AR1046" s="389"/>
    </row>
    <row r="1047" spans="1:44" ht="15.75" thickBot="1" x14ac:dyDescent="0.3">
      <c r="A1047" s="409" t="s">
        <v>17451</v>
      </c>
      <c r="B1047" s="410">
        <v>2323</v>
      </c>
      <c r="C1047" s="383"/>
      <c r="D1047" s="383"/>
      <c r="E1047" s="383"/>
      <c r="F1047" s="383"/>
      <c r="G1047" s="383"/>
      <c r="H1047" s="383"/>
      <c r="I1047" s="383"/>
      <c r="J1047" s="383"/>
      <c r="K1047" s="410" t="s">
        <v>17260</v>
      </c>
      <c r="L1047" s="410" t="s">
        <v>17452</v>
      </c>
      <c r="M1047" s="410" t="s">
        <v>17328</v>
      </c>
      <c r="N1047" s="383" t="s">
        <v>17453</v>
      </c>
      <c r="O1047" s="383"/>
      <c r="P1047" s="383"/>
      <c r="Q1047" s="410" t="s">
        <v>17454</v>
      </c>
      <c r="R1047" s="410" t="s">
        <v>11368</v>
      </c>
      <c r="S1047" s="383"/>
      <c r="T1047" s="383"/>
      <c r="U1047" s="383"/>
      <c r="V1047" s="383"/>
      <c r="W1047" s="383"/>
      <c r="X1047" s="383"/>
      <c r="Y1047" s="411">
        <v>38335</v>
      </c>
      <c r="Z1047" s="410">
        <v>0</v>
      </c>
      <c r="AA1047" s="410">
        <v>72</v>
      </c>
      <c r="AB1047" s="383"/>
      <c r="AC1047" s="383"/>
      <c r="AD1047" s="383"/>
      <c r="AE1047" s="383"/>
      <c r="AF1047" s="410" t="s">
        <v>17245</v>
      </c>
      <c r="AG1047" s="410" t="s">
        <v>229</v>
      </c>
      <c r="AH1047" s="410">
        <v>572</v>
      </c>
      <c r="AI1047" s="410">
        <v>1769</v>
      </c>
      <c r="AJ1047" s="410">
        <v>2341</v>
      </c>
      <c r="AK1047" s="410">
        <v>11.29</v>
      </c>
      <c r="AL1047" s="412">
        <v>0.24434002563007301</v>
      </c>
      <c r="AM1047" s="127" t="s">
        <v>17433</v>
      </c>
      <c r="AN1047" s="383" t="s">
        <v>17434</v>
      </c>
      <c r="AO1047" s="383"/>
      <c r="AP1047" s="383"/>
      <c r="AQ1047" s="410" t="s">
        <v>17455</v>
      </c>
      <c r="AR1047" s="389"/>
    </row>
    <row r="1048" spans="1:44" ht="15.75" thickBot="1" x14ac:dyDescent="0.3">
      <c r="A1048" s="409" t="s">
        <v>17451</v>
      </c>
      <c r="B1048" s="410">
        <v>2323</v>
      </c>
      <c r="C1048" s="383"/>
      <c r="D1048" s="383"/>
      <c r="E1048" s="383"/>
      <c r="F1048" s="383"/>
      <c r="G1048" s="383"/>
      <c r="H1048" s="383"/>
      <c r="I1048" s="383"/>
      <c r="J1048" s="383"/>
      <c r="K1048" s="410" t="s">
        <v>17260</v>
      </c>
      <c r="L1048" s="410" t="s">
        <v>17452</v>
      </c>
      <c r="M1048" s="410" t="s">
        <v>17328</v>
      </c>
      <c r="N1048" s="383" t="s">
        <v>17453</v>
      </c>
      <c r="O1048" s="383"/>
      <c r="P1048" s="383"/>
      <c r="Q1048" s="410" t="s">
        <v>17454</v>
      </c>
      <c r="R1048" s="410" t="s">
        <v>11368</v>
      </c>
      <c r="S1048" s="383"/>
      <c r="T1048" s="383"/>
      <c r="U1048" s="383"/>
      <c r="V1048" s="383"/>
      <c r="W1048" s="383"/>
      <c r="X1048" s="383"/>
      <c r="Y1048" s="411">
        <v>38335</v>
      </c>
      <c r="Z1048" s="410">
        <v>0</v>
      </c>
      <c r="AA1048" s="410">
        <v>72</v>
      </c>
      <c r="AB1048" s="383"/>
      <c r="AC1048" s="383"/>
      <c r="AD1048" s="383"/>
      <c r="AE1048" s="383"/>
      <c r="AF1048" s="410" t="s">
        <v>17245</v>
      </c>
      <c r="AG1048" s="410" t="s">
        <v>229</v>
      </c>
      <c r="AH1048" s="410">
        <v>568</v>
      </c>
      <c r="AI1048" s="410">
        <v>1770</v>
      </c>
      <c r="AJ1048" s="410">
        <v>2338</v>
      </c>
      <c r="AK1048" s="410">
        <v>11.34</v>
      </c>
      <c r="AL1048" s="412">
        <v>0.242942686056459</v>
      </c>
      <c r="AM1048" s="127" t="s">
        <v>17433</v>
      </c>
      <c r="AN1048" s="383" t="s">
        <v>17434</v>
      </c>
      <c r="AO1048" s="383"/>
      <c r="AP1048" s="383"/>
      <c r="AQ1048" s="410" t="s">
        <v>17455</v>
      </c>
      <c r="AR1048" s="389"/>
    </row>
    <row r="1049" spans="1:44" ht="15.75" thickBot="1" x14ac:dyDescent="0.3">
      <c r="A1049" s="409" t="s">
        <v>17451</v>
      </c>
      <c r="B1049" s="410">
        <v>2323</v>
      </c>
      <c r="C1049" s="383"/>
      <c r="D1049" s="383"/>
      <c r="E1049" s="383"/>
      <c r="F1049" s="383"/>
      <c r="G1049" s="383"/>
      <c r="H1049" s="383"/>
      <c r="I1049" s="383"/>
      <c r="J1049" s="383"/>
      <c r="K1049" s="410" t="s">
        <v>17260</v>
      </c>
      <c r="L1049" s="410" t="s">
        <v>17452</v>
      </c>
      <c r="M1049" s="410" t="s">
        <v>17328</v>
      </c>
      <c r="N1049" s="383" t="s">
        <v>17453</v>
      </c>
      <c r="O1049" s="383"/>
      <c r="P1049" s="383"/>
      <c r="Q1049" s="410" t="s">
        <v>17454</v>
      </c>
      <c r="R1049" s="410" t="s">
        <v>11368</v>
      </c>
      <c r="S1049" s="383"/>
      <c r="T1049" s="383"/>
      <c r="U1049" s="383"/>
      <c r="V1049" s="383"/>
      <c r="W1049" s="383"/>
      <c r="X1049" s="383"/>
      <c r="Y1049" s="411">
        <v>38335</v>
      </c>
      <c r="Z1049" s="410">
        <v>0</v>
      </c>
      <c r="AA1049" s="410">
        <v>72</v>
      </c>
      <c r="AB1049" s="383"/>
      <c r="AC1049" s="383"/>
      <c r="AD1049" s="383"/>
      <c r="AE1049" s="383"/>
      <c r="AF1049" s="410" t="s">
        <v>17245</v>
      </c>
      <c r="AG1049" s="410" t="s">
        <v>229</v>
      </c>
      <c r="AH1049" s="410">
        <v>587</v>
      </c>
      <c r="AI1049" s="410">
        <v>1780</v>
      </c>
      <c r="AJ1049" s="410">
        <v>2367</v>
      </c>
      <c r="AK1049" s="410">
        <v>11.35</v>
      </c>
      <c r="AL1049" s="412">
        <v>0.24799324038867801</v>
      </c>
      <c r="AM1049" s="127" t="s">
        <v>17433</v>
      </c>
      <c r="AN1049" s="383" t="s">
        <v>17434</v>
      </c>
      <c r="AO1049" s="383"/>
      <c r="AP1049" s="383"/>
      <c r="AQ1049" s="410" t="s">
        <v>17455</v>
      </c>
      <c r="AR1049" s="389"/>
    </row>
    <row r="1050" spans="1:44" ht="15.75" thickBot="1" x14ac:dyDescent="0.3">
      <c r="A1050" s="409" t="s">
        <v>17451</v>
      </c>
      <c r="B1050" s="410">
        <v>2323</v>
      </c>
      <c r="C1050" s="383"/>
      <c r="D1050" s="383"/>
      <c r="E1050" s="383"/>
      <c r="F1050" s="383"/>
      <c r="G1050" s="383"/>
      <c r="H1050" s="383"/>
      <c r="I1050" s="383"/>
      <c r="J1050" s="383"/>
      <c r="K1050" s="410" t="s">
        <v>17260</v>
      </c>
      <c r="L1050" s="410" t="s">
        <v>17452</v>
      </c>
      <c r="M1050" s="410" t="s">
        <v>17328</v>
      </c>
      <c r="N1050" s="383" t="s">
        <v>17453</v>
      </c>
      <c r="O1050" s="383"/>
      <c r="P1050" s="383"/>
      <c r="Q1050" s="410" t="s">
        <v>17454</v>
      </c>
      <c r="R1050" s="410" t="s">
        <v>11368</v>
      </c>
      <c r="S1050" s="383"/>
      <c r="T1050" s="383"/>
      <c r="U1050" s="383"/>
      <c r="V1050" s="383"/>
      <c r="W1050" s="383"/>
      <c r="X1050" s="383"/>
      <c r="Y1050" s="411">
        <v>38335</v>
      </c>
      <c r="Z1050" s="410">
        <v>0</v>
      </c>
      <c r="AA1050" s="410">
        <v>72</v>
      </c>
      <c r="AB1050" s="383"/>
      <c r="AC1050" s="383"/>
      <c r="AD1050" s="383"/>
      <c r="AE1050" s="383"/>
      <c r="AF1050" s="410" t="s">
        <v>17245</v>
      </c>
      <c r="AG1050" s="410" t="s">
        <v>229</v>
      </c>
      <c r="AH1050" s="410">
        <v>524</v>
      </c>
      <c r="AI1050" s="410">
        <v>1766</v>
      </c>
      <c r="AJ1050" s="410">
        <v>2290</v>
      </c>
      <c r="AK1050" s="410">
        <v>11.43</v>
      </c>
      <c r="AL1050" s="412">
        <v>0.22882096069869001</v>
      </c>
      <c r="AM1050" s="127" t="s">
        <v>17433</v>
      </c>
      <c r="AN1050" s="383" t="s">
        <v>17434</v>
      </c>
      <c r="AO1050" s="383"/>
      <c r="AP1050" s="383"/>
      <c r="AQ1050" s="410" t="s">
        <v>17455</v>
      </c>
      <c r="AR1050" s="389"/>
    </row>
    <row r="1051" spans="1:44" ht="15.75" thickBot="1" x14ac:dyDescent="0.3">
      <c r="A1051" s="409" t="s">
        <v>17451</v>
      </c>
      <c r="B1051" s="410">
        <v>2323</v>
      </c>
      <c r="C1051" s="383"/>
      <c r="D1051" s="383"/>
      <c r="E1051" s="383"/>
      <c r="F1051" s="383"/>
      <c r="G1051" s="383"/>
      <c r="H1051" s="383"/>
      <c r="I1051" s="383"/>
      <c r="J1051" s="383"/>
      <c r="K1051" s="410" t="s">
        <v>17260</v>
      </c>
      <c r="L1051" s="410" t="s">
        <v>17452</v>
      </c>
      <c r="M1051" s="410" t="s">
        <v>17328</v>
      </c>
      <c r="N1051" s="383" t="s">
        <v>17453</v>
      </c>
      <c r="O1051" s="383"/>
      <c r="P1051" s="383"/>
      <c r="Q1051" s="410" t="s">
        <v>17454</v>
      </c>
      <c r="R1051" s="410" t="s">
        <v>11368</v>
      </c>
      <c r="S1051" s="383"/>
      <c r="T1051" s="383"/>
      <c r="U1051" s="383"/>
      <c r="V1051" s="383"/>
      <c r="W1051" s="383"/>
      <c r="X1051" s="383"/>
      <c r="Y1051" s="411">
        <v>38335</v>
      </c>
      <c r="Z1051" s="410">
        <v>0</v>
      </c>
      <c r="AA1051" s="410">
        <v>72</v>
      </c>
      <c r="AB1051" s="383"/>
      <c r="AC1051" s="383"/>
      <c r="AD1051" s="383"/>
      <c r="AE1051" s="383"/>
      <c r="AF1051" s="410" t="s">
        <v>17245</v>
      </c>
      <c r="AG1051" s="410" t="s">
        <v>229</v>
      </c>
      <c r="AH1051" s="410">
        <v>566</v>
      </c>
      <c r="AI1051" s="410">
        <v>1749</v>
      </c>
      <c r="AJ1051" s="410">
        <v>2315</v>
      </c>
      <c r="AK1051" s="410">
        <v>11.43</v>
      </c>
      <c r="AL1051" s="412">
        <v>0.244492440604752</v>
      </c>
      <c r="AM1051" s="127" t="s">
        <v>17433</v>
      </c>
      <c r="AN1051" s="383" t="s">
        <v>17434</v>
      </c>
      <c r="AO1051" s="383"/>
      <c r="AP1051" s="383"/>
      <c r="AQ1051" s="410" t="s">
        <v>17455</v>
      </c>
      <c r="AR1051" s="389"/>
    </row>
    <row r="1052" spans="1:44" ht="15.75" thickBot="1" x14ac:dyDescent="0.3">
      <c r="A1052" s="409" t="s">
        <v>17451</v>
      </c>
      <c r="B1052" s="410">
        <v>2323</v>
      </c>
      <c r="C1052" s="383"/>
      <c r="D1052" s="383"/>
      <c r="E1052" s="383"/>
      <c r="F1052" s="383"/>
      <c r="G1052" s="383"/>
      <c r="H1052" s="383"/>
      <c r="I1052" s="383"/>
      <c r="J1052" s="383"/>
      <c r="K1052" s="410" t="s">
        <v>17260</v>
      </c>
      <c r="L1052" s="410" t="s">
        <v>17452</v>
      </c>
      <c r="M1052" s="410" t="s">
        <v>17328</v>
      </c>
      <c r="N1052" s="383" t="s">
        <v>17453</v>
      </c>
      <c r="O1052" s="383"/>
      <c r="P1052" s="383"/>
      <c r="Q1052" s="410" t="s">
        <v>17454</v>
      </c>
      <c r="R1052" s="410" t="s">
        <v>11368</v>
      </c>
      <c r="S1052" s="383"/>
      <c r="T1052" s="383"/>
      <c r="U1052" s="383"/>
      <c r="V1052" s="383"/>
      <c r="W1052" s="383"/>
      <c r="X1052" s="383"/>
      <c r="Y1052" s="411">
        <v>38335</v>
      </c>
      <c r="Z1052" s="410">
        <v>0</v>
      </c>
      <c r="AA1052" s="410">
        <v>72</v>
      </c>
      <c r="AB1052" s="383"/>
      <c r="AC1052" s="383"/>
      <c r="AD1052" s="383"/>
      <c r="AE1052" s="383"/>
      <c r="AF1052" s="410" t="s">
        <v>17245</v>
      </c>
      <c r="AG1052" s="410" t="s">
        <v>229</v>
      </c>
      <c r="AH1052" s="410">
        <v>560</v>
      </c>
      <c r="AI1052" s="410">
        <v>1746</v>
      </c>
      <c r="AJ1052" s="410">
        <v>2306</v>
      </c>
      <c r="AK1052" s="410">
        <v>11.44</v>
      </c>
      <c r="AL1052" s="412">
        <v>0.24284475281873399</v>
      </c>
      <c r="AM1052" s="127" t="s">
        <v>17433</v>
      </c>
      <c r="AN1052" s="383" t="s">
        <v>17434</v>
      </c>
      <c r="AO1052" s="383"/>
      <c r="AP1052" s="383"/>
      <c r="AQ1052" s="410" t="s">
        <v>17455</v>
      </c>
      <c r="AR1052" s="389"/>
    </row>
    <row r="1053" spans="1:44" ht="15.75" thickBot="1" x14ac:dyDescent="0.3">
      <c r="A1053" s="409" t="s">
        <v>17451</v>
      </c>
      <c r="B1053" s="410">
        <v>2323</v>
      </c>
      <c r="C1053" s="383"/>
      <c r="D1053" s="383"/>
      <c r="E1053" s="383"/>
      <c r="F1053" s="383"/>
      <c r="G1053" s="383"/>
      <c r="H1053" s="383"/>
      <c r="I1053" s="383"/>
      <c r="J1053" s="383"/>
      <c r="K1053" s="410" t="s">
        <v>17260</v>
      </c>
      <c r="L1053" s="410" t="s">
        <v>17452</v>
      </c>
      <c r="M1053" s="410" t="s">
        <v>17328</v>
      </c>
      <c r="N1053" s="383" t="s">
        <v>17453</v>
      </c>
      <c r="O1053" s="383"/>
      <c r="P1053" s="383"/>
      <c r="Q1053" s="410" t="s">
        <v>17454</v>
      </c>
      <c r="R1053" s="410" t="s">
        <v>11368</v>
      </c>
      <c r="S1053" s="383"/>
      <c r="T1053" s="383"/>
      <c r="U1053" s="383"/>
      <c r="V1053" s="383"/>
      <c r="W1053" s="383"/>
      <c r="X1053" s="383"/>
      <c r="Y1053" s="411">
        <v>38335</v>
      </c>
      <c r="Z1053" s="410">
        <v>0</v>
      </c>
      <c r="AA1053" s="410">
        <v>72</v>
      </c>
      <c r="AB1053" s="383"/>
      <c r="AC1053" s="383"/>
      <c r="AD1053" s="383"/>
      <c r="AE1053" s="383"/>
      <c r="AF1053" s="410" t="s">
        <v>17245</v>
      </c>
      <c r="AG1053" s="410" t="s">
        <v>229</v>
      </c>
      <c r="AH1053" s="410">
        <v>518</v>
      </c>
      <c r="AI1053" s="410">
        <v>1749</v>
      </c>
      <c r="AJ1053" s="410">
        <v>2267</v>
      </c>
      <c r="AK1053" s="410">
        <v>11.53</v>
      </c>
      <c r="AL1053" s="412">
        <v>0.22849580943978801</v>
      </c>
      <c r="AM1053" s="127" t="s">
        <v>17433</v>
      </c>
      <c r="AN1053" s="383" t="s">
        <v>17434</v>
      </c>
      <c r="AO1053" s="383"/>
      <c r="AP1053" s="383"/>
      <c r="AQ1053" s="410" t="s">
        <v>17455</v>
      </c>
      <c r="AR1053" s="389"/>
    </row>
    <row r="1054" spans="1:44" ht="15.75" thickBot="1" x14ac:dyDescent="0.3">
      <c r="A1054" s="409" t="s">
        <v>17451</v>
      </c>
      <c r="B1054" s="410">
        <v>2323</v>
      </c>
      <c r="C1054" s="383"/>
      <c r="D1054" s="383"/>
      <c r="E1054" s="383"/>
      <c r="F1054" s="383"/>
      <c r="G1054" s="383"/>
      <c r="H1054" s="383"/>
      <c r="I1054" s="383"/>
      <c r="J1054" s="383"/>
      <c r="K1054" s="410" t="s">
        <v>17260</v>
      </c>
      <c r="L1054" s="410" t="s">
        <v>17452</v>
      </c>
      <c r="M1054" s="410" t="s">
        <v>17328</v>
      </c>
      <c r="N1054" s="383" t="s">
        <v>17453</v>
      </c>
      <c r="O1054" s="383"/>
      <c r="P1054" s="383"/>
      <c r="Q1054" s="410" t="s">
        <v>17454</v>
      </c>
      <c r="R1054" s="410" t="s">
        <v>11368</v>
      </c>
      <c r="S1054" s="383"/>
      <c r="T1054" s="383"/>
      <c r="U1054" s="383"/>
      <c r="V1054" s="383"/>
      <c r="W1054" s="383"/>
      <c r="X1054" s="383"/>
      <c r="Y1054" s="411">
        <v>38335</v>
      </c>
      <c r="Z1054" s="410">
        <v>0</v>
      </c>
      <c r="AA1054" s="410">
        <v>72</v>
      </c>
      <c r="AB1054" s="383"/>
      <c r="AC1054" s="383"/>
      <c r="AD1054" s="383"/>
      <c r="AE1054" s="383"/>
      <c r="AF1054" s="410" t="s">
        <v>17245</v>
      </c>
      <c r="AG1054" s="410" t="s">
        <v>229</v>
      </c>
      <c r="AH1054" s="410">
        <v>564</v>
      </c>
      <c r="AI1054" s="410">
        <v>1668</v>
      </c>
      <c r="AJ1054" s="410">
        <v>2232</v>
      </c>
      <c r="AK1054" s="410">
        <v>11.54</v>
      </c>
      <c r="AL1054" s="412">
        <v>0.25268817204301097</v>
      </c>
      <c r="AM1054" s="127" t="s">
        <v>17433</v>
      </c>
      <c r="AN1054" s="383" t="s">
        <v>17434</v>
      </c>
      <c r="AO1054" s="383"/>
      <c r="AP1054" s="383"/>
      <c r="AQ1054" s="410" t="s">
        <v>17455</v>
      </c>
      <c r="AR1054" s="389"/>
    </row>
    <row r="1055" spans="1:44" ht="15.75" thickBot="1" x14ac:dyDescent="0.3">
      <c r="A1055" s="409" t="s">
        <v>17451</v>
      </c>
      <c r="B1055" s="410">
        <v>2323</v>
      </c>
      <c r="C1055" s="383"/>
      <c r="D1055" s="383"/>
      <c r="E1055" s="383"/>
      <c r="F1055" s="383"/>
      <c r="G1055" s="383"/>
      <c r="H1055" s="383"/>
      <c r="I1055" s="383"/>
      <c r="J1055" s="383"/>
      <c r="K1055" s="410" t="s">
        <v>17260</v>
      </c>
      <c r="L1055" s="410" t="s">
        <v>17452</v>
      </c>
      <c r="M1055" s="410" t="s">
        <v>17328</v>
      </c>
      <c r="N1055" s="383" t="s">
        <v>17453</v>
      </c>
      <c r="O1055" s="383"/>
      <c r="P1055" s="383"/>
      <c r="Q1055" s="410" t="s">
        <v>17454</v>
      </c>
      <c r="R1055" s="410" t="s">
        <v>11368</v>
      </c>
      <c r="S1055" s="383"/>
      <c r="T1055" s="383"/>
      <c r="U1055" s="383"/>
      <c r="V1055" s="383"/>
      <c r="W1055" s="383"/>
      <c r="X1055" s="383"/>
      <c r="Y1055" s="411">
        <v>38335</v>
      </c>
      <c r="Z1055" s="410">
        <v>0</v>
      </c>
      <c r="AA1055" s="410">
        <v>72</v>
      </c>
      <c r="AB1055" s="383"/>
      <c r="AC1055" s="383"/>
      <c r="AD1055" s="383"/>
      <c r="AE1055" s="383"/>
      <c r="AF1055" s="410" t="s">
        <v>17245</v>
      </c>
      <c r="AG1055" s="410" t="s">
        <v>229</v>
      </c>
      <c r="AH1055" s="410">
        <v>550</v>
      </c>
      <c r="AI1055" s="410">
        <v>1718</v>
      </c>
      <c r="AJ1055" s="410">
        <v>2268</v>
      </c>
      <c r="AK1055" s="410">
        <v>11.54</v>
      </c>
      <c r="AL1055" s="412">
        <v>0.24250440917107599</v>
      </c>
      <c r="AM1055" s="127" t="s">
        <v>17433</v>
      </c>
      <c r="AN1055" s="383" t="s">
        <v>17434</v>
      </c>
      <c r="AO1055" s="383"/>
      <c r="AP1055" s="383"/>
      <c r="AQ1055" s="410" t="s">
        <v>17455</v>
      </c>
      <c r="AR1055" s="389"/>
    </row>
    <row r="1056" spans="1:44" ht="15.75" thickBot="1" x14ac:dyDescent="0.3">
      <c r="A1056" s="409" t="s">
        <v>17451</v>
      </c>
      <c r="B1056" s="410">
        <v>2323</v>
      </c>
      <c r="C1056" s="383"/>
      <c r="D1056" s="383"/>
      <c r="E1056" s="383"/>
      <c r="F1056" s="383"/>
      <c r="G1056" s="383"/>
      <c r="H1056" s="383"/>
      <c r="I1056" s="383"/>
      <c r="J1056" s="383"/>
      <c r="K1056" s="410" t="s">
        <v>17260</v>
      </c>
      <c r="L1056" s="410" t="s">
        <v>17452</v>
      </c>
      <c r="M1056" s="410" t="s">
        <v>17328</v>
      </c>
      <c r="N1056" s="383" t="s">
        <v>17453</v>
      </c>
      <c r="O1056" s="383"/>
      <c r="P1056" s="383"/>
      <c r="Q1056" s="410" t="s">
        <v>17454</v>
      </c>
      <c r="R1056" s="410" t="s">
        <v>11368</v>
      </c>
      <c r="S1056" s="383"/>
      <c r="T1056" s="383"/>
      <c r="U1056" s="383"/>
      <c r="V1056" s="383"/>
      <c r="W1056" s="383"/>
      <c r="X1056" s="383"/>
      <c r="Y1056" s="411">
        <v>38335</v>
      </c>
      <c r="Z1056" s="410">
        <v>0</v>
      </c>
      <c r="AA1056" s="410">
        <v>72</v>
      </c>
      <c r="AB1056" s="383"/>
      <c r="AC1056" s="383"/>
      <c r="AD1056" s="383"/>
      <c r="AE1056" s="383"/>
      <c r="AF1056" s="410" t="s">
        <v>17245</v>
      </c>
      <c r="AG1056" s="410" t="s">
        <v>229</v>
      </c>
      <c r="AH1056" s="410">
        <v>526</v>
      </c>
      <c r="AI1056" s="410">
        <v>1623</v>
      </c>
      <c r="AJ1056" s="410">
        <v>2149</v>
      </c>
      <c r="AK1056" s="410">
        <v>11.55</v>
      </c>
      <c r="AL1056" s="412">
        <v>0.24476500697999101</v>
      </c>
      <c r="AM1056" s="127" t="s">
        <v>17433</v>
      </c>
      <c r="AN1056" s="383" t="s">
        <v>17434</v>
      </c>
      <c r="AO1056" s="383"/>
      <c r="AP1056" s="383"/>
      <c r="AQ1056" s="410" t="s">
        <v>17455</v>
      </c>
      <c r="AR1056" s="389"/>
    </row>
    <row r="1057" spans="1:44" ht="15.75" thickBot="1" x14ac:dyDescent="0.3">
      <c r="A1057" s="409" t="s">
        <v>17451</v>
      </c>
      <c r="B1057" s="410">
        <v>2323</v>
      </c>
      <c r="C1057" s="383"/>
      <c r="D1057" s="383"/>
      <c r="E1057" s="383"/>
      <c r="F1057" s="383"/>
      <c r="G1057" s="383"/>
      <c r="H1057" s="383"/>
      <c r="I1057" s="383"/>
      <c r="J1057" s="383"/>
      <c r="K1057" s="410" t="s">
        <v>17260</v>
      </c>
      <c r="L1057" s="410" t="s">
        <v>17452</v>
      </c>
      <c r="M1057" s="410" t="s">
        <v>17328</v>
      </c>
      <c r="N1057" s="383" t="s">
        <v>17453</v>
      </c>
      <c r="O1057" s="383"/>
      <c r="P1057" s="383"/>
      <c r="Q1057" s="410" t="s">
        <v>17454</v>
      </c>
      <c r="R1057" s="410" t="s">
        <v>11368</v>
      </c>
      <c r="S1057" s="383"/>
      <c r="T1057" s="383"/>
      <c r="U1057" s="383"/>
      <c r="V1057" s="383"/>
      <c r="W1057" s="383"/>
      <c r="X1057" s="383"/>
      <c r="Y1057" s="411">
        <v>38335</v>
      </c>
      <c r="Z1057" s="410">
        <v>0</v>
      </c>
      <c r="AA1057" s="410">
        <v>72</v>
      </c>
      <c r="AB1057" s="383"/>
      <c r="AC1057" s="383"/>
      <c r="AD1057" s="383"/>
      <c r="AE1057" s="383"/>
      <c r="AF1057" s="410" t="s">
        <v>17245</v>
      </c>
      <c r="AG1057" s="410" t="s">
        <v>229</v>
      </c>
      <c r="AH1057" s="410">
        <v>513</v>
      </c>
      <c r="AI1057" s="410">
        <v>1751</v>
      </c>
      <c r="AJ1057" s="410">
        <v>2264</v>
      </c>
      <c r="AK1057" s="410">
        <v>11.56</v>
      </c>
      <c r="AL1057" s="412">
        <v>0.226590106007067</v>
      </c>
      <c r="AM1057" s="127" t="s">
        <v>17433</v>
      </c>
      <c r="AN1057" s="383" t="s">
        <v>17434</v>
      </c>
      <c r="AO1057" s="383"/>
      <c r="AP1057" s="383"/>
      <c r="AQ1057" s="410" t="s">
        <v>17455</v>
      </c>
      <c r="AR1057" s="389"/>
    </row>
    <row r="1058" spans="1:44" ht="15.75" thickBot="1" x14ac:dyDescent="0.3">
      <c r="A1058" s="409" t="s">
        <v>17451</v>
      </c>
      <c r="B1058" s="410">
        <v>2323</v>
      </c>
      <c r="C1058" s="383"/>
      <c r="D1058" s="383"/>
      <c r="E1058" s="383"/>
      <c r="F1058" s="383"/>
      <c r="G1058" s="383"/>
      <c r="H1058" s="383"/>
      <c r="I1058" s="383"/>
      <c r="J1058" s="383"/>
      <c r="K1058" s="410" t="s">
        <v>17260</v>
      </c>
      <c r="L1058" s="410" t="s">
        <v>17452</v>
      </c>
      <c r="M1058" s="410" t="s">
        <v>17328</v>
      </c>
      <c r="N1058" s="383" t="s">
        <v>17453</v>
      </c>
      <c r="O1058" s="383"/>
      <c r="P1058" s="383"/>
      <c r="Q1058" s="410" t="s">
        <v>17454</v>
      </c>
      <c r="R1058" s="410" t="s">
        <v>11368</v>
      </c>
      <c r="S1058" s="383"/>
      <c r="T1058" s="383"/>
      <c r="U1058" s="383"/>
      <c r="V1058" s="383"/>
      <c r="W1058" s="383"/>
      <c r="X1058" s="383"/>
      <c r="Y1058" s="411">
        <v>38335</v>
      </c>
      <c r="Z1058" s="410">
        <v>0</v>
      </c>
      <c r="AA1058" s="410">
        <v>72</v>
      </c>
      <c r="AB1058" s="383"/>
      <c r="AC1058" s="383"/>
      <c r="AD1058" s="383"/>
      <c r="AE1058" s="383"/>
      <c r="AF1058" s="410" t="s">
        <v>17245</v>
      </c>
      <c r="AG1058" s="410" t="s">
        <v>229</v>
      </c>
      <c r="AH1058" s="410">
        <v>524</v>
      </c>
      <c r="AI1058" s="410">
        <v>1750</v>
      </c>
      <c r="AJ1058" s="410">
        <v>2274</v>
      </c>
      <c r="AK1058" s="410">
        <v>11.56</v>
      </c>
      <c r="AL1058" s="412">
        <v>0.230430958663149</v>
      </c>
      <c r="AM1058" s="127" t="s">
        <v>17433</v>
      </c>
      <c r="AN1058" s="383" t="s">
        <v>17434</v>
      </c>
      <c r="AO1058" s="383"/>
      <c r="AP1058" s="383"/>
      <c r="AQ1058" s="410" t="s">
        <v>17455</v>
      </c>
      <c r="AR1058" s="389"/>
    </row>
    <row r="1059" spans="1:44" ht="15.75" thickBot="1" x14ac:dyDescent="0.3">
      <c r="A1059" s="409" t="s">
        <v>17451</v>
      </c>
      <c r="B1059" s="410">
        <v>2323</v>
      </c>
      <c r="C1059" s="383"/>
      <c r="D1059" s="383"/>
      <c r="E1059" s="383"/>
      <c r="F1059" s="383"/>
      <c r="G1059" s="383"/>
      <c r="H1059" s="383"/>
      <c r="I1059" s="383"/>
      <c r="J1059" s="383"/>
      <c r="K1059" s="410" t="s">
        <v>17260</v>
      </c>
      <c r="L1059" s="410" t="s">
        <v>17452</v>
      </c>
      <c r="M1059" s="410" t="s">
        <v>17328</v>
      </c>
      <c r="N1059" s="383" t="s">
        <v>17453</v>
      </c>
      <c r="O1059" s="383"/>
      <c r="P1059" s="383"/>
      <c r="Q1059" s="410" t="s">
        <v>17454</v>
      </c>
      <c r="R1059" s="410" t="s">
        <v>11368</v>
      </c>
      <c r="S1059" s="383"/>
      <c r="T1059" s="383"/>
      <c r="U1059" s="383"/>
      <c r="V1059" s="383"/>
      <c r="W1059" s="383"/>
      <c r="X1059" s="383"/>
      <c r="Y1059" s="411">
        <v>38335</v>
      </c>
      <c r="Z1059" s="410">
        <v>0</v>
      </c>
      <c r="AA1059" s="410">
        <v>72</v>
      </c>
      <c r="AB1059" s="383"/>
      <c r="AC1059" s="383"/>
      <c r="AD1059" s="383"/>
      <c r="AE1059" s="383"/>
      <c r="AF1059" s="410" t="s">
        <v>17245</v>
      </c>
      <c r="AG1059" s="410" t="s">
        <v>229</v>
      </c>
      <c r="AH1059" s="410">
        <v>532</v>
      </c>
      <c r="AI1059" s="410">
        <v>1633</v>
      </c>
      <c r="AJ1059" s="410">
        <v>2165</v>
      </c>
      <c r="AK1059" s="410">
        <v>11.57</v>
      </c>
      <c r="AL1059" s="412">
        <v>0.245727482678984</v>
      </c>
      <c r="AM1059" s="127" t="s">
        <v>17433</v>
      </c>
      <c r="AN1059" s="383" t="s">
        <v>17434</v>
      </c>
      <c r="AO1059" s="383"/>
      <c r="AP1059" s="383"/>
      <c r="AQ1059" s="410" t="s">
        <v>17455</v>
      </c>
      <c r="AR1059" s="389"/>
    </row>
    <row r="1060" spans="1:44" ht="15.75" thickBot="1" x14ac:dyDescent="0.3">
      <c r="A1060" s="409" t="s">
        <v>17451</v>
      </c>
      <c r="B1060" s="410">
        <v>2323</v>
      </c>
      <c r="C1060" s="383"/>
      <c r="D1060" s="383"/>
      <c r="E1060" s="383"/>
      <c r="F1060" s="383"/>
      <c r="G1060" s="383"/>
      <c r="H1060" s="383"/>
      <c r="I1060" s="383"/>
      <c r="J1060" s="383"/>
      <c r="K1060" s="410" t="s">
        <v>17260</v>
      </c>
      <c r="L1060" s="410" t="s">
        <v>17452</v>
      </c>
      <c r="M1060" s="410" t="s">
        <v>17328</v>
      </c>
      <c r="N1060" s="383" t="s">
        <v>17453</v>
      </c>
      <c r="O1060" s="383"/>
      <c r="P1060" s="383"/>
      <c r="Q1060" s="410" t="s">
        <v>17454</v>
      </c>
      <c r="R1060" s="410" t="s">
        <v>11368</v>
      </c>
      <c r="S1060" s="383"/>
      <c r="T1060" s="383"/>
      <c r="U1060" s="383"/>
      <c r="V1060" s="383"/>
      <c r="W1060" s="383"/>
      <c r="X1060" s="383"/>
      <c r="Y1060" s="411">
        <v>38335</v>
      </c>
      <c r="Z1060" s="410">
        <v>0</v>
      </c>
      <c r="AA1060" s="410">
        <v>72</v>
      </c>
      <c r="AB1060" s="383"/>
      <c r="AC1060" s="383"/>
      <c r="AD1060" s="383"/>
      <c r="AE1060" s="383"/>
      <c r="AF1060" s="410" t="s">
        <v>17245</v>
      </c>
      <c r="AG1060" s="410" t="s">
        <v>229</v>
      </c>
      <c r="AH1060" s="410">
        <v>525</v>
      </c>
      <c r="AI1060" s="410">
        <v>1725</v>
      </c>
      <c r="AJ1060" s="410">
        <v>2250</v>
      </c>
      <c r="AK1060" s="410">
        <v>11.57</v>
      </c>
      <c r="AL1060" s="412">
        <v>0.233333333333333</v>
      </c>
      <c r="AM1060" s="127" t="s">
        <v>17433</v>
      </c>
      <c r="AN1060" s="383" t="s">
        <v>17434</v>
      </c>
      <c r="AO1060" s="383"/>
      <c r="AP1060" s="383"/>
      <c r="AQ1060" s="410" t="s">
        <v>17455</v>
      </c>
      <c r="AR1060" s="389"/>
    </row>
    <row r="1061" spans="1:44" ht="15.75" thickBot="1" x14ac:dyDescent="0.3">
      <c r="A1061" s="409" t="s">
        <v>17451</v>
      </c>
      <c r="B1061" s="410">
        <v>2323</v>
      </c>
      <c r="C1061" s="383"/>
      <c r="D1061" s="383"/>
      <c r="E1061" s="383"/>
      <c r="F1061" s="383"/>
      <c r="G1061" s="383"/>
      <c r="H1061" s="383"/>
      <c r="I1061" s="383"/>
      <c r="J1061" s="383"/>
      <c r="K1061" s="410" t="s">
        <v>17260</v>
      </c>
      <c r="L1061" s="410" t="s">
        <v>17452</v>
      </c>
      <c r="M1061" s="410" t="s">
        <v>17328</v>
      </c>
      <c r="N1061" s="383" t="s">
        <v>17453</v>
      </c>
      <c r="O1061" s="383"/>
      <c r="P1061" s="383"/>
      <c r="Q1061" s="410" t="s">
        <v>17454</v>
      </c>
      <c r="R1061" s="410" t="s">
        <v>11368</v>
      </c>
      <c r="S1061" s="383"/>
      <c r="T1061" s="383"/>
      <c r="U1061" s="383"/>
      <c r="V1061" s="383"/>
      <c r="W1061" s="383"/>
      <c r="X1061" s="383"/>
      <c r="Y1061" s="411">
        <v>38335</v>
      </c>
      <c r="Z1061" s="410">
        <v>0</v>
      </c>
      <c r="AA1061" s="410">
        <v>72</v>
      </c>
      <c r="AB1061" s="383"/>
      <c r="AC1061" s="383"/>
      <c r="AD1061" s="383"/>
      <c r="AE1061" s="383"/>
      <c r="AF1061" s="410" t="s">
        <v>17245</v>
      </c>
      <c r="AG1061" s="410" t="s">
        <v>229</v>
      </c>
      <c r="AH1061" s="410">
        <v>555</v>
      </c>
      <c r="AI1061" s="410">
        <v>1715</v>
      </c>
      <c r="AJ1061" s="410">
        <v>2270</v>
      </c>
      <c r="AK1061" s="410">
        <v>11.57</v>
      </c>
      <c r="AL1061" s="412">
        <v>0.24449339207048501</v>
      </c>
      <c r="AM1061" s="127" t="s">
        <v>17433</v>
      </c>
      <c r="AN1061" s="383" t="s">
        <v>17434</v>
      </c>
      <c r="AO1061" s="383"/>
      <c r="AP1061" s="383"/>
      <c r="AQ1061" s="410" t="s">
        <v>17455</v>
      </c>
      <c r="AR1061" s="389"/>
    </row>
    <row r="1062" spans="1:44" ht="15.75" thickBot="1" x14ac:dyDescent="0.3">
      <c r="A1062" s="409" t="s">
        <v>17451</v>
      </c>
      <c r="B1062" s="410">
        <v>2323</v>
      </c>
      <c r="C1062" s="383"/>
      <c r="D1062" s="383"/>
      <c r="E1062" s="383"/>
      <c r="F1062" s="383"/>
      <c r="G1062" s="383"/>
      <c r="H1062" s="383"/>
      <c r="I1062" s="383"/>
      <c r="J1062" s="383"/>
      <c r="K1062" s="410" t="s">
        <v>17260</v>
      </c>
      <c r="L1062" s="410" t="s">
        <v>17452</v>
      </c>
      <c r="M1062" s="410" t="s">
        <v>17328</v>
      </c>
      <c r="N1062" s="383" t="s">
        <v>17453</v>
      </c>
      <c r="O1062" s="383"/>
      <c r="P1062" s="383"/>
      <c r="Q1062" s="410" t="s">
        <v>17454</v>
      </c>
      <c r="R1062" s="410" t="s">
        <v>11368</v>
      </c>
      <c r="S1062" s="383"/>
      <c r="T1062" s="383"/>
      <c r="U1062" s="383"/>
      <c r="V1062" s="383"/>
      <c r="W1062" s="383"/>
      <c r="X1062" s="383"/>
      <c r="Y1062" s="411">
        <v>38335</v>
      </c>
      <c r="Z1062" s="410">
        <v>0</v>
      </c>
      <c r="AA1062" s="410">
        <v>72</v>
      </c>
      <c r="AB1062" s="383"/>
      <c r="AC1062" s="383"/>
      <c r="AD1062" s="383"/>
      <c r="AE1062" s="383"/>
      <c r="AF1062" s="410" t="s">
        <v>17245</v>
      </c>
      <c r="AG1062" s="410" t="s">
        <v>229</v>
      </c>
      <c r="AH1062" s="410">
        <v>595</v>
      </c>
      <c r="AI1062" s="410">
        <v>1665</v>
      </c>
      <c r="AJ1062" s="410">
        <v>2260</v>
      </c>
      <c r="AK1062" s="410">
        <v>11.61</v>
      </c>
      <c r="AL1062" s="412">
        <v>0.26327433628318597</v>
      </c>
      <c r="AM1062" s="127" t="s">
        <v>17433</v>
      </c>
      <c r="AN1062" s="383" t="s">
        <v>17434</v>
      </c>
      <c r="AO1062" s="383"/>
      <c r="AP1062" s="383"/>
      <c r="AQ1062" s="410" t="s">
        <v>17455</v>
      </c>
      <c r="AR1062" s="389"/>
    </row>
    <row r="1063" spans="1:44" ht="15.75" thickBot="1" x14ac:dyDescent="0.3">
      <c r="A1063" s="409" t="s">
        <v>17451</v>
      </c>
      <c r="B1063" s="410">
        <v>2323</v>
      </c>
      <c r="C1063" s="383"/>
      <c r="D1063" s="383"/>
      <c r="E1063" s="383"/>
      <c r="F1063" s="383"/>
      <c r="G1063" s="383"/>
      <c r="H1063" s="383"/>
      <c r="I1063" s="383"/>
      <c r="J1063" s="383"/>
      <c r="K1063" s="410" t="s">
        <v>17260</v>
      </c>
      <c r="L1063" s="410" t="s">
        <v>17452</v>
      </c>
      <c r="M1063" s="410" t="s">
        <v>17328</v>
      </c>
      <c r="N1063" s="383" t="s">
        <v>17453</v>
      </c>
      <c r="O1063" s="383"/>
      <c r="P1063" s="383"/>
      <c r="Q1063" s="410" t="s">
        <v>17454</v>
      </c>
      <c r="R1063" s="410" t="s">
        <v>11368</v>
      </c>
      <c r="S1063" s="383"/>
      <c r="T1063" s="383"/>
      <c r="U1063" s="383"/>
      <c r="V1063" s="383"/>
      <c r="W1063" s="383"/>
      <c r="X1063" s="383"/>
      <c r="Y1063" s="411">
        <v>38335</v>
      </c>
      <c r="Z1063" s="410">
        <v>0</v>
      </c>
      <c r="AA1063" s="410">
        <v>72</v>
      </c>
      <c r="AB1063" s="383"/>
      <c r="AC1063" s="383"/>
      <c r="AD1063" s="383"/>
      <c r="AE1063" s="383"/>
      <c r="AF1063" s="410" t="s">
        <v>17245</v>
      </c>
      <c r="AG1063" s="410" t="s">
        <v>229</v>
      </c>
      <c r="AH1063" s="410">
        <v>525</v>
      </c>
      <c r="AI1063" s="410">
        <v>1724</v>
      </c>
      <c r="AJ1063" s="410">
        <v>2249</v>
      </c>
      <c r="AK1063" s="410">
        <v>11.64</v>
      </c>
      <c r="AL1063" s="412">
        <v>0.23343708314806599</v>
      </c>
      <c r="AM1063" s="127" t="s">
        <v>17433</v>
      </c>
      <c r="AN1063" s="383" t="s">
        <v>17434</v>
      </c>
      <c r="AO1063" s="383"/>
      <c r="AP1063" s="383"/>
      <c r="AQ1063" s="410" t="s">
        <v>17455</v>
      </c>
      <c r="AR1063" s="389"/>
    </row>
    <row r="1064" spans="1:44" ht="15.75" thickBot="1" x14ac:dyDescent="0.3">
      <c r="A1064" s="409" t="s">
        <v>17451</v>
      </c>
      <c r="B1064" s="410">
        <v>2323</v>
      </c>
      <c r="C1064" s="383"/>
      <c r="D1064" s="383"/>
      <c r="E1064" s="383"/>
      <c r="F1064" s="383"/>
      <c r="G1064" s="383"/>
      <c r="H1064" s="383"/>
      <c r="I1064" s="383"/>
      <c r="J1064" s="383"/>
      <c r="K1064" s="410" t="s">
        <v>17260</v>
      </c>
      <c r="L1064" s="410" t="s">
        <v>17452</v>
      </c>
      <c r="M1064" s="410" t="s">
        <v>17328</v>
      </c>
      <c r="N1064" s="383" t="s">
        <v>17453</v>
      </c>
      <c r="O1064" s="383"/>
      <c r="P1064" s="383"/>
      <c r="Q1064" s="410" t="s">
        <v>17454</v>
      </c>
      <c r="R1064" s="410" t="s">
        <v>11368</v>
      </c>
      <c r="S1064" s="383"/>
      <c r="T1064" s="383"/>
      <c r="U1064" s="383"/>
      <c r="V1064" s="383"/>
      <c r="W1064" s="383"/>
      <c r="X1064" s="383"/>
      <c r="Y1064" s="411">
        <v>38335</v>
      </c>
      <c r="Z1064" s="410">
        <v>0</v>
      </c>
      <c r="AA1064" s="410">
        <v>72</v>
      </c>
      <c r="AB1064" s="383"/>
      <c r="AC1064" s="383"/>
      <c r="AD1064" s="383"/>
      <c r="AE1064" s="383"/>
      <c r="AF1064" s="410" t="s">
        <v>17245</v>
      </c>
      <c r="AG1064" s="410" t="s">
        <v>229</v>
      </c>
      <c r="AH1064" s="410">
        <v>536</v>
      </c>
      <c r="AI1064" s="410">
        <v>1615</v>
      </c>
      <c r="AJ1064" s="410">
        <v>2151</v>
      </c>
      <c r="AK1064" s="410">
        <v>11.66</v>
      </c>
      <c r="AL1064" s="412">
        <v>0.24918642491864201</v>
      </c>
      <c r="AM1064" s="127" t="s">
        <v>17433</v>
      </c>
      <c r="AN1064" s="383" t="s">
        <v>17434</v>
      </c>
      <c r="AO1064" s="383"/>
      <c r="AP1064" s="383"/>
      <c r="AQ1064" s="410" t="s">
        <v>17455</v>
      </c>
      <c r="AR1064" s="389"/>
    </row>
    <row r="1065" spans="1:44" ht="15.75" thickBot="1" x14ac:dyDescent="0.3">
      <c r="A1065" s="409" t="s">
        <v>17451</v>
      </c>
      <c r="B1065" s="410">
        <v>2323</v>
      </c>
      <c r="C1065" s="383"/>
      <c r="D1065" s="383"/>
      <c r="E1065" s="383"/>
      <c r="F1065" s="383"/>
      <c r="G1065" s="383"/>
      <c r="H1065" s="383"/>
      <c r="I1065" s="383"/>
      <c r="J1065" s="383"/>
      <c r="K1065" s="410" t="s">
        <v>17260</v>
      </c>
      <c r="L1065" s="410" t="s">
        <v>17452</v>
      </c>
      <c r="M1065" s="410" t="s">
        <v>17328</v>
      </c>
      <c r="N1065" s="383" t="s">
        <v>17453</v>
      </c>
      <c r="O1065" s="383"/>
      <c r="P1065" s="383"/>
      <c r="Q1065" s="410" t="s">
        <v>17454</v>
      </c>
      <c r="R1065" s="410" t="s">
        <v>11368</v>
      </c>
      <c r="S1065" s="383"/>
      <c r="T1065" s="383"/>
      <c r="U1065" s="383"/>
      <c r="V1065" s="383"/>
      <c r="W1065" s="383"/>
      <c r="X1065" s="383"/>
      <c r="Y1065" s="411">
        <v>38335</v>
      </c>
      <c r="Z1065" s="410">
        <v>0</v>
      </c>
      <c r="AA1065" s="410">
        <v>72</v>
      </c>
      <c r="AB1065" s="383"/>
      <c r="AC1065" s="383"/>
      <c r="AD1065" s="383"/>
      <c r="AE1065" s="383"/>
      <c r="AF1065" s="410" t="s">
        <v>17245</v>
      </c>
      <c r="AG1065" s="410" t="s">
        <v>229</v>
      </c>
      <c r="AH1065" s="410">
        <v>545</v>
      </c>
      <c r="AI1065" s="410">
        <v>1661</v>
      </c>
      <c r="AJ1065" s="410">
        <v>2206</v>
      </c>
      <c r="AK1065" s="410">
        <v>11.67</v>
      </c>
      <c r="AL1065" s="412">
        <v>0.24705349048050801</v>
      </c>
      <c r="AM1065" s="127" t="s">
        <v>17433</v>
      </c>
      <c r="AN1065" s="383" t="s">
        <v>17434</v>
      </c>
      <c r="AO1065" s="383"/>
      <c r="AP1065" s="383"/>
      <c r="AQ1065" s="410" t="s">
        <v>17455</v>
      </c>
      <c r="AR1065" s="389"/>
    </row>
    <row r="1066" spans="1:44" ht="15.75" thickBot="1" x14ac:dyDescent="0.3">
      <c r="A1066" s="409" t="s">
        <v>17451</v>
      </c>
      <c r="B1066" s="410">
        <v>2323</v>
      </c>
      <c r="C1066" s="383"/>
      <c r="D1066" s="383"/>
      <c r="E1066" s="383"/>
      <c r="F1066" s="383"/>
      <c r="G1066" s="383"/>
      <c r="H1066" s="383"/>
      <c r="I1066" s="383"/>
      <c r="J1066" s="383"/>
      <c r="K1066" s="410" t="s">
        <v>17260</v>
      </c>
      <c r="L1066" s="410" t="s">
        <v>17452</v>
      </c>
      <c r="M1066" s="410" t="s">
        <v>17328</v>
      </c>
      <c r="N1066" s="383" t="s">
        <v>17453</v>
      </c>
      <c r="O1066" s="383"/>
      <c r="P1066" s="383"/>
      <c r="Q1066" s="410" t="s">
        <v>17454</v>
      </c>
      <c r="R1066" s="410" t="s">
        <v>11368</v>
      </c>
      <c r="S1066" s="383"/>
      <c r="T1066" s="383"/>
      <c r="U1066" s="383"/>
      <c r="V1066" s="383"/>
      <c r="W1066" s="383"/>
      <c r="X1066" s="383"/>
      <c r="Y1066" s="411">
        <v>38335</v>
      </c>
      <c r="Z1066" s="410">
        <v>0</v>
      </c>
      <c r="AA1066" s="410">
        <v>72</v>
      </c>
      <c r="AB1066" s="383"/>
      <c r="AC1066" s="383"/>
      <c r="AD1066" s="383"/>
      <c r="AE1066" s="383"/>
      <c r="AF1066" s="410" t="s">
        <v>17245</v>
      </c>
      <c r="AG1066" s="410" t="s">
        <v>229</v>
      </c>
      <c r="AH1066" s="410">
        <v>572</v>
      </c>
      <c r="AI1066" s="410">
        <v>1653</v>
      </c>
      <c r="AJ1066" s="410">
        <v>2225</v>
      </c>
      <c r="AK1066" s="410">
        <v>11.67</v>
      </c>
      <c r="AL1066" s="412">
        <v>0.25707865168539301</v>
      </c>
      <c r="AM1066" s="127" t="s">
        <v>17433</v>
      </c>
      <c r="AN1066" s="383" t="s">
        <v>17434</v>
      </c>
      <c r="AO1066" s="383"/>
      <c r="AP1066" s="383"/>
      <c r="AQ1066" s="410" t="s">
        <v>17455</v>
      </c>
      <c r="AR1066" s="389"/>
    </row>
    <row r="1067" spans="1:44" ht="15.75" thickBot="1" x14ac:dyDescent="0.3">
      <c r="A1067" s="409" t="s">
        <v>17451</v>
      </c>
      <c r="B1067" s="410">
        <v>2323</v>
      </c>
      <c r="C1067" s="383"/>
      <c r="D1067" s="383"/>
      <c r="E1067" s="383"/>
      <c r="F1067" s="383"/>
      <c r="G1067" s="383"/>
      <c r="H1067" s="383"/>
      <c r="I1067" s="383"/>
      <c r="J1067" s="383"/>
      <c r="K1067" s="410" t="s">
        <v>17260</v>
      </c>
      <c r="L1067" s="410" t="s">
        <v>17452</v>
      </c>
      <c r="M1067" s="410" t="s">
        <v>17328</v>
      </c>
      <c r="N1067" s="383" t="s">
        <v>17453</v>
      </c>
      <c r="O1067" s="383"/>
      <c r="P1067" s="383"/>
      <c r="Q1067" s="410" t="s">
        <v>17454</v>
      </c>
      <c r="R1067" s="410" t="s">
        <v>11368</v>
      </c>
      <c r="S1067" s="383"/>
      <c r="T1067" s="383"/>
      <c r="U1067" s="383"/>
      <c r="V1067" s="383"/>
      <c r="W1067" s="383"/>
      <c r="X1067" s="383"/>
      <c r="Y1067" s="411">
        <v>38335</v>
      </c>
      <c r="Z1067" s="410">
        <v>0</v>
      </c>
      <c r="AA1067" s="410">
        <v>72</v>
      </c>
      <c r="AB1067" s="383"/>
      <c r="AC1067" s="383"/>
      <c r="AD1067" s="383"/>
      <c r="AE1067" s="383"/>
      <c r="AF1067" s="410" t="s">
        <v>17245</v>
      </c>
      <c r="AG1067" s="410" t="s">
        <v>229</v>
      </c>
      <c r="AH1067" s="410">
        <v>451</v>
      </c>
      <c r="AI1067" s="410">
        <v>1761</v>
      </c>
      <c r="AJ1067" s="410">
        <v>2212</v>
      </c>
      <c r="AK1067" s="410">
        <v>11.68</v>
      </c>
      <c r="AL1067" s="412">
        <v>0.20388788426763099</v>
      </c>
      <c r="AM1067" s="127" t="s">
        <v>17433</v>
      </c>
      <c r="AN1067" s="383" t="s">
        <v>17434</v>
      </c>
      <c r="AO1067" s="383"/>
      <c r="AP1067" s="383"/>
      <c r="AQ1067" s="410" t="s">
        <v>17455</v>
      </c>
      <c r="AR1067" s="389"/>
    </row>
    <row r="1068" spans="1:44" ht="15.75" thickBot="1" x14ac:dyDescent="0.3">
      <c r="A1068" s="409" t="s">
        <v>17451</v>
      </c>
      <c r="B1068" s="410">
        <v>2323</v>
      </c>
      <c r="C1068" s="383"/>
      <c r="D1068" s="383"/>
      <c r="E1068" s="383"/>
      <c r="F1068" s="383"/>
      <c r="G1068" s="383"/>
      <c r="H1068" s="383"/>
      <c r="I1068" s="383"/>
      <c r="J1068" s="383"/>
      <c r="K1068" s="410" t="s">
        <v>17260</v>
      </c>
      <c r="L1068" s="410" t="s">
        <v>17452</v>
      </c>
      <c r="M1068" s="410" t="s">
        <v>17328</v>
      </c>
      <c r="N1068" s="383" t="s">
        <v>17453</v>
      </c>
      <c r="O1068" s="383"/>
      <c r="P1068" s="383"/>
      <c r="Q1068" s="410" t="s">
        <v>17454</v>
      </c>
      <c r="R1068" s="410" t="s">
        <v>11368</v>
      </c>
      <c r="S1068" s="383"/>
      <c r="T1068" s="383"/>
      <c r="U1068" s="383"/>
      <c r="V1068" s="383"/>
      <c r="W1068" s="383"/>
      <c r="X1068" s="383"/>
      <c r="Y1068" s="411">
        <v>38335</v>
      </c>
      <c r="Z1068" s="410">
        <v>0</v>
      </c>
      <c r="AA1068" s="410">
        <v>72</v>
      </c>
      <c r="AB1068" s="383"/>
      <c r="AC1068" s="383"/>
      <c r="AD1068" s="383"/>
      <c r="AE1068" s="383"/>
      <c r="AF1068" s="410" t="s">
        <v>17245</v>
      </c>
      <c r="AG1068" s="410" t="s">
        <v>229</v>
      </c>
      <c r="AH1068" s="410">
        <v>511</v>
      </c>
      <c r="AI1068" s="410">
        <v>1732</v>
      </c>
      <c r="AJ1068" s="410">
        <v>2243</v>
      </c>
      <c r="AK1068" s="410">
        <v>11.69</v>
      </c>
      <c r="AL1068" s="412">
        <v>0.22781988408381601</v>
      </c>
      <c r="AM1068" s="127" t="s">
        <v>17433</v>
      </c>
      <c r="AN1068" s="383" t="s">
        <v>17434</v>
      </c>
      <c r="AO1068" s="383"/>
      <c r="AP1068" s="383"/>
      <c r="AQ1068" s="410" t="s">
        <v>17455</v>
      </c>
      <c r="AR1068" s="389"/>
    </row>
    <row r="1069" spans="1:44" ht="15.75" thickBot="1" x14ac:dyDescent="0.3">
      <c r="A1069" s="409" t="s">
        <v>17451</v>
      </c>
      <c r="B1069" s="410">
        <v>2323</v>
      </c>
      <c r="C1069" s="383"/>
      <c r="D1069" s="383"/>
      <c r="E1069" s="383"/>
      <c r="F1069" s="383"/>
      <c r="G1069" s="383"/>
      <c r="H1069" s="383"/>
      <c r="I1069" s="383"/>
      <c r="J1069" s="383"/>
      <c r="K1069" s="410" t="s">
        <v>17260</v>
      </c>
      <c r="L1069" s="410" t="s">
        <v>17452</v>
      </c>
      <c r="M1069" s="410" t="s">
        <v>17328</v>
      </c>
      <c r="N1069" s="383" t="s">
        <v>17453</v>
      </c>
      <c r="O1069" s="383"/>
      <c r="P1069" s="383"/>
      <c r="Q1069" s="410" t="s">
        <v>17454</v>
      </c>
      <c r="R1069" s="410" t="s">
        <v>11368</v>
      </c>
      <c r="S1069" s="383"/>
      <c r="T1069" s="383"/>
      <c r="U1069" s="383"/>
      <c r="V1069" s="383"/>
      <c r="W1069" s="383"/>
      <c r="X1069" s="383"/>
      <c r="Y1069" s="411">
        <v>38335</v>
      </c>
      <c r="Z1069" s="410">
        <v>0</v>
      </c>
      <c r="AA1069" s="410">
        <v>72</v>
      </c>
      <c r="AB1069" s="383"/>
      <c r="AC1069" s="383"/>
      <c r="AD1069" s="383"/>
      <c r="AE1069" s="383"/>
      <c r="AF1069" s="410" t="s">
        <v>17245</v>
      </c>
      <c r="AG1069" s="410" t="s">
        <v>229</v>
      </c>
      <c r="AH1069" s="410">
        <v>474</v>
      </c>
      <c r="AI1069" s="410">
        <v>1792</v>
      </c>
      <c r="AJ1069" s="410">
        <v>2266</v>
      </c>
      <c r="AK1069" s="410">
        <v>11.69</v>
      </c>
      <c r="AL1069" s="412">
        <v>0.20917917034421901</v>
      </c>
      <c r="AM1069" s="127" t="s">
        <v>17433</v>
      </c>
      <c r="AN1069" s="383" t="s">
        <v>17434</v>
      </c>
      <c r="AO1069" s="383"/>
      <c r="AP1069" s="383"/>
      <c r="AQ1069" s="410" t="s">
        <v>17455</v>
      </c>
      <c r="AR1069" s="389"/>
    </row>
    <row r="1070" spans="1:44" ht="15.75" thickBot="1" x14ac:dyDescent="0.3">
      <c r="A1070" s="409" t="s">
        <v>17451</v>
      </c>
      <c r="B1070" s="410">
        <v>2323</v>
      </c>
      <c r="C1070" s="383"/>
      <c r="D1070" s="383"/>
      <c r="E1070" s="383"/>
      <c r="F1070" s="383"/>
      <c r="G1070" s="383"/>
      <c r="H1070" s="383"/>
      <c r="I1070" s="383"/>
      <c r="J1070" s="383"/>
      <c r="K1070" s="410" t="s">
        <v>17260</v>
      </c>
      <c r="L1070" s="410" t="s">
        <v>17452</v>
      </c>
      <c r="M1070" s="410" t="s">
        <v>17328</v>
      </c>
      <c r="N1070" s="383" t="s">
        <v>17453</v>
      </c>
      <c r="O1070" s="383"/>
      <c r="P1070" s="383"/>
      <c r="Q1070" s="410" t="s">
        <v>17454</v>
      </c>
      <c r="R1070" s="410" t="s">
        <v>11368</v>
      </c>
      <c r="S1070" s="383"/>
      <c r="T1070" s="383"/>
      <c r="U1070" s="383"/>
      <c r="V1070" s="383"/>
      <c r="W1070" s="383"/>
      <c r="X1070" s="383"/>
      <c r="Y1070" s="411">
        <v>38335</v>
      </c>
      <c r="Z1070" s="410">
        <v>0</v>
      </c>
      <c r="AA1070" s="410">
        <v>72</v>
      </c>
      <c r="AB1070" s="383"/>
      <c r="AC1070" s="383"/>
      <c r="AD1070" s="383"/>
      <c r="AE1070" s="383"/>
      <c r="AF1070" s="410" t="s">
        <v>17245</v>
      </c>
      <c r="AG1070" s="410" t="s">
        <v>229</v>
      </c>
      <c r="AH1070" s="410">
        <v>533</v>
      </c>
      <c r="AI1070" s="410">
        <v>1600</v>
      </c>
      <c r="AJ1070" s="410">
        <v>2133</v>
      </c>
      <c r="AK1070" s="410">
        <v>11.7</v>
      </c>
      <c r="AL1070" s="412">
        <v>0.24988279418659201</v>
      </c>
      <c r="AM1070" s="127" t="s">
        <v>17433</v>
      </c>
      <c r="AN1070" s="383" t="s">
        <v>17434</v>
      </c>
      <c r="AO1070" s="383"/>
      <c r="AP1070" s="383"/>
      <c r="AQ1070" s="410" t="s">
        <v>17455</v>
      </c>
      <c r="AR1070" s="389"/>
    </row>
    <row r="1071" spans="1:44" ht="15.75" thickBot="1" x14ac:dyDescent="0.3">
      <c r="A1071" s="409" t="s">
        <v>17451</v>
      </c>
      <c r="B1071" s="410">
        <v>2323</v>
      </c>
      <c r="C1071" s="383"/>
      <c r="D1071" s="383"/>
      <c r="E1071" s="383"/>
      <c r="F1071" s="383"/>
      <c r="G1071" s="383"/>
      <c r="H1071" s="383"/>
      <c r="I1071" s="383"/>
      <c r="J1071" s="383"/>
      <c r="K1071" s="410" t="s">
        <v>17260</v>
      </c>
      <c r="L1071" s="410" t="s">
        <v>17452</v>
      </c>
      <c r="M1071" s="410" t="s">
        <v>17328</v>
      </c>
      <c r="N1071" s="383" t="s">
        <v>17453</v>
      </c>
      <c r="O1071" s="383"/>
      <c r="P1071" s="383"/>
      <c r="Q1071" s="410" t="s">
        <v>17454</v>
      </c>
      <c r="R1071" s="410" t="s">
        <v>11368</v>
      </c>
      <c r="S1071" s="383"/>
      <c r="T1071" s="383"/>
      <c r="U1071" s="383"/>
      <c r="V1071" s="383"/>
      <c r="W1071" s="383"/>
      <c r="X1071" s="383"/>
      <c r="Y1071" s="411">
        <v>38335</v>
      </c>
      <c r="Z1071" s="410">
        <v>0</v>
      </c>
      <c r="AA1071" s="410">
        <v>72</v>
      </c>
      <c r="AB1071" s="383"/>
      <c r="AC1071" s="383"/>
      <c r="AD1071" s="383"/>
      <c r="AE1071" s="383"/>
      <c r="AF1071" s="410" t="s">
        <v>17245</v>
      </c>
      <c r="AG1071" s="410" t="s">
        <v>229</v>
      </c>
      <c r="AH1071" s="410">
        <v>528</v>
      </c>
      <c r="AI1071" s="410">
        <v>1589</v>
      </c>
      <c r="AJ1071" s="410">
        <v>2117</v>
      </c>
      <c r="AK1071" s="410">
        <v>11.71</v>
      </c>
      <c r="AL1071" s="412">
        <v>0.24940954180444</v>
      </c>
      <c r="AM1071" s="127" t="s">
        <v>17433</v>
      </c>
      <c r="AN1071" s="383" t="s">
        <v>17434</v>
      </c>
      <c r="AO1071" s="383"/>
      <c r="AP1071" s="383"/>
      <c r="AQ1071" s="410" t="s">
        <v>17455</v>
      </c>
      <c r="AR1071" s="389"/>
    </row>
    <row r="1072" spans="1:44" ht="15.75" thickBot="1" x14ac:dyDescent="0.3">
      <c r="A1072" s="409" t="s">
        <v>17451</v>
      </c>
      <c r="B1072" s="410">
        <v>2323</v>
      </c>
      <c r="C1072" s="383"/>
      <c r="D1072" s="383"/>
      <c r="E1072" s="383"/>
      <c r="F1072" s="383"/>
      <c r="G1072" s="383"/>
      <c r="H1072" s="383"/>
      <c r="I1072" s="383"/>
      <c r="J1072" s="383"/>
      <c r="K1072" s="410" t="s">
        <v>17260</v>
      </c>
      <c r="L1072" s="410" t="s">
        <v>17452</v>
      </c>
      <c r="M1072" s="410" t="s">
        <v>17328</v>
      </c>
      <c r="N1072" s="383" t="s">
        <v>17453</v>
      </c>
      <c r="O1072" s="383"/>
      <c r="P1072" s="383"/>
      <c r="Q1072" s="410" t="s">
        <v>17454</v>
      </c>
      <c r="R1072" s="410" t="s">
        <v>11368</v>
      </c>
      <c r="S1072" s="383"/>
      <c r="T1072" s="383"/>
      <c r="U1072" s="383"/>
      <c r="V1072" s="383"/>
      <c r="W1072" s="383"/>
      <c r="X1072" s="383"/>
      <c r="Y1072" s="411">
        <v>38335</v>
      </c>
      <c r="Z1072" s="410">
        <v>0</v>
      </c>
      <c r="AA1072" s="410">
        <v>72</v>
      </c>
      <c r="AB1072" s="383"/>
      <c r="AC1072" s="383"/>
      <c r="AD1072" s="383"/>
      <c r="AE1072" s="383"/>
      <c r="AF1072" s="410" t="s">
        <v>17245</v>
      </c>
      <c r="AG1072" s="410" t="s">
        <v>229</v>
      </c>
      <c r="AH1072" s="410">
        <v>516</v>
      </c>
      <c r="AI1072" s="410">
        <v>1839</v>
      </c>
      <c r="AJ1072" s="410">
        <v>2355</v>
      </c>
      <c r="AK1072" s="410">
        <v>11.71</v>
      </c>
      <c r="AL1072" s="412">
        <v>0.21910828025477699</v>
      </c>
      <c r="AM1072" s="127" t="s">
        <v>17433</v>
      </c>
      <c r="AN1072" s="383" t="s">
        <v>17434</v>
      </c>
      <c r="AO1072" s="383"/>
      <c r="AP1072" s="383"/>
      <c r="AQ1072" s="410" t="s">
        <v>17455</v>
      </c>
      <c r="AR1072" s="389"/>
    </row>
    <row r="1073" spans="1:44" ht="15.75" thickBot="1" x14ac:dyDescent="0.3">
      <c r="A1073" s="409" t="s">
        <v>17451</v>
      </c>
      <c r="B1073" s="410">
        <v>2323</v>
      </c>
      <c r="C1073" s="383"/>
      <c r="D1073" s="383"/>
      <c r="E1073" s="383"/>
      <c r="F1073" s="383"/>
      <c r="G1073" s="383"/>
      <c r="H1073" s="383"/>
      <c r="I1073" s="383"/>
      <c r="J1073" s="383"/>
      <c r="K1073" s="410" t="s">
        <v>17260</v>
      </c>
      <c r="L1073" s="410" t="s">
        <v>17452</v>
      </c>
      <c r="M1073" s="410" t="s">
        <v>17328</v>
      </c>
      <c r="N1073" s="383" t="s">
        <v>17453</v>
      </c>
      <c r="O1073" s="383"/>
      <c r="P1073" s="383"/>
      <c r="Q1073" s="410" t="s">
        <v>17454</v>
      </c>
      <c r="R1073" s="410" t="s">
        <v>11368</v>
      </c>
      <c r="S1073" s="383"/>
      <c r="T1073" s="383"/>
      <c r="U1073" s="383"/>
      <c r="V1073" s="383"/>
      <c r="W1073" s="383"/>
      <c r="X1073" s="383"/>
      <c r="Y1073" s="411">
        <v>38335</v>
      </c>
      <c r="Z1073" s="410">
        <v>0</v>
      </c>
      <c r="AA1073" s="410">
        <v>72</v>
      </c>
      <c r="AB1073" s="383"/>
      <c r="AC1073" s="383"/>
      <c r="AD1073" s="383"/>
      <c r="AE1073" s="383"/>
      <c r="AF1073" s="410" t="s">
        <v>17245</v>
      </c>
      <c r="AG1073" s="410" t="s">
        <v>229</v>
      </c>
      <c r="AH1073" s="410">
        <v>525</v>
      </c>
      <c r="AI1073" s="410">
        <v>1599</v>
      </c>
      <c r="AJ1073" s="410">
        <v>2124</v>
      </c>
      <c r="AK1073" s="410">
        <v>11.72</v>
      </c>
      <c r="AL1073" s="412">
        <v>0.24717514124293799</v>
      </c>
      <c r="AM1073" s="127" t="s">
        <v>17433</v>
      </c>
      <c r="AN1073" s="383" t="s">
        <v>17434</v>
      </c>
      <c r="AO1073" s="383"/>
      <c r="AP1073" s="383"/>
      <c r="AQ1073" s="410" t="s">
        <v>17455</v>
      </c>
      <c r="AR1073" s="389"/>
    </row>
    <row r="1074" spans="1:44" ht="15.75" thickBot="1" x14ac:dyDescent="0.3">
      <c r="A1074" s="409" t="s">
        <v>17451</v>
      </c>
      <c r="B1074" s="410">
        <v>2323</v>
      </c>
      <c r="C1074" s="383"/>
      <c r="D1074" s="383"/>
      <c r="E1074" s="383"/>
      <c r="F1074" s="383"/>
      <c r="G1074" s="383"/>
      <c r="H1074" s="383"/>
      <c r="I1074" s="383"/>
      <c r="J1074" s="383"/>
      <c r="K1074" s="410" t="s">
        <v>17260</v>
      </c>
      <c r="L1074" s="410" t="s">
        <v>17452</v>
      </c>
      <c r="M1074" s="410" t="s">
        <v>17328</v>
      </c>
      <c r="N1074" s="383" t="s">
        <v>17453</v>
      </c>
      <c r="O1074" s="383"/>
      <c r="P1074" s="383"/>
      <c r="Q1074" s="410" t="s">
        <v>17454</v>
      </c>
      <c r="R1074" s="410" t="s">
        <v>11368</v>
      </c>
      <c r="S1074" s="383"/>
      <c r="T1074" s="383"/>
      <c r="U1074" s="383"/>
      <c r="V1074" s="383"/>
      <c r="W1074" s="383"/>
      <c r="X1074" s="383"/>
      <c r="Y1074" s="411">
        <v>38335</v>
      </c>
      <c r="Z1074" s="410">
        <v>0</v>
      </c>
      <c r="AA1074" s="410">
        <v>72</v>
      </c>
      <c r="AB1074" s="383"/>
      <c r="AC1074" s="383"/>
      <c r="AD1074" s="383"/>
      <c r="AE1074" s="383"/>
      <c r="AF1074" s="410" t="s">
        <v>17245</v>
      </c>
      <c r="AG1074" s="410" t="s">
        <v>229</v>
      </c>
      <c r="AH1074" s="410">
        <v>539</v>
      </c>
      <c r="AI1074" s="410">
        <v>1612</v>
      </c>
      <c r="AJ1074" s="410">
        <v>2151</v>
      </c>
      <c r="AK1074" s="410">
        <v>11.73</v>
      </c>
      <c r="AL1074" s="412">
        <v>0.25058112505811297</v>
      </c>
      <c r="AM1074" s="127" t="s">
        <v>17433</v>
      </c>
      <c r="AN1074" s="383" t="s">
        <v>17434</v>
      </c>
      <c r="AO1074" s="383"/>
      <c r="AP1074" s="383"/>
      <c r="AQ1074" s="410" t="s">
        <v>17455</v>
      </c>
      <c r="AR1074" s="389"/>
    </row>
    <row r="1075" spans="1:44" ht="15.75" thickBot="1" x14ac:dyDescent="0.3">
      <c r="A1075" s="409" t="s">
        <v>17451</v>
      </c>
      <c r="B1075" s="410">
        <v>2323</v>
      </c>
      <c r="C1075" s="383"/>
      <c r="D1075" s="383"/>
      <c r="E1075" s="383"/>
      <c r="F1075" s="383"/>
      <c r="G1075" s="383"/>
      <c r="H1075" s="383"/>
      <c r="I1075" s="383"/>
      <c r="J1075" s="383"/>
      <c r="K1075" s="410" t="s">
        <v>17260</v>
      </c>
      <c r="L1075" s="410" t="s">
        <v>17452</v>
      </c>
      <c r="M1075" s="410" t="s">
        <v>17328</v>
      </c>
      <c r="N1075" s="383" t="s">
        <v>17453</v>
      </c>
      <c r="O1075" s="383"/>
      <c r="P1075" s="383"/>
      <c r="Q1075" s="410" t="s">
        <v>17454</v>
      </c>
      <c r="R1075" s="410" t="s">
        <v>11368</v>
      </c>
      <c r="S1075" s="383"/>
      <c r="T1075" s="383"/>
      <c r="U1075" s="383"/>
      <c r="V1075" s="383"/>
      <c r="W1075" s="383"/>
      <c r="X1075" s="383"/>
      <c r="Y1075" s="411">
        <v>38335</v>
      </c>
      <c r="Z1075" s="410">
        <v>0</v>
      </c>
      <c r="AA1075" s="410">
        <v>72</v>
      </c>
      <c r="AB1075" s="383"/>
      <c r="AC1075" s="383"/>
      <c r="AD1075" s="383"/>
      <c r="AE1075" s="383"/>
      <c r="AF1075" s="410" t="s">
        <v>17245</v>
      </c>
      <c r="AG1075" s="410" t="s">
        <v>229</v>
      </c>
      <c r="AH1075" s="410">
        <v>538</v>
      </c>
      <c r="AI1075" s="410">
        <v>1600</v>
      </c>
      <c r="AJ1075" s="410">
        <v>2138</v>
      </c>
      <c r="AK1075" s="410">
        <v>11.77</v>
      </c>
      <c r="AL1075" s="412">
        <v>0.25163704396632403</v>
      </c>
      <c r="AM1075" s="127" t="s">
        <v>17433</v>
      </c>
      <c r="AN1075" s="383" t="s">
        <v>17434</v>
      </c>
      <c r="AO1075" s="383"/>
      <c r="AP1075" s="383"/>
      <c r="AQ1075" s="410" t="s">
        <v>17455</v>
      </c>
      <c r="AR1075" s="389"/>
    </row>
    <row r="1076" spans="1:44" ht="15.75" thickBot="1" x14ac:dyDescent="0.3">
      <c r="A1076" s="409" t="s">
        <v>17451</v>
      </c>
      <c r="B1076" s="410">
        <v>2323</v>
      </c>
      <c r="C1076" s="383"/>
      <c r="D1076" s="383"/>
      <c r="E1076" s="383"/>
      <c r="F1076" s="383"/>
      <c r="G1076" s="383"/>
      <c r="H1076" s="383"/>
      <c r="I1076" s="383"/>
      <c r="J1076" s="383"/>
      <c r="K1076" s="410" t="s">
        <v>17260</v>
      </c>
      <c r="L1076" s="410" t="s">
        <v>17452</v>
      </c>
      <c r="M1076" s="410" t="s">
        <v>17328</v>
      </c>
      <c r="N1076" s="383" t="s">
        <v>17453</v>
      </c>
      <c r="O1076" s="383"/>
      <c r="P1076" s="383"/>
      <c r="Q1076" s="410" t="s">
        <v>17454</v>
      </c>
      <c r="R1076" s="410" t="s">
        <v>11368</v>
      </c>
      <c r="S1076" s="383"/>
      <c r="T1076" s="383"/>
      <c r="U1076" s="383"/>
      <c r="V1076" s="383"/>
      <c r="W1076" s="383"/>
      <c r="X1076" s="383"/>
      <c r="Y1076" s="411">
        <v>38335</v>
      </c>
      <c r="Z1076" s="410">
        <v>0</v>
      </c>
      <c r="AA1076" s="410">
        <v>72</v>
      </c>
      <c r="AB1076" s="383"/>
      <c r="AC1076" s="383"/>
      <c r="AD1076" s="383"/>
      <c r="AE1076" s="383"/>
      <c r="AF1076" s="410" t="s">
        <v>17245</v>
      </c>
      <c r="AG1076" s="410" t="s">
        <v>229</v>
      </c>
      <c r="AH1076" s="410">
        <v>547</v>
      </c>
      <c r="AI1076" s="410">
        <v>1612</v>
      </c>
      <c r="AJ1076" s="410">
        <v>2159</v>
      </c>
      <c r="AK1076" s="410">
        <v>11.79</v>
      </c>
      <c r="AL1076" s="412">
        <v>0.25335803612783703</v>
      </c>
      <c r="AM1076" s="127" t="s">
        <v>17433</v>
      </c>
      <c r="AN1076" s="383" t="s">
        <v>17434</v>
      </c>
      <c r="AO1076" s="383"/>
      <c r="AP1076" s="383"/>
      <c r="AQ1076" s="410" t="s">
        <v>17455</v>
      </c>
      <c r="AR1076" s="389"/>
    </row>
    <row r="1077" spans="1:44" ht="15.75" thickBot="1" x14ac:dyDescent="0.3">
      <c r="A1077" s="409" t="s">
        <v>17451</v>
      </c>
      <c r="B1077" s="410">
        <v>2323</v>
      </c>
      <c r="C1077" s="383"/>
      <c r="D1077" s="383"/>
      <c r="E1077" s="383"/>
      <c r="F1077" s="383"/>
      <c r="G1077" s="383"/>
      <c r="H1077" s="383"/>
      <c r="I1077" s="383"/>
      <c r="J1077" s="383"/>
      <c r="K1077" s="410" t="s">
        <v>17260</v>
      </c>
      <c r="L1077" s="410" t="s">
        <v>17452</v>
      </c>
      <c r="M1077" s="410" t="s">
        <v>17328</v>
      </c>
      <c r="N1077" s="383" t="s">
        <v>17453</v>
      </c>
      <c r="O1077" s="383"/>
      <c r="P1077" s="383"/>
      <c r="Q1077" s="410" t="s">
        <v>17454</v>
      </c>
      <c r="R1077" s="410" t="s">
        <v>11368</v>
      </c>
      <c r="S1077" s="383"/>
      <c r="T1077" s="383"/>
      <c r="U1077" s="383"/>
      <c r="V1077" s="383"/>
      <c r="W1077" s="383"/>
      <c r="X1077" s="383"/>
      <c r="Y1077" s="411">
        <v>38335</v>
      </c>
      <c r="Z1077" s="410">
        <v>0</v>
      </c>
      <c r="AA1077" s="410">
        <v>72</v>
      </c>
      <c r="AB1077" s="383"/>
      <c r="AC1077" s="383"/>
      <c r="AD1077" s="383"/>
      <c r="AE1077" s="383"/>
      <c r="AF1077" s="410" t="s">
        <v>17245</v>
      </c>
      <c r="AG1077" s="410" t="s">
        <v>229</v>
      </c>
      <c r="AH1077" s="410">
        <v>552</v>
      </c>
      <c r="AI1077" s="410">
        <v>1602</v>
      </c>
      <c r="AJ1077" s="410">
        <v>2154</v>
      </c>
      <c r="AK1077" s="410">
        <v>11.82</v>
      </c>
      <c r="AL1077" s="412">
        <v>0.25626740947075199</v>
      </c>
      <c r="AM1077" s="127" t="s">
        <v>17433</v>
      </c>
      <c r="AN1077" s="383" t="s">
        <v>17434</v>
      </c>
      <c r="AO1077" s="383"/>
      <c r="AP1077" s="383"/>
      <c r="AQ1077" s="410" t="s">
        <v>17455</v>
      </c>
      <c r="AR1077" s="389"/>
    </row>
    <row r="1078" spans="1:44" ht="15.75" thickBot="1" x14ac:dyDescent="0.3">
      <c r="A1078" s="409" t="s">
        <v>17451</v>
      </c>
      <c r="B1078" s="410">
        <v>2323</v>
      </c>
      <c r="C1078" s="383"/>
      <c r="D1078" s="383"/>
      <c r="E1078" s="383"/>
      <c r="F1078" s="383"/>
      <c r="G1078" s="383"/>
      <c r="H1078" s="383"/>
      <c r="I1078" s="383"/>
      <c r="J1078" s="383"/>
      <c r="K1078" s="410" t="s">
        <v>17260</v>
      </c>
      <c r="L1078" s="410" t="s">
        <v>17452</v>
      </c>
      <c r="M1078" s="410" t="s">
        <v>17328</v>
      </c>
      <c r="N1078" s="383" t="s">
        <v>17453</v>
      </c>
      <c r="O1078" s="383"/>
      <c r="P1078" s="383"/>
      <c r="Q1078" s="410" t="s">
        <v>17454</v>
      </c>
      <c r="R1078" s="410" t="s">
        <v>11368</v>
      </c>
      <c r="S1078" s="383"/>
      <c r="T1078" s="383"/>
      <c r="U1078" s="383"/>
      <c r="V1078" s="383"/>
      <c r="W1078" s="383"/>
      <c r="X1078" s="383"/>
      <c r="Y1078" s="411">
        <v>38335</v>
      </c>
      <c r="Z1078" s="410">
        <v>0</v>
      </c>
      <c r="AA1078" s="410">
        <v>72</v>
      </c>
      <c r="AB1078" s="383"/>
      <c r="AC1078" s="383"/>
      <c r="AD1078" s="383"/>
      <c r="AE1078" s="383"/>
      <c r="AF1078" s="410" t="s">
        <v>17245</v>
      </c>
      <c r="AG1078" s="410" t="s">
        <v>229</v>
      </c>
      <c r="AH1078" s="410">
        <v>530</v>
      </c>
      <c r="AI1078" s="410">
        <v>1583</v>
      </c>
      <c r="AJ1078" s="410">
        <v>2113</v>
      </c>
      <c r="AK1078" s="410">
        <v>11.84</v>
      </c>
      <c r="AL1078" s="412">
        <v>0.250828206341694</v>
      </c>
      <c r="AM1078" s="127" t="s">
        <v>17433</v>
      </c>
      <c r="AN1078" s="383" t="s">
        <v>17434</v>
      </c>
      <c r="AO1078" s="383"/>
      <c r="AP1078" s="383"/>
      <c r="AQ1078" s="410" t="s">
        <v>17455</v>
      </c>
      <c r="AR1078" s="389"/>
    </row>
    <row r="1079" spans="1:44" ht="15.75" thickBot="1" x14ac:dyDescent="0.3">
      <c r="A1079" s="409" t="s">
        <v>17451</v>
      </c>
      <c r="B1079" s="410">
        <v>2323</v>
      </c>
      <c r="C1079" s="383"/>
      <c r="D1079" s="383"/>
      <c r="E1079" s="383"/>
      <c r="F1079" s="383"/>
      <c r="G1079" s="383"/>
      <c r="H1079" s="383"/>
      <c r="I1079" s="383"/>
      <c r="J1079" s="383"/>
      <c r="K1079" s="410" t="s">
        <v>17260</v>
      </c>
      <c r="L1079" s="410" t="s">
        <v>17452</v>
      </c>
      <c r="M1079" s="410" t="s">
        <v>17328</v>
      </c>
      <c r="N1079" s="383" t="s">
        <v>17453</v>
      </c>
      <c r="O1079" s="383"/>
      <c r="P1079" s="383"/>
      <c r="Q1079" s="410" t="s">
        <v>17454</v>
      </c>
      <c r="R1079" s="410" t="s">
        <v>11368</v>
      </c>
      <c r="S1079" s="383"/>
      <c r="T1079" s="383"/>
      <c r="U1079" s="383"/>
      <c r="V1079" s="383"/>
      <c r="W1079" s="383"/>
      <c r="X1079" s="383"/>
      <c r="Y1079" s="411">
        <v>38335</v>
      </c>
      <c r="Z1079" s="410">
        <v>0</v>
      </c>
      <c r="AA1079" s="410">
        <v>72</v>
      </c>
      <c r="AB1079" s="383"/>
      <c r="AC1079" s="383"/>
      <c r="AD1079" s="383"/>
      <c r="AE1079" s="383"/>
      <c r="AF1079" s="410" t="s">
        <v>17245</v>
      </c>
      <c r="AG1079" s="410" t="s">
        <v>229</v>
      </c>
      <c r="AH1079" s="410">
        <v>424</v>
      </c>
      <c r="AI1079" s="410">
        <v>1641</v>
      </c>
      <c r="AJ1079" s="410">
        <v>2065</v>
      </c>
      <c r="AK1079" s="410">
        <v>11.9</v>
      </c>
      <c r="AL1079" s="412">
        <v>0.20532687651331699</v>
      </c>
      <c r="AM1079" s="127" t="s">
        <v>17433</v>
      </c>
      <c r="AN1079" s="383" t="s">
        <v>17434</v>
      </c>
      <c r="AO1079" s="383"/>
      <c r="AP1079" s="383"/>
      <c r="AQ1079" s="410" t="s">
        <v>17455</v>
      </c>
      <c r="AR1079" s="389"/>
    </row>
    <row r="1080" spans="1:44" ht="15.75" thickBot="1" x14ac:dyDescent="0.3">
      <c r="A1080" s="409" t="s">
        <v>17451</v>
      </c>
      <c r="B1080" s="410">
        <v>2323</v>
      </c>
      <c r="C1080" s="383"/>
      <c r="D1080" s="383"/>
      <c r="E1080" s="383"/>
      <c r="F1080" s="383"/>
      <c r="G1080" s="383"/>
      <c r="H1080" s="383"/>
      <c r="I1080" s="383"/>
      <c r="J1080" s="383"/>
      <c r="K1080" s="410" t="s">
        <v>17260</v>
      </c>
      <c r="L1080" s="410" t="s">
        <v>17452</v>
      </c>
      <c r="M1080" s="410" t="s">
        <v>17328</v>
      </c>
      <c r="N1080" s="383" t="s">
        <v>17453</v>
      </c>
      <c r="O1080" s="383"/>
      <c r="P1080" s="383"/>
      <c r="Q1080" s="410" t="s">
        <v>17454</v>
      </c>
      <c r="R1080" s="410" t="s">
        <v>11368</v>
      </c>
      <c r="S1080" s="383"/>
      <c r="T1080" s="383"/>
      <c r="U1080" s="383"/>
      <c r="V1080" s="383"/>
      <c r="W1080" s="383"/>
      <c r="X1080" s="383"/>
      <c r="Y1080" s="411">
        <v>38335</v>
      </c>
      <c r="Z1080" s="410">
        <v>0</v>
      </c>
      <c r="AA1080" s="410">
        <v>72</v>
      </c>
      <c r="AB1080" s="383"/>
      <c r="AC1080" s="383"/>
      <c r="AD1080" s="383"/>
      <c r="AE1080" s="383"/>
      <c r="AF1080" s="410" t="s">
        <v>17245</v>
      </c>
      <c r="AG1080" s="410" t="s">
        <v>229</v>
      </c>
      <c r="AH1080" s="410">
        <v>482</v>
      </c>
      <c r="AI1080" s="410">
        <v>1754</v>
      </c>
      <c r="AJ1080" s="410">
        <v>2236</v>
      </c>
      <c r="AK1080" s="410">
        <v>11.91</v>
      </c>
      <c r="AL1080" s="412">
        <v>0.21556350626118101</v>
      </c>
      <c r="AM1080" s="127" t="s">
        <v>17433</v>
      </c>
      <c r="AN1080" s="383" t="s">
        <v>17434</v>
      </c>
      <c r="AO1080" s="383"/>
      <c r="AP1080" s="383"/>
      <c r="AQ1080" s="410" t="s">
        <v>17455</v>
      </c>
      <c r="AR1080" s="389"/>
    </row>
    <row r="1081" spans="1:44" ht="15.75" thickBot="1" x14ac:dyDescent="0.3">
      <c r="A1081" s="409" t="s">
        <v>17451</v>
      </c>
      <c r="B1081" s="410">
        <v>2323</v>
      </c>
      <c r="C1081" s="383"/>
      <c r="D1081" s="383"/>
      <c r="E1081" s="383"/>
      <c r="F1081" s="383"/>
      <c r="G1081" s="383"/>
      <c r="H1081" s="383"/>
      <c r="I1081" s="383"/>
      <c r="J1081" s="383"/>
      <c r="K1081" s="410" t="s">
        <v>17260</v>
      </c>
      <c r="L1081" s="410" t="s">
        <v>17452</v>
      </c>
      <c r="M1081" s="410" t="s">
        <v>17328</v>
      </c>
      <c r="N1081" s="383" t="s">
        <v>17453</v>
      </c>
      <c r="O1081" s="383"/>
      <c r="P1081" s="383"/>
      <c r="Q1081" s="410" t="s">
        <v>17454</v>
      </c>
      <c r="R1081" s="410" t="s">
        <v>11368</v>
      </c>
      <c r="S1081" s="383"/>
      <c r="T1081" s="383"/>
      <c r="U1081" s="383"/>
      <c r="V1081" s="383"/>
      <c r="W1081" s="383"/>
      <c r="X1081" s="383"/>
      <c r="Y1081" s="411">
        <v>38335</v>
      </c>
      <c r="Z1081" s="410">
        <v>0</v>
      </c>
      <c r="AA1081" s="410">
        <v>72</v>
      </c>
      <c r="AB1081" s="383"/>
      <c r="AC1081" s="383"/>
      <c r="AD1081" s="383"/>
      <c r="AE1081" s="383"/>
      <c r="AF1081" s="410" t="s">
        <v>17245</v>
      </c>
      <c r="AG1081" s="410" t="s">
        <v>229</v>
      </c>
      <c r="AH1081" s="410">
        <v>436</v>
      </c>
      <c r="AI1081" s="410">
        <v>1665</v>
      </c>
      <c r="AJ1081" s="410">
        <v>2101</v>
      </c>
      <c r="AK1081" s="410">
        <v>11.95</v>
      </c>
      <c r="AL1081" s="412">
        <v>0.20752022846263701</v>
      </c>
      <c r="AM1081" s="127" t="s">
        <v>17433</v>
      </c>
      <c r="AN1081" s="383" t="s">
        <v>17434</v>
      </c>
      <c r="AO1081" s="383"/>
      <c r="AP1081" s="383"/>
      <c r="AQ1081" s="410" t="s">
        <v>17455</v>
      </c>
      <c r="AR1081" s="389"/>
    </row>
    <row r="1082" spans="1:44" ht="15.75" thickBot="1" x14ac:dyDescent="0.3">
      <c r="A1082" s="409" t="s">
        <v>17451</v>
      </c>
      <c r="B1082" s="410">
        <v>2323</v>
      </c>
      <c r="C1082" s="383"/>
      <c r="D1082" s="383"/>
      <c r="E1082" s="383"/>
      <c r="F1082" s="383"/>
      <c r="G1082" s="383"/>
      <c r="H1082" s="383"/>
      <c r="I1082" s="383"/>
      <c r="J1082" s="383"/>
      <c r="K1082" s="410" t="s">
        <v>17260</v>
      </c>
      <c r="L1082" s="410" t="s">
        <v>17452</v>
      </c>
      <c r="M1082" s="410" t="s">
        <v>17328</v>
      </c>
      <c r="N1082" s="383" t="s">
        <v>17453</v>
      </c>
      <c r="O1082" s="383"/>
      <c r="P1082" s="383"/>
      <c r="Q1082" s="410" t="s">
        <v>17454</v>
      </c>
      <c r="R1082" s="410" t="s">
        <v>11368</v>
      </c>
      <c r="S1082" s="383"/>
      <c r="T1082" s="383"/>
      <c r="U1082" s="383"/>
      <c r="V1082" s="383"/>
      <c r="W1082" s="383"/>
      <c r="X1082" s="383"/>
      <c r="Y1082" s="411">
        <v>38335</v>
      </c>
      <c r="Z1082" s="410">
        <v>0</v>
      </c>
      <c r="AA1082" s="410">
        <v>72</v>
      </c>
      <c r="AB1082" s="383"/>
      <c r="AC1082" s="383"/>
      <c r="AD1082" s="383"/>
      <c r="AE1082" s="383"/>
      <c r="AF1082" s="410" t="s">
        <v>17245</v>
      </c>
      <c r="AG1082" s="410" t="s">
        <v>229</v>
      </c>
      <c r="AH1082" s="410">
        <v>471</v>
      </c>
      <c r="AI1082" s="410">
        <v>1782</v>
      </c>
      <c r="AJ1082" s="410">
        <v>2253</v>
      </c>
      <c r="AK1082" s="410">
        <v>12.01</v>
      </c>
      <c r="AL1082" s="412">
        <v>0.20905459387483399</v>
      </c>
      <c r="AM1082" s="127" t="s">
        <v>17433</v>
      </c>
      <c r="AN1082" s="383" t="s">
        <v>17434</v>
      </c>
      <c r="AO1082" s="383"/>
      <c r="AP1082" s="383"/>
      <c r="AQ1082" s="410" t="s">
        <v>17455</v>
      </c>
      <c r="AR1082" s="389"/>
    </row>
    <row r="1083" spans="1:44" ht="15.75" thickBot="1" x14ac:dyDescent="0.3">
      <c r="A1083" s="409" t="s">
        <v>17451</v>
      </c>
      <c r="B1083" s="410">
        <v>2323</v>
      </c>
      <c r="C1083" s="383"/>
      <c r="D1083" s="383"/>
      <c r="E1083" s="383"/>
      <c r="F1083" s="383"/>
      <c r="G1083" s="383"/>
      <c r="H1083" s="383"/>
      <c r="I1083" s="383"/>
      <c r="J1083" s="383"/>
      <c r="K1083" s="410" t="s">
        <v>17260</v>
      </c>
      <c r="L1083" s="410" t="s">
        <v>17452</v>
      </c>
      <c r="M1083" s="410" t="s">
        <v>17328</v>
      </c>
      <c r="N1083" s="383" t="s">
        <v>17453</v>
      </c>
      <c r="O1083" s="383"/>
      <c r="P1083" s="383"/>
      <c r="Q1083" s="410" t="s">
        <v>17454</v>
      </c>
      <c r="R1083" s="410" t="s">
        <v>11368</v>
      </c>
      <c r="S1083" s="383"/>
      <c r="T1083" s="383"/>
      <c r="U1083" s="383"/>
      <c r="V1083" s="383"/>
      <c r="W1083" s="383"/>
      <c r="X1083" s="383"/>
      <c r="Y1083" s="411">
        <v>38335</v>
      </c>
      <c r="Z1083" s="410">
        <v>0</v>
      </c>
      <c r="AA1083" s="410">
        <v>72</v>
      </c>
      <c r="AB1083" s="383"/>
      <c r="AC1083" s="383"/>
      <c r="AD1083" s="383"/>
      <c r="AE1083" s="383"/>
      <c r="AF1083" s="410" t="s">
        <v>17245</v>
      </c>
      <c r="AG1083" s="410" t="s">
        <v>229</v>
      </c>
      <c r="AH1083" s="410">
        <v>439</v>
      </c>
      <c r="AI1083" s="410">
        <v>1663</v>
      </c>
      <c r="AJ1083" s="410">
        <v>2102</v>
      </c>
      <c r="AK1083" s="410">
        <v>12.06</v>
      </c>
      <c r="AL1083" s="412">
        <v>0.208848715509039</v>
      </c>
      <c r="AM1083" s="127" t="s">
        <v>17433</v>
      </c>
      <c r="AN1083" s="383" t="s">
        <v>17434</v>
      </c>
      <c r="AO1083" s="383"/>
      <c r="AP1083" s="383"/>
      <c r="AQ1083" s="410" t="s">
        <v>17455</v>
      </c>
      <c r="AR1083" s="389"/>
    </row>
    <row r="1084" spans="1:44" ht="15.75" thickBot="1" x14ac:dyDescent="0.3">
      <c r="A1084" s="409" t="s">
        <v>17451</v>
      </c>
      <c r="B1084" s="410">
        <v>2323</v>
      </c>
      <c r="C1084" s="383"/>
      <c r="D1084" s="383"/>
      <c r="E1084" s="383"/>
      <c r="F1084" s="383"/>
      <c r="G1084" s="383"/>
      <c r="H1084" s="383"/>
      <c r="I1084" s="383"/>
      <c r="J1084" s="383"/>
      <c r="K1084" s="410" t="s">
        <v>17260</v>
      </c>
      <c r="L1084" s="410" t="s">
        <v>17452</v>
      </c>
      <c r="M1084" s="410" t="s">
        <v>17328</v>
      </c>
      <c r="N1084" s="383" t="s">
        <v>17453</v>
      </c>
      <c r="O1084" s="383"/>
      <c r="P1084" s="383"/>
      <c r="Q1084" s="410" t="s">
        <v>17454</v>
      </c>
      <c r="R1084" s="410" t="s">
        <v>11368</v>
      </c>
      <c r="S1084" s="383"/>
      <c r="T1084" s="383"/>
      <c r="U1084" s="383"/>
      <c r="V1084" s="383"/>
      <c r="W1084" s="383"/>
      <c r="X1084" s="383"/>
      <c r="Y1084" s="411">
        <v>38335</v>
      </c>
      <c r="Z1084" s="410">
        <v>0</v>
      </c>
      <c r="AA1084" s="410">
        <v>72</v>
      </c>
      <c r="AB1084" s="383"/>
      <c r="AC1084" s="383"/>
      <c r="AD1084" s="383"/>
      <c r="AE1084" s="383"/>
      <c r="AF1084" s="410" t="s">
        <v>17245</v>
      </c>
      <c r="AG1084" s="410" t="s">
        <v>229</v>
      </c>
      <c r="AH1084" s="410">
        <v>422</v>
      </c>
      <c r="AI1084" s="410">
        <v>1704</v>
      </c>
      <c r="AJ1084" s="410">
        <v>2126</v>
      </c>
      <c r="AK1084" s="410">
        <v>12.2</v>
      </c>
      <c r="AL1084" s="412">
        <v>0.198494825964252</v>
      </c>
      <c r="AM1084" s="127" t="s">
        <v>17433</v>
      </c>
      <c r="AN1084" s="383" t="s">
        <v>17434</v>
      </c>
      <c r="AO1084" s="383"/>
      <c r="AP1084" s="383"/>
      <c r="AQ1084" s="410" t="s">
        <v>17455</v>
      </c>
      <c r="AR1084" s="389"/>
    </row>
    <row r="1085" spans="1:44" ht="15.75" thickBot="1" x14ac:dyDescent="0.3">
      <c r="A1085" s="409" t="s">
        <v>17451</v>
      </c>
      <c r="B1085" s="410">
        <v>2323</v>
      </c>
      <c r="C1085" s="383"/>
      <c r="D1085" s="383"/>
      <c r="E1085" s="383"/>
      <c r="F1085" s="383"/>
      <c r="G1085" s="383"/>
      <c r="H1085" s="383"/>
      <c r="I1085" s="383"/>
      <c r="J1085" s="383"/>
      <c r="K1085" s="410" t="s">
        <v>17260</v>
      </c>
      <c r="L1085" s="410" t="s">
        <v>17452</v>
      </c>
      <c r="M1085" s="410" t="s">
        <v>17328</v>
      </c>
      <c r="N1085" s="383" t="s">
        <v>17453</v>
      </c>
      <c r="O1085" s="383"/>
      <c r="P1085" s="383"/>
      <c r="Q1085" s="410" t="s">
        <v>17454</v>
      </c>
      <c r="R1085" s="410" t="s">
        <v>11368</v>
      </c>
      <c r="S1085" s="383"/>
      <c r="T1085" s="383"/>
      <c r="U1085" s="383"/>
      <c r="V1085" s="383"/>
      <c r="W1085" s="383"/>
      <c r="X1085" s="383"/>
      <c r="Y1085" s="411">
        <v>38335</v>
      </c>
      <c r="Z1085" s="410">
        <v>0</v>
      </c>
      <c r="AA1085" s="410">
        <v>72</v>
      </c>
      <c r="AB1085" s="383"/>
      <c r="AC1085" s="383"/>
      <c r="AD1085" s="383"/>
      <c r="AE1085" s="383"/>
      <c r="AF1085" s="410" t="s">
        <v>17245</v>
      </c>
      <c r="AG1085" s="410" t="s">
        <v>229</v>
      </c>
      <c r="AH1085" s="410">
        <v>473</v>
      </c>
      <c r="AI1085" s="410">
        <v>1677</v>
      </c>
      <c r="AJ1085" s="410">
        <v>2150</v>
      </c>
      <c r="AK1085" s="410">
        <v>12.23</v>
      </c>
      <c r="AL1085" s="412">
        <v>0.22</v>
      </c>
      <c r="AM1085" s="127" t="s">
        <v>17433</v>
      </c>
      <c r="AN1085" s="383" t="s">
        <v>17434</v>
      </c>
      <c r="AO1085" s="383"/>
      <c r="AP1085" s="383"/>
      <c r="AQ1085" s="410" t="s">
        <v>17455</v>
      </c>
      <c r="AR1085" s="389"/>
    </row>
    <row r="1086" spans="1:44" ht="15.75" thickBot="1" x14ac:dyDescent="0.3">
      <c r="A1086" s="409" t="s">
        <v>17451</v>
      </c>
      <c r="B1086" s="410">
        <v>2323</v>
      </c>
      <c r="C1086" s="383"/>
      <c r="D1086" s="383"/>
      <c r="E1086" s="383"/>
      <c r="F1086" s="383"/>
      <c r="G1086" s="383"/>
      <c r="H1086" s="383"/>
      <c r="I1086" s="383"/>
      <c r="J1086" s="383"/>
      <c r="K1086" s="410" t="s">
        <v>17260</v>
      </c>
      <c r="L1086" s="410" t="s">
        <v>17452</v>
      </c>
      <c r="M1086" s="410" t="s">
        <v>17328</v>
      </c>
      <c r="N1086" s="383" t="s">
        <v>17453</v>
      </c>
      <c r="O1086" s="383"/>
      <c r="P1086" s="383"/>
      <c r="Q1086" s="410" t="s">
        <v>17454</v>
      </c>
      <c r="R1086" s="410" t="s">
        <v>11368</v>
      </c>
      <c r="S1086" s="383"/>
      <c r="T1086" s="383"/>
      <c r="U1086" s="383"/>
      <c r="V1086" s="383"/>
      <c r="W1086" s="383"/>
      <c r="X1086" s="383"/>
      <c r="Y1086" s="411">
        <v>38335</v>
      </c>
      <c r="Z1086" s="410">
        <v>0</v>
      </c>
      <c r="AA1086" s="410">
        <v>72</v>
      </c>
      <c r="AB1086" s="383"/>
      <c r="AC1086" s="383"/>
      <c r="AD1086" s="383"/>
      <c r="AE1086" s="383"/>
      <c r="AF1086" s="410" t="s">
        <v>17245</v>
      </c>
      <c r="AG1086" s="410" t="s">
        <v>229</v>
      </c>
      <c r="AH1086" s="410">
        <v>445</v>
      </c>
      <c r="AI1086" s="410">
        <v>1728</v>
      </c>
      <c r="AJ1086" s="410">
        <v>2173</v>
      </c>
      <c r="AK1086" s="410">
        <v>12.23</v>
      </c>
      <c r="AL1086" s="412">
        <v>0.20478601012425199</v>
      </c>
      <c r="AM1086" s="127" t="s">
        <v>17433</v>
      </c>
      <c r="AN1086" s="383" t="s">
        <v>17434</v>
      </c>
      <c r="AO1086" s="383"/>
      <c r="AP1086" s="383"/>
      <c r="AQ1086" s="410" t="s">
        <v>17455</v>
      </c>
      <c r="AR1086" s="389"/>
    </row>
    <row r="1087" spans="1:44" ht="15.75" thickBot="1" x14ac:dyDescent="0.3">
      <c r="A1087" s="409" t="s">
        <v>17451</v>
      </c>
      <c r="B1087" s="410">
        <v>2323</v>
      </c>
      <c r="C1087" s="383"/>
      <c r="D1087" s="383"/>
      <c r="E1087" s="383"/>
      <c r="F1087" s="383"/>
      <c r="G1087" s="383"/>
      <c r="H1087" s="383"/>
      <c r="I1087" s="383"/>
      <c r="J1087" s="383"/>
      <c r="K1087" s="410" t="s">
        <v>17260</v>
      </c>
      <c r="L1087" s="410" t="s">
        <v>17452</v>
      </c>
      <c r="M1087" s="410" t="s">
        <v>17328</v>
      </c>
      <c r="N1087" s="383" t="s">
        <v>17453</v>
      </c>
      <c r="O1087" s="383"/>
      <c r="P1087" s="383"/>
      <c r="Q1087" s="410" t="s">
        <v>17454</v>
      </c>
      <c r="R1087" s="410" t="s">
        <v>11368</v>
      </c>
      <c r="S1087" s="383"/>
      <c r="T1087" s="383"/>
      <c r="U1087" s="383"/>
      <c r="V1087" s="383"/>
      <c r="W1087" s="383"/>
      <c r="X1087" s="383"/>
      <c r="Y1087" s="411">
        <v>38335</v>
      </c>
      <c r="Z1087" s="410">
        <v>0</v>
      </c>
      <c r="AA1087" s="410">
        <v>72</v>
      </c>
      <c r="AB1087" s="383"/>
      <c r="AC1087" s="383"/>
      <c r="AD1087" s="383"/>
      <c r="AE1087" s="383"/>
      <c r="AF1087" s="410" t="s">
        <v>17245</v>
      </c>
      <c r="AG1087" s="410" t="s">
        <v>229</v>
      </c>
      <c r="AH1087" s="410">
        <v>486</v>
      </c>
      <c r="AI1087" s="410">
        <v>1708</v>
      </c>
      <c r="AJ1087" s="410">
        <v>2194</v>
      </c>
      <c r="AK1087" s="410">
        <v>12.24</v>
      </c>
      <c r="AL1087" s="412">
        <v>0.22151321786691</v>
      </c>
      <c r="AM1087" s="127" t="s">
        <v>17433</v>
      </c>
      <c r="AN1087" s="383" t="s">
        <v>17434</v>
      </c>
      <c r="AO1087" s="383"/>
      <c r="AP1087" s="383"/>
      <c r="AQ1087" s="410" t="s">
        <v>17455</v>
      </c>
      <c r="AR1087" s="389"/>
    </row>
    <row r="1088" spans="1:44" ht="15.75" thickBot="1" x14ac:dyDescent="0.3">
      <c r="A1088" s="409" t="s">
        <v>17451</v>
      </c>
      <c r="B1088" s="410">
        <v>2323</v>
      </c>
      <c r="C1088" s="383"/>
      <c r="D1088" s="383"/>
      <c r="E1088" s="383"/>
      <c r="F1088" s="383"/>
      <c r="G1088" s="383"/>
      <c r="H1088" s="383"/>
      <c r="I1088" s="383"/>
      <c r="J1088" s="383"/>
      <c r="K1088" s="410" t="s">
        <v>17260</v>
      </c>
      <c r="L1088" s="410" t="s">
        <v>17452</v>
      </c>
      <c r="M1088" s="410" t="s">
        <v>17328</v>
      </c>
      <c r="N1088" s="383" t="s">
        <v>17453</v>
      </c>
      <c r="O1088" s="383"/>
      <c r="P1088" s="383"/>
      <c r="Q1088" s="410" t="s">
        <v>17454</v>
      </c>
      <c r="R1088" s="410" t="s">
        <v>11368</v>
      </c>
      <c r="S1088" s="383"/>
      <c r="T1088" s="383"/>
      <c r="U1088" s="383"/>
      <c r="V1088" s="383"/>
      <c r="W1088" s="383"/>
      <c r="X1088" s="383"/>
      <c r="Y1088" s="411">
        <v>38335</v>
      </c>
      <c r="Z1088" s="410">
        <v>0</v>
      </c>
      <c r="AA1088" s="410">
        <v>72</v>
      </c>
      <c r="AB1088" s="383"/>
      <c r="AC1088" s="383"/>
      <c r="AD1088" s="383"/>
      <c r="AE1088" s="383"/>
      <c r="AF1088" s="410" t="s">
        <v>17245</v>
      </c>
      <c r="AG1088" s="410" t="s">
        <v>229</v>
      </c>
      <c r="AH1088" s="410">
        <v>474</v>
      </c>
      <c r="AI1088" s="410">
        <v>1693</v>
      </c>
      <c r="AJ1088" s="410">
        <v>2167</v>
      </c>
      <c r="AK1088" s="410">
        <v>12.32</v>
      </c>
      <c r="AL1088" s="412">
        <v>0.21873557914167099</v>
      </c>
      <c r="AM1088" s="127" t="s">
        <v>17433</v>
      </c>
      <c r="AN1088" s="383" t="s">
        <v>17434</v>
      </c>
      <c r="AO1088" s="383"/>
      <c r="AP1088" s="383"/>
      <c r="AQ1088" s="410" t="s">
        <v>17455</v>
      </c>
      <c r="AR1088" s="389"/>
    </row>
    <row r="1089" spans="1:44" ht="15.75" thickBot="1" x14ac:dyDescent="0.3">
      <c r="A1089" s="409" t="s">
        <v>17451</v>
      </c>
      <c r="B1089" s="410">
        <v>2323</v>
      </c>
      <c r="C1089" s="383"/>
      <c r="D1089" s="383"/>
      <c r="E1089" s="383"/>
      <c r="F1089" s="383"/>
      <c r="G1089" s="383"/>
      <c r="H1089" s="383"/>
      <c r="I1089" s="383"/>
      <c r="J1089" s="383"/>
      <c r="K1089" s="410" t="s">
        <v>17260</v>
      </c>
      <c r="L1089" s="410" t="s">
        <v>17452</v>
      </c>
      <c r="M1089" s="410" t="s">
        <v>17328</v>
      </c>
      <c r="N1089" s="383" t="s">
        <v>17453</v>
      </c>
      <c r="O1089" s="383"/>
      <c r="P1089" s="383"/>
      <c r="Q1089" s="410" t="s">
        <v>17454</v>
      </c>
      <c r="R1089" s="410" t="s">
        <v>11368</v>
      </c>
      <c r="S1089" s="383"/>
      <c r="T1089" s="383"/>
      <c r="U1089" s="383"/>
      <c r="V1089" s="383"/>
      <c r="W1089" s="383"/>
      <c r="X1089" s="383"/>
      <c r="Y1089" s="411">
        <v>38335</v>
      </c>
      <c r="Z1089" s="410">
        <v>0</v>
      </c>
      <c r="AA1089" s="410">
        <v>72</v>
      </c>
      <c r="AB1089" s="383"/>
      <c r="AC1089" s="383"/>
      <c r="AD1089" s="383"/>
      <c r="AE1089" s="383"/>
      <c r="AF1089" s="410" t="s">
        <v>17245</v>
      </c>
      <c r="AG1089" s="410" t="s">
        <v>229</v>
      </c>
      <c r="AH1089" s="410">
        <v>439</v>
      </c>
      <c r="AI1089" s="410">
        <v>1736</v>
      </c>
      <c r="AJ1089" s="410">
        <v>2175</v>
      </c>
      <c r="AK1089" s="410">
        <v>12.32</v>
      </c>
      <c r="AL1089" s="412">
        <v>0.20183908045977</v>
      </c>
      <c r="AM1089" s="127" t="s">
        <v>17433</v>
      </c>
      <c r="AN1089" s="383" t="s">
        <v>17434</v>
      </c>
      <c r="AO1089" s="383"/>
      <c r="AP1089" s="383"/>
      <c r="AQ1089" s="410" t="s">
        <v>17455</v>
      </c>
      <c r="AR1089" s="389"/>
    </row>
    <row r="1090" spans="1:44" ht="15.75" thickBot="1" x14ac:dyDescent="0.3">
      <c r="A1090" s="409" t="s">
        <v>17451</v>
      </c>
      <c r="B1090" s="410">
        <v>2323</v>
      </c>
      <c r="C1090" s="383"/>
      <c r="D1090" s="383"/>
      <c r="E1090" s="383"/>
      <c r="F1090" s="383"/>
      <c r="G1090" s="383"/>
      <c r="H1090" s="383"/>
      <c r="I1090" s="383"/>
      <c r="J1090" s="383"/>
      <c r="K1090" s="410" t="s">
        <v>17260</v>
      </c>
      <c r="L1090" s="410" t="s">
        <v>17452</v>
      </c>
      <c r="M1090" s="410" t="s">
        <v>17328</v>
      </c>
      <c r="N1090" s="383" t="s">
        <v>17453</v>
      </c>
      <c r="O1090" s="383"/>
      <c r="P1090" s="383"/>
      <c r="Q1090" s="410" t="s">
        <v>17454</v>
      </c>
      <c r="R1090" s="410" t="s">
        <v>11368</v>
      </c>
      <c r="S1090" s="383"/>
      <c r="T1090" s="383"/>
      <c r="U1090" s="383"/>
      <c r="V1090" s="383"/>
      <c r="W1090" s="383"/>
      <c r="X1090" s="383"/>
      <c r="Y1090" s="411">
        <v>38335</v>
      </c>
      <c r="Z1090" s="410">
        <v>0</v>
      </c>
      <c r="AA1090" s="410">
        <v>72</v>
      </c>
      <c r="AB1090" s="383"/>
      <c r="AC1090" s="383"/>
      <c r="AD1090" s="383"/>
      <c r="AE1090" s="383"/>
      <c r="AF1090" s="410" t="s">
        <v>17245</v>
      </c>
      <c r="AG1090" s="410" t="s">
        <v>229</v>
      </c>
      <c r="AH1090" s="410">
        <v>381</v>
      </c>
      <c r="AI1090" s="410">
        <v>1322</v>
      </c>
      <c r="AJ1090" s="410">
        <v>1703</v>
      </c>
      <c r="AK1090" s="410">
        <v>14.39</v>
      </c>
      <c r="AL1090" s="412">
        <v>0.223722842043453</v>
      </c>
      <c r="AM1090" s="127" t="s">
        <v>17433</v>
      </c>
      <c r="AN1090" s="383" t="s">
        <v>17434</v>
      </c>
      <c r="AO1090" s="383"/>
      <c r="AP1090" s="383"/>
      <c r="AQ1090" s="410" t="s">
        <v>17455</v>
      </c>
      <c r="AR1090" s="389"/>
    </row>
    <row r="1091" spans="1:44" ht="15.75" thickBot="1" x14ac:dyDescent="0.3">
      <c r="A1091" s="409" t="s">
        <v>17451</v>
      </c>
      <c r="B1091" s="410">
        <v>2323</v>
      </c>
      <c r="C1091" s="383"/>
      <c r="D1091" s="383"/>
      <c r="E1091" s="383"/>
      <c r="F1091" s="383"/>
      <c r="G1091" s="383"/>
      <c r="H1091" s="383"/>
      <c r="I1091" s="383"/>
      <c r="J1091" s="383"/>
      <c r="K1091" s="410" t="s">
        <v>17260</v>
      </c>
      <c r="L1091" s="410" t="s">
        <v>17452</v>
      </c>
      <c r="M1091" s="410" t="s">
        <v>17328</v>
      </c>
      <c r="N1091" s="383" t="s">
        <v>17453</v>
      </c>
      <c r="O1091" s="383"/>
      <c r="P1091" s="383"/>
      <c r="Q1091" s="410" t="s">
        <v>17454</v>
      </c>
      <c r="R1091" s="410" t="s">
        <v>11368</v>
      </c>
      <c r="S1091" s="383"/>
      <c r="T1091" s="383"/>
      <c r="U1091" s="383"/>
      <c r="V1091" s="383"/>
      <c r="W1091" s="383"/>
      <c r="X1091" s="383"/>
      <c r="Y1091" s="411">
        <v>38341</v>
      </c>
      <c r="Z1091" s="410">
        <v>0</v>
      </c>
      <c r="AA1091" s="410">
        <v>59</v>
      </c>
      <c r="AB1091" s="383"/>
      <c r="AC1091" s="383"/>
      <c r="AD1091" s="383"/>
      <c r="AE1091" s="383"/>
      <c r="AF1091" s="410" t="s">
        <v>17245</v>
      </c>
      <c r="AG1091" s="410" t="s">
        <v>229</v>
      </c>
      <c r="AH1091" s="410">
        <v>348</v>
      </c>
      <c r="AI1091" s="410">
        <v>1891</v>
      </c>
      <c r="AJ1091" s="410">
        <v>2239</v>
      </c>
      <c r="AK1091" s="410">
        <v>7.06</v>
      </c>
      <c r="AL1091" s="412">
        <v>0.15542652970075899</v>
      </c>
      <c r="AM1091" s="127" t="s">
        <v>17433</v>
      </c>
      <c r="AN1091" s="383" t="s">
        <v>17434</v>
      </c>
      <c r="AO1091" s="383"/>
      <c r="AP1091" s="383"/>
      <c r="AQ1091" s="410" t="s">
        <v>17456</v>
      </c>
      <c r="AR1091" s="389"/>
    </row>
    <row r="1092" spans="1:44" ht="15.75" thickBot="1" x14ac:dyDescent="0.3">
      <c r="A1092" s="409" t="s">
        <v>17451</v>
      </c>
      <c r="B1092" s="410">
        <v>2323</v>
      </c>
      <c r="C1092" s="383"/>
      <c r="D1092" s="383"/>
      <c r="E1092" s="383"/>
      <c r="F1092" s="383"/>
      <c r="G1092" s="383"/>
      <c r="H1092" s="383"/>
      <c r="I1092" s="383"/>
      <c r="J1092" s="383"/>
      <c r="K1092" s="410" t="s">
        <v>17260</v>
      </c>
      <c r="L1092" s="410" t="s">
        <v>17452</v>
      </c>
      <c r="M1092" s="410" t="s">
        <v>17328</v>
      </c>
      <c r="N1092" s="383" t="s">
        <v>17453</v>
      </c>
      <c r="O1092" s="383"/>
      <c r="P1092" s="383"/>
      <c r="Q1092" s="410" t="s">
        <v>17454</v>
      </c>
      <c r="R1092" s="410" t="s">
        <v>11368</v>
      </c>
      <c r="S1092" s="383"/>
      <c r="T1092" s="383"/>
      <c r="U1092" s="383"/>
      <c r="V1092" s="383"/>
      <c r="W1092" s="383"/>
      <c r="X1092" s="383"/>
      <c r="Y1092" s="411">
        <v>38341</v>
      </c>
      <c r="Z1092" s="410">
        <v>0</v>
      </c>
      <c r="AA1092" s="410">
        <v>59</v>
      </c>
      <c r="AB1092" s="383"/>
      <c r="AC1092" s="383"/>
      <c r="AD1092" s="383"/>
      <c r="AE1092" s="383"/>
      <c r="AF1092" s="410" t="s">
        <v>17245</v>
      </c>
      <c r="AG1092" s="410" t="s">
        <v>229</v>
      </c>
      <c r="AH1092" s="410">
        <v>373</v>
      </c>
      <c r="AI1092" s="410">
        <v>1925</v>
      </c>
      <c r="AJ1092" s="410">
        <v>2298</v>
      </c>
      <c r="AK1092" s="410">
        <v>7.06</v>
      </c>
      <c r="AL1092" s="412">
        <v>0.16231505657093101</v>
      </c>
      <c r="AM1092" s="127" t="s">
        <v>17433</v>
      </c>
      <c r="AN1092" s="383" t="s">
        <v>17434</v>
      </c>
      <c r="AO1092" s="383"/>
      <c r="AP1092" s="383"/>
      <c r="AQ1092" s="410" t="s">
        <v>17456</v>
      </c>
      <c r="AR1092" s="389"/>
    </row>
    <row r="1093" spans="1:44" ht="15.75" thickBot="1" x14ac:dyDescent="0.3">
      <c r="A1093" s="409" t="s">
        <v>17451</v>
      </c>
      <c r="B1093" s="410">
        <v>2323</v>
      </c>
      <c r="C1093" s="383"/>
      <c r="D1093" s="383"/>
      <c r="E1093" s="383"/>
      <c r="F1093" s="383"/>
      <c r="G1093" s="383"/>
      <c r="H1093" s="383"/>
      <c r="I1093" s="383"/>
      <c r="J1093" s="383"/>
      <c r="K1093" s="410" t="s">
        <v>17260</v>
      </c>
      <c r="L1093" s="410" t="s">
        <v>17452</v>
      </c>
      <c r="M1093" s="410" t="s">
        <v>17328</v>
      </c>
      <c r="N1093" s="383" t="s">
        <v>17453</v>
      </c>
      <c r="O1093" s="383"/>
      <c r="P1093" s="383"/>
      <c r="Q1093" s="410" t="s">
        <v>17454</v>
      </c>
      <c r="R1093" s="410" t="s">
        <v>11368</v>
      </c>
      <c r="S1093" s="383"/>
      <c r="T1093" s="383"/>
      <c r="U1093" s="383"/>
      <c r="V1093" s="383"/>
      <c r="W1093" s="383"/>
      <c r="X1093" s="383"/>
      <c r="Y1093" s="411">
        <v>38341</v>
      </c>
      <c r="Z1093" s="410">
        <v>0</v>
      </c>
      <c r="AA1093" s="410">
        <v>59</v>
      </c>
      <c r="AB1093" s="383"/>
      <c r="AC1093" s="383"/>
      <c r="AD1093" s="383"/>
      <c r="AE1093" s="383"/>
      <c r="AF1093" s="410" t="s">
        <v>17245</v>
      </c>
      <c r="AG1093" s="410" t="s">
        <v>229</v>
      </c>
      <c r="AH1093" s="410">
        <v>325</v>
      </c>
      <c r="AI1093" s="410">
        <v>1728</v>
      </c>
      <c r="AJ1093" s="410">
        <v>2053</v>
      </c>
      <c r="AK1093" s="410">
        <v>7.16</v>
      </c>
      <c r="AL1093" s="412">
        <v>0.15830491962981</v>
      </c>
      <c r="AM1093" s="127" t="s">
        <v>17433</v>
      </c>
      <c r="AN1093" s="383" t="s">
        <v>17434</v>
      </c>
      <c r="AO1093" s="383"/>
      <c r="AP1093" s="383"/>
      <c r="AQ1093" s="410" t="s">
        <v>17456</v>
      </c>
      <c r="AR1093" s="389"/>
    </row>
    <row r="1094" spans="1:44" ht="15.75" thickBot="1" x14ac:dyDescent="0.3">
      <c r="A1094" s="409" t="s">
        <v>17451</v>
      </c>
      <c r="B1094" s="410">
        <v>2323</v>
      </c>
      <c r="C1094" s="383"/>
      <c r="D1094" s="383"/>
      <c r="E1094" s="383"/>
      <c r="F1094" s="383"/>
      <c r="G1094" s="383"/>
      <c r="H1094" s="383"/>
      <c r="I1094" s="383"/>
      <c r="J1094" s="383"/>
      <c r="K1094" s="410" t="s">
        <v>17260</v>
      </c>
      <c r="L1094" s="410" t="s">
        <v>17452</v>
      </c>
      <c r="M1094" s="410" t="s">
        <v>17328</v>
      </c>
      <c r="N1094" s="383" t="s">
        <v>17453</v>
      </c>
      <c r="O1094" s="383"/>
      <c r="P1094" s="383"/>
      <c r="Q1094" s="410" t="s">
        <v>17454</v>
      </c>
      <c r="R1094" s="410" t="s">
        <v>11368</v>
      </c>
      <c r="S1094" s="383"/>
      <c r="T1094" s="383"/>
      <c r="U1094" s="383"/>
      <c r="V1094" s="383"/>
      <c r="W1094" s="383"/>
      <c r="X1094" s="383"/>
      <c r="Y1094" s="411">
        <v>38341</v>
      </c>
      <c r="Z1094" s="410">
        <v>0</v>
      </c>
      <c r="AA1094" s="410">
        <v>59</v>
      </c>
      <c r="AB1094" s="383"/>
      <c r="AC1094" s="383"/>
      <c r="AD1094" s="383"/>
      <c r="AE1094" s="383"/>
      <c r="AF1094" s="410" t="s">
        <v>17245</v>
      </c>
      <c r="AG1094" s="410" t="s">
        <v>229</v>
      </c>
      <c r="AH1094" s="410">
        <v>386</v>
      </c>
      <c r="AI1094" s="410">
        <v>1939</v>
      </c>
      <c r="AJ1094" s="410">
        <v>2325</v>
      </c>
      <c r="AK1094" s="410">
        <v>7.21</v>
      </c>
      <c r="AL1094" s="412">
        <v>0.166021505376344</v>
      </c>
      <c r="AM1094" s="127" t="s">
        <v>17433</v>
      </c>
      <c r="AN1094" s="383" t="s">
        <v>17434</v>
      </c>
      <c r="AO1094" s="383"/>
      <c r="AP1094" s="383"/>
      <c r="AQ1094" s="410" t="s">
        <v>17456</v>
      </c>
      <c r="AR1094" s="389"/>
    </row>
    <row r="1095" spans="1:44" ht="15.75" thickBot="1" x14ac:dyDescent="0.3">
      <c r="A1095" s="409" t="s">
        <v>17451</v>
      </c>
      <c r="B1095" s="410">
        <v>2323</v>
      </c>
      <c r="C1095" s="383"/>
      <c r="D1095" s="383"/>
      <c r="E1095" s="383"/>
      <c r="F1095" s="383"/>
      <c r="G1095" s="383"/>
      <c r="H1095" s="383"/>
      <c r="I1095" s="383"/>
      <c r="J1095" s="383"/>
      <c r="K1095" s="410" t="s">
        <v>17260</v>
      </c>
      <c r="L1095" s="410" t="s">
        <v>17452</v>
      </c>
      <c r="M1095" s="410" t="s">
        <v>17328</v>
      </c>
      <c r="N1095" s="383" t="s">
        <v>17453</v>
      </c>
      <c r="O1095" s="383"/>
      <c r="P1095" s="383"/>
      <c r="Q1095" s="410" t="s">
        <v>17454</v>
      </c>
      <c r="R1095" s="410" t="s">
        <v>11368</v>
      </c>
      <c r="S1095" s="383"/>
      <c r="T1095" s="383"/>
      <c r="U1095" s="383"/>
      <c r="V1095" s="383"/>
      <c r="W1095" s="383"/>
      <c r="X1095" s="383"/>
      <c r="Y1095" s="411">
        <v>38341</v>
      </c>
      <c r="Z1095" s="410">
        <v>0</v>
      </c>
      <c r="AA1095" s="410">
        <v>59</v>
      </c>
      <c r="AB1095" s="383"/>
      <c r="AC1095" s="383"/>
      <c r="AD1095" s="383"/>
      <c r="AE1095" s="383"/>
      <c r="AF1095" s="410" t="s">
        <v>17245</v>
      </c>
      <c r="AG1095" s="410" t="s">
        <v>229</v>
      </c>
      <c r="AH1095" s="410">
        <v>322</v>
      </c>
      <c r="AI1095" s="410">
        <v>1701</v>
      </c>
      <c r="AJ1095" s="410">
        <v>2023</v>
      </c>
      <c r="AK1095" s="410">
        <v>7.32</v>
      </c>
      <c r="AL1095" s="412">
        <v>0.15916955017300999</v>
      </c>
      <c r="AM1095" s="127" t="s">
        <v>17433</v>
      </c>
      <c r="AN1095" s="383" t="s">
        <v>17434</v>
      </c>
      <c r="AO1095" s="383"/>
      <c r="AP1095" s="383"/>
      <c r="AQ1095" s="410" t="s">
        <v>17456</v>
      </c>
      <c r="AR1095" s="389"/>
    </row>
    <row r="1096" spans="1:44" ht="15.75" thickBot="1" x14ac:dyDescent="0.3">
      <c r="A1096" s="409" t="s">
        <v>17451</v>
      </c>
      <c r="B1096" s="410">
        <v>2323</v>
      </c>
      <c r="C1096" s="383"/>
      <c r="D1096" s="383"/>
      <c r="E1096" s="383"/>
      <c r="F1096" s="383"/>
      <c r="G1096" s="383"/>
      <c r="H1096" s="383"/>
      <c r="I1096" s="383"/>
      <c r="J1096" s="383"/>
      <c r="K1096" s="410" t="s">
        <v>17260</v>
      </c>
      <c r="L1096" s="410" t="s">
        <v>17452</v>
      </c>
      <c r="M1096" s="410" t="s">
        <v>17328</v>
      </c>
      <c r="N1096" s="383" t="s">
        <v>17453</v>
      </c>
      <c r="O1096" s="383"/>
      <c r="P1096" s="383"/>
      <c r="Q1096" s="410" t="s">
        <v>17454</v>
      </c>
      <c r="R1096" s="410" t="s">
        <v>11368</v>
      </c>
      <c r="S1096" s="383"/>
      <c r="T1096" s="383"/>
      <c r="U1096" s="383"/>
      <c r="V1096" s="383"/>
      <c r="W1096" s="383"/>
      <c r="X1096" s="383"/>
      <c r="Y1096" s="411">
        <v>38341</v>
      </c>
      <c r="Z1096" s="410">
        <v>0</v>
      </c>
      <c r="AA1096" s="410">
        <v>59</v>
      </c>
      <c r="AB1096" s="383"/>
      <c r="AC1096" s="383"/>
      <c r="AD1096" s="383"/>
      <c r="AE1096" s="383"/>
      <c r="AF1096" s="410" t="s">
        <v>17245</v>
      </c>
      <c r="AG1096" s="410" t="s">
        <v>229</v>
      </c>
      <c r="AH1096" s="410">
        <v>312</v>
      </c>
      <c r="AI1096" s="410">
        <v>1719</v>
      </c>
      <c r="AJ1096" s="410">
        <v>2031</v>
      </c>
      <c r="AK1096" s="410">
        <v>7.43</v>
      </c>
      <c r="AL1096" s="412">
        <v>0.153618906942393</v>
      </c>
      <c r="AM1096" s="127" t="s">
        <v>17433</v>
      </c>
      <c r="AN1096" s="383" t="s">
        <v>17434</v>
      </c>
      <c r="AO1096" s="383"/>
      <c r="AP1096" s="383"/>
      <c r="AQ1096" s="410" t="s">
        <v>17456</v>
      </c>
      <c r="AR1096" s="389"/>
    </row>
    <row r="1097" spans="1:44" ht="15.75" thickBot="1" x14ac:dyDescent="0.3">
      <c r="A1097" s="409" t="s">
        <v>17451</v>
      </c>
      <c r="B1097" s="410">
        <v>2323</v>
      </c>
      <c r="C1097" s="383"/>
      <c r="D1097" s="383"/>
      <c r="E1097" s="383"/>
      <c r="F1097" s="383"/>
      <c r="G1097" s="383"/>
      <c r="H1097" s="383"/>
      <c r="I1097" s="383"/>
      <c r="J1097" s="383"/>
      <c r="K1097" s="410" t="s">
        <v>17260</v>
      </c>
      <c r="L1097" s="410" t="s">
        <v>17452</v>
      </c>
      <c r="M1097" s="410" t="s">
        <v>17328</v>
      </c>
      <c r="N1097" s="383" t="s">
        <v>17453</v>
      </c>
      <c r="O1097" s="383"/>
      <c r="P1097" s="383"/>
      <c r="Q1097" s="410" t="s">
        <v>17454</v>
      </c>
      <c r="R1097" s="410" t="s">
        <v>11368</v>
      </c>
      <c r="S1097" s="383"/>
      <c r="T1097" s="383"/>
      <c r="U1097" s="383"/>
      <c r="V1097" s="383"/>
      <c r="W1097" s="383"/>
      <c r="X1097" s="383"/>
      <c r="Y1097" s="411">
        <v>38341</v>
      </c>
      <c r="Z1097" s="410">
        <v>0</v>
      </c>
      <c r="AA1097" s="410">
        <v>59</v>
      </c>
      <c r="AB1097" s="383"/>
      <c r="AC1097" s="383"/>
      <c r="AD1097" s="383"/>
      <c r="AE1097" s="383"/>
      <c r="AF1097" s="410" t="s">
        <v>17245</v>
      </c>
      <c r="AG1097" s="410" t="s">
        <v>229</v>
      </c>
      <c r="AH1097" s="410">
        <v>384</v>
      </c>
      <c r="AI1097" s="410">
        <v>1839</v>
      </c>
      <c r="AJ1097" s="410">
        <v>2223</v>
      </c>
      <c r="AK1097" s="410">
        <v>7.45</v>
      </c>
      <c r="AL1097" s="412">
        <v>0.17273954116059401</v>
      </c>
      <c r="AM1097" s="127" t="s">
        <v>17433</v>
      </c>
      <c r="AN1097" s="383" t="s">
        <v>17434</v>
      </c>
      <c r="AO1097" s="383"/>
      <c r="AP1097" s="383"/>
      <c r="AQ1097" s="410" t="s">
        <v>17456</v>
      </c>
      <c r="AR1097" s="389"/>
    </row>
    <row r="1098" spans="1:44" ht="15.75" thickBot="1" x14ac:dyDescent="0.3">
      <c r="A1098" s="409" t="s">
        <v>17451</v>
      </c>
      <c r="B1098" s="410">
        <v>2323</v>
      </c>
      <c r="C1098" s="383"/>
      <c r="D1098" s="383"/>
      <c r="E1098" s="383"/>
      <c r="F1098" s="383"/>
      <c r="G1098" s="383"/>
      <c r="H1098" s="383"/>
      <c r="I1098" s="383"/>
      <c r="J1098" s="383"/>
      <c r="K1098" s="410" t="s">
        <v>17260</v>
      </c>
      <c r="L1098" s="410" t="s">
        <v>17452</v>
      </c>
      <c r="M1098" s="410" t="s">
        <v>17328</v>
      </c>
      <c r="N1098" s="383" t="s">
        <v>17453</v>
      </c>
      <c r="O1098" s="383"/>
      <c r="P1098" s="383"/>
      <c r="Q1098" s="410" t="s">
        <v>17454</v>
      </c>
      <c r="R1098" s="410" t="s">
        <v>11368</v>
      </c>
      <c r="S1098" s="383"/>
      <c r="T1098" s="383"/>
      <c r="U1098" s="383"/>
      <c r="V1098" s="383"/>
      <c r="W1098" s="383"/>
      <c r="X1098" s="383"/>
      <c r="Y1098" s="411">
        <v>38341</v>
      </c>
      <c r="Z1098" s="410">
        <v>0</v>
      </c>
      <c r="AA1098" s="410">
        <v>59</v>
      </c>
      <c r="AB1098" s="383"/>
      <c r="AC1098" s="383"/>
      <c r="AD1098" s="383"/>
      <c r="AE1098" s="383"/>
      <c r="AF1098" s="410" t="s">
        <v>17245</v>
      </c>
      <c r="AG1098" s="410" t="s">
        <v>229</v>
      </c>
      <c r="AH1098" s="410">
        <v>298</v>
      </c>
      <c r="AI1098" s="410">
        <v>1668</v>
      </c>
      <c r="AJ1098" s="410">
        <v>1966</v>
      </c>
      <c r="AK1098" s="410">
        <v>7.48</v>
      </c>
      <c r="AL1098" s="412">
        <v>0.15157680569684601</v>
      </c>
      <c r="AM1098" s="127" t="s">
        <v>17433</v>
      </c>
      <c r="AN1098" s="383" t="s">
        <v>17434</v>
      </c>
      <c r="AO1098" s="383"/>
      <c r="AP1098" s="383"/>
      <c r="AQ1098" s="410" t="s">
        <v>17456</v>
      </c>
      <c r="AR1098" s="389"/>
    </row>
    <row r="1099" spans="1:44" ht="15.75" thickBot="1" x14ac:dyDescent="0.3">
      <c r="A1099" s="409" t="s">
        <v>17451</v>
      </c>
      <c r="B1099" s="410">
        <v>2323</v>
      </c>
      <c r="C1099" s="383"/>
      <c r="D1099" s="383"/>
      <c r="E1099" s="383"/>
      <c r="F1099" s="383"/>
      <c r="G1099" s="383"/>
      <c r="H1099" s="383"/>
      <c r="I1099" s="383"/>
      <c r="J1099" s="383"/>
      <c r="K1099" s="410" t="s">
        <v>17260</v>
      </c>
      <c r="L1099" s="410" t="s">
        <v>17452</v>
      </c>
      <c r="M1099" s="410" t="s">
        <v>17328</v>
      </c>
      <c r="N1099" s="383" t="s">
        <v>17453</v>
      </c>
      <c r="O1099" s="383"/>
      <c r="P1099" s="383"/>
      <c r="Q1099" s="410" t="s">
        <v>17454</v>
      </c>
      <c r="R1099" s="410" t="s">
        <v>11368</v>
      </c>
      <c r="S1099" s="383"/>
      <c r="T1099" s="383"/>
      <c r="U1099" s="383"/>
      <c r="V1099" s="383"/>
      <c r="W1099" s="383"/>
      <c r="X1099" s="383"/>
      <c r="Y1099" s="411">
        <v>38341</v>
      </c>
      <c r="Z1099" s="410">
        <v>0</v>
      </c>
      <c r="AA1099" s="410">
        <v>59</v>
      </c>
      <c r="AB1099" s="383"/>
      <c r="AC1099" s="383"/>
      <c r="AD1099" s="383"/>
      <c r="AE1099" s="383"/>
      <c r="AF1099" s="410" t="s">
        <v>17245</v>
      </c>
      <c r="AG1099" s="410" t="s">
        <v>229</v>
      </c>
      <c r="AH1099" s="410">
        <v>303</v>
      </c>
      <c r="AI1099" s="410">
        <v>1685</v>
      </c>
      <c r="AJ1099" s="410">
        <v>1988</v>
      </c>
      <c r="AK1099" s="410">
        <v>7.54</v>
      </c>
      <c r="AL1099" s="412">
        <v>0.15241448692152901</v>
      </c>
      <c r="AM1099" s="127" t="s">
        <v>17433</v>
      </c>
      <c r="AN1099" s="383" t="s">
        <v>17434</v>
      </c>
      <c r="AO1099" s="383"/>
      <c r="AP1099" s="383"/>
      <c r="AQ1099" s="410" t="s">
        <v>17456</v>
      </c>
      <c r="AR1099" s="389"/>
    </row>
    <row r="1100" spans="1:44" ht="15.75" thickBot="1" x14ac:dyDescent="0.3">
      <c r="A1100" s="409" t="s">
        <v>17451</v>
      </c>
      <c r="B1100" s="410">
        <v>2323</v>
      </c>
      <c r="C1100" s="383"/>
      <c r="D1100" s="383"/>
      <c r="E1100" s="383"/>
      <c r="F1100" s="383"/>
      <c r="G1100" s="383"/>
      <c r="H1100" s="383"/>
      <c r="I1100" s="383"/>
      <c r="J1100" s="383"/>
      <c r="K1100" s="410" t="s">
        <v>17260</v>
      </c>
      <c r="L1100" s="410" t="s">
        <v>17452</v>
      </c>
      <c r="M1100" s="410" t="s">
        <v>17328</v>
      </c>
      <c r="N1100" s="383" t="s">
        <v>17453</v>
      </c>
      <c r="O1100" s="383"/>
      <c r="P1100" s="383"/>
      <c r="Q1100" s="410" t="s">
        <v>17454</v>
      </c>
      <c r="R1100" s="410" t="s">
        <v>11368</v>
      </c>
      <c r="S1100" s="383"/>
      <c r="T1100" s="383"/>
      <c r="U1100" s="383"/>
      <c r="V1100" s="383"/>
      <c r="W1100" s="383"/>
      <c r="X1100" s="383"/>
      <c r="Y1100" s="411">
        <v>38341</v>
      </c>
      <c r="Z1100" s="410">
        <v>0</v>
      </c>
      <c r="AA1100" s="410">
        <v>59</v>
      </c>
      <c r="AB1100" s="383"/>
      <c r="AC1100" s="383"/>
      <c r="AD1100" s="383"/>
      <c r="AE1100" s="383"/>
      <c r="AF1100" s="410" t="s">
        <v>17245</v>
      </c>
      <c r="AG1100" s="410" t="s">
        <v>229</v>
      </c>
      <c r="AH1100" s="410">
        <v>365</v>
      </c>
      <c r="AI1100" s="410">
        <v>1896</v>
      </c>
      <c r="AJ1100" s="410">
        <v>2261</v>
      </c>
      <c r="AK1100" s="410">
        <v>7.56</v>
      </c>
      <c r="AL1100" s="412">
        <v>0.161432994250332</v>
      </c>
      <c r="AM1100" s="127" t="s">
        <v>17433</v>
      </c>
      <c r="AN1100" s="383" t="s">
        <v>17434</v>
      </c>
      <c r="AO1100" s="383"/>
      <c r="AP1100" s="383"/>
      <c r="AQ1100" s="410" t="s">
        <v>17456</v>
      </c>
      <c r="AR1100" s="389"/>
    </row>
    <row r="1101" spans="1:44" ht="15.75" thickBot="1" x14ac:dyDescent="0.3">
      <c r="A1101" s="409" t="s">
        <v>17451</v>
      </c>
      <c r="B1101" s="410">
        <v>2323</v>
      </c>
      <c r="C1101" s="383"/>
      <c r="D1101" s="383"/>
      <c r="E1101" s="383"/>
      <c r="F1101" s="383"/>
      <c r="G1101" s="383"/>
      <c r="H1101" s="383"/>
      <c r="I1101" s="383"/>
      <c r="J1101" s="383"/>
      <c r="K1101" s="410" t="s">
        <v>17260</v>
      </c>
      <c r="L1101" s="410" t="s">
        <v>17452</v>
      </c>
      <c r="M1101" s="410" t="s">
        <v>17328</v>
      </c>
      <c r="N1101" s="383" t="s">
        <v>17453</v>
      </c>
      <c r="O1101" s="383"/>
      <c r="P1101" s="383"/>
      <c r="Q1101" s="410" t="s">
        <v>17454</v>
      </c>
      <c r="R1101" s="410" t="s">
        <v>11368</v>
      </c>
      <c r="S1101" s="383"/>
      <c r="T1101" s="383"/>
      <c r="U1101" s="383"/>
      <c r="V1101" s="383"/>
      <c r="W1101" s="383"/>
      <c r="X1101" s="383"/>
      <c r="Y1101" s="411">
        <v>38341</v>
      </c>
      <c r="Z1101" s="410">
        <v>0</v>
      </c>
      <c r="AA1101" s="410">
        <v>59</v>
      </c>
      <c r="AB1101" s="383"/>
      <c r="AC1101" s="383"/>
      <c r="AD1101" s="383"/>
      <c r="AE1101" s="383"/>
      <c r="AF1101" s="410" t="s">
        <v>17245</v>
      </c>
      <c r="AG1101" s="410" t="s">
        <v>229</v>
      </c>
      <c r="AH1101" s="410">
        <v>379</v>
      </c>
      <c r="AI1101" s="410">
        <v>1903</v>
      </c>
      <c r="AJ1101" s="410">
        <v>2282</v>
      </c>
      <c r="AK1101" s="410">
        <v>7.56</v>
      </c>
      <c r="AL1101" s="412">
        <v>0.16608238387379501</v>
      </c>
      <c r="AM1101" s="127" t="s">
        <v>17433</v>
      </c>
      <c r="AN1101" s="383" t="s">
        <v>17434</v>
      </c>
      <c r="AO1101" s="383"/>
      <c r="AP1101" s="383"/>
      <c r="AQ1101" s="410" t="s">
        <v>17456</v>
      </c>
      <c r="AR1101" s="389"/>
    </row>
    <row r="1102" spans="1:44" ht="15.75" thickBot="1" x14ac:dyDescent="0.3">
      <c r="A1102" s="409" t="s">
        <v>17451</v>
      </c>
      <c r="B1102" s="410">
        <v>2323</v>
      </c>
      <c r="C1102" s="383"/>
      <c r="D1102" s="383"/>
      <c r="E1102" s="383"/>
      <c r="F1102" s="383"/>
      <c r="G1102" s="383"/>
      <c r="H1102" s="383"/>
      <c r="I1102" s="383"/>
      <c r="J1102" s="383"/>
      <c r="K1102" s="410" t="s">
        <v>17260</v>
      </c>
      <c r="L1102" s="410" t="s">
        <v>17452</v>
      </c>
      <c r="M1102" s="410" t="s">
        <v>17328</v>
      </c>
      <c r="N1102" s="383" t="s">
        <v>17453</v>
      </c>
      <c r="O1102" s="383"/>
      <c r="P1102" s="383"/>
      <c r="Q1102" s="410" t="s">
        <v>17454</v>
      </c>
      <c r="R1102" s="410" t="s">
        <v>11368</v>
      </c>
      <c r="S1102" s="383"/>
      <c r="T1102" s="383"/>
      <c r="U1102" s="383"/>
      <c r="V1102" s="383"/>
      <c r="W1102" s="383"/>
      <c r="X1102" s="383"/>
      <c r="Y1102" s="411">
        <v>38341</v>
      </c>
      <c r="Z1102" s="410">
        <v>0</v>
      </c>
      <c r="AA1102" s="410">
        <v>59</v>
      </c>
      <c r="AB1102" s="383"/>
      <c r="AC1102" s="383"/>
      <c r="AD1102" s="383"/>
      <c r="AE1102" s="383"/>
      <c r="AF1102" s="410" t="s">
        <v>17245</v>
      </c>
      <c r="AG1102" s="410" t="s">
        <v>229</v>
      </c>
      <c r="AH1102" s="410">
        <v>371</v>
      </c>
      <c r="AI1102" s="410">
        <v>1775</v>
      </c>
      <c r="AJ1102" s="410">
        <v>2146</v>
      </c>
      <c r="AK1102" s="410">
        <v>7.63</v>
      </c>
      <c r="AL1102" s="412">
        <v>0.17287977632805199</v>
      </c>
      <c r="AM1102" s="127" t="s">
        <v>17433</v>
      </c>
      <c r="AN1102" s="383" t="s">
        <v>17434</v>
      </c>
      <c r="AO1102" s="383"/>
      <c r="AP1102" s="383"/>
      <c r="AQ1102" s="410" t="s">
        <v>17456</v>
      </c>
      <c r="AR1102" s="389"/>
    </row>
    <row r="1103" spans="1:44" ht="15.75" thickBot="1" x14ac:dyDescent="0.3">
      <c r="A1103" s="409" t="s">
        <v>17451</v>
      </c>
      <c r="B1103" s="410">
        <v>2323</v>
      </c>
      <c r="C1103" s="383"/>
      <c r="D1103" s="383"/>
      <c r="E1103" s="383"/>
      <c r="F1103" s="383"/>
      <c r="G1103" s="383"/>
      <c r="H1103" s="383"/>
      <c r="I1103" s="383"/>
      <c r="J1103" s="383"/>
      <c r="K1103" s="410" t="s">
        <v>17260</v>
      </c>
      <c r="L1103" s="410" t="s">
        <v>17452</v>
      </c>
      <c r="M1103" s="410" t="s">
        <v>17328</v>
      </c>
      <c r="N1103" s="383" t="s">
        <v>17453</v>
      </c>
      <c r="O1103" s="383"/>
      <c r="P1103" s="383"/>
      <c r="Q1103" s="410" t="s">
        <v>17454</v>
      </c>
      <c r="R1103" s="410" t="s">
        <v>11368</v>
      </c>
      <c r="S1103" s="383"/>
      <c r="T1103" s="383"/>
      <c r="U1103" s="383"/>
      <c r="V1103" s="383"/>
      <c r="W1103" s="383"/>
      <c r="X1103" s="383"/>
      <c r="Y1103" s="411">
        <v>38341</v>
      </c>
      <c r="Z1103" s="410">
        <v>0</v>
      </c>
      <c r="AA1103" s="410">
        <v>59</v>
      </c>
      <c r="AB1103" s="383"/>
      <c r="AC1103" s="383"/>
      <c r="AD1103" s="383"/>
      <c r="AE1103" s="383"/>
      <c r="AF1103" s="410" t="s">
        <v>17245</v>
      </c>
      <c r="AG1103" s="410" t="s">
        <v>229</v>
      </c>
      <c r="AH1103" s="410">
        <v>324</v>
      </c>
      <c r="AI1103" s="410">
        <v>1674</v>
      </c>
      <c r="AJ1103" s="410">
        <v>1998</v>
      </c>
      <c r="AK1103" s="410">
        <v>7.64</v>
      </c>
      <c r="AL1103" s="412">
        <v>0.162162162162162</v>
      </c>
      <c r="AM1103" s="127" t="s">
        <v>17433</v>
      </c>
      <c r="AN1103" s="383" t="s">
        <v>17434</v>
      </c>
      <c r="AO1103" s="383"/>
      <c r="AP1103" s="383"/>
      <c r="AQ1103" s="410" t="s">
        <v>17456</v>
      </c>
      <c r="AR1103" s="389"/>
    </row>
    <row r="1104" spans="1:44" ht="15.75" thickBot="1" x14ac:dyDescent="0.3">
      <c r="A1104" s="409" t="s">
        <v>17451</v>
      </c>
      <c r="B1104" s="410">
        <v>2323</v>
      </c>
      <c r="C1104" s="383"/>
      <c r="D1104" s="383"/>
      <c r="E1104" s="383"/>
      <c r="F1104" s="383"/>
      <c r="G1104" s="383"/>
      <c r="H1104" s="383"/>
      <c r="I1104" s="383"/>
      <c r="J1104" s="383"/>
      <c r="K1104" s="410" t="s">
        <v>17260</v>
      </c>
      <c r="L1104" s="410" t="s">
        <v>17452</v>
      </c>
      <c r="M1104" s="410" t="s">
        <v>17328</v>
      </c>
      <c r="N1104" s="383" t="s">
        <v>17453</v>
      </c>
      <c r="O1104" s="383"/>
      <c r="P1104" s="383"/>
      <c r="Q1104" s="410" t="s">
        <v>17454</v>
      </c>
      <c r="R1104" s="410" t="s">
        <v>11368</v>
      </c>
      <c r="S1104" s="383"/>
      <c r="T1104" s="383"/>
      <c r="U1104" s="383"/>
      <c r="V1104" s="383"/>
      <c r="W1104" s="383"/>
      <c r="X1104" s="383"/>
      <c r="Y1104" s="411">
        <v>38341</v>
      </c>
      <c r="Z1104" s="410">
        <v>0</v>
      </c>
      <c r="AA1104" s="410">
        <v>59</v>
      </c>
      <c r="AB1104" s="383"/>
      <c r="AC1104" s="383"/>
      <c r="AD1104" s="383"/>
      <c r="AE1104" s="383"/>
      <c r="AF1104" s="410" t="s">
        <v>17245</v>
      </c>
      <c r="AG1104" s="410" t="s">
        <v>229</v>
      </c>
      <c r="AH1104" s="410">
        <v>345</v>
      </c>
      <c r="AI1104" s="410">
        <v>1731</v>
      </c>
      <c r="AJ1104" s="410">
        <v>2076</v>
      </c>
      <c r="AK1104" s="410">
        <v>7.64</v>
      </c>
      <c r="AL1104" s="412">
        <v>0.16618497109826599</v>
      </c>
      <c r="AM1104" s="127" t="s">
        <v>17433</v>
      </c>
      <c r="AN1104" s="383" t="s">
        <v>17434</v>
      </c>
      <c r="AO1104" s="383"/>
      <c r="AP1104" s="383"/>
      <c r="AQ1104" s="410" t="s">
        <v>17456</v>
      </c>
      <c r="AR1104" s="389"/>
    </row>
    <row r="1105" spans="1:44" ht="15.75" thickBot="1" x14ac:dyDescent="0.3">
      <c r="A1105" s="409" t="s">
        <v>17451</v>
      </c>
      <c r="B1105" s="410">
        <v>2323</v>
      </c>
      <c r="C1105" s="383"/>
      <c r="D1105" s="383"/>
      <c r="E1105" s="383"/>
      <c r="F1105" s="383"/>
      <c r="G1105" s="383"/>
      <c r="H1105" s="383"/>
      <c r="I1105" s="383"/>
      <c r="J1105" s="383"/>
      <c r="K1105" s="410" t="s">
        <v>17260</v>
      </c>
      <c r="L1105" s="410" t="s">
        <v>17452</v>
      </c>
      <c r="M1105" s="410" t="s">
        <v>17328</v>
      </c>
      <c r="N1105" s="383" t="s">
        <v>17453</v>
      </c>
      <c r="O1105" s="383"/>
      <c r="P1105" s="383"/>
      <c r="Q1105" s="410" t="s">
        <v>17454</v>
      </c>
      <c r="R1105" s="410" t="s">
        <v>11368</v>
      </c>
      <c r="S1105" s="383"/>
      <c r="T1105" s="383"/>
      <c r="U1105" s="383"/>
      <c r="V1105" s="383"/>
      <c r="W1105" s="383"/>
      <c r="X1105" s="383"/>
      <c r="Y1105" s="411">
        <v>38341</v>
      </c>
      <c r="Z1105" s="410">
        <v>0</v>
      </c>
      <c r="AA1105" s="410">
        <v>59</v>
      </c>
      <c r="AB1105" s="383"/>
      <c r="AC1105" s="383"/>
      <c r="AD1105" s="383"/>
      <c r="AE1105" s="383"/>
      <c r="AF1105" s="410" t="s">
        <v>17245</v>
      </c>
      <c r="AG1105" s="410" t="s">
        <v>229</v>
      </c>
      <c r="AH1105" s="410">
        <v>318</v>
      </c>
      <c r="AI1105" s="410">
        <v>1697</v>
      </c>
      <c r="AJ1105" s="410">
        <v>2015</v>
      </c>
      <c r="AK1105" s="410">
        <v>7.66</v>
      </c>
      <c r="AL1105" s="412">
        <v>0.15781637717121599</v>
      </c>
      <c r="AM1105" s="127" t="s">
        <v>17433</v>
      </c>
      <c r="AN1105" s="383" t="s">
        <v>17434</v>
      </c>
      <c r="AO1105" s="383"/>
      <c r="AP1105" s="383"/>
      <c r="AQ1105" s="410" t="s">
        <v>17456</v>
      </c>
      <c r="AR1105" s="389"/>
    </row>
    <row r="1106" spans="1:44" ht="15.75" thickBot="1" x14ac:dyDescent="0.3">
      <c r="A1106" s="409" t="s">
        <v>17451</v>
      </c>
      <c r="B1106" s="410">
        <v>2323</v>
      </c>
      <c r="C1106" s="383"/>
      <c r="D1106" s="383"/>
      <c r="E1106" s="383"/>
      <c r="F1106" s="383"/>
      <c r="G1106" s="383"/>
      <c r="H1106" s="383"/>
      <c r="I1106" s="383"/>
      <c r="J1106" s="383"/>
      <c r="K1106" s="410" t="s">
        <v>17260</v>
      </c>
      <c r="L1106" s="410" t="s">
        <v>17452</v>
      </c>
      <c r="M1106" s="410" t="s">
        <v>17328</v>
      </c>
      <c r="N1106" s="383" t="s">
        <v>17453</v>
      </c>
      <c r="O1106" s="383"/>
      <c r="P1106" s="383"/>
      <c r="Q1106" s="410" t="s">
        <v>17454</v>
      </c>
      <c r="R1106" s="410" t="s">
        <v>11368</v>
      </c>
      <c r="S1106" s="383"/>
      <c r="T1106" s="383"/>
      <c r="U1106" s="383"/>
      <c r="V1106" s="383"/>
      <c r="W1106" s="383"/>
      <c r="X1106" s="383"/>
      <c r="Y1106" s="411">
        <v>38341</v>
      </c>
      <c r="Z1106" s="410">
        <v>0</v>
      </c>
      <c r="AA1106" s="410">
        <v>59</v>
      </c>
      <c r="AB1106" s="383"/>
      <c r="AC1106" s="383"/>
      <c r="AD1106" s="383"/>
      <c r="AE1106" s="383"/>
      <c r="AF1106" s="410" t="s">
        <v>17245</v>
      </c>
      <c r="AG1106" s="410" t="s">
        <v>229</v>
      </c>
      <c r="AH1106" s="410">
        <v>323</v>
      </c>
      <c r="AI1106" s="410">
        <v>1755</v>
      </c>
      <c r="AJ1106" s="410">
        <v>2078</v>
      </c>
      <c r="AK1106" s="410">
        <v>7.66</v>
      </c>
      <c r="AL1106" s="412">
        <v>0.15543792107796001</v>
      </c>
      <c r="AM1106" s="127" t="s">
        <v>17433</v>
      </c>
      <c r="AN1106" s="383" t="s">
        <v>17434</v>
      </c>
      <c r="AO1106" s="383"/>
      <c r="AP1106" s="383"/>
      <c r="AQ1106" s="410" t="s">
        <v>17456</v>
      </c>
      <c r="AR1106" s="389"/>
    </row>
    <row r="1107" spans="1:44" ht="15.75" thickBot="1" x14ac:dyDescent="0.3">
      <c r="A1107" s="409" t="s">
        <v>17451</v>
      </c>
      <c r="B1107" s="410">
        <v>2323</v>
      </c>
      <c r="C1107" s="383"/>
      <c r="D1107" s="383"/>
      <c r="E1107" s="383"/>
      <c r="F1107" s="383"/>
      <c r="G1107" s="383"/>
      <c r="H1107" s="383"/>
      <c r="I1107" s="383"/>
      <c r="J1107" s="383"/>
      <c r="K1107" s="410" t="s">
        <v>17260</v>
      </c>
      <c r="L1107" s="410" t="s">
        <v>17452</v>
      </c>
      <c r="M1107" s="410" t="s">
        <v>17328</v>
      </c>
      <c r="N1107" s="383" t="s">
        <v>17453</v>
      </c>
      <c r="O1107" s="383"/>
      <c r="P1107" s="383"/>
      <c r="Q1107" s="410" t="s">
        <v>17454</v>
      </c>
      <c r="R1107" s="410" t="s">
        <v>11368</v>
      </c>
      <c r="S1107" s="383"/>
      <c r="T1107" s="383"/>
      <c r="U1107" s="383"/>
      <c r="V1107" s="383"/>
      <c r="W1107" s="383"/>
      <c r="X1107" s="383"/>
      <c r="Y1107" s="411">
        <v>38341</v>
      </c>
      <c r="Z1107" s="410">
        <v>0</v>
      </c>
      <c r="AA1107" s="410">
        <v>59</v>
      </c>
      <c r="AB1107" s="383"/>
      <c r="AC1107" s="383"/>
      <c r="AD1107" s="383"/>
      <c r="AE1107" s="383"/>
      <c r="AF1107" s="410" t="s">
        <v>17245</v>
      </c>
      <c r="AG1107" s="410" t="s">
        <v>229</v>
      </c>
      <c r="AH1107" s="410">
        <v>295</v>
      </c>
      <c r="AI1107" s="410">
        <v>1644</v>
      </c>
      <c r="AJ1107" s="410">
        <v>1939</v>
      </c>
      <c r="AK1107" s="410">
        <v>7.68</v>
      </c>
      <c r="AL1107" s="412">
        <v>0.152140278494069</v>
      </c>
      <c r="AM1107" s="127" t="s">
        <v>17433</v>
      </c>
      <c r="AN1107" s="383" t="s">
        <v>17434</v>
      </c>
      <c r="AO1107" s="383"/>
      <c r="AP1107" s="383"/>
      <c r="AQ1107" s="410" t="s">
        <v>17456</v>
      </c>
      <c r="AR1107" s="389"/>
    </row>
    <row r="1108" spans="1:44" ht="15.75" thickBot="1" x14ac:dyDescent="0.3">
      <c r="A1108" s="409" t="s">
        <v>17451</v>
      </c>
      <c r="B1108" s="410">
        <v>2323</v>
      </c>
      <c r="C1108" s="383"/>
      <c r="D1108" s="383"/>
      <c r="E1108" s="383"/>
      <c r="F1108" s="383"/>
      <c r="G1108" s="383"/>
      <c r="H1108" s="383"/>
      <c r="I1108" s="383"/>
      <c r="J1108" s="383"/>
      <c r="K1108" s="410" t="s">
        <v>17260</v>
      </c>
      <c r="L1108" s="410" t="s">
        <v>17452</v>
      </c>
      <c r="M1108" s="410" t="s">
        <v>17328</v>
      </c>
      <c r="N1108" s="383" t="s">
        <v>17453</v>
      </c>
      <c r="O1108" s="383"/>
      <c r="P1108" s="383"/>
      <c r="Q1108" s="410" t="s">
        <v>17454</v>
      </c>
      <c r="R1108" s="410" t="s">
        <v>11368</v>
      </c>
      <c r="S1108" s="383"/>
      <c r="T1108" s="383"/>
      <c r="U1108" s="383"/>
      <c r="V1108" s="383"/>
      <c r="W1108" s="383"/>
      <c r="X1108" s="383"/>
      <c r="Y1108" s="411">
        <v>38341</v>
      </c>
      <c r="Z1108" s="410">
        <v>0</v>
      </c>
      <c r="AA1108" s="410">
        <v>59</v>
      </c>
      <c r="AB1108" s="383"/>
      <c r="AC1108" s="383"/>
      <c r="AD1108" s="383"/>
      <c r="AE1108" s="383"/>
      <c r="AF1108" s="410" t="s">
        <v>17245</v>
      </c>
      <c r="AG1108" s="410" t="s">
        <v>229</v>
      </c>
      <c r="AH1108" s="410">
        <v>312</v>
      </c>
      <c r="AI1108" s="410">
        <v>1631</v>
      </c>
      <c r="AJ1108" s="410">
        <v>1943</v>
      </c>
      <c r="AK1108" s="410">
        <v>7.7</v>
      </c>
      <c r="AL1108" s="412">
        <v>0.16057642820380899</v>
      </c>
      <c r="AM1108" s="127" t="s">
        <v>17433</v>
      </c>
      <c r="AN1108" s="383" t="s">
        <v>17434</v>
      </c>
      <c r="AO1108" s="383"/>
      <c r="AP1108" s="383"/>
      <c r="AQ1108" s="410" t="s">
        <v>17456</v>
      </c>
      <c r="AR1108" s="389"/>
    </row>
    <row r="1109" spans="1:44" ht="15.75" thickBot="1" x14ac:dyDescent="0.3">
      <c r="A1109" s="409" t="s">
        <v>17451</v>
      </c>
      <c r="B1109" s="410">
        <v>2323</v>
      </c>
      <c r="C1109" s="383"/>
      <c r="D1109" s="383"/>
      <c r="E1109" s="383"/>
      <c r="F1109" s="383"/>
      <c r="G1109" s="383"/>
      <c r="H1109" s="383"/>
      <c r="I1109" s="383"/>
      <c r="J1109" s="383"/>
      <c r="K1109" s="410" t="s">
        <v>17260</v>
      </c>
      <c r="L1109" s="410" t="s">
        <v>17452</v>
      </c>
      <c r="M1109" s="410" t="s">
        <v>17328</v>
      </c>
      <c r="N1109" s="383" t="s">
        <v>17453</v>
      </c>
      <c r="O1109" s="383"/>
      <c r="P1109" s="383"/>
      <c r="Q1109" s="410" t="s">
        <v>17454</v>
      </c>
      <c r="R1109" s="410" t="s">
        <v>11368</v>
      </c>
      <c r="S1109" s="383"/>
      <c r="T1109" s="383"/>
      <c r="U1109" s="383"/>
      <c r="V1109" s="383"/>
      <c r="W1109" s="383"/>
      <c r="X1109" s="383"/>
      <c r="Y1109" s="411">
        <v>38341</v>
      </c>
      <c r="Z1109" s="410">
        <v>0</v>
      </c>
      <c r="AA1109" s="410">
        <v>59</v>
      </c>
      <c r="AB1109" s="383"/>
      <c r="AC1109" s="383"/>
      <c r="AD1109" s="383"/>
      <c r="AE1109" s="383"/>
      <c r="AF1109" s="410" t="s">
        <v>17245</v>
      </c>
      <c r="AG1109" s="410" t="s">
        <v>229</v>
      </c>
      <c r="AH1109" s="410">
        <v>319</v>
      </c>
      <c r="AI1109" s="410">
        <v>1646</v>
      </c>
      <c r="AJ1109" s="410">
        <v>1965</v>
      </c>
      <c r="AK1109" s="410">
        <v>7.75</v>
      </c>
      <c r="AL1109" s="412">
        <v>0.16234096692111999</v>
      </c>
      <c r="AM1109" s="127" t="s">
        <v>17433</v>
      </c>
      <c r="AN1109" s="383" t="s">
        <v>17434</v>
      </c>
      <c r="AO1109" s="383"/>
      <c r="AP1109" s="383"/>
      <c r="AQ1109" s="410" t="s">
        <v>17456</v>
      </c>
      <c r="AR1109" s="389"/>
    </row>
    <row r="1110" spans="1:44" ht="15.75" thickBot="1" x14ac:dyDescent="0.3">
      <c r="A1110" s="409" t="s">
        <v>17451</v>
      </c>
      <c r="B1110" s="410">
        <v>2323</v>
      </c>
      <c r="C1110" s="383"/>
      <c r="D1110" s="383"/>
      <c r="E1110" s="383"/>
      <c r="F1110" s="383"/>
      <c r="G1110" s="383"/>
      <c r="H1110" s="383"/>
      <c r="I1110" s="383"/>
      <c r="J1110" s="383"/>
      <c r="K1110" s="410" t="s">
        <v>17260</v>
      </c>
      <c r="L1110" s="410" t="s">
        <v>17452</v>
      </c>
      <c r="M1110" s="410" t="s">
        <v>17328</v>
      </c>
      <c r="N1110" s="383" t="s">
        <v>17453</v>
      </c>
      <c r="O1110" s="383"/>
      <c r="P1110" s="383"/>
      <c r="Q1110" s="410" t="s">
        <v>17454</v>
      </c>
      <c r="R1110" s="410" t="s">
        <v>11368</v>
      </c>
      <c r="S1110" s="383"/>
      <c r="T1110" s="383"/>
      <c r="U1110" s="383"/>
      <c r="V1110" s="383"/>
      <c r="W1110" s="383"/>
      <c r="X1110" s="383"/>
      <c r="Y1110" s="411">
        <v>38341</v>
      </c>
      <c r="Z1110" s="410">
        <v>0</v>
      </c>
      <c r="AA1110" s="410">
        <v>59</v>
      </c>
      <c r="AB1110" s="383"/>
      <c r="AC1110" s="383"/>
      <c r="AD1110" s="383"/>
      <c r="AE1110" s="383"/>
      <c r="AF1110" s="410" t="s">
        <v>17245</v>
      </c>
      <c r="AG1110" s="410" t="s">
        <v>229</v>
      </c>
      <c r="AH1110" s="410">
        <v>346</v>
      </c>
      <c r="AI1110" s="410">
        <v>1798</v>
      </c>
      <c r="AJ1110" s="410">
        <v>2144</v>
      </c>
      <c r="AK1110" s="410">
        <v>7.75</v>
      </c>
      <c r="AL1110" s="412">
        <v>0.16138059701492499</v>
      </c>
      <c r="AM1110" s="127" t="s">
        <v>17433</v>
      </c>
      <c r="AN1110" s="383" t="s">
        <v>17434</v>
      </c>
      <c r="AO1110" s="383"/>
      <c r="AP1110" s="383"/>
      <c r="AQ1110" s="410" t="s">
        <v>17456</v>
      </c>
      <c r="AR1110" s="389"/>
    </row>
    <row r="1111" spans="1:44" ht="15.75" thickBot="1" x14ac:dyDescent="0.3">
      <c r="A1111" s="409" t="s">
        <v>17451</v>
      </c>
      <c r="B1111" s="410">
        <v>2323</v>
      </c>
      <c r="C1111" s="383"/>
      <c r="D1111" s="383"/>
      <c r="E1111" s="383"/>
      <c r="F1111" s="383"/>
      <c r="G1111" s="383"/>
      <c r="H1111" s="383"/>
      <c r="I1111" s="383"/>
      <c r="J1111" s="383"/>
      <c r="K1111" s="410" t="s">
        <v>17260</v>
      </c>
      <c r="L1111" s="410" t="s">
        <v>17452</v>
      </c>
      <c r="M1111" s="410" t="s">
        <v>17328</v>
      </c>
      <c r="N1111" s="383" t="s">
        <v>17453</v>
      </c>
      <c r="O1111" s="383"/>
      <c r="P1111" s="383"/>
      <c r="Q1111" s="410" t="s">
        <v>17454</v>
      </c>
      <c r="R1111" s="410" t="s">
        <v>11368</v>
      </c>
      <c r="S1111" s="383"/>
      <c r="T1111" s="383"/>
      <c r="U1111" s="383"/>
      <c r="V1111" s="383"/>
      <c r="W1111" s="383"/>
      <c r="X1111" s="383"/>
      <c r="Y1111" s="411">
        <v>38341</v>
      </c>
      <c r="Z1111" s="410">
        <v>0</v>
      </c>
      <c r="AA1111" s="410">
        <v>59</v>
      </c>
      <c r="AB1111" s="383"/>
      <c r="AC1111" s="383"/>
      <c r="AD1111" s="383"/>
      <c r="AE1111" s="383"/>
      <c r="AF1111" s="410" t="s">
        <v>17245</v>
      </c>
      <c r="AG1111" s="410" t="s">
        <v>229</v>
      </c>
      <c r="AH1111" s="410">
        <v>299</v>
      </c>
      <c r="AI1111" s="410">
        <v>1638</v>
      </c>
      <c r="AJ1111" s="410">
        <v>1937</v>
      </c>
      <c r="AK1111" s="410">
        <v>7.79</v>
      </c>
      <c r="AL1111" s="412">
        <v>0.15436241610738299</v>
      </c>
      <c r="AM1111" s="127" t="s">
        <v>17433</v>
      </c>
      <c r="AN1111" s="383" t="s">
        <v>17434</v>
      </c>
      <c r="AO1111" s="383"/>
      <c r="AP1111" s="383"/>
      <c r="AQ1111" s="410" t="s">
        <v>17456</v>
      </c>
      <c r="AR1111" s="389"/>
    </row>
    <row r="1112" spans="1:44" ht="15.75" thickBot="1" x14ac:dyDescent="0.3">
      <c r="A1112" s="409" t="s">
        <v>17451</v>
      </c>
      <c r="B1112" s="410">
        <v>2323</v>
      </c>
      <c r="C1112" s="383"/>
      <c r="D1112" s="383"/>
      <c r="E1112" s="383"/>
      <c r="F1112" s="383"/>
      <c r="G1112" s="383"/>
      <c r="H1112" s="383"/>
      <c r="I1112" s="383"/>
      <c r="J1112" s="383"/>
      <c r="K1112" s="410" t="s">
        <v>17260</v>
      </c>
      <c r="L1112" s="410" t="s">
        <v>17452</v>
      </c>
      <c r="M1112" s="410" t="s">
        <v>17328</v>
      </c>
      <c r="N1112" s="383" t="s">
        <v>17453</v>
      </c>
      <c r="O1112" s="383"/>
      <c r="P1112" s="383"/>
      <c r="Q1112" s="410" t="s">
        <v>17454</v>
      </c>
      <c r="R1112" s="410" t="s">
        <v>11368</v>
      </c>
      <c r="S1112" s="383"/>
      <c r="T1112" s="383"/>
      <c r="U1112" s="383"/>
      <c r="V1112" s="383"/>
      <c r="W1112" s="383"/>
      <c r="X1112" s="383"/>
      <c r="Y1112" s="411">
        <v>38341</v>
      </c>
      <c r="Z1112" s="410">
        <v>0</v>
      </c>
      <c r="AA1112" s="410">
        <v>59</v>
      </c>
      <c r="AB1112" s="383"/>
      <c r="AC1112" s="383"/>
      <c r="AD1112" s="383"/>
      <c r="AE1112" s="383"/>
      <c r="AF1112" s="410" t="s">
        <v>17245</v>
      </c>
      <c r="AG1112" s="410" t="s">
        <v>229</v>
      </c>
      <c r="AH1112" s="410">
        <v>321</v>
      </c>
      <c r="AI1112" s="410">
        <v>1634</v>
      </c>
      <c r="AJ1112" s="410">
        <v>1955</v>
      </c>
      <c r="AK1112" s="410">
        <v>7.79</v>
      </c>
      <c r="AL1112" s="412">
        <v>0.164194373401535</v>
      </c>
      <c r="AM1112" s="127" t="s">
        <v>17433</v>
      </c>
      <c r="AN1112" s="383" t="s">
        <v>17434</v>
      </c>
      <c r="AO1112" s="383"/>
      <c r="AP1112" s="383"/>
      <c r="AQ1112" s="410" t="s">
        <v>17456</v>
      </c>
      <c r="AR1112" s="389"/>
    </row>
    <row r="1113" spans="1:44" ht="15.75" thickBot="1" x14ac:dyDescent="0.3">
      <c r="A1113" s="409" t="s">
        <v>17451</v>
      </c>
      <c r="B1113" s="410">
        <v>2323</v>
      </c>
      <c r="C1113" s="383"/>
      <c r="D1113" s="383"/>
      <c r="E1113" s="383"/>
      <c r="F1113" s="383"/>
      <c r="G1113" s="383"/>
      <c r="H1113" s="383"/>
      <c r="I1113" s="383"/>
      <c r="J1113" s="383"/>
      <c r="K1113" s="410" t="s">
        <v>17260</v>
      </c>
      <c r="L1113" s="410" t="s">
        <v>17452</v>
      </c>
      <c r="M1113" s="410" t="s">
        <v>17328</v>
      </c>
      <c r="N1113" s="383" t="s">
        <v>17453</v>
      </c>
      <c r="O1113" s="383"/>
      <c r="P1113" s="383"/>
      <c r="Q1113" s="410" t="s">
        <v>17454</v>
      </c>
      <c r="R1113" s="410" t="s">
        <v>11368</v>
      </c>
      <c r="S1113" s="383"/>
      <c r="T1113" s="383"/>
      <c r="U1113" s="383"/>
      <c r="V1113" s="383"/>
      <c r="W1113" s="383"/>
      <c r="X1113" s="383"/>
      <c r="Y1113" s="411">
        <v>38341</v>
      </c>
      <c r="Z1113" s="410">
        <v>0</v>
      </c>
      <c r="AA1113" s="410">
        <v>59</v>
      </c>
      <c r="AB1113" s="383"/>
      <c r="AC1113" s="383"/>
      <c r="AD1113" s="383"/>
      <c r="AE1113" s="383"/>
      <c r="AF1113" s="410" t="s">
        <v>17245</v>
      </c>
      <c r="AG1113" s="410" t="s">
        <v>229</v>
      </c>
      <c r="AH1113" s="410">
        <v>342</v>
      </c>
      <c r="AI1113" s="410">
        <v>1708</v>
      </c>
      <c r="AJ1113" s="410">
        <v>2050</v>
      </c>
      <c r="AK1113" s="410">
        <v>7.81</v>
      </c>
      <c r="AL1113" s="412">
        <v>0.16682926829268299</v>
      </c>
      <c r="AM1113" s="127" t="s">
        <v>17433</v>
      </c>
      <c r="AN1113" s="383" t="s">
        <v>17434</v>
      </c>
      <c r="AO1113" s="383"/>
      <c r="AP1113" s="383"/>
      <c r="AQ1113" s="410" t="s">
        <v>17456</v>
      </c>
      <c r="AR1113" s="389"/>
    </row>
    <row r="1114" spans="1:44" ht="15.75" thickBot="1" x14ac:dyDescent="0.3">
      <c r="A1114" s="409" t="s">
        <v>17451</v>
      </c>
      <c r="B1114" s="410">
        <v>2323</v>
      </c>
      <c r="C1114" s="383"/>
      <c r="D1114" s="383"/>
      <c r="E1114" s="383"/>
      <c r="F1114" s="383"/>
      <c r="G1114" s="383"/>
      <c r="H1114" s="383"/>
      <c r="I1114" s="383"/>
      <c r="J1114" s="383"/>
      <c r="K1114" s="410" t="s">
        <v>17260</v>
      </c>
      <c r="L1114" s="410" t="s">
        <v>17452</v>
      </c>
      <c r="M1114" s="410" t="s">
        <v>17328</v>
      </c>
      <c r="N1114" s="383" t="s">
        <v>17453</v>
      </c>
      <c r="O1114" s="383"/>
      <c r="P1114" s="383"/>
      <c r="Q1114" s="410" t="s">
        <v>17454</v>
      </c>
      <c r="R1114" s="410" t="s">
        <v>11368</v>
      </c>
      <c r="S1114" s="383"/>
      <c r="T1114" s="383"/>
      <c r="U1114" s="383"/>
      <c r="V1114" s="383"/>
      <c r="W1114" s="383"/>
      <c r="X1114" s="383"/>
      <c r="Y1114" s="411">
        <v>38341</v>
      </c>
      <c r="Z1114" s="410">
        <v>0</v>
      </c>
      <c r="AA1114" s="410">
        <v>59</v>
      </c>
      <c r="AB1114" s="383"/>
      <c r="AC1114" s="383"/>
      <c r="AD1114" s="383"/>
      <c r="AE1114" s="383"/>
      <c r="AF1114" s="410" t="s">
        <v>17245</v>
      </c>
      <c r="AG1114" s="410" t="s">
        <v>229</v>
      </c>
      <c r="AH1114" s="410">
        <v>320</v>
      </c>
      <c r="AI1114" s="410">
        <v>1624</v>
      </c>
      <c r="AJ1114" s="410">
        <v>1944</v>
      </c>
      <c r="AK1114" s="410">
        <v>7.82</v>
      </c>
      <c r="AL1114" s="412">
        <v>0.164609053497942</v>
      </c>
      <c r="AM1114" s="127" t="s">
        <v>17433</v>
      </c>
      <c r="AN1114" s="383" t="s">
        <v>17434</v>
      </c>
      <c r="AO1114" s="383"/>
      <c r="AP1114" s="383"/>
      <c r="AQ1114" s="410" t="s">
        <v>17456</v>
      </c>
      <c r="AR1114" s="389"/>
    </row>
    <row r="1115" spans="1:44" ht="15.75" thickBot="1" x14ac:dyDescent="0.3">
      <c r="A1115" s="409" t="s">
        <v>17451</v>
      </c>
      <c r="B1115" s="410">
        <v>2323</v>
      </c>
      <c r="C1115" s="383"/>
      <c r="D1115" s="383"/>
      <c r="E1115" s="383"/>
      <c r="F1115" s="383"/>
      <c r="G1115" s="383"/>
      <c r="H1115" s="383"/>
      <c r="I1115" s="383"/>
      <c r="J1115" s="383"/>
      <c r="K1115" s="410" t="s">
        <v>17260</v>
      </c>
      <c r="L1115" s="410" t="s">
        <v>17452</v>
      </c>
      <c r="M1115" s="410" t="s">
        <v>17328</v>
      </c>
      <c r="N1115" s="383" t="s">
        <v>17453</v>
      </c>
      <c r="O1115" s="383"/>
      <c r="P1115" s="383"/>
      <c r="Q1115" s="410" t="s">
        <v>17454</v>
      </c>
      <c r="R1115" s="410" t="s">
        <v>11368</v>
      </c>
      <c r="S1115" s="383"/>
      <c r="T1115" s="383"/>
      <c r="U1115" s="383"/>
      <c r="V1115" s="383"/>
      <c r="W1115" s="383"/>
      <c r="X1115" s="383"/>
      <c r="Y1115" s="411">
        <v>38341</v>
      </c>
      <c r="Z1115" s="410">
        <v>0</v>
      </c>
      <c r="AA1115" s="410">
        <v>59</v>
      </c>
      <c r="AB1115" s="383"/>
      <c r="AC1115" s="383"/>
      <c r="AD1115" s="383"/>
      <c r="AE1115" s="383"/>
      <c r="AF1115" s="410" t="s">
        <v>17245</v>
      </c>
      <c r="AG1115" s="410" t="s">
        <v>229</v>
      </c>
      <c r="AH1115" s="410">
        <v>305</v>
      </c>
      <c r="AI1115" s="410">
        <v>1625</v>
      </c>
      <c r="AJ1115" s="410">
        <v>1930</v>
      </c>
      <c r="AK1115" s="410">
        <v>7.85</v>
      </c>
      <c r="AL1115" s="412">
        <v>0.158031088082902</v>
      </c>
      <c r="AM1115" s="127" t="s">
        <v>17433</v>
      </c>
      <c r="AN1115" s="383" t="s">
        <v>17434</v>
      </c>
      <c r="AO1115" s="383"/>
      <c r="AP1115" s="383"/>
      <c r="AQ1115" s="410" t="s">
        <v>17456</v>
      </c>
      <c r="AR1115" s="389"/>
    </row>
    <row r="1116" spans="1:44" ht="15.75" thickBot="1" x14ac:dyDescent="0.3">
      <c r="A1116" s="409" t="s">
        <v>17451</v>
      </c>
      <c r="B1116" s="410">
        <v>2323</v>
      </c>
      <c r="C1116" s="383"/>
      <c r="D1116" s="383"/>
      <c r="E1116" s="383"/>
      <c r="F1116" s="383"/>
      <c r="G1116" s="383"/>
      <c r="H1116" s="383"/>
      <c r="I1116" s="383"/>
      <c r="J1116" s="383"/>
      <c r="K1116" s="410" t="s">
        <v>17260</v>
      </c>
      <c r="L1116" s="410" t="s">
        <v>17452</v>
      </c>
      <c r="M1116" s="410" t="s">
        <v>17328</v>
      </c>
      <c r="N1116" s="383" t="s">
        <v>17453</v>
      </c>
      <c r="O1116" s="383"/>
      <c r="P1116" s="383"/>
      <c r="Q1116" s="410" t="s">
        <v>17454</v>
      </c>
      <c r="R1116" s="410" t="s">
        <v>11368</v>
      </c>
      <c r="S1116" s="383"/>
      <c r="T1116" s="383"/>
      <c r="U1116" s="383"/>
      <c r="V1116" s="383"/>
      <c r="W1116" s="383"/>
      <c r="X1116" s="383"/>
      <c r="Y1116" s="411">
        <v>38341</v>
      </c>
      <c r="Z1116" s="410">
        <v>0</v>
      </c>
      <c r="AA1116" s="410">
        <v>59</v>
      </c>
      <c r="AB1116" s="383"/>
      <c r="AC1116" s="383"/>
      <c r="AD1116" s="383"/>
      <c r="AE1116" s="383"/>
      <c r="AF1116" s="410" t="s">
        <v>17245</v>
      </c>
      <c r="AG1116" s="410" t="s">
        <v>229</v>
      </c>
      <c r="AH1116" s="410">
        <v>320</v>
      </c>
      <c r="AI1116" s="410">
        <v>1674</v>
      </c>
      <c r="AJ1116" s="410">
        <v>1994</v>
      </c>
      <c r="AK1116" s="410">
        <v>7.85</v>
      </c>
      <c r="AL1116" s="412">
        <v>0.16048144433299899</v>
      </c>
      <c r="AM1116" s="127" t="s">
        <v>17433</v>
      </c>
      <c r="AN1116" s="383" t="s">
        <v>17434</v>
      </c>
      <c r="AO1116" s="383"/>
      <c r="AP1116" s="383"/>
      <c r="AQ1116" s="410" t="s">
        <v>17456</v>
      </c>
      <c r="AR1116" s="389"/>
    </row>
    <row r="1117" spans="1:44" ht="15.75" thickBot="1" x14ac:dyDescent="0.3">
      <c r="A1117" s="409" t="s">
        <v>17451</v>
      </c>
      <c r="B1117" s="410">
        <v>2323</v>
      </c>
      <c r="C1117" s="383"/>
      <c r="D1117" s="383"/>
      <c r="E1117" s="383"/>
      <c r="F1117" s="383"/>
      <c r="G1117" s="383"/>
      <c r="H1117" s="383"/>
      <c r="I1117" s="383"/>
      <c r="J1117" s="383"/>
      <c r="K1117" s="410" t="s">
        <v>17260</v>
      </c>
      <c r="L1117" s="410" t="s">
        <v>17452</v>
      </c>
      <c r="M1117" s="410" t="s">
        <v>17328</v>
      </c>
      <c r="N1117" s="383" t="s">
        <v>17453</v>
      </c>
      <c r="O1117" s="383"/>
      <c r="P1117" s="383"/>
      <c r="Q1117" s="410" t="s">
        <v>17454</v>
      </c>
      <c r="R1117" s="410" t="s">
        <v>11368</v>
      </c>
      <c r="S1117" s="383"/>
      <c r="T1117" s="383"/>
      <c r="U1117" s="383"/>
      <c r="V1117" s="383"/>
      <c r="W1117" s="383"/>
      <c r="X1117" s="383"/>
      <c r="Y1117" s="411">
        <v>38341</v>
      </c>
      <c r="Z1117" s="410">
        <v>0</v>
      </c>
      <c r="AA1117" s="410">
        <v>59</v>
      </c>
      <c r="AB1117" s="383"/>
      <c r="AC1117" s="383"/>
      <c r="AD1117" s="383"/>
      <c r="AE1117" s="383"/>
      <c r="AF1117" s="410" t="s">
        <v>17245</v>
      </c>
      <c r="AG1117" s="410" t="s">
        <v>229</v>
      </c>
      <c r="AH1117" s="410">
        <v>349</v>
      </c>
      <c r="AI1117" s="410">
        <v>1724</v>
      </c>
      <c r="AJ1117" s="410">
        <v>2073</v>
      </c>
      <c r="AK1117" s="410">
        <v>7.86</v>
      </c>
      <c r="AL1117" s="412">
        <v>0.168355041003377</v>
      </c>
      <c r="AM1117" s="127" t="s">
        <v>17433</v>
      </c>
      <c r="AN1117" s="383" t="s">
        <v>17434</v>
      </c>
      <c r="AO1117" s="383"/>
      <c r="AP1117" s="383"/>
      <c r="AQ1117" s="410" t="s">
        <v>17456</v>
      </c>
      <c r="AR1117" s="389"/>
    </row>
    <row r="1118" spans="1:44" ht="15.75" thickBot="1" x14ac:dyDescent="0.3">
      <c r="A1118" s="409" t="s">
        <v>17451</v>
      </c>
      <c r="B1118" s="410">
        <v>2323</v>
      </c>
      <c r="C1118" s="383"/>
      <c r="D1118" s="383"/>
      <c r="E1118" s="383"/>
      <c r="F1118" s="383"/>
      <c r="G1118" s="383"/>
      <c r="H1118" s="383"/>
      <c r="I1118" s="383"/>
      <c r="J1118" s="383"/>
      <c r="K1118" s="410" t="s">
        <v>17260</v>
      </c>
      <c r="L1118" s="410" t="s">
        <v>17452</v>
      </c>
      <c r="M1118" s="410" t="s">
        <v>17328</v>
      </c>
      <c r="N1118" s="383" t="s">
        <v>17453</v>
      </c>
      <c r="O1118" s="383"/>
      <c r="P1118" s="383"/>
      <c r="Q1118" s="410" t="s">
        <v>17454</v>
      </c>
      <c r="R1118" s="410" t="s">
        <v>11368</v>
      </c>
      <c r="S1118" s="383"/>
      <c r="T1118" s="383"/>
      <c r="U1118" s="383"/>
      <c r="V1118" s="383"/>
      <c r="W1118" s="383"/>
      <c r="X1118" s="383"/>
      <c r="Y1118" s="411">
        <v>38341</v>
      </c>
      <c r="Z1118" s="410">
        <v>0</v>
      </c>
      <c r="AA1118" s="410">
        <v>59</v>
      </c>
      <c r="AB1118" s="383"/>
      <c r="AC1118" s="383"/>
      <c r="AD1118" s="383"/>
      <c r="AE1118" s="383"/>
      <c r="AF1118" s="410" t="s">
        <v>17245</v>
      </c>
      <c r="AG1118" s="410" t="s">
        <v>229</v>
      </c>
      <c r="AH1118" s="410">
        <v>341</v>
      </c>
      <c r="AI1118" s="410">
        <v>1757</v>
      </c>
      <c r="AJ1118" s="410">
        <v>2098</v>
      </c>
      <c r="AK1118" s="410">
        <v>7.87</v>
      </c>
      <c r="AL1118" s="412">
        <v>0.162535748331745</v>
      </c>
      <c r="AM1118" s="127" t="s">
        <v>17433</v>
      </c>
      <c r="AN1118" s="383" t="s">
        <v>17434</v>
      </c>
      <c r="AO1118" s="383"/>
      <c r="AP1118" s="383"/>
      <c r="AQ1118" s="410" t="s">
        <v>17456</v>
      </c>
      <c r="AR1118" s="389"/>
    </row>
    <row r="1119" spans="1:44" ht="15.75" thickBot="1" x14ac:dyDescent="0.3">
      <c r="A1119" s="409" t="s">
        <v>17451</v>
      </c>
      <c r="B1119" s="410">
        <v>2323</v>
      </c>
      <c r="C1119" s="383"/>
      <c r="D1119" s="383"/>
      <c r="E1119" s="383"/>
      <c r="F1119" s="383"/>
      <c r="G1119" s="383"/>
      <c r="H1119" s="383"/>
      <c r="I1119" s="383"/>
      <c r="J1119" s="383"/>
      <c r="K1119" s="410" t="s">
        <v>17260</v>
      </c>
      <c r="L1119" s="410" t="s">
        <v>17452</v>
      </c>
      <c r="M1119" s="410" t="s">
        <v>17328</v>
      </c>
      <c r="N1119" s="383" t="s">
        <v>17453</v>
      </c>
      <c r="O1119" s="383"/>
      <c r="P1119" s="383"/>
      <c r="Q1119" s="410" t="s">
        <v>17454</v>
      </c>
      <c r="R1119" s="410" t="s">
        <v>11368</v>
      </c>
      <c r="S1119" s="383"/>
      <c r="T1119" s="383"/>
      <c r="U1119" s="383"/>
      <c r="V1119" s="383"/>
      <c r="W1119" s="383"/>
      <c r="X1119" s="383"/>
      <c r="Y1119" s="411">
        <v>38341</v>
      </c>
      <c r="Z1119" s="410">
        <v>0</v>
      </c>
      <c r="AA1119" s="410">
        <v>59</v>
      </c>
      <c r="AB1119" s="383"/>
      <c r="AC1119" s="383"/>
      <c r="AD1119" s="383"/>
      <c r="AE1119" s="383"/>
      <c r="AF1119" s="410" t="s">
        <v>17245</v>
      </c>
      <c r="AG1119" s="410" t="s">
        <v>229</v>
      </c>
      <c r="AH1119" s="410">
        <v>346</v>
      </c>
      <c r="AI1119" s="410">
        <v>1729</v>
      </c>
      <c r="AJ1119" s="410">
        <v>2075</v>
      </c>
      <c r="AK1119" s="410">
        <v>7.88</v>
      </c>
      <c r="AL1119" s="412">
        <v>0.16674698795180701</v>
      </c>
      <c r="AM1119" s="127" t="s">
        <v>17433</v>
      </c>
      <c r="AN1119" s="383" t="s">
        <v>17434</v>
      </c>
      <c r="AO1119" s="383"/>
      <c r="AP1119" s="383"/>
      <c r="AQ1119" s="410" t="s">
        <v>17456</v>
      </c>
      <c r="AR1119" s="389"/>
    </row>
    <row r="1120" spans="1:44" ht="15.75" thickBot="1" x14ac:dyDescent="0.3">
      <c r="A1120" s="409" t="s">
        <v>17451</v>
      </c>
      <c r="B1120" s="410">
        <v>2323</v>
      </c>
      <c r="C1120" s="383"/>
      <c r="D1120" s="383"/>
      <c r="E1120" s="383"/>
      <c r="F1120" s="383"/>
      <c r="G1120" s="383"/>
      <c r="H1120" s="383"/>
      <c r="I1120" s="383"/>
      <c r="J1120" s="383"/>
      <c r="K1120" s="410" t="s">
        <v>17260</v>
      </c>
      <c r="L1120" s="410" t="s">
        <v>17452</v>
      </c>
      <c r="M1120" s="410" t="s">
        <v>17328</v>
      </c>
      <c r="N1120" s="383" t="s">
        <v>17453</v>
      </c>
      <c r="O1120" s="383"/>
      <c r="P1120" s="383"/>
      <c r="Q1120" s="410" t="s">
        <v>17454</v>
      </c>
      <c r="R1120" s="410" t="s">
        <v>11368</v>
      </c>
      <c r="S1120" s="383"/>
      <c r="T1120" s="383"/>
      <c r="U1120" s="383"/>
      <c r="V1120" s="383"/>
      <c r="W1120" s="383"/>
      <c r="X1120" s="383"/>
      <c r="Y1120" s="411">
        <v>38341</v>
      </c>
      <c r="Z1120" s="410">
        <v>0</v>
      </c>
      <c r="AA1120" s="410">
        <v>59</v>
      </c>
      <c r="AB1120" s="383"/>
      <c r="AC1120" s="383"/>
      <c r="AD1120" s="383"/>
      <c r="AE1120" s="383"/>
      <c r="AF1120" s="410" t="s">
        <v>17245</v>
      </c>
      <c r="AG1120" s="410" t="s">
        <v>229</v>
      </c>
      <c r="AH1120" s="410">
        <v>291</v>
      </c>
      <c r="AI1120" s="410">
        <v>1601</v>
      </c>
      <c r="AJ1120" s="410">
        <v>1892</v>
      </c>
      <c r="AK1120" s="410">
        <v>7.92</v>
      </c>
      <c r="AL1120" s="412">
        <v>0.153805496828753</v>
      </c>
      <c r="AM1120" s="127" t="s">
        <v>17433</v>
      </c>
      <c r="AN1120" s="383" t="s">
        <v>17434</v>
      </c>
      <c r="AO1120" s="383"/>
      <c r="AP1120" s="383"/>
      <c r="AQ1120" s="410" t="s">
        <v>17456</v>
      </c>
      <c r="AR1120" s="389"/>
    </row>
    <row r="1121" spans="1:44" ht="15.75" thickBot="1" x14ac:dyDescent="0.3">
      <c r="A1121" s="409" t="s">
        <v>17451</v>
      </c>
      <c r="B1121" s="410">
        <v>2323</v>
      </c>
      <c r="C1121" s="383"/>
      <c r="D1121" s="383"/>
      <c r="E1121" s="383"/>
      <c r="F1121" s="383"/>
      <c r="G1121" s="383"/>
      <c r="H1121" s="383"/>
      <c r="I1121" s="383"/>
      <c r="J1121" s="383"/>
      <c r="K1121" s="410" t="s">
        <v>17260</v>
      </c>
      <c r="L1121" s="410" t="s">
        <v>17452</v>
      </c>
      <c r="M1121" s="410" t="s">
        <v>17328</v>
      </c>
      <c r="N1121" s="383" t="s">
        <v>17453</v>
      </c>
      <c r="O1121" s="383"/>
      <c r="P1121" s="383"/>
      <c r="Q1121" s="410" t="s">
        <v>17454</v>
      </c>
      <c r="R1121" s="410" t="s">
        <v>11368</v>
      </c>
      <c r="S1121" s="383"/>
      <c r="T1121" s="383"/>
      <c r="U1121" s="383"/>
      <c r="V1121" s="383"/>
      <c r="W1121" s="383"/>
      <c r="X1121" s="383"/>
      <c r="Y1121" s="411">
        <v>38341</v>
      </c>
      <c r="Z1121" s="410">
        <v>0</v>
      </c>
      <c r="AA1121" s="410">
        <v>59</v>
      </c>
      <c r="AB1121" s="383"/>
      <c r="AC1121" s="383"/>
      <c r="AD1121" s="383"/>
      <c r="AE1121" s="383"/>
      <c r="AF1121" s="410" t="s">
        <v>17245</v>
      </c>
      <c r="AG1121" s="410" t="s">
        <v>229</v>
      </c>
      <c r="AH1121" s="410">
        <v>345</v>
      </c>
      <c r="AI1121" s="410">
        <v>1785</v>
      </c>
      <c r="AJ1121" s="410">
        <v>2130</v>
      </c>
      <c r="AK1121" s="410">
        <v>7.96</v>
      </c>
      <c r="AL1121" s="412">
        <v>0.161971830985915</v>
      </c>
      <c r="AM1121" s="127" t="s">
        <v>17433</v>
      </c>
      <c r="AN1121" s="383" t="s">
        <v>17434</v>
      </c>
      <c r="AO1121" s="383"/>
      <c r="AP1121" s="383"/>
      <c r="AQ1121" s="410" t="s">
        <v>17456</v>
      </c>
      <c r="AR1121" s="389"/>
    </row>
    <row r="1122" spans="1:44" ht="15.75" thickBot="1" x14ac:dyDescent="0.3">
      <c r="A1122" s="409" t="s">
        <v>17451</v>
      </c>
      <c r="B1122" s="410">
        <v>2323</v>
      </c>
      <c r="C1122" s="383"/>
      <c r="D1122" s="383"/>
      <c r="E1122" s="383"/>
      <c r="F1122" s="383"/>
      <c r="G1122" s="383"/>
      <c r="H1122" s="383"/>
      <c r="I1122" s="383"/>
      <c r="J1122" s="383"/>
      <c r="K1122" s="410" t="s">
        <v>17260</v>
      </c>
      <c r="L1122" s="410" t="s">
        <v>17452</v>
      </c>
      <c r="M1122" s="410" t="s">
        <v>17328</v>
      </c>
      <c r="N1122" s="383" t="s">
        <v>17453</v>
      </c>
      <c r="O1122" s="383"/>
      <c r="P1122" s="383"/>
      <c r="Q1122" s="410" t="s">
        <v>17454</v>
      </c>
      <c r="R1122" s="410" t="s">
        <v>11368</v>
      </c>
      <c r="S1122" s="383"/>
      <c r="T1122" s="383"/>
      <c r="U1122" s="383"/>
      <c r="V1122" s="383"/>
      <c r="W1122" s="383"/>
      <c r="X1122" s="383"/>
      <c r="Y1122" s="411">
        <v>38341</v>
      </c>
      <c r="Z1122" s="410">
        <v>0</v>
      </c>
      <c r="AA1122" s="410">
        <v>59</v>
      </c>
      <c r="AB1122" s="383"/>
      <c r="AC1122" s="383"/>
      <c r="AD1122" s="383"/>
      <c r="AE1122" s="383"/>
      <c r="AF1122" s="410" t="s">
        <v>17245</v>
      </c>
      <c r="AG1122" s="410" t="s">
        <v>229</v>
      </c>
      <c r="AH1122" s="410">
        <v>298</v>
      </c>
      <c r="AI1122" s="410">
        <v>1602</v>
      </c>
      <c r="AJ1122" s="410">
        <v>1900</v>
      </c>
      <c r="AK1122" s="410">
        <v>8</v>
      </c>
      <c r="AL1122" s="412">
        <v>0.156842105263158</v>
      </c>
      <c r="AM1122" s="127" t="s">
        <v>17433</v>
      </c>
      <c r="AN1122" s="383" t="s">
        <v>17434</v>
      </c>
      <c r="AO1122" s="383"/>
      <c r="AP1122" s="383"/>
      <c r="AQ1122" s="410" t="s">
        <v>17456</v>
      </c>
      <c r="AR1122" s="389"/>
    </row>
    <row r="1123" spans="1:44" ht="15.75" thickBot="1" x14ac:dyDescent="0.3">
      <c r="A1123" s="409" t="s">
        <v>17451</v>
      </c>
      <c r="B1123" s="410">
        <v>2323</v>
      </c>
      <c r="C1123" s="383"/>
      <c r="D1123" s="383"/>
      <c r="E1123" s="383"/>
      <c r="F1123" s="383"/>
      <c r="G1123" s="383"/>
      <c r="H1123" s="383"/>
      <c r="I1123" s="383"/>
      <c r="J1123" s="383"/>
      <c r="K1123" s="410" t="s">
        <v>17260</v>
      </c>
      <c r="L1123" s="410" t="s">
        <v>17452</v>
      </c>
      <c r="M1123" s="410" t="s">
        <v>17328</v>
      </c>
      <c r="N1123" s="383" t="s">
        <v>17453</v>
      </c>
      <c r="O1123" s="383"/>
      <c r="P1123" s="383"/>
      <c r="Q1123" s="410" t="s">
        <v>17454</v>
      </c>
      <c r="R1123" s="410" t="s">
        <v>11368</v>
      </c>
      <c r="S1123" s="383"/>
      <c r="T1123" s="383"/>
      <c r="U1123" s="383"/>
      <c r="V1123" s="383"/>
      <c r="W1123" s="383"/>
      <c r="X1123" s="383"/>
      <c r="Y1123" s="411">
        <v>38341</v>
      </c>
      <c r="Z1123" s="410">
        <v>0</v>
      </c>
      <c r="AA1123" s="410">
        <v>59</v>
      </c>
      <c r="AB1123" s="383"/>
      <c r="AC1123" s="383"/>
      <c r="AD1123" s="383"/>
      <c r="AE1123" s="383"/>
      <c r="AF1123" s="410" t="s">
        <v>17245</v>
      </c>
      <c r="AG1123" s="410" t="s">
        <v>229</v>
      </c>
      <c r="AH1123" s="410">
        <v>294</v>
      </c>
      <c r="AI1123" s="410">
        <v>1567</v>
      </c>
      <c r="AJ1123" s="410">
        <v>1861</v>
      </c>
      <c r="AK1123" s="410">
        <v>8.0399999999999991</v>
      </c>
      <c r="AL1123" s="412">
        <v>0.15797958087050001</v>
      </c>
      <c r="AM1123" s="127" t="s">
        <v>17433</v>
      </c>
      <c r="AN1123" s="383" t="s">
        <v>17434</v>
      </c>
      <c r="AO1123" s="383"/>
      <c r="AP1123" s="383"/>
      <c r="AQ1123" s="410" t="s">
        <v>17456</v>
      </c>
      <c r="AR1123" s="389"/>
    </row>
    <row r="1124" spans="1:44" ht="15.75" thickBot="1" x14ac:dyDescent="0.3">
      <c r="A1124" s="409" t="s">
        <v>17451</v>
      </c>
      <c r="B1124" s="410">
        <v>2323</v>
      </c>
      <c r="C1124" s="383"/>
      <c r="D1124" s="383"/>
      <c r="E1124" s="383"/>
      <c r="F1124" s="383"/>
      <c r="G1124" s="383"/>
      <c r="H1124" s="383"/>
      <c r="I1124" s="383"/>
      <c r="J1124" s="383"/>
      <c r="K1124" s="410" t="s">
        <v>17260</v>
      </c>
      <c r="L1124" s="410" t="s">
        <v>17452</v>
      </c>
      <c r="M1124" s="410" t="s">
        <v>17328</v>
      </c>
      <c r="N1124" s="383" t="s">
        <v>17453</v>
      </c>
      <c r="O1124" s="383"/>
      <c r="P1124" s="383"/>
      <c r="Q1124" s="410" t="s">
        <v>17454</v>
      </c>
      <c r="R1124" s="410" t="s">
        <v>11368</v>
      </c>
      <c r="S1124" s="383"/>
      <c r="T1124" s="383"/>
      <c r="U1124" s="383"/>
      <c r="V1124" s="383"/>
      <c r="W1124" s="383"/>
      <c r="X1124" s="383"/>
      <c r="Y1124" s="411">
        <v>38341</v>
      </c>
      <c r="Z1124" s="410">
        <v>0</v>
      </c>
      <c r="AA1124" s="410">
        <v>59</v>
      </c>
      <c r="AB1124" s="383"/>
      <c r="AC1124" s="383"/>
      <c r="AD1124" s="383"/>
      <c r="AE1124" s="383"/>
      <c r="AF1124" s="410" t="s">
        <v>17245</v>
      </c>
      <c r="AG1124" s="410" t="s">
        <v>229</v>
      </c>
      <c r="AH1124" s="410">
        <v>320</v>
      </c>
      <c r="AI1124" s="410">
        <v>1636</v>
      </c>
      <c r="AJ1124" s="410">
        <v>1956</v>
      </c>
      <c r="AK1124" s="410">
        <v>8.0500000000000007</v>
      </c>
      <c r="AL1124" s="412">
        <v>0.16359918200408999</v>
      </c>
      <c r="AM1124" s="127" t="s">
        <v>17433</v>
      </c>
      <c r="AN1124" s="383" t="s">
        <v>17434</v>
      </c>
      <c r="AO1124" s="383"/>
      <c r="AP1124" s="383"/>
      <c r="AQ1124" s="410" t="s">
        <v>17456</v>
      </c>
      <c r="AR1124" s="389"/>
    </row>
    <row r="1125" spans="1:44" ht="15.75" thickBot="1" x14ac:dyDescent="0.3">
      <c r="A1125" s="409" t="s">
        <v>17451</v>
      </c>
      <c r="B1125" s="410">
        <v>2323</v>
      </c>
      <c r="C1125" s="383"/>
      <c r="D1125" s="383"/>
      <c r="E1125" s="383"/>
      <c r="F1125" s="383"/>
      <c r="G1125" s="383"/>
      <c r="H1125" s="383"/>
      <c r="I1125" s="383"/>
      <c r="J1125" s="383"/>
      <c r="K1125" s="410" t="s">
        <v>17260</v>
      </c>
      <c r="L1125" s="410" t="s">
        <v>17452</v>
      </c>
      <c r="M1125" s="410" t="s">
        <v>17328</v>
      </c>
      <c r="N1125" s="383" t="s">
        <v>17453</v>
      </c>
      <c r="O1125" s="383"/>
      <c r="P1125" s="383"/>
      <c r="Q1125" s="410" t="s">
        <v>17454</v>
      </c>
      <c r="R1125" s="410" t="s">
        <v>11368</v>
      </c>
      <c r="S1125" s="383"/>
      <c r="T1125" s="383"/>
      <c r="U1125" s="383"/>
      <c r="V1125" s="383"/>
      <c r="W1125" s="383"/>
      <c r="X1125" s="383"/>
      <c r="Y1125" s="411">
        <v>38341</v>
      </c>
      <c r="Z1125" s="410">
        <v>0</v>
      </c>
      <c r="AA1125" s="410">
        <v>59</v>
      </c>
      <c r="AB1125" s="383"/>
      <c r="AC1125" s="383"/>
      <c r="AD1125" s="383"/>
      <c r="AE1125" s="383"/>
      <c r="AF1125" s="410" t="s">
        <v>17245</v>
      </c>
      <c r="AG1125" s="410" t="s">
        <v>229</v>
      </c>
      <c r="AH1125" s="410">
        <v>276</v>
      </c>
      <c r="AI1125" s="410">
        <v>1563</v>
      </c>
      <c r="AJ1125" s="410">
        <v>1839</v>
      </c>
      <c r="AK1125" s="410">
        <v>8.06</v>
      </c>
      <c r="AL1125" s="412">
        <v>0.150081566068515</v>
      </c>
      <c r="AM1125" s="127" t="s">
        <v>17433</v>
      </c>
      <c r="AN1125" s="383" t="s">
        <v>17434</v>
      </c>
      <c r="AO1125" s="383"/>
      <c r="AP1125" s="383"/>
      <c r="AQ1125" s="410" t="s">
        <v>17456</v>
      </c>
      <c r="AR1125" s="389"/>
    </row>
    <row r="1126" spans="1:44" ht="15.75" thickBot="1" x14ac:dyDescent="0.3">
      <c r="A1126" s="409" t="s">
        <v>17451</v>
      </c>
      <c r="B1126" s="410">
        <v>2323</v>
      </c>
      <c r="C1126" s="383"/>
      <c r="D1126" s="383"/>
      <c r="E1126" s="383"/>
      <c r="F1126" s="383"/>
      <c r="G1126" s="383"/>
      <c r="H1126" s="383"/>
      <c r="I1126" s="383"/>
      <c r="J1126" s="383"/>
      <c r="K1126" s="410" t="s">
        <v>17260</v>
      </c>
      <c r="L1126" s="410" t="s">
        <v>17452</v>
      </c>
      <c r="M1126" s="410" t="s">
        <v>17328</v>
      </c>
      <c r="N1126" s="383" t="s">
        <v>17453</v>
      </c>
      <c r="O1126" s="383"/>
      <c r="P1126" s="383"/>
      <c r="Q1126" s="410" t="s">
        <v>17454</v>
      </c>
      <c r="R1126" s="410" t="s">
        <v>11368</v>
      </c>
      <c r="S1126" s="383"/>
      <c r="T1126" s="383"/>
      <c r="U1126" s="383"/>
      <c r="V1126" s="383"/>
      <c r="W1126" s="383"/>
      <c r="X1126" s="383"/>
      <c r="Y1126" s="411">
        <v>38341</v>
      </c>
      <c r="Z1126" s="410">
        <v>0</v>
      </c>
      <c r="AA1126" s="410">
        <v>59</v>
      </c>
      <c r="AB1126" s="383"/>
      <c r="AC1126" s="383"/>
      <c r="AD1126" s="383"/>
      <c r="AE1126" s="383"/>
      <c r="AF1126" s="410" t="s">
        <v>17245</v>
      </c>
      <c r="AG1126" s="410" t="s">
        <v>229</v>
      </c>
      <c r="AH1126" s="410">
        <v>415</v>
      </c>
      <c r="AI1126" s="410">
        <v>1899</v>
      </c>
      <c r="AJ1126" s="410">
        <v>2314</v>
      </c>
      <c r="AK1126" s="410">
        <v>8.17</v>
      </c>
      <c r="AL1126" s="412">
        <v>0.17934312878133099</v>
      </c>
      <c r="AM1126" s="127" t="s">
        <v>17433</v>
      </c>
      <c r="AN1126" s="383" t="s">
        <v>17434</v>
      </c>
      <c r="AO1126" s="383"/>
      <c r="AP1126" s="383"/>
      <c r="AQ1126" s="410" t="s">
        <v>17456</v>
      </c>
      <c r="AR1126" s="389"/>
    </row>
    <row r="1127" spans="1:44" ht="15.75" thickBot="1" x14ac:dyDescent="0.3">
      <c r="A1127" s="409" t="s">
        <v>17451</v>
      </c>
      <c r="B1127" s="410">
        <v>2323</v>
      </c>
      <c r="C1127" s="383"/>
      <c r="D1127" s="383"/>
      <c r="E1127" s="383"/>
      <c r="F1127" s="383"/>
      <c r="G1127" s="383"/>
      <c r="H1127" s="383"/>
      <c r="I1127" s="383"/>
      <c r="J1127" s="383"/>
      <c r="K1127" s="410" t="s">
        <v>17260</v>
      </c>
      <c r="L1127" s="410" t="s">
        <v>17452</v>
      </c>
      <c r="M1127" s="410" t="s">
        <v>17328</v>
      </c>
      <c r="N1127" s="383" t="s">
        <v>17453</v>
      </c>
      <c r="O1127" s="383"/>
      <c r="P1127" s="383"/>
      <c r="Q1127" s="410" t="s">
        <v>17454</v>
      </c>
      <c r="R1127" s="410" t="s">
        <v>11368</v>
      </c>
      <c r="S1127" s="383"/>
      <c r="T1127" s="383"/>
      <c r="U1127" s="383"/>
      <c r="V1127" s="383"/>
      <c r="W1127" s="383"/>
      <c r="X1127" s="383"/>
      <c r="Y1127" s="411">
        <v>38341</v>
      </c>
      <c r="Z1127" s="410">
        <v>0</v>
      </c>
      <c r="AA1127" s="410">
        <v>59</v>
      </c>
      <c r="AB1127" s="383"/>
      <c r="AC1127" s="383"/>
      <c r="AD1127" s="383"/>
      <c r="AE1127" s="383"/>
      <c r="AF1127" s="410" t="s">
        <v>17245</v>
      </c>
      <c r="AG1127" s="410" t="s">
        <v>229</v>
      </c>
      <c r="AH1127" s="410">
        <v>388</v>
      </c>
      <c r="AI1127" s="410">
        <v>1824</v>
      </c>
      <c r="AJ1127" s="410">
        <v>2212</v>
      </c>
      <c r="AK1127" s="410">
        <v>8.26</v>
      </c>
      <c r="AL1127" s="412">
        <v>0.17540687160940299</v>
      </c>
      <c r="AM1127" s="127" t="s">
        <v>17433</v>
      </c>
      <c r="AN1127" s="383" t="s">
        <v>17434</v>
      </c>
      <c r="AO1127" s="383"/>
      <c r="AP1127" s="383"/>
      <c r="AQ1127" s="410" t="s">
        <v>17456</v>
      </c>
      <c r="AR1127" s="389"/>
    </row>
    <row r="1128" spans="1:44" ht="15.75" thickBot="1" x14ac:dyDescent="0.3">
      <c r="A1128" s="409" t="s">
        <v>17451</v>
      </c>
      <c r="B1128" s="410">
        <v>2323</v>
      </c>
      <c r="C1128" s="383"/>
      <c r="D1128" s="383"/>
      <c r="E1128" s="383"/>
      <c r="F1128" s="383"/>
      <c r="G1128" s="383"/>
      <c r="H1128" s="383"/>
      <c r="I1128" s="383"/>
      <c r="J1128" s="383"/>
      <c r="K1128" s="410" t="s">
        <v>17260</v>
      </c>
      <c r="L1128" s="410" t="s">
        <v>17452</v>
      </c>
      <c r="M1128" s="410" t="s">
        <v>17328</v>
      </c>
      <c r="N1128" s="383" t="s">
        <v>17453</v>
      </c>
      <c r="O1128" s="383"/>
      <c r="P1128" s="383"/>
      <c r="Q1128" s="410" t="s">
        <v>17454</v>
      </c>
      <c r="R1128" s="410" t="s">
        <v>11368</v>
      </c>
      <c r="S1128" s="383"/>
      <c r="T1128" s="383"/>
      <c r="U1128" s="383"/>
      <c r="V1128" s="383"/>
      <c r="W1128" s="383"/>
      <c r="X1128" s="383"/>
      <c r="Y1128" s="411">
        <v>38341</v>
      </c>
      <c r="Z1128" s="410">
        <v>0</v>
      </c>
      <c r="AA1128" s="410">
        <v>59</v>
      </c>
      <c r="AB1128" s="383"/>
      <c r="AC1128" s="383"/>
      <c r="AD1128" s="383"/>
      <c r="AE1128" s="383"/>
      <c r="AF1128" s="410" t="s">
        <v>17245</v>
      </c>
      <c r="AG1128" s="410" t="s">
        <v>229</v>
      </c>
      <c r="AH1128" s="410">
        <v>283</v>
      </c>
      <c r="AI1128" s="410">
        <v>1553</v>
      </c>
      <c r="AJ1128" s="410">
        <v>1836</v>
      </c>
      <c r="AK1128" s="410">
        <v>8.3000000000000007</v>
      </c>
      <c r="AL1128" s="412">
        <v>0.154139433551198</v>
      </c>
      <c r="AM1128" s="127" t="s">
        <v>17433</v>
      </c>
      <c r="AN1128" s="383" t="s">
        <v>17434</v>
      </c>
      <c r="AO1128" s="383"/>
      <c r="AP1128" s="383"/>
      <c r="AQ1128" s="410" t="s">
        <v>17456</v>
      </c>
      <c r="AR1128" s="389"/>
    </row>
    <row r="1129" spans="1:44" ht="15.75" thickBot="1" x14ac:dyDescent="0.3">
      <c r="A1129" s="409" t="s">
        <v>17451</v>
      </c>
      <c r="B1129" s="410">
        <v>2323</v>
      </c>
      <c r="C1129" s="383"/>
      <c r="D1129" s="383"/>
      <c r="E1129" s="383"/>
      <c r="F1129" s="383"/>
      <c r="G1129" s="383"/>
      <c r="H1129" s="383"/>
      <c r="I1129" s="383"/>
      <c r="J1129" s="383"/>
      <c r="K1129" s="410" t="s">
        <v>17260</v>
      </c>
      <c r="L1129" s="410" t="s">
        <v>17452</v>
      </c>
      <c r="M1129" s="410" t="s">
        <v>17328</v>
      </c>
      <c r="N1129" s="383" t="s">
        <v>17453</v>
      </c>
      <c r="O1129" s="383"/>
      <c r="P1129" s="383"/>
      <c r="Q1129" s="410" t="s">
        <v>17454</v>
      </c>
      <c r="R1129" s="410" t="s">
        <v>11368</v>
      </c>
      <c r="S1129" s="383"/>
      <c r="T1129" s="383"/>
      <c r="U1129" s="383"/>
      <c r="V1129" s="383"/>
      <c r="W1129" s="383"/>
      <c r="X1129" s="383"/>
      <c r="Y1129" s="411">
        <v>38341</v>
      </c>
      <c r="Z1129" s="410">
        <v>0</v>
      </c>
      <c r="AA1129" s="410">
        <v>59</v>
      </c>
      <c r="AB1129" s="383"/>
      <c r="AC1129" s="383"/>
      <c r="AD1129" s="383"/>
      <c r="AE1129" s="383"/>
      <c r="AF1129" s="410" t="s">
        <v>17245</v>
      </c>
      <c r="AG1129" s="410" t="s">
        <v>229</v>
      </c>
      <c r="AH1129" s="410">
        <v>404</v>
      </c>
      <c r="AI1129" s="410">
        <v>1848</v>
      </c>
      <c r="AJ1129" s="410">
        <v>2252</v>
      </c>
      <c r="AK1129" s="410">
        <v>8.31</v>
      </c>
      <c r="AL1129" s="412">
        <v>0.17939609236234499</v>
      </c>
      <c r="AM1129" s="127" t="s">
        <v>17433</v>
      </c>
      <c r="AN1129" s="383" t="s">
        <v>17434</v>
      </c>
      <c r="AO1129" s="383"/>
      <c r="AP1129" s="383"/>
      <c r="AQ1129" s="410" t="s">
        <v>17456</v>
      </c>
      <c r="AR1129" s="389"/>
    </row>
    <row r="1130" spans="1:44" ht="15.75" thickBot="1" x14ac:dyDescent="0.3">
      <c r="A1130" s="409" t="s">
        <v>17451</v>
      </c>
      <c r="B1130" s="410">
        <v>2323</v>
      </c>
      <c r="C1130" s="383"/>
      <c r="D1130" s="383"/>
      <c r="E1130" s="383"/>
      <c r="F1130" s="383"/>
      <c r="G1130" s="383"/>
      <c r="H1130" s="383"/>
      <c r="I1130" s="383"/>
      <c r="J1130" s="383"/>
      <c r="K1130" s="410" t="s">
        <v>17260</v>
      </c>
      <c r="L1130" s="410" t="s">
        <v>17452</v>
      </c>
      <c r="M1130" s="410" t="s">
        <v>17328</v>
      </c>
      <c r="N1130" s="383" t="s">
        <v>17453</v>
      </c>
      <c r="O1130" s="383"/>
      <c r="P1130" s="383"/>
      <c r="Q1130" s="410" t="s">
        <v>17454</v>
      </c>
      <c r="R1130" s="410" t="s">
        <v>11368</v>
      </c>
      <c r="S1130" s="383"/>
      <c r="T1130" s="383"/>
      <c r="U1130" s="383"/>
      <c r="V1130" s="383"/>
      <c r="W1130" s="383"/>
      <c r="X1130" s="383"/>
      <c r="Y1130" s="411">
        <v>38341</v>
      </c>
      <c r="Z1130" s="410">
        <v>0</v>
      </c>
      <c r="AA1130" s="410">
        <v>59</v>
      </c>
      <c r="AB1130" s="383"/>
      <c r="AC1130" s="383"/>
      <c r="AD1130" s="383"/>
      <c r="AE1130" s="383"/>
      <c r="AF1130" s="410" t="s">
        <v>17245</v>
      </c>
      <c r="AG1130" s="410" t="s">
        <v>229</v>
      </c>
      <c r="AH1130" s="410">
        <v>429</v>
      </c>
      <c r="AI1130" s="410">
        <v>1923</v>
      </c>
      <c r="AJ1130" s="410">
        <v>2352</v>
      </c>
      <c r="AK1130" s="410">
        <v>8.31</v>
      </c>
      <c r="AL1130" s="412">
        <v>0.18239795918367299</v>
      </c>
      <c r="AM1130" s="127" t="s">
        <v>17433</v>
      </c>
      <c r="AN1130" s="383" t="s">
        <v>17434</v>
      </c>
      <c r="AO1130" s="383"/>
      <c r="AP1130" s="383"/>
      <c r="AQ1130" s="410" t="s">
        <v>17456</v>
      </c>
      <c r="AR1130" s="389"/>
    </row>
    <row r="1131" spans="1:44" ht="15.75" thickBot="1" x14ac:dyDescent="0.3">
      <c r="A1131" s="409" t="s">
        <v>17451</v>
      </c>
      <c r="B1131" s="410">
        <v>2323</v>
      </c>
      <c r="C1131" s="383"/>
      <c r="D1131" s="383"/>
      <c r="E1131" s="383"/>
      <c r="F1131" s="383"/>
      <c r="G1131" s="383"/>
      <c r="H1131" s="383"/>
      <c r="I1131" s="383"/>
      <c r="J1131" s="383"/>
      <c r="K1131" s="410" t="s">
        <v>17260</v>
      </c>
      <c r="L1131" s="410" t="s">
        <v>17452</v>
      </c>
      <c r="M1131" s="410" t="s">
        <v>17328</v>
      </c>
      <c r="N1131" s="383" t="s">
        <v>17453</v>
      </c>
      <c r="O1131" s="383"/>
      <c r="P1131" s="383"/>
      <c r="Q1131" s="410" t="s">
        <v>17454</v>
      </c>
      <c r="R1131" s="410" t="s">
        <v>11368</v>
      </c>
      <c r="S1131" s="383"/>
      <c r="T1131" s="383"/>
      <c r="U1131" s="383"/>
      <c r="V1131" s="383"/>
      <c r="W1131" s="383"/>
      <c r="X1131" s="383"/>
      <c r="Y1131" s="411">
        <v>38341</v>
      </c>
      <c r="Z1131" s="410">
        <v>0</v>
      </c>
      <c r="AA1131" s="410">
        <v>59</v>
      </c>
      <c r="AB1131" s="383"/>
      <c r="AC1131" s="383"/>
      <c r="AD1131" s="383"/>
      <c r="AE1131" s="383"/>
      <c r="AF1131" s="410" t="s">
        <v>17245</v>
      </c>
      <c r="AG1131" s="410" t="s">
        <v>229</v>
      </c>
      <c r="AH1131" s="410">
        <v>286</v>
      </c>
      <c r="AI1131" s="410">
        <v>1575</v>
      </c>
      <c r="AJ1131" s="410">
        <v>1861</v>
      </c>
      <c r="AK1131" s="410">
        <v>8.34</v>
      </c>
      <c r="AL1131" s="412">
        <v>0.15368081676518</v>
      </c>
      <c r="AM1131" s="127" t="s">
        <v>17433</v>
      </c>
      <c r="AN1131" s="383" t="s">
        <v>17434</v>
      </c>
      <c r="AO1131" s="383"/>
      <c r="AP1131" s="383"/>
      <c r="AQ1131" s="410" t="s">
        <v>17456</v>
      </c>
      <c r="AR1131" s="389"/>
    </row>
    <row r="1132" spans="1:44" ht="15.75" thickBot="1" x14ac:dyDescent="0.3">
      <c r="A1132" s="409" t="s">
        <v>17451</v>
      </c>
      <c r="B1132" s="410">
        <v>2323</v>
      </c>
      <c r="C1132" s="383"/>
      <c r="D1132" s="383"/>
      <c r="E1132" s="383"/>
      <c r="F1132" s="383"/>
      <c r="G1132" s="383"/>
      <c r="H1132" s="383"/>
      <c r="I1132" s="383"/>
      <c r="J1132" s="383"/>
      <c r="K1132" s="410" t="s">
        <v>17260</v>
      </c>
      <c r="L1132" s="410" t="s">
        <v>17452</v>
      </c>
      <c r="M1132" s="410" t="s">
        <v>17328</v>
      </c>
      <c r="N1132" s="383" t="s">
        <v>17453</v>
      </c>
      <c r="O1132" s="383"/>
      <c r="P1132" s="383"/>
      <c r="Q1132" s="410" t="s">
        <v>17454</v>
      </c>
      <c r="R1132" s="410" t="s">
        <v>11368</v>
      </c>
      <c r="S1132" s="383"/>
      <c r="T1132" s="383"/>
      <c r="U1132" s="383"/>
      <c r="V1132" s="383"/>
      <c r="W1132" s="383"/>
      <c r="X1132" s="383"/>
      <c r="Y1132" s="411">
        <v>38341</v>
      </c>
      <c r="Z1132" s="410">
        <v>0</v>
      </c>
      <c r="AA1132" s="410">
        <v>59</v>
      </c>
      <c r="AB1132" s="383"/>
      <c r="AC1132" s="383"/>
      <c r="AD1132" s="383"/>
      <c r="AE1132" s="383"/>
      <c r="AF1132" s="410" t="s">
        <v>17245</v>
      </c>
      <c r="AG1132" s="410" t="s">
        <v>229</v>
      </c>
      <c r="AH1132" s="410">
        <v>352</v>
      </c>
      <c r="AI1132" s="410">
        <v>1760</v>
      </c>
      <c r="AJ1132" s="410">
        <v>2112</v>
      </c>
      <c r="AK1132" s="410">
        <v>8.39</v>
      </c>
      <c r="AL1132" s="412">
        <v>0.16666666666666699</v>
      </c>
      <c r="AM1132" s="127" t="s">
        <v>17433</v>
      </c>
      <c r="AN1132" s="383" t="s">
        <v>17434</v>
      </c>
      <c r="AO1132" s="383"/>
      <c r="AP1132" s="383"/>
      <c r="AQ1132" s="410" t="s">
        <v>17456</v>
      </c>
      <c r="AR1132" s="389"/>
    </row>
    <row r="1133" spans="1:44" ht="15.75" thickBot="1" x14ac:dyDescent="0.3">
      <c r="A1133" s="409" t="s">
        <v>17451</v>
      </c>
      <c r="B1133" s="410">
        <v>2323</v>
      </c>
      <c r="C1133" s="383"/>
      <c r="D1133" s="383"/>
      <c r="E1133" s="383"/>
      <c r="F1133" s="383"/>
      <c r="G1133" s="383"/>
      <c r="H1133" s="383"/>
      <c r="I1133" s="383"/>
      <c r="J1133" s="383"/>
      <c r="K1133" s="410" t="s">
        <v>17260</v>
      </c>
      <c r="L1133" s="410" t="s">
        <v>17452</v>
      </c>
      <c r="M1133" s="410" t="s">
        <v>17328</v>
      </c>
      <c r="N1133" s="383" t="s">
        <v>17453</v>
      </c>
      <c r="O1133" s="383"/>
      <c r="P1133" s="383"/>
      <c r="Q1133" s="410" t="s">
        <v>17454</v>
      </c>
      <c r="R1133" s="410" t="s">
        <v>11368</v>
      </c>
      <c r="S1133" s="383"/>
      <c r="T1133" s="383"/>
      <c r="U1133" s="383"/>
      <c r="V1133" s="383"/>
      <c r="W1133" s="383"/>
      <c r="X1133" s="383"/>
      <c r="Y1133" s="411">
        <v>38341</v>
      </c>
      <c r="Z1133" s="410">
        <v>0</v>
      </c>
      <c r="AA1133" s="410">
        <v>59</v>
      </c>
      <c r="AB1133" s="383"/>
      <c r="AC1133" s="383"/>
      <c r="AD1133" s="383"/>
      <c r="AE1133" s="383"/>
      <c r="AF1133" s="410" t="s">
        <v>17245</v>
      </c>
      <c r="AG1133" s="410" t="s">
        <v>229</v>
      </c>
      <c r="AH1133" s="410">
        <v>296</v>
      </c>
      <c r="AI1133" s="410">
        <v>1571</v>
      </c>
      <c r="AJ1133" s="410">
        <v>1867</v>
      </c>
      <c r="AK1133" s="410">
        <v>8.5</v>
      </c>
      <c r="AL1133" s="412">
        <v>0.15854311730048201</v>
      </c>
      <c r="AM1133" s="127" t="s">
        <v>17433</v>
      </c>
      <c r="AN1133" s="383" t="s">
        <v>17434</v>
      </c>
      <c r="AO1133" s="383"/>
      <c r="AP1133" s="383"/>
      <c r="AQ1133" s="410" t="s">
        <v>17456</v>
      </c>
      <c r="AR1133" s="389"/>
    </row>
    <row r="1134" spans="1:44" ht="15.75" thickBot="1" x14ac:dyDescent="0.3">
      <c r="A1134" s="409" t="s">
        <v>17451</v>
      </c>
      <c r="B1134" s="410">
        <v>2323</v>
      </c>
      <c r="C1134" s="383"/>
      <c r="D1134" s="383"/>
      <c r="E1134" s="383"/>
      <c r="F1134" s="383"/>
      <c r="G1134" s="383"/>
      <c r="H1134" s="383"/>
      <c r="I1134" s="383"/>
      <c r="J1134" s="383"/>
      <c r="K1134" s="410" t="s">
        <v>17260</v>
      </c>
      <c r="L1134" s="410" t="s">
        <v>17452</v>
      </c>
      <c r="M1134" s="410" t="s">
        <v>17328</v>
      </c>
      <c r="N1134" s="383" t="s">
        <v>17453</v>
      </c>
      <c r="O1134" s="383"/>
      <c r="P1134" s="383"/>
      <c r="Q1134" s="410" t="s">
        <v>17454</v>
      </c>
      <c r="R1134" s="410" t="s">
        <v>11368</v>
      </c>
      <c r="S1134" s="383"/>
      <c r="T1134" s="383"/>
      <c r="U1134" s="383"/>
      <c r="V1134" s="383"/>
      <c r="W1134" s="383"/>
      <c r="X1134" s="383"/>
      <c r="Y1134" s="411">
        <v>38341</v>
      </c>
      <c r="Z1134" s="410">
        <v>0</v>
      </c>
      <c r="AA1134" s="410">
        <v>59</v>
      </c>
      <c r="AB1134" s="383"/>
      <c r="AC1134" s="383"/>
      <c r="AD1134" s="383"/>
      <c r="AE1134" s="383"/>
      <c r="AF1134" s="410" t="s">
        <v>17245</v>
      </c>
      <c r="AG1134" s="410" t="s">
        <v>229</v>
      </c>
      <c r="AH1134" s="410">
        <v>259</v>
      </c>
      <c r="AI1134" s="410">
        <v>1524</v>
      </c>
      <c r="AJ1134" s="410">
        <v>1783</v>
      </c>
      <c r="AK1134" s="410">
        <v>8.52</v>
      </c>
      <c r="AL1134" s="412">
        <v>0.14526079641054401</v>
      </c>
      <c r="AM1134" s="127" t="s">
        <v>17433</v>
      </c>
      <c r="AN1134" s="383" t="s">
        <v>17434</v>
      </c>
      <c r="AO1134" s="383"/>
      <c r="AP1134" s="383"/>
      <c r="AQ1134" s="410" t="s">
        <v>17456</v>
      </c>
      <c r="AR1134" s="389"/>
    </row>
    <row r="1135" spans="1:44" ht="15.75" thickBot="1" x14ac:dyDescent="0.3">
      <c r="A1135" s="409" t="s">
        <v>17451</v>
      </c>
      <c r="B1135" s="410">
        <v>2323</v>
      </c>
      <c r="C1135" s="383"/>
      <c r="D1135" s="383"/>
      <c r="E1135" s="383"/>
      <c r="F1135" s="383"/>
      <c r="G1135" s="383"/>
      <c r="H1135" s="383"/>
      <c r="I1135" s="383"/>
      <c r="J1135" s="383"/>
      <c r="K1135" s="410" t="s">
        <v>17260</v>
      </c>
      <c r="L1135" s="410" t="s">
        <v>17452</v>
      </c>
      <c r="M1135" s="410" t="s">
        <v>17328</v>
      </c>
      <c r="N1135" s="383" t="s">
        <v>17453</v>
      </c>
      <c r="O1135" s="383"/>
      <c r="P1135" s="383"/>
      <c r="Q1135" s="410" t="s">
        <v>17454</v>
      </c>
      <c r="R1135" s="410" t="s">
        <v>11368</v>
      </c>
      <c r="S1135" s="383"/>
      <c r="T1135" s="383"/>
      <c r="U1135" s="383"/>
      <c r="V1135" s="383"/>
      <c r="W1135" s="383"/>
      <c r="X1135" s="383"/>
      <c r="Y1135" s="411">
        <v>38341</v>
      </c>
      <c r="Z1135" s="410">
        <v>0</v>
      </c>
      <c r="AA1135" s="410">
        <v>59</v>
      </c>
      <c r="AB1135" s="383"/>
      <c r="AC1135" s="383"/>
      <c r="AD1135" s="383"/>
      <c r="AE1135" s="383"/>
      <c r="AF1135" s="410" t="s">
        <v>17245</v>
      </c>
      <c r="AG1135" s="410" t="s">
        <v>229</v>
      </c>
      <c r="AH1135" s="410">
        <v>277</v>
      </c>
      <c r="AI1135" s="410">
        <v>1536</v>
      </c>
      <c r="AJ1135" s="410">
        <v>1813</v>
      </c>
      <c r="AK1135" s="410">
        <v>8.5500000000000007</v>
      </c>
      <c r="AL1135" s="412">
        <v>0.15278543849972401</v>
      </c>
      <c r="AM1135" s="127" t="s">
        <v>17433</v>
      </c>
      <c r="AN1135" s="383" t="s">
        <v>17434</v>
      </c>
      <c r="AO1135" s="383"/>
      <c r="AP1135" s="383"/>
      <c r="AQ1135" s="410" t="s">
        <v>17456</v>
      </c>
      <c r="AR1135" s="389"/>
    </row>
    <row r="1136" spans="1:44" ht="15.75" thickBot="1" x14ac:dyDescent="0.3">
      <c r="A1136" s="409" t="s">
        <v>17451</v>
      </c>
      <c r="B1136" s="410">
        <v>2323</v>
      </c>
      <c r="C1136" s="383"/>
      <c r="D1136" s="383"/>
      <c r="E1136" s="383"/>
      <c r="F1136" s="383"/>
      <c r="G1136" s="383"/>
      <c r="H1136" s="383"/>
      <c r="I1136" s="383"/>
      <c r="J1136" s="383"/>
      <c r="K1136" s="410" t="s">
        <v>17260</v>
      </c>
      <c r="L1136" s="410" t="s">
        <v>17452</v>
      </c>
      <c r="M1136" s="410" t="s">
        <v>17328</v>
      </c>
      <c r="N1136" s="383" t="s">
        <v>17453</v>
      </c>
      <c r="O1136" s="383"/>
      <c r="P1136" s="383"/>
      <c r="Q1136" s="410" t="s">
        <v>17454</v>
      </c>
      <c r="R1136" s="410" t="s">
        <v>11368</v>
      </c>
      <c r="S1136" s="383"/>
      <c r="T1136" s="383"/>
      <c r="U1136" s="383"/>
      <c r="V1136" s="383"/>
      <c r="W1136" s="383"/>
      <c r="X1136" s="383"/>
      <c r="Y1136" s="411">
        <v>38341</v>
      </c>
      <c r="Z1136" s="410">
        <v>0</v>
      </c>
      <c r="AA1136" s="410">
        <v>59</v>
      </c>
      <c r="AB1136" s="383"/>
      <c r="AC1136" s="383"/>
      <c r="AD1136" s="383"/>
      <c r="AE1136" s="383"/>
      <c r="AF1136" s="410" t="s">
        <v>17245</v>
      </c>
      <c r="AG1136" s="410" t="s">
        <v>229</v>
      </c>
      <c r="AH1136" s="410">
        <v>292</v>
      </c>
      <c r="AI1136" s="410">
        <v>1551</v>
      </c>
      <c r="AJ1136" s="410">
        <v>1843</v>
      </c>
      <c r="AK1136" s="410">
        <v>8.64</v>
      </c>
      <c r="AL1136" s="412">
        <v>0.15843733043950101</v>
      </c>
      <c r="AM1136" s="127" t="s">
        <v>17433</v>
      </c>
      <c r="AN1136" s="383" t="s">
        <v>17434</v>
      </c>
      <c r="AO1136" s="383"/>
      <c r="AP1136" s="383"/>
      <c r="AQ1136" s="410" t="s">
        <v>17456</v>
      </c>
      <c r="AR1136" s="389"/>
    </row>
    <row r="1137" spans="1:44" ht="15.75" thickBot="1" x14ac:dyDescent="0.3">
      <c r="A1137" s="409" t="s">
        <v>17451</v>
      </c>
      <c r="B1137" s="410">
        <v>2323</v>
      </c>
      <c r="C1137" s="383"/>
      <c r="D1137" s="383"/>
      <c r="E1137" s="383"/>
      <c r="F1137" s="383"/>
      <c r="G1137" s="383"/>
      <c r="H1137" s="383"/>
      <c r="I1137" s="383"/>
      <c r="J1137" s="383"/>
      <c r="K1137" s="410" t="s">
        <v>17260</v>
      </c>
      <c r="L1137" s="410" t="s">
        <v>17452</v>
      </c>
      <c r="M1137" s="410" t="s">
        <v>17328</v>
      </c>
      <c r="N1137" s="383" t="s">
        <v>17453</v>
      </c>
      <c r="O1137" s="383"/>
      <c r="P1137" s="383"/>
      <c r="Q1137" s="410" t="s">
        <v>17454</v>
      </c>
      <c r="R1137" s="410" t="s">
        <v>11368</v>
      </c>
      <c r="S1137" s="383"/>
      <c r="T1137" s="383"/>
      <c r="U1137" s="383"/>
      <c r="V1137" s="383"/>
      <c r="W1137" s="383"/>
      <c r="X1137" s="383"/>
      <c r="Y1137" s="411">
        <v>38341</v>
      </c>
      <c r="Z1137" s="410">
        <v>0</v>
      </c>
      <c r="AA1137" s="410">
        <v>59</v>
      </c>
      <c r="AB1137" s="383"/>
      <c r="AC1137" s="383"/>
      <c r="AD1137" s="383"/>
      <c r="AE1137" s="383"/>
      <c r="AF1137" s="410" t="s">
        <v>17245</v>
      </c>
      <c r="AG1137" s="410" t="s">
        <v>229</v>
      </c>
      <c r="AH1137" s="410">
        <v>278</v>
      </c>
      <c r="AI1137" s="410">
        <v>1507</v>
      </c>
      <c r="AJ1137" s="410">
        <v>1785</v>
      </c>
      <c r="AK1137" s="410">
        <v>8.68</v>
      </c>
      <c r="AL1137" s="412">
        <v>0.15574229691876801</v>
      </c>
      <c r="AM1137" s="127" t="s">
        <v>17433</v>
      </c>
      <c r="AN1137" s="383" t="s">
        <v>17434</v>
      </c>
      <c r="AO1137" s="383"/>
      <c r="AP1137" s="383"/>
      <c r="AQ1137" s="410" t="s">
        <v>17456</v>
      </c>
      <c r="AR1137" s="389"/>
    </row>
    <row r="1138" spans="1:44" ht="15.75" thickBot="1" x14ac:dyDescent="0.3">
      <c r="A1138" s="409" t="s">
        <v>17451</v>
      </c>
      <c r="B1138" s="410">
        <v>2323</v>
      </c>
      <c r="C1138" s="383"/>
      <c r="D1138" s="383"/>
      <c r="E1138" s="383"/>
      <c r="F1138" s="383"/>
      <c r="G1138" s="383"/>
      <c r="H1138" s="383"/>
      <c r="I1138" s="383"/>
      <c r="J1138" s="383"/>
      <c r="K1138" s="410" t="s">
        <v>17260</v>
      </c>
      <c r="L1138" s="410" t="s">
        <v>17452</v>
      </c>
      <c r="M1138" s="410" t="s">
        <v>17328</v>
      </c>
      <c r="N1138" s="383" t="s">
        <v>17453</v>
      </c>
      <c r="O1138" s="383"/>
      <c r="P1138" s="383"/>
      <c r="Q1138" s="410" t="s">
        <v>17454</v>
      </c>
      <c r="R1138" s="410" t="s">
        <v>11368</v>
      </c>
      <c r="S1138" s="383"/>
      <c r="T1138" s="383"/>
      <c r="U1138" s="383"/>
      <c r="V1138" s="383"/>
      <c r="W1138" s="383"/>
      <c r="X1138" s="383"/>
      <c r="Y1138" s="411">
        <v>38341</v>
      </c>
      <c r="Z1138" s="410">
        <v>0</v>
      </c>
      <c r="AA1138" s="410">
        <v>59</v>
      </c>
      <c r="AB1138" s="383"/>
      <c r="AC1138" s="383"/>
      <c r="AD1138" s="383"/>
      <c r="AE1138" s="383"/>
      <c r="AF1138" s="410" t="s">
        <v>17245</v>
      </c>
      <c r="AG1138" s="410" t="s">
        <v>229</v>
      </c>
      <c r="AH1138" s="410">
        <v>293</v>
      </c>
      <c r="AI1138" s="410">
        <v>1534</v>
      </c>
      <c r="AJ1138" s="410">
        <v>1827</v>
      </c>
      <c r="AK1138" s="410">
        <v>8.6999999999999993</v>
      </c>
      <c r="AL1138" s="412">
        <v>0.16037219485495299</v>
      </c>
      <c r="AM1138" s="127" t="s">
        <v>17433</v>
      </c>
      <c r="AN1138" s="383" t="s">
        <v>17434</v>
      </c>
      <c r="AO1138" s="383"/>
      <c r="AP1138" s="383"/>
      <c r="AQ1138" s="410" t="s">
        <v>17456</v>
      </c>
      <c r="AR1138" s="389"/>
    </row>
    <row r="1139" spans="1:44" ht="15.75" thickBot="1" x14ac:dyDescent="0.3">
      <c r="A1139" s="409" t="s">
        <v>17451</v>
      </c>
      <c r="B1139" s="410">
        <v>2323</v>
      </c>
      <c r="C1139" s="383"/>
      <c r="D1139" s="383"/>
      <c r="E1139" s="383"/>
      <c r="F1139" s="383"/>
      <c r="G1139" s="383"/>
      <c r="H1139" s="383"/>
      <c r="I1139" s="383"/>
      <c r="J1139" s="383"/>
      <c r="K1139" s="410" t="s">
        <v>17260</v>
      </c>
      <c r="L1139" s="410" t="s">
        <v>17452</v>
      </c>
      <c r="M1139" s="410" t="s">
        <v>17328</v>
      </c>
      <c r="N1139" s="383" t="s">
        <v>17453</v>
      </c>
      <c r="O1139" s="383"/>
      <c r="P1139" s="383"/>
      <c r="Q1139" s="410" t="s">
        <v>17454</v>
      </c>
      <c r="R1139" s="410" t="s">
        <v>11368</v>
      </c>
      <c r="S1139" s="383"/>
      <c r="T1139" s="383"/>
      <c r="U1139" s="383"/>
      <c r="V1139" s="383"/>
      <c r="W1139" s="383"/>
      <c r="X1139" s="383"/>
      <c r="Y1139" s="411">
        <v>38341</v>
      </c>
      <c r="Z1139" s="410">
        <v>0</v>
      </c>
      <c r="AA1139" s="410">
        <v>59</v>
      </c>
      <c r="AB1139" s="383"/>
      <c r="AC1139" s="383"/>
      <c r="AD1139" s="383"/>
      <c r="AE1139" s="383"/>
      <c r="AF1139" s="410" t="s">
        <v>17245</v>
      </c>
      <c r="AG1139" s="410" t="s">
        <v>229</v>
      </c>
      <c r="AH1139" s="410">
        <v>290</v>
      </c>
      <c r="AI1139" s="410">
        <v>1512</v>
      </c>
      <c r="AJ1139" s="410">
        <v>1802</v>
      </c>
      <c r="AK1139" s="410">
        <v>8.81</v>
      </c>
      <c r="AL1139" s="412">
        <v>0.16093229744728099</v>
      </c>
      <c r="AM1139" s="127" t="s">
        <v>17433</v>
      </c>
      <c r="AN1139" s="383" t="s">
        <v>17434</v>
      </c>
      <c r="AO1139" s="383"/>
      <c r="AP1139" s="383"/>
      <c r="AQ1139" s="410" t="s">
        <v>17456</v>
      </c>
      <c r="AR1139" s="389"/>
    </row>
    <row r="1140" spans="1:44" ht="15.75" thickBot="1" x14ac:dyDescent="0.3">
      <c r="A1140" s="409" t="s">
        <v>17451</v>
      </c>
      <c r="B1140" s="410">
        <v>2323</v>
      </c>
      <c r="C1140" s="383"/>
      <c r="D1140" s="383"/>
      <c r="E1140" s="383"/>
      <c r="F1140" s="383"/>
      <c r="G1140" s="383"/>
      <c r="H1140" s="383"/>
      <c r="I1140" s="383"/>
      <c r="J1140" s="383"/>
      <c r="K1140" s="410" t="s">
        <v>17260</v>
      </c>
      <c r="L1140" s="410" t="s">
        <v>17452</v>
      </c>
      <c r="M1140" s="410" t="s">
        <v>17328</v>
      </c>
      <c r="N1140" s="383" t="s">
        <v>17453</v>
      </c>
      <c r="O1140" s="383"/>
      <c r="P1140" s="383"/>
      <c r="Q1140" s="410" t="s">
        <v>17454</v>
      </c>
      <c r="R1140" s="410" t="s">
        <v>11368</v>
      </c>
      <c r="S1140" s="383"/>
      <c r="T1140" s="383"/>
      <c r="U1140" s="383"/>
      <c r="V1140" s="383"/>
      <c r="W1140" s="383"/>
      <c r="X1140" s="383"/>
      <c r="Y1140" s="411">
        <v>38341</v>
      </c>
      <c r="Z1140" s="410">
        <v>0</v>
      </c>
      <c r="AA1140" s="410">
        <v>59</v>
      </c>
      <c r="AB1140" s="383"/>
      <c r="AC1140" s="383"/>
      <c r="AD1140" s="383"/>
      <c r="AE1140" s="383"/>
      <c r="AF1140" s="410" t="s">
        <v>17245</v>
      </c>
      <c r="AG1140" s="410" t="s">
        <v>229</v>
      </c>
      <c r="AH1140" s="410">
        <v>292</v>
      </c>
      <c r="AI1140" s="410">
        <v>1511</v>
      </c>
      <c r="AJ1140" s="410">
        <v>1803</v>
      </c>
      <c r="AK1140" s="410">
        <v>8.85</v>
      </c>
      <c r="AL1140" s="412">
        <v>0.16195230171935701</v>
      </c>
      <c r="AM1140" s="127" t="s">
        <v>17433</v>
      </c>
      <c r="AN1140" s="383" t="s">
        <v>17434</v>
      </c>
      <c r="AO1140" s="383"/>
      <c r="AP1140" s="383"/>
      <c r="AQ1140" s="410" t="s">
        <v>17456</v>
      </c>
      <c r="AR1140" s="389"/>
    </row>
    <row r="1141" spans="1:44" ht="15.75" thickBot="1" x14ac:dyDescent="0.3">
      <c r="A1141" s="409" t="s">
        <v>17451</v>
      </c>
      <c r="B1141" s="410">
        <v>2323</v>
      </c>
      <c r="C1141" s="383"/>
      <c r="D1141" s="383"/>
      <c r="E1141" s="383"/>
      <c r="F1141" s="383"/>
      <c r="G1141" s="383"/>
      <c r="H1141" s="383"/>
      <c r="I1141" s="383"/>
      <c r="J1141" s="383"/>
      <c r="K1141" s="410" t="s">
        <v>17260</v>
      </c>
      <c r="L1141" s="410" t="s">
        <v>17452</v>
      </c>
      <c r="M1141" s="410" t="s">
        <v>17328</v>
      </c>
      <c r="N1141" s="383" t="s">
        <v>17453</v>
      </c>
      <c r="O1141" s="383"/>
      <c r="P1141" s="383"/>
      <c r="Q1141" s="410" t="s">
        <v>17454</v>
      </c>
      <c r="R1141" s="410" t="s">
        <v>11368</v>
      </c>
      <c r="S1141" s="383"/>
      <c r="T1141" s="383"/>
      <c r="U1141" s="383"/>
      <c r="V1141" s="383"/>
      <c r="W1141" s="383"/>
      <c r="X1141" s="383"/>
      <c r="Y1141" s="411">
        <v>38341</v>
      </c>
      <c r="Z1141" s="410">
        <v>0</v>
      </c>
      <c r="AA1141" s="410">
        <v>59</v>
      </c>
      <c r="AB1141" s="383"/>
      <c r="AC1141" s="383"/>
      <c r="AD1141" s="383"/>
      <c r="AE1141" s="383"/>
      <c r="AF1141" s="410" t="s">
        <v>17245</v>
      </c>
      <c r="AG1141" s="410" t="s">
        <v>229</v>
      </c>
      <c r="AH1141" s="410">
        <v>260</v>
      </c>
      <c r="AI1141" s="410">
        <v>1452</v>
      </c>
      <c r="AJ1141" s="410">
        <v>1712</v>
      </c>
      <c r="AK1141" s="410">
        <v>8.94</v>
      </c>
      <c r="AL1141" s="412">
        <v>0.151869158878505</v>
      </c>
      <c r="AM1141" s="127" t="s">
        <v>17433</v>
      </c>
      <c r="AN1141" s="383" t="s">
        <v>17434</v>
      </c>
      <c r="AO1141" s="383"/>
      <c r="AP1141" s="383"/>
      <c r="AQ1141" s="410" t="s">
        <v>17456</v>
      </c>
      <c r="AR1141" s="389"/>
    </row>
    <row r="1142" spans="1:44" ht="15.75" thickBot="1" x14ac:dyDescent="0.3">
      <c r="A1142" s="409" t="s">
        <v>17451</v>
      </c>
      <c r="B1142" s="410">
        <v>2323</v>
      </c>
      <c r="C1142" s="383"/>
      <c r="D1142" s="383"/>
      <c r="E1142" s="383"/>
      <c r="F1142" s="383"/>
      <c r="G1142" s="383"/>
      <c r="H1142" s="383"/>
      <c r="I1142" s="383"/>
      <c r="J1142" s="383"/>
      <c r="K1142" s="410" t="s">
        <v>17260</v>
      </c>
      <c r="L1142" s="410" t="s">
        <v>17452</v>
      </c>
      <c r="M1142" s="410" t="s">
        <v>17328</v>
      </c>
      <c r="N1142" s="383" t="s">
        <v>17453</v>
      </c>
      <c r="O1142" s="383"/>
      <c r="P1142" s="383"/>
      <c r="Q1142" s="410" t="s">
        <v>17454</v>
      </c>
      <c r="R1142" s="410" t="s">
        <v>11368</v>
      </c>
      <c r="S1142" s="383"/>
      <c r="T1142" s="383"/>
      <c r="U1142" s="383"/>
      <c r="V1142" s="383"/>
      <c r="W1142" s="383"/>
      <c r="X1142" s="383"/>
      <c r="Y1142" s="411">
        <v>38341</v>
      </c>
      <c r="Z1142" s="410">
        <v>0</v>
      </c>
      <c r="AA1142" s="410">
        <v>59</v>
      </c>
      <c r="AB1142" s="383"/>
      <c r="AC1142" s="383"/>
      <c r="AD1142" s="383"/>
      <c r="AE1142" s="383"/>
      <c r="AF1142" s="410" t="s">
        <v>17245</v>
      </c>
      <c r="AG1142" s="410" t="s">
        <v>229</v>
      </c>
      <c r="AH1142" s="410">
        <v>287</v>
      </c>
      <c r="AI1142" s="410">
        <v>1489</v>
      </c>
      <c r="AJ1142" s="410">
        <v>1776</v>
      </c>
      <c r="AK1142" s="410">
        <v>8.9499999999999993</v>
      </c>
      <c r="AL1142" s="412">
        <v>0.161599099099099</v>
      </c>
      <c r="AM1142" s="127" t="s">
        <v>17433</v>
      </c>
      <c r="AN1142" s="383" t="s">
        <v>17434</v>
      </c>
      <c r="AO1142" s="383"/>
      <c r="AP1142" s="383"/>
      <c r="AQ1142" s="410" t="s">
        <v>17456</v>
      </c>
      <c r="AR1142" s="389"/>
    </row>
    <row r="1143" spans="1:44" ht="15.75" thickBot="1" x14ac:dyDescent="0.3">
      <c r="A1143" s="409" t="s">
        <v>17451</v>
      </c>
      <c r="B1143" s="410">
        <v>2323</v>
      </c>
      <c r="C1143" s="383"/>
      <c r="D1143" s="383"/>
      <c r="E1143" s="383"/>
      <c r="F1143" s="383"/>
      <c r="G1143" s="383"/>
      <c r="H1143" s="383"/>
      <c r="I1143" s="383"/>
      <c r="J1143" s="383"/>
      <c r="K1143" s="410" t="s">
        <v>17260</v>
      </c>
      <c r="L1143" s="410" t="s">
        <v>17452</v>
      </c>
      <c r="M1143" s="410" t="s">
        <v>17328</v>
      </c>
      <c r="N1143" s="383" t="s">
        <v>17453</v>
      </c>
      <c r="O1143" s="383"/>
      <c r="P1143" s="383"/>
      <c r="Q1143" s="410" t="s">
        <v>17454</v>
      </c>
      <c r="R1143" s="410" t="s">
        <v>11368</v>
      </c>
      <c r="S1143" s="383"/>
      <c r="T1143" s="383"/>
      <c r="U1143" s="383"/>
      <c r="V1143" s="383"/>
      <c r="W1143" s="383"/>
      <c r="X1143" s="383"/>
      <c r="Y1143" s="411">
        <v>38341</v>
      </c>
      <c r="Z1143" s="410">
        <v>0</v>
      </c>
      <c r="AA1143" s="410">
        <v>59</v>
      </c>
      <c r="AB1143" s="383"/>
      <c r="AC1143" s="383"/>
      <c r="AD1143" s="383"/>
      <c r="AE1143" s="383"/>
      <c r="AF1143" s="410" t="s">
        <v>17245</v>
      </c>
      <c r="AG1143" s="410" t="s">
        <v>229</v>
      </c>
      <c r="AH1143" s="410">
        <v>296</v>
      </c>
      <c r="AI1143" s="410">
        <v>1505</v>
      </c>
      <c r="AJ1143" s="410">
        <v>1801</v>
      </c>
      <c r="AK1143" s="410">
        <v>9.17</v>
      </c>
      <c r="AL1143" s="412">
        <v>0.16435313714603</v>
      </c>
      <c r="AM1143" s="127" t="s">
        <v>17433</v>
      </c>
      <c r="AN1143" s="383" t="s">
        <v>17434</v>
      </c>
      <c r="AO1143" s="383"/>
      <c r="AP1143" s="383"/>
      <c r="AQ1143" s="410" t="s">
        <v>17456</v>
      </c>
      <c r="AR1143" s="389"/>
    </row>
    <row r="1144" spans="1:44" ht="15.75" thickBot="1" x14ac:dyDescent="0.3">
      <c r="A1144" s="409" t="s">
        <v>17451</v>
      </c>
      <c r="B1144" s="410">
        <v>2323</v>
      </c>
      <c r="C1144" s="383"/>
      <c r="D1144" s="383"/>
      <c r="E1144" s="383"/>
      <c r="F1144" s="383"/>
      <c r="G1144" s="383"/>
      <c r="H1144" s="383"/>
      <c r="I1144" s="383"/>
      <c r="J1144" s="383"/>
      <c r="K1144" s="410" t="s">
        <v>17260</v>
      </c>
      <c r="L1144" s="410" t="s">
        <v>17452</v>
      </c>
      <c r="M1144" s="410" t="s">
        <v>17328</v>
      </c>
      <c r="N1144" s="383" t="s">
        <v>17453</v>
      </c>
      <c r="O1144" s="383"/>
      <c r="P1144" s="383"/>
      <c r="Q1144" s="410" t="s">
        <v>17454</v>
      </c>
      <c r="R1144" s="410" t="s">
        <v>11368</v>
      </c>
      <c r="S1144" s="383"/>
      <c r="T1144" s="383"/>
      <c r="U1144" s="383"/>
      <c r="V1144" s="383"/>
      <c r="W1144" s="383"/>
      <c r="X1144" s="383"/>
      <c r="Y1144" s="411">
        <v>38341</v>
      </c>
      <c r="Z1144" s="410">
        <v>0</v>
      </c>
      <c r="AA1144" s="410">
        <v>59</v>
      </c>
      <c r="AB1144" s="383"/>
      <c r="AC1144" s="383"/>
      <c r="AD1144" s="383"/>
      <c r="AE1144" s="383"/>
      <c r="AF1144" s="410" t="s">
        <v>17245</v>
      </c>
      <c r="AG1144" s="410" t="s">
        <v>229</v>
      </c>
      <c r="AH1144" s="410">
        <v>247</v>
      </c>
      <c r="AI1144" s="410">
        <v>1356</v>
      </c>
      <c r="AJ1144" s="410">
        <v>1603</v>
      </c>
      <c r="AK1144" s="410">
        <v>9.77</v>
      </c>
      <c r="AL1144" s="412">
        <v>0.15408608858390499</v>
      </c>
      <c r="AM1144" s="127" t="s">
        <v>17433</v>
      </c>
      <c r="AN1144" s="383" t="s">
        <v>17434</v>
      </c>
      <c r="AO1144" s="383"/>
      <c r="AP1144" s="383"/>
      <c r="AQ1144" s="410" t="s">
        <v>17456</v>
      </c>
      <c r="AR1144" s="389"/>
    </row>
    <row r="1145" spans="1:44" ht="15.75" thickBot="1" x14ac:dyDescent="0.3">
      <c r="A1145" s="409" t="s">
        <v>17451</v>
      </c>
      <c r="B1145" s="410">
        <v>2323</v>
      </c>
      <c r="C1145" s="383"/>
      <c r="D1145" s="383"/>
      <c r="E1145" s="383"/>
      <c r="F1145" s="383"/>
      <c r="G1145" s="383"/>
      <c r="H1145" s="383"/>
      <c r="I1145" s="383"/>
      <c r="J1145" s="383"/>
      <c r="K1145" s="410" t="s">
        <v>17260</v>
      </c>
      <c r="L1145" s="410" t="s">
        <v>17452</v>
      </c>
      <c r="M1145" s="410" t="s">
        <v>17328</v>
      </c>
      <c r="N1145" s="383" t="s">
        <v>17453</v>
      </c>
      <c r="O1145" s="383"/>
      <c r="P1145" s="383"/>
      <c r="Q1145" s="410" t="s">
        <v>17454</v>
      </c>
      <c r="R1145" s="410" t="s">
        <v>11368</v>
      </c>
      <c r="S1145" s="383"/>
      <c r="T1145" s="383"/>
      <c r="U1145" s="383"/>
      <c r="V1145" s="383"/>
      <c r="W1145" s="383"/>
      <c r="X1145" s="383"/>
      <c r="Y1145" s="411">
        <v>38341</v>
      </c>
      <c r="Z1145" s="410">
        <v>0</v>
      </c>
      <c r="AA1145" s="410">
        <v>59</v>
      </c>
      <c r="AB1145" s="383"/>
      <c r="AC1145" s="383"/>
      <c r="AD1145" s="383"/>
      <c r="AE1145" s="383"/>
      <c r="AF1145" s="410" t="s">
        <v>17245</v>
      </c>
      <c r="AG1145" s="410" t="s">
        <v>229</v>
      </c>
      <c r="AH1145" s="410">
        <v>265</v>
      </c>
      <c r="AI1145" s="410">
        <v>1388</v>
      </c>
      <c r="AJ1145" s="410">
        <v>1653</v>
      </c>
      <c r="AK1145" s="410">
        <v>9.81</v>
      </c>
      <c r="AL1145" s="412">
        <v>0.160314579552329</v>
      </c>
      <c r="AM1145" s="127" t="s">
        <v>17433</v>
      </c>
      <c r="AN1145" s="383" t="s">
        <v>17434</v>
      </c>
      <c r="AO1145" s="383"/>
      <c r="AP1145" s="383"/>
      <c r="AQ1145" s="410" t="s">
        <v>17456</v>
      </c>
      <c r="AR1145" s="389"/>
    </row>
    <row r="1146" spans="1:44" ht="15.75" thickBot="1" x14ac:dyDescent="0.3">
      <c r="A1146" s="409" t="s">
        <v>17451</v>
      </c>
      <c r="B1146" s="410">
        <v>2323</v>
      </c>
      <c r="C1146" s="383"/>
      <c r="D1146" s="383"/>
      <c r="E1146" s="383"/>
      <c r="F1146" s="383"/>
      <c r="G1146" s="383"/>
      <c r="H1146" s="383"/>
      <c r="I1146" s="383"/>
      <c r="J1146" s="383"/>
      <c r="K1146" s="410" t="s">
        <v>17260</v>
      </c>
      <c r="L1146" s="410" t="s">
        <v>17452</v>
      </c>
      <c r="M1146" s="410" t="s">
        <v>17328</v>
      </c>
      <c r="N1146" s="383" t="s">
        <v>17453</v>
      </c>
      <c r="O1146" s="383"/>
      <c r="P1146" s="383"/>
      <c r="Q1146" s="410" t="s">
        <v>17454</v>
      </c>
      <c r="R1146" s="410" t="s">
        <v>11368</v>
      </c>
      <c r="S1146" s="383"/>
      <c r="T1146" s="383"/>
      <c r="U1146" s="383"/>
      <c r="V1146" s="383"/>
      <c r="W1146" s="383"/>
      <c r="X1146" s="383"/>
      <c r="Y1146" s="411">
        <v>38341</v>
      </c>
      <c r="Z1146" s="410">
        <v>0</v>
      </c>
      <c r="AA1146" s="410">
        <v>59</v>
      </c>
      <c r="AB1146" s="383"/>
      <c r="AC1146" s="383"/>
      <c r="AD1146" s="383"/>
      <c r="AE1146" s="383"/>
      <c r="AF1146" s="410" t="s">
        <v>17245</v>
      </c>
      <c r="AG1146" s="410" t="s">
        <v>229</v>
      </c>
      <c r="AH1146" s="410">
        <v>358</v>
      </c>
      <c r="AI1146" s="410">
        <v>1545</v>
      </c>
      <c r="AJ1146" s="410">
        <v>1903</v>
      </c>
      <c r="AK1146" s="410">
        <v>9.8699999999999992</v>
      </c>
      <c r="AL1146" s="412">
        <v>0.18812401471361001</v>
      </c>
      <c r="AM1146" s="127" t="s">
        <v>17433</v>
      </c>
      <c r="AN1146" s="383" t="s">
        <v>17434</v>
      </c>
      <c r="AO1146" s="383"/>
      <c r="AP1146" s="383"/>
      <c r="AQ1146" s="410" t="s">
        <v>17456</v>
      </c>
      <c r="AR1146" s="389"/>
    </row>
    <row r="1147" spans="1:44" ht="15.75" thickBot="1" x14ac:dyDescent="0.3">
      <c r="A1147" s="409" t="s">
        <v>17451</v>
      </c>
      <c r="B1147" s="410">
        <v>2323</v>
      </c>
      <c r="C1147" s="383"/>
      <c r="D1147" s="383"/>
      <c r="E1147" s="383"/>
      <c r="F1147" s="383"/>
      <c r="G1147" s="383"/>
      <c r="H1147" s="383"/>
      <c r="I1147" s="383"/>
      <c r="J1147" s="383"/>
      <c r="K1147" s="410" t="s">
        <v>17260</v>
      </c>
      <c r="L1147" s="410" t="s">
        <v>17452</v>
      </c>
      <c r="M1147" s="410" t="s">
        <v>17328</v>
      </c>
      <c r="N1147" s="383" t="s">
        <v>17453</v>
      </c>
      <c r="O1147" s="383"/>
      <c r="P1147" s="383"/>
      <c r="Q1147" s="410" t="s">
        <v>17454</v>
      </c>
      <c r="R1147" s="410" t="s">
        <v>11368</v>
      </c>
      <c r="S1147" s="383"/>
      <c r="T1147" s="383"/>
      <c r="U1147" s="383"/>
      <c r="V1147" s="383"/>
      <c r="W1147" s="383"/>
      <c r="X1147" s="383"/>
      <c r="Y1147" s="411">
        <v>38341</v>
      </c>
      <c r="Z1147" s="410">
        <v>0</v>
      </c>
      <c r="AA1147" s="410">
        <v>59</v>
      </c>
      <c r="AB1147" s="383"/>
      <c r="AC1147" s="383"/>
      <c r="AD1147" s="383"/>
      <c r="AE1147" s="383"/>
      <c r="AF1147" s="410" t="s">
        <v>17245</v>
      </c>
      <c r="AG1147" s="410" t="s">
        <v>229</v>
      </c>
      <c r="AH1147" s="410">
        <v>287</v>
      </c>
      <c r="AI1147" s="410">
        <v>1384</v>
      </c>
      <c r="AJ1147" s="410">
        <v>1671</v>
      </c>
      <c r="AK1147" s="410">
        <v>10.09</v>
      </c>
      <c r="AL1147" s="412">
        <v>0.17175344105326201</v>
      </c>
      <c r="AM1147" s="127" t="s">
        <v>17433</v>
      </c>
      <c r="AN1147" s="383" t="s">
        <v>17434</v>
      </c>
      <c r="AO1147" s="383"/>
      <c r="AP1147" s="383"/>
      <c r="AQ1147" s="410" t="s">
        <v>17456</v>
      </c>
      <c r="AR1147" s="389"/>
    </row>
    <row r="1148" spans="1:44" ht="15.75" thickBot="1" x14ac:dyDescent="0.3">
      <c r="A1148" s="409" t="s">
        <v>17451</v>
      </c>
      <c r="B1148" s="410">
        <v>2323</v>
      </c>
      <c r="C1148" s="383"/>
      <c r="D1148" s="383"/>
      <c r="E1148" s="383"/>
      <c r="F1148" s="383"/>
      <c r="G1148" s="383"/>
      <c r="H1148" s="383"/>
      <c r="I1148" s="383"/>
      <c r="J1148" s="383"/>
      <c r="K1148" s="410" t="s">
        <v>17260</v>
      </c>
      <c r="L1148" s="410" t="s">
        <v>17452</v>
      </c>
      <c r="M1148" s="410" t="s">
        <v>17328</v>
      </c>
      <c r="N1148" s="383" t="s">
        <v>17453</v>
      </c>
      <c r="O1148" s="383"/>
      <c r="P1148" s="383"/>
      <c r="Q1148" s="410" t="s">
        <v>17454</v>
      </c>
      <c r="R1148" s="410" t="s">
        <v>11368</v>
      </c>
      <c r="S1148" s="383"/>
      <c r="T1148" s="383"/>
      <c r="U1148" s="383"/>
      <c r="V1148" s="383"/>
      <c r="W1148" s="383"/>
      <c r="X1148" s="383"/>
      <c r="Y1148" s="411">
        <v>38341</v>
      </c>
      <c r="Z1148" s="410">
        <v>0</v>
      </c>
      <c r="AA1148" s="410">
        <v>59</v>
      </c>
      <c r="AB1148" s="383"/>
      <c r="AC1148" s="383"/>
      <c r="AD1148" s="383"/>
      <c r="AE1148" s="383"/>
      <c r="AF1148" s="410" t="s">
        <v>17245</v>
      </c>
      <c r="AG1148" s="410" t="s">
        <v>229</v>
      </c>
      <c r="AH1148" s="410">
        <v>350</v>
      </c>
      <c r="AI1148" s="410">
        <v>1435</v>
      </c>
      <c r="AJ1148" s="410">
        <v>1785</v>
      </c>
      <c r="AK1148" s="410">
        <v>10.1</v>
      </c>
      <c r="AL1148" s="412">
        <v>0.19607843137254899</v>
      </c>
      <c r="AM1148" s="127" t="s">
        <v>17433</v>
      </c>
      <c r="AN1148" s="383" t="s">
        <v>17434</v>
      </c>
      <c r="AO1148" s="383"/>
      <c r="AP1148" s="383"/>
      <c r="AQ1148" s="410" t="s">
        <v>17456</v>
      </c>
      <c r="AR1148" s="389"/>
    </row>
    <row r="1149" spans="1:44" ht="15.75" thickBot="1" x14ac:dyDescent="0.3">
      <c r="A1149" s="409" t="s">
        <v>17451</v>
      </c>
      <c r="B1149" s="410">
        <v>2323</v>
      </c>
      <c r="C1149" s="383"/>
      <c r="D1149" s="383"/>
      <c r="E1149" s="383"/>
      <c r="F1149" s="383"/>
      <c r="G1149" s="383"/>
      <c r="H1149" s="383"/>
      <c r="I1149" s="383"/>
      <c r="J1149" s="383"/>
      <c r="K1149" s="410" t="s">
        <v>17260</v>
      </c>
      <c r="L1149" s="410" t="s">
        <v>17452</v>
      </c>
      <c r="M1149" s="410" t="s">
        <v>17328</v>
      </c>
      <c r="N1149" s="383" t="s">
        <v>17453</v>
      </c>
      <c r="O1149" s="383"/>
      <c r="P1149" s="383"/>
      <c r="Q1149" s="410" t="s">
        <v>17454</v>
      </c>
      <c r="R1149" s="410" t="s">
        <v>11368</v>
      </c>
      <c r="S1149" s="383"/>
      <c r="T1149" s="383"/>
      <c r="U1149" s="383"/>
      <c r="V1149" s="383"/>
      <c r="W1149" s="383"/>
      <c r="X1149" s="383"/>
      <c r="Y1149" s="411">
        <v>38341</v>
      </c>
      <c r="Z1149" s="410">
        <v>0</v>
      </c>
      <c r="AA1149" s="410">
        <v>59</v>
      </c>
      <c r="AB1149" s="383"/>
      <c r="AC1149" s="383"/>
      <c r="AD1149" s="383"/>
      <c r="AE1149" s="383"/>
      <c r="AF1149" s="410" t="s">
        <v>17245</v>
      </c>
      <c r="AG1149" s="410" t="s">
        <v>229</v>
      </c>
      <c r="AH1149" s="410">
        <v>290</v>
      </c>
      <c r="AI1149" s="410">
        <v>1336</v>
      </c>
      <c r="AJ1149" s="410">
        <v>1626</v>
      </c>
      <c r="AK1149" s="410">
        <v>10.199999999999999</v>
      </c>
      <c r="AL1149" s="412">
        <v>0.17835178351783501</v>
      </c>
      <c r="AM1149" s="127" t="s">
        <v>17433</v>
      </c>
      <c r="AN1149" s="383" t="s">
        <v>17434</v>
      </c>
      <c r="AO1149" s="383"/>
      <c r="AP1149" s="383"/>
      <c r="AQ1149" s="410" t="s">
        <v>17456</v>
      </c>
      <c r="AR1149" s="389"/>
    </row>
    <row r="1150" spans="1:44" ht="15.75" thickBot="1" x14ac:dyDescent="0.3">
      <c r="A1150" s="409" t="s">
        <v>17451</v>
      </c>
      <c r="B1150" s="410">
        <v>2323</v>
      </c>
      <c r="C1150" s="383"/>
      <c r="D1150" s="383"/>
      <c r="E1150" s="383"/>
      <c r="F1150" s="383"/>
      <c r="G1150" s="383"/>
      <c r="H1150" s="383"/>
      <c r="I1150" s="383"/>
      <c r="J1150" s="383"/>
      <c r="K1150" s="410" t="s">
        <v>17260</v>
      </c>
      <c r="L1150" s="410" t="s">
        <v>17452</v>
      </c>
      <c r="M1150" s="410" t="s">
        <v>17328</v>
      </c>
      <c r="N1150" s="383" t="s">
        <v>17453</v>
      </c>
      <c r="O1150" s="383"/>
      <c r="P1150" s="383"/>
      <c r="Q1150" s="410" t="s">
        <v>17454</v>
      </c>
      <c r="R1150" s="410" t="s">
        <v>11368</v>
      </c>
      <c r="S1150" s="383"/>
      <c r="T1150" s="383"/>
      <c r="U1150" s="383"/>
      <c r="V1150" s="383"/>
      <c r="W1150" s="383"/>
      <c r="X1150" s="383"/>
      <c r="Y1150" s="411">
        <v>38341</v>
      </c>
      <c r="Z1150" s="410">
        <v>0</v>
      </c>
      <c r="AA1150" s="410">
        <v>59</v>
      </c>
      <c r="AB1150" s="383"/>
      <c r="AC1150" s="383"/>
      <c r="AD1150" s="383"/>
      <c r="AE1150" s="383"/>
      <c r="AF1150" s="410" t="s">
        <v>17245</v>
      </c>
      <c r="AG1150" s="410" t="s">
        <v>229</v>
      </c>
      <c r="AH1150" s="410">
        <v>267</v>
      </c>
      <c r="AI1150" s="410">
        <v>1299</v>
      </c>
      <c r="AJ1150" s="410">
        <v>1566</v>
      </c>
      <c r="AK1150" s="410">
        <v>10.7</v>
      </c>
      <c r="AL1150" s="412">
        <v>0.17049808429118801</v>
      </c>
      <c r="AM1150" s="127" t="s">
        <v>17433</v>
      </c>
      <c r="AN1150" s="383" t="s">
        <v>17434</v>
      </c>
      <c r="AO1150" s="383"/>
      <c r="AP1150" s="383"/>
      <c r="AQ1150" s="410" t="s">
        <v>17456</v>
      </c>
      <c r="AR1150" s="389"/>
    </row>
    <row r="1151" spans="1:44" ht="15.75" thickBot="1" x14ac:dyDescent="0.3">
      <c r="A1151" s="409" t="s">
        <v>17451</v>
      </c>
      <c r="B1151" s="410">
        <v>2323</v>
      </c>
      <c r="C1151" s="383"/>
      <c r="D1151" s="383"/>
      <c r="E1151" s="383"/>
      <c r="F1151" s="383"/>
      <c r="G1151" s="383"/>
      <c r="H1151" s="383"/>
      <c r="I1151" s="383"/>
      <c r="J1151" s="383"/>
      <c r="K1151" s="410" t="s">
        <v>17260</v>
      </c>
      <c r="L1151" s="410" t="s">
        <v>17452</v>
      </c>
      <c r="M1151" s="410" t="s">
        <v>17328</v>
      </c>
      <c r="N1151" s="383" t="s">
        <v>17453</v>
      </c>
      <c r="O1151" s="383"/>
      <c r="P1151" s="383"/>
      <c r="Q1151" s="410" t="s">
        <v>17454</v>
      </c>
      <c r="R1151" s="410" t="s">
        <v>11368</v>
      </c>
      <c r="S1151" s="383"/>
      <c r="T1151" s="383"/>
      <c r="U1151" s="383"/>
      <c r="V1151" s="383"/>
      <c r="W1151" s="383"/>
      <c r="X1151" s="383"/>
      <c r="Y1151" s="411">
        <v>38341</v>
      </c>
      <c r="Z1151" s="410">
        <v>0</v>
      </c>
      <c r="AA1151" s="410">
        <v>59</v>
      </c>
      <c r="AB1151" s="383"/>
      <c r="AC1151" s="383"/>
      <c r="AD1151" s="383"/>
      <c r="AE1151" s="383"/>
      <c r="AF1151" s="410" t="s">
        <v>17245</v>
      </c>
      <c r="AG1151" s="410" t="s">
        <v>229</v>
      </c>
      <c r="AH1151" s="410">
        <v>297</v>
      </c>
      <c r="AI1151" s="410">
        <v>1383</v>
      </c>
      <c r="AJ1151" s="410">
        <v>1680</v>
      </c>
      <c r="AK1151" s="410">
        <v>11.01</v>
      </c>
      <c r="AL1151" s="412">
        <v>0.17678571428571399</v>
      </c>
      <c r="AM1151" s="127" t="s">
        <v>17433</v>
      </c>
      <c r="AN1151" s="383" t="s">
        <v>17434</v>
      </c>
      <c r="AO1151" s="383"/>
      <c r="AP1151" s="383"/>
      <c r="AQ1151" s="410" t="s">
        <v>17456</v>
      </c>
      <c r="AR1151" s="389"/>
    </row>
    <row r="1152" spans="1:44" ht="15.75" thickBot="1" x14ac:dyDescent="0.3">
      <c r="A1152" s="409" t="s">
        <v>17451</v>
      </c>
      <c r="B1152" s="410">
        <v>2323</v>
      </c>
      <c r="C1152" s="383"/>
      <c r="D1152" s="383"/>
      <c r="E1152" s="383"/>
      <c r="F1152" s="383"/>
      <c r="G1152" s="383"/>
      <c r="H1152" s="383"/>
      <c r="I1152" s="383"/>
      <c r="J1152" s="383"/>
      <c r="K1152" s="410" t="s">
        <v>17260</v>
      </c>
      <c r="L1152" s="410" t="s">
        <v>17452</v>
      </c>
      <c r="M1152" s="410" t="s">
        <v>17328</v>
      </c>
      <c r="N1152" s="383" t="s">
        <v>17453</v>
      </c>
      <c r="O1152" s="383"/>
      <c r="P1152" s="383"/>
      <c r="Q1152" s="410" t="s">
        <v>17454</v>
      </c>
      <c r="R1152" s="410" t="s">
        <v>11368</v>
      </c>
      <c r="S1152" s="383"/>
      <c r="T1152" s="383"/>
      <c r="U1152" s="383"/>
      <c r="V1152" s="383"/>
      <c r="W1152" s="383"/>
      <c r="X1152" s="383"/>
      <c r="Y1152" s="411">
        <v>38341</v>
      </c>
      <c r="Z1152" s="410">
        <v>0</v>
      </c>
      <c r="AA1152" s="410">
        <v>59</v>
      </c>
      <c r="AB1152" s="383"/>
      <c r="AC1152" s="383"/>
      <c r="AD1152" s="383"/>
      <c r="AE1152" s="383"/>
      <c r="AF1152" s="410" t="s">
        <v>17245</v>
      </c>
      <c r="AG1152" s="410" t="s">
        <v>229</v>
      </c>
      <c r="AH1152" s="410">
        <v>305</v>
      </c>
      <c r="AI1152" s="410">
        <v>1257</v>
      </c>
      <c r="AJ1152" s="410">
        <v>1562</v>
      </c>
      <c r="AK1152" s="410">
        <v>11.11</v>
      </c>
      <c r="AL1152" s="412">
        <v>0.195262483994878</v>
      </c>
      <c r="AM1152" s="127" t="s">
        <v>17433</v>
      </c>
      <c r="AN1152" s="383" t="s">
        <v>17434</v>
      </c>
      <c r="AO1152" s="383"/>
      <c r="AP1152" s="383"/>
      <c r="AQ1152" s="410" t="s">
        <v>17456</v>
      </c>
      <c r="AR1152" s="389"/>
    </row>
    <row r="1153" spans="1:44" ht="15.75" thickBot="1" x14ac:dyDescent="0.3">
      <c r="A1153" s="409" t="s">
        <v>17451</v>
      </c>
      <c r="B1153" s="410">
        <v>2323</v>
      </c>
      <c r="C1153" s="383"/>
      <c r="D1153" s="383"/>
      <c r="E1153" s="383"/>
      <c r="F1153" s="383"/>
      <c r="G1153" s="383"/>
      <c r="H1153" s="383"/>
      <c r="I1153" s="383"/>
      <c r="J1153" s="383"/>
      <c r="K1153" s="410" t="s">
        <v>17260</v>
      </c>
      <c r="L1153" s="410" t="s">
        <v>17452</v>
      </c>
      <c r="M1153" s="410" t="s">
        <v>17328</v>
      </c>
      <c r="N1153" s="383" t="s">
        <v>17453</v>
      </c>
      <c r="O1153" s="383"/>
      <c r="P1153" s="383"/>
      <c r="Q1153" s="410" t="s">
        <v>17454</v>
      </c>
      <c r="R1153" s="410" t="s">
        <v>11368</v>
      </c>
      <c r="S1153" s="383"/>
      <c r="T1153" s="383"/>
      <c r="U1153" s="383"/>
      <c r="V1153" s="383"/>
      <c r="W1153" s="383"/>
      <c r="X1153" s="383"/>
      <c r="Y1153" s="411">
        <v>38341</v>
      </c>
      <c r="Z1153" s="410">
        <v>0</v>
      </c>
      <c r="AA1153" s="410">
        <v>59</v>
      </c>
      <c r="AB1153" s="383"/>
      <c r="AC1153" s="383"/>
      <c r="AD1153" s="383"/>
      <c r="AE1153" s="383"/>
      <c r="AF1153" s="410" t="s">
        <v>17245</v>
      </c>
      <c r="AG1153" s="410" t="s">
        <v>229</v>
      </c>
      <c r="AH1153" s="410">
        <v>346</v>
      </c>
      <c r="AI1153" s="410">
        <v>1367</v>
      </c>
      <c r="AJ1153" s="410">
        <v>1713</v>
      </c>
      <c r="AK1153" s="410">
        <v>11.17</v>
      </c>
      <c r="AL1153" s="412">
        <v>0.201984821949796</v>
      </c>
      <c r="AM1153" s="127" t="s">
        <v>17433</v>
      </c>
      <c r="AN1153" s="383" t="s">
        <v>17434</v>
      </c>
      <c r="AO1153" s="383"/>
      <c r="AP1153" s="383"/>
      <c r="AQ1153" s="410" t="s">
        <v>17456</v>
      </c>
      <c r="AR1153" s="389"/>
    </row>
    <row r="1154" spans="1:44" ht="15.75" thickBot="1" x14ac:dyDescent="0.3">
      <c r="A1154" s="409" t="s">
        <v>17451</v>
      </c>
      <c r="B1154" s="410">
        <v>2323</v>
      </c>
      <c r="C1154" s="383"/>
      <c r="D1154" s="383"/>
      <c r="E1154" s="383"/>
      <c r="F1154" s="383"/>
      <c r="G1154" s="383"/>
      <c r="H1154" s="383"/>
      <c r="I1154" s="383"/>
      <c r="J1154" s="383"/>
      <c r="K1154" s="410" t="s">
        <v>17260</v>
      </c>
      <c r="L1154" s="410" t="s">
        <v>17452</v>
      </c>
      <c r="M1154" s="410" t="s">
        <v>17328</v>
      </c>
      <c r="N1154" s="383" t="s">
        <v>17453</v>
      </c>
      <c r="O1154" s="383"/>
      <c r="P1154" s="383"/>
      <c r="Q1154" s="410" t="s">
        <v>17454</v>
      </c>
      <c r="R1154" s="410" t="s">
        <v>11368</v>
      </c>
      <c r="S1154" s="383"/>
      <c r="T1154" s="383"/>
      <c r="U1154" s="383"/>
      <c r="V1154" s="383"/>
      <c r="W1154" s="383"/>
      <c r="X1154" s="383"/>
      <c r="Y1154" s="411">
        <v>38341</v>
      </c>
      <c r="Z1154" s="410">
        <v>0</v>
      </c>
      <c r="AA1154" s="410">
        <v>59</v>
      </c>
      <c r="AB1154" s="383"/>
      <c r="AC1154" s="383"/>
      <c r="AD1154" s="383"/>
      <c r="AE1154" s="383"/>
      <c r="AF1154" s="410" t="s">
        <v>17245</v>
      </c>
      <c r="AG1154" s="410" t="s">
        <v>229</v>
      </c>
      <c r="AH1154" s="410">
        <v>406</v>
      </c>
      <c r="AI1154" s="410">
        <v>1477</v>
      </c>
      <c r="AJ1154" s="410">
        <v>1883</v>
      </c>
      <c r="AK1154" s="410">
        <v>11.4</v>
      </c>
      <c r="AL1154" s="412">
        <v>0.215613382899628</v>
      </c>
      <c r="AM1154" s="127" t="s">
        <v>17433</v>
      </c>
      <c r="AN1154" s="383" t="s">
        <v>17434</v>
      </c>
      <c r="AO1154" s="383"/>
      <c r="AP1154" s="383"/>
      <c r="AQ1154" s="410" t="s">
        <v>17456</v>
      </c>
      <c r="AR1154" s="389"/>
    </row>
    <row r="1155" spans="1:44" ht="15.75" thickBot="1" x14ac:dyDescent="0.3">
      <c r="A1155" s="409" t="s">
        <v>17451</v>
      </c>
      <c r="B1155" s="410">
        <v>2323</v>
      </c>
      <c r="C1155" s="383"/>
      <c r="D1155" s="383"/>
      <c r="E1155" s="383"/>
      <c r="F1155" s="383"/>
      <c r="G1155" s="383"/>
      <c r="H1155" s="383"/>
      <c r="I1155" s="383"/>
      <c r="J1155" s="383"/>
      <c r="K1155" s="410" t="s">
        <v>17260</v>
      </c>
      <c r="L1155" s="410" t="s">
        <v>17452</v>
      </c>
      <c r="M1155" s="410" t="s">
        <v>17328</v>
      </c>
      <c r="N1155" s="383" t="s">
        <v>17453</v>
      </c>
      <c r="O1155" s="383"/>
      <c r="P1155" s="383"/>
      <c r="Q1155" s="410" t="s">
        <v>17454</v>
      </c>
      <c r="R1155" s="410" t="s">
        <v>11368</v>
      </c>
      <c r="S1155" s="383"/>
      <c r="T1155" s="383"/>
      <c r="U1155" s="383"/>
      <c r="V1155" s="383"/>
      <c r="W1155" s="383"/>
      <c r="X1155" s="383"/>
      <c r="Y1155" s="411">
        <v>38341</v>
      </c>
      <c r="Z1155" s="410">
        <v>0</v>
      </c>
      <c r="AA1155" s="410">
        <v>59</v>
      </c>
      <c r="AB1155" s="383"/>
      <c r="AC1155" s="383"/>
      <c r="AD1155" s="383"/>
      <c r="AE1155" s="383"/>
      <c r="AF1155" s="410" t="s">
        <v>17245</v>
      </c>
      <c r="AG1155" s="410" t="s">
        <v>229</v>
      </c>
      <c r="AH1155" s="410">
        <v>259</v>
      </c>
      <c r="AI1155" s="410">
        <v>1200</v>
      </c>
      <c r="AJ1155" s="410">
        <v>1459</v>
      </c>
      <c r="AK1155" s="410">
        <v>11.41</v>
      </c>
      <c r="AL1155" s="412">
        <v>0.177518848526388</v>
      </c>
      <c r="AM1155" s="127" t="s">
        <v>17433</v>
      </c>
      <c r="AN1155" s="383" t="s">
        <v>17434</v>
      </c>
      <c r="AO1155" s="383"/>
      <c r="AP1155" s="383"/>
      <c r="AQ1155" s="410" t="s">
        <v>17456</v>
      </c>
      <c r="AR1155" s="389"/>
    </row>
    <row r="1156" spans="1:44" ht="15.75" thickBot="1" x14ac:dyDescent="0.3">
      <c r="A1156" s="409" t="s">
        <v>17451</v>
      </c>
      <c r="B1156" s="410">
        <v>2323</v>
      </c>
      <c r="C1156" s="383"/>
      <c r="D1156" s="383"/>
      <c r="E1156" s="383"/>
      <c r="F1156" s="383"/>
      <c r="G1156" s="383"/>
      <c r="H1156" s="383"/>
      <c r="I1156" s="383"/>
      <c r="J1156" s="383"/>
      <c r="K1156" s="410" t="s">
        <v>17260</v>
      </c>
      <c r="L1156" s="410" t="s">
        <v>17452</v>
      </c>
      <c r="M1156" s="410" t="s">
        <v>17328</v>
      </c>
      <c r="N1156" s="383" t="s">
        <v>17453</v>
      </c>
      <c r="O1156" s="383"/>
      <c r="P1156" s="383"/>
      <c r="Q1156" s="410" t="s">
        <v>17454</v>
      </c>
      <c r="R1156" s="410" t="s">
        <v>11368</v>
      </c>
      <c r="S1156" s="383"/>
      <c r="T1156" s="383"/>
      <c r="U1156" s="383"/>
      <c r="V1156" s="383"/>
      <c r="W1156" s="383"/>
      <c r="X1156" s="383"/>
      <c r="Y1156" s="411">
        <v>38341</v>
      </c>
      <c r="Z1156" s="410">
        <v>0</v>
      </c>
      <c r="AA1156" s="410">
        <v>59</v>
      </c>
      <c r="AB1156" s="383"/>
      <c r="AC1156" s="383"/>
      <c r="AD1156" s="383"/>
      <c r="AE1156" s="383"/>
      <c r="AF1156" s="410" t="s">
        <v>17245</v>
      </c>
      <c r="AG1156" s="410" t="s">
        <v>229</v>
      </c>
      <c r="AH1156" s="410">
        <v>237</v>
      </c>
      <c r="AI1156" s="410">
        <v>1172</v>
      </c>
      <c r="AJ1156" s="410">
        <v>1409</v>
      </c>
      <c r="AK1156" s="410">
        <v>11.58</v>
      </c>
      <c r="AL1156" s="412">
        <v>0.168204400283889</v>
      </c>
      <c r="AM1156" s="127" t="s">
        <v>17433</v>
      </c>
      <c r="AN1156" s="383" t="s">
        <v>17434</v>
      </c>
      <c r="AO1156" s="383"/>
      <c r="AP1156" s="383"/>
      <c r="AQ1156" s="410" t="s">
        <v>17456</v>
      </c>
      <c r="AR1156" s="389"/>
    </row>
    <row r="1157" spans="1:44" ht="15.75" thickBot="1" x14ac:dyDescent="0.3">
      <c r="A1157" s="409" t="s">
        <v>17451</v>
      </c>
      <c r="B1157" s="410">
        <v>2323</v>
      </c>
      <c r="C1157" s="383"/>
      <c r="D1157" s="383"/>
      <c r="E1157" s="383"/>
      <c r="F1157" s="383"/>
      <c r="G1157" s="383"/>
      <c r="H1157" s="383"/>
      <c r="I1157" s="383"/>
      <c r="J1157" s="383"/>
      <c r="K1157" s="410" t="s">
        <v>17260</v>
      </c>
      <c r="L1157" s="410" t="s">
        <v>17452</v>
      </c>
      <c r="M1157" s="410" t="s">
        <v>17328</v>
      </c>
      <c r="N1157" s="383" t="s">
        <v>17453</v>
      </c>
      <c r="O1157" s="383"/>
      <c r="P1157" s="383"/>
      <c r="Q1157" s="410" t="s">
        <v>17454</v>
      </c>
      <c r="R1157" s="410" t="s">
        <v>11368</v>
      </c>
      <c r="S1157" s="383"/>
      <c r="T1157" s="383"/>
      <c r="U1157" s="383"/>
      <c r="V1157" s="383"/>
      <c r="W1157" s="383"/>
      <c r="X1157" s="383"/>
      <c r="Y1157" s="411">
        <v>38341</v>
      </c>
      <c r="Z1157" s="410">
        <v>0</v>
      </c>
      <c r="AA1157" s="410">
        <v>59</v>
      </c>
      <c r="AB1157" s="383"/>
      <c r="AC1157" s="383"/>
      <c r="AD1157" s="383"/>
      <c r="AE1157" s="383"/>
      <c r="AF1157" s="410" t="s">
        <v>17245</v>
      </c>
      <c r="AG1157" s="410" t="s">
        <v>229</v>
      </c>
      <c r="AH1157" s="410">
        <v>315</v>
      </c>
      <c r="AI1157" s="410">
        <v>1233</v>
      </c>
      <c r="AJ1157" s="410">
        <v>1548</v>
      </c>
      <c r="AK1157" s="410">
        <v>11.66</v>
      </c>
      <c r="AL1157" s="412">
        <v>0.20348837209302301</v>
      </c>
      <c r="AM1157" s="127" t="s">
        <v>17433</v>
      </c>
      <c r="AN1157" s="383" t="s">
        <v>17434</v>
      </c>
      <c r="AO1157" s="383"/>
      <c r="AP1157" s="383"/>
      <c r="AQ1157" s="410" t="s">
        <v>17456</v>
      </c>
      <c r="AR1157" s="389"/>
    </row>
    <row r="1158" spans="1:44" ht="15.75" thickBot="1" x14ac:dyDescent="0.3">
      <c r="A1158" s="409" t="s">
        <v>17451</v>
      </c>
      <c r="B1158" s="410">
        <v>2323</v>
      </c>
      <c r="C1158" s="383"/>
      <c r="D1158" s="383"/>
      <c r="E1158" s="383"/>
      <c r="F1158" s="383"/>
      <c r="G1158" s="383"/>
      <c r="H1158" s="383"/>
      <c r="I1158" s="383"/>
      <c r="J1158" s="383"/>
      <c r="K1158" s="410" t="s">
        <v>17260</v>
      </c>
      <c r="L1158" s="410" t="s">
        <v>17452</v>
      </c>
      <c r="M1158" s="410" t="s">
        <v>17328</v>
      </c>
      <c r="N1158" s="383" t="s">
        <v>17453</v>
      </c>
      <c r="O1158" s="383"/>
      <c r="P1158" s="383"/>
      <c r="Q1158" s="410" t="s">
        <v>17454</v>
      </c>
      <c r="R1158" s="410" t="s">
        <v>11368</v>
      </c>
      <c r="S1158" s="383"/>
      <c r="T1158" s="383"/>
      <c r="U1158" s="383"/>
      <c r="V1158" s="383"/>
      <c r="W1158" s="383"/>
      <c r="X1158" s="383"/>
      <c r="Y1158" s="411">
        <v>38341</v>
      </c>
      <c r="Z1158" s="410">
        <v>0</v>
      </c>
      <c r="AA1158" s="410">
        <v>59</v>
      </c>
      <c r="AB1158" s="383"/>
      <c r="AC1158" s="383"/>
      <c r="AD1158" s="383"/>
      <c r="AE1158" s="383"/>
      <c r="AF1158" s="410" t="s">
        <v>17245</v>
      </c>
      <c r="AG1158" s="410" t="s">
        <v>229</v>
      </c>
      <c r="AH1158" s="410">
        <v>285</v>
      </c>
      <c r="AI1158" s="410">
        <v>1186</v>
      </c>
      <c r="AJ1158" s="410">
        <v>1471</v>
      </c>
      <c r="AK1158" s="410">
        <v>11.73</v>
      </c>
      <c r="AL1158" s="412">
        <v>0.193745751189667</v>
      </c>
      <c r="AM1158" s="127" t="s">
        <v>17433</v>
      </c>
      <c r="AN1158" s="383" t="s">
        <v>17434</v>
      </c>
      <c r="AO1158" s="383"/>
      <c r="AP1158" s="383"/>
      <c r="AQ1158" s="410" t="s">
        <v>17456</v>
      </c>
      <c r="AR1158" s="389"/>
    </row>
    <row r="1159" spans="1:44" ht="15.75" thickBot="1" x14ac:dyDescent="0.3">
      <c r="A1159" s="409" t="s">
        <v>17451</v>
      </c>
      <c r="B1159" s="410">
        <v>2323</v>
      </c>
      <c r="C1159" s="383"/>
      <c r="D1159" s="383"/>
      <c r="E1159" s="383"/>
      <c r="F1159" s="383"/>
      <c r="G1159" s="383"/>
      <c r="H1159" s="383"/>
      <c r="I1159" s="383"/>
      <c r="J1159" s="383"/>
      <c r="K1159" s="410" t="s">
        <v>17260</v>
      </c>
      <c r="L1159" s="410" t="s">
        <v>17452</v>
      </c>
      <c r="M1159" s="410" t="s">
        <v>17328</v>
      </c>
      <c r="N1159" s="383" t="s">
        <v>17453</v>
      </c>
      <c r="O1159" s="383"/>
      <c r="P1159" s="383"/>
      <c r="Q1159" s="410" t="s">
        <v>17454</v>
      </c>
      <c r="R1159" s="410" t="s">
        <v>11368</v>
      </c>
      <c r="S1159" s="383"/>
      <c r="T1159" s="383"/>
      <c r="U1159" s="383"/>
      <c r="V1159" s="383"/>
      <c r="W1159" s="383"/>
      <c r="X1159" s="383"/>
      <c r="Y1159" s="411">
        <v>38341</v>
      </c>
      <c r="Z1159" s="410">
        <v>0</v>
      </c>
      <c r="AA1159" s="410">
        <v>59</v>
      </c>
      <c r="AB1159" s="383"/>
      <c r="AC1159" s="383"/>
      <c r="AD1159" s="383"/>
      <c r="AE1159" s="383"/>
      <c r="AF1159" s="410" t="s">
        <v>17245</v>
      </c>
      <c r="AG1159" s="410" t="s">
        <v>229</v>
      </c>
      <c r="AH1159" s="410">
        <v>312</v>
      </c>
      <c r="AI1159" s="410">
        <v>1286</v>
      </c>
      <c r="AJ1159" s="410">
        <v>1598</v>
      </c>
      <c r="AK1159" s="410">
        <v>11.79</v>
      </c>
      <c r="AL1159" s="412">
        <v>0.19524405506883599</v>
      </c>
      <c r="AM1159" s="127" t="s">
        <v>17433</v>
      </c>
      <c r="AN1159" s="383" t="s">
        <v>17434</v>
      </c>
      <c r="AO1159" s="383"/>
      <c r="AP1159" s="383"/>
      <c r="AQ1159" s="410" t="s">
        <v>17456</v>
      </c>
      <c r="AR1159" s="389"/>
    </row>
    <row r="1160" spans="1:44" ht="15.75" thickBot="1" x14ac:dyDescent="0.3">
      <c r="A1160" s="409" t="s">
        <v>17451</v>
      </c>
      <c r="B1160" s="410">
        <v>2323</v>
      </c>
      <c r="C1160" s="383"/>
      <c r="D1160" s="383"/>
      <c r="E1160" s="383"/>
      <c r="F1160" s="383"/>
      <c r="G1160" s="383"/>
      <c r="H1160" s="383"/>
      <c r="I1160" s="383"/>
      <c r="J1160" s="383"/>
      <c r="K1160" s="410" t="s">
        <v>17260</v>
      </c>
      <c r="L1160" s="410" t="s">
        <v>17452</v>
      </c>
      <c r="M1160" s="410" t="s">
        <v>17328</v>
      </c>
      <c r="N1160" s="383" t="s">
        <v>17453</v>
      </c>
      <c r="O1160" s="383"/>
      <c r="P1160" s="383"/>
      <c r="Q1160" s="410" t="s">
        <v>17454</v>
      </c>
      <c r="R1160" s="410" t="s">
        <v>11368</v>
      </c>
      <c r="S1160" s="383"/>
      <c r="T1160" s="383"/>
      <c r="U1160" s="383"/>
      <c r="V1160" s="383"/>
      <c r="W1160" s="383"/>
      <c r="X1160" s="383"/>
      <c r="Y1160" s="411">
        <v>38341</v>
      </c>
      <c r="Z1160" s="410">
        <v>0</v>
      </c>
      <c r="AA1160" s="410">
        <v>59</v>
      </c>
      <c r="AB1160" s="383"/>
      <c r="AC1160" s="383"/>
      <c r="AD1160" s="383"/>
      <c r="AE1160" s="383"/>
      <c r="AF1160" s="410" t="s">
        <v>17245</v>
      </c>
      <c r="AG1160" s="410" t="s">
        <v>229</v>
      </c>
      <c r="AH1160" s="410">
        <v>326</v>
      </c>
      <c r="AI1160" s="410">
        <v>1279</v>
      </c>
      <c r="AJ1160" s="410">
        <v>1605</v>
      </c>
      <c r="AK1160" s="410">
        <v>11.92</v>
      </c>
      <c r="AL1160" s="412">
        <v>0.20311526479750799</v>
      </c>
      <c r="AM1160" s="127" t="s">
        <v>17433</v>
      </c>
      <c r="AN1160" s="383" t="s">
        <v>17434</v>
      </c>
      <c r="AO1160" s="383"/>
      <c r="AP1160" s="383"/>
      <c r="AQ1160" s="410" t="s">
        <v>17456</v>
      </c>
      <c r="AR1160" s="389"/>
    </row>
    <row r="1161" spans="1:44" ht="15.75" thickBot="1" x14ac:dyDescent="0.3">
      <c r="A1161" s="409" t="s">
        <v>17451</v>
      </c>
      <c r="B1161" s="410">
        <v>2323</v>
      </c>
      <c r="C1161" s="383"/>
      <c r="D1161" s="383"/>
      <c r="E1161" s="383"/>
      <c r="F1161" s="383"/>
      <c r="G1161" s="383"/>
      <c r="H1161" s="383"/>
      <c r="I1161" s="383"/>
      <c r="J1161" s="383"/>
      <c r="K1161" s="410" t="s">
        <v>17260</v>
      </c>
      <c r="L1161" s="410" t="s">
        <v>17452</v>
      </c>
      <c r="M1161" s="410" t="s">
        <v>17328</v>
      </c>
      <c r="N1161" s="383" t="s">
        <v>17453</v>
      </c>
      <c r="O1161" s="383"/>
      <c r="P1161" s="383"/>
      <c r="Q1161" s="410" t="s">
        <v>17454</v>
      </c>
      <c r="R1161" s="410" t="s">
        <v>11368</v>
      </c>
      <c r="S1161" s="383"/>
      <c r="T1161" s="383"/>
      <c r="U1161" s="383"/>
      <c r="V1161" s="383"/>
      <c r="W1161" s="383"/>
      <c r="X1161" s="383"/>
      <c r="Y1161" s="411">
        <v>38341</v>
      </c>
      <c r="Z1161" s="410">
        <v>0</v>
      </c>
      <c r="AA1161" s="410">
        <v>59</v>
      </c>
      <c r="AB1161" s="383"/>
      <c r="AC1161" s="383"/>
      <c r="AD1161" s="383"/>
      <c r="AE1161" s="383"/>
      <c r="AF1161" s="410" t="s">
        <v>17245</v>
      </c>
      <c r="AG1161" s="410" t="s">
        <v>229</v>
      </c>
      <c r="AH1161" s="410">
        <v>308</v>
      </c>
      <c r="AI1161" s="410">
        <v>1268</v>
      </c>
      <c r="AJ1161" s="410">
        <v>1576</v>
      </c>
      <c r="AK1161" s="410">
        <v>12.04</v>
      </c>
      <c r="AL1161" s="412">
        <v>0.195431472081218</v>
      </c>
      <c r="AM1161" s="127" t="s">
        <v>17433</v>
      </c>
      <c r="AN1161" s="383" t="s">
        <v>17434</v>
      </c>
      <c r="AO1161" s="383"/>
      <c r="AP1161" s="383"/>
      <c r="AQ1161" s="410" t="s">
        <v>17456</v>
      </c>
      <c r="AR1161" s="389"/>
    </row>
    <row r="1162" spans="1:44" ht="15.75" thickBot="1" x14ac:dyDescent="0.3">
      <c r="A1162" s="409" t="s">
        <v>17451</v>
      </c>
      <c r="B1162" s="410">
        <v>2323</v>
      </c>
      <c r="C1162" s="383"/>
      <c r="D1162" s="383"/>
      <c r="E1162" s="383"/>
      <c r="F1162" s="383"/>
      <c r="G1162" s="383"/>
      <c r="H1162" s="383"/>
      <c r="I1162" s="383"/>
      <c r="J1162" s="383"/>
      <c r="K1162" s="410" t="s">
        <v>17260</v>
      </c>
      <c r="L1162" s="410" t="s">
        <v>17452</v>
      </c>
      <c r="M1162" s="410" t="s">
        <v>17328</v>
      </c>
      <c r="N1162" s="383" t="s">
        <v>17453</v>
      </c>
      <c r="O1162" s="383"/>
      <c r="P1162" s="383"/>
      <c r="Q1162" s="410" t="s">
        <v>17454</v>
      </c>
      <c r="R1162" s="410" t="s">
        <v>11368</v>
      </c>
      <c r="S1162" s="383"/>
      <c r="T1162" s="383"/>
      <c r="U1162" s="383"/>
      <c r="V1162" s="383"/>
      <c r="W1162" s="383"/>
      <c r="X1162" s="383"/>
      <c r="Y1162" s="411">
        <v>38341</v>
      </c>
      <c r="Z1162" s="410">
        <v>0</v>
      </c>
      <c r="AA1162" s="410">
        <v>59</v>
      </c>
      <c r="AB1162" s="383"/>
      <c r="AC1162" s="383"/>
      <c r="AD1162" s="383"/>
      <c r="AE1162" s="383"/>
      <c r="AF1162" s="410" t="s">
        <v>17245</v>
      </c>
      <c r="AG1162" s="410" t="s">
        <v>229</v>
      </c>
      <c r="AH1162" s="410">
        <v>311</v>
      </c>
      <c r="AI1162" s="410">
        <v>1198</v>
      </c>
      <c r="AJ1162" s="410">
        <v>1509</v>
      </c>
      <c r="AK1162" s="410">
        <v>12.22</v>
      </c>
      <c r="AL1162" s="412">
        <v>0.206096752816435</v>
      </c>
      <c r="AM1162" s="127" t="s">
        <v>17433</v>
      </c>
      <c r="AN1162" s="383" t="s">
        <v>17434</v>
      </c>
      <c r="AO1162" s="383"/>
      <c r="AP1162" s="383"/>
      <c r="AQ1162" s="410" t="s">
        <v>17456</v>
      </c>
      <c r="AR1162" s="389"/>
    </row>
    <row r="1163" spans="1:44" ht="15.75" thickBot="1" x14ac:dyDescent="0.3">
      <c r="A1163" s="409" t="s">
        <v>17451</v>
      </c>
      <c r="B1163" s="410">
        <v>2323</v>
      </c>
      <c r="C1163" s="383"/>
      <c r="D1163" s="383"/>
      <c r="E1163" s="383"/>
      <c r="F1163" s="383"/>
      <c r="G1163" s="383"/>
      <c r="H1163" s="383"/>
      <c r="I1163" s="383"/>
      <c r="J1163" s="383"/>
      <c r="K1163" s="410" t="s">
        <v>17260</v>
      </c>
      <c r="L1163" s="410" t="s">
        <v>17452</v>
      </c>
      <c r="M1163" s="410" t="s">
        <v>17328</v>
      </c>
      <c r="N1163" s="383" t="s">
        <v>17453</v>
      </c>
      <c r="O1163" s="383"/>
      <c r="P1163" s="383"/>
      <c r="Q1163" s="410" t="s">
        <v>17454</v>
      </c>
      <c r="R1163" s="410" t="s">
        <v>11368</v>
      </c>
      <c r="S1163" s="383"/>
      <c r="T1163" s="383"/>
      <c r="U1163" s="383"/>
      <c r="V1163" s="383"/>
      <c r="W1163" s="383"/>
      <c r="X1163" s="383"/>
      <c r="Y1163" s="411">
        <v>38341</v>
      </c>
      <c r="Z1163" s="410">
        <v>0</v>
      </c>
      <c r="AA1163" s="410">
        <v>59</v>
      </c>
      <c r="AB1163" s="383"/>
      <c r="AC1163" s="383"/>
      <c r="AD1163" s="383"/>
      <c r="AE1163" s="383"/>
      <c r="AF1163" s="410" t="s">
        <v>17245</v>
      </c>
      <c r="AG1163" s="410" t="s">
        <v>229</v>
      </c>
      <c r="AH1163" s="410">
        <v>257</v>
      </c>
      <c r="AI1163" s="410">
        <v>1112</v>
      </c>
      <c r="AJ1163" s="410">
        <v>1369</v>
      </c>
      <c r="AK1163" s="410">
        <v>12.3</v>
      </c>
      <c r="AL1163" s="412">
        <v>0.18772826880935001</v>
      </c>
      <c r="AM1163" s="127" t="s">
        <v>17433</v>
      </c>
      <c r="AN1163" s="383" t="s">
        <v>17434</v>
      </c>
      <c r="AO1163" s="383"/>
      <c r="AP1163" s="383"/>
      <c r="AQ1163" s="410" t="s">
        <v>17456</v>
      </c>
      <c r="AR1163" s="389"/>
    </row>
    <row r="1164" spans="1:44" ht="15.75" thickBot="1" x14ac:dyDescent="0.3">
      <c r="A1164" s="409" t="s">
        <v>17451</v>
      </c>
      <c r="B1164" s="410">
        <v>2323</v>
      </c>
      <c r="C1164" s="383"/>
      <c r="D1164" s="383"/>
      <c r="E1164" s="383"/>
      <c r="F1164" s="383"/>
      <c r="G1164" s="383"/>
      <c r="H1164" s="383"/>
      <c r="I1164" s="383"/>
      <c r="J1164" s="383"/>
      <c r="K1164" s="410" t="s">
        <v>17260</v>
      </c>
      <c r="L1164" s="410" t="s">
        <v>17452</v>
      </c>
      <c r="M1164" s="410" t="s">
        <v>17328</v>
      </c>
      <c r="N1164" s="383" t="s">
        <v>17453</v>
      </c>
      <c r="O1164" s="383"/>
      <c r="P1164" s="383"/>
      <c r="Q1164" s="410" t="s">
        <v>17454</v>
      </c>
      <c r="R1164" s="410" t="s">
        <v>11368</v>
      </c>
      <c r="S1164" s="383"/>
      <c r="T1164" s="383"/>
      <c r="U1164" s="383"/>
      <c r="V1164" s="383"/>
      <c r="W1164" s="383"/>
      <c r="X1164" s="383"/>
      <c r="Y1164" s="411">
        <v>38341</v>
      </c>
      <c r="Z1164" s="410">
        <v>0</v>
      </c>
      <c r="AA1164" s="410">
        <v>59</v>
      </c>
      <c r="AB1164" s="383"/>
      <c r="AC1164" s="383"/>
      <c r="AD1164" s="383"/>
      <c r="AE1164" s="383"/>
      <c r="AF1164" s="410" t="s">
        <v>17245</v>
      </c>
      <c r="AG1164" s="410" t="s">
        <v>229</v>
      </c>
      <c r="AH1164" s="410">
        <v>228</v>
      </c>
      <c r="AI1164" s="410">
        <v>1062</v>
      </c>
      <c r="AJ1164" s="410">
        <v>1290</v>
      </c>
      <c r="AK1164" s="410">
        <v>12.55</v>
      </c>
      <c r="AL1164" s="412">
        <v>0.17674418604651199</v>
      </c>
      <c r="AM1164" s="127" t="s">
        <v>17433</v>
      </c>
      <c r="AN1164" s="383" t="s">
        <v>17434</v>
      </c>
      <c r="AO1164" s="383"/>
      <c r="AP1164" s="383"/>
      <c r="AQ1164" s="410" t="s">
        <v>17456</v>
      </c>
      <c r="AR1164" s="389"/>
    </row>
    <row r="1165" spans="1:44" ht="15.75" thickBot="1" x14ac:dyDescent="0.3">
      <c r="A1165" s="409" t="s">
        <v>17451</v>
      </c>
      <c r="B1165" s="410">
        <v>2323</v>
      </c>
      <c r="C1165" s="383"/>
      <c r="D1165" s="383"/>
      <c r="E1165" s="383"/>
      <c r="F1165" s="383"/>
      <c r="G1165" s="383"/>
      <c r="H1165" s="383"/>
      <c r="I1165" s="383"/>
      <c r="J1165" s="383"/>
      <c r="K1165" s="410" t="s">
        <v>17260</v>
      </c>
      <c r="L1165" s="410" t="s">
        <v>17452</v>
      </c>
      <c r="M1165" s="410" t="s">
        <v>17328</v>
      </c>
      <c r="N1165" s="383" t="s">
        <v>17453</v>
      </c>
      <c r="O1165" s="383"/>
      <c r="P1165" s="383"/>
      <c r="Q1165" s="410" t="s">
        <v>17454</v>
      </c>
      <c r="R1165" s="410" t="s">
        <v>11368</v>
      </c>
      <c r="S1165" s="383"/>
      <c r="T1165" s="383"/>
      <c r="U1165" s="383"/>
      <c r="V1165" s="383"/>
      <c r="W1165" s="383"/>
      <c r="X1165" s="383"/>
      <c r="Y1165" s="411">
        <v>38341</v>
      </c>
      <c r="Z1165" s="410">
        <v>0</v>
      </c>
      <c r="AA1165" s="410">
        <v>59</v>
      </c>
      <c r="AB1165" s="383"/>
      <c r="AC1165" s="383"/>
      <c r="AD1165" s="383"/>
      <c r="AE1165" s="383"/>
      <c r="AF1165" s="410" t="s">
        <v>17245</v>
      </c>
      <c r="AG1165" s="410" t="s">
        <v>229</v>
      </c>
      <c r="AH1165" s="410">
        <v>247</v>
      </c>
      <c r="AI1165" s="410">
        <v>1063</v>
      </c>
      <c r="AJ1165" s="410">
        <v>1310</v>
      </c>
      <c r="AK1165" s="410">
        <v>12.56</v>
      </c>
      <c r="AL1165" s="412">
        <v>0.18854961832061101</v>
      </c>
      <c r="AM1165" s="127" t="s">
        <v>17433</v>
      </c>
      <c r="AN1165" s="383" t="s">
        <v>17434</v>
      </c>
      <c r="AO1165" s="383"/>
      <c r="AP1165" s="383"/>
      <c r="AQ1165" s="410" t="s">
        <v>17456</v>
      </c>
      <c r="AR1165" s="389"/>
    </row>
    <row r="1166" spans="1:44" ht="15.75" thickBot="1" x14ac:dyDescent="0.3">
      <c r="A1166" s="409" t="s">
        <v>17451</v>
      </c>
      <c r="B1166" s="410">
        <v>2323</v>
      </c>
      <c r="C1166" s="383"/>
      <c r="D1166" s="383"/>
      <c r="E1166" s="383"/>
      <c r="F1166" s="383"/>
      <c r="G1166" s="383"/>
      <c r="H1166" s="383"/>
      <c r="I1166" s="383"/>
      <c r="J1166" s="383"/>
      <c r="K1166" s="410" t="s">
        <v>17260</v>
      </c>
      <c r="L1166" s="410" t="s">
        <v>17452</v>
      </c>
      <c r="M1166" s="410" t="s">
        <v>17328</v>
      </c>
      <c r="N1166" s="383" t="s">
        <v>17453</v>
      </c>
      <c r="O1166" s="383"/>
      <c r="P1166" s="383"/>
      <c r="Q1166" s="410" t="s">
        <v>17454</v>
      </c>
      <c r="R1166" s="410" t="s">
        <v>11368</v>
      </c>
      <c r="S1166" s="383"/>
      <c r="T1166" s="383"/>
      <c r="U1166" s="383"/>
      <c r="V1166" s="383"/>
      <c r="W1166" s="383"/>
      <c r="X1166" s="383"/>
      <c r="Y1166" s="411">
        <v>38341</v>
      </c>
      <c r="Z1166" s="410">
        <v>0</v>
      </c>
      <c r="AA1166" s="410">
        <v>59</v>
      </c>
      <c r="AB1166" s="383"/>
      <c r="AC1166" s="383"/>
      <c r="AD1166" s="383"/>
      <c r="AE1166" s="383"/>
      <c r="AF1166" s="410" t="s">
        <v>17245</v>
      </c>
      <c r="AG1166" s="410" t="s">
        <v>229</v>
      </c>
      <c r="AH1166" s="410">
        <v>300</v>
      </c>
      <c r="AI1166" s="410">
        <v>1178</v>
      </c>
      <c r="AJ1166" s="410">
        <v>1478</v>
      </c>
      <c r="AK1166" s="410">
        <v>12.59</v>
      </c>
      <c r="AL1166" s="412">
        <v>0.20297699594046001</v>
      </c>
      <c r="AM1166" s="127" t="s">
        <v>17433</v>
      </c>
      <c r="AN1166" s="383" t="s">
        <v>17434</v>
      </c>
      <c r="AO1166" s="383"/>
      <c r="AP1166" s="383"/>
      <c r="AQ1166" s="410" t="s">
        <v>17456</v>
      </c>
      <c r="AR1166" s="389"/>
    </row>
    <row r="1167" spans="1:44" ht="15.75" thickBot="1" x14ac:dyDescent="0.3">
      <c r="A1167" s="409" t="s">
        <v>17451</v>
      </c>
      <c r="B1167" s="410">
        <v>2323</v>
      </c>
      <c r="C1167" s="383"/>
      <c r="D1167" s="383"/>
      <c r="E1167" s="383"/>
      <c r="F1167" s="383"/>
      <c r="G1167" s="383"/>
      <c r="H1167" s="383"/>
      <c r="I1167" s="383"/>
      <c r="J1167" s="383"/>
      <c r="K1167" s="410" t="s">
        <v>17260</v>
      </c>
      <c r="L1167" s="410" t="s">
        <v>17452</v>
      </c>
      <c r="M1167" s="410" t="s">
        <v>17328</v>
      </c>
      <c r="N1167" s="383" t="s">
        <v>17453</v>
      </c>
      <c r="O1167" s="383"/>
      <c r="P1167" s="383"/>
      <c r="Q1167" s="410" t="s">
        <v>17454</v>
      </c>
      <c r="R1167" s="410" t="s">
        <v>11368</v>
      </c>
      <c r="S1167" s="383"/>
      <c r="T1167" s="383"/>
      <c r="U1167" s="383"/>
      <c r="V1167" s="383"/>
      <c r="W1167" s="383"/>
      <c r="X1167" s="383"/>
      <c r="Y1167" s="411">
        <v>38341</v>
      </c>
      <c r="Z1167" s="410">
        <v>0</v>
      </c>
      <c r="AA1167" s="410">
        <v>59</v>
      </c>
      <c r="AB1167" s="383"/>
      <c r="AC1167" s="383"/>
      <c r="AD1167" s="383"/>
      <c r="AE1167" s="383"/>
      <c r="AF1167" s="410" t="s">
        <v>17245</v>
      </c>
      <c r="AG1167" s="410" t="s">
        <v>229</v>
      </c>
      <c r="AH1167" s="410">
        <v>251</v>
      </c>
      <c r="AI1167" s="410">
        <v>1063</v>
      </c>
      <c r="AJ1167" s="410">
        <v>1314</v>
      </c>
      <c r="AK1167" s="410">
        <v>12.65</v>
      </c>
      <c r="AL1167" s="412">
        <v>0.191019786910198</v>
      </c>
      <c r="AM1167" s="127" t="s">
        <v>17433</v>
      </c>
      <c r="AN1167" s="383" t="s">
        <v>17434</v>
      </c>
      <c r="AO1167" s="383"/>
      <c r="AP1167" s="383"/>
      <c r="AQ1167" s="410" t="s">
        <v>17456</v>
      </c>
      <c r="AR1167" s="389"/>
    </row>
    <row r="1168" spans="1:44" ht="15.75" thickBot="1" x14ac:dyDescent="0.3">
      <c r="A1168" s="409" t="s">
        <v>17451</v>
      </c>
      <c r="B1168" s="410">
        <v>2323</v>
      </c>
      <c r="C1168" s="383"/>
      <c r="D1168" s="383"/>
      <c r="E1168" s="383"/>
      <c r="F1168" s="383"/>
      <c r="G1168" s="383"/>
      <c r="H1168" s="383"/>
      <c r="I1168" s="383"/>
      <c r="J1168" s="383"/>
      <c r="K1168" s="410" t="s">
        <v>17260</v>
      </c>
      <c r="L1168" s="410" t="s">
        <v>17452</v>
      </c>
      <c r="M1168" s="410" t="s">
        <v>17328</v>
      </c>
      <c r="N1168" s="383" t="s">
        <v>17453</v>
      </c>
      <c r="O1168" s="383"/>
      <c r="P1168" s="383"/>
      <c r="Q1168" s="410" t="s">
        <v>17454</v>
      </c>
      <c r="R1168" s="410" t="s">
        <v>11368</v>
      </c>
      <c r="S1168" s="383"/>
      <c r="T1168" s="383"/>
      <c r="U1168" s="383"/>
      <c r="V1168" s="383"/>
      <c r="W1168" s="383"/>
      <c r="X1168" s="383"/>
      <c r="Y1168" s="411">
        <v>38341</v>
      </c>
      <c r="Z1168" s="410">
        <v>0</v>
      </c>
      <c r="AA1168" s="410">
        <v>59</v>
      </c>
      <c r="AB1168" s="383"/>
      <c r="AC1168" s="383"/>
      <c r="AD1168" s="383"/>
      <c r="AE1168" s="383"/>
      <c r="AF1168" s="410" t="s">
        <v>17245</v>
      </c>
      <c r="AG1168" s="410" t="s">
        <v>229</v>
      </c>
      <c r="AH1168" s="410">
        <v>245</v>
      </c>
      <c r="AI1168" s="410">
        <v>1067</v>
      </c>
      <c r="AJ1168" s="410">
        <v>1312</v>
      </c>
      <c r="AK1168" s="410">
        <v>12.66</v>
      </c>
      <c r="AL1168" s="412">
        <v>0.186737804878049</v>
      </c>
      <c r="AM1168" s="127" t="s">
        <v>17433</v>
      </c>
      <c r="AN1168" s="383" t="s">
        <v>17434</v>
      </c>
      <c r="AO1168" s="383"/>
      <c r="AP1168" s="383"/>
      <c r="AQ1168" s="410" t="s">
        <v>17456</v>
      </c>
      <c r="AR1168" s="389"/>
    </row>
    <row r="1169" spans="1:44" ht="15.75" thickBot="1" x14ac:dyDescent="0.3">
      <c r="A1169" s="409" t="s">
        <v>17451</v>
      </c>
      <c r="B1169" s="410">
        <v>2323</v>
      </c>
      <c r="C1169" s="383"/>
      <c r="D1169" s="383"/>
      <c r="E1169" s="383"/>
      <c r="F1169" s="383"/>
      <c r="G1169" s="383"/>
      <c r="H1169" s="383"/>
      <c r="I1169" s="383"/>
      <c r="J1169" s="383"/>
      <c r="K1169" s="410" t="s">
        <v>17260</v>
      </c>
      <c r="L1169" s="410" t="s">
        <v>17452</v>
      </c>
      <c r="M1169" s="410" t="s">
        <v>17328</v>
      </c>
      <c r="N1169" s="383" t="s">
        <v>17453</v>
      </c>
      <c r="O1169" s="383"/>
      <c r="P1169" s="383"/>
      <c r="Q1169" s="410" t="s">
        <v>17454</v>
      </c>
      <c r="R1169" s="410" t="s">
        <v>11368</v>
      </c>
      <c r="S1169" s="383"/>
      <c r="T1169" s="383"/>
      <c r="U1169" s="383"/>
      <c r="V1169" s="383"/>
      <c r="W1169" s="383"/>
      <c r="X1169" s="383"/>
      <c r="Y1169" s="411">
        <v>38341</v>
      </c>
      <c r="Z1169" s="410">
        <v>0</v>
      </c>
      <c r="AA1169" s="410">
        <v>59</v>
      </c>
      <c r="AB1169" s="383"/>
      <c r="AC1169" s="383"/>
      <c r="AD1169" s="383"/>
      <c r="AE1169" s="383"/>
      <c r="AF1169" s="410" t="s">
        <v>17245</v>
      </c>
      <c r="AG1169" s="410" t="s">
        <v>229</v>
      </c>
      <c r="AH1169" s="410">
        <v>266</v>
      </c>
      <c r="AI1169" s="410">
        <v>1054</v>
      </c>
      <c r="AJ1169" s="410">
        <v>1320</v>
      </c>
      <c r="AK1169" s="410">
        <v>12.73</v>
      </c>
      <c r="AL1169" s="412">
        <v>0.20151515151515201</v>
      </c>
      <c r="AM1169" s="127" t="s">
        <v>17433</v>
      </c>
      <c r="AN1169" s="383" t="s">
        <v>17434</v>
      </c>
      <c r="AO1169" s="383"/>
      <c r="AP1169" s="383"/>
      <c r="AQ1169" s="410" t="s">
        <v>17456</v>
      </c>
      <c r="AR1169" s="389"/>
    </row>
    <row r="1170" spans="1:44" ht="15.75" thickBot="1" x14ac:dyDescent="0.3">
      <c r="A1170" s="409" t="s">
        <v>17451</v>
      </c>
      <c r="B1170" s="410">
        <v>2323</v>
      </c>
      <c r="C1170" s="383"/>
      <c r="D1170" s="383"/>
      <c r="E1170" s="383"/>
      <c r="F1170" s="383"/>
      <c r="G1170" s="383"/>
      <c r="H1170" s="383"/>
      <c r="I1170" s="383"/>
      <c r="J1170" s="383"/>
      <c r="K1170" s="410" t="s">
        <v>17260</v>
      </c>
      <c r="L1170" s="410" t="s">
        <v>17452</v>
      </c>
      <c r="M1170" s="410" t="s">
        <v>17328</v>
      </c>
      <c r="N1170" s="383" t="s">
        <v>17453</v>
      </c>
      <c r="O1170" s="383"/>
      <c r="P1170" s="383"/>
      <c r="Q1170" s="410" t="s">
        <v>17454</v>
      </c>
      <c r="R1170" s="410" t="s">
        <v>11368</v>
      </c>
      <c r="S1170" s="383"/>
      <c r="T1170" s="383"/>
      <c r="U1170" s="383"/>
      <c r="V1170" s="383"/>
      <c r="W1170" s="383"/>
      <c r="X1170" s="383"/>
      <c r="Y1170" s="411">
        <v>38341</v>
      </c>
      <c r="Z1170" s="410">
        <v>0</v>
      </c>
      <c r="AA1170" s="410">
        <v>59</v>
      </c>
      <c r="AB1170" s="383"/>
      <c r="AC1170" s="383"/>
      <c r="AD1170" s="383"/>
      <c r="AE1170" s="383"/>
      <c r="AF1170" s="410" t="s">
        <v>17245</v>
      </c>
      <c r="AG1170" s="410" t="s">
        <v>229</v>
      </c>
      <c r="AH1170" s="410">
        <v>270</v>
      </c>
      <c r="AI1170" s="410">
        <v>1064</v>
      </c>
      <c r="AJ1170" s="410">
        <v>1334</v>
      </c>
      <c r="AK1170" s="410">
        <v>12.78</v>
      </c>
      <c r="AL1170" s="412">
        <v>0.2023988005997</v>
      </c>
      <c r="AM1170" s="127" t="s">
        <v>17433</v>
      </c>
      <c r="AN1170" s="383" t="s">
        <v>17434</v>
      </c>
      <c r="AO1170" s="383"/>
      <c r="AP1170" s="383"/>
      <c r="AQ1170" s="410" t="s">
        <v>17456</v>
      </c>
      <c r="AR1170" s="389"/>
    </row>
    <row r="1171" spans="1:44" ht="15.75" thickBot="1" x14ac:dyDescent="0.3">
      <c r="A1171" s="409" t="s">
        <v>17451</v>
      </c>
      <c r="B1171" s="410">
        <v>2323</v>
      </c>
      <c r="C1171" s="383"/>
      <c r="D1171" s="383"/>
      <c r="E1171" s="383"/>
      <c r="F1171" s="383"/>
      <c r="G1171" s="383"/>
      <c r="H1171" s="383"/>
      <c r="I1171" s="383"/>
      <c r="J1171" s="383"/>
      <c r="K1171" s="410" t="s">
        <v>17260</v>
      </c>
      <c r="L1171" s="410" t="s">
        <v>17452</v>
      </c>
      <c r="M1171" s="410" t="s">
        <v>17328</v>
      </c>
      <c r="N1171" s="383" t="s">
        <v>17453</v>
      </c>
      <c r="O1171" s="383"/>
      <c r="P1171" s="383"/>
      <c r="Q1171" s="410" t="s">
        <v>17454</v>
      </c>
      <c r="R1171" s="410" t="s">
        <v>11368</v>
      </c>
      <c r="S1171" s="383"/>
      <c r="T1171" s="383"/>
      <c r="U1171" s="383"/>
      <c r="V1171" s="383"/>
      <c r="W1171" s="383"/>
      <c r="X1171" s="383"/>
      <c r="Y1171" s="411">
        <v>38341</v>
      </c>
      <c r="Z1171" s="410">
        <v>0</v>
      </c>
      <c r="AA1171" s="410">
        <v>59</v>
      </c>
      <c r="AB1171" s="383"/>
      <c r="AC1171" s="383"/>
      <c r="AD1171" s="383"/>
      <c r="AE1171" s="383"/>
      <c r="AF1171" s="410" t="s">
        <v>17245</v>
      </c>
      <c r="AG1171" s="410" t="s">
        <v>229</v>
      </c>
      <c r="AH1171" s="410">
        <v>225</v>
      </c>
      <c r="AI1171" s="410">
        <v>1020</v>
      </c>
      <c r="AJ1171" s="410">
        <v>1245</v>
      </c>
      <c r="AK1171" s="410">
        <v>12.87</v>
      </c>
      <c r="AL1171" s="412">
        <v>0.180722891566265</v>
      </c>
      <c r="AM1171" s="127" t="s">
        <v>17433</v>
      </c>
      <c r="AN1171" s="383" t="s">
        <v>17434</v>
      </c>
      <c r="AO1171" s="383"/>
      <c r="AP1171" s="383"/>
      <c r="AQ1171" s="410" t="s">
        <v>17456</v>
      </c>
      <c r="AR1171" s="389"/>
    </row>
    <row r="1172" spans="1:44" ht="15.75" thickBot="1" x14ac:dyDescent="0.3">
      <c r="A1172" s="409" t="s">
        <v>17451</v>
      </c>
      <c r="B1172" s="410">
        <v>2323</v>
      </c>
      <c r="C1172" s="383"/>
      <c r="D1172" s="383"/>
      <c r="E1172" s="383"/>
      <c r="F1172" s="383"/>
      <c r="G1172" s="383"/>
      <c r="H1172" s="383"/>
      <c r="I1172" s="383"/>
      <c r="J1172" s="383"/>
      <c r="K1172" s="410" t="s">
        <v>17260</v>
      </c>
      <c r="L1172" s="410" t="s">
        <v>17452</v>
      </c>
      <c r="M1172" s="410" t="s">
        <v>17328</v>
      </c>
      <c r="N1172" s="383" t="s">
        <v>17453</v>
      </c>
      <c r="O1172" s="383"/>
      <c r="P1172" s="383"/>
      <c r="Q1172" s="410" t="s">
        <v>17454</v>
      </c>
      <c r="R1172" s="410" t="s">
        <v>11368</v>
      </c>
      <c r="S1172" s="383"/>
      <c r="T1172" s="383"/>
      <c r="U1172" s="383"/>
      <c r="V1172" s="383"/>
      <c r="W1172" s="383"/>
      <c r="X1172" s="383"/>
      <c r="Y1172" s="411">
        <v>38341</v>
      </c>
      <c r="Z1172" s="410">
        <v>0</v>
      </c>
      <c r="AA1172" s="410">
        <v>0</v>
      </c>
      <c r="AB1172" s="383"/>
      <c r="AC1172" s="383"/>
      <c r="AD1172" s="383"/>
      <c r="AE1172" s="383"/>
      <c r="AF1172" s="410" t="s">
        <v>17245</v>
      </c>
      <c r="AG1172" s="410" t="s">
        <v>17432</v>
      </c>
      <c r="AH1172" s="410">
        <v>125</v>
      </c>
      <c r="AI1172" s="410">
        <v>563</v>
      </c>
      <c r="AJ1172" s="410">
        <v>688</v>
      </c>
      <c r="AK1172" s="410">
        <v>8.07</v>
      </c>
      <c r="AL1172" s="412">
        <v>0.18168604651162801</v>
      </c>
      <c r="AM1172" s="127" t="s">
        <v>17433</v>
      </c>
      <c r="AN1172" s="383" t="s">
        <v>17434</v>
      </c>
      <c r="AO1172" s="383"/>
      <c r="AP1172" s="383"/>
      <c r="AQ1172" s="410" t="s">
        <v>17457</v>
      </c>
      <c r="AR1172" s="389"/>
    </row>
    <row r="1173" spans="1:44" ht="15.75" thickBot="1" x14ac:dyDescent="0.3">
      <c r="A1173" s="409" t="s">
        <v>17451</v>
      </c>
      <c r="B1173" s="410">
        <v>2323</v>
      </c>
      <c r="C1173" s="383"/>
      <c r="D1173" s="383"/>
      <c r="E1173" s="383"/>
      <c r="F1173" s="383"/>
      <c r="G1173" s="383"/>
      <c r="H1173" s="383"/>
      <c r="I1173" s="383"/>
      <c r="J1173" s="383"/>
      <c r="K1173" s="410" t="s">
        <v>17260</v>
      </c>
      <c r="L1173" s="410" t="s">
        <v>17452</v>
      </c>
      <c r="M1173" s="410" t="s">
        <v>17328</v>
      </c>
      <c r="N1173" s="383" t="s">
        <v>17453</v>
      </c>
      <c r="O1173" s="383"/>
      <c r="P1173" s="383"/>
      <c r="Q1173" s="410" t="s">
        <v>17454</v>
      </c>
      <c r="R1173" s="410" t="s">
        <v>11368</v>
      </c>
      <c r="S1173" s="383"/>
      <c r="T1173" s="383"/>
      <c r="U1173" s="383"/>
      <c r="V1173" s="383"/>
      <c r="W1173" s="383"/>
      <c r="X1173" s="383"/>
      <c r="Y1173" s="411">
        <v>38341</v>
      </c>
      <c r="Z1173" s="410">
        <v>0</v>
      </c>
      <c r="AA1173" s="410">
        <v>0</v>
      </c>
      <c r="AB1173" s="383"/>
      <c r="AC1173" s="383"/>
      <c r="AD1173" s="383"/>
      <c r="AE1173" s="383"/>
      <c r="AF1173" s="410" t="s">
        <v>17245</v>
      </c>
      <c r="AG1173" s="410" t="s">
        <v>17432</v>
      </c>
      <c r="AH1173" s="410">
        <v>128</v>
      </c>
      <c r="AI1173" s="410">
        <v>579</v>
      </c>
      <c r="AJ1173" s="410">
        <v>707</v>
      </c>
      <c r="AK1173" s="410">
        <v>8.08</v>
      </c>
      <c r="AL1173" s="412">
        <v>0.181046676096181</v>
      </c>
      <c r="AM1173" s="127" t="s">
        <v>17433</v>
      </c>
      <c r="AN1173" s="383" t="s">
        <v>17434</v>
      </c>
      <c r="AO1173" s="383"/>
      <c r="AP1173" s="383"/>
      <c r="AQ1173" s="410" t="s">
        <v>17457</v>
      </c>
      <c r="AR1173" s="389"/>
    </row>
    <row r="1174" spans="1:44" ht="15.75" thickBot="1" x14ac:dyDescent="0.3">
      <c r="A1174" s="409" t="s">
        <v>17451</v>
      </c>
      <c r="B1174" s="410">
        <v>2323</v>
      </c>
      <c r="C1174" s="383"/>
      <c r="D1174" s="383"/>
      <c r="E1174" s="383"/>
      <c r="F1174" s="383"/>
      <c r="G1174" s="383"/>
      <c r="H1174" s="383"/>
      <c r="I1174" s="383"/>
      <c r="J1174" s="383"/>
      <c r="K1174" s="410" t="s">
        <v>17260</v>
      </c>
      <c r="L1174" s="410" t="s">
        <v>17452</v>
      </c>
      <c r="M1174" s="410" t="s">
        <v>17328</v>
      </c>
      <c r="N1174" s="383" t="s">
        <v>17453</v>
      </c>
      <c r="O1174" s="383"/>
      <c r="P1174" s="383"/>
      <c r="Q1174" s="410" t="s">
        <v>17454</v>
      </c>
      <c r="R1174" s="410" t="s">
        <v>11368</v>
      </c>
      <c r="S1174" s="383"/>
      <c r="T1174" s="383"/>
      <c r="U1174" s="383"/>
      <c r="V1174" s="383"/>
      <c r="W1174" s="383"/>
      <c r="X1174" s="383"/>
      <c r="Y1174" s="411">
        <v>38341</v>
      </c>
      <c r="Z1174" s="410">
        <v>0</v>
      </c>
      <c r="AA1174" s="410">
        <v>0</v>
      </c>
      <c r="AB1174" s="383"/>
      <c r="AC1174" s="383"/>
      <c r="AD1174" s="383"/>
      <c r="AE1174" s="383"/>
      <c r="AF1174" s="410" t="s">
        <v>17245</v>
      </c>
      <c r="AG1174" s="410" t="s">
        <v>17432</v>
      </c>
      <c r="AH1174" s="410">
        <v>129</v>
      </c>
      <c r="AI1174" s="410">
        <v>579</v>
      </c>
      <c r="AJ1174" s="410">
        <v>708</v>
      </c>
      <c r="AK1174" s="410">
        <v>8.08</v>
      </c>
      <c r="AL1174" s="412">
        <v>0.18220338983050799</v>
      </c>
      <c r="AM1174" s="127" t="s">
        <v>17433</v>
      </c>
      <c r="AN1174" s="383" t="s">
        <v>17434</v>
      </c>
      <c r="AO1174" s="383"/>
      <c r="AP1174" s="383"/>
      <c r="AQ1174" s="410" t="s">
        <v>17457</v>
      </c>
      <c r="AR1174" s="389"/>
    </row>
    <row r="1175" spans="1:44" ht="15.75" thickBot="1" x14ac:dyDescent="0.3">
      <c r="A1175" s="409" t="s">
        <v>17451</v>
      </c>
      <c r="B1175" s="410">
        <v>2323</v>
      </c>
      <c r="C1175" s="383"/>
      <c r="D1175" s="383"/>
      <c r="E1175" s="383"/>
      <c r="F1175" s="383"/>
      <c r="G1175" s="383"/>
      <c r="H1175" s="383"/>
      <c r="I1175" s="383"/>
      <c r="J1175" s="383"/>
      <c r="K1175" s="410" t="s">
        <v>17260</v>
      </c>
      <c r="L1175" s="410" t="s">
        <v>17452</v>
      </c>
      <c r="M1175" s="410" t="s">
        <v>17328</v>
      </c>
      <c r="N1175" s="383" t="s">
        <v>17453</v>
      </c>
      <c r="O1175" s="383"/>
      <c r="P1175" s="383"/>
      <c r="Q1175" s="410" t="s">
        <v>17454</v>
      </c>
      <c r="R1175" s="410" t="s">
        <v>11368</v>
      </c>
      <c r="S1175" s="383"/>
      <c r="T1175" s="383"/>
      <c r="U1175" s="383"/>
      <c r="V1175" s="383"/>
      <c r="W1175" s="383"/>
      <c r="X1175" s="383"/>
      <c r="Y1175" s="411">
        <v>38341</v>
      </c>
      <c r="Z1175" s="410">
        <v>0</v>
      </c>
      <c r="AA1175" s="410">
        <v>0</v>
      </c>
      <c r="AB1175" s="383"/>
      <c r="AC1175" s="383"/>
      <c r="AD1175" s="383"/>
      <c r="AE1175" s="383"/>
      <c r="AF1175" s="410" t="s">
        <v>17245</v>
      </c>
      <c r="AG1175" s="410" t="s">
        <v>17432</v>
      </c>
      <c r="AH1175" s="410">
        <v>124</v>
      </c>
      <c r="AI1175" s="410">
        <v>563</v>
      </c>
      <c r="AJ1175" s="410">
        <v>687</v>
      </c>
      <c r="AK1175" s="410">
        <v>8.09</v>
      </c>
      <c r="AL1175" s="412">
        <v>0.18049490538573501</v>
      </c>
      <c r="AM1175" s="127" t="s">
        <v>17433</v>
      </c>
      <c r="AN1175" s="383" t="s">
        <v>17434</v>
      </c>
      <c r="AO1175" s="383"/>
      <c r="AP1175" s="383"/>
      <c r="AQ1175" s="410" t="s">
        <v>17457</v>
      </c>
      <c r="AR1175" s="389"/>
    </row>
    <row r="1176" spans="1:44" ht="15.75" thickBot="1" x14ac:dyDescent="0.3">
      <c r="A1176" s="409" t="s">
        <v>17451</v>
      </c>
      <c r="B1176" s="410">
        <v>2323</v>
      </c>
      <c r="C1176" s="383"/>
      <c r="D1176" s="383"/>
      <c r="E1176" s="383"/>
      <c r="F1176" s="383"/>
      <c r="G1176" s="383"/>
      <c r="H1176" s="383"/>
      <c r="I1176" s="383"/>
      <c r="J1176" s="383"/>
      <c r="K1176" s="410" t="s">
        <v>17260</v>
      </c>
      <c r="L1176" s="410" t="s">
        <v>17452</v>
      </c>
      <c r="M1176" s="410" t="s">
        <v>17328</v>
      </c>
      <c r="N1176" s="383" t="s">
        <v>17453</v>
      </c>
      <c r="O1176" s="383"/>
      <c r="P1176" s="383"/>
      <c r="Q1176" s="410" t="s">
        <v>17454</v>
      </c>
      <c r="R1176" s="410" t="s">
        <v>11368</v>
      </c>
      <c r="S1176" s="383"/>
      <c r="T1176" s="383"/>
      <c r="U1176" s="383"/>
      <c r="V1176" s="383"/>
      <c r="W1176" s="383"/>
      <c r="X1176" s="383"/>
      <c r="Y1176" s="411">
        <v>38341</v>
      </c>
      <c r="Z1176" s="410">
        <v>0</v>
      </c>
      <c r="AA1176" s="410">
        <v>0</v>
      </c>
      <c r="AB1176" s="383"/>
      <c r="AC1176" s="383"/>
      <c r="AD1176" s="383"/>
      <c r="AE1176" s="383"/>
      <c r="AF1176" s="410" t="s">
        <v>17245</v>
      </c>
      <c r="AG1176" s="410" t="s">
        <v>17432</v>
      </c>
      <c r="AH1176" s="410">
        <v>125</v>
      </c>
      <c r="AI1176" s="410">
        <v>570</v>
      </c>
      <c r="AJ1176" s="410">
        <v>695</v>
      </c>
      <c r="AK1176" s="410">
        <v>8.09</v>
      </c>
      <c r="AL1176" s="412">
        <v>0.17985611510791399</v>
      </c>
      <c r="AM1176" s="127" t="s">
        <v>17433</v>
      </c>
      <c r="AN1176" s="383" t="s">
        <v>17434</v>
      </c>
      <c r="AO1176" s="383"/>
      <c r="AP1176" s="383"/>
      <c r="AQ1176" s="410" t="s">
        <v>17457</v>
      </c>
      <c r="AR1176" s="389"/>
    </row>
    <row r="1177" spans="1:44" ht="15.75" thickBot="1" x14ac:dyDescent="0.3">
      <c r="A1177" s="409" t="s">
        <v>17451</v>
      </c>
      <c r="B1177" s="410">
        <v>2323</v>
      </c>
      <c r="C1177" s="383"/>
      <c r="D1177" s="383"/>
      <c r="E1177" s="383"/>
      <c r="F1177" s="383"/>
      <c r="G1177" s="383"/>
      <c r="H1177" s="383"/>
      <c r="I1177" s="383"/>
      <c r="J1177" s="383"/>
      <c r="K1177" s="410" t="s">
        <v>17260</v>
      </c>
      <c r="L1177" s="410" t="s">
        <v>17452</v>
      </c>
      <c r="M1177" s="410" t="s">
        <v>17328</v>
      </c>
      <c r="N1177" s="383" t="s">
        <v>17453</v>
      </c>
      <c r="O1177" s="383"/>
      <c r="P1177" s="383"/>
      <c r="Q1177" s="410" t="s">
        <v>17454</v>
      </c>
      <c r="R1177" s="410" t="s">
        <v>11368</v>
      </c>
      <c r="S1177" s="383"/>
      <c r="T1177" s="383"/>
      <c r="U1177" s="383"/>
      <c r="V1177" s="383"/>
      <c r="W1177" s="383"/>
      <c r="X1177" s="383"/>
      <c r="Y1177" s="411">
        <v>38341</v>
      </c>
      <c r="Z1177" s="410">
        <v>0</v>
      </c>
      <c r="AA1177" s="410">
        <v>0</v>
      </c>
      <c r="AB1177" s="383"/>
      <c r="AC1177" s="383"/>
      <c r="AD1177" s="383"/>
      <c r="AE1177" s="383"/>
      <c r="AF1177" s="410" t="s">
        <v>17245</v>
      </c>
      <c r="AG1177" s="410" t="s">
        <v>17432</v>
      </c>
      <c r="AH1177" s="410">
        <v>126</v>
      </c>
      <c r="AI1177" s="410">
        <v>574</v>
      </c>
      <c r="AJ1177" s="410">
        <v>700</v>
      </c>
      <c r="AK1177" s="410">
        <v>8.09</v>
      </c>
      <c r="AL1177" s="412">
        <v>0.18</v>
      </c>
      <c r="AM1177" s="127" t="s">
        <v>17433</v>
      </c>
      <c r="AN1177" s="383" t="s">
        <v>17434</v>
      </c>
      <c r="AO1177" s="383"/>
      <c r="AP1177" s="383"/>
      <c r="AQ1177" s="410" t="s">
        <v>17457</v>
      </c>
      <c r="AR1177" s="389"/>
    </row>
    <row r="1178" spans="1:44" ht="15.75" thickBot="1" x14ac:dyDescent="0.3">
      <c r="A1178" s="409" t="s">
        <v>17451</v>
      </c>
      <c r="B1178" s="410">
        <v>2323</v>
      </c>
      <c r="C1178" s="383"/>
      <c r="D1178" s="383"/>
      <c r="E1178" s="383"/>
      <c r="F1178" s="383"/>
      <c r="G1178" s="383"/>
      <c r="H1178" s="383"/>
      <c r="I1178" s="383"/>
      <c r="J1178" s="383"/>
      <c r="K1178" s="410" t="s">
        <v>17260</v>
      </c>
      <c r="L1178" s="410" t="s">
        <v>17452</v>
      </c>
      <c r="M1178" s="410" t="s">
        <v>17328</v>
      </c>
      <c r="N1178" s="383" t="s">
        <v>17453</v>
      </c>
      <c r="O1178" s="383"/>
      <c r="P1178" s="383"/>
      <c r="Q1178" s="410" t="s">
        <v>17454</v>
      </c>
      <c r="R1178" s="410" t="s">
        <v>11368</v>
      </c>
      <c r="S1178" s="383"/>
      <c r="T1178" s="383"/>
      <c r="U1178" s="383"/>
      <c r="V1178" s="383"/>
      <c r="W1178" s="383"/>
      <c r="X1178" s="383"/>
      <c r="Y1178" s="411">
        <v>38341</v>
      </c>
      <c r="Z1178" s="410">
        <v>0</v>
      </c>
      <c r="AA1178" s="410">
        <v>0</v>
      </c>
      <c r="AB1178" s="383"/>
      <c r="AC1178" s="383"/>
      <c r="AD1178" s="383"/>
      <c r="AE1178" s="383"/>
      <c r="AF1178" s="410" t="s">
        <v>17245</v>
      </c>
      <c r="AG1178" s="410" t="s">
        <v>17432</v>
      </c>
      <c r="AH1178" s="410">
        <v>126</v>
      </c>
      <c r="AI1178" s="410">
        <v>578</v>
      </c>
      <c r="AJ1178" s="410">
        <v>704</v>
      </c>
      <c r="AK1178" s="410">
        <v>8.09</v>
      </c>
      <c r="AL1178" s="412">
        <v>0.17897727272727301</v>
      </c>
      <c r="AM1178" s="127" t="s">
        <v>17433</v>
      </c>
      <c r="AN1178" s="383" t="s">
        <v>17434</v>
      </c>
      <c r="AO1178" s="383"/>
      <c r="AP1178" s="383"/>
      <c r="AQ1178" s="410" t="s">
        <v>17457</v>
      </c>
      <c r="AR1178" s="389"/>
    </row>
    <row r="1179" spans="1:44" ht="15.75" thickBot="1" x14ac:dyDescent="0.3">
      <c r="A1179" s="409" t="s">
        <v>17451</v>
      </c>
      <c r="B1179" s="410">
        <v>2323</v>
      </c>
      <c r="C1179" s="383"/>
      <c r="D1179" s="383"/>
      <c r="E1179" s="383"/>
      <c r="F1179" s="383"/>
      <c r="G1179" s="383"/>
      <c r="H1179" s="383"/>
      <c r="I1179" s="383"/>
      <c r="J1179" s="383"/>
      <c r="K1179" s="410" t="s">
        <v>17260</v>
      </c>
      <c r="L1179" s="410" t="s">
        <v>17452</v>
      </c>
      <c r="M1179" s="410" t="s">
        <v>17328</v>
      </c>
      <c r="N1179" s="383" t="s">
        <v>17453</v>
      </c>
      <c r="O1179" s="383"/>
      <c r="P1179" s="383"/>
      <c r="Q1179" s="410" t="s">
        <v>17454</v>
      </c>
      <c r="R1179" s="410" t="s">
        <v>11368</v>
      </c>
      <c r="S1179" s="383"/>
      <c r="T1179" s="383"/>
      <c r="U1179" s="383"/>
      <c r="V1179" s="383"/>
      <c r="W1179" s="383"/>
      <c r="X1179" s="383"/>
      <c r="Y1179" s="411">
        <v>38341</v>
      </c>
      <c r="Z1179" s="410">
        <v>0</v>
      </c>
      <c r="AA1179" s="410">
        <v>0</v>
      </c>
      <c r="AB1179" s="383"/>
      <c r="AC1179" s="383"/>
      <c r="AD1179" s="383"/>
      <c r="AE1179" s="383"/>
      <c r="AF1179" s="410" t="s">
        <v>17245</v>
      </c>
      <c r="AG1179" s="410" t="s">
        <v>17432</v>
      </c>
      <c r="AH1179" s="410">
        <v>129</v>
      </c>
      <c r="AI1179" s="410">
        <v>582</v>
      </c>
      <c r="AJ1179" s="410">
        <v>711</v>
      </c>
      <c r="AK1179" s="410">
        <v>8.09</v>
      </c>
      <c r="AL1179" s="412">
        <v>0.18143459915611801</v>
      </c>
      <c r="AM1179" s="127" t="s">
        <v>17433</v>
      </c>
      <c r="AN1179" s="383" t="s">
        <v>17434</v>
      </c>
      <c r="AO1179" s="383"/>
      <c r="AP1179" s="383"/>
      <c r="AQ1179" s="410" t="s">
        <v>17457</v>
      </c>
      <c r="AR1179" s="389"/>
    </row>
    <row r="1180" spans="1:44" ht="15.75" thickBot="1" x14ac:dyDescent="0.3">
      <c r="A1180" s="409" t="s">
        <v>17451</v>
      </c>
      <c r="B1180" s="410">
        <v>2323</v>
      </c>
      <c r="C1180" s="383"/>
      <c r="D1180" s="383"/>
      <c r="E1180" s="383"/>
      <c r="F1180" s="383"/>
      <c r="G1180" s="383"/>
      <c r="H1180" s="383"/>
      <c r="I1180" s="383"/>
      <c r="J1180" s="383"/>
      <c r="K1180" s="410" t="s">
        <v>17260</v>
      </c>
      <c r="L1180" s="410" t="s">
        <v>17452</v>
      </c>
      <c r="M1180" s="410" t="s">
        <v>17328</v>
      </c>
      <c r="N1180" s="383" t="s">
        <v>17453</v>
      </c>
      <c r="O1180" s="383"/>
      <c r="P1180" s="383"/>
      <c r="Q1180" s="410" t="s">
        <v>17454</v>
      </c>
      <c r="R1180" s="410" t="s">
        <v>11368</v>
      </c>
      <c r="S1180" s="383"/>
      <c r="T1180" s="383"/>
      <c r="U1180" s="383"/>
      <c r="V1180" s="383"/>
      <c r="W1180" s="383"/>
      <c r="X1180" s="383"/>
      <c r="Y1180" s="411">
        <v>38341</v>
      </c>
      <c r="Z1180" s="410">
        <v>0</v>
      </c>
      <c r="AA1180" s="410">
        <v>0</v>
      </c>
      <c r="AB1180" s="383"/>
      <c r="AC1180" s="383"/>
      <c r="AD1180" s="383"/>
      <c r="AE1180" s="383"/>
      <c r="AF1180" s="410" t="s">
        <v>17245</v>
      </c>
      <c r="AG1180" s="410" t="s">
        <v>17432</v>
      </c>
      <c r="AH1180" s="410">
        <v>128</v>
      </c>
      <c r="AI1180" s="410">
        <v>572</v>
      </c>
      <c r="AJ1180" s="410">
        <v>700</v>
      </c>
      <c r="AK1180" s="410">
        <v>8.1</v>
      </c>
      <c r="AL1180" s="412">
        <v>0.182857142857143</v>
      </c>
      <c r="AM1180" s="127" t="s">
        <v>17433</v>
      </c>
      <c r="AN1180" s="383" t="s">
        <v>17434</v>
      </c>
      <c r="AO1180" s="383"/>
      <c r="AP1180" s="383"/>
      <c r="AQ1180" s="410" t="s">
        <v>17457</v>
      </c>
      <c r="AR1180" s="389"/>
    </row>
    <row r="1181" spans="1:44" ht="15.75" thickBot="1" x14ac:dyDescent="0.3">
      <c r="A1181" s="409" t="s">
        <v>17451</v>
      </c>
      <c r="B1181" s="410">
        <v>2323</v>
      </c>
      <c r="C1181" s="383"/>
      <c r="D1181" s="383"/>
      <c r="E1181" s="383"/>
      <c r="F1181" s="383"/>
      <c r="G1181" s="383"/>
      <c r="H1181" s="383"/>
      <c r="I1181" s="383"/>
      <c r="J1181" s="383"/>
      <c r="K1181" s="410" t="s">
        <v>17260</v>
      </c>
      <c r="L1181" s="410" t="s">
        <v>17452</v>
      </c>
      <c r="M1181" s="410" t="s">
        <v>17328</v>
      </c>
      <c r="N1181" s="383" t="s">
        <v>17453</v>
      </c>
      <c r="O1181" s="383"/>
      <c r="P1181" s="383"/>
      <c r="Q1181" s="410" t="s">
        <v>17454</v>
      </c>
      <c r="R1181" s="410" t="s">
        <v>11368</v>
      </c>
      <c r="S1181" s="383"/>
      <c r="T1181" s="383"/>
      <c r="U1181" s="383"/>
      <c r="V1181" s="383"/>
      <c r="W1181" s="383"/>
      <c r="X1181" s="383"/>
      <c r="Y1181" s="411">
        <v>38341</v>
      </c>
      <c r="Z1181" s="410">
        <v>0</v>
      </c>
      <c r="AA1181" s="410">
        <v>0</v>
      </c>
      <c r="AB1181" s="383"/>
      <c r="AC1181" s="383"/>
      <c r="AD1181" s="383"/>
      <c r="AE1181" s="383"/>
      <c r="AF1181" s="410" t="s">
        <v>17245</v>
      </c>
      <c r="AG1181" s="410" t="s">
        <v>17432</v>
      </c>
      <c r="AH1181" s="410">
        <v>126</v>
      </c>
      <c r="AI1181" s="410">
        <v>578</v>
      </c>
      <c r="AJ1181" s="410">
        <v>704</v>
      </c>
      <c r="AK1181" s="410">
        <v>8.1</v>
      </c>
      <c r="AL1181" s="412">
        <v>0.17897727272727301</v>
      </c>
      <c r="AM1181" s="127" t="s">
        <v>17433</v>
      </c>
      <c r="AN1181" s="383" t="s">
        <v>17434</v>
      </c>
      <c r="AO1181" s="383"/>
      <c r="AP1181" s="383"/>
      <c r="AQ1181" s="410" t="s">
        <v>17457</v>
      </c>
      <c r="AR1181" s="389"/>
    </row>
    <row r="1182" spans="1:44" ht="15.75" thickBot="1" x14ac:dyDescent="0.3">
      <c r="A1182" s="409" t="s">
        <v>17451</v>
      </c>
      <c r="B1182" s="410">
        <v>2323</v>
      </c>
      <c r="C1182" s="383"/>
      <c r="D1182" s="383"/>
      <c r="E1182" s="383"/>
      <c r="F1182" s="383"/>
      <c r="G1182" s="383"/>
      <c r="H1182" s="383"/>
      <c r="I1182" s="383"/>
      <c r="J1182" s="383"/>
      <c r="K1182" s="410" t="s">
        <v>17260</v>
      </c>
      <c r="L1182" s="410" t="s">
        <v>17452</v>
      </c>
      <c r="M1182" s="410" t="s">
        <v>17328</v>
      </c>
      <c r="N1182" s="383" t="s">
        <v>17453</v>
      </c>
      <c r="O1182" s="383"/>
      <c r="P1182" s="383"/>
      <c r="Q1182" s="410" t="s">
        <v>17454</v>
      </c>
      <c r="R1182" s="410" t="s">
        <v>11368</v>
      </c>
      <c r="S1182" s="383"/>
      <c r="T1182" s="383"/>
      <c r="U1182" s="383"/>
      <c r="V1182" s="383"/>
      <c r="W1182" s="383"/>
      <c r="X1182" s="383"/>
      <c r="Y1182" s="411">
        <v>38341</v>
      </c>
      <c r="Z1182" s="410">
        <v>0</v>
      </c>
      <c r="AA1182" s="410">
        <v>0</v>
      </c>
      <c r="AB1182" s="383"/>
      <c r="AC1182" s="383"/>
      <c r="AD1182" s="383"/>
      <c r="AE1182" s="383"/>
      <c r="AF1182" s="410" t="s">
        <v>17245</v>
      </c>
      <c r="AG1182" s="410" t="s">
        <v>17432</v>
      </c>
      <c r="AH1182" s="410">
        <v>129</v>
      </c>
      <c r="AI1182" s="410">
        <v>579</v>
      </c>
      <c r="AJ1182" s="410">
        <v>708</v>
      </c>
      <c r="AK1182" s="410">
        <v>8.1</v>
      </c>
      <c r="AL1182" s="412">
        <v>0.18220338983050799</v>
      </c>
      <c r="AM1182" s="127" t="s">
        <v>17433</v>
      </c>
      <c r="AN1182" s="383" t="s">
        <v>17434</v>
      </c>
      <c r="AO1182" s="383"/>
      <c r="AP1182" s="383"/>
      <c r="AQ1182" s="410" t="s">
        <v>17457</v>
      </c>
      <c r="AR1182" s="389"/>
    </row>
    <row r="1183" spans="1:44" ht="15.75" thickBot="1" x14ac:dyDescent="0.3">
      <c r="A1183" s="409" t="s">
        <v>17451</v>
      </c>
      <c r="B1183" s="410">
        <v>2323</v>
      </c>
      <c r="C1183" s="383"/>
      <c r="D1183" s="383"/>
      <c r="E1183" s="383"/>
      <c r="F1183" s="383"/>
      <c r="G1183" s="383"/>
      <c r="H1183" s="383"/>
      <c r="I1183" s="383"/>
      <c r="J1183" s="383"/>
      <c r="K1183" s="410" t="s">
        <v>17260</v>
      </c>
      <c r="L1183" s="410" t="s">
        <v>17452</v>
      </c>
      <c r="M1183" s="410" t="s">
        <v>17328</v>
      </c>
      <c r="N1183" s="383" t="s">
        <v>17453</v>
      </c>
      <c r="O1183" s="383"/>
      <c r="P1183" s="383"/>
      <c r="Q1183" s="410" t="s">
        <v>17454</v>
      </c>
      <c r="R1183" s="410" t="s">
        <v>11368</v>
      </c>
      <c r="S1183" s="383"/>
      <c r="T1183" s="383"/>
      <c r="U1183" s="383"/>
      <c r="V1183" s="383"/>
      <c r="W1183" s="383"/>
      <c r="X1183" s="383"/>
      <c r="Y1183" s="411">
        <v>38341</v>
      </c>
      <c r="Z1183" s="410">
        <v>0</v>
      </c>
      <c r="AA1183" s="410">
        <v>0</v>
      </c>
      <c r="AB1183" s="383"/>
      <c r="AC1183" s="383"/>
      <c r="AD1183" s="383"/>
      <c r="AE1183" s="383"/>
      <c r="AF1183" s="410" t="s">
        <v>17245</v>
      </c>
      <c r="AG1183" s="410" t="s">
        <v>17432</v>
      </c>
      <c r="AH1183" s="410">
        <v>125</v>
      </c>
      <c r="AI1183" s="410">
        <v>553</v>
      </c>
      <c r="AJ1183" s="410">
        <v>678</v>
      </c>
      <c r="AK1183" s="410">
        <v>8.11</v>
      </c>
      <c r="AL1183" s="412">
        <v>0.184365781710914</v>
      </c>
      <c r="AM1183" s="127" t="s">
        <v>17433</v>
      </c>
      <c r="AN1183" s="383" t="s">
        <v>17434</v>
      </c>
      <c r="AO1183" s="383"/>
      <c r="AP1183" s="383"/>
      <c r="AQ1183" s="410" t="s">
        <v>17457</v>
      </c>
      <c r="AR1183" s="389"/>
    </row>
    <row r="1184" spans="1:44" ht="15.75" thickBot="1" x14ac:dyDescent="0.3">
      <c r="A1184" s="409" t="s">
        <v>17451</v>
      </c>
      <c r="B1184" s="410">
        <v>2323</v>
      </c>
      <c r="C1184" s="383"/>
      <c r="D1184" s="383"/>
      <c r="E1184" s="383"/>
      <c r="F1184" s="383"/>
      <c r="G1184" s="383"/>
      <c r="H1184" s="383"/>
      <c r="I1184" s="383"/>
      <c r="J1184" s="383"/>
      <c r="K1184" s="410" t="s">
        <v>17260</v>
      </c>
      <c r="L1184" s="410" t="s">
        <v>17452</v>
      </c>
      <c r="M1184" s="410" t="s">
        <v>17328</v>
      </c>
      <c r="N1184" s="383" t="s">
        <v>17453</v>
      </c>
      <c r="O1184" s="383"/>
      <c r="P1184" s="383"/>
      <c r="Q1184" s="410" t="s">
        <v>17454</v>
      </c>
      <c r="R1184" s="410" t="s">
        <v>11368</v>
      </c>
      <c r="S1184" s="383"/>
      <c r="T1184" s="383"/>
      <c r="U1184" s="383"/>
      <c r="V1184" s="383"/>
      <c r="W1184" s="383"/>
      <c r="X1184" s="383"/>
      <c r="Y1184" s="411">
        <v>38341</v>
      </c>
      <c r="Z1184" s="410">
        <v>0</v>
      </c>
      <c r="AA1184" s="410">
        <v>0</v>
      </c>
      <c r="AB1184" s="383"/>
      <c r="AC1184" s="383"/>
      <c r="AD1184" s="383"/>
      <c r="AE1184" s="383"/>
      <c r="AF1184" s="410" t="s">
        <v>17245</v>
      </c>
      <c r="AG1184" s="410" t="s">
        <v>17432</v>
      </c>
      <c r="AH1184" s="410">
        <v>121</v>
      </c>
      <c r="AI1184" s="410">
        <v>562</v>
      </c>
      <c r="AJ1184" s="410">
        <v>683</v>
      </c>
      <c r="AK1184" s="410">
        <v>8.11</v>
      </c>
      <c r="AL1184" s="412">
        <v>0.17715959004392401</v>
      </c>
      <c r="AM1184" s="127" t="s">
        <v>17433</v>
      </c>
      <c r="AN1184" s="383" t="s">
        <v>17434</v>
      </c>
      <c r="AO1184" s="383"/>
      <c r="AP1184" s="383"/>
      <c r="AQ1184" s="410" t="s">
        <v>17457</v>
      </c>
      <c r="AR1184" s="389"/>
    </row>
    <row r="1185" spans="1:44" ht="15.75" thickBot="1" x14ac:dyDescent="0.3">
      <c r="A1185" s="409" t="s">
        <v>17451</v>
      </c>
      <c r="B1185" s="410">
        <v>2323</v>
      </c>
      <c r="C1185" s="383"/>
      <c r="D1185" s="383"/>
      <c r="E1185" s="383"/>
      <c r="F1185" s="383"/>
      <c r="G1185" s="383"/>
      <c r="H1185" s="383"/>
      <c r="I1185" s="383"/>
      <c r="J1185" s="383"/>
      <c r="K1185" s="410" t="s">
        <v>17260</v>
      </c>
      <c r="L1185" s="410" t="s">
        <v>17452</v>
      </c>
      <c r="M1185" s="410" t="s">
        <v>17328</v>
      </c>
      <c r="N1185" s="383" t="s">
        <v>17453</v>
      </c>
      <c r="O1185" s="383"/>
      <c r="P1185" s="383"/>
      <c r="Q1185" s="410" t="s">
        <v>17454</v>
      </c>
      <c r="R1185" s="410" t="s">
        <v>11368</v>
      </c>
      <c r="S1185" s="383"/>
      <c r="T1185" s="383"/>
      <c r="U1185" s="383"/>
      <c r="V1185" s="383"/>
      <c r="W1185" s="383"/>
      <c r="X1185" s="383"/>
      <c r="Y1185" s="411">
        <v>38341</v>
      </c>
      <c r="Z1185" s="410">
        <v>0</v>
      </c>
      <c r="AA1185" s="410">
        <v>0</v>
      </c>
      <c r="AB1185" s="383"/>
      <c r="AC1185" s="383"/>
      <c r="AD1185" s="383"/>
      <c r="AE1185" s="383"/>
      <c r="AF1185" s="410" t="s">
        <v>17245</v>
      </c>
      <c r="AG1185" s="410" t="s">
        <v>17432</v>
      </c>
      <c r="AH1185" s="410">
        <v>124</v>
      </c>
      <c r="AI1185" s="410">
        <v>571</v>
      </c>
      <c r="AJ1185" s="410">
        <v>695</v>
      </c>
      <c r="AK1185" s="410">
        <v>8.11</v>
      </c>
      <c r="AL1185" s="412">
        <v>0.17841726618705001</v>
      </c>
      <c r="AM1185" s="127" t="s">
        <v>17433</v>
      </c>
      <c r="AN1185" s="383" t="s">
        <v>17434</v>
      </c>
      <c r="AO1185" s="383"/>
      <c r="AP1185" s="383"/>
      <c r="AQ1185" s="410" t="s">
        <v>17457</v>
      </c>
      <c r="AR1185" s="389"/>
    </row>
    <row r="1186" spans="1:44" ht="15.75" thickBot="1" x14ac:dyDescent="0.3">
      <c r="A1186" s="409" t="s">
        <v>17451</v>
      </c>
      <c r="B1186" s="410">
        <v>2323</v>
      </c>
      <c r="C1186" s="383"/>
      <c r="D1186" s="383"/>
      <c r="E1186" s="383"/>
      <c r="F1186" s="383"/>
      <c r="G1186" s="383"/>
      <c r="H1186" s="383"/>
      <c r="I1186" s="383"/>
      <c r="J1186" s="383"/>
      <c r="K1186" s="410" t="s">
        <v>17260</v>
      </c>
      <c r="L1186" s="410" t="s">
        <v>17452</v>
      </c>
      <c r="M1186" s="410" t="s">
        <v>17328</v>
      </c>
      <c r="N1186" s="383" t="s">
        <v>17453</v>
      </c>
      <c r="O1186" s="383"/>
      <c r="P1186" s="383"/>
      <c r="Q1186" s="410" t="s">
        <v>17454</v>
      </c>
      <c r="R1186" s="410" t="s">
        <v>11368</v>
      </c>
      <c r="S1186" s="383"/>
      <c r="T1186" s="383"/>
      <c r="U1186" s="383"/>
      <c r="V1186" s="383"/>
      <c r="W1186" s="383"/>
      <c r="X1186" s="383"/>
      <c r="Y1186" s="411">
        <v>38341</v>
      </c>
      <c r="Z1186" s="410">
        <v>0</v>
      </c>
      <c r="AA1186" s="410">
        <v>0</v>
      </c>
      <c r="AB1186" s="383"/>
      <c r="AC1186" s="383"/>
      <c r="AD1186" s="383"/>
      <c r="AE1186" s="383"/>
      <c r="AF1186" s="410" t="s">
        <v>17245</v>
      </c>
      <c r="AG1186" s="410" t="s">
        <v>17432</v>
      </c>
      <c r="AH1186" s="410">
        <v>127</v>
      </c>
      <c r="AI1186" s="410">
        <v>570</v>
      </c>
      <c r="AJ1186" s="410">
        <v>697</v>
      </c>
      <c r="AK1186" s="410">
        <v>8.11</v>
      </c>
      <c r="AL1186" s="412">
        <v>0.18220946915351499</v>
      </c>
      <c r="AM1186" s="127" t="s">
        <v>17433</v>
      </c>
      <c r="AN1186" s="383" t="s">
        <v>17434</v>
      </c>
      <c r="AO1186" s="383"/>
      <c r="AP1186" s="383"/>
      <c r="AQ1186" s="410" t="s">
        <v>17457</v>
      </c>
      <c r="AR1186" s="389"/>
    </row>
    <row r="1187" spans="1:44" ht="15.75" thickBot="1" x14ac:dyDescent="0.3">
      <c r="A1187" s="409" t="s">
        <v>17451</v>
      </c>
      <c r="B1187" s="410">
        <v>2323</v>
      </c>
      <c r="C1187" s="383"/>
      <c r="D1187" s="383"/>
      <c r="E1187" s="383"/>
      <c r="F1187" s="383"/>
      <c r="G1187" s="383"/>
      <c r="H1187" s="383"/>
      <c r="I1187" s="383"/>
      <c r="J1187" s="383"/>
      <c r="K1187" s="410" t="s">
        <v>17260</v>
      </c>
      <c r="L1187" s="410" t="s">
        <v>17452</v>
      </c>
      <c r="M1187" s="410" t="s">
        <v>17328</v>
      </c>
      <c r="N1187" s="383" t="s">
        <v>17453</v>
      </c>
      <c r="O1187" s="383"/>
      <c r="P1187" s="383"/>
      <c r="Q1187" s="410" t="s">
        <v>17454</v>
      </c>
      <c r="R1187" s="410" t="s">
        <v>11368</v>
      </c>
      <c r="S1187" s="383"/>
      <c r="T1187" s="383"/>
      <c r="U1187" s="383"/>
      <c r="V1187" s="383"/>
      <c r="W1187" s="383"/>
      <c r="X1187" s="383"/>
      <c r="Y1187" s="411">
        <v>38341</v>
      </c>
      <c r="Z1187" s="410">
        <v>0</v>
      </c>
      <c r="AA1187" s="410">
        <v>0</v>
      </c>
      <c r="AB1187" s="383"/>
      <c r="AC1187" s="383"/>
      <c r="AD1187" s="383"/>
      <c r="AE1187" s="383"/>
      <c r="AF1187" s="410" t="s">
        <v>17245</v>
      </c>
      <c r="AG1187" s="410" t="s">
        <v>17432</v>
      </c>
      <c r="AH1187" s="410">
        <v>126</v>
      </c>
      <c r="AI1187" s="410">
        <v>572</v>
      </c>
      <c r="AJ1187" s="410">
        <v>698</v>
      </c>
      <c r="AK1187" s="410">
        <v>8.11</v>
      </c>
      <c r="AL1187" s="412">
        <v>0.180515759312321</v>
      </c>
      <c r="AM1187" s="127" t="s">
        <v>17433</v>
      </c>
      <c r="AN1187" s="383" t="s">
        <v>17434</v>
      </c>
      <c r="AO1187" s="383"/>
      <c r="AP1187" s="383"/>
      <c r="AQ1187" s="410" t="s">
        <v>17457</v>
      </c>
      <c r="AR1187" s="389"/>
    </row>
    <row r="1188" spans="1:44" ht="15.75" thickBot="1" x14ac:dyDescent="0.3">
      <c r="A1188" s="409" t="s">
        <v>17451</v>
      </c>
      <c r="B1188" s="410">
        <v>2323</v>
      </c>
      <c r="C1188" s="383"/>
      <c r="D1188" s="383"/>
      <c r="E1188" s="383"/>
      <c r="F1188" s="383"/>
      <c r="G1188" s="383"/>
      <c r="H1188" s="383"/>
      <c r="I1188" s="383"/>
      <c r="J1188" s="383"/>
      <c r="K1188" s="410" t="s">
        <v>17260</v>
      </c>
      <c r="L1188" s="410" t="s">
        <v>17452</v>
      </c>
      <c r="M1188" s="410" t="s">
        <v>17328</v>
      </c>
      <c r="N1188" s="383" t="s">
        <v>17453</v>
      </c>
      <c r="O1188" s="383"/>
      <c r="P1188" s="383"/>
      <c r="Q1188" s="410" t="s">
        <v>17454</v>
      </c>
      <c r="R1188" s="410" t="s">
        <v>11368</v>
      </c>
      <c r="S1188" s="383"/>
      <c r="T1188" s="383"/>
      <c r="U1188" s="383"/>
      <c r="V1188" s="383"/>
      <c r="W1188" s="383"/>
      <c r="X1188" s="383"/>
      <c r="Y1188" s="411">
        <v>38341</v>
      </c>
      <c r="Z1188" s="410">
        <v>0</v>
      </c>
      <c r="AA1188" s="410">
        <v>0</v>
      </c>
      <c r="AB1188" s="383"/>
      <c r="AC1188" s="383"/>
      <c r="AD1188" s="383"/>
      <c r="AE1188" s="383"/>
      <c r="AF1188" s="410" t="s">
        <v>17245</v>
      </c>
      <c r="AG1188" s="410" t="s">
        <v>17432</v>
      </c>
      <c r="AH1188" s="410">
        <v>130</v>
      </c>
      <c r="AI1188" s="410">
        <v>583</v>
      </c>
      <c r="AJ1188" s="410">
        <v>713</v>
      </c>
      <c r="AK1188" s="410">
        <v>8.11</v>
      </c>
      <c r="AL1188" s="412">
        <v>0.182328190743338</v>
      </c>
      <c r="AM1188" s="127" t="s">
        <v>17433</v>
      </c>
      <c r="AN1188" s="383" t="s">
        <v>17434</v>
      </c>
      <c r="AO1188" s="383"/>
      <c r="AP1188" s="383"/>
      <c r="AQ1188" s="410" t="s">
        <v>17457</v>
      </c>
      <c r="AR1188" s="389"/>
    </row>
    <row r="1189" spans="1:44" ht="15.75" thickBot="1" x14ac:dyDescent="0.3">
      <c r="A1189" s="409" t="s">
        <v>17451</v>
      </c>
      <c r="B1189" s="410">
        <v>2323</v>
      </c>
      <c r="C1189" s="383"/>
      <c r="D1189" s="383"/>
      <c r="E1189" s="383"/>
      <c r="F1189" s="383"/>
      <c r="G1189" s="383"/>
      <c r="H1189" s="383"/>
      <c r="I1189" s="383"/>
      <c r="J1189" s="383"/>
      <c r="K1189" s="410" t="s">
        <v>17260</v>
      </c>
      <c r="L1189" s="410" t="s">
        <v>17452</v>
      </c>
      <c r="M1189" s="410" t="s">
        <v>17328</v>
      </c>
      <c r="N1189" s="383" t="s">
        <v>17453</v>
      </c>
      <c r="O1189" s="383"/>
      <c r="P1189" s="383"/>
      <c r="Q1189" s="410" t="s">
        <v>17454</v>
      </c>
      <c r="R1189" s="410" t="s">
        <v>11368</v>
      </c>
      <c r="S1189" s="383"/>
      <c r="T1189" s="383"/>
      <c r="U1189" s="383"/>
      <c r="V1189" s="383"/>
      <c r="W1189" s="383"/>
      <c r="X1189" s="383"/>
      <c r="Y1189" s="411">
        <v>38341</v>
      </c>
      <c r="Z1189" s="410">
        <v>0</v>
      </c>
      <c r="AA1189" s="410">
        <v>0</v>
      </c>
      <c r="AB1189" s="383"/>
      <c r="AC1189" s="383"/>
      <c r="AD1189" s="383"/>
      <c r="AE1189" s="383"/>
      <c r="AF1189" s="410" t="s">
        <v>17245</v>
      </c>
      <c r="AG1189" s="410" t="s">
        <v>17432</v>
      </c>
      <c r="AH1189" s="410">
        <v>128</v>
      </c>
      <c r="AI1189" s="410">
        <v>570</v>
      </c>
      <c r="AJ1189" s="410">
        <v>698</v>
      </c>
      <c r="AK1189" s="410">
        <v>8.1199999999999992</v>
      </c>
      <c r="AL1189" s="412">
        <v>0.18338108882521501</v>
      </c>
      <c r="AM1189" s="127" t="s">
        <v>17433</v>
      </c>
      <c r="AN1189" s="383" t="s">
        <v>17434</v>
      </c>
      <c r="AO1189" s="383"/>
      <c r="AP1189" s="383"/>
      <c r="AQ1189" s="410" t="s">
        <v>17457</v>
      </c>
      <c r="AR1189" s="389"/>
    </row>
    <row r="1190" spans="1:44" ht="15.75" thickBot="1" x14ac:dyDescent="0.3">
      <c r="A1190" s="409" t="s">
        <v>17451</v>
      </c>
      <c r="B1190" s="410">
        <v>2323</v>
      </c>
      <c r="C1190" s="383"/>
      <c r="D1190" s="383"/>
      <c r="E1190" s="383"/>
      <c r="F1190" s="383"/>
      <c r="G1190" s="383"/>
      <c r="H1190" s="383"/>
      <c r="I1190" s="383"/>
      <c r="J1190" s="383"/>
      <c r="K1190" s="410" t="s">
        <v>17260</v>
      </c>
      <c r="L1190" s="410" t="s">
        <v>17452</v>
      </c>
      <c r="M1190" s="410" t="s">
        <v>17328</v>
      </c>
      <c r="N1190" s="383" t="s">
        <v>17453</v>
      </c>
      <c r="O1190" s="383"/>
      <c r="P1190" s="383"/>
      <c r="Q1190" s="410" t="s">
        <v>17454</v>
      </c>
      <c r="R1190" s="410" t="s">
        <v>11368</v>
      </c>
      <c r="S1190" s="383"/>
      <c r="T1190" s="383"/>
      <c r="U1190" s="383"/>
      <c r="V1190" s="383"/>
      <c r="W1190" s="383"/>
      <c r="X1190" s="383"/>
      <c r="Y1190" s="411">
        <v>38341</v>
      </c>
      <c r="Z1190" s="410">
        <v>0</v>
      </c>
      <c r="AA1190" s="410">
        <v>0</v>
      </c>
      <c r="AB1190" s="383"/>
      <c r="AC1190" s="383"/>
      <c r="AD1190" s="383"/>
      <c r="AE1190" s="383"/>
      <c r="AF1190" s="410" t="s">
        <v>17245</v>
      </c>
      <c r="AG1190" s="410" t="s">
        <v>17432</v>
      </c>
      <c r="AH1190" s="410">
        <v>132</v>
      </c>
      <c r="AI1190" s="410">
        <v>587</v>
      </c>
      <c r="AJ1190" s="410">
        <v>719</v>
      </c>
      <c r="AK1190" s="410">
        <v>8.1199999999999992</v>
      </c>
      <c r="AL1190" s="412">
        <v>0.183588317107093</v>
      </c>
      <c r="AM1190" s="127" t="s">
        <v>17433</v>
      </c>
      <c r="AN1190" s="383" t="s">
        <v>17434</v>
      </c>
      <c r="AO1190" s="383"/>
      <c r="AP1190" s="383"/>
      <c r="AQ1190" s="410" t="s">
        <v>17457</v>
      </c>
      <c r="AR1190" s="389"/>
    </row>
    <row r="1191" spans="1:44" ht="15.75" thickBot="1" x14ac:dyDescent="0.3">
      <c r="A1191" s="409" t="s">
        <v>17451</v>
      </c>
      <c r="B1191" s="410">
        <v>2323</v>
      </c>
      <c r="C1191" s="383"/>
      <c r="D1191" s="383"/>
      <c r="E1191" s="383"/>
      <c r="F1191" s="383"/>
      <c r="G1191" s="383"/>
      <c r="H1191" s="383"/>
      <c r="I1191" s="383"/>
      <c r="J1191" s="383"/>
      <c r="K1191" s="410" t="s">
        <v>17260</v>
      </c>
      <c r="L1191" s="410" t="s">
        <v>17452</v>
      </c>
      <c r="M1191" s="410" t="s">
        <v>17328</v>
      </c>
      <c r="N1191" s="383" t="s">
        <v>17453</v>
      </c>
      <c r="O1191" s="383"/>
      <c r="P1191" s="383"/>
      <c r="Q1191" s="410" t="s">
        <v>17454</v>
      </c>
      <c r="R1191" s="410" t="s">
        <v>11368</v>
      </c>
      <c r="S1191" s="383"/>
      <c r="T1191" s="383"/>
      <c r="U1191" s="383"/>
      <c r="V1191" s="383"/>
      <c r="W1191" s="383"/>
      <c r="X1191" s="383"/>
      <c r="Y1191" s="411">
        <v>38341</v>
      </c>
      <c r="Z1191" s="410">
        <v>0</v>
      </c>
      <c r="AA1191" s="410">
        <v>0</v>
      </c>
      <c r="AB1191" s="383"/>
      <c r="AC1191" s="383"/>
      <c r="AD1191" s="383"/>
      <c r="AE1191" s="383"/>
      <c r="AF1191" s="410" t="s">
        <v>17245</v>
      </c>
      <c r="AG1191" s="410" t="s">
        <v>17432</v>
      </c>
      <c r="AH1191" s="410">
        <v>122</v>
      </c>
      <c r="AI1191" s="410">
        <v>555</v>
      </c>
      <c r="AJ1191" s="410">
        <v>677</v>
      </c>
      <c r="AK1191" s="410">
        <v>8.1300000000000008</v>
      </c>
      <c r="AL1191" s="412">
        <v>0.18020679468242201</v>
      </c>
      <c r="AM1191" s="127" t="s">
        <v>17433</v>
      </c>
      <c r="AN1191" s="383" t="s">
        <v>17434</v>
      </c>
      <c r="AO1191" s="383"/>
      <c r="AP1191" s="383"/>
      <c r="AQ1191" s="410" t="s">
        <v>17457</v>
      </c>
      <c r="AR1191" s="389"/>
    </row>
    <row r="1192" spans="1:44" ht="15.75" thickBot="1" x14ac:dyDescent="0.3">
      <c r="A1192" s="409" t="s">
        <v>17451</v>
      </c>
      <c r="B1192" s="410">
        <v>2323</v>
      </c>
      <c r="C1192" s="383"/>
      <c r="D1192" s="383"/>
      <c r="E1192" s="383"/>
      <c r="F1192" s="383"/>
      <c r="G1192" s="383"/>
      <c r="H1192" s="383"/>
      <c r="I1192" s="383"/>
      <c r="J1192" s="383"/>
      <c r="K1192" s="410" t="s">
        <v>17260</v>
      </c>
      <c r="L1192" s="410" t="s">
        <v>17452</v>
      </c>
      <c r="M1192" s="410" t="s">
        <v>17328</v>
      </c>
      <c r="N1192" s="383" t="s">
        <v>17453</v>
      </c>
      <c r="O1192" s="383"/>
      <c r="P1192" s="383"/>
      <c r="Q1192" s="410" t="s">
        <v>17454</v>
      </c>
      <c r="R1192" s="410" t="s">
        <v>11368</v>
      </c>
      <c r="S1192" s="383"/>
      <c r="T1192" s="383"/>
      <c r="U1192" s="383"/>
      <c r="V1192" s="383"/>
      <c r="W1192" s="383"/>
      <c r="X1192" s="383"/>
      <c r="Y1192" s="411">
        <v>38341</v>
      </c>
      <c r="Z1192" s="410">
        <v>0</v>
      </c>
      <c r="AA1192" s="410">
        <v>0</v>
      </c>
      <c r="AB1192" s="383"/>
      <c r="AC1192" s="383"/>
      <c r="AD1192" s="383"/>
      <c r="AE1192" s="383"/>
      <c r="AF1192" s="410" t="s">
        <v>17245</v>
      </c>
      <c r="AG1192" s="410" t="s">
        <v>17432</v>
      </c>
      <c r="AH1192" s="410">
        <v>123</v>
      </c>
      <c r="AI1192" s="410">
        <v>562</v>
      </c>
      <c r="AJ1192" s="410">
        <v>685</v>
      </c>
      <c r="AK1192" s="410">
        <v>8.1300000000000008</v>
      </c>
      <c r="AL1192" s="412">
        <v>0.17956204379561999</v>
      </c>
      <c r="AM1192" s="127" t="s">
        <v>17433</v>
      </c>
      <c r="AN1192" s="383" t="s">
        <v>17434</v>
      </c>
      <c r="AO1192" s="383"/>
      <c r="AP1192" s="383"/>
      <c r="AQ1192" s="410" t="s">
        <v>17457</v>
      </c>
      <c r="AR1192" s="389"/>
    </row>
    <row r="1193" spans="1:44" ht="15.75" thickBot="1" x14ac:dyDescent="0.3">
      <c r="A1193" s="409" t="s">
        <v>17451</v>
      </c>
      <c r="B1193" s="410">
        <v>2323</v>
      </c>
      <c r="C1193" s="383"/>
      <c r="D1193" s="383"/>
      <c r="E1193" s="383"/>
      <c r="F1193" s="383"/>
      <c r="G1193" s="383"/>
      <c r="H1193" s="383"/>
      <c r="I1193" s="383"/>
      <c r="J1193" s="383"/>
      <c r="K1193" s="410" t="s">
        <v>17260</v>
      </c>
      <c r="L1193" s="410" t="s">
        <v>17452</v>
      </c>
      <c r="M1193" s="410" t="s">
        <v>17328</v>
      </c>
      <c r="N1193" s="383" t="s">
        <v>17453</v>
      </c>
      <c r="O1193" s="383"/>
      <c r="P1193" s="383"/>
      <c r="Q1193" s="410" t="s">
        <v>17454</v>
      </c>
      <c r="R1193" s="410" t="s">
        <v>11368</v>
      </c>
      <c r="S1193" s="383"/>
      <c r="T1193" s="383"/>
      <c r="U1193" s="383"/>
      <c r="V1193" s="383"/>
      <c r="W1193" s="383"/>
      <c r="X1193" s="383"/>
      <c r="Y1193" s="411">
        <v>38341</v>
      </c>
      <c r="Z1193" s="410">
        <v>0</v>
      </c>
      <c r="AA1193" s="410">
        <v>0</v>
      </c>
      <c r="AB1193" s="383"/>
      <c r="AC1193" s="383"/>
      <c r="AD1193" s="383"/>
      <c r="AE1193" s="383"/>
      <c r="AF1193" s="410" t="s">
        <v>17245</v>
      </c>
      <c r="AG1193" s="410" t="s">
        <v>17432</v>
      </c>
      <c r="AH1193" s="410">
        <v>126</v>
      </c>
      <c r="AI1193" s="410">
        <v>564</v>
      </c>
      <c r="AJ1193" s="410">
        <v>690</v>
      </c>
      <c r="AK1193" s="410">
        <v>8.1300000000000008</v>
      </c>
      <c r="AL1193" s="412">
        <v>0.182608695652174</v>
      </c>
      <c r="AM1193" s="127" t="s">
        <v>17433</v>
      </c>
      <c r="AN1193" s="383" t="s">
        <v>17434</v>
      </c>
      <c r="AO1193" s="383"/>
      <c r="AP1193" s="383"/>
      <c r="AQ1193" s="410" t="s">
        <v>17457</v>
      </c>
      <c r="AR1193" s="389"/>
    </row>
    <row r="1194" spans="1:44" ht="15.75" thickBot="1" x14ac:dyDescent="0.3">
      <c r="A1194" s="409" t="s">
        <v>17451</v>
      </c>
      <c r="B1194" s="410">
        <v>2323</v>
      </c>
      <c r="C1194" s="383"/>
      <c r="D1194" s="383"/>
      <c r="E1194" s="383"/>
      <c r="F1194" s="383"/>
      <c r="G1194" s="383"/>
      <c r="H1194" s="383"/>
      <c r="I1194" s="383"/>
      <c r="J1194" s="383"/>
      <c r="K1194" s="410" t="s">
        <v>17260</v>
      </c>
      <c r="L1194" s="410" t="s">
        <v>17452</v>
      </c>
      <c r="M1194" s="410" t="s">
        <v>17328</v>
      </c>
      <c r="N1194" s="383" t="s">
        <v>17453</v>
      </c>
      <c r="O1194" s="383"/>
      <c r="P1194" s="383"/>
      <c r="Q1194" s="410" t="s">
        <v>17454</v>
      </c>
      <c r="R1194" s="410" t="s">
        <v>11368</v>
      </c>
      <c r="S1194" s="383"/>
      <c r="T1194" s="383"/>
      <c r="U1194" s="383"/>
      <c r="V1194" s="383"/>
      <c r="W1194" s="383"/>
      <c r="X1194" s="383"/>
      <c r="Y1194" s="411">
        <v>38341</v>
      </c>
      <c r="Z1194" s="410">
        <v>0</v>
      </c>
      <c r="AA1194" s="410">
        <v>0</v>
      </c>
      <c r="AB1194" s="383"/>
      <c r="AC1194" s="383"/>
      <c r="AD1194" s="383"/>
      <c r="AE1194" s="383"/>
      <c r="AF1194" s="410" t="s">
        <v>17245</v>
      </c>
      <c r="AG1194" s="410" t="s">
        <v>17432</v>
      </c>
      <c r="AH1194" s="410">
        <v>125</v>
      </c>
      <c r="AI1194" s="410">
        <v>566</v>
      </c>
      <c r="AJ1194" s="410">
        <v>691</v>
      </c>
      <c r="AK1194" s="410">
        <v>8.1300000000000008</v>
      </c>
      <c r="AL1194" s="412">
        <v>0.18089725036179399</v>
      </c>
      <c r="AM1194" s="127" t="s">
        <v>17433</v>
      </c>
      <c r="AN1194" s="383" t="s">
        <v>17434</v>
      </c>
      <c r="AO1194" s="383"/>
      <c r="AP1194" s="383"/>
      <c r="AQ1194" s="410" t="s">
        <v>17457</v>
      </c>
      <c r="AR1194" s="389"/>
    </row>
    <row r="1195" spans="1:44" ht="15.75" thickBot="1" x14ac:dyDescent="0.3">
      <c r="A1195" s="409" t="s">
        <v>17451</v>
      </c>
      <c r="B1195" s="410">
        <v>2323</v>
      </c>
      <c r="C1195" s="383"/>
      <c r="D1195" s="383"/>
      <c r="E1195" s="383"/>
      <c r="F1195" s="383"/>
      <c r="G1195" s="383"/>
      <c r="H1195" s="383"/>
      <c r="I1195" s="383"/>
      <c r="J1195" s="383"/>
      <c r="K1195" s="410" t="s">
        <v>17260</v>
      </c>
      <c r="L1195" s="410" t="s">
        <v>17452</v>
      </c>
      <c r="M1195" s="410" t="s">
        <v>17328</v>
      </c>
      <c r="N1195" s="383" t="s">
        <v>17453</v>
      </c>
      <c r="O1195" s="383"/>
      <c r="P1195" s="383"/>
      <c r="Q1195" s="410" t="s">
        <v>17454</v>
      </c>
      <c r="R1195" s="410" t="s">
        <v>11368</v>
      </c>
      <c r="S1195" s="383"/>
      <c r="T1195" s="383"/>
      <c r="U1195" s="383"/>
      <c r="V1195" s="383"/>
      <c r="W1195" s="383"/>
      <c r="X1195" s="383"/>
      <c r="Y1195" s="411">
        <v>38341</v>
      </c>
      <c r="Z1195" s="410">
        <v>0</v>
      </c>
      <c r="AA1195" s="410">
        <v>0</v>
      </c>
      <c r="AB1195" s="383"/>
      <c r="AC1195" s="383"/>
      <c r="AD1195" s="383"/>
      <c r="AE1195" s="383"/>
      <c r="AF1195" s="410" t="s">
        <v>17245</v>
      </c>
      <c r="AG1195" s="410" t="s">
        <v>17432</v>
      </c>
      <c r="AH1195" s="410">
        <v>132</v>
      </c>
      <c r="AI1195" s="410">
        <v>589</v>
      </c>
      <c r="AJ1195" s="410">
        <v>721</v>
      </c>
      <c r="AK1195" s="410">
        <v>8.1300000000000008</v>
      </c>
      <c r="AL1195" s="412">
        <v>0.183079056865465</v>
      </c>
      <c r="AM1195" s="127" t="s">
        <v>17433</v>
      </c>
      <c r="AN1195" s="383" t="s">
        <v>17434</v>
      </c>
      <c r="AO1195" s="383"/>
      <c r="AP1195" s="383"/>
      <c r="AQ1195" s="410" t="s">
        <v>17457</v>
      </c>
      <c r="AR1195" s="389"/>
    </row>
    <row r="1196" spans="1:44" ht="15.75" thickBot="1" x14ac:dyDescent="0.3">
      <c r="A1196" s="409" t="s">
        <v>17451</v>
      </c>
      <c r="B1196" s="410">
        <v>2323</v>
      </c>
      <c r="C1196" s="383"/>
      <c r="D1196" s="383"/>
      <c r="E1196" s="383"/>
      <c r="F1196" s="383"/>
      <c r="G1196" s="383"/>
      <c r="H1196" s="383"/>
      <c r="I1196" s="383"/>
      <c r="J1196" s="383"/>
      <c r="K1196" s="410" t="s">
        <v>17260</v>
      </c>
      <c r="L1196" s="410" t="s">
        <v>17452</v>
      </c>
      <c r="M1196" s="410" t="s">
        <v>17328</v>
      </c>
      <c r="N1196" s="383" t="s">
        <v>17453</v>
      </c>
      <c r="O1196" s="383"/>
      <c r="P1196" s="383"/>
      <c r="Q1196" s="410" t="s">
        <v>17454</v>
      </c>
      <c r="R1196" s="410" t="s">
        <v>11368</v>
      </c>
      <c r="S1196" s="383"/>
      <c r="T1196" s="383"/>
      <c r="U1196" s="383"/>
      <c r="V1196" s="383"/>
      <c r="W1196" s="383"/>
      <c r="X1196" s="383"/>
      <c r="Y1196" s="411">
        <v>38341</v>
      </c>
      <c r="Z1196" s="410">
        <v>0</v>
      </c>
      <c r="AA1196" s="410">
        <v>0</v>
      </c>
      <c r="AB1196" s="383"/>
      <c r="AC1196" s="383"/>
      <c r="AD1196" s="383"/>
      <c r="AE1196" s="383"/>
      <c r="AF1196" s="410" t="s">
        <v>17245</v>
      </c>
      <c r="AG1196" s="410" t="s">
        <v>17432</v>
      </c>
      <c r="AH1196" s="410">
        <v>126</v>
      </c>
      <c r="AI1196" s="410">
        <v>562</v>
      </c>
      <c r="AJ1196" s="410">
        <v>688</v>
      </c>
      <c r="AK1196" s="410">
        <v>8.14</v>
      </c>
      <c r="AL1196" s="412">
        <v>0.18313953488372101</v>
      </c>
      <c r="AM1196" s="127" t="s">
        <v>17433</v>
      </c>
      <c r="AN1196" s="383" t="s">
        <v>17434</v>
      </c>
      <c r="AO1196" s="383"/>
      <c r="AP1196" s="383"/>
      <c r="AQ1196" s="410" t="s">
        <v>17457</v>
      </c>
      <c r="AR1196" s="389"/>
    </row>
    <row r="1197" spans="1:44" ht="15.75" thickBot="1" x14ac:dyDescent="0.3">
      <c r="A1197" s="409" t="s">
        <v>17451</v>
      </c>
      <c r="B1197" s="410">
        <v>2323</v>
      </c>
      <c r="C1197" s="383"/>
      <c r="D1197" s="383"/>
      <c r="E1197" s="383"/>
      <c r="F1197" s="383"/>
      <c r="G1197" s="383"/>
      <c r="H1197" s="383"/>
      <c r="I1197" s="383"/>
      <c r="J1197" s="383"/>
      <c r="K1197" s="410" t="s">
        <v>17260</v>
      </c>
      <c r="L1197" s="410" t="s">
        <v>17452</v>
      </c>
      <c r="M1197" s="410" t="s">
        <v>17328</v>
      </c>
      <c r="N1197" s="383" t="s">
        <v>17453</v>
      </c>
      <c r="O1197" s="383"/>
      <c r="P1197" s="383"/>
      <c r="Q1197" s="410" t="s">
        <v>17454</v>
      </c>
      <c r="R1197" s="410" t="s">
        <v>11368</v>
      </c>
      <c r="S1197" s="383"/>
      <c r="T1197" s="383"/>
      <c r="U1197" s="383"/>
      <c r="V1197" s="383"/>
      <c r="W1197" s="383"/>
      <c r="X1197" s="383"/>
      <c r="Y1197" s="411">
        <v>38341</v>
      </c>
      <c r="Z1197" s="410">
        <v>0</v>
      </c>
      <c r="AA1197" s="410">
        <v>0</v>
      </c>
      <c r="AB1197" s="383"/>
      <c r="AC1197" s="383"/>
      <c r="AD1197" s="383"/>
      <c r="AE1197" s="383"/>
      <c r="AF1197" s="410" t="s">
        <v>17245</v>
      </c>
      <c r="AG1197" s="410" t="s">
        <v>17432</v>
      </c>
      <c r="AH1197" s="410">
        <v>125</v>
      </c>
      <c r="AI1197" s="410">
        <v>565</v>
      </c>
      <c r="AJ1197" s="410">
        <v>690</v>
      </c>
      <c r="AK1197" s="410">
        <v>8.14</v>
      </c>
      <c r="AL1197" s="412">
        <v>0.18115942028985499</v>
      </c>
      <c r="AM1197" s="127" t="s">
        <v>17433</v>
      </c>
      <c r="AN1197" s="383" t="s">
        <v>17434</v>
      </c>
      <c r="AO1197" s="383"/>
      <c r="AP1197" s="383"/>
      <c r="AQ1197" s="410" t="s">
        <v>17457</v>
      </c>
      <c r="AR1197" s="389"/>
    </row>
    <row r="1198" spans="1:44" ht="15.75" thickBot="1" x14ac:dyDescent="0.3">
      <c r="A1198" s="409" t="s">
        <v>17451</v>
      </c>
      <c r="B1198" s="410">
        <v>2323</v>
      </c>
      <c r="C1198" s="383"/>
      <c r="D1198" s="383"/>
      <c r="E1198" s="383"/>
      <c r="F1198" s="383"/>
      <c r="G1198" s="383"/>
      <c r="H1198" s="383"/>
      <c r="I1198" s="383"/>
      <c r="J1198" s="383"/>
      <c r="K1198" s="410" t="s">
        <v>17260</v>
      </c>
      <c r="L1198" s="410" t="s">
        <v>17452</v>
      </c>
      <c r="M1198" s="410" t="s">
        <v>17328</v>
      </c>
      <c r="N1198" s="383" t="s">
        <v>17453</v>
      </c>
      <c r="O1198" s="383"/>
      <c r="P1198" s="383"/>
      <c r="Q1198" s="410" t="s">
        <v>17454</v>
      </c>
      <c r="R1198" s="410" t="s">
        <v>11368</v>
      </c>
      <c r="S1198" s="383"/>
      <c r="T1198" s="383"/>
      <c r="U1198" s="383"/>
      <c r="V1198" s="383"/>
      <c r="W1198" s="383"/>
      <c r="X1198" s="383"/>
      <c r="Y1198" s="411">
        <v>38341</v>
      </c>
      <c r="Z1198" s="410">
        <v>0</v>
      </c>
      <c r="AA1198" s="410">
        <v>0</v>
      </c>
      <c r="AB1198" s="383"/>
      <c r="AC1198" s="383"/>
      <c r="AD1198" s="383"/>
      <c r="AE1198" s="383"/>
      <c r="AF1198" s="410" t="s">
        <v>17245</v>
      </c>
      <c r="AG1198" s="410" t="s">
        <v>17432</v>
      </c>
      <c r="AH1198" s="410">
        <v>126</v>
      </c>
      <c r="AI1198" s="410">
        <v>567</v>
      </c>
      <c r="AJ1198" s="410">
        <v>693</v>
      </c>
      <c r="AK1198" s="410">
        <v>8.14</v>
      </c>
      <c r="AL1198" s="412">
        <v>0.18181818181818199</v>
      </c>
      <c r="AM1198" s="127" t="s">
        <v>17433</v>
      </c>
      <c r="AN1198" s="383" t="s">
        <v>17434</v>
      </c>
      <c r="AO1198" s="383"/>
      <c r="AP1198" s="383"/>
      <c r="AQ1198" s="410" t="s">
        <v>17457</v>
      </c>
      <c r="AR1198" s="389"/>
    </row>
    <row r="1199" spans="1:44" ht="15.75" thickBot="1" x14ac:dyDescent="0.3">
      <c r="A1199" s="409" t="s">
        <v>17451</v>
      </c>
      <c r="B1199" s="410">
        <v>2323</v>
      </c>
      <c r="C1199" s="383"/>
      <c r="D1199" s="383"/>
      <c r="E1199" s="383"/>
      <c r="F1199" s="383"/>
      <c r="G1199" s="383"/>
      <c r="H1199" s="383"/>
      <c r="I1199" s="383"/>
      <c r="J1199" s="383"/>
      <c r="K1199" s="410" t="s">
        <v>17260</v>
      </c>
      <c r="L1199" s="410" t="s">
        <v>17452</v>
      </c>
      <c r="M1199" s="410" t="s">
        <v>17328</v>
      </c>
      <c r="N1199" s="383" t="s">
        <v>17453</v>
      </c>
      <c r="O1199" s="383"/>
      <c r="P1199" s="383"/>
      <c r="Q1199" s="410" t="s">
        <v>17454</v>
      </c>
      <c r="R1199" s="410" t="s">
        <v>11368</v>
      </c>
      <c r="S1199" s="383"/>
      <c r="T1199" s="383"/>
      <c r="U1199" s="383"/>
      <c r="V1199" s="383"/>
      <c r="W1199" s="383"/>
      <c r="X1199" s="383"/>
      <c r="Y1199" s="411">
        <v>38341</v>
      </c>
      <c r="Z1199" s="410">
        <v>0</v>
      </c>
      <c r="AA1199" s="410">
        <v>0</v>
      </c>
      <c r="AB1199" s="383"/>
      <c r="AC1199" s="383"/>
      <c r="AD1199" s="383"/>
      <c r="AE1199" s="383"/>
      <c r="AF1199" s="410" t="s">
        <v>17245</v>
      </c>
      <c r="AG1199" s="410" t="s">
        <v>17432</v>
      </c>
      <c r="AH1199" s="410">
        <v>128</v>
      </c>
      <c r="AI1199" s="410">
        <v>574</v>
      </c>
      <c r="AJ1199" s="410">
        <v>702</v>
      </c>
      <c r="AK1199" s="410">
        <v>8.14</v>
      </c>
      <c r="AL1199" s="412">
        <v>0.18233618233618201</v>
      </c>
      <c r="AM1199" s="127" t="s">
        <v>17433</v>
      </c>
      <c r="AN1199" s="383" t="s">
        <v>17434</v>
      </c>
      <c r="AO1199" s="383"/>
      <c r="AP1199" s="383"/>
      <c r="AQ1199" s="410" t="s">
        <v>17457</v>
      </c>
      <c r="AR1199" s="389"/>
    </row>
    <row r="1200" spans="1:44" ht="15.75" thickBot="1" x14ac:dyDescent="0.3">
      <c r="A1200" s="409" t="s">
        <v>17451</v>
      </c>
      <c r="B1200" s="410">
        <v>2323</v>
      </c>
      <c r="C1200" s="383"/>
      <c r="D1200" s="383"/>
      <c r="E1200" s="383"/>
      <c r="F1200" s="383"/>
      <c r="G1200" s="383"/>
      <c r="H1200" s="383"/>
      <c r="I1200" s="383"/>
      <c r="J1200" s="383"/>
      <c r="K1200" s="410" t="s">
        <v>17260</v>
      </c>
      <c r="L1200" s="410" t="s">
        <v>17452</v>
      </c>
      <c r="M1200" s="410" t="s">
        <v>17328</v>
      </c>
      <c r="N1200" s="383" t="s">
        <v>17453</v>
      </c>
      <c r="O1200" s="383"/>
      <c r="P1200" s="383"/>
      <c r="Q1200" s="410" t="s">
        <v>17454</v>
      </c>
      <c r="R1200" s="410" t="s">
        <v>11368</v>
      </c>
      <c r="S1200" s="383"/>
      <c r="T1200" s="383"/>
      <c r="U1200" s="383"/>
      <c r="V1200" s="383"/>
      <c r="W1200" s="383"/>
      <c r="X1200" s="383"/>
      <c r="Y1200" s="411">
        <v>38341</v>
      </c>
      <c r="Z1200" s="410">
        <v>0</v>
      </c>
      <c r="AA1200" s="410">
        <v>0</v>
      </c>
      <c r="AB1200" s="383"/>
      <c r="AC1200" s="383"/>
      <c r="AD1200" s="383"/>
      <c r="AE1200" s="383"/>
      <c r="AF1200" s="410" t="s">
        <v>17245</v>
      </c>
      <c r="AG1200" s="410" t="s">
        <v>17432</v>
      </c>
      <c r="AH1200" s="410">
        <v>129</v>
      </c>
      <c r="AI1200" s="410">
        <v>576</v>
      </c>
      <c r="AJ1200" s="410">
        <v>705</v>
      </c>
      <c r="AK1200" s="410">
        <v>8.14</v>
      </c>
      <c r="AL1200" s="412">
        <v>0.182978723404255</v>
      </c>
      <c r="AM1200" s="127" t="s">
        <v>17433</v>
      </c>
      <c r="AN1200" s="383" t="s">
        <v>17434</v>
      </c>
      <c r="AO1200" s="383"/>
      <c r="AP1200" s="383"/>
      <c r="AQ1200" s="410" t="s">
        <v>17457</v>
      </c>
      <c r="AR1200" s="389"/>
    </row>
    <row r="1201" spans="1:44" ht="15.75" thickBot="1" x14ac:dyDescent="0.3">
      <c r="A1201" s="409" t="s">
        <v>17451</v>
      </c>
      <c r="B1201" s="410">
        <v>2323</v>
      </c>
      <c r="C1201" s="383"/>
      <c r="D1201" s="383"/>
      <c r="E1201" s="383"/>
      <c r="F1201" s="383"/>
      <c r="G1201" s="383"/>
      <c r="H1201" s="383"/>
      <c r="I1201" s="383"/>
      <c r="J1201" s="383"/>
      <c r="K1201" s="410" t="s">
        <v>17260</v>
      </c>
      <c r="L1201" s="410" t="s">
        <v>17452</v>
      </c>
      <c r="M1201" s="410" t="s">
        <v>17328</v>
      </c>
      <c r="N1201" s="383" t="s">
        <v>17453</v>
      </c>
      <c r="O1201" s="383"/>
      <c r="P1201" s="383"/>
      <c r="Q1201" s="410" t="s">
        <v>17454</v>
      </c>
      <c r="R1201" s="410" t="s">
        <v>11368</v>
      </c>
      <c r="S1201" s="383"/>
      <c r="T1201" s="383"/>
      <c r="U1201" s="383"/>
      <c r="V1201" s="383"/>
      <c r="W1201" s="383"/>
      <c r="X1201" s="383"/>
      <c r="Y1201" s="411">
        <v>38341</v>
      </c>
      <c r="Z1201" s="410">
        <v>0</v>
      </c>
      <c r="AA1201" s="410">
        <v>0</v>
      </c>
      <c r="AB1201" s="383"/>
      <c r="AC1201" s="383"/>
      <c r="AD1201" s="383"/>
      <c r="AE1201" s="383"/>
      <c r="AF1201" s="410" t="s">
        <v>17245</v>
      </c>
      <c r="AG1201" s="410" t="s">
        <v>17432</v>
      </c>
      <c r="AH1201" s="410">
        <v>121</v>
      </c>
      <c r="AI1201" s="410">
        <v>552</v>
      </c>
      <c r="AJ1201" s="410">
        <v>673</v>
      </c>
      <c r="AK1201" s="410">
        <v>8.15</v>
      </c>
      <c r="AL1201" s="412">
        <v>0.17979197622585399</v>
      </c>
      <c r="AM1201" s="127" t="s">
        <v>17433</v>
      </c>
      <c r="AN1201" s="383" t="s">
        <v>17434</v>
      </c>
      <c r="AO1201" s="383"/>
      <c r="AP1201" s="383"/>
      <c r="AQ1201" s="410" t="s">
        <v>17457</v>
      </c>
      <c r="AR1201" s="389"/>
    </row>
    <row r="1202" spans="1:44" ht="15.75" thickBot="1" x14ac:dyDescent="0.3">
      <c r="A1202" s="409" t="s">
        <v>17451</v>
      </c>
      <c r="B1202" s="410">
        <v>2323</v>
      </c>
      <c r="C1202" s="383"/>
      <c r="D1202" s="383"/>
      <c r="E1202" s="383"/>
      <c r="F1202" s="383"/>
      <c r="G1202" s="383"/>
      <c r="H1202" s="383"/>
      <c r="I1202" s="383"/>
      <c r="J1202" s="383"/>
      <c r="K1202" s="410" t="s">
        <v>17260</v>
      </c>
      <c r="L1202" s="410" t="s">
        <v>17452</v>
      </c>
      <c r="M1202" s="410" t="s">
        <v>17328</v>
      </c>
      <c r="N1202" s="383" t="s">
        <v>17453</v>
      </c>
      <c r="O1202" s="383"/>
      <c r="P1202" s="383"/>
      <c r="Q1202" s="410" t="s">
        <v>17454</v>
      </c>
      <c r="R1202" s="410" t="s">
        <v>11368</v>
      </c>
      <c r="S1202" s="383"/>
      <c r="T1202" s="383"/>
      <c r="U1202" s="383"/>
      <c r="V1202" s="383"/>
      <c r="W1202" s="383"/>
      <c r="X1202" s="383"/>
      <c r="Y1202" s="411">
        <v>38341</v>
      </c>
      <c r="Z1202" s="410">
        <v>0</v>
      </c>
      <c r="AA1202" s="410">
        <v>0</v>
      </c>
      <c r="AB1202" s="383"/>
      <c r="AC1202" s="383"/>
      <c r="AD1202" s="383"/>
      <c r="AE1202" s="383"/>
      <c r="AF1202" s="410" t="s">
        <v>17245</v>
      </c>
      <c r="AG1202" s="410" t="s">
        <v>17432</v>
      </c>
      <c r="AH1202" s="410">
        <v>125</v>
      </c>
      <c r="AI1202" s="410">
        <v>557</v>
      </c>
      <c r="AJ1202" s="410">
        <v>682</v>
      </c>
      <c r="AK1202" s="410">
        <v>8.15</v>
      </c>
      <c r="AL1202" s="412">
        <v>0.18328445747800601</v>
      </c>
      <c r="AM1202" s="127" t="s">
        <v>17433</v>
      </c>
      <c r="AN1202" s="383" t="s">
        <v>17434</v>
      </c>
      <c r="AO1202" s="383"/>
      <c r="AP1202" s="383"/>
      <c r="AQ1202" s="410" t="s">
        <v>17457</v>
      </c>
      <c r="AR1202" s="389"/>
    </row>
    <row r="1203" spans="1:44" ht="15.75" thickBot="1" x14ac:dyDescent="0.3">
      <c r="A1203" s="409" t="s">
        <v>17451</v>
      </c>
      <c r="B1203" s="410">
        <v>2323</v>
      </c>
      <c r="C1203" s="383"/>
      <c r="D1203" s="383"/>
      <c r="E1203" s="383"/>
      <c r="F1203" s="383"/>
      <c r="G1203" s="383"/>
      <c r="H1203" s="383"/>
      <c r="I1203" s="383"/>
      <c r="J1203" s="383"/>
      <c r="K1203" s="410" t="s">
        <v>17260</v>
      </c>
      <c r="L1203" s="410" t="s">
        <v>17452</v>
      </c>
      <c r="M1203" s="410" t="s">
        <v>17328</v>
      </c>
      <c r="N1203" s="383" t="s">
        <v>17453</v>
      </c>
      <c r="O1203" s="383"/>
      <c r="P1203" s="383"/>
      <c r="Q1203" s="410" t="s">
        <v>17454</v>
      </c>
      <c r="R1203" s="410" t="s">
        <v>11368</v>
      </c>
      <c r="S1203" s="383"/>
      <c r="T1203" s="383"/>
      <c r="U1203" s="383"/>
      <c r="V1203" s="383"/>
      <c r="W1203" s="383"/>
      <c r="X1203" s="383"/>
      <c r="Y1203" s="411">
        <v>38341</v>
      </c>
      <c r="Z1203" s="410">
        <v>0</v>
      </c>
      <c r="AA1203" s="410">
        <v>0</v>
      </c>
      <c r="AB1203" s="383"/>
      <c r="AC1203" s="383"/>
      <c r="AD1203" s="383"/>
      <c r="AE1203" s="383"/>
      <c r="AF1203" s="410" t="s">
        <v>17245</v>
      </c>
      <c r="AG1203" s="410" t="s">
        <v>17432</v>
      </c>
      <c r="AH1203" s="410">
        <v>129</v>
      </c>
      <c r="AI1203" s="410">
        <v>574</v>
      </c>
      <c r="AJ1203" s="410">
        <v>703</v>
      </c>
      <c r="AK1203" s="410">
        <v>8.15</v>
      </c>
      <c r="AL1203" s="412">
        <v>0.183499288762447</v>
      </c>
      <c r="AM1203" s="127" t="s">
        <v>17433</v>
      </c>
      <c r="AN1203" s="383" t="s">
        <v>17434</v>
      </c>
      <c r="AO1203" s="383"/>
      <c r="AP1203" s="383"/>
      <c r="AQ1203" s="410" t="s">
        <v>17457</v>
      </c>
      <c r="AR1203" s="389"/>
    </row>
    <row r="1204" spans="1:44" ht="15.75" thickBot="1" x14ac:dyDescent="0.3">
      <c r="A1204" s="409" t="s">
        <v>17451</v>
      </c>
      <c r="B1204" s="410">
        <v>2323</v>
      </c>
      <c r="C1204" s="383"/>
      <c r="D1204" s="383"/>
      <c r="E1204" s="383"/>
      <c r="F1204" s="383"/>
      <c r="G1204" s="383"/>
      <c r="H1204" s="383"/>
      <c r="I1204" s="383"/>
      <c r="J1204" s="383"/>
      <c r="K1204" s="410" t="s">
        <v>17260</v>
      </c>
      <c r="L1204" s="410" t="s">
        <v>17452</v>
      </c>
      <c r="M1204" s="410" t="s">
        <v>17328</v>
      </c>
      <c r="N1204" s="383" t="s">
        <v>17453</v>
      </c>
      <c r="O1204" s="383"/>
      <c r="P1204" s="383"/>
      <c r="Q1204" s="410" t="s">
        <v>17454</v>
      </c>
      <c r="R1204" s="410" t="s">
        <v>11368</v>
      </c>
      <c r="S1204" s="383"/>
      <c r="T1204" s="383"/>
      <c r="U1204" s="383"/>
      <c r="V1204" s="383"/>
      <c r="W1204" s="383"/>
      <c r="X1204" s="383"/>
      <c r="Y1204" s="411">
        <v>38341</v>
      </c>
      <c r="Z1204" s="410">
        <v>0</v>
      </c>
      <c r="AA1204" s="410">
        <v>0</v>
      </c>
      <c r="AB1204" s="383"/>
      <c r="AC1204" s="383"/>
      <c r="AD1204" s="383"/>
      <c r="AE1204" s="383"/>
      <c r="AF1204" s="410" t="s">
        <v>17245</v>
      </c>
      <c r="AG1204" s="410" t="s">
        <v>17432</v>
      </c>
      <c r="AH1204" s="410">
        <v>123</v>
      </c>
      <c r="AI1204" s="410">
        <v>550</v>
      </c>
      <c r="AJ1204" s="410">
        <v>673</v>
      </c>
      <c r="AK1204" s="410">
        <v>8.16</v>
      </c>
      <c r="AL1204" s="412">
        <v>0.182763744427935</v>
      </c>
      <c r="AM1204" s="127" t="s">
        <v>17433</v>
      </c>
      <c r="AN1204" s="383" t="s">
        <v>17434</v>
      </c>
      <c r="AO1204" s="383"/>
      <c r="AP1204" s="383"/>
      <c r="AQ1204" s="410" t="s">
        <v>17457</v>
      </c>
      <c r="AR1204" s="389"/>
    </row>
    <row r="1205" spans="1:44" ht="15.75" thickBot="1" x14ac:dyDescent="0.3">
      <c r="A1205" s="409" t="s">
        <v>17451</v>
      </c>
      <c r="B1205" s="410">
        <v>2323</v>
      </c>
      <c r="C1205" s="383"/>
      <c r="D1205" s="383"/>
      <c r="E1205" s="383"/>
      <c r="F1205" s="383"/>
      <c r="G1205" s="383"/>
      <c r="H1205" s="383"/>
      <c r="I1205" s="383"/>
      <c r="J1205" s="383"/>
      <c r="K1205" s="410" t="s">
        <v>17260</v>
      </c>
      <c r="L1205" s="410" t="s">
        <v>17452</v>
      </c>
      <c r="M1205" s="410" t="s">
        <v>17328</v>
      </c>
      <c r="N1205" s="383" t="s">
        <v>17453</v>
      </c>
      <c r="O1205" s="383"/>
      <c r="P1205" s="383"/>
      <c r="Q1205" s="410" t="s">
        <v>17454</v>
      </c>
      <c r="R1205" s="410" t="s">
        <v>11368</v>
      </c>
      <c r="S1205" s="383"/>
      <c r="T1205" s="383"/>
      <c r="U1205" s="383"/>
      <c r="V1205" s="383"/>
      <c r="W1205" s="383"/>
      <c r="X1205" s="383"/>
      <c r="Y1205" s="411">
        <v>38341</v>
      </c>
      <c r="Z1205" s="410">
        <v>0</v>
      </c>
      <c r="AA1205" s="410">
        <v>0</v>
      </c>
      <c r="AB1205" s="383"/>
      <c r="AC1205" s="383"/>
      <c r="AD1205" s="383"/>
      <c r="AE1205" s="383"/>
      <c r="AF1205" s="410" t="s">
        <v>17245</v>
      </c>
      <c r="AG1205" s="410" t="s">
        <v>17432</v>
      </c>
      <c r="AH1205" s="410">
        <v>125</v>
      </c>
      <c r="AI1205" s="410">
        <v>552</v>
      </c>
      <c r="AJ1205" s="410">
        <v>677</v>
      </c>
      <c r="AK1205" s="410">
        <v>8.16</v>
      </c>
      <c r="AL1205" s="412">
        <v>0.18463810930576099</v>
      </c>
      <c r="AM1205" s="127" t="s">
        <v>17433</v>
      </c>
      <c r="AN1205" s="383" t="s">
        <v>17434</v>
      </c>
      <c r="AO1205" s="383"/>
      <c r="AP1205" s="383"/>
      <c r="AQ1205" s="410" t="s">
        <v>17457</v>
      </c>
      <c r="AR1205" s="389"/>
    </row>
    <row r="1206" spans="1:44" ht="15.75" thickBot="1" x14ac:dyDescent="0.3">
      <c r="A1206" s="409" t="s">
        <v>17451</v>
      </c>
      <c r="B1206" s="410">
        <v>2323</v>
      </c>
      <c r="C1206" s="383"/>
      <c r="D1206" s="383"/>
      <c r="E1206" s="383"/>
      <c r="F1206" s="383"/>
      <c r="G1206" s="383"/>
      <c r="H1206" s="383"/>
      <c r="I1206" s="383"/>
      <c r="J1206" s="383"/>
      <c r="K1206" s="410" t="s">
        <v>17260</v>
      </c>
      <c r="L1206" s="410" t="s">
        <v>17452</v>
      </c>
      <c r="M1206" s="410" t="s">
        <v>17328</v>
      </c>
      <c r="N1206" s="383" t="s">
        <v>17453</v>
      </c>
      <c r="O1206" s="383"/>
      <c r="P1206" s="383"/>
      <c r="Q1206" s="410" t="s">
        <v>17454</v>
      </c>
      <c r="R1206" s="410" t="s">
        <v>11368</v>
      </c>
      <c r="S1206" s="383"/>
      <c r="T1206" s="383"/>
      <c r="U1206" s="383"/>
      <c r="V1206" s="383"/>
      <c r="W1206" s="383"/>
      <c r="X1206" s="383"/>
      <c r="Y1206" s="411">
        <v>38341</v>
      </c>
      <c r="Z1206" s="410">
        <v>0</v>
      </c>
      <c r="AA1206" s="410">
        <v>0</v>
      </c>
      <c r="AB1206" s="383"/>
      <c r="AC1206" s="383"/>
      <c r="AD1206" s="383"/>
      <c r="AE1206" s="383"/>
      <c r="AF1206" s="410" t="s">
        <v>17245</v>
      </c>
      <c r="AG1206" s="410" t="s">
        <v>17432</v>
      </c>
      <c r="AH1206" s="410">
        <v>124</v>
      </c>
      <c r="AI1206" s="410">
        <v>558</v>
      </c>
      <c r="AJ1206" s="410">
        <v>682</v>
      </c>
      <c r="AK1206" s="410">
        <v>8.16</v>
      </c>
      <c r="AL1206" s="412">
        <v>0.18181818181818199</v>
      </c>
      <c r="AM1206" s="127" t="s">
        <v>17433</v>
      </c>
      <c r="AN1206" s="383" t="s">
        <v>17434</v>
      </c>
      <c r="AO1206" s="383"/>
      <c r="AP1206" s="383"/>
      <c r="AQ1206" s="410" t="s">
        <v>17457</v>
      </c>
      <c r="AR1206" s="389"/>
    </row>
    <row r="1207" spans="1:44" ht="15.75" thickBot="1" x14ac:dyDescent="0.3">
      <c r="A1207" s="409" t="s">
        <v>17451</v>
      </c>
      <c r="B1207" s="410">
        <v>2323</v>
      </c>
      <c r="C1207" s="383"/>
      <c r="D1207" s="383"/>
      <c r="E1207" s="383"/>
      <c r="F1207" s="383"/>
      <c r="G1207" s="383"/>
      <c r="H1207" s="383"/>
      <c r="I1207" s="383"/>
      <c r="J1207" s="383"/>
      <c r="K1207" s="410" t="s">
        <v>17260</v>
      </c>
      <c r="L1207" s="410" t="s">
        <v>17452</v>
      </c>
      <c r="M1207" s="410" t="s">
        <v>17328</v>
      </c>
      <c r="N1207" s="383" t="s">
        <v>17453</v>
      </c>
      <c r="O1207" s="383"/>
      <c r="P1207" s="383"/>
      <c r="Q1207" s="410" t="s">
        <v>17454</v>
      </c>
      <c r="R1207" s="410" t="s">
        <v>11368</v>
      </c>
      <c r="S1207" s="383"/>
      <c r="T1207" s="383"/>
      <c r="U1207" s="383"/>
      <c r="V1207" s="383"/>
      <c r="W1207" s="383"/>
      <c r="X1207" s="383"/>
      <c r="Y1207" s="411">
        <v>38341</v>
      </c>
      <c r="Z1207" s="410">
        <v>0</v>
      </c>
      <c r="AA1207" s="410">
        <v>0</v>
      </c>
      <c r="AB1207" s="383"/>
      <c r="AC1207" s="383"/>
      <c r="AD1207" s="383"/>
      <c r="AE1207" s="383"/>
      <c r="AF1207" s="410" t="s">
        <v>17245</v>
      </c>
      <c r="AG1207" s="410" t="s">
        <v>17432</v>
      </c>
      <c r="AH1207" s="410">
        <v>125</v>
      </c>
      <c r="AI1207" s="410">
        <v>557</v>
      </c>
      <c r="AJ1207" s="410">
        <v>682</v>
      </c>
      <c r="AK1207" s="410">
        <v>8.17</v>
      </c>
      <c r="AL1207" s="412">
        <v>0.18328445747800601</v>
      </c>
      <c r="AM1207" s="127" t="s">
        <v>17433</v>
      </c>
      <c r="AN1207" s="383" t="s">
        <v>17434</v>
      </c>
      <c r="AO1207" s="383"/>
      <c r="AP1207" s="383"/>
      <c r="AQ1207" s="410" t="s">
        <v>17457</v>
      </c>
      <c r="AR1207" s="389"/>
    </row>
    <row r="1208" spans="1:44" ht="15.75" thickBot="1" x14ac:dyDescent="0.3">
      <c r="A1208" s="409" t="s">
        <v>17451</v>
      </c>
      <c r="B1208" s="410">
        <v>2323</v>
      </c>
      <c r="C1208" s="383"/>
      <c r="D1208" s="383"/>
      <c r="E1208" s="383"/>
      <c r="F1208" s="383"/>
      <c r="G1208" s="383"/>
      <c r="H1208" s="383"/>
      <c r="I1208" s="383"/>
      <c r="J1208" s="383"/>
      <c r="K1208" s="410" t="s">
        <v>17260</v>
      </c>
      <c r="L1208" s="410" t="s">
        <v>17452</v>
      </c>
      <c r="M1208" s="410" t="s">
        <v>17328</v>
      </c>
      <c r="N1208" s="383" t="s">
        <v>17453</v>
      </c>
      <c r="O1208" s="383"/>
      <c r="P1208" s="383"/>
      <c r="Q1208" s="410" t="s">
        <v>17454</v>
      </c>
      <c r="R1208" s="410" t="s">
        <v>11368</v>
      </c>
      <c r="S1208" s="383"/>
      <c r="T1208" s="383"/>
      <c r="U1208" s="383"/>
      <c r="V1208" s="383"/>
      <c r="W1208" s="383"/>
      <c r="X1208" s="383"/>
      <c r="Y1208" s="411">
        <v>38341</v>
      </c>
      <c r="Z1208" s="410">
        <v>0</v>
      </c>
      <c r="AA1208" s="410">
        <v>0</v>
      </c>
      <c r="AB1208" s="383"/>
      <c r="AC1208" s="383"/>
      <c r="AD1208" s="383"/>
      <c r="AE1208" s="383"/>
      <c r="AF1208" s="410" t="s">
        <v>17245</v>
      </c>
      <c r="AG1208" s="410" t="s">
        <v>17432</v>
      </c>
      <c r="AH1208" s="410">
        <v>122</v>
      </c>
      <c r="AI1208" s="410">
        <v>567</v>
      </c>
      <c r="AJ1208" s="410">
        <v>689</v>
      </c>
      <c r="AK1208" s="410">
        <v>8.17</v>
      </c>
      <c r="AL1208" s="412">
        <v>0.17706821480406401</v>
      </c>
      <c r="AM1208" s="127" t="s">
        <v>17433</v>
      </c>
      <c r="AN1208" s="383" t="s">
        <v>17434</v>
      </c>
      <c r="AO1208" s="383"/>
      <c r="AP1208" s="383"/>
      <c r="AQ1208" s="410" t="s">
        <v>17457</v>
      </c>
      <c r="AR1208" s="389"/>
    </row>
    <row r="1209" spans="1:44" ht="15.75" thickBot="1" x14ac:dyDescent="0.3">
      <c r="A1209" s="409" t="s">
        <v>17451</v>
      </c>
      <c r="B1209" s="410">
        <v>2323</v>
      </c>
      <c r="C1209" s="383"/>
      <c r="D1209" s="383"/>
      <c r="E1209" s="383"/>
      <c r="F1209" s="383"/>
      <c r="G1209" s="383"/>
      <c r="H1209" s="383"/>
      <c r="I1209" s="383"/>
      <c r="J1209" s="383"/>
      <c r="K1209" s="410" t="s">
        <v>17260</v>
      </c>
      <c r="L1209" s="410" t="s">
        <v>17452</v>
      </c>
      <c r="M1209" s="410" t="s">
        <v>17328</v>
      </c>
      <c r="N1209" s="383" t="s">
        <v>17453</v>
      </c>
      <c r="O1209" s="383"/>
      <c r="P1209" s="383"/>
      <c r="Q1209" s="410" t="s">
        <v>17454</v>
      </c>
      <c r="R1209" s="410" t="s">
        <v>11368</v>
      </c>
      <c r="S1209" s="383"/>
      <c r="T1209" s="383"/>
      <c r="U1209" s="383"/>
      <c r="V1209" s="383"/>
      <c r="W1209" s="383"/>
      <c r="X1209" s="383"/>
      <c r="Y1209" s="411">
        <v>38341</v>
      </c>
      <c r="Z1209" s="410">
        <v>0</v>
      </c>
      <c r="AA1209" s="410">
        <v>0</v>
      </c>
      <c r="AB1209" s="383"/>
      <c r="AC1209" s="383"/>
      <c r="AD1209" s="383"/>
      <c r="AE1209" s="383"/>
      <c r="AF1209" s="410" t="s">
        <v>17245</v>
      </c>
      <c r="AG1209" s="410" t="s">
        <v>17432</v>
      </c>
      <c r="AH1209" s="410">
        <v>126</v>
      </c>
      <c r="AI1209" s="410">
        <v>571</v>
      </c>
      <c r="AJ1209" s="410">
        <v>697</v>
      </c>
      <c r="AK1209" s="410">
        <v>8.17</v>
      </c>
      <c r="AL1209" s="412">
        <v>0.18077474892396</v>
      </c>
      <c r="AM1209" s="127" t="s">
        <v>17433</v>
      </c>
      <c r="AN1209" s="383" t="s">
        <v>17434</v>
      </c>
      <c r="AO1209" s="383"/>
      <c r="AP1209" s="383"/>
      <c r="AQ1209" s="410" t="s">
        <v>17457</v>
      </c>
      <c r="AR1209" s="389"/>
    </row>
    <row r="1210" spans="1:44" ht="15.75" thickBot="1" x14ac:dyDescent="0.3">
      <c r="A1210" s="409" t="s">
        <v>17451</v>
      </c>
      <c r="B1210" s="410">
        <v>2323</v>
      </c>
      <c r="C1210" s="383"/>
      <c r="D1210" s="383"/>
      <c r="E1210" s="383"/>
      <c r="F1210" s="383"/>
      <c r="G1210" s="383"/>
      <c r="H1210" s="383"/>
      <c r="I1210" s="383"/>
      <c r="J1210" s="383"/>
      <c r="K1210" s="410" t="s">
        <v>17260</v>
      </c>
      <c r="L1210" s="410" t="s">
        <v>17452</v>
      </c>
      <c r="M1210" s="410" t="s">
        <v>17328</v>
      </c>
      <c r="N1210" s="383" t="s">
        <v>17453</v>
      </c>
      <c r="O1210" s="383"/>
      <c r="P1210" s="383"/>
      <c r="Q1210" s="410" t="s">
        <v>17454</v>
      </c>
      <c r="R1210" s="410" t="s">
        <v>11368</v>
      </c>
      <c r="S1210" s="383"/>
      <c r="T1210" s="383"/>
      <c r="U1210" s="383"/>
      <c r="V1210" s="383"/>
      <c r="W1210" s="383"/>
      <c r="X1210" s="383"/>
      <c r="Y1210" s="411">
        <v>38341</v>
      </c>
      <c r="Z1210" s="410">
        <v>0</v>
      </c>
      <c r="AA1210" s="410">
        <v>0</v>
      </c>
      <c r="AB1210" s="383"/>
      <c r="AC1210" s="383"/>
      <c r="AD1210" s="383"/>
      <c r="AE1210" s="383"/>
      <c r="AF1210" s="410" t="s">
        <v>17245</v>
      </c>
      <c r="AG1210" s="410" t="s">
        <v>17432</v>
      </c>
      <c r="AH1210" s="410">
        <v>125</v>
      </c>
      <c r="AI1210" s="410">
        <v>577</v>
      </c>
      <c r="AJ1210" s="410">
        <v>702</v>
      </c>
      <c r="AK1210" s="410">
        <v>8.17</v>
      </c>
      <c r="AL1210" s="412">
        <v>0.178062678062678</v>
      </c>
      <c r="AM1210" s="127" t="s">
        <v>17433</v>
      </c>
      <c r="AN1210" s="383" t="s">
        <v>17434</v>
      </c>
      <c r="AO1210" s="383"/>
      <c r="AP1210" s="383"/>
      <c r="AQ1210" s="410" t="s">
        <v>17457</v>
      </c>
      <c r="AR1210" s="389"/>
    </row>
    <row r="1211" spans="1:44" ht="15.75" thickBot="1" x14ac:dyDescent="0.3">
      <c r="A1211" s="409" t="s">
        <v>17451</v>
      </c>
      <c r="B1211" s="410">
        <v>2323</v>
      </c>
      <c r="C1211" s="383"/>
      <c r="D1211" s="383"/>
      <c r="E1211" s="383"/>
      <c r="F1211" s="383"/>
      <c r="G1211" s="383"/>
      <c r="H1211" s="383"/>
      <c r="I1211" s="383"/>
      <c r="J1211" s="383"/>
      <c r="K1211" s="410" t="s">
        <v>17260</v>
      </c>
      <c r="L1211" s="410" t="s">
        <v>17452</v>
      </c>
      <c r="M1211" s="410" t="s">
        <v>17328</v>
      </c>
      <c r="N1211" s="383" t="s">
        <v>17453</v>
      </c>
      <c r="O1211" s="383"/>
      <c r="P1211" s="383"/>
      <c r="Q1211" s="410" t="s">
        <v>17454</v>
      </c>
      <c r="R1211" s="410" t="s">
        <v>11368</v>
      </c>
      <c r="S1211" s="383"/>
      <c r="T1211" s="383"/>
      <c r="U1211" s="383"/>
      <c r="V1211" s="383"/>
      <c r="W1211" s="383"/>
      <c r="X1211" s="383"/>
      <c r="Y1211" s="411">
        <v>38341</v>
      </c>
      <c r="Z1211" s="410">
        <v>0</v>
      </c>
      <c r="AA1211" s="410">
        <v>0</v>
      </c>
      <c r="AB1211" s="383"/>
      <c r="AC1211" s="383"/>
      <c r="AD1211" s="383"/>
      <c r="AE1211" s="383"/>
      <c r="AF1211" s="410" t="s">
        <v>17245</v>
      </c>
      <c r="AG1211" s="410" t="s">
        <v>17432</v>
      </c>
      <c r="AH1211" s="410">
        <v>122</v>
      </c>
      <c r="AI1211" s="410">
        <v>546</v>
      </c>
      <c r="AJ1211" s="410">
        <v>668</v>
      </c>
      <c r="AK1211" s="410">
        <v>8.18</v>
      </c>
      <c r="AL1211" s="412">
        <v>0.18263473053892201</v>
      </c>
      <c r="AM1211" s="127" t="s">
        <v>17433</v>
      </c>
      <c r="AN1211" s="383" t="s">
        <v>17434</v>
      </c>
      <c r="AO1211" s="383"/>
      <c r="AP1211" s="383"/>
      <c r="AQ1211" s="410" t="s">
        <v>17457</v>
      </c>
      <c r="AR1211" s="389"/>
    </row>
    <row r="1212" spans="1:44" ht="15.75" thickBot="1" x14ac:dyDescent="0.3">
      <c r="A1212" s="409" t="s">
        <v>17451</v>
      </c>
      <c r="B1212" s="410">
        <v>2323</v>
      </c>
      <c r="C1212" s="383"/>
      <c r="D1212" s="383"/>
      <c r="E1212" s="383"/>
      <c r="F1212" s="383"/>
      <c r="G1212" s="383"/>
      <c r="H1212" s="383"/>
      <c r="I1212" s="383"/>
      <c r="J1212" s="383"/>
      <c r="K1212" s="410" t="s">
        <v>17260</v>
      </c>
      <c r="L1212" s="410" t="s">
        <v>17452</v>
      </c>
      <c r="M1212" s="410" t="s">
        <v>17328</v>
      </c>
      <c r="N1212" s="383" t="s">
        <v>17453</v>
      </c>
      <c r="O1212" s="383"/>
      <c r="P1212" s="383"/>
      <c r="Q1212" s="410" t="s">
        <v>17454</v>
      </c>
      <c r="R1212" s="410" t="s">
        <v>11368</v>
      </c>
      <c r="S1212" s="383"/>
      <c r="T1212" s="383"/>
      <c r="U1212" s="383"/>
      <c r="V1212" s="383"/>
      <c r="W1212" s="383"/>
      <c r="X1212" s="383"/>
      <c r="Y1212" s="411">
        <v>38341</v>
      </c>
      <c r="Z1212" s="410">
        <v>0</v>
      </c>
      <c r="AA1212" s="410">
        <v>0</v>
      </c>
      <c r="AB1212" s="383"/>
      <c r="AC1212" s="383"/>
      <c r="AD1212" s="383"/>
      <c r="AE1212" s="383"/>
      <c r="AF1212" s="410" t="s">
        <v>17245</v>
      </c>
      <c r="AG1212" s="410" t="s">
        <v>17432</v>
      </c>
      <c r="AH1212" s="410">
        <v>126</v>
      </c>
      <c r="AI1212" s="410">
        <v>575</v>
      </c>
      <c r="AJ1212" s="410">
        <v>701</v>
      </c>
      <c r="AK1212" s="410">
        <v>8.18</v>
      </c>
      <c r="AL1212" s="412">
        <v>0.179743223965763</v>
      </c>
      <c r="AM1212" s="127" t="s">
        <v>17433</v>
      </c>
      <c r="AN1212" s="383" t="s">
        <v>17434</v>
      </c>
      <c r="AO1212" s="383"/>
      <c r="AP1212" s="383"/>
      <c r="AQ1212" s="410" t="s">
        <v>17457</v>
      </c>
      <c r="AR1212" s="389"/>
    </row>
    <row r="1213" spans="1:44" ht="15.75" thickBot="1" x14ac:dyDescent="0.3">
      <c r="A1213" s="409" t="s">
        <v>17451</v>
      </c>
      <c r="B1213" s="410">
        <v>2323</v>
      </c>
      <c r="C1213" s="383"/>
      <c r="D1213" s="383"/>
      <c r="E1213" s="383"/>
      <c r="F1213" s="383"/>
      <c r="G1213" s="383"/>
      <c r="H1213" s="383"/>
      <c r="I1213" s="383"/>
      <c r="J1213" s="383"/>
      <c r="K1213" s="410" t="s">
        <v>17260</v>
      </c>
      <c r="L1213" s="410" t="s">
        <v>17452</v>
      </c>
      <c r="M1213" s="410" t="s">
        <v>17328</v>
      </c>
      <c r="N1213" s="383" t="s">
        <v>17453</v>
      </c>
      <c r="O1213" s="383"/>
      <c r="P1213" s="383"/>
      <c r="Q1213" s="410" t="s">
        <v>17454</v>
      </c>
      <c r="R1213" s="410" t="s">
        <v>11368</v>
      </c>
      <c r="S1213" s="383"/>
      <c r="T1213" s="383"/>
      <c r="U1213" s="383"/>
      <c r="V1213" s="383"/>
      <c r="W1213" s="383"/>
      <c r="X1213" s="383"/>
      <c r="Y1213" s="411">
        <v>38341</v>
      </c>
      <c r="Z1213" s="410">
        <v>0</v>
      </c>
      <c r="AA1213" s="410">
        <v>0</v>
      </c>
      <c r="AB1213" s="383"/>
      <c r="AC1213" s="383"/>
      <c r="AD1213" s="383"/>
      <c r="AE1213" s="383"/>
      <c r="AF1213" s="410" t="s">
        <v>17245</v>
      </c>
      <c r="AG1213" s="410" t="s">
        <v>17432</v>
      </c>
      <c r="AH1213" s="410">
        <v>120</v>
      </c>
      <c r="AI1213" s="410">
        <v>554</v>
      </c>
      <c r="AJ1213" s="410">
        <v>674</v>
      </c>
      <c r="AK1213" s="410">
        <v>8.19</v>
      </c>
      <c r="AL1213" s="412">
        <v>0.178041543026706</v>
      </c>
      <c r="AM1213" s="127" t="s">
        <v>17433</v>
      </c>
      <c r="AN1213" s="383" t="s">
        <v>17434</v>
      </c>
      <c r="AO1213" s="383"/>
      <c r="AP1213" s="383"/>
      <c r="AQ1213" s="410" t="s">
        <v>17457</v>
      </c>
      <c r="AR1213" s="389"/>
    </row>
    <row r="1214" spans="1:44" ht="15.75" thickBot="1" x14ac:dyDescent="0.3">
      <c r="A1214" s="409" t="s">
        <v>17451</v>
      </c>
      <c r="B1214" s="410">
        <v>2323</v>
      </c>
      <c r="C1214" s="383"/>
      <c r="D1214" s="383"/>
      <c r="E1214" s="383"/>
      <c r="F1214" s="383"/>
      <c r="G1214" s="383"/>
      <c r="H1214" s="383"/>
      <c r="I1214" s="383"/>
      <c r="J1214" s="383"/>
      <c r="K1214" s="410" t="s">
        <v>17260</v>
      </c>
      <c r="L1214" s="410" t="s">
        <v>17452</v>
      </c>
      <c r="M1214" s="410" t="s">
        <v>17328</v>
      </c>
      <c r="N1214" s="383" t="s">
        <v>17453</v>
      </c>
      <c r="O1214" s="383"/>
      <c r="P1214" s="383"/>
      <c r="Q1214" s="410" t="s">
        <v>17454</v>
      </c>
      <c r="R1214" s="410" t="s">
        <v>11368</v>
      </c>
      <c r="S1214" s="383"/>
      <c r="T1214" s="383"/>
      <c r="U1214" s="383"/>
      <c r="V1214" s="383"/>
      <c r="W1214" s="383"/>
      <c r="X1214" s="383"/>
      <c r="Y1214" s="411">
        <v>38341</v>
      </c>
      <c r="Z1214" s="410">
        <v>0</v>
      </c>
      <c r="AA1214" s="410">
        <v>0</v>
      </c>
      <c r="AB1214" s="383"/>
      <c r="AC1214" s="383"/>
      <c r="AD1214" s="383"/>
      <c r="AE1214" s="383"/>
      <c r="AF1214" s="410" t="s">
        <v>17245</v>
      </c>
      <c r="AG1214" s="410" t="s">
        <v>17432</v>
      </c>
      <c r="AH1214" s="410">
        <v>126</v>
      </c>
      <c r="AI1214" s="410">
        <v>556</v>
      </c>
      <c r="AJ1214" s="410">
        <v>682</v>
      </c>
      <c r="AK1214" s="410">
        <v>8.19</v>
      </c>
      <c r="AL1214" s="412">
        <v>0.18475073313783</v>
      </c>
      <c r="AM1214" s="127" t="s">
        <v>17433</v>
      </c>
      <c r="AN1214" s="383" t="s">
        <v>17434</v>
      </c>
      <c r="AO1214" s="383"/>
      <c r="AP1214" s="383"/>
      <c r="AQ1214" s="410" t="s">
        <v>17457</v>
      </c>
      <c r="AR1214" s="389"/>
    </row>
    <row r="1215" spans="1:44" ht="15.75" thickBot="1" x14ac:dyDescent="0.3">
      <c r="A1215" s="409" t="s">
        <v>17451</v>
      </c>
      <c r="B1215" s="410">
        <v>2323</v>
      </c>
      <c r="C1215" s="383"/>
      <c r="D1215" s="383"/>
      <c r="E1215" s="383"/>
      <c r="F1215" s="383"/>
      <c r="G1215" s="383"/>
      <c r="H1215" s="383"/>
      <c r="I1215" s="383"/>
      <c r="J1215" s="383"/>
      <c r="K1215" s="410" t="s">
        <v>17260</v>
      </c>
      <c r="L1215" s="410" t="s">
        <v>17452</v>
      </c>
      <c r="M1215" s="410" t="s">
        <v>17328</v>
      </c>
      <c r="N1215" s="383" t="s">
        <v>17453</v>
      </c>
      <c r="O1215" s="383"/>
      <c r="P1215" s="383"/>
      <c r="Q1215" s="410" t="s">
        <v>17454</v>
      </c>
      <c r="R1215" s="410" t="s">
        <v>11368</v>
      </c>
      <c r="S1215" s="383"/>
      <c r="T1215" s="383"/>
      <c r="U1215" s="383"/>
      <c r="V1215" s="383"/>
      <c r="W1215" s="383"/>
      <c r="X1215" s="383"/>
      <c r="Y1215" s="411">
        <v>38341</v>
      </c>
      <c r="Z1215" s="410">
        <v>0</v>
      </c>
      <c r="AA1215" s="410">
        <v>0</v>
      </c>
      <c r="AB1215" s="383"/>
      <c r="AC1215" s="383"/>
      <c r="AD1215" s="383"/>
      <c r="AE1215" s="383"/>
      <c r="AF1215" s="410" t="s">
        <v>17245</v>
      </c>
      <c r="AG1215" s="410" t="s">
        <v>17432</v>
      </c>
      <c r="AH1215" s="410">
        <v>115</v>
      </c>
      <c r="AI1215" s="410">
        <v>564</v>
      </c>
      <c r="AJ1215" s="410">
        <v>679</v>
      </c>
      <c r="AK1215" s="410">
        <v>8.2100000000000009</v>
      </c>
      <c r="AL1215" s="412">
        <v>0.16936671575846801</v>
      </c>
      <c r="AM1215" s="127" t="s">
        <v>17433</v>
      </c>
      <c r="AN1215" s="383" t="s">
        <v>17434</v>
      </c>
      <c r="AO1215" s="383"/>
      <c r="AP1215" s="383"/>
      <c r="AQ1215" s="410" t="s">
        <v>17457</v>
      </c>
      <c r="AR1215" s="389"/>
    </row>
    <row r="1216" spans="1:44" ht="15.75" thickBot="1" x14ac:dyDescent="0.3">
      <c r="A1216" s="409" t="s">
        <v>17451</v>
      </c>
      <c r="B1216" s="410">
        <v>2323</v>
      </c>
      <c r="C1216" s="383"/>
      <c r="D1216" s="383"/>
      <c r="E1216" s="383"/>
      <c r="F1216" s="383"/>
      <c r="G1216" s="383"/>
      <c r="H1216" s="383"/>
      <c r="I1216" s="383"/>
      <c r="J1216" s="383"/>
      <c r="K1216" s="410" t="s">
        <v>17260</v>
      </c>
      <c r="L1216" s="410" t="s">
        <v>17452</v>
      </c>
      <c r="M1216" s="410" t="s">
        <v>17328</v>
      </c>
      <c r="N1216" s="383" t="s">
        <v>17453</v>
      </c>
      <c r="O1216" s="383"/>
      <c r="P1216" s="383"/>
      <c r="Q1216" s="410" t="s">
        <v>17454</v>
      </c>
      <c r="R1216" s="410" t="s">
        <v>11368</v>
      </c>
      <c r="S1216" s="383"/>
      <c r="T1216" s="383"/>
      <c r="U1216" s="383"/>
      <c r="V1216" s="383"/>
      <c r="W1216" s="383"/>
      <c r="X1216" s="383"/>
      <c r="Y1216" s="411">
        <v>38341</v>
      </c>
      <c r="Z1216" s="410">
        <v>0</v>
      </c>
      <c r="AA1216" s="410">
        <v>0</v>
      </c>
      <c r="AB1216" s="383"/>
      <c r="AC1216" s="383"/>
      <c r="AD1216" s="383"/>
      <c r="AE1216" s="383"/>
      <c r="AF1216" s="410" t="s">
        <v>17245</v>
      </c>
      <c r="AG1216" s="410" t="s">
        <v>17432</v>
      </c>
      <c r="AH1216" s="410">
        <v>126</v>
      </c>
      <c r="AI1216" s="410">
        <v>547</v>
      </c>
      <c r="AJ1216" s="410">
        <v>673</v>
      </c>
      <c r="AK1216" s="410">
        <v>8.23</v>
      </c>
      <c r="AL1216" s="412">
        <v>0.18722139673105501</v>
      </c>
      <c r="AM1216" s="127" t="s">
        <v>17433</v>
      </c>
      <c r="AN1216" s="383" t="s">
        <v>17434</v>
      </c>
      <c r="AO1216" s="383"/>
      <c r="AP1216" s="383"/>
      <c r="AQ1216" s="410" t="s">
        <v>17457</v>
      </c>
      <c r="AR1216" s="389"/>
    </row>
    <row r="1217" spans="1:44" ht="15.75" thickBot="1" x14ac:dyDescent="0.3">
      <c r="A1217" s="409" t="s">
        <v>17451</v>
      </c>
      <c r="B1217" s="410">
        <v>2323</v>
      </c>
      <c r="C1217" s="383"/>
      <c r="D1217" s="383"/>
      <c r="E1217" s="383"/>
      <c r="F1217" s="383"/>
      <c r="G1217" s="383"/>
      <c r="H1217" s="383"/>
      <c r="I1217" s="383"/>
      <c r="J1217" s="383"/>
      <c r="K1217" s="410" t="s">
        <v>17260</v>
      </c>
      <c r="L1217" s="410" t="s">
        <v>17452</v>
      </c>
      <c r="M1217" s="410" t="s">
        <v>17328</v>
      </c>
      <c r="N1217" s="383" t="s">
        <v>17453</v>
      </c>
      <c r="O1217" s="383"/>
      <c r="P1217" s="383"/>
      <c r="Q1217" s="410" t="s">
        <v>17454</v>
      </c>
      <c r="R1217" s="410" t="s">
        <v>11368</v>
      </c>
      <c r="S1217" s="383"/>
      <c r="T1217" s="383"/>
      <c r="U1217" s="383"/>
      <c r="V1217" s="383"/>
      <c r="W1217" s="383"/>
      <c r="X1217" s="383"/>
      <c r="Y1217" s="411">
        <v>38341</v>
      </c>
      <c r="Z1217" s="410">
        <v>0</v>
      </c>
      <c r="AA1217" s="410">
        <v>0</v>
      </c>
      <c r="AB1217" s="383"/>
      <c r="AC1217" s="383"/>
      <c r="AD1217" s="383"/>
      <c r="AE1217" s="383"/>
      <c r="AF1217" s="410" t="s">
        <v>17245</v>
      </c>
      <c r="AG1217" s="410" t="s">
        <v>17432</v>
      </c>
      <c r="AH1217" s="410">
        <v>113</v>
      </c>
      <c r="AI1217" s="410">
        <v>561</v>
      </c>
      <c r="AJ1217" s="410">
        <v>674</v>
      </c>
      <c r="AK1217" s="410">
        <v>8.23</v>
      </c>
      <c r="AL1217" s="412">
        <v>0.167655786350148</v>
      </c>
      <c r="AM1217" s="127" t="s">
        <v>17433</v>
      </c>
      <c r="AN1217" s="383" t="s">
        <v>17434</v>
      </c>
      <c r="AO1217" s="383"/>
      <c r="AP1217" s="383"/>
      <c r="AQ1217" s="410" t="s">
        <v>17457</v>
      </c>
      <c r="AR1217" s="389"/>
    </row>
    <row r="1218" spans="1:44" ht="15.75" thickBot="1" x14ac:dyDescent="0.3">
      <c r="A1218" s="409" t="s">
        <v>17451</v>
      </c>
      <c r="B1218" s="410">
        <v>2323</v>
      </c>
      <c r="C1218" s="383"/>
      <c r="D1218" s="383"/>
      <c r="E1218" s="383"/>
      <c r="F1218" s="383"/>
      <c r="G1218" s="383"/>
      <c r="H1218" s="383"/>
      <c r="I1218" s="383"/>
      <c r="J1218" s="383"/>
      <c r="K1218" s="410" t="s">
        <v>17260</v>
      </c>
      <c r="L1218" s="410" t="s">
        <v>17452</v>
      </c>
      <c r="M1218" s="410" t="s">
        <v>17328</v>
      </c>
      <c r="N1218" s="383" t="s">
        <v>17453</v>
      </c>
      <c r="O1218" s="383"/>
      <c r="P1218" s="383"/>
      <c r="Q1218" s="410" t="s">
        <v>17454</v>
      </c>
      <c r="R1218" s="410" t="s">
        <v>11368</v>
      </c>
      <c r="S1218" s="383"/>
      <c r="T1218" s="383"/>
      <c r="U1218" s="383"/>
      <c r="V1218" s="383"/>
      <c r="W1218" s="383"/>
      <c r="X1218" s="383"/>
      <c r="Y1218" s="411">
        <v>38341</v>
      </c>
      <c r="Z1218" s="410">
        <v>0</v>
      </c>
      <c r="AA1218" s="410">
        <v>0</v>
      </c>
      <c r="AB1218" s="383"/>
      <c r="AC1218" s="383"/>
      <c r="AD1218" s="383"/>
      <c r="AE1218" s="383"/>
      <c r="AF1218" s="410" t="s">
        <v>17245</v>
      </c>
      <c r="AG1218" s="410" t="s">
        <v>17432</v>
      </c>
      <c r="AH1218" s="410">
        <v>110</v>
      </c>
      <c r="AI1218" s="410">
        <v>554</v>
      </c>
      <c r="AJ1218" s="410">
        <v>664</v>
      </c>
      <c r="AK1218" s="410">
        <v>8.24</v>
      </c>
      <c r="AL1218" s="412">
        <v>0.16566265060241001</v>
      </c>
      <c r="AM1218" s="127" t="s">
        <v>17433</v>
      </c>
      <c r="AN1218" s="383" t="s">
        <v>17434</v>
      </c>
      <c r="AO1218" s="383"/>
      <c r="AP1218" s="383"/>
      <c r="AQ1218" s="410" t="s">
        <v>17457</v>
      </c>
      <c r="AR1218" s="389"/>
    </row>
    <row r="1219" spans="1:44" ht="15.75" thickBot="1" x14ac:dyDescent="0.3">
      <c r="A1219" s="409" t="s">
        <v>17451</v>
      </c>
      <c r="B1219" s="410">
        <v>2323</v>
      </c>
      <c r="C1219" s="383"/>
      <c r="D1219" s="383"/>
      <c r="E1219" s="383"/>
      <c r="F1219" s="383"/>
      <c r="G1219" s="383"/>
      <c r="H1219" s="383"/>
      <c r="I1219" s="383"/>
      <c r="J1219" s="383"/>
      <c r="K1219" s="410" t="s">
        <v>17260</v>
      </c>
      <c r="L1219" s="410" t="s">
        <v>17452</v>
      </c>
      <c r="M1219" s="410" t="s">
        <v>17328</v>
      </c>
      <c r="N1219" s="383" t="s">
        <v>17453</v>
      </c>
      <c r="O1219" s="383"/>
      <c r="P1219" s="383"/>
      <c r="Q1219" s="410" t="s">
        <v>17454</v>
      </c>
      <c r="R1219" s="410" t="s">
        <v>11368</v>
      </c>
      <c r="S1219" s="383"/>
      <c r="T1219" s="383"/>
      <c r="U1219" s="383"/>
      <c r="V1219" s="383"/>
      <c r="W1219" s="383"/>
      <c r="X1219" s="383"/>
      <c r="Y1219" s="411">
        <v>38341</v>
      </c>
      <c r="Z1219" s="410">
        <v>0</v>
      </c>
      <c r="AA1219" s="410">
        <v>0</v>
      </c>
      <c r="AB1219" s="383"/>
      <c r="AC1219" s="383"/>
      <c r="AD1219" s="383"/>
      <c r="AE1219" s="383"/>
      <c r="AF1219" s="410" t="s">
        <v>17245</v>
      </c>
      <c r="AG1219" s="410" t="s">
        <v>17432</v>
      </c>
      <c r="AH1219" s="410">
        <v>108</v>
      </c>
      <c r="AI1219" s="410">
        <v>542</v>
      </c>
      <c r="AJ1219" s="410">
        <v>650</v>
      </c>
      <c r="AK1219" s="410">
        <v>8.25</v>
      </c>
      <c r="AL1219" s="412">
        <v>0.16615384615384601</v>
      </c>
      <c r="AM1219" s="127" t="s">
        <v>17433</v>
      </c>
      <c r="AN1219" s="383" t="s">
        <v>17434</v>
      </c>
      <c r="AO1219" s="383"/>
      <c r="AP1219" s="383"/>
      <c r="AQ1219" s="410" t="s">
        <v>17457</v>
      </c>
      <c r="AR1219" s="389"/>
    </row>
    <row r="1220" spans="1:44" ht="15.75" thickBot="1" x14ac:dyDescent="0.3">
      <c r="A1220" s="409" t="s">
        <v>17451</v>
      </c>
      <c r="B1220" s="410">
        <v>2323</v>
      </c>
      <c r="C1220" s="383"/>
      <c r="D1220" s="383"/>
      <c r="E1220" s="383"/>
      <c r="F1220" s="383"/>
      <c r="G1220" s="383"/>
      <c r="H1220" s="383"/>
      <c r="I1220" s="383"/>
      <c r="J1220" s="383"/>
      <c r="K1220" s="410" t="s">
        <v>17260</v>
      </c>
      <c r="L1220" s="410" t="s">
        <v>17452</v>
      </c>
      <c r="M1220" s="410" t="s">
        <v>17328</v>
      </c>
      <c r="N1220" s="383" t="s">
        <v>17453</v>
      </c>
      <c r="O1220" s="383"/>
      <c r="P1220" s="383"/>
      <c r="Q1220" s="410" t="s">
        <v>17454</v>
      </c>
      <c r="R1220" s="410" t="s">
        <v>11368</v>
      </c>
      <c r="S1220" s="383"/>
      <c r="T1220" s="383"/>
      <c r="U1220" s="383"/>
      <c r="V1220" s="383"/>
      <c r="W1220" s="383"/>
      <c r="X1220" s="383"/>
      <c r="Y1220" s="411">
        <v>38341</v>
      </c>
      <c r="Z1220" s="410">
        <v>0</v>
      </c>
      <c r="AA1220" s="410">
        <v>0</v>
      </c>
      <c r="AB1220" s="383"/>
      <c r="AC1220" s="383"/>
      <c r="AD1220" s="383"/>
      <c r="AE1220" s="383"/>
      <c r="AF1220" s="410" t="s">
        <v>17245</v>
      </c>
      <c r="AG1220" s="410" t="s">
        <v>17432</v>
      </c>
      <c r="AH1220" s="410">
        <v>110</v>
      </c>
      <c r="AI1220" s="410">
        <v>539</v>
      </c>
      <c r="AJ1220" s="410">
        <v>649</v>
      </c>
      <c r="AK1220" s="410">
        <v>8.26</v>
      </c>
      <c r="AL1220" s="412">
        <v>0.169491525423729</v>
      </c>
      <c r="AM1220" s="127" t="s">
        <v>17433</v>
      </c>
      <c r="AN1220" s="383" t="s">
        <v>17434</v>
      </c>
      <c r="AO1220" s="383"/>
      <c r="AP1220" s="383"/>
      <c r="AQ1220" s="410" t="s">
        <v>17457</v>
      </c>
      <c r="AR1220" s="389"/>
    </row>
    <row r="1221" spans="1:44" ht="15.75" thickBot="1" x14ac:dyDescent="0.3">
      <c r="A1221" s="409" t="s">
        <v>17451</v>
      </c>
      <c r="B1221" s="410">
        <v>2323</v>
      </c>
      <c r="C1221" s="383"/>
      <c r="D1221" s="383"/>
      <c r="E1221" s="383"/>
      <c r="F1221" s="383"/>
      <c r="G1221" s="383"/>
      <c r="H1221" s="383"/>
      <c r="I1221" s="383"/>
      <c r="J1221" s="383"/>
      <c r="K1221" s="410" t="s">
        <v>17260</v>
      </c>
      <c r="L1221" s="410" t="s">
        <v>17452</v>
      </c>
      <c r="M1221" s="410" t="s">
        <v>17328</v>
      </c>
      <c r="N1221" s="383" t="s">
        <v>17453</v>
      </c>
      <c r="O1221" s="383"/>
      <c r="P1221" s="383"/>
      <c r="Q1221" s="410" t="s">
        <v>17454</v>
      </c>
      <c r="R1221" s="410" t="s">
        <v>11368</v>
      </c>
      <c r="S1221" s="383"/>
      <c r="T1221" s="383"/>
      <c r="U1221" s="383"/>
      <c r="V1221" s="383"/>
      <c r="W1221" s="383"/>
      <c r="X1221" s="383"/>
      <c r="Y1221" s="411">
        <v>38341</v>
      </c>
      <c r="Z1221" s="410">
        <v>0</v>
      </c>
      <c r="AA1221" s="410">
        <v>0</v>
      </c>
      <c r="AB1221" s="383"/>
      <c r="AC1221" s="383"/>
      <c r="AD1221" s="383"/>
      <c r="AE1221" s="383"/>
      <c r="AF1221" s="410" t="s">
        <v>17245</v>
      </c>
      <c r="AG1221" s="410" t="s">
        <v>17432</v>
      </c>
      <c r="AH1221" s="410">
        <v>120</v>
      </c>
      <c r="AI1221" s="410">
        <v>552</v>
      </c>
      <c r="AJ1221" s="410">
        <v>672</v>
      </c>
      <c r="AK1221" s="410">
        <v>8.26</v>
      </c>
      <c r="AL1221" s="412">
        <v>0.17857142857142899</v>
      </c>
      <c r="AM1221" s="127" t="s">
        <v>17433</v>
      </c>
      <c r="AN1221" s="383" t="s">
        <v>17434</v>
      </c>
      <c r="AO1221" s="383"/>
      <c r="AP1221" s="383"/>
      <c r="AQ1221" s="410" t="s">
        <v>17457</v>
      </c>
      <c r="AR1221" s="389"/>
    </row>
    <row r="1222" spans="1:44" ht="15.75" thickBot="1" x14ac:dyDescent="0.3">
      <c r="A1222" s="409" t="s">
        <v>17451</v>
      </c>
      <c r="B1222" s="410">
        <v>2323</v>
      </c>
      <c r="C1222" s="383"/>
      <c r="D1222" s="383"/>
      <c r="E1222" s="383"/>
      <c r="F1222" s="383"/>
      <c r="G1222" s="383"/>
      <c r="H1222" s="383"/>
      <c r="I1222" s="383"/>
      <c r="J1222" s="383"/>
      <c r="K1222" s="410" t="s">
        <v>17260</v>
      </c>
      <c r="L1222" s="410" t="s">
        <v>17452</v>
      </c>
      <c r="M1222" s="410" t="s">
        <v>17328</v>
      </c>
      <c r="N1222" s="383" t="s">
        <v>17453</v>
      </c>
      <c r="O1222" s="383"/>
      <c r="P1222" s="383"/>
      <c r="Q1222" s="410" t="s">
        <v>17454</v>
      </c>
      <c r="R1222" s="410" t="s">
        <v>11368</v>
      </c>
      <c r="S1222" s="383"/>
      <c r="T1222" s="383"/>
      <c r="U1222" s="383"/>
      <c r="V1222" s="383"/>
      <c r="W1222" s="383"/>
      <c r="X1222" s="383"/>
      <c r="Y1222" s="411">
        <v>38341</v>
      </c>
      <c r="Z1222" s="410">
        <v>0</v>
      </c>
      <c r="AA1222" s="410">
        <v>0</v>
      </c>
      <c r="AB1222" s="383"/>
      <c r="AC1222" s="383"/>
      <c r="AD1222" s="383"/>
      <c r="AE1222" s="383"/>
      <c r="AF1222" s="410" t="s">
        <v>17245</v>
      </c>
      <c r="AG1222" s="410" t="s">
        <v>17432</v>
      </c>
      <c r="AH1222" s="410">
        <v>125</v>
      </c>
      <c r="AI1222" s="410">
        <v>552</v>
      </c>
      <c r="AJ1222" s="410">
        <v>677</v>
      </c>
      <c r="AK1222" s="410">
        <v>8.2799999999999994</v>
      </c>
      <c r="AL1222" s="412">
        <v>0.18463810930576099</v>
      </c>
      <c r="AM1222" s="127" t="s">
        <v>17433</v>
      </c>
      <c r="AN1222" s="383" t="s">
        <v>17434</v>
      </c>
      <c r="AO1222" s="383"/>
      <c r="AP1222" s="383"/>
      <c r="AQ1222" s="410" t="s">
        <v>17457</v>
      </c>
      <c r="AR1222" s="389"/>
    </row>
    <row r="1223" spans="1:44" ht="15.75" thickBot="1" x14ac:dyDescent="0.3">
      <c r="A1223" s="409" t="s">
        <v>17451</v>
      </c>
      <c r="B1223" s="410">
        <v>2323</v>
      </c>
      <c r="C1223" s="383"/>
      <c r="D1223" s="383"/>
      <c r="E1223" s="383"/>
      <c r="F1223" s="383"/>
      <c r="G1223" s="383"/>
      <c r="H1223" s="383"/>
      <c r="I1223" s="383"/>
      <c r="J1223" s="383"/>
      <c r="K1223" s="410" t="s">
        <v>17260</v>
      </c>
      <c r="L1223" s="410" t="s">
        <v>17452</v>
      </c>
      <c r="M1223" s="410" t="s">
        <v>17328</v>
      </c>
      <c r="N1223" s="383" t="s">
        <v>17453</v>
      </c>
      <c r="O1223" s="383"/>
      <c r="P1223" s="383"/>
      <c r="Q1223" s="410" t="s">
        <v>17454</v>
      </c>
      <c r="R1223" s="410" t="s">
        <v>11368</v>
      </c>
      <c r="S1223" s="383"/>
      <c r="T1223" s="383"/>
      <c r="U1223" s="383"/>
      <c r="V1223" s="383"/>
      <c r="W1223" s="383"/>
      <c r="X1223" s="383"/>
      <c r="Y1223" s="411">
        <v>38341</v>
      </c>
      <c r="Z1223" s="410">
        <v>0</v>
      </c>
      <c r="AA1223" s="410">
        <v>0</v>
      </c>
      <c r="AB1223" s="383"/>
      <c r="AC1223" s="383"/>
      <c r="AD1223" s="383"/>
      <c r="AE1223" s="383"/>
      <c r="AF1223" s="410" t="s">
        <v>17245</v>
      </c>
      <c r="AG1223" s="410" t="s">
        <v>17432</v>
      </c>
      <c r="AH1223" s="410">
        <v>126</v>
      </c>
      <c r="AI1223" s="410">
        <v>564</v>
      </c>
      <c r="AJ1223" s="410">
        <v>690</v>
      </c>
      <c r="AK1223" s="410">
        <v>8.3000000000000007</v>
      </c>
      <c r="AL1223" s="412">
        <v>0.182608695652174</v>
      </c>
      <c r="AM1223" s="127" t="s">
        <v>17433</v>
      </c>
      <c r="AN1223" s="383" t="s">
        <v>17434</v>
      </c>
      <c r="AO1223" s="383"/>
      <c r="AP1223" s="383"/>
      <c r="AQ1223" s="410" t="s">
        <v>17457</v>
      </c>
      <c r="AR1223" s="389"/>
    </row>
    <row r="1224" spans="1:44" ht="15.75" thickBot="1" x14ac:dyDescent="0.3">
      <c r="A1224" s="409" t="s">
        <v>17451</v>
      </c>
      <c r="B1224" s="410">
        <v>2323</v>
      </c>
      <c r="C1224" s="383"/>
      <c r="D1224" s="383"/>
      <c r="E1224" s="383"/>
      <c r="F1224" s="383"/>
      <c r="G1224" s="383"/>
      <c r="H1224" s="383"/>
      <c r="I1224" s="383"/>
      <c r="J1224" s="383"/>
      <c r="K1224" s="410" t="s">
        <v>17260</v>
      </c>
      <c r="L1224" s="410" t="s">
        <v>17452</v>
      </c>
      <c r="M1224" s="410" t="s">
        <v>17328</v>
      </c>
      <c r="N1224" s="383" t="s">
        <v>17453</v>
      </c>
      <c r="O1224" s="383"/>
      <c r="P1224" s="383"/>
      <c r="Q1224" s="410" t="s">
        <v>17454</v>
      </c>
      <c r="R1224" s="410" t="s">
        <v>11368</v>
      </c>
      <c r="S1224" s="383"/>
      <c r="T1224" s="383"/>
      <c r="U1224" s="383"/>
      <c r="V1224" s="383"/>
      <c r="W1224" s="383"/>
      <c r="X1224" s="383"/>
      <c r="Y1224" s="411">
        <v>38341</v>
      </c>
      <c r="Z1224" s="410">
        <v>0</v>
      </c>
      <c r="AA1224" s="410">
        <v>0</v>
      </c>
      <c r="AB1224" s="383"/>
      <c r="AC1224" s="383"/>
      <c r="AD1224" s="383"/>
      <c r="AE1224" s="383"/>
      <c r="AF1224" s="410" t="s">
        <v>17245</v>
      </c>
      <c r="AG1224" s="410" t="s">
        <v>17432</v>
      </c>
      <c r="AH1224" s="410">
        <v>112</v>
      </c>
      <c r="AI1224" s="410">
        <v>528</v>
      </c>
      <c r="AJ1224" s="410">
        <v>640</v>
      </c>
      <c r="AK1224" s="410">
        <v>8.32</v>
      </c>
      <c r="AL1224" s="412">
        <v>0.17499999999999999</v>
      </c>
      <c r="AM1224" s="127" t="s">
        <v>17433</v>
      </c>
      <c r="AN1224" s="383" t="s">
        <v>17434</v>
      </c>
      <c r="AO1224" s="383"/>
      <c r="AP1224" s="383"/>
      <c r="AQ1224" s="410" t="s">
        <v>17457</v>
      </c>
      <c r="AR1224" s="389"/>
    </row>
    <row r="1225" spans="1:44" ht="15.75" thickBot="1" x14ac:dyDescent="0.3">
      <c r="A1225" s="409" t="s">
        <v>17451</v>
      </c>
      <c r="B1225" s="410">
        <v>2323</v>
      </c>
      <c r="C1225" s="383"/>
      <c r="D1225" s="383"/>
      <c r="E1225" s="383"/>
      <c r="F1225" s="383"/>
      <c r="G1225" s="383"/>
      <c r="H1225" s="383"/>
      <c r="I1225" s="383"/>
      <c r="J1225" s="383"/>
      <c r="K1225" s="410" t="s">
        <v>17260</v>
      </c>
      <c r="L1225" s="410" t="s">
        <v>17452</v>
      </c>
      <c r="M1225" s="410" t="s">
        <v>17328</v>
      </c>
      <c r="N1225" s="383" t="s">
        <v>17453</v>
      </c>
      <c r="O1225" s="383"/>
      <c r="P1225" s="383"/>
      <c r="Q1225" s="410" t="s">
        <v>17454</v>
      </c>
      <c r="R1225" s="410" t="s">
        <v>11368</v>
      </c>
      <c r="S1225" s="383"/>
      <c r="T1225" s="383"/>
      <c r="U1225" s="383"/>
      <c r="V1225" s="383"/>
      <c r="W1225" s="383"/>
      <c r="X1225" s="383"/>
      <c r="Y1225" s="411">
        <v>38341</v>
      </c>
      <c r="Z1225" s="410">
        <v>0</v>
      </c>
      <c r="AA1225" s="410">
        <v>0</v>
      </c>
      <c r="AB1225" s="383"/>
      <c r="AC1225" s="383"/>
      <c r="AD1225" s="383"/>
      <c r="AE1225" s="383"/>
      <c r="AF1225" s="410" t="s">
        <v>17245</v>
      </c>
      <c r="AG1225" s="410" t="s">
        <v>17432</v>
      </c>
      <c r="AH1225" s="410">
        <v>121</v>
      </c>
      <c r="AI1225" s="410">
        <v>529</v>
      </c>
      <c r="AJ1225" s="410">
        <v>650</v>
      </c>
      <c r="AK1225" s="410">
        <v>8.35</v>
      </c>
      <c r="AL1225" s="412">
        <v>0.186153846153846</v>
      </c>
      <c r="AM1225" s="127" t="s">
        <v>17433</v>
      </c>
      <c r="AN1225" s="383" t="s">
        <v>17434</v>
      </c>
      <c r="AO1225" s="383"/>
      <c r="AP1225" s="383"/>
      <c r="AQ1225" s="410" t="s">
        <v>17457</v>
      </c>
      <c r="AR1225" s="389"/>
    </row>
    <row r="1226" spans="1:44" ht="15.75" thickBot="1" x14ac:dyDescent="0.3">
      <c r="A1226" s="409" t="s">
        <v>17451</v>
      </c>
      <c r="B1226" s="410">
        <v>2323</v>
      </c>
      <c r="C1226" s="383"/>
      <c r="D1226" s="383"/>
      <c r="E1226" s="383"/>
      <c r="F1226" s="383"/>
      <c r="G1226" s="383"/>
      <c r="H1226" s="383"/>
      <c r="I1226" s="383"/>
      <c r="J1226" s="383"/>
      <c r="K1226" s="410" t="s">
        <v>17260</v>
      </c>
      <c r="L1226" s="410" t="s">
        <v>17452</v>
      </c>
      <c r="M1226" s="410" t="s">
        <v>17328</v>
      </c>
      <c r="N1226" s="383" t="s">
        <v>17453</v>
      </c>
      <c r="O1226" s="383"/>
      <c r="P1226" s="383"/>
      <c r="Q1226" s="410" t="s">
        <v>17454</v>
      </c>
      <c r="R1226" s="410" t="s">
        <v>11368</v>
      </c>
      <c r="S1226" s="383"/>
      <c r="T1226" s="383"/>
      <c r="U1226" s="383"/>
      <c r="V1226" s="383"/>
      <c r="W1226" s="383"/>
      <c r="X1226" s="383"/>
      <c r="Y1226" s="411">
        <v>38341</v>
      </c>
      <c r="Z1226" s="410">
        <v>0</v>
      </c>
      <c r="AA1226" s="410">
        <v>0</v>
      </c>
      <c r="AB1226" s="383"/>
      <c r="AC1226" s="383"/>
      <c r="AD1226" s="383"/>
      <c r="AE1226" s="383"/>
      <c r="AF1226" s="410" t="s">
        <v>17245</v>
      </c>
      <c r="AG1226" s="410" t="s">
        <v>17432</v>
      </c>
      <c r="AH1226" s="410">
        <v>125</v>
      </c>
      <c r="AI1226" s="410">
        <v>538</v>
      </c>
      <c r="AJ1226" s="410">
        <v>663</v>
      </c>
      <c r="AK1226" s="410">
        <v>8.5500000000000007</v>
      </c>
      <c r="AL1226" s="412">
        <v>0.18853695324283601</v>
      </c>
      <c r="AM1226" s="127" t="s">
        <v>17433</v>
      </c>
      <c r="AN1226" s="383" t="s">
        <v>17434</v>
      </c>
      <c r="AO1226" s="383"/>
      <c r="AP1226" s="383"/>
      <c r="AQ1226" s="410" t="s">
        <v>17457</v>
      </c>
      <c r="AR1226" s="389"/>
    </row>
    <row r="1227" spans="1:44" ht="15.75" thickBot="1" x14ac:dyDescent="0.3">
      <c r="A1227" s="409" t="s">
        <v>17451</v>
      </c>
      <c r="B1227" s="410">
        <v>2323</v>
      </c>
      <c r="C1227" s="383"/>
      <c r="D1227" s="383"/>
      <c r="E1227" s="383"/>
      <c r="F1227" s="383"/>
      <c r="G1227" s="383"/>
      <c r="H1227" s="383"/>
      <c r="I1227" s="383"/>
      <c r="J1227" s="383"/>
      <c r="K1227" s="410" t="s">
        <v>17260</v>
      </c>
      <c r="L1227" s="410" t="s">
        <v>17452</v>
      </c>
      <c r="M1227" s="410" t="s">
        <v>17328</v>
      </c>
      <c r="N1227" s="383" t="s">
        <v>17453</v>
      </c>
      <c r="O1227" s="383"/>
      <c r="P1227" s="383"/>
      <c r="Q1227" s="410" t="s">
        <v>17454</v>
      </c>
      <c r="R1227" s="410" t="s">
        <v>11368</v>
      </c>
      <c r="S1227" s="383"/>
      <c r="T1227" s="383"/>
      <c r="U1227" s="383"/>
      <c r="V1227" s="383"/>
      <c r="W1227" s="383"/>
      <c r="X1227" s="383"/>
      <c r="Y1227" s="411">
        <v>38341</v>
      </c>
      <c r="Z1227" s="410">
        <v>0</v>
      </c>
      <c r="AA1227" s="410">
        <v>0</v>
      </c>
      <c r="AB1227" s="383"/>
      <c r="AC1227" s="383"/>
      <c r="AD1227" s="383"/>
      <c r="AE1227" s="383"/>
      <c r="AF1227" s="410" t="s">
        <v>17245</v>
      </c>
      <c r="AG1227" s="410" t="s">
        <v>17432</v>
      </c>
      <c r="AH1227" s="410">
        <v>117</v>
      </c>
      <c r="AI1227" s="410">
        <v>506</v>
      </c>
      <c r="AJ1227" s="410">
        <v>623</v>
      </c>
      <c r="AK1227" s="410">
        <v>8.89</v>
      </c>
      <c r="AL1227" s="412">
        <v>0.187800963081862</v>
      </c>
      <c r="AM1227" s="127" t="s">
        <v>17433</v>
      </c>
      <c r="AN1227" s="383" t="s">
        <v>17434</v>
      </c>
      <c r="AO1227" s="383"/>
      <c r="AP1227" s="383"/>
      <c r="AQ1227" s="410" t="s">
        <v>17457</v>
      </c>
      <c r="AR1227" s="389"/>
    </row>
    <row r="1228" spans="1:44" ht="15.75" thickBot="1" x14ac:dyDescent="0.3">
      <c r="A1228" s="409" t="s">
        <v>17451</v>
      </c>
      <c r="B1228" s="410">
        <v>2323</v>
      </c>
      <c r="C1228" s="383"/>
      <c r="D1228" s="383"/>
      <c r="E1228" s="383"/>
      <c r="F1228" s="383"/>
      <c r="G1228" s="383"/>
      <c r="H1228" s="383"/>
      <c r="I1228" s="383"/>
      <c r="J1228" s="383"/>
      <c r="K1228" s="410" t="s">
        <v>17260</v>
      </c>
      <c r="L1228" s="410" t="s">
        <v>17452</v>
      </c>
      <c r="M1228" s="410" t="s">
        <v>17328</v>
      </c>
      <c r="N1228" s="383" t="s">
        <v>17453</v>
      </c>
      <c r="O1228" s="383"/>
      <c r="P1228" s="383"/>
      <c r="Q1228" s="410" t="s">
        <v>17454</v>
      </c>
      <c r="R1228" s="410" t="s">
        <v>11368</v>
      </c>
      <c r="S1228" s="383"/>
      <c r="T1228" s="383"/>
      <c r="U1228" s="383"/>
      <c r="V1228" s="383"/>
      <c r="W1228" s="383"/>
      <c r="X1228" s="383"/>
      <c r="Y1228" s="411">
        <v>38341</v>
      </c>
      <c r="Z1228" s="410">
        <v>0</v>
      </c>
      <c r="AA1228" s="410">
        <v>0</v>
      </c>
      <c r="AB1228" s="383"/>
      <c r="AC1228" s="383"/>
      <c r="AD1228" s="383"/>
      <c r="AE1228" s="383"/>
      <c r="AF1228" s="410" t="s">
        <v>17245</v>
      </c>
      <c r="AG1228" s="410" t="s">
        <v>17432</v>
      </c>
      <c r="AH1228" s="410">
        <v>124</v>
      </c>
      <c r="AI1228" s="410">
        <v>537</v>
      </c>
      <c r="AJ1228" s="410">
        <v>661</v>
      </c>
      <c r="AK1228" s="410">
        <v>8.91</v>
      </c>
      <c r="AL1228" s="412">
        <v>0.18759455370650499</v>
      </c>
      <c r="AM1228" s="127" t="s">
        <v>17433</v>
      </c>
      <c r="AN1228" s="383" t="s">
        <v>17434</v>
      </c>
      <c r="AO1228" s="383"/>
      <c r="AP1228" s="383"/>
      <c r="AQ1228" s="410" t="s">
        <v>17457</v>
      </c>
      <c r="AR1228" s="389"/>
    </row>
    <row r="1229" spans="1:44" ht="15.75" thickBot="1" x14ac:dyDescent="0.3">
      <c r="A1229" s="409" t="s">
        <v>17451</v>
      </c>
      <c r="B1229" s="410">
        <v>2323</v>
      </c>
      <c r="C1229" s="383"/>
      <c r="D1229" s="383"/>
      <c r="E1229" s="383"/>
      <c r="F1229" s="383"/>
      <c r="G1229" s="383"/>
      <c r="H1229" s="383"/>
      <c r="I1229" s="383"/>
      <c r="J1229" s="383"/>
      <c r="K1229" s="410" t="s">
        <v>17260</v>
      </c>
      <c r="L1229" s="410" t="s">
        <v>17452</v>
      </c>
      <c r="M1229" s="410" t="s">
        <v>17328</v>
      </c>
      <c r="N1229" s="383" t="s">
        <v>17453</v>
      </c>
      <c r="O1229" s="383"/>
      <c r="P1229" s="383"/>
      <c r="Q1229" s="410" t="s">
        <v>17454</v>
      </c>
      <c r="R1229" s="410" t="s">
        <v>11368</v>
      </c>
      <c r="S1229" s="383"/>
      <c r="T1229" s="383"/>
      <c r="U1229" s="383"/>
      <c r="V1229" s="383"/>
      <c r="W1229" s="383"/>
      <c r="X1229" s="383"/>
      <c r="Y1229" s="411">
        <v>38341</v>
      </c>
      <c r="Z1229" s="410">
        <v>0</v>
      </c>
      <c r="AA1229" s="410">
        <v>0</v>
      </c>
      <c r="AB1229" s="383"/>
      <c r="AC1229" s="383"/>
      <c r="AD1229" s="383"/>
      <c r="AE1229" s="383"/>
      <c r="AF1229" s="410" t="s">
        <v>17245</v>
      </c>
      <c r="AG1229" s="410" t="s">
        <v>17432</v>
      </c>
      <c r="AH1229" s="410">
        <v>122</v>
      </c>
      <c r="AI1229" s="410">
        <v>519</v>
      </c>
      <c r="AJ1229" s="410">
        <v>641</v>
      </c>
      <c r="AK1229" s="410">
        <v>9.02</v>
      </c>
      <c r="AL1229" s="412">
        <v>0.19032761310452401</v>
      </c>
      <c r="AM1229" s="127" t="s">
        <v>17433</v>
      </c>
      <c r="AN1229" s="383" t="s">
        <v>17434</v>
      </c>
      <c r="AO1229" s="383"/>
      <c r="AP1229" s="383"/>
      <c r="AQ1229" s="410" t="s">
        <v>17457</v>
      </c>
      <c r="AR1229" s="389"/>
    </row>
    <row r="1230" spans="1:44" ht="15.75" thickBot="1" x14ac:dyDescent="0.3">
      <c r="A1230" s="409" t="s">
        <v>17451</v>
      </c>
      <c r="B1230" s="410">
        <v>2323</v>
      </c>
      <c r="C1230" s="383"/>
      <c r="D1230" s="383"/>
      <c r="E1230" s="383"/>
      <c r="F1230" s="383"/>
      <c r="G1230" s="383"/>
      <c r="H1230" s="383"/>
      <c r="I1230" s="383"/>
      <c r="J1230" s="383"/>
      <c r="K1230" s="410" t="s">
        <v>17260</v>
      </c>
      <c r="L1230" s="410" t="s">
        <v>17452</v>
      </c>
      <c r="M1230" s="410" t="s">
        <v>17328</v>
      </c>
      <c r="N1230" s="383" t="s">
        <v>17453</v>
      </c>
      <c r="O1230" s="383"/>
      <c r="P1230" s="383"/>
      <c r="Q1230" s="410" t="s">
        <v>17454</v>
      </c>
      <c r="R1230" s="410" t="s">
        <v>11368</v>
      </c>
      <c r="S1230" s="383"/>
      <c r="T1230" s="383"/>
      <c r="U1230" s="383"/>
      <c r="V1230" s="383"/>
      <c r="W1230" s="383"/>
      <c r="X1230" s="383"/>
      <c r="Y1230" s="411">
        <v>38341</v>
      </c>
      <c r="Z1230" s="410">
        <v>0</v>
      </c>
      <c r="AA1230" s="410">
        <v>0</v>
      </c>
      <c r="AB1230" s="383"/>
      <c r="AC1230" s="383"/>
      <c r="AD1230" s="383"/>
      <c r="AE1230" s="383"/>
      <c r="AF1230" s="410" t="s">
        <v>17245</v>
      </c>
      <c r="AG1230" s="410" t="s">
        <v>17432</v>
      </c>
      <c r="AH1230" s="410">
        <v>107</v>
      </c>
      <c r="AI1230" s="410">
        <v>510</v>
      </c>
      <c r="AJ1230" s="410">
        <v>617</v>
      </c>
      <c r="AK1230" s="410">
        <v>9.11</v>
      </c>
      <c r="AL1230" s="412">
        <v>0.17341977309562401</v>
      </c>
      <c r="AM1230" s="127" t="s">
        <v>17433</v>
      </c>
      <c r="AN1230" s="383" t="s">
        <v>17434</v>
      </c>
      <c r="AO1230" s="383"/>
      <c r="AP1230" s="383"/>
      <c r="AQ1230" s="410" t="s">
        <v>17457</v>
      </c>
      <c r="AR1230" s="389"/>
    </row>
    <row r="1231" spans="1:44" ht="15.75" thickBot="1" x14ac:dyDescent="0.3">
      <c r="A1231" s="409" t="s">
        <v>17451</v>
      </c>
      <c r="B1231" s="410">
        <v>2323</v>
      </c>
      <c r="C1231" s="383"/>
      <c r="D1231" s="383"/>
      <c r="E1231" s="383"/>
      <c r="F1231" s="383"/>
      <c r="G1231" s="383"/>
      <c r="H1231" s="383"/>
      <c r="I1231" s="383"/>
      <c r="J1231" s="383"/>
      <c r="K1231" s="410" t="s">
        <v>17260</v>
      </c>
      <c r="L1231" s="410" t="s">
        <v>17452</v>
      </c>
      <c r="M1231" s="410" t="s">
        <v>17328</v>
      </c>
      <c r="N1231" s="383" t="s">
        <v>17453</v>
      </c>
      <c r="O1231" s="383"/>
      <c r="P1231" s="383"/>
      <c r="Q1231" s="410" t="s">
        <v>17454</v>
      </c>
      <c r="R1231" s="410" t="s">
        <v>11368</v>
      </c>
      <c r="S1231" s="383"/>
      <c r="T1231" s="383"/>
      <c r="U1231" s="383"/>
      <c r="V1231" s="383"/>
      <c r="W1231" s="383"/>
      <c r="X1231" s="383"/>
      <c r="Y1231" s="411">
        <v>38341</v>
      </c>
      <c r="Z1231" s="410">
        <v>0</v>
      </c>
      <c r="AA1231" s="410">
        <v>0</v>
      </c>
      <c r="AB1231" s="383"/>
      <c r="AC1231" s="383"/>
      <c r="AD1231" s="383"/>
      <c r="AE1231" s="383"/>
      <c r="AF1231" s="410" t="s">
        <v>17245</v>
      </c>
      <c r="AG1231" s="410" t="s">
        <v>17432</v>
      </c>
      <c r="AH1231" s="410">
        <v>114</v>
      </c>
      <c r="AI1231" s="410">
        <v>499</v>
      </c>
      <c r="AJ1231" s="410">
        <v>613</v>
      </c>
      <c r="AK1231" s="410">
        <v>9.1300000000000008</v>
      </c>
      <c r="AL1231" s="412">
        <v>0.185970636215334</v>
      </c>
      <c r="AM1231" s="127" t="s">
        <v>17433</v>
      </c>
      <c r="AN1231" s="383" t="s">
        <v>17434</v>
      </c>
      <c r="AO1231" s="383"/>
      <c r="AP1231" s="383"/>
      <c r="AQ1231" s="410" t="s">
        <v>17457</v>
      </c>
      <c r="AR1231" s="389"/>
    </row>
    <row r="1232" spans="1:44" ht="15.75" thickBot="1" x14ac:dyDescent="0.3">
      <c r="A1232" s="409" t="s">
        <v>17451</v>
      </c>
      <c r="B1232" s="410">
        <v>2323</v>
      </c>
      <c r="C1232" s="383"/>
      <c r="D1232" s="383"/>
      <c r="E1232" s="383"/>
      <c r="F1232" s="383"/>
      <c r="G1232" s="383"/>
      <c r="H1232" s="383"/>
      <c r="I1232" s="383"/>
      <c r="J1232" s="383"/>
      <c r="K1232" s="410" t="s">
        <v>17260</v>
      </c>
      <c r="L1232" s="410" t="s">
        <v>17452</v>
      </c>
      <c r="M1232" s="410" t="s">
        <v>17328</v>
      </c>
      <c r="N1232" s="383" t="s">
        <v>17453</v>
      </c>
      <c r="O1232" s="383"/>
      <c r="P1232" s="383"/>
      <c r="Q1232" s="410" t="s">
        <v>17454</v>
      </c>
      <c r="R1232" s="410" t="s">
        <v>11368</v>
      </c>
      <c r="S1232" s="383"/>
      <c r="T1232" s="383"/>
      <c r="U1232" s="383"/>
      <c r="V1232" s="383"/>
      <c r="W1232" s="383"/>
      <c r="X1232" s="383"/>
      <c r="Y1232" s="411">
        <v>38341</v>
      </c>
      <c r="Z1232" s="410">
        <v>0</v>
      </c>
      <c r="AA1232" s="410">
        <v>0</v>
      </c>
      <c r="AB1232" s="383"/>
      <c r="AC1232" s="383"/>
      <c r="AD1232" s="383"/>
      <c r="AE1232" s="383"/>
      <c r="AF1232" s="410" t="s">
        <v>17245</v>
      </c>
      <c r="AG1232" s="410" t="s">
        <v>17432</v>
      </c>
      <c r="AH1232" s="410">
        <v>122</v>
      </c>
      <c r="AI1232" s="410">
        <v>522</v>
      </c>
      <c r="AJ1232" s="410">
        <v>644</v>
      </c>
      <c r="AK1232" s="410">
        <v>9.14</v>
      </c>
      <c r="AL1232" s="412">
        <v>0.18944099378882001</v>
      </c>
      <c r="AM1232" s="127" t="s">
        <v>17433</v>
      </c>
      <c r="AN1232" s="383" t="s">
        <v>17434</v>
      </c>
      <c r="AO1232" s="383"/>
      <c r="AP1232" s="383"/>
      <c r="AQ1232" s="410" t="s">
        <v>17457</v>
      </c>
      <c r="AR1232" s="389"/>
    </row>
    <row r="1233" spans="1:44" ht="15.75" thickBot="1" x14ac:dyDescent="0.3">
      <c r="A1233" s="409" t="s">
        <v>17451</v>
      </c>
      <c r="B1233" s="410">
        <v>2323</v>
      </c>
      <c r="C1233" s="383"/>
      <c r="D1233" s="383"/>
      <c r="E1233" s="383"/>
      <c r="F1233" s="383"/>
      <c r="G1233" s="383"/>
      <c r="H1233" s="383"/>
      <c r="I1233" s="383"/>
      <c r="J1233" s="383"/>
      <c r="K1233" s="410" t="s">
        <v>17260</v>
      </c>
      <c r="L1233" s="410" t="s">
        <v>17452</v>
      </c>
      <c r="M1233" s="410" t="s">
        <v>17328</v>
      </c>
      <c r="N1233" s="383" t="s">
        <v>17453</v>
      </c>
      <c r="O1233" s="383"/>
      <c r="P1233" s="383"/>
      <c r="Q1233" s="410" t="s">
        <v>17454</v>
      </c>
      <c r="R1233" s="410" t="s">
        <v>11368</v>
      </c>
      <c r="S1233" s="383"/>
      <c r="T1233" s="383"/>
      <c r="U1233" s="383"/>
      <c r="V1233" s="383"/>
      <c r="W1233" s="383"/>
      <c r="X1233" s="383"/>
      <c r="Y1233" s="411">
        <v>38341</v>
      </c>
      <c r="Z1233" s="410">
        <v>0</v>
      </c>
      <c r="AA1233" s="410">
        <v>0</v>
      </c>
      <c r="AB1233" s="383"/>
      <c r="AC1233" s="383"/>
      <c r="AD1233" s="383"/>
      <c r="AE1233" s="383"/>
      <c r="AF1233" s="410" t="s">
        <v>17245</v>
      </c>
      <c r="AG1233" s="410" t="s">
        <v>17432</v>
      </c>
      <c r="AH1233" s="410">
        <v>122</v>
      </c>
      <c r="AI1233" s="410">
        <v>523</v>
      </c>
      <c r="AJ1233" s="410">
        <v>645</v>
      </c>
      <c r="AK1233" s="410">
        <v>9.25</v>
      </c>
      <c r="AL1233" s="412">
        <v>0.18914728682170501</v>
      </c>
      <c r="AM1233" s="127" t="s">
        <v>17433</v>
      </c>
      <c r="AN1233" s="383" t="s">
        <v>17434</v>
      </c>
      <c r="AO1233" s="383"/>
      <c r="AP1233" s="383"/>
      <c r="AQ1233" s="410" t="s">
        <v>17457</v>
      </c>
      <c r="AR1233" s="389"/>
    </row>
    <row r="1234" spans="1:44" ht="15.75" thickBot="1" x14ac:dyDescent="0.3">
      <c r="A1234" s="409" t="s">
        <v>17451</v>
      </c>
      <c r="B1234" s="410">
        <v>2323</v>
      </c>
      <c r="C1234" s="383"/>
      <c r="D1234" s="383"/>
      <c r="E1234" s="383"/>
      <c r="F1234" s="383"/>
      <c r="G1234" s="383"/>
      <c r="H1234" s="383"/>
      <c r="I1234" s="383"/>
      <c r="J1234" s="383"/>
      <c r="K1234" s="410" t="s">
        <v>17260</v>
      </c>
      <c r="L1234" s="410" t="s">
        <v>17452</v>
      </c>
      <c r="M1234" s="410" t="s">
        <v>17328</v>
      </c>
      <c r="N1234" s="383" t="s">
        <v>17453</v>
      </c>
      <c r="O1234" s="383"/>
      <c r="P1234" s="383"/>
      <c r="Q1234" s="410" t="s">
        <v>17454</v>
      </c>
      <c r="R1234" s="410" t="s">
        <v>11368</v>
      </c>
      <c r="S1234" s="383"/>
      <c r="T1234" s="383"/>
      <c r="U1234" s="383"/>
      <c r="V1234" s="383"/>
      <c r="W1234" s="383"/>
      <c r="X1234" s="383"/>
      <c r="Y1234" s="411">
        <v>38341</v>
      </c>
      <c r="Z1234" s="410">
        <v>0</v>
      </c>
      <c r="AA1234" s="410">
        <v>0</v>
      </c>
      <c r="AB1234" s="383"/>
      <c r="AC1234" s="383"/>
      <c r="AD1234" s="383"/>
      <c r="AE1234" s="383"/>
      <c r="AF1234" s="410" t="s">
        <v>17245</v>
      </c>
      <c r="AG1234" s="410" t="s">
        <v>17432</v>
      </c>
      <c r="AH1234" s="410">
        <v>114</v>
      </c>
      <c r="AI1234" s="410">
        <v>492</v>
      </c>
      <c r="AJ1234" s="410">
        <v>606</v>
      </c>
      <c r="AK1234" s="410">
        <v>9.5</v>
      </c>
      <c r="AL1234" s="412">
        <v>0.18811881188118801</v>
      </c>
      <c r="AM1234" s="127" t="s">
        <v>17433</v>
      </c>
      <c r="AN1234" s="383" t="s">
        <v>17434</v>
      </c>
      <c r="AO1234" s="383"/>
      <c r="AP1234" s="383"/>
      <c r="AQ1234" s="410" t="s">
        <v>17457</v>
      </c>
      <c r="AR1234" s="389"/>
    </row>
    <row r="1235" spans="1:44" ht="15.75" thickBot="1" x14ac:dyDescent="0.3">
      <c r="A1235" s="409" t="s">
        <v>17451</v>
      </c>
      <c r="B1235" s="410">
        <v>2323</v>
      </c>
      <c r="C1235" s="383"/>
      <c r="D1235" s="383"/>
      <c r="E1235" s="383"/>
      <c r="F1235" s="383"/>
      <c r="G1235" s="383"/>
      <c r="H1235" s="383"/>
      <c r="I1235" s="383"/>
      <c r="J1235" s="383"/>
      <c r="K1235" s="410" t="s">
        <v>17260</v>
      </c>
      <c r="L1235" s="410" t="s">
        <v>17452</v>
      </c>
      <c r="M1235" s="410" t="s">
        <v>17328</v>
      </c>
      <c r="N1235" s="383" t="s">
        <v>17453</v>
      </c>
      <c r="O1235" s="383"/>
      <c r="P1235" s="383"/>
      <c r="Q1235" s="410" t="s">
        <v>17454</v>
      </c>
      <c r="R1235" s="410" t="s">
        <v>11368</v>
      </c>
      <c r="S1235" s="383"/>
      <c r="T1235" s="383"/>
      <c r="U1235" s="383"/>
      <c r="V1235" s="383"/>
      <c r="W1235" s="383"/>
      <c r="X1235" s="383"/>
      <c r="Y1235" s="411">
        <v>38341</v>
      </c>
      <c r="Z1235" s="410">
        <v>0</v>
      </c>
      <c r="AA1235" s="410">
        <v>0</v>
      </c>
      <c r="AB1235" s="383"/>
      <c r="AC1235" s="383"/>
      <c r="AD1235" s="383"/>
      <c r="AE1235" s="383"/>
      <c r="AF1235" s="410" t="s">
        <v>17245</v>
      </c>
      <c r="AG1235" s="410" t="s">
        <v>17432</v>
      </c>
      <c r="AH1235" s="410">
        <v>112</v>
      </c>
      <c r="AI1235" s="410">
        <v>488</v>
      </c>
      <c r="AJ1235" s="410">
        <v>600</v>
      </c>
      <c r="AK1235" s="410">
        <v>9.56</v>
      </c>
      <c r="AL1235" s="412">
        <v>0.18666666666666701</v>
      </c>
      <c r="AM1235" s="127" t="s">
        <v>17433</v>
      </c>
      <c r="AN1235" s="383" t="s">
        <v>17434</v>
      </c>
      <c r="AO1235" s="383"/>
      <c r="AP1235" s="383"/>
      <c r="AQ1235" s="410" t="s">
        <v>17457</v>
      </c>
      <c r="AR1235" s="389"/>
    </row>
    <row r="1236" spans="1:44" ht="15.75" thickBot="1" x14ac:dyDescent="0.3">
      <c r="A1236" s="409" t="s">
        <v>17451</v>
      </c>
      <c r="B1236" s="410">
        <v>2323</v>
      </c>
      <c r="C1236" s="383"/>
      <c r="D1236" s="383"/>
      <c r="E1236" s="383"/>
      <c r="F1236" s="383"/>
      <c r="G1236" s="383"/>
      <c r="H1236" s="383"/>
      <c r="I1236" s="383"/>
      <c r="J1236" s="383"/>
      <c r="K1236" s="410" t="s">
        <v>17260</v>
      </c>
      <c r="L1236" s="410" t="s">
        <v>17452</v>
      </c>
      <c r="M1236" s="410" t="s">
        <v>17328</v>
      </c>
      <c r="N1236" s="383" t="s">
        <v>17453</v>
      </c>
      <c r="O1236" s="383"/>
      <c r="P1236" s="383"/>
      <c r="Q1236" s="410" t="s">
        <v>17454</v>
      </c>
      <c r="R1236" s="410" t="s">
        <v>11368</v>
      </c>
      <c r="S1236" s="383"/>
      <c r="T1236" s="383"/>
      <c r="U1236" s="383"/>
      <c r="V1236" s="383"/>
      <c r="W1236" s="383"/>
      <c r="X1236" s="383"/>
      <c r="Y1236" s="411">
        <v>38341</v>
      </c>
      <c r="Z1236" s="410">
        <v>0</v>
      </c>
      <c r="AA1236" s="410">
        <v>0</v>
      </c>
      <c r="AB1236" s="383"/>
      <c r="AC1236" s="383"/>
      <c r="AD1236" s="383"/>
      <c r="AE1236" s="383"/>
      <c r="AF1236" s="410" t="s">
        <v>17245</v>
      </c>
      <c r="AG1236" s="410" t="s">
        <v>17432</v>
      </c>
      <c r="AH1236" s="410">
        <v>110</v>
      </c>
      <c r="AI1236" s="410">
        <v>489</v>
      </c>
      <c r="AJ1236" s="410">
        <v>599</v>
      </c>
      <c r="AK1236" s="410">
        <v>9.68</v>
      </c>
      <c r="AL1236" s="412">
        <v>0.18363939899833101</v>
      </c>
      <c r="AM1236" s="127" t="s">
        <v>17433</v>
      </c>
      <c r="AN1236" s="383" t="s">
        <v>17434</v>
      </c>
      <c r="AO1236" s="383"/>
      <c r="AP1236" s="383"/>
      <c r="AQ1236" s="410" t="s">
        <v>17457</v>
      </c>
      <c r="AR1236" s="389"/>
    </row>
    <row r="1237" spans="1:44" ht="15.75" thickBot="1" x14ac:dyDescent="0.3">
      <c r="A1237" s="409" t="s">
        <v>17451</v>
      </c>
      <c r="B1237" s="410">
        <v>2323</v>
      </c>
      <c r="C1237" s="383"/>
      <c r="D1237" s="383"/>
      <c r="E1237" s="383"/>
      <c r="F1237" s="383"/>
      <c r="G1237" s="383"/>
      <c r="H1237" s="383"/>
      <c r="I1237" s="383"/>
      <c r="J1237" s="383"/>
      <c r="K1237" s="410" t="s">
        <v>17260</v>
      </c>
      <c r="L1237" s="410" t="s">
        <v>17452</v>
      </c>
      <c r="M1237" s="410" t="s">
        <v>17328</v>
      </c>
      <c r="N1237" s="383" t="s">
        <v>17453</v>
      </c>
      <c r="O1237" s="383"/>
      <c r="P1237" s="383"/>
      <c r="Q1237" s="410" t="s">
        <v>17454</v>
      </c>
      <c r="R1237" s="410" t="s">
        <v>11368</v>
      </c>
      <c r="S1237" s="383"/>
      <c r="T1237" s="383"/>
      <c r="U1237" s="383"/>
      <c r="V1237" s="383"/>
      <c r="W1237" s="383"/>
      <c r="X1237" s="383"/>
      <c r="Y1237" s="411">
        <v>38341</v>
      </c>
      <c r="Z1237" s="410">
        <v>0</v>
      </c>
      <c r="AA1237" s="410">
        <v>0</v>
      </c>
      <c r="AB1237" s="383"/>
      <c r="AC1237" s="383"/>
      <c r="AD1237" s="383"/>
      <c r="AE1237" s="383"/>
      <c r="AF1237" s="410" t="s">
        <v>17245</v>
      </c>
      <c r="AG1237" s="410" t="s">
        <v>17432</v>
      </c>
      <c r="AH1237" s="410">
        <v>120</v>
      </c>
      <c r="AI1237" s="410">
        <v>482</v>
      </c>
      <c r="AJ1237" s="410">
        <v>602</v>
      </c>
      <c r="AK1237" s="410">
        <v>9.98</v>
      </c>
      <c r="AL1237" s="412">
        <v>0.199335548172757</v>
      </c>
      <c r="AM1237" s="127" t="s">
        <v>17433</v>
      </c>
      <c r="AN1237" s="383" t="s">
        <v>17434</v>
      </c>
      <c r="AO1237" s="383"/>
      <c r="AP1237" s="383"/>
      <c r="AQ1237" s="410" t="s">
        <v>17457</v>
      </c>
      <c r="AR1237" s="389"/>
    </row>
    <row r="1238" spans="1:44" ht="15.75" thickBot="1" x14ac:dyDescent="0.3">
      <c r="A1238" s="409" t="s">
        <v>17451</v>
      </c>
      <c r="B1238" s="410">
        <v>2323</v>
      </c>
      <c r="C1238" s="383"/>
      <c r="D1238" s="383"/>
      <c r="E1238" s="383"/>
      <c r="F1238" s="383"/>
      <c r="G1238" s="383"/>
      <c r="H1238" s="383"/>
      <c r="I1238" s="383"/>
      <c r="J1238" s="383"/>
      <c r="K1238" s="410" t="s">
        <v>17260</v>
      </c>
      <c r="L1238" s="410" t="s">
        <v>17452</v>
      </c>
      <c r="M1238" s="410" t="s">
        <v>17328</v>
      </c>
      <c r="N1238" s="383" t="s">
        <v>17453</v>
      </c>
      <c r="O1238" s="383"/>
      <c r="P1238" s="383"/>
      <c r="Q1238" s="410" t="s">
        <v>17454</v>
      </c>
      <c r="R1238" s="410" t="s">
        <v>11368</v>
      </c>
      <c r="S1238" s="383"/>
      <c r="T1238" s="383"/>
      <c r="U1238" s="383"/>
      <c r="V1238" s="383"/>
      <c r="W1238" s="383"/>
      <c r="X1238" s="383"/>
      <c r="Y1238" s="411">
        <v>38341</v>
      </c>
      <c r="Z1238" s="410">
        <v>0</v>
      </c>
      <c r="AA1238" s="410">
        <v>0</v>
      </c>
      <c r="AB1238" s="383"/>
      <c r="AC1238" s="383"/>
      <c r="AD1238" s="383"/>
      <c r="AE1238" s="383"/>
      <c r="AF1238" s="410" t="s">
        <v>17245</v>
      </c>
      <c r="AG1238" s="410" t="s">
        <v>17432</v>
      </c>
      <c r="AH1238" s="410">
        <v>105</v>
      </c>
      <c r="AI1238" s="410">
        <v>465</v>
      </c>
      <c r="AJ1238" s="410">
        <v>570</v>
      </c>
      <c r="AK1238" s="410">
        <v>10.210000000000001</v>
      </c>
      <c r="AL1238" s="412">
        <v>0.18421052631578899</v>
      </c>
      <c r="AM1238" s="127" t="s">
        <v>17433</v>
      </c>
      <c r="AN1238" s="383" t="s">
        <v>17434</v>
      </c>
      <c r="AO1238" s="383"/>
      <c r="AP1238" s="383"/>
      <c r="AQ1238" s="410" t="s">
        <v>17457</v>
      </c>
      <c r="AR1238" s="389"/>
    </row>
    <row r="1239" spans="1:44" ht="15.75" thickBot="1" x14ac:dyDescent="0.3">
      <c r="A1239" s="409" t="s">
        <v>17451</v>
      </c>
      <c r="B1239" s="410">
        <v>2323</v>
      </c>
      <c r="C1239" s="383"/>
      <c r="D1239" s="383"/>
      <c r="E1239" s="383"/>
      <c r="F1239" s="383"/>
      <c r="G1239" s="383"/>
      <c r="H1239" s="383"/>
      <c r="I1239" s="383"/>
      <c r="J1239" s="383"/>
      <c r="K1239" s="410" t="s">
        <v>17260</v>
      </c>
      <c r="L1239" s="410" t="s">
        <v>17452</v>
      </c>
      <c r="M1239" s="410" t="s">
        <v>17328</v>
      </c>
      <c r="N1239" s="383" t="s">
        <v>17453</v>
      </c>
      <c r="O1239" s="383"/>
      <c r="P1239" s="383"/>
      <c r="Q1239" s="410" t="s">
        <v>17454</v>
      </c>
      <c r="R1239" s="410" t="s">
        <v>11368</v>
      </c>
      <c r="S1239" s="383"/>
      <c r="T1239" s="383"/>
      <c r="U1239" s="383"/>
      <c r="V1239" s="383"/>
      <c r="W1239" s="383"/>
      <c r="X1239" s="383"/>
      <c r="Y1239" s="411">
        <v>38341</v>
      </c>
      <c r="Z1239" s="410">
        <v>0</v>
      </c>
      <c r="AA1239" s="410">
        <v>0</v>
      </c>
      <c r="AB1239" s="383"/>
      <c r="AC1239" s="383"/>
      <c r="AD1239" s="383"/>
      <c r="AE1239" s="383"/>
      <c r="AF1239" s="410" t="s">
        <v>17245</v>
      </c>
      <c r="AG1239" s="410" t="s">
        <v>17432</v>
      </c>
      <c r="AH1239" s="410">
        <v>103</v>
      </c>
      <c r="AI1239" s="410">
        <v>435</v>
      </c>
      <c r="AJ1239" s="410">
        <v>538</v>
      </c>
      <c r="AK1239" s="410">
        <v>10.66</v>
      </c>
      <c r="AL1239" s="412">
        <v>0.191449814126394</v>
      </c>
      <c r="AM1239" s="127" t="s">
        <v>17433</v>
      </c>
      <c r="AN1239" s="383" t="s">
        <v>17434</v>
      </c>
      <c r="AO1239" s="383"/>
      <c r="AP1239" s="383"/>
      <c r="AQ1239" s="410" t="s">
        <v>17457</v>
      </c>
      <c r="AR1239" s="389"/>
    </row>
    <row r="1240" spans="1:44" ht="15.75" thickBot="1" x14ac:dyDescent="0.3">
      <c r="A1240" s="409" t="s">
        <v>17451</v>
      </c>
      <c r="B1240" s="410">
        <v>2323</v>
      </c>
      <c r="C1240" s="383"/>
      <c r="D1240" s="383"/>
      <c r="E1240" s="383"/>
      <c r="F1240" s="383"/>
      <c r="G1240" s="383"/>
      <c r="H1240" s="383"/>
      <c r="I1240" s="383"/>
      <c r="J1240" s="383"/>
      <c r="K1240" s="410" t="s">
        <v>17260</v>
      </c>
      <c r="L1240" s="410" t="s">
        <v>17452</v>
      </c>
      <c r="M1240" s="410" t="s">
        <v>17328</v>
      </c>
      <c r="N1240" s="383" t="s">
        <v>17453</v>
      </c>
      <c r="O1240" s="383"/>
      <c r="P1240" s="383"/>
      <c r="Q1240" s="410" t="s">
        <v>17454</v>
      </c>
      <c r="R1240" s="410" t="s">
        <v>11368</v>
      </c>
      <c r="S1240" s="383"/>
      <c r="T1240" s="383"/>
      <c r="U1240" s="383"/>
      <c r="V1240" s="383"/>
      <c r="W1240" s="383"/>
      <c r="X1240" s="383"/>
      <c r="Y1240" s="411">
        <v>38341</v>
      </c>
      <c r="Z1240" s="410">
        <v>0</v>
      </c>
      <c r="AA1240" s="410">
        <v>0</v>
      </c>
      <c r="AB1240" s="383"/>
      <c r="AC1240" s="383"/>
      <c r="AD1240" s="383"/>
      <c r="AE1240" s="383"/>
      <c r="AF1240" s="410" t="s">
        <v>17245</v>
      </c>
      <c r="AG1240" s="410" t="s">
        <v>17432</v>
      </c>
      <c r="AH1240" s="410">
        <v>121</v>
      </c>
      <c r="AI1240" s="410">
        <v>477</v>
      </c>
      <c r="AJ1240" s="410">
        <v>598</v>
      </c>
      <c r="AK1240" s="410">
        <v>10.66</v>
      </c>
      <c r="AL1240" s="412">
        <v>0.20234113712374599</v>
      </c>
      <c r="AM1240" s="127" t="s">
        <v>17433</v>
      </c>
      <c r="AN1240" s="383" t="s">
        <v>17434</v>
      </c>
      <c r="AO1240" s="383"/>
      <c r="AP1240" s="383"/>
      <c r="AQ1240" s="410" t="s">
        <v>17457</v>
      </c>
      <c r="AR1240" s="389"/>
    </row>
    <row r="1241" spans="1:44" ht="15.75" thickBot="1" x14ac:dyDescent="0.3">
      <c r="A1241" s="409" t="s">
        <v>17451</v>
      </c>
      <c r="B1241" s="410">
        <v>2323</v>
      </c>
      <c r="C1241" s="383"/>
      <c r="D1241" s="383"/>
      <c r="E1241" s="383"/>
      <c r="F1241" s="383"/>
      <c r="G1241" s="383"/>
      <c r="H1241" s="383"/>
      <c r="I1241" s="383"/>
      <c r="J1241" s="383"/>
      <c r="K1241" s="410" t="s">
        <v>17260</v>
      </c>
      <c r="L1241" s="410" t="s">
        <v>17452</v>
      </c>
      <c r="M1241" s="410" t="s">
        <v>17328</v>
      </c>
      <c r="N1241" s="383" t="s">
        <v>17453</v>
      </c>
      <c r="O1241" s="383"/>
      <c r="P1241" s="383"/>
      <c r="Q1241" s="410" t="s">
        <v>17454</v>
      </c>
      <c r="R1241" s="410" t="s">
        <v>11368</v>
      </c>
      <c r="S1241" s="383"/>
      <c r="T1241" s="383"/>
      <c r="U1241" s="383"/>
      <c r="V1241" s="383"/>
      <c r="W1241" s="383"/>
      <c r="X1241" s="383"/>
      <c r="Y1241" s="411">
        <v>38341</v>
      </c>
      <c r="Z1241" s="410">
        <v>0</v>
      </c>
      <c r="AA1241" s="410">
        <v>0</v>
      </c>
      <c r="AB1241" s="383"/>
      <c r="AC1241" s="383"/>
      <c r="AD1241" s="383"/>
      <c r="AE1241" s="383"/>
      <c r="AF1241" s="410" t="s">
        <v>17245</v>
      </c>
      <c r="AG1241" s="410" t="s">
        <v>17432</v>
      </c>
      <c r="AH1241" s="410">
        <v>102</v>
      </c>
      <c r="AI1241" s="410">
        <v>422</v>
      </c>
      <c r="AJ1241" s="410">
        <v>524</v>
      </c>
      <c r="AK1241" s="410">
        <v>11.7</v>
      </c>
      <c r="AL1241" s="412">
        <v>0.19465648854961801</v>
      </c>
      <c r="AM1241" s="127" t="s">
        <v>17433</v>
      </c>
      <c r="AN1241" s="383" t="s">
        <v>17434</v>
      </c>
      <c r="AO1241" s="383"/>
      <c r="AP1241" s="383"/>
      <c r="AQ1241" s="410" t="s">
        <v>17457</v>
      </c>
      <c r="AR1241" s="389"/>
    </row>
    <row r="1242" spans="1:44" ht="15.75" thickBot="1" x14ac:dyDescent="0.3">
      <c r="A1242" s="409" t="s">
        <v>17451</v>
      </c>
      <c r="B1242" s="410">
        <v>2323</v>
      </c>
      <c r="C1242" s="383"/>
      <c r="D1242" s="383"/>
      <c r="E1242" s="383"/>
      <c r="F1242" s="383"/>
      <c r="G1242" s="383"/>
      <c r="H1242" s="383"/>
      <c r="I1242" s="383"/>
      <c r="J1242" s="383"/>
      <c r="K1242" s="410" t="s">
        <v>17260</v>
      </c>
      <c r="L1242" s="410" t="s">
        <v>17452</v>
      </c>
      <c r="M1242" s="410" t="s">
        <v>17328</v>
      </c>
      <c r="N1242" s="383" t="s">
        <v>17453</v>
      </c>
      <c r="O1242" s="383"/>
      <c r="P1242" s="383"/>
      <c r="Q1242" s="410" t="s">
        <v>17454</v>
      </c>
      <c r="R1242" s="410" t="s">
        <v>11368</v>
      </c>
      <c r="S1242" s="383"/>
      <c r="T1242" s="383"/>
      <c r="U1242" s="383"/>
      <c r="V1242" s="383"/>
      <c r="W1242" s="383"/>
      <c r="X1242" s="383"/>
      <c r="Y1242" s="411">
        <v>38341</v>
      </c>
      <c r="Z1242" s="410">
        <v>0</v>
      </c>
      <c r="AA1242" s="410">
        <v>0</v>
      </c>
      <c r="AB1242" s="383"/>
      <c r="AC1242" s="383"/>
      <c r="AD1242" s="383"/>
      <c r="AE1242" s="383"/>
      <c r="AF1242" s="410" t="s">
        <v>17245</v>
      </c>
      <c r="AG1242" s="410" t="s">
        <v>17432</v>
      </c>
      <c r="AH1242" s="410">
        <v>107</v>
      </c>
      <c r="AI1242" s="410">
        <v>413</v>
      </c>
      <c r="AJ1242" s="410">
        <v>520</v>
      </c>
      <c r="AK1242" s="410">
        <v>11.99</v>
      </c>
      <c r="AL1242" s="412">
        <v>0.20576923076923101</v>
      </c>
      <c r="AM1242" s="127" t="s">
        <v>17433</v>
      </c>
      <c r="AN1242" s="383" t="s">
        <v>17434</v>
      </c>
      <c r="AO1242" s="383"/>
      <c r="AP1242" s="383"/>
      <c r="AQ1242" s="410" t="s">
        <v>17457</v>
      </c>
      <c r="AR1242" s="389"/>
    </row>
    <row r="1243" spans="1:44" ht="15.75" thickBot="1" x14ac:dyDescent="0.3">
      <c r="A1243" s="409" t="s">
        <v>17451</v>
      </c>
      <c r="B1243" s="410">
        <v>2323</v>
      </c>
      <c r="C1243" s="383"/>
      <c r="D1243" s="383"/>
      <c r="E1243" s="383"/>
      <c r="F1243" s="383"/>
      <c r="G1243" s="383"/>
      <c r="H1243" s="383"/>
      <c r="I1243" s="383"/>
      <c r="J1243" s="383"/>
      <c r="K1243" s="410" t="s">
        <v>17260</v>
      </c>
      <c r="L1243" s="410" t="s">
        <v>17452</v>
      </c>
      <c r="M1243" s="410" t="s">
        <v>17328</v>
      </c>
      <c r="N1243" s="383" t="s">
        <v>17453</v>
      </c>
      <c r="O1243" s="383"/>
      <c r="P1243" s="383"/>
      <c r="Q1243" s="410" t="s">
        <v>17454</v>
      </c>
      <c r="R1243" s="410" t="s">
        <v>11368</v>
      </c>
      <c r="S1243" s="383"/>
      <c r="T1243" s="383"/>
      <c r="U1243" s="383"/>
      <c r="V1243" s="383"/>
      <c r="W1243" s="383"/>
      <c r="X1243" s="383"/>
      <c r="Y1243" s="411">
        <v>38341</v>
      </c>
      <c r="Z1243" s="410">
        <v>0</v>
      </c>
      <c r="AA1243" s="410">
        <v>0</v>
      </c>
      <c r="AB1243" s="383"/>
      <c r="AC1243" s="383"/>
      <c r="AD1243" s="383"/>
      <c r="AE1243" s="383"/>
      <c r="AF1243" s="410" t="s">
        <v>17245</v>
      </c>
      <c r="AG1243" s="410" t="s">
        <v>17432</v>
      </c>
      <c r="AH1243" s="410">
        <v>99</v>
      </c>
      <c r="AI1243" s="410">
        <v>386</v>
      </c>
      <c r="AJ1243" s="410">
        <v>485</v>
      </c>
      <c r="AK1243" s="410">
        <v>12.49</v>
      </c>
      <c r="AL1243" s="412">
        <v>0.20412371134020599</v>
      </c>
      <c r="AM1243" s="127" t="s">
        <v>17433</v>
      </c>
      <c r="AN1243" s="383" t="s">
        <v>17434</v>
      </c>
      <c r="AO1243" s="383"/>
      <c r="AP1243" s="383"/>
      <c r="AQ1243" s="410" t="s">
        <v>17457</v>
      </c>
      <c r="AR1243" s="389"/>
    </row>
    <row r="1244" spans="1:44" ht="15.75" thickBot="1" x14ac:dyDescent="0.3">
      <c r="A1244" s="409" t="s">
        <v>17451</v>
      </c>
      <c r="B1244" s="410">
        <v>2323</v>
      </c>
      <c r="C1244" s="383"/>
      <c r="D1244" s="383"/>
      <c r="E1244" s="383"/>
      <c r="F1244" s="383"/>
      <c r="G1244" s="383"/>
      <c r="H1244" s="383"/>
      <c r="I1244" s="383"/>
      <c r="J1244" s="383"/>
      <c r="K1244" s="410" t="s">
        <v>17260</v>
      </c>
      <c r="L1244" s="410" t="s">
        <v>17452</v>
      </c>
      <c r="M1244" s="410" t="s">
        <v>17328</v>
      </c>
      <c r="N1244" s="383" t="s">
        <v>17453</v>
      </c>
      <c r="O1244" s="383"/>
      <c r="P1244" s="383"/>
      <c r="Q1244" s="410" t="s">
        <v>17454</v>
      </c>
      <c r="R1244" s="410" t="s">
        <v>11368</v>
      </c>
      <c r="S1244" s="383"/>
      <c r="T1244" s="383"/>
      <c r="U1244" s="383"/>
      <c r="V1244" s="383"/>
      <c r="W1244" s="383"/>
      <c r="X1244" s="383"/>
      <c r="Y1244" s="411">
        <v>38341</v>
      </c>
      <c r="Z1244" s="410">
        <v>0</v>
      </c>
      <c r="AA1244" s="410">
        <v>0</v>
      </c>
      <c r="AB1244" s="383"/>
      <c r="AC1244" s="383"/>
      <c r="AD1244" s="383"/>
      <c r="AE1244" s="383"/>
      <c r="AF1244" s="410" t="s">
        <v>17245</v>
      </c>
      <c r="AG1244" s="410" t="s">
        <v>17432</v>
      </c>
      <c r="AH1244" s="410">
        <v>101</v>
      </c>
      <c r="AI1244" s="410">
        <v>388</v>
      </c>
      <c r="AJ1244" s="410">
        <v>489</v>
      </c>
      <c r="AK1244" s="410">
        <v>12.5</v>
      </c>
      <c r="AL1244" s="412">
        <v>0.206543967280164</v>
      </c>
      <c r="AM1244" s="127" t="s">
        <v>17433</v>
      </c>
      <c r="AN1244" s="383" t="s">
        <v>17434</v>
      </c>
      <c r="AO1244" s="383"/>
      <c r="AP1244" s="383"/>
      <c r="AQ1244" s="410" t="s">
        <v>17457</v>
      </c>
      <c r="AR1244" s="389"/>
    </row>
    <row r="1245" spans="1:44" ht="15.75" thickBot="1" x14ac:dyDescent="0.3">
      <c r="A1245" s="409" t="s">
        <v>17451</v>
      </c>
      <c r="B1245" s="410">
        <v>2323</v>
      </c>
      <c r="C1245" s="383"/>
      <c r="D1245" s="383"/>
      <c r="E1245" s="383"/>
      <c r="F1245" s="383"/>
      <c r="G1245" s="383"/>
      <c r="H1245" s="383"/>
      <c r="I1245" s="383"/>
      <c r="J1245" s="383"/>
      <c r="K1245" s="410" t="s">
        <v>17260</v>
      </c>
      <c r="L1245" s="410" t="s">
        <v>17452</v>
      </c>
      <c r="M1245" s="410" t="s">
        <v>17328</v>
      </c>
      <c r="N1245" s="383" t="s">
        <v>17453</v>
      </c>
      <c r="O1245" s="383"/>
      <c r="P1245" s="383"/>
      <c r="Q1245" s="410" t="s">
        <v>17454</v>
      </c>
      <c r="R1245" s="410" t="s">
        <v>11368</v>
      </c>
      <c r="S1245" s="383"/>
      <c r="T1245" s="383"/>
      <c r="U1245" s="383"/>
      <c r="V1245" s="383"/>
      <c r="W1245" s="383"/>
      <c r="X1245" s="383"/>
      <c r="Y1245" s="411">
        <v>38341</v>
      </c>
      <c r="Z1245" s="410">
        <v>0</v>
      </c>
      <c r="AA1245" s="410">
        <v>0</v>
      </c>
      <c r="AB1245" s="383"/>
      <c r="AC1245" s="383"/>
      <c r="AD1245" s="383"/>
      <c r="AE1245" s="383"/>
      <c r="AF1245" s="410" t="s">
        <v>17245</v>
      </c>
      <c r="AG1245" s="410" t="s">
        <v>17432</v>
      </c>
      <c r="AH1245" s="410">
        <v>94</v>
      </c>
      <c r="AI1245" s="410">
        <v>375</v>
      </c>
      <c r="AJ1245" s="410">
        <v>469</v>
      </c>
      <c r="AK1245" s="410">
        <v>12.51</v>
      </c>
      <c r="AL1245" s="412">
        <v>0.20042643923240899</v>
      </c>
      <c r="AM1245" s="127" t="s">
        <v>17433</v>
      </c>
      <c r="AN1245" s="383" t="s">
        <v>17434</v>
      </c>
      <c r="AO1245" s="383"/>
      <c r="AP1245" s="383"/>
      <c r="AQ1245" s="410" t="s">
        <v>17457</v>
      </c>
      <c r="AR1245" s="389"/>
    </row>
    <row r="1246" spans="1:44" ht="15.75" thickBot="1" x14ac:dyDescent="0.3">
      <c r="A1246" s="409" t="s">
        <v>17451</v>
      </c>
      <c r="B1246" s="410">
        <v>2323</v>
      </c>
      <c r="C1246" s="383"/>
      <c r="D1246" s="383"/>
      <c r="E1246" s="383"/>
      <c r="F1246" s="383"/>
      <c r="G1246" s="383"/>
      <c r="H1246" s="383"/>
      <c r="I1246" s="383"/>
      <c r="J1246" s="383"/>
      <c r="K1246" s="410" t="s">
        <v>17260</v>
      </c>
      <c r="L1246" s="410" t="s">
        <v>17452</v>
      </c>
      <c r="M1246" s="410" t="s">
        <v>17328</v>
      </c>
      <c r="N1246" s="383" t="s">
        <v>17453</v>
      </c>
      <c r="O1246" s="383"/>
      <c r="P1246" s="383"/>
      <c r="Q1246" s="410" t="s">
        <v>17454</v>
      </c>
      <c r="R1246" s="410" t="s">
        <v>11368</v>
      </c>
      <c r="S1246" s="383"/>
      <c r="T1246" s="383"/>
      <c r="U1246" s="383"/>
      <c r="V1246" s="383"/>
      <c r="W1246" s="383"/>
      <c r="X1246" s="383"/>
      <c r="Y1246" s="411">
        <v>38341</v>
      </c>
      <c r="Z1246" s="410">
        <v>0</v>
      </c>
      <c r="AA1246" s="410">
        <v>0</v>
      </c>
      <c r="AB1246" s="383"/>
      <c r="AC1246" s="383"/>
      <c r="AD1246" s="383"/>
      <c r="AE1246" s="383"/>
      <c r="AF1246" s="410" t="s">
        <v>17245</v>
      </c>
      <c r="AG1246" s="410" t="s">
        <v>17432</v>
      </c>
      <c r="AH1246" s="410">
        <v>96</v>
      </c>
      <c r="AI1246" s="410">
        <v>381</v>
      </c>
      <c r="AJ1246" s="410">
        <v>477</v>
      </c>
      <c r="AK1246" s="410">
        <v>12.56</v>
      </c>
      <c r="AL1246" s="412">
        <v>0.20125786163522</v>
      </c>
      <c r="AM1246" s="127" t="s">
        <v>17433</v>
      </c>
      <c r="AN1246" s="383" t="s">
        <v>17434</v>
      </c>
      <c r="AO1246" s="383"/>
      <c r="AP1246" s="383"/>
      <c r="AQ1246" s="410" t="s">
        <v>17457</v>
      </c>
      <c r="AR1246" s="389"/>
    </row>
    <row r="1247" spans="1:44" ht="15.75" thickBot="1" x14ac:dyDescent="0.3">
      <c r="A1247" s="409" t="s">
        <v>17451</v>
      </c>
      <c r="B1247" s="410">
        <v>2323</v>
      </c>
      <c r="C1247" s="383"/>
      <c r="D1247" s="383"/>
      <c r="E1247" s="383"/>
      <c r="F1247" s="383"/>
      <c r="G1247" s="383"/>
      <c r="H1247" s="383"/>
      <c r="I1247" s="383"/>
      <c r="J1247" s="383"/>
      <c r="K1247" s="410" t="s">
        <v>17260</v>
      </c>
      <c r="L1247" s="410" t="s">
        <v>17452</v>
      </c>
      <c r="M1247" s="410" t="s">
        <v>17328</v>
      </c>
      <c r="N1247" s="383" t="s">
        <v>17453</v>
      </c>
      <c r="O1247" s="383"/>
      <c r="P1247" s="383"/>
      <c r="Q1247" s="410" t="s">
        <v>17454</v>
      </c>
      <c r="R1247" s="410" t="s">
        <v>11368</v>
      </c>
      <c r="S1247" s="383"/>
      <c r="T1247" s="383"/>
      <c r="U1247" s="383"/>
      <c r="V1247" s="383"/>
      <c r="W1247" s="383"/>
      <c r="X1247" s="383"/>
      <c r="Y1247" s="411">
        <v>38341</v>
      </c>
      <c r="Z1247" s="410">
        <v>0</v>
      </c>
      <c r="AA1247" s="410">
        <v>0</v>
      </c>
      <c r="AB1247" s="383"/>
      <c r="AC1247" s="383"/>
      <c r="AD1247" s="383"/>
      <c r="AE1247" s="383"/>
      <c r="AF1247" s="410" t="s">
        <v>17245</v>
      </c>
      <c r="AG1247" s="410" t="s">
        <v>17432</v>
      </c>
      <c r="AH1247" s="410">
        <v>101</v>
      </c>
      <c r="AI1247" s="410">
        <v>388</v>
      </c>
      <c r="AJ1247" s="410">
        <v>489</v>
      </c>
      <c r="AK1247" s="410">
        <v>12.6</v>
      </c>
      <c r="AL1247" s="412">
        <v>0.206543967280164</v>
      </c>
      <c r="AM1247" s="127" t="s">
        <v>17433</v>
      </c>
      <c r="AN1247" s="383" t="s">
        <v>17434</v>
      </c>
      <c r="AO1247" s="383"/>
      <c r="AP1247" s="383"/>
      <c r="AQ1247" s="410" t="s">
        <v>17457</v>
      </c>
      <c r="AR1247" s="389"/>
    </row>
    <row r="1248" spans="1:44" ht="15.75" thickBot="1" x14ac:dyDescent="0.3">
      <c r="A1248" s="409" t="s">
        <v>17451</v>
      </c>
      <c r="B1248" s="410">
        <v>2323</v>
      </c>
      <c r="C1248" s="383"/>
      <c r="D1248" s="383"/>
      <c r="E1248" s="383"/>
      <c r="F1248" s="383"/>
      <c r="G1248" s="383"/>
      <c r="H1248" s="383"/>
      <c r="I1248" s="383"/>
      <c r="J1248" s="383"/>
      <c r="K1248" s="410" t="s">
        <v>17260</v>
      </c>
      <c r="L1248" s="410" t="s">
        <v>17452</v>
      </c>
      <c r="M1248" s="410" t="s">
        <v>17328</v>
      </c>
      <c r="N1248" s="383" t="s">
        <v>17453</v>
      </c>
      <c r="O1248" s="383"/>
      <c r="P1248" s="383"/>
      <c r="Q1248" s="410" t="s">
        <v>17454</v>
      </c>
      <c r="R1248" s="410" t="s">
        <v>11368</v>
      </c>
      <c r="S1248" s="383"/>
      <c r="T1248" s="383"/>
      <c r="U1248" s="383"/>
      <c r="V1248" s="383"/>
      <c r="W1248" s="383"/>
      <c r="X1248" s="383"/>
      <c r="Y1248" s="411">
        <v>38341</v>
      </c>
      <c r="Z1248" s="410">
        <v>0</v>
      </c>
      <c r="AA1248" s="410">
        <v>0</v>
      </c>
      <c r="AB1248" s="383"/>
      <c r="AC1248" s="383"/>
      <c r="AD1248" s="383"/>
      <c r="AE1248" s="383"/>
      <c r="AF1248" s="410" t="s">
        <v>17245</v>
      </c>
      <c r="AG1248" s="410" t="s">
        <v>17432</v>
      </c>
      <c r="AH1248" s="410">
        <v>77</v>
      </c>
      <c r="AI1248" s="410">
        <v>366</v>
      </c>
      <c r="AJ1248" s="410">
        <v>443</v>
      </c>
      <c r="AK1248" s="410">
        <v>12.65</v>
      </c>
      <c r="AL1248" s="412">
        <v>0.173814898419865</v>
      </c>
      <c r="AM1248" s="127" t="s">
        <v>17433</v>
      </c>
      <c r="AN1248" s="383" t="s">
        <v>17434</v>
      </c>
      <c r="AO1248" s="383"/>
      <c r="AP1248" s="383"/>
      <c r="AQ1248" s="410" t="s">
        <v>17457</v>
      </c>
      <c r="AR1248" s="389"/>
    </row>
    <row r="1249" spans="1:44" ht="15.75" thickBot="1" x14ac:dyDescent="0.3">
      <c r="A1249" s="409" t="s">
        <v>17451</v>
      </c>
      <c r="B1249" s="410">
        <v>2323</v>
      </c>
      <c r="C1249" s="383"/>
      <c r="D1249" s="383"/>
      <c r="E1249" s="383"/>
      <c r="F1249" s="383"/>
      <c r="G1249" s="383"/>
      <c r="H1249" s="383"/>
      <c r="I1249" s="383"/>
      <c r="J1249" s="383"/>
      <c r="K1249" s="410" t="s">
        <v>17260</v>
      </c>
      <c r="L1249" s="410" t="s">
        <v>17452</v>
      </c>
      <c r="M1249" s="410" t="s">
        <v>17328</v>
      </c>
      <c r="N1249" s="383" t="s">
        <v>17453</v>
      </c>
      <c r="O1249" s="383"/>
      <c r="P1249" s="383"/>
      <c r="Q1249" s="410" t="s">
        <v>17454</v>
      </c>
      <c r="R1249" s="410" t="s">
        <v>11368</v>
      </c>
      <c r="S1249" s="383"/>
      <c r="T1249" s="383"/>
      <c r="U1249" s="383"/>
      <c r="V1249" s="383"/>
      <c r="W1249" s="383"/>
      <c r="X1249" s="383"/>
      <c r="Y1249" s="411">
        <v>38341</v>
      </c>
      <c r="Z1249" s="410">
        <v>0</v>
      </c>
      <c r="AA1249" s="410">
        <v>0</v>
      </c>
      <c r="AB1249" s="383"/>
      <c r="AC1249" s="383"/>
      <c r="AD1249" s="383"/>
      <c r="AE1249" s="383"/>
      <c r="AF1249" s="410" t="s">
        <v>17245</v>
      </c>
      <c r="AG1249" s="410" t="s">
        <v>17432</v>
      </c>
      <c r="AH1249" s="410">
        <v>95</v>
      </c>
      <c r="AI1249" s="410">
        <v>373</v>
      </c>
      <c r="AJ1249" s="410">
        <v>468</v>
      </c>
      <c r="AK1249" s="410">
        <v>12.72</v>
      </c>
      <c r="AL1249" s="412">
        <v>0.20299145299145299</v>
      </c>
      <c r="AM1249" s="127" t="s">
        <v>17433</v>
      </c>
      <c r="AN1249" s="383" t="s">
        <v>17434</v>
      </c>
      <c r="AO1249" s="383"/>
      <c r="AP1249" s="383"/>
      <c r="AQ1249" s="410" t="s">
        <v>17457</v>
      </c>
      <c r="AR1249" s="389"/>
    </row>
    <row r="1250" spans="1:44" ht="15.75" thickBot="1" x14ac:dyDescent="0.3">
      <c r="A1250" s="409" t="s">
        <v>17451</v>
      </c>
      <c r="B1250" s="410">
        <v>2323</v>
      </c>
      <c r="C1250" s="383"/>
      <c r="D1250" s="383"/>
      <c r="E1250" s="383"/>
      <c r="F1250" s="383"/>
      <c r="G1250" s="383"/>
      <c r="H1250" s="383"/>
      <c r="I1250" s="383"/>
      <c r="J1250" s="383"/>
      <c r="K1250" s="410" t="s">
        <v>17260</v>
      </c>
      <c r="L1250" s="410" t="s">
        <v>17452</v>
      </c>
      <c r="M1250" s="410" t="s">
        <v>17328</v>
      </c>
      <c r="N1250" s="383" t="s">
        <v>17453</v>
      </c>
      <c r="O1250" s="383"/>
      <c r="P1250" s="383"/>
      <c r="Q1250" s="410" t="s">
        <v>17454</v>
      </c>
      <c r="R1250" s="410" t="s">
        <v>11368</v>
      </c>
      <c r="S1250" s="383"/>
      <c r="T1250" s="383"/>
      <c r="U1250" s="383"/>
      <c r="V1250" s="383"/>
      <c r="W1250" s="383"/>
      <c r="X1250" s="383"/>
      <c r="Y1250" s="411">
        <v>38341</v>
      </c>
      <c r="Z1250" s="410">
        <v>0</v>
      </c>
      <c r="AA1250" s="410">
        <v>0</v>
      </c>
      <c r="AB1250" s="383"/>
      <c r="AC1250" s="383"/>
      <c r="AD1250" s="383"/>
      <c r="AE1250" s="383"/>
      <c r="AF1250" s="410" t="s">
        <v>17245</v>
      </c>
      <c r="AG1250" s="410" t="s">
        <v>17432</v>
      </c>
      <c r="AH1250" s="410">
        <v>98</v>
      </c>
      <c r="AI1250" s="410">
        <v>374</v>
      </c>
      <c r="AJ1250" s="410">
        <v>472</v>
      </c>
      <c r="AK1250" s="410">
        <v>12.75</v>
      </c>
      <c r="AL1250" s="412">
        <v>0.20762711864406799</v>
      </c>
      <c r="AM1250" s="127" t="s">
        <v>17433</v>
      </c>
      <c r="AN1250" s="383" t="s">
        <v>17434</v>
      </c>
      <c r="AO1250" s="383"/>
      <c r="AP1250" s="383"/>
      <c r="AQ1250" s="410" t="s">
        <v>17457</v>
      </c>
      <c r="AR1250" s="389"/>
    </row>
    <row r="1251" spans="1:44" ht="15.75" thickBot="1" x14ac:dyDescent="0.3">
      <c r="A1251" s="409" t="s">
        <v>17451</v>
      </c>
      <c r="B1251" s="410">
        <v>2323</v>
      </c>
      <c r="C1251" s="383"/>
      <c r="D1251" s="383"/>
      <c r="E1251" s="383"/>
      <c r="F1251" s="383"/>
      <c r="G1251" s="383"/>
      <c r="H1251" s="383"/>
      <c r="I1251" s="383"/>
      <c r="J1251" s="383"/>
      <c r="K1251" s="410" t="s">
        <v>17260</v>
      </c>
      <c r="L1251" s="410" t="s">
        <v>17452</v>
      </c>
      <c r="M1251" s="410" t="s">
        <v>17328</v>
      </c>
      <c r="N1251" s="383" t="s">
        <v>17453</v>
      </c>
      <c r="O1251" s="383"/>
      <c r="P1251" s="383"/>
      <c r="Q1251" s="410" t="s">
        <v>17454</v>
      </c>
      <c r="R1251" s="410" t="s">
        <v>11368</v>
      </c>
      <c r="S1251" s="383"/>
      <c r="T1251" s="383"/>
      <c r="U1251" s="383"/>
      <c r="V1251" s="383"/>
      <c r="W1251" s="383"/>
      <c r="X1251" s="383"/>
      <c r="Y1251" s="411">
        <v>38341</v>
      </c>
      <c r="Z1251" s="410">
        <v>0</v>
      </c>
      <c r="AA1251" s="410">
        <v>0</v>
      </c>
      <c r="AB1251" s="383"/>
      <c r="AC1251" s="383"/>
      <c r="AD1251" s="383"/>
      <c r="AE1251" s="383"/>
      <c r="AF1251" s="410" t="s">
        <v>17245</v>
      </c>
      <c r="AG1251" s="410" t="s">
        <v>17432</v>
      </c>
      <c r="AH1251" s="410">
        <v>80</v>
      </c>
      <c r="AI1251" s="410">
        <v>362</v>
      </c>
      <c r="AJ1251" s="410">
        <v>442</v>
      </c>
      <c r="AK1251" s="410">
        <v>12.81</v>
      </c>
      <c r="AL1251" s="412">
        <v>0.180995475113122</v>
      </c>
      <c r="AM1251" s="127" t="s">
        <v>17433</v>
      </c>
      <c r="AN1251" s="383" t="s">
        <v>17434</v>
      </c>
      <c r="AO1251" s="383"/>
      <c r="AP1251" s="383"/>
      <c r="AQ1251" s="410" t="s">
        <v>17457</v>
      </c>
      <c r="AR1251" s="389"/>
    </row>
    <row r="1252" spans="1:44" ht="15.75" thickBot="1" x14ac:dyDescent="0.3">
      <c r="A1252" s="409" t="s">
        <v>17451</v>
      </c>
      <c r="B1252" s="410">
        <v>2323</v>
      </c>
      <c r="C1252" s="383"/>
      <c r="D1252" s="383"/>
      <c r="E1252" s="383"/>
      <c r="F1252" s="383"/>
      <c r="G1252" s="383"/>
      <c r="H1252" s="383"/>
      <c r="I1252" s="383"/>
      <c r="J1252" s="383"/>
      <c r="K1252" s="410" t="s">
        <v>17260</v>
      </c>
      <c r="L1252" s="410" t="s">
        <v>17452</v>
      </c>
      <c r="M1252" s="410" t="s">
        <v>17328</v>
      </c>
      <c r="N1252" s="383" t="s">
        <v>17453</v>
      </c>
      <c r="O1252" s="383"/>
      <c r="P1252" s="383"/>
      <c r="Q1252" s="410" t="s">
        <v>17454</v>
      </c>
      <c r="R1252" s="410" t="s">
        <v>11368</v>
      </c>
      <c r="S1252" s="383"/>
      <c r="T1252" s="383"/>
      <c r="U1252" s="383"/>
      <c r="V1252" s="383"/>
      <c r="W1252" s="383"/>
      <c r="X1252" s="383"/>
      <c r="Y1252" s="411">
        <v>38341</v>
      </c>
      <c r="Z1252" s="410">
        <v>0</v>
      </c>
      <c r="AA1252" s="410">
        <v>0</v>
      </c>
      <c r="AB1252" s="383"/>
      <c r="AC1252" s="383"/>
      <c r="AD1252" s="383"/>
      <c r="AE1252" s="383"/>
      <c r="AF1252" s="410" t="s">
        <v>17245</v>
      </c>
      <c r="AG1252" s="410" t="s">
        <v>17432</v>
      </c>
      <c r="AH1252" s="410">
        <v>92</v>
      </c>
      <c r="AI1252" s="410">
        <v>366</v>
      </c>
      <c r="AJ1252" s="410">
        <v>458</v>
      </c>
      <c r="AK1252" s="410">
        <v>12.87</v>
      </c>
      <c r="AL1252" s="412">
        <v>0.20087336244541501</v>
      </c>
      <c r="AM1252" s="127" t="s">
        <v>17433</v>
      </c>
      <c r="AN1252" s="383" t="s">
        <v>17434</v>
      </c>
      <c r="AO1252" s="383"/>
      <c r="AP1252" s="383"/>
      <c r="AQ1252" s="410" t="s">
        <v>17457</v>
      </c>
      <c r="AR1252" s="389"/>
    </row>
    <row r="1253" spans="1:44" ht="15.75" thickBot="1" x14ac:dyDescent="0.3">
      <c r="A1253" s="409" t="s">
        <v>17451</v>
      </c>
      <c r="B1253" s="410">
        <v>2323</v>
      </c>
      <c r="C1253" s="383"/>
      <c r="D1253" s="383"/>
      <c r="E1253" s="383"/>
      <c r="F1253" s="383"/>
      <c r="G1253" s="383"/>
      <c r="H1253" s="383"/>
      <c r="I1253" s="383"/>
      <c r="J1253" s="383"/>
      <c r="K1253" s="410" t="s">
        <v>17260</v>
      </c>
      <c r="L1253" s="410" t="s">
        <v>17452</v>
      </c>
      <c r="M1253" s="410" t="s">
        <v>17328</v>
      </c>
      <c r="N1253" s="383" t="s">
        <v>17453</v>
      </c>
      <c r="O1253" s="383"/>
      <c r="P1253" s="383"/>
      <c r="Q1253" s="410" t="s">
        <v>17454</v>
      </c>
      <c r="R1253" s="410" t="s">
        <v>11368</v>
      </c>
      <c r="S1253" s="383"/>
      <c r="T1253" s="383"/>
      <c r="U1253" s="383"/>
      <c r="V1253" s="383"/>
      <c r="W1253" s="383"/>
      <c r="X1253" s="383"/>
      <c r="Y1253" s="411">
        <v>38341</v>
      </c>
      <c r="Z1253" s="410">
        <v>0</v>
      </c>
      <c r="AA1253" s="410">
        <v>0</v>
      </c>
      <c r="AB1253" s="383"/>
      <c r="AC1253" s="383"/>
      <c r="AD1253" s="383"/>
      <c r="AE1253" s="383"/>
      <c r="AF1253" s="410" t="s">
        <v>17245</v>
      </c>
      <c r="AG1253" s="410" t="s">
        <v>17432</v>
      </c>
      <c r="AH1253" s="410">
        <v>99</v>
      </c>
      <c r="AI1253" s="410">
        <v>378</v>
      </c>
      <c r="AJ1253" s="410">
        <v>477</v>
      </c>
      <c r="AK1253" s="410">
        <v>12.92</v>
      </c>
      <c r="AL1253" s="412">
        <v>0.20754716981132099</v>
      </c>
      <c r="AM1253" s="127" t="s">
        <v>17433</v>
      </c>
      <c r="AN1253" s="383" t="s">
        <v>17434</v>
      </c>
      <c r="AO1253" s="383"/>
      <c r="AP1253" s="383"/>
      <c r="AQ1253" s="410" t="s">
        <v>17457</v>
      </c>
      <c r="AR1253" s="389"/>
    </row>
    <row r="1254" spans="1:44" ht="15.75" thickBot="1" x14ac:dyDescent="0.3">
      <c r="A1254" s="409" t="s">
        <v>17451</v>
      </c>
      <c r="B1254" s="410">
        <v>2323</v>
      </c>
      <c r="C1254" s="383"/>
      <c r="D1254" s="383"/>
      <c r="E1254" s="383"/>
      <c r="F1254" s="383"/>
      <c r="G1254" s="383"/>
      <c r="H1254" s="383"/>
      <c r="I1254" s="383"/>
      <c r="J1254" s="383"/>
      <c r="K1254" s="410" t="s">
        <v>17260</v>
      </c>
      <c r="L1254" s="410" t="s">
        <v>17452</v>
      </c>
      <c r="M1254" s="410" t="s">
        <v>17328</v>
      </c>
      <c r="N1254" s="383" t="s">
        <v>17453</v>
      </c>
      <c r="O1254" s="383"/>
      <c r="P1254" s="383"/>
      <c r="Q1254" s="410" t="s">
        <v>17454</v>
      </c>
      <c r="R1254" s="410" t="s">
        <v>11368</v>
      </c>
      <c r="S1254" s="383"/>
      <c r="T1254" s="383"/>
      <c r="U1254" s="383"/>
      <c r="V1254" s="383"/>
      <c r="W1254" s="383"/>
      <c r="X1254" s="383"/>
      <c r="Y1254" s="411">
        <v>38341</v>
      </c>
      <c r="Z1254" s="410">
        <v>0</v>
      </c>
      <c r="AA1254" s="410">
        <v>0</v>
      </c>
      <c r="AB1254" s="383"/>
      <c r="AC1254" s="383"/>
      <c r="AD1254" s="383"/>
      <c r="AE1254" s="383"/>
      <c r="AF1254" s="410" t="s">
        <v>17245</v>
      </c>
      <c r="AG1254" s="410" t="s">
        <v>17432</v>
      </c>
      <c r="AH1254" s="410">
        <v>92</v>
      </c>
      <c r="AI1254" s="410">
        <v>363</v>
      </c>
      <c r="AJ1254" s="410">
        <v>455</v>
      </c>
      <c r="AK1254" s="410">
        <v>12.93</v>
      </c>
      <c r="AL1254" s="412">
        <v>0.20219780219780201</v>
      </c>
      <c r="AM1254" s="127" t="s">
        <v>17433</v>
      </c>
      <c r="AN1254" s="383" t="s">
        <v>17434</v>
      </c>
      <c r="AO1254" s="383"/>
      <c r="AP1254" s="383"/>
      <c r="AQ1254" s="410" t="s">
        <v>17457</v>
      </c>
      <c r="AR1254" s="389"/>
    </row>
    <row r="1255" spans="1:44" ht="15.75" thickBot="1" x14ac:dyDescent="0.3">
      <c r="A1255" s="409" t="s">
        <v>17451</v>
      </c>
      <c r="B1255" s="410">
        <v>2323</v>
      </c>
      <c r="C1255" s="383"/>
      <c r="D1255" s="383"/>
      <c r="E1255" s="383"/>
      <c r="F1255" s="383"/>
      <c r="G1255" s="383"/>
      <c r="H1255" s="383"/>
      <c r="I1255" s="383"/>
      <c r="J1255" s="383"/>
      <c r="K1255" s="410" t="s">
        <v>17260</v>
      </c>
      <c r="L1255" s="410" t="s">
        <v>17452</v>
      </c>
      <c r="M1255" s="410" t="s">
        <v>17328</v>
      </c>
      <c r="N1255" s="383" t="s">
        <v>17453</v>
      </c>
      <c r="O1255" s="383"/>
      <c r="P1255" s="383"/>
      <c r="Q1255" s="410" t="s">
        <v>17454</v>
      </c>
      <c r="R1255" s="410" t="s">
        <v>11368</v>
      </c>
      <c r="S1255" s="383"/>
      <c r="T1255" s="383"/>
      <c r="U1255" s="383"/>
      <c r="V1255" s="383"/>
      <c r="W1255" s="383"/>
      <c r="X1255" s="383"/>
      <c r="Y1255" s="411">
        <v>38341</v>
      </c>
      <c r="Z1255" s="410">
        <v>0</v>
      </c>
      <c r="AA1255" s="410">
        <v>0</v>
      </c>
      <c r="AB1255" s="383"/>
      <c r="AC1255" s="383"/>
      <c r="AD1255" s="383"/>
      <c r="AE1255" s="383"/>
      <c r="AF1255" s="410" t="s">
        <v>17245</v>
      </c>
      <c r="AG1255" s="410" t="s">
        <v>17432</v>
      </c>
      <c r="AH1255" s="410">
        <v>88</v>
      </c>
      <c r="AI1255" s="410">
        <v>360</v>
      </c>
      <c r="AJ1255" s="410">
        <v>448</v>
      </c>
      <c r="AK1255" s="410">
        <v>12.96</v>
      </c>
      <c r="AL1255" s="412">
        <v>0.19642857142857101</v>
      </c>
      <c r="AM1255" s="127" t="s">
        <v>17433</v>
      </c>
      <c r="AN1255" s="383" t="s">
        <v>17434</v>
      </c>
      <c r="AO1255" s="383"/>
      <c r="AP1255" s="383"/>
      <c r="AQ1255" s="410" t="s">
        <v>17457</v>
      </c>
      <c r="AR1255" s="389"/>
    </row>
    <row r="1256" spans="1:44" ht="15.75" thickBot="1" x14ac:dyDescent="0.3">
      <c r="A1256" s="409" t="s">
        <v>17451</v>
      </c>
      <c r="B1256" s="410">
        <v>2323</v>
      </c>
      <c r="C1256" s="383"/>
      <c r="D1256" s="383"/>
      <c r="E1256" s="383"/>
      <c r="F1256" s="383"/>
      <c r="G1256" s="383"/>
      <c r="H1256" s="383"/>
      <c r="I1256" s="383"/>
      <c r="J1256" s="383"/>
      <c r="K1256" s="410" t="s">
        <v>17260</v>
      </c>
      <c r="L1256" s="410" t="s">
        <v>17452</v>
      </c>
      <c r="M1256" s="410" t="s">
        <v>17328</v>
      </c>
      <c r="N1256" s="383" t="s">
        <v>17453</v>
      </c>
      <c r="O1256" s="383"/>
      <c r="P1256" s="383"/>
      <c r="Q1256" s="410" t="s">
        <v>17454</v>
      </c>
      <c r="R1256" s="410" t="s">
        <v>11368</v>
      </c>
      <c r="S1256" s="383"/>
      <c r="T1256" s="383"/>
      <c r="U1256" s="383"/>
      <c r="V1256" s="383"/>
      <c r="W1256" s="383"/>
      <c r="X1256" s="383"/>
      <c r="Y1256" s="411">
        <v>38341</v>
      </c>
      <c r="Z1256" s="410">
        <v>0</v>
      </c>
      <c r="AA1256" s="410">
        <v>0</v>
      </c>
      <c r="AB1256" s="383"/>
      <c r="AC1256" s="383"/>
      <c r="AD1256" s="383"/>
      <c r="AE1256" s="383"/>
      <c r="AF1256" s="410" t="s">
        <v>17245</v>
      </c>
      <c r="AG1256" s="410" t="s">
        <v>17432</v>
      </c>
      <c r="AH1256" s="410">
        <v>94</v>
      </c>
      <c r="AI1256" s="410">
        <v>358</v>
      </c>
      <c r="AJ1256" s="410">
        <v>452</v>
      </c>
      <c r="AK1256" s="410">
        <v>12.99</v>
      </c>
      <c r="AL1256" s="412">
        <v>0.20796460176991099</v>
      </c>
      <c r="AM1256" s="127" t="s">
        <v>17433</v>
      </c>
      <c r="AN1256" s="383" t="s">
        <v>17434</v>
      </c>
      <c r="AO1256" s="383"/>
      <c r="AP1256" s="383"/>
      <c r="AQ1256" s="410" t="s">
        <v>17457</v>
      </c>
      <c r="AR1256" s="389"/>
    </row>
    <row r="1257" spans="1:44" ht="15.75" thickBot="1" x14ac:dyDescent="0.3">
      <c r="A1257" s="409" t="s">
        <v>17458</v>
      </c>
      <c r="B1257" s="410">
        <v>3775</v>
      </c>
      <c r="C1257" s="383"/>
      <c r="D1257" s="383"/>
      <c r="E1257" s="383"/>
      <c r="F1257" s="383"/>
      <c r="G1257" s="383"/>
      <c r="H1257" s="383"/>
      <c r="I1257" s="383"/>
      <c r="J1257" s="383"/>
      <c r="K1257" s="410" t="s">
        <v>17260</v>
      </c>
      <c r="L1257" s="410"/>
      <c r="M1257" s="410" t="s">
        <v>17328</v>
      </c>
      <c r="N1257" s="410" t="s">
        <v>17459</v>
      </c>
      <c r="O1257" s="383"/>
      <c r="P1257" s="383"/>
      <c r="Q1257" s="410" t="s">
        <v>17460</v>
      </c>
      <c r="R1257" s="410" t="s">
        <v>17461</v>
      </c>
      <c r="S1257" s="383"/>
      <c r="T1257" s="383"/>
      <c r="U1257" s="410"/>
      <c r="V1257" s="410" t="s">
        <v>17462</v>
      </c>
      <c r="W1257" s="410"/>
      <c r="X1257" s="410"/>
      <c r="Y1257" s="411">
        <v>40234</v>
      </c>
      <c r="Z1257" s="410">
        <v>0</v>
      </c>
      <c r="AA1257" s="410">
        <v>0</v>
      </c>
      <c r="AB1257" s="383"/>
      <c r="AC1257" s="383"/>
      <c r="AD1257" s="383"/>
      <c r="AE1257" s="383"/>
      <c r="AF1257" s="410" t="s">
        <v>17443</v>
      </c>
      <c r="AG1257" s="410" t="s">
        <v>229</v>
      </c>
      <c r="AH1257" s="410">
        <v>0</v>
      </c>
      <c r="AI1257" s="410">
        <v>8.6999999999999993</v>
      </c>
      <c r="AJ1257" s="410">
        <v>8.6999999999999993</v>
      </c>
      <c r="AK1257" s="410">
        <v>9.1999999999999993</v>
      </c>
      <c r="AL1257" s="412">
        <v>0</v>
      </c>
      <c r="AM1257" s="127" t="s">
        <v>17433</v>
      </c>
      <c r="AN1257" s="383" t="s">
        <v>17434</v>
      </c>
      <c r="AO1257" s="383"/>
      <c r="AP1257" s="383"/>
      <c r="AQ1257" s="410" t="s">
        <v>17463</v>
      </c>
      <c r="AR1257" s="389"/>
    </row>
    <row r="1258" spans="1:44" ht="15.75" thickBot="1" x14ac:dyDescent="0.3">
      <c r="A1258" s="409" t="s">
        <v>17458</v>
      </c>
      <c r="B1258" s="410">
        <v>3775</v>
      </c>
      <c r="C1258" s="383"/>
      <c r="D1258" s="383"/>
      <c r="E1258" s="383"/>
      <c r="F1258" s="383"/>
      <c r="G1258" s="383"/>
      <c r="H1258" s="383"/>
      <c r="I1258" s="383"/>
      <c r="J1258" s="383"/>
      <c r="K1258" s="410" t="s">
        <v>17260</v>
      </c>
      <c r="L1258" s="410"/>
      <c r="M1258" s="410" t="s">
        <v>17328</v>
      </c>
      <c r="N1258" s="410" t="s">
        <v>17459</v>
      </c>
      <c r="O1258" s="383"/>
      <c r="P1258" s="383"/>
      <c r="Q1258" s="410" t="s">
        <v>17460</v>
      </c>
      <c r="R1258" s="410" t="s">
        <v>17461</v>
      </c>
      <c r="S1258" s="383"/>
      <c r="T1258" s="383"/>
      <c r="U1258" s="410"/>
      <c r="V1258" s="410" t="s">
        <v>17462</v>
      </c>
      <c r="W1258" s="410"/>
      <c r="X1258" s="410"/>
      <c r="Y1258" s="411">
        <v>40234</v>
      </c>
      <c r="Z1258" s="410">
        <v>0</v>
      </c>
      <c r="AA1258" s="410">
        <v>0</v>
      </c>
      <c r="AB1258" s="383"/>
      <c r="AC1258" s="383"/>
      <c r="AD1258" s="383"/>
      <c r="AE1258" s="383"/>
      <c r="AF1258" s="410" t="s">
        <v>17464</v>
      </c>
      <c r="AG1258" s="410" t="s">
        <v>229</v>
      </c>
      <c r="AH1258" s="410">
        <v>0</v>
      </c>
      <c r="AI1258" s="410">
        <v>10.1</v>
      </c>
      <c r="AJ1258" s="410">
        <v>10.1</v>
      </c>
      <c r="AK1258" s="410">
        <v>9.1999999999999993</v>
      </c>
      <c r="AL1258" s="412">
        <v>0</v>
      </c>
      <c r="AM1258" s="127" t="s">
        <v>17433</v>
      </c>
      <c r="AN1258" s="383" t="s">
        <v>17434</v>
      </c>
      <c r="AO1258" s="383"/>
      <c r="AP1258" s="383"/>
      <c r="AQ1258" s="410" t="s">
        <v>17463</v>
      </c>
      <c r="AR1258" s="389"/>
    </row>
    <row r="1259" spans="1:44" ht="15.75" thickBot="1" x14ac:dyDescent="0.3">
      <c r="A1259" s="409" t="s">
        <v>17458</v>
      </c>
      <c r="B1259" s="410">
        <v>3775</v>
      </c>
      <c r="C1259" s="383"/>
      <c r="D1259" s="383"/>
      <c r="E1259" s="383"/>
      <c r="F1259" s="383"/>
      <c r="G1259" s="383"/>
      <c r="H1259" s="383"/>
      <c r="I1259" s="383"/>
      <c r="J1259" s="383"/>
      <c r="K1259" s="410" t="s">
        <v>17260</v>
      </c>
      <c r="L1259" s="410"/>
      <c r="M1259" s="410" t="s">
        <v>17328</v>
      </c>
      <c r="N1259" s="410" t="s">
        <v>17459</v>
      </c>
      <c r="O1259" s="383"/>
      <c r="P1259" s="383"/>
      <c r="Q1259" s="410" t="s">
        <v>17460</v>
      </c>
      <c r="R1259" s="410" t="s">
        <v>17461</v>
      </c>
      <c r="S1259" s="383"/>
      <c r="T1259" s="383"/>
      <c r="U1259" s="410"/>
      <c r="V1259" s="410" t="s">
        <v>17462</v>
      </c>
      <c r="W1259" s="410"/>
      <c r="X1259" s="410"/>
      <c r="Y1259" s="411">
        <v>40234</v>
      </c>
      <c r="Z1259" s="410">
        <v>0</v>
      </c>
      <c r="AA1259" s="410">
        <v>0</v>
      </c>
      <c r="AB1259" s="383"/>
      <c r="AC1259" s="383"/>
      <c r="AD1259" s="383"/>
      <c r="AE1259" s="383"/>
      <c r="AF1259" s="410" t="s">
        <v>17443</v>
      </c>
      <c r="AG1259" s="410" t="s">
        <v>229</v>
      </c>
      <c r="AH1259" s="410">
        <v>0</v>
      </c>
      <c r="AI1259" s="410">
        <v>8.1999999999999993</v>
      </c>
      <c r="AJ1259" s="410">
        <v>8.1999999999999993</v>
      </c>
      <c r="AK1259" s="410">
        <v>9.3000000000000007</v>
      </c>
      <c r="AL1259" s="412">
        <v>0</v>
      </c>
      <c r="AM1259" s="127" t="s">
        <v>17433</v>
      </c>
      <c r="AN1259" s="383" t="s">
        <v>17434</v>
      </c>
      <c r="AO1259" s="383"/>
      <c r="AP1259" s="383"/>
      <c r="AQ1259" s="410" t="s">
        <v>17463</v>
      </c>
      <c r="AR1259" s="389"/>
    </row>
    <row r="1260" spans="1:44" ht="15.75" thickBot="1" x14ac:dyDescent="0.3">
      <c r="A1260" s="409" t="s">
        <v>17458</v>
      </c>
      <c r="B1260" s="410">
        <v>3775</v>
      </c>
      <c r="C1260" s="383"/>
      <c r="D1260" s="383"/>
      <c r="E1260" s="383"/>
      <c r="F1260" s="383"/>
      <c r="G1260" s="383"/>
      <c r="H1260" s="383"/>
      <c r="I1260" s="383"/>
      <c r="J1260" s="383"/>
      <c r="K1260" s="410" t="s">
        <v>17260</v>
      </c>
      <c r="L1260" s="410"/>
      <c r="M1260" s="410" t="s">
        <v>17328</v>
      </c>
      <c r="N1260" s="410" t="s">
        <v>17459</v>
      </c>
      <c r="O1260" s="383"/>
      <c r="P1260" s="383"/>
      <c r="Q1260" s="410" t="s">
        <v>17460</v>
      </c>
      <c r="R1260" s="410" t="s">
        <v>17461</v>
      </c>
      <c r="S1260" s="383"/>
      <c r="T1260" s="383"/>
      <c r="U1260" s="410"/>
      <c r="V1260" s="410" t="s">
        <v>17462</v>
      </c>
      <c r="W1260" s="410"/>
      <c r="X1260" s="410"/>
      <c r="Y1260" s="411">
        <v>40234</v>
      </c>
      <c r="Z1260" s="410">
        <v>0</v>
      </c>
      <c r="AA1260" s="410">
        <v>0</v>
      </c>
      <c r="AB1260" s="383"/>
      <c r="AC1260" s="383"/>
      <c r="AD1260" s="383"/>
      <c r="AE1260" s="383"/>
      <c r="AF1260" s="410" t="s">
        <v>17443</v>
      </c>
      <c r="AG1260" s="410" t="s">
        <v>229</v>
      </c>
      <c r="AH1260" s="410">
        <v>0</v>
      </c>
      <c r="AI1260" s="410">
        <v>8.6999999999999993</v>
      </c>
      <c r="AJ1260" s="410">
        <v>8.6999999999999993</v>
      </c>
      <c r="AK1260" s="410">
        <v>9.3000000000000007</v>
      </c>
      <c r="AL1260" s="412">
        <v>0</v>
      </c>
      <c r="AM1260" s="127" t="s">
        <v>17433</v>
      </c>
      <c r="AN1260" s="383" t="s">
        <v>17434</v>
      </c>
      <c r="AO1260" s="383"/>
      <c r="AP1260" s="383"/>
      <c r="AQ1260" s="410" t="s">
        <v>17463</v>
      </c>
      <c r="AR1260" s="389"/>
    </row>
    <row r="1261" spans="1:44" ht="15.75" thickBot="1" x14ac:dyDescent="0.3">
      <c r="A1261" s="409" t="s">
        <v>17458</v>
      </c>
      <c r="B1261" s="410">
        <v>3775</v>
      </c>
      <c r="C1261" s="383"/>
      <c r="D1261" s="383"/>
      <c r="E1261" s="383"/>
      <c r="F1261" s="383"/>
      <c r="G1261" s="383"/>
      <c r="H1261" s="383"/>
      <c r="I1261" s="383"/>
      <c r="J1261" s="383"/>
      <c r="K1261" s="410" t="s">
        <v>17260</v>
      </c>
      <c r="L1261" s="410"/>
      <c r="M1261" s="410" t="s">
        <v>17328</v>
      </c>
      <c r="N1261" s="410" t="s">
        <v>17459</v>
      </c>
      <c r="O1261" s="383"/>
      <c r="P1261" s="383"/>
      <c r="Q1261" s="410" t="s">
        <v>17460</v>
      </c>
      <c r="R1261" s="410" t="s">
        <v>17461</v>
      </c>
      <c r="S1261" s="383"/>
      <c r="T1261" s="383"/>
      <c r="U1261" s="410"/>
      <c r="V1261" s="410" t="s">
        <v>17462</v>
      </c>
      <c r="W1261" s="410"/>
      <c r="X1261" s="410"/>
      <c r="Y1261" s="411">
        <v>40234</v>
      </c>
      <c r="Z1261" s="410">
        <v>0</v>
      </c>
      <c r="AA1261" s="410">
        <v>0</v>
      </c>
      <c r="AB1261" s="383"/>
      <c r="AC1261" s="383"/>
      <c r="AD1261" s="383"/>
      <c r="AE1261" s="383"/>
      <c r="AF1261" s="410" t="s">
        <v>17443</v>
      </c>
      <c r="AG1261" s="410" t="s">
        <v>229</v>
      </c>
      <c r="AH1261" s="410">
        <v>0</v>
      </c>
      <c r="AI1261" s="410">
        <v>9</v>
      </c>
      <c r="AJ1261" s="410">
        <v>9</v>
      </c>
      <c r="AK1261" s="410">
        <v>9.3000000000000007</v>
      </c>
      <c r="AL1261" s="412">
        <v>0</v>
      </c>
      <c r="AM1261" s="127" t="s">
        <v>17433</v>
      </c>
      <c r="AN1261" s="383" t="s">
        <v>17434</v>
      </c>
      <c r="AO1261" s="383"/>
      <c r="AP1261" s="383"/>
      <c r="AQ1261" s="410" t="s">
        <v>17463</v>
      </c>
      <c r="AR1261" s="389"/>
    </row>
    <row r="1262" spans="1:44" ht="15.75" thickBot="1" x14ac:dyDescent="0.3">
      <c r="A1262" s="409" t="s">
        <v>17458</v>
      </c>
      <c r="B1262" s="410">
        <v>3775</v>
      </c>
      <c r="C1262" s="383"/>
      <c r="D1262" s="383"/>
      <c r="E1262" s="383"/>
      <c r="F1262" s="383"/>
      <c r="G1262" s="383"/>
      <c r="H1262" s="383"/>
      <c r="I1262" s="383"/>
      <c r="J1262" s="383"/>
      <c r="K1262" s="410" t="s">
        <v>17260</v>
      </c>
      <c r="L1262" s="410"/>
      <c r="M1262" s="410" t="s">
        <v>17328</v>
      </c>
      <c r="N1262" s="410" t="s">
        <v>17459</v>
      </c>
      <c r="O1262" s="383"/>
      <c r="P1262" s="383"/>
      <c r="Q1262" s="410" t="s">
        <v>17460</v>
      </c>
      <c r="R1262" s="410" t="s">
        <v>17461</v>
      </c>
      <c r="S1262" s="383"/>
      <c r="T1262" s="383"/>
      <c r="U1262" s="410"/>
      <c r="V1262" s="410" t="s">
        <v>17462</v>
      </c>
      <c r="W1262" s="410"/>
      <c r="X1262" s="410"/>
      <c r="Y1262" s="411">
        <v>40234</v>
      </c>
      <c r="Z1262" s="410">
        <v>0</v>
      </c>
      <c r="AA1262" s="410">
        <v>0</v>
      </c>
      <c r="AB1262" s="383"/>
      <c r="AC1262" s="383"/>
      <c r="AD1262" s="383"/>
      <c r="AE1262" s="383"/>
      <c r="AF1262" s="410" t="s">
        <v>17443</v>
      </c>
      <c r="AG1262" s="410" t="s">
        <v>229</v>
      </c>
      <c r="AH1262" s="410">
        <v>0</v>
      </c>
      <c r="AI1262" s="410">
        <v>9.5</v>
      </c>
      <c r="AJ1262" s="410">
        <v>9.5</v>
      </c>
      <c r="AK1262" s="410">
        <v>9.3000000000000007</v>
      </c>
      <c r="AL1262" s="412">
        <v>0</v>
      </c>
      <c r="AM1262" s="127" t="s">
        <v>17433</v>
      </c>
      <c r="AN1262" s="383" t="s">
        <v>17434</v>
      </c>
      <c r="AO1262" s="383"/>
      <c r="AP1262" s="383"/>
      <c r="AQ1262" s="410" t="s">
        <v>17463</v>
      </c>
      <c r="AR1262" s="389"/>
    </row>
    <row r="1263" spans="1:44" ht="15.75" thickBot="1" x14ac:dyDescent="0.3">
      <c r="A1263" s="409" t="s">
        <v>17458</v>
      </c>
      <c r="B1263" s="410">
        <v>3775</v>
      </c>
      <c r="C1263" s="383"/>
      <c r="D1263" s="383"/>
      <c r="E1263" s="383"/>
      <c r="F1263" s="383"/>
      <c r="G1263" s="383"/>
      <c r="H1263" s="383"/>
      <c r="I1263" s="383"/>
      <c r="J1263" s="383"/>
      <c r="K1263" s="410" t="s">
        <v>17260</v>
      </c>
      <c r="L1263" s="410"/>
      <c r="M1263" s="410" t="s">
        <v>17328</v>
      </c>
      <c r="N1263" s="410" t="s">
        <v>17459</v>
      </c>
      <c r="O1263" s="383"/>
      <c r="P1263" s="383"/>
      <c r="Q1263" s="410" t="s">
        <v>17460</v>
      </c>
      <c r="R1263" s="410" t="s">
        <v>17461</v>
      </c>
      <c r="S1263" s="383"/>
      <c r="T1263" s="383"/>
      <c r="U1263" s="410"/>
      <c r="V1263" s="410" t="s">
        <v>17462</v>
      </c>
      <c r="W1263" s="410"/>
      <c r="X1263" s="410"/>
      <c r="Y1263" s="411">
        <v>40234</v>
      </c>
      <c r="Z1263" s="410">
        <v>0</v>
      </c>
      <c r="AA1263" s="410">
        <v>0</v>
      </c>
      <c r="AB1263" s="383"/>
      <c r="AC1263" s="383"/>
      <c r="AD1263" s="383"/>
      <c r="AE1263" s="383"/>
      <c r="AF1263" s="410" t="s">
        <v>17443</v>
      </c>
      <c r="AG1263" s="410" t="s">
        <v>229</v>
      </c>
      <c r="AH1263" s="410">
        <v>0</v>
      </c>
      <c r="AI1263" s="410">
        <v>11.4</v>
      </c>
      <c r="AJ1263" s="410">
        <v>11.4</v>
      </c>
      <c r="AK1263" s="410">
        <v>9.3000000000000007</v>
      </c>
      <c r="AL1263" s="412">
        <v>0</v>
      </c>
      <c r="AM1263" s="127" t="s">
        <v>17433</v>
      </c>
      <c r="AN1263" s="383" t="s">
        <v>17434</v>
      </c>
      <c r="AO1263" s="383"/>
      <c r="AP1263" s="383"/>
      <c r="AQ1263" s="410" t="s">
        <v>17463</v>
      </c>
      <c r="AR1263" s="389"/>
    </row>
    <row r="1264" spans="1:44" ht="15.75" thickBot="1" x14ac:dyDescent="0.3">
      <c r="A1264" s="409" t="s">
        <v>17458</v>
      </c>
      <c r="B1264" s="410">
        <v>3775</v>
      </c>
      <c r="C1264" s="383"/>
      <c r="D1264" s="383"/>
      <c r="E1264" s="383"/>
      <c r="F1264" s="383"/>
      <c r="G1264" s="383"/>
      <c r="H1264" s="383"/>
      <c r="I1264" s="383"/>
      <c r="J1264" s="383"/>
      <c r="K1264" s="410" t="s">
        <v>17260</v>
      </c>
      <c r="L1264" s="410"/>
      <c r="M1264" s="410" t="s">
        <v>17328</v>
      </c>
      <c r="N1264" s="410" t="s">
        <v>17459</v>
      </c>
      <c r="O1264" s="383"/>
      <c r="P1264" s="383"/>
      <c r="Q1264" s="410" t="s">
        <v>17460</v>
      </c>
      <c r="R1264" s="410" t="s">
        <v>17461</v>
      </c>
      <c r="S1264" s="383"/>
      <c r="T1264" s="383"/>
      <c r="U1264" s="410"/>
      <c r="V1264" s="410" t="s">
        <v>17462</v>
      </c>
      <c r="W1264" s="410"/>
      <c r="X1264" s="410"/>
      <c r="Y1264" s="411">
        <v>40234</v>
      </c>
      <c r="Z1264" s="410">
        <v>0</v>
      </c>
      <c r="AA1264" s="410">
        <v>0</v>
      </c>
      <c r="AB1264" s="383"/>
      <c r="AC1264" s="383"/>
      <c r="AD1264" s="383"/>
      <c r="AE1264" s="383"/>
      <c r="AF1264" s="410" t="s">
        <v>17443</v>
      </c>
      <c r="AG1264" s="410" t="s">
        <v>229</v>
      </c>
      <c r="AH1264" s="410">
        <v>0.1</v>
      </c>
      <c r="AI1264" s="410">
        <v>3.4</v>
      </c>
      <c r="AJ1264" s="410">
        <v>3.5</v>
      </c>
      <c r="AK1264" s="410">
        <v>15</v>
      </c>
      <c r="AL1264" s="412">
        <v>2.8571428571428598E-2</v>
      </c>
      <c r="AM1264" s="127" t="s">
        <v>17433</v>
      </c>
      <c r="AN1264" s="383" t="s">
        <v>17434</v>
      </c>
      <c r="AO1264" s="383"/>
      <c r="AP1264" s="383"/>
      <c r="AQ1264" s="410" t="s">
        <v>17463</v>
      </c>
      <c r="AR1264" s="389"/>
    </row>
    <row r="1265" spans="1:44" ht="15.75" thickBot="1" x14ac:dyDescent="0.3">
      <c r="A1265" s="409" t="s">
        <v>17458</v>
      </c>
      <c r="B1265" s="410">
        <v>3775</v>
      </c>
      <c r="C1265" s="383"/>
      <c r="D1265" s="383"/>
      <c r="E1265" s="383"/>
      <c r="F1265" s="383"/>
      <c r="G1265" s="383"/>
      <c r="H1265" s="383"/>
      <c r="I1265" s="383"/>
      <c r="J1265" s="383"/>
      <c r="K1265" s="410" t="s">
        <v>17260</v>
      </c>
      <c r="L1265" s="410"/>
      <c r="M1265" s="410" t="s">
        <v>17328</v>
      </c>
      <c r="N1265" s="410" t="s">
        <v>17459</v>
      </c>
      <c r="O1265" s="383"/>
      <c r="P1265" s="383"/>
      <c r="Q1265" s="410" t="s">
        <v>17460</v>
      </c>
      <c r="R1265" s="410" t="s">
        <v>17461</v>
      </c>
      <c r="S1265" s="383"/>
      <c r="T1265" s="383"/>
      <c r="U1265" s="410"/>
      <c r="V1265" s="410" t="s">
        <v>17462</v>
      </c>
      <c r="W1265" s="410"/>
      <c r="X1265" s="410"/>
      <c r="Y1265" s="411">
        <v>40234</v>
      </c>
      <c r="Z1265" s="410">
        <v>0</v>
      </c>
      <c r="AA1265" s="410">
        <v>0</v>
      </c>
      <c r="AB1265" s="383"/>
      <c r="AC1265" s="383"/>
      <c r="AD1265" s="383"/>
      <c r="AE1265" s="383"/>
      <c r="AF1265" s="410" t="s">
        <v>17464</v>
      </c>
      <c r="AG1265" s="410" t="s">
        <v>229</v>
      </c>
      <c r="AH1265" s="410">
        <v>0</v>
      </c>
      <c r="AI1265" s="410">
        <v>4.2</v>
      </c>
      <c r="AJ1265" s="410">
        <v>4.2</v>
      </c>
      <c r="AK1265" s="410">
        <v>15</v>
      </c>
      <c r="AL1265" s="412">
        <v>0</v>
      </c>
      <c r="AM1265" s="127" t="s">
        <v>17433</v>
      </c>
      <c r="AN1265" s="383" t="s">
        <v>17434</v>
      </c>
      <c r="AO1265" s="383"/>
      <c r="AP1265" s="383"/>
      <c r="AQ1265" s="410" t="s">
        <v>17463</v>
      </c>
      <c r="AR1265" s="389"/>
    </row>
    <row r="1266" spans="1:44" ht="15.75" thickBot="1" x14ac:dyDescent="0.3">
      <c r="A1266" s="409" t="s">
        <v>17458</v>
      </c>
      <c r="B1266" s="410">
        <v>3775</v>
      </c>
      <c r="C1266" s="383"/>
      <c r="D1266" s="383"/>
      <c r="E1266" s="383"/>
      <c r="F1266" s="383"/>
      <c r="G1266" s="383"/>
      <c r="H1266" s="383"/>
      <c r="I1266" s="383"/>
      <c r="J1266" s="383"/>
      <c r="K1266" s="410" t="s">
        <v>17260</v>
      </c>
      <c r="L1266" s="410"/>
      <c r="M1266" s="410" t="s">
        <v>17328</v>
      </c>
      <c r="N1266" s="410" t="s">
        <v>17459</v>
      </c>
      <c r="O1266" s="383"/>
      <c r="P1266" s="383"/>
      <c r="Q1266" s="410" t="s">
        <v>17460</v>
      </c>
      <c r="R1266" s="410" t="s">
        <v>17461</v>
      </c>
      <c r="S1266" s="383"/>
      <c r="T1266" s="383"/>
      <c r="U1266" s="410"/>
      <c r="V1266" s="410" t="s">
        <v>17462</v>
      </c>
      <c r="W1266" s="410"/>
      <c r="X1266" s="410"/>
      <c r="Y1266" s="411">
        <v>40234</v>
      </c>
      <c r="Z1266" s="410">
        <v>0</v>
      </c>
      <c r="AA1266" s="410">
        <v>0</v>
      </c>
      <c r="AB1266" s="383"/>
      <c r="AC1266" s="383"/>
      <c r="AD1266" s="383"/>
      <c r="AE1266" s="383"/>
      <c r="AF1266" s="410" t="s">
        <v>17443</v>
      </c>
      <c r="AG1266" s="410" t="s">
        <v>229</v>
      </c>
      <c r="AH1266" s="410">
        <v>0</v>
      </c>
      <c r="AI1266" s="410">
        <v>4.4000000000000004</v>
      </c>
      <c r="AJ1266" s="410">
        <v>4.4000000000000004</v>
      </c>
      <c r="AK1266" s="410">
        <v>15</v>
      </c>
      <c r="AL1266" s="412">
        <v>0</v>
      </c>
      <c r="AM1266" s="127" t="s">
        <v>17433</v>
      </c>
      <c r="AN1266" s="383" t="s">
        <v>17434</v>
      </c>
      <c r="AO1266" s="383"/>
      <c r="AP1266" s="383"/>
      <c r="AQ1266" s="410" t="s">
        <v>17463</v>
      </c>
      <c r="AR1266" s="389"/>
    </row>
    <row r="1267" spans="1:44" ht="15.75" thickBot="1" x14ac:dyDescent="0.3">
      <c r="A1267" s="409" t="s">
        <v>17458</v>
      </c>
      <c r="B1267" s="410">
        <v>3775</v>
      </c>
      <c r="C1267" s="383"/>
      <c r="D1267" s="383"/>
      <c r="E1267" s="383"/>
      <c r="F1267" s="383"/>
      <c r="G1267" s="383"/>
      <c r="H1267" s="383"/>
      <c r="I1267" s="383"/>
      <c r="J1267" s="383"/>
      <c r="K1267" s="410" t="s">
        <v>17260</v>
      </c>
      <c r="L1267" s="410"/>
      <c r="M1267" s="410" t="s">
        <v>17328</v>
      </c>
      <c r="N1267" s="410" t="s">
        <v>17459</v>
      </c>
      <c r="O1267" s="383"/>
      <c r="P1267" s="383"/>
      <c r="Q1267" s="410" t="s">
        <v>17460</v>
      </c>
      <c r="R1267" s="410" t="s">
        <v>17461</v>
      </c>
      <c r="S1267" s="383"/>
      <c r="T1267" s="383"/>
      <c r="U1267" s="410"/>
      <c r="V1267" s="410" t="s">
        <v>17462</v>
      </c>
      <c r="W1267" s="410"/>
      <c r="X1267" s="410"/>
      <c r="Y1267" s="411">
        <v>40234</v>
      </c>
      <c r="Z1267" s="410">
        <v>0</v>
      </c>
      <c r="AA1267" s="410">
        <v>0</v>
      </c>
      <c r="AB1267" s="383"/>
      <c r="AC1267" s="383"/>
      <c r="AD1267" s="383"/>
      <c r="AE1267" s="383"/>
      <c r="AF1267" s="410" t="s">
        <v>17443</v>
      </c>
      <c r="AG1267" s="410" t="s">
        <v>229</v>
      </c>
      <c r="AH1267" s="410">
        <v>0</v>
      </c>
      <c r="AI1267" s="410">
        <v>4.7</v>
      </c>
      <c r="AJ1267" s="410">
        <v>4.7</v>
      </c>
      <c r="AK1267" s="410">
        <v>15</v>
      </c>
      <c r="AL1267" s="412">
        <v>0</v>
      </c>
      <c r="AM1267" s="127" t="s">
        <v>17433</v>
      </c>
      <c r="AN1267" s="383" t="s">
        <v>17434</v>
      </c>
      <c r="AO1267" s="383"/>
      <c r="AP1267" s="383"/>
      <c r="AQ1267" s="410" t="s">
        <v>17463</v>
      </c>
      <c r="AR1267" s="389"/>
    </row>
    <row r="1268" spans="1:44" ht="15.75" thickBot="1" x14ac:dyDescent="0.3">
      <c r="A1268" s="409" t="s">
        <v>17458</v>
      </c>
      <c r="B1268" s="410">
        <v>3775</v>
      </c>
      <c r="C1268" s="383"/>
      <c r="D1268" s="383"/>
      <c r="E1268" s="383"/>
      <c r="F1268" s="383"/>
      <c r="G1268" s="383"/>
      <c r="H1268" s="383"/>
      <c r="I1268" s="383"/>
      <c r="J1268" s="383"/>
      <c r="K1268" s="410" t="s">
        <v>17260</v>
      </c>
      <c r="L1268" s="410"/>
      <c r="M1268" s="410" t="s">
        <v>17328</v>
      </c>
      <c r="N1268" s="410" t="s">
        <v>17459</v>
      </c>
      <c r="O1268" s="383"/>
      <c r="P1268" s="383"/>
      <c r="Q1268" s="410" t="s">
        <v>17460</v>
      </c>
      <c r="R1268" s="410" t="s">
        <v>17461</v>
      </c>
      <c r="S1268" s="383"/>
      <c r="T1268" s="383"/>
      <c r="U1268" s="410"/>
      <c r="V1268" s="410" t="s">
        <v>17462</v>
      </c>
      <c r="W1268" s="410"/>
      <c r="X1268" s="410"/>
      <c r="Y1268" s="411">
        <v>40234</v>
      </c>
      <c r="Z1268" s="410">
        <v>0</v>
      </c>
      <c r="AA1268" s="410">
        <v>0</v>
      </c>
      <c r="AB1268" s="383"/>
      <c r="AC1268" s="383"/>
      <c r="AD1268" s="383"/>
      <c r="AE1268" s="383"/>
      <c r="AF1268" s="410" t="s">
        <v>17464</v>
      </c>
      <c r="AG1268" s="410" t="s">
        <v>229</v>
      </c>
      <c r="AH1268" s="410">
        <v>0</v>
      </c>
      <c r="AI1268" s="410">
        <v>5</v>
      </c>
      <c r="AJ1268" s="410">
        <v>5</v>
      </c>
      <c r="AK1268" s="410">
        <v>15</v>
      </c>
      <c r="AL1268" s="412">
        <v>0</v>
      </c>
      <c r="AM1268" s="127" t="s">
        <v>17433</v>
      </c>
      <c r="AN1268" s="383" t="s">
        <v>17434</v>
      </c>
      <c r="AO1268" s="383"/>
      <c r="AP1268" s="383"/>
      <c r="AQ1268" s="410" t="s">
        <v>17463</v>
      </c>
      <c r="AR1268" s="389"/>
    </row>
    <row r="1269" spans="1:44" ht="15.75" thickBot="1" x14ac:dyDescent="0.3">
      <c r="A1269" s="409" t="s">
        <v>17458</v>
      </c>
      <c r="B1269" s="410">
        <v>3775</v>
      </c>
      <c r="C1269" s="383"/>
      <c r="D1269" s="383"/>
      <c r="E1269" s="383"/>
      <c r="F1269" s="383"/>
      <c r="G1269" s="383"/>
      <c r="H1269" s="383"/>
      <c r="I1269" s="383"/>
      <c r="J1269" s="383"/>
      <c r="K1269" s="410" t="s">
        <v>17260</v>
      </c>
      <c r="L1269" s="410"/>
      <c r="M1269" s="410" t="s">
        <v>17328</v>
      </c>
      <c r="N1269" s="410" t="s">
        <v>17459</v>
      </c>
      <c r="O1269" s="383"/>
      <c r="P1269" s="383"/>
      <c r="Q1269" s="410" t="s">
        <v>17460</v>
      </c>
      <c r="R1269" s="410" t="s">
        <v>17461</v>
      </c>
      <c r="S1269" s="383"/>
      <c r="T1269" s="383"/>
      <c r="U1269" s="410"/>
      <c r="V1269" s="410" t="s">
        <v>17462</v>
      </c>
      <c r="W1269" s="410"/>
      <c r="X1269" s="410"/>
      <c r="Y1269" s="411">
        <v>40234</v>
      </c>
      <c r="Z1269" s="410">
        <v>0</v>
      </c>
      <c r="AA1269" s="410">
        <v>0</v>
      </c>
      <c r="AB1269" s="383"/>
      <c r="AC1269" s="383"/>
      <c r="AD1269" s="383"/>
      <c r="AE1269" s="383"/>
      <c r="AF1269" s="410" t="s">
        <v>17443</v>
      </c>
      <c r="AG1269" s="410" t="s">
        <v>229</v>
      </c>
      <c r="AH1269" s="410">
        <v>0</v>
      </c>
      <c r="AI1269" s="410">
        <v>5.0999999999999996</v>
      </c>
      <c r="AJ1269" s="410">
        <v>5.0999999999999996</v>
      </c>
      <c r="AK1269" s="410">
        <v>15</v>
      </c>
      <c r="AL1269" s="412">
        <v>0</v>
      </c>
      <c r="AM1269" s="127" t="s">
        <v>17433</v>
      </c>
      <c r="AN1269" s="383" t="s">
        <v>17434</v>
      </c>
      <c r="AO1269" s="383"/>
      <c r="AP1269" s="383"/>
      <c r="AQ1269" s="410" t="s">
        <v>17463</v>
      </c>
      <c r="AR1269" s="389"/>
    </row>
    <row r="1270" spans="1:44" ht="15.75" thickBot="1" x14ac:dyDescent="0.3">
      <c r="A1270" s="409" t="s">
        <v>17458</v>
      </c>
      <c r="B1270" s="410">
        <v>3775</v>
      </c>
      <c r="C1270" s="383"/>
      <c r="D1270" s="383"/>
      <c r="E1270" s="383"/>
      <c r="F1270" s="383"/>
      <c r="G1270" s="383"/>
      <c r="H1270" s="383"/>
      <c r="I1270" s="383"/>
      <c r="J1270" s="383"/>
      <c r="K1270" s="410" t="s">
        <v>17260</v>
      </c>
      <c r="L1270" s="410"/>
      <c r="M1270" s="410" t="s">
        <v>17328</v>
      </c>
      <c r="N1270" s="410" t="s">
        <v>17459</v>
      </c>
      <c r="O1270" s="383"/>
      <c r="P1270" s="383"/>
      <c r="Q1270" s="410" t="s">
        <v>17460</v>
      </c>
      <c r="R1270" s="410" t="s">
        <v>17461</v>
      </c>
      <c r="S1270" s="383"/>
      <c r="T1270" s="383"/>
      <c r="U1270" s="410"/>
      <c r="V1270" s="410" t="s">
        <v>17462</v>
      </c>
      <c r="W1270" s="410"/>
      <c r="X1270" s="410"/>
      <c r="Y1270" s="411">
        <v>40234</v>
      </c>
      <c r="Z1270" s="410">
        <v>0</v>
      </c>
      <c r="AA1270" s="410">
        <v>0</v>
      </c>
      <c r="AB1270" s="383"/>
      <c r="AC1270" s="383"/>
      <c r="AD1270" s="383"/>
      <c r="AE1270" s="383"/>
      <c r="AF1270" s="410" t="s">
        <v>17443</v>
      </c>
      <c r="AG1270" s="410" t="s">
        <v>229</v>
      </c>
      <c r="AH1270" s="410">
        <v>0</v>
      </c>
      <c r="AI1270" s="410">
        <v>6.1</v>
      </c>
      <c r="AJ1270" s="410">
        <v>6.1</v>
      </c>
      <c r="AK1270" s="410">
        <v>15</v>
      </c>
      <c r="AL1270" s="412">
        <v>0</v>
      </c>
      <c r="AM1270" s="127" t="s">
        <v>17433</v>
      </c>
      <c r="AN1270" s="383" t="s">
        <v>17434</v>
      </c>
      <c r="AO1270" s="383"/>
      <c r="AP1270" s="383"/>
      <c r="AQ1270" s="410" t="s">
        <v>17463</v>
      </c>
      <c r="AR1270" s="389"/>
    </row>
    <row r="1271" spans="1:44" ht="15.75" thickBot="1" x14ac:dyDescent="0.3">
      <c r="A1271" s="409" t="s">
        <v>17458</v>
      </c>
      <c r="B1271" s="410">
        <v>3775</v>
      </c>
      <c r="C1271" s="383"/>
      <c r="D1271" s="383"/>
      <c r="E1271" s="383"/>
      <c r="F1271" s="383"/>
      <c r="G1271" s="383"/>
      <c r="H1271" s="383"/>
      <c r="I1271" s="383"/>
      <c r="J1271" s="383"/>
      <c r="K1271" s="410" t="s">
        <v>17260</v>
      </c>
      <c r="L1271" s="410"/>
      <c r="M1271" s="410" t="s">
        <v>17328</v>
      </c>
      <c r="N1271" s="410" t="s">
        <v>17459</v>
      </c>
      <c r="O1271" s="383"/>
      <c r="P1271" s="383"/>
      <c r="Q1271" s="410" t="s">
        <v>17460</v>
      </c>
      <c r="R1271" s="410" t="s">
        <v>17461</v>
      </c>
      <c r="S1271" s="383"/>
      <c r="T1271" s="383"/>
      <c r="U1271" s="410"/>
      <c r="V1271" s="410" t="s">
        <v>17462</v>
      </c>
      <c r="W1271" s="410"/>
      <c r="X1271" s="410"/>
      <c r="Y1271" s="411">
        <v>40234</v>
      </c>
      <c r="Z1271" s="410">
        <v>0</v>
      </c>
      <c r="AA1271" s="410">
        <v>0</v>
      </c>
      <c r="AB1271" s="383"/>
      <c r="AC1271" s="383"/>
      <c r="AD1271" s="383"/>
      <c r="AE1271" s="383"/>
      <c r="AF1271" s="410" t="s">
        <v>17443</v>
      </c>
      <c r="AG1271" s="410" t="s">
        <v>229</v>
      </c>
      <c r="AH1271" s="410">
        <v>0</v>
      </c>
      <c r="AI1271" s="410">
        <v>9.1</v>
      </c>
      <c r="AJ1271" s="410">
        <v>9.1</v>
      </c>
      <c r="AK1271" s="410">
        <v>15</v>
      </c>
      <c r="AL1271" s="412">
        <v>0</v>
      </c>
      <c r="AM1271" s="127" t="s">
        <v>17433</v>
      </c>
      <c r="AN1271" s="383" t="s">
        <v>17434</v>
      </c>
      <c r="AO1271" s="383"/>
      <c r="AP1271" s="383"/>
      <c r="AQ1271" s="410" t="s">
        <v>17463</v>
      </c>
      <c r="AR1271" s="389"/>
    </row>
    <row r="1272" spans="1:44" ht="15.75" thickBot="1" x14ac:dyDescent="0.3">
      <c r="A1272" s="409" t="s">
        <v>17458</v>
      </c>
      <c r="B1272" s="410">
        <v>3775</v>
      </c>
      <c r="C1272" s="383"/>
      <c r="D1272" s="383"/>
      <c r="E1272" s="383"/>
      <c r="F1272" s="383"/>
      <c r="G1272" s="383"/>
      <c r="H1272" s="383"/>
      <c r="I1272" s="383"/>
      <c r="J1272" s="383"/>
      <c r="K1272" s="410" t="s">
        <v>17260</v>
      </c>
      <c r="L1272" s="410"/>
      <c r="M1272" s="410" t="s">
        <v>17328</v>
      </c>
      <c r="N1272" s="410" t="s">
        <v>17459</v>
      </c>
      <c r="O1272" s="383"/>
      <c r="P1272" s="383"/>
      <c r="Q1272" s="410" t="s">
        <v>17460</v>
      </c>
      <c r="R1272" s="410" t="s">
        <v>17461</v>
      </c>
      <c r="S1272" s="383"/>
      <c r="T1272" s="383"/>
      <c r="U1272" s="410"/>
      <c r="V1272" s="410" t="s">
        <v>17462</v>
      </c>
      <c r="W1272" s="410"/>
      <c r="X1272" s="410"/>
      <c r="Y1272" s="411">
        <v>40234</v>
      </c>
      <c r="Z1272" s="410">
        <v>0</v>
      </c>
      <c r="AA1272" s="410">
        <v>0</v>
      </c>
      <c r="AB1272" s="383"/>
      <c r="AC1272" s="383"/>
      <c r="AD1272" s="383"/>
      <c r="AE1272" s="383"/>
      <c r="AF1272" s="410" t="s">
        <v>17443</v>
      </c>
      <c r="AG1272" s="410" t="s">
        <v>229</v>
      </c>
      <c r="AH1272" s="410">
        <v>0.1</v>
      </c>
      <c r="AI1272" s="410">
        <v>10.3</v>
      </c>
      <c r="AJ1272" s="410">
        <v>10.4</v>
      </c>
      <c r="AK1272" s="410">
        <v>15</v>
      </c>
      <c r="AL1272" s="412">
        <v>9.6153846153846194E-3</v>
      </c>
      <c r="AM1272" s="127" t="s">
        <v>17433</v>
      </c>
      <c r="AN1272" s="383" t="s">
        <v>17434</v>
      </c>
      <c r="AO1272" s="383"/>
      <c r="AP1272" s="383"/>
      <c r="AQ1272" s="410" t="s">
        <v>17463</v>
      </c>
      <c r="AR1272" s="389"/>
    </row>
    <row r="1273" spans="1:44" ht="15.75" thickBot="1" x14ac:dyDescent="0.3">
      <c r="A1273" s="409" t="s">
        <v>17458</v>
      </c>
      <c r="B1273" s="410">
        <v>3775</v>
      </c>
      <c r="C1273" s="383"/>
      <c r="D1273" s="383"/>
      <c r="E1273" s="383"/>
      <c r="F1273" s="383"/>
      <c r="G1273" s="383"/>
      <c r="H1273" s="383"/>
      <c r="I1273" s="383"/>
      <c r="J1273" s="383"/>
      <c r="K1273" s="410" t="s">
        <v>17260</v>
      </c>
      <c r="L1273" s="410"/>
      <c r="M1273" s="410" t="s">
        <v>17328</v>
      </c>
      <c r="N1273" s="410" t="s">
        <v>17459</v>
      </c>
      <c r="O1273" s="383"/>
      <c r="P1273" s="383"/>
      <c r="Q1273" s="410" t="s">
        <v>17460</v>
      </c>
      <c r="R1273" s="410" t="s">
        <v>17461</v>
      </c>
      <c r="S1273" s="383"/>
      <c r="T1273" s="383"/>
      <c r="U1273" s="410"/>
      <c r="V1273" s="410" t="s">
        <v>17462</v>
      </c>
      <c r="W1273" s="410"/>
      <c r="X1273" s="410"/>
      <c r="Y1273" s="411">
        <v>40235</v>
      </c>
      <c r="Z1273" s="410">
        <v>0</v>
      </c>
      <c r="AA1273" s="410">
        <v>0</v>
      </c>
      <c r="AB1273" s="383"/>
      <c r="AC1273" s="383"/>
      <c r="AD1273" s="383"/>
      <c r="AE1273" s="383"/>
      <c r="AF1273" s="410" t="s">
        <v>17443</v>
      </c>
      <c r="AG1273" s="410" t="s">
        <v>229</v>
      </c>
      <c r="AH1273" s="410">
        <v>0.1</v>
      </c>
      <c r="AI1273" s="410">
        <v>8.1</v>
      </c>
      <c r="AJ1273" s="410">
        <v>8.1999999999999993</v>
      </c>
      <c r="AK1273" s="410">
        <v>9.1999999999999993</v>
      </c>
      <c r="AL1273" s="412">
        <v>1.21951219512195E-2</v>
      </c>
      <c r="AM1273" s="127" t="s">
        <v>17433</v>
      </c>
      <c r="AN1273" s="383" t="s">
        <v>17434</v>
      </c>
      <c r="AO1273" s="383"/>
      <c r="AP1273" s="383"/>
      <c r="AQ1273" s="410" t="s">
        <v>17463</v>
      </c>
      <c r="AR1273" s="389"/>
    </row>
    <row r="1274" spans="1:44" ht="15.75" thickBot="1" x14ac:dyDescent="0.3">
      <c r="A1274" s="409" t="s">
        <v>17458</v>
      </c>
      <c r="B1274" s="410">
        <v>3775</v>
      </c>
      <c r="C1274" s="383"/>
      <c r="D1274" s="383"/>
      <c r="E1274" s="383"/>
      <c r="F1274" s="383"/>
      <c r="G1274" s="383"/>
      <c r="H1274" s="383"/>
      <c r="I1274" s="383"/>
      <c r="J1274" s="383"/>
      <c r="K1274" s="410" t="s">
        <v>17260</v>
      </c>
      <c r="L1274" s="410"/>
      <c r="M1274" s="410" t="s">
        <v>17328</v>
      </c>
      <c r="N1274" s="410" t="s">
        <v>17459</v>
      </c>
      <c r="O1274" s="383"/>
      <c r="P1274" s="383"/>
      <c r="Q1274" s="410" t="s">
        <v>17460</v>
      </c>
      <c r="R1274" s="410" t="s">
        <v>17461</v>
      </c>
      <c r="S1274" s="383"/>
      <c r="T1274" s="383"/>
      <c r="U1274" s="410"/>
      <c r="V1274" s="410" t="s">
        <v>17462</v>
      </c>
      <c r="W1274" s="410"/>
      <c r="X1274" s="410"/>
      <c r="Y1274" s="411">
        <v>40235</v>
      </c>
      <c r="Z1274" s="410">
        <v>0</v>
      </c>
      <c r="AA1274" s="410">
        <v>0</v>
      </c>
      <c r="AB1274" s="383"/>
      <c r="AC1274" s="383"/>
      <c r="AD1274" s="383"/>
      <c r="AE1274" s="383"/>
      <c r="AF1274" s="410" t="s">
        <v>17443</v>
      </c>
      <c r="AG1274" s="410" t="s">
        <v>229</v>
      </c>
      <c r="AH1274" s="410">
        <v>0.2</v>
      </c>
      <c r="AI1274" s="410">
        <v>8.6</v>
      </c>
      <c r="AJ1274" s="410">
        <v>8.8000000000000007</v>
      </c>
      <c r="AK1274" s="410">
        <v>9.1999999999999993</v>
      </c>
      <c r="AL1274" s="412">
        <v>2.27272727272727E-2</v>
      </c>
      <c r="AM1274" s="127" t="s">
        <v>17433</v>
      </c>
      <c r="AN1274" s="383" t="s">
        <v>17434</v>
      </c>
      <c r="AO1274" s="383"/>
      <c r="AP1274" s="383"/>
      <c r="AQ1274" s="410" t="s">
        <v>17463</v>
      </c>
      <c r="AR1274" s="389"/>
    </row>
    <row r="1275" spans="1:44" ht="15.75" thickBot="1" x14ac:dyDescent="0.3">
      <c r="A1275" s="409" t="s">
        <v>17458</v>
      </c>
      <c r="B1275" s="410">
        <v>3775</v>
      </c>
      <c r="C1275" s="383"/>
      <c r="D1275" s="383"/>
      <c r="E1275" s="383"/>
      <c r="F1275" s="383"/>
      <c r="G1275" s="383"/>
      <c r="H1275" s="383"/>
      <c r="I1275" s="383"/>
      <c r="J1275" s="383"/>
      <c r="K1275" s="410" t="s">
        <v>17260</v>
      </c>
      <c r="L1275" s="410"/>
      <c r="M1275" s="410" t="s">
        <v>17328</v>
      </c>
      <c r="N1275" s="410" t="s">
        <v>17459</v>
      </c>
      <c r="O1275" s="383"/>
      <c r="P1275" s="383"/>
      <c r="Q1275" s="410" t="s">
        <v>17460</v>
      </c>
      <c r="R1275" s="410" t="s">
        <v>17461</v>
      </c>
      <c r="S1275" s="383"/>
      <c r="T1275" s="383"/>
      <c r="U1275" s="410"/>
      <c r="V1275" s="410" t="s">
        <v>17462</v>
      </c>
      <c r="W1275" s="410"/>
      <c r="X1275" s="410"/>
      <c r="Y1275" s="411">
        <v>40235</v>
      </c>
      <c r="Z1275" s="410">
        <v>0</v>
      </c>
      <c r="AA1275" s="410">
        <v>0</v>
      </c>
      <c r="AB1275" s="383"/>
      <c r="AC1275" s="383"/>
      <c r="AD1275" s="383"/>
      <c r="AE1275" s="383"/>
      <c r="AF1275" s="410" t="s">
        <v>17443</v>
      </c>
      <c r="AG1275" s="410" t="s">
        <v>229</v>
      </c>
      <c r="AH1275" s="410">
        <v>0.1</v>
      </c>
      <c r="AI1275" s="410">
        <v>8.9</v>
      </c>
      <c r="AJ1275" s="410">
        <v>9</v>
      </c>
      <c r="AK1275" s="410">
        <v>9.1999999999999993</v>
      </c>
      <c r="AL1275" s="412">
        <v>1.1111111111111099E-2</v>
      </c>
      <c r="AM1275" s="127" t="s">
        <v>17433</v>
      </c>
      <c r="AN1275" s="383" t="s">
        <v>17434</v>
      </c>
      <c r="AO1275" s="383"/>
      <c r="AP1275" s="383"/>
      <c r="AQ1275" s="410" t="s">
        <v>17463</v>
      </c>
      <c r="AR1275" s="389"/>
    </row>
    <row r="1276" spans="1:44" ht="15.75" thickBot="1" x14ac:dyDescent="0.3">
      <c r="A1276" s="409" t="s">
        <v>17458</v>
      </c>
      <c r="B1276" s="410">
        <v>3775</v>
      </c>
      <c r="C1276" s="383"/>
      <c r="D1276" s="383"/>
      <c r="E1276" s="383"/>
      <c r="F1276" s="383"/>
      <c r="G1276" s="383"/>
      <c r="H1276" s="383"/>
      <c r="I1276" s="383"/>
      <c r="J1276" s="383"/>
      <c r="K1276" s="410" t="s">
        <v>17260</v>
      </c>
      <c r="L1276" s="410"/>
      <c r="M1276" s="410" t="s">
        <v>17328</v>
      </c>
      <c r="N1276" s="410" t="s">
        <v>17459</v>
      </c>
      <c r="O1276" s="383"/>
      <c r="P1276" s="383"/>
      <c r="Q1276" s="410" t="s">
        <v>17460</v>
      </c>
      <c r="R1276" s="410" t="s">
        <v>17461</v>
      </c>
      <c r="S1276" s="383"/>
      <c r="T1276" s="383"/>
      <c r="U1276" s="410"/>
      <c r="V1276" s="410" t="s">
        <v>17462</v>
      </c>
      <c r="W1276" s="410"/>
      <c r="X1276" s="410"/>
      <c r="Y1276" s="411">
        <v>40235</v>
      </c>
      <c r="Z1276" s="410">
        <v>0</v>
      </c>
      <c r="AA1276" s="410">
        <v>0</v>
      </c>
      <c r="AB1276" s="383"/>
      <c r="AC1276" s="383"/>
      <c r="AD1276" s="383"/>
      <c r="AE1276" s="383"/>
      <c r="AF1276" s="410" t="s">
        <v>17443</v>
      </c>
      <c r="AG1276" s="410" t="s">
        <v>229</v>
      </c>
      <c r="AH1276" s="410">
        <v>0.2</v>
      </c>
      <c r="AI1276" s="410">
        <v>9</v>
      </c>
      <c r="AJ1276" s="410">
        <v>9.1999999999999993</v>
      </c>
      <c r="AK1276" s="410">
        <v>9.1999999999999993</v>
      </c>
      <c r="AL1276" s="412">
        <v>2.1739130434782601E-2</v>
      </c>
      <c r="AM1276" s="127" t="s">
        <v>17433</v>
      </c>
      <c r="AN1276" s="383" t="s">
        <v>17434</v>
      </c>
      <c r="AO1276" s="383"/>
      <c r="AP1276" s="383"/>
      <c r="AQ1276" s="410" t="s">
        <v>17463</v>
      </c>
      <c r="AR1276" s="389"/>
    </row>
    <row r="1277" spans="1:44" ht="15.75" thickBot="1" x14ac:dyDescent="0.3">
      <c r="A1277" s="409" t="s">
        <v>17458</v>
      </c>
      <c r="B1277" s="410">
        <v>3775</v>
      </c>
      <c r="C1277" s="383"/>
      <c r="D1277" s="383"/>
      <c r="E1277" s="383"/>
      <c r="F1277" s="383"/>
      <c r="G1277" s="383"/>
      <c r="H1277" s="383"/>
      <c r="I1277" s="383"/>
      <c r="J1277" s="383"/>
      <c r="K1277" s="410" t="s">
        <v>17260</v>
      </c>
      <c r="L1277" s="410"/>
      <c r="M1277" s="410" t="s">
        <v>17328</v>
      </c>
      <c r="N1277" s="410" t="s">
        <v>17459</v>
      </c>
      <c r="O1277" s="383"/>
      <c r="P1277" s="383"/>
      <c r="Q1277" s="410" t="s">
        <v>17460</v>
      </c>
      <c r="R1277" s="410" t="s">
        <v>17461</v>
      </c>
      <c r="S1277" s="383"/>
      <c r="T1277" s="383"/>
      <c r="U1277" s="410"/>
      <c r="V1277" s="410" t="s">
        <v>17462</v>
      </c>
      <c r="W1277" s="410"/>
      <c r="X1277" s="410"/>
      <c r="Y1277" s="411">
        <v>40235</v>
      </c>
      <c r="Z1277" s="410">
        <v>0</v>
      </c>
      <c r="AA1277" s="410">
        <v>0</v>
      </c>
      <c r="AB1277" s="383"/>
      <c r="AC1277" s="383"/>
      <c r="AD1277" s="383"/>
      <c r="AE1277" s="383"/>
      <c r="AF1277" s="410" t="s">
        <v>17443</v>
      </c>
      <c r="AG1277" s="410" t="s">
        <v>229</v>
      </c>
      <c r="AH1277" s="410">
        <v>0.1</v>
      </c>
      <c r="AI1277" s="410">
        <v>10</v>
      </c>
      <c r="AJ1277" s="410">
        <v>10.1</v>
      </c>
      <c r="AK1277" s="410">
        <v>9.1999999999999993</v>
      </c>
      <c r="AL1277" s="412">
        <v>9.9009900990098994E-3</v>
      </c>
      <c r="AM1277" s="127" t="s">
        <v>17433</v>
      </c>
      <c r="AN1277" s="383" t="s">
        <v>17434</v>
      </c>
      <c r="AO1277" s="383"/>
      <c r="AP1277" s="383"/>
      <c r="AQ1277" s="410" t="s">
        <v>17463</v>
      </c>
      <c r="AR1277" s="389"/>
    </row>
    <row r="1278" spans="1:44" ht="15.75" thickBot="1" x14ac:dyDescent="0.3">
      <c r="A1278" s="409" t="s">
        <v>17458</v>
      </c>
      <c r="B1278" s="410">
        <v>3775</v>
      </c>
      <c r="C1278" s="383"/>
      <c r="D1278" s="383"/>
      <c r="E1278" s="383"/>
      <c r="F1278" s="383"/>
      <c r="G1278" s="383"/>
      <c r="H1278" s="383"/>
      <c r="I1278" s="383"/>
      <c r="J1278" s="383"/>
      <c r="K1278" s="410" t="s">
        <v>17260</v>
      </c>
      <c r="L1278" s="410"/>
      <c r="M1278" s="410" t="s">
        <v>17328</v>
      </c>
      <c r="N1278" s="410" t="s">
        <v>17459</v>
      </c>
      <c r="O1278" s="383"/>
      <c r="P1278" s="383"/>
      <c r="Q1278" s="410" t="s">
        <v>17460</v>
      </c>
      <c r="R1278" s="410" t="s">
        <v>17461</v>
      </c>
      <c r="S1278" s="383"/>
      <c r="T1278" s="383"/>
      <c r="U1278" s="410"/>
      <c r="V1278" s="410" t="s">
        <v>17462</v>
      </c>
      <c r="W1278" s="410"/>
      <c r="X1278" s="410"/>
      <c r="Y1278" s="411">
        <v>40235</v>
      </c>
      <c r="Z1278" s="410">
        <v>0</v>
      </c>
      <c r="AA1278" s="410">
        <v>0</v>
      </c>
      <c r="AB1278" s="383"/>
      <c r="AC1278" s="383"/>
      <c r="AD1278" s="383"/>
      <c r="AE1278" s="383"/>
      <c r="AF1278" s="410" t="s">
        <v>17443</v>
      </c>
      <c r="AG1278" s="410" t="s">
        <v>229</v>
      </c>
      <c r="AH1278" s="410">
        <v>0.3</v>
      </c>
      <c r="AI1278" s="410">
        <v>10.9</v>
      </c>
      <c r="AJ1278" s="410">
        <v>11.2</v>
      </c>
      <c r="AK1278" s="410">
        <v>9.1999999999999993</v>
      </c>
      <c r="AL1278" s="412">
        <v>2.6785714285714302E-2</v>
      </c>
      <c r="AM1278" s="127" t="s">
        <v>17433</v>
      </c>
      <c r="AN1278" s="383" t="s">
        <v>17434</v>
      </c>
      <c r="AO1278" s="383"/>
      <c r="AP1278" s="383"/>
      <c r="AQ1278" s="410" t="s">
        <v>17463</v>
      </c>
      <c r="AR1278" s="389"/>
    </row>
    <row r="1279" spans="1:44" ht="15.75" thickBot="1" x14ac:dyDescent="0.3">
      <c r="A1279" s="409" t="s">
        <v>17458</v>
      </c>
      <c r="B1279" s="410">
        <v>3775</v>
      </c>
      <c r="C1279" s="383"/>
      <c r="D1279" s="383"/>
      <c r="E1279" s="383"/>
      <c r="F1279" s="383"/>
      <c r="G1279" s="383"/>
      <c r="H1279" s="383"/>
      <c r="I1279" s="383"/>
      <c r="J1279" s="383"/>
      <c r="K1279" s="410" t="s">
        <v>17260</v>
      </c>
      <c r="L1279" s="410"/>
      <c r="M1279" s="410" t="s">
        <v>17328</v>
      </c>
      <c r="N1279" s="410" t="s">
        <v>17459</v>
      </c>
      <c r="O1279" s="383"/>
      <c r="P1279" s="383"/>
      <c r="Q1279" s="410" t="s">
        <v>17460</v>
      </c>
      <c r="R1279" s="410" t="s">
        <v>17461</v>
      </c>
      <c r="S1279" s="383"/>
      <c r="T1279" s="383"/>
      <c r="U1279" s="410"/>
      <c r="V1279" s="410" t="s">
        <v>17462</v>
      </c>
      <c r="W1279" s="410"/>
      <c r="X1279" s="410"/>
      <c r="Y1279" s="411">
        <v>40235</v>
      </c>
      <c r="Z1279" s="410">
        <v>0</v>
      </c>
      <c r="AA1279" s="410">
        <v>0</v>
      </c>
      <c r="AB1279" s="383"/>
      <c r="AC1279" s="383"/>
      <c r="AD1279" s="383"/>
      <c r="AE1279" s="383"/>
      <c r="AF1279" s="410" t="s">
        <v>17443</v>
      </c>
      <c r="AG1279" s="410" t="s">
        <v>229</v>
      </c>
      <c r="AH1279" s="410">
        <v>0.3</v>
      </c>
      <c r="AI1279" s="410">
        <v>11.9</v>
      </c>
      <c r="AJ1279" s="410">
        <v>12.2</v>
      </c>
      <c r="AK1279" s="410">
        <v>9.1999999999999993</v>
      </c>
      <c r="AL1279" s="412">
        <v>2.4590163934426201E-2</v>
      </c>
      <c r="AM1279" s="127" t="s">
        <v>17433</v>
      </c>
      <c r="AN1279" s="383" t="s">
        <v>17434</v>
      </c>
      <c r="AO1279" s="383"/>
      <c r="AP1279" s="383"/>
      <c r="AQ1279" s="410" t="s">
        <v>17463</v>
      </c>
      <c r="AR1279" s="389"/>
    </row>
    <row r="1280" spans="1:44" ht="15.75" thickBot="1" x14ac:dyDescent="0.3">
      <c r="A1280" s="409" t="s">
        <v>17458</v>
      </c>
      <c r="B1280" s="410">
        <v>3775</v>
      </c>
      <c r="C1280" s="383"/>
      <c r="D1280" s="383"/>
      <c r="E1280" s="383"/>
      <c r="F1280" s="383"/>
      <c r="G1280" s="383"/>
      <c r="H1280" s="383"/>
      <c r="I1280" s="383"/>
      <c r="J1280" s="383"/>
      <c r="K1280" s="410" t="s">
        <v>17260</v>
      </c>
      <c r="L1280" s="410"/>
      <c r="M1280" s="410" t="s">
        <v>17328</v>
      </c>
      <c r="N1280" s="410" t="s">
        <v>17459</v>
      </c>
      <c r="O1280" s="383"/>
      <c r="P1280" s="383"/>
      <c r="Q1280" s="410" t="s">
        <v>17460</v>
      </c>
      <c r="R1280" s="410" t="s">
        <v>17461</v>
      </c>
      <c r="S1280" s="383"/>
      <c r="T1280" s="383"/>
      <c r="U1280" s="410"/>
      <c r="V1280" s="410" t="s">
        <v>17462</v>
      </c>
      <c r="W1280" s="410"/>
      <c r="X1280" s="410"/>
      <c r="Y1280" s="411">
        <v>40235</v>
      </c>
      <c r="Z1280" s="410">
        <v>0</v>
      </c>
      <c r="AA1280" s="410">
        <v>0</v>
      </c>
      <c r="AB1280" s="383"/>
      <c r="AC1280" s="383"/>
      <c r="AD1280" s="383"/>
      <c r="AE1280" s="383"/>
      <c r="AF1280" s="410" t="s">
        <v>17443</v>
      </c>
      <c r="AG1280" s="410" t="s">
        <v>229</v>
      </c>
      <c r="AH1280" s="410">
        <v>0.2</v>
      </c>
      <c r="AI1280" s="410">
        <v>13.4</v>
      </c>
      <c r="AJ1280" s="410">
        <v>13.6</v>
      </c>
      <c r="AK1280" s="410">
        <v>9.1999999999999993</v>
      </c>
      <c r="AL1280" s="412">
        <v>1.4705882352941201E-2</v>
      </c>
      <c r="AM1280" s="127" t="s">
        <v>17433</v>
      </c>
      <c r="AN1280" s="383" t="s">
        <v>17434</v>
      </c>
      <c r="AO1280" s="383"/>
      <c r="AP1280" s="383"/>
      <c r="AQ1280" s="410" t="s">
        <v>17463</v>
      </c>
      <c r="AR1280" s="389"/>
    </row>
    <row r="1281" spans="1:44" ht="15.75" thickBot="1" x14ac:dyDescent="0.3">
      <c r="A1281" s="409" t="s">
        <v>17458</v>
      </c>
      <c r="B1281" s="410">
        <v>3775</v>
      </c>
      <c r="C1281" s="383"/>
      <c r="D1281" s="383"/>
      <c r="E1281" s="383"/>
      <c r="F1281" s="383"/>
      <c r="G1281" s="383"/>
      <c r="H1281" s="383"/>
      <c r="I1281" s="383"/>
      <c r="J1281" s="383"/>
      <c r="K1281" s="410" t="s">
        <v>17260</v>
      </c>
      <c r="L1281" s="410"/>
      <c r="M1281" s="410" t="s">
        <v>17328</v>
      </c>
      <c r="N1281" s="410" t="s">
        <v>17459</v>
      </c>
      <c r="O1281" s="383"/>
      <c r="P1281" s="383"/>
      <c r="Q1281" s="410" t="s">
        <v>17460</v>
      </c>
      <c r="R1281" s="410" t="s">
        <v>17461</v>
      </c>
      <c r="S1281" s="383"/>
      <c r="T1281" s="383"/>
      <c r="U1281" s="410"/>
      <c r="V1281" s="410" t="s">
        <v>17462</v>
      </c>
      <c r="W1281" s="410"/>
      <c r="X1281" s="410"/>
      <c r="Y1281" s="411">
        <v>40235</v>
      </c>
      <c r="Z1281" s="410">
        <v>0</v>
      </c>
      <c r="AA1281" s="410">
        <v>0</v>
      </c>
      <c r="AB1281" s="383"/>
      <c r="AC1281" s="383"/>
      <c r="AD1281" s="383"/>
      <c r="AE1281" s="383"/>
      <c r="AF1281" s="410" t="s">
        <v>17443</v>
      </c>
      <c r="AG1281" s="410" t="s">
        <v>229</v>
      </c>
      <c r="AH1281" s="410">
        <v>0.1</v>
      </c>
      <c r="AI1281" s="410">
        <v>7.7</v>
      </c>
      <c r="AJ1281" s="410">
        <v>7.8</v>
      </c>
      <c r="AK1281" s="410">
        <v>9.3000000000000007</v>
      </c>
      <c r="AL1281" s="412">
        <v>1.2820512820512799E-2</v>
      </c>
      <c r="AM1281" s="127" t="s">
        <v>17433</v>
      </c>
      <c r="AN1281" s="383" t="s">
        <v>17434</v>
      </c>
      <c r="AO1281" s="383"/>
      <c r="AP1281" s="383"/>
      <c r="AQ1281" s="410" t="s">
        <v>17463</v>
      </c>
      <c r="AR1281" s="389"/>
    </row>
    <row r="1282" spans="1:44" ht="15.75" thickBot="1" x14ac:dyDescent="0.3">
      <c r="A1282" s="409" t="s">
        <v>17458</v>
      </c>
      <c r="B1282" s="410">
        <v>3775</v>
      </c>
      <c r="C1282" s="383"/>
      <c r="D1282" s="383"/>
      <c r="E1282" s="383"/>
      <c r="F1282" s="383"/>
      <c r="G1282" s="383"/>
      <c r="H1282" s="383"/>
      <c r="I1282" s="383"/>
      <c r="J1282" s="383"/>
      <c r="K1282" s="410" t="s">
        <v>17260</v>
      </c>
      <c r="L1282" s="410"/>
      <c r="M1282" s="410" t="s">
        <v>17328</v>
      </c>
      <c r="N1282" s="410" t="s">
        <v>17459</v>
      </c>
      <c r="O1282" s="383"/>
      <c r="P1282" s="383"/>
      <c r="Q1282" s="410" t="s">
        <v>17460</v>
      </c>
      <c r="R1282" s="410" t="s">
        <v>17461</v>
      </c>
      <c r="S1282" s="383"/>
      <c r="T1282" s="383"/>
      <c r="U1282" s="410"/>
      <c r="V1282" s="410" t="s">
        <v>17462</v>
      </c>
      <c r="W1282" s="410"/>
      <c r="X1282" s="410"/>
      <c r="Y1282" s="411">
        <v>40235</v>
      </c>
      <c r="Z1282" s="410">
        <v>0</v>
      </c>
      <c r="AA1282" s="410">
        <v>0</v>
      </c>
      <c r="AB1282" s="383"/>
      <c r="AC1282" s="383"/>
      <c r="AD1282" s="383"/>
      <c r="AE1282" s="383"/>
      <c r="AF1282" s="410" t="s">
        <v>17443</v>
      </c>
      <c r="AG1282" s="410" t="s">
        <v>229</v>
      </c>
      <c r="AH1282" s="410">
        <v>0.2</v>
      </c>
      <c r="AI1282" s="410">
        <v>8.1999999999999993</v>
      </c>
      <c r="AJ1282" s="410">
        <v>8.4</v>
      </c>
      <c r="AK1282" s="410">
        <v>9.3000000000000007</v>
      </c>
      <c r="AL1282" s="412">
        <v>2.3809523809523801E-2</v>
      </c>
      <c r="AM1282" s="127" t="s">
        <v>17433</v>
      </c>
      <c r="AN1282" s="383" t="s">
        <v>17434</v>
      </c>
      <c r="AO1282" s="383"/>
      <c r="AP1282" s="383"/>
      <c r="AQ1282" s="410" t="s">
        <v>17463</v>
      </c>
      <c r="AR1282" s="389"/>
    </row>
    <row r="1283" spans="1:44" ht="15.75" thickBot="1" x14ac:dyDescent="0.3">
      <c r="A1283" s="409" t="s">
        <v>17458</v>
      </c>
      <c r="B1283" s="410">
        <v>3775</v>
      </c>
      <c r="C1283" s="383"/>
      <c r="D1283" s="383"/>
      <c r="E1283" s="383"/>
      <c r="F1283" s="383"/>
      <c r="G1283" s="383"/>
      <c r="H1283" s="383"/>
      <c r="I1283" s="383"/>
      <c r="J1283" s="383"/>
      <c r="K1283" s="410" t="s">
        <v>17260</v>
      </c>
      <c r="L1283" s="410"/>
      <c r="M1283" s="410" t="s">
        <v>17328</v>
      </c>
      <c r="N1283" s="410" t="s">
        <v>17459</v>
      </c>
      <c r="O1283" s="383"/>
      <c r="P1283" s="383"/>
      <c r="Q1283" s="410" t="s">
        <v>17460</v>
      </c>
      <c r="R1283" s="410" t="s">
        <v>17461</v>
      </c>
      <c r="S1283" s="383"/>
      <c r="T1283" s="383"/>
      <c r="U1283" s="410"/>
      <c r="V1283" s="410" t="s">
        <v>17462</v>
      </c>
      <c r="W1283" s="410"/>
      <c r="X1283" s="410"/>
      <c r="Y1283" s="411">
        <v>40235</v>
      </c>
      <c r="Z1283" s="410">
        <v>0</v>
      </c>
      <c r="AA1283" s="410">
        <v>0</v>
      </c>
      <c r="AB1283" s="383"/>
      <c r="AC1283" s="383"/>
      <c r="AD1283" s="383"/>
      <c r="AE1283" s="383"/>
      <c r="AF1283" s="410" t="s">
        <v>17443</v>
      </c>
      <c r="AG1283" s="410" t="s">
        <v>229</v>
      </c>
      <c r="AH1283" s="410">
        <v>0.1</v>
      </c>
      <c r="AI1283" s="410">
        <v>8.3000000000000007</v>
      </c>
      <c r="AJ1283" s="410">
        <v>8.4</v>
      </c>
      <c r="AK1283" s="410">
        <v>9.3000000000000007</v>
      </c>
      <c r="AL1283" s="412">
        <v>1.1904761904761901E-2</v>
      </c>
      <c r="AM1283" s="127" t="s">
        <v>17433</v>
      </c>
      <c r="AN1283" s="383" t="s">
        <v>17434</v>
      </c>
      <c r="AO1283" s="383"/>
      <c r="AP1283" s="383"/>
      <c r="AQ1283" s="410" t="s">
        <v>17463</v>
      </c>
      <c r="AR1283" s="389"/>
    </row>
    <row r="1284" spans="1:44" ht="15.75" thickBot="1" x14ac:dyDescent="0.3">
      <c r="A1284" s="409" t="s">
        <v>17458</v>
      </c>
      <c r="B1284" s="410">
        <v>3775</v>
      </c>
      <c r="C1284" s="383"/>
      <c r="D1284" s="383"/>
      <c r="E1284" s="383"/>
      <c r="F1284" s="383"/>
      <c r="G1284" s="383"/>
      <c r="H1284" s="383"/>
      <c r="I1284" s="383"/>
      <c r="J1284" s="383"/>
      <c r="K1284" s="410" t="s">
        <v>17260</v>
      </c>
      <c r="L1284" s="410"/>
      <c r="M1284" s="410" t="s">
        <v>17328</v>
      </c>
      <c r="N1284" s="410" t="s">
        <v>17459</v>
      </c>
      <c r="O1284" s="383"/>
      <c r="P1284" s="383"/>
      <c r="Q1284" s="410" t="s">
        <v>17460</v>
      </c>
      <c r="R1284" s="410" t="s">
        <v>17461</v>
      </c>
      <c r="S1284" s="383"/>
      <c r="T1284" s="383"/>
      <c r="U1284" s="410"/>
      <c r="V1284" s="410" t="s">
        <v>17462</v>
      </c>
      <c r="W1284" s="410"/>
      <c r="X1284" s="410"/>
      <c r="Y1284" s="411">
        <v>40235</v>
      </c>
      <c r="Z1284" s="410">
        <v>0</v>
      </c>
      <c r="AA1284" s="410">
        <v>0</v>
      </c>
      <c r="AB1284" s="383"/>
      <c r="AC1284" s="383"/>
      <c r="AD1284" s="383"/>
      <c r="AE1284" s="383"/>
      <c r="AF1284" s="410" t="s">
        <v>17443</v>
      </c>
      <c r="AG1284" s="410" t="s">
        <v>229</v>
      </c>
      <c r="AH1284" s="410">
        <v>0.2</v>
      </c>
      <c r="AI1284" s="410">
        <v>9</v>
      </c>
      <c r="AJ1284" s="410">
        <v>9.1999999999999993</v>
      </c>
      <c r="AK1284" s="410">
        <v>9.3000000000000007</v>
      </c>
      <c r="AL1284" s="412">
        <v>2.1739130434782601E-2</v>
      </c>
      <c r="AM1284" s="127" t="s">
        <v>17433</v>
      </c>
      <c r="AN1284" s="383" t="s">
        <v>17434</v>
      </c>
      <c r="AO1284" s="383"/>
      <c r="AP1284" s="383"/>
      <c r="AQ1284" s="410" t="s">
        <v>17463</v>
      </c>
      <c r="AR1284" s="389"/>
    </row>
    <row r="1285" spans="1:44" ht="15.75" thickBot="1" x14ac:dyDescent="0.3">
      <c r="A1285" s="409" t="s">
        <v>17458</v>
      </c>
      <c r="B1285" s="410">
        <v>3775</v>
      </c>
      <c r="C1285" s="383"/>
      <c r="D1285" s="383"/>
      <c r="E1285" s="383"/>
      <c r="F1285" s="383"/>
      <c r="G1285" s="383"/>
      <c r="H1285" s="383"/>
      <c r="I1285" s="383"/>
      <c r="J1285" s="383"/>
      <c r="K1285" s="410" t="s">
        <v>17260</v>
      </c>
      <c r="L1285" s="410"/>
      <c r="M1285" s="410" t="s">
        <v>17328</v>
      </c>
      <c r="N1285" s="410" t="s">
        <v>17459</v>
      </c>
      <c r="O1285" s="383"/>
      <c r="P1285" s="383"/>
      <c r="Q1285" s="410" t="s">
        <v>17460</v>
      </c>
      <c r="R1285" s="410" t="s">
        <v>17461</v>
      </c>
      <c r="S1285" s="383"/>
      <c r="T1285" s="383"/>
      <c r="U1285" s="410"/>
      <c r="V1285" s="410" t="s">
        <v>17462</v>
      </c>
      <c r="W1285" s="410"/>
      <c r="X1285" s="410"/>
      <c r="Y1285" s="411">
        <v>40235</v>
      </c>
      <c r="Z1285" s="410">
        <v>0</v>
      </c>
      <c r="AA1285" s="410">
        <v>0</v>
      </c>
      <c r="AB1285" s="383"/>
      <c r="AC1285" s="383"/>
      <c r="AD1285" s="383"/>
      <c r="AE1285" s="383"/>
      <c r="AF1285" s="410" t="s">
        <v>17464</v>
      </c>
      <c r="AG1285" s="410" t="s">
        <v>229</v>
      </c>
      <c r="AH1285" s="410">
        <v>0</v>
      </c>
      <c r="AI1285" s="410">
        <v>3.9</v>
      </c>
      <c r="AJ1285" s="410">
        <v>3.9</v>
      </c>
      <c r="AK1285" s="410">
        <v>15</v>
      </c>
      <c r="AL1285" s="412">
        <v>0</v>
      </c>
      <c r="AM1285" s="127" t="s">
        <v>17433</v>
      </c>
      <c r="AN1285" s="383" t="s">
        <v>17434</v>
      </c>
      <c r="AO1285" s="383"/>
      <c r="AP1285" s="383"/>
      <c r="AQ1285" s="410" t="s">
        <v>17463</v>
      </c>
      <c r="AR1285" s="389"/>
    </row>
    <row r="1286" spans="1:44" ht="15.75" thickBot="1" x14ac:dyDescent="0.3">
      <c r="A1286" s="409" t="s">
        <v>17458</v>
      </c>
      <c r="B1286" s="410">
        <v>3775</v>
      </c>
      <c r="C1286" s="383"/>
      <c r="D1286" s="383"/>
      <c r="E1286" s="383"/>
      <c r="F1286" s="383"/>
      <c r="G1286" s="383"/>
      <c r="H1286" s="383"/>
      <c r="I1286" s="383"/>
      <c r="J1286" s="383"/>
      <c r="K1286" s="410" t="s">
        <v>17260</v>
      </c>
      <c r="L1286" s="410"/>
      <c r="M1286" s="410" t="s">
        <v>17328</v>
      </c>
      <c r="N1286" s="410" t="s">
        <v>17459</v>
      </c>
      <c r="O1286" s="383"/>
      <c r="P1286" s="383"/>
      <c r="Q1286" s="410" t="s">
        <v>17460</v>
      </c>
      <c r="R1286" s="410" t="s">
        <v>17461</v>
      </c>
      <c r="S1286" s="383"/>
      <c r="T1286" s="383"/>
      <c r="U1286" s="410"/>
      <c r="V1286" s="410" t="s">
        <v>17462</v>
      </c>
      <c r="W1286" s="410"/>
      <c r="X1286" s="410"/>
      <c r="Y1286" s="411">
        <v>40235</v>
      </c>
      <c r="Z1286" s="410">
        <v>0</v>
      </c>
      <c r="AA1286" s="410">
        <v>0</v>
      </c>
      <c r="AB1286" s="383"/>
      <c r="AC1286" s="383"/>
      <c r="AD1286" s="383"/>
      <c r="AE1286" s="383"/>
      <c r="AF1286" s="410" t="s">
        <v>17443</v>
      </c>
      <c r="AG1286" s="410" t="s">
        <v>229</v>
      </c>
      <c r="AH1286" s="410">
        <v>0.1</v>
      </c>
      <c r="AI1286" s="410">
        <v>4.0999999999999996</v>
      </c>
      <c r="AJ1286" s="410">
        <v>4.2</v>
      </c>
      <c r="AK1286" s="410">
        <v>15</v>
      </c>
      <c r="AL1286" s="412">
        <v>2.3809523809523801E-2</v>
      </c>
      <c r="AM1286" s="127" t="s">
        <v>17433</v>
      </c>
      <c r="AN1286" s="383" t="s">
        <v>17434</v>
      </c>
      <c r="AO1286" s="383"/>
      <c r="AP1286" s="383"/>
      <c r="AQ1286" s="410" t="s">
        <v>17463</v>
      </c>
      <c r="AR1286" s="389"/>
    </row>
    <row r="1287" spans="1:44" ht="15.75" thickBot="1" x14ac:dyDescent="0.3">
      <c r="A1287" s="409" t="s">
        <v>17458</v>
      </c>
      <c r="B1287" s="410">
        <v>3775</v>
      </c>
      <c r="C1287" s="383"/>
      <c r="D1287" s="383"/>
      <c r="E1287" s="383"/>
      <c r="F1287" s="383"/>
      <c r="G1287" s="383"/>
      <c r="H1287" s="383"/>
      <c r="I1287" s="383"/>
      <c r="J1287" s="383"/>
      <c r="K1287" s="410" t="s">
        <v>17260</v>
      </c>
      <c r="L1287" s="410"/>
      <c r="M1287" s="410" t="s">
        <v>17328</v>
      </c>
      <c r="N1287" s="410" t="s">
        <v>17459</v>
      </c>
      <c r="O1287" s="383"/>
      <c r="P1287" s="383"/>
      <c r="Q1287" s="410" t="s">
        <v>17460</v>
      </c>
      <c r="R1287" s="410" t="s">
        <v>17461</v>
      </c>
      <c r="S1287" s="383"/>
      <c r="T1287" s="383"/>
      <c r="U1287" s="410"/>
      <c r="V1287" s="410" t="s">
        <v>17462</v>
      </c>
      <c r="W1287" s="410"/>
      <c r="X1287" s="410"/>
      <c r="Y1287" s="411">
        <v>40235</v>
      </c>
      <c r="Z1287" s="410">
        <v>0</v>
      </c>
      <c r="AA1287" s="410">
        <v>0</v>
      </c>
      <c r="AB1287" s="383"/>
      <c r="AC1287" s="383"/>
      <c r="AD1287" s="383"/>
      <c r="AE1287" s="383"/>
      <c r="AF1287" s="410" t="s">
        <v>17443</v>
      </c>
      <c r="AG1287" s="410" t="s">
        <v>229</v>
      </c>
      <c r="AH1287" s="410">
        <v>0</v>
      </c>
      <c r="AI1287" s="410">
        <v>4.3</v>
      </c>
      <c r="AJ1287" s="410">
        <v>4.3</v>
      </c>
      <c r="AK1287" s="410">
        <v>15</v>
      </c>
      <c r="AL1287" s="412">
        <v>0</v>
      </c>
      <c r="AM1287" s="127" t="s">
        <v>17433</v>
      </c>
      <c r="AN1287" s="383" t="s">
        <v>17434</v>
      </c>
      <c r="AO1287" s="383"/>
      <c r="AP1287" s="383"/>
      <c r="AQ1287" s="410" t="s">
        <v>17463</v>
      </c>
      <c r="AR1287" s="389"/>
    </row>
    <row r="1288" spans="1:44" ht="15.75" thickBot="1" x14ac:dyDescent="0.3">
      <c r="A1288" s="409" t="s">
        <v>17458</v>
      </c>
      <c r="B1288" s="410">
        <v>3775</v>
      </c>
      <c r="C1288" s="383"/>
      <c r="D1288" s="383"/>
      <c r="E1288" s="383"/>
      <c r="F1288" s="383"/>
      <c r="G1288" s="383"/>
      <c r="H1288" s="383"/>
      <c r="I1288" s="383"/>
      <c r="J1288" s="383"/>
      <c r="K1288" s="410" t="s">
        <v>17260</v>
      </c>
      <c r="L1288" s="410"/>
      <c r="M1288" s="410" t="s">
        <v>17328</v>
      </c>
      <c r="N1288" s="410" t="s">
        <v>17459</v>
      </c>
      <c r="O1288" s="383"/>
      <c r="P1288" s="383"/>
      <c r="Q1288" s="410" t="s">
        <v>17460</v>
      </c>
      <c r="R1288" s="410" t="s">
        <v>17461</v>
      </c>
      <c r="S1288" s="383"/>
      <c r="T1288" s="383"/>
      <c r="U1288" s="410"/>
      <c r="V1288" s="410" t="s">
        <v>17462</v>
      </c>
      <c r="W1288" s="410"/>
      <c r="X1288" s="410"/>
      <c r="Y1288" s="411">
        <v>40235</v>
      </c>
      <c r="Z1288" s="410">
        <v>0</v>
      </c>
      <c r="AA1288" s="410">
        <v>0</v>
      </c>
      <c r="AB1288" s="383"/>
      <c r="AC1288" s="383"/>
      <c r="AD1288" s="383"/>
      <c r="AE1288" s="383"/>
      <c r="AF1288" s="410" t="s">
        <v>17443</v>
      </c>
      <c r="AG1288" s="410" t="s">
        <v>229</v>
      </c>
      <c r="AH1288" s="410">
        <v>0.1</v>
      </c>
      <c r="AI1288" s="410">
        <v>4.3</v>
      </c>
      <c r="AJ1288" s="410">
        <v>4.4000000000000004</v>
      </c>
      <c r="AK1288" s="410">
        <v>15</v>
      </c>
      <c r="AL1288" s="412">
        <v>2.27272727272727E-2</v>
      </c>
      <c r="AM1288" s="127" t="s">
        <v>17433</v>
      </c>
      <c r="AN1288" s="383" t="s">
        <v>17434</v>
      </c>
      <c r="AO1288" s="383"/>
      <c r="AP1288" s="383"/>
      <c r="AQ1288" s="410" t="s">
        <v>17463</v>
      </c>
      <c r="AR1288" s="389"/>
    </row>
    <row r="1289" spans="1:44" ht="15.75" thickBot="1" x14ac:dyDescent="0.3">
      <c r="A1289" s="409" t="s">
        <v>17458</v>
      </c>
      <c r="B1289" s="410">
        <v>3775</v>
      </c>
      <c r="C1289" s="383"/>
      <c r="D1289" s="383"/>
      <c r="E1289" s="383"/>
      <c r="F1289" s="383"/>
      <c r="G1289" s="383"/>
      <c r="H1289" s="383"/>
      <c r="I1289" s="383"/>
      <c r="J1289" s="383"/>
      <c r="K1289" s="410" t="s">
        <v>17260</v>
      </c>
      <c r="L1289" s="410"/>
      <c r="M1289" s="410" t="s">
        <v>17328</v>
      </c>
      <c r="N1289" s="410" t="s">
        <v>17459</v>
      </c>
      <c r="O1289" s="383"/>
      <c r="P1289" s="383"/>
      <c r="Q1289" s="410" t="s">
        <v>17460</v>
      </c>
      <c r="R1289" s="410" t="s">
        <v>17461</v>
      </c>
      <c r="S1289" s="383"/>
      <c r="T1289" s="383"/>
      <c r="U1289" s="410"/>
      <c r="V1289" s="410" t="s">
        <v>17462</v>
      </c>
      <c r="W1289" s="410"/>
      <c r="X1289" s="410"/>
      <c r="Y1289" s="411">
        <v>40235</v>
      </c>
      <c r="Z1289" s="410">
        <v>0</v>
      </c>
      <c r="AA1289" s="410">
        <v>0</v>
      </c>
      <c r="AB1289" s="383"/>
      <c r="AC1289" s="383"/>
      <c r="AD1289" s="383"/>
      <c r="AE1289" s="383"/>
      <c r="AF1289" s="410" t="s">
        <v>17443</v>
      </c>
      <c r="AG1289" s="410" t="s">
        <v>229</v>
      </c>
      <c r="AH1289" s="410">
        <v>0</v>
      </c>
      <c r="AI1289" s="410">
        <v>4.4000000000000004</v>
      </c>
      <c r="AJ1289" s="410">
        <v>4.4000000000000004</v>
      </c>
      <c r="AK1289" s="410">
        <v>15</v>
      </c>
      <c r="AL1289" s="412">
        <v>0</v>
      </c>
      <c r="AM1289" s="127" t="s">
        <v>17433</v>
      </c>
      <c r="AN1289" s="383" t="s">
        <v>17434</v>
      </c>
      <c r="AO1289" s="383"/>
      <c r="AP1289" s="383"/>
      <c r="AQ1289" s="410" t="s">
        <v>17463</v>
      </c>
      <c r="AR1289" s="389"/>
    </row>
    <row r="1290" spans="1:44" ht="15.75" thickBot="1" x14ac:dyDescent="0.3">
      <c r="A1290" s="409" t="s">
        <v>17458</v>
      </c>
      <c r="B1290" s="410">
        <v>3775</v>
      </c>
      <c r="C1290" s="383"/>
      <c r="D1290" s="383"/>
      <c r="E1290" s="383"/>
      <c r="F1290" s="383"/>
      <c r="G1290" s="383"/>
      <c r="H1290" s="383"/>
      <c r="I1290" s="383"/>
      <c r="J1290" s="383"/>
      <c r="K1290" s="410" t="s">
        <v>17260</v>
      </c>
      <c r="L1290" s="410"/>
      <c r="M1290" s="410" t="s">
        <v>17328</v>
      </c>
      <c r="N1290" s="410" t="s">
        <v>17459</v>
      </c>
      <c r="O1290" s="383"/>
      <c r="P1290" s="383"/>
      <c r="Q1290" s="410" t="s">
        <v>17460</v>
      </c>
      <c r="R1290" s="410" t="s">
        <v>17461</v>
      </c>
      <c r="S1290" s="383"/>
      <c r="T1290" s="383"/>
      <c r="U1290" s="410"/>
      <c r="V1290" s="410" t="s">
        <v>17462</v>
      </c>
      <c r="W1290" s="410"/>
      <c r="X1290" s="410"/>
      <c r="Y1290" s="411">
        <v>40235</v>
      </c>
      <c r="Z1290" s="410">
        <v>0</v>
      </c>
      <c r="AA1290" s="410">
        <v>0</v>
      </c>
      <c r="AB1290" s="383"/>
      <c r="AC1290" s="383"/>
      <c r="AD1290" s="383"/>
      <c r="AE1290" s="383"/>
      <c r="AF1290" s="410" t="s">
        <v>17443</v>
      </c>
      <c r="AG1290" s="410" t="s">
        <v>229</v>
      </c>
      <c r="AH1290" s="410">
        <v>0.1</v>
      </c>
      <c r="AI1290" s="410">
        <v>4.5</v>
      </c>
      <c r="AJ1290" s="410">
        <v>4.5999999999999996</v>
      </c>
      <c r="AK1290" s="410">
        <v>15</v>
      </c>
      <c r="AL1290" s="412">
        <v>2.1739130434782601E-2</v>
      </c>
      <c r="AM1290" s="127" t="s">
        <v>17433</v>
      </c>
      <c r="AN1290" s="383" t="s">
        <v>17434</v>
      </c>
      <c r="AO1290" s="383"/>
      <c r="AP1290" s="383"/>
      <c r="AQ1290" s="410" t="s">
        <v>17463</v>
      </c>
      <c r="AR1290" s="389"/>
    </row>
    <row r="1291" spans="1:44" ht="15.75" thickBot="1" x14ac:dyDescent="0.3">
      <c r="A1291" s="409" t="s">
        <v>17458</v>
      </c>
      <c r="B1291" s="410">
        <v>3775</v>
      </c>
      <c r="C1291" s="383"/>
      <c r="D1291" s="383"/>
      <c r="E1291" s="383"/>
      <c r="F1291" s="383"/>
      <c r="G1291" s="383"/>
      <c r="H1291" s="383"/>
      <c r="I1291" s="383"/>
      <c r="J1291" s="383"/>
      <c r="K1291" s="410" t="s">
        <v>17260</v>
      </c>
      <c r="L1291" s="410"/>
      <c r="M1291" s="410" t="s">
        <v>17328</v>
      </c>
      <c r="N1291" s="410" t="s">
        <v>17459</v>
      </c>
      <c r="O1291" s="383"/>
      <c r="P1291" s="383"/>
      <c r="Q1291" s="410" t="s">
        <v>17460</v>
      </c>
      <c r="R1291" s="410" t="s">
        <v>17461</v>
      </c>
      <c r="S1291" s="383"/>
      <c r="T1291" s="383"/>
      <c r="U1291" s="410"/>
      <c r="V1291" s="410" t="s">
        <v>17462</v>
      </c>
      <c r="W1291" s="410"/>
      <c r="X1291" s="410"/>
      <c r="Y1291" s="411">
        <v>40235</v>
      </c>
      <c r="Z1291" s="410">
        <v>0</v>
      </c>
      <c r="AA1291" s="410">
        <v>0</v>
      </c>
      <c r="AB1291" s="383"/>
      <c r="AC1291" s="383"/>
      <c r="AD1291" s="383"/>
      <c r="AE1291" s="383"/>
      <c r="AF1291" s="410" t="s">
        <v>17443</v>
      </c>
      <c r="AG1291" s="410" t="s">
        <v>229</v>
      </c>
      <c r="AH1291" s="410">
        <v>0.1</v>
      </c>
      <c r="AI1291" s="410">
        <v>4.5999999999999996</v>
      </c>
      <c r="AJ1291" s="410">
        <v>4.7</v>
      </c>
      <c r="AK1291" s="410">
        <v>15</v>
      </c>
      <c r="AL1291" s="412">
        <v>2.1276595744680899E-2</v>
      </c>
      <c r="AM1291" s="127" t="s">
        <v>17433</v>
      </c>
      <c r="AN1291" s="383" t="s">
        <v>17434</v>
      </c>
      <c r="AO1291" s="383"/>
      <c r="AP1291" s="383"/>
      <c r="AQ1291" s="410" t="s">
        <v>17463</v>
      </c>
      <c r="AR1291" s="389"/>
    </row>
    <row r="1292" spans="1:44" ht="15.75" thickBot="1" x14ac:dyDescent="0.3">
      <c r="A1292" s="409" t="s">
        <v>17458</v>
      </c>
      <c r="B1292" s="410">
        <v>3775</v>
      </c>
      <c r="C1292" s="383"/>
      <c r="D1292" s="383"/>
      <c r="E1292" s="383"/>
      <c r="F1292" s="383"/>
      <c r="G1292" s="383"/>
      <c r="H1292" s="383"/>
      <c r="I1292" s="383"/>
      <c r="J1292" s="383"/>
      <c r="K1292" s="410" t="s">
        <v>17260</v>
      </c>
      <c r="L1292" s="410"/>
      <c r="M1292" s="410" t="s">
        <v>17328</v>
      </c>
      <c r="N1292" s="410" t="s">
        <v>17459</v>
      </c>
      <c r="O1292" s="383"/>
      <c r="P1292" s="383"/>
      <c r="Q1292" s="410" t="s">
        <v>17460</v>
      </c>
      <c r="R1292" s="410" t="s">
        <v>17461</v>
      </c>
      <c r="S1292" s="383"/>
      <c r="T1292" s="383"/>
      <c r="U1292" s="410"/>
      <c r="V1292" s="410" t="s">
        <v>17462</v>
      </c>
      <c r="W1292" s="410"/>
      <c r="X1292" s="410"/>
      <c r="Y1292" s="411">
        <v>40235</v>
      </c>
      <c r="Z1292" s="410">
        <v>0</v>
      </c>
      <c r="AA1292" s="410">
        <v>0</v>
      </c>
      <c r="AB1292" s="383"/>
      <c r="AC1292" s="383"/>
      <c r="AD1292" s="383"/>
      <c r="AE1292" s="383"/>
      <c r="AF1292" s="410" t="s">
        <v>17443</v>
      </c>
      <c r="AG1292" s="410" t="s">
        <v>229</v>
      </c>
      <c r="AH1292" s="410">
        <v>1</v>
      </c>
      <c r="AI1292" s="410">
        <v>4.5999999999999996</v>
      </c>
      <c r="AJ1292" s="410">
        <v>4.7</v>
      </c>
      <c r="AK1292" s="410">
        <v>15</v>
      </c>
      <c r="AL1292" s="412">
        <v>0.21276595744680901</v>
      </c>
      <c r="AM1292" s="127" t="s">
        <v>17433</v>
      </c>
      <c r="AN1292" s="383" t="s">
        <v>17434</v>
      </c>
      <c r="AO1292" s="383"/>
      <c r="AP1292" s="383"/>
      <c r="AQ1292" s="410" t="s">
        <v>17463</v>
      </c>
      <c r="AR1292" s="389"/>
    </row>
    <row r="1293" spans="1:44" ht="15.75" thickBot="1" x14ac:dyDescent="0.3">
      <c r="A1293" s="409" t="s">
        <v>17458</v>
      </c>
      <c r="B1293" s="410">
        <v>3775</v>
      </c>
      <c r="C1293" s="383"/>
      <c r="D1293" s="383"/>
      <c r="E1293" s="383"/>
      <c r="F1293" s="383"/>
      <c r="G1293" s="383"/>
      <c r="H1293" s="383"/>
      <c r="I1293" s="383"/>
      <c r="J1293" s="383"/>
      <c r="K1293" s="410" t="s">
        <v>17260</v>
      </c>
      <c r="L1293" s="410"/>
      <c r="M1293" s="410" t="s">
        <v>17328</v>
      </c>
      <c r="N1293" s="410" t="s">
        <v>17459</v>
      </c>
      <c r="O1293" s="383"/>
      <c r="P1293" s="383"/>
      <c r="Q1293" s="410" t="s">
        <v>17460</v>
      </c>
      <c r="R1293" s="410" t="s">
        <v>17461</v>
      </c>
      <c r="S1293" s="383"/>
      <c r="T1293" s="383"/>
      <c r="U1293" s="410"/>
      <c r="V1293" s="410" t="s">
        <v>17462</v>
      </c>
      <c r="W1293" s="410"/>
      <c r="X1293" s="410"/>
      <c r="Y1293" s="411">
        <v>40235</v>
      </c>
      <c r="Z1293" s="410">
        <v>0</v>
      </c>
      <c r="AA1293" s="410">
        <v>0</v>
      </c>
      <c r="AB1293" s="383"/>
      <c r="AC1293" s="383"/>
      <c r="AD1293" s="383"/>
      <c r="AE1293" s="383"/>
      <c r="AF1293" s="410" t="s">
        <v>17443</v>
      </c>
      <c r="AG1293" s="410" t="s">
        <v>229</v>
      </c>
      <c r="AH1293" s="410">
        <v>0.1</v>
      </c>
      <c r="AI1293" s="410">
        <v>4.8</v>
      </c>
      <c r="AJ1293" s="410">
        <v>4.9000000000000004</v>
      </c>
      <c r="AK1293" s="410">
        <v>15</v>
      </c>
      <c r="AL1293" s="412">
        <v>2.04081632653061E-2</v>
      </c>
      <c r="AM1293" s="127" t="s">
        <v>17433</v>
      </c>
      <c r="AN1293" s="383" t="s">
        <v>17434</v>
      </c>
      <c r="AO1293" s="383"/>
      <c r="AP1293" s="383"/>
      <c r="AQ1293" s="410" t="s">
        <v>17463</v>
      </c>
      <c r="AR1293" s="389"/>
    </row>
    <row r="1294" spans="1:44" ht="15.75" thickBot="1" x14ac:dyDescent="0.3">
      <c r="A1294" s="409" t="s">
        <v>17458</v>
      </c>
      <c r="B1294" s="410">
        <v>3775</v>
      </c>
      <c r="C1294" s="383"/>
      <c r="D1294" s="383"/>
      <c r="E1294" s="383"/>
      <c r="F1294" s="383"/>
      <c r="G1294" s="383"/>
      <c r="H1294" s="383"/>
      <c r="I1294" s="383"/>
      <c r="J1294" s="383"/>
      <c r="K1294" s="410" t="s">
        <v>17260</v>
      </c>
      <c r="L1294" s="410"/>
      <c r="M1294" s="410" t="s">
        <v>17328</v>
      </c>
      <c r="N1294" s="410" t="s">
        <v>17459</v>
      </c>
      <c r="O1294" s="383"/>
      <c r="P1294" s="383"/>
      <c r="Q1294" s="410" t="s">
        <v>17460</v>
      </c>
      <c r="R1294" s="410" t="s">
        <v>17461</v>
      </c>
      <c r="S1294" s="383"/>
      <c r="T1294" s="383"/>
      <c r="U1294" s="410"/>
      <c r="V1294" s="410" t="s">
        <v>17462</v>
      </c>
      <c r="W1294" s="410"/>
      <c r="X1294" s="410"/>
      <c r="Y1294" s="411">
        <v>40235</v>
      </c>
      <c r="Z1294" s="410">
        <v>0</v>
      </c>
      <c r="AA1294" s="410">
        <v>0</v>
      </c>
      <c r="AB1294" s="383"/>
      <c r="AC1294" s="383"/>
      <c r="AD1294" s="383"/>
      <c r="AE1294" s="383"/>
      <c r="AF1294" s="410" t="s">
        <v>17443</v>
      </c>
      <c r="AG1294" s="410" t="s">
        <v>229</v>
      </c>
      <c r="AH1294" s="410">
        <v>0.1</v>
      </c>
      <c r="AI1294" s="410">
        <v>5</v>
      </c>
      <c r="AJ1294" s="410">
        <v>5.0999999999999996</v>
      </c>
      <c r="AK1294" s="410">
        <v>15</v>
      </c>
      <c r="AL1294" s="412">
        <v>1.9607843137254902E-2</v>
      </c>
      <c r="AM1294" s="127" t="s">
        <v>17433</v>
      </c>
      <c r="AN1294" s="383" t="s">
        <v>17434</v>
      </c>
      <c r="AO1294" s="383"/>
      <c r="AP1294" s="383"/>
      <c r="AQ1294" s="410" t="s">
        <v>17463</v>
      </c>
      <c r="AR1294" s="389"/>
    </row>
    <row r="1295" spans="1:44" ht="15.75" thickBot="1" x14ac:dyDescent="0.3">
      <c r="A1295" s="409" t="s">
        <v>17458</v>
      </c>
      <c r="B1295" s="410">
        <v>3775</v>
      </c>
      <c r="C1295" s="383"/>
      <c r="D1295" s="383"/>
      <c r="E1295" s="383"/>
      <c r="F1295" s="383"/>
      <c r="G1295" s="383"/>
      <c r="H1295" s="383"/>
      <c r="I1295" s="383"/>
      <c r="J1295" s="383"/>
      <c r="K1295" s="410" t="s">
        <v>17260</v>
      </c>
      <c r="L1295" s="410"/>
      <c r="M1295" s="410" t="s">
        <v>17328</v>
      </c>
      <c r="N1295" s="410" t="s">
        <v>17459</v>
      </c>
      <c r="O1295" s="383"/>
      <c r="P1295" s="383"/>
      <c r="Q1295" s="410" t="s">
        <v>17460</v>
      </c>
      <c r="R1295" s="410" t="s">
        <v>17461</v>
      </c>
      <c r="S1295" s="383"/>
      <c r="T1295" s="383"/>
      <c r="U1295" s="410"/>
      <c r="V1295" s="410" t="s">
        <v>17462</v>
      </c>
      <c r="W1295" s="410"/>
      <c r="X1295" s="410"/>
      <c r="Y1295" s="411">
        <v>40235</v>
      </c>
      <c r="Z1295" s="410">
        <v>0</v>
      </c>
      <c r="AA1295" s="410">
        <v>0</v>
      </c>
      <c r="AB1295" s="383"/>
      <c r="AC1295" s="383"/>
      <c r="AD1295" s="383"/>
      <c r="AE1295" s="383"/>
      <c r="AF1295" s="410" t="s">
        <v>17443</v>
      </c>
      <c r="AG1295" s="410" t="s">
        <v>229</v>
      </c>
      <c r="AH1295" s="410">
        <v>0.2</v>
      </c>
      <c r="AI1295" s="410">
        <v>6.2</v>
      </c>
      <c r="AJ1295" s="410">
        <v>6.4</v>
      </c>
      <c r="AK1295" s="410">
        <v>15</v>
      </c>
      <c r="AL1295" s="412">
        <v>3.125E-2</v>
      </c>
      <c r="AM1295" s="127" t="s">
        <v>17433</v>
      </c>
      <c r="AN1295" s="383" t="s">
        <v>17434</v>
      </c>
      <c r="AO1295" s="383"/>
      <c r="AP1295" s="383"/>
      <c r="AQ1295" s="410" t="s">
        <v>17463</v>
      </c>
      <c r="AR1295" s="389"/>
    </row>
    <row r="1296" spans="1:44" ht="15.75" thickBot="1" x14ac:dyDescent="0.3">
      <c r="A1296" s="409" t="s">
        <v>17458</v>
      </c>
      <c r="B1296" s="410">
        <v>3775</v>
      </c>
      <c r="C1296" s="383"/>
      <c r="D1296" s="383"/>
      <c r="E1296" s="383"/>
      <c r="F1296" s="383"/>
      <c r="G1296" s="383"/>
      <c r="H1296" s="383"/>
      <c r="I1296" s="383"/>
      <c r="J1296" s="383"/>
      <c r="K1296" s="410" t="s">
        <v>17260</v>
      </c>
      <c r="L1296" s="410"/>
      <c r="M1296" s="410" t="s">
        <v>17328</v>
      </c>
      <c r="N1296" s="410" t="s">
        <v>17459</v>
      </c>
      <c r="O1296" s="383"/>
      <c r="P1296" s="383"/>
      <c r="Q1296" s="410" t="s">
        <v>17460</v>
      </c>
      <c r="R1296" s="410" t="s">
        <v>17461</v>
      </c>
      <c r="S1296" s="383"/>
      <c r="T1296" s="383"/>
      <c r="U1296" s="410"/>
      <c r="V1296" s="410" t="s">
        <v>17462</v>
      </c>
      <c r="W1296" s="410"/>
      <c r="X1296" s="410"/>
      <c r="Y1296" s="411">
        <v>40235</v>
      </c>
      <c r="Z1296" s="410">
        <v>0</v>
      </c>
      <c r="AA1296" s="410">
        <v>0</v>
      </c>
      <c r="AB1296" s="383"/>
      <c r="AC1296" s="383"/>
      <c r="AD1296" s="383"/>
      <c r="AE1296" s="383"/>
      <c r="AF1296" s="410" t="s">
        <v>17443</v>
      </c>
      <c r="AG1296" s="410" t="s">
        <v>229</v>
      </c>
      <c r="AH1296" s="410">
        <v>0.1</v>
      </c>
      <c r="AI1296" s="410">
        <v>6.3</v>
      </c>
      <c r="AJ1296" s="410">
        <v>6.4</v>
      </c>
      <c r="AK1296" s="410">
        <v>15</v>
      </c>
      <c r="AL1296" s="412">
        <v>1.5625E-2</v>
      </c>
      <c r="AM1296" s="127" t="s">
        <v>17433</v>
      </c>
      <c r="AN1296" s="383" t="s">
        <v>17434</v>
      </c>
      <c r="AO1296" s="383"/>
      <c r="AP1296" s="383"/>
      <c r="AQ1296" s="410" t="s">
        <v>17463</v>
      </c>
      <c r="AR1296" s="389"/>
    </row>
    <row r="1297" spans="1:44" ht="15.75" thickBot="1" x14ac:dyDescent="0.3">
      <c r="A1297" s="409" t="s">
        <v>17458</v>
      </c>
      <c r="B1297" s="410">
        <v>3775</v>
      </c>
      <c r="C1297" s="383"/>
      <c r="D1297" s="383"/>
      <c r="E1297" s="383"/>
      <c r="F1297" s="383"/>
      <c r="G1297" s="383"/>
      <c r="H1297" s="383"/>
      <c r="I1297" s="383"/>
      <c r="J1297" s="383"/>
      <c r="K1297" s="410" t="s">
        <v>17260</v>
      </c>
      <c r="L1297" s="410"/>
      <c r="M1297" s="410" t="s">
        <v>17328</v>
      </c>
      <c r="N1297" s="410" t="s">
        <v>17459</v>
      </c>
      <c r="O1297" s="383"/>
      <c r="P1297" s="383"/>
      <c r="Q1297" s="410" t="s">
        <v>17460</v>
      </c>
      <c r="R1297" s="410" t="s">
        <v>17461</v>
      </c>
      <c r="S1297" s="383"/>
      <c r="T1297" s="383"/>
      <c r="U1297" s="410"/>
      <c r="V1297" s="410" t="s">
        <v>17462</v>
      </c>
      <c r="W1297" s="410"/>
      <c r="X1297" s="410"/>
      <c r="Y1297" s="411">
        <v>40235</v>
      </c>
      <c r="Z1297" s="410">
        <v>0</v>
      </c>
      <c r="AA1297" s="410">
        <v>0</v>
      </c>
      <c r="AB1297" s="383"/>
      <c r="AC1297" s="383"/>
      <c r="AD1297" s="383"/>
      <c r="AE1297" s="383"/>
      <c r="AF1297" s="410" t="s">
        <v>17443</v>
      </c>
      <c r="AG1297" s="410" t="s">
        <v>229</v>
      </c>
      <c r="AH1297" s="410">
        <v>0.1</v>
      </c>
      <c r="AI1297" s="410">
        <v>6.7</v>
      </c>
      <c r="AJ1297" s="410">
        <v>6.8</v>
      </c>
      <c r="AK1297" s="410">
        <v>15</v>
      </c>
      <c r="AL1297" s="412">
        <v>1.4705882352941201E-2</v>
      </c>
      <c r="AM1297" s="127" t="s">
        <v>17433</v>
      </c>
      <c r="AN1297" s="383" t="s">
        <v>17434</v>
      </c>
      <c r="AO1297" s="383"/>
      <c r="AP1297" s="383"/>
      <c r="AQ1297" s="410" t="s">
        <v>17463</v>
      </c>
      <c r="AR1297" s="389"/>
    </row>
    <row r="1298" spans="1:44" ht="15.75" thickBot="1" x14ac:dyDescent="0.3">
      <c r="A1298" s="409" t="s">
        <v>17458</v>
      </c>
      <c r="B1298" s="410">
        <v>3775</v>
      </c>
      <c r="C1298" s="383"/>
      <c r="D1298" s="383"/>
      <c r="E1298" s="383"/>
      <c r="F1298" s="383"/>
      <c r="G1298" s="383"/>
      <c r="H1298" s="383"/>
      <c r="I1298" s="383"/>
      <c r="J1298" s="383"/>
      <c r="K1298" s="410" t="s">
        <v>17260</v>
      </c>
      <c r="L1298" s="410"/>
      <c r="M1298" s="410" t="s">
        <v>17328</v>
      </c>
      <c r="N1298" s="410" t="s">
        <v>17459</v>
      </c>
      <c r="O1298" s="383"/>
      <c r="P1298" s="383"/>
      <c r="Q1298" s="410" t="s">
        <v>17460</v>
      </c>
      <c r="R1298" s="410" t="s">
        <v>17461</v>
      </c>
      <c r="S1298" s="383"/>
      <c r="T1298" s="383"/>
      <c r="U1298" s="410"/>
      <c r="V1298" s="410" t="s">
        <v>17462</v>
      </c>
      <c r="W1298" s="410"/>
      <c r="X1298" s="410"/>
      <c r="Y1298" s="411">
        <v>40238</v>
      </c>
      <c r="Z1298" s="410">
        <v>0</v>
      </c>
      <c r="AA1298" s="410">
        <v>0</v>
      </c>
      <c r="AB1298" s="383"/>
      <c r="AC1298" s="383"/>
      <c r="AD1298" s="383"/>
      <c r="AE1298" s="383"/>
      <c r="AF1298" s="410" t="s">
        <v>17443</v>
      </c>
      <c r="AG1298" s="410" t="s">
        <v>229</v>
      </c>
      <c r="AH1298" s="410">
        <v>0</v>
      </c>
      <c r="AI1298" s="410">
        <v>8.6</v>
      </c>
      <c r="AJ1298" s="410">
        <v>8.6</v>
      </c>
      <c r="AK1298" s="410">
        <v>9.1999999999999993</v>
      </c>
      <c r="AL1298" s="412">
        <v>0</v>
      </c>
      <c r="AM1298" s="127" t="s">
        <v>17433</v>
      </c>
      <c r="AN1298" s="383" t="s">
        <v>17434</v>
      </c>
      <c r="AO1298" s="383"/>
      <c r="AP1298" s="383"/>
      <c r="AQ1298" s="410" t="s">
        <v>17463</v>
      </c>
      <c r="AR1298" s="389"/>
    </row>
    <row r="1299" spans="1:44" ht="15.75" thickBot="1" x14ac:dyDescent="0.3">
      <c r="A1299" s="409" t="s">
        <v>17458</v>
      </c>
      <c r="B1299" s="410">
        <v>3775</v>
      </c>
      <c r="C1299" s="383"/>
      <c r="D1299" s="383"/>
      <c r="E1299" s="383"/>
      <c r="F1299" s="383"/>
      <c r="G1299" s="383"/>
      <c r="H1299" s="383"/>
      <c r="I1299" s="383"/>
      <c r="J1299" s="383"/>
      <c r="K1299" s="410" t="s">
        <v>17260</v>
      </c>
      <c r="L1299" s="410"/>
      <c r="M1299" s="410" t="s">
        <v>17328</v>
      </c>
      <c r="N1299" s="410" t="s">
        <v>17459</v>
      </c>
      <c r="O1299" s="383"/>
      <c r="P1299" s="383"/>
      <c r="Q1299" s="410" t="s">
        <v>17460</v>
      </c>
      <c r="R1299" s="410" t="s">
        <v>17461</v>
      </c>
      <c r="S1299" s="383"/>
      <c r="T1299" s="383"/>
      <c r="U1299" s="410"/>
      <c r="V1299" s="410" t="s">
        <v>17462</v>
      </c>
      <c r="W1299" s="410"/>
      <c r="X1299" s="410"/>
      <c r="Y1299" s="411">
        <v>40238</v>
      </c>
      <c r="Z1299" s="410">
        <v>0</v>
      </c>
      <c r="AA1299" s="410">
        <v>0</v>
      </c>
      <c r="AB1299" s="383"/>
      <c r="AC1299" s="383"/>
      <c r="AD1299" s="383"/>
      <c r="AE1299" s="383"/>
      <c r="AF1299" s="410" t="s">
        <v>17443</v>
      </c>
      <c r="AG1299" s="410" t="s">
        <v>229</v>
      </c>
      <c r="AH1299" s="410">
        <v>0</v>
      </c>
      <c r="AI1299" s="410">
        <v>9.3000000000000007</v>
      </c>
      <c r="AJ1299" s="410">
        <v>9.3000000000000007</v>
      </c>
      <c r="AK1299" s="410">
        <v>9.1999999999999993</v>
      </c>
      <c r="AL1299" s="412">
        <v>0</v>
      </c>
      <c r="AM1299" s="127" t="s">
        <v>17433</v>
      </c>
      <c r="AN1299" s="383" t="s">
        <v>17434</v>
      </c>
      <c r="AO1299" s="383"/>
      <c r="AP1299" s="383"/>
      <c r="AQ1299" s="410" t="s">
        <v>17463</v>
      </c>
      <c r="AR1299" s="389"/>
    </row>
    <row r="1300" spans="1:44" ht="15.75" thickBot="1" x14ac:dyDescent="0.3">
      <c r="A1300" s="409" t="s">
        <v>17458</v>
      </c>
      <c r="B1300" s="410">
        <v>3775</v>
      </c>
      <c r="C1300" s="383"/>
      <c r="D1300" s="383"/>
      <c r="E1300" s="383"/>
      <c r="F1300" s="383"/>
      <c r="G1300" s="383"/>
      <c r="H1300" s="383"/>
      <c r="I1300" s="383"/>
      <c r="J1300" s="383"/>
      <c r="K1300" s="410" t="s">
        <v>17260</v>
      </c>
      <c r="L1300" s="410"/>
      <c r="M1300" s="410" t="s">
        <v>17328</v>
      </c>
      <c r="N1300" s="410" t="s">
        <v>17459</v>
      </c>
      <c r="O1300" s="383"/>
      <c r="P1300" s="383"/>
      <c r="Q1300" s="410" t="s">
        <v>17460</v>
      </c>
      <c r="R1300" s="410" t="s">
        <v>17461</v>
      </c>
      <c r="S1300" s="383"/>
      <c r="T1300" s="383"/>
      <c r="U1300" s="410"/>
      <c r="V1300" s="410" t="s">
        <v>17462</v>
      </c>
      <c r="W1300" s="410"/>
      <c r="X1300" s="410"/>
      <c r="Y1300" s="411">
        <v>40238</v>
      </c>
      <c r="Z1300" s="410">
        <v>0</v>
      </c>
      <c r="AA1300" s="410">
        <v>0</v>
      </c>
      <c r="AB1300" s="383"/>
      <c r="AC1300" s="383"/>
      <c r="AD1300" s="383"/>
      <c r="AE1300" s="383"/>
      <c r="AF1300" s="410" t="s">
        <v>17443</v>
      </c>
      <c r="AG1300" s="410" t="s">
        <v>229</v>
      </c>
      <c r="AH1300" s="410">
        <v>0</v>
      </c>
      <c r="AI1300" s="410">
        <v>9.5</v>
      </c>
      <c r="AJ1300" s="410">
        <v>9.5</v>
      </c>
      <c r="AK1300" s="410">
        <v>9.1999999999999993</v>
      </c>
      <c r="AL1300" s="412">
        <v>0</v>
      </c>
      <c r="AM1300" s="127" t="s">
        <v>17433</v>
      </c>
      <c r="AN1300" s="383" t="s">
        <v>17434</v>
      </c>
      <c r="AO1300" s="383"/>
      <c r="AP1300" s="383"/>
      <c r="AQ1300" s="410" t="s">
        <v>17463</v>
      </c>
      <c r="AR1300" s="389"/>
    </row>
    <row r="1301" spans="1:44" ht="15.75" thickBot="1" x14ac:dyDescent="0.3">
      <c r="A1301" s="409" t="s">
        <v>17458</v>
      </c>
      <c r="B1301" s="410">
        <v>3775</v>
      </c>
      <c r="C1301" s="383"/>
      <c r="D1301" s="383"/>
      <c r="E1301" s="383"/>
      <c r="F1301" s="383"/>
      <c r="G1301" s="383"/>
      <c r="H1301" s="383"/>
      <c r="I1301" s="383"/>
      <c r="J1301" s="383"/>
      <c r="K1301" s="410" t="s">
        <v>17260</v>
      </c>
      <c r="L1301" s="410"/>
      <c r="M1301" s="410" t="s">
        <v>17328</v>
      </c>
      <c r="N1301" s="410" t="s">
        <v>17459</v>
      </c>
      <c r="O1301" s="383"/>
      <c r="P1301" s="383"/>
      <c r="Q1301" s="410" t="s">
        <v>17460</v>
      </c>
      <c r="R1301" s="410" t="s">
        <v>17461</v>
      </c>
      <c r="S1301" s="383"/>
      <c r="T1301" s="383"/>
      <c r="U1301" s="410"/>
      <c r="V1301" s="410" t="s">
        <v>17462</v>
      </c>
      <c r="W1301" s="410"/>
      <c r="X1301" s="410"/>
      <c r="Y1301" s="411">
        <v>40238</v>
      </c>
      <c r="Z1301" s="410">
        <v>0</v>
      </c>
      <c r="AA1301" s="410">
        <v>0</v>
      </c>
      <c r="AB1301" s="383"/>
      <c r="AC1301" s="383"/>
      <c r="AD1301" s="383"/>
      <c r="AE1301" s="383"/>
      <c r="AF1301" s="410" t="s">
        <v>17443</v>
      </c>
      <c r="AG1301" s="410" t="s">
        <v>229</v>
      </c>
      <c r="AH1301" s="410">
        <v>0</v>
      </c>
      <c r="AI1301" s="410">
        <v>10.3</v>
      </c>
      <c r="AJ1301" s="410">
        <v>10.3</v>
      </c>
      <c r="AK1301" s="410">
        <v>9.1999999999999993</v>
      </c>
      <c r="AL1301" s="412">
        <v>0</v>
      </c>
      <c r="AM1301" s="127" t="s">
        <v>17433</v>
      </c>
      <c r="AN1301" s="383" t="s">
        <v>17434</v>
      </c>
      <c r="AO1301" s="383"/>
      <c r="AP1301" s="383"/>
      <c r="AQ1301" s="410" t="s">
        <v>17463</v>
      </c>
      <c r="AR1301" s="389"/>
    </row>
    <row r="1302" spans="1:44" ht="15.75" thickBot="1" x14ac:dyDescent="0.3">
      <c r="A1302" s="409" t="s">
        <v>17458</v>
      </c>
      <c r="B1302" s="410">
        <v>3775</v>
      </c>
      <c r="C1302" s="383"/>
      <c r="D1302" s="383"/>
      <c r="E1302" s="383"/>
      <c r="F1302" s="383"/>
      <c r="G1302" s="383"/>
      <c r="H1302" s="383"/>
      <c r="I1302" s="383"/>
      <c r="J1302" s="383"/>
      <c r="K1302" s="410" t="s">
        <v>17260</v>
      </c>
      <c r="L1302" s="410"/>
      <c r="M1302" s="410" t="s">
        <v>17328</v>
      </c>
      <c r="N1302" s="410" t="s">
        <v>17459</v>
      </c>
      <c r="O1302" s="383"/>
      <c r="P1302" s="383"/>
      <c r="Q1302" s="410" t="s">
        <v>17460</v>
      </c>
      <c r="R1302" s="410" t="s">
        <v>17461</v>
      </c>
      <c r="S1302" s="383"/>
      <c r="T1302" s="383"/>
      <c r="U1302" s="410"/>
      <c r="V1302" s="410" t="s">
        <v>17462</v>
      </c>
      <c r="W1302" s="410"/>
      <c r="X1302" s="410"/>
      <c r="Y1302" s="411">
        <v>40238</v>
      </c>
      <c r="Z1302" s="410">
        <v>0</v>
      </c>
      <c r="AA1302" s="410">
        <v>0</v>
      </c>
      <c r="AB1302" s="383"/>
      <c r="AC1302" s="383"/>
      <c r="AD1302" s="383"/>
      <c r="AE1302" s="383"/>
      <c r="AF1302" s="410" t="s">
        <v>17443</v>
      </c>
      <c r="AG1302" s="410" t="s">
        <v>229</v>
      </c>
      <c r="AH1302" s="410">
        <v>0</v>
      </c>
      <c r="AI1302" s="410">
        <v>10.4</v>
      </c>
      <c r="AJ1302" s="410">
        <v>10.4</v>
      </c>
      <c r="AK1302" s="410">
        <v>9.1999999999999993</v>
      </c>
      <c r="AL1302" s="412">
        <v>0</v>
      </c>
      <c r="AM1302" s="127" t="s">
        <v>17433</v>
      </c>
      <c r="AN1302" s="383" t="s">
        <v>17434</v>
      </c>
      <c r="AO1302" s="383"/>
      <c r="AP1302" s="383"/>
      <c r="AQ1302" s="410" t="s">
        <v>17463</v>
      </c>
      <c r="AR1302" s="389"/>
    </row>
    <row r="1303" spans="1:44" ht="15.75" thickBot="1" x14ac:dyDescent="0.3">
      <c r="A1303" s="409" t="s">
        <v>17458</v>
      </c>
      <c r="B1303" s="410">
        <v>3775</v>
      </c>
      <c r="C1303" s="383"/>
      <c r="D1303" s="383"/>
      <c r="E1303" s="383"/>
      <c r="F1303" s="383"/>
      <c r="G1303" s="383"/>
      <c r="H1303" s="383"/>
      <c r="I1303" s="383"/>
      <c r="J1303" s="383"/>
      <c r="K1303" s="410" t="s">
        <v>17260</v>
      </c>
      <c r="L1303" s="410"/>
      <c r="M1303" s="410" t="s">
        <v>17328</v>
      </c>
      <c r="N1303" s="410" t="s">
        <v>17459</v>
      </c>
      <c r="O1303" s="383"/>
      <c r="P1303" s="383"/>
      <c r="Q1303" s="410" t="s">
        <v>17460</v>
      </c>
      <c r="R1303" s="410" t="s">
        <v>17461</v>
      </c>
      <c r="S1303" s="383"/>
      <c r="T1303" s="383"/>
      <c r="U1303" s="410"/>
      <c r="V1303" s="410" t="s">
        <v>17462</v>
      </c>
      <c r="W1303" s="410"/>
      <c r="X1303" s="410"/>
      <c r="Y1303" s="411">
        <v>40238</v>
      </c>
      <c r="Z1303" s="410">
        <v>0</v>
      </c>
      <c r="AA1303" s="410">
        <v>0</v>
      </c>
      <c r="AB1303" s="383"/>
      <c r="AC1303" s="383"/>
      <c r="AD1303" s="383"/>
      <c r="AE1303" s="383"/>
      <c r="AF1303" s="410" t="s">
        <v>17443</v>
      </c>
      <c r="AG1303" s="410" t="s">
        <v>229</v>
      </c>
      <c r="AH1303" s="410">
        <v>0.1</v>
      </c>
      <c r="AI1303" s="410">
        <v>11.6</v>
      </c>
      <c r="AJ1303" s="410">
        <v>11.7</v>
      </c>
      <c r="AK1303" s="410">
        <v>9.1999999999999993</v>
      </c>
      <c r="AL1303" s="412">
        <v>8.5470085470085496E-3</v>
      </c>
      <c r="AM1303" s="127" t="s">
        <v>17433</v>
      </c>
      <c r="AN1303" s="383" t="s">
        <v>17434</v>
      </c>
      <c r="AO1303" s="383"/>
      <c r="AP1303" s="383"/>
      <c r="AQ1303" s="410" t="s">
        <v>17463</v>
      </c>
      <c r="AR1303" s="389"/>
    </row>
    <row r="1304" spans="1:44" ht="15.75" thickBot="1" x14ac:dyDescent="0.3">
      <c r="A1304" s="409" t="s">
        <v>17458</v>
      </c>
      <c r="B1304" s="410">
        <v>3775</v>
      </c>
      <c r="C1304" s="383"/>
      <c r="D1304" s="383"/>
      <c r="E1304" s="383"/>
      <c r="F1304" s="383"/>
      <c r="G1304" s="383"/>
      <c r="H1304" s="383"/>
      <c r="I1304" s="383"/>
      <c r="J1304" s="383"/>
      <c r="K1304" s="410" t="s">
        <v>17260</v>
      </c>
      <c r="L1304" s="410"/>
      <c r="M1304" s="410" t="s">
        <v>17328</v>
      </c>
      <c r="N1304" s="410" t="s">
        <v>17459</v>
      </c>
      <c r="O1304" s="383"/>
      <c r="P1304" s="383"/>
      <c r="Q1304" s="410" t="s">
        <v>17460</v>
      </c>
      <c r="R1304" s="410" t="s">
        <v>17461</v>
      </c>
      <c r="S1304" s="383"/>
      <c r="T1304" s="383"/>
      <c r="U1304" s="410"/>
      <c r="V1304" s="410" t="s">
        <v>17462</v>
      </c>
      <c r="W1304" s="410"/>
      <c r="X1304" s="410"/>
      <c r="Y1304" s="411">
        <v>40238</v>
      </c>
      <c r="Z1304" s="410">
        <v>0</v>
      </c>
      <c r="AA1304" s="410">
        <v>0</v>
      </c>
      <c r="AB1304" s="383"/>
      <c r="AC1304" s="383"/>
      <c r="AD1304" s="383"/>
      <c r="AE1304" s="383"/>
      <c r="AF1304" s="410" t="s">
        <v>17443</v>
      </c>
      <c r="AG1304" s="410" t="s">
        <v>229</v>
      </c>
      <c r="AH1304" s="410">
        <v>0</v>
      </c>
      <c r="AI1304" s="410">
        <v>11.7</v>
      </c>
      <c r="AJ1304" s="410">
        <v>11.7</v>
      </c>
      <c r="AK1304" s="410">
        <v>9.1999999999999993</v>
      </c>
      <c r="AL1304" s="412">
        <v>0</v>
      </c>
      <c r="AM1304" s="127" t="s">
        <v>17433</v>
      </c>
      <c r="AN1304" s="383" t="s">
        <v>17434</v>
      </c>
      <c r="AO1304" s="383"/>
      <c r="AP1304" s="383"/>
      <c r="AQ1304" s="410" t="s">
        <v>17463</v>
      </c>
      <c r="AR1304" s="389"/>
    </row>
    <row r="1305" spans="1:44" ht="15.75" thickBot="1" x14ac:dyDescent="0.3">
      <c r="A1305" s="409" t="s">
        <v>17458</v>
      </c>
      <c r="B1305" s="410">
        <v>3775</v>
      </c>
      <c r="C1305" s="383"/>
      <c r="D1305" s="383"/>
      <c r="E1305" s="383"/>
      <c r="F1305" s="383"/>
      <c r="G1305" s="383"/>
      <c r="H1305" s="383"/>
      <c r="I1305" s="383"/>
      <c r="J1305" s="383"/>
      <c r="K1305" s="410" t="s">
        <v>17260</v>
      </c>
      <c r="L1305" s="410"/>
      <c r="M1305" s="410" t="s">
        <v>17328</v>
      </c>
      <c r="N1305" s="410" t="s">
        <v>17459</v>
      </c>
      <c r="O1305" s="383"/>
      <c r="P1305" s="383"/>
      <c r="Q1305" s="410" t="s">
        <v>17460</v>
      </c>
      <c r="R1305" s="410" t="s">
        <v>17461</v>
      </c>
      <c r="S1305" s="383"/>
      <c r="T1305" s="383"/>
      <c r="U1305" s="410"/>
      <c r="V1305" s="410" t="s">
        <v>17462</v>
      </c>
      <c r="W1305" s="410"/>
      <c r="X1305" s="410"/>
      <c r="Y1305" s="411">
        <v>40238</v>
      </c>
      <c r="Z1305" s="410">
        <v>0</v>
      </c>
      <c r="AA1305" s="410">
        <v>0</v>
      </c>
      <c r="AB1305" s="383"/>
      <c r="AC1305" s="383"/>
      <c r="AD1305" s="383"/>
      <c r="AE1305" s="383"/>
      <c r="AF1305" s="410" t="s">
        <v>17443</v>
      </c>
      <c r="AG1305" s="410" t="s">
        <v>229</v>
      </c>
      <c r="AH1305" s="410">
        <v>0</v>
      </c>
      <c r="AI1305" s="410">
        <v>12</v>
      </c>
      <c r="AJ1305" s="410">
        <v>12</v>
      </c>
      <c r="AK1305" s="410">
        <v>9.1999999999999993</v>
      </c>
      <c r="AL1305" s="412">
        <v>0</v>
      </c>
      <c r="AM1305" s="127" t="s">
        <v>17433</v>
      </c>
      <c r="AN1305" s="383" t="s">
        <v>17434</v>
      </c>
      <c r="AO1305" s="383"/>
      <c r="AP1305" s="383"/>
      <c r="AQ1305" s="410" t="s">
        <v>17463</v>
      </c>
      <c r="AR1305" s="389"/>
    </row>
    <row r="1306" spans="1:44" ht="15.75" thickBot="1" x14ac:dyDescent="0.3">
      <c r="A1306" s="409" t="s">
        <v>17458</v>
      </c>
      <c r="B1306" s="410">
        <v>3775</v>
      </c>
      <c r="C1306" s="383"/>
      <c r="D1306" s="383"/>
      <c r="E1306" s="383"/>
      <c r="F1306" s="383"/>
      <c r="G1306" s="383"/>
      <c r="H1306" s="383"/>
      <c r="I1306" s="383"/>
      <c r="J1306" s="383"/>
      <c r="K1306" s="410" t="s">
        <v>17260</v>
      </c>
      <c r="L1306" s="410"/>
      <c r="M1306" s="410" t="s">
        <v>17328</v>
      </c>
      <c r="N1306" s="410" t="s">
        <v>17459</v>
      </c>
      <c r="O1306" s="383"/>
      <c r="P1306" s="383"/>
      <c r="Q1306" s="410" t="s">
        <v>17460</v>
      </c>
      <c r="R1306" s="410" t="s">
        <v>17461</v>
      </c>
      <c r="S1306" s="383"/>
      <c r="T1306" s="383"/>
      <c r="U1306" s="410"/>
      <c r="V1306" s="410" t="s">
        <v>17462</v>
      </c>
      <c r="W1306" s="410"/>
      <c r="X1306" s="410"/>
      <c r="Y1306" s="411">
        <v>40238</v>
      </c>
      <c r="Z1306" s="410">
        <v>0</v>
      </c>
      <c r="AA1306" s="410">
        <v>0</v>
      </c>
      <c r="AB1306" s="383"/>
      <c r="AC1306" s="383"/>
      <c r="AD1306" s="383"/>
      <c r="AE1306" s="383"/>
      <c r="AF1306" s="410" t="s">
        <v>17443</v>
      </c>
      <c r="AG1306" s="410" t="s">
        <v>229</v>
      </c>
      <c r="AH1306" s="410">
        <v>0.9</v>
      </c>
      <c r="AI1306" s="410">
        <v>12</v>
      </c>
      <c r="AJ1306" s="410">
        <v>12.9</v>
      </c>
      <c r="AK1306" s="410">
        <v>9.1999999999999993</v>
      </c>
      <c r="AL1306" s="412">
        <v>6.9767441860465101E-2</v>
      </c>
      <c r="AM1306" s="127" t="s">
        <v>17433</v>
      </c>
      <c r="AN1306" s="383" t="s">
        <v>17434</v>
      </c>
      <c r="AO1306" s="383"/>
      <c r="AP1306" s="383"/>
      <c r="AQ1306" s="410" t="s">
        <v>17463</v>
      </c>
      <c r="AR1306" s="389"/>
    </row>
    <row r="1307" spans="1:44" ht="15.75" thickBot="1" x14ac:dyDescent="0.3">
      <c r="A1307" s="409" t="s">
        <v>17458</v>
      </c>
      <c r="B1307" s="410">
        <v>3775</v>
      </c>
      <c r="C1307" s="383"/>
      <c r="D1307" s="383"/>
      <c r="E1307" s="383"/>
      <c r="F1307" s="383"/>
      <c r="G1307" s="383"/>
      <c r="H1307" s="383"/>
      <c r="I1307" s="383"/>
      <c r="J1307" s="383"/>
      <c r="K1307" s="410" t="s">
        <v>17260</v>
      </c>
      <c r="L1307" s="410"/>
      <c r="M1307" s="410" t="s">
        <v>17328</v>
      </c>
      <c r="N1307" s="410" t="s">
        <v>17459</v>
      </c>
      <c r="O1307" s="383"/>
      <c r="P1307" s="383"/>
      <c r="Q1307" s="410" t="s">
        <v>17460</v>
      </c>
      <c r="R1307" s="410" t="s">
        <v>17461</v>
      </c>
      <c r="S1307" s="383"/>
      <c r="T1307" s="383"/>
      <c r="U1307" s="410"/>
      <c r="V1307" s="410" t="s">
        <v>17462</v>
      </c>
      <c r="W1307" s="410"/>
      <c r="X1307" s="410"/>
      <c r="Y1307" s="411">
        <v>40238</v>
      </c>
      <c r="Z1307" s="410">
        <v>0</v>
      </c>
      <c r="AA1307" s="410">
        <v>0</v>
      </c>
      <c r="AB1307" s="383"/>
      <c r="AC1307" s="383"/>
      <c r="AD1307" s="383"/>
      <c r="AE1307" s="383"/>
      <c r="AF1307" s="410" t="s">
        <v>17443</v>
      </c>
      <c r="AG1307" s="410" t="s">
        <v>229</v>
      </c>
      <c r="AH1307" s="410">
        <v>0</v>
      </c>
      <c r="AI1307" s="410">
        <v>13.5</v>
      </c>
      <c r="AJ1307" s="410">
        <v>13.5</v>
      </c>
      <c r="AK1307" s="410">
        <v>9.1999999999999993</v>
      </c>
      <c r="AL1307" s="412">
        <v>0</v>
      </c>
      <c r="AM1307" s="127" t="s">
        <v>17433</v>
      </c>
      <c r="AN1307" s="383" t="s">
        <v>17434</v>
      </c>
      <c r="AO1307" s="383"/>
      <c r="AP1307" s="383"/>
      <c r="AQ1307" s="410" t="s">
        <v>17463</v>
      </c>
      <c r="AR1307" s="389"/>
    </row>
    <row r="1308" spans="1:44" ht="15.75" thickBot="1" x14ac:dyDescent="0.3">
      <c r="A1308" s="409" t="s">
        <v>17458</v>
      </c>
      <c r="B1308" s="410">
        <v>3775</v>
      </c>
      <c r="C1308" s="383"/>
      <c r="D1308" s="383"/>
      <c r="E1308" s="383"/>
      <c r="F1308" s="383"/>
      <c r="G1308" s="383"/>
      <c r="H1308" s="383"/>
      <c r="I1308" s="383"/>
      <c r="J1308" s="383"/>
      <c r="K1308" s="410" t="s">
        <v>17260</v>
      </c>
      <c r="L1308" s="410"/>
      <c r="M1308" s="410" t="s">
        <v>17328</v>
      </c>
      <c r="N1308" s="410" t="s">
        <v>17459</v>
      </c>
      <c r="O1308" s="383"/>
      <c r="P1308" s="383"/>
      <c r="Q1308" s="410" t="s">
        <v>17460</v>
      </c>
      <c r="R1308" s="410" t="s">
        <v>17461</v>
      </c>
      <c r="S1308" s="383"/>
      <c r="T1308" s="383"/>
      <c r="U1308" s="410"/>
      <c r="V1308" s="410" t="s">
        <v>17462</v>
      </c>
      <c r="W1308" s="410"/>
      <c r="X1308" s="410"/>
      <c r="Y1308" s="411">
        <v>40238</v>
      </c>
      <c r="Z1308" s="410">
        <v>0</v>
      </c>
      <c r="AA1308" s="410">
        <v>0</v>
      </c>
      <c r="AB1308" s="383"/>
      <c r="AC1308" s="383"/>
      <c r="AD1308" s="383"/>
      <c r="AE1308" s="383"/>
      <c r="AF1308" s="410" t="s">
        <v>17443</v>
      </c>
      <c r="AG1308" s="410" t="s">
        <v>229</v>
      </c>
      <c r="AH1308" s="410">
        <v>0</v>
      </c>
      <c r="AI1308" s="410">
        <v>14.1</v>
      </c>
      <c r="AJ1308" s="410">
        <v>14.1</v>
      </c>
      <c r="AK1308" s="410">
        <v>9.1999999999999993</v>
      </c>
      <c r="AL1308" s="412">
        <v>0</v>
      </c>
      <c r="AM1308" s="127" t="s">
        <v>17433</v>
      </c>
      <c r="AN1308" s="383" t="s">
        <v>17434</v>
      </c>
      <c r="AO1308" s="383"/>
      <c r="AP1308" s="383"/>
      <c r="AQ1308" s="410" t="s">
        <v>17463</v>
      </c>
      <c r="AR1308" s="389"/>
    </row>
    <row r="1309" spans="1:44" ht="15.75" thickBot="1" x14ac:dyDescent="0.3">
      <c r="A1309" s="409" t="s">
        <v>17458</v>
      </c>
      <c r="B1309" s="410">
        <v>3775</v>
      </c>
      <c r="C1309" s="383"/>
      <c r="D1309" s="383"/>
      <c r="E1309" s="383"/>
      <c r="F1309" s="383"/>
      <c r="G1309" s="383"/>
      <c r="H1309" s="383"/>
      <c r="I1309" s="383"/>
      <c r="J1309" s="383"/>
      <c r="K1309" s="410" t="s">
        <v>17260</v>
      </c>
      <c r="L1309" s="410"/>
      <c r="M1309" s="410" t="s">
        <v>17328</v>
      </c>
      <c r="N1309" s="410" t="s">
        <v>17459</v>
      </c>
      <c r="O1309" s="383"/>
      <c r="P1309" s="383"/>
      <c r="Q1309" s="410" t="s">
        <v>17460</v>
      </c>
      <c r="R1309" s="410" t="s">
        <v>17461</v>
      </c>
      <c r="S1309" s="383"/>
      <c r="T1309" s="383"/>
      <c r="U1309" s="410"/>
      <c r="V1309" s="410" t="s">
        <v>17462</v>
      </c>
      <c r="W1309" s="410"/>
      <c r="X1309" s="410"/>
      <c r="Y1309" s="411">
        <v>40238</v>
      </c>
      <c r="Z1309" s="410">
        <v>0</v>
      </c>
      <c r="AA1309" s="410">
        <v>0</v>
      </c>
      <c r="AB1309" s="383"/>
      <c r="AC1309" s="383"/>
      <c r="AD1309" s="383"/>
      <c r="AE1309" s="383"/>
      <c r="AF1309" s="410" t="s">
        <v>17443</v>
      </c>
      <c r="AG1309" s="410" t="s">
        <v>229</v>
      </c>
      <c r="AH1309" s="410">
        <v>0</v>
      </c>
      <c r="AI1309" s="410">
        <v>12.8</v>
      </c>
      <c r="AJ1309" s="410">
        <v>12.8</v>
      </c>
      <c r="AK1309" s="410">
        <v>9.3000000000000007</v>
      </c>
      <c r="AL1309" s="412">
        <v>0</v>
      </c>
      <c r="AM1309" s="127" t="s">
        <v>17433</v>
      </c>
      <c r="AN1309" s="383" t="s">
        <v>17434</v>
      </c>
      <c r="AO1309" s="383"/>
      <c r="AP1309" s="383"/>
      <c r="AQ1309" s="410" t="s">
        <v>17463</v>
      </c>
      <c r="AR1309" s="389"/>
    </row>
    <row r="1310" spans="1:44" ht="15.75" thickBot="1" x14ac:dyDescent="0.3">
      <c r="A1310" s="409" t="s">
        <v>17458</v>
      </c>
      <c r="B1310" s="410">
        <v>3775</v>
      </c>
      <c r="C1310" s="383"/>
      <c r="D1310" s="383"/>
      <c r="E1310" s="383"/>
      <c r="F1310" s="383"/>
      <c r="G1310" s="383"/>
      <c r="H1310" s="383"/>
      <c r="I1310" s="383"/>
      <c r="J1310" s="383"/>
      <c r="K1310" s="410" t="s">
        <v>17260</v>
      </c>
      <c r="L1310" s="410"/>
      <c r="M1310" s="410" t="s">
        <v>17328</v>
      </c>
      <c r="N1310" s="410" t="s">
        <v>17459</v>
      </c>
      <c r="O1310" s="383"/>
      <c r="P1310" s="383"/>
      <c r="Q1310" s="410" t="s">
        <v>17460</v>
      </c>
      <c r="R1310" s="410" t="s">
        <v>17461</v>
      </c>
      <c r="S1310" s="383"/>
      <c r="T1310" s="383"/>
      <c r="U1310" s="410"/>
      <c r="V1310" s="410" t="s">
        <v>17462</v>
      </c>
      <c r="W1310" s="410"/>
      <c r="X1310" s="410"/>
      <c r="Y1310" s="411">
        <v>40238</v>
      </c>
      <c r="Z1310" s="410">
        <v>0</v>
      </c>
      <c r="AA1310" s="410">
        <v>0</v>
      </c>
      <c r="AB1310" s="383"/>
      <c r="AC1310" s="383"/>
      <c r="AD1310" s="383"/>
      <c r="AE1310" s="383"/>
      <c r="AF1310" s="410" t="s">
        <v>17443</v>
      </c>
      <c r="AG1310" s="410" t="s">
        <v>229</v>
      </c>
      <c r="AH1310" s="410">
        <v>0</v>
      </c>
      <c r="AI1310" s="410">
        <v>4.8</v>
      </c>
      <c r="AJ1310" s="410">
        <v>4.8</v>
      </c>
      <c r="AK1310" s="410">
        <v>15</v>
      </c>
      <c r="AL1310" s="412">
        <v>0</v>
      </c>
      <c r="AM1310" s="127" t="s">
        <v>17433</v>
      </c>
      <c r="AN1310" s="383" t="s">
        <v>17434</v>
      </c>
      <c r="AO1310" s="383"/>
      <c r="AP1310" s="383"/>
      <c r="AQ1310" s="410" t="s">
        <v>17463</v>
      </c>
      <c r="AR1310" s="389"/>
    </row>
    <row r="1311" spans="1:44" ht="15.75" thickBot="1" x14ac:dyDescent="0.3">
      <c r="A1311" s="409" t="s">
        <v>17458</v>
      </c>
      <c r="B1311" s="410">
        <v>3775</v>
      </c>
      <c r="C1311" s="383"/>
      <c r="D1311" s="383"/>
      <c r="E1311" s="383"/>
      <c r="F1311" s="383"/>
      <c r="G1311" s="383"/>
      <c r="H1311" s="383"/>
      <c r="I1311" s="383"/>
      <c r="J1311" s="383"/>
      <c r="K1311" s="410" t="s">
        <v>17260</v>
      </c>
      <c r="L1311" s="410"/>
      <c r="M1311" s="410" t="s">
        <v>17328</v>
      </c>
      <c r="N1311" s="410" t="s">
        <v>17459</v>
      </c>
      <c r="O1311" s="383"/>
      <c r="P1311" s="383"/>
      <c r="Q1311" s="410" t="s">
        <v>17460</v>
      </c>
      <c r="R1311" s="410" t="s">
        <v>17461</v>
      </c>
      <c r="S1311" s="383"/>
      <c r="T1311" s="383"/>
      <c r="U1311" s="410"/>
      <c r="V1311" s="410" t="s">
        <v>17462</v>
      </c>
      <c r="W1311" s="410"/>
      <c r="X1311" s="410"/>
      <c r="Y1311" s="411">
        <v>40238</v>
      </c>
      <c r="Z1311" s="410">
        <v>0</v>
      </c>
      <c r="AA1311" s="410">
        <v>0</v>
      </c>
      <c r="AB1311" s="383"/>
      <c r="AC1311" s="383"/>
      <c r="AD1311" s="383"/>
      <c r="AE1311" s="383"/>
      <c r="AF1311" s="410" t="s">
        <v>17443</v>
      </c>
      <c r="AG1311" s="410" t="s">
        <v>229</v>
      </c>
      <c r="AH1311" s="410">
        <v>0</v>
      </c>
      <c r="AI1311" s="410">
        <v>5.3</v>
      </c>
      <c r="AJ1311" s="410">
        <v>5.3</v>
      </c>
      <c r="AK1311" s="410">
        <v>15</v>
      </c>
      <c r="AL1311" s="412">
        <v>0</v>
      </c>
      <c r="AM1311" s="127" t="s">
        <v>17433</v>
      </c>
      <c r="AN1311" s="383" t="s">
        <v>17434</v>
      </c>
      <c r="AO1311" s="383"/>
      <c r="AP1311" s="383"/>
      <c r="AQ1311" s="410" t="s">
        <v>17463</v>
      </c>
      <c r="AR1311" s="389"/>
    </row>
    <row r="1312" spans="1:44" ht="15.75" thickBot="1" x14ac:dyDescent="0.3">
      <c r="A1312" s="409" t="s">
        <v>17458</v>
      </c>
      <c r="B1312" s="410">
        <v>3775</v>
      </c>
      <c r="C1312" s="383"/>
      <c r="D1312" s="383"/>
      <c r="E1312" s="383"/>
      <c r="F1312" s="383"/>
      <c r="G1312" s="383"/>
      <c r="H1312" s="383"/>
      <c r="I1312" s="383"/>
      <c r="J1312" s="383"/>
      <c r="K1312" s="410" t="s">
        <v>17260</v>
      </c>
      <c r="L1312" s="410"/>
      <c r="M1312" s="410" t="s">
        <v>17328</v>
      </c>
      <c r="N1312" s="410" t="s">
        <v>17459</v>
      </c>
      <c r="O1312" s="383"/>
      <c r="P1312" s="383"/>
      <c r="Q1312" s="410" t="s">
        <v>17460</v>
      </c>
      <c r="R1312" s="410" t="s">
        <v>17461</v>
      </c>
      <c r="S1312" s="383"/>
      <c r="T1312" s="383"/>
      <c r="U1312" s="410"/>
      <c r="V1312" s="410" t="s">
        <v>17462</v>
      </c>
      <c r="W1312" s="410"/>
      <c r="X1312" s="410"/>
      <c r="Y1312" s="411">
        <v>40238</v>
      </c>
      <c r="Z1312" s="410">
        <v>0</v>
      </c>
      <c r="AA1312" s="410">
        <v>0</v>
      </c>
      <c r="AB1312" s="383"/>
      <c r="AC1312" s="383"/>
      <c r="AD1312" s="383"/>
      <c r="AE1312" s="383"/>
      <c r="AF1312" s="410" t="s">
        <v>17443</v>
      </c>
      <c r="AG1312" s="410" t="s">
        <v>229</v>
      </c>
      <c r="AH1312" s="410">
        <v>0</v>
      </c>
      <c r="AI1312" s="410">
        <v>5.4</v>
      </c>
      <c r="AJ1312" s="410">
        <v>5.4</v>
      </c>
      <c r="AK1312" s="410">
        <v>15</v>
      </c>
      <c r="AL1312" s="412">
        <v>0</v>
      </c>
      <c r="AM1312" s="127" t="s">
        <v>17433</v>
      </c>
      <c r="AN1312" s="383" t="s">
        <v>17434</v>
      </c>
      <c r="AO1312" s="383"/>
      <c r="AP1312" s="383"/>
      <c r="AQ1312" s="410" t="s">
        <v>17463</v>
      </c>
      <c r="AR1312" s="389"/>
    </row>
    <row r="1313" spans="1:44" ht="15.75" thickBot="1" x14ac:dyDescent="0.3">
      <c r="A1313" s="409" t="s">
        <v>17458</v>
      </c>
      <c r="B1313" s="410">
        <v>3775</v>
      </c>
      <c r="C1313" s="383"/>
      <c r="D1313" s="383"/>
      <c r="E1313" s="383"/>
      <c r="F1313" s="383"/>
      <c r="G1313" s="383"/>
      <c r="H1313" s="383"/>
      <c r="I1313" s="383"/>
      <c r="J1313" s="383"/>
      <c r="K1313" s="410" t="s">
        <v>17260</v>
      </c>
      <c r="L1313" s="410"/>
      <c r="M1313" s="410" t="s">
        <v>17328</v>
      </c>
      <c r="N1313" s="410" t="s">
        <v>17459</v>
      </c>
      <c r="O1313" s="383"/>
      <c r="P1313" s="383"/>
      <c r="Q1313" s="410" t="s">
        <v>17460</v>
      </c>
      <c r="R1313" s="410" t="s">
        <v>17461</v>
      </c>
      <c r="S1313" s="383"/>
      <c r="T1313" s="383"/>
      <c r="U1313" s="410"/>
      <c r="V1313" s="410" t="s">
        <v>17462</v>
      </c>
      <c r="W1313" s="410"/>
      <c r="X1313" s="410"/>
      <c r="Y1313" s="411">
        <v>40238</v>
      </c>
      <c r="Z1313" s="410">
        <v>0</v>
      </c>
      <c r="AA1313" s="410">
        <v>0</v>
      </c>
      <c r="AB1313" s="383"/>
      <c r="AC1313" s="383"/>
      <c r="AD1313" s="383"/>
      <c r="AE1313" s="383"/>
      <c r="AF1313" s="410" t="s">
        <v>17443</v>
      </c>
      <c r="AG1313" s="410" t="s">
        <v>229</v>
      </c>
      <c r="AH1313" s="410">
        <v>0</v>
      </c>
      <c r="AI1313" s="410">
        <v>5.5</v>
      </c>
      <c r="AJ1313" s="410">
        <v>5.5</v>
      </c>
      <c r="AK1313" s="410">
        <v>15</v>
      </c>
      <c r="AL1313" s="412">
        <v>0</v>
      </c>
      <c r="AM1313" s="127" t="s">
        <v>17433</v>
      </c>
      <c r="AN1313" s="383" t="s">
        <v>17434</v>
      </c>
      <c r="AO1313" s="383"/>
      <c r="AP1313" s="383"/>
      <c r="AQ1313" s="410" t="s">
        <v>17463</v>
      </c>
      <c r="AR1313" s="389"/>
    </row>
    <row r="1314" spans="1:44" ht="15.75" thickBot="1" x14ac:dyDescent="0.3">
      <c r="A1314" s="409" t="s">
        <v>17458</v>
      </c>
      <c r="B1314" s="410">
        <v>3775</v>
      </c>
      <c r="C1314" s="383"/>
      <c r="D1314" s="383"/>
      <c r="E1314" s="383"/>
      <c r="F1314" s="383"/>
      <c r="G1314" s="383"/>
      <c r="H1314" s="383"/>
      <c r="I1314" s="383"/>
      <c r="J1314" s="383"/>
      <c r="K1314" s="410" t="s">
        <v>17260</v>
      </c>
      <c r="L1314" s="410"/>
      <c r="M1314" s="410" t="s">
        <v>17328</v>
      </c>
      <c r="N1314" s="410" t="s">
        <v>17459</v>
      </c>
      <c r="O1314" s="383"/>
      <c r="P1314" s="383"/>
      <c r="Q1314" s="410" t="s">
        <v>17460</v>
      </c>
      <c r="R1314" s="410" t="s">
        <v>17461</v>
      </c>
      <c r="S1314" s="383"/>
      <c r="T1314" s="383"/>
      <c r="U1314" s="410"/>
      <c r="V1314" s="410" t="s">
        <v>17462</v>
      </c>
      <c r="W1314" s="410"/>
      <c r="X1314" s="410"/>
      <c r="Y1314" s="411">
        <v>40238</v>
      </c>
      <c r="Z1314" s="410">
        <v>0</v>
      </c>
      <c r="AA1314" s="410">
        <v>0</v>
      </c>
      <c r="AB1314" s="383"/>
      <c r="AC1314" s="383"/>
      <c r="AD1314" s="383"/>
      <c r="AE1314" s="383"/>
      <c r="AF1314" s="410" t="s">
        <v>17443</v>
      </c>
      <c r="AG1314" s="410" t="s">
        <v>229</v>
      </c>
      <c r="AH1314" s="410">
        <v>0</v>
      </c>
      <c r="AI1314" s="410">
        <v>5.8</v>
      </c>
      <c r="AJ1314" s="410">
        <v>5.8</v>
      </c>
      <c r="AK1314" s="410">
        <v>15</v>
      </c>
      <c r="AL1314" s="412">
        <v>0</v>
      </c>
      <c r="AM1314" s="127" t="s">
        <v>17433</v>
      </c>
      <c r="AN1314" s="383" t="s">
        <v>17434</v>
      </c>
      <c r="AO1314" s="383"/>
      <c r="AP1314" s="383"/>
      <c r="AQ1314" s="410" t="s">
        <v>17463</v>
      </c>
      <c r="AR1314" s="389"/>
    </row>
    <row r="1315" spans="1:44" ht="15.75" thickBot="1" x14ac:dyDescent="0.3">
      <c r="A1315" s="409" t="s">
        <v>17458</v>
      </c>
      <c r="B1315" s="410">
        <v>3775</v>
      </c>
      <c r="C1315" s="383"/>
      <c r="D1315" s="383"/>
      <c r="E1315" s="383"/>
      <c r="F1315" s="383"/>
      <c r="G1315" s="383"/>
      <c r="H1315" s="383"/>
      <c r="I1315" s="383"/>
      <c r="J1315" s="383"/>
      <c r="K1315" s="410" t="s">
        <v>17260</v>
      </c>
      <c r="L1315" s="410"/>
      <c r="M1315" s="410" t="s">
        <v>17328</v>
      </c>
      <c r="N1315" s="410" t="s">
        <v>17459</v>
      </c>
      <c r="O1315" s="383"/>
      <c r="P1315" s="383"/>
      <c r="Q1315" s="410" t="s">
        <v>17460</v>
      </c>
      <c r="R1315" s="410" t="s">
        <v>17461</v>
      </c>
      <c r="S1315" s="383"/>
      <c r="T1315" s="383"/>
      <c r="U1315" s="410"/>
      <c r="V1315" s="410" t="s">
        <v>17462</v>
      </c>
      <c r="W1315" s="410"/>
      <c r="X1315" s="410"/>
      <c r="Y1315" s="411">
        <v>40238</v>
      </c>
      <c r="Z1315" s="410">
        <v>0</v>
      </c>
      <c r="AA1315" s="410">
        <v>0</v>
      </c>
      <c r="AB1315" s="383"/>
      <c r="AC1315" s="383"/>
      <c r="AD1315" s="383"/>
      <c r="AE1315" s="383"/>
      <c r="AF1315" s="410" t="s">
        <v>17443</v>
      </c>
      <c r="AG1315" s="410" t="s">
        <v>229</v>
      </c>
      <c r="AH1315" s="410">
        <v>0</v>
      </c>
      <c r="AI1315" s="410">
        <v>5.9</v>
      </c>
      <c r="AJ1315" s="410">
        <v>5.9</v>
      </c>
      <c r="AK1315" s="410">
        <v>15</v>
      </c>
      <c r="AL1315" s="412">
        <v>0</v>
      </c>
      <c r="AM1315" s="127" t="s">
        <v>17433</v>
      </c>
      <c r="AN1315" s="383" t="s">
        <v>17434</v>
      </c>
      <c r="AO1315" s="383"/>
      <c r="AP1315" s="383"/>
      <c r="AQ1315" s="410" t="s">
        <v>17463</v>
      </c>
      <c r="AR1315" s="389"/>
    </row>
    <row r="1316" spans="1:44" ht="15.75" thickBot="1" x14ac:dyDescent="0.3">
      <c r="A1316" s="409" t="s">
        <v>17458</v>
      </c>
      <c r="B1316" s="410">
        <v>3775</v>
      </c>
      <c r="C1316" s="383"/>
      <c r="D1316" s="383"/>
      <c r="E1316" s="383"/>
      <c r="F1316" s="383"/>
      <c r="G1316" s="383"/>
      <c r="H1316" s="383"/>
      <c r="I1316" s="383"/>
      <c r="J1316" s="383"/>
      <c r="K1316" s="410" t="s">
        <v>17260</v>
      </c>
      <c r="L1316" s="410"/>
      <c r="M1316" s="410" t="s">
        <v>17328</v>
      </c>
      <c r="N1316" s="410" t="s">
        <v>17459</v>
      </c>
      <c r="O1316" s="383"/>
      <c r="P1316" s="383"/>
      <c r="Q1316" s="410" t="s">
        <v>17460</v>
      </c>
      <c r="R1316" s="410" t="s">
        <v>17461</v>
      </c>
      <c r="S1316" s="383"/>
      <c r="T1316" s="383"/>
      <c r="U1316" s="410"/>
      <c r="V1316" s="410" t="s">
        <v>17462</v>
      </c>
      <c r="W1316" s="410"/>
      <c r="X1316" s="410"/>
      <c r="Y1316" s="411">
        <v>40238</v>
      </c>
      <c r="Z1316" s="410">
        <v>0</v>
      </c>
      <c r="AA1316" s="410">
        <v>0</v>
      </c>
      <c r="AB1316" s="383"/>
      <c r="AC1316" s="383"/>
      <c r="AD1316" s="383"/>
      <c r="AE1316" s="383"/>
      <c r="AF1316" s="410" t="s">
        <v>17443</v>
      </c>
      <c r="AG1316" s="410" t="s">
        <v>229</v>
      </c>
      <c r="AH1316" s="410">
        <v>0.1</v>
      </c>
      <c r="AI1316" s="410">
        <v>6.8</v>
      </c>
      <c r="AJ1316" s="410">
        <v>6.9</v>
      </c>
      <c r="AK1316" s="410">
        <v>15</v>
      </c>
      <c r="AL1316" s="412">
        <v>1.4492753623188401E-2</v>
      </c>
      <c r="AM1316" s="127" t="s">
        <v>17433</v>
      </c>
      <c r="AN1316" s="383" t="s">
        <v>17434</v>
      </c>
      <c r="AO1316" s="383"/>
      <c r="AP1316" s="383"/>
      <c r="AQ1316" s="410" t="s">
        <v>17463</v>
      </c>
      <c r="AR1316" s="389"/>
    </row>
    <row r="1317" spans="1:44" ht="15.75" thickBot="1" x14ac:dyDescent="0.3">
      <c r="A1317" s="409" t="s">
        <v>17458</v>
      </c>
      <c r="B1317" s="410">
        <v>3775</v>
      </c>
      <c r="C1317" s="383"/>
      <c r="D1317" s="383"/>
      <c r="E1317" s="383"/>
      <c r="F1317" s="383"/>
      <c r="G1317" s="383"/>
      <c r="H1317" s="383"/>
      <c r="I1317" s="383"/>
      <c r="J1317" s="383"/>
      <c r="K1317" s="410" t="s">
        <v>17260</v>
      </c>
      <c r="L1317" s="410"/>
      <c r="M1317" s="410" t="s">
        <v>17328</v>
      </c>
      <c r="N1317" s="410" t="s">
        <v>17459</v>
      </c>
      <c r="O1317" s="383"/>
      <c r="P1317" s="383"/>
      <c r="Q1317" s="410" t="s">
        <v>17460</v>
      </c>
      <c r="R1317" s="410" t="s">
        <v>17461</v>
      </c>
      <c r="S1317" s="383"/>
      <c r="T1317" s="383"/>
      <c r="U1317" s="410"/>
      <c r="V1317" s="410" t="s">
        <v>17462</v>
      </c>
      <c r="W1317" s="410"/>
      <c r="X1317" s="410"/>
      <c r="Y1317" s="411">
        <v>40238</v>
      </c>
      <c r="Z1317" s="410">
        <v>0</v>
      </c>
      <c r="AA1317" s="410">
        <v>0</v>
      </c>
      <c r="AB1317" s="383"/>
      <c r="AC1317" s="383"/>
      <c r="AD1317" s="383"/>
      <c r="AE1317" s="383"/>
      <c r="AF1317" s="410" t="s">
        <v>17443</v>
      </c>
      <c r="AG1317" s="410" t="s">
        <v>229</v>
      </c>
      <c r="AH1317" s="410">
        <v>0</v>
      </c>
      <c r="AI1317" s="410">
        <v>6.9</v>
      </c>
      <c r="AJ1317" s="410">
        <v>6.9</v>
      </c>
      <c r="AK1317" s="410">
        <v>15</v>
      </c>
      <c r="AL1317" s="412">
        <v>0</v>
      </c>
      <c r="AM1317" s="127" t="s">
        <v>17433</v>
      </c>
      <c r="AN1317" s="383" t="s">
        <v>17434</v>
      </c>
      <c r="AO1317" s="383"/>
      <c r="AP1317" s="383"/>
      <c r="AQ1317" s="410" t="s">
        <v>17463</v>
      </c>
      <c r="AR1317" s="389"/>
    </row>
    <row r="1318" spans="1:44" ht="15.75" thickBot="1" x14ac:dyDescent="0.3">
      <c r="A1318" s="409" t="s">
        <v>17458</v>
      </c>
      <c r="B1318" s="410">
        <v>3775</v>
      </c>
      <c r="C1318" s="383"/>
      <c r="D1318" s="383"/>
      <c r="E1318" s="383"/>
      <c r="F1318" s="383"/>
      <c r="G1318" s="383"/>
      <c r="H1318" s="383"/>
      <c r="I1318" s="383"/>
      <c r="J1318" s="383"/>
      <c r="K1318" s="410" t="s">
        <v>17260</v>
      </c>
      <c r="L1318" s="410"/>
      <c r="M1318" s="410" t="s">
        <v>17328</v>
      </c>
      <c r="N1318" s="410" t="s">
        <v>17459</v>
      </c>
      <c r="O1318" s="383"/>
      <c r="P1318" s="383"/>
      <c r="Q1318" s="410" t="s">
        <v>17460</v>
      </c>
      <c r="R1318" s="410" t="s">
        <v>17461</v>
      </c>
      <c r="S1318" s="383"/>
      <c r="T1318" s="383"/>
      <c r="U1318" s="410"/>
      <c r="V1318" s="410" t="s">
        <v>17462</v>
      </c>
      <c r="W1318" s="410"/>
      <c r="X1318" s="410"/>
      <c r="Y1318" s="411">
        <v>40238</v>
      </c>
      <c r="Z1318" s="410">
        <v>0</v>
      </c>
      <c r="AA1318" s="410">
        <v>0</v>
      </c>
      <c r="AB1318" s="383"/>
      <c r="AC1318" s="383"/>
      <c r="AD1318" s="383"/>
      <c r="AE1318" s="383"/>
      <c r="AF1318" s="410" t="s">
        <v>17443</v>
      </c>
      <c r="AG1318" s="410" t="s">
        <v>229</v>
      </c>
      <c r="AH1318" s="410">
        <v>0</v>
      </c>
      <c r="AI1318" s="410">
        <v>7.5</v>
      </c>
      <c r="AJ1318" s="410">
        <v>7.5</v>
      </c>
      <c r="AK1318" s="410">
        <v>15</v>
      </c>
      <c r="AL1318" s="412">
        <v>0</v>
      </c>
      <c r="AM1318" s="127" t="s">
        <v>17433</v>
      </c>
      <c r="AN1318" s="383" t="s">
        <v>17434</v>
      </c>
      <c r="AO1318" s="383"/>
      <c r="AP1318" s="383"/>
      <c r="AQ1318" s="410" t="s">
        <v>17463</v>
      </c>
      <c r="AR1318" s="389"/>
    </row>
    <row r="1319" spans="1:44" ht="15.75" thickBot="1" x14ac:dyDescent="0.3">
      <c r="A1319" s="409" t="s">
        <v>17458</v>
      </c>
      <c r="B1319" s="410">
        <v>3775</v>
      </c>
      <c r="C1319" s="383"/>
      <c r="D1319" s="383"/>
      <c r="E1319" s="383"/>
      <c r="F1319" s="383"/>
      <c r="G1319" s="383"/>
      <c r="H1319" s="383"/>
      <c r="I1319" s="383"/>
      <c r="J1319" s="383"/>
      <c r="K1319" s="410" t="s">
        <v>17260</v>
      </c>
      <c r="L1319" s="410"/>
      <c r="M1319" s="410" t="s">
        <v>17328</v>
      </c>
      <c r="N1319" s="410" t="s">
        <v>17459</v>
      </c>
      <c r="O1319" s="383"/>
      <c r="P1319" s="383"/>
      <c r="Q1319" s="410" t="s">
        <v>17460</v>
      </c>
      <c r="R1319" s="410" t="s">
        <v>17461</v>
      </c>
      <c r="S1319" s="383"/>
      <c r="T1319" s="383"/>
      <c r="U1319" s="410"/>
      <c r="V1319" s="410" t="s">
        <v>17462</v>
      </c>
      <c r="W1319" s="410"/>
      <c r="X1319" s="410"/>
      <c r="Y1319" s="411">
        <v>40238</v>
      </c>
      <c r="Z1319" s="410">
        <v>0</v>
      </c>
      <c r="AA1319" s="410">
        <v>0</v>
      </c>
      <c r="AB1319" s="383"/>
      <c r="AC1319" s="383"/>
      <c r="AD1319" s="383"/>
      <c r="AE1319" s="383"/>
      <c r="AF1319" s="410" t="s">
        <v>17465</v>
      </c>
      <c r="AG1319" s="410" t="s">
        <v>229</v>
      </c>
      <c r="AH1319" s="410">
        <v>0</v>
      </c>
      <c r="AI1319" s="410">
        <v>6</v>
      </c>
      <c r="AJ1319" s="410">
        <v>6</v>
      </c>
      <c r="AK1319" s="410">
        <v>15</v>
      </c>
      <c r="AL1319" s="412">
        <v>0</v>
      </c>
      <c r="AM1319" s="127" t="s">
        <v>17433</v>
      </c>
      <c r="AN1319" s="383" t="s">
        <v>17434</v>
      </c>
      <c r="AO1319" s="383"/>
      <c r="AP1319" s="383"/>
      <c r="AQ1319" s="410" t="s">
        <v>17463</v>
      </c>
      <c r="AR1319" s="389"/>
    </row>
    <row r="1320" spans="1:44" ht="15.75" thickBot="1" x14ac:dyDescent="0.3">
      <c r="A1320" s="409" t="s">
        <v>17466</v>
      </c>
      <c r="B1320" s="410">
        <v>1218</v>
      </c>
      <c r="C1320" s="383"/>
      <c r="D1320" s="383"/>
      <c r="E1320" s="383"/>
      <c r="F1320" s="383"/>
      <c r="G1320" s="383"/>
      <c r="H1320" s="383"/>
      <c r="I1320" s="383"/>
      <c r="J1320" s="383"/>
      <c r="K1320" s="410" t="s">
        <v>17260</v>
      </c>
      <c r="L1320" s="410"/>
      <c r="M1320" s="410" t="s">
        <v>17328</v>
      </c>
      <c r="N1320" s="410" t="s">
        <v>17467</v>
      </c>
      <c r="O1320" s="383"/>
      <c r="P1320" s="383"/>
      <c r="Q1320" s="410" t="s">
        <v>17460</v>
      </c>
      <c r="R1320" s="410" t="s">
        <v>17468</v>
      </c>
      <c r="S1320" s="383"/>
      <c r="T1320" s="383"/>
      <c r="U1320" s="410" t="s">
        <v>17310</v>
      </c>
      <c r="V1320" s="383"/>
      <c r="W1320" s="383"/>
      <c r="X1320" s="383"/>
      <c r="Y1320" s="411">
        <v>36180</v>
      </c>
      <c r="Z1320" s="410">
        <v>95</v>
      </c>
      <c r="AA1320" s="410">
        <v>649</v>
      </c>
      <c r="AB1320" s="383"/>
      <c r="AC1320" s="383"/>
      <c r="AD1320" s="383"/>
      <c r="AE1320" s="383"/>
      <c r="AF1320" s="410" t="s">
        <v>17469</v>
      </c>
      <c r="AG1320" s="410" t="s">
        <v>17432</v>
      </c>
      <c r="AH1320" s="410">
        <v>108.9</v>
      </c>
      <c r="AI1320" s="410">
        <v>829.4</v>
      </c>
      <c r="AJ1320" s="410">
        <v>938.3</v>
      </c>
      <c r="AK1320" s="410">
        <v>7.06</v>
      </c>
      <c r="AL1320" s="412">
        <v>0.11606096131301299</v>
      </c>
      <c r="AM1320" s="127" t="s">
        <v>17433</v>
      </c>
      <c r="AN1320" s="383" t="s">
        <v>17434</v>
      </c>
      <c r="AO1320" s="383"/>
      <c r="AP1320" s="383"/>
      <c r="AQ1320" s="410" t="s">
        <v>17470</v>
      </c>
      <c r="AR1320" s="389"/>
    </row>
    <row r="1321" spans="1:44" ht="15.75" thickBot="1" x14ac:dyDescent="0.3">
      <c r="A1321" s="409" t="s">
        <v>17466</v>
      </c>
      <c r="B1321" s="410">
        <v>1218</v>
      </c>
      <c r="C1321" s="383"/>
      <c r="D1321" s="383"/>
      <c r="E1321" s="383"/>
      <c r="F1321" s="383"/>
      <c r="G1321" s="383"/>
      <c r="H1321" s="383"/>
      <c r="I1321" s="383"/>
      <c r="J1321" s="383"/>
      <c r="K1321" s="410" t="s">
        <v>17260</v>
      </c>
      <c r="L1321" s="410"/>
      <c r="M1321" s="410" t="s">
        <v>17328</v>
      </c>
      <c r="N1321" s="410" t="s">
        <v>17467</v>
      </c>
      <c r="O1321" s="383"/>
      <c r="P1321" s="383"/>
      <c r="Q1321" s="410" t="s">
        <v>17460</v>
      </c>
      <c r="R1321" s="410" t="s">
        <v>17468</v>
      </c>
      <c r="S1321" s="383"/>
      <c r="T1321" s="383"/>
      <c r="U1321" s="410" t="s">
        <v>17310</v>
      </c>
      <c r="V1321" s="383"/>
      <c r="W1321" s="383"/>
      <c r="X1321" s="383"/>
      <c r="Y1321" s="411">
        <v>36180</v>
      </c>
      <c r="Z1321" s="410">
        <v>95</v>
      </c>
      <c r="AA1321" s="410">
        <v>649</v>
      </c>
      <c r="AB1321" s="383"/>
      <c r="AC1321" s="383"/>
      <c r="AD1321" s="383"/>
      <c r="AE1321" s="383"/>
      <c r="AF1321" s="410" t="s">
        <v>17469</v>
      </c>
      <c r="AG1321" s="410" t="s">
        <v>17432</v>
      </c>
      <c r="AH1321" s="410">
        <v>117.9</v>
      </c>
      <c r="AI1321" s="410">
        <v>880.8</v>
      </c>
      <c r="AJ1321" s="410">
        <v>998.7</v>
      </c>
      <c r="AK1321" s="410">
        <v>7.24</v>
      </c>
      <c r="AL1321" s="412">
        <v>0.118053469510363</v>
      </c>
      <c r="AM1321" s="127" t="s">
        <v>17433</v>
      </c>
      <c r="AN1321" s="383" t="s">
        <v>17434</v>
      </c>
      <c r="AO1321" s="383"/>
      <c r="AP1321" s="383"/>
      <c r="AQ1321" s="410" t="s">
        <v>17471</v>
      </c>
      <c r="AR1321" s="389"/>
    </row>
    <row r="1322" spans="1:44" ht="15.75" thickBot="1" x14ac:dyDescent="0.3">
      <c r="A1322" s="409" t="s">
        <v>17466</v>
      </c>
      <c r="B1322" s="410">
        <v>1218</v>
      </c>
      <c r="C1322" s="383"/>
      <c r="D1322" s="383"/>
      <c r="E1322" s="383"/>
      <c r="F1322" s="383"/>
      <c r="G1322" s="383"/>
      <c r="H1322" s="383"/>
      <c r="I1322" s="383"/>
      <c r="J1322" s="383"/>
      <c r="K1322" s="410" t="s">
        <v>17260</v>
      </c>
      <c r="L1322" s="410"/>
      <c r="M1322" s="410" t="s">
        <v>17328</v>
      </c>
      <c r="N1322" s="410" t="s">
        <v>17467</v>
      </c>
      <c r="O1322" s="383"/>
      <c r="P1322" s="383"/>
      <c r="Q1322" s="410" t="s">
        <v>17460</v>
      </c>
      <c r="R1322" s="410" t="s">
        <v>17468</v>
      </c>
      <c r="S1322" s="383"/>
      <c r="T1322" s="383"/>
      <c r="U1322" s="410" t="s">
        <v>17310</v>
      </c>
      <c r="V1322" s="383"/>
      <c r="W1322" s="383"/>
      <c r="X1322" s="383"/>
      <c r="Y1322" s="411">
        <v>36180</v>
      </c>
      <c r="Z1322" s="410">
        <v>95</v>
      </c>
      <c r="AA1322" s="410">
        <v>650</v>
      </c>
      <c r="AB1322" s="383"/>
      <c r="AC1322" s="383"/>
      <c r="AD1322" s="383"/>
      <c r="AE1322" s="383"/>
      <c r="AF1322" s="410" t="s">
        <v>17469</v>
      </c>
      <c r="AG1322" s="410" t="s">
        <v>17432</v>
      </c>
      <c r="AH1322" s="410">
        <v>109.2</v>
      </c>
      <c r="AI1322" s="410">
        <v>811.4</v>
      </c>
      <c r="AJ1322" s="410">
        <v>920.6</v>
      </c>
      <c r="AK1322" s="410">
        <v>7.18</v>
      </c>
      <c r="AL1322" s="412">
        <v>0.11861829241798801</v>
      </c>
      <c r="AM1322" s="127" t="s">
        <v>17433</v>
      </c>
      <c r="AN1322" s="383" t="s">
        <v>17434</v>
      </c>
      <c r="AO1322" s="383"/>
      <c r="AP1322" s="383"/>
      <c r="AQ1322" s="410" t="s">
        <v>17471</v>
      </c>
      <c r="AR1322" s="389"/>
    </row>
    <row r="1323" spans="1:44" ht="15.75" thickBot="1" x14ac:dyDescent="0.3">
      <c r="A1323" s="409" t="s">
        <v>17466</v>
      </c>
      <c r="B1323" s="410">
        <v>1218</v>
      </c>
      <c r="C1323" s="383"/>
      <c r="D1323" s="383"/>
      <c r="E1323" s="383"/>
      <c r="F1323" s="383"/>
      <c r="G1323" s="383"/>
      <c r="H1323" s="383"/>
      <c r="I1323" s="383"/>
      <c r="J1323" s="383"/>
      <c r="K1323" s="410" t="s">
        <v>17260</v>
      </c>
      <c r="L1323" s="410"/>
      <c r="M1323" s="410" t="s">
        <v>17328</v>
      </c>
      <c r="N1323" s="410" t="s">
        <v>17472</v>
      </c>
      <c r="O1323" s="383"/>
      <c r="P1323" s="383"/>
      <c r="Q1323" s="410" t="s">
        <v>17460</v>
      </c>
      <c r="R1323" s="410" t="s">
        <v>17473</v>
      </c>
      <c r="S1323" s="383"/>
      <c r="T1323" s="383"/>
      <c r="U1323" s="410" t="s">
        <v>17310</v>
      </c>
      <c r="V1323" s="383"/>
      <c r="W1323" s="383"/>
      <c r="X1323" s="383"/>
      <c r="Y1323" s="411">
        <v>36180</v>
      </c>
      <c r="Z1323" s="410">
        <v>96</v>
      </c>
      <c r="AA1323" s="410">
        <v>519</v>
      </c>
      <c r="AB1323" s="383"/>
      <c r="AC1323" s="383"/>
      <c r="AD1323" s="383"/>
      <c r="AE1323" s="383"/>
      <c r="AF1323" s="410" t="s">
        <v>17469</v>
      </c>
      <c r="AG1323" s="410" t="s">
        <v>17432</v>
      </c>
      <c r="AH1323" s="410">
        <v>90.9</v>
      </c>
      <c r="AI1323" s="410">
        <v>1792.5</v>
      </c>
      <c r="AJ1323" s="410">
        <v>1883.4</v>
      </c>
      <c r="AK1323" s="410">
        <v>1.86</v>
      </c>
      <c r="AL1323" s="412">
        <v>4.82637782733355E-2</v>
      </c>
      <c r="AM1323" s="127" t="s">
        <v>17433</v>
      </c>
      <c r="AN1323" s="383" t="s">
        <v>17434</v>
      </c>
      <c r="AO1323" s="383"/>
      <c r="AP1323" s="383"/>
      <c r="AQ1323" s="410" t="s">
        <v>17471</v>
      </c>
      <c r="AR1323" s="389"/>
    </row>
    <row r="1324" spans="1:44" ht="15.75" thickBot="1" x14ac:dyDescent="0.3">
      <c r="A1324" s="409" t="s">
        <v>17466</v>
      </c>
      <c r="B1324" s="410">
        <v>1218</v>
      </c>
      <c r="C1324" s="383"/>
      <c r="D1324" s="383"/>
      <c r="E1324" s="383"/>
      <c r="F1324" s="383"/>
      <c r="G1324" s="383"/>
      <c r="H1324" s="383"/>
      <c r="I1324" s="383"/>
      <c r="J1324" s="383"/>
      <c r="K1324" s="410" t="s">
        <v>17260</v>
      </c>
      <c r="L1324" s="410"/>
      <c r="M1324" s="410" t="s">
        <v>17328</v>
      </c>
      <c r="N1324" s="410" t="s">
        <v>17472</v>
      </c>
      <c r="O1324" s="383"/>
      <c r="P1324" s="383"/>
      <c r="Q1324" s="410" t="s">
        <v>17460</v>
      </c>
      <c r="R1324" s="410" t="s">
        <v>17473</v>
      </c>
      <c r="S1324" s="383"/>
      <c r="T1324" s="383"/>
      <c r="U1324" s="410" t="s">
        <v>17310</v>
      </c>
      <c r="V1324" s="383"/>
      <c r="W1324" s="383"/>
      <c r="X1324" s="383"/>
      <c r="Y1324" s="411">
        <v>36180</v>
      </c>
      <c r="Z1324" s="410">
        <v>96</v>
      </c>
      <c r="AA1324" s="410">
        <v>530</v>
      </c>
      <c r="AB1324" s="383"/>
      <c r="AC1324" s="383"/>
      <c r="AD1324" s="383"/>
      <c r="AE1324" s="383"/>
      <c r="AF1324" s="410" t="s">
        <v>17469</v>
      </c>
      <c r="AG1324" s="410" t="s">
        <v>17432</v>
      </c>
      <c r="AH1324" s="410">
        <v>86.8</v>
      </c>
      <c r="AI1324" s="410">
        <v>1834.5</v>
      </c>
      <c r="AJ1324" s="410">
        <v>1921.3</v>
      </c>
      <c r="AK1324" s="410">
        <v>1.85</v>
      </c>
      <c r="AL1324" s="412">
        <v>4.5177744235673799E-2</v>
      </c>
      <c r="AM1324" s="127" t="s">
        <v>17433</v>
      </c>
      <c r="AN1324" s="383" t="s">
        <v>17434</v>
      </c>
      <c r="AO1324" s="383"/>
      <c r="AP1324" s="383"/>
      <c r="AQ1324" s="410" t="s">
        <v>17471</v>
      </c>
      <c r="AR1324" s="389"/>
    </row>
    <row r="1325" spans="1:44" ht="15.75" thickBot="1" x14ac:dyDescent="0.3">
      <c r="A1325" s="409" t="s">
        <v>17466</v>
      </c>
      <c r="B1325" s="410">
        <v>1218</v>
      </c>
      <c r="C1325" s="383"/>
      <c r="D1325" s="383"/>
      <c r="E1325" s="383"/>
      <c r="F1325" s="383"/>
      <c r="G1325" s="383"/>
      <c r="H1325" s="383"/>
      <c r="I1325" s="383"/>
      <c r="J1325" s="383"/>
      <c r="K1325" s="410" t="s">
        <v>17260</v>
      </c>
      <c r="L1325" s="410"/>
      <c r="M1325" s="410" t="s">
        <v>17328</v>
      </c>
      <c r="N1325" s="410" t="s">
        <v>17472</v>
      </c>
      <c r="O1325" s="383"/>
      <c r="P1325" s="383"/>
      <c r="Q1325" s="410" t="s">
        <v>17460</v>
      </c>
      <c r="R1325" s="410" t="s">
        <v>17473</v>
      </c>
      <c r="S1325" s="383"/>
      <c r="T1325" s="383"/>
      <c r="U1325" s="410" t="s">
        <v>17310</v>
      </c>
      <c r="V1325" s="383"/>
      <c r="W1325" s="383"/>
      <c r="X1325" s="383"/>
      <c r="Y1325" s="411">
        <v>36180</v>
      </c>
      <c r="Z1325" s="410">
        <v>96</v>
      </c>
      <c r="AA1325" s="410">
        <v>544</v>
      </c>
      <c r="AB1325" s="383"/>
      <c r="AC1325" s="383"/>
      <c r="AD1325" s="383"/>
      <c r="AE1325" s="383"/>
      <c r="AF1325" s="410" t="s">
        <v>17469</v>
      </c>
      <c r="AG1325" s="410" t="s">
        <v>17432</v>
      </c>
      <c r="AH1325" s="410">
        <v>84.8</v>
      </c>
      <c r="AI1325" s="410">
        <v>1854.8</v>
      </c>
      <c r="AJ1325" s="410">
        <v>1939.7</v>
      </c>
      <c r="AK1325" s="410">
        <v>1.85</v>
      </c>
      <c r="AL1325" s="412">
        <v>4.37181007372274E-2</v>
      </c>
      <c r="AM1325" s="127" t="s">
        <v>17433</v>
      </c>
      <c r="AN1325" s="383" t="s">
        <v>17434</v>
      </c>
      <c r="AO1325" s="383"/>
      <c r="AP1325" s="383"/>
      <c r="AQ1325" s="410" t="s">
        <v>17471</v>
      </c>
      <c r="AR1325" s="389"/>
    </row>
    <row r="1326" spans="1:44" ht="15.75" thickBot="1" x14ac:dyDescent="0.3">
      <c r="A1326" s="409" t="s">
        <v>17466</v>
      </c>
      <c r="B1326" s="410">
        <v>1218</v>
      </c>
      <c r="C1326" s="383"/>
      <c r="D1326" s="383"/>
      <c r="E1326" s="383"/>
      <c r="F1326" s="383"/>
      <c r="G1326" s="383"/>
      <c r="H1326" s="383"/>
      <c r="I1326" s="383"/>
      <c r="J1326" s="383"/>
      <c r="K1326" s="410" t="s">
        <v>17260</v>
      </c>
      <c r="L1326" s="410"/>
      <c r="M1326" s="410" t="s">
        <v>17328</v>
      </c>
      <c r="N1326" s="410" t="s">
        <v>17474</v>
      </c>
      <c r="O1326" s="383"/>
      <c r="P1326" s="383"/>
      <c r="Q1326" s="410" t="s">
        <v>17460</v>
      </c>
      <c r="R1326" s="410" t="s">
        <v>17473</v>
      </c>
      <c r="S1326" s="383"/>
      <c r="T1326" s="383"/>
      <c r="U1326" s="410" t="s">
        <v>17310</v>
      </c>
      <c r="V1326" s="383"/>
      <c r="W1326" s="383"/>
      <c r="X1326" s="383"/>
      <c r="Y1326" s="411">
        <v>36180</v>
      </c>
      <c r="Z1326" s="410">
        <v>92</v>
      </c>
      <c r="AA1326" s="410">
        <v>567</v>
      </c>
      <c r="AB1326" s="383"/>
      <c r="AC1326" s="383"/>
      <c r="AD1326" s="383"/>
      <c r="AE1326" s="383"/>
      <c r="AF1326" s="410" t="s">
        <v>17469</v>
      </c>
      <c r="AG1326" s="410" t="s">
        <v>17432</v>
      </c>
      <c r="AH1326" s="410">
        <v>107.2</v>
      </c>
      <c r="AI1326" s="410">
        <v>2111.1</v>
      </c>
      <c r="AJ1326" s="410">
        <v>2218.3000000000002</v>
      </c>
      <c r="AK1326" s="410">
        <v>1.73</v>
      </c>
      <c r="AL1326" s="412">
        <v>4.83252941441644E-2</v>
      </c>
      <c r="AM1326" s="127" t="s">
        <v>17433</v>
      </c>
      <c r="AN1326" s="383" t="s">
        <v>17434</v>
      </c>
      <c r="AO1326" s="383"/>
      <c r="AP1326" s="383"/>
      <c r="AQ1326" s="410" t="s">
        <v>17471</v>
      </c>
      <c r="AR1326" s="389"/>
    </row>
    <row r="1327" spans="1:44" ht="15.75" thickBot="1" x14ac:dyDescent="0.3">
      <c r="A1327" s="409" t="s">
        <v>17466</v>
      </c>
      <c r="B1327" s="410">
        <v>1218</v>
      </c>
      <c r="C1327" s="383"/>
      <c r="D1327" s="383"/>
      <c r="E1327" s="383"/>
      <c r="F1327" s="383"/>
      <c r="G1327" s="383"/>
      <c r="H1327" s="383"/>
      <c r="I1327" s="383"/>
      <c r="J1327" s="383"/>
      <c r="K1327" s="410" t="s">
        <v>17260</v>
      </c>
      <c r="L1327" s="410"/>
      <c r="M1327" s="410" t="s">
        <v>17328</v>
      </c>
      <c r="N1327" s="410" t="s">
        <v>17474</v>
      </c>
      <c r="O1327" s="383"/>
      <c r="P1327" s="383"/>
      <c r="Q1327" s="410" t="s">
        <v>17460</v>
      </c>
      <c r="R1327" s="410" t="s">
        <v>17473</v>
      </c>
      <c r="S1327" s="383"/>
      <c r="T1327" s="383"/>
      <c r="U1327" s="410" t="s">
        <v>17310</v>
      </c>
      <c r="V1327" s="383"/>
      <c r="W1327" s="383"/>
      <c r="X1327" s="383"/>
      <c r="Y1327" s="411">
        <v>36180</v>
      </c>
      <c r="Z1327" s="410">
        <v>92</v>
      </c>
      <c r="AA1327" s="410">
        <v>574</v>
      </c>
      <c r="AB1327" s="383"/>
      <c r="AC1327" s="383"/>
      <c r="AD1327" s="383"/>
      <c r="AE1327" s="383"/>
      <c r="AF1327" s="410" t="s">
        <v>17469</v>
      </c>
      <c r="AG1327" s="410" t="s">
        <v>17432</v>
      </c>
      <c r="AH1327" s="410">
        <v>105</v>
      </c>
      <c r="AI1327" s="410">
        <v>2073.6</v>
      </c>
      <c r="AJ1327" s="410">
        <v>2178.6</v>
      </c>
      <c r="AK1327" s="410">
        <v>1.76</v>
      </c>
      <c r="AL1327" s="412">
        <v>4.8196089231616598E-2</v>
      </c>
      <c r="AM1327" s="127" t="s">
        <v>17433</v>
      </c>
      <c r="AN1327" s="383" t="s">
        <v>17434</v>
      </c>
      <c r="AO1327" s="383"/>
      <c r="AP1327" s="383"/>
      <c r="AQ1327" s="410" t="s">
        <v>17471</v>
      </c>
      <c r="AR1327" s="389"/>
    </row>
    <row r="1328" spans="1:44" ht="15.75" thickBot="1" x14ac:dyDescent="0.3">
      <c r="A1328" s="409" t="s">
        <v>17466</v>
      </c>
      <c r="B1328" s="410">
        <v>1218</v>
      </c>
      <c r="C1328" s="383"/>
      <c r="D1328" s="383"/>
      <c r="E1328" s="383"/>
      <c r="F1328" s="383"/>
      <c r="G1328" s="383"/>
      <c r="H1328" s="383"/>
      <c r="I1328" s="383"/>
      <c r="J1328" s="383"/>
      <c r="K1328" s="410" t="s">
        <v>17260</v>
      </c>
      <c r="L1328" s="410"/>
      <c r="M1328" s="410" t="s">
        <v>17328</v>
      </c>
      <c r="N1328" s="410" t="s">
        <v>17474</v>
      </c>
      <c r="O1328" s="383"/>
      <c r="P1328" s="383"/>
      <c r="Q1328" s="410" t="s">
        <v>17460</v>
      </c>
      <c r="R1328" s="410" t="s">
        <v>17473</v>
      </c>
      <c r="S1328" s="383"/>
      <c r="T1328" s="383"/>
      <c r="U1328" s="410" t="s">
        <v>17310</v>
      </c>
      <c r="V1328" s="383"/>
      <c r="W1328" s="383"/>
      <c r="X1328" s="383"/>
      <c r="Y1328" s="411">
        <v>36180</v>
      </c>
      <c r="Z1328" s="410">
        <v>92</v>
      </c>
      <c r="AA1328" s="410">
        <v>569</v>
      </c>
      <c r="AB1328" s="383"/>
      <c r="AC1328" s="383"/>
      <c r="AD1328" s="383"/>
      <c r="AE1328" s="383"/>
      <c r="AF1328" s="410" t="s">
        <v>17469</v>
      </c>
      <c r="AG1328" s="410" t="s">
        <v>17432</v>
      </c>
      <c r="AH1328" s="410">
        <v>95.2</v>
      </c>
      <c r="AI1328" s="410">
        <v>1972.3</v>
      </c>
      <c r="AJ1328" s="410">
        <v>2067.5</v>
      </c>
      <c r="AK1328" s="410">
        <v>1.76</v>
      </c>
      <c r="AL1328" s="412">
        <v>4.6045949214026598E-2</v>
      </c>
      <c r="AM1328" s="127" t="s">
        <v>17433</v>
      </c>
      <c r="AN1328" s="383" t="s">
        <v>17434</v>
      </c>
      <c r="AO1328" s="383"/>
      <c r="AP1328" s="383"/>
      <c r="AQ1328" s="410" t="s">
        <v>17471</v>
      </c>
      <c r="AR1328" s="389"/>
    </row>
    <row r="1329" spans="1:44" ht="15.75" thickBot="1" x14ac:dyDescent="0.3">
      <c r="A1329" s="409" t="s">
        <v>17475</v>
      </c>
      <c r="B1329" s="410">
        <v>1178</v>
      </c>
      <c r="C1329" s="383"/>
      <c r="D1329" s="383"/>
      <c r="E1329" s="383"/>
      <c r="F1329" s="383"/>
      <c r="G1329" s="383"/>
      <c r="H1329" s="383"/>
      <c r="I1329" s="383"/>
      <c r="J1329" s="383"/>
      <c r="K1329" s="410" t="s">
        <v>17260</v>
      </c>
      <c r="L1329" s="410"/>
      <c r="M1329" s="410" t="s">
        <v>17328</v>
      </c>
      <c r="N1329" s="410" t="s">
        <v>17476</v>
      </c>
      <c r="O1329" s="383"/>
      <c r="P1329" s="383"/>
      <c r="Q1329" s="410" t="s">
        <v>17460</v>
      </c>
      <c r="R1329" s="410" t="s">
        <v>17477</v>
      </c>
      <c r="S1329" s="383"/>
      <c r="T1329" s="383"/>
      <c r="U1329" s="410" t="s">
        <v>17310</v>
      </c>
      <c r="V1329" s="383"/>
      <c r="W1329" s="383"/>
      <c r="X1329" s="383"/>
      <c r="Y1329" s="411">
        <v>36179</v>
      </c>
      <c r="Z1329" s="410">
        <v>101</v>
      </c>
      <c r="AA1329" s="410">
        <v>735</v>
      </c>
      <c r="AB1329" s="383"/>
      <c r="AC1329" s="383"/>
      <c r="AD1329" s="383"/>
      <c r="AE1329" s="383"/>
      <c r="AF1329" s="410" t="s">
        <v>17469</v>
      </c>
      <c r="AG1329" s="410" t="s">
        <v>17432</v>
      </c>
      <c r="AH1329" s="410">
        <v>33.700000000000003</v>
      </c>
      <c r="AI1329" s="410">
        <v>12.2</v>
      </c>
      <c r="AJ1329" s="410">
        <v>45.9</v>
      </c>
      <c r="AK1329" s="410">
        <v>9.4499999999999993</v>
      </c>
      <c r="AL1329" s="412">
        <v>0.73420479302832298</v>
      </c>
      <c r="AM1329" s="127" t="s">
        <v>17433</v>
      </c>
      <c r="AN1329" s="383" t="s">
        <v>17434</v>
      </c>
      <c r="AO1329" s="383"/>
      <c r="AP1329" s="383"/>
      <c r="AQ1329" s="410" t="s">
        <v>17478</v>
      </c>
      <c r="AR1329" s="389"/>
    </row>
    <row r="1330" spans="1:44" ht="15.75" thickBot="1" x14ac:dyDescent="0.3">
      <c r="A1330" s="409" t="s">
        <v>17475</v>
      </c>
      <c r="B1330" s="410">
        <v>1178</v>
      </c>
      <c r="C1330" s="383"/>
      <c r="D1330" s="383"/>
      <c r="E1330" s="383"/>
      <c r="F1330" s="383"/>
      <c r="G1330" s="383"/>
      <c r="H1330" s="383"/>
      <c r="I1330" s="383"/>
      <c r="J1330" s="383"/>
      <c r="K1330" s="410" t="s">
        <v>17260</v>
      </c>
      <c r="L1330" s="410"/>
      <c r="M1330" s="410" t="s">
        <v>17328</v>
      </c>
      <c r="N1330" s="410" t="s">
        <v>17476</v>
      </c>
      <c r="O1330" s="383"/>
      <c r="P1330" s="383"/>
      <c r="Q1330" s="410" t="s">
        <v>17460</v>
      </c>
      <c r="R1330" s="410" t="s">
        <v>17477</v>
      </c>
      <c r="S1330" s="383"/>
      <c r="T1330" s="383"/>
      <c r="U1330" s="410" t="s">
        <v>17310</v>
      </c>
      <c r="V1330" s="383"/>
      <c r="W1330" s="383"/>
      <c r="X1330" s="383"/>
      <c r="Y1330" s="411">
        <v>36179</v>
      </c>
      <c r="Z1330" s="410">
        <v>101</v>
      </c>
      <c r="AA1330" s="410">
        <v>726</v>
      </c>
      <c r="AB1330" s="383"/>
      <c r="AC1330" s="383"/>
      <c r="AD1330" s="383"/>
      <c r="AE1330" s="383"/>
      <c r="AF1330" s="410" t="s">
        <v>17469</v>
      </c>
      <c r="AG1330" s="410" t="s">
        <v>17432</v>
      </c>
      <c r="AH1330" s="410">
        <v>34.299999999999997</v>
      </c>
      <c r="AI1330" s="410">
        <v>12.4</v>
      </c>
      <c r="AJ1330" s="410">
        <v>46.8</v>
      </c>
      <c r="AK1330" s="410">
        <v>9.4499999999999993</v>
      </c>
      <c r="AL1330" s="412">
        <v>0.73290598290598297</v>
      </c>
      <c r="AM1330" s="127" t="s">
        <v>17433</v>
      </c>
      <c r="AN1330" s="383" t="s">
        <v>17434</v>
      </c>
      <c r="AO1330" s="383"/>
      <c r="AP1330" s="383"/>
      <c r="AQ1330" s="410" t="s">
        <v>17478</v>
      </c>
      <c r="AR1330" s="389"/>
    </row>
    <row r="1331" spans="1:44" ht="15.75" thickBot="1" x14ac:dyDescent="0.3">
      <c r="A1331" s="409" t="s">
        <v>17475</v>
      </c>
      <c r="B1331" s="410">
        <v>1178</v>
      </c>
      <c r="C1331" s="383"/>
      <c r="D1331" s="383"/>
      <c r="E1331" s="383"/>
      <c r="F1331" s="383"/>
      <c r="G1331" s="383"/>
      <c r="H1331" s="383"/>
      <c r="I1331" s="383"/>
      <c r="J1331" s="383"/>
      <c r="K1331" s="410" t="s">
        <v>17260</v>
      </c>
      <c r="L1331" s="410"/>
      <c r="M1331" s="410" t="s">
        <v>17328</v>
      </c>
      <c r="N1331" s="410" t="s">
        <v>17476</v>
      </c>
      <c r="O1331" s="383"/>
      <c r="P1331" s="383"/>
      <c r="Q1331" s="410" t="s">
        <v>17460</v>
      </c>
      <c r="R1331" s="410" t="s">
        <v>17477</v>
      </c>
      <c r="S1331" s="383"/>
      <c r="T1331" s="383"/>
      <c r="U1331" s="410" t="s">
        <v>17310</v>
      </c>
      <c r="V1331" s="383"/>
      <c r="W1331" s="383"/>
      <c r="X1331" s="383"/>
      <c r="Y1331" s="411">
        <v>36179</v>
      </c>
      <c r="Z1331" s="410">
        <v>101</v>
      </c>
      <c r="AA1331" s="410">
        <v>723</v>
      </c>
      <c r="AB1331" s="383"/>
      <c r="AC1331" s="383"/>
      <c r="AD1331" s="383"/>
      <c r="AE1331" s="383"/>
      <c r="AF1331" s="410" t="s">
        <v>17469</v>
      </c>
      <c r="AG1331" s="410" t="s">
        <v>17432</v>
      </c>
      <c r="AH1331" s="410">
        <v>33.200000000000003</v>
      </c>
      <c r="AI1331" s="410">
        <v>12.5</v>
      </c>
      <c r="AJ1331" s="410">
        <v>45.7</v>
      </c>
      <c r="AK1331" s="410">
        <v>9.4499999999999993</v>
      </c>
      <c r="AL1331" s="412">
        <v>0.72647702407002201</v>
      </c>
      <c r="AM1331" s="127" t="s">
        <v>17433</v>
      </c>
      <c r="AN1331" s="383" t="s">
        <v>17434</v>
      </c>
      <c r="AO1331" s="383"/>
      <c r="AP1331" s="383"/>
      <c r="AQ1331" s="410" t="s">
        <v>17478</v>
      </c>
      <c r="AR1331" s="389"/>
    </row>
    <row r="1332" spans="1:44" ht="15.75" thickBot="1" x14ac:dyDescent="0.3">
      <c r="A1332" s="409" t="s">
        <v>17475</v>
      </c>
      <c r="B1332" s="410">
        <v>1178</v>
      </c>
      <c r="C1332" s="383"/>
      <c r="D1332" s="383"/>
      <c r="E1332" s="383"/>
      <c r="F1332" s="383"/>
      <c r="G1332" s="383"/>
      <c r="H1332" s="383"/>
      <c r="I1332" s="383"/>
      <c r="J1332" s="383"/>
      <c r="K1332" s="410" t="s">
        <v>17260</v>
      </c>
      <c r="L1332" s="410"/>
      <c r="M1332" s="410" t="s">
        <v>17328</v>
      </c>
      <c r="N1332" s="410" t="s">
        <v>17479</v>
      </c>
      <c r="O1332" s="383"/>
      <c r="P1332" s="383"/>
      <c r="Q1332" s="410" t="s">
        <v>17460</v>
      </c>
      <c r="R1332" s="410" t="s">
        <v>17477</v>
      </c>
      <c r="S1332" s="383"/>
      <c r="T1332" s="383"/>
      <c r="U1332" s="410" t="s">
        <v>17310</v>
      </c>
      <c r="V1332" s="383"/>
      <c r="W1332" s="383"/>
      <c r="X1332" s="383"/>
      <c r="Y1332" s="411">
        <v>36179</v>
      </c>
      <c r="Z1332" s="410">
        <v>105.2</v>
      </c>
      <c r="AA1332" s="410">
        <v>697</v>
      </c>
      <c r="AB1332" s="383"/>
      <c r="AC1332" s="383"/>
      <c r="AD1332" s="383"/>
      <c r="AE1332" s="383"/>
      <c r="AF1332" s="410" t="s">
        <v>17469</v>
      </c>
      <c r="AG1332" s="410" t="s">
        <v>17432</v>
      </c>
      <c r="AH1332" s="410">
        <v>93.7</v>
      </c>
      <c r="AI1332" s="410">
        <v>3108.2</v>
      </c>
      <c r="AJ1332" s="410">
        <v>3201.9</v>
      </c>
      <c r="AK1332" s="410">
        <v>0.67</v>
      </c>
      <c r="AL1332" s="412">
        <v>2.92638745744714E-2</v>
      </c>
      <c r="AM1332" s="127" t="s">
        <v>17433</v>
      </c>
      <c r="AN1332" s="383" t="s">
        <v>17434</v>
      </c>
      <c r="AO1332" s="383"/>
      <c r="AP1332" s="383"/>
      <c r="AQ1332" s="410" t="s">
        <v>17478</v>
      </c>
      <c r="AR1332" s="389"/>
    </row>
    <row r="1333" spans="1:44" ht="15.75" thickBot="1" x14ac:dyDescent="0.3">
      <c r="A1333" s="409" t="s">
        <v>17475</v>
      </c>
      <c r="B1333" s="410">
        <v>1178</v>
      </c>
      <c r="C1333" s="383"/>
      <c r="D1333" s="383"/>
      <c r="E1333" s="383"/>
      <c r="F1333" s="383"/>
      <c r="G1333" s="383"/>
      <c r="H1333" s="383"/>
      <c r="I1333" s="383"/>
      <c r="J1333" s="383"/>
      <c r="K1333" s="410" t="s">
        <v>17260</v>
      </c>
      <c r="L1333" s="410"/>
      <c r="M1333" s="410" t="s">
        <v>17328</v>
      </c>
      <c r="N1333" s="410" t="s">
        <v>17479</v>
      </c>
      <c r="O1333" s="383"/>
      <c r="P1333" s="383"/>
      <c r="Q1333" s="410" t="s">
        <v>17460</v>
      </c>
      <c r="R1333" s="410" t="s">
        <v>17477</v>
      </c>
      <c r="S1333" s="383"/>
      <c r="T1333" s="383"/>
      <c r="U1333" s="410" t="s">
        <v>17310</v>
      </c>
      <c r="V1333" s="383"/>
      <c r="W1333" s="383"/>
      <c r="X1333" s="383"/>
      <c r="Y1333" s="411">
        <v>36179</v>
      </c>
      <c r="Z1333" s="410">
        <v>106.2</v>
      </c>
      <c r="AA1333" s="410">
        <v>703</v>
      </c>
      <c r="AB1333" s="383"/>
      <c r="AC1333" s="383"/>
      <c r="AD1333" s="383"/>
      <c r="AE1333" s="383"/>
      <c r="AF1333" s="410" t="s">
        <v>17469</v>
      </c>
      <c r="AG1333" s="410" t="s">
        <v>17432</v>
      </c>
      <c r="AH1333" s="410">
        <v>95</v>
      </c>
      <c r="AI1333" s="410">
        <v>3096.9</v>
      </c>
      <c r="AJ1333" s="410">
        <v>3191.9</v>
      </c>
      <c r="AK1333" s="410">
        <v>0.68</v>
      </c>
      <c r="AL1333" s="412">
        <v>2.9762837181616E-2</v>
      </c>
      <c r="AM1333" s="127" t="s">
        <v>17433</v>
      </c>
      <c r="AN1333" s="383" t="s">
        <v>17434</v>
      </c>
      <c r="AO1333" s="383"/>
      <c r="AP1333" s="383"/>
      <c r="AQ1333" s="410" t="s">
        <v>17478</v>
      </c>
      <c r="AR1333" s="389"/>
    </row>
    <row r="1334" spans="1:44" ht="15.75" thickBot="1" x14ac:dyDescent="0.3">
      <c r="A1334" s="409" t="s">
        <v>17475</v>
      </c>
      <c r="B1334" s="410">
        <v>1178</v>
      </c>
      <c r="C1334" s="383"/>
      <c r="D1334" s="383"/>
      <c r="E1334" s="383"/>
      <c r="F1334" s="383"/>
      <c r="G1334" s="383"/>
      <c r="H1334" s="383"/>
      <c r="I1334" s="383"/>
      <c r="J1334" s="383"/>
      <c r="K1334" s="410" t="s">
        <v>17260</v>
      </c>
      <c r="L1334" s="410"/>
      <c r="M1334" s="410" t="s">
        <v>17328</v>
      </c>
      <c r="N1334" s="410" t="s">
        <v>17479</v>
      </c>
      <c r="O1334" s="383"/>
      <c r="P1334" s="383"/>
      <c r="Q1334" s="410" t="s">
        <v>17460</v>
      </c>
      <c r="R1334" s="410" t="s">
        <v>17477</v>
      </c>
      <c r="S1334" s="383"/>
      <c r="T1334" s="383"/>
      <c r="U1334" s="410" t="s">
        <v>17310</v>
      </c>
      <c r="V1334" s="383"/>
      <c r="W1334" s="383"/>
      <c r="X1334" s="383"/>
      <c r="Y1334" s="411">
        <v>36179</v>
      </c>
      <c r="Z1334" s="410">
        <v>106.2</v>
      </c>
      <c r="AA1334" s="410">
        <v>702</v>
      </c>
      <c r="AB1334" s="383"/>
      <c r="AC1334" s="383"/>
      <c r="AD1334" s="383"/>
      <c r="AE1334" s="383"/>
      <c r="AF1334" s="410" t="s">
        <v>17469</v>
      </c>
      <c r="AG1334" s="410" t="s">
        <v>17432</v>
      </c>
      <c r="AH1334" s="410">
        <v>92.1</v>
      </c>
      <c r="AI1334" s="410">
        <v>3149.5</v>
      </c>
      <c r="AJ1334" s="410">
        <v>3241.6</v>
      </c>
      <c r="AK1334" s="410">
        <v>0.71</v>
      </c>
      <c r="AL1334" s="412">
        <v>2.8411895360315902E-2</v>
      </c>
      <c r="AM1334" s="127" t="s">
        <v>17433</v>
      </c>
      <c r="AN1334" s="383" t="s">
        <v>17434</v>
      </c>
      <c r="AO1334" s="383"/>
      <c r="AP1334" s="383"/>
      <c r="AQ1334" s="410" t="s">
        <v>17478</v>
      </c>
      <c r="AR1334" s="389"/>
    </row>
    <row r="1335" spans="1:44" ht="15.75" thickBot="1" x14ac:dyDescent="0.3">
      <c r="A1335" s="409" t="s">
        <v>17480</v>
      </c>
      <c r="B1335" s="410">
        <v>1907</v>
      </c>
      <c r="C1335" s="383"/>
      <c r="D1335" s="383"/>
      <c r="E1335" s="383"/>
      <c r="F1335" s="383"/>
      <c r="G1335" s="383"/>
      <c r="H1335" s="383"/>
      <c r="I1335" s="383"/>
      <c r="J1335" s="383"/>
      <c r="K1335" s="410" t="s">
        <v>17260</v>
      </c>
      <c r="L1335" s="410"/>
      <c r="M1335" s="410" t="s">
        <v>17481</v>
      </c>
      <c r="N1335" s="410" t="s">
        <v>376</v>
      </c>
      <c r="O1335" s="383"/>
      <c r="P1335" s="383"/>
      <c r="Q1335" s="410" t="s">
        <v>17460</v>
      </c>
      <c r="R1335" s="410" t="s">
        <v>17200</v>
      </c>
      <c r="S1335" s="383"/>
      <c r="T1335" s="383"/>
      <c r="U1335" s="410" t="s">
        <v>17482</v>
      </c>
      <c r="V1335" s="383"/>
      <c r="W1335" s="383"/>
      <c r="X1335" s="383"/>
      <c r="Y1335" s="411">
        <v>37025</v>
      </c>
      <c r="Z1335" s="410">
        <v>93.5</v>
      </c>
      <c r="AA1335" s="410">
        <v>1029</v>
      </c>
      <c r="AB1335" s="383"/>
      <c r="AC1335" s="383"/>
      <c r="AD1335" s="383"/>
      <c r="AE1335" s="383"/>
      <c r="AF1335" s="410" t="s">
        <v>17469</v>
      </c>
      <c r="AG1335" s="410" t="s">
        <v>17432</v>
      </c>
      <c r="AH1335" s="410">
        <v>0.48</v>
      </c>
      <c r="AI1335" s="410">
        <v>66.349999999999994</v>
      </c>
      <c r="AJ1335" s="410">
        <v>66.83</v>
      </c>
      <c r="AK1335" s="410">
        <v>0.49</v>
      </c>
      <c r="AL1335" s="412">
        <v>7.1824031123746803E-3</v>
      </c>
      <c r="AM1335" s="127" t="s">
        <v>17433</v>
      </c>
      <c r="AN1335" s="383" t="s">
        <v>17434</v>
      </c>
      <c r="AO1335" s="383"/>
      <c r="AP1335" s="383"/>
      <c r="AQ1335" s="410" t="s">
        <v>17483</v>
      </c>
      <c r="AR1335" s="389"/>
    </row>
    <row r="1336" spans="1:44" ht="15.75" thickBot="1" x14ac:dyDescent="0.3">
      <c r="A1336" s="409" t="s">
        <v>17480</v>
      </c>
      <c r="B1336" s="410">
        <v>1907</v>
      </c>
      <c r="C1336" s="383"/>
      <c r="D1336" s="383"/>
      <c r="E1336" s="383"/>
      <c r="F1336" s="383"/>
      <c r="G1336" s="383"/>
      <c r="H1336" s="383"/>
      <c r="I1336" s="383"/>
      <c r="J1336" s="383"/>
      <c r="K1336" s="410" t="s">
        <v>17260</v>
      </c>
      <c r="L1336" s="410"/>
      <c r="M1336" s="410" t="s">
        <v>17481</v>
      </c>
      <c r="N1336" s="410" t="s">
        <v>376</v>
      </c>
      <c r="O1336" s="383"/>
      <c r="P1336" s="383"/>
      <c r="Q1336" s="410" t="s">
        <v>17460</v>
      </c>
      <c r="R1336" s="410" t="s">
        <v>17200</v>
      </c>
      <c r="S1336" s="383"/>
      <c r="T1336" s="383"/>
      <c r="U1336" s="410" t="s">
        <v>17482</v>
      </c>
      <c r="V1336" s="383"/>
      <c r="W1336" s="383"/>
      <c r="X1336" s="383"/>
      <c r="Y1336" s="411">
        <v>37025</v>
      </c>
      <c r="Z1336" s="410">
        <v>93.5</v>
      </c>
      <c r="AA1336" s="410">
        <v>1027</v>
      </c>
      <c r="AB1336" s="383"/>
      <c r="AC1336" s="383"/>
      <c r="AD1336" s="383"/>
      <c r="AE1336" s="383"/>
      <c r="AF1336" s="410" t="s">
        <v>17464</v>
      </c>
      <c r="AG1336" s="410" t="s">
        <v>17432</v>
      </c>
      <c r="AH1336" s="410">
        <v>0.3</v>
      </c>
      <c r="AI1336" s="410">
        <v>74.81</v>
      </c>
      <c r="AJ1336" s="410">
        <v>75.11</v>
      </c>
      <c r="AK1336" s="410">
        <v>0.5</v>
      </c>
      <c r="AL1336" s="412">
        <v>3.99414192517641E-3</v>
      </c>
      <c r="AM1336" s="127" t="s">
        <v>17433</v>
      </c>
      <c r="AN1336" s="383" t="s">
        <v>17434</v>
      </c>
      <c r="AO1336" s="383"/>
      <c r="AP1336" s="383"/>
      <c r="AQ1336" s="410" t="s">
        <v>17483</v>
      </c>
      <c r="AR1336" s="389"/>
    </row>
    <row r="1337" spans="1:44" ht="15.75" thickBot="1" x14ac:dyDescent="0.3">
      <c r="A1337" s="409" t="s">
        <v>17480</v>
      </c>
      <c r="B1337" s="410">
        <v>1907</v>
      </c>
      <c r="C1337" s="383"/>
      <c r="D1337" s="383"/>
      <c r="E1337" s="383"/>
      <c r="F1337" s="383"/>
      <c r="G1337" s="383"/>
      <c r="H1337" s="383"/>
      <c r="I1337" s="383"/>
      <c r="J1337" s="383"/>
      <c r="K1337" s="410" t="s">
        <v>17260</v>
      </c>
      <c r="L1337" s="410"/>
      <c r="M1337" s="410" t="s">
        <v>17481</v>
      </c>
      <c r="N1337" s="410" t="s">
        <v>376</v>
      </c>
      <c r="O1337" s="383"/>
      <c r="P1337" s="383"/>
      <c r="Q1337" s="410" t="s">
        <v>17460</v>
      </c>
      <c r="R1337" s="410" t="s">
        <v>17200</v>
      </c>
      <c r="S1337" s="383"/>
      <c r="T1337" s="383"/>
      <c r="U1337" s="410" t="s">
        <v>17482</v>
      </c>
      <c r="V1337" s="383"/>
      <c r="W1337" s="383"/>
      <c r="X1337" s="383"/>
      <c r="Y1337" s="411">
        <v>37025</v>
      </c>
      <c r="Z1337" s="410">
        <v>93.5</v>
      </c>
      <c r="AA1337" s="410">
        <v>1024</v>
      </c>
      <c r="AB1337" s="383"/>
      <c r="AC1337" s="383"/>
      <c r="AD1337" s="383"/>
      <c r="AE1337" s="383"/>
      <c r="AF1337" s="410" t="s">
        <v>17469</v>
      </c>
      <c r="AG1337" s="410" t="s">
        <v>17432</v>
      </c>
      <c r="AH1337" s="410">
        <v>0.62</v>
      </c>
      <c r="AI1337" s="410">
        <v>75.680000000000007</v>
      </c>
      <c r="AJ1337" s="410">
        <v>76.3</v>
      </c>
      <c r="AK1337" s="410">
        <v>0.5</v>
      </c>
      <c r="AL1337" s="412">
        <v>8.1258191349934498E-3</v>
      </c>
      <c r="AM1337" s="127" t="s">
        <v>17433</v>
      </c>
      <c r="AN1337" s="383" t="s">
        <v>17434</v>
      </c>
      <c r="AO1337" s="383"/>
      <c r="AP1337" s="383"/>
      <c r="AQ1337" s="410" t="s">
        <v>17483</v>
      </c>
      <c r="AR1337" s="389"/>
    </row>
    <row r="1338" spans="1:44" ht="15.75" thickBot="1" x14ac:dyDescent="0.3">
      <c r="A1338" s="409" t="s">
        <v>17484</v>
      </c>
      <c r="B1338" s="410">
        <v>1209</v>
      </c>
      <c r="C1338" s="383"/>
      <c r="D1338" s="383"/>
      <c r="E1338" s="383"/>
      <c r="F1338" s="383"/>
      <c r="G1338" s="383"/>
      <c r="H1338" s="383"/>
      <c r="I1338" s="383"/>
      <c r="J1338" s="383"/>
      <c r="K1338" s="410" t="s">
        <v>17260</v>
      </c>
      <c r="L1338" s="410"/>
      <c r="M1338" s="410" t="s">
        <v>17328</v>
      </c>
      <c r="N1338" s="410" t="s">
        <v>17485</v>
      </c>
      <c r="O1338" s="383"/>
      <c r="P1338" s="383"/>
      <c r="Q1338" s="410" t="s">
        <v>17460</v>
      </c>
      <c r="R1338" s="410" t="s">
        <v>17486</v>
      </c>
      <c r="S1338" s="383"/>
      <c r="T1338" s="383"/>
      <c r="U1338" s="410" t="s">
        <v>17310</v>
      </c>
      <c r="V1338" s="383"/>
      <c r="W1338" s="383"/>
      <c r="X1338" s="383"/>
      <c r="Y1338" s="411">
        <v>36795</v>
      </c>
      <c r="Z1338" s="410">
        <v>100</v>
      </c>
      <c r="AA1338" s="410">
        <v>0</v>
      </c>
      <c r="AB1338" s="383"/>
      <c r="AC1338" s="383"/>
      <c r="AD1338" s="383"/>
      <c r="AE1338" s="383"/>
      <c r="AF1338" s="410" t="s">
        <v>17469</v>
      </c>
      <c r="AG1338" s="410" t="s">
        <v>17487</v>
      </c>
      <c r="AH1338" s="410">
        <v>442.72</v>
      </c>
      <c r="AI1338" s="410">
        <v>1389.72</v>
      </c>
      <c r="AJ1338" s="410">
        <v>1832.44</v>
      </c>
      <c r="AK1338" s="410">
        <v>14.32</v>
      </c>
      <c r="AL1338" s="412">
        <v>0.24160136211826899</v>
      </c>
      <c r="AM1338" s="127" t="s">
        <v>17433</v>
      </c>
      <c r="AN1338" s="383" t="s">
        <v>17434</v>
      </c>
      <c r="AO1338" s="383"/>
      <c r="AP1338" s="383"/>
      <c r="AQ1338" s="410" t="s">
        <v>17488</v>
      </c>
      <c r="AR1338" s="389"/>
    </row>
    <row r="1339" spans="1:44" ht="15.75" thickBot="1" x14ac:dyDescent="0.3">
      <c r="A1339" s="409" t="s">
        <v>17484</v>
      </c>
      <c r="B1339" s="410">
        <v>1209</v>
      </c>
      <c r="C1339" s="383"/>
      <c r="D1339" s="383"/>
      <c r="E1339" s="383"/>
      <c r="F1339" s="383"/>
      <c r="G1339" s="383"/>
      <c r="H1339" s="383"/>
      <c r="I1339" s="383"/>
      <c r="J1339" s="383"/>
      <c r="K1339" s="410" t="s">
        <v>17260</v>
      </c>
      <c r="L1339" s="410"/>
      <c r="M1339" s="410" t="s">
        <v>17328</v>
      </c>
      <c r="N1339" s="410" t="s">
        <v>17485</v>
      </c>
      <c r="O1339" s="383"/>
      <c r="P1339" s="383"/>
      <c r="Q1339" s="410" t="s">
        <v>17460</v>
      </c>
      <c r="R1339" s="410" t="s">
        <v>17486</v>
      </c>
      <c r="S1339" s="383"/>
      <c r="T1339" s="383"/>
      <c r="U1339" s="410" t="s">
        <v>17310</v>
      </c>
      <c r="V1339" s="383"/>
      <c r="W1339" s="383"/>
      <c r="X1339" s="383"/>
      <c r="Y1339" s="411">
        <v>36795</v>
      </c>
      <c r="Z1339" s="410">
        <v>100</v>
      </c>
      <c r="AA1339" s="410">
        <v>0</v>
      </c>
      <c r="AB1339" s="383"/>
      <c r="AC1339" s="383"/>
      <c r="AD1339" s="383"/>
      <c r="AE1339" s="383"/>
      <c r="AF1339" s="410" t="s">
        <v>17469</v>
      </c>
      <c r="AG1339" s="410" t="s">
        <v>17487</v>
      </c>
      <c r="AH1339" s="410">
        <v>385.57</v>
      </c>
      <c r="AI1339" s="410">
        <v>1299.45</v>
      </c>
      <c r="AJ1339" s="410">
        <v>1685.02</v>
      </c>
      <c r="AK1339" s="410">
        <v>14.49</v>
      </c>
      <c r="AL1339" s="412">
        <v>0.22882220982540299</v>
      </c>
      <c r="AM1339" s="127" t="s">
        <v>17433</v>
      </c>
      <c r="AN1339" s="383" t="s">
        <v>17434</v>
      </c>
      <c r="AO1339" s="383"/>
      <c r="AP1339" s="383"/>
      <c r="AQ1339" s="410" t="s">
        <v>17488</v>
      </c>
      <c r="AR1339" s="389"/>
    </row>
    <row r="1340" spans="1:44" ht="15.75" thickBot="1" x14ac:dyDescent="0.3">
      <c r="A1340" s="409" t="s">
        <v>17484</v>
      </c>
      <c r="B1340" s="410">
        <v>1209</v>
      </c>
      <c r="C1340" s="383"/>
      <c r="D1340" s="383"/>
      <c r="E1340" s="383"/>
      <c r="F1340" s="383"/>
      <c r="G1340" s="383"/>
      <c r="H1340" s="383"/>
      <c r="I1340" s="383"/>
      <c r="J1340" s="383"/>
      <c r="K1340" s="410" t="s">
        <v>17260</v>
      </c>
      <c r="L1340" s="410"/>
      <c r="M1340" s="410" t="s">
        <v>17328</v>
      </c>
      <c r="N1340" s="410" t="s">
        <v>17485</v>
      </c>
      <c r="O1340" s="383"/>
      <c r="P1340" s="383"/>
      <c r="Q1340" s="410" t="s">
        <v>17460</v>
      </c>
      <c r="R1340" s="410" t="s">
        <v>17486</v>
      </c>
      <c r="S1340" s="383"/>
      <c r="T1340" s="383"/>
      <c r="U1340" s="410" t="s">
        <v>17310</v>
      </c>
      <c r="V1340" s="383"/>
      <c r="W1340" s="383"/>
      <c r="X1340" s="383"/>
      <c r="Y1340" s="411">
        <v>36795</v>
      </c>
      <c r="Z1340" s="410">
        <v>100</v>
      </c>
      <c r="AA1340" s="410">
        <v>0</v>
      </c>
      <c r="AB1340" s="383"/>
      <c r="AC1340" s="383"/>
      <c r="AD1340" s="383"/>
      <c r="AE1340" s="383"/>
      <c r="AF1340" s="410" t="s">
        <v>17469</v>
      </c>
      <c r="AG1340" s="410" t="s">
        <v>17487</v>
      </c>
      <c r="AH1340" s="410">
        <v>341.11</v>
      </c>
      <c r="AI1340" s="410">
        <v>1184.3</v>
      </c>
      <c r="AJ1340" s="410">
        <v>1525.41</v>
      </c>
      <c r="AK1340" s="410">
        <v>14.78</v>
      </c>
      <c r="AL1340" s="412">
        <v>0.223618568122669</v>
      </c>
      <c r="AM1340" s="127" t="s">
        <v>17433</v>
      </c>
      <c r="AN1340" s="383" t="s">
        <v>17434</v>
      </c>
      <c r="AO1340" s="383"/>
      <c r="AP1340" s="383"/>
      <c r="AQ1340" s="410" t="s">
        <v>17488</v>
      </c>
      <c r="AR1340" s="389"/>
    </row>
    <row r="1341" spans="1:44" ht="15.75" thickBot="1" x14ac:dyDescent="0.3">
      <c r="A1341" s="409" t="s">
        <v>17484</v>
      </c>
      <c r="B1341" s="410">
        <v>1209</v>
      </c>
      <c r="C1341" s="383"/>
      <c r="D1341" s="383"/>
      <c r="E1341" s="383"/>
      <c r="F1341" s="383"/>
      <c r="G1341" s="383"/>
      <c r="H1341" s="383"/>
      <c r="I1341" s="383"/>
      <c r="J1341" s="383"/>
      <c r="K1341" s="410" t="s">
        <v>17260</v>
      </c>
      <c r="L1341" s="410"/>
      <c r="M1341" s="410" t="s">
        <v>17328</v>
      </c>
      <c r="N1341" s="410" t="s">
        <v>17485</v>
      </c>
      <c r="O1341" s="383"/>
      <c r="P1341" s="383"/>
      <c r="Q1341" s="410" t="s">
        <v>17460</v>
      </c>
      <c r="R1341" s="410" t="s">
        <v>17489</v>
      </c>
      <c r="S1341" s="383"/>
      <c r="T1341" s="383"/>
      <c r="U1341" s="410" t="s">
        <v>17310</v>
      </c>
      <c r="V1341" s="383"/>
      <c r="W1341" s="383"/>
      <c r="X1341" s="383"/>
      <c r="Y1341" s="411">
        <v>36795</v>
      </c>
      <c r="Z1341" s="410">
        <v>95</v>
      </c>
      <c r="AA1341" s="410">
        <v>0</v>
      </c>
      <c r="AB1341" s="383"/>
      <c r="AC1341" s="383"/>
      <c r="AD1341" s="383"/>
      <c r="AE1341" s="383"/>
      <c r="AF1341" s="410" t="s">
        <v>17469</v>
      </c>
      <c r="AG1341" s="410" t="s">
        <v>17487</v>
      </c>
      <c r="AH1341" s="410">
        <v>416.07</v>
      </c>
      <c r="AI1341" s="410">
        <v>1307.69</v>
      </c>
      <c r="AJ1341" s="410">
        <v>1723.76</v>
      </c>
      <c r="AK1341" s="410">
        <v>14.33</v>
      </c>
      <c r="AL1341" s="412">
        <v>0.241373509073189</v>
      </c>
      <c r="AM1341" s="127" t="s">
        <v>17433</v>
      </c>
      <c r="AN1341" s="383" t="s">
        <v>17434</v>
      </c>
      <c r="AO1341" s="383"/>
      <c r="AP1341" s="383"/>
      <c r="AQ1341" s="410" t="s">
        <v>17488</v>
      </c>
      <c r="AR1341" s="389"/>
    </row>
    <row r="1342" spans="1:44" ht="15.75" thickBot="1" x14ac:dyDescent="0.3">
      <c r="A1342" s="409" t="s">
        <v>17484</v>
      </c>
      <c r="B1342" s="410">
        <v>1209</v>
      </c>
      <c r="C1342" s="383"/>
      <c r="D1342" s="383"/>
      <c r="E1342" s="383"/>
      <c r="F1342" s="383"/>
      <c r="G1342" s="383"/>
      <c r="H1342" s="383"/>
      <c r="I1342" s="383"/>
      <c r="J1342" s="383"/>
      <c r="K1342" s="410" t="s">
        <v>17260</v>
      </c>
      <c r="L1342" s="410"/>
      <c r="M1342" s="410" t="s">
        <v>17328</v>
      </c>
      <c r="N1342" s="410" t="s">
        <v>17485</v>
      </c>
      <c r="O1342" s="383"/>
      <c r="P1342" s="383"/>
      <c r="Q1342" s="410" t="s">
        <v>17460</v>
      </c>
      <c r="R1342" s="410" t="s">
        <v>17489</v>
      </c>
      <c r="S1342" s="383"/>
      <c r="T1342" s="383"/>
      <c r="U1342" s="410" t="s">
        <v>17310</v>
      </c>
      <c r="V1342" s="383"/>
      <c r="W1342" s="383"/>
      <c r="X1342" s="383"/>
      <c r="Y1342" s="411">
        <v>36795</v>
      </c>
      <c r="Z1342" s="410">
        <v>95</v>
      </c>
      <c r="AA1342" s="410">
        <v>0</v>
      </c>
      <c r="AB1342" s="383"/>
      <c r="AC1342" s="383"/>
      <c r="AD1342" s="383"/>
      <c r="AE1342" s="383"/>
      <c r="AF1342" s="410" t="s">
        <v>17469</v>
      </c>
      <c r="AG1342" s="410" t="s">
        <v>17487</v>
      </c>
      <c r="AH1342" s="410">
        <v>412.07</v>
      </c>
      <c r="AI1342" s="410">
        <v>1328.61</v>
      </c>
      <c r="AJ1342" s="410">
        <v>1740.68</v>
      </c>
      <c r="AK1342" s="410">
        <v>14.32</v>
      </c>
      <c r="AL1342" s="412">
        <v>0.236729324172163</v>
      </c>
      <c r="AM1342" s="127" t="s">
        <v>17433</v>
      </c>
      <c r="AN1342" s="383" t="s">
        <v>17434</v>
      </c>
      <c r="AO1342" s="383"/>
      <c r="AP1342" s="383"/>
      <c r="AQ1342" s="410" t="s">
        <v>17488</v>
      </c>
      <c r="AR1342" s="389"/>
    </row>
    <row r="1343" spans="1:44" ht="15.75" thickBot="1" x14ac:dyDescent="0.3">
      <c r="A1343" s="409" t="s">
        <v>17484</v>
      </c>
      <c r="B1343" s="410">
        <v>1209</v>
      </c>
      <c r="C1343" s="383"/>
      <c r="D1343" s="383"/>
      <c r="E1343" s="383"/>
      <c r="F1343" s="383"/>
      <c r="G1343" s="383"/>
      <c r="H1343" s="383"/>
      <c r="I1343" s="383"/>
      <c r="J1343" s="383"/>
      <c r="K1343" s="410" t="s">
        <v>17260</v>
      </c>
      <c r="L1343" s="410"/>
      <c r="M1343" s="410" t="s">
        <v>17328</v>
      </c>
      <c r="N1343" s="410" t="s">
        <v>17485</v>
      </c>
      <c r="O1343" s="383"/>
      <c r="P1343" s="383"/>
      <c r="Q1343" s="410" t="s">
        <v>17460</v>
      </c>
      <c r="R1343" s="410" t="s">
        <v>17489</v>
      </c>
      <c r="S1343" s="383"/>
      <c r="T1343" s="383"/>
      <c r="U1343" s="410" t="s">
        <v>17310</v>
      </c>
      <c r="V1343" s="383"/>
      <c r="W1343" s="383"/>
      <c r="X1343" s="383"/>
      <c r="Y1343" s="411">
        <v>36795</v>
      </c>
      <c r="Z1343" s="410">
        <v>95</v>
      </c>
      <c r="AA1343" s="410">
        <v>0</v>
      </c>
      <c r="AB1343" s="383"/>
      <c r="AC1343" s="383"/>
      <c r="AD1343" s="383"/>
      <c r="AE1343" s="383"/>
      <c r="AF1343" s="410" t="s">
        <v>17469</v>
      </c>
      <c r="AG1343" s="410" t="s">
        <v>17487</v>
      </c>
      <c r="AH1343" s="410">
        <v>498.88</v>
      </c>
      <c r="AI1343" s="410">
        <v>1443.39</v>
      </c>
      <c r="AJ1343" s="410">
        <v>1942.28</v>
      </c>
      <c r="AK1343" s="410">
        <v>13.93</v>
      </c>
      <c r="AL1343" s="412">
        <v>0.25685277097019998</v>
      </c>
      <c r="AM1343" s="127" t="s">
        <v>17433</v>
      </c>
      <c r="AN1343" s="383" t="s">
        <v>17434</v>
      </c>
      <c r="AO1343" s="383"/>
      <c r="AP1343" s="383"/>
      <c r="AQ1343" s="410" t="s">
        <v>17488</v>
      </c>
      <c r="AR1343" s="389"/>
    </row>
    <row r="1344" spans="1:44" ht="15.75" thickBot="1" x14ac:dyDescent="0.3">
      <c r="A1344" s="409" t="s">
        <v>17484</v>
      </c>
      <c r="B1344" s="410">
        <v>1209</v>
      </c>
      <c r="C1344" s="383"/>
      <c r="D1344" s="383"/>
      <c r="E1344" s="383"/>
      <c r="F1344" s="383"/>
      <c r="G1344" s="383"/>
      <c r="H1344" s="383"/>
      <c r="I1344" s="383"/>
      <c r="J1344" s="383"/>
      <c r="K1344" s="410" t="s">
        <v>17260</v>
      </c>
      <c r="L1344" s="410"/>
      <c r="M1344" s="410" t="s">
        <v>17328</v>
      </c>
      <c r="N1344" s="410" t="s">
        <v>17490</v>
      </c>
      <c r="O1344" s="383"/>
      <c r="P1344" s="383"/>
      <c r="Q1344" s="410" t="s">
        <v>17460</v>
      </c>
      <c r="R1344" s="410" t="s">
        <v>17491</v>
      </c>
      <c r="S1344" s="383"/>
      <c r="T1344" s="383"/>
      <c r="U1344" s="410" t="s">
        <v>17310</v>
      </c>
      <c r="V1344" s="383"/>
      <c r="W1344" s="383"/>
      <c r="X1344" s="383"/>
      <c r="Y1344" s="411">
        <v>36795</v>
      </c>
      <c r="Z1344" s="410">
        <v>90</v>
      </c>
      <c r="AA1344" s="410">
        <v>0</v>
      </c>
      <c r="AB1344" s="383"/>
      <c r="AC1344" s="383"/>
      <c r="AD1344" s="383"/>
      <c r="AE1344" s="383"/>
      <c r="AF1344" s="410" t="s">
        <v>17469</v>
      </c>
      <c r="AG1344" s="410" t="s">
        <v>17487</v>
      </c>
      <c r="AH1344" s="410">
        <v>198.87</v>
      </c>
      <c r="AI1344" s="410">
        <v>880.98</v>
      </c>
      <c r="AJ1344" s="410">
        <v>1079.8499999999999</v>
      </c>
      <c r="AK1344" s="410">
        <v>15.1</v>
      </c>
      <c r="AL1344" s="412">
        <v>0.18416446728712299</v>
      </c>
      <c r="AM1344" s="127" t="s">
        <v>17433</v>
      </c>
      <c r="AN1344" s="383" t="s">
        <v>17434</v>
      </c>
      <c r="AO1344" s="383"/>
      <c r="AP1344" s="383"/>
      <c r="AQ1344" s="410" t="s">
        <v>17488</v>
      </c>
      <c r="AR1344" s="389"/>
    </row>
    <row r="1345" spans="1:44" ht="15.75" thickBot="1" x14ac:dyDescent="0.3">
      <c r="A1345" s="409" t="s">
        <v>17484</v>
      </c>
      <c r="B1345" s="410">
        <v>1209</v>
      </c>
      <c r="C1345" s="383"/>
      <c r="D1345" s="383"/>
      <c r="E1345" s="383"/>
      <c r="F1345" s="383"/>
      <c r="G1345" s="383"/>
      <c r="H1345" s="383"/>
      <c r="I1345" s="383"/>
      <c r="J1345" s="383"/>
      <c r="K1345" s="410" t="s">
        <v>17260</v>
      </c>
      <c r="L1345" s="410"/>
      <c r="M1345" s="410" t="s">
        <v>17328</v>
      </c>
      <c r="N1345" s="410" t="s">
        <v>17490</v>
      </c>
      <c r="O1345" s="383"/>
      <c r="P1345" s="383"/>
      <c r="Q1345" s="410" t="s">
        <v>17460</v>
      </c>
      <c r="R1345" s="410" t="s">
        <v>17491</v>
      </c>
      <c r="S1345" s="383"/>
      <c r="T1345" s="383"/>
      <c r="U1345" s="410" t="s">
        <v>17310</v>
      </c>
      <c r="V1345" s="383"/>
      <c r="W1345" s="383"/>
      <c r="X1345" s="383"/>
      <c r="Y1345" s="411">
        <v>36795</v>
      </c>
      <c r="Z1345" s="410">
        <v>94</v>
      </c>
      <c r="AA1345" s="410">
        <v>0</v>
      </c>
      <c r="AB1345" s="383"/>
      <c r="AC1345" s="383"/>
      <c r="AD1345" s="383"/>
      <c r="AE1345" s="383"/>
      <c r="AF1345" s="410" t="s">
        <v>17469</v>
      </c>
      <c r="AG1345" s="410" t="s">
        <v>17487</v>
      </c>
      <c r="AH1345" s="410">
        <v>248.01</v>
      </c>
      <c r="AI1345" s="410">
        <v>982.08</v>
      </c>
      <c r="AJ1345" s="410">
        <v>1230.0999999999999</v>
      </c>
      <c r="AK1345" s="410">
        <v>15.03</v>
      </c>
      <c r="AL1345" s="412">
        <v>0.20161775465409301</v>
      </c>
      <c r="AM1345" s="127" t="s">
        <v>17433</v>
      </c>
      <c r="AN1345" s="383" t="s">
        <v>17434</v>
      </c>
      <c r="AO1345" s="383"/>
      <c r="AP1345" s="383"/>
      <c r="AQ1345" s="410" t="s">
        <v>17488</v>
      </c>
      <c r="AR1345" s="389"/>
    </row>
    <row r="1346" spans="1:44" ht="15.75" thickBot="1" x14ac:dyDescent="0.3">
      <c r="A1346" s="409" t="s">
        <v>17484</v>
      </c>
      <c r="B1346" s="410">
        <v>1209</v>
      </c>
      <c r="C1346" s="383"/>
      <c r="D1346" s="383"/>
      <c r="E1346" s="383"/>
      <c r="F1346" s="383"/>
      <c r="G1346" s="383"/>
      <c r="H1346" s="383"/>
      <c r="I1346" s="383"/>
      <c r="J1346" s="383"/>
      <c r="K1346" s="410" t="s">
        <v>17260</v>
      </c>
      <c r="L1346" s="410"/>
      <c r="M1346" s="410" t="s">
        <v>17328</v>
      </c>
      <c r="N1346" s="410" t="s">
        <v>17490</v>
      </c>
      <c r="O1346" s="383"/>
      <c r="P1346" s="383"/>
      <c r="Q1346" s="410" t="s">
        <v>17460</v>
      </c>
      <c r="R1346" s="410" t="s">
        <v>17491</v>
      </c>
      <c r="S1346" s="383"/>
      <c r="T1346" s="383"/>
      <c r="U1346" s="410" t="s">
        <v>17310</v>
      </c>
      <c r="V1346" s="383"/>
      <c r="W1346" s="383"/>
      <c r="X1346" s="383"/>
      <c r="Y1346" s="411">
        <v>36795</v>
      </c>
      <c r="Z1346" s="410">
        <v>95</v>
      </c>
      <c r="AA1346" s="410">
        <v>0</v>
      </c>
      <c r="AB1346" s="383"/>
      <c r="AC1346" s="383"/>
      <c r="AD1346" s="383"/>
      <c r="AE1346" s="383"/>
      <c r="AF1346" s="410" t="s">
        <v>17469</v>
      </c>
      <c r="AG1346" s="410" t="s">
        <v>17487</v>
      </c>
      <c r="AH1346" s="410">
        <v>262.10000000000002</v>
      </c>
      <c r="AI1346" s="410">
        <v>966.45</v>
      </c>
      <c r="AJ1346" s="410">
        <v>1228.54</v>
      </c>
      <c r="AK1346" s="410">
        <v>15.07</v>
      </c>
      <c r="AL1346" s="412">
        <v>0.21334266690543199</v>
      </c>
      <c r="AM1346" s="127" t="s">
        <v>17433</v>
      </c>
      <c r="AN1346" s="383" t="s">
        <v>17434</v>
      </c>
      <c r="AO1346" s="383"/>
      <c r="AP1346" s="383"/>
      <c r="AQ1346" s="410" t="s">
        <v>17488</v>
      </c>
      <c r="AR1346" s="389"/>
    </row>
    <row r="1347" spans="1:44" ht="15.75" thickBot="1" x14ac:dyDescent="0.3">
      <c r="A1347" s="409" t="s">
        <v>17492</v>
      </c>
      <c r="B1347" s="410">
        <v>1725</v>
      </c>
      <c r="C1347" s="383"/>
      <c r="D1347" s="383"/>
      <c r="E1347" s="383"/>
      <c r="F1347" s="383"/>
      <c r="G1347" s="383"/>
      <c r="H1347" s="383"/>
      <c r="I1347" s="383"/>
      <c r="J1347" s="383"/>
      <c r="K1347" s="410" t="s">
        <v>55</v>
      </c>
      <c r="L1347" s="410"/>
      <c r="M1347" s="410" t="s">
        <v>17328</v>
      </c>
      <c r="N1347" s="410" t="s">
        <v>17493</v>
      </c>
      <c r="O1347" s="383"/>
      <c r="P1347" s="383"/>
      <c r="Q1347" s="410" t="s">
        <v>17494</v>
      </c>
      <c r="R1347" s="410" t="s">
        <v>17200</v>
      </c>
      <c r="S1347" s="383"/>
      <c r="T1347" s="383"/>
      <c r="U1347" s="410" t="s">
        <v>17495</v>
      </c>
      <c r="V1347" s="383"/>
      <c r="W1347" s="383"/>
      <c r="X1347" s="383"/>
      <c r="Y1347" s="411">
        <v>39843</v>
      </c>
      <c r="Z1347" s="410">
        <v>96.8</v>
      </c>
      <c r="AA1347" s="410">
        <v>1062</v>
      </c>
      <c r="AB1347" s="383"/>
      <c r="AC1347" s="383"/>
      <c r="AD1347" s="383"/>
      <c r="AE1347" s="383"/>
      <c r="AF1347" s="410" t="s">
        <v>17469</v>
      </c>
      <c r="AG1347" s="410" t="s">
        <v>17487</v>
      </c>
      <c r="AH1347" s="410">
        <v>6.89</v>
      </c>
      <c r="AI1347" s="410">
        <v>61.24</v>
      </c>
      <c r="AJ1347" s="410">
        <v>68.13</v>
      </c>
      <c r="AK1347" s="410">
        <v>17.14</v>
      </c>
      <c r="AL1347" s="412">
        <v>0.101130192279466</v>
      </c>
      <c r="AM1347" s="127" t="s">
        <v>17433</v>
      </c>
      <c r="AN1347" s="383" t="s">
        <v>17434</v>
      </c>
      <c r="AO1347" s="383"/>
      <c r="AP1347" s="383"/>
      <c r="AQ1347" s="410" t="s">
        <v>17496</v>
      </c>
      <c r="AR1347" s="389"/>
    </row>
    <row r="1348" spans="1:44" ht="15.75" thickBot="1" x14ac:dyDescent="0.3">
      <c r="A1348" s="409" t="s">
        <v>17492</v>
      </c>
      <c r="B1348" s="410">
        <v>1725</v>
      </c>
      <c r="C1348" s="383"/>
      <c r="D1348" s="383"/>
      <c r="E1348" s="383"/>
      <c r="F1348" s="383"/>
      <c r="G1348" s="383"/>
      <c r="H1348" s="383"/>
      <c r="I1348" s="383"/>
      <c r="J1348" s="383"/>
      <c r="K1348" s="410" t="s">
        <v>55</v>
      </c>
      <c r="L1348" s="410"/>
      <c r="M1348" s="410" t="s">
        <v>17328</v>
      </c>
      <c r="N1348" s="410" t="s">
        <v>17493</v>
      </c>
      <c r="O1348" s="383"/>
      <c r="P1348" s="383"/>
      <c r="Q1348" s="410" t="s">
        <v>17494</v>
      </c>
      <c r="R1348" s="410" t="s">
        <v>17200</v>
      </c>
      <c r="S1348" s="383"/>
      <c r="T1348" s="383"/>
      <c r="U1348" s="410" t="s">
        <v>17495</v>
      </c>
      <c r="V1348" s="383"/>
      <c r="W1348" s="383"/>
      <c r="X1348" s="383"/>
      <c r="Y1348" s="411">
        <v>39843</v>
      </c>
      <c r="Z1348" s="410">
        <v>95.27</v>
      </c>
      <c r="AA1348" s="410">
        <v>1061</v>
      </c>
      <c r="AB1348" s="383"/>
      <c r="AC1348" s="383"/>
      <c r="AD1348" s="383"/>
      <c r="AE1348" s="383"/>
      <c r="AF1348" s="410" t="s">
        <v>17469</v>
      </c>
      <c r="AG1348" s="410" t="s">
        <v>17487</v>
      </c>
      <c r="AH1348" s="410">
        <v>8.49</v>
      </c>
      <c r="AI1348" s="410">
        <v>59.88</v>
      </c>
      <c r="AJ1348" s="410">
        <v>68.37</v>
      </c>
      <c r="AK1348" s="410">
        <v>17.18</v>
      </c>
      <c r="AL1348" s="412">
        <v>0.124177270732778</v>
      </c>
      <c r="AM1348" s="127" t="s">
        <v>17433</v>
      </c>
      <c r="AN1348" s="383" t="s">
        <v>17434</v>
      </c>
      <c r="AO1348" s="383"/>
      <c r="AP1348" s="383"/>
      <c r="AQ1348" s="410" t="s">
        <v>17496</v>
      </c>
      <c r="AR1348" s="389"/>
    </row>
    <row r="1349" spans="1:44" ht="15.75" thickBot="1" x14ac:dyDescent="0.3">
      <c r="A1349" s="409" t="s">
        <v>17492</v>
      </c>
      <c r="B1349" s="410">
        <v>1725</v>
      </c>
      <c r="C1349" s="383"/>
      <c r="D1349" s="383"/>
      <c r="E1349" s="383"/>
      <c r="F1349" s="383"/>
      <c r="G1349" s="383"/>
      <c r="H1349" s="383"/>
      <c r="I1349" s="383"/>
      <c r="J1349" s="383"/>
      <c r="K1349" s="410" t="s">
        <v>55</v>
      </c>
      <c r="L1349" s="410"/>
      <c r="M1349" s="410" t="s">
        <v>17328</v>
      </c>
      <c r="N1349" s="410" t="s">
        <v>17493</v>
      </c>
      <c r="O1349" s="383"/>
      <c r="P1349" s="383"/>
      <c r="Q1349" s="410" t="s">
        <v>17494</v>
      </c>
      <c r="R1349" s="410" t="s">
        <v>17200</v>
      </c>
      <c r="S1349" s="383"/>
      <c r="T1349" s="383"/>
      <c r="U1349" s="410" t="s">
        <v>17495</v>
      </c>
      <c r="V1349" s="383"/>
      <c r="W1349" s="383"/>
      <c r="X1349" s="383"/>
      <c r="Y1349" s="411">
        <v>39843</v>
      </c>
      <c r="Z1349" s="410">
        <v>107.8</v>
      </c>
      <c r="AA1349" s="410">
        <v>1058</v>
      </c>
      <c r="AB1349" s="383"/>
      <c r="AC1349" s="383"/>
      <c r="AD1349" s="383"/>
      <c r="AE1349" s="383"/>
      <c r="AF1349" s="410" t="s">
        <v>17469</v>
      </c>
      <c r="AG1349" s="410" t="s">
        <v>17487</v>
      </c>
      <c r="AH1349" s="410">
        <v>5.8</v>
      </c>
      <c r="AI1349" s="410">
        <v>63.03</v>
      </c>
      <c r="AJ1349" s="410">
        <v>68.819999999999993</v>
      </c>
      <c r="AK1349" s="410">
        <v>17.23</v>
      </c>
      <c r="AL1349" s="412">
        <v>8.4277826213310106E-2</v>
      </c>
      <c r="AM1349" s="127" t="s">
        <v>17433</v>
      </c>
      <c r="AN1349" s="383" t="s">
        <v>17434</v>
      </c>
      <c r="AO1349" s="383"/>
      <c r="AP1349" s="383"/>
      <c r="AQ1349" s="410" t="s">
        <v>17496</v>
      </c>
      <c r="AR1349" s="389"/>
    </row>
    <row r="1350" spans="1:44" ht="15.75" thickBot="1" x14ac:dyDescent="0.3">
      <c r="A1350" s="409" t="s">
        <v>17497</v>
      </c>
      <c r="B1350" s="410">
        <v>1202</v>
      </c>
      <c r="C1350" s="383"/>
      <c r="D1350" s="383"/>
      <c r="E1350" s="383"/>
      <c r="F1350" s="383"/>
      <c r="G1350" s="383"/>
      <c r="H1350" s="383"/>
      <c r="I1350" s="383"/>
      <c r="J1350" s="383"/>
      <c r="K1350" s="410" t="s">
        <v>17260</v>
      </c>
      <c r="L1350" s="410"/>
      <c r="M1350" s="410" t="s">
        <v>17328</v>
      </c>
      <c r="N1350" s="410" t="s">
        <v>17498</v>
      </c>
      <c r="O1350" s="383"/>
      <c r="P1350" s="383"/>
      <c r="Q1350" s="410" t="s">
        <v>17460</v>
      </c>
      <c r="R1350" s="410" t="s">
        <v>17499</v>
      </c>
      <c r="S1350" s="383"/>
      <c r="T1350" s="383"/>
      <c r="U1350" s="410" t="s">
        <v>17482</v>
      </c>
      <c r="V1350" s="383"/>
      <c r="W1350" s="383"/>
      <c r="X1350" s="383"/>
      <c r="Y1350" s="411">
        <v>40148</v>
      </c>
      <c r="Z1350" s="410">
        <v>85</v>
      </c>
      <c r="AA1350" s="410">
        <v>0</v>
      </c>
      <c r="AB1350" s="383"/>
      <c r="AC1350" s="383"/>
      <c r="AD1350" s="383"/>
      <c r="AE1350" s="383"/>
      <c r="AF1350" s="410" t="s">
        <v>17469</v>
      </c>
      <c r="AG1350" s="410" t="s">
        <v>17487</v>
      </c>
      <c r="AH1350" s="410">
        <v>117.14</v>
      </c>
      <c r="AI1350" s="410">
        <v>864.01</v>
      </c>
      <c r="AJ1350" s="410">
        <v>981.16</v>
      </c>
      <c r="AK1350" s="410">
        <v>13.97</v>
      </c>
      <c r="AL1350" s="412">
        <v>0.11938929430470099</v>
      </c>
      <c r="AM1350" s="127" t="s">
        <v>17433</v>
      </c>
      <c r="AN1350" s="383" t="s">
        <v>17434</v>
      </c>
      <c r="AO1350" s="383"/>
      <c r="AP1350" s="383"/>
      <c r="AQ1350" s="410" t="s">
        <v>17500</v>
      </c>
      <c r="AR1350" s="389"/>
    </row>
    <row r="1351" spans="1:44" ht="15.75" thickBot="1" x14ac:dyDescent="0.3">
      <c r="A1351" s="409" t="s">
        <v>17497</v>
      </c>
      <c r="B1351" s="410">
        <v>1202</v>
      </c>
      <c r="C1351" s="383"/>
      <c r="D1351" s="383"/>
      <c r="E1351" s="383"/>
      <c r="F1351" s="383"/>
      <c r="G1351" s="383"/>
      <c r="H1351" s="383"/>
      <c r="I1351" s="383"/>
      <c r="J1351" s="383"/>
      <c r="K1351" s="410" t="s">
        <v>17260</v>
      </c>
      <c r="L1351" s="410"/>
      <c r="M1351" s="410" t="s">
        <v>17328</v>
      </c>
      <c r="N1351" s="410" t="s">
        <v>17498</v>
      </c>
      <c r="O1351" s="383"/>
      <c r="P1351" s="383"/>
      <c r="Q1351" s="410" t="s">
        <v>17460</v>
      </c>
      <c r="R1351" s="410" t="s">
        <v>17499</v>
      </c>
      <c r="S1351" s="383"/>
      <c r="T1351" s="383"/>
      <c r="U1351" s="410" t="s">
        <v>17482</v>
      </c>
      <c r="V1351" s="383"/>
      <c r="W1351" s="383"/>
      <c r="X1351" s="383"/>
      <c r="Y1351" s="411">
        <v>40148</v>
      </c>
      <c r="Z1351" s="410">
        <v>93</v>
      </c>
      <c r="AA1351" s="410">
        <v>0</v>
      </c>
      <c r="AB1351" s="383"/>
      <c r="AC1351" s="383"/>
      <c r="AD1351" s="383"/>
      <c r="AE1351" s="383"/>
      <c r="AF1351" s="410" t="s">
        <v>17469</v>
      </c>
      <c r="AG1351" s="410" t="s">
        <v>17487</v>
      </c>
      <c r="AH1351" s="410">
        <v>126.52</v>
      </c>
      <c r="AI1351" s="410">
        <v>944.02</v>
      </c>
      <c r="AJ1351" s="410">
        <v>1070.53</v>
      </c>
      <c r="AK1351" s="410">
        <v>13.78</v>
      </c>
      <c r="AL1351" s="412">
        <v>0.118184450692648</v>
      </c>
      <c r="AM1351" s="127" t="s">
        <v>17433</v>
      </c>
      <c r="AN1351" s="383" t="s">
        <v>17434</v>
      </c>
      <c r="AO1351" s="383"/>
      <c r="AP1351" s="383"/>
      <c r="AQ1351" s="410" t="s">
        <v>17500</v>
      </c>
      <c r="AR1351" s="389"/>
    </row>
    <row r="1352" spans="1:44" ht="15.75" thickBot="1" x14ac:dyDescent="0.3">
      <c r="A1352" s="409" t="s">
        <v>17497</v>
      </c>
      <c r="B1352" s="410">
        <v>1202</v>
      </c>
      <c r="C1352" s="383"/>
      <c r="D1352" s="383"/>
      <c r="E1352" s="383"/>
      <c r="F1352" s="383"/>
      <c r="G1352" s="383"/>
      <c r="H1352" s="383"/>
      <c r="I1352" s="383"/>
      <c r="J1352" s="383"/>
      <c r="K1352" s="410" t="s">
        <v>17260</v>
      </c>
      <c r="L1352" s="410"/>
      <c r="M1352" s="410" t="s">
        <v>17328</v>
      </c>
      <c r="N1352" s="410" t="s">
        <v>17498</v>
      </c>
      <c r="O1352" s="383"/>
      <c r="P1352" s="383"/>
      <c r="Q1352" s="410" t="s">
        <v>17460</v>
      </c>
      <c r="R1352" s="410" t="s">
        <v>17499</v>
      </c>
      <c r="S1352" s="383"/>
      <c r="T1352" s="383"/>
      <c r="U1352" s="410" t="s">
        <v>17482</v>
      </c>
      <c r="V1352" s="383"/>
      <c r="W1352" s="383"/>
      <c r="X1352" s="383"/>
      <c r="Y1352" s="411">
        <v>40148</v>
      </c>
      <c r="Z1352" s="410">
        <v>87</v>
      </c>
      <c r="AA1352" s="410">
        <v>0</v>
      </c>
      <c r="AB1352" s="383"/>
      <c r="AC1352" s="383"/>
      <c r="AD1352" s="383"/>
      <c r="AE1352" s="383"/>
      <c r="AF1352" s="410" t="s">
        <v>17469</v>
      </c>
      <c r="AG1352" s="410" t="s">
        <v>17487</v>
      </c>
      <c r="AH1352" s="410">
        <v>126.31</v>
      </c>
      <c r="AI1352" s="410">
        <v>967.96</v>
      </c>
      <c r="AJ1352" s="410">
        <v>1094.27</v>
      </c>
      <c r="AK1352" s="410">
        <v>13.75</v>
      </c>
      <c r="AL1352" s="412">
        <v>0.115428550540543</v>
      </c>
      <c r="AM1352" s="127" t="s">
        <v>17433</v>
      </c>
      <c r="AN1352" s="383" t="s">
        <v>17434</v>
      </c>
      <c r="AO1352" s="383"/>
      <c r="AP1352" s="383"/>
      <c r="AQ1352" s="410" t="s">
        <v>17500</v>
      </c>
      <c r="AR1352" s="389"/>
    </row>
    <row r="1353" spans="1:44" ht="15.75" thickBot="1" x14ac:dyDescent="0.3">
      <c r="A1353" s="409" t="s">
        <v>17497</v>
      </c>
      <c r="B1353" s="410">
        <v>1202</v>
      </c>
      <c r="C1353" s="383"/>
      <c r="D1353" s="383"/>
      <c r="E1353" s="383"/>
      <c r="F1353" s="383"/>
      <c r="G1353" s="383"/>
      <c r="H1353" s="383"/>
      <c r="I1353" s="383"/>
      <c r="J1353" s="383"/>
      <c r="K1353" s="410" t="s">
        <v>17260</v>
      </c>
      <c r="L1353" s="410"/>
      <c r="M1353" s="410" t="s">
        <v>17328</v>
      </c>
      <c r="N1353" s="410" t="s">
        <v>17498</v>
      </c>
      <c r="O1353" s="383"/>
      <c r="P1353" s="383"/>
      <c r="Q1353" s="410" t="s">
        <v>17460</v>
      </c>
      <c r="R1353" s="410" t="s">
        <v>17499</v>
      </c>
      <c r="S1353" s="383"/>
      <c r="T1353" s="383"/>
      <c r="U1353" s="410" t="s">
        <v>17482</v>
      </c>
      <c r="V1353" s="383"/>
      <c r="W1353" s="383"/>
      <c r="X1353" s="383"/>
      <c r="Y1353" s="411">
        <v>40148</v>
      </c>
      <c r="Z1353" s="410">
        <v>86</v>
      </c>
      <c r="AA1353" s="410">
        <v>0</v>
      </c>
      <c r="AB1353" s="383"/>
      <c r="AC1353" s="383"/>
      <c r="AD1353" s="383"/>
      <c r="AE1353" s="383"/>
      <c r="AF1353" s="410" t="s">
        <v>17469</v>
      </c>
      <c r="AG1353" s="410" t="s">
        <v>17487</v>
      </c>
      <c r="AH1353" s="410">
        <v>122.49</v>
      </c>
      <c r="AI1353" s="410">
        <v>970.93</v>
      </c>
      <c r="AJ1353" s="410">
        <v>1093.42</v>
      </c>
      <c r="AK1353" s="410">
        <v>13.75</v>
      </c>
      <c r="AL1353" s="412">
        <v>0.11202465658209999</v>
      </c>
      <c r="AM1353" s="127" t="s">
        <v>17433</v>
      </c>
      <c r="AN1353" s="383" t="s">
        <v>17434</v>
      </c>
      <c r="AO1353" s="383"/>
      <c r="AP1353" s="383"/>
      <c r="AQ1353" s="410" t="s">
        <v>17500</v>
      </c>
      <c r="AR1353" s="389"/>
    </row>
    <row r="1354" spans="1:44" ht="15.75" thickBot="1" x14ac:dyDescent="0.3">
      <c r="A1354" s="409" t="s">
        <v>17497</v>
      </c>
      <c r="B1354" s="410">
        <v>1202</v>
      </c>
      <c r="C1354" s="383"/>
      <c r="D1354" s="383"/>
      <c r="E1354" s="383"/>
      <c r="F1354" s="383"/>
      <c r="G1354" s="383"/>
      <c r="H1354" s="383"/>
      <c r="I1354" s="383"/>
      <c r="J1354" s="383"/>
      <c r="K1354" s="410" t="s">
        <v>17260</v>
      </c>
      <c r="L1354" s="410"/>
      <c r="M1354" s="410" t="s">
        <v>17328</v>
      </c>
      <c r="N1354" s="410" t="s">
        <v>17498</v>
      </c>
      <c r="O1354" s="383"/>
      <c r="P1354" s="383"/>
      <c r="Q1354" s="410" t="s">
        <v>17460</v>
      </c>
      <c r="R1354" s="410" t="s">
        <v>17499</v>
      </c>
      <c r="S1354" s="383"/>
      <c r="T1354" s="383"/>
      <c r="U1354" s="410" t="s">
        <v>17482</v>
      </c>
      <c r="V1354" s="383"/>
      <c r="W1354" s="383"/>
      <c r="X1354" s="383"/>
      <c r="Y1354" s="411">
        <v>40148</v>
      </c>
      <c r="Z1354" s="410">
        <v>86</v>
      </c>
      <c r="AA1354" s="410">
        <v>0</v>
      </c>
      <c r="AB1354" s="383"/>
      <c r="AC1354" s="383"/>
      <c r="AD1354" s="383"/>
      <c r="AE1354" s="383"/>
      <c r="AF1354" s="410" t="s">
        <v>17469</v>
      </c>
      <c r="AG1354" s="410" t="s">
        <v>17487</v>
      </c>
      <c r="AH1354" s="410">
        <v>118.95</v>
      </c>
      <c r="AI1354" s="410">
        <v>967.62</v>
      </c>
      <c r="AJ1354" s="410">
        <v>1086.57</v>
      </c>
      <c r="AK1354" s="410">
        <v>13.8</v>
      </c>
      <c r="AL1354" s="412">
        <v>0.109472928573401</v>
      </c>
      <c r="AM1354" s="127" t="s">
        <v>17433</v>
      </c>
      <c r="AN1354" s="383" t="s">
        <v>17434</v>
      </c>
      <c r="AO1354" s="383"/>
      <c r="AP1354" s="383"/>
      <c r="AQ1354" s="410" t="s">
        <v>17500</v>
      </c>
      <c r="AR1354" s="389"/>
    </row>
    <row r="1355" spans="1:44" ht="15.75" thickBot="1" x14ac:dyDescent="0.3">
      <c r="A1355" s="409" t="s">
        <v>17497</v>
      </c>
      <c r="B1355" s="410">
        <v>1202</v>
      </c>
      <c r="C1355" s="383"/>
      <c r="D1355" s="383"/>
      <c r="E1355" s="383"/>
      <c r="F1355" s="383"/>
      <c r="G1355" s="383"/>
      <c r="H1355" s="383"/>
      <c r="I1355" s="383"/>
      <c r="J1355" s="383"/>
      <c r="K1355" s="410" t="s">
        <v>17260</v>
      </c>
      <c r="L1355" s="410"/>
      <c r="M1355" s="410" t="s">
        <v>17328</v>
      </c>
      <c r="N1355" s="410" t="s">
        <v>17498</v>
      </c>
      <c r="O1355" s="383"/>
      <c r="P1355" s="383"/>
      <c r="Q1355" s="410" t="s">
        <v>17460</v>
      </c>
      <c r="R1355" s="410" t="s">
        <v>17499</v>
      </c>
      <c r="S1355" s="383"/>
      <c r="T1355" s="383"/>
      <c r="U1355" s="410" t="s">
        <v>17482</v>
      </c>
      <c r="V1355" s="383"/>
      <c r="W1355" s="383"/>
      <c r="X1355" s="383"/>
      <c r="Y1355" s="411">
        <v>40148</v>
      </c>
      <c r="Z1355" s="410">
        <v>84</v>
      </c>
      <c r="AA1355" s="410">
        <v>0</v>
      </c>
      <c r="AB1355" s="383"/>
      <c r="AC1355" s="383"/>
      <c r="AD1355" s="383"/>
      <c r="AE1355" s="383"/>
      <c r="AF1355" s="410" t="s">
        <v>17469</v>
      </c>
      <c r="AG1355" s="410" t="s">
        <v>17487</v>
      </c>
      <c r="AH1355" s="410">
        <v>102.96</v>
      </c>
      <c r="AI1355" s="410">
        <v>894.49</v>
      </c>
      <c r="AJ1355" s="410">
        <v>997.46</v>
      </c>
      <c r="AK1355" s="410">
        <v>13.88</v>
      </c>
      <c r="AL1355" s="412">
        <v>0.103222184348245</v>
      </c>
      <c r="AM1355" s="127" t="s">
        <v>17433</v>
      </c>
      <c r="AN1355" s="383" t="s">
        <v>17434</v>
      </c>
      <c r="AO1355" s="383"/>
      <c r="AP1355" s="383"/>
      <c r="AQ1355" s="410" t="s">
        <v>17500</v>
      </c>
      <c r="AR1355" s="389"/>
    </row>
    <row r="1356" spans="1:44" ht="15.75" thickBot="1" x14ac:dyDescent="0.3">
      <c r="A1356" s="409" t="s">
        <v>17497</v>
      </c>
      <c r="B1356" s="410">
        <v>1202</v>
      </c>
      <c r="C1356" s="383"/>
      <c r="D1356" s="383"/>
      <c r="E1356" s="383"/>
      <c r="F1356" s="383"/>
      <c r="G1356" s="383"/>
      <c r="H1356" s="383"/>
      <c r="I1356" s="383"/>
      <c r="J1356" s="383"/>
      <c r="K1356" s="410" t="s">
        <v>17260</v>
      </c>
      <c r="L1356" s="410"/>
      <c r="M1356" s="410" t="s">
        <v>17328</v>
      </c>
      <c r="N1356" s="410" t="s">
        <v>17498</v>
      </c>
      <c r="O1356" s="383"/>
      <c r="P1356" s="383"/>
      <c r="Q1356" s="410" t="s">
        <v>17460</v>
      </c>
      <c r="R1356" s="410" t="s">
        <v>17499</v>
      </c>
      <c r="S1356" s="383"/>
      <c r="T1356" s="383"/>
      <c r="U1356" s="410" t="s">
        <v>17482</v>
      </c>
      <c r="V1356" s="383"/>
      <c r="W1356" s="383"/>
      <c r="X1356" s="383"/>
      <c r="Y1356" s="411">
        <v>40148</v>
      </c>
      <c r="Z1356" s="410">
        <v>85</v>
      </c>
      <c r="AA1356" s="410">
        <v>0</v>
      </c>
      <c r="AB1356" s="383"/>
      <c r="AC1356" s="383"/>
      <c r="AD1356" s="383"/>
      <c r="AE1356" s="383"/>
      <c r="AF1356" s="410" t="s">
        <v>17469</v>
      </c>
      <c r="AG1356" s="410" t="s">
        <v>17487</v>
      </c>
      <c r="AH1356" s="410">
        <v>98.53</v>
      </c>
      <c r="AI1356" s="410">
        <v>743.35</v>
      </c>
      <c r="AJ1356" s="410">
        <v>841.88</v>
      </c>
      <c r="AK1356" s="410">
        <v>13.94</v>
      </c>
      <c r="AL1356" s="412">
        <v>0.11703568204494701</v>
      </c>
      <c r="AM1356" s="127" t="s">
        <v>17433</v>
      </c>
      <c r="AN1356" s="383" t="s">
        <v>17434</v>
      </c>
      <c r="AO1356" s="383"/>
      <c r="AP1356" s="383"/>
      <c r="AQ1356" s="410" t="s">
        <v>17500</v>
      </c>
      <c r="AR1356" s="389"/>
    </row>
    <row r="1357" spans="1:44" ht="15.75" thickBot="1" x14ac:dyDescent="0.3">
      <c r="A1357" s="409" t="s">
        <v>17497</v>
      </c>
      <c r="B1357" s="410">
        <v>1202</v>
      </c>
      <c r="C1357" s="383"/>
      <c r="D1357" s="383"/>
      <c r="E1357" s="383"/>
      <c r="F1357" s="383"/>
      <c r="G1357" s="383"/>
      <c r="H1357" s="383"/>
      <c r="I1357" s="383"/>
      <c r="J1357" s="383"/>
      <c r="K1357" s="410" t="s">
        <v>17260</v>
      </c>
      <c r="L1357" s="410"/>
      <c r="M1357" s="410" t="s">
        <v>17328</v>
      </c>
      <c r="N1357" s="410" t="s">
        <v>17498</v>
      </c>
      <c r="O1357" s="383"/>
      <c r="P1357" s="383"/>
      <c r="Q1357" s="410" t="s">
        <v>17460</v>
      </c>
      <c r="R1357" s="410" t="s">
        <v>17499</v>
      </c>
      <c r="S1357" s="383"/>
      <c r="T1357" s="383"/>
      <c r="U1357" s="410" t="s">
        <v>17482</v>
      </c>
      <c r="V1357" s="383"/>
      <c r="W1357" s="383"/>
      <c r="X1357" s="383"/>
      <c r="Y1357" s="411">
        <v>40148</v>
      </c>
      <c r="Z1357" s="410">
        <v>88</v>
      </c>
      <c r="AA1357" s="410">
        <v>0</v>
      </c>
      <c r="AB1357" s="383"/>
      <c r="AC1357" s="383"/>
      <c r="AD1357" s="383"/>
      <c r="AE1357" s="383"/>
      <c r="AF1357" s="410" t="s">
        <v>17469</v>
      </c>
      <c r="AG1357" s="410" t="s">
        <v>17487</v>
      </c>
      <c r="AH1357" s="410">
        <v>108.44</v>
      </c>
      <c r="AI1357" s="410">
        <v>792.66</v>
      </c>
      <c r="AJ1357" s="410">
        <v>901.1</v>
      </c>
      <c r="AK1357" s="410">
        <v>13.96</v>
      </c>
      <c r="AL1357" s="412">
        <v>0.12034180446121399</v>
      </c>
      <c r="AM1357" s="127" t="s">
        <v>17433</v>
      </c>
      <c r="AN1357" s="383" t="s">
        <v>17434</v>
      </c>
      <c r="AO1357" s="383"/>
      <c r="AP1357" s="383"/>
      <c r="AQ1357" s="410" t="s">
        <v>17500</v>
      </c>
      <c r="AR1357" s="389"/>
    </row>
    <row r="1358" spans="1:44" ht="15.75" thickBot="1" x14ac:dyDescent="0.3">
      <c r="A1358" s="409" t="s">
        <v>17497</v>
      </c>
      <c r="B1358" s="410">
        <v>1202</v>
      </c>
      <c r="C1358" s="383"/>
      <c r="D1358" s="383"/>
      <c r="E1358" s="383"/>
      <c r="F1358" s="383"/>
      <c r="G1358" s="383"/>
      <c r="H1358" s="383"/>
      <c r="I1358" s="383"/>
      <c r="J1358" s="383"/>
      <c r="K1358" s="410" t="s">
        <v>17260</v>
      </c>
      <c r="L1358" s="410"/>
      <c r="M1358" s="410" t="s">
        <v>17328</v>
      </c>
      <c r="N1358" s="410" t="s">
        <v>17498</v>
      </c>
      <c r="O1358" s="383"/>
      <c r="P1358" s="383"/>
      <c r="Q1358" s="410" t="s">
        <v>17460</v>
      </c>
      <c r="R1358" s="410" t="s">
        <v>17499</v>
      </c>
      <c r="S1358" s="383"/>
      <c r="T1358" s="383"/>
      <c r="U1358" s="410" t="s">
        <v>17482</v>
      </c>
      <c r="V1358" s="383"/>
      <c r="W1358" s="383"/>
      <c r="X1358" s="383"/>
      <c r="Y1358" s="411">
        <v>40148</v>
      </c>
      <c r="Z1358" s="410">
        <v>87</v>
      </c>
      <c r="AA1358" s="410">
        <v>0</v>
      </c>
      <c r="AB1358" s="383"/>
      <c r="AC1358" s="383"/>
      <c r="AD1358" s="383"/>
      <c r="AE1358" s="383"/>
      <c r="AF1358" s="410" t="s">
        <v>17469</v>
      </c>
      <c r="AG1358" s="410" t="s">
        <v>17487</v>
      </c>
      <c r="AH1358" s="410">
        <v>103.97</v>
      </c>
      <c r="AI1358" s="410">
        <v>781.91</v>
      </c>
      <c r="AJ1358" s="410">
        <v>885.88</v>
      </c>
      <c r="AK1358" s="410">
        <v>14.07</v>
      </c>
      <c r="AL1358" s="412">
        <v>0.11736352553393201</v>
      </c>
      <c r="AM1358" s="127" t="s">
        <v>17433</v>
      </c>
      <c r="AN1358" s="383" t="s">
        <v>17434</v>
      </c>
      <c r="AO1358" s="383"/>
      <c r="AP1358" s="383"/>
      <c r="AQ1358" s="410" t="s">
        <v>17500</v>
      </c>
      <c r="AR1358" s="389"/>
    </row>
    <row r="1359" spans="1:44" ht="15.75" thickBot="1" x14ac:dyDescent="0.3">
      <c r="A1359" s="409" t="s">
        <v>17501</v>
      </c>
      <c r="B1359" s="410">
        <v>1868</v>
      </c>
      <c r="C1359" s="383"/>
      <c r="D1359" s="383"/>
      <c r="E1359" s="383"/>
      <c r="F1359" s="383"/>
      <c r="G1359" s="383"/>
      <c r="H1359" s="383"/>
      <c r="I1359" s="383"/>
      <c r="J1359" s="383"/>
      <c r="K1359" s="410" t="s">
        <v>17260</v>
      </c>
      <c r="L1359" s="410"/>
      <c r="M1359" s="410" t="s">
        <v>17481</v>
      </c>
      <c r="N1359" s="410" t="s">
        <v>261</v>
      </c>
      <c r="O1359" s="383"/>
      <c r="P1359" s="383"/>
      <c r="Q1359" s="410" t="s">
        <v>17460</v>
      </c>
      <c r="R1359" s="410" t="s">
        <v>17502</v>
      </c>
      <c r="S1359" s="383"/>
      <c r="T1359" s="383"/>
      <c r="U1359" s="410" t="s">
        <v>17482</v>
      </c>
      <c r="V1359" s="383"/>
      <c r="W1359" s="383"/>
      <c r="X1359" s="383"/>
      <c r="Y1359" s="411">
        <v>40008</v>
      </c>
      <c r="Z1359" s="410">
        <v>91</v>
      </c>
      <c r="AA1359" s="410">
        <v>874</v>
      </c>
      <c r="AB1359" s="383"/>
      <c r="AC1359" s="383"/>
      <c r="AD1359" s="383"/>
      <c r="AE1359" s="383"/>
      <c r="AF1359" s="410" t="s">
        <v>17503</v>
      </c>
      <c r="AG1359" s="410" t="s">
        <v>17487</v>
      </c>
      <c r="AH1359" s="410">
        <v>78.900000000000006</v>
      </c>
      <c r="AI1359" s="410">
        <v>168.15</v>
      </c>
      <c r="AJ1359" s="410">
        <v>247.06</v>
      </c>
      <c r="AK1359" s="410">
        <v>7.58</v>
      </c>
      <c r="AL1359" s="412">
        <v>0.31935562211608498</v>
      </c>
      <c r="AM1359" s="127" t="s">
        <v>17433</v>
      </c>
      <c r="AN1359" s="383" t="s">
        <v>17434</v>
      </c>
      <c r="AO1359" s="383"/>
      <c r="AP1359" s="383"/>
      <c r="AQ1359" s="410" t="s">
        <v>17504</v>
      </c>
      <c r="AR1359" s="389"/>
    </row>
    <row r="1360" spans="1:44" ht="15.75" thickBot="1" x14ac:dyDescent="0.3">
      <c r="A1360" s="409" t="s">
        <v>17501</v>
      </c>
      <c r="B1360" s="410">
        <v>1868</v>
      </c>
      <c r="C1360" s="383"/>
      <c r="D1360" s="383"/>
      <c r="E1360" s="383"/>
      <c r="F1360" s="383"/>
      <c r="G1360" s="383"/>
      <c r="H1360" s="383"/>
      <c r="I1360" s="383"/>
      <c r="J1360" s="383"/>
      <c r="K1360" s="410" t="s">
        <v>17260</v>
      </c>
      <c r="L1360" s="410"/>
      <c r="M1360" s="410" t="s">
        <v>17481</v>
      </c>
      <c r="N1360" s="410" t="s">
        <v>261</v>
      </c>
      <c r="O1360" s="383"/>
      <c r="P1360" s="383"/>
      <c r="Q1360" s="410" t="s">
        <v>17460</v>
      </c>
      <c r="R1360" s="410" t="s">
        <v>17502</v>
      </c>
      <c r="S1360" s="383"/>
      <c r="T1360" s="383"/>
      <c r="U1360" s="410" t="s">
        <v>17482</v>
      </c>
      <c r="V1360" s="383"/>
      <c r="W1360" s="383"/>
      <c r="X1360" s="383"/>
      <c r="Y1360" s="411">
        <v>40008</v>
      </c>
      <c r="Z1360" s="410">
        <v>91</v>
      </c>
      <c r="AA1360" s="410">
        <v>873</v>
      </c>
      <c r="AB1360" s="383"/>
      <c r="AC1360" s="383"/>
      <c r="AD1360" s="383"/>
      <c r="AE1360" s="383"/>
      <c r="AF1360" s="410" t="s">
        <v>17503</v>
      </c>
      <c r="AG1360" s="410" t="s">
        <v>17487</v>
      </c>
      <c r="AH1360" s="410">
        <v>75.3</v>
      </c>
      <c r="AI1360" s="410">
        <v>167.84</v>
      </c>
      <c r="AJ1360" s="410">
        <v>243.14</v>
      </c>
      <c r="AK1360" s="410">
        <v>15.6</v>
      </c>
      <c r="AL1360" s="412">
        <v>0.30969811631159</v>
      </c>
      <c r="AM1360" s="127" t="s">
        <v>17433</v>
      </c>
      <c r="AN1360" s="383" t="s">
        <v>17434</v>
      </c>
      <c r="AO1360" s="383"/>
      <c r="AP1360" s="383"/>
      <c r="AQ1360" s="410" t="s">
        <v>17504</v>
      </c>
      <c r="AR1360" s="389"/>
    </row>
    <row r="1361" spans="1:44" ht="15.75" thickBot="1" x14ac:dyDescent="0.3">
      <c r="A1361" s="409" t="s">
        <v>17501</v>
      </c>
      <c r="B1361" s="410">
        <v>1868</v>
      </c>
      <c r="C1361" s="383"/>
      <c r="D1361" s="383"/>
      <c r="E1361" s="383"/>
      <c r="F1361" s="383"/>
      <c r="G1361" s="383"/>
      <c r="H1361" s="383"/>
      <c r="I1361" s="383"/>
      <c r="J1361" s="383"/>
      <c r="K1361" s="410" t="s">
        <v>17260</v>
      </c>
      <c r="L1361" s="410"/>
      <c r="M1361" s="410" t="s">
        <v>17481</v>
      </c>
      <c r="N1361" s="410" t="s">
        <v>261</v>
      </c>
      <c r="O1361" s="383"/>
      <c r="P1361" s="383"/>
      <c r="Q1361" s="410" t="s">
        <v>17460</v>
      </c>
      <c r="R1361" s="410" t="s">
        <v>17502</v>
      </c>
      <c r="S1361" s="383"/>
      <c r="T1361" s="383"/>
      <c r="U1361" s="410" t="s">
        <v>17482</v>
      </c>
      <c r="V1361" s="383"/>
      <c r="W1361" s="383"/>
      <c r="X1361" s="383"/>
      <c r="Y1361" s="411">
        <v>40008</v>
      </c>
      <c r="Z1361" s="410">
        <v>91</v>
      </c>
      <c r="AA1361" s="410">
        <v>874</v>
      </c>
      <c r="AB1361" s="383"/>
      <c r="AC1361" s="383"/>
      <c r="AD1361" s="383"/>
      <c r="AE1361" s="383"/>
      <c r="AF1361" s="410" t="s">
        <v>17503</v>
      </c>
      <c r="AG1361" s="410" t="s">
        <v>17487</v>
      </c>
      <c r="AH1361" s="410">
        <v>76.63</v>
      </c>
      <c r="AI1361" s="410">
        <v>168.22</v>
      </c>
      <c r="AJ1361" s="410">
        <v>244.85</v>
      </c>
      <c r="AK1361" s="410">
        <v>15.62</v>
      </c>
      <c r="AL1361" s="412">
        <v>0.31296712272820099</v>
      </c>
      <c r="AM1361" s="127" t="s">
        <v>17433</v>
      </c>
      <c r="AN1361" s="383" t="s">
        <v>17434</v>
      </c>
      <c r="AO1361" s="383"/>
      <c r="AP1361" s="383"/>
      <c r="AQ1361" s="410" t="s">
        <v>17504</v>
      </c>
      <c r="AR1361" s="389"/>
    </row>
    <row r="1362" spans="1:44" ht="15.75" thickBot="1" x14ac:dyDescent="0.3">
      <c r="A1362" s="409" t="s">
        <v>17505</v>
      </c>
      <c r="B1362" s="410">
        <v>1409</v>
      </c>
      <c r="C1362" s="383"/>
      <c r="D1362" s="383"/>
      <c r="E1362" s="383"/>
      <c r="F1362" s="383"/>
      <c r="G1362" s="383"/>
      <c r="H1362" s="383"/>
      <c r="I1362" s="383"/>
      <c r="J1362" s="383"/>
      <c r="K1362" s="410" t="s">
        <v>17260</v>
      </c>
      <c r="L1362" s="410"/>
      <c r="M1362" s="410" t="s">
        <v>17328</v>
      </c>
      <c r="N1362" s="410" t="s">
        <v>17506</v>
      </c>
      <c r="O1362" s="383"/>
      <c r="P1362" s="383"/>
      <c r="Q1362" s="410" t="s">
        <v>17460</v>
      </c>
      <c r="R1362" s="410" t="s">
        <v>17507</v>
      </c>
      <c r="S1362" s="383"/>
      <c r="T1362" s="383"/>
      <c r="U1362" s="410" t="s">
        <v>17482</v>
      </c>
      <c r="V1362" s="383"/>
      <c r="W1362" s="383"/>
      <c r="X1362" s="383"/>
      <c r="Y1362" s="411">
        <v>40129</v>
      </c>
      <c r="Z1362" s="410">
        <v>99</v>
      </c>
      <c r="AA1362" s="410">
        <v>0</v>
      </c>
      <c r="AB1362" s="383"/>
      <c r="AC1362" s="383"/>
      <c r="AD1362" s="383"/>
      <c r="AE1362" s="383"/>
      <c r="AF1362" s="410" t="s">
        <v>17469</v>
      </c>
      <c r="AG1362" s="410" t="s">
        <v>17487</v>
      </c>
      <c r="AH1362" s="410">
        <v>90.52</v>
      </c>
      <c r="AI1362" s="410">
        <v>734.97</v>
      </c>
      <c r="AJ1362" s="410">
        <v>825.48</v>
      </c>
      <c r="AK1362" s="410">
        <v>14.95</v>
      </c>
      <c r="AL1362" s="412">
        <v>0.109657411445462</v>
      </c>
      <c r="AM1362" s="127" t="s">
        <v>17433</v>
      </c>
      <c r="AN1362" s="383" t="s">
        <v>17434</v>
      </c>
      <c r="AO1362" s="383"/>
      <c r="AP1362" s="383"/>
      <c r="AQ1362" s="410" t="s">
        <v>17508</v>
      </c>
      <c r="AR1362" s="389"/>
    </row>
    <row r="1363" spans="1:44" ht="15.75" thickBot="1" x14ac:dyDescent="0.3">
      <c r="A1363" s="409" t="s">
        <v>17505</v>
      </c>
      <c r="B1363" s="410">
        <v>1409</v>
      </c>
      <c r="C1363" s="383"/>
      <c r="D1363" s="383"/>
      <c r="E1363" s="383"/>
      <c r="F1363" s="383"/>
      <c r="G1363" s="383"/>
      <c r="H1363" s="383"/>
      <c r="I1363" s="383"/>
      <c r="J1363" s="383"/>
      <c r="K1363" s="410" t="s">
        <v>17260</v>
      </c>
      <c r="L1363" s="410"/>
      <c r="M1363" s="410" t="s">
        <v>17328</v>
      </c>
      <c r="N1363" s="410" t="s">
        <v>17506</v>
      </c>
      <c r="O1363" s="383"/>
      <c r="P1363" s="383"/>
      <c r="Q1363" s="410" t="s">
        <v>17460</v>
      </c>
      <c r="R1363" s="410" t="s">
        <v>17507</v>
      </c>
      <c r="S1363" s="383"/>
      <c r="T1363" s="383"/>
      <c r="U1363" s="410" t="s">
        <v>17482</v>
      </c>
      <c r="V1363" s="383"/>
      <c r="W1363" s="383"/>
      <c r="X1363" s="383"/>
      <c r="Y1363" s="411">
        <v>40129</v>
      </c>
      <c r="Z1363" s="410">
        <v>99</v>
      </c>
      <c r="AA1363" s="410">
        <v>0</v>
      </c>
      <c r="AB1363" s="383"/>
      <c r="AC1363" s="383"/>
      <c r="AD1363" s="383"/>
      <c r="AE1363" s="383"/>
      <c r="AF1363" s="410" t="s">
        <v>17469</v>
      </c>
      <c r="AG1363" s="410" t="s">
        <v>17487</v>
      </c>
      <c r="AH1363" s="410">
        <v>95.22</v>
      </c>
      <c r="AI1363" s="410">
        <v>701.01</v>
      </c>
      <c r="AJ1363" s="410">
        <v>796.23</v>
      </c>
      <c r="AK1363" s="410">
        <v>15</v>
      </c>
      <c r="AL1363" s="412">
        <v>0.119588561094156</v>
      </c>
      <c r="AM1363" s="127" t="s">
        <v>17433</v>
      </c>
      <c r="AN1363" s="383" t="s">
        <v>17434</v>
      </c>
      <c r="AO1363" s="383"/>
      <c r="AP1363" s="383"/>
      <c r="AQ1363" s="410" t="s">
        <v>17508</v>
      </c>
      <c r="AR1363" s="389"/>
    </row>
    <row r="1364" spans="1:44" ht="15.75" thickBot="1" x14ac:dyDescent="0.3">
      <c r="A1364" s="409" t="s">
        <v>17505</v>
      </c>
      <c r="B1364" s="410">
        <v>1409</v>
      </c>
      <c r="C1364" s="383"/>
      <c r="D1364" s="383"/>
      <c r="E1364" s="383"/>
      <c r="F1364" s="383"/>
      <c r="G1364" s="383"/>
      <c r="H1364" s="383"/>
      <c r="I1364" s="383"/>
      <c r="J1364" s="383"/>
      <c r="K1364" s="410" t="s">
        <v>17260</v>
      </c>
      <c r="L1364" s="410"/>
      <c r="M1364" s="410" t="s">
        <v>17328</v>
      </c>
      <c r="N1364" s="410" t="s">
        <v>17506</v>
      </c>
      <c r="O1364" s="383"/>
      <c r="P1364" s="383"/>
      <c r="Q1364" s="410" t="s">
        <v>17460</v>
      </c>
      <c r="R1364" s="410" t="s">
        <v>17507</v>
      </c>
      <c r="S1364" s="383"/>
      <c r="T1364" s="383"/>
      <c r="U1364" s="410" t="s">
        <v>17482</v>
      </c>
      <c r="V1364" s="383"/>
      <c r="W1364" s="383"/>
      <c r="X1364" s="383"/>
      <c r="Y1364" s="411">
        <v>40129</v>
      </c>
      <c r="Z1364" s="410">
        <v>99</v>
      </c>
      <c r="AA1364" s="410">
        <v>0</v>
      </c>
      <c r="AB1364" s="383"/>
      <c r="AC1364" s="383"/>
      <c r="AD1364" s="383"/>
      <c r="AE1364" s="383"/>
      <c r="AF1364" s="410" t="s">
        <v>17469</v>
      </c>
      <c r="AG1364" s="410" t="s">
        <v>17487</v>
      </c>
      <c r="AH1364" s="410">
        <v>91.55</v>
      </c>
      <c r="AI1364" s="410">
        <v>679.17</v>
      </c>
      <c r="AJ1364" s="410">
        <v>770.73</v>
      </c>
      <c r="AK1364" s="410">
        <v>15.01</v>
      </c>
      <c r="AL1364" s="412">
        <v>0.11878349097608799</v>
      </c>
      <c r="AM1364" s="127" t="s">
        <v>17433</v>
      </c>
      <c r="AN1364" s="383" t="s">
        <v>17434</v>
      </c>
      <c r="AO1364" s="383"/>
      <c r="AP1364" s="383"/>
      <c r="AQ1364" s="410" t="s">
        <v>17508</v>
      </c>
      <c r="AR1364" s="389"/>
    </row>
    <row r="1365" spans="1:44" ht="15.75" thickBot="1" x14ac:dyDescent="0.3">
      <c r="A1365" s="409" t="s">
        <v>17505</v>
      </c>
      <c r="B1365" s="410">
        <v>1409</v>
      </c>
      <c r="C1365" s="383"/>
      <c r="D1365" s="383"/>
      <c r="E1365" s="383"/>
      <c r="F1365" s="383"/>
      <c r="G1365" s="383"/>
      <c r="H1365" s="383"/>
      <c r="I1365" s="383"/>
      <c r="J1365" s="383"/>
      <c r="K1365" s="410" t="s">
        <v>17260</v>
      </c>
      <c r="L1365" s="410"/>
      <c r="M1365" s="410" t="s">
        <v>17328</v>
      </c>
      <c r="N1365" s="410" t="s">
        <v>17509</v>
      </c>
      <c r="O1365" s="383"/>
      <c r="P1365" s="383"/>
      <c r="Q1365" s="410" t="s">
        <v>17460</v>
      </c>
      <c r="R1365" s="410" t="s">
        <v>17510</v>
      </c>
      <c r="S1365" s="383"/>
      <c r="T1365" s="383"/>
      <c r="U1365" s="410" t="s">
        <v>17482</v>
      </c>
      <c r="V1365" s="383"/>
      <c r="W1365" s="383"/>
      <c r="X1365" s="383"/>
      <c r="Y1365" s="411">
        <v>40129</v>
      </c>
      <c r="Z1365" s="410">
        <v>101</v>
      </c>
      <c r="AA1365" s="410">
        <v>0</v>
      </c>
      <c r="AB1365" s="383"/>
      <c r="AC1365" s="383"/>
      <c r="AD1365" s="383"/>
      <c r="AE1365" s="383"/>
      <c r="AF1365" s="410" t="s">
        <v>17469</v>
      </c>
      <c r="AG1365" s="410" t="s">
        <v>17487</v>
      </c>
      <c r="AH1365" s="410">
        <v>112.56</v>
      </c>
      <c r="AI1365" s="410">
        <v>1037.45</v>
      </c>
      <c r="AJ1365" s="410">
        <v>1150.01</v>
      </c>
      <c r="AK1365" s="410">
        <v>14.88</v>
      </c>
      <c r="AL1365" s="412">
        <v>9.7877409761654294E-2</v>
      </c>
      <c r="AM1365" s="127" t="s">
        <v>17433</v>
      </c>
      <c r="AN1365" s="383" t="s">
        <v>17434</v>
      </c>
      <c r="AO1365" s="383"/>
      <c r="AP1365" s="383"/>
      <c r="AQ1365" s="410" t="s">
        <v>17508</v>
      </c>
      <c r="AR1365" s="389"/>
    </row>
    <row r="1366" spans="1:44" ht="15.75" thickBot="1" x14ac:dyDescent="0.3">
      <c r="A1366" s="409" t="s">
        <v>17505</v>
      </c>
      <c r="B1366" s="410">
        <v>1409</v>
      </c>
      <c r="C1366" s="383"/>
      <c r="D1366" s="383"/>
      <c r="E1366" s="383"/>
      <c r="F1366" s="383"/>
      <c r="G1366" s="383"/>
      <c r="H1366" s="383"/>
      <c r="I1366" s="383"/>
      <c r="J1366" s="383"/>
      <c r="K1366" s="410" t="s">
        <v>17260</v>
      </c>
      <c r="L1366" s="410"/>
      <c r="M1366" s="410" t="s">
        <v>17328</v>
      </c>
      <c r="N1366" s="410" t="s">
        <v>17509</v>
      </c>
      <c r="O1366" s="383"/>
      <c r="P1366" s="383"/>
      <c r="Q1366" s="410" t="s">
        <v>17460</v>
      </c>
      <c r="R1366" s="410" t="s">
        <v>17510</v>
      </c>
      <c r="S1366" s="383"/>
      <c r="T1366" s="383"/>
      <c r="U1366" s="410" t="s">
        <v>17482</v>
      </c>
      <c r="V1366" s="383"/>
      <c r="W1366" s="383"/>
      <c r="X1366" s="383"/>
      <c r="Y1366" s="411">
        <v>40129</v>
      </c>
      <c r="Z1366" s="410">
        <v>101</v>
      </c>
      <c r="AA1366" s="410">
        <v>0</v>
      </c>
      <c r="AB1366" s="383"/>
      <c r="AC1366" s="383"/>
      <c r="AD1366" s="383"/>
      <c r="AE1366" s="383"/>
      <c r="AF1366" s="410" t="s">
        <v>17469</v>
      </c>
      <c r="AG1366" s="410" t="s">
        <v>17487</v>
      </c>
      <c r="AH1366" s="410">
        <v>119</v>
      </c>
      <c r="AI1366" s="410">
        <v>1038.9100000000001</v>
      </c>
      <c r="AJ1366" s="410">
        <v>1157.9100000000001</v>
      </c>
      <c r="AK1366" s="410">
        <v>14.87</v>
      </c>
      <c r="AL1366" s="412">
        <v>0.10277137255917999</v>
      </c>
      <c r="AM1366" s="127" t="s">
        <v>17433</v>
      </c>
      <c r="AN1366" s="383" t="s">
        <v>17434</v>
      </c>
      <c r="AO1366" s="383"/>
      <c r="AP1366" s="383"/>
      <c r="AQ1366" s="410" t="s">
        <v>17508</v>
      </c>
      <c r="AR1366" s="389"/>
    </row>
    <row r="1367" spans="1:44" ht="15.75" thickBot="1" x14ac:dyDescent="0.3">
      <c r="A1367" s="409" t="s">
        <v>17505</v>
      </c>
      <c r="B1367" s="410">
        <v>1409</v>
      </c>
      <c r="C1367" s="383"/>
      <c r="D1367" s="383"/>
      <c r="E1367" s="383"/>
      <c r="F1367" s="383"/>
      <c r="G1367" s="383"/>
      <c r="H1367" s="383"/>
      <c r="I1367" s="383"/>
      <c r="J1367" s="383"/>
      <c r="K1367" s="410" t="s">
        <v>17260</v>
      </c>
      <c r="L1367" s="410"/>
      <c r="M1367" s="410" t="s">
        <v>17328</v>
      </c>
      <c r="N1367" s="410" t="s">
        <v>17509</v>
      </c>
      <c r="O1367" s="383"/>
      <c r="P1367" s="383"/>
      <c r="Q1367" s="410" t="s">
        <v>17460</v>
      </c>
      <c r="R1367" s="410" t="s">
        <v>17510</v>
      </c>
      <c r="S1367" s="383"/>
      <c r="T1367" s="383"/>
      <c r="U1367" s="410" t="s">
        <v>17482</v>
      </c>
      <c r="V1367" s="383"/>
      <c r="W1367" s="383"/>
      <c r="X1367" s="383"/>
      <c r="Y1367" s="411">
        <v>40129</v>
      </c>
      <c r="Z1367" s="410">
        <v>101</v>
      </c>
      <c r="AA1367" s="410">
        <v>0</v>
      </c>
      <c r="AB1367" s="383"/>
      <c r="AC1367" s="383"/>
      <c r="AD1367" s="383"/>
      <c r="AE1367" s="383"/>
      <c r="AF1367" s="410" t="s">
        <v>17469</v>
      </c>
      <c r="AG1367" s="410" t="s">
        <v>17487</v>
      </c>
      <c r="AH1367" s="410">
        <v>114.15</v>
      </c>
      <c r="AI1367" s="410">
        <v>1040.96</v>
      </c>
      <c r="AJ1367" s="410">
        <v>1155.0999999999999</v>
      </c>
      <c r="AK1367" s="410">
        <v>14.85</v>
      </c>
      <c r="AL1367" s="412">
        <v>9.8822612760799899E-2</v>
      </c>
      <c r="AM1367" s="127" t="s">
        <v>17433</v>
      </c>
      <c r="AN1367" s="383" t="s">
        <v>17434</v>
      </c>
      <c r="AO1367" s="383"/>
      <c r="AP1367" s="383"/>
      <c r="AQ1367" s="410" t="s">
        <v>17508</v>
      </c>
      <c r="AR1367" s="389"/>
    </row>
    <row r="1368" spans="1:44" ht="15.75" thickBot="1" x14ac:dyDescent="0.3">
      <c r="A1368" s="409" t="s">
        <v>17505</v>
      </c>
      <c r="B1368" s="410">
        <v>1409</v>
      </c>
      <c r="C1368" s="383"/>
      <c r="D1368" s="383"/>
      <c r="E1368" s="383"/>
      <c r="F1368" s="383"/>
      <c r="G1368" s="383"/>
      <c r="H1368" s="383"/>
      <c r="I1368" s="383"/>
      <c r="J1368" s="383"/>
      <c r="K1368" s="410" t="s">
        <v>17260</v>
      </c>
      <c r="L1368" s="410"/>
      <c r="M1368" s="410" t="s">
        <v>17328</v>
      </c>
      <c r="N1368" s="410" t="s">
        <v>17509</v>
      </c>
      <c r="O1368" s="383"/>
      <c r="P1368" s="383"/>
      <c r="Q1368" s="410" t="s">
        <v>17460</v>
      </c>
      <c r="R1368" s="410" t="s">
        <v>17510</v>
      </c>
      <c r="S1368" s="383"/>
      <c r="T1368" s="383"/>
      <c r="U1368" s="410" t="s">
        <v>17482</v>
      </c>
      <c r="V1368" s="383"/>
      <c r="W1368" s="383"/>
      <c r="X1368" s="383"/>
      <c r="Y1368" s="411">
        <v>40129</v>
      </c>
      <c r="Z1368" s="410">
        <v>101</v>
      </c>
      <c r="AA1368" s="410">
        <v>0</v>
      </c>
      <c r="AB1368" s="383"/>
      <c r="AC1368" s="383"/>
      <c r="AD1368" s="383"/>
      <c r="AE1368" s="383"/>
      <c r="AF1368" s="410" t="s">
        <v>17469</v>
      </c>
      <c r="AG1368" s="410" t="s">
        <v>17487</v>
      </c>
      <c r="AH1368" s="410">
        <v>223.57</v>
      </c>
      <c r="AI1368" s="410">
        <v>1444.79</v>
      </c>
      <c r="AJ1368" s="410">
        <v>1668.36</v>
      </c>
      <c r="AK1368" s="410">
        <v>14.04</v>
      </c>
      <c r="AL1368" s="412">
        <v>0.134005850056343</v>
      </c>
      <c r="AM1368" s="127" t="s">
        <v>17433</v>
      </c>
      <c r="AN1368" s="383" t="s">
        <v>17434</v>
      </c>
      <c r="AO1368" s="383"/>
      <c r="AP1368" s="383"/>
      <c r="AQ1368" s="410" t="s">
        <v>17508</v>
      </c>
      <c r="AR1368" s="389"/>
    </row>
    <row r="1369" spans="1:44" ht="15.75" thickBot="1" x14ac:dyDescent="0.3">
      <c r="A1369" s="409" t="s">
        <v>17505</v>
      </c>
      <c r="B1369" s="410">
        <v>1409</v>
      </c>
      <c r="C1369" s="383"/>
      <c r="D1369" s="383"/>
      <c r="E1369" s="383"/>
      <c r="F1369" s="383"/>
      <c r="G1369" s="383"/>
      <c r="H1369" s="383"/>
      <c r="I1369" s="383"/>
      <c r="J1369" s="383"/>
      <c r="K1369" s="410" t="s">
        <v>17260</v>
      </c>
      <c r="L1369" s="410"/>
      <c r="M1369" s="410" t="s">
        <v>17328</v>
      </c>
      <c r="N1369" s="410" t="s">
        <v>17509</v>
      </c>
      <c r="O1369" s="383"/>
      <c r="P1369" s="383"/>
      <c r="Q1369" s="410" t="s">
        <v>17460</v>
      </c>
      <c r="R1369" s="410" t="s">
        <v>17510</v>
      </c>
      <c r="S1369" s="383"/>
      <c r="T1369" s="383"/>
      <c r="U1369" s="410" t="s">
        <v>17482</v>
      </c>
      <c r="V1369" s="383"/>
      <c r="W1369" s="383"/>
      <c r="X1369" s="383"/>
      <c r="Y1369" s="411">
        <v>40129</v>
      </c>
      <c r="Z1369" s="410">
        <v>101</v>
      </c>
      <c r="AA1369" s="410">
        <v>0</v>
      </c>
      <c r="AB1369" s="383"/>
      <c r="AC1369" s="383"/>
      <c r="AD1369" s="383"/>
      <c r="AE1369" s="383"/>
      <c r="AF1369" s="410" t="s">
        <v>17469</v>
      </c>
      <c r="AG1369" s="410" t="s">
        <v>17487</v>
      </c>
      <c r="AH1369" s="410">
        <v>268.92</v>
      </c>
      <c r="AI1369" s="410">
        <v>1633.15</v>
      </c>
      <c r="AJ1369" s="410">
        <v>1902.07</v>
      </c>
      <c r="AK1369" s="410">
        <v>13.82</v>
      </c>
      <c r="AL1369" s="412">
        <v>0.14138280925517999</v>
      </c>
      <c r="AM1369" s="127" t="s">
        <v>17433</v>
      </c>
      <c r="AN1369" s="383" t="s">
        <v>17434</v>
      </c>
      <c r="AO1369" s="383"/>
      <c r="AP1369" s="383"/>
      <c r="AQ1369" s="410" t="s">
        <v>17508</v>
      </c>
      <c r="AR1369" s="389"/>
    </row>
    <row r="1370" spans="1:44" ht="15.75" thickBot="1" x14ac:dyDescent="0.3">
      <c r="A1370" s="409" t="s">
        <v>17505</v>
      </c>
      <c r="B1370" s="410">
        <v>1409</v>
      </c>
      <c r="C1370" s="383"/>
      <c r="D1370" s="383"/>
      <c r="E1370" s="383"/>
      <c r="F1370" s="383"/>
      <c r="G1370" s="383"/>
      <c r="H1370" s="383"/>
      <c r="I1370" s="383"/>
      <c r="J1370" s="383"/>
      <c r="K1370" s="410" t="s">
        <v>17260</v>
      </c>
      <c r="L1370" s="410"/>
      <c r="M1370" s="410" t="s">
        <v>17328</v>
      </c>
      <c r="N1370" s="410" t="s">
        <v>17509</v>
      </c>
      <c r="O1370" s="383"/>
      <c r="P1370" s="383"/>
      <c r="Q1370" s="410" t="s">
        <v>17460</v>
      </c>
      <c r="R1370" s="410" t="s">
        <v>17510</v>
      </c>
      <c r="S1370" s="383"/>
      <c r="T1370" s="383"/>
      <c r="U1370" s="410" t="s">
        <v>17482</v>
      </c>
      <c r="V1370" s="383"/>
      <c r="W1370" s="383"/>
      <c r="X1370" s="383"/>
      <c r="Y1370" s="411">
        <v>40129</v>
      </c>
      <c r="Z1370" s="410">
        <v>101</v>
      </c>
      <c r="AA1370" s="410">
        <v>0</v>
      </c>
      <c r="AB1370" s="383"/>
      <c r="AC1370" s="383"/>
      <c r="AD1370" s="383"/>
      <c r="AE1370" s="383"/>
      <c r="AF1370" s="410" t="s">
        <v>17469</v>
      </c>
      <c r="AG1370" s="410" t="s">
        <v>17487</v>
      </c>
      <c r="AH1370" s="410">
        <v>263.45</v>
      </c>
      <c r="AI1370" s="410">
        <v>1561.03</v>
      </c>
      <c r="AJ1370" s="410">
        <v>1869.48</v>
      </c>
      <c r="AK1370" s="410">
        <v>13.87</v>
      </c>
      <c r="AL1370" s="412">
        <v>0.14092153967948301</v>
      </c>
      <c r="AM1370" s="127" t="s">
        <v>17433</v>
      </c>
      <c r="AN1370" s="383" t="s">
        <v>17434</v>
      </c>
      <c r="AO1370" s="383"/>
      <c r="AP1370" s="383"/>
      <c r="AQ1370" s="410" t="s">
        <v>17508</v>
      </c>
      <c r="AR1370" s="389"/>
    </row>
    <row r="1371" spans="1:44" ht="15.75" thickBot="1" x14ac:dyDescent="0.3">
      <c r="A1371" s="409" t="s">
        <v>17511</v>
      </c>
      <c r="B1371" s="410">
        <v>1178</v>
      </c>
      <c r="C1371" s="383"/>
      <c r="D1371" s="383"/>
      <c r="E1371" s="383"/>
      <c r="F1371" s="383"/>
      <c r="G1371" s="383"/>
      <c r="H1371" s="383"/>
      <c r="I1371" s="383"/>
      <c r="J1371" s="383"/>
      <c r="K1371" s="410" t="s">
        <v>17260</v>
      </c>
      <c r="L1371" s="410"/>
      <c r="M1371" s="410" t="s">
        <v>17328</v>
      </c>
      <c r="N1371" s="410" t="s">
        <v>17512</v>
      </c>
      <c r="O1371" s="383"/>
      <c r="P1371" s="383"/>
      <c r="Q1371" s="410" t="s">
        <v>17460</v>
      </c>
      <c r="R1371" s="410" t="s">
        <v>17513</v>
      </c>
      <c r="S1371" s="383"/>
      <c r="T1371" s="383"/>
      <c r="U1371" s="410" t="s">
        <v>17482</v>
      </c>
      <c r="V1371" s="383"/>
      <c r="W1371" s="383"/>
      <c r="X1371" s="383"/>
      <c r="Y1371" s="411">
        <v>40127</v>
      </c>
      <c r="Z1371" s="410">
        <v>91</v>
      </c>
      <c r="AA1371" s="410">
        <v>0</v>
      </c>
      <c r="AB1371" s="383"/>
      <c r="AC1371" s="383"/>
      <c r="AD1371" s="383"/>
      <c r="AE1371" s="383"/>
      <c r="AF1371" s="410" t="s">
        <v>17469</v>
      </c>
      <c r="AG1371" s="410" t="s">
        <v>17487</v>
      </c>
      <c r="AH1371" s="410">
        <v>50.44</v>
      </c>
      <c r="AI1371" s="410">
        <v>36.04</v>
      </c>
      <c r="AJ1371" s="410">
        <v>86.47</v>
      </c>
      <c r="AK1371" s="410">
        <v>7.71</v>
      </c>
      <c r="AL1371" s="412">
        <v>0.58332369607956502</v>
      </c>
      <c r="AM1371" s="127" t="s">
        <v>17433</v>
      </c>
      <c r="AN1371" s="383" t="s">
        <v>17434</v>
      </c>
      <c r="AO1371" s="383"/>
      <c r="AP1371" s="383"/>
      <c r="AQ1371" s="410" t="s">
        <v>17514</v>
      </c>
      <c r="AR1371" s="389"/>
    </row>
    <row r="1372" spans="1:44" ht="15.75" thickBot="1" x14ac:dyDescent="0.3">
      <c r="A1372" s="409" t="s">
        <v>17511</v>
      </c>
      <c r="B1372" s="410">
        <v>1178</v>
      </c>
      <c r="C1372" s="383"/>
      <c r="D1372" s="383"/>
      <c r="E1372" s="383"/>
      <c r="F1372" s="383"/>
      <c r="G1372" s="383"/>
      <c r="H1372" s="383"/>
      <c r="I1372" s="383"/>
      <c r="J1372" s="383"/>
      <c r="K1372" s="410" t="s">
        <v>17260</v>
      </c>
      <c r="L1372" s="410"/>
      <c r="M1372" s="410" t="s">
        <v>17328</v>
      </c>
      <c r="N1372" s="410" t="s">
        <v>17512</v>
      </c>
      <c r="O1372" s="383"/>
      <c r="P1372" s="383"/>
      <c r="Q1372" s="410" t="s">
        <v>17460</v>
      </c>
      <c r="R1372" s="410" t="s">
        <v>17513</v>
      </c>
      <c r="S1372" s="383"/>
      <c r="T1372" s="383"/>
      <c r="U1372" s="410" t="s">
        <v>17482</v>
      </c>
      <c r="V1372" s="383"/>
      <c r="W1372" s="383"/>
      <c r="X1372" s="383"/>
      <c r="Y1372" s="411">
        <v>40127</v>
      </c>
      <c r="Z1372" s="410">
        <v>91</v>
      </c>
      <c r="AA1372" s="410">
        <v>0</v>
      </c>
      <c r="AB1372" s="383"/>
      <c r="AC1372" s="383"/>
      <c r="AD1372" s="383"/>
      <c r="AE1372" s="383"/>
      <c r="AF1372" s="410" t="s">
        <v>17469</v>
      </c>
      <c r="AG1372" s="410" t="s">
        <v>17487</v>
      </c>
      <c r="AH1372" s="410">
        <v>47.2</v>
      </c>
      <c r="AI1372" s="410">
        <v>34.130000000000003</v>
      </c>
      <c r="AJ1372" s="410">
        <v>81.33</v>
      </c>
      <c r="AK1372" s="410">
        <v>7.8</v>
      </c>
      <c r="AL1372" s="412">
        <v>0.58035165375630104</v>
      </c>
      <c r="AM1372" s="127" t="s">
        <v>17433</v>
      </c>
      <c r="AN1372" s="383" t="s">
        <v>17434</v>
      </c>
      <c r="AO1372" s="383"/>
      <c r="AP1372" s="383"/>
      <c r="AQ1372" s="410" t="s">
        <v>17514</v>
      </c>
      <c r="AR1372" s="389"/>
    </row>
    <row r="1373" spans="1:44" ht="15.75" thickBot="1" x14ac:dyDescent="0.3">
      <c r="A1373" s="409" t="s">
        <v>17511</v>
      </c>
      <c r="B1373" s="410">
        <v>1178</v>
      </c>
      <c r="C1373" s="383"/>
      <c r="D1373" s="383"/>
      <c r="E1373" s="383"/>
      <c r="F1373" s="383"/>
      <c r="G1373" s="383"/>
      <c r="H1373" s="383"/>
      <c r="I1373" s="383"/>
      <c r="J1373" s="383"/>
      <c r="K1373" s="410" t="s">
        <v>17260</v>
      </c>
      <c r="L1373" s="410"/>
      <c r="M1373" s="410" t="s">
        <v>17328</v>
      </c>
      <c r="N1373" s="410" t="s">
        <v>17512</v>
      </c>
      <c r="O1373" s="383"/>
      <c r="P1373" s="383"/>
      <c r="Q1373" s="410" t="s">
        <v>17460</v>
      </c>
      <c r="R1373" s="410" t="s">
        <v>17513</v>
      </c>
      <c r="S1373" s="383"/>
      <c r="T1373" s="383"/>
      <c r="U1373" s="410" t="s">
        <v>17482</v>
      </c>
      <c r="V1373" s="383"/>
      <c r="W1373" s="383"/>
      <c r="X1373" s="383"/>
      <c r="Y1373" s="411">
        <v>40127</v>
      </c>
      <c r="Z1373" s="410">
        <v>91</v>
      </c>
      <c r="AA1373" s="410">
        <v>0</v>
      </c>
      <c r="AB1373" s="383"/>
      <c r="AC1373" s="383"/>
      <c r="AD1373" s="383"/>
      <c r="AE1373" s="383"/>
      <c r="AF1373" s="410" t="s">
        <v>17469</v>
      </c>
      <c r="AG1373" s="410" t="s">
        <v>17487</v>
      </c>
      <c r="AH1373" s="410">
        <v>45.42</v>
      </c>
      <c r="AI1373" s="410">
        <v>32.17</v>
      </c>
      <c r="AJ1373" s="410">
        <v>77.59</v>
      </c>
      <c r="AK1373" s="410">
        <v>7.86</v>
      </c>
      <c r="AL1373" s="412">
        <v>0.58538471452506802</v>
      </c>
      <c r="AM1373" s="127" t="s">
        <v>17433</v>
      </c>
      <c r="AN1373" s="383" t="s">
        <v>17434</v>
      </c>
      <c r="AO1373" s="383"/>
      <c r="AP1373" s="383"/>
      <c r="AQ1373" s="410" t="s">
        <v>17514</v>
      </c>
      <c r="AR1373" s="389"/>
    </row>
    <row r="1374" spans="1:44" ht="15.75" thickBot="1" x14ac:dyDescent="0.3">
      <c r="A1374" s="409" t="s">
        <v>17511</v>
      </c>
      <c r="B1374" s="410">
        <v>1178</v>
      </c>
      <c r="C1374" s="383"/>
      <c r="D1374" s="383"/>
      <c r="E1374" s="383"/>
      <c r="F1374" s="383"/>
      <c r="G1374" s="383"/>
      <c r="H1374" s="383"/>
      <c r="I1374" s="383"/>
      <c r="J1374" s="383"/>
      <c r="K1374" s="410" t="s">
        <v>17260</v>
      </c>
      <c r="L1374" s="410"/>
      <c r="M1374" s="410" t="s">
        <v>17328</v>
      </c>
      <c r="N1374" s="410" t="s">
        <v>17515</v>
      </c>
      <c r="O1374" s="383"/>
      <c r="P1374" s="383"/>
      <c r="Q1374" s="410" t="s">
        <v>17460</v>
      </c>
      <c r="R1374" s="410" t="s">
        <v>17477</v>
      </c>
      <c r="S1374" s="383"/>
      <c r="T1374" s="383"/>
      <c r="U1374" s="410" t="s">
        <v>17482</v>
      </c>
      <c r="V1374" s="383"/>
      <c r="W1374" s="383"/>
      <c r="X1374" s="383"/>
      <c r="Y1374" s="411">
        <v>40127</v>
      </c>
      <c r="Z1374" s="410">
        <v>75</v>
      </c>
      <c r="AA1374" s="410">
        <v>0</v>
      </c>
      <c r="AB1374" s="383"/>
      <c r="AC1374" s="383"/>
      <c r="AD1374" s="383"/>
      <c r="AE1374" s="383"/>
      <c r="AF1374" s="410" t="s">
        <v>17469</v>
      </c>
      <c r="AG1374" s="410" t="s">
        <v>17487</v>
      </c>
      <c r="AH1374" s="410">
        <v>32.74</v>
      </c>
      <c r="AI1374" s="410">
        <v>3022.96</v>
      </c>
      <c r="AJ1374" s="410">
        <v>3055.7</v>
      </c>
      <c r="AK1374" s="410">
        <v>0.56000000000000005</v>
      </c>
      <c r="AL1374" s="412">
        <v>1.07144025918775E-2</v>
      </c>
      <c r="AM1374" s="127" t="s">
        <v>17433</v>
      </c>
      <c r="AN1374" s="383" t="s">
        <v>17434</v>
      </c>
      <c r="AO1374" s="383"/>
      <c r="AP1374" s="383"/>
      <c r="AQ1374" s="410" t="s">
        <v>17514</v>
      </c>
      <c r="AR1374" s="389"/>
    </row>
    <row r="1375" spans="1:44" ht="15.75" thickBot="1" x14ac:dyDescent="0.3">
      <c r="A1375" s="409" t="s">
        <v>17511</v>
      </c>
      <c r="B1375" s="410">
        <v>1178</v>
      </c>
      <c r="C1375" s="383"/>
      <c r="D1375" s="383"/>
      <c r="E1375" s="383"/>
      <c r="F1375" s="383"/>
      <c r="G1375" s="383"/>
      <c r="H1375" s="383"/>
      <c r="I1375" s="383"/>
      <c r="J1375" s="383"/>
      <c r="K1375" s="410" t="s">
        <v>17260</v>
      </c>
      <c r="L1375" s="410"/>
      <c r="M1375" s="410" t="s">
        <v>17328</v>
      </c>
      <c r="N1375" s="410" t="s">
        <v>17515</v>
      </c>
      <c r="O1375" s="383"/>
      <c r="P1375" s="383"/>
      <c r="Q1375" s="410" t="s">
        <v>17460</v>
      </c>
      <c r="R1375" s="410" t="s">
        <v>17477</v>
      </c>
      <c r="S1375" s="383"/>
      <c r="T1375" s="383"/>
      <c r="U1375" s="410" t="s">
        <v>17482</v>
      </c>
      <c r="V1375" s="383"/>
      <c r="W1375" s="383"/>
      <c r="X1375" s="383"/>
      <c r="Y1375" s="411">
        <v>40127</v>
      </c>
      <c r="Z1375" s="410">
        <v>75</v>
      </c>
      <c r="AA1375" s="410">
        <v>0</v>
      </c>
      <c r="AB1375" s="383"/>
      <c r="AC1375" s="383"/>
      <c r="AD1375" s="383"/>
      <c r="AE1375" s="383"/>
      <c r="AF1375" s="410" t="s">
        <v>17469</v>
      </c>
      <c r="AG1375" s="410" t="s">
        <v>17487</v>
      </c>
      <c r="AH1375" s="410">
        <v>31.08</v>
      </c>
      <c r="AI1375" s="410">
        <v>3041.09</v>
      </c>
      <c r="AJ1375" s="410">
        <v>3072.17</v>
      </c>
      <c r="AK1375" s="410">
        <v>0.56999999999999995</v>
      </c>
      <c r="AL1375" s="412">
        <v>1.0116627660578701E-2</v>
      </c>
      <c r="AM1375" s="127" t="s">
        <v>17433</v>
      </c>
      <c r="AN1375" s="383" t="s">
        <v>17434</v>
      </c>
      <c r="AO1375" s="383"/>
      <c r="AP1375" s="383"/>
      <c r="AQ1375" s="410" t="s">
        <v>17514</v>
      </c>
      <c r="AR1375" s="389"/>
    </row>
    <row r="1376" spans="1:44" ht="15.75" thickBot="1" x14ac:dyDescent="0.3">
      <c r="A1376" s="409" t="s">
        <v>17511</v>
      </c>
      <c r="B1376" s="410">
        <v>1178</v>
      </c>
      <c r="C1376" s="383"/>
      <c r="D1376" s="383"/>
      <c r="E1376" s="383"/>
      <c r="F1376" s="383"/>
      <c r="G1376" s="383"/>
      <c r="H1376" s="383"/>
      <c r="I1376" s="383"/>
      <c r="J1376" s="383"/>
      <c r="K1376" s="410" t="s">
        <v>17260</v>
      </c>
      <c r="L1376" s="410"/>
      <c r="M1376" s="410" t="s">
        <v>17328</v>
      </c>
      <c r="N1376" s="410" t="s">
        <v>17515</v>
      </c>
      <c r="O1376" s="383"/>
      <c r="P1376" s="383"/>
      <c r="Q1376" s="410" t="s">
        <v>17460</v>
      </c>
      <c r="R1376" s="410" t="s">
        <v>17477</v>
      </c>
      <c r="S1376" s="383"/>
      <c r="T1376" s="383"/>
      <c r="U1376" s="410" t="s">
        <v>17482</v>
      </c>
      <c r="V1376" s="383"/>
      <c r="W1376" s="383"/>
      <c r="X1376" s="383"/>
      <c r="Y1376" s="411">
        <v>40127</v>
      </c>
      <c r="Z1376" s="410">
        <v>75</v>
      </c>
      <c r="AA1376" s="410">
        <v>0</v>
      </c>
      <c r="AB1376" s="383"/>
      <c r="AC1376" s="383"/>
      <c r="AD1376" s="383"/>
      <c r="AE1376" s="383"/>
      <c r="AF1376" s="410" t="s">
        <v>17469</v>
      </c>
      <c r="AG1376" s="410" t="s">
        <v>17487</v>
      </c>
      <c r="AH1376" s="410">
        <v>28.79</v>
      </c>
      <c r="AI1376" s="410">
        <v>3076.41</v>
      </c>
      <c r="AJ1376" s="410">
        <v>3105.2</v>
      </c>
      <c r="AK1376" s="410">
        <v>0.55000000000000004</v>
      </c>
      <c r="AL1376" s="412">
        <v>9.2715445059899492E-3</v>
      </c>
      <c r="AM1376" s="127" t="s">
        <v>17433</v>
      </c>
      <c r="AN1376" s="383" t="s">
        <v>17434</v>
      </c>
      <c r="AO1376" s="383"/>
      <c r="AP1376" s="383"/>
      <c r="AQ1376" s="410" t="s">
        <v>17514</v>
      </c>
      <c r="AR1376" s="389"/>
    </row>
    <row r="1377" spans="1:44" ht="15.75" thickBot="1" x14ac:dyDescent="0.3">
      <c r="A1377" s="409" t="s">
        <v>17516</v>
      </c>
      <c r="B1377" s="410">
        <v>1433</v>
      </c>
      <c r="C1377" s="383"/>
      <c r="D1377" s="383"/>
      <c r="E1377" s="383"/>
      <c r="F1377" s="383"/>
      <c r="G1377" s="383"/>
      <c r="H1377" s="383"/>
      <c r="I1377" s="383"/>
      <c r="J1377" s="383"/>
      <c r="K1377" s="410" t="s">
        <v>17260</v>
      </c>
      <c r="L1377" s="410"/>
      <c r="M1377" s="410" t="s">
        <v>17517</v>
      </c>
      <c r="N1377" s="410" t="s">
        <v>17518</v>
      </c>
      <c r="O1377" s="383"/>
      <c r="P1377" s="383"/>
      <c r="Q1377" s="410" t="s">
        <v>17460</v>
      </c>
      <c r="R1377" s="410" t="s">
        <v>17519</v>
      </c>
      <c r="S1377" s="383"/>
      <c r="T1377" s="383"/>
      <c r="U1377" s="410" t="s">
        <v>17482</v>
      </c>
      <c r="V1377" s="383"/>
      <c r="W1377" s="383"/>
      <c r="X1377" s="383"/>
      <c r="Y1377" s="411">
        <v>39945</v>
      </c>
      <c r="Z1377" s="410">
        <v>89</v>
      </c>
      <c r="AA1377" s="410">
        <v>1052</v>
      </c>
      <c r="AB1377" s="383"/>
      <c r="AC1377" s="383"/>
      <c r="AD1377" s="383"/>
      <c r="AE1377" s="383"/>
      <c r="AF1377" s="410" t="s">
        <v>17469</v>
      </c>
      <c r="AG1377" s="410" t="s">
        <v>17487</v>
      </c>
      <c r="AH1377" s="410">
        <v>130.75</v>
      </c>
      <c r="AI1377" s="410">
        <v>2012.16</v>
      </c>
      <c r="AJ1377" s="410">
        <v>2142.91</v>
      </c>
      <c r="AK1377" s="410">
        <v>0.87</v>
      </c>
      <c r="AL1377" s="412">
        <v>6.1015161626013198E-2</v>
      </c>
      <c r="AM1377" s="127" t="s">
        <v>17433</v>
      </c>
      <c r="AN1377" s="383" t="s">
        <v>17434</v>
      </c>
      <c r="AO1377" s="383"/>
      <c r="AP1377" s="383"/>
      <c r="AQ1377" s="410" t="s">
        <v>17520</v>
      </c>
      <c r="AR1377" s="389"/>
    </row>
    <row r="1378" spans="1:44" ht="15.75" thickBot="1" x14ac:dyDescent="0.3">
      <c r="A1378" s="409" t="s">
        <v>17516</v>
      </c>
      <c r="B1378" s="410">
        <v>1433</v>
      </c>
      <c r="C1378" s="383"/>
      <c r="D1378" s="383"/>
      <c r="E1378" s="383"/>
      <c r="F1378" s="383"/>
      <c r="G1378" s="383"/>
      <c r="H1378" s="383"/>
      <c r="I1378" s="383"/>
      <c r="J1378" s="383"/>
      <c r="K1378" s="410" t="s">
        <v>17260</v>
      </c>
      <c r="L1378" s="410"/>
      <c r="M1378" s="410" t="s">
        <v>17517</v>
      </c>
      <c r="N1378" s="410" t="s">
        <v>17518</v>
      </c>
      <c r="O1378" s="383"/>
      <c r="P1378" s="383"/>
      <c r="Q1378" s="410" t="s">
        <v>17460</v>
      </c>
      <c r="R1378" s="410" t="s">
        <v>17519</v>
      </c>
      <c r="S1378" s="383"/>
      <c r="T1378" s="383"/>
      <c r="U1378" s="410" t="s">
        <v>17482</v>
      </c>
      <c r="V1378" s="383"/>
      <c r="W1378" s="383"/>
      <c r="X1378" s="383"/>
      <c r="Y1378" s="411">
        <v>39945</v>
      </c>
      <c r="Z1378" s="410">
        <v>89</v>
      </c>
      <c r="AA1378" s="410">
        <v>1049</v>
      </c>
      <c r="AB1378" s="383"/>
      <c r="AC1378" s="383"/>
      <c r="AD1378" s="383"/>
      <c r="AE1378" s="383"/>
      <c r="AF1378" s="410" t="s">
        <v>17469</v>
      </c>
      <c r="AG1378" s="410" t="s">
        <v>17487</v>
      </c>
      <c r="AH1378" s="410">
        <v>37.36</v>
      </c>
      <c r="AI1378" s="410">
        <v>2077.54</v>
      </c>
      <c r="AJ1378" s="410">
        <v>2114.89</v>
      </c>
      <c r="AK1378" s="410">
        <v>0.9</v>
      </c>
      <c r="AL1378" s="412">
        <v>1.7665221359030502E-2</v>
      </c>
      <c r="AM1378" s="127" t="s">
        <v>17433</v>
      </c>
      <c r="AN1378" s="383" t="s">
        <v>17434</v>
      </c>
      <c r="AO1378" s="383"/>
      <c r="AP1378" s="383"/>
      <c r="AQ1378" s="410" t="s">
        <v>17520</v>
      </c>
      <c r="AR1378" s="389"/>
    </row>
    <row r="1379" spans="1:44" ht="15.75" thickBot="1" x14ac:dyDescent="0.3">
      <c r="A1379" s="409" t="s">
        <v>17516</v>
      </c>
      <c r="B1379" s="410">
        <v>1433</v>
      </c>
      <c r="C1379" s="383"/>
      <c r="D1379" s="383"/>
      <c r="E1379" s="383"/>
      <c r="F1379" s="383"/>
      <c r="G1379" s="383"/>
      <c r="H1379" s="383"/>
      <c r="I1379" s="383"/>
      <c r="J1379" s="383"/>
      <c r="K1379" s="410" t="s">
        <v>17260</v>
      </c>
      <c r="L1379" s="410"/>
      <c r="M1379" s="410" t="s">
        <v>17517</v>
      </c>
      <c r="N1379" s="410" t="s">
        <v>17518</v>
      </c>
      <c r="O1379" s="383"/>
      <c r="P1379" s="383"/>
      <c r="Q1379" s="410" t="s">
        <v>17460</v>
      </c>
      <c r="R1379" s="410" t="s">
        <v>17519</v>
      </c>
      <c r="S1379" s="383"/>
      <c r="T1379" s="383"/>
      <c r="U1379" s="410" t="s">
        <v>17482</v>
      </c>
      <c r="V1379" s="383"/>
      <c r="W1379" s="383"/>
      <c r="X1379" s="383"/>
      <c r="Y1379" s="411">
        <v>39945</v>
      </c>
      <c r="Z1379" s="410">
        <v>90</v>
      </c>
      <c r="AA1379" s="410">
        <v>1045</v>
      </c>
      <c r="AB1379" s="383"/>
      <c r="AC1379" s="383"/>
      <c r="AD1379" s="383"/>
      <c r="AE1379" s="383"/>
      <c r="AF1379" s="410" t="s">
        <v>17469</v>
      </c>
      <c r="AG1379" s="410" t="s">
        <v>17487</v>
      </c>
      <c r="AH1379" s="410">
        <v>79.900000000000006</v>
      </c>
      <c r="AI1379" s="410">
        <v>2070.27</v>
      </c>
      <c r="AJ1379" s="410">
        <v>2150.1799999999998</v>
      </c>
      <c r="AK1379" s="410">
        <v>0.91</v>
      </c>
      <c r="AL1379" s="412">
        <v>3.71596796547266E-2</v>
      </c>
      <c r="AM1379" s="127" t="s">
        <v>17433</v>
      </c>
      <c r="AN1379" s="383" t="s">
        <v>17434</v>
      </c>
      <c r="AO1379" s="383"/>
      <c r="AP1379" s="383"/>
      <c r="AQ1379" s="410" t="s">
        <v>17520</v>
      </c>
      <c r="AR1379" s="389"/>
    </row>
    <row r="1380" spans="1:44" ht="15.75" thickBot="1" x14ac:dyDescent="0.3">
      <c r="A1380" s="409" t="s">
        <v>17516</v>
      </c>
      <c r="B1380" s="410">
        <v>1433</v>
      </c>
      <c r="C1380" s="383"/>
      <c r="D1380" s="383"/>
      <c r="E1380" s="383"/>
      <c r="F1380" s="383"/>
      <c r="G1380" s="383"/>
      <c r="H1380" s="383"/>
      <c r="I1380" s="383"/>
      <c r="J1380" s="383"/>
      <c r="K1380" s="410" t="s">
        <v>17260</v>
      </c>
      <c r="L1380" s="410"/>
      <c r="M1380" s="410" t="s">
        <v>17328</v>
      </c>
      <c r="N1380" s="410" t="s">
        <v>17518</v>
      </c>
      <c r="O1380" s="383"/>
      <c r="P1380" s="383"/>
      <c r="Q1380" s="410" t="s">
        <v>17460</v>
      </c>
      <c r="R1380" s="410" t="s">
        <v>17519</v>
      </c>
      <c r="S1380" s="383"/>
      <c r="T1380" s="383"/>
      <c r="U1380" s="410" t="s">
        <v>17482</v>
      </c>
      <c r="V1380" s="383"/>
      <c r="W1380" s="383"/>
      <c r="X1380" s="383"/>
      <c r="Y1380" s="411">
        <v>39945</v>
      </c>
      <c r="Z1380" s="410">
        <v>92</v>
      </c>
      <c r="AA1380" s="410">
        <v>956</v>
      </c>
      <c r="AB1380" s="383"/>
      <c r="AC1380" s="383"/>
      <c r="AD1380" s="383"/>
      <c r="AE1380" s="383"/>
      <c r="AF1380" s="410" t="s">
        <v>17469</v>
      </c>
      <c r="AG1380" s="410" t="s">
        <v>17487</v>
      </c>
      <c r="AH1380" s="410">
        <v>185.67</v>
      </c>
      <c r="AI1380" s="410">
        <v>2056.9899999999998</v>
      </c>
      <c r="AJ1380" s="410">
        <v>2242.66</v>
      </c>
      <c r="AK1380" s="410">
        <v>2.68</v>
      </c>
      <c r="AL1380" s="412">
        <v>8.2790079637573205E-2</v>
      </c>
      <c r="AM1380" s="127" t="s">
        <v>17433</v>
      </c>
      <c r="AN1380" s="383" t="s">
        <v>17434</v>
      </c>
      <c r="AO1380" s="383"/>
      <c r="AP1380" s="383"/>
      <c r="AQ1380" s="410" t="s">
        <v>17520</v>
      </c>
      <c r="AR1380" s="389"/>
    </row>
    <row r="1381" spans="1:44" ht="15.75" thickBot="1" x14ac:dyDescent="0.3">
      <c r="A1381" s="409" t="s">
        <v>17516</v>
      </c>
      <c r="B1381" s="410">
        <v>1433</v>
      </c>
      <c r="C1381" s="383"/>
      <c r="D1381" s="383"/>
      <c r="E1381" s="383"/>
      <c r="F1381" s="383"/>
      <c r="G1381" s="383"/>
      <c r="H1381" s="383"/>
      <c r="I1381" s="383"/>
      <c r="J1381" s="383"/>
      <c r="K1381" s="410" t="s">
        <v>17260</v>
      </c>
      <c r="L1381" s="410"/>
      <c r="M1381" s="410" t="s">
        <v>17328</v>
      </c>
      <c r="N1381" s="410" t="s">
        <v>17518</v>
      </c>
      <c r="O1381" s="383"/>
      <c r="P1381" s="383"/>
      <c r="Q1381" s="410" t="s">
        <v>17460</v>
      </c>
      <c r="R1381" s="410" t="s">
        <v>17519</v>
      </c>
      <c r="S1381" s="383"/>
      <c r="T1381" s="383"/>
      <c r="U1381" s="410" t="s">
        <v>17482</v>
      </c>
      <c r="V1381" s="383"/>
      <c r="W1381" s="383"/>
      <c r="X1381" s="383"/>
      <c r="Y1381" s="411">
        <v>39945</v>
      </c>
      <c r="Z1381" s="410">
        <v>90</v>
      </c>
      <c r="AA1381" s="410">
        <v>953</v>
      </c>
      <c r="AB1381" s="383"/>
      <c r="AC1381" s="383"/>
      <c r="AD1381" s="383"/>
      <c r="AE1381" s="383"/>
      <c r="AF1381" s="410" t="s">
        <v>17469</v>
      </c>
      <c r="AG1381" s="410" t="s">
        <v>17487</v>
      </c>
      <c r="AH1381" s="410">
        <v>14.52</v>
      </c>
      <c r="AI1381" s="410">
        <v>2069.44</v>
      </c>
      <c r="AJ1381" s="410">
        <v>2083.96</v>
      </c>
      <c r="AK1381" s="410">
        <v>2.64</v>
      </c>
      <c r="AL1381" s="412">
        <v>6.9675041747442401E-3</v>
      </c>
      <c r="AM1381" s="127" t="s">
        <v>17433</v>
      </c>
      <c r="AN1381" s="383" t="s">
        <v>17434</v>
      </c>
      <c r="AO1381" s="383"/>
      <c r="AP1381" s="383"/>
      <c r="AQ1381" s="410" t="s">
        <v>17520</v>
      </c>
      <c r="AR1381" s="389"/>
    </row>
    <row r="1382" spans="1:44" ht="15.75" thickBot="1" x14ac:dyDescent="0.3">
      <c r="A1382" s="409" t="s">
        <v>17516</v>
      </c>
      <c r="B1382" s="410">
        <v>1433</v>
      </c>
      <c r="C1382" s="383"/>
      <c r="D1382" s="383"/>
      <c r="E1382" s="383"/>
      <c r="F1382" s="383"/>
      <c r="G1382" s="383"/>
      <c r="H1382" s="383"/>
      <c r="I1382" s="383"/>
      <c r="J1382" s="383"/>
      <c r="K1382" s="410" t="s">
        <v>17260</v>
      </c>
      <c r="L1382" s="410"/>
      <c r="M1382" s="410" t="s">
        <v>17328</v>
      </c>
      <c r="N1382" s="410" t="s">
        <v>17518</v>
      </c>
      <c r="O1382" s="383"/>
      <c r="P1382" s="383"/>
      <c r="Q1382" s="410" t="s">
        <v>17460</v>
      </c>
      <c r="R1382" s="410" t="s">
        <v>17519</v>
      </c>
      <c r="S1382" s="383"/>
      <c r="T1382" s="383"/>
      <c r="U1382" s="410" t="s">
        <v>17482</v>
      </c>
      <c r="V1382" s="383"/>
      <c r="W1382" s="383"/>
      <c r="X1382" s="383"/>
      <c r="Y1382" s="411">
        <v>39945</v>
      </c>
      <c r="Z1382" s="410">
        <v>107</v>
      </c>
      <c r="AA1382" s="410">
        <v>1070</v>
      </c>
      <c r="AB1382" s="383"/>
      <c r="AC1382" s="383"/>
      <c r="AD1382" s="383"/>
      <c r="AE1382" s="383"/>
      <c r="AF1382" s="410" t="s">
        <v>17469</v>
      </c>
      <c r="AG1382" s="410" t="s">
        <v>17487</v>
      </c>
      <c r="AH1382" s="410">
        <v>38.86</v>
      </c>
      <c r="AI1382" s="410">
        <v>2469.59</v>
      </c>
      <c r="AJ1382" s="410">
        <v>2508.4499999999998</v>
      </c>
      <c r="AK1382" s="410">
        <v>0</v>
      </c>
      <c r="AL1382" s="412">
        <v>1.54916382626722E-2</v>
      </c>
      <c r="AM1382" s="127" t="s">
        <v>17433</v>
      </c>
      <c r="AN1382" s="383" t="s">
        <v>17434</v>
      </c>
      <c r="AO1382" s="383"/>
      <c r="AP1382" s="383"/>
      <c r="AQ1382" s="410" t="s">
        <v>17520</v>
      </c>
      <c r="AR1382" s="389"/>
    </row>
    <row r="1383" spans="1:44" ht="15.75" thickBot="1" x14ac:dyDescent="0.3">
      <c r="A1383" s="409" t="s">
        <v>17516</v>
      </c>
      <c r="B1383" s="410">
        <v>1433</v>
      </c>
      <c r="C1383" s="383"/>
      <c r="D1383" s="383"/>
      <c r="E1383" s="383"/>
      <c r="F1383" s="383"/>
      <c r="G1383" s="383"/>
      <c r="H1383" s="383"/>
      <c r="I1383" s="383"/>
      <c r="J1383" s="383"/>
      <c r="K1383" s="410" t="s">
        <v>17260</v>
      </c>
      <c r="L1383" s="410"/>
      <c r="M1383" s="410" t="s">
        <v>17328</v>
      </c>
      <c r="N1383" s="410" t="s">
        <v>17518</v>
      </c>
      <c r="O1383" s="383"/>
      <c r="P1383" s="383"/>
      <c r="Q1383" s="410" t="s">
        <v>17460</v>
      </c>
      <c r="R1383" s="410" t="s">
        <v>17519</v>
      </c>
      <c r="S1383" s="383"/>
      <c r="T1383" s="383"/>
      <c r="U1383" s="410" t="s">
        <v>17482</v>
      </c>
      <c r="V1383" s="383"/>
      <c r="W1383" s="383"/>
      <c r="X1383" s="383"/>
      <c r="Y1383" s="411">
        <v>39945</v>
      </c>
      <c r="Z1383" s="410">
        <v>103</v>
      </c>
      <c r="AA1383" s="410">
        <v>1068</v>
      </c>
      <c r="AB1383" s="383"/>
      <c r="AC1383" s="383"/>
      <c r="AD1383" s="383"/>
      <c r="AE1383" s="383"/>
      <c r="AF1383" s="410" t="s">
        <v>17469</v>
      </c>
      <c r="AG1383" s="410" t="s">
        <v>17487</v>
      </c>
      <c r="AH1383" s="410">
        <v>26.75</v>
      </c>
      <c r="AI1383" s="410">
        <v>2483.87</v>
      </c>
      <c r="AJ1383" s="410">
        <v>2510.62</v>
      </c>
      <c r="AK1383" s="410">
        <v>0.08</v>
      </c>
      <c r="AL1383" s="412">
        <v>1.06547386701293E-2</v>
      </c>
      <c r="AM1383" s="127" t="s">
        <v>17433</v>
      </c>
      <c r="AN1383" s="383" t="s">
        <v>17434</v>
      </c>
      <c r="AO1383" s="383"/>
      <c r="AP1383" s="383"/>
      <c r="AQ1383" s="410" t="s">
        <v>17520</v>
      </c>
      <c r="AR1383" s="389"/>
    </row>
    <row r="1384" spans="1:44" ht="15.75" thickBot="1" x14ac:dyDescent="0.3">
      <c r="A1384" s="409" t="s">
        <v>17516</v>
      </c>
      <c r="B1384" s="410">
        <v>1433</v>
      </c>
      <c r="C1384" s="383"/>
      <c r="D1384" s="383"/>
      <c r="E1384" s="383"/>
      <c r="F1384" s="383"/>
      <c r="G1384" s="383"/>
      <c r="H1384" s="383"/>
      <c r="I1384" s="383"/>
      <c r="J1384" s="383"/>
      <c r="K1384" s="410" t="s">
        <v>17260</v>
      </c>
      <c r="L1384" s="410"/>
      <c r="M1384" s="410" t="s">
        <v>17328</v>
      </c>
      <c r="N1384" s="410" t="s">
        <v>17518</v>
      </c>
      <c r="O1384" s="383"/>
      <c r="P1384" s="383"/>
      <c r="Q1384" s="410" t="s">
        <v>17460</v>
      </c>
      <c r="R1384" s="410" t="s">
        <v>17519</v>
      </c>
      <c r="S1384" s="383"/>
      <c r="T1384" s="383"/>
      <c r="U1384" s="410" t="s">
        <v>17482</v>
      </c>
      <c r="V1384" s="383"/>
      <c r="W1384" s="383"/>
      <c r="X1384" s="383"/>
      <c r="Y1384" s="411">
        <v>39945</v>
      </c>
      <c r="Z1384" s="410">
        <v>105</v>
      </c>
      <c r="AA1384" s="410">
        <v>1067</v>
      </c>
      <c r="AB1384" s="383"/>
      <c r="AC1384" s="383"/>
      <c r="AD1384" s="383"/>
      <c r="AE1384" s="383"/>
      <c r="AF1384" s="410" t="s">
        <v>17469</v>
      </c>
      <c r="AG1384" s="410" t="s">
        <v>17487</v>
      </c>
      <c r="AH1384" s="410">
        <v>25.72</v>
      </c>
      <c r="AI1384" s="410">
        <v>2468.44</v>
      </c>
      <c r="AJ1384" s="410">
        <v>2494.16</v>
      </c>
      <c r="AK1384" s="410">
        <v>0.11</v>
      </c>
      <c r="AL1384" s="412">
        <v>1.0312089039997399E-2</v>
      </c>
      <c r="AM1384" s="127" t="s">
        <v>17433</v>
      </c>
      <c r="AN1384" s="383" t="s">
        <v>17434</v>
      </c>
      <c r="AO1384" s="383"/>
      <c r="AP1384" s="383"/>
      <c r="AQ1384" s="410" t="s">
        <v>17520</v>
      </c>
      <c r="AR1384" s="389"/>
    </row>
    <row r="1385" spans="1:44" ht="15.75" thickBot="1" x14ac:dyDescent="0.3">
      <c r="A1385" s="409" t="s">
        <v>17521</v>
      </c>
      <c r="B1385" s="410">
        <v>402</v>
      </c>
      <c r="C1385" s="383"/>
      <c r="D1385" s="383"/>
      <c r="E1385" s="383"/>
      <c r="F1385" s="383"/>
      <c r="G1385" s="383"/>
      <c r="H1385" s="383"/>
      <c r="I1385" s="383"/>
      <c r="J1385" s="383"/>
      <c r="K1385" s="410" t="s">
        <v>17522</v>
      </c>
      <c r="L1385" s="410"/>
      <c r="M1385" s="410" t="s">
        <v>17328</v>
      </c>
      <c r="N1385" s="410" t="s">
        <v>17523</v>
      </c>
      <c r="O1385" s="383"/>
      <c r="P1385" s="383"/>
      <c r="Q1385" s="410" t="s">
        <v>17524</v>
      </c>
      <c r="R1385" s="410" t="s">
        <v>17200</v>
      </c>
      <c r="S1385" s="383"/>
      <c r="T1385" s="383"/>
      <c r="U1385" s="383"/>
      <c r="V1385" s="410" t="s">
        <v>17525</v>
      </c>
      <c r="W1385" s="410"/>
      <c r="X1385" s="410"/>
      <c r="Y1385" s="411">
        <v>40078</v>
      </c>
      <c r="Z1385" s="410">
        <v>100</v>
      </c>
      <c r="AA1385" s="410">
        <v>87</v>
      </c>
      <c r="AB1385" s="383"/>
      <c r="AC1385" s="383"/>
      <c r="AD1385" s="383"/>
      <c r="AE1385" s="383"/>
      <c r="AF1385" s="410" t="s">
        <v>17469</v>
      </c>
      <c r="AG1385" s="410" t="s">
        <v>17432</v>
      </c>
      <c r="AH1385" s="410">
        <v>0.2</v>
      </c>
      <c r="AI1385" s="410">
        <v>2.4</v>
      </c>
      <c r="AJ1385" s="410">
        <v>2.6</v>
      </c>
      <c r="AK1385" s="410">
        <v>20.8</v>
      </c>
      <c r="AL1385" s="412">
        <v>7.69230769230769E-2</v>
      </c>
      <c r="AM1385" s="127" t="s">
        <v>17433</v>
      </c>
      <c r="AN1385" s="383" t="s">
        <v>17434</v>
      </c>
      <c r="AO1385" s="383"/>
      <c r="AP1385" s="383"/>
      <c r="AQ1385" s="410" t="s">
        <v>17526</v>
      </c>
      <c r="AR1385" s="389"/>
    </row>
    <row r="1386" spans="1:44" ht="15.75" thickBot="1" x14ac:dyDescent="0.3">
      <c r="A1386" s="409" t="s">
        <v>17521</v>
      </c>
      <c r="B1386" s="410">
        <v>402</v>
      </c>
      <c r="C1386" s="383"/>
      <c r="D1386" s="383"/>
      <c r="E1386" s="383"/>
      <c r="F1386" s="383"/>
      <c r="G1386" s="383"/>
      <c r="H1386" s="383"/>
      <c r="I1386" s="383"/>
      <c r="J1386" s="383"/>
      <c r="K1386" s="410" t="s">
        <v>17522</v>
      </c>
      <c r="L1386" s="410"/>
      <c r="M1386" s="410" t="s">
        <v>17328</v>
      </c>
      <c r="N1386" s="410" t="s">
        <v>17523</v>
      </c>
      <c r="O1386" s="383"/>
      <c r="P1386" s="383"/>
      <c r="Q1386" s="410" t="s">
        <v>17524</v>
      </c>
      <c r="R1386" s="410" t="s">
        <v>17200</v>
      </c>
      <c r="S1386" s="383"/>
      <c r="T1386" s="383"/>
      <c r="U1386" s="383"/>
      <c r="V1386" s="410" t="s">
        <v>17525</v>
      </c>
      <c r="W1386" s="410"/>
      <c r="X1386" s="410"/>
      <c r="Y1386" s="411">
        <v>40078</v>
      </c>
      <c r="Z1386" s="410">
        <v>100</v>
      </c>
      <c r="AA1386" s="410">
        <v>87</v>
      </c>
      <c r="AB1386" s="383"/>
      <c r="AC1386" s="383"/>
      <c r="AD1386" s="383"/>
      <c r="AE1386" s="383"/>
      <c r="AF1386" s="410" t="s">
        <v>17469</v>
      </c>
      <c r="AG1386" s="410" t="s">
        <v>17432</v>
      </c>
      <c r="AH1386" s="410">
        <v>0.2</v>
      </c>
      <c r="AI1386" s="410">
        <v>2.4</v>
      </c>
      <c r="AJ1386" s="410">
        <v>2.6</v>
      </c>
      <c r="AK1386" s="410">
        <v>20.8</v>
      </c>
      <c r="AL1386" s="412">
        <v>7.69230769230769E-2</v>
      </c>
      <c r="AM1386" s="127" t="s">
        <v>17433</v>
      </c>
      <c r="AN1386" s="383" t="s">
        <v>17434</v>
      </c>
      <c r="AO1386" s="383"/>
      <c r="AP1386" s="383"/>
      <c r="AQ1386" s="410" t="s">
        <v>17526</v>
      </c>
      <c r="AR1386" s="389"/>
    </row>
    <row r="1387" spans="1:44" ht="15.75" thickBot="1" x14ac:dyDescent="0.3">
      <c r="A1387" s="409" t="s">
        <v>17521</v>
      </c>
      <c r="B1387" s="410">
        <v>402</v>
      </c>
      <c r="C1387" s="383"/>
      <c r="D1387" s="383"/>
      <c r="E1387" s="383"/>
      <c r="F1387" s="383"/>
      <c r="G1387" s="383"/>
      <c r="H1387" s="383"/>
      <c r="I1387" s="383"/>
      <c r="J1387" s="383"/>
      <c r="K1387" s="410" t="s">
        <v>17522</v>
      </c>
      <c r="L1387" s="410"/>
      <c r="M1387" s="410" t="s">
        <v>17328</v>
      </c>
      <c r="N1387" s="410" t="s">
        <v>17523</v>
      </c>
      <c r="O1387" s="383"/>
      <c r="P1387" s="383"/>
      <c r="Q1387" s="410" t="s">
        <v>17524</v>
      </c>
      <c r="R1387" s="410" t="s">
        <v>17200</v>
      </c>
      <c r="S1387" s="383"/>
      <c r="T1387" s="383"/>
      <c r="U1387" s="383"/>
      <c r="V1387" s="410" t="s">
        <v>17525</v>
      </c>
      <c r="W1387" s="410"/>
      <c r="X1387" s="410"/>
      <c r="Y1387" s="411">
        <v>40078</v>
      </c>
      <c r="Z1387" s="410">
        <v>100</v>
      </c>
      <c r="AA1387" s="410">
        <v>88</v>
      </c>
      <c r="AB1387" s="383"/>
      <c r="AC1387" s="383"/>
      <c r="AD1387" s="383"/>
      <c r="AE1387" s="383"/>
      <c r="AF1387" s="410" t="s">
        <v>17469</v>
      </c>
      <c r="AG1387" s="410" t="s">
        <v>17432</v>
      </c>
      <c r="AH1387" s="410">
        <v>0.1</v>
      </c>
      <c r="AI1387" s="410">
        <v>2.4</v>
      </c>
      <c r="AJ1387" s="410">
        <v>2.5</v>
      </c>
      <c r="AK1387" s="410">
        <v>20.8</v>
      </c>
      <c r="AL1387" s="412">
        <v>0.04</v>
      </c>
      <c r="AM1387" s="127" t="s">
        <v>17433</v>
      </c>
      <c r="AN1387" s="383" t="s">
        <v>17434</v>
      </c>
      <c r="AO1387" s="383"/>
      <c r="AP1387" s="383"/>
      <c r="AQ1387" s="410" t="s">
        <v>17526</v>
      </c>
      <c r="AR1387" s="389"/>
    </row>
    <row r="1388" spans="1:44" ht="15.75" thickBot="1" x14ac:dyDescent="0.3">
      <c r="A1388" s="409" t="s">
        <v>17521</v>
      </c>
      <c r="B1388" s="410">
        <v>402</v>
      </c>
      <c r="C1388" s="383"/>
      <c r="D1388" s="383"/>
      <c r="E1388" s="383"/>
      <c r="F1388" s="383"/>
      <c r="G1388" s="383"/>
      <c r="H1388" s="383"/>
      <c r="I1388" s="383"/>
      <c r="J1388" s="383"/>
      <c r="K1388" s="410" t="s">
        <v>17522</v>
      </c>
      <c r="L1388" s="410"/>
      <c r="M1388" s="410" t="s">
        <v>17328</v>
      </c>
      <c r="N1388" s="410" t="s">
        <v>17523</v>
      </c>
      <c r="O1388" s="383"/>
      <c r="P1388" s="383"/>
      <c r="Q1388" s="410" t="s">
        <v>17524</v>
      </c>
      <c r="R1388" s="410" t="s">
        <v>17200</v>
      </c>
      <c r="S1388" s="383"/>
      <c r="T1388" s="383"/>
      <c r="U1388" s="383"/>
      <c r="V1388" s="410" t="s">
        <v>17525</v>
      </c>
      <c r="W1388" s="410"/>
      <c r="X1388" s="410"/>
      <c r="Y1388" s="411">
        <v>40078</v>
      </c>
      <c r="Z1388" s="410">
        <v>100</v>
      </c>
      <c r="AA1388" s="410">
        <v>88</v>
      </c>
      <c r="AB1388" s="383"/>
      <c r="AC1388" s="383"/>
      <c r="AD1388" s="383"/>
      <c r="AE1388" s="383"/>
      <c r="AF1388" s="410" t="s">
        <v>17469</v>
      </c>
      <c r="AG1388" s="410" t="s">
        <v>17432</v>
      </c>
      <c r="AH1388" s="410">
        <v>0.3</v>
      </c>
      <c r="AI1388" s="410">
        <v>2.4</v>
      </c>
      <c r="AJ1388" s="410">
        <v>2.7</v>
      </c>
      <c r="AK1388" s="410">
        <v>20.6</v>
      </c>
      <c r="AL1388" s="412">
        <v>0.11111111111111099</v>
      </c>
      <c r="AM1388" s="127" t="s">
        <v>17433</v>
      </c>
      <c r="AN1388" s="383" t="s">
        <v>17434</v>
      </c>
      <c r="AO1388" s="383"/>
      <c r="AP1388" s="383"/>
      <c r="AQ1388" s="410" t="s">
        <v>17526</v>
      </c>
      <c r="AR1388" s="389"/>
    </row>
    <row r="1389" spans="1:44" ht="15.75" thickBot="1" x14ac:dyDescent="0.3">
      <c r="A1389" s="409" t="s">
        <v>17521</v>
      </c>
      <c r="B1389" s="410">
        <v>402</v>
      </c>
      <c r="C1389" s="383"/>
      <c r="D1389" s="383"/>
      <c r="E1389" s="383"/>
      <c r="F1389" s="383"/>
      <c r="G1389" s="383"/>
      <c r="H1389" s="383"/>
      <c r="I1389" s="383"/>
      <c r="J1389" s="383"/>
      <c r="K1389" s="410" t="s">
        <v>17522</v>
      </c>
      <c r="L1389" s="410"/>
      <c r="M1389" s="410" t="s">
        <v>17328</v>
      </c>
      <c r="N1389" s="410" t="s">
        <v>17523</v>
      </c>
      <c r="O1389" s="383"/>
      <c r="P1389" s="383"/>
      <c r="Q1389" s="410" t="s">
        <v>17524</v>
      </c>
      <c r="R1389" s="410" t="s">
        <v>17200</v>
      </c>
      <c r="S1389" s="383"/>
      <c r="T1389" s="383"/>
      <c r="U1389" s="383"/>
      <c r="V1389" s="410" t="s">
        <v>17525</v>
      </c>
      <c r="W1389" s="410"/>
      <c r="X1389" s="410"/>
      <c r="Y1389" s="411">
        <v>40078</v>
      </c>
      <c r="Z1389" s="410">
        <v>100</v>
      </c>
      <c r="AA1389" s="410">
        <v>89</v>
      </c>
      <c r="AB1389" s="383"/>
      <c r="AC1389" s="383"/>
      <c r="AD1389" s="383"/>
      <c r="AE1389" s="383"/>
      <c r="AF1389" s="410" t="s">
        <v>17469</v>
      </c>
      <c r="AG1389" s="410" t="s">
        <v>17432</v>
      </c>
      <c r="AH1389" s="410">
        <v>0.3</v>
      </c>
      <c r="AI1389" s="410">
        <v>2.4</v>
      </c>
      <c r="AJ1389" s="410">
        <v>2.7</v>
      </c>
      <c r="AK1389" s="410">
        <v>20.6</v>
      </c>
      <c r="AL1389" s="412">
        <v>0.11111111111111099</v>
      </c>
      <c r="AM1389" s="127" t="s">
        <v>17433</v>
      </c>
      <c r="AN1389" s="383" t="s">
        <v>17434</v>
      </c>
      <c r="AO1389" s="383"/>
      <c r="AP1389" s="383"/>
      <c r="AQ1389" s="410" t="s">
        <v>17526</v>
      </c>
      <c r="AR1389" s="389"/>
    </row>
    <row r="1390" spans="1:44" ht="15.75" thickBot="1" x14ac:dyDescent="0.3">
      <c r="A1390" s="409" t="s">
        <v>17521</v>
      </c>
      <c r="B1390" s="410">
        <v>402</v>
      </c>
      <c r="C1390" s="383"/>
      <c r="D1390" s="383"/>
      <c r="E1390" s="383"/>
      <c r="F1390" s="383"/>
      <c r="G1390" s="383"/>
      <c r="H1390" s="383"/>
      <c r="I1390" s="383"/>
      <c r="J1390" s="383"/>
      <c r="K1390" s="410" t="s">
        <v>17522</v>
      </c>
      <c r="L1390" s="410"/>
      <c r="M1390" s="410" t="s">
        <v>17328</v>
      </c>
      <c r="N1390" s="410" t="s">
        <v>17523</v>
      </c>
      <c r="O1390" s="383"/>
      <c r="P1390" s="383"/>
      <c r="Q1390" s="410" t="s">
        <v>17524</v>
      </c>
      <c r="R1390" s="410" t="s">
        <v>17200</v>
      </c>
      <c r="S1390" s="383"/>
      <c r="T1390" s="383"/>
      <c r="U1390" s="383"/>
      <c r="V1390" s="410" t="s">
        <v>17525</v>
      </c>
      <c r="W1390" s="410"/>
      <c r="X1390" s="410"/>
      <c r="Y1390" s="411">
        <v>40084</v>
      </c>
      <c r="Z1390" s="410">
        <v>100</v>
      </c>
      <c r="AA1390" s="410">
        <v>94</v>
      </c>
      <c r="AB1390" s="383"/>
      <c r="AC1390" s="383"/>
      <c r="AD1390" s="383"/>
      <c r="AE1390" s="383"/>
      <c r="AF1390" s="410" t="s">
        <v>17469</v>
      </c>
      <c r="AG1390" s="410" t="s">
        <v>17432</v>
      </c>
      <c r="AH1390" s="410">
        <v>0.1</v>
      </c>
      <c r="AI1390" s="410">
        <v>2.5</v>
      </c>
      <c r="AJ1390" s="410">
        <v>2.5</v>
      </c>
      <c r="AK1390" s="410">
        <v>20.8</v>
      </c>
      <c r="AL1390" s="412">
        <v>0.04</v>
      </c>
      <c r="AM1390" s="127" t="s">
        <v>17433</v>
      </c>
      <c r="AN1390" s="383" t="s">
        <v>17434</v>
      </c>
      <c r="AO1390" s="383"/>
      <c r="AP1390" s="383"/>
      <c r="AQ1390" s="410" t="s">
        <v>17526</v>
      </c>
      <c r="AR1390" s="389"/>
    </row>
    <row r="1391" spans="1:44" ht="15.75" thickBot="1" x14ac:dyDescent="0.3">
      <c r="A1391" s="409" t="s">
        <v>17521</v>
      </c>
      <c r="B1391" s="410">
        <v>402</v>
      </c>
      <c r="C1391" s="383"/>
      <c r="D1391" s="383"/>
      <c r="E1391" s="383"/>
      <c r="F1391" s="383"/>
      <c r="G1391" s="383"/>
      <c r="H1391" s="383"/>
      <c r="I1391" s="383"/>
      <c r="J1391" s="383"/>
      <c r="K1391" s="410" t="s">
        <v>17522</v>
      </c>
      <c r="L1391" s="410"/>
      <c r="M1391" s="410" t="s">
        <v>17328</v>
      </c>
      <c r="N1391" s="410" t="s">
        <v>17523</v>
      </c>
      <c r="O1391" s="383"/>
      <c r="P1391" s="383"/>
      <c r="Q1391" s="410" t="s">
        <v>17524</v>
      </c>
      <c r="R1391" s="410" t="s">
        <v>17200</v>
      </c>
      <c r="S1391" s="383"/>
      <c r="T1391" s="383"/>
      <c r="U1391" s="383"/>
      <c r="V1391" s="410" t="s">
        <v>17525</v>
      </c>
      <c r="W1391" s="410"/>
      <c r="X1391" s="410"/>
      <c r="Y1391" s="411">
        <v>40084</v>
      </c>
      <c r="Z1391" s="410">
        <v>100</v>
      </c>
      <c r="AA1391" s="410">
        <v>95</v>
      </c>
      <c r="AB1391" s="383"/>
      <c r="AC1391" s="383"/>
      <c r="AD1391" s="383"/>
      <c r="AE1391" s="383"/>
      <c r="AF1391" s="410" t="s">
        <v>17469</v>
      </c>
      <c r="AG1391" s="410" t="s">
        <v>17432</v>
      </c>
      <c r="AH1391" s="410">
        <v>0.2</v>
      </c>
      <c r="AI1391" s="410">
        <v>2.4</v>
      </c>
      <c r="AJ1391" s="410">
        <v>2.6</v>
      </c>
      <c r="AK1391" s="410">
        <v>20.8</v>
      </c>
      <c r="AL1391" s="412">
        <v>7.69230769230769E-2</v>
      </c>
      <c r="AM1391" s="127" t="s">
        <v>17433</v>
      </c>
      <c r="AN1391" s="383" t="s">
        <v>17434</v>
      </c>
      <c r="AO1391" s="383"/>
      <c r="AP1391" s="383"/>
      <c r="AQ1391" s="410" t="s">
        <v>17526</v>
      </c>
      <c r="AR1391" s="389"/>
    </row>
    <row r="1392" spans="1:44" ht="15.75" thickBot="1" x14ac:dyDescent="0.3">
      <c r="A1392" s="409" t="s">
        <v>17521</v>
      </c>
      <c r="B1392" s="410">
        <v>402</v>
      </c>
      <c r="C1392" s="383"/>
      <c r="D1392" s="383"/>
      <c r="E1392" s="383"/>
      <c r="F1392" s="383"/>
      <c r="G1392" s="383"/>
      <c r="H1392" s="383"/>
      <c r="I1392" s="383"/>
      <c r="J1392" s="383"/>
      <c r="K1392" s="410" t="s">
        <v>17522</v>
      </c>
      <c r="L1392" s="410"/>
      <c r="M1392" s="410" t="s">
        <v>17328</v>
      </c>
      <c r="N1392" s="410" t="s">
        <v>17523</v>
      </c>
      <c r="O1392" s="383"/>
      <c r="P1392" s="383"/>
      <c r="Q1392" s="410" t="s">
        <v>17524</v>
      </c>
      <c r="R1392" s="410" t="s">
        <v>17200</v>
      </c>
      <c r="S1392" s="383"/>
      <c r="T1392" s="383"/>
      <c r="U1392" s="383"/>
      <c r="V1392" s="410" t="s">
        <v>17525</v>
      </c>
      <c r="W1392" s="410"/>
      <c r="X1392" s="410"/>
      <c r="Y1392" s="411">
        <v>40084</v>
      </c>
      <c r="Z1392" s="410">
        <v>100</v>
      </c>
      <c r="AA1392" s="410">
        <v>96</v>
      </c>
      <c r="AB1392" s="383"/>
      <c r="AC1392" s="383"/>
      <c r="AD1392" s="383"/>
      <c r="AE1392" s="383"/>
      <c r="AF1392" s="410" t="s">
        <v>17469</v>
      </c>
      <c r="AG1392" s="410" t="s">
        <v>17432</v>
      </c>
      <c r="AH1392" s="410">
        <v>0.1</v>
      </c>
      <c r="AI1392" s="410">
        <v>2.5</v>
      </c>
      <c r="AJ1392" s="410">
        <v>2.6</v>
      </c>
      <c r="AK1392" s="410">
        <v>20.8</v>
      </c>
      <c r="AL1392" s="412">
        <v>3.8461538461538498E-2</v>
      </c>
      <c r="AM1392" s="127" t="s">
        <v>17433</v>
      </c>
      <c r="AN1392" s="383" t="s">
        <v>17434</v>
      </c>
      <c r="AO1392" s="383"/>
      <c r="AP1392" s="383"/>
      <c r="AQ1392" s="410" t="s">
        <v>17526</v>
      </c>
      <c r="AR1392" s="389"/>
    </row>
    <row r="1393" spans="1:44" ht="15.75" thickBot="1" x14ac:dyDescent="0.3">
      <c r="A1393" s="409" t="s">
        <v>17521</v>
      </c>
      <c r="B1393" s="410">
        <v>402</v>
      </c>
      <c r="C1393" s="383"/>
      <c r="D1393" s="383"/>
      <c r="E1393" s="383"/>
      <c r="F1393" s="383"/>
      <c r="G1393" s="383"/>
      <c r="H1393" s="383"/>
      <c r="I1393" s="383"/>
      <c r="J1393" s="383"/>
      <c r="K1393" s="410" t="s">
        <v>17522</v>
      </c>
      <c r="L1393" s="410"/>
      <c r="M1393" s="410" t="s">
        <v>17328</v>
      </c>
      <c r="N1393" s="410" t="s">
        <v>17523</v>
      </c>
      <c r="O1393" s="383"/>
      <c r="P1393" s="383"/>
      <c r="Q1393" s="410" t="s">
        <v>17524</v>
      </c>
      <c r="R1393" s="410" t="s">
        <v>17200</v>
      </c>
      <c r="S1393" s="383"/>
      <c r="T1393" s="383"/>
      <c r="U1393" s="383"/>
      <c r="V1393" s="410" t="s">
        <v>17525</v>
      </c>
      <c r="W1393" s="410"/>
      <c r="X1393" s="410"/>
      <c r="Y1393" s="411">
        <v>40084</v>
      </c>
      <c r="Z1393" s="410">
        <v>100</v>
      </c>
      <c r="AA1393" s="410">
        <v>97</v>
      </c>
      <c r="AB1393" s="383"/>
      <c r="AC1393" s="383"/>
      <c r="AD1393" s="383"/>
      <c r="AE1393" s="383"/>
      <c r="AF1393" s="410" t="s">
        <v>17469</v>
      </c>
      <c r="AG1393" s="410" t="s">
        <v>17432</v>
      </c>
      <c r="AH1393" s="410">
        <v>0.1</v>
      </c>
      <c r="AI1393" s="410">
        <v>2.4</v>
      </c>
      <c r="AJ1393" s="410">
        <v>2.5</v>
      </c>
      <c r="AK1393" s="410">
        <v>20.8</v>
      </c>
      <c r="AL1393" s="412">
        <v>0.04</v>
      </c>
      <c r="AM1393" s="127" t="s">
        <v>17433</v>
      </c>
      <c r="AN1393" s="383" t="s">
        <v>17434</v>
      </c>
      <c r="AO1393" s="383"/>
      <c r="AP1393" s="383"/>
      <c r="AQ1393" s="410" t="s">
        <v>17526</v>
      </c>
      <c r="AR1393" s="389"/>
    </row>
    <row r="1394" spans="1:44" ht="15.75" thickBot="1" x14ac:dyDescent="0.3">
      <c r="A1394" s="409" t="s">
        <v>17521</v>
      </c>
      <c r="B1394" s="410">
        <v>402</v>
      </c>
      <c r="C1394" s="383"/>
      <c r="D1394" s="383"/>
      <c r="E1394" s="383"/>
      <c r="F1394" s="383"/>
      <c r="G1394" s="383"/>
      <c r="H1394" s="383"/>
      <c r="I1394" s="383"/>
      <c r="J1394" s="383"/>
      <c r="K1394" s="410" t="s">
        <v>17522</v>
      </c>
      <c r="L1394" s="410"/>
      <c r="M1394" s="410" t="s">
        <v>17328</v>
      </c>
      <c r="N1394" s="410" t="s">
        <v>17523</v>
      </c>
      <c r="O1394" s="383"/>
      <c r="P1394" s="383"/>
      <c r="Q1394" s="410" t="s">
        <v>17524</v>
      </c>
      <c r="R1394" s="410" t="s">
        <v>17200</v>
      </c>
      <c r="S1394" s="383"/>
      <c r="T1394" s="383"/>
      <c r="U1394" s="383"/>
      <c r="V1394" s="410" t="s">
        <v>17525</v>
      </c>
      <c r="W1394" s="410"/>
      <c r="X1394" s="410"/>
      <c r="Y1394" s="411">
        <v>40084</v>
      </c>
      <c r="Z1394" s="410">
        <v>100</v>
      </c>
      <c r="AA1394" s="410">
        <v>98</v>
      </c>
      <c r="AB1394" s="383"/>
      <c r="AC1394" s="383"/>
      <c r="AD1394" s="383"/>
      <c r="AE1394" s="383"/>
      <c r="AF1394" s="410" t="s">
        <v>17469</v>
      </c>
      <c r="AG1394" s="410" t="s">
        <v>17432</v>
      </c>
      <c r="AH1394" s="410">
        <v>0.2</v>
      </c>
      <c r="AI1394" s="410">
        <v>2.4</v>
      </c>
      <c r="AJ1394" s="410">
        <v>2.6</v>
      </c>
      <c r="AK1394" s="410">
        <v>20.8</v>
      </c>
      <c r="AL1394" s="412">
        <v>7.69230769230769E-2</v>
      </c>
      <c r="AM1394" s="127" t="s">
        <v>17433</v>
      </c>
      <c r="AN1394" s="383" t="s">
        <v>17434</v>
      </c>
      <c r="AO1394" s="383"/>
      <c r="AP1394" s="383"/>
      <c r="AQ1394" s="410" t="s">
        <v>17526</v>
      </c>
      <c r="AR1394" s="389"/>
    </row>
    <row r="1395" spans="1:44" ht="15.75" thickBot="1" x14ac:dyDescent="0.3">
      <c r="A1395" s="409" t="s">
        <v>17527</v>
      </c>
      <c r="B1395" s="410">
        <v>497</v>
      </c>
      <c r="C1395" s="383"/>
      <c r="D1395" s="383"/>
      <c r="E1395" s="383"/>
      <c r="F1395" s="383"/>
      <c r="G1395" s="383"/>
      <c r="H1395" s="383"/>
      <c r="I1395" s="383"/>
      <c r="J1395" s="383"/>
      <c r="K1395" s="410" t="s">
        <v>17528</v>
      </c>
      <c r="L1395" s="410" t="s">
        <v>17529</v>
      </c>
      <c r="M1395" s="410" t="s">
        <v>17328</v>
      </c>
      <c r="N1395" s="410" t="s">
        <v>17530</v>
      </c>
      <c r="O1395" s="383"/>
      <c r="P1395" s="383"/>
      <c r="Q1395" s="410" t="s">
        <v>17524</v>
      </c>
      <c r="R1395" s="410" t="s">
        <v>17200</v>
      </c>
      <c r="S1395" s="383"/>
      <c r="T1395" s="383"/>
      <c r="U1395" s="383"/>
      <c r="V1395" s="410" t="s">
        <v>17531</v>
      </c>
      <c r="W1395" s="410"/>
      <c r="X1395" s="410"/>
      <c r="Y1395" s="411">
        <v>39491</v>
      </c>
      <c r="Z1395" s="410">
        <v>25</v>
      </c>
      <c r="AA1395" s="410">
        <v>335</v>
      </c>
      <c r="AB1395" s="383"/>
      <c r="AC1395" s="383"/>
      <c r="AD1395" s="383"/>
      <c r="AE1395" s="383"/>
      <c r="AF1395" s="410" t="s">
        <v>17469</v>
      </c>
      <c r="AG1395" s="410" t="s">
        <v>17432</v>
      </c>
      <c r="AH1395" s="410">
        <v>1</v>
      </c>
      <c r="AI1395" s="410">
        <v>49</v>
      </c>
      <c r="AJ1395" s="410">
        <v>50</v>
      </c>
      <c r="AK1395" s="410">
        <v>3</v>
      </c>
      <c r="AL1395" s="412">
        <v>0.02</v>
      </c>
      <c r="AM1395" s="127" t="s">
        <v>17433</v>
      </c>
      <c r="AN1395" s="383" t="s">
        <v>17434</v>
      </c>
      <c r="AO1395" s="383"/>
      <c r="AP1395" s="383"/>
      <c r="AQ1395" s="410" t="s">
        <v>17532</v>
      </c>
      <c r="AR1395" s="389"/>
    </row>
    <row r="1396" spans="1:44" ht="15.75" thickBot="1" x14ac:dyDescent="0.3">
      <c r="A1396" s="409" t="s">
        <v>17527</v>
      </c>
      <c r="B1396" s="410">
        <v>497</v>
      </c>
      <c r="C1396" s="383"/>
      <c r="D1396" s="383"/>
      <c r="E1396" s="383"/>
      <c r="F1396" s="383"/>
      <c r="G1396" s="383"/>
      <c r="H1396" s="383"/>
      <c r="I1396" s="383"/>
      <c r="J1396" s="383"/>
      <c r="K1396" s="410" t="s">
        <v>17528</v>
      </c>
      <c r="L1396" s="410" t="s">
        <v>17529</v>
      </c>
      <c r="M1396" s="410" t="s">
        <v>17328</v>
      </c>
      <c r="N1396" s="410" t="s">
        <v>17530</v>
      </c>
      <c r="O1396" s="383"/>
      <c r="P1396" s="383"/>
      <c r="Q1396" s="410" t="s">
        <v>17524</v>
      </c>
      <c r="R1396" s="410" t="s">
        <v>17200</v>
      </c>
      <c r="S1396" s="383"/>
      <c r="T1396" s="383"/>
      <c r="U1396" s="383"/>
      <c r="V1396" s="410" t="s">
        <v>17531</v>
      </c>
      <c r="W1396" s="410"/>
      <c r="X1396" s="410"/>
      <c r="Y1396" s="411">
        <v>39491</v>
      </c>
      <c r="Z1396" s="410">
        <v>50</v>
      </c>
      <c r="AA1396" s="410">
        <v>370</v>
      </c>
      <c r="AB1396" s="383"/>
      <c r="AC1396" s="383"/>
      <c r="AD1396" s="383"/>
      <c r="AE1396" s="383"/>
      <c r="AF1396" s="410" t="s">
        <v>17469</v>
      </c>
      <c r="AG1396" s="410" t="s">
        <v>17432</v>
      </c>
      <c r="AH1396" s="410">
        <v>1</v>
      </c>
      <c r="AI1396" s="410">
        <v>54</v>
      </c>
      <c r="AJ1396" s="410">
        <v>55</v>
      </c>
      <c r="AK1396" s="410">
        <v>3</v>
      </c>
      <c r="AL1396" s="412">
        <v>1.8181818181818198E-2</v>
      </c>
      <c r="AM1396" s="127" t="s">
        <v>17433</v>
      </c>
      <c r="AN1396" s="383" t="s">
        <v>17434</v>
      </c>
      <c r="AO1396" s="383"/>
      <c r="AP1396" s="383"/>
      <c r="AQ1396" s="410" t="s">
        <v>17532</v>
      </c>
      <c r="AR1396" s="389"/>
    </row>
    <row r="1397" spans="1:44" ht="15.75" thickBot="1" x14ac:dyDescent="0.3">
      <c r="A1397" s="409" t="s">
        <v>17527</v>
      </c>
      <c r="B1397" s="410">
        <v>497</v>
      </c>
      <c r="C1397" s="383"/>
      <c r="D1397" s="383"/>
      <c r="E1397" s="383"/>
      <c r="F1397" s="383"/>
      <c r="G1397" s="383"/>
      <c r="H1397" s="383"/>
      <c r="I1397" s="383"/>
      <c r="J1397" s="383"/>
      <c r="K1397" s="410" t="s">
        <v>17528</v>
      </c>
      <c r="L1397" s="410" t="s">
        <v>17529</v>
      </c>
      <c r="M1397" s="410" t="s">
        <v>17328</v>
      </c>
      <c r="N1397" s="410" t="s">
        <v>17530</v>
      </c>
      <c r="O1397" s="383"/>
      <c r="P1397" s="383"/>
      <c r="Q1397" s="410" t="s">
        <v>17524</v>
      </c>
      <c r="R1397" s="410" t="s">
        <v>17200</v>
      </c>
      <c r="S1397" s="383"/>
      <c r="T1397" s="383"/>
      <c r="U1397" s="383"/>
      <c r="V1397" s="410" t="s">
        <v>17531</v>
      </c>
      <c r="W1397" s="410"/>
      <c r="X1397" s="410"/>
      <c r="Y1397" s="411">
        <v>39491</v>
      </c>
      <c r="Z1397" s="410">
        <v>75</v>
      </c>
      <c r="AA1397" s="410">
        <v>390</v>
      </c>
      <c r="AB1397" s="383"/>
      <c r="AC1397" s="383"/>
      <c r="AD1397" s="383"/>
      <c r="AE1397" s="383"/>
      <c r="AF1397" s="410" t="s">
        <v>17469</v>
      </c>
      <c r="AG1397" s="410" t="s">
        <v>17432</v>
      </c>
      <c r="AH1397" s="410">
        <v>2</v>
      </c>
      <c r="AI1397" s="410">
        <v>55</v>
      </c>
      <c r="AJ1397" s="410">
        <v>57</v>
      </c>
      <c r="AK1397" s="410">
        <v>5.8</v>
      </c>
      <c r="AL1397" s="412">
        <v>3.5087719298245598E-2</v>
      </c>
      <c r="AM1397" s="127" t="s">
        <v>17433</v>
      </c>
      <c r="AN1397" s="383" t="s">
        <v>17434</v>
      </c>
      <c r="AO1397" s="383"/>
      <c r="AP1397" s="383"/>
      <c r="AQ1397" s="410" t="s">
        <v>17532</v>
      </c>
      <c r="AR1397" s="389"/>
    </row>
    <row r="1398" spans="1:44" ht="15.75" thickBot="1" x14ac:dyDescent="0.3">
      <c r="A1398" s="409" t="s">
        <v>17527</v>
      </c>
      <c r="B1398" s="410">
        <v>497</v>
      </c>
      <c r="C1398" s="383"/>
      <c r="D1398" s="383"/>
      <c r="E1398" s="383"/>
      <c r="F1398" s="383"/>
      <c r="G1398" s="383"/>
      <c r="H1398" s="383"/>
      <c r="I1398" s="383"/>
      <c r="J1398" s="383"/>
      <c r="K1398" s="410" t="s">
        <v>17528</v>
      </c>
      <c r="L1398" s="410" t="s">
        <v>17529</v>
      </c>
      <c r="M1398" s="410" t="s">
        <v>17328</v>
      </c>
      <c r="N1398" s="410" t="s">
        <v>17530</v>
      </c>
      <c r="O1398" s="383"/>
      <c r="P1398" s="383"/>
      <c r="Q1398" s="410" t="s">
        <v>17524</v>
      </c>
      <c r="R1398" s="410" t="s">
        <v>17200</v>
      </c>
      <c r="S1398" s="383"/>
      <c r="T1398" s="383"/>
      <c r="U1398" s="383"/>
      <c r="V1398" s="410" t="s">
        <v>17531</v>
      </c>
      <c r="W1398" s="410"/>
      <c r="X1398" s="410"/>
      <c r="Y1398" s="411">
        <v>39491</v>
      </c>
      <c r="Z1398" s="410">
        <v>100</v>
      </c>
      <c r="AA1398" s="410">
        <v>392</v>
      </c>
      <c r="AB1398" s="383"/>
      <c r="AC1398" s="383"/>
      <c r="AD1398" s="383"/>
      <c r="AE1398" s="383"/>
      <c r="AF1398" s="410" t="s">
        <v>17469</v>
      </c>
      <c r="AG1398" s="410" t="s">
        <v>17432</v>
      </c>
      <c r="AH1398" s="410">
        <v>2</v>
      </c>
      <c r="AI1398" s="410">
        <v>57</v>
      </c>
      <c r="AJ1398" s="410">
        <v>59</v>
      </c>
      <c r="AK1398" s="410">
        <v>3</v>
      </c>
      <c r="AL1398" s="412">
        <v>3.3898305084745797E-2</v>
      </c>
      <c r="AM1398" s="127" t="s">
        <v>17433</v>
      </c>
      <c r="AN1398" s="383" t="s">
        <v>17434</v>
      </c>
      <c r="AO1398" s="383"/>
      <c r="AP1398" s="383"/>
      <c r="AQ1398" s="410" t="s">
        <v>17532</v>
      </c>
      <c r="AR1398" s="389"/>
    </row>
    <row r="1399" spans="1:44" ht="15.75" thickBot="1" x14ac:dyDescent="0.3">
      <c r="A1399" s="409" t="s">
        <v>17527</v>
      </c>
      <c r="B1399" s="410">
        <v>497</v>
      </c>
      <c r="C1399" s="383"/>
      <c r="D1399" s="383"/>
      <c r="E1399" s="383"/>
      <c r="F1399" s="383"/>
      <c r="G1399" s="383"/>
      <c r="H1399" s="383"/>
      <c r="I1399" s="383"/>
      <c r="J1399" s="383"/>
      <c r="K1399" s="410" t="s">
        <v>17528</v>
      </c>
      <c r="L1399" s="410" t="s">
        <v>17529</v>
      </c>
      <c r="M1399" s="410" t="s">
        <v>17328</v>
      </c>
      <c r="N1399" s="410" t="s">
        <v>17533</v>
      </c>
      <c r="O1399" s="383"/>
      <c r="P1399" s="383"/>
      <c r="Q1399" s="410" t="s">
        <v>17524</v>
      </c>
      <c r="R1399" s="410" t="s">
        <v>17200</v>
      </c>
      <c r="S1399" s="383"/>
      <c r="T1399" s="383"/>
      <c r="U1399" s="383"/>
      <c r="V1399" s="410" t="s">
        <v>17531</v>
      </c>
      <c r="W1399" s="410"/>
      <c r="X1399" s="410"/>
      <c r="Y1399" s="411">
        <v>39835</v>
      </c>
      <c r="Z1399" s="410">
        <v>0</v>
      </c>
      <c r="AA1399" s="410">
        <v>250</v>
      </c>
      <c r="AB1399" s="383"/>
      <c r="AC1399" s="383"/>
      <c r="AD1399" s="383"/>
      <c r="AE1399" s="383"/>
      <c r="AF1399" s="410" t="s">
        <v>17469</v>
      </c>
      <c r="AG1399" s="410" t="s">
        <v>17432</v>
      </c>
      <c r="AH1399" s="410">
        <v>1</v>
      </c>
      <c r="AI1399" s="410">
        <v>63</v>
      </c>
      <c r="AJ1399" s="410">
        <v>64</v>
      </c>
      <c r="AK1399" s="410">
        <v>3</v>
      </c>
      <c r="AL1399" s="412">
        <v>1.5625E-2</v>
      </c>
      <c r="AM1399" s="127" t="s">
        <v>17433</v>
      </c>
      <c r="AN1399" s="383" t="s">
        <v>17434</v>
      </c>
      <c r="AO1399" s="383"/>
      <c r="AP1399" s="383"/>
      <c r="AQ1399" s="410" t="s">
        <v>17534</v>
      </c>
      <c r="AR1399" s="389"/>
    </row>
    <row r="1400" spans="1:44" ht="15.75" thickBot="1" x14ac:dyDescent="0.3">
      <c r="A1400" s="409" t="s">
        <v>17527</v>
      </c>
      <c r="B1400" s="410">
        <v>497</v>
      </c>
      <c r="C1400" s="383"/>
      <c r="D1400" s="383"/>
      <c r="E1400" s="383"/>
      <c r="F1400" s="383"/>
      <c r="G1400" s="383"/>
      <c r="H1400" s="383"/>
      <c r="I1400" s="383"/>
      <c r="J1400" s="383"/>
      <c r="K1400" s="410" t="s">
        <v>17528</v>
      </c>
      <c r="L1400" s="410" t="s">
        <v>17529</v>
      </c>
      <c r="M1400" s="410" t="s">
        <v>17328</v>
      </c>
      <c r="N1400" s="410" t="s">
        <v>17533</v>
      </c>
      <c r="O1400" s="383"/>
      <c r="P1400" s="383"/>
      <c r="Q1400" s="410" t="s">
        <v>17524</v>
      </c>
      <c r="R1400" s="410" t="s">
        <v>17200</v>
      </c>
      <c r="S1400" s="383"/>
      <c r="T1400" s="383"/>
      <c r="U1400" s="383"/>
      <c r="V1400" s="410" t="s">
        <v>17531</v>
      </c>
      <c r="W1400" s="410"/>
      <c r="X1400" s="410"/>
      <c r="Y1400" s="411">
        <v>39835</v>
      </c>
      <c r="Z1400" s="410">
        <v>0</v>
      </c>
      <c r="AA1400" s="410">
        <v>233</v>
      </c>
      <c r="AB1400" s="383"/>
      <c r="AC1400" s="383"/>
      <c r="AD1400" s="383"/>
      <c r="AE1400" s="383"/>
      <c r="AF1400" s="410" t="s">
        <v>17469</v>
      </c>
      <c r="AG1400" s="410" t="s">
        <v>17432</v>
      </c>
      <c r="AH1400" s="410">
        <v>0</v>
      </c>
      <c r="AI1400" s="410">
        <v>59</v>
      </c>
      <c r="AJ1400" s="410">
        <v>59</v>
      </c>
      <c r="AK1400" s="410">
        <v>3</v>
      </c>
      <c r="AL1400" s="412">
        <v>0</v>
      </c>
      <c r="AM1400" s="127" t="s">
        <v>17433</v>
      </c>
      <c r="AN1400" s="383" t="s">
        <v>17434</v>
      </c>
      <c r="AO1400" s="383"/>
      <c r="AP1400" s="383"/>
      <c r="AQ1400" s="410" t="s">
        <v>17535</v>
      </c>
      <c r="AR1400" s="389"/>
    </row>
    <row r="1401" spans="1:44" ht="15.75" thickBot="1" x14ac:dyDescent="0.3">
      <c r="A1401" s="409" t="s">
        <v>17527</v>
      </c>
      <c r="B1401" s="410">
        <v>497</v>
      </c>
      <c r="C1401" s="383"/>
      <c r="D1401" s="383"/>
      <c r="E1401" s="383"/>
      <c r="F1401" s="383"/>
      <c r="G1401" s="383"/>
      <c r="H1401" s="383"/>
      <c r="I1401" s="383"/>
      <c r="J1401" s="383"/>
      <c r="K1401" s="410" t="s">
        <v>17528</v>
      </c>
      <c r="L1401" s="410" t="s">
        <v>17529</v>
      </c>
      <c r="M1401" s="410" t="s">
        <v>17328</v>
      </c>
      <c r="N1401" s="410" t="s">
        <v>17533</v>
      </c>
      <c r="O1401" s="383"/>
      <c r="P1401" s="383"/>
      <c r="Q1401" s="410" t="s">
        <v>17524</v>
      </c>
      <c r="R1401" s="410" t="s">
        <v>17200</v>
      </c>
      <c r="S1401" s="383"/>
      <c r="T1401" s="383"/>
      <c r="U1401" s="383"/>
      <c r="V1401" s="410" t="s">
        <v>17531</v>
      </c>
      <c r="W1401" s="410"/>
      <c r="X1401" s="410"/>
      <c r="Y1401" s="411">
        <v>39835</v>
      </c>
      <c r="Z1401" s="410">
        <v>0</v>
      </c>
      <c r="AA1401" s="410">
        <v>216</v>
      </c>
      <c r="AB1401" s="383"/>
      <c r="AC1401" s="383"/>
      <c r="AD1401" s="383"/>
      <c r="AE1401" s="383"/>
      <c r="AF1401" s="410" t="s">
        <v>17469</v>
      </c>
      <c r="AG1401" s="410" t="s">
        <v>17432</v>
      </c>
      <c r="AH1401" s="410">
        <v>0</v>
      </c>
      <c r="AI1401" s="410">
        <v>64</v>
      </c>
      <c r="AJ1401" s="410">
        <v>64</v>
      </c>
      <c r="AK1401" s="410">
        <v>3</v>
      </c>
      <c r="AL1401" s="412">
        <v>0</v>
      </c>
      <c r="AM1401" s="127" t="s">
        <v>17433</v>
      </c>
      <c r="AN1401" s="383" t="s">
        <v>17434</v>
      </c>
      <c r="AO1401" s="383"/>
      <c r="AP1401" s="383"/>
      <c r="AQ1401" s="410" t="s">
        <v>17536</v>
      </c>
      <c r="AR1401" s="389"/>
    </row>
    <row r="1402" spans="1:44" ht="15.75" thickBot="1" x14ac:dyDescent="0.3">
      <c r="A1402" s="409" t="s">
        <v>17527</v>
      </c>
      <c r="B1402" s="410">
        <v>497</v>
      </c>
      <c r="C1402" s="383"/>
      <c r="D1402" s="383"/>
      <c r="E1402" s="383"/>
      <c r="F1402" s="383"/>
      <c r="G1402" s="383"/>
      <c r="H1402" s="383"/>
      <c r="I1402" s="383"/>
      <c r="J1402" s="383"/>
      <c r="K1402" s="410" t="s">
        <v>17528</v>
      </c>
      <c r="L1402" s="410" t="s">
        <v>17529</v>
      </c>
      <c r="M1402" s="410" t="s">
        <v>17328</v>
      </c>
      <c r="N1402" s="410" t="s">
        <v>17533</v>
      </c>
      <c r="O1402" s="383"/>
      <c r="P1402" s="383"/>
      <c r="Q1402" s="410" t="s">
        <v>17524</v>
      </c>
      <c r="R1402" s="410" t="s">
        <v>17200</v>
      </c>
      <c r="S1402" s="383"/>
      <c r="T1402" s="383"/>
      <c r="U1402" s="383"/>
      <c r="V1402" s="410" t="s">
        <v>17531</v>
      </c>
      <c r="W1402" s="410"/>
      <c r="X1402" s="410"/>
      <c r="Y1402" s="411">
        <v>39835</v>
      </c>
      <c r="Z1402" s="410">
        <v>0</v>
      </c>
      <c r="AA1402" s="410">
        <v>246</v>
      </c>
      <c r="AB1402" s="383"/>
      <c r="AC1402" s="383"/>
      <c r="AD1402" s="383"/>
      <c r="AE1402" s="383"/>
      <c r="AF1402" s="410" t="s">
        <v>17469</v>
      </c>
      <c r="AG1402" s="410" t="s">
        <v>17432</v>
      </c>
      <c r="AH1402" s="410">
        <v>1</v>
      </c>
      <c r="AI1402" s="410">
        <v>62</v>
      </c>
      <c r="AJ1402" s="410">
        <v>63</v>
      </c>
      <c r="AK1402" s="410">
        <v>3</v>
      </c>
      <c r="AL1402" s="412">
        <v>1.58730158730159E-2</v>
      </c>
      <c r="AM1402" s="127" t="s">
        <v>17433</v>
      </c>
      <c r="AN1402" s="383" t="s">
        <v>17434</v>
      </c>
      <c r="AO1402" s="383"/>
      <c r="AP1402" s="383"/>
      <c r="AQ1402" s="410" t="s">
        <v>17537</v>
      </c>
      <c r="AR1402" s="389"/>
    </row>
    <row r="1403" spans="1:44" ht="15.75" thickBot="1" x14ac:dyDescent="0.3">
      <c r="A1403" s="409" t="s">
        <v>17527</v>
      </c>
      <c r="B1403" s="410">
        <v>497</v>
      </c>
      <c r="C1403" s="383"/>
      <c r="D1403" s="383"/>
      <c r="E1403" s="383"/>
      <c r="F1403" s="383"/>
      <c r="G1403" s="383"/>
      <c r="H1403" s="383"/>
      <c r="I1403" s="383"/>
      <c r="J1403" s="383"/>
      <c r="K1403" s="410" t="s">
        <v>17528</v>
      </c>
      <c r="L1403" s="410" t="s">
        <v>17529</v>
      </c>
      <c r="M1403" s="410" t="s">
        <v>17328</v>
      </c>
      <c r="N1403" s="410" t="s">
        <v>17533</v>
      </c>
      <c r="O1403" s="383"/>
      <c r="P1403" s="383"/>
      <c r="Q1403" s="410" t="s">
        <v>17524</v>
      </c>
      <c r="R1403" s="410" t="s">
        <v>17200</v>
      </c>
      <c r="S1403" s="383"/>
      <c r="T1403" s="383"/>
      <c r="U1403" s="383"/>
      <c r="V1403" s="410" t="s">
        <v>17531</v>
      </c>
      <c r="W1403" s="410"/>
      <c r="X1403" s="410"/>
      <c r="Y1403" s="411">
        <v>39835</v>
      </c>
      <c r="Z1403" s="410">
        <v>0</v>
      </c>
      <c r="AA1403" s="410">
        <v>256</v>
      </c>
      <c r="AB1403" s="383"/>
      <c r="AC1403" s="383"/>
      <c r="AD1403" s="383"/>
      <c r="AE1403" s="383"/>
      <c r="AF1403" s="410" t="s">
        <v>17469</v>
      </c>
      <c r="AG1403" s="410" t="s">
        <v>17432</v>
      </c>
      <c r="AH1403" s="410">
        <v>1</v>
      </c>
      <c r="AI1403" s="410">
        <v>61</v>
      </c>
      <c r="AJ1403" s="410">
        <v>62</v>
      </c>
      <c r="AK1403" s="410">
        <v>3</v>
      </c>
      <c r="AL1403" s="412">
        <v>1.6129032258064498E-2</v>
      </c>
      <c r="AM1403" s="127" t="s">
        <v>17433</v>
      </c>
      <c r="AN1403" s="383" t="s">
        <v>17434</v>
      </c>
      <c r="AO1403" s="383"/>
      <c r="AP1403" s="383"/>
      <c r="AQ1403" s="410" t="s">
        <v>17538</v>
      </c>
      <c r="AR1403" s="389"/>
    </row>
    <row r="1404" spans="1:44" ht="15.75" thickBot="1" x14ac:dyDescent="0.3">
      <c r="A1404" s="409" t="s">
        <v>17527</v>
      </c>
      <c r="B1404" s="410">
        <v>497</v>
      </c>
      <c r="C1404" s="383"/>
      <c r="D1404" s="383"/>
      <c r="E1404" s="383"/>
      <c r="F1404" s="383"/>
      <c r="G1404" s="383"/>
      <c r="H1404" s="383"/>
      <c r="I1404" s="383"/>
      <c r="J1404" s="383"/>
      <c r="K1404" s="410" t="s">
        <v>17528</v>
      </c>
      <c r="L1404" s="410" t="s">
        <v>17529</v>
      </c>
      <c r="M1404" s="410" t="s">
        <v>17328</v>
      </c>
      <c r="N1404" s="410" t="s">
        <v>17533</v>
      </c>
      <c r="O1404" s="383"/>
      <c r="P1404" s="383"/>
      <c r="Q1404" s="410" t="s">
        <v>17524</v>
      </c>
      <c r="R1404" s="410" t="s">
        <v>17200</v>
      </c>
      <c r="S1404" s="383"/>
      <c r="T1404" s="383"/>
      <c r="U1404" s="383"/>
      <c r="V1404" s="410" t="s">
        <v>17531</v>
      </c>
      <c r="W1404" s="410"/>
      <c r="X1404" s="410"/>
      <c r="Y1404" s="411">
        <v>39835</v>
      </c>
      <c r="Z1404" s="410">
        <v>75</v>
      </c>
      <c r="AA1404" s="410">
        <v>315</v>
      </c>
      <c r="AB1404" s="383"/>
      <c r="AC1404" s="383"/>
      <c r="AD1404" s="383"/>
      <c r="AE1404" s="383"/>
      <c r="AF1404" s="410" t="s">
        <v>17469</v>
      </c>
      <c r="AG1404" s="410" t="s">
        <v>17432</v>
      </c>
      <c r="AH1404" s="410">
        <v>2</v>
      </c>
      <c r="AI1404" s="410">
        <v>73</v>
      </c>
      <c r="AJ1404" s="410">
        <v>75</v>
      </c>
      <c r="AK1404" s="410">
        <v>3</v>
      </c>
      <c r="AL1404" s="412">
        <v>2.66666666666667E-2</v>
      </c>
      <c r="AM1404" s="127" t="s">
        <v>17433</v>
      </c>
      <c r="AN1404" s="383" t="s">
        <v>17434</v>
      </c>
      <c r="AO1404" s="383"/>
      <c r="AP1404" s="383"/>
      <c r="AQ1404" s="410" t="s">
        <v>17539</v>
      </c>
      <c r="AR1404" s="389"/>
    </row>
    <row r="1405" spans="1:44" ht="15.75" thickBot="1" x14ac:dyDescent="0.3">
      <c r="A1405" s="409" t="s">
        <v>17527</v>
      </c>
      <c r="B1405" s="410">
        <v>497</v>
      </c>
      <c r="C1405" s="383"/>
      <c r="D1405" s="383"/>
      <c r="E1405" s="383"/>
      <c r="F1405" s="383"/>
      <c r="G1405" s="383"/>
      <c r="H1405" s="383"/>
      <c r="I1405" s="383"/>
      <c r="J1405" s="383"/>
      <c r="K1405" s="410" t="s">
        <v>17528</v>
      </c>
      <c r="L1405" s="410" t="s">
        <v>17529</v>
      </c>
      <c r="M1405" s="410" t="s">
        <v>17328</v>
      </c>
      <c r="N1405" s="410" t="s">
        <v>17533</v>
      </c>
      <c r="O1405" s="383"/>
      <c r="P1405" s="383"/>
      <c r="Q1405" s="410" t="s">
        <v>17524</v>
      </c>
      <c r="R1405" s="410" t="s">
        <v>17200</v>
      </c>
      <c r="S1405" s="383"/>
      <c r="T1405" s="383"/>
      <c r="U1405" s="383"/>
      <c r="V1405" s="410" t="s">
        <v>17531</v>
      </c>
      <c r="W1405" s="410"/>
      <c r="X1405" s="410"/>
      <c r="Y1405" s="411">
        <v>39835</v>
      </c>
      <c r="Z1405" s="410">
        <v>50</v>
      </c>
      <c r="AA1405" s="410">
        <v>281</v>
      </c>
      <c r="AB1405" s="383"/>
      <c r="AC1405" s="383"/>
      <c r="AD1405" s="383"/>
      <c r="AE1405" s="383"/>
      <c r="AF1405" s="410" t="s">
        <v>17469</v>
      </c>
      <c r="AG1405" s="410" t="s">
        <v>17432</v>
      </c>
      <c r="AH1405" s="410">
        <v>1</v>
      </c>
      <c r="AI1405" s="410">
        <v>69</v>
      </c>
      <c r="AJ1405" s="410">
        <v>70</v>
      </c>
      <c r="AK1405" s="410">
        <v>3</v>
      </c>
      <c r="AL1405" s="412">
        <v>1.4285714285714299E-2</v>
      </c>
      <c r="AM1405" s="127" t="s">
        <v>17433</v>
      </c>
      <c r="AN1405" s="383" t="s">
        <v>17434</v>
      </c>
      <c r="AO1405" s="383"/>
      <c r="AP1405" s="383"/>
      <c r="AQ1405" s="410" t="s">
        <v>17539</v>
      </c>
      <c r="AR1405" s="389"/>
    </row>
    <row r="1406" spans="1:44" ht="15.75" thickBot="1" x14ac:dyDescent="0.3">
      <c r="A1406" s="409" t="s">
        <v>17527</v>
      </c>
      <c r="B1406" s="410">
        <v>497</v>
      </c>
      <c r="C1406" s="383"/>
      <c r="D1406" s="383"/>
      <c r="E1406" s="383"/>
      <c r="F1406" s="383"/>
      <c r="G1406" s="383"/>
      <c r="H1406" s="383"/>
      <c r="I1406" s="383"/>
      <c r="J1406" s="383"/>
      <c r="K1406" s="410" t="s">
        <v>17528</v>
      </c>
      <c r="L1406" s="410" t="s">
        <v>17529</v>
      </c>
      <c r="M1406" s="410" t="s">
        <v>17328</v>
      </c>
      <c r="N1406" s="410" t="s">
        <v>17533</v>
      </c>
      <c r="O1406" s="383"/>
      <c r="P1406" s="383"/>
      <c r="Q1406" s="410" t="s">
        <v>17524</v>
      </c>
      <c r="R1406" s="410" t="s">
        <v>17200</v>
      </c>
      <c r="S1406" s="383"/>
      <c r="T1406" s="383"/>
      <c r="U1406" s="383"/>
      <c r="V1406" s="410" t="s">
        <v>17531</v>
      </c>
      <c r="W1406" s="410"/>
      <c r="X1406" s="410"/>
      <c r="Y1406" s="411">
        <v>39835</v>
      </c>
      <c r="Z1406" s="410">
        <v>25</v>
      </c>
      <c r="AA1406" s="410">
        <v>280</v>
      </c>
      <c r="AB1406" s="383"/>
      <c r="AC1406" s="383"/>
      <c r="AD1406" s="383"/>
      <c r="AE1406" s="383"/>
      <c r="AF1406" s="410" t="s">
        <v>17469</v>
      </c>
      <c r="AG1406" s="410" t="s">
        <v>17432</v>
      </c>
      <c r="AH1406" s="410">
        <v>1</v>
      </c>
      <c r="AI1406" s="410">
        <v>66</v>
      </c>
      <c r="AJ1406" s="410">
        <v>67</v>
      </c>
      <c r="AK1406" s="410">
        <v>3</v>
      </c>
      <c r="AL1406" s="412">
        <v>1.49253731343284E-2</v>
      </c>
      <c r="AM1406" s="127" t="s">
        <v>17433</v>
      </c>
      <c r="AN1406" s="383" t="s">
        <v>17434</v>
      </c>
      <c r="AO1406" s="383"/>
      <c r="AP1406" s="383"/>
      <c r="AQ1406" s="410" t="s">
        <v>17539</v>
      </c>
      <c r="AR1406" s="389"/>
    </row>
    <row r="1407" spans="1:44" ht="15.75" thickBot="1" x14ac:dyDescent="0.3">
      <c r="A1407" s="409" t="s">
        <v>17527</v>
      </c>
      <c r="B1407" s="410">
        <v>497</v>
      </c>
      <c r="C1407" s="383"/>
      <c r="D1407" s="383"/>
      <c r="E1407" s="383"/>
      <c r="F1407" s="383"/>
      <c r="G1407" s="383"/>
      <c r="H1407" s="383"/>
      <c r="I1407" s="383"/>
      <c r="J1407" s="383"/>
      <c r="K1407" s="410" t="s">
        <v>17528</v>
      </c>
      <c r="L1407" s="410" t="s">
        <v>17529</v>
      </c>
      <c r="M1407" s="410" t="s">
        <v>17328</v>
      </c>
      <c r="N1407" s="410" t="s">
        <v>17533</v>
      </c>
      <c r="O1407" s="383"/>
      <c r="P1407" s="383"/>
      <c r="Q1407" s="410" t="s">
        <v>17524</v>
      </c>
      <c r="R1407" s="410" t="s">
        <v>17200</v>
      </c>
      <c r="S1407" s="383"/>
      <c r="T1407" s="383"/>
      <c r="U1407" s="383"/>
      <c r="V1407" s="410" t="s">
        <v>17531</v>
      </c>
      <c r="W1407" s="410"/>
      <c r="X1407" s="410"/>
      <c r="Y1407" s="411">
        <v>39835</v>
      </c>
      <c r="Z1407" s="410">
        <v>100</v>
      </c>
      <c r="AA1407" s="410">
        <v>317</v>
      </c>
      <c r="AB1407" s="383"/>
      <c r="AC1407" s="383"/>
      <c r="AD1407" s="383"/>
      <c r="AE1407" s="383"/>
      <c r="AF1407" s="410" t="s">
        <v>17469</v>
      </c>
      <c r="AG1407" s="410" t="s">
        <v>17432</v>
      </c>
      <c r="AH1407" s="410">
        <v>2</v>
      </c>
      <c r="AI1407" s="410">
        <v>75</v>
      </c>
      <c r="AJ1407" s="410">
        <v>77</v>
      </c>
      <c r="AK1407" s="410">
        <v>3</v>
      </c>
      <c r="AL1407" s="412">
        <v>2.5974025974026E-2</v>
      </c>
      <c r="AM1407" s="127" t="s">
        <v>17433</v>
      </c>
      <c r="AN1407" s="383" t="s">
        <v>17434</v>
      </c>
      <c r="AO1407" s="383"/>
      <c r="AP1407" s="383"/>
      <c r="AQ1407" s="410" t="s">
        <v>17539</v>
      </c>
      <c r="AR1407" s="389"/>
    </row>
    <row r="1408" spans="1:44" ht="15.75" thickBot="1" x14ac:dyDescent="0.3">
      <c r="A1408" s="409" t="s">
        <v>17527</v>
      </c>
      <c r="B1408" s="410">
        <v>497</v>
      </c>
      <c r="C1408" s="383"/>
      <c r="D1408" s="383"/>
      <c r="E1408" s="383"/>
      <c r="F1408" s="383"/>
      <c r="G1408" s="383"/>
      <c r="H1408" s="383"/>
      <c r="I1408" s="383"/>
      <c r="J1408" s="383"/>
      <c r="K1408" s="410" t="s">
        <v>17528</v>
      </c>
      <c r="L1408" s="410" t="s">
        <v>17529</v>
      </c>
      <c r="M1408" s="410" t="s">
        <v>17328</v>
      </c>
      <c r="N1408" s="410" t="s">
        <v>17533</v>
      </c>
      <c r="O1408" s="383"/>
      <c r="P1408" s="383"/>
      <c r="Q1408" s="410" t="s">
        <v>17524</v>
      </c>
      <c r="R1408" s="410" t="s">
        <v>17200</v>
      </c>
      <c r="S1408" s="383"/>
      <c r="T1408" s="383"/>
      <c r="U1408" s="383"/>
      <c r="V1408" s="410" t="s">
        <v>17531</v>
      </c>
      <c r="W1408" s="410"/>
      <c r="X1408" s="410"/>
      <c r="Y1408" s="411">
        <v>39835</v>
      </c>
      <c r="Z1408" s="410">
        <v>100</v>
      </c>
      <c r="AA1408" s="410">
        <v>292</v>
      </c>
      <c r="AB1408" s="383"/>
      <c r="AC1408" s="383"/>
      <c r="AD1408" s="383"/>
      <c r="AE1408" s="383"/>
      <c r="AF1408" s="410" t="s">
        <v>17469</v>
      </c>
      <c r="AG1408" s="410" t="s">
        <v>17432</v>
      </c>
      <c r="AH1408" s="410">
        <v>2</v>
      </c>
      <c r="AI1408" s="410">
        <v>67</v>
      </c>
      <c r="AJ1408" s="410">
        <v>69</v>
      </c>
      <c r="AK1408" s="410">
        <v>3</v>
      </c>
      <c r="AL1408" s="412">
        <v>2.8985507246376802E-2</v>
      </c>
      <c r="AM1408" s="127" t="s">
        <v>17433</v>
      </c>
      <c r="AN1408" s="383" t="s">
        <v>17434</v>
      </c>
      <c r="AO1408" s="383"/>
      <c r="AP1408" s="383"/>
      <c r="AQ1408" s="410" t="s">
        <v>17539</v>
      </c>
      <c r="AR1408" s="389"/>
    </row>
    <row r="1409" spans="1:44" ht="15.75" thickBot="1" x14ac:dyDescent="0.3">
      <c r="A1409" s="409" t="s">
        <v>17540</v>
      </c>
      <c r="B1409" s="410">
        <v>4</v>
      </c>
      <c r="C1409" s="383"/>
      <c r="D1409" s="383"/>
      <c r="E1409" s="383"/>
      <c r="F1409" s="383"/>
      <c r="G1409" s="383"/>
      <c r="H1409" s="383"/>
      <c r="I1409" s="383"/>
      <c r="J1409" s="383"/>
      <c r="K1409" s="410" t="s">
        <v>17260</v>
      </c>
      <c r="L1409" s="410" t="s">
        <v>17541</v>
      </c>
      <c r="M1409" s="410" t="s">
        <v>17328</v>
      </c>
      <c r="N1409" s="410" t="s">
        <v>17542</v>
      </c>
      <c r="O1409" s="383"/>
      <c r="P1409" s="383"/>
      <c r="Q1409" s="410" t="s">
        <v>17460</v>
      </c>
      <c r="R1409" s="410" t="s">
        <v>17543</v>
      </c>
      <c r="S1409" s="383"/>
      <c r="T1409" s="383"/>
      <c r="U1409" s="410" t="s">
        <v>17200</v>
      </c>
      <c r="V1409" s="383"/>
      <c r="W1409" s="383"/>
      <c r="X1409" s="383"/>
      <c r="Y1409" s="411">
        <v>38519</v>
      </c>
      <c r="Z1409" s="410">
        <v>0</v>
      </c>
      <c r="AA1409" s="410">
        <v>0</v>
      </c>
      <c r="AB1409" s="383"/>
      <c r="AC1409" s="383"/>
      <c r="AD1409" s="383"/>
      <c r="AE1409" s="383"/>
      <c r="AF1409" s="410" t="s">
        <v>17469</v>
      </c>
      <c r="AG1409" s="410" t="s">
        <v>17432</v>
      </c>
      <c r="AH1409" s="410">
        <v>40.4</v>
      </c>
      <c r="AI1409" s="410">
        <v>63</v>
      </c>
      <c r="AJ1409" s="410">
        <v>104</v>
      </c>
      <c r="AK1409" s="410">
        <v>10.210000000000001</v>
      </c>
      <c r="AL1409" s="412">
        <v>0.38846153846153803</v>
      </c>
      <c r="AM1409" s="127" t="s">
        <v>17433</v>
      </c>
      <c r="AN1409" s="383" t="s">
        <v>17434</v>
      </c>
      <c r="AO1409" s="383"/>
      <c r="AP1409" s="383"/>
      <c r="AQ1409" s="410" t="s">
        <v>17544</v>
      </c>
      <c r="AR1409" s="389"/>
    </row>
    <row r="1410" spans="1:44" ht="15.75" thickBot="1" x14ac:dyDescent="0.3">
      <c r="A1410" s="409" t="s">
        <v>17540</v>
      </c>
      <c r="B1410" s="410">
        <v>4</v>
      </c>
      <c r="C1410" s="383"/>
      <c r="D1410" s="383"/>
      <c r="E1410" s="383"/>
      <c r="F1410" s="383"/>
      <c r="G1410" s="383"/>
      <c r="H1410" s="383"/>
      <c r="I1410" s="383"/>
      <c r="J1410" s="383"/>
      <c r="K1410" s="410" t="s">
        <v>17260</v>
      </c>
      <c r="L1410" s="410" t="s">
        <v>17541</v>
      </c>
      <c r="M1410" s="410" t="s">
        <v>17328</v>
      </c>
      <c r="N1410" s="410" t="s">
        <v>17542</v>
      </c>
      <c r="O1410" s="383"/>
      <c r="P1410" s="383"/>
      <c r="Q1410" s="410" t="s">
        <v>17460</v>
      </c>
      <c r="R1410" s="410" t="s">
        <v>17543</v>
      </c>
      <c r="S1410" s="383"/>
      <c r="T1410" s="383"/>
      <c r="U1410" s="410" t="s">
        <v>17200</v>
      </c>
      <c r="V1410" s="383"/>
      <c r="W1410" s="383"/>
      <c r="X1410" s="383"/>
      <c r="Y1410" s="411">
        <v>38519</v>
      </c>
      <c r="Z1410" s="410">
        <v>0</v>
      </c>
      <c r="AA1410" s="410">
        <v>0</v>
      </c>
      <c r="AB1410" s="383"/>
      <c r="AC1410" s="383"/>
      <c r="AD1410" s="383"/>
      <c r="AE1410" s="383"/>
      <c r="AF1410" s="410" t="s">
        <v>17469</v>
      </c>
      <c r="AG1410" s="410" t="s">
        <v>17432</v>
      </c>
      <c r="AH1410" s="410">
        <v>41.2</v>
      </c>
      <c r="AI1410" s="410">
        <v>63</v>
      </c>
      <c r="AJ1410" s="410">
        <v>104</v>
      </c>
      <c r="AK1410" s="410">
        <v>10.210000000000001</v>
      </c>
      <c r="AL1410" s="412">
        <v>0.39615384615384602</v>
      </c>
      <c r="AM1410" s="127" t="s">
        <v>17433</v>
      </c>
      <c r="AN1410" s="383" t="s">
        <v>17434</v>
      </c>
      <c r="AO1410" s="383"/>
      <c r="AP1410" s="383"/>
      <c r="AQ1410" s="410" t="s">
        <v>17544</v>
      </c>
      <c r="AR1410" s="389"/>
    </row>
    <row r="1411" spans="1:44" ht="15.75" thickBot="1" x14ac:dyDescent="0.3">
      <c r="A1411" s="409" t="s">
        <v>17540</v>
      </c>
      <c r="B1411" s="410">
        <v>4</v>
      </c>
      <c r="C1411" s="383"/>
      <c r="D1411" s="383"/>
      <c r="E1411" s="383"/>
      <c r="F1411" s="383"/>
      <c r="G1411" s="383"/>
      <c r="H1411" s="383"/>
      <c r="I1411" s="383"/>
      <c r="J1411" s="383"/>
      <c r="K1411" s="410" t="s">
        <v>17260</v>
      </c>
      <c r="L1411" s="410" t="s">
        <v>17541</v>
      </c>
      <c r="M1411" s="410" t="s">
        <v>17328</v>
      </c>
      <c r="N1411" s="410" t="s">
        <v>17542</v>
      </c>
      <c r="O1411" s="383"/>
      <c r="P1411" s="383"/>
      <c r="Q1411" s="410" t="s">
        <v>17460</v>
      </c>
      <c r="R1411" s="410" t="s">
        <v>17543</v>
      </c>
      <c r="S1411" s="383"/>
      <c r="T1411" s="383"/>
      <c r="U1411" s="410" t="s">
        <v>17200</v>
      </c>
      <c r="V1411" s="383"/>
      <c r="W1411" s="383"/>
      <c r="X1411" s="383"/>
      <c r="Y1411" s="411">
        <v>38519</v>
      </c>
      <c r="Z1411" s="410">
        <v>0</v>
      </c>
      <c r="AA1411" s="410">
        <v>0</v>
      </c>
      <c r="AB1411" s="383"/>
      <c r="AC1411" s="383"/>
      <c r="AD1411" s="383"/>
      <c r="AE1411" s="383"/>
      <c r="AF1411" s="410" t="s">
        <v>17469</v>
      </c>
      <c r="AG1411" s="410" t="s">
        <v>17432</v>
      </c>
      <c r="AH1411" s="410">
        <v>41.9</v>
      </c>
      <c r="AI1411" s="410">
        <v>64</v>
      </c>
      <c r="AJ1411" s="410">
        <v>106</v>
      </c>
      <c r="AK1411" s="410">
        <v>10.210000000000001</v>
      </c>
      <c r="AL1411" s="412">
        <v>0.395283018867925</v>
      </c>
      <c r="AM1411" s="127" t="s">
        <v>17433</v>
      </c>
      <c r="AN1411" s="383" t="s">
        <v>17434</v>
      </c>
      <c r="AO1411" s="383"/>
      <c r="AP1411" s="383"/>
      <c r="AQ1411" s="410" t="s">
        <v>17544</v>
      </c>
      <c r="AR1411" s="389"/>
    </row>
    <row r="1412" spans="1:44" ht="15.75" thickBot="1" x14ac:dyDescent="0.3">
      <c r="A1412" s="409" t="s">
        <v>17540</v>
      </c>
      <c r="B1412" s="410">
        <v>4</v>
      </c>
      <c r="C1412" s="383"/>
      <c r="D1412" s="383"/>
      <c r="E1412" s="383"/>
      <c r="F1412" s="383"/>
      <c r="G1412" s="383"/>
      <c r="H1412" s="383"/>
      <c r="I1412" s="383"/>
      <c r="J1412" s="383"/>
      <c r="K1412" s="410" t="s">
        <v>17260</v>
      </c>
      <c r="L1412" s="410" t="s">
        <v>17541</v>
      </c>
      <c r="M1412" s="410" t="s">
        <v>17328</v>
      </c>
      <c r="N1412" s="410" t="s">
        <v>17542</v>
      </c>
      <c r="O1412" s="383"/>
      <c r="P1412" s="383"/>
      <c r="Q1412" s="410" t="s">
        <v>17460</v>
      </c>
      <c r="R1412" s="410" t="s">
        <v>17543</v>
      </c>
      <c r="S1412" s="383"/>
      <c r="T1412" s="383"/>
      <c r="U1412" s="410" t="s">
        <v>17200</v>
      </c>
      <c r="V1412" s="383"/>
      <c r="W1412" s="383"/>
      <c r="X1412" s="383"/>
      <c r="Y1412" s="411">
        <v>38519</v>
      </c>
      <c r="Z1412" s="410">
        <v>0</v>
      </c>
      <c r="AA1412" s="410">
        <v>0</v>
      </c>
      <c r="AB1412" s="383"/>
      <c r="AC1412" s="383"/>
      <c r="AD1412" s="383"/>
      <c r="AE1412" s="383"/>
      <c r="AF1412" s="410" t="s">
        <v>17469</v>
      </c>
      <c r="AG1412" s="410" t="s">
        <v>17432</v>
      </c>
      <c r="AH1412" s="410">
        <v>34.1</v>
      </c>
      <c r="AI1412" s="410">
        <v>68</v>
      </c>
      <c r="AJ1412" s="410">
        <v>102</v>
      </c>
      <c r="AK1412" s="410">
        <v>10.220000000000001</v>
      </c>
      <c r="AL1412" s="412">
        <v>0.334313725490196</v>
      </c>
      <c r="AM1412" s="127" t="s">
        <v>17433</v>
      </c>
      <c r="AN1412" s="383" t="s">
        <v>17434</v>
      </c>
      <c r="AO1412" s="383"/>
      <c r="AP1412" s="383"/>
      <c r="AQ1412" s="410" t="s">
        <v>17544</v>
      </c>
      <c r="AR1412" s="389"/>
    </row>
    <row r="1413" spans="1:44" ht="15.75" thickBot="1" x14ac:dyDescent="0.3">
      <c r="A1413" s="409" t="s">
        <v>17540</v>
      </c>
      <c r="B1413" s="410">
        <v>4</v>
      </c>
      <c r="C1413" s="383"/>
      <c r="D1413" s="383"/>
      <c r="E1413" s="383"/>
      <c r="F1413" s="383"/>
      <c r="G1413" s="383"/>
      <c r="H1413" s="383"/>
      <c r="I1413" s="383"/>
      <c r="J1413" s="383"/>
      <c r="K1413" s="410" t="s">
        <v>17260</v>
      </c>
      <c r="L1413" s="410" t="s">
        <v>17541</v>
      </c>
      <c r="M1413" s="410" t="s">
        <v>17328</v>
      </c>
      <c r="N1413" s="410" t="s">
        <v>17542</v>
      </c>
      <c r="O1413" s="383"/>
      <c r="P1413" s="383"/>
      <c r="Q1413" s="410" t="s">
        <v>17460</v>
      </c>
      <c r="R1413" s="410" t="s">
        <v>17543</v>
      </c>
      <c r="S1413" s="383"/>
      <c r="T1413" s="383"/>
      <c r="U1413" s="410" t="s">
        <v>17200</v>
      </c>
      <c r="V1413" s="383"/>
      <c r="W1413" s="383"/>
      <c r="X1413" s="383"/>
      <c r="Y1413" s="411">
        <v>38519</v>
      </c>
      <c r="Z1413" s="410">
        <v>0</v>
      </c>
      <c r="AA1413" s="410">
        <v>0</v>
      </c>
      <c r="AB1413" s="383"/>
      <c r="AC1413" s="383"/>
      <c r="AD1413" s="383"/>
      <c r="AE1413" s="383"/>
      <c r="AF1413" s="410" t="s">
        <v>17469</v>
      </c>
      <c r="AG1413" s="410" t="s">
        <v>17432</v>
      </c>
      <c r="AH1413" s="410">
        <v>32.6</v>
      </c>
      <c r="AI1413" s="410">
        <v>69</v>
      </c>
      <c r="AJ1413" s="410">
        <v>102</v>
      </c>
      <c r="AK1413" s="410">
        <v>10.220000000000001</v>
      </c>
      <c r="AL1413" s="412">
        <v>0.31960784313725499</v>
      </c>
      <c r="AM1413" s="127" t="s">
        <v>17433</v>
      </c>
      <c r="AN1413" s="383" t="s">
        <v>17434</v>
      </c>
      <c r="AO1413" s="383"/>
      <c r="AP1413" s="383"/>
      <c r="AQ1413" s="410" t="s">
        <v>17544</v>
      </c>
      <c r="AR1413" s="389"/>
    </row>
    <row r="1414" spans="1:44" ht="15.75" thickBot="1" x14ac:dyDescent="0.3">
      <c r="A1414" s="409" t="s">
        <v>17540</v>
      </c>
      <c r="B1414" s="410">
        <v>4</v>
      </c>
      <c r="C1414" s="383"/>
      <c r="D1414" s="383"/>
      <c r="E1414" s="383"/>
      <c r="F1414" s="383"/>
      <c r="G1414" s="383"/>
      <c r="H1414" s="383"/>
      <c r="I1414" s="383"/>
      <c r="J1414" s="383"/>
      <c r="K1414" s="410" t="s">
        <v>17260</v>
      </c>
      <c r="L1414" s="410" t="s">
        <v>17541</v>
      </c>
      <c r="M1414" s="410" t="s">
        <v>17328</v>
      </c>
      <c r="N1414" s="410" t="s">
        <v>17542</v>
      </c>
      <c r="O1414" s="383"/>
      <c r="P1414" s="383"/>
      <c r="Q1414" s="410" t="s">
        <v>17460</v>
      </c>
      <c r="R1414" s="410" t="s">
        <v>17543</v>
      </c>
      <c r="S1414" s="383"/>
      <c r="T1414" s="383"/>
      <c r="U1414" s="410" t="s">
        <v>17200</v>
      </c>
      <c r="V1414" s="383"/>
      <c r="W1414" s="383"/>
      <c r="X1414" s="383"/>
      <c r="Y1414" s="411">
        <v>38519</v>
      </c>
      <c r="Z1414" s="410">
        <v>0</v>
      </c>
      <c r="AA1414" s="410">
        <v>0</v>
      </c>
      <c r="AB1414" s="383"/>
      <c r="AC1414" s="383"/>
      <c r="AD1414" s="383"/>
      <c r="AE1414" s="383"/>
      <c r="AF1414" s="410" t="s">
        <v>17469</v>
      </c>
      <c r="AG1414" s="410" t="s">
        <v>17432</v>
      </c>
      <c r="AH1414" s="410">
        <v>35.1</v>
      </c>
      <c r="AI1414" s="410">
        <v>68</v>
      </c>
      <c r="AJ1414" s="410">
        <v>103</v>
      </c>
      <c r="AK1414" s="410">
        <v>10.220000000000001</v>
      </c>
      <c r="AL1414" s="412">
        <v>0.340776699029126</v>
      </c>
      <c r="AM1414" s="127" t="s">
        <v>17433</v>
      </c>
      <c r="AN1414" s="383" t="s">
        <v>17434</v>
      </c>
      <c r="AO1414" s="383"/>
      <c r="AP1414" s="383"/>
      <c r="AQ1414" s="410" t="s">
        <v>17544</v>
      </c>
      <c r="AR1414" s="389"/>
    </row>
    <row r="1415" spans="1:44" ht="15.75" thickBot="1" x14ac:dyDescent="0.3">
      <c r="A1415" s="409" t="s">
        <v>17540</v>
      </c>
      <c r="B1415" s="410">
        <v>4</v>
      </c>
      <c r="C1415" s="383"/>
      <c r="D1415" s="383"/>
      <c r="E1415" s="383"/>
      <c r="F1415" s="383"/>
      <c r="G1415" s="383"/>
      <c r="H1415" s="383"/>
      <c r="I1415" s="383"/>
      <c r="J1415" s="383"/>
      <c r="K1415" s="410" t="s">
        <v>17260</v>
      </c>
      <c r="L1415" s="410" t="s">
        <v>17541</v>
      </c>
      <c r="M1415" s="410" t="s">
        <v>17328</v>
      </c>
      <c r="N1415" s="410" t="s">
        <v>17542</v>
      </c>
      <c r="O1415" s="383"/>
      <c r="P1415" s="383"/>
      <c r="Q1415" s="410" t="s">
        <v>17460</v>
      </c>
      <c r="R1415" s="410" t="s">
        <v>17543</v>
      </c>
      <c r="S1415" s="383"/>
      <c r="T1415" s="383"/>
      <c r="U1415" s="410" t="s">
        <v>17200</v>
      </c>
      <c r="V1415" s="383"/>
      <c r="W1415" s="383"/>
      <c r="X1415" s="383"/>
      <c r="Y1415" s="411">
        <v>38519</v>
      </c>
      <c r="Z1415" s="410">
        <v>0</v>
      </c>
      <c r="AA1415" s="410">
        <v>0</v>
      </c>
      <c r="AB1415" s="383"/>
      <c r="AC1415" s="383"/>
      <c r="AD1415" s="383"/>
      <c r="AE1415" s="383"/>
      <c r="AF1415" s="410" t="s">
        <v>17469</v>
      </c>
      <c r="AG1415" s="410" t="s">
        <v>17432</v>
      </c>
      <c r="AH1415" s="410">
        <v>40.4</v>
      </c>
      <c r="AI1415" s="410">
        <v>63</v>
      </c>
      <c r="AJ1415" s="410">
        <v>104</v>
      </c>
      <c r="AK1415" s="410">
        <v>10.220000000000001</v>
      </c>
      <c r="AL1415" s="412">
        <v>0.38846153846153803</v>
      </c>
      <c r="AM1415" s="127" t="s">
        <v>17433</v>
      </c>
      <c r="AN1415" s="383" t="s">
        <v>17434</v>
      </c>
      <c r="AO1415" s="383"/>
      <c r="AP1415" s="383"/>
      <c r="AQ1415" s="410" t="s">
        <v>17544</v>
      </c>
      <c r="AR1415" s="389"/>
    </row>
    <row r="1416" spans="1:44" ht="15.75" thickBot="1" x14ac:dyDescent="0.3">
      <c r="A1416" s="409" t="s">
        <v>17540</v>
      </c>
      <c r="B1416" s="410">
        <v>4</v>
      </c>
      <c r="C1416" s="383"/>
      <c r="D1416" s="383"/>
      <c r="E1416" s="383"/>
      <c r="F1416" s="383"/>
      <c r="G1416" s="383"/>
      <c r="H1416" s="383"/>
      <c r="I1416" s="383"/>
      <c r="J1416" s="383"/>
      <c r="K1416" s="410" t="s">
        <v>17260</v>
      </c>
      <c r="L1416" s="410" t="s">
        <v>17541</v>
      </c>
      <c r="M1416" s="410" t="s">
        <v>17328</v>
      </c>
      <c r="N1416" s="410" t="s">
        <v>17542</v>
      </c>
      <c r="O1416" s="383"/>
      <c r="P1416" s="383"/>
      <c r="Q1416" s="410" t="s">
        <v>17460</v>
      </c>
      <c r="R1416" s="410" t="s">
        <v>17543</v>
      </c>
      <c r="S1416" s="383"/>
      <c r="T1416" s="383"/>
      <c r="U1416" s="410" t="s">
        <v>17200</v>
      </c>
      <c r="V1416" s="383"/>
      <c r="W1416" s="383"/>
      <c r="X1416" s="383"/>
      <c r="Y1416" s="411">
        <v>38519</v>
      </c>
      <c r="Z1416" s="410">
        <v>0</v>
      </c>
      <c r="AA1416" s="410">
        <v>0</v>
      </c>
      <c r="AB1416" s="383"/>
      <c r="AC1416" s="383"/>
      <c r="AD1416" s="383"/>
      <c r="AE1416" s="383"/>
      <c r="AF1416" s="410" t="s">
        <v>17469</v>
      </c>
      <c r="AG1416" s="410" t="s">
        <v>17432</v>
      </c>
      <c r="AH1416" s="410">
        <v>40.9</v>
      </c>
      <c r="AI1416" s="410">
        <v>63</v>
      </c>
      <c r="AJ1416" s="410">
        <v>104</v>
      </c>
      <c r="AK1416" s="410">
        <v>10.220000000000001</v>
      </c>
      <c r="AL1416" s="412">
        <v>0.39326923076923098</v>
      </c>
      <c r="AM1416" s="127" t="s">
        <v>17433</v>
      </c>
      <c r="AN1416" s="383" t="s">
        <v>17434</v>
      </c>
      <c r="AO1416" s="383"/>
      <c r="AP1416" s="383"/>
      <c r="AQ1416" s="410" t="s">
        <v>17544</v>
      </c>
      <c r="AR1416" s="389"/>
    </row>
    <row r="1417" spans="1:44" ht="15.75" thickBot="1" x14ac:dyDescent="0.3">
      <c r="A1417" s="409" t="s">
        <v>17540</v>
      </c>
      <c r="B1417" s="410">
        <v>4</v>
      </c>
      <c r="C1417" s="383"/>
      <c r="D1417" s="383"/>
      <c r="E1417" s="383"/>
      <c r="F1417" s="383"/>
      <c r="G1417" s="383"/>
      <c r="H1417" s="383"/>
      <c r="I1417" s="383"/>
      <c r="J1417" s="383"/>
      <c r="K1417" s="410" t="s">
        <v>17260</v>
      </c>
      <c r="L1417" s="410" t="s">
        <v>17541</v>
      </c>
      <c r="M1417" s="410" t="s">
        <v>17328</v>
      </c>
      <c r="N1417" s="410" t="s">
        <v>17542</v>
      </c>
      <c r="O1417" s="383"/>
      <c r="P1417" s="383"/>
      <c r="Q1417" s="410" t="s">
        <v>17460</v>
      </c>
      <c r="R1417" s="410" t="s">
        <v>17543</v>
      </c>
      <c r="S1417" s="383"/>
      <c r="T1417" s="383"/>
      <c r="U1417" s="410" t="s">
        <v>17200</v>
      </c>
      <c r="V1417" s="383"/>
      <c r="W1417" s="383"/>
      <c r="X1417" s="383"/>
      <c r="Y1417" s="411">
        <v>38519</v>
      </c>
      <c r="Z1417" s="410">
        <v>0</v>
      </c>
      <c r="AA1417" s="410">
        <v>0</v>
      </c>
      <c r="AB1417" s="383"/>
      <c r="AC1417" s="383"/>
      <c r="AD1417" s="383"/>
      <c r="AE1417" s="383"/>
      <c r="AF1417" s="410" t="s">
        <v>17469</v>
      </c>
      <c r="AG1417" s="410" t="s">
        <v>17432</v>
      </c>
      <c r="AH1417" s="410">
        <v>40.9</v>
      </c>
      <c r="AI1417" s="410">
        <v>64</v>
      </c>
      <c r="AJ1417" s="410">
        <v>105</v>
      </c>
      <c r="AK1417" s="410">
        <v>10.220000000000001</v>
      </c>
      <c r="AL1417" s="412">
        <v>0.38952380952380899</v>
      </c>
      <c r="AM1417" s="127" t="s">
        <v>17433</v>
      </c>
      <c r="AN1417" s="383" t="s">
        <v>17434</v>
      </c>
      <c r="AO1417" s="383"/>
      <c r="AP1417" s="383"/>
      <c r="AQ1417" s="410" t="s">
        <v>17544</v>
      </c>
      <c r="AR1417" s="389"/>
    </row>
    <row r="1418" spans="1:44" ht="15.75" thickBot="1" x14ac:dyDescent="0.3">
      <c r="A1418" s="409" t="s">
        <v>17540</v>
      </c>
      <c r="B1418" s="410">
        <v>4</v>
      </c>
      <c r="C1418" s="383"/>
      <c r="D1418" s="383"/>
      <c r="E1418" s="383"/>
      <c r="F1418" s="383"/>
      <c r="G1418" s="383"/>
      <c r="H1418" s="383"/>
      <c r="I1418" s="383"/>
      <c r="J1418" s="383"/>
      <c r="K1418" s="410" t="s">
        <v>17260</v>
      </c>
      <c r="L1418" s="410" t="s">
        <v>17541</v>
      </c>
      <c r="M1418" s="410" t="s">
        <v>17328</v>
      </c>
      <c r="N1418" s="410" t="s">
        <v>17542</v>
      </c>
      <c r="O1418" s="383"/>
      <c r="P1418" s="383"/>
      <c r="Q1418" s="410" t="s">
        <v>17460</v>
      </c>
      <c r="R1418" s="410" t="s">
        <v>17543</v>
      </c>
      <c r="S1418" s="383"/>
      <c r="T1418" s="383"/>
      <c r="U1418" s="410" t="s">
        <v>17200</v>
      </c>
      <c r="V1418" s="383"/>
      <c r="W1418" s="383"/>
      <c r="X1418" s="383"/>
      <c r="Y1418" s="411">
        <v>38519</v>
      </c>
      <c r="Z1418" s="410">
        <v>0</v>
      </c>
      <c r="AA1418" s="410">
        <v>0</v>
      </c>
      <c r="AB1418" s="383"/>
      <c r="AC1418" s="383"/>
      <c r="AD1418" s="383"/>
      <c r="AE1418" s="383"/>
      <c r="AF1418" s="410" t="s">
        <v>17469</v>
      </c>
      <c r="AG1418" s="410" t="s">
        <v>17432</v>
      </c>
      <c r="AH1418" s="410">
        <v>34.799999999999997</v>
      </c>
      <c r="AI1418" s="410">
        <v>67</v>
      </c>
      <c r="AJ1418" s="410">
        <v>101</v>
      </c>
      <c r="AK1418" s="410">
        <v>10.23</v>
      </c>
      <c r="AL1418" s="412">
        <v>0.34455445544554503</v>
      </c>
      <c r="AM1418" s="127" t="s">
        <v>17433</v>
      </c>
      <c r="AN1418" s="383" t="s">
        <v>17434</v>
      </c>
      <c r="AO1418" s="383"/>
      <c r="AP1418" s="383"/>
      <c r="AQ1418" s="410" t="s">
        <v>17544</v>
      </c>
      <c r="AR1418" s="389"/>
    </row>
    <row r="1419" spans="1:44" ht="15.75" thickBot="1" x14ac:dyDescent="0.3">
      <c r="A1419" s="409" t="s">
        <v>17540</v>
      </c>
      <c r="B1419" s="410">
        <v>4</v>
      </c>
      <c r="C1419" s="383"/>
      <c r="D1419" s="383"/>
      <c r="E1419" s="383"/>
      <c r="F1419" s="383"/>
      <c r="G1419" s="383"/>
      <c r="H1419" s="383"/>
      <c r="I1419" s="383"/>
      <c r="J1419" s="383"/>
      <c r="K1419" s="410" t="s">
        <v>17260</v>
      </c>
      <c r="L1419" s="410" t="s">
        <v>17541</v>
      </c>
      <c r="M1419" s="410" t="s">
        <v>17328</v>
      </c>
      <c r="N1419" s="410" t="s">
        <v>17542</v>
      </c>
      <c r="O1419" s="383"/>
      <c r="P1419" s="383"/>
      <c r="Q1419" s="410" t="s">
        <v>17460</v>
      </c>
      <c r="R1419" s="410" t="s">
        <v>17543</v>
      </c>
      <c r="S1419" s="383"/>
      <c r="T1419" s="383"/>
      <c r="U1419" s="410" t="s">
        <v>17200</v>
      </c>
      <c r="V1419" s="383"/>
      <c r="W1419" s="383"/>
      <c r="X1419" s="383"/>
      <c r="Y1419" s="411">
        <v>38519</v>
      </c>
      <c r="Z1419" s="410">
        <v>0</v>
      </c>
      <c r="AA1419" s="410">
        <v>0</v>
      </c>
      <c r="AB1419" s="383"/>
      <c r="AC1419" s="383"/>
      <c r="AD1419" s="383"/>
      <c r="AE1419" s="383"/>
      <c r="AF1419" s="410" t="s">
        <v>17469</v>
      </c>
      <c r="AG1419" s="410" t="s">
        <v>17432</v>
      </c>
      <c r="AH1419" s="410">
        <v>33.4</v>
      </c>
      <c r="AI1419" s="410">
        <v>68</v>
      </c>
      <c r="AJ1419" s="410">
        <v>101</v>
      </c>
      <c r="AK1419" s="410">
        <v>10.23</v>
      </c>
      <c r="AL1419" s="412">
        <v>0.33069306930693099</v>
      </c>
      <c r="AM1419" s="127" t="s">
        <v>17433</v>
      </c>
      <c r="AN1419" s="383" t="s">
        <v>17434</v>
      </c>
      <c r="AO1419" s="383"/>
      <c r="AP1419" s="383"/>
      <c r="AQ1419" s="410" t="s">
        <v>17544</v>
      </c>
      <c r="AR1419" s="389"/>
    </row>
    <row r="1420" spans="1:44" ht="15.75" thickBot="1" x14ac:dyDescent="0.3">
      <c r="A1420" s="409" t="s">
        <v>17540</v>
      </c>
      <c r="B1420" s="410">
        <v>4</v>
      </c>
      <c r="C1420" s="383"/>
      <c r="D1420" s="383"/>
      <c r="E1420" s="383"/>
      <c r="F1420" s="383"/>
      <c r="G1420" s="383"/>
      <c r="H1420" s="383"/>
      <c r="I1420" s="383"/>
      <c r="J1420" s="383"/>
      <c r="K1420" s="410" t="s">
        <v>17260</v>
      </c>
      <c r="L1420" s="410" t="s">
        <v>17541</v>
      </c>
      <c r="M1420" s="410" t="s">
        <v>17328</v>
      </c>
      <c r="N1420" s="410" t="s">
        <v>17542</v>
      </c>
      <c r="O1420" s="383"/>
      <c r="P1420" s="383"/>
      <c r="Q1420" s="410" t="s">
        <v>17460</v>
      </c>
      <c r="R1420" s="410" t="s">
        <v>17543</v>
      </c>
      <c r="S1420" s="383"/>
      <c r="T1420" s="383"/>
      <c r="U1420" s="410" t="s">
        <v>17200</v>
      </c>
      <c r="V1420" s="383"/>
      <c r="W1420" s="383"/>
      <c r="X1420" s="383"/>
      <c r="Y1420" s="411">
        <v>38519</v>
      </c>
      <c r="Z1420" s="410">
        <v>0</v>
      </c>
      <c r="AA1420" s="410">
        <v>0</v>
      </c>
      <c r="AB1420" s="383"/>
      <c r="AC1420" s="383"/>
      <c r="AD1420" s="383"/>
      <c r="AE1420" s="383"/>
      <c r="AF1420" s="410" t="s">
        <v>17469</v>
      </c>
      <c r="AG1420" s="410" t="s">
        <v>17432</v>
      </c>
      <c r="AH1420" s="410">
        <v>32.4</v>
      </c>
      <c r="AI1420" s="410">
        <v>69</v>
      </c>
      <c r="AJ1420" s="410">
        <v>101</v>
      </c>
      <c r="AK1420" s="410">
        <v>10.23</v>
      </c>
      <c r="AL1420" s="412">
        <v>0.32079207920792102</v>
      </c>
      <c r="AM1420" s="127" t="s">
        <v>17433</v>
      </c>
      <c r="AN1420" s="383" t="s">
        <v>17434</v>
      </c>
      <c r="AO1420" s="383"/>
      <c r="AP1420" s="383"/>
      <c r="AQ1420" s="410" t="s">
        <v>17544</v>
      </c>
      <c r="AR1420" s="389"/>
    </row>
    <row r="1421" spans="1:44" ht="15.75" thickBot="1" x14ac:dyDescent="0.3">
      <c r="A1421" s="409" t="s">
        <v>17540</v>
      </c>
      <c r="B1421" s="410">
        <v>4</v>
      </c>
      <c r="C1421" s="383"/>
      <c r="D1421" s="383"/>
      <c r="E1421" s="383"/>
      <c r="F1421" s="383"/>
      <c r="G1421" s="383"/>
      <c r="H1421" s="383"/>
      <c r="I1421" s="383"/>
      <c r="J1421" s="383"/>
      <c r="K1421" s="410" t="s">
        <v>17260</v>
      </c>
      <c r="L1421" s="410" t="s">
        <v>17541</v>
      </c>
      <c r="M1421" s="410" t="s">
        <v>17328</v>
      </c>
      <c r="N1421" s="410" t="s">
        <v>17542</v>
      </c>
      <c r="O1421" s="383"/>
      <c r="P1421" s="383"/>
      <c r="Q1421" s="410" t="s">
        <v>17460</v>
      </c>
      <c r="R1421" s="410" t="s">
        <v>17543</v>
      </c>
      <c r="S1421" s="383"/>
      <c r="T1421" s="383"/>
      <c r="U1421" s="410" t="s">
        <v>17200</v>
      </c>
      <c r="V1421" s="383"/>
      <c r="W1421" s="383"/>
      <c r="X1421" s="383"/>
      <c r="Y1421" s="411">
        <v>38519</v>
      </c>
      <c r="Z1421" s="410">
        <v>0</v>
      </c>
      <c r="AA1421" s="410">
        <v>0</v>
      </c>
      <c r="AB1421" s="383"/>
      <c r="AC1421" s="383"/>
      <c r="AD1421" s="383"/>
      <c r="AE1421" s="383"/>
      <c r="AF1421" s="410" t="s">
        <v>17469</v>
      </c>
      <c r="AG1421" s="410" t="s">
        <v>17432</v>
      </c>
      <c r="AH1421" s="410">
        <v>35.299999999999997</v>
      </c>
      <c r="AI1421" s="410">
        <v>67</v>
      </c>
      <c r="AJ1421" s="410">
        <v>102</v>
      </c>
      <c r="AK1421" s="410">
        <v>10.23</v>
      </c>
      <c r="AL1421" s="412">
        <v>0.34607843137254901</v>
      </c>
      <c r="AM1421" s="127" t="s">
        <v>17433</v>
      </c>
      <c r="AN1421" s="383" t="s">
        <v>17434</v>
      </c>
      <c r="AO1421" s="383"/>
      <c r="AP1421" s="383"/>
      <c r="AQ1421" s="410" t="s">
        <v>17544</v>
      </c>
      <c r="AR1421" s="389"/>
    </row>
    <row r="1422" spans="1:44" ht="15.75" thickBot="1" x14ac:dyDescent="0.3">
      <c r="A1422" s="409" t="s">
        <v>17540</v>
      </c>
      <c r="B1422" s="410">
        <v>4</v>
      </c>
      <c r="C1422" s="383"/>
      <c r="D1422" s="383"/>
      <c r="E1422" s="383"/>
      <c r="F1422" s="383"/>
      <c r="G1422" s="383"/>
      <c r="H1422" s="383"/>
      <c r="I1422" s="383"/>
      <c r="J1422" s="383"/>
      <c r="K1422" s="410" t="s">
        <v>17260</v>
      </c>
      <c r="L1422" s="410" t="s">
        <v>17541</v>
      </c>
      <c r="M1422" s="410" t="s">
        <v>17328</v>
      </c>
      <c r="N1422" s="410" t="s">
        <v>17542</v>
      </c>
      <c r="O1422" s="383"/>
      <c r="P1422" s="383"/>
      <c r="Q1422" s="410" t="s">
        <v>17460</v>
      </c>
      <c r="R1422" s="410" t="s">
        <v>17543</v>
      </c>
      <c r="S1422" s="383"/>
      <c r="T1422" s="383"/>
      <c r="U1422" s="410" t="s">
        <v>17200</v>
      </c>
      <c r="V1422" s="383"/>
      <c r="W1422" s="383"/>
      <c r="X1422" s="383"/>
      <c r="Y1422" s="411">
        <v>38519</v>
      </c>
      <c r="Z1422" s="410">
        <v>0</v>
      </c>
      <c r="AA1422" s="410">
        <v>0</v>
      </c>
      <c r="AB1422" s="383"/>
      <c r="AC1422" s="383"/>
      <c r="AD1422" s="383"/>
      <c r="AE1422" s="383"/>
      <c r="AF1422" s="410" t="s">
        <v>17469</v>
      </c>
      <c r="AG1422" s="410" t="s">
        <v>17432</v>
      </c>
      <c r="AH1422" s="410">
        <v>35.799999999999997</v>
      </c>
      <c r="AI1422" s="410">
        <v>67</v>
      </c>
      <c r="AJ1422" s="410">
        <v>102</v>
      </c>
      <c r="AK1422" s="410">
        <v>10.23</v>
      </c>
      <c r="AL1422" s="412">
        <v>0.350980392156863</v>
      </c>
      <c r="AM1422" s="127" t="s">
        <v>17433</v>
      </c>
      <c r="AN1422" s="383" t="s">
        <v>17434</v>
      </c>
      <c r="AO1422" s="383"/>
      <c r="AP1422" s="383"/>
      <c r="AQ1422" s="410" t="s">
        <v>17544</v>
      </c>
      <c r="AR1422" s="389"/>
    </row>
    <row r="1423" spans="1:44" ht="15.75" thickBot="1" x14ac:dyDescent="0.3">
      <c r="A1423" s="409" t="s">
        <v>17540</v>
      </c>
      <c r="B1423" s="410">
        <v>4</v>
      </c>
      <c r="C1423" s="383"/>
      <c r="D1423" s="383"/>
      <c r="E1423" s="383"/>
      <c r="F1423" s="383"/>
      <c r="G1423" s="383"/>
      <c r="H1423" s="383"/>
      <c r="I1423" s="383"/>
      <c r="J1423" s="383"/>
      <c r="K1423" s="410" t="s">
        <v>17260</v>
      </c>
      <c r="L1423" s="410" t="s">
        <v>17541</v>
      </c>
      <c r="M1423" s="410" t="s">
        <v>17328</v>
      </c>
      <c r="N1423" s="410" t="s">
        <v>17542</v>
      </c>
      <c r="O1423" s="383"/>
      <c r="P1423" s="383"/>
      <c r="Q1423" s="410" t="s">
        <v>17460</v>
      </c>
      <c r="R1423" s="410" t="s">
        <v>17543</v>
      </c>
      <c r="S1423" s="383"/>
      <c r="T1423" s="383"/>
      <c r="U1423" s="410" t="s">
        <v>17200</v>
      </c>
      <c r="V1423" s="383"/>
      <c r="W1423" s="383"/>
      <c r="X1423" s="383"/>
      <c r="Y1423" s="411">
        <v>38519</v>
      </c>
      <c r="Z1423" s="410">
        <v>0</v>
      </c>
      <c r="AA1423" s="410">
        <v>0</v>
      </c>
      <c r="AB1423" s="383"/>
      <c r="AC1423" s="383"/>
      <c r="AD1423" s="383"/>
      <c r="AE1423" s="383"/>
      <c r="AF1423" s="410" t="s">
        <v>17469</v>
      </c>
      <c r="AG1423" s="410" t="s">
        <v>17432</v>
      </c>
      <c r="AH1423" s="410">
        <v>33.1</v>
      </c>
      <c r="AI1423" s="410">
        <v>69</v>
      </c>
      <c r="AJ1423" s="410">
        <v>102</v>
      </c>
      <c r="AK1423" s="410">
        <v>10.23</v>
      </c>
      <c r="AL1423" s="412">
        <v>0.32450980392156897</v>
      </c>
      <c r="AM1423" s="127" t="s">
        <v>17433</v>
      </c>
      <c r="AN1423" s="383" t="s">
        <v>17434</v>
      </c>
      <c r="AO1423" s="383"/>
      <c r="AP1423" s="383"/>
      <c r="AQ1423" s="410" t="s">
        <v>17544</v>
      </c>
      <c r="AR1423" s="389"/>
    </row>
    <row r="1424" spans="1:44" ht="15.75" thickBot="1" x14ac:dyDescent="0.3">
      <c r="A1424" s="409" t="s">
        <v>17540</v>
      </c>
      <c r="B1424" s="410">
        <v>4</v>
      </c>
      <c r="C1424" s="383"/>
      <c r="D1424" s="383"/>
      <c r="E1424" s="383"/>
      <c r="F1424" s="383"/>
      <c r="G1424" s="383"/>
      <c r="H1424" s="383"/>
      <c r="I1424" s="383"/>
      <c r="J1424" s="383"/>
      <c r="K1424" s="410" t="s">
        <v>17260</v>
      </c>
      <c r="L1424" s="410" t="s">
        <v>17541</v>
      </c>
      <c r="M1424" s="410" t="s">
        <v>17328</v>
      </c>
      <c r="N1424" s="410" t="s">
        <v>17542</v>
      </c>
      <c r="O1424" s="383"/>
      <c r="P1424" s="383"/>
      <c r="Q1424" s="410" t="s">
        <v>17460</v>
      </c>
      <c r="R1424" s="410" t="s">
        <v>17543</v>
      </c>
      <c r="S1424" s="383"/>
      <c r="T1424" s="383"/>
      <c r="U1424" s="410" t="s">
        <v>17200</v>
      </c>
      <c r="V1424" s="383"/>
      <c r="W1424" s="383"/>
      <c r="X1424" s="383"/>
      <c r="Y1424" s="411">
        <v>38519</v>
      </c>
      <c r="Z1424" s="410">
        <v>0</v>
      </c>
      <c r="AA1424" s="410">
        <v>0</v>
      </c>
      <c r="AB1424" s="383"/>
      <c r="AC1424" s="383"/>
      <c r="AD1424" s="383"/>
      <c r="AE1424" s="383"/>
      <c r="AF1424" s="410" t="s">
        <v>17469</v>
      </c>
      <c r="AG1424" s="410" t="s">
        <v>17432</v>
      </c>
      <c r="AH1424" s="410">
        <v>40.700000000000003</v>
      </c>
      <c r="AI1424" s="410">
        <v>62</v>
      </c>
      <c r="AJ1424" s="410">
        <v>103</v>
      </c>
      <c r="AK1424" s="410">
        <v>10.23</v>
      </c>
      <c r="AL1424" s="412">
        <v>0.39514563106796102</v>
      </c>
      <c r="AM1424" s="127" t="s">
        <v>17433</v>
      </c>
      <c r="AN1424" s="383" t="s">
        <v>17434</v>
      </c>
      <c r="AO1424" s="383"/>
      <c r="AP1424" s="383"/>
      <c r="AQ1424" s="410" t="s">
        <v>17544</v>
      </c>
      <c r="AR1424" s="389"/>
    </row>
    <row r="1425" spans="1:44" ht="15.75" thickBot="1" x14ac:dyDescent="0.3">
      <c r="A1425" s="409" t="s">
        <v>17540</v>
      </c>
      <c r="B1425" s="410">
        <v>4</v>
      </c>
      <c r="C1425" s="383"/>
      <c r="D1425" s="383"/>
      <c r="E1425" s="383"/>
      <c r="F1425" s="383"/>
      <c r="G1425" s="383"/>
      <c r="H1425" s="383"/>
      <c r="I1425" s="383"/>
      <c r="J1425" s="383"/>
      <c r="K1425" s="410" t="s">
        <v>17260</v>
      </c>
      <c r="L1425" s="410" t="s">
        <v>17541</v>
      </c>
      <c r="M1425" s="410" t="s">
        <v>17328</v>
      </c>
      <c r="N1425" s="410" t="s">
        <v>17542</v>
      </c>
      <c r="O1425" s="383"/>
      <c r="P1425" s="383"/>
      <c r="Q1425" s="410" t="s">
        <v>17460</v>
      </c>
      <c r="R1425" s="410" t="s">
        <v>17543</v>
      </c>
      <c r="S1425" s="383"/>
      <c r="T1425" s="383"/>
      <c r="U1425" s="410" t="s">
        <v>17200</v>
      </c>
      <c r="V1425" s="383"/>
      <c r="W1425" s="383"/>
      <c r="X1425" s="383"/>
      <c r="Y1425" s="411">
        <v>38519</v>
      </c>
      <c r="Z1425" s="410">
        <v>0</v>
      </c>
      <c r="AA1425" s="410">
        <v>0</v>
      </c>
      <c r="AB1425" s="383"/>
      <c r="AC1425" s="383"/>
      <c r="AD1425" s="383"/>
      <c r="AE1425" s="383"/>
      <c r="AF1425" s="410" t="s">
        <v>17469</v>
      </c>
      <c r="AG1425" s="410" t="s">
        <v>17432</v>
      </c>
      <c r="AH1425" s="410">
        <v>40.200000000000003</v>
      </c>
      <c r="AI1425" s="410">
        <v>63</v>
      </c>
      <c r="AJ1425" s="410">
        <v>103</v>
      </c>
      <c r="AK1425" s="410">
        <v>10.23</v>
      </c>
      <c r="AL1425" s="412">
        <v>0.39029126213592202</v>
      </c>
      <c r="AM1425" s="127" t="s">
        <v>17433</v>
      </c>
      <c r="AN1425" s="383" t="s">
        <v>17434</v>
      </c>
      <c r="AO1425" s="383"/>
      <c r="AP1425" s="383"/>
      <c r="AQ1425" s="410" t="s">
        <v>17544</v>
      </c>
      <c r="AR1425" s="389"/>
    </row>
    <row r="1426" spans="1:44" ht="15.75" thickBot="1" x14ac:dyDescent="0.3">
      <c r="A1426" s="409" t="s">
        <v>17540</v>
      </c>
      <c r="B1426" s="410">
        <v>4</v>
      </c>
      <c r="C1426" s="383"/>
      <c r="D1426" s="383"/>
      <c r="E1426" s="383"/>
      <c r="F1426" s="383"/>
      <c r="G1426" s="383"/>
      <c r="H1426" s="383"/>
      <c r="I1426" s="383"/>
      <c r="J1426" s="383"/>
      <c r="K1426" s="410" t="s">
        <v>17260</v>
      </c>
      <c r="L1426" s="410" t="s">
        <v>17541</v>
      </c>
      <c r="M1426" s="410" t="s">
        <v>17328</v>
      </c>
      <c r="N1426" s="410" t="s">
        <v>17542</v>
      </c>
      <c r="O1426" s="383"/>
      <c r="P1426" s="383"/>
      <c r="Q1426" s="410" t="s">
        <v>17460</v>
      </c>
      <c r="R1426" s="410" t="s">
        <v>17543</v>
      </c>
      <c r="S1426" s="383"/>
      <c r="T1426" s="383"/>
      <c r="U1426" s="410" t="s">
        <v>17200</v>
      </c>
      <c r="V1426" s="383"/>
      <c r="W1426" s="383"/>
      <c r="X1426" s="383"/>
      <c r="Y1426" s="411">
        <v>38519</v>
      </c>
      <c r="Z1426" s="410">
        <v>0</v>
      </c>
      <c r="AA1426" s="410">
        <v>0</v>
      </c>
      <c r="AB1426" s="383"/>
      <c r="AC1426" s="383"/>
      <c r="AD1426" s="383"/>
      <c r="AE1426" s="383"/>
      <c r="AF1426" s="410" t="s">
        <v>17469</v>
      </c>
      <c r="AG1426" s="410" t="s">
        <v>17432</v>
      </c>
      <c r="AH1426" s="410">
        <v>35.299999999999997</v>
      </c>
      <c r="AI1426" s="410">
        <v>68</v>
      </c>
      <c r="AJ1426" s="410">
        <v>103</v>
      </c>
      <c r="AK1426" s="410">
        <v>10.23</v>
      </c>
      <c r="AL1426" s="412">
        <v>0.34271844660194201</v>
      </c>
      <c r="AM1426" s="127" t="s">
        <v>17433</v>
      </c>
      <c r="AN1426" s="383" t="s">
        <v>17434</v>
      </c>
      <c r="AO1426" s="383"/>
      <c r="AP1426" s="383"/>
      <c r="AQ1426" s="410" t="s">
        <v>17544</v>
      </c>
      <c r="AR1426" s="389"/>
    </row>
    <row r="1427" spans="1:44" ht="15.75" thickBot="1" x14ac:dyDescent="0.3">
      <c r="A1427" s="409" t="s">
        <v>17540</v>
      </c>
      <c r="B1427" s="410">
        <v>4</v>
      </c>
      <c r="C1427" s="383"/>
      <c r="D1427" s="383"/>
      <c r="E1427" s="383"/>
      <c r="F1427" s="383"/>
      <c r="G1427" s="383"/>
      <c r="H1427" s="383"/>
      <c r="I1427" s="383"/>
      <c r="J1427" s="383"/>
      <c r="K1427" s="410" t="s">
        <v>17260</v>
      </c>
      <c r="L1427" s="410" t="s">
        <v>17541</v>
      </c>
      <c r="M1427" s="410" t="s">
        <v>17328</v>
      </c>
      <c r="N1427" s="410" t="s">
        <v>17542</v>
      </c>
      <c r="O1427" s="383"/>
      <c r="P1427" s="383"/>
      <c r="Q1427" s="410" t="s">
        <v>17460</v>
      </c>
      <c r="R1427" s="410" t="s">
        <v>17543</v>
      </c>
      <c r="S1427" s="383"/>
      <c r="T1427" s="383"/>
      <c r="U1427" s="410" t="s">
        <v>17200</v>
      </c>
      <c r="V1427" s="383"/>
      <c r="W1427" s="383"/>
      <c r="X1427" s="383"/>
      <c r="Y1427" s="411">
        <v>38519</v>
      </c>
      <c r="Z1427" s="410">
        <v>0</v>
      </c>
      <c r="AA1427" s="410">
        <v>0</v>
      </c>
      <c r="AB1427" s="383"/>
      <c r="AC1427" s="383"/>
      <c r="AD1427" s="383"/>
      <c r="AE1427" s="383"/>
      <c r="AF1427" s="410" t="s">
        <v>17469</v>
      </c>
      <c r="AG1427" s="410" t="s">
        <v>17432</v>
      </c>
      <c r="AH1427" s="410">
        <v>40.4</v>
      </c>
      <c r="AI1427" s="410">
        <v>63</v>
      </c>
      <c r="AJ1427" s="410">
        <v>104</v>
      </c>
      <c r="AK1427" s="410">
        <v>10.23</v>
      </c>
      <c r="AL1427" s="412">
        <v>0.38846153846153803</v>
      </c>
      <c r="AM1427" s="127" t="s">
        <v>17433</v>
      </c>
      <c r="AN1427" s="383" t="s">
        <v>17434</v>
      </c>
      <c r="AO1427" s="383"/>
      <c r="AP1427" s="383"/>
      <c r="AQ1427" s="410" t="s">
        <v>17544</v>
      </c>
      <c r="AR1427" s="389"/>
    </row>
    <row r="1428" spans="1:44" ht="15.75" thickBot="1" x14ac:dyDescent="0.3">
      <c r="A1428" s="409" t="s">
        <v>17540</v>
      </c>
      <c r="B1428" s="410">
        <v>4</v>
      </c>
      <c r="C1428" s="383"/>
      <c r="D1428" s="383"/>
      <c r="E1428" s="383"/>
      <c r="F1428" s="383"/>
      <c r="G1428" s="383"/>
      <c r="H1428" s="383"/>
      <c r="I1428" s="383"/>
      <c r="J1428" s="383"/>
      <c r="K1428" s="410" t="s">
        <v>17260</v>
      </c>
      <c r="L1428" s="410" t="s">
        <v>17541</v>
      </c>
      <c r="M1428" s="410" t="s">
        <v>17328</v>
      </c>
      <c r="N1428" s="410" t="s">
        <v>17542</v>
      </c>
      <c r="O1428" s="383"/>
      <c r="P1428" s="383"/>
      <c r="Q1428" s="410" t="s">
        <v>17460</v>
      </c>
      <c r="R1428" s="410" t="s">
        <v>17543</v>
      </c>
      <c r="S1428" s="383"/>
      <c r="T1428" s="383"/>
      <c r="U1428" s="410" t="s">
        <v>17200</v>
      </c>
      <c r="V1428" s="383"/>
      <c r="W1428" s="383"/>
      <c r="X1428" s="383"/>
      <c r="Y1428" s="411">
        <v>38519</v>
      </c>
      <c r="Z1428" s="410">
        <v>0</v>
      </c>
      <c r="AA1428" s="410">
        <v>0</v>
      </c>
      <c r="AB1428" s="383"/>
      <c r="AC1428" s="383"/>
      <c r="AD1428" s="383"/>
      <c r="AE1428" s="383"/>
      <c r="AF1428" s="410" t="s">
        <v>17469</v>
      </c>
      <c r="AG1428" s="410" t="s">
        <v>17432</v>
      </c>
      <c r="AH1428" s="410">
        <v>39.4</v>
      </c>
      <c r="AI1428" s="410">
        <v>64</v>
      </c>
      <c r="AJ1428" s="410">
        <v>104</v>
      </c>
      <c r="AK1428" s="410">
        <v>10.23</v>
      </c>
      <c r="AL1428" s="412">
        <v>0.378846153846154</v>
      </c>
      <c r="AM1428" s="127" t="s">
        <v>17433</v>
      </c>
      <c r="AN1428" s="383" t="s">
        <v>17434</v>
      </c>
      <c r="AO1428" s="383"/>
      <c r="AP1428" s="383"/>
      <c r="AQ1428" s="410" t="s">
        <v>17544</v>
      </c>
      <c r="AR1428" s="389"/>
    </row>
    <row r="1429" spans="1:44" ht="15.75" thickBot="1" x14ac:dyDescent="0.3">
      <c r="A1429" s="409" t="s">
        <v>17540</v>
      </c>
      <c r="B1429" s="410">
        <v>4</v>
      </c>
      <c r="C1429" s="383"/>
      <c r="D1429" s="383"/>
      <c r="E1429" s="383"/>
      <c r="F1429" s="383"/>
      <c r="G1429" s="383"/>
      <c r="H1429" s="383"/>
      <c r="I1429" s="383"/>
      <c r="J1429" s="383"/>
      <c r="K1429" s="410" t="s">
        <v>17260</v>
      </c>
      <c r="L1429" s="410" t="s">
        <v>17541</v>
      </c>
      <c r="M1429" s="410" t="s">
        <v>17328</v>
      </c>
      <c r="N1429" s="410" t="s">
        <v>17542</v>
      </c>
      <c r="O1429" s="383"/>
      <c r="P1429" s="383"/>
      <c r="Q1429" s="410" t="s">
        <v>17460</v>
      </c>
      <c r="R1429" s="410" t="s">
        <v>17543</v>
      </c>
      <c r="S1429" s="383"/>
      <c r="T1429" s="383"/>
      <c r="U1429" s="410" t="s">
        <v>17200</v>
      </c>
      <c r="V1429" s="383"/>
      <c r="W1429" s="383"/>
      <c r="X1429" s="383"/>
      <c r="Y1429" s="411">
        <v>38519</v>
      </c>
      <c r="Z1429" s="410">
        <v>0</v>
      </c>
      <c r="AA1429" s="410">
        <v>0</v>
      </c>
      <c r="AB1429" s="383"/>
      <c r="AC1429" s="383"/>
      <c r="AD1429" s="383"/>
      <c r="AE1429" s="383"/>
      <c r="AF1429" s="410" t="s">
        <v>17469</v>
      </c>
      <c r="AG1429" s="410" t="s">
        <v>17432</v>
      </c>
      <c r="AH1429" s="410">
        <v>40.9</v>
      </c>
      <c r="AI1429" s="410">
        <v>64</v>
      </c>
      <c r="AJ1429" s="410">
        <v>105</v>
      </c>
      <c r="AK1429" s="410">
        <v>10.23</v>
      </c>
      <c r="AL1429" s="412">
        <v>0.38952380952380899</v>
      </c>
      <c r="AM1429" s="127" t="s">
        <v>17433</v>
      </c>
      <c r="AN1429" s="383" t="s">
        <v>17434</v>
      </c>
      <c r="AO1429" s="383"/>
      <c r="AP1429" s="383"/>
      <c r="AQ1429" s="410" t="s">
        <v>17544</v>
      </c>
      <c r="AR1429" s="389"/>
    </row>
    <row r="1430" spans="1:44" ht="15.75" thickBot="1" x14ac:dyDescent="0.3">
      <c r="A1430" s="409" t="s">
        <v>17540</v>
      </c>
      <c r="B1430" s="410">
        <v>4</v>
      </c>
      <c r="C1430" s="383"/>
      <c r="D1430" s="383"/>
      <c r="E1430" s="383"/>
      <c r="F1430" s="383"/>
      <c r="G1430" s="383"/>
      <c r="H1430" s="383"/>
      <c r="I1430" s="383"/>
      <c r="J1430" s="383"/>
      <c r="K1430" s="410" t="s">
        <v>17260</v>
      </c>
      <c r="L1430" s="410" t="s">
        <v>17541</v>
      </c>
      <c r="M1430" s="410" t="s">
        <v>17328</v>
      </c>
      <c r="N1430" s="410" t="s">
        <v>17542</v>
      </c>
      <c r="O1430" s="383"/>
      <c r="P1430" s="383"/>
      <c r="Q1430" s="410" t="s">
        <v>17460</v>
      </c>
      <c r="R1430" s="410" t="s">
        <v>17543</v>
      </c>
      <c r="S1430" s="383"/>
      <c r="T1430" s="383"/>
      <c r="U1430" s="410" t="s">
        <v>17200</v>
      </c>
      <c r="V1430" s="383"/>
      <c r="W1430" s="383"/>
      <c r="X1430" s="383"/>
      <c r="Y1430" s="411">
        <v>38519</v>
      </c>
      <c r="Z1430" s="410">
        <v>0</v>
      </c>
      <c r="AA1430" s="410">
        <v>0</v>
      </c>
      <c r="AB1430" s="383"/>
      <c r="AC1430" s="383"/>
      <c r="AD1430" s="383"/>
      <c r="AE1430" s="383"/>
      <c r="AF1430" s="410" t="s">
        <v>17469</v>
      </c>
      <c r="AG1430" s="410" t="s">
        <v>17432</v>
      </c>
      <c r="AH1430" s="410">
        <v>41.4</v>
      </c>
      <c r="AI1430" s="410">
        <v>64</v>
      </c>
      <c r="AJ1430" s="410">
        <v>105</v>
      </c>
      <c r="AK1430" s="410">
        <v>10.23</v>
      </c>
      <c r="AL1430" s="412">
        <v>0.39428571428571402</v>
      </c>
      <c r="AM1430" s="127" t="s">
        <v>17433</v>
      </c>
      <c r="AN1430" s="383" t="s">
        <v>17434</v>
      </c>
      <c r="AO1430" s="383"/>
      <c r="AP1430" s="383"/>
      <c r="AQ1430" s="410" t="s">
        <v>17544</v>
      </c>
      <c r="AR1430" s="389"/>
    </row>
    <row r="1431" spans="1:44" ht="15.75" thickBot="1" x14ac:dyDescent="0.3">
      <c r="A1431" s="409" t="s">
        <v>17540</v>
      </c>
      <c r="B1431" s="410">
        <v>4</v>
      </c>
      <c r="C1431" s="383"/>
      <c r="D1431" s="383"/>
      <c r="E1431" s="383"/>
      <c r="F1431" s="383"/>
      <c r="G1431" s="383"/>
      <c r="H1431" s="383"/>
      <c r="I1431" s="383"/>
      <c r="J1431" s="383"/>
      <c r="K1431" s="410" t="s">
        <v>17260</v>
      </c>
      <c r="L1431" s="410" t="s">
        <v>17541</v>
      </c>
      <c r="M1431" s="410" t="s">
        <v>17328</v>
      </c>
      <c r="N1431" s="410" t="s">
        <v>17542</v>
      </c>
      <c r="O1431" s="383"/>
      <c r="P1431" s="383"/>
      <c r="Q1431" s="410" t="s">
        <v>17460</v>
      </c>
      <c r="R1431" s="410" t="s">
        <v>17543</v>
      </c>
      <c r="S1431" s="383"/>
      <c r="T1431" s="383"/>
      <c r="U1431" s="410" t="s">
        <v>17200</v>
      </c>
      <c r="V1431" s="383"/>
      <c r="W1431" s="383"/>
      <c r="X1431" s="383"/>
      <c r="Y1431" s="411">
        <v>38519</v>
      </c>
      <c r="Z1431" s="410">
        <v>0</v>
      </c>
      <c r="AA1431" s="410">
        <v>0</v>
      </c>
      <c r="AB1431" s="383"/>
      <c r="AC1431" s="383"/>
      <c r="AD1431" s="383"/>
      <c r="AE1431" s="383"/>
      <c r="AF1431" s="410" t="s">
        <v>17469</v>
      </c>
      <c r="AG1431" s="410" t="s">
        <v>17432</v>
      </c>
      <c r="AH1431" s="410">
        <v>36.299999999999997</v>
      </c>
      <c r="AI1431" s="410">
        <v>64</v>
      </c>
      <c r="AJ1431" s="410">
        <v>100</v>
      </c>
      <c r="AK1431" s="410">
        <v>10.24</v>
      </c>
      <c r="AL1431" s="412">
        <v>0.36299999999999999</v>
      </c>
      <c r="AM1431" s="127" t="s">
        <v>17433</v>
      </c>
      <c r="AN1431" s="383" t="s">
        <v>17434</v>
      </c>
      <c r="AO1431" s="383"/>
      <c r="AP1431" s="383"/>
      <c r="AQ1431" s="410" t="s">
        <v>17544</v>
      </c>
      <c r="AR1431" s="389"/>
    </row>
    <row r="1432" spans="1:44" ht="15.75" thickBot="1" x14ac:dyDescent="0.3">
      <c r="A1432" s="409" t="s">
        <v>17540</v>
      </c>
      <c r="B1432" s="410">
        <v>4</v>
      </c>
      <c r="C1432" s="383"/>
      <c r="D1432" s="383"/>
      <c r="E1432" s="383"/>
      <c r="F1432" s="383"/>
      <c r="G1432" s="383"/>
      <c r="H1432" s="383"/>
      <c r="I1432" s="383"/>
      <c r="J1432" s="383"/>
      <c r="K1432" s="410" t="s">
        <v>17260</v>
      </c>
      <c r="L1432" s="410" t="s">
        <v>17541</v>
      </c>
      <c r="M1432" s="410" t="s">
        <v>17328</v>
      </c>
      <c r="N1432" s="410" t="s">
        <v>17542</v>
      </c>
      <c r="O1432" s="383"/>
      <c r="P1432" s="383"/>
      <c r="Q1432" s="410" t="s">
        <v>17460</v>
      </c>
      <c r="R1432" s="410" t="s">
        <v>17543</v>
      </c>
      <c r="S1432" s="383"/>
      <c r="T1432" s="383"/>
      <c r="U1432" s="410" t="s">
        <v>17200</v>
      </c>
      <c r="V1432" s="383"/>
      <c r="W1432" s="383"/>
      <c r="X1432" s="383"/>
      <c r="Y1432" s="411">
        <v>38519</v>
      </c>
      <c r="Z1432" s="410">
        <v>0</v>
      </c>
      <c r="AA1432" s="410">
        <v>0</v>
      </c>
      <c r="AB1432" s="383"/>
      <c r="AC1432" s="383"/>
      <c r="AD1432" s="383"/>
      <c r="AE1432" s="383"/>
      <c r="AF1432" s="410" t="s">
        <v>17469</v>
      </c>
      <c r="AG1432" s="410" t="s">
        <v>17432</v>
      </c>
      <c r="AH1432" s="410">
        <v>36.5</v>
      </c>
      <c r="AI1432" s="410">
        <v>64</v>
      </c>
      <c r="AJ1432" s="410">
        <v>100</v>
      </c>
      <c r="AK1432" s="410">
        <v>10.24</v>
      </c>
      <c r="AL1432" s="412">
        <v>0.36499999999999999</v>
      </c>
      <c r="AM1432" s="127" t="s">
        <v>17433</v>
      </c>
      <c r="AN1432" s="383" t="s">
        <v>17434</v>
      </c>
      <c r="AO1432" s="383"/>
      <c r="AP1432" s="383"/>
      <c r="AQ1432" s="410" t="s">
        <v>17544</v>
      </c>
      <c r="AR1432" s="389"/>
    </row>
    <row r="1433" spans="1:44" ht="15.75" thickBot="1" x14ac:dyDescent="0.3">
      <c r="A1433" s="409" t="s">
        <v>17540</v>
      </c>
      <c r="B1433" s="410">
        <v>4</v>
      </c>
      <c r="C1433" s="383"/>
      <c r="D1433" s="383"/>
      <c r="E1433" s="383"/>
      <c r="F1433" s="383"/>
      <c r="G1433" s="383"/>
      <c r="H1433" s="383"/>
      <c r="I1433" s="383"/>
      <c r="J1433" s="383"/>
      <c r="K1433" s="410" t="s">
        <v>17260</v>
      </c>
      <c r="L1433" s="410" t="s">
        <v>17541</v>
      </c>
      <c r="M1433" s="410" t="s">
        <v>17328</v>
      </c>
      <c r="N1433" s="410" t="s">
        <v>17542</v>
      </c>
      <c r="O1433" s="383"/>
      <c r="P1433" s="383"/>
      <c r="Q1433" s="410" t="s">
        <v>17460</v>
      </c>
      <c r="R1433" s="410" t="s">
        <v>17543</v>
      </c>
      <c r="S1433" s="383"/>
      <c r="T1433" s="383"/>
      <c r="U1433" s="410" t="s">
        <v>17200</v>
      </c>
      <c r="V1433" s="383"/>
      <c r="W1433" s="383"/>
      <c r="X1433" s="383"/>
      <c r="Y1433" s="411">
        <v>38519</v>
      </c>
      <c r="Z1433" s="410">
        <v>0</v>
      </c>
      <c r="AA1433" s="410">
        <v>0</v>
      </c>
      <c r="AB1433" s="383"/>
      <c r="AC1433" s="383"/>
      <c r="AD1433" s="383"/>
      <c r="AE1433" s="383"/>
      <c r="AF1433" s="410" t="s">
        <v>17469</v>
      </c>
      <c r="AG1433" s="410" t="s">
        <v>17432</v>
      </c>
      <c r="AH1433" s="410">
        <v>35.299999999999997</v>
      </c>
      <c r="AI1433" s="410">
        <v>66</v>
      </c>
      <c r="AJ1433" s="410">
        <v>101</v>
      </c>
      <c r="AK1433" s="410">
        <v>10.24</v>
      </c>
      <c r="AL1433" s="412">
        <v>0.34950495049504898</v>
      </c>
      <c r="AM1433" s="127" t="s">
        <v>17433</v>
      </c>
      <c r="AN1433" s="383" t="s">
        <v>17434</v>
      </c>
      <c r="AO1433" s="383"/>
      <c r="AP1433" s="383"/>
      <c r="AQ1433" s="410" t="s">
        <v>17544</v>
      </c>
      <c r="AR1433" s="389"/>
    </row>
    <row r="1434" spans="1:44" ht="15.75" thickBot="1" x14ac:dyDescent="0.3">
      <c r="A1434" s="409" t="s">
        <v>17540</v>
      </c>
      <c r="B1434" s="410">
        <v>4</v>
      </c>
      <c r="C1434" s="383"/>
      <c r="D1434" s="383"/>
      <c r="E1434" s="383"/>
      <c r="F1434" s="383"/>
      <c r="G1434" s="383"/>
      <c r="H1434" s="383"/>
      <c r="I1434" s="383"/>
      <c r="J1434" s="383"/>
      <c r="K1434" s="410" t="s">
        <v>17260</v>
      </c>
      <c r="L1434" s="410" t="s">
        <v>17541</v>
      </c>
      <c r="M1434" s="410" t="s">
        <v>17328</v>
      </c>
      <c r="N1434" s="410" t="s">
        <v>17542</v>
      </c>
      <c r="O1434" s="383"/>
      <c r="P1434" s="383"/>
      <c r="Q1434" s="410" t="s">
        <v>17460</v>
      </c>
      <c r="R1434" s="410" t="s">
        <v>17543</v>
      </c>
      <c r="S1434" s="383"/>
      <c r="T1434" s="383"/>
      <c r="U1434" s="410" t="s">
        <v>17200</v>
      </c>
      <c r="V1434" s="383"/>
      <c r="W1434" s="383"/>
      <c r="X1434" s="383"/>
      <c r="Y1434" s="411">
        <v>38519</v>
      </c>
      <c r="Z1434" s="410">
        <v>0</v>
      </c>
      <c r="AA1434" s="410">
        <v>0</v>
      </c>
      <c r="AB1434" s="383"/>
      <c r="AC1434" s="383"/>
      <c r="AD1434" s="383"/>
      <c r="AE1434" s="383"/>
      <c r="AF1434" s="410" t="s">
        <v>17469</v>
      </c>
      <c r="AG1434" s="410" t="s">
        <v>17432</v>
      </c>
      <c r="AH1434" s="410">
        <v>31.9</v>
      </c>
      <c r="AI1434" s="410">
        <v>69</v>
      </c>
      <c r="AJ1434" s="410">
        <v>101</v>
      </c>
      <c r="AK1434" s="410">
        <v>10.24</v>
      </c>
      <c r="AL1434" s="412">
        <v>0.31584158415841601</v>
      </c>
      <c r="AM1434" s="127" t="s">
        <v>17433</v>
      </c>
      <c r="AN1434" s="383" t="s">
        <v>17434</v>
      </c>
      <c r="AO1434" s="383"/>
      <c r="AP1434" s="383"/>
      <c r="AQ1434" s="410" t="s">
        <v>17544</v>
      </c>
      <c r="AR1434" s="389"/>
    </row>
    <row r="1435" spans="1:44" ht="15.75" thickBot="1" x14ac:dyDescent="0.3">
      <c r="A1435" s="409" t="s">
        <v>17540</v>
      </c>
      <c r="B1435" s="410">
        <v>4</v>
      </c>
      <c r="C1435" s="383"/>
      <c r="D1435" s="383"/>
      <c r="E1435" s="383"/>
      <c r="F1435" s="383"/>
      <c r="G1435" s="383"/>
      <c r="H1435" s="383"/>
      <c r="I1435" s="383"/>
      <c r="J1435" s="383"/>
      <c r="K1435" s="410" t="s">
        <v>17260</v>
      </c>
      <c r="L1435" s="410" t="s">
        <v>17541</v>
      </c>
      <c r="M1435" s="410" t="s">
        <v>17328</v>
      </c>
      <c r="N1435" s="410" t="s">
        <v>17542</v>
      </c>
      <c r="O1435" s="383"/>
      <c r="P1435" s="383"/>
      <c r="Q1435" s="410" t="s">
        <v>17460</v>
      </c>
      <c r="R1435" s="410" t="s">
        <v>17543</v>
      </c>
      <c r="S1435" s="383"/>
      <c r="T1435" s="383"/>
      <c r="U1435" s="410" t="s">
        <v>17200</v>
      </c>
      <c r="V1435" s="383"/>
      <c r="W1435" s="383"/>
      <c r="X1435" s="383"/>
      <c r="Y1435" s="411">
        <v>38519</v>
      </c>
      <c r="Z1435" s="410">
        <v>0</v>
      </c>
      <c r="AA1435" s="410">
        <v>0</v>
      </c>
      <c r="AB1435" s="383"/>
      <c r="AC1435" s="383"/>
      <c r="AD1435" s="383"/>
      <c r="AE1435" s="383"/>
      <c r="AF1435" s="410" t="s">
        <v>17469</v>
      </c>
      <c r="AG1435" s="410" t="s">
        <v>17432</v>
      </c>
      <c r="AH1435" s="410">
        <v>30.4</v>
      </c>
      <c r="AI1435" s="410">
        <v>70</v>
      </c>
      <c r="AJ1435" s="410">
        <v>101</v>
      </c>
      <c r="AK1435" s="410">
        <v>10.24</v>
      </c>
      <c r="AL1435" s="412">
        <v>0.30099009900990098</v>
      </c>
      <c r="AM1435" s="127" t="s">
        <v>17433</v>
      </c>
      <c r="AN1435" s="383" t="s">
        <v>17434</v>
      </c>
      <c r="AO1435" s="383"/>
      <c r="AP1435" s="383"/>
      <c r="AQ1435" s="410" t="s">
        <v>17544</v>
      </c>
      <c r="AR1435" s="389"/>
    </row>
    <row r="1436" spans="1:44" ht="15.75" thickBot="1" x14ac:dyDescent="0.3">
      <c r="A1436" s="409" t="s">
        <v>17540</v>
      </c>
      <c r="B1436" s="410">
        <v>4</v>
      </c>
      <c r="C1436" s="383"/>
      <c r="D1436" s="383"/>
      <c r="E1436" s="383"/>
      <c r="F1436" s="383"/>
      <c r="G1436" s="383"/>
      <c r="H1436" s="383"/>
      <c r="I1436" s="383"/>
      <c r="J1436" s="383"/>
      <c r="K1436" s="410" t="s">
        <v>17260</v>
      </c>
      <c r="L1436" s="410" t="s">
        <v>17541</v>
      </c>
      <c r="M1436" s="410" t="s">
        <v>17328</v>
      </c>
      <c r="N1436" s="410" t="s">
        <v>17542</v>
      </c>
      <c r="O1436" s="383"/>
      <c r="P1436" s="383"/>
      <c r="Q1436" s="410" t="s">
        <v>17460</v>
      </c>
      <c r="R1436" s="410" t="s">
        <v>17543</v>
      </c>
      <c r="S1436" s="383"/>
      <c r="T1436" s="383"/>
      <c r="U1436" s="410" t="s">
        <v>17200</v>
      </c>
      <c r="V1436" s="383"/>
      <c r="W1436" s="383"/>
      <c r="X1436" s="383"/>
      <c r="Y1436" s="411">
        <v>38519</v>
      </c>
      <c r="Z1436" s="410">
        <v>0</v>
      </c>
      <c r="AA1436" s="410">
        <v>0</v>
      </c>
      <c r="AB1436" s="383"/>
      <c r="AC1436" s="383"/>
      <c r="AD1436" s="383"/>
      <c r="AE1436" s="383"/>
      <c r="AF1436" s="410" t="s">
        <v>17469</v>
      </c>
      <c r="AG1436" s="410" t="s">
        <v>17432</v>
      </c>
      <c r="AH1436" s="410">
        <v>31.4</v>
      </c>
      <c r="AI1436" s="410">
        <v>70</v>
      </c>
      <c r="AJ1436" s="410">
        <v>101</v>
      </c>
      <c r="AK1436" s="410">
        <v>10.24</v>
      </c>
      <c r="AL1436" s="412">
        <v>0.310891089108911</v>
      </c>
      <c r="AM1436" s="127" t="s">
        <v>17433</v>
      </c>
      <c r="AN1436" s="383" t="s">
        <v>17434</v>
      </c>
      <c r="AO1436" s="383"/>
      <c r="AP1436" s="383"/>
      <c r="AQ1436" s="410" t="s">
        <v>17544</v>
      </c>
      <c r="AR1436" s="389"/>
    </row>
    <row r="1437" spans="1:44" ht="15.75" thickBot="1" x14ac:dyDescent="0.3">
      <c r="A1437" s="409" t="s">
        <v>17540</v>
      </c>
      <c r="B1437" s="410">
        <v>4</v>
      </c>
      <c r="C1437" s="383"/>
      <c r="D1437" s="383"/>
      <c r="E1437" s="383"/>
      <c r="F1437" s="383"/>
      <c r="G1437" s="383"/>
      <c r="H1437" s="383"/>
      <c r="I1437" s="383"/>
      <c r="J1437" s="383"/>
      <c r="K1437" s="410" t="s">
        <v>17260</v>
      </c>
      <c r="L1437" s="410" t="s">
        <v>17541</v>
      </c>
      <c r="M1437" s="410" t="s">
        <v>17328</v>
      </c>
      <c r="N1437" s="410" t="s">
        <v>17542</v>
      </c>
      <c r="O1437" s="383"/>
      <c r="P1437" s="383"/>
      <c r="Q1437" s="410" t="s">
        <v>17460</v>
      </c>
      <c r="R1437" s="410" t="s">
        <v>17543</v>
      </c>
      <c r="S1437" s="383"/>
      <c r="T1437" s="383"/>
      <c r="U1437" s="410" t="s">
        <v>17200</v>
      </c>
      <c r="V1437" s="383"/>
      <c r="W1437" s="383"/>
      <c r="X1437" s="383"/>
      <c r="Y1437" s="411">
        <v>38519</v>
      </c>
      <c r="Z1437" s="410">
        <v>0</v>
      </c>
      <c r="AA1437" s="410">
        <v>0</v>
      </c>
      <c r="AB1437" s="383"/>
      <c r="AC1437" s="383"/>
      <c r="AD1437" s="383"/>
      <c r="AE1437" s="383"/>
      <c r="AF1437" s="410" t="s">
        <v>17469</v>
      </c>
      <c r="AG1437" s="410" t="s">
        <v>17432</v>
      </c>
      <c r="AH1437" s="410">
        <v>30</v>
      </c>
      <c r="AI1437" s="410">
        <v>71</v>
      </c>
      <c r="AJ1437" s="410">
        <v>101</v>
      </c>
      <c r="AK1437" s="410">
        <v>10.24</v>
      </c>
      <c r="AL1437" s="412">
        <v>0.29702970297029702</v>
      </c>
      <c r="AM1437" s="127" t="s">
        <v>17433</v>
      </c>
      <c r="AN1437" s="383" t="s">
        <v>17434</v>
      </c>
      <c r="AO1437" s="383"/>
      <c r="AP1437" s="383"/>
      <c r="AQ1437" s="410" t="s">
        <v>17544</v>
      </c>
      <c r="AR1437" s="389"/>
    </row>
    <row r="1438" spans="1:44" ht="15.75" thickBot="1" x14ac:dyDescent="0.3">
      <c r="A1438" s="409" t="s">
        <v>17540</v>
      </c>
      <c r="B1438" s="410">
        <v>4</v>
      </c>
      <c r="C1438" s="383"/>
      <c r="D1438" s="383"/>
      <c r="E1438" s="383"/>
      <c r="F1438" s="383"/>
      <c r="G1438" s="383"/>
      <c r="H1438" s="383"/>
      <c r="I1438" s="383"/>
      <c r="J1438" s="383"/>
      <c r="K1438" s="410" t="s">
        <v>17260</v>
      </c>
      <c r="L1438" s="410" t="s">
        <v>17541</v>
      </c>
      <c r="M1438" s="410" t="s">
        <v>17328</v>
      </c>
      <c r="N1438" s="410" t="s">
        <v>17542</v>
      </c>
      <c r="O1438" s="383"/>
      <c r="P1438" s="383"/>
      <c r="Q1438" s="410" t="s">
        <v>17460</v>
      </c>
      <c r="R1438" s="410" t="s">
        <v>17543</v>
      </c>
      <c r="S1438" s="383"/>
      <c r="T1438" s="383"/>
      <c r="U1438" s="410" t="s">
        <v>17200</v>
      </c>
      <c r="V1438" s="383"/>
      <c r="W1438" s="383"/>
      <c r="X1438" s="383"/>
      <c r="Y1438" s="411">
        <v>38519</v>
      </c>
      <c r="Z1438" s="410">
        <v>0</v>
      </c>
      <c r="AA1438" s="410">
        <v>0</v>
      </c>
      <c r="AB1438" s="383"/>
      <c r="AC1438" s="383"/>
      <c r="AD1438" s="383"/>
      <c r="AE1438" s="383"/>
      <c r="AF1438" s="410" t="s">
        <v>17469</v>
      </c>
      <c r="AG1438" s="410" t="s">
        <v>17432</v>
      </c>
      <c r="AH1438" s="410">
        <v>38</v>
      </c>
      <c r="AI1438" s="410">
        <v>62</v>
      </c>
      <c r="AJ1438" s="410">
        <v>100</v>
      </c>
      <c r="AK1438" s="410">
        <v>10.25</v>
      </c>
      <c r="AL1438" s="412">
        <v>0.38</v>
      </c>
      <c r="AM1438" s="127" t="s">
        <v>17433</v>
      </c>
      <c r="AN1438" s="383" t="s">
        <v>17434</v>
      </c>
      <c r="AO1438" s="383"/>
      <c r="AP1438" s="383"/>
      <c r="AQ1438" s="410" t="s">
        <v>17544</v>
      </c>
      <c r="AR1438" s="389"/>
    </row>
    <row r="1439" spans="1:44" ht="15.75" thickBot="1" x14ac:dyDescent="0.3">
      <c r="A1439" s="409" t="s">
        <v>17540</v>
      </c>
      <c r="B1439" s="410">
        <v>4</v>
      </c>
      <c r="C1439" s="383"/>
      <c r="D1439" s="383"/>
      <c r="E1439" s="383"/>
      <c r="F1439" s="383"/>
      <c r="G1439" s="383"/>
      <c r="H1439" s="383"/>
      <c r="I1439" s="383"/>
      <c r="J1439" s="383"/>
      <c r="K1439" s="410" t="s">
        <v>17260</v>
      </c>
      <c r="L1439" s="410" t="s">
        <v>17541</v>
      </c>
      <c r="M1439" s="410" t="s">
        <v>17328</v>
      </c>
      <c r="N1439" s="410" t="s">
        <v>17542</v>
      </c>
      <c r="O1439" s="383"/>
      <c r="P1439" s="383"/>
      <c r="Q1439" s="410" t="s">
        <v>17460</v>
      </c>
      <c r="R1439" s="410" t="s">
        <v>17543</v>
      </c>
      <c r="S1439" s="383"/>
      <c r="T1439" s="383"/>
      <c r="U1439" s="410" t="s">
        <v>17200</v>
      </c>
      <c r="V1439" s="383"/>
      <c r="W1439" s="383"/>
      <c r="X1439" s="383"/>
      <c r="Y1439" s="411">
        <v>38519</v>
      </c>
      <c r="Z1439" s="410">
        <v>0</v>
      </c>
      <c r="AA1439" s="410">
        <v>0</v>
      </c>
      <c r="AB1439" s="383"/>
      <c r="AC1439" s="383"/>
      <c r="AD1439" s="383"/>
      <c r="AE1439" s="383"/>
      <c r="AF1439" s="410" t="s">
        <v>17469</v>
      </c>
      <c r="AG1439" s="410" t="s">
        <v>17432</v>
      </c>
      <c r="AH1439" s="410">
        <v>37.299999999999997</v>
      </c>
      <c r="AI1439" s="410">
        <v>63</v>
      </c>
      <c r="AJ1439" s="410">
        <v>100</v>
      </c>
      <c r="AK1439" s="410">
        <v>10.25</v>
      </c>
      <c r="AL1439" s="412">
        <v>0.373</v>
      </c>
      <c r="AM1439" s="127" t="s">
        <v>17433</v>
      </c>
      <c r="AN1439" s="383" t="s">
        <v>17434</v>
      </c>
      <c r="AO1439" s="383"/>
      <c r="AP1439" s="383"/>
      <c r="AQ1439" s="410" t="s">
        <v>17544</v>
      </c>
      <c r="AR1439" s="389"/>
    </row>
    <row r="1440" spans="1:44" ht="15.75" thickBot="1" x14ac:dyDescent="0.3">
      <c r="A1440" s="409" t="s">
        <v>17540</v>
      </c>
      <c r="B1440" s="410">
        <v>4</v>
      </c>
      <c r="C1440" s="383"/>
      <c r="D1440" s="383"/>
      <c r="E1440" s="383"/>
      <c r="F1440" s="383"/>
      <c r="G1440" s="383"/>
      <c r="H1440" s="383"/>
      <c r="I1440" s="383"/>
      <c r="J1440" s="383"/>
      <c r="K1440" s="410" t="s">
        <v>17260</v>
      </c>
      <c r="L1440" s="410" t="s">
        <v>17541</v>
      </c>
      <c r="M1440" s="410" t="s">
        <v>17328</v>
      </c>
      <c r="N1440" s="410" t="s">
        <v>17542</v>
      </c>
      <c r="O1440" s="383"/>
      <c r="P1440" s="383"/>
      <c r="Q1440" s="410" t="s">
        <v>17460</v>
      </c>
      <c r="R1440" s="410" t="s">
        <v>17543</v>
      </c>
      <c r="S1440" s="383"/>
      <c r="T1440" s="383"/>
      <c r="U1440" s="410" t="s">
        <v>17200</v>
      </c>
      <c r="V1440" s="383"/>
      <c r="W1440" s="383"/>
      <c r="X1440" s="383"/>
      <c r="Y1440" s="411">
        <v>38519</v>
      </c>
      <c r="Z1440" s="410">
        <v>0</v>
      </c>
      <c r="AA1440" s="410">
        <v>0</v>
      </c>
      <c r="AB1440" s="383"/>
      <c r="AC1440" s="383"/>
      <c r="AD1440" s="383"/>
      <c r="AE1440" s="383"/>
      <c r="AF1440" s="410" t="s">
        <v>17469</v>
      </c>
      <c r="AG1440" s="410" t="s">
        <v>17432</v>
      </c>
      <c r="AH1440" s="410">
        <v>36</v>
      </c>
      <c r="AI1440" s="410">
        <v>64</v>
      </c>
      <c r="AJ1440" s="410">
        <v>100</v>
      </c>
      <c r="AK1440" s="410">
        <v>10.25</v>
      </c>
      <c r="AL1440" s="412">
        <v>0.36</v>
      </c>
      <c r="AM1440" s="127" t="s">
        <v>17433</v>
      </c>
      <c r="AN1440" s="383" t="s">
        <v>17434</v>
      </c>
      <c r="AO1440" s="383"/>
      <c r="AP1440" s="383"/>
      <c r="AQ1440" s="410" t="s">
        <v>17544</v>
      </c>
      <c r="AR1440" s="389"/>
    </row>
    <row r="1441" spans="1:44" ht="15.75" thickBot="1" x14ac:dyDescent="0.3">
      <c r="A1441" s="409" t="s">
        <v>17540</v>
      </c>
      <c r="B1441" s="410">
        <v>4</v>
      </c>
      <c r="C1441" s="383"/>
      <c r="D1441" s="383"/>
      <c r="E1441" s="383"/>
      <c r="F1441" s="383"/>
      <c r="G1441" s="383"/>
      <c r="H1441" s="383"/>
      <c r="I1441" s="383"/>
      <c r="J1441" s="383"/>
      <c r="K1441" s="410" t="s">
        <v>17260</v>
      </c>
      <c r="L1441" s="410" t="s">
        <v>17541</v>
      </c>
      <c r="M1441" s="410" t="s">
        <v>17328</v>
      </c>
      <c r="N1441" s="410" t="s">
        <v>17542</v>
      </c>
      <c r="O1441" s="383"/>
      <c r="P1441" s="383"/>
      <c r="Q1441" s="410" t="s">
        <v>17460</v>
      </c>
      <c r="R1441" s="410" t="s">
        <v>17543</v>
      </c>
      <c r="S1441" s="383"/>
      <c r="T1441" s="383"/>
      <c r="U1441" s="410" t="s">
        <v>17200</v>
      </c>
      <c r="V1441" s="383"/>
      <c r="W1441" s="383"/>
      <c r="X1441" s="383"/>
      <c r="Y1441" s="411">
        <v>38519</v>
      </c>
      <c r="Z1441" s="410">
        <v>0</v>
      </c>
      <c r="AA1441" s="410">
        <v>0</v>
      </c>
      <c r="AB1441" s="383"/>
      <c r="AC1441" s="383"/>
      <c r="AD1441" s="383"/>
      <c r="AE1441" s="383"/>
      <c r="AF1441" s="410" t="s">
        <v>17469</v>
      </c>
      <c r="AG1441" s="410" t="s">
        <v>17432</v>
      </c>
      <c r="AH1441" s="410">
        <v>36.799999999999997</v>
      </c>
      <c r="AI1441" s="410">
        <v>64</v>
      </c>
      <c r="AJ1441" s="410">
        <v>100</v>
      </c>
      <c r="AK1441" s="410">
        <v>10.25</v>
      </c>
      <c r="AL1441" s="412">
        <v>0.36799999999999999</v>
      </c>
      <c r="AM1441" s="127" t="s">
        <v>17433</v>
      </c>
      <c r="AN1441" s="383" t="s">
        <v>17434</v>
      </c>
      <c r="AO1441" s="383"/>
      <c r="AP1441" s="383"/>
      <c r="AQ1441" s="410" t="s">
        <v>17544</v>
      </c>
      <c r="AR1441" s="389"/>
    </row>
    <row r="1442" spans="1:44" ht="15.75" thickBot="1" x14ac:dyDescent="0.3">
      <c r="A1442" s="409" t="s">
        <v>17540</v>
      </c>
      <c r="B1442" s="410">
        <v>4</v>
      </c>
      <c r="C1442" s="383"/>
      <c r="D1442" s="383"/>
      <c r="E1442" s="383"/>
      <c r="F1442" s="383"/>
      <c r="G1442" s="383"/>
      <c r="H1442" s="383"/>
      <c r="I1442" s="383"/>
      <c r="J1442" s="383"/>
      <c r="K1442" s="410" t="s">
        <v>17260</v>
      </c>
      <c r="L1442" s="410" t="s">
        <v>17541</v>
      </c>
      <c r="M1442" s="410" t="s">
        <v>17328</v>
      </c>
      <c r="N1442" s="410" t="s">
        <v>17542</v>
      </c>
      <c r="O1442" s="383"/>
      <c r="P1442" s="383"/>
      <c r="Q1442" s="410" t="s">
        <v>17460</v>
      </c>
      <c r="R1442" s="410" t="s">
        <v>17543</v>
      </c>
      <c r="S1442" s="383"/>
      <c r="T1442" s="383"/>
      <c r="U1442" s="410" t="s">
        <v>17200</v>
      </c>
      <c r="V1442" s="383"/>
      <c r="W1442" s="383"/>
      <c r="X1442" s="383"/>
      <c r="Y1442" s="411">
        <v>38519</v>
      </c>
      <c r="Z1442" s="410">
        <v>0</v>
      </c>
      <c r="AA1442" s="410">
        <v>0</v>
      </c>
      <c r="AB1442" s="383"/>
      <c r="AC1442" s="383"/>
      <c r="AD1442" s="383"/>
      <c r="AE1442" s="383"/>
      <c r="AF1442" s="410" t="s">
        <v>17469</v>
      </c>
      <c r="AG1442" s="410" t="s">
        <v>17432</v>
      </c>
      <c r="AH1442" s="410">
        <v>28.5</v>
      </c>
      <c r="AI1442" s="410">
        <v>71</v>
      </c>
      <c r="AJ1442" s="410">
        <v>100</v>
      </c>
      <c r="AK1442" s="410">
        <v>10.25</v>
      </c>
      <c r="AL1442" s="412">
        <v>0.28499999999999998</v>
      </c>
      <c r="AM1442" s="127" t="s">
        <v>17433</v>
      </c>
      <c r="AN1442" s="383" t="s">
        <v>17434</v>
      </c>
      <c r="AO1442" s="383"/>
      <c r="AP1442" s="383"/>
      <c r="AQ1442" s="410" t="s">
        <v>17544</v>
      </c>
      <c r="AR1442" s="389"/>
    </row>
    <row r="1443" spans="1:44" ht="15.75" thickBot="1" x14ac:dyDescent="0.3">
      <c r="A1443" s="409" t="s">
        <v>17540</v>
      </c>
      <c r="B1443" s="410">
        <v>4</v>
      </c>
      <c r="C1443" s="383"/>
      <c r="D1443" s="383"/>
      <c r="E1443" s="383"/>
      <c r="F1443" s="383"/>
      <c r="G1443" s="383"/>
      <c r="H1443" s="383"/>
      <c r="I1443" s="383"/>
      <c r="J1443" s="383"/>
      <c r="K1443" s="410" t="s">
        <v>17260</v>
      </c>
      <c r="L1443" s="410" t="s">
        <v>17541</v>
      </c>
      <c r="M1443" s="410" t="s">
        <v>17328</v>
      </c>
      <c r="N1443" s="410" t="s">
        <v>17542</v>
      </c>
      <c r="O1443" s="383"/>
      <c r="P1443" s="383"/>
      <c r="Q1443" s="410" t="s">
        <v>17460</v>
      </c>
      <c r="R1443" s="410" t="s">
        <v>17543</v>
      </c>
      <c r="S1443" s="383"/>
      <c r="T1443" s="383"/>
      <c r="U1443" s="410" t="s">
        <v>17200</v>
      </c>
      <c r="V1443" s="383"/>
      <c r="W1443" s="383"/>
      <c r="X1443" s="383"/>
      <c r="Y1443" s="411">
        <v>38519</v>
      </c>
      <c r="Z1443" s="410">
        <v>0</v>
      </c>
      <c r="AA1443" s="410">
        <v>0</v>
      </c>
      <c r="AB1443" s="383"/>
      <c r="AC1443" s="383"/>
      <c r="AD1443" s="383"/>
      <c r="AE1443" s="383"/>
      <c r="AF1443" s="410" t="s">
        <v>17469</v>
      </c>
      <c r="AG1443" s="410" t="s">
        <v>17432</v>
      </c>
      <c r="AH1443" s="410">
        <v>29</v>
      </c>
      <c r="AI1443" s="410">
        <v>71</v>
      </c>
      <c r="AJ1443" s="410">
        <v>100</v>
      </c>
      <c r="AK1443" s="410">
        <v>10.25</v>
      </c>
      <c r="AL1443" s="412">
        <v>0.28999999999999998</v>
      </c>
      <c r="AM1443" s="127" t="s">
        <v>17433</v>
      </c>
      <c r="AN1443" s="383" t="s">
        <v>17434</v>
      </c>
      <c r="AO1443" s="383"/>
      <c r="AP1443" s="383"/>
      <c r="AQ1443" s="410" t="s">
        <v>17544</v>
      </c>
      <c r="AR1443" s="389"/>
    </row>
    <row r="1444" spans="1:44" ht="15.75" thickBot="1" x14ac:dyDescent="0.3">
      <c r="A1444" s="409" t="s">
        <v>17540</v>
      </c>
      <c r="B1444" s="410">
        <v>4</v>
      </c>
      <c r="C1444" s="383"/>
      <c r="D1444" s="383"/>
      <c r="E1444" s="383"/>
      <c r="F1444" s="383"/>
      <c r="G1444" s="383"/>
      <c r="H1444" s="383"/>
      <c r="I1444" s="383"/>
      <c r="J1444" s="383"/>
      <c r="K1444" s="410" t="s">
        <v>17260</v>
      </c>
      <c r="L1444" s="410" t="s">
        <v>17541</v>
      </c>
      <c r="M1444" s="410" t="s">
        <v>17328</v>
      </c>
      <c r="N1444" s="410" t="s">
        <v>17542</v>
      </c>
      <c r="O1444" s="383"/>
      <c r="P1444" s="383"/>
      <c r="Q1444" s="410" t="s">
        <v>17460</v>
      </c>
      <c r="R1444" s="410" t="s">
        <v>17543</v>
      </c>
      <c r="S1444" s="383"/>
      <c r="T1444" s="383"/>
      <c r="U1444" s="410" t="s">
        <v>17200</v>
      </c>
      <c r="V1444" s="383"/>
      <c r="W1444" s="383"/>
      <c r="X1444" s="383"/>
      <c r="Y1444" s="411">
        <v>38519</v>
      </c>
      <c r="Z1444" s="410">
        <v>0</v>
      </c>
      <c r="AA1444" s="410">
        <v>0</v>
      </c>
      <c r="AB1444" s="383"/>
      <c r="AC1444" s="383"/>
      <c r="AD1444" s="383"/>
      <c r="AE1444" s="383"/>
      <c r="AF1444" s="410" t="s">
        <v>17469</v>
      </c>
      <c r="AG1444" s="410" t="s">
        <v>17432</v>
      </c>
      <c r="AH1444" s="410">
        <v>29.2</v>
      </c>
      <c r="AI1444" s="410">
        <v>71</v>
      </c>
      <c r="AJ1444" s="410">
        <v>100</v>
      </c>
      <c r="AK1444" s="410">
        <v>10.25</v>
      </c>
      <c r="AL1444" s="412">
        <v>0.29199999999999998</v>
      </c>
      <c r="AM1444" s="127" t="s">
        <v>17433</v>
      </c>
      <c r="AN1444" s="383" t="s">
        <v>17434</v>
      </c>
      <c r="AO1444" s="383"/>
      <c r="AP1444" s="383"/>
      <c r="AQ1444" s="410" t="s">
        <v>17544</v>
      </c>
      <c r="AR1444" s="389"/>
    </row>
    <row r="1445" spans="1:44" ht="15.75" thickBot="1" x14ac:dyDescent="0.3">
      <c r="A1445" s="409" t="s">
        <v>17540</v>
      </c>
      <c r="B1445" s="410">
        <v>4</v>
      </c>
      <c r="C1445" s="383"/>
      <c r="D1445" s="383"/>
      <c r="E1445" s="383"/>
      <c r="F1445" s="383"/>
      <c r="G1445" s="383"/>
      <c r="H1445" s="383"/>
      <c r="I1445" s="383"/>
      <c r="J1445" s="383"/>
      <c r="K1445" s="410" t="s">
        <v>17260</v>
      </c>
      <c r="L1445" s="410" t="s">
        <v>17541</v>
      </c>
      <c r="M1445" s="410" t="s">
        <v>17328</v>
      </c>
      <c r="N1445" s="410" t="s">
        <v>17542</v>
      </c>
      <c r="O1445" s="383"/>
      <c r="P1445" s="383"/>
      <c r="Q1445" s="410" t="s">
        <v>17460</v>
      </c>
      <c r="R1445" s="410" t="s">
        <v>17543</v>
      </c>
      <c r="S1445" s="383"/>
      <c r="T1445" s="383"/>
      <c r="U1445" s="410" t="s">
        <v>17200</v>
      </c>
      <c r="V1445" s="383"/>
      <c r="W1445" s="383"/>
      <c r="X1445" s="383"/>
      <c r="Y1445" s="411">
        <v>38519</v>
      </c>
      <c r="Z1445" s="410">
        <v>0</v>
      </c>
      <c r="AA1445" s="410">
        <v>0</v>
      </c>
      <c r="AB1445" s="383"/>
      <c r="AC1445" s="383"/>
      <c r="AD1445" s="383"/>
      <c r="AE1445" s="383"/>
      <c r="AF1445" s="410" t="s">
        <v>17469</v>
      </c>
      <c r="AG1445" s="410" t="s">
        <v>17432</v>
      </c>
      <c r="AH1445" s="410">
        <v>36.799999999999997</v>
      </c>
      <c r="AI1445" s="410">
        <v>64</v>
      </c>
      <c r="AJ1445" s="410">
        <v>101</v>
      </c>
      <c r="AK1445" s="410">
        <v>10.25</v>
      </c>
      <c r="AL1445" s="412">
        <v>0.36435643564356401</v>
      </c>
      <c r="AM1445" s="127" t="s">
        <v>17433</v>
      </c>
      <c r="AN1445" s="383" t="s">
        <v>17434</v>
      </c>
      <c r="AO1445" s="383"/>
      <c r="AP1445" s="383"/>
      <c r="AQ1445" s="410" t="s">
        <v>17544</v>
      </c>
      <c r="AR1445" s="389"/>
    </row>
    <row r="1446" spans="1:44" ht="15.75" thickBot="1" x14ac:dyDescent="0.3">
      <c r="A1446" s="409" t="s">
        <v>17540</v>
      </c>
      <c r="B1446" s="410">
        <v>4</v>
      </c>
      <c r="C1446" s="383"/>
      <c r="D1446" s="383"/>
      <c r="E1446" s="383"/>
      <c r="F1446" s="383"/>
      <c r="G1446" s="383"/>
      <c r="H1446" s="383"/>
      <c r="I1446" s="383"/>
      <c r="J1446" s="383"/>
      <c r="K1446" s="410" t="s">
        <v>17260</v>
      </c>
      <c r="L1446" s="410" t="s">
        <v>17541</v>
      </c>
      <c r="M1446" s="410" t="s">
        <v>17328</v>
      </c>
      <c r="N1446" s="410" t="s">
        <v>17542</v>
      </c>
      <c r="O1446" s="383"/>
      <c r="P1446" s="383"/>
      <c r="Q1446" s="410" t="s">
        <v>17460</v>
      </c>
      <c r="R1446" s="410" t="s">
        <v>17543</v>
      </c>
      <c r="S1446" s="383"/>
      <c r="T1446" s="383"/>
      <c r="U1446" s="410" t="s">
        <v>17200</v>
      </c>
      <c r="V1446" s="383"/>
      <c r="W1446" s="383"/>
      <c r="X1446" s="383"/>
      <c r="Y1446" s="411">
        <v>38519</v>
      </c>
      <c r="Z1446" s="410">
        <v>0</v>
      </c>
      <c r="AA1446" s="410">
        <v>0</v>
      </c>
      <c r="AB1446" s="383"/>
      <c r="AC1446" s="383"/>
      <c r="AD1446" s="383"/>
      <c r="AE1446" s="383"/>
      <c r="AF1446" s="410" t="s">
        <v>17469</v>
      </c>
      <c r="AG1446" s="410" t="s">
        <v>17432</v>
      </c>
      <c r="AH1446" s="410">
        <v>37.299999999999997</v>
      </c>
      <c r="AI1446" s="410">
        <v>64</v>
      </c>
      <c r="AJ1446" s="410">
        <v>101</v>
      </c>
      <c r="AK1446" s="410">
        <v>10.25</v>
      </c>
      <c r="AL1446" s="412">
        <v>0.36930693069306902</v>
      </c>
      <c r="AM1446" s="127" t="s">
        <v>17433</v>
      </c>
      <c r="AN1446" s="383" t="s">
        <v>17434</v>
      </c>
      <c r="AO1446" s="383"/>
      <c r="AP1446" s="383"/>
      <c r="AQ1446" s="410" t="s">
        <v>17544</v>
      </c>
      <c r="AR1446" s="389"/>
    </row>
    <row r="1447" spans="1:44" ht="15.75" thickBot="1" x14ac:dyDescent="0.3">
      <c r="A1447" s="409" t="s">
        <v>17540</v>
      </c>
      <c r="B1447" s="410">
        <v>4</v>
      </c>
      <c r="C1447" s="383"/>
      <c r="D1447" s="383"/>
      <c r="E1447" s="383"/>
      <c r="F1447" s="383"/>
      <c r="G1447" s="383"/>
      <c r="H1447" s="383"/>
      <c r="I1447" s="383"/>
      <c r="J1447" s="383"/>
      <c r="K1447" s="410" t="s">
        <v>17260</v>
      </c>
      <c r="L1447" s="410" t="s">
        <v>17541</v>
      </c>
      <c r="M1447" s="410" t="s">
        <v>17328</v>
      </c>
      <c r="N1447" s="410" t="s">
        <v>17542</v>
      </c>
      <c r="O1447" s="383"/>
      <c r="P1447" s="383"/>
      <c r="Q1447" s="410" t="s">
        <v>17460</v>
      </c>
      <c r="R1447" s="410" t="s">
        <v>17543</v>
      </c>
      <c r="S1447" s="383"/>
      <c r="T1447" s="383"/>
      <c r="U1447" s="410" t="s">
        <v>17200</v>
      </c>
      <c r="V1447" s="383"/>
      <c r="W1447" s="383"/>
      <c r="X1447" s="383"/>
      <c r="Y1447" s="411">
        <v>38519</v>
      </c>
      <c r="Z1447" s="410">
        <v>0</v>
      </c>
      <c r="AA1447" s="410">
        <v>0</v>
      </c>
      <c r="AB1447" s="383"/>
      <c r="AC1447" s="383"/>
      <c r="AD1447" s="383"/>
      <c r="AE1447" s="383"/>
      <c r="AF1447" s="410" t="s">
        <v>17469</v>
      </c>
      <c r="AG1447" s="410" t="s">
        <v>17432</v>
      </c>
      <c r="AH1447" s="410">
        <v>38.700000000000003</v>
      </c>
      <c r="AI1447" s="410">
        <v>63</v>
      </c>
      <c r="AJ1447" s="410">
        <v>102</v>
      </c>
      <c r="AK1447" s="410">
        <v>10.25</v>
      </c>
      <c r="AL1447" s="412">
        <v>0.379411764705882</v>
      </c>
      <c r="AM1447" s="127" t="s">
        <v>17433</v>
      </c>
      <c r="AN1447" s="383" t="s">
        <v>17434</v>
      </c>
      <c r="AO1447" s="383"/>
      <c r="AP1447" s="383"/>
      <c r="AQ1447" s="410" t="s">
        <v>17544</v>
      </c>
      <c r="AR1447" s="389"/>
    </row>
    <row r="1448" spans="1:44" ht="15.75" thickBot="1" x14ac:dyDescent="0.3">
      <c r="A1448" s="409" t="s">
        <v>17540</v>
      </c>
      <c r="B1448" s="410">
        <v>4</v>
      </c>
      <c r="C1448" s="383"/>
      <c r="D1448" s="383"/>
      <c r="E1448" s="383"/>
      <c r="F1448" s="383"/>
      <c r="G1448" s="383"/>
      <c r="H1448" s="383"/>
      <c r="I1448" s="383"/>
      <c r="J1448" s="383"/>
      <c r="K1448" s="410" t="s">
        <v>17260</v>
      </c>
      <c r="L1448" s="410" t="s">
        <v>17541</v>
      </c>
      <c r="M1448" s="410" t="s">
        <v>17328</v>
      </c>
      <c r="N1448" s="410" t="s">
        <v>17542</v>
      </c>
      <c r="O1448" s="383"/>
      <c r="P1448" s="383"/>
      <c r="Q1448" s="410" t="s">
        <v>17460</v>
      </c>
      <c r="R1448" s="410" t="s">
        <v>17543</v>
      </c>
      <c r="S1448" s="383"/>
      <c r="T1448" s="383"/>
      <c r="U1448" s="410" t="s">
        <v>17200</v>
      </c>
      <c r="V1448" s="383"/>
      <c r="W1448" s="383"/>
      <c r="X1448" s="383"/>
      <c r="Y1448" s="411">
        <v>38519</v>
      </c>
      <c r="Z1448" s="410">
        <v>0</v>
      </c>
      <c r="AA1448" s="410">
        <v>0</v>
      </c>
      <c r="AB1448" s="383"/>
      <c r="AC1448" s="383"/>
      <c r="AD1448" s="383"/>
      <c r="AE1448" s="383"/>
      <c r="AF1448" s="410" t="s">
        <v>17469</v>
      </c>
      <c r="AG1448" s="410" t="s">
        <v>17432</v>
      </c>
      <c r="AH1448" s="410">
        <v>39.200000000000003</v>
      </c>
      <c r="AI1448" s="410">
        <v>63</v>
      </c>
      <c r="AJ1448" s="410">
        <v>102</v>
      </c>
      <c r="AK1448" s="410">
        <v>10.25</v>
      </c>
      <c r="AL1448" s="412">
        <v>0.38431372549019599</v>
      </c>
      <c r="AM1448" s="127" t="s">
        <v>17433</v>
      </c>
      <c r="AN1448" s="383" t="s">
        <v>17434</v>
      </c>
      <c r="AO1448" s="383"/>
      <c r="AP1448" s="383"/>
      <c r="AQ1448" s="410" t="s">
        <v>17544</v>
      </c>
      <c r="AR1448" s="389"/>
    </row>
    <row r="1449" spans="1:44" ht="15.75" thickBot="1" x14ac:dyDescent="0.3">
      <c r="A1449" s="409" t="s">
        <v>17540</v>
      </c>
      <c r="B1449" s="410">
        <v>4</v>
      </c>
      <c r="C1449" s="383"/>
      <c r="D1449" s="383"/>
      <c r="E1449" s="383"/>
      <c r="F1449" s="383"/>
      <c r="G1449" s="383"/>
      <c r="H1449" s="383"/>
      <c r="I1449" s="383"/>
      <c r="J1449" s="383"/>
      <c r="K1449" s="410" t="s">
        <v>17260</v>
      </c>
      <c r="L1449" s="410" t="s">
        <v>17541</v>
      </c>
      <c r="M1449" s="410" t="s">
        <v>17328</v>
      </c>
      <c r="N1449" s="410" t="s">
        <v>17542</v>
      </c>
      <c r="O1449" s="383"/>
      <c r="P1449" s="383"/>
      <c r="Q1449" s="410" t="s">
        <v>17460</v>
      </c>
      <c r="R1449" s="410" t="s">
        <v>17543</v>
      </c>
      <c r="S1449" s="383"/>
      <c r="T1449" s="383"/>
      <c r="U1449" s="410" t="s">
        <v>17200</v>
      </c>
      <c r="V1449" s="383"/>
      <c r="W1449" s="383"/>
      <c r="X1449" s="383"/>
      <c r="Y1449" s="411">
        <v>38519</v>
      </c>
      <c r="Z1449" s="410">
        <v>0</v>
      </c>
      <c r="AA1449" s="410">
        <v>0</v>
      </c>
      <c r="AB1449" s="383"/>
      <c r="AC1449" s="383"/>
      <c r="AD1449" s="383"/>
      <c r="AE1449" s="383"/>
      <c r="AF1449" s="410" t="s">
        <v>17469</v>
      </c>
      <c r="AG1449" s="410" t="s">
        <v>17432</v>
      </c>
      <c r="AH1449" s="410">
        <v>37.5</v>
      </c>
      <c r="AI1449" s="410">
        <v>64</v>
      </c>
      <c r="AJ1449" s="410">
        <v>102</v>
      </c>
      <c r="AK1449" s="410">
        <v>10.25</v>
      </c>
      <c r="AL1449" s="412">
        <v>0.36764705882352899</v>
      </c>
      <c r="AM1449" s="127" t="s">
        <v>17433</v>
      </c>
      <c r="AN1449" s="383" t="s">
        <v>17434</v>
      </c>
      <c r="AO1449" s="383"/>
      <c r="AP1449" s="383"/>
      <c r="AQ1449" s="410" t="s">
        <v>17544</v>
      </c>
      <c r="AR1449" s="389"/>
    </row>
    <row r="1450" spans="1:44" ht="15.75" thickBot="1" x14ac:dyDescent="0.3">
      <c r="A1450" s="409" t="s">
        <v>17540</v>
      </c>
      <c r="B1450" s="410">
        <v>4</v>
      </c>
      <c r="C1450" s="383"/>
      <c r="D1450" s="383"/>
      <c r="E1450" s="383"/>
      <c r="F1450" s="383"/>
      <c r="G1450" s="383"/>
      <c r="H1450" s="383"/>
      <c r="I1450" s="383"/>
      <c r="J1450" s="383"/>
      <c r="K1450" s="410" t="s">
        <v>17260</v>
      </c>
      <c r="L1450" s="410" t="s">
        <v>17541</v>
      </c>
      <c r="M1450" s="410" t="s">
        <v>17328</v>
      </c>
      <c r="N1450" s="410" t="s">
        <v>17542</v>
      </c>
      <c r="O1450" s="383"/>
      <c r="P1450" s="383"/>
      <c r="Q1450" s="410" t="s">
        <v>17460</v>
      </c>
      <c r="R1450" s="410" t="s">
        <v>17543</v>
      </c>
      <c r="S1450" s="383"/>
      <c r="T1450" s="383"/>
      <c r="U1450" s="410" t="s">
        <v>17200</v>
      </c>
      <c r="V1450" s="383"/>
      <c r="W1450" s="383"/>
      <c r="X1450" s="383"/>
      <c r="Y1450" s="411">
        <v>38519</v>
      </c>
      <c r="Z1450" s="410">
        <v>0</v>
      </c>
      <c r="AA1450" s="410">
        <v>0</v>
      </c>
      <c r="AB1450" s="383"/>
      <c r="AC1450" s="383"/>
      <c r="AD1450" s="383"/>
      <c r="AE1450" s="383"/>
      <c r="AF1450" s="410" t="s">
        <v>17469</v>
      </c>
      <c r="AG1450" s="410" t="s">
        <v>17432</v>
      </c>
      <c r="AH1450" s="410">
        <v>38</v>
      </c>
      <c r="AI1450" s="410">
        <v>64</v>
      </c>
      <c r="AJ1450" s="410">
        <v>102</v>
      </c>
      <c r="AK1450" s="410">
        <v>10.25</v>
      </c>
      <c r="AL1450" s="412">
        <v>0.37254901960784298</v>
      </c>
      <c r="AM1450" s="127" t="s">
        <v>17433</v>
      </c>
      <c r="AN1450" s="383" t="s">
        <v>17434</v>
      </c>
      <c r="AO1450" s="383"/>
      <c r="AP1450" s="383"/>
      <c r="AQ1450" s="410" t="s">
        <v>17544</v>
      </c>
      <c r="AR1450" s="389"/>
    </row>
    <row r="1451" spans="1:44" ht="15.75" thickBot="1" x14ac:dyDescent="0.3">
      <c r="A1451" s="409" t="s">
        <v>17540</v>
      </c>
      <c r="B1451" s="410">
        <v>4</v>
      </c>
      <c r="C1451" s="383"/>
      <c r="D1451" s="383"/>
      <c r="E1451" s="383"/>
      <c r="F1451" s="383"/>
      <c r="G1451" s="383"/>
      <c r="H1451" s="383"/>
      <c r="I1451" s="383"/>
      <c r="J1451" s="383"/>
      <c r="K1451" s="410" t="s">
        <v>17260</v>
      </c>
      <c r="L1451" s="410" t="s">
        <v>17541</v>
      </c>
      <c r="M1451" s="410" t="s">
        <v>17328</v>
      </c>
      <c r="N1451" s="410" t="s">
        <v>17542</v>
      </c>
      <c r="O1451" s="383"/>
      <c r="P1451" s="383"/>
      <c r="Q1451" s="410" t="s">
        <v>17460</v>
      </c>
      <c r="R1451" s="410" t="s">
        <v>17543</v>
      </c>
      <c r="S1451" s="383"/>
      <c r="T1451" s="383"/>
      <c r="U1451" s="410" t="s">
        <v>17200</v>
      </c>
      <c r="V1451" s="383"/>
      <c r="W1451" s="383"/>
      <c r="X1451" s="383"/>
      <c r="Y1451" s="411">
        <v>38519</v>
      </c>
      <c r="Z1451" s="410">
        <v>0</v>
      </c>
      <c r="AA1451" s="410">
        <v>0</v>
      </c>
      <c r="AB1451" s="383"/>
      <c r="AC1451" s="383"/>
      <c r="AD1451" s="383"/>
      <c r="AE1451" s="383"/>
      <c r="AF1451" s="410" t="s">
        <v>17469</v>
      </c>
      <c r="AG1451" s="410" t="s">
        <v>17432</v>
      </c>
      <c r="AH1451" s="410">
        <v>36.799999999999997</v>
      </c>
      <c r="AI1451" s="410">
        <v>65</v>
      </c>
      <c r="AJ1451" s="410">
        <v>102</v>
      </c>
      <c r="AK1451" s="410">
        <v>10.25</v>
      </c>
      <c r="AL1451" s="412">
        <v>0.36078431372549002</v>
      </c>
      <c r="AM1451" s="127" t="s">
        <v>17433</v>
      </c>
      <c r="AN1451" s="383" t="s">
        <v>17434</v>
      </c>
      <c r="AO1451" s="383"/>
      <c r="AP1451" s="383"/>
      <c r="AQ1451" s="410" t="s">
        <v>17544</v>
      </c>
      <c r="AR1451" s="389"/>
    </row>
    <row r="1452" spans="1:44" ht="15.75" thickBot="1" x14ac:dyDescent="0.3">
      <c r="A1452" s="409" t="s">
        <v>17540</v>
      </c>
      <c r="B1452" s="410">
        <v>4</v>
      </c>
      <c r="C1452" s="383"/>
      <c r="D1452" s="383"/>
      <c r="E1452" s="383"/>
      <c r="F1452" s="383"/>
      <c r="G1452" s="383"/>
      <c r="H1452" s="383"/>
      <c r="I1452" s="383"/>
      <c r="J1452" s="383"/>
      <c r="K1452" s="410" t="s">
        <v>17260</v>
      </c>
      <c r="L1452" s="410" t="s">
        <v>17541</v>
      </c>
      <c r="M1452" s="410" t="s">
        <v>17328</v>
      </c>
      <c r="N1452" s="410" t="s">
        <v>17542</v>
      </c>
      <c r="O1452" s="383"/>
      <c r="P1452" s="383"/>
      <c r="Q1452" s="410" t="s">
        <v>17460</v>
      </c>
      <c r="R1452" s="410" t="s">
        <v>17543</v>
      </c>
      <c r="S1452" s="383"/>
      <c r="T1452" s="383"/>
      <c r="U1452" s="410" t="s">
        <v>17200</v>
      </c>
      <c r="V1452" s="383"/>
      <c r="W1452" s="383"/>
      <c r="X1452" s="383"/>
      <c r="Y1452" s="411">
        <v>38519</v>
      </c>
      <c r="Z1452" s="410">
        <v>0</v>
      </c>
      <c r="AA1452" s="410">
        <v>0</v>
      </c>
      <c r="AB1452" s="383"/>
      <c r="AC1452" s="383"/>
      <c r="AD1452" s="383"/>
      <c r="AE1452" s="383"/>
      <c r="AF1452" s="410" t="s">
        <v>17469</v>
      </c>
      <c r="AG1452" s="410" t="s">
        <v>17432</v>
      </c>
      <c r="AH1452" s="410">
        <v>39.4</v>
      </c>
      <c r="AI1452" s="410">
        <v>63</v>
      </c>
      <c r="AJ1452" s="410">
        <v>103</v>
      </c>
      <c r="AK1452" s="410">
        <v>10.25</v>
      </c>
      <c r="AL1452" s="412">
        <v>0.38252427184465998</v>
      </c>
      <c r="AM1452" s="127" t="s">
        <v>17433</v>
      </c>
      <c r="AN1452" s="383" t="s">
        <v>17434</v>
      </c>
      <c r="AO1452" s="383"/>
      <c r="AP1452" s="383"/>
      <c r="AQ1452" s="410" t="s">
        <v>17544</v>
      </c>
      <c r="AR1452" s="389"/>
    </row>
    <row r="1453" spans="1:44" ht="15.75" thickBot="1" x14ac:dyDescent="0.3">
      <c r="A1453" s="409" t="s">
        <v>17540</v>
      </c>
      <c r="B1453" s="410">
        <v>4</v>
      </c>
      <c r="C1453" s="383"/>
      <c r="D1453" s="383"/>
      <c r="E1453" s="383"/>
      <c r="F1453" s="383"/>
      <c r="G1453" s="383"/>
      <c r="H1453" s="383"/>
      <c r="I1453" s="383"/>
      <c r="J1453" s="383"/>
      <c r="K1453" s="410" t="s">
        <v>17260</v>
      </c>
      <c r="L1453" s="410" t="s">
        <v>17541</v>
      </c>
      <c r="M1453" s="410" t="s">
        <v>17328</v>
      </c>
      <c r="N1453" s="410" t="s">
        <v>17542</v>
      </c>
      <c r="O1453" s="383"/>
      <c r="P1453" s="383"/>
      <c r="Q1453" s="410" t="s">
        <v>17460</v>
      </c>
      <c r="R1453" s="410" t="s">
        <v>17543</v>
      </c>
      <c r="S1453" s="383"/>
      <c r="T1453" s="383"/>
      <c r="U1453" s="410" t="s">
        <v>17200</v>
      </c>
      <c r="V1453" s="383"/>
      <c r="W1453" s="383"/>
      <c r="X1453" s="383"/>
      <c r="Y1453" s="411">
        <v>38519</v>
      </c>
      <c r="Z1453" s="410">
        <v>0</v>
      </c>
      <c r="AA1453" s="410">
        <v>0</v>
      </c>
      <c r="AB1453" s="383"/>
      <c r="AC1453" s="383"/>
      <c r="AD1453" s="383"/>
      <c r="AE1453" s="383"/>
      <c r="AF1453" s="410" t="s">
        <v>17469</v>
      </c>
      <c r="AG1453" s="410" t="s">
        <v>17432</v>
      </c>
      <c r="AH1453" s="410">
        <v>39.700000000000003</v>
      </c>
      <c r="AI1453" s="410">
        <v>64</v>
      </c>
      <c r="AJ1453" s="410">
        <v>104</v>
      </c>
      <c r="AK1453" s="410">
        <v>10.25</v>
      </c>
      <c r="AL1453" s="412">
        <v>0.38173076923076898</v>
      </c>
      <c r="AM1453" s="127" t="s">
        <v>17433</v>
      </c>
      <c r="AN1453" s="383" t="s">
        <v>17434</v>
      </c>
      <c r="AO1453" s="383"/>
      <c r="AP1453" s="383"/>
      <c r="AQ1453" s="410" t="s">
        <v>17544</v>
      </c>
      <c r="AR1453" s="389"/>
    </row>
    <row r="1454" spans="1:44" ht="15.75" thickBot="1" x14ac:dyDescent="0.3">
      <c r="A1454" s="409" t="s">
        <v>17540</v>
      </c>
      <c r="B1454" s="410">
        <v>4</v>
      </c>
      <c r="C1454" s="383"/>
      <c r="D1454" s="383"/>
      <c r="E1454" s="383"/>
      <c r="F1454" s="383"/>
      <c r="G1454" s="383"/>
      <c r="H1454" s="383"/>
      <c r="I1454" s="383"/>
      <c r="J1454" s="383"/>
      <c r="K1454" s="410" t="s">
        <v>17260</v>
      </c>
      <c r="L1454" s="410" t="s">
        <v>17541</v>
      </c>
      <c r="M1454" s="410" t="s">
        <v>17328</v>
      </c>
      <c r="N1454" s="410" t="s">
        <v>17542</v>
      </c>
      <c r="O1454" s="383"/>
      <c r="P1454" s="383"/>
      <c r="Q1454" s="410" t="s">
        <v>17460</v>
      </c>
      <c r="R1454" s="410" t="s">
        <v>17543</v>
      </c>
      <c r="S1454" s="383"/>
      <c r="T1454" s="383"/>
      <c r="U1454" s="410" t="s">
        <v>17200</v>
      </c>
      <c r="V1454" s="383"/>
      <c r="W1454" s="383"/>
      <c r="X1454" s="383"/>
      <c r="Y1454" s="411">
        <v>38519</v>
      </c>
      <c r="Z1454" s="410">
        <v>0</v>
      </c>
      <c r="AA1454" s="410">
        <v>0</v>
      </c>
      <c r="AB1454" s="383"/>
      <c r="AC1454" s="383"/>
      <c r="AD1454" s="383"/>
      <c r="AE1454" s="383"/>
      <c r="AF1454" s="410" t="s">
        <v>17469</v>
      </c>
      <c r="AG1454" s="410" t="s">
        <v>17432</v>
      </c>
      <c r="AH1454" s="410">
        <v>37</v>
      </c>
      <c r="AI1454" s="410">
        <v>62</v>
      </c>
      <c r="AJ1454" s="410">
        <v>99</v>
      </c>
      <c r="AK1454" s="410">
        <v>10.26</v>
      </c>
      <c r="AL1454" s="412">
        <v>0.37373737373737398</v>
      </c>
      <c r="AM1454" s="127" t="s">
        <v>17433</v>
      </c>
      <c r="AN1454" s="383" t="s">
        <v>17434</v>
      </c>
      <c r="AO1454" s="383"/>
      <c r="AP1454" s="383"/>
      <c r="AQ1454" s="410" t="s">
        <v>17544</v>
      </c>
      <c r="AR1454" s="389"/>
    </row>
    <row r="1455" spans="1:44" ht="15.75" thickBot="1" x14ac:dyDescent="0.3">
      <c r="A1455" s="409" t="s">
        <v>17540</v>
      </c>
      <c r="B1455" s="410">
        <v>4</v>
      </c>
      <c r="C1455" s="383"/>
      <c r="D1455" s="383"/>
      <c r="E1455" s="383"/>
      <c r="F1455" s="383"/>
      <c r="G1455" s="383"/>
      <c r="H1455" s="383"/>
      <c r="I1455" s="383"/>
      <c r="J1455" s="383"/>
      <c r="K1455" s="410" t="s">
        <v>17260</v>
      </c>
      <c r="L1455" s="410" t="s">
        <v>17541</v>
      </c>
      <c r="M1455" s="410" t="s">
        <v>17328</v>
      </c>
      <c r="N1455" s="410" t="s">
        <v>17542</v>
      </c>
      <c r="O1455" s="383"/>
      <c r="P1455" s="383"/>
      <c r="Q1455" s="410" t="s">
        <v>17460</v>
      </c>
      <c r="R1455" s="410" t="s">
        <v>17543</v>
      </c>
      <c r="S1455" s="383"/>
      <c r="T1455" s="383"/>
      <c r="U1455" s="410" t="s">
        <v>17200</v>
      </c>
      <c r="V1455" s="383"/>
      <c r="W1455" s="383"/>
      <c r="X1455" s="383"/>
      <c r="Y1455" s="411">
        <v>38519</v>
      </c>
      <c r="Z1455" s="410">
        <v>0</v>
      </c>
      <c r="AA1455" s="410">
        <v>0</v>
      </c>
      <c r="AB1455" s="383"/>
      <c r="AC1455" s="383"/>
      <c r="AD1455" s="383"/>
      <c r="AE1455" s="383"/>
      <c r="AF1455" s="410" t="s">
        <v>17469</v>
      </c>
      <c r="AG1455" s="410" t="s">
        <v>17432</v>
      </c>
      <c r="AH1455" s="410">
        <v>37.5</v>
      </c>
      <c r="AI1455" s="410">
        <v>62</v>
      </c>
      <c r="AJ1455" s="410">
        <v>99</v>
      </c>
      <c r="AK1455" s="410">
        <v>10.26</v>
      </c>
      <c r="AL1455" s="412">
        <v>0.37878787878787901</v>
      </c>
      <c r="AM1455" s="127" t="s">
        <v>17433</v>
      </c>
      <c r="AN1455" s="383" t="s">
        <v>17434</v>
      </c>
      <c r="AO1455" s="383"/>
      <c r="AP1455" s="383"/>
      <c r="AQ1455" s="410" t="s">
        <v>17544</v>
      </c>
      <c r="AR1455" s="389"/>
    </row>
    <row r="1456" spans="1:44" ht="15.75" thickBot="1" x14ac:dyDescent="0.3">
      <c r="A1456" s="409" t="s">
        <v>17540</v>
      </c>
      <c r="B1456" s="410">
        <v>4</v>
      </c>
      <c r="C1456" s="383"/>
      <c r="D1456" s="383"/>
      <c r="E1456" s="383"/>
      <c r="F1456" s="383"/>
      <c r="G1456" s="383"/>
      <c r="H1456" s="383"/>
      <c r="I1456" s="383"/>
      <c r="J1456" s="383"/>
      <c r="K1456" s="410" t="s">
        <v>17260</v>
      </c>
      <c r="L1456" s="410" t="s">
        <v>17541</v>
      </c>
      <c r="M1456" s="410" t="s">
        <v>17328</v>
      </c>
      <c r="N1456" s="410" t="s">
        <v>17542</v>
      </c>
      <c r="O1456" s="383"/>
      <c r="P1456" s="383"/>
      <c r="Q1456" s="410" t="s">
        <v>17460</v>
      </c>
      <c r="R1456" s="410" t="s">
        <v>17543</v>
      </c>
      <c r="S1456" s="383"/>
      <c r="T1456" s="383"/>
      <c r="U1456" s="410" t="s">
        <v>17200</v>
      </c>
      <c r="V1456" s="383"/>
      <c r="W1456" s="383"/>
      <c r="X1456" s="383"/>
      <c r="Y1456" s="411">
        <v>38519</v>
      </c>
      <c r="Z1456" s="410">
        <v>0</v>
      </c>
      <c r="AA1456" s="410">
        <v>0</v>
      </c>
      <c r="AB1456" s="383"/>
      <c r="AC1456" s="383"/>
      <c r="AD1456" s="383"/>
      <c r="AE1456" s="383"/>
      <c r="AF1456" s="410" t="s">
        <v>17469</v>
      </c>
      <c r="AG1456" s="410" t="s">
        <v>17432</v>
      </c>
      <c r="AH1456" s="410">
        <v>28.5</v>
      </c>
      <c r="AI1456" s="410">
        <v>71</v>
      </c>
      <c r="AJ1456" s="410">
        <v>100</v>
      </c>
      <c r="AK1456" s="410">
        <v>10.26</v>
      </c>
      <c r="AL1456" s="412">
        <v>0.28499999999999998</v>
      </c>
      <c r="AM1456" s="127" t="s">
        <v>17433</v>
      </c>
      <c r="AN1456" s="383" t="s">
        <v>17434</v>
      </c>
      <c r="AO1456" s="383"/>
      <c r="AP1456" s="383"/>
      <c r="AQ1456" s="410" t="s">
        <v>17544</v>
      </c>
      <c r="AR1456" s="389"/>
    </row>
    <row r="1457" spans="1:44" ht="15.75" thickBot="1" x14ac:dyDescent="0.3">
      <c r="A1457" s="409" t="s">
        <v>17540</v>
      </c>
      <c r="B1457" s="410">
        <v>4</v>
      </c>
      <c r="C1457" s="383"/>
      <c r="D1457" s="383"/>
      <c r="E1457" s="383"/>
      <c r="F1457" s="383"/>
      <c r="G1457" s="383"/>
      <c r="H1457" s="383"/>
      <c r="I1457" s="383"/>
      <c r="J1457" s="383"/>
      <c r="K1457" s="410" t="s">
        <v>17260</v>
      </c>
      <c r="L1457" s="410" t="s">
        <v>17541</v>
      </c>
      <c r="M1457" s="410" t="s">
        <v>17328</v>
      </c>
      <c r="N1457" s="410" t="s">
        <v>17542</v>
      </c>
      <c r="O1457" s="383"/>
      <c r="P1457" s="383"/>
      <c r="Q1457" s="410" t="s">
        <v>17460</v>
      </c>
      <c r="R1457" s="410" t="s">
        <v>17543</v>
      </c>
      <c r="S1457" s="383"/>
      <c r="T1457" s="383"/>
      <c r="U1457" s="410" t="s">
        <v>17200</v>
      </c>
      <c r="V1457" s="383"/>
      <c r="W1457" s="383"/>
      <c r="X1457" s="383"/>
      <c r="Y1457" s="411">
        <v>38519</v>
      </c>
      <c r="Z1457" s="410">
        <v>0</v>
      </c>
      <c r="AA1457" s="410">
        <v>0</v>
      </c>
      <c r="AB1457" s="383"/>
      <c r="AC1457" s="383"/>
      <c r="AD1457" s="383"/>
      <c r="AE1457" s="383"/>
      <c r="AF1457" s="410" t="s">
        <v>17469</v>
      </c>
      <c r="AG1457" s="410" t="s">
        <v>17432</v>
      </c>
      <c r="AH1457" s="410">
        <v>37.5</v>
      </c>
      <c r="AI1457" s="410">
        <v>63</v>
      </c>
      <c r="AJ1457" s="410">
        <v>101</v>
      </c>
      <c r="AK1457" s="410">
        <v>10.26</v>
      </c>
      <c r="AL1457" s="412">
        <v>0.37128712871287101</v>
      </c>
      <c r="AM1457" s="127" t="s">
        <v>17433</v>
      </c>
      <c r="AN1457" s="383" t="s">
        <v>17434</v>
      </c>
      <c r="AO1457" s="383"/>
      <c r="AP1457" s="383"/>
      <c r="AQ1457" s="410" t="s">
        <v>17544</v>
      </c>
      <c r="AR1457" s="389"/>
    </row>
    <row r="1458" spans="1:44" ht="15.75" thickBot="1" x14ac:dyDescent="0.3">
      <c r="A1458" s="409" t="s">
        <v>17540</v>
      </c>
      <c r="B1458" s="410">
        <v>4</v>
      </c>
      <c r="C1458" s="383"/>
      <c r="D1458" s="383"/>
      <c r="E1458" s="383"/>
      <c r="F1458" s="383"/>
      <c r="G1458" s="383"/>
      <c r="H1458" s="383"/>
      <c r="I1458" s="383"/>
      <c r="J1458" s="383"/>
      <c r="K1458" s="410" t="s">
        <v>17260</v>
      </c>
      <c r="L1458" s="410" t="s">
        <v>17541</v>
      </c>
      <c r="M1458" s="410" t="s">
        <v>17328</v>
      </c>
      <c r="N1458" s="410" t="s">
        <v>17542</v>
      </c>
      <c r="O1458" s="383"/>
      <c r="P1458" s="383"/>
      <c r="Q1458" s="410" t="s">
        <v>17460</v>
      </c>
      <c r="R1458" s="410" t="s">
        <v>17543</v>
      </c>
      <c r="S1458" s="383"/>
      <c r="T1458" s="383"/>
      <c r="U1458" s="410" t="s">
        <v>17200</v>
      </c>
      <c r="V1458" s="383"/>
      <c r="W1458" s="383"/>
      <c r="X1458" s="383"/>
      <c r="Y1458" s="411">
        <v>38519</v>
      </c>
      <c r="Z1458" s="410">
        <v>0</v>
      </c>
      <c r="AA1458" s="410">
        <v>0</v>
      </c>
      <c r="AB1458" s="383"/>
      <c r="AC1458" s="383"/>
      <c r="AD1458" s="383"/>
      <c r="AE1458" s="383"/>
      <c r="AF1458" s="410" t="s">
        <v>17469</v>
      </c>
      <c r="AG1458" s="410" t="s">
        <v>17432</v>
      </c>
      <c r="AH1458" s="410">
        <v>35.6</v>
      </c>
      <c r="AI1458" s="410">
        <v>65</v>
      </c>
      <c r="AJ1458" s="410">
        <v>101</v>
      </c>
      <c r="AK1458" s="410">
        <v>10.26</v>
      </c>
      <c r="AL1458" s="412">
        <v>0.35247524752475301</v>
      </c>
      <c r="AM1458" s="127" t="s">
        <v>17433</v>
      </c>
      <c r="AN1458" s="383" t="s">
        <v>17434</v>
      </c>
      <c r="AO1458" s="383"/>
      <c r="AP1458" s="383"/>
      <c r="AQ1458" s="410" t="s">
        <v>17544</v>
      </c>
      <c r="AR1458" s="389"/>
    </row>
    <row r="1459" spans="1:44" ht="15.75" thickBot="1" x14ac:dyDescent="0.3">
      <c r="A1459" s="409" t="s">
        <v>17540</v>
      </c>
      <c r="B1459" s="410">
        <v>4</v>
      </c>
      <c r="C1459" s="383"/>
      <c r="D1459" s="383"/>
      <c r="E1459" s="383"/>
      <c r="F1459" s="383"/>
      <c r="G1459" s="383"/>
      <c r="H1459" s="383"/>
      <c r="I1459" s="383"/>
      <c r="J1459" s="383"/>
      <c r="K1459" s="410" t="s">
        <v>17260</v>
      </c>
      <c r="L1459" s="410" t="s">
        <v>17541</v>
      </c>
      <c r="M1459" s="410" t="s">
        <v>17328</v>
      </c>
      <c r="N1459" s="410" t="s">
        <v>17542</v>
      </c>
      <c r="O1459" s="383"/>
      <c r="P1459" s="383"/>
      <c r="Q1459" s="410" t="s">
        <v>17460</v>
      </c>
      <c r="R1459" s="410" t="s">
        <v>17543</v>
      </c>
      <c r="S1459" s="383"/>
      <c r="T1459" s="383"/>
      <c r="U1459" s="410" t="s">
        <v>17200</v>
      </c>
      <c r="V1459" s="383"/>
      <c r="W1459" s="383"/>
      <c r="X1459" s="383"/>
      <c r="Y1459" s="411">
        <v>38519</v>
      </c>
      <c r="Z1459" s="410">
        <v>0</v>
      </c>
      <c r="AA1459" s="410">
        <v>0</v>
      </c>
      <c r="AB1459" s="383"/>
      <c r="AC1459" s="383"/>
      <c r="AD1459" s="383"/>
      <c r="AE1459" s="383"/>
      <c r="AF1459" s="410" t="s">
        <v>17469</v>
      </c>
      <c r="AG1459" s="410" t="s">
        <v>17432</v>
      </c>
      <c r="AH1459" s="410">
        <v>38.5</v>
      </c>
      <c r="AI1459" s="410">
        <v>63</v>
      </c>
      <c r="AJ1459" s="410">
        <v>102</v>
      </c>
      <c r="AK1459" s="410">
        <v>10.26</v>
      </c>
      <c r="AL1459" s="412">
        <v>0.37745098039215702</v>
      </c>
      <c r="AM1459" s="127" t="s">
        <v>17433</v>
      </c>
      <c r="AN1459" s="383" t="s">
        <v>17434</v>
      </c>
      <c r="AO1459" s="383"/>
      <c r="AP1459" s="383"/>
      <c r="AQ1459" s="410" t="s">
        <v>17544</v>
      </c>
      <c r="AR1459" s="389"/>
    </row>
    <row r="1460" spans="1:44" ht="15.75" thickBot="1" x14ac:dyDescent="0.3">
      <c r="A1460" s="409" t="s">
        <v>17540</v>
      </c>
      <c r="B1460" s="410">
        <v>4</v>
      </c>
      <c r="C1460" s="383"/>
      <c r="D1460" s="383"/>
      <c r="E1460" s="383"/>
      <c r="F1460" s="383"/>
      <c r="G1460" s="383"/>
      <c r="H1460" s="383"/>
      <c r="I1460" s="383"/>
      <c r="J1460" s="383"/>
      <c r="K1460" s="410" t="s">
        <v>17260</v>
      </c>
      <c r="L1460" s="410" t="s">
        <v>17541</v>
      </c>
      <c r="M1460" s="410" t="s">
        <v>17328</v>
      </c>
      <c r="N1460" s="410" t="s">
        <v>17542</v>
      </c>
      <c r="O1460" s="383"/>
      <c r="P1460" s="383"/>
      <c r="Q1460" s="410" t="s">
        <v>17460</v>
      </c>
      <c r="R1460" s="410" t="s">
        <v>17543</v>
      </c>
      <c r="S1460" s="383"/>
      <c r="T1460" s="383"/>
      <c r="U1460" s="410" t="s">
        <v>17200</v>
      </c>
      <c r="V1460" s="383"/>
      <c r="W1460" s="383"/>
      <c r="X1460" s="383"/>
      <c r="Y1460" s="411">
        <v>38519</v>
      </c>
      <c r="Z1460" s="410">
        <v>0</v>
      </c>
      <c r="AA1460" s="410">
        <v>0</v>
      </c>
      <c r="AB1460" s="383"/>
      <c r="AC1460" s="383"/>
      <c r="AD1460" s="383"/>
      <c r="AE1460" s="383"/>
      <c r="AF1460" s="410" t="s">
        <v>17469</v>
      </c>
      <c r="AG1460" s="410" t="s">
        <v>17432</v>
      </c>
      <c r="AH1460" s="410">
        <v>26.5</v>
      </c>
      <c r="AI1460" s="410">
        <v>73</v>
      </c>
      <c r="AJ1460" s="410">
        <v>100</v>
      </c>
      <c r="AK1460" s="410">
        <v>10.27</v>
      </c>
      <c r="AL1460" s="412">
        <v>0.26500000000000001</v>
      </c>
      <c r="AM1460" s="127" t="s">
        <v>17433</v>
      </c>
      <c r="AN1460" s="383" t="s">
        <v>17434</v>
      </c>
      <c r="AO1460" s="383"/>
      <c r="AP1460" s="383"/>
      <c r="AQ1460" s="410" t="s">
        <v>17544</v>
      </c>
      <c r="AR1460" s="389"/>
    </row>
    <row r="1461" spans="1:44" ht="15.75" thickBot="1" x14ac:dyDescent="0.3">
      <c r="A1461" s="409" t="s">
        <v>17540</v>
      </c>
      <c r="B1461" s="410">
        <v>4</v>
      </c>
      <c r="C1461" s="383"/>
      <c r="D1461" s="383"/>
      <c r="E1461" s="383"/>
      <c r="F1461" s="383"/>
      <c r="G1461" s="383"/>
      <c r="H1461" s="383"/>
      <c r="I1461" s="383"/>
      <c r="J1461" s="383"/>
      <c r="K1461" s="410" t="s">
        <v>17260</v>
      </c>
      <c r="L1461" s="410" t="s">
        <v>17541</v>
      </c>
      <c r="M1461" s="410" t="s">
        <v>17328</v>
      </c>
      <c r="N1461" s="410" t="s">
        <v>17542</v>
      </c>
      <c r="O1461" s="383"/>
      <c r="P1461" s="383"/>
      <c r="Q1461" s="410" t="s">
        <v>17460</v>
      </c>
      <c r="R1461" s="410" t="s">
        <v>17543</v>
      </c>
      <c r="S1461" s="383"/>
      <c r="T1461" s="383"/>
      <c r="U1461" s="410" t="s">
        <v>17200</v>
      </c>
      <c r="V1461" s="383"/>
      <c r="W1461" s="383"/>
      <c r="X1461" s="383"/>
      <c r="Y1461" s="411">
        <v>38519</v>
      </c>
      <c r="Z1461" s="410">
        <v>0</v>
      </c>
      <c r="AA1461" s="410">
        <v>0</v>
      </c>
      <c r="AB1461" s="383"/>
      <c r="AC1461" s="383"/>
      <c r="AD1461" s="383"/>
      <c r="AE1461" s="383"/>
      <c r="AF1461" s="410" t="s">
        <v>17469</v>
      </c>
      <c r="AG1461" s="410" t="s">
        <v>17432</v>
      </c>
      <c r="AH1461" s="410">
        <v>38</v>
      </c>
      <c r="AI1461" s="410">
        <v>63</v>
      </c>
      <c r="AJ1461" s="410">
        <v>101</v>
      </c>
      <c r="AK1461" s="410">
        <v>10.27</v>
      </c>
      <c r="AL1461" s="412">
        <v>0.37623762376237602</v>
      </c>
      <c r="AM1461" s="127" t="s">
        <v>17433</v>
      </c>
      <c r="AN1461" s="383" t="s">
        <v>17434</v>
      </c>
      <c r="AO1461" s="383"/>
      <c r="AP1461" s="383"/>
      <c r="AQ1461" s="410" t="s">
        <v>17544</v>
      </c>
      <c r="AR1461" s="389"/>
    </row>
    <row r="1462" spans="1:44" ht="15.75" thickBot="1" x14ac:dyDescent="0.3">
      <c r="A1462" s="409" t="s">
        <v>17540</v>
      </c>
      <c r="B1462" s="410">
        <v>4</v>
      </c>
      <c r="C1462" s="383"/>
      <c r="D1462" s="383"/>
      <c r="E1462" s="383"/>
      <c r="F1462" s="383"/>
      <c r="G1462" s="383"/>
      <c r="H1462" s="383"/>
      <c r="I1462" s="383"/>
      <c r="J1462" s="383"/>
      <c r="K1462" s="410" t="s">
        <v>17260</v>
      </c>
      <c r="L1462" s="410" t="s">
        <v>17541</v>
      </c>
      <c r="M1462" s="410" t="s">
        <v>17328</v>
      </c>
      <c r="N1462" s="410" t="s">
        <v>17542</v>
      </c>
      <c r="O1462" s="383"/>
      <c r="P1462" s="383"/>
      <c r="Q1462" s="410" t="s">
        <v>17460</v>
      </c>
      <c r="R1462" s="410" t="s">
        <v>17543</v>
      </c>
      <c r="S1462" s="383"/>
      <c r="T1462" s="383"/>
      <c r="U1462" s="410" t="s">
        <v>17200</v>
      </c>
      <c r="V1462" s="383"/>
      <c r="W1462" s="383"/>
      <c r="X1462" s="383"/>
      <c r="Y1462" s="411">
        <v>38519</v>
      </c>
      <c r="Z1462" s="410">
        <v>0</v>
      </c>
      <c r="AA1462" s="410">
        <v>0</v>
      </c>
      <c r="AB1462" s="383"/>
      <c r="AC1462" s="383"/>
      <c r="AD1462" s="383"/>
      <c r="AE1462" s="383"/>
      <c r="AF1462" s="410" t="s">
        <v>17469</v>
      </c>
      <c r="AG1462" s="410" t="s">
        <v>17432</v>
      </c>
      <c r="AH1462" s="410">
        <v>26.1</v>
      </c>
      <c r="AI1462" s="410">
        <v>73</v>
      </c>
      <c r="AJ1462" s="410">
        <v>100</v>
      </c>
      <c r="AK1462" s="410">
        <v>10.28</v>
      </c>
      <c r="AL1462" s="412">
        <v>0.26100000000000001</v>
      </c>
      <c r="AM1462" s="127" t="s">
        <v>17433</v>
      </c>
      <c r="AN1462" s="383" t="s">
        <v>17434</v>
      </c>
      <c r="AO1462" s="383"/>
      <c r="AP1462" s="383"/>
      <c r="AQ1462" s="410" t="s">
        <v>17544</v>
      </c>
      <c r="AR1462" s="389"/>
    </row>
    <row r="1463" spans="1:44" ht="15.75" thickBot="1" x14ac:dyDescent="0.3">
      <c r="A1463" s="409" t="s">
        <v>17540</v>
      </c>
      <c r="B1463" s="410">
        <v>4</v>
      </c>
      <c r="C1463" s="383"/>
      <c r="D1463" s="383"/>
      <c r="E1463" s="383"/>
      <c r="F1463" s="383"/>
      <c r="G1463" s="383"/>
      <c r="H1463" s="383"/>
      <c r="I1463" s="383"/>
      <c r="J1463" s="383"/>
      <c r="K1463" s="410" t="s">
        <v>17260</v>
      </c>
      <c r="L1463" s="410" t="s">
        <v>17541</v>
      </c>
      <c r="M1463" s="410" t="s">
        <v>17328</v>
      </c>
      <c r="N1463" s="410" t="s">
        <v>17542</v>
      </c>
      <c r="O1463" s="383"/>
      <c r="P1463" s="383"/>
      <c r="Q1463" s="410" t="s">
        <v>17460</v>
      </c>
      <c r="R1463" s="410" t="s">
        <v>17543</v>
      </c>
      <c r="S1463" s="383"/>
      <c r="T1463" s="383"/>
      <c r="U1463" s="410" t="s">
        <v>17200</v>
      </c>
      <c r="V1463" s="383"/>
      <c r="W1463" s="383"/>
      <c r="X1463" s="383"/>
      <c r="Y1463" s="411">
        <v>38519</v>
      </c>
      <c r="Z1463" s="410">
        <v>0</v>
      </c>
      <c r="AA1463" s="410">
        <v>0</v>
      </c>
      <c r="AB1463" s="383"/>
      <c r="AC1463" s="383"/>
      <c r="AD1463" s="383"/>
      <c r="AE1463" s="383"/>
      <c r="AF1463" s="410" t="s">
        <v>17469</v>
      </c>
      <c r="AG1463" s="410" t="s">
        <v>17432</v>
      </c>
      <c r="AH1463" s="410">
        <v>23.9</v>
      </c>
      <c r="AI1463" s="410">
        <v>75</v>
      </c>
      <c r="AJ1463" s="410">
        <v>99</v>
      </c>
      <c r="AK1463" s="410">
        <v>10.29</v>
      </c>
      <c r="AL1463" s="412">
        <v>0.241414141414141</v>
      </c>
      <c r="AM1463" s="127" t="s">
        <v>17433</v>
      </c>
      <c r="AN1463" s="383" t="s">
        <v>17434</v>
      </c>
      <c r="AO1463" s="383"/>
      <c r="AP1463" s="383"/>
      <c r="AQ1463" s="410" t="s">
        <v>17544</v>
      </c>
      <c r="AR1463" s="389"/>
    </row>
    <row r="1464" spans="1:44" ht="15.75" thickBot="1" x14ac:dyDescent="0.3">
      <c r="A1464" s="409" t="s">
        <v>17540</v>
      </c>
      <c r="B1464" s="410">
        <v>4</v>
      </c>
      <c r="C1464" s="383"/>
      <c r="D1464" s="383"/>
      <c r="E1464" s="383"/>
      <c r="F1464" s="383"/>
      <c r="G1464" s="383"/>
      <c r="H1464" s="383"/>
      <c r="I1464" s="383"/>
      <c r="J1464" s="383"/>
      <c r="K1464" s="410" t="s">
        <v>17260</v>
      </c>
      <c r="L1464" s="410" t="s">
        <v>17541</v>
      </c>
      <c r="M1464" s="410" t="s">
        <v>17328</v>
      </c>
      <c r="N1464" s="410" t="s">
        <v>17542</v>
      </c>
      <c r="O1464" s="383"/>
      <c r="P1464" s="383"/>
      <c r="Q1464" s="410" t="s">
        <v>17460</v>
      </c>
      <c r="R1464" s="410" t="s">
        <v>17543</v>
      </c>
      <c r="S1464" s="383"/>
      <c r="T1464" s="383"/>
      <c r="U1464" s="410" t="s">
        <v>17200</v>
      </c>
      <c r="V1464" s="383"/>
      <c r="W1464" s="383"/>
      <c r="X1464" s="383"/>
      <c r="Y1464" s="411">
        <v>38519</v>
      </c>
      <c r="Z1464" s="410">
        <v>0</v>
      </c>
      <c r="AA1464" s="410">
        <v>0</v>
      </c>
      <c r="AB1464" s="383"/>
      <c r="AC1464" s="383"/>
      <c r="AD1464" s="383"/>
      <c r="AE1464" s="383"/>
      <c r="AF1464" s="410" t="s">
        <v>17469</v>
      </c>
      <c r="AG1464" s="410" t="s">
        <v>17432</v>
      </c>
      <c r="AH1464" s="410">
        <v>25.3</v>
      </c>
      <c r="AI1464" s="410">
        <v>75</v>
      </c>
      <c r="AJ1464" s="410">
        <v>100</v>
      </c>
      <c r="AK1464" s="410">
        <v>10.29</v>
      </c>
      <c r="AL1464" s="412">
        <v>0.253</v>
      </c>
      <c r="AM1464" s="127" t="s">
        <v>17433</v>
      </c>
      <c r="AN1464" s="383" t="s">
        <v>17434</v>
      </c>
      <c r="AO1464" s="383"/>
      <c r="AP1464" s="383"/>
      <c r="AQ1464" s="410" t="s">
        <v>17544</v>
      </c>
      <c r="AR1464" s="389"/>
    </row>
    <row r="1465" spans="1:44" ht="15.75" thickBot="1" x14ac:dyDescent="0.3">
      <c r="A1465" s="409" t="s">
        <v>17540</v>
      </c>
      <c r="B1465" s="410">
        <v>4</v>
      </c>
      <c r="C1465" s="383"/>
      <c r="D1465" s="383"/>
      <c r="E1465" s="383"/>
      <c r="F1465" s="383"/>
      <c r="G1465" s="383"/>
      <c r="H1465" s="383"/>
      <c r="I1465" s="383"/>
      <c r="J1465" s="383"/>
      <c r="K1465" s="410" t="s">
        <v>17260</v>
      </c>
      <c r="L1465" s="410" t="s">
        <v>17541</v>
      </c>
      <c r="M1465" s="410" t="s">
        <v>17328</v>
      </c>
      <c r="N1465" s="410" t="s">
        <v>17542</v>
      </c>
      <c r="O1465" s="383"/>
      <c r="P1465" s="383"/>
      <c r="Q1465" s="410" t="s">
        <v>17460</v>
      </c>
      <c r="R1465" s="410" t="s">
        <v>17543</v>
      </c>
      <c r="S1465" s="383"/>
      <c r="T1465" s="383"/>
      <c r="U1465" s="410" t="s">
        <v>17200</v>
      </c>
      <c r="V1465" s="383"/>
      <c r="W1465" s="383"/>
      <c r="X1465" s="383"/>
      <c r="Y1465" s="411">
        <v>38519</v>
      </c>
      <c r="Z1465" s="410">
        <v>0</v>
      </c>
      <c r="AA1465" s="410">
        <v>0</v>
      </c>
      <c r="AB1465" s="383"/>
      <c r="AC1465" s="383"/>
      <c r="AD1465" s="383"/>
      <c r="AE1465" s="383"/>
      <c r="AF1465" s="410" t="s">
        <v>17469</v>
      </c>
      <c r="AG1465" s="410" t="s">
        <v>17432</v>
      </c>
      <c r="AH1465" s="410">
        <v>22.7</v>
      </c>
      <c r="AI1465" s="410">
        <v>75</v>
      </c>
      <c r="AJ1465" s="410">
        <v>98</v>
      </c>
      <c r="AK1465" s="410">
        <v>10.31</v>
      </c>
      <c r="AL1465" s="412">
        <v>0.23163265306122399</v>
      </c>
      <c r="AM1465" s="127" t="s">
        <v>17433</v>
      </c>
      <c r="AN1465" s="383" t="s">
        <v>17434</v>
      </c>
      <c r="AO1465" s="383"/>
      <c r="AP1465" s="383"/>
      <c r="AQ1465" s="410" t="s">
        <v>17544</v>
      </c>
      <c r="AR1465" s="389"/>
    </row>
    <row r="1466" spans="1:44" ht="15.75" thickBot="1" x14ac:dyDescent="0.3">
      <c r="A1466" s="409" t="s">
        <v>17540</v>
      </c>
      <c r="B1466" s="410">
        <v>4</v>
      </c>
      <c r="C1466" s="383"/>
      <c r="D1466" s="383"/>
      <c r="E1466" s="383"/>
      <c r="F1466" s="383"/>
      <c r="G1466" s="383"/>
      <c r="H1466" s="383"/>
      <c r="I1466" s="383"/>
      <c r="J1466" s="383"/>
      <c r="K1466" s="410" t="s">
        <v>17260</v>
      </c>
      <c r="L1466" s="410" t="s">
        <v>17541</v>
      </c>
      <c r="M1466" s="410" t="s">
        <v>17328</v>
      </c>
      <c r="N1466" s="410" t="s">
        <v>17542</v>
      </c>
      <c r="O1466" s="383"/>
      <c r="P1466" s="383"/>
      <c r="Q1466" s="410" t="s">
        <v>17460</v>
      </c>
      <c r="R1466" s="410" t="s">
        <v>17543</v>
      </c>
      <c r="S1466" s="383"/>
      <c r="T1466" s="383"/>
      <c r="U1466" s="410" t="s">
        <v>17200</v>
      </c>
      <c r="V1466" s="383"/>
      <c r="W1466" s="383"/>
      <c r="X1466" s="383"/>
      <c r="Y1466" s="411">
        <v>38519</v>
      </c>
      <c r="Z1466" s="410">
        <v>0</v>
      </c>
      <c r="AA1466" s="410">
        <v>0</v>
      </c>
      <c r="AB1466" s="383"/>
      <c r="AC1466" s="383"/>
      <c r="AD1466" s="383"/>
      <c r="AE1466" s="383"/>
      <c r="AF1466" s="410" t="s">
        <v>17469</v>
      </c>
      <c r="AG1466" s="410" t="s">
        <v>17432</v>
      </c>
      <c r="AH1466" s="410">
        <v>21.4</v>
      </c>
      <c r="AI1466" s="410">
        <v>76</v>
      </c>
      <c r="AJ1466" s="410">
        <v>98</v>
      </c>
      <c r="AK1466" s="410">
        <v>10.33</v>
      </c>
      <c r="AL1466" s="412">
        <v>0.21836734693877499</v>
      </c>
      <c r="AM1466" s="127" t="s">
        <v>17433</v>
      </c>
      <c r="AN1466" s="383" t="s">
        <v>17434</v>
      </c>
      <c r="AO1466" s="383"/>
      <c r="AP1466" s="383"/>
      <c r="AQ1466" s="410" t="s">
        <v>17544</v>
      </c>
      <c r="AR1466" s="389"/>
    </row>
    <row r="1467" spans="1:44" ht="15.75" thickBot="1" x14ac:dyDescent="0.3">
      <c r="A1467" s="409" t="s">
        <v>17540</v>
      </c>
      <c r="B1467" s="410">
        <v>4</v>
      </c>
      <c r="C1467" s="383"/>
      <c r="D1467" s="383"/>
      <c r="E1467" s="383"/>
      <c r="F1467" s="383"/>
      <c r="G1467" s="383"/>
      <c r="H1467" s="383"/>
      <c r="I1467" s="383"/>
      <c r="J1467" s="383"/>
      <c r="K1467" s="410" t="s">
        <v>17260</v>
      </c>
      <c r="L1467" s="410" t="s">
        <v>17541</v>
      </c>
      <c r="M1467" s="410" t="s">
        <v>17328</v>
      </c>
      <c r="N1467" s="410" t="s">
        <v>17542</v>
      </c>
      <c r="O1467" s="383"/>
      <c r="P1467" s="383"/>
      <c r="Q1467" s="410" t="s">
        <v>17460</v>
      </c>
      <c r="R1467" s="410" t="s">
        <v>17543</v>
      </c>
      <c r="S1467" s="383"/>
      <c r="T1467" s="383"/>
      <c r="U1467" s="410" t="s">
        <v>17200</v>
      </c>
      <c r="V1467" s="383"/>
      <c r="W1467" s="383"/>
      <c r="X1467" s="383"/>
      <c r="Y1467" s="411">
        <v>38519</v>
      </c>
      <c r="Z1467" s="410">
        <v>0</v>
      </c>
      <c r="AA1467" s="410">
        <v>0</v>
      </c>
      <c r="AB1467" s="383"/>
      <c r="AC1467" s="383"/>
      <c r="AD1467" s="383"/>
      <c r="AE1467" s="383"/>
      <c r="AF1467" s="410" t="s">
        <v>17469</v>
      </c>
      <c r="AG1467" s="410" t="s">
        <v>17432</v>
      </c>
      <c r="AH1467" s="410">
        <v>20.7</v>
      </c>
      <c r="AI1467" s="410">
        <v>78</v>
      </c>
      <c r="AJ1467" s="410">
        <v>99</v>
      </c>
      <c r="AK1467" s="410">
        <v>10.35</v>
      </c>
      <c r="AL1467" s="412">
        <v>0.20909090909090899</v>
      </c>
      <c r="AM1467" s="127" t="s">
        <v>17433</v>
      </c>
      <c r="AN1467" s="383" t="s">
        <v>17434</v>
      </c>
      <c r="AO1467" s="383"/>
      <c r="AP1467" s="383"/>
      <c r="AQ1467" s="410" t="s">
        <v>17544</v>
      </c>
      <c r="AR1467" s="389"/>
    </row>
    <row r="1468" spans="1:44" ht="15.75" thickBot="1" x14ac:dyDescent="0.3">
      <c r="A1468" s="409" t="s">
        <v>17545</v>
      </c>
      <c r="B1468" s="410">
        <v>5058</v>
      </c>
      <c r="C1468" s="383"/>
      <c r="D1468" s="383"/>
      <c r="E1468" s="383"/>
      <c r="F1468" s="383"/>
      <c r="G1468" s="383"/>
      <c r="H1468" s="383"/>
      <c r="I1468" s="383"/>
      <c r="J1468" s="383"/>
      <c r="K1468" s="410" t="s">
        <v>17260</v>
      </c>
      <c r="L1468" s="410"/>
      <c r="M1468" s="410" t="s">
        <v>17546</v>
      </c>
      <c r="N1468" s="410" t="s">
        <v>17547</v>
      </c>
      <c r="O1468" s="383"/>
      <c r="P1468" s="383"/>
      <c r="Q1468" s="410" t="s">
        <v>17460</v>
      </c>
      <c r="R1468" s="410" t="s">
        <v>17200</v>
      </c>
      <c r="S1468" s="383"/>
      <c r="T1468" s="383"/>
      <c r="U1468" s="410" t="s">
        <v>17200</v>
      </c>
      <c r="V1468" s="383"/>
      <c r="W1468" s="383"/>
      <c r="X1468" s="383"/>
      <c r="Y1468" s="411">
        <v>38559</v>
      </c>
      <c r="Z1468" s="410">
        <v>0</v>
      </c>
      <c r="AA1468" s="410">
        <v>0</v>
      </c>
      <c r="AB1468" s="383"/>
      <c r="AC1468" s="383"/>
      <c r="AD1468" s="383"/>
      <c r="AE1468" s="383"/>
      <c r="AF1468" s="410" t="s">
        <v>17469</v>
      </c>
      <c r="AG1468" s="410" t="s">
        <v>17432</v>
      </c>
      <c r="AH1468" s="410">
        <v>0</v>
      </c>
      <c r="AI1468" s="410">
        <v>593</v>
      </c>
      <c r="AJ1468" s="410">
        <v>593</v>
      </c>
      <c r="AK1468" s="410">
        <v>0.4</v>
      </c>
      <c r="AL1468" s="412">
        <v>0</v>
      </c>
      <c r="AM1468" s="127" t="s">
        <v>17433</v>
      </c>
      <c r="AN1468" s="383" t="s">
        <v>17434</v>
      </c>
      <c r="AO1468" s="383"/>
      <c r="AP1468" s="383"/>
      <c r="AQ1468" s="410" t="s">
        <v>17548</v>
      </c>
      <c r="AR1468" s="389"/>
    </row>
    <row r="1469" spans="1:44" ht="15.75" thickBot="1" x14ac:dyDescent="0.3">
      <c r="A1469" s="409" t="s">
        <v>17545</v>
      </c>
      <c r="B1469" s="410">
        <v>5058</v>
      </c>
      <c r="C1469" s="383"/>
      <c r="D1469" s="383"/>
      <c r="E1469" s="383"/>
      <c r="F1469" s="383"/>
      <c r="G1469" s="383"/>
      <c r="H1469" s="383"/>
      <c r="I1469" s="383"/>
      <c r="J1469" s="383"/>
      <c r="K1469" s="410" t="s">
        <v>17260</v>
      </c>
      <c r="L1469" s="410"/>
      <c r="M1469" s="410" t="s">
        <v>17546</v>
      </c>
      <c r="N1469" s="410" t="s">
        <v>17547</v>
      </c>
      <c r="O1469" s="383"/>
      <c r="P1469" s="383"/>
      <c r="Q1469" s="410" t="s">
        <v>17460</v>
      </c>
      <c r="R1469" s="410" t="s">
        <v>17200</v>
      </c>
      <c r="S1469" s="383"/>
      <c r="T1469" s="383"/>
      <c r="U1469" s="410" t="s">
        <v>17200</v>
      </c>
      <c r="V1469" s="383"/>
      <c r="W1469" s="383"/>
      <c r="X1469" s="383"/>
      <c r="Y1469" s="411">
        <v>38559</v>
      </c>
      <c r="Z1469" s="410">
        <v>0</v>
      </c>
      <c r="AA1469" s="410">
        <v>0</v>
      </c>
      <c r="AB1469" s="383"/>
      <c r="AC1469" s="383"/>
      <c r="AD1469" s="383"/>
      <c r="AE1469" s="383"/>
      <c r="AF1469" s="410" t="s">
        <v>17469</v>
      </c>
      <c r="AG1469" s="410" t="s">
        <v>17432</v>
      </c>
      <c r="AH1469" s="410">
        <v>0</v>
      </c>
      <c r="AI1469" s="410">
        <v>626</v>
      </c>
      <c r="AJ1469" s="410">
        <v>626</v>
      </c>
      <c r="AK1469" s="410">
        <v>0.4</v>
      </c>
      <c r="AL1469" s="412">
        <v>0</v>
      </c>
      <c r="AM1469" s="127" t="s">
        <v>17433</v>
      </c>
      <c r="AN1469" s="383" t="s">
        <v>17434</v>
      </c>
      <c r="AO1469" s="383"/>
      <c r="AP1469" s="383"/>
      <c r="AQ1469" s="410" t="s">
        <v>17548</v>
      </c>
      <c r="AR1469" s="389"/>
    </row>
    <row r="1470" spans="1:44" ht="15.75" thickBot="1" x14ac:dyDescent="0.3">
      <c r="A1470" s="409" t="s">
        <v>17545</v>
      </c>
      <c r="B1470" s="410">
        <v>5058</v>
      </c>
      <c r="C1470" s="383"/>
      <c r="D1470" s="383"/>
      <c r="E1470" s="383"/>
      <c r="F1470" s="383"/>
      <c r="G1470" s="383"/>
      <c r="H1470" s="383"/>
      <c r="I1470" s="383"/>
      <c r="J1470" s="383"/>
      <c r="K1470" s="410" t="s">
        <v>17260</v>
      </c>
      <c r="L1470" s="410"/>
      <c r="M1470" s="410" t="s">
        <v>17546</v>
      </c>
      <c r="N1470" s="410" t="s">
        <v>17547</v>
      </c>
      <c r="O1470" s="383"/>
      <c r="P1470" s="383"/>
      <c r="Q1470" s="410" t="s">
        <v>17460</v>
      </c>
      <c r="R1470" s="410" t="s">
        <v>17200</v>
      </c>
      <c r="S1470" s="383"/>
      <c r="T1470" s="383"/>
      <c r="U1470" s="410" t="s">
        <v>17200</v>
      </c>
      <c r="V1470" s="383"/>
      <c r="W1470" s="383"/>
      <c r="X1470" s="383"/>
      <c r="Y1470" s="411">
        <v>38559</v>
      </c>
      <c r="Z1470" s="410">
        <v>0</v>
      </c>
      <c r="AA1470" s="410">
        <v>0</v>
      </c>
      <c r="AB1470" s="383"/>
      <c r="AC1470" s="383"/>
      <c r="AD1470" s="383"/>
      <c r="AE1470" s="383"/>
      <c r="AF1470" s="410" t="s">
        <v>17469</v>
      </c>
      <c r="AG1470" s="410" t="s">
        <v>17432</v>
      </c>
      <c r="AH1470" s="410">
        <v>0</v>
      </c>
      <c r="AI1470" s="410">
        <v>630</v>
      </c>
      <c r="AJ1470" s="410">
        <v>630</v>
      </c>
      <c r="AK1470" s="410">
        <v>0.4</v>
      </c>
      <c r="AL1470" s="412">
        <v>0</v>
      </c>
      <c r="AM1470" s="127" t="s">
        <v>17433</v>
      </c>
      <c r="AN1470" s="383" t="s">
        <v>17434</v>
      </c>
      <c r="AO1470" s="383"/>
      <c r="AP1470" s="383"/>
      <c r="AQ1470" s="410" t="s">
        <v>17548</v>
      </c>
      <c r="AR1470" s="389"/>
    </row>
    <row r="1471" spans="1:44" ht="15.75" thickBot="1" x14ac:dyDescent="0.3">
      <c r="A1471" s="409" t="s">
        <v>17545</v>
      </c>
      <c r="B1471" s="410">
        <v>5058</v>
      </c>
      <c r="C1471" s="383"/>
      <c r="D1471" s="383"/>
      <c r="E1471" s="383"/>
      <c r="F1471" s="383"/>
      <c r="G1471" s="383"/>
      <c r="H1471" s="383"/>
      <c r="I1471" s="383"/>
      <c r="J1471" s="383"/>
      <c r="K1471" s="410" t="s">
        <v>17260</v>
      </c>
      <c r="L1471" s="410"/>
      <c r="M1471" s="410" t="s">
        <v>17546</v>
      </c>
      <c r="N1471" s="410" t="s">
        <v>17547</v>
      </c>
      <c r="O1471" s="383"/>
      <c r="P1471" s="383"/>
      <c r="Q1471" s="410" t="s">
        <v>17460</v>
      </c>
      <c r="R1471" s="410" t="s">
        <v>17200</v>
      </c>
      <c r="S1471" s="383"/>
      <c r="T1471" s="383"/>
      <c r="U1471" s="410" t="s">
        <v>17200</v>
      </c>
      <c r="V1471" s="383"/>
      <c r="W1471" s="383"/>
      <c r="X1471" s="383"/>
      <c r="Y1471" s="411">
        <v>38559</v>
      </c>
      <c r="Z1471" s="410">
        <v>0</v>
      </c>
      <c r="AA1471" s="410">
        <v>0</v>
      </c>
      <c r="AB1471" s="383"/>
      <c r="AC1471" s="383"/>
      <c r="AD1471" s="383"/>
      <c r="AE1471" s="383"/>
      <c r="AF1471" s="410" t="s">
        <v>17469</v>
      </c>
      <c r="AG1471" s="410" t="s">
        <v>17432</v>
      </c>
      <c r="AH1471" s="410">
        <v>0</v>
      </c>
      <c r="AI1471" s="410">
        <v>632</v>
      </c>
      <c r="AJ1471" s="410">
        <v>632</v>
      </c>
      <c r="AK1471" s="410">
        <v>0.4</v>
      </c>
      <c r="AL1471" s="412">
        <v>0</v>
      </c>
      <c r="AM1471" s="127" t="s">
        <v>17433</v>
      </c>
      <c r="AN1471" s="383" t="s">
        <v>17434</v>
      </c>
      <c r="AO1471" s="383"/>
      <c r="AP1471" s="383"/>
      <c r="AQ1471" s="410" t="s">
        <v>17548</v>
      </c>
      <c r="AR1471" s="389"/>
    </row>
    <row r="1472" spans="1:44" ht="15.75" thickBot="1" x14ac:dyDescent="0.3">
      <c r="A1472" s="409" t="s">
        <v>17545</v>
      </c>
      <c r="B1472" s="410">
        <v>5058</v>
      </c>
      <c r="C1472" s="383"/>
      <c r="D1472" s="383"/>
      <c r="E1472" s="383"/>
      <c r="F1472" s="383"/>
      <c r="G1472" s="383"/>
      <c r="H1472" s="383"/>
      <c r="I1472" s="383"/>
      <c r="J1472" s="383"/>
      <c r="K1472" s="410" t="s">
        <v>17260</v>
      </c>
      <c r="L1472" s="410"/>
      <c r="M1472" s="410" t="s">
        <v>17546</v>
      </c>
      <c r="N1472" s="410" t="s">
        <v>17547</v>
      </c>
      <c r="O1472" s="383"/>
      <c r="P1472" s="383"/>
      <c r="Q1472" s="410" t="s">
        <v>17460</v>
      </c>
      <c r="R1472" s="410" t="s">
        <v>17200</v>
      </c>
      <c r="S1472" s="383"/>
      <c r="T1472" s="383"/>
      <c r="U1472" s="410" t="s">
        <v>17200</v>
      </c>
      <c r="V1472" s="383"/>
      <c r="W1472" s="383"/>
      <c r="X1472" s="383"/>
      <c r="Y1472" s="411">
        <v>38559</v>
      </c>
      <c r="Z1472" s="410">
        <v>0</v>
      </c>
      <c r="AA1472" s="410">
        <v>0</v>
      </c>
      <c r="AB1472" s="383"/>
      <c r="AC1472" s="383"/>
      <c r="AD1472" s="383"/>
      <c r="AE1472" s="383"/>
      <c r="AF1472" s="410" t="s">
        <v>17469</v>
      </c>
      <c r="AG1472" s="410" t="s">
        <v>17432</v>
      </c>
      <c r="AH1472" s="410">
        <v>0</v>
      </c>
      <c r="AI1472" s="410">
        <v>633</v>
      </c>
      <c r="AJ1472" s="410">
        <v>633</v>
      </c>
      <c r="AK1472" s="410">
        <v>0.4</v>
      </c>
      <c r="AL1472" s="412">
        <v>0</v>
      </c>
      <c r="AM1472" s="127" t="s">
        <v>17433</v>
      </c>
      <c r="AN1472" s="383" t="s">
        <v>17434</v>
      </c>
      <c r="AO1472" s="383"/>
      <c r="AP1472" s="383"/>
      <c r="AQ1472" s="410" t="s">
        <v>17548</v>
      </c>
      <c r="AR1472" s="389"/>
    </row>
    <row r="1473" spans="1:44" ht="15.75" thickBot="1" x14ac:dyDescent="0.3">
      <c r="A1473" s="409" t="s">
        <v>17545</v>
      </c>
      <c r="B1473" s="410">
        <v>5058</v>
      </c>
      <c r="C1473" s="383"/>
      <c r="D1473" s="383"/>
      <c r="E1473" s="383"/>
      <c r="F1473" s="383"/>
      <c r="G1473" s="383"/>
      <c r="H1473" s="383"/>
      <c r="I1473" s="383"/>
      <c r="J1473" s="383"/>
      <c r="K1473" s="410" t="s">
        <v>17260</v>
      </c>
      <c r="L1473" s="410"/>
      <c r="M1473" s="410" t="s">
        <v>17546</v>
      </c>
      <c r="N1473" s="410" t="s">
        <v>17547</v>
      </c>
      <c r="O1473" s="383"/>
      <c r="P1473" s="383"/>
      <c r="Q1473" s="410" t="s">
        <v>17460</v>
      </c>
      <c r="R1473" s="410" t="s">
        <v>17200</v>
      </c>
      <c r="S1473" s="383"/>
      <c r="T1473" s="383"/>
      <c r="U1473" s="410" t="s">
        <v>17200</v>
      </c>
      <c r="V1473" s="383"/>
      <c r="W1473" s="383"/>
      <c r="X1473" s="383"/>
      <c r="Y1473" s="411">
        <v>38559</v>
      </c>
      <c r="Z1473" s="410">
        <v>0</v>
      </c>
      <c r="AA1473" s="410">
        <v>0</v>
      </c>
      <c r="AB1473" s="383"/>
      <c r="AC1473" s="383"/>
      <c r="AD1473" s="383"/>
      <c r="AE1473" s="383"/>
      <c r="AF1473" s="410" t="s">
        <v>17469</v>
      </c>
      <c r="AG1473" s="410" t="s">
        <v>17432</v>
      </c>
      <c r="AH1473" s="410">
        <v>0</v>
      </c>
      <c r="AI1473" s="410">
        <v>618</v>
      </c>
      <c r="AJ1473" s="410">
        <v>618</v>
      </c>
      <c r="AK1473" s="410">
        <v>0.41</v>
      </c>
      <c r="AL1473" s="412">
        <v>0</v>
      </c>
      <c r="AM1473" s="127" t="s">
        <v>17433</v>
      </c>
      <c r="AN1473" s="383" t="s">
        <v>17434</v>
      </c>
      <c r="AO1473" s="383"/>
      <c r="AP1473" s="383"/>
      <c r="AQ1473" s="410" t="s">
        <v>17548</v>
      </c>
      <c r="AR1473" s="389"/>
    </row>
    <row r="1474" spans="1:44" ht="15.75" thickBot="1" x14ac:dyDescent="0.3">
      <c r="A1474" s="409" t="s">
        <v>17545</v>
      </c>
      <c r="B1474" s="410">
        <v>5058</v>
      </c>
      <c r="C1474" s="383"/>
      <c r="D1474" s="383"/>
      <c r="E1474" s="383"/>
      <c r="F1474" s="383"/>
      <c r="G1474" s="383"/>
      <c r="H1474" s="383"/>
      <c r="I1474" s="383"/>
      <c r="J1474" s="383"/>
      <c r="K1474" s="410" t="s">
        <v>17260</v>
      </c>
      <c r="L1474" s="410"/>
      <c r="M1474" s="410" t="s">
        <v>17546</v>
      </c>
      <c r="N1474" s="410" t="s">
        <v>17547</v>
      </c>
      <c r="O1474" s="383"/>
      <c r="P1474" s="383"/>
      <c r="Q1474" s="410" t="s">
        <v>17460</v>
      </c>
      <c r="R1474" s="410" t="s">
        <v>17200</v>
      </c>
      <c r="S1474" s="383"/>
      <c r="T1474" s="383"/>
      <c r="U1474" s="410" t="s">
        <v>17200</v>
      </c>
      <c r="V1474" s="383"/>
      <c r="W1474" s="383"/>
      <c r="X1474" s="383"/>
      <c r="Y1474" s="411">
        <v>38559</v>
      </c>
      <c r="Z1474" s="410">
        <v>0</v>
      </c>
      <c r="AA1474" s="410">
        <v>0</v>
      </c>
      <c r="AB1474" s="383"/>
      <c r="AC1474" s="383"/>
      <c r="AD1474" s="383"/>
      <c r="AE1474" s="383"/>
      <c r="AF1474" s="410" t="s">
        <v>17469</v>
      </c>
      <c r="AG1474" s="410" t="s">
        <v>17432</v>
      </c>
      <c r="AH1474" s="410">
        <v>0</v>
      </c>
      <c r="AI1474" s="410">
        <v>638</v>
      </c>
      <c r="AJ1474" s="410">
        <v>638</v>
      </c>
      <c r="AK1474" s="410">
        <v>0.42</v>
      </c>
      <c r="AL1474" s="412">
        <v>0</v>
      </c>
      <c r="AM1474" s="127" t="s">
        <v>17433</v>
      </c>
      <c r="AN1474" s="383" t="s">
        <v>17434</v>
      </c>
      <c r="AO1474" s="383"/>
      <c r="AP1474" s="383"/>
      <c r="AQ1474" s="410" t="s">
        <v>17548</v>
      </c>
      <c r="AR1474" s="389"/>
    </row>
    <row r="1475" spans="1:44" ht="15.75" thickBot="1" x14ac:dyDescent="0.3">
      <c r="A1475" s="409" t="s">
        <v>17545</v>
      </c>
      <c r="B1475" s="410">
        <v>5058</v>
      </c>
      <c r="C1475" s="383"/>
      <c r="D1475" s="383"/>
      <c r="E1475" s="383"/>
      <c r="F1475" s="383"/>
      <c r="G1475" s="383"/>
      <c r="H1475" s="383"/>
      <c r="I1475" s="383"/>
      <c r="J1475" s="383"/>
      <c r="K1475" s="410" t="s">
        <v>17260</v>
      </c>
      <c r="L1475" s="410"/>
      <c r="M1475" s="410" t="s">
        <v>17546</v>
      </c>
      <c r="N1475" s="410" t="s">
        <v>17547</v>
      </c>
      <c r="O1475" s="383"/>
      <c r="P1475" s="383"/>
      <c r="Q1475" s="410" t="s">
        <v>17460</v>
      </c>
      <c r="R1475" s="410" t="s">
        <v>17200</v>
      </c>
      <c r="S1475" s="383"/>
      <c r="T1475" s="383"/>
      <c r="U1475" s="410" t="s">
        <v>17200</v>
      </c>
      <c r="V1475" s="383"/>
      <c r="W1475" s="383"/>
      <c r="X1475" s="383"/>
      <c r="Y1475" s="411">
        <v>38559</v>
      </c>
      <c r="Z1475" s="410">
        <v>0</v>
      </c>
      <c r="AA1475" s="410">
        <v>0</v>
      </c>
      <c r="AB1475" s="383"/>
      <c r="AC1475" s="383"/>
      <c r="AD1475" s="383"/>
      <c r="AE1475" s="383"/>
      <c r="AF1475" s="410" t="s">
        <v>17469</v>
      </c>
      <c r="AG1475" s="410" t="s">
        <v>17432</v>
      </c>
      <c r="AH1475" s="410">
        <v>0</v>
      </c>
      <c r="AI1475" s="410">
        <v>640</v>
      </c>
      <c r="AJ1475" s="410">
        <v>640</v>
      </c>
      <c r="AK1475" s="410">
        <v>0.42</v>
      </c>
      <c r="AL1475" s="412">
        <v>0</v>
      </c>
      <c r="AM1475" s="127" t="s">
        <v>17433</v>
      </c>
      <c r="AN1475" s="383" t="s">
        <v>17434</v>
      </c>
      <c r="AO1475" s="383"/>
      <c r="AP1475" s="383"/>
      <c r="AQ1475" s="410" t="s">
        <v>17548</v>
      </c>
      <c r="AR1475" s="389"/>
    </row>
    <row r="1476" spans="1:44" ht="15.75" thickBot="1" x14ac:dyDescent="0.3">
      <c r="A1476" s="409" t="s">
        <v>17545</v>
      </c>
      <c r="B1476" s="410">
        <v>5058</v>
      </c>
      <c r="C1476" s="383"/>
      <c r="D1476" s="383"/>
      <c r="E1476" s="383"/>
      <c r="F1476" s="383"/>
      <c r="G1476" s="383"/>
      <c r="H1476" s="383"/>
      <c r="I1476" s="383"/>
      <c r="J1476" s="383"/>
      <c r="K1476" s="410" t="s">
        <v>17260</v>
      </c>
      <c r="L1476" s="410"/>
      <c r="M1476" s="410" t="s">
        <v>17546</v>
      </c>
      <c r="N1476" s="410" t="s">
        <v>17547</v>
      </c>
      <c r="O1476" s="383"/>
      <c r="P1476" s="383"/>
      <c r="Q1476" s="410" t="s">
        <v>17460</v>
      </c>
      <c r="R1476" s="410" t="s">
        <v>17200</v>
      </c>
      <c r="S1476" s="383"/>
      <c r="T1476" s="383"/>
      <c r="U1476" s="410" t="s">
        <v>17200</v>
      </c>
      <c r="V1476" s="383"/>
      <c r="W1476" s="383"/>
      <c r="X1476" s="383"/>
      <c r="Y1476" s="411">
        <v>38559</v>
      </c>
      <c r="Z1476" s="410">
        <v>0</v>
      </c>
      <c r="AA1476" s="410">
        <v>0</v>
      </c>
      <c r="AB1476" s="383"/>
      <c r="AC1476" s="383"/>
      <c r="AD1476" s="383"/>
      <c r="AE1476" s="383"/>
      <c r="AF1476" s="410" t="s">
        <v>17469</v>
      </c>
      <c r="AG1476" s="410" t="s">
        <v>17432</v>
      </c>
      <c r="AH1476" s="410">
        <v>0</v>
      </c>
      <c r="AI1476" s="410">
        <v>568</v>
      </c>
      <c r="AJ1476" s="410">
        <v>568</v>
      </c>
      <c r="AK1476" s="410">
        <v>0.43</v>
      </c>
      <c r="AL1476" s="412">
        <v>0</v>
      </c>
      <c r="AM1476" s="127" t="s">
        <v>17433</v>
      </c>
      <c r="AN1476" s="383" t="s">
        <v>17434</v>
      </c>
      <c r="AO1476" s="383"/>
      <c r="AP1476" s="383"/>
      <c r="AQ1476" s="410" t="s">
        <v>17548</v>
      </c>
      <c r="AR1476" s="389"/>
    </row>
    <row r="1477" spans="1:44" ht="15.75" thickBot="1" x14ac:dyDescent="0.3">
      <c r="A1477" s="409" t="s">
        <v>17545</v>
      </c>
      <c r="B1477" s="410">
        <v>5058</v>
      </c>
      <c r="C1477" s="383"/>
      <c r="D1477" s="383"/>
      <c r="E1477" s="383"/>
      <c r="F1477" s="383"/>
      <c r="G1477" s="383"/>
      <c r="H1477" s="383"/>
      <c r="I1477" s="383"/>
      <c r="J1477" s="383"/>
      <c r="K1477" s="410" t="s">
        <v>17260</v>
      </c>
      <c r="L1477" s="410"/>
      <c r="M1477" s="410" t="s">
        <v>17546</v>
      </c>
      <c r="N1477" s="410" t="s">
        <v>17547</v>
      </c>
      <c r="O1477" s="383"/>
      <c r="P1477" s="383"/>
      <c r="Q1477" s="410" t="s">
        <v>17460</v>
      </c>
      <c r="R1477" s="410" t="s">
        <v>17200</v>
      </c>
      <c r="S1477" s="383"/>
      <c r="T1477" s="383"/>
      <c r="U1477" s="410" t="s">
        <v>17200</v>
      </c>
      <c r="V1477" s="383"/>
      <c r="W1477" s="383"/>
      <c r="X1477" s="383"/>
      <c r="Y1477" s="411">
        <v>38559</v>
      </c>
      <c r="Z1477" s="410">
        <v>0</v>
      </c>
      <c r="AA1477" s="410">
        <v>0</v>
      </c>
      <c r="AB1477" s="383"/>
      <c r="AC1477" s="383"/>
      <c r="AD1477" s="383"/>
      <c r="AE1477" s="383"/>
      <c r="AF1477" s="410" t="s">
        <v>17469</v>
      </c>
      <c r="AG1477" s="410" t="s">
        <v>17432</v>
      </c>
      <c r="AH1477" s="410">
        <v>0</v>
      </c>
      <c r="AI1477" s="410">
        <v>629</v>
      </c>
      <c r="AJ1477" s="410">
        <v>629</v>
      </c>
      <c r="AK1477" s="410">
        <v>0.43</v>
      </c>
      <c r="AL1477" s="412">
        <v>0</v>
      </c>
      <c r="AM1477" s="127" t="s">
        <v>17433</v>
      </c>
      <c r="AN1477" s="383" t="s">
        <v>17434</v>
      </c>
      <c r="AO1477" s="383"/>
      <c r="AP1477" s="383"/>
      <c r="AQ1477" s="410" t="s">
        <v>17548</v>
      </c>
      <c r="AR1477" s="389"/>
    </row>
    <row r="1478" spans="1:44" ht="15.75" thickBot="1" x14ac:dyDescent="0.3">
      <c r="A1478" s="409" t="s">
        <v>17545</v>
      </c>
      <c r="B1478" s="410">
        <v>5058</v>
      </c>
      <c r="C1478" s="383"/>
      <c r="D1478" s="383"/>
      <c r="E1478" s="383"/>
      <c r="F1478" s="383"/>
      <c r="G1478" s="383"/>
      <c r="H1478" s="383"/>
      <c r="I1478" s="383"/>
      <c r="J1478" s="383"/>
      <c r="K1478" s="410" t="s">
        <v>17260</v>
      </c>
      <c r="L1478" s="410"/>
      <c r="M1478" s="410" t="s">
        <v>17546</v>
      </c>
      <c r="N1478" s="410" t="s">
        <v>17547</v>
      </c>
      <c r="O1478" s="383"/>
      <c r="P1478" s="383"/>
      <c r="Q1478" s="410" t="s">
        <v>17460</v>
      </c>
      <c r="R1478" s="410" t="s">
        <v>17200</v>
      </c>
      <c r="S1478" s="383"/>
      <c r="T1478" s="383"/>
      <c r="U1478" s="410" t="s">
        <v>17200</v>
      </c>
      <c r="V1478" s="383"/>
      <c r="W1478" s="383"/>
      <c r="X1478" s="383"/>
      <c r="Y1478" s="411">
        <v>38559</v>
      </c>
      <c r="Z1478" s="410">
        <v>0</v>
      </c>
      <c r="AA1478" s="410">
        <v>0</v>
      </c>
      <c r="AB1478" s="383"/>
      <c r="AC1478" s="383"/>
      <c r="AD1478" s="383"/>
      <c r="AE1478" s="383"/>
      <c r="AF1478" s="410" t="s">
        <v>17469</v>
      </c>
      <c r="AG1478" s="410" t="s">
        <v>17432</v>
      </c>
      <c r="AH1478" s="410">
        <v>0</v>
      </c>
      <c r="AI1478" s="410">
        <v>583</v>
      </c>
      <c r="AJ1478" s="410">
        <v>583</v>
      </c>
      <c r="AK1478" s="410">
        <v>0.44</v>
      </c>
      <c r="AL1478" s="412">
        <v>0</v>
      </c>
      <c r="AM1478" s="127" t="s">
        <v>17433</v>
      </c>
      <c r="AN1478" s="383" t="s">
        <v>17434</v>
      </c>
      <c r="AO1478" s="383"/>
      <c r="AP1478" s="383"/>
      <c r="AQ1478" s="410" t="s">
        <v>17548</v>
      </c>
      <c r="AR1478" s="389"/>
    </row>
    <row r="1479" spans="1:44" ht="15.75" thickBot="1" x14ac:dyDescent="0.3">
      <c r="A1479" s="409" t="s">
        <v>17545</v>
      </c>
      <c r="B1479" s="410">
        <v>5058</v>
      </c>
      <c r="C1479" s="383"/>
      <c r="D1479" s="383"/>
      <c r="E1479" s="383"/>
      <c r="F1479" s="383"/>
      <c r="G1479" s="383"/>
      <c r="H1479" s="383"/>
      <c r="I1479" s="383"/>
      <c r="J1479" s="383"/>
      <c r="K1479" s="410" t="s">
        <v>17260</v>
      </c>
      <c r="L1479" s="410"/>
      <c r="M1479" s="410" t="s">
        <v>17546</v>
      </c>
      <c r="N1479" s="410" t="s">
        <v>17547</v>
      </c>
      <c r="O1479" s="383"/>
      <c r="P1479" s="383"/>
      <c r="Q1479" s="410" t="s">
        <v>17460</v>
      </c>
      <c r="R1479" s="410" t="s">
        <v>17200</v>
      </c>
      <c r="S1479" s="383"/>
      <c r="T1479" s="383"/>
      <c r="U1479" s="410" t="s">
        <v>17200</v>
      </c>
      <c r="V1479" s="383"/>
      <c r="W1479" s="383"/>
      <c r="X1479" s="383"/>
      <c r="Y1479" s="411">
        <v>38559</v>
      </c>
      <c r="Z1479" s="410">
        <v>0</v>
      </c>
      <c r="AA1479" s="410">
        <v>0</v>
      </c>
      <c r="AB1479" s="383"/>
      <c r="AC1479" s="383"/>
      <c r="AD1479" s="383"/>
      <c r="AE1479" s="383"/>
      <c r="AF1479" s="410" t="s">
        <v>17469</v>
      </c>
      <c r="AG1479" s="410" t="s">
        <v>17432</v>
      </c>
      <c r="AH1479" s="410">
        <v>0.3</v>
      </c>
      <c r="AI1479" s="410">
        <v>587</v>
      </c>
      <c r="AJ1479" s="410">
        <v>588</v>
      </c>
      <c r="AK1479" s="410">
        <v>0.44</v>
      </c>
      <c r="AL1479" s="412">
        <v>5.10204081632653E-4</v>
      </c>
      <c r="AM1479" s="127" t="s">
        <v>17433</v>
      </c>
      <c r="AN1479" s="383" t="s">
        <v>17434</v>
      </c>
      <c r="AO1479" s="383"/>
      <c r="AP1479" s="383"/>
      <c r="AQ1479" s="410" t="s">
        <v>17548</v>
      </c>
      <c r="AR1479" s="389"/>
    </row>
    <row r="1480" spans="1:44" ht="15.75" thickBot="1" x14ac:dyDescent="0.3">
      <c r="A1480" s="409" t="s">
        <v>17545</v>
      </c>
      <c r="B1480" s="410">
        <v>5058</v>
      </c>
      <c r="C1480" s="383"/>
      <c r="D1480" s="383"/>
      <c r="E1480" s="383"/>
      <c r="F1480" s="383"/>
      <c r="G1480" s="383"/>
      <c r="H1480" s="383"/>
      <c r="I1480" s="383"/>
      <c r="J1480" s="383"/>
      <c r="K1480" s="410" t="s">
        <v>17260</v>
      </c>
      <c r="L1480" s="410"/>
      <c r="M1480" s="410" t="s">
        <v>17546</v>
      </c>
      <c r="N1480" s="410" t="s">
        <v>17547</v>
      </c>
      <c r="O1480" s="383"/>
      <c r="P1480" s="383"/>
      <c r="Q1480" s="410" t="s">
        <v>17460</v>
      </c>
      <c r="R1480" s="410" t="s">
        <v>17200</v>
      </c>
      <c r="S1480" s="383"/>
      <c r="T1480" s="383"/>
      <c r="U1480" s="410" t="s">
        <v>17200</v>
      </c>
      <c r="V1480" s="383"/>
      <c r="W1480" s="383"/>
      <c r="X1480" s="383"/>
      <c r="Y1480" s="411">
        <v>38559</v>
      </c>
      <c r="Z1480" s="410">
        <v>0</v>
      </c>
      <c r="AA1480" s="410">
        <v>0</v>
      </c>
      <c r="AB1480" s="383"/>
      <c r="AC1480" s="383"/>
      <c r="AD1480" s="383"/>
      <c r="AE1480" s="383"/>
      <c r="AF1480" s="410" t="s">
        <v>17469</v>
      </c>
      <c r="AG1480" s="410" t="s">
        <v>17432</v>
      </c>
      <c r="AH1480" s="410">
        <v>3.5</v>
      </c>
      <c r="AI1480" s="410">
        <v>1224</v>
      </c>
      <c r="AJ1480" s="410">
        <v>1228</v>
      </c>
      <c r="AK1480" s="410">
        <v>0.44</v>
      </c>
      <c r="AL1480" s="412">
        <v>2.8501628664495101E-3</v>
      </c>
      <c r="AM1480" s="127" t="s">
        <v>17433</v>
      </c>
      <c r="AN1480" s="383" t="s">
        <v>17434</v>
      </c>
      <c r="AO1480" s="383"/>
      <c r="AP1480" s="383"/>
      <c r="AQ1480" s="410" t="s">
        <v>17548</v>
      </c>
      <c r="AR1480" s="389"/>
    </row>
    <row r="1481" spans="1:44" ht="15.75" thickBot="1" x14ac:dyDescent="0.3">
      <c r="A1481" s="409" t="s">
        <v>17545</v>
      </c>
      <c r="B1481" s="410">
        <v>5058</v>
      </c>
      <c r="C1481" s="383"/>
      <c r="D1481" s="383"/>
      <c r="E1481" s="383"/>
      <c r="F1481" s="383"/>
      <c r="G1481" s="383"/>
      <c r="H1481" s="383"/>
      <c r="I1481" s="383"/>
      <c r="J1481" s="383"/>
      <c r="K1481" s="410" t="s">
        <v>17260</v>
      </c>
      <c r="L1481" s="410"/>
      <c r="M1481" s="410" t="s">
        <v>17546</v>
      </c>
      <c r="N1481" s="410" t="s">
        <v>17547</v>
      </c>
      <c r="O1481" s="383"/>
      <c r="P1481" s="383"/>
      <c r="Q1481" s="410" t="s">
        <v>17460</v>
      </c>
      <c r="R1481" s="410" t="s">
        <v>17200</v>
      </c>
      <c r="S1481" s="383"/>
      <c r="T1481" s="383"/>
      <c r="U1481" s="410" t="s">
        <v>17200</v>
      </c>
      <c r="V1481" s="383"/>
      <c r="W1481" s="383"/>
      <c r="X1481" s="383"/>
      <c r="Y1481" s="411">
        <v>38559</v>
      </c>
      <c r="Z1481" s="410">
        <v>0</v>
      </c>
      <c r="AA1481" s="410">
        <v>0</v>
      </c>
      <c r="AB1481" s="383"/>
      <c r="AC1481" s="383"/>
      <c r="AD1481" s="383"/>
      <c r="AE1481" s="383"/>
      <c r="AF1481" s="410" t="s">
        <v>17469</v>
      </c>
      <c r="AG1481" s="410" t="s">
        <v>17432</v>
      </c>
      <c r="AH1481" s="410">
        <v>4.0999999999999996</v>
      </c>
      <c r="AI1481" s="410">
        <v>1273</v>
      </c>
      <c r="AJ1481" s="410">
        <v>1277</v>
      </c>
      <c r="AK1481" s="410">
        <v>0.44</v>
      </c>
      <c r="AL1481" s="412">
        <v>3.2106499608457301E-3</v>
      </c>
      <c r="AM1481" s="127" t="s">
        <v>17433</v>
      </c>
      <c r="AN1481" s="383" t="s">
        <v>17434</v>
      </c>
      <c r="AO1481" s="383"/>
      <c r="AP1481" s="383"/>
      <c r="AQ1481" s="410" t="s">
        <v>17548</v>
      </c>
      <c r="AR1481" s="389"/>
    </row>
    <row r="1482" spans="1:44" ht="15.75" thickBot="1" x14ac:dyDescent="0.3">
      <c r="A1482" s="409" t="s">
        <v>17545</v>
      </c>
      <c r="B1482" s="410">
        <v>5058</v>
      </c>
      <c r="C1482" s="383"/>
      <c r="D1482" s="383"/>
      <c r="E1482" s="383"/>
      <c r="F1482" s="383"/>
      <c r="G1482" s="383"/>
      <c r="H1482" s="383"/>
      <c r="I1482" s="383"/>
      <c r="J1482" s="383"/>
      <c r="K1482" s="410" t="s">
        <v>17260</v>
      </c>
      <c r="L1482" s="410"/>
      <c r="M1482" s="410" t="s">
        <v>17546</v>
      </c>
      <c r="N1482" s="410" t="s">
        <v>17547</v>
      </c>
      <c r="O1482" s="383"/>
      <c r="P1482" s="383"/>
      <c r="Q1482" s="410" t="s">
        <v>17460</v>
      </c>
      <c r="R1482" s="410" t="s">
        <v>17200</v>
      </c>
      <c r="S1482" s="383"/>
      <c r="T1482" s="383"/>
      <c r="U1482" s="410" t="s">
        <v>17200</v>
      </c>
      <c r="V1482" s="383"/>
      <c r="W1482" s="383"/>
      <c r="X1482" s="383"/>
      <c r="Y1482" s="411">
        <v>38559</v>
      </c>
      <c r="Z1482" s="410">
        <v>0</v>
      </c>
      <c r="AA1482" s="410">
        <v>0</v>
      </c>
      <c r="AB1482" s="383"/>
      <c r="AC1482" s="383"/>
      <c r="AD1482" s="383"/>
      <c r="AE1482" s="383"/>
      <c r="AF1482" s="410" t="s">
        <v>17469</v>
      </c>
      <c r="AG1482" s="410" t="s">
        <v>17432</v>
      </c>
      <c r="AH1482" s="410">
        <v>3.5</v>
      </c>
      <c r="AI1482" s="410">
        <v>1291</v>
      </c>
      <c r="AJ1482" s="410">
        <v>1294</v>
      </c>
      <c r="AK1482" s="410">
        <v>0.44</v>
      </c>
      <c r="AL1482" s="412">
        <v>2.7047913446677E-3</v>
      </c>
      <c r="AM1482" s="127" t="s">
        <v>17433</v>
      </c>
      <c r="AN1482" s="383" t="s">
        <v>17434</v>
      </c>
      <c r="AO1482" s="383"/>
      <c r="AP1482" s="383"/>
      <c r="AQ1482" s="410" t="s">
        <v>17548</v>
      </c>
      <c r="AR1482" s="389"/>
    </row>
    <row r="1483" spans="1:44" ht="15.75" thickBot="1" x14ac:dyDescent="0.3">
      <c r="A1483" s="409" t="s">
        <v>17545</v>
      </c>
      <c r="B1483" s="410">
        <v>5058</v>
      </c>
      <c r="C1483" s="383"/>
      <c r="D1483" s="383"/>
      <c r="E1483" s="383"/>
      <c r="F1483" s="383"/>
      <c r="G1483" s="383"/>
      <c r="H1483" s="383"/>
      <c r="I1483" s="383"/>
      <c r="J1483" s="383"/>
      <c r="K1483" s="410" t="s">
        <v>17260</v>
      </c>
      <c r="L1483" s="410"/>
      <c r="M1483" s="410" t="s">
        <v>17546</v>
      </c>
      <c r="N1483" s="410" t="s">
        <v>17547</v>
      </c>
      <c r="O1483" s="383"/>
      <c r="P1483" s="383"/>
      <c r="Q1483" s="410" t="s">
        <v>17460</v>
      </c>
      <c r="R1483" s="410" t="s">
        <v>17200</v>
      </c>
      <c r="S1483" s="383"/>
      <c r="T1483" s="383"/>
      <c r="U1483" s="410" t="s">
        <v>17200</v>
      </c>
      <c r="V1483" s="383"/>
      <c r="W1483" s="383"/>
      <c r="X1483" s="383"/>
      <c r="Y1483" s="411">
        <v>38559</v>
      </c>
      <c r="Z1483" s="410">
        <v>0</v>
      </c>
      <c r="AA1483" s="410">
        <v>0</v>
      </c>
      <c r="AB1483" s="383"/>
      <c r="AC1483" s="383"/>
      <c r="AD1483" s="383"/>
      <c r="AE1483" s="383"/>
      <c r="AF1483" s="410" t="s">
        <v>17469</v>
      </c>
      <c r="AG1483" s="410" t="s">
        <v>17432</v>
      </c>
      <c r="AH1483" s="410">
        <v>3.5</v>
      </c>
      <c r="AI1483" s="410">
        <v>1279</v>
      </c>
      <c r="AJ1483" s="410">
        <v>1283</v>
      </c>
      <c r="AK1483" s="410">
        <v>0.45</v>
      </c>
      <c r="AL1483" s="412">
        <v>2.7279812938425601E-3</v>
      </c>
      <c r="AM1483" s="127" t="s">
        <v>17433</v>
      </c>
      <c r="AN1483" s="383" t="s">
        <v>17434</v>
      </c>
      <c r="AO1483" s="383"/>
      <c r="AP1483" s="383"/>
      <c r="AQ1483" s="410" t="s">
        <v>17548</v>
      </c>
      <c r="AR1483" s="389"/>
    </row>
    <row r="1484" spans="1:44" ht="15.75" thickBot="1" x14ac:dyDescent="0.3">
      <c r="A1484" s="409" t="s">
        <v>17545</v>
      </c>
      <c r="B1484" s="410">
        <v>5058</v>
      </c>
      <c r="C1484" s="383"/>
      <c r="D1484" s="383"/>
      <c r="E1484" s="383"/>
      <c r="F1484" s="383"/>
      <c r="G1484" s="383"/>
      <c r="H1484" s="383"/>
      <c r="I1484" s="383"/>
      <c r="J1484" s="383"/>
      <c r="K1484" s="410" t="s">
        <v>17260</v>
      </c>
      <c r="L1484" s="410"/>
      <c r="M1484" s="410" t="s">
        <v>17546</v>
      </c>
      <c r="N1484" s="410" t="s">
        <v>17547</v>
      </c>
      <c r="O1484" s="383"/>
      <c r="P1484" s="383"/>
      <c r="Q1484" s="410" t="s">
        <v>17460</v>
      </c>
      <c r="R1484" s="410" t="s">
        <v>17200</v>
      </c>
      <c r="S1484" s="383"/>
      <c r="T1484" s="383"/>
      <c r="U1484" s="410" t="s">
        <v>17200</v>
      </c>
      <c r="V1484" s="383"/>
      <c r="W1484" s="383"/>
      <c r="X1484" s="383"/>
      <c r="Y1484" s="411">
        <v>38559</v>
      </c>
      <c r="Z1484" s="410">
        <v>0</v>
      </c>
      <c r="AA1484" s="410">
        <v>0</v>
      </c>
      <c r="AB1484" s="383"/>
      <c r="AC1484" s="383"/>
      <c r="AD1484" s="383"/>
      <c r="AE1484" s="383"/>
      <c r="AF1484" s="410" t="s">
        <v>17469</v>
      </c>
      <c r="AG1484" s="410" t="s">
        <v>17432</v>
      </c>
      <c r="AH1484" s="410">
        <v>0.6</v>
      </c>
      <c r="AI1484" s="410">
        <v>564</v>
      </c>
      <c r="AJ1484" s="410">
        <v>565</v>
      </c>
      <c r="AK1484" s="410">
        <v>0.46</v>
      </c>
      <c r="AL1484" s="412">
        <v>1.0619469026548699E-3</v>
      </c>
      <c r="AM1484" s="127" t="s">
        <v>17433</v>
      </c>
      <c r="AN1484" s="383" t="s">
        <v>17434</v>
      </c>
      <c r="AO1484" s="383"/>
      <c r="AP1484" s="383"/>
      <c r="AQ1484" s="410" t="s">
        <v>17548</v>
      </c>
      <c r="AR1484" s="389"/>
    </row>
    <row r="1485" spans="1:44" ht="15.75" thickBot="1" x14ac:dyDescent="0.3">
      <c r="A1485" s="409" t="s">
        <v>17545</v>
      </c>
      <c r="B1485" s="410">
        <v>5058</v>
      </c>
      <c r="C1485" s="383"/>
      <c r="D1485" s="383"/>
      <c r="E1485" s="383"/>
      <c r="F1485" s="383"/>
      <c r="G1485" s="383"/>
      <c r="H1485" s="383"/>
      <c r="I1485" s="383"/>
      <c r="J1485" s="383"/>
      <c r="K1485" s="410" t="s">
        <v>17260</v>
      </c>
      <c r="L1485" s="410"/>
      <c r="M1485" s="410" t="s">
        <v>17546</v>
      </c>
      <c r="N1485" s="410" t="s">
        <v>17547</v>
      </c>
      <c r="O1485" s="383"/>
      <c r="P1485" s="383"/>
      <c r="Q1485" s="410" t="s">
        <v>17460</v>
      </c>
      <c r="R1485" s="410" t="s">
        <v>17200</v>
      </c>
      <c r="S1485" s="383"/>
      <c r="T1485" s="383"/>
      <c r="U1485" s="410" t="s">
        <v>17200</v>
      </c>
      <c r="V1485" s="383"/>
      <c r="W1485" s="383"/>
      <c r="X1485" s="383"/>
      <c r="Y1485" s="411">
        <v>38559</v>
      </c>
      <c r="Z1485" s="410">
        <v>0</v>
      </c>
      <c r="AA1485" s="410">
        <v>0</v>
      </c>
      <c r="AB1485" s="383"/>
      <c r="AC1485" s="383"/>
      <c r="AD1485" s="383"/>
      <c r="AE1485" s="383"/>
      <c r="AF1485" s="410" t="s">
        <v>17469</v>
      </c>
      <c r="AG1485" s="410" t="s">
        <v>17432</v>
      </c>
      <c r="AH1485" s="410">
        <v>3.8</v>
      </c>
      <c r="AI1485" s="410">
        <v>1321</v>
      </c>
      <c r="AJ1485" s="410">
        <v>1324</v>
      </c>
      <c r="AK1485" s="410">
        <v>0.46</v>
      </c>
      <c r="AL1485" s="412">
        <v>2.87009063444109E-3</v>
      </c>
      <c r="AM1485" s="127" t="s">
        <v>17433</v>
      </c>
      <c r="AN1485" s="383" t="s">
        <v>17434</v>
      </c>
      <c r="AO1485" s="383"/>
      <c r="AP1485" s="383"/>
      <c r="AQ1485" s="410" t="s">
        <v>17548</v>
      </c>
      <c r="AR1485" s="389"/>
    </row>
    <row r="1486" spans="1:44" ht="15.75" thickBot="1" x14ac:dyDescent="0.3">
      <c r="A1486" s="409" t="s">
        <v>17545</v>
      </c>
      <c r="B1486" s="410">
        <v>5058</v>
      </c>
      <c r="C1486" s="383"/>
      <c r="D1486" s="383"/>
      <c r="E1486" s="383"/>
      <c r="F1486" s="383"/>
      <c r="G1486" s="383"/>
      <c r="H1486" s="383"/>
      <c r="I1486" s="383"/>
      <c r="J1486" s="383"/>
      <c r="K1486" s="410" t="s">
        <v>17260</v>
      </c>
      <c r="L1486" s="410"/>
      <c r="M1486" s="410" t="s">
        <v>17546</v>
      </c>
      <c r="N1486" s="410" t="s">
        <v>17547</v>
      </c>
      <c r="O1486" s="383"/>
      <c r="P1486" s="383"/>
      <c r="Q1486" s="410" t="s">
        <v>17460</v>
      </c>
      <c r="R1486" s="410" t="s">
        <v>17200</v>
      </c>
      <c r="S1486" s="383"/>
      <c r="T1486" s="383"/>
      <c r="U1486" s="410" t="s">
        <v>17200</v>
      </c>
      <c r="V1486" s="383"/>
      <c r="W1486" s="383"/>
      <c r="X1486" s="383"/>
      <c r="Y1486" s="411">
        <v>38559</v>
      </c>
      <c r="Z1486" s="410">
        <v>0</v>
      </c>
      <c r="AA1486" s="410">
        <v>0</v>
      </c>
      <c r="AB1486" s="383"/>
      <c r="AC1486" s="383"/>
      <c r="AD1486" s="383"/>
      <c r="AE1486" s="383"/>
      <c r="AF1486" s="410" t="s">
        <v>17469</v>
      </c>
      <c r="AG1486" s="410" t="s">
        <v>17432</v>
      </c>
      <c r="AH1486" s="410">
        <v>3.8</v>
      </c>
      <c r="AI1486" s="410">
        <v>1347</v>
      </c>
      <c r="AJ1486" s="410">
        <v>1351</v>
      </c>
      <c r="AK1486" s="410">
        <v>0.46</v>
      </c>
      <c r="AL1486" s="412">
        <v>2.8127313101406399E-3</v>
      </c>
      <c r="AM1486" s="127" t="s">
        <v>17433</v>
      </c>
      <c r="AN1486" s="383" t="s">
        <v>17434</v>
      </c>
      <c r="AO1486" s="383"/>
      <c r="AP1486" s="383"/>
      <c r="AQ1486" s="410" t="s">
        <v>17548</v>
      </c>
      <c r="AR1486" s="389"/>
    </row>
    <row r="1487" spans="1:44" ht="15.75" thickBot="1" x14ac:dyDescent="0.3">
      <c r="A1487" s="409" t="s">
        <v>17545</v>
      </c>
      <c r="B1487" s="410">
        <v>5058</v>
      </c>
      <c r="C1487" s="383"/>
      <c r="D1487" s="383"/>
      <c r="E1487" s="383"/>
      <c r="F1487" s="383"/>
      <c r="G1487" s="383"/>
      <c r="H1487" s="383"/>
      <c r="I1487" s="383"/>
      <c r="J1487" s="383"/>
      <c r="K1487" s="410" t="s">
        <v>17260</v>
      </c>
      <c r="L1487" s="410"/>
      <c r="M1487" s="410" t="s">
        <v>17546</v>
      </c>
      <c r="N1487" s="410" t="s">
        <v>17547</v>
      </c>
      <c r="O1487" s="383"/>
      <c r="P1487" s="383"/>
      <c r="Q1487" s="410" t="s">
        <v>17460</v>
      </c>
      <c r="R1487" s="410" t="s">
        <v>17200</v>
      </c>
      <c r="S1487" s="383"/>
      <c r="T1487" s="383"/>
      <c r="U1487" s="410" t="s">
        <v>17200</v>
      </c>
      <c r="V1487" s="383"/>
      <c r="W1487" s="383"/>
      <c r="X1487" s="383"/>
      <c r="Y1487" s="411">
        <v>38559</v>
      </c>
      <c r="Z1487" s="410">
        <v>0</v>
      </c>
      <c r="AA1487" s="410">
        <v>0</v>
      </c>
      <c r="AB1487" s="383"/>
      <c r="AC1487" s="383"/>
      <c r="AD1487" s="383"/>
      <c r="AE1487" s="383"/>
      <c r="AF1487" s="410" t="s">
        <v>17469</v>
      </c>
      <c r="AG1487" s="410" t="s">
        <v>17432</v>
      </c>
      <c r="AH1487" s="410">
        <v>3.8</v>
      </c>
      <c r="AI1487" s="410">
        <v>1292</v>
      </c>
      <c r="AJ1487" s="410">
        <v>1296</v>
      </c>
      <c r="AK1487" s="410">
        <v>0.47</v>
      </c>
      <c r="AL1487" s="412">
        <v>2.9320987654320998E-3</v>
      </c>
      <c r="AM1487" s="127" t="s">
        <v>17433</v>
      </c>
      <c r="AN1487" s="383" t="s">
        <v>17434</v>
      </c>
      <c r="AO1487" s="383"/>
      <c r="AP1487" s="383"/>
      <c r="AQ1487" s="410" t="s">
        <v>17548</v>
      </c>
      <c r="AR1487" s="389"/>
    </row>
    <row r="1488" spans="1:44" ht="15.75" thickBot="1" x14ac:dyDescent="0.3">
      <c r="A1488" s="409" t="s">
        <v>17545</v>
      </c>
      <c r="B1488" s="410">
        <v>5058</v>
      </c>
      <c r="C1488" s="383"/>
      <c r="D1488" s="383"/>
      <c r="E1488" s="383"/>
      <c r="F1488" s="383"/>
      <c r="G1488" s="383"/>
      <c r="H1488" s="383"/>
      <c r="I1488" s="383"/>
      <c r="J1488" s="383"/>
      <c r="K1488" s="410" t="s">
        <v>17260</v>
      </c>
      <c r="L1488" s="410"/>
      <c r="M1488" s="410" t="s">
        <v>17546</v>
      </c>
      <c r="N1488" s="410" t="s">
        <v>17547</v>
      </c>
      <c r="O1488" s="383"/>
      <c r="P1488" s="383"/>
      <c r="Q1488" s="410" t="s">
        <v>17460</v>
      </c>
      <c r="R1488" s="410" t="s">
        <v>17200</v>
      </c>
      <c r="S1488" s="383"/>
      <c r="T1488" s="383"/>
      <c r="U1488" s="410" t="s">
        <v>17200</v>
      </c>
      <c r="V1488" s="383"/>
      <c r="W1488" s="383"/>
      <c r="X1488" s="383"/>
      <c r="Y1488" s="411">
        <v>38559</v>
      </c>
      <c r="Z1488" s="410">
        <v>0</v>
      </c>
      <c r="AA1488" s="410">
        <v>0</v>
      </c>
      <c r="AB1488" s="383"/>
      <c r="AC1488" s="383"/>
      <c r="AD1488" s="383"/>
      <c r="AE1488" s="383"/>
      <c r="AF1488" s="410" t="s">
        <v>17469</v>
      </c>
      <c r="AG1488" s="410" t="s">
        <v>17432</v>
      </c>
      <c r="AH1488" s="410">
        <v>3.8</v>
      </c>
      <c r="AI1488" s="410">
        <v>1293</v>
      </c>
      <c r="AJ1488" s="410">
        <v>1297</v>
      </c>
      <c r="AK1488" s="410">
        <v>0.47</v>
      </c>
      <c r="AL1488" s="412">
        <v>2.9298380878951401E-3</v>
      </c>
      <c r="AM1488" s="127" t="s">
        <v>17433</v>
      </c>
      <c r="AN1488" s="383" t="s">
        <v>17434</v>
      </c>
      <c r="AO1488" s="383"/>
      <c r="AP1488" s="383"/>
      <c r="AQ1488" s="410" t="s">
        <v>17548</v>
      </c>
      <c r="AR1488" s="389"/>
    </row>
    <row r="1489" spans="1:44" ht="15.75" thickBot="1" x14ac:dyDescent="0.3">
      <c r="A1489" s="409" t="s">
        <v>17545</v>
      </c>
      <c r="B1489" s="410">
        <v>5058</v>
      </c>
      <c r="C1489" s="383"/>
      <c r="D1489" s="383"/>
      <c r="E1489" s="383"/>
      <c r="F1489" s="383"/>
      <c r="G1489" s="383"/>
      <c r="H1489" s="383"/>
      <c r="I1489" s="383"/>
      <c r="J1489" s="383"/>
      <c r="K1489" s="410" t="s">
        <v>17260</v>
      </c>
      <c r="L1489" s="410"/>
      <c r="M1489" s="410" t="s">
        <v>17546</v>
      </c>
      <c r="N1489" s="410" t="s">
        <v>17547</v>
      </c>
      <c r="O1489" s="383"/>
      <c r="P1489" s="383"/>
      <c r="Q1489" s="410" t="s">
        <v>17460</v>
      </c>
      <c r="R1489" s="410" t="s">
        <v>17200</v>
      </c>
      <c r="S1489" s="383"/>
      <c r="T1489" s="383"/>
      <c r="U1489" s="410" t="s">
        <v>17200</v>
      </c>
      <c r="V1489" s="383"/>
      <c r="W1489" s="383"/>
      <c r="X1489" s="383"/>
      <c r="Y1489" s="411">
        <v>38559</v>
      </c>
      <c r="Z1489" s="410">
        <v>0</v>
      </c>
      <c r="AA1489" s="410">
        <v>0</v>
      </c>
      <c r="AB1489" s="383"/>
      <c r="AC1489" s="383"/>
      <c r="AD1489" s="383"/>
      <c r="AE1489" s="383"/>
      <c r="AF1489" s="410" t="s">
        <v>17469</v>
      </c>
      <c r="AG1489" s="410" t="s">
        <v>17432</v>
      </c>
      <c r="AH1489" s="410">
        <v>4.0999999999999996</v>
      </c>
      <c r="AI1489" s="410">
        <v>1311</v>
      </c>
      <c r="AJ1489" s="410">
        <v>1315</v>
      </c>
      <c r="AK1489" s="410">
        <v>0.47</v>
      </c>
      <c r="AL1489" s="412">
        <v>3.1178707224334599E-3</v>
      </c>
      <c r="AM1489" s="127" t="s">
        <v>17433</v>
      </c>
      <c r="AN1489" s="383" t="s">
        <v>17434</v>
      </c>
      <c r="AO1489" s="383"/>
      <c r="AP1489" s="383"/>
      <c r="AQ1489" s="410" t="s">
        <v>17548</v>
      </c>
      <c r="AR1489" s="389"/>
    </row>
    <row r="1490" spans="1:44" ht="15.75" thickBot="1" x14ac:dyDescent="0.3">
      <c r="A1490" s="409" t="s">
        <v>17545</v>
      </c>
      <c r="B1490" s="410">
        <v>5058</v>
      </c>
      <c r="C1490" s="383"/>
      <c r="D1490" s="383"/>
      <c r="E1490" s="383"/>
      <c r="F1490" s="383"/>
      <c r="G1490" s="383"/>
      <c r="H1490" s="383"/>
      <c r="I1490" s="383"/>
      <c r="J1490" s="383"/>
      <c r="K1490" s="410" t="s">
        <v>17260</v>
      </c>
      <c r="L1490" s="410"/>
      <c r="M1490" s="410" t="s">
        <v>17546</v>
      </c>
      <c r="N1490" s="410" t="s">
        <v>17547</v>
      </c>
      <c r="O1490" s="383"/>
      <c r="P1490" s="383"/>
      <c r="Q1490" s="410" t="s">
        <v>17460</v>
      </c>
      <c r="R1490" s="410" t="s">
        <v>17200</v>
      </c>
      <c r="S1490" s="383"/>
      <c r="T1490" s="383"/>
      <c r="U1490" s="410" t="s">
        <v>17200</v>
      </c>
      <c r="V1490" s="383"/>
      <c r="W1490" s="383"/>
      <c r="X1490" s="383"/>
      <c r="Y1490" s="411">
        <v>38559</v>
      </c>
      <c r="Z1490" s="410">
        <v>0</v>
      </c>
      <c r="AA1490" s="410">
        <v>0</v>
      </c>
      <c r="AB1490" s="383"/>
      <c r="AC1490" s="383"/>
      <c r="AD1490" s="383"/>
      <c r="AE1490" s="383"/>
      <c r="AF1490" s="410" t="s">
        <v>17469</v>
      </c>
      <c r="AG1490" s="410" t="s">
        <v>17432</v>
      </c>
      <c r="AH1490" s="410">
        <v>4.0999999999999996</v>
      </c>
      <c r="AI1490" s="410">
        <v>1343</v>
      </c>
      <c r="AJ1490" s="410">
        <v>1347</v>
      </c>
      <c r="AK1490" s="410">
        <v>0.47</v>
      </c>
      <c r="AL1490" s="412">
        <v>3.0438010393467E-3</v>
      </c>
      <c r="AM1490" s="127" t="s">
        <v>17433</v>
      </c>
      <c r="AN1490" s="383" t="s">
        <v>17434</v>
      </c>
      <c r="AO1490" s="383"/>
      <c r="AP1490" s="383"/>
      <c r="AQ1490" s="410" t="s">
        <v>17548</v>
      </c>
      <c r="AR1490" s="389"/>
    </row>
    <row r="1491" spans="1:44" ht="15.75" thickBot="1" x14ac:dyDescent="0.3">
      <c r="A1491" s="409" t="s">
        <v>17545</v>
      </c>
      <c r="B1491" s="410">
        <v>5058</v>
      </c>
      <c r="C1491" s="383"/>
      <c r="D1491" s="383"/>
      <c r="E1491" s="383"/>
      <c r="F1491" s="383"/>
      <c r="G1491" s="383"/>
      <c r="H1491" s="383"/>
      <c r="I1491" s="383"/>
      <c r="J1491" s="383"/>
      <c r="K1491" s="410" t="s">
        <v>17260</v>
      </c>
      <c r="L1491" s="410"/>
      <c r="M1491" s="410" t="s">
        <v>17546</v>
      </c>
      <c r="N1491" s="410" t="s">
        <v>17547</v>
      </c>
      <c r="O1491" s="383"/>
      <c r="P1491" s="383"/>
      <c r="Q1491" s="410" t="s">
        <v>17460</v>
      </c>
      <c r="R1491" s="410" t="s">
        <v>17200</v>
      </c>
      <c r="S1491" s="383"/>
      <c r="T1491" s="383"/>
      <c r="U1491" s="410" t="s">
        <v>17200</v>
      </c>
      <c r="V1491" s="383"/>
      <c r="W1491" s="383"/>
      <c r="X1491" s="383"/>
      <c r="Y1491" s="411">
        <v>38559</v>
      </c>
      <c r="Z1491" s="410">
        <v>0</v>
      </c>
      <c r="AA1491" s="410">
        <v>0</v>
      </c>
      <c r="AB1491" s="383"/>
      <c r="AC1491" s="383"/>
      <c r="AD1491" s="383"/>
      <c r="AE1491" s="383"/>
      <c r="AF1491" s="410" t="s">
        <v>17469</v>
      </c>
      <c r="AG1491" s="410" t="s">
        <v>17432</v>
      </c>
      <c r="AH1491" s="410">
        <v>0.9</v>
      </c>
      <c r="AI1491" s="410">
        <v>560</v>
      </c>
      <c r="AJ1491" s="410">
        <v>561</v>
      </c>
      <c r="AK1491" s="410">
        <v>0.48</v>
      </c>
      <c r="AL1491" s="412">
        <v>1.60427807486631E-3</v>
      </c>
      <c r="AM1491" s="127" t="s">
        <v>17433</v>
      </c>
      <c r="AN1491" s="383" t="s">
        <v>17434</v>
      </c>
      <c r="AO1491" s="383"/>
      <c r="AP1491" s="383"/>
      <c r="AQ1491" s="410" t="s">
        <v>17548</v>
      </c>
      <c r="AR1491" s="389"/>
    </row>
    <row r="1492" spans="1:44" ht="15.75" thickBot="1" x14ac:dyDescent="0.3">
      <c r="A1492" s="409" t="s">
        <v>17545</v>
      </c>
      <c r="B1492" s="410">
        <v>5058</v>
      </c>
      <c r="C1492" s="383"/>
      <c r="D1492" s="383"/>
      <c r="E1492" s="383"/>
      <c r="F1492" s="383"/>
      <c r="G1492" s="383"/>
      <c r="H1492" s="383"/>
      <c r="I1492" s="383"/>
      <c r="J1492" s="383"/>
      <c r="K1492" s="410" t="s">
        <v>17260</v>
      </c>
      <c r="L1492" s="410"/>
      <c r="M1492" s="410" t="s">
        <v>17546</v>
      </c>
      <c r="N1492" s="410" t="s">
        <v>17547</v>
      </c>
      <c r="O1492" s="383"/>
      <c r="P1492" s="383"/>
      <c r="Q1492" s="410" t="s">
        <v>17460</v>
      </c>
      <c r="R1492" s="410" t="s">
        <v>17200</v>
      </c>
      <c r="S1492" s="383"/>
      <c r="T1492" s="383"/>
      <c r="U1492" s="410" t="s">
        <v>17200</v>
      </c>
      <c r="V1492" s="383"/>
      <c r="W1492" s="383"/>
      <c r="X1492" s="383"/>
      <c r="Y1492" s="411">
        <v>38559</v>
      </c>
      <c r="Z1492" s="410">
        <v>0</v>
      </c>
      <c r="AA1492" s="410">
        <v>0</v>
      </c>
      <c r="AB1492" s="383"/>
      <c r="AC1492" s="383"/>
      <c r="AD1492" s="383"/>
      <c r="AE1492" s="383"/>
      <c r="AF1492" s="410" t="s">
        <v>17469</v>
      </c>
      <c r="AG1492" s="410" t="s">
        <v>17432</v>
      </c>
      <c r="AH1492" s="410">
        <v>0.6</v>
      </c>
      <c r="AI1492" s="410">
        <v>564</v>
      </c>
      <c r="AJ1492" s="410">
        <v>564</v>
      </c>
      <c r="AK1492" s="410">
        <v>0.48</v>
      </c>
      <c r="AL1492" s="412">
        <v>1.06382978723404E-3</v>
      </c>
      <c r="AM1492" s="127" t="s">
        <v>17433</v>
      </c>
      <c r="AN1492" s="383" t="s">
        <v>17434</v>
      </c>
      <c r="AO1492" s="383"/>
      <c r="AP1492" s="383"/>
      <c r="AQ1492" s="410" t="s">
        <v>17548</v>
      </c>
      <c r="AR1492" s="389"/>
    </row>
    <row r="1493" spans="1:44" ht="15.75" thickBot="1" x14ac:dyDescent="0.3">
      <c r="A1493" s="409" t="s">
        <v>17545</v>
      </c>
      <c r="B1493" s="410">
        <v>5058</v>
      </c>
      <c r="C1493" s="383"/>
      <c r="D1493" s="383"/>
      <c r="E1493" s="383"/>
      <c r="F1493" s="383"/>
      <c r="G1493" s="383"/>
      <c r="H1493" s="383"/>
      <c r="I1493" s="383"/>
      <c r="J1493" s="383"/>
      <c r="K1493" s="410" t="s">
        <v>17260</v>
      </c>
      <c r="L1493" s="410"/>
      <c r="M1493" s="410" t="s">
        <v>17546</v>
      </c>
      <c r="N1493" s="410" t="s">
        <v>17547</v>
      </c>
      <c r="O1493" s="383"/>
      <c r="P1493" s="383"/>
      <c r="Q1493" s="410" t="s">
        <v>17460</v>
      </c>
      <c r="R1493" s="410" t="s">
        <v>17200</v>
      </c>
      <c r="S1493" s="383"/>
      <c r="T1493" s="383"/>
      <c r="U1493" s="410" t="s">
        <v>17200</v>
      </c>
      <c r="V1493" s="383"/>
      <c r="W1493" s="383"/>
      <c r="X1493" s="383"/>
      <c r="Y1493" s="411">
        <v>38559</v>
      </c>
      <c r="Z1493" s="410">
        <v>0</v>
      </c>
      <c r="AA1493" s="410">
        <v>0</v>
      </c>
      <c r="AB1493" s="383"/>
      <c r="AC1493" s="383"/>
      <c r="AD1493" s="383"/>
      <c r="AE1493" s="383"/>
      <c r="AF1493" s="410" t="s">
        <v>17469</v>
      </c>
      <c r="AG1493" s="410" t="s">
        <v>17432</v>
      </c>
      <c r="AH1493" s="410">
        <v>0.3</v>
      </c>
      <c r="AI1493" s="410">
        <v>592</v>
      </c>
      <c r="AJ1493" s="410">
        <v>592</v>
      </c>
      <c r="AK1493" s="410">
        <v>0.48</v>
      </c>
      <c r="AL1493" s="412">
        <v>5.06756756756757E-4</v>
      </c>
      <c r="AM1493" s="127" t="s">
        <v>17433</v>
      </c>
      <c r="AN1493" s="383" t="s">
        <v>17434</v>
      </c>
      <c r="AO1493" s="383"/>
      <c r="AP1493" s="383"/>
      <c r="AQ1493" s="410" t="s">
        <v>17548</v>
      </c>
      <c r="AR1493" s="389"/>
    </row>
    <row r="1494" spans="1:44" ht="15.75" thickBot="1" x14ac:dyDescent="0.3">
      <c r="A1494" s="409" t="s">
        <v>17545</v>
      </c>
      <c r="B1494" s="410">
        <v>5058</v>
      </c>
      <c r="C1494" s="383"/>
      <c r="D1494" s="383"/>
      <c r="E1494" s="383"/>
      <c r="F1494" s="383"/>
      <c r="G1494" s="383"/>
      <c r="H1494" s="383"/>
      <c r="I1494" s="383"/>
      <c r="J1494" s="383"/>
      <c r="K1494" s="410" t="s">
        <v>17260</v>
      </c>
      <c r="L1494" s="410"/>
      <c r="M1494" s="410" t="s">
        <v>17546</v>
      </c>
      <c r="N1494" s="410" t="s">
        <v>17547</v>
      </c>
      <c r="O1494" s="383"/>
      <c r="P1494" s="383"/>
      <c r="Q1494" s="410" t="s">
        <v>17460</v>
      </c>
      <c r="R1494" s="410" t="s">
        <v>17200</v>
      </c>
      <c r="S1494" s="383"/>
      <c r="T1494" s="383"/>
      <c r="U1494" s="410" t="s">
        <v>17200</v>
      </c>
      <c r="V1494" s="383"/>
      <c r="W1494" s="383"/>
      <c r="X1494" s="383"/>
      <c r="Y1494" s="411">
        <v>38559</v>
      </c>
      <c r="Z1494" s="410">
        <v>0</v>
      </c>
      <c r="AA1494" s="410">
        <v>0</v>
      </c>
      <c r="AB1494" s="383"/>
      <c r="AC1494" s="383"/>
      <c r="AD1494" s="383"/>
      <c r="AE1494" s="383"/>
      <c r="AF1494" s="410" t="s">
        <v>17469</v>
      </c>
      <c r="AG1494" s="410" t="s">
        <v>17432</v>
      </c>
      <c r="AH1494" s="410">
        <v>0.3</v>
      </c>
      <c r="AI1494" s="410">
        <v>601</v>
      </c>
      <c r="AJ1494" s="410">
        <v>601</v>
      </c>
      <c r="AK1494" s="410">
        <v>0.48</v>
      </c>
      <c r="AL1494" s="412">
        <v>4.9916805324459203E-4</v>
      </c>
      <c r="AM1494" s="127" t="s">
        <v>17433</v>
      </c>
      <c r="AN1494" s="383" t="s">
        <v>17434</v>
      </c>
      <c r="AO1494" s="383"/>
      <c r="AP1494" s="383"/>
      <c r="AQ1494" s="410" t="s">
        <v>17548</v>
      </c>
      <c r="AR1494" s="389"/>
    </row>
    <row r="1495" spans="1:44" ht="15.75" thickBot="1" x14ac:dyDescent="0.3">
      <c r="A1495" s="409" t="s">
        <v>17545</v>
      </c>
      <c r="B1495" s="410">
        <v>5058</v>
      </c>
      <c r="C1495" s="383"/>
      <c r="D1495" s="383"/>
      <c r="E1495" s="383"/>
      <c r="F1495" s="383"/>
      <c r="G1495" s="383"/>
      <c r="H1495" s="383"/>
      <c r="I1495" s="383"/>
      <c r="J1495" s="383"/>
      <c r="K1495" s="410" t="s">
        <v>17260</v>
      </c>
      <c r="L1495" s="410"/>
      <c r="M1495" s="410" t="s">
        <v>17546</v>
      </c>
      <c r="N1495" s="410" t="s">
        <v>17547</v>
      </c>
      <c r="O1495" s="383"/>
      <c r="P1495" s="383"/>
      <c r="Q1495" s="410" t="s">
        <v>17460</v>
      </c>
      <c r="R1495" s="410" t="s">
        <v>17200</v>
      </c>
      <c r="S1495" s="383"/>
      <c r="T1495" s="383"/>
      <c r="U1495" s="410" t="s">
        <v>17200</v>
      </c>
      <c r="V1495" s="383"/>
      <c r="W1495" s="383"/>
      <c r="X1495" s="383"/>
      <c r="Y1495" s="411">
        <v>38559</v>
      </c>
      <c r="Z1495" s="410">
        <v>0</v>
      </c>
      <c r="AA1495" s="410">
        <v>0</v>
      </c>
      <c r="AB1495" s="383"/>
      <c r="AC1495" s="383"/>
      <c r="AD1495" s="383"/>
      <c r="AE1495" s="383"/>
      <c r="AF1495" s="410" t="s">
        <v>17469</v>
      </c>
      <c r="AG1495" s="410" t="s">
        <v>17432</v>
      </c>
      <c r="AH1495" s="410">
        <v>0.9</v>
      </c>
      <c r="AI1495" s="410">
        <v>544</v>
      </c>
      <c r="AJ1495" s="410">
        <v>545</v>
      </c>
      <c r="AK1495" s="410">
        <v>0.49</v>
      </c>
      <c r="AL1495" s="412">
        <v>1.65137614678899E-3</v>
      </c>
      <c r="AM1495" s="127" t="s">
        <v>17433</v>
      </c>
      <c r="AN1495" s="383" t="s">
        <v>17434</v>
      </c>
      <c r="AO1495" s="383"/>
      <c r="AP1495" s="383"/>
      <c r="AQ1495" s="410" t="s">
        <v>17548</v>
      </c>
      <c r="AR1495" s="389"/>
    </row>
    <row r="1496" spans="1:44" ht="15.75" thickBot="1" x14ac:dyDescent="0.3">
      <c r="A1496" s="409" t="s">
        <v>17545</v>
      </c>
      <c r="B1496" s="410">
        <v>5058</v>
      </c>
      <c r="C1496" s="383"/>
      <c r="D1496" s="383"/>
      <c r="E1496" s="383"/>
      <c r="F1496" s="383"/>
      <c r="G1496" s="383"/>
      <c r="H1496" s="383"/>
      <c r="I1496" s="383"/>
      <c r="J1496" s="383"/>
      <c r="K1496" s="410" t="s">
        <v>17260</v>
      </c>
      <c r="L1496" s="410"/>
      <c r="M1496" s="410" t="s">
        <v>17546</v>
      </c>
      <c r="N1496" s="410" t="s">
        <v>17547</v>
      </c>
      <c r="O1496" s="383"/>
      <c r="P1496" s="383"/>
      <c r="Q1496" s="410" t="s">
        <v>17460</v>
      </c>
      <c r="R1496" s="410" t="s">
        <v>17200</v>
      </c>
      <c r="S1496" s="383"/>
      <c r="T1496" s="383"/>
      <c r="U1496" s="410" t="s">
        <v>17200</v>
      </c>
      <c r="V1496" s="383"/>
      <c r="W1496" s="383"/>
      <c r="X1496" s="383"/>
      <c r="Y1496" s="411">
        <v>38559</v>
      </c>
      <c r="Z1496" s="410">
        <v>0</v>
      </c>
      <c r="AA1496" s="410">
        <v>0</v>
      </c>
      <c r="AB1496" s="383"/>
      <c r="AC1496" s="383"/>
      <c r="AD1496" s="383"/>
      <c r="AE1496" s="383"/>
      <c r="AF1496" s="410" t="s">
        <v>17469</v>
      </c>
      <c r="AG1496" s="410" t="s">
        <v>17432</v>
      </c>
      <c r="AH1496" s="410">
        <v>4.4000000000000004</v>
      </c>
      <c r="AI1496" s="410">
        <v>1263</v>
      </c>
      <c r="AJ1496" s="410">
        <v>1268</v>
      </c>
      <c r="AK1496" s="410">
        <v>0.49</v>
      </c>
      <c r="AL1496" s="412">
        <v>3.4700315457413299E-3</v>
      </c>
      <c r="AM1496" s="127" t="s">
        <v>17433</v>
      </c>
      <c r="AN1496" s="383" t="s">
        <v>17434</v>
      </c>
      <c r="AO1496" s="383"/>
      <c r="AP1496" s="383"/>
      <c r="AQ1496" s="410" t="s">
        <v>17548</v>
      </c>
      <c r="AR1496" s="389"/>
    </row>
    <row r="1497" spans="1:44" ht="15.75" thickBot="1" x14ac:dyDescent="0.3">
      <c r="A1497" s="409" t="s">
        <v>17545</v>
      </c>
      <c r="B1497" s="410">
        <v>5058</v>
      </c>
      <c r="C1497" s="383"/>
      <c r="D1497" s="383"/>
      <c r="E1497" s="383"/>
      <c r="F1497" s="383"/>
      <c r="G1497" s="383"/>
      <c r="H1497" s="383"/>
      <c r="I1497" s="383"/>
      <c r="J1497" s="383"/>
      <c r="K1497" s="410" t="s">
        <v>17260</v>
      </c>
      <c r="L1497" s="410"/>
      <c r="M1497" s="410" t="s">
        <v>17546</v>
      </c>
      <c r="N1497" s="410" t="s">
        <v>17547</v>
      </c>
      <c r="O1497" s="383"/>
      <c r="P1497" s="383"/>
      <c r="Q1497" s="410" t="s">
        <v>17460</v>
      </c>
      <c r="R1497" s="410" t="s">
        <v>17200</v>
      </c>
      <c r="S1497" s="383"/>
      <c r="T1497" s="383"/>
      <c r="U1497" s="410" t="s">
        <v>17200</v>
      </c>
      <c r="V1497" s="383"/>
      <c r="W1497" s="383"/>
      <c r="X1497" s="383"/>
      <c r="Y1497" s="411">
        <v>38559</v>
      </c>
      <c r="Z1497" s="410">
        <v>0</v>
      </c>
      <c r="AA1497" s="410">
        <v>0</v>
      </c>
      <c r="AB1497" s="383"/>
      <c r="AC1497" s="383"/>
      <c r="AD1497" s="383"/>
      <c r="AE1497" s="383"/>
      <c r="AF1497" s="410" t="s">
        <v>17469</v>
      </c>
      <c r="AG1497" s="410" t="s">
        <v>17432</v>
      </c>
      <c r="AH1497" s="410">
        <v>4.4000000000000004</v>
      </c>
      <c r="AI1497" s="410">
        <v>1238</v>
      </c>
      <c r="AJ1497" s="410">
        <v>1243</v>
      </c>
      <c r="AK1497" s="410">
        <v>0.5</v>
      </c>
      <c r="AL1497" s="412">
        <v>3.5398230088495601E-3</v>
      </c>
      <c r="AM1497" s="127" t="s">
        <v>17433</v>
      </c>
      <c r="AN1497" s="383" t="s">
        <v>17434</v>
      </c>
      <c r="AO1497" s="383"/>
      <c r="AP1497" s="383"/>
      <c r="AQ1497" s="410" t="s">
        <v>17548</v>
      </c>
      <c r="AR1497" s="389"/>
    </row>
    <row r="1498" spans="1:44" ht="15.75" thickBot="1" x14ac:dyDescent="0.3">
      <c r="A1498" s="409" t="s">
        <v>17545</v>
      </c>
      <c r="B1498" s="410">
        <v>5058</v>
      </c>
      <c r="C1498" s="383"/>
      <c r="D1498" s="383"/>
      <c r="E1498" s="383"/>
      <c r="F1498" s="383"/>
      <c r="G1498" s="383"/>
      <c r="H1498" s="383"/>
      <c r="I1498" s="383"/>
      <c r="J1498" s="383"/>
      <c r="K1498" s="410" t="s">
        <v>17260</v>
      </c>
      <c r="L1498" s="410"/>
      <c r="M1498" s="410" t="s">
        <v>17546</v>
      </c>
      <c r="N1498" s="410" t="s">
        <v>17547</v>
      </c>
      <c r="O1498" s="383"/>
      <c r="P1498" s="383"/>
      <c r="Q1498" s="410" t="s">
        <v>17460</v>
      </c>
      <c r="R1498" s="410" t="s">
        <v>17200</v>
      </c>
      <c r="S1498" s="383"/>
      <c r="T1498" s="383"/>
      <c r="U1498" s="410" t="s">
        <v>17200</v>
      </c>
      <c r="V1498" s="383"/>
      <c r="W1498" s="383"/>
      <c r="X1498" s="383"/>
      <c r="Y1498" s="411">
        <v>38559</v>
      </c>
      <c r="Z1498" s="410">
        <v>0</v>
      </c>
      <c r="AA1498" s="410">
        <v>0</v>
      </c>
      <c r="AB1498" s="383"/>
      <c r="AC1498" s="383"/>
      <c r="AD1498" s="383"/>
      <c r="AE1498" s="383"/>
      <c r="AF1498" s="410" t="s">
        <v>17469</v>
      </c>
      <c r="AG1498" s="410" t="s">
        <v>17432</v>
      </c>
      <c r="AH1498" s="410">
        <v>4.4000000000000004</v>
      </c>
      <c r="AI1498" s="410">
        <v>1305</v>
      </c>
      <c r="AJ1498" s="410">
        <v>1309</v>
      </c>
      <c r="AK1498" s="410">
        <v>0.5</v>
      </c>
      <c r="AL1498" s="412">
        <v>3.3613445378151302E-3</v>
      </c>
      <c r="AM1498" s="127" t="s">
        <v>17433</v>
      </c>
      <c r="AN1498" s="383" t="s">
        <v>17434</v>
      </c>
      <c r="AO1498" s="383"/>
      <c r="AP1498" s="383"/>
      <c r="AQ1498" s="410" t="s">
        <v>17548</v>
      </c>
      <c r="AR1498" s="389"/>
    </row>
    <row r="1499" spans="1:44" ht="15.75" thickBot="1" x14ac:dyDescent="0.3">
      <c r="A1499" s="409" t="s">
        <v>17545</v>
      </c>
      <c r="B1499" s="410">
        <v>5058</v>
      </c>
      <c r="C1499" s="383"/>
      <c r="D1499" s="383"/>
      <c r="E1499" s="383"/>
      <c r="F1499" s="383"/>
      <c r="G1499" s="383"/>
      <c r="H1499" s="383"/>
      <c r="I1499" s="383"/>
      <c r="J1499" s="383"/>
      <c r="K1499" s="410" t="s">
        <v>17260</v>
      </c>
      <c r="L1499" s="410"/>
      <c r="M1499" s="410" t="s">
        <v>17546</v>
      </c>
      <c r="N1499" s="410" t="s">
        <v>17547</v>
      </c>
      <c r="O1499" s="383"/>
      <c r="P1499" s="383"/>
      <c r="Q1499" s="410" t="s">
        <v>17460</v>
      </c>
      <c r="R1499" s="410" t="s">
        <v>17200</v>
      </c>
      <c r="S1499" s="383"/>
      <c r="T1499" s="383"/>
      <c r="U1499" s="410" t="s">
        <v>17200</v>
      </c>
      <c r="V1499" s="383"/>
      <c r="W1499" s="383"/>
      <c r="X1499" s="383"/>
      <c r="Y1499" s="411">
        <v>38559</v>
      </c>
      <c r="Z1499" s="410">
        <v>0</v>
      </c>
      <c r="AA1499" s="410">
        <v>0</v>
      </c>
      <c r="AB1499" s="383"/>
      <c r="AC1499" s="383"/>
      <c r="AD1499" s="383"/>
      <c r="AE1499" s="383"/>
      <c r="AF1499" s="410" t="s">
        <v>17469</v>
      </c>
      <c r="AG1499" s="410" t="s">
        <v>17432</v>
      </c>
      <c r="AH1499" s="410">
        <v>5.4</v>
      </c>
      <c r="AI1499" s="410">
        <v>1258</v>
      </c>
      <c r="AJ1499" s="410">
        <v>1263</v>
      </c>
      <c r="AK1499" s="410">
        <v>0.51</v>
      </c>
      <c r="AL1499" s="412">
        <v>4.2755344418052297E-3</v>
      </c>
      <c r="AM1499" s="127" t="s">
        <v>17433</v>
      </c>
      <c r="AN1499" s="383" t="s">
        <v>17434</v>
      </c>
      <c r="AO1499" s="383"/>
      <c r="AP1499" s="383"/>
      <c r="AQ1499" s="410" t="s">
        <v>17548</v>
      </c>
      <c r="AR1499" s="389"/>
    </row>
    <row r="1500" spans="1:44" ht="15.75" thickBot="1" x14ac:dyDescent="0.3">
      <c r="A1500" s="409" t="s">
        <v>17545</v>
      </c>
      <c r="B1500" s="410">
        <v>5058</v>
      </c>
      <c r="C1500" s="383"/>
      <c r="D1500" s="383"/>
      <c r="E1500" s="383"/>
      <c r="F1500" s="383"/>
      <c r="G1500" s="383"/>
      <c r="H1500" s="383"/>
      <c r="I1500" s="383"/>
      <c r="J1500" s="383"/>
      <c r="K1500" s="410" t="s">
        <v>17260</v>
      </c>
      <c r="L1500" s="410"/>
      <c r="M1500" s="410" t="s">
        <v>17546</v>
      </c>
      <c r="N1500" s="410" t="s">
        <v>17547</v>
      </c>
      <c r="O1500" s="383"/>
      <c r="P1500" s="383"/>
      <c r="Q1500" s="410" t="s">
        <v>17460</v>
      </c>
      <c r="R1500" s="410" t="s">
        <v>17200</v>
      </c>
      <c r="S1500" s="383"/>
      <c r="T1500" s="383"/>
      <c r="U1500" s="410" t="s">
        <v>17200</v>
      </c>
      <c r="V1500" s="383"/>
      <c r="W1500" s="383"/>
      <c r="X1500" s="383"/>
      <c r="Y1500" s="411">
        <v>38559</v>
      </c>
      <c r="Z1500" s="410">
        <v>0</v>
      </c>
      <c r="AA1500" s="410">
        <v>0</v>
      </c>
      <c r="AB1500" s="383"/>
      <c r="AC1500" s="383"/>
      <c r="AD1500" s="383"/>
      <c r="AE1500" s="383"/>
      <c r="AF1500" s="410" t="s">
        <v>17469</v>
      </c>
      <c r="AG1500" s="410" t="s">
        <v>17432</v>
      </c>
      <c r="AH1500" s="410">
        <v>0.6</v>
      </c>
      <c r="AI1500" s="410">
        <v>585</v>
      </c>
      <c r="AJ1500" s="410">
        <v>586</v>
      </c>
      <c r="AK1500" s="410">
        <v>0.52</v>
      </c>
      <c r="AL1500" s="412">
        <v>1.0238907849829399E-3</v>
      </c>
      <c r="AM1500" s="127" t="s">
        <v>17433</v>
      </c>
      <c r="AN1500" s="383" t="s">
        <v>17434</v>
      </c>
      <c r="AO1500" s="383"/>
      <c r="AP1500" s="383"/>
      <c r="AQ1500" s="410" t="s">
        <v>17548</v>
      </c>
      <c r="AR1500" s="389"/>
    </row>
    <row r="1501" spans="1:44" ht="15.75" thickBot="1" x14ac:dyDescent="0.3">
      <c r="A1501" s="409" t="s">
        <v>17545</v>
      </c>
      <c r="B1501" s="410">
        <v>5058</v>
      </c>
      <c r="C1501" s="383"/>
      <c r="D1501" s="383"/>
      <c r="E1501" s="383"/>
      <c r="F1501" s="383"/>
      <c r="G1501" s="383"/>
      <c r="H1501" s="383"/>
      <c r="I1501" s="383"/>
      <c r="J1501" s="383"/>
      <c r="K1501" s="410" t="s">
        <v>17260</v>
      </c>
      <c r="L1501" s="410"/>
      <c r="M1501" s="410" t="s">
        <v>17546</v>
      </c>
      <c r="N1501" s="410" t="s">
        <v>17547</v>
      </c>
      <c r="O1501" s="383"/>
      <c r="P1501" s="383"/>
      <c r="Q1501" s="410" t="s">
        <v>17460</v>
      </c>
      <c r="R1501" s="410" t="s">
        <v>17200</v>
      </c>
      <c r="S1501" s="383"/>
      <c r="T1501" s="383"/>
      <c r="U1501" s="410" t="s">
        <v>17200</v>
      </c>
      <c r="V1501" s="383"/>
      <c r="W1501" s="383"/>
      <c r="X1501" s="383"/>
      <c r="Y1501" s="411">
        <v>38559</v>
      </c>
      <c r="Z1501" s="410">
        <v>0</v>
      </c>
      <c r="AA1501" s="410">
        <v>0</v>
      </c>
      <c r="AB1501" s="383"/>
      <c r="AC1501" s="383"/>
      <c r="AD1501" s="383"/>
      <c r="AE1501" s="383"/>
      <c r="AF1501" s="410" t="s">
        <v>17469</v>
      </c>
      <c r="AG1501" s="410" t="s">
        <v>17432</v>
      </c>
      <c r="AH1501" s="410">
        <v>5.7</v>
      </c>
      <c r="AI1501" s="410">
        <v>1274</v>
      </c>
      <c r="AJ1501" s="410">
        <v>1279</v>
      </c>
      <c r="AK1501" s="410">
        <v>0.52</v>
      </c>
      <c r="AL1501" s="412">
        <v>4.4566067240031301E-3</v>
      </c>
      <c r="AM1501" s="127" t="s">
        <v>17433</v>
      </c>
      <c r="AN1501" s="383" t="s">
        <v>17434</v>
      </c>
      <c r="AO1501" s="383"/>
      <c r="AP1501" s="383"/>
      <c r="AQ1501" s="410" t="s">
        <v>17548</v>
      </c>
      <c r="AR1501" s="389"/>
    </row>
    <row r="1502" spans="1:44" ht="15.75" thickBot="1" x14ac:dyDescent="0.3">
      <c r="A1502" s="409" t="s">
        <v>17545</v>
      </c>
      <c r="B1502" s="410">
        <v>5058</v>
      </c>
      <c r="C1502" s="383"/>
      <c r="D1502" s="383"/>
      <c r="E1502" s="383"/>
      <c r="F1502" s="383"/>
      <c r="G1502" s="383"/>
      <c r="H1502" s="383"/>
      <c r="I1502" s="383"/>
      <c r="J1502" s="383"/>
      <c r="K1502" s="410" t="s">
        <v>17260</v>
      </c>
      <c r="L1502" s="410"/>
      <c r="M1502" s="410" t="s">
        <v>17546</v>
      </c>
      <c r="N1502" s="410" t="s">
        <v>17547</v>
      </c>
      <c r="O1502" s="383"/>
      <c r="P1502" s="383"/>
      <c r="Q1502" s="410" t="s">
        <v>17460</v>
      </c>
      <c r="R1502" s="410" t="s">
        <v>17200</v>
      </c>
      <c r="S1502" s="383"/>
      <c r="T1502" s="383"/>
      <c r="U1502" s="410" t="s">
        <v>17200</v>
      </c>
      <c r="V1502" s="383"/>
      <c r="W1502" s="383"/>
      <c r="X1502" s="383"/>
      <c r="Y1502" s="411">
        <v>38559</v>
      </c>
      <c r="Z1502" s="410">
        <v>0</v>
      </c>
      <c r="AA1502" s="410">
        <v>0</v>
      </c>
      <c r="AB1502" s="383"/>
      <c r="AC1502" s="383"/>
      <c r="AD1502" s="383"/>
      <c r="AE1502" s="383"/>
      <c r="AF1502" s="410" t="s">
        <v>17469</v>
      </c>
      <c r="AG1502" s="410" t="s">
        <v>17432</v>
      </c>
      <c r="AH1502" s="410">
        <v>2.2000000000000002</v>
      </c>
      <c r="AI1502" s="410">
        <v>542</v>
      </c>
      <c r="AJ1502" s="410">
        <v>545</v>
      </c>
      <c r="AK1502" s="410">
        <v>0.53</v>
      </c>
      <c r="AL1502" s="412">
        <v>4.0366972477064202E-3</v>
      </c>
      <c r="AM1502" s="127" t="s">
        <v>17433</v>
      </c>
      <c r="AN1502" s="383" t="s">
        <v>17434</v>
      </c>
      <c r="AO1502" s="383"/>
      <c r="AP1502" s="383"/>
      <c r="AQ1502" s="410" t="s">
        <v>17548</v>
      </c>
      <c r="AR1502" s="389"/>
    </row>
    <row r="1503" spans="1:44" ht="15.75" thickBot="1" x14ac:dyDescent="0.3">
      <c r="A1503" s="409" t="s">
        <v>17545</v>
      </c>
      <c r="B1503" s="410">
        <v>5058</v>
      </c>
      <c r="C1503" s="383"/>
      <c r="D1503" s="383"/>
      <c r="E1503" s="383"/>
      <c r="F1503" s="383"/>
      <c r="G1503" s="383"/>
      <c r="H1503" s="383"/>
      <c r="I1503" s="383"/>
      <c r="J1503" s="383"/>
      <c r="K1503" s="410" t="s">
        <v>17260</v>
      </c>
      <c r="L1503" s="410"/>
      <c r="M1503" s="410" t="s">
        <v>17546</v>
      </c>
      <c r="N1503" s="410" t="s">
        <v>17547</v>
      </c>
      <c r="O1503" s="383"/>
      <c r="P1503" s="383"/>
      <c r="Q1503" s="410" t="s">
        <v>17460</v>
      </c>
      <c r="R1503" s="410" t="s">
        <v>17200</v>
      </c>
      <c r="S1503" s="383"/>
      <c r="T1503" s="383"/>
      <c r="U1503" s="410" t="s">
        <v>17200</v>
      </c>
      <c r="V1503" s="383"/>
      <c r="W1503" s="383"/>
      <c r="X1503" s="383"/>
      <c r="Y1503" s="411">
        <v>38559</v>
      </c>
      <c r="Z1503" s="410">
        <v>0</v>
      </c>
      <c r="AA1503" s="410">
        <v>0</v>
      </c>
      <c r="AB1503" s="383"/>
      <c r="AC1503" s="383"/>
      <c r="AD1503" s="383"/>
      <c r="AE1503" s="383"/>
      <c r="AF1503" s="410" t="s">
        <v>17469</v>
      </c>
      <c r="AG1503" s="410" t="s">
        <v>17432</v>
      </c>
      <c r="AH1503" s="410">
        <v>1.3</v>
      </c>
      <c r="AI1503" s="410">
        <v>553</v>
      </c>
      <c r="AJ1503" s="410">
        <v>554</v>
      </c>
      <c r="AK1503" s="410">
        <v>0.55000000000000004</v>
      </c>
      <c r="AL1503" s="412">
        <v>2.3465703971119098E-3</v>
      </c>
      <c r="AM1503" s="127" t="s">
        <v>17433</v>
      </c>
      <c r="AN1503" s="383" t="s">
        <v>17434</v>
      </c>
      <c r="AO1503" s="383"/>
      <c r="AP1503" s="383"/>
      <c r="AQ1503" s="410" t="s">
        <v>17548</v>
      </c>
      <c r="AR1503" s="389"/>
    </row>
    <row r="1504" spans="1:44" ht="15.75" thickBot="1" x14ac:dyDescent="0.3">
      <c r="A1504" s="409" t="s">
        <v>17545</v>
      </c>
      <c r="B1504" s="410">
        <v>5058</v>
      </c>
      <c r="C1504" s="383"/>
      <c r="D1504" s="383"/>
      <c r="E1504" s="383"/>
      <c r="F1504" s="383"/>
      <c r="G1504" s="383"/>
      <c r="H1504" s="383"/>
      <c r="I1504" s="383"/>
      <c r="J1504" s="383"/>
      <c r="K1504" s="410" t="s">
        <v>17260</v>
      </c>
      <c r="L1504" s="410"/>
      <c r="M1504" s="410" t="s">
        <v>17546</v>
      </c>
      <c r="N1504" s="410" t="s">
        <v>17547</v>
      </c>
      <c r="O1504" s="383"/>
      <c r="P1504" s="383"/>
      <c r="Q1504" s="410" t="s">
        <v>17460</v>
      </c>
      <c r="R1504" s="410" t="s">
        <v>17200</v>
      </c>
      <c r="S1504" s="383"/>
      <c r="T1504" s="383"/>
      <c r="U1504" s="410" t="s">
        <v>17200</v>
      </c>
      <c r="V1504" s="383"/>
      <c r="W1504" s="383"/>
      <c r="X1504" s="383"/>
      <c r="Y1504" s="411">
        <v>38559</v>
      </c>
      <c r="Z1504" s="410">
        <v>0</v>
      </c>
      <c r="AA1504" s="410">
        <v>0</v>
      </c>
      <c r="AB1504" s="383"/>
      <c r="AC1504" s="383"/>
      <c r="AD1504" s="383"/>
      <c r="AE1504" s="383"/>
      <c r="AF1504" s="410" t="s">
        <v>17469</v>
      </c>
      <c r="AG1504" s="410" t="s">
        <v>17432</v>
      </c>
      <c r="AH1504" s="410">
        <v>6.3</v>
      </c>
      <c r="AI1504" s="410">
        <v>1201</v>
      </c>
      <c r="AJ1504" s="410">
        <v>1207</v>
      </c>
      <c r="AK1504" s="410">
        <v>0.55000000000000004</v>
      </c>
      <c r="AL1504" s="412">
        <v>5.2195526097763003E-3</v>
      </c>
      <c r="AM1504" s="127" t="s">
        <v>17433</v>
      </c>
      <c r="AN1504" s="383" t="s">
        <v>17434</v>
      </c>
      <c r="AO1504" s="383"/>
      <c r="AP1504" s="383"/>
      <c r="AQ1504" s="410" t="s">
        <v>17548</v>
      </c>
      <c r="AR1504" s="389"/>
    </row>
    <row r="1505" spans="1:44" ht="15.75" thickBot="1" x14ac:dyDescent="0.3">
      <c r="A1505" s="409" t="s">
        <v>17545</v>
      </c>
      <c r="B1505" s="410">
        <v>5058</v>
      </c>
      <c r="C1505" s="383"/>
      <c r="D1505" s="383"/>
      <c r="E1505" s="383"/>
      <c r="F1505" s="383"/>
      <c r="G1505" s="383"/>
      <c r="H1505" s="383"/>
      <c r="I1505" s="383"/>
      <c r="J1505" s="383"/>
      <c r="K1505" s="410" t="s">
        <v>17260</v>
      </c>
      <c r="L1505" s="410"/>
      <c r="M1505" s="410" t="s">
        <v>17546</v>
      </c>
      <c r="N1505" s="410" t="s">
        <v>17547</v>
      </c>
      <c r="O1505" s="383"/>
      <c r="P1505" s="383"/>
      <c r="Q1505" s="410" t="s">
        <v>17460</v>
      </c>
      <c r="R1505" s="410" t="s">
        <v>17200</v>
      </c>
      <c r="S1505" s="383"/>
      <c r="T1505" s="383"/>
      <c r="U1505" s="410" t="s">
        <v>17200</v>
      </c>
      <c r="V1505" s="383"/>
      <c r="W1505" s="383"/>
      <c r="X1505" s="383"/>
      <c r="Y1505" s="411">
        <v>38559</v>
      </c>
      <c r="Z1505" s="410">
        <v>0</v>
      </c>
      <c r="AA1505" s="410">
        <v>0</v>
      </c>
      <c r="AB1505" s="383"/>
      <c r="AC1505" s="383"/>
      <c r="AD1505" s="383"/>
      <c r="AE1505" s="383"/>
      <c r="AF1505" s="410" t="s">
        <v>17469</v>
      </c>
      <c r="AG1505" s="410" t="s">
        <v>17432</v>
      </c>
      <c r="AH1505" s="410">
        <v>1.6</v>
      </c>
      <c r="AI1505" s="410">
        <v>1347</v>
      </c>
      <c r="AJ1505" s="410">
        <v>1348</v>
      </c>
      <c r="AK1505" s="410">
        <v>0.55000000000000004</v>
      </c>
      <c r="AL1505" s="412">
        <v>1.18694362017804E-3</v>
      </c>
      <c r="AM1505" s="127" t="s">
        <v>17433</v>
      </c>
      <c r="AN1505" s="383" t="s">
        <v>17434</v>
      </c>
      <c r="AO1505" s="383"/>
      <c r="AP1505" s="383"/>
      <c r="AQ1505" s="410" t="s">
        <v>17548</v>
      </c>
      <c r="AR1505" s="389"/>
    </row>
    <row r="1506" spans="1:44" ht="15.75" thickBot="1" x14ac:dyDescent="0.3">
      <c r="A1506" s="409" t="s">
        <v>17545</v>
      </c>
      <c r="B1506" s="410">
        <v>5058</v>
      </c>
      <c r="C1506" s="383"/>
      <c r="D1506" s="383"/>
      <c r="E1506" s="383"/>
      <c r="F1506" s="383"/>
      <c r="G1506" s="383"/>
      <c r="H1506" s="383"/>
      <c r="I1506" s="383"/>
      <c r="J1506" s="383"/>
      <c r="K1506" s="410" t="s">
        <v>17260</v>
      </c>
      <c r="L1506" s="410"/>
      <c r="M1506" s="410" t="s">
        <v>17546</v>
      </c>
      <c r="N1506" s="410" t="s">
        <v>17547</v>
      </c>
      <c r="O1506" s="383"/>
      <c r="P1506" s="383"/>
      <c r="Q1506" s="410" t="s">
        <v>17460</v>
      </c>
      <c r="R1506" s="410" t="s">
        <v>17200</v>
      </c>
      <c r="S1506" s="383"/>
      <c r="T1506" s="383"/>
      <c r="U1506" s="410" t="s">
        <v>17200</v>
      </c>
      <c r="V1506" s="383"/>
      <c r="W1506" s="383"/>
      <c r="X1506" s="383"/>
      <c r="Y1506" s="411">
        <v>38559</v>
      </c>
      <c r="Z1506" s="410">
        <v>0</v>
      </c>
      <c r="AA1506" s="410">
        <v>0</v>
      </c>
      <c r="AB1506" s="383"/>
      <c r="AC1506" s="383"/>
      <c r="AD1506" s="383"/>
      <c r="AE1506" s="383"/>
      <c r="AF1506" s="410" t="s">
        <v>17469</v>
      </c>
      <c r="AG1506" s="410" t="s">
        <v>17432</v>
      </c>
      <c r="AH1506" s="410">
        <v>1.6</v>
      </c>
      <c r="AI1506" s="410">
        <v>521</v>
      </c>
      <c r="AJ1506" s="410">
        <v>522</v>
      </c>
      <c r="AK1506" s="410">
        <v>0.56000000000000005</v>
      </c>
      <c r="AL1506" s="412">
        <v>3.0651340996168601E-3</v>
      </c>
      <c r="AM1506" s="127" t="s">
        <v>17433</v>
      </c>
      <c r="AN1506" s="383" t="s">
        <v>17434</v>
      </c>
      <c r="AO1506" s="383"/>
      <c r="AP1506" s="383"/>
      <c r="AQ1506" s="410" t="s">
        <v>17548</v>
      </c>
      <c r="AR1506" s="389"/>
    </row>
    <row r="1507" spans="1:44" ht="15.75" thickBot="1" x14ac:dyDescent="0.3">
      <c r="A1507" s="409" t="s">
        <v>17545</v>
      </c>
      <c r="B1507" s="410">
        <v>5058</v>
      </c>
      <c r="C1507" s="383"/>
      <c r="D1507" s="383"/>
      <c r="E1507" s="383"/>
      <c r="F1507" s="383"/>
      <c r="G1507" s="383"/>
      <c r="H1507" s="383"/>
      <c r="I1507" s="383"/>
      <c r="J1507" s="383"/>
      <c r="K1507" s="410" t="s">
        <v>17260</v>
      </c>
      <c r="L1507" s="410"/>
      <c r="M1507" s="410" t="s">
        <v>17546</v>
      </c>
      <c r="N1507" s="410" t="s">
        <v>17547</v>
      </c>
      <c r="O1507" s="383"/>
      <c r="P1507" s="383"/>
      <c r="Q1507" s="410" t="s">
        <v>17460</v>
      </c>
      <c r="R1507" s="410" t="s">
        <v>17200</v>
      </c>
      <c r="S1507" s="383"/>
      <c r="T1507" s="383"/>
      <c r="U1507" s="410" t="s">
        <v>17200</v>
      </c>
      <c r="V1507" s="383"/>
      <c r="W1507" s="383"/>
      <c r="X1507" s="383"/>
      <c r="Y1507" s="411">
        <v>38559</v>
      </c>
      <c r="Z1507" s="410">
        <v>0</v>
      </c>
      <c r="AA1507" s="410">
        <v>0</v>
      </c>
      <c r="AB1507" s="383"/>
      <c r="AC1507" s="383"/>
      <c r="AD1507" s="383"/>
      <c r="AE1507" s="383"/>
      <c r="AF1507" s="410" t="s">
        <v>17469</v>
      </c>
      <c r="AG1507" s="410" t="s">
        <v>17432</v>
      </c>
      <c r="AH1507" s="410">
        <v>2.8</v>
      </c>
      <c r="AI1507" s="410">
        <v>531</v>
      </c>
      <c r="AJ1507" s="410">
        <v>534</v>
      </c>
      <c r="AK1507" s="410">
        <v>0.56000000000000005</v>
      </c>
      <c r="AL1507" s="412">
        <v>5.2434456928838902E-3</v>
      </c>
      <c r="AM1507" s="127" t="s">
        <v>17433</v>
      </c>
      <c r="AN1507" s="383" t="s">
        <v>17434</v>
      </c>
      <c r="AO1507" s="383"/>
      <c r="AP1507" s="383"/>
      <c r="AQ1507" s="410" t="s">
        <v>17548</v>
      </c>
      <c r="AR1507" s="389"/>
    </row>
    <row r="1508" spans="1:44" ht="15.75" thickBot="1" x14ac:dyDescent="0.3">
      <c r="A1508" s="409" t="s">
        <v>17545</v>
      </c>
      <c r="B1508" s="410">
        <v>5058</v>
      </c>
      <c r="C1508" s="383"/>
      <c r="D1508" s="383"/>
      <c r="E1508" s="383"/>
      <c r="F1508" s="383"/>
      <c r="G1508" s="383"/>
      <c r="H1508" s="383"/>
      <c r="I1508" s="383"/>
      <c r="J1508" s="383"/>
      <c r="K1508" s="410" t="s">
        <v>17260</v>
      </c>
      <c r="L1508" s="410"/>
      <c r="M1508" s="410" t="s">
        <v>17546</v>
      </c>
      <c r="N1508" s="410" t="s">
        <v>17547</v>
      </c>
      <c r="O1508" s="383"/>
      <c r="P1508" s="383"/>
      <c r="Q1508" s="410" t="s">
        <v>17460</v>
      </c>
      <c r="R1508" s="410" t="s">
        <v>17200</v>
      </c>
      <c r="S1508" s="383"/>
      <c r="T1508" s="383"/>
      <c r="U1508" s="410" t="s">
        <v>17200</v>
      </c>
      <c r="V1508" s="383"/>
      <c r="W1508" s="383"/>
      <c r="X1508" s="383"/>
      <c r="Y1508" s="411">
        <v>38559</v>
      </c>
      <c r="Z1508" s="410">
        <v>0</v>
      </c>
      <c r="AA1508" s="410">
        <v>0</v>
      </c>
      <c r="AB1508" s="383"/>
      <c r="AC1508" s="383"/>
      <c r="AD1508" s="383"/>
      <c r="AE1508" s="383"/>
      <c r="AF1508" s="410" t="s">
        <v>17469</v>
      </c>
      <c r="AG1508" s="410" t="s">
        <v>17432</v>
      </c>
      <c r="AH1508" s="410">
        <v>3.8</v>
      </c>
      <c r="AI1508" s="410">
        <v>512</v>
      </c>
      <c r="AJ1508" s="410">
        <v>516</v>
      </c>
      <c r="AK1508" s="410">
        <v>0.6</v>
      </c>
      <c r="AL1508" s="412">
        <v>7.3643410852713203E-3</v>
      </c>
      <c r="AM1508" s="127" t="s">
        <v>17433</v>
      </c>
      <c r="AN1508" s="383" t="s">
        <v>17434</v>
      </c>
      <c r="AO1508" s="383"/>
      <c r="AP1508" s="383"/>
      <c r="AQ1508" s="410" t="s">
        <v>17548</v>
      </c>
      <c r="AR1508" s="389"/>
    </row>
    <row r="1509" spans="1:44" ht="15.75" thickBot="1" x14ac:dyDescent="0.3">
      <c r="A1509" s="409" t="s">
        <v>17545</v>
      </c>
      <c r="B1509" s="410">
        <v>5058</v>
      </c>
      <c r="C1509" s="383"/>
      <c r="D1509" s="383"/>
      <c r="E1509" s="383"/>
      <c r="F1509" s="383"/>
      <c r="G1509" s="383"/>
      <c r="H1509" s="383"/>
      <c r="I1509" s="383"/>
      <c r="J1509" s="383"/>
      <c r="K1509" s="410" t="s">
        <v>17260</v>
      </c>
      <c r="L1509" s="410"/>
      <c r="M1509" s="410" t="s">
        <v>17546</v>
      </c>
      <c r="N1509" s="410" t="s">
        <v>17547</v>
      </c>
      <c r="O1509" s="383"/>
      <c r="P1509" s="383"/>
      <c r="Q1509" s="410" t="s">
        <v>17460</v>
      </c>
      <c r="R1509" s="410" t="s">
        <v>17200</v>
      </c>
      <c r="S1509" s="383"/>
      <c r="T1509" s="383"/>
      <c r="U1509" s="410" t="s">
        <v>17200</v>
      </c>
      <c r="V1509" s="383"/>
      <c r="W1509" s="383"/>
      <c r="X1509" s="383"/>
      <c r="Y1509" s="411">
        <v>38559</v>
      </c>
      <c r="Z1509" s="410">
        <v>0</v>
      </c>
      <c r="AA1509" s="410">
        <v>0</v>
      </c>
      <c r="AB1509" s="383"/>
      <c r="AC1509" s="383"/>
      <c r="AD1509" s="383"/>
      <c r="AE1509" s="383"/>
      <c r="AF1509" s="410" t="s">
        <v>17469</v>
      </c>
      <c r="AG1509" s="410" t="s">
        <v>17432</v>
      </c>
      <c r="AH1509" s="410">
        <v>7.9</v>
      </c>
      <c r="AI1509" s="410">
        <v>1189</v>
      </c>
      <c r="AJ1509" s="410">
        <v>1197</v>
      </c>
      <c r="AK1509" s="410">
        <v>0.63</v>
      </c>
      <c r="AL1509" s="412">
        <v>6.5998329156223903E-3</v>
      </c>
      <c r="AM1509" s="127" t="s">
        <v>17433</v>
      </c>
      <c r="AN1509" s="383" t="s">
        <v>17434</v>
      </c>
      <c r="AO1509" s="383"/>
      <c r="AP1509" s="383"/>
      <c r="AQ1509" s="410" t="s">
        <v>17548</v>
      </c>
      <c r="AR1509" s="389"/>
    </row>
    <row r="1510" spans="1:44" ht="15.75" thickBot="1" x14ac:dyDescent="0.3">
      <c r="A1510" s="409" t="s">
        <v>17545</v>
      </c>
      <c r="B1510" s="410">
        <v>5058</v>
      </c>
      <c r="C1510" s="383"/>
      <c r="D1510" s="383"/>
      <c r="E1510" s="383"/>
      <c r="F1510" s="383"/>
      <c r="G1510" s="383"/>
      <c r="H1510" s="383"/>
      <c r="I1510" s="383"/>
      <c r="J1510" s="383"/>
      <c r="K1510" s="410" t="s">
        <v>17260</v>
      </c>
      <c r="L1510" s="410"/>
      <c r="M1510" s="410" t="s">
        <v>17546</v>
      </c>
      <c r="N1510" s="410" t="s">
        <v>17547</v>
      </c>
      <c r="O1510" s="383"/>
      <c r="P1510" s="383"/>
      <c r="Q1510" s="410" t="s">
        <v>17460</v>
      </c>
      <c r="R1510" s="410" t="s">
        <v>17200</v>
      </c>
      <c r="S1510" s="383"/>
      <c r="T1510" s="383"/>
      <c r="U1510" s="410" t="s">
        <v>17200</v>
      </c>
      <c r="V1510" s="383"/>
      <c r="W1510" s="383"/>
      <c r="X1510" s="383"/>
      <c r="Y1510" s="411">
        <v>38559</v>
      </c>
      <c r="Z1510" s="410">
        <v>0</v>
      </c>
      <c r="AA1510" s="410">
        <v>0</v>
      </c>
      <c r="AB1510" s="383"/>
      <c r="AC1510" s="383"/>
      <c r="AD1510" s="383"/>
      <c r="AE1510" s="383"/>
      <c r="AF1510" s="410" t="s">
        <v>17469</v>
      </c>
      <c r="AG1510" s="410" t="s">
        <v>17432</v>
      </c>
      <c r="AH1510" s="410">
        <v>0.9</v>
      </c>
      <c r="AI1510" s="410">
        <v>574</v>
      </c>
      <c r="AJ1510" s="410">
        <v>575</v>
      </c>
      <c r="AK1510" s="410">
        <v>0.65</v>
      </c>
      <c r="AL1510" s="412">
        <v>1.5652173913043501E-3</v>
      </c>
      <c r="AM1510" s="127" t="s">
        <v>17433</v>
      </c>
      <c r="AN1510" s="383" t="s">
        <v>17434</v>
      </c>
      <c r="AO1510" s="383"/>
      <c r="AP1510" s="383"/>
      <c r="AQ1510" s="410" t="s">
        <v>17548</v>
      </c>
      <c r="AR1510" s="389"/>
    </row>
    <row r="1511" spans="1:44" ht="15.75" thickBot="1" x14ac:dyDescent="0.3">
      <c r="A1511" s="409" t="s">
        <v>17545</v>
      </c>
      <c r="B1511" s="410">
        <v>5058</v>
      </c>
      <c r="C1511" s="383"/>
      <c r="D1511" s="383"/>
      <c r="E1511" s="383"/>
      <c r="F1511" s="383"/>
      <c r="G1511" s="383"/>
      <c r="H1511" s="383"/>
      <c r="I1511" s="383"/>
      <c r="J1511" s="383"/>
      <c r="K1511" s="410" t="s">
        <v>17260</v>
      </c>
      <c r="L1511" s="410"/>
      <c r="M1511" s="410" t="s">
        <v>17546</v>
      </c>
      <c r="N1511" s="410" t="s">
        <v>17547</v>
      </c>
      <c r="O1511" s="383"/>
      <c r="P1511" s="383"/>
      <c r="Q1511" s="410" t="s">
        <v>17460</v>
      </c>
      <c r="R1511" s="410" t="s">
        <v>17200</v>
      </c>
      <c r="S1511" s="383"/>
      <c r="T1511" s="383"/>
      <c r="U1511" s="410" t="s">
        <v>17200</v>
      </c>
      <c r="V1511" s="383"/>
      <c r="W1511" s="383"/>
      <c r="X1511" s="383"/>
      <c r="Y1511" s="411">
        <v>38559</v>
      </c>
      <c r="Z1511" s="410">
        <v>0</v>
      </c>
      <c r="AA1511" s="410">
        <v>0</v>
      </c>
      <c r="AB1511" s="383"/>
      <c r="AC1511" s="383"/>
      <c r="AD1511" s="383"/>
      <c r="AE1511" s="383"/>
      <c r="AF1511" s="410" t="s">
        <v>17469</v>
      </c>
      <c r="AG1511" s="410" t="s">
        <v>17432</v>
      </c>
      <c r="AH1511" s="410">
        <v>19.899999999999999</v>
      </c>
      <c r="AI1511" s="410">
        <v>1617</v>
      </c>
      <c r="AJ1511" s="410">
        <v>1637</v>
      </c>
      <c r="AK1511" s="410">
        <v>1.04</v>
      </c>
      <c r="AL1511" s="412">
        <v>1.2156383628588899E-2</v>
      </c>
      <c r="AM1511" s="127" t="s">
        <v>17433</v>
      </c>
      <c r="AN1511" s="383" t="s">
        <v>17434</v>
      </c>
      <c r="AO1511" s="383"/>
      <c r="AP1511" s="383"/>
      <c r="AQ1511" s="410" t="s">
        <v>17548</v>
      </c>
      <c r="AR1511" s="389"/>
    </row>
    <row r="1512" spans="1:44" ht="15.75" thickBot="1" x14ac:dyDescent="0.3">
      <c r="A1512" s="409" t="s">
        <v>17545</v>
      </c>
      <c r="B1512" s="410">
        <v>5058</v>
      </c>
      <c r="C1512" s="383"/>
      <c r="D1512" s="383"/>
      <c r="E1512" s="383"/>
      <c r="F1512" s="383"/>
      <c r="G1512" s="383"/>
      <c r="H1512" s="383"/>
      <c r="I1512" s="383"/>
      <c r="J1512" s="383"/>
      <c r="K1512" s="410" t="s">
        <v>17260</v>
      </c>
      <c r="L1512" s="410"/>
      <c r="M1512" s="410" t="s">
        <v>17546</v>
      </c>
      <c r="N1512" s="410" t="s">
        <v>17547</v>
      </c>
      <c r="O1512" s="383"/>
      <c r="P1512" s="383"/>
      <c r="Q1512" s="410" t="s">
        <v>17460</v>
      </c>
      <c r="R1512" s="410" t="s">
        <v>17200</v>
      </c>
      <c r="S1512" s="383"/>
      <c r="T1512" s="383"/>
      <c r="U1512" s="410" t="s">
        <v>17200</v>
      </c>
      <c r="V1512" s="383"/>
      <c r="W1512" s="383"/>
      <c r="X1512" s="383"/>
      <c r="Y1512" s="411">
        <v>38559</v>
      </c>
      <c r="Z1512" s="410">
        <v>0</v>
      </c>
      <c r="AA1512" s="410">
        <v>0</v>
      </c>
      <c r="AB1512" s="383"/>
      <c r="AC1512" s="383"/>
      <c r="AD1512" s="383"/>
      <c r="AE1512" s="383"/>
      <c r="AF1512" s="410" t="s">
        <v>17469</v>
      </c>
      <c r="AG1512" s="410" t="s">
        <v>17432</v>
      </c>
      <c r="AH1512" s="410">
        <v>11.3</v>
      </c>
      <c r="AI1512" s="410">
        <v>2213</v>
      </c>
      <c r="AJ1512" s="410">
        <v>2225</v>
      </c>
      <c r="AK1512" s="410">
        <v>1.25</v>
      </c>
      <c r="AL1512" s="412">
        <v>5.0786516853932604E-3</v>
      </c>
      <c r="AM1512" s="127" t="s">
        <v>17433</v>
      </c>
      <c r="AN1512" s="383" t="s">
        <v>17434</v>
      </c>
      <c r="AO1512" s="383"/>
      <c r="AP1512" s="383"/>
      <c r="AQ1512" s="410" t="s">
        <v>17548</v>
      </c>
      <c r="AR1512" s="389"/>
    </row>
    <row r="1513" spans="1:44" ht="15.75" thickBot="1" x14ac:dyDescent="0.3">
      <c r="A1513" s="409" t="s">
        <v>17545</v>
      </c>
      <c r="B1513" s="410">
        <v>5058</v>
      </c>
      <c r="C1513" s="383"/>
      <c r="D1513" s="383"/>
      <c r="E1513" s="383"/>
      <c r="F1513" s="383"/>
      <c r="G1513" s="383"/>
      <c r="H1513" s="383"/>
      <c r="I1513" s="383"/>
      <c r="J1513" s="383"/>
      <c r="K1513" s="410" t="s">
        <v>17260</v>
      </c>
      <c r="L1513" s="410"/>
      <c r="M1513" s="410" t="s">
        <v>17546</v>
      </c>
      <c r="N1513" s="410" t="s">
        <v>17547</v>
      </c>
      <c r="O1513" s="383"/>
      <c r="P1513" s="383"/>
      <c r="Q1513" s="410" t="s">
        <v>17460</v>
      </c>
      <c r="R1513" s="410" t="s">
        <v>17200</v>
      </c>
      <c r="S1513" s="383"/>
      <c r="T1513" s="383"/>
      <c r="U1513" s="410" t="s">
        <v>17200</v>
      </c>
      <c r="V1513" s="383"/>
      <c r="W1513" s="383"/>
      <c r="X1513" s="383"/>
      <c r="Y1513" s="411">
        <v>38559</v>
      </c>
      <c r="Z1513" s="410">
        <v>0</v>
      </c>
      <c r="AA1513" s="410">
        <v>0</v>
      </c>
      <c r="AB1513" s="383"/>
      <c r="AC1513" s="383"/>
      <c r="AD1513" s="383"/>
      <c r="AE1513" s="383"/>
      <c r="AF1513" s="410" t="s">
        <v>17469</v>
      </c>
      <c r="AG1513" s="410" t="s">
        <v>17432</v>
      </c>
      <c r="AH1513" s="410">
        <v>14.2</v>
      </c>
      <c r="AI1513" s="410">
        <v>2273</v>
      </c>
      <c r="AJ1513" s="410">
        <v>2287</v>
      </c>
      <c r="AK1513" s="410">
        <v>1.27</v>
      </c>
      <c r="AL1513" s="412">
        <v>6.2090074333187601E-3</v>
      </c>
      <c r="AM1513" s="127" t="s">
        <v>17433</v>
      </c>
      <c r="AN1513" s="383" t="s">
        <v>17434</v>
      </c>
      <c r="AO1513" s="383"/>
      <c r="AP1513" s="383"/>
      <c r="AQ1513" s="410" t="s">
        <v>17548</v>
      </c>
      <c r="AR1513" s="389"/>
    </row>
    <row r="1514" spans="1:44" ht="15.75" thickBot="1" x14ac:dyDescent="0.3">
      <c r="A1514" s="409" t="s">
        <v>17545</v>
      </c>
      <c r="B1514" s="410">
        <v>5058</v>
      </c>
      <c r="C1514" s="383"/>
      <c r="D1514" s="383"/>
      <c r="E1514" s="383"/>
      <c r="F1514" s="383"/>
      <c r="G1514" s="383"/>
      <c r="H1514" s="383"/>
      <c r="I1514" s="383"/>
      <c r="J1514" s="383"/>
      <c r="K1514" s="410" t="s">
        <v>17260</v>
      </c>
      <c r="L1514" s="410"/>
      <c r="M1514" s="410" t="s">
        <v>17546</v>
      </c>
      <c r="N1514" s="410" t="s">
        <v>17547</v>
      </c>
      <c r="O1514" s="383"/>
      <c r="P1514" s="383"/>
      <c r="Q1514" s="410" t="s">
        <v>17460</v>
      </c>
      <c r="R1514" s="410" t="s">
        <v>17200</v>
      </c>
      <c r="S1514" s="383"/>
      <c r="T1514" s="383"/>
      <c r="U1514" s="410" t="s">
        <v>17200</v>
      </c>
      <c r="V1514" s="383"/>
      <c r="W1514" s="383"/>
      <c r="X1514" s="383"/>
      <c r="Y1514" s="411">
        <v>38559</v>
      </c>
      <c r="Z1514" s="410">
        <v>0</v>
      </c>
      <c r="AA1514" s="410">
        <v>0</v>
      </c>
      <c r="AB1514" s="383"/>
      <c r="AC1514" s="383"/>
      <c r="AD1514" s="383"/>
      <c r="AE1514" s="383"/>
      <c r="AF1514" s="410" t="s">
        <v>17469</v>
      </c>
      <c r="AG1514" s="410" t="s">
        <v>17432</v>
      </c>
      <c r="AH1514" s="410">
        <v>18.3</v>
      </c>
      <c r="AI1514" s="410">
        <v>2212</v>
      </c>
      <c r="AJ1514" s="410">
        <v>2231</v>
      </c>
      <c r="AK1514" s="410">
        <v>1.31</v>
      </c>
      <c r="AL1514" s="412">
        <v>8.2025997310623006E-3</v>
      </c>
      <c r="AM1514" s="127" t="s">
        <v>17433</v>
      </c>
      <c r="AN1514" s="383" t="s">
        <v>17434</v>
      </c>
      <c r="AO1514" s="383"/>
      <c r="AP1514" s="383"/>
      <c r="AQ1514" s="410" t="s">
        <v>17548</v>
      </c>
      <c r="AR1514" s="389"/>
    </row>
    <row r="1515" spans="1:44" ht="15.75" thickBot="1" x14ac:dyDescent="0.3">
      <c r="A1515" s="409" t="s">
        <v>17545</v>
      </c>
      <c r="B1515" s="410">
        <v>5058</v>
      </c>
      <c r="C1515" s="383"/>
      <c r="D1515" s="383"/>
      <c r="E1515" s="383"/>
      <c r="F1515" s="383"/>
      <c r="G1515" s="383"/>
      <c r="H1515" s="383"/>
      <c r="I1515" s="383"/>
      <c r="J1515" s="383"/>
      <c r="K1515" s="410" t="s">
        <v>17260</v>
      </c>
      <c r="L1515" s="410"/>
      <c r="M1515" s="410" t="s">
        <v>17546</v>
      </c>
      <c r="N1515" s="410" t="s">
        <v>17547</v>
      </c>
      <c r="O1515" s="383"/>
      <c r="P1515" s="383"/>
      <c r="Q1515" s="410" t="s">
        <v>17460</v>
      </c>
      <c r="R1515" s="410" t="s">
        <v>17200</v>
      </c>
      <c r="S1515" s="383"/>
      <c r="T1515" s="383"/>
      <c r="U1515" s="410" t="s">
        <v>17200</v>
      </c>
      <c r="V1515" s="383"/>
      <c r="W1515" s="383"/>
      <c r="X1515" s="383"/>
      <c r="Y1515" s="411">
        <v>38559</v>
      </c>
      <c r="Z1515" s="410">
        <v>0</v>
      </c>
      <c r="AA1515" s="410">
        <v>0</v>
      </c>
      <c r="AB1515" s="383"/>
      <c r="AC1515" s="383"/>
      <c r="AD1515" s="383"/>
      <c r="AE1515" s="383"/>
      <c r="AF1515" s="410" t="s">
        <v>17469</v>
      </c>
      <c r="AG1515" s="410" t="s">
        <v>17432</v>
      </c>
      <c r="AH1515" s="410">
        <v>16.399999999999999</v>
      </c>
      <c r="AI1515" s="410">
        <v>2305</v>
      </c>
      <c r="AJ1515" s="410">
        <v>2321</v>
      </c>
      <c r="AK1515" s="410">
        <v>1.31</v>
      </c>
      <c r="AL1515" s="412">
        <v>7.0659198621283899E-3</v>
      </c>
      <c r="AM1515" s="127" t="s">
        <v>17433</v>
      </c>
      <c r="AN1515" s="383" t="s">
        <v>17434</v>
      </c>
      <c r="AO1515" s="383"/>
      <c r="AP1515" s="383"/>
      <c r="AQ1515" s="410" t="s">
        <v>17548</v>
      </c>
      <c r="AR1515" s="389"/>
    </row>
    <row r="1516" spans="1:44" ht="15.75" thickBot="1" x14ac:dyDescent="0.3">
      <c r="A1516" s="409" t="s">
        <v>17545</v>
      </c>
      <c r="B1516" s="410">
        <v>5058</v>
      </c>
      <c r="C1516" s="383"/>
      <c r="D1516" s="383"/>
      <c r="E1516" s="383"/>
      <c r="F1516" s="383"/>
      <c r="G1516" s="383"/>
      <c r="H1516" s="383"/>
      <c r="I1516" s="383"/>
      <c r="J1516" s="383"/>
      <c r="K1516" s="410" t="s">
        <v>17260</v>
      </c>
      <c r="L1516" s="410"/>
      <c r="M1516" s="410" t="s">
        <v>17546</v>
      </c>
      <c r="N1516" s="410" t="s">
        <v>17547</v>
      </c>
      <c r="O1516" s="383"/>
      <c r="P1516" s="383"/>
      <c r="Q1516" s="410" t="s">
        <v>17460</v>
      </c>
      <c r="R1516" s="410" t="s">
        <v>17200</v>
      </c>
      <c r="S1516" s="383"/>
      <c r="T1516" s="383"/>
      <c r="U1516" s="410" t="s">
        <v>17200</v>
      </c>
      <c r="V1516" s="383"/>
      <c r="W1516" s="383"/>
      <c r="X1516" s="383"/>
      <c r="Y1516" s="411">
        <v>38559</v>
      </c>
      <c r="Z1516" s="410">
        <v>0</v>
      </c>
      <c r="AA1516" s="410">
        <v>0</v>
      </c>
      <c r="AB1516" s="383"/>
      <c r="AC1516" s="383"/>
      <c r="AD1516" s="383"/>
      <c r="AE1516" s="383"/>
      <c r="AF1516" s="410" t="s">
        <v>17469</v>
      </c>
      <c r="AG1516" s="410" t="s">
        <v>17432</v>
      </c>
      <c r="AH1516" s="410">
        <v>17.600000000000001</v>
      </c>
      <c r="AI1516" s="410">
        <v>2247</v>
      </c>
      <c r="AJ1516" s="410">
        <v>2265</v>
      </c>
      <c r="AK1516" s="410">
        <v>1.33</v>
      </c>
      <c r="AL1516" s="412">
        <v>7.7704194260485703E-3</v>
      </c>
      <c r="AM1516" s="127" t="s">
        <v>17433</v>
      </c>
      <c r="AN1516" s="383" t="s">
        <v>17434</v>
      </c>
      <c r="AO1516" s="383"/>
      <c r="AP1516" s="383"/>
      <c r="AQ1516" s="410" t="s">
        <v>17548</v>
      </c>
      <c r="AR1516" s="389"/>
    </row>
    <row r="1517" spans="1:44" ht="15.75" thickBot="1" x14ac:dyDescent="0.3">
      <c r="A1517" s="409" t="s">
        <v>17545</v>
      </c>
      <c r="B1517" s="410">
        <v>5058</v>
      </c>
      <c r="C1517" s="383"/>
      <c r="D1517" s="383"/>
      <c r="E1517" s="383"/>
      <c r="F1517" s="383"/>
      <c r="G1517" s="383"/>
      <c r="H1517" s="383"/>
      <c r="I1517" s="383"/>
      <c r="J1517" s="383"/>
      <c r="K1517" s="410" t="s">
        <v>17260</v>
      </c>
      <c r="L1517" s="410"/>
      <c r="M1517" s="410" t="s">
        <v>17546</v>
      </c>
      <c r="N1517" s="410" t="s">
        <v>17547</v>
      </c>
      <c r="O1517" s="383"/>
      <c r="P1517" s="383"/>
      <c r="Q1517" s="410" t="s">
        <v>17460</v>
      </c>
      <c r="R1517" s="410" t="s">
        <v>17200</v>
      </c>
      <c r="S1517" s="383"/>
      <c r="T1517" s="383"/>
      <c r="U1517" s="410" t="s">
        <v>17200</v>
      </c>
      <c r="V1517" s="383"/>
      <c r="W1517" s="383"/>
      <c r="X1517" s="383"/>
      <c r="Y1517" s="411">
        <v>38559</v>
      </c>
      <c r="Z1517" s="410">
        <v>0</v>
      </c>
      <c r="AA1517" s="410">
        <v>0</v>
      </c>
      <c r="AB1517" s="383"/>
      <c r="AC1517" s="383"/>
      <c r="AD1517" s="383"/>
      <c r="AE1517" s="383"/>
      <c r="AF1517" s="410" t="s">
        <v>17469</v>
      </c>
      <c r="AG1517" s="410" t="s">
        <v>17432</v>
      </c>
      <c r="AH1517" s="410">
        <v>20.2</v>
      </c>
      <c r="AI1517" s="410">
        <v>2278</v>
      </c>
      <c r="AJ1517" s="410">
        <v>2298</v>
      </c>
      <c r="AK1517" s="410">
        <v>1.36</v>
      </c>
      <c r="AL1517" s="412">
        <v>8.79025239338555E-3</v>
      </c>
      <c r="AM1517" s="127" t="s">
        <v>17433</v>
      </c>
      <c r="AN1517" s="383" t="s">
        <v>17434</v>
      </c>
      <c r="AO1517" s="383"/>
      <c r="AP1517" s="383"/>
      <c r="AQ1517" s="410" t="s">
        <v>17548</v>
      </c>
      <c r="AR1517" s="389"/>
    </row>
    <row r="1518" spans="1:44" ht="15.75" thickBot="1" x14ac:dyDescent="0.3">
      <c r="A1518" s="409" t="s">
        <v>17545</v>
      </c>
      <c r="B1518" s="410">
        <v>5058</v>
      </c>
      <c r="C1518" s="383"/>
      <c r="D1518" s="383"/>
      <c r="E1518" s="383"/>
      <c r="F1518" s="383"/>
      <c r="G1518" s="383"/>
      <c r="H1518" s="383"/>
      <c r="I1518" s="383"/>
      <c r="J1518" s="383"/>
      <c r="K1518" s="410" t="s">
        <v>17260</v>
      </c>
      <c r="L1518" s="410"/>
      <c r="M1518" s="410" t="s">
        <v>17546</v>
      </c>
      <c r="N1518" s="410" t="s">
        <v>17547</v>
      </c>
      <c r="O1518" s="383"/>
      <c r="P1518" s="383"/>
      <c r="Q1518" s="410" t="s">
        <v>17460</v>
      </c>
      <c r="R1518" s="410" t="s">
        <v>17200</v>
      </c>
      <c r="S1518" s="383"/>
      <c r="T1518" s="383"/>
      <c r="U1518" s="410" t="s">
        <v>17200</v>
      </c>
      <c r="V1518" s="383"/>
      <c r="W1518" s="383"/>
      <c r="X1518" s="383"/>
      <c r="Y1518" s="411">
        <v>38559</v>
      </c>
      <c r="Z1518" s="410">
        <v>0</v>
      </c>
      <c r="AA1518" s="410">
        <v>0</v>
      </c>
      <c r="AB1518" s="383"/>
      <c r="AC1518" s="383"/>
      <c r="AD1518" s="383"/>
      <c r="AE1518" s="383"/>
      <c r="AF1518" s="410" t="s">
        <v>17469</v>
      </c>
      <c r="AG1518" s="410" t="s">
        <v>17432</v>
      </c>
      <c r="AH1518" s="410">
        <v>22.7</v>
      </c>
      <c r="AI1518" s="410">
        <v>2258</v>
      </c>
      <c r="AJ1518" s="410">
        <v>2280</v>
      </c>
      <c r="AK1518" s="410">
        <v>1.37</v>
      </c>
      <c r="AL1518" s="412">
        <v>9.9561403508771906E-3</v>
      </c>
      <c r="AM1518" s="127" t="s">
        <v>17433</v>
      </c>
      <c r="AN1518" s="383" t="s">
        <v>17434</v>
      </c>
      <c r="AO1518" s="383"/>
      <c r="AP1518" s="383"/>
      <c r="AQ1518" s="410" t="s">
        <v>17548</v>
      </c>
      <c r="AR1518" s="389"/>
    </row>
    <row r="1519" spans="1:44" ht="15.75" thickBot="1" x14ac:dyDescent="0.3">
      <c r="A1519" s="409" t="s">
        <v>17545</v>
      </c>
      <c r="B1519" s="410">
        <v>5058</v>
      </c>
      <c r="C1519" s="383"/>
      <c r="D1519" s="383"/>
      <c r="E1519" s="383"/>
      <c r="F1519" s="383"/>
      <c r="G1519" s="383"/>
      <c r="H1519" s="383"/>
      <c r="I1519" s="383"/>
      <c r="J1519" s="383"/>
      <c r="K1519" s="410" t="s">
        <v>17260</v>
      </c>
      <c r="L1519" s="410"/>
      <c r="M1519" s="410" t="s">
        <v>17546</v>
      </c>
      <c r="N1519" s="410" t="s">
        <v>17547</v>
      </c>
      <c r="O1519" s="383"/>
      <c r="P1519" s="383"/>
      <c r="Q1519" s="410" t="s">
        <v>17460</v>
      </c>
      <c r="R1519" s="410" t="s">
        <v>17200</v>
      </c>
      <c r="S1519" s="383"/>
      <c r="T1519" s="383"/>
      <c r="U1519" s="410" t="s">
        <v>17200</v>
      </c>
      <c r="V1519" s="383"/>
      <c r="W1519" s="383"/>
      <c r="X1519" s="383"/>
      <c r="Y1519" s="411">
        <v>38559</v>
      </c>
      <c r="Z1519" s="410">
        <v>0</v>
      </c>
      <c r="AA1519" s="410">
        <v>0</v>
      </c>
      <c r="AB1519" s="383"/>
      <c r="AC1519" s="383"/>
      <c r="AD1519" s="383"/>
      <c r="AE1519" s="383"/>
      <c r="AF1519" s="410" t="s">
        <v>17469</v>
      </c>
      <c r="AG1519" s="410" t="s">
        <v>17432</v>
      </c>
      <c r="AH1519" s="410">
        <v>23.3</v>
      </c>
      <c r="AI1519" s="410">
        <v>2247</v>
      </c>
      <c r="AJ1519" s="410">
        <v>2270</v>
      </c>
      <c r="AK1519" s="410">
        <v>1.38</v>
      </c>
      <c r="AL1519" s="412">
        <v>1.0264317180616701E-2</v>
      </c>
      <c r="AM1519" s="127" t="s">
        <v>17433</v>
      </c>
      <c r="AN1519" s="383" t="s">
        <v>17434</v>
      </c>
      <c r="AO1519" s="383"/>
      <c r="AP1519" s="383"/>
      <c r="AQ1519" s="410" t="s">
        <v>17548</v>
      </c>
      <c r="AR1519" s="389"/>
    </row>
    <row r="1520" spans="1:44" ht="15.75" thickBot="1" x14ac:dyDescent="0.3">
      <c r="A1520" s="409" t="s">
        <v>17545</v>
      </c>
      <c r="B1520" s="410">
        <v>5058</v>
      </c>
      <c r="C1520" s="383"/>
      <c r="D1520" s="383"/>
      <c r="E1520" s="383"/>
      <c r="F1520" s="383"/>
      <c r="G1520" s="383"/>
      <c r="H1520" s="383"/>
      <c r="I1520" s="383"/>
      <c r="J1520" s="383"/>
      <c r="K1520" s="410" t="s">
        <v>17260</v>
      </c>
      <c r="L1520" s="410"/>
      <c r="M1520" s="410" t="s">
        <v>17546</v>
      </c>
      <c r="N1520" s="410" t="s">
        <v>17547</v>
      </c>
      <c r="O1520" s="383"/>
      <c r="P1520" s="383"/>
      <c r="Q1520" s="410" t="s">
        <v>17460</v>
      </c>
      <c r="R1520" s="410" t="s">
        <v>17200</v>
      </c>
      <c r="S1520" s="383"/>
      <c r="T1520" s="383"/>
      <c r="U1520" s="410" t="s">
        <v>17200</v>
      </c>
      <c r="V1520" s="383"/>
      <c r="W1520" s="383"/>
      <c r="X1520" s="383"/>
      <c r="Y1520" s="411">
        <v>38559</v>
      </c>
      <c r="Z1520" s="410">
        <v>0</v>
      </c>
      <c r="AA1520" s="410">
        <v>0</v>
      </c>
      <c r="AB1520" s="383"/>
      <c r="AC1520" s="383"/>
      <c r="AD1520" s="383"/>
      <c r="AE1520" s="383"/>
      <c r="AF1520" s="410" t="s">
        <v>17469</v>
      </c>
      <c r="AG1520" s="410" t="s">
        <v>17432</v>
      </c>
      <c r="AH1520" s="410">
        <v>21.7</v>
      </c>
      <c r="AI1520" s="410">
        <v>2249</v>
      </c>
      <c r="AJ1520" s="410">
        <v>2271</v>
      </c>
      <c r="AK1520" s="410">
        <v>1.38</v>
      </c>
      <c r="AL1520" s="412">
        <v>9.5552619991193296E-3</v>
      </c>
      <c r="AM1520" s="127" t="s">
        <v>17433</v>
      </c>
      <c r="AN1520" s="383" t="s">
        <v>17434</v>
      </c>
      <c r="AO1520" s="383"/>
      <c r="AP1520" s="383"/>
      <c r="AQ1520" s="410" t="s">
        <v>17548</v>
      </c>
      <c r="AR1520" s="389"/>
    </row>
    <row r="1521" spans="1:44" ht="15.75" thickBot="1" x14ac:dyDescent="0.3">
      <c r="A1521" s="409" t="s">
        <v>17545</v>
      </c>
      <c r="B1521" s="410">
        <v>5058</v>
      </c>
      <c r="C1521" s="383"/>
      <c r="D1521" s="383"/>
      <c r="E1521" s="383"/>
      <c r="F1521" s="383"/>
      <c r="G1521" s="383"/>
      <c r="H1521" s="383"/>
      <c r="I1521" s="383"/>
      <c r="J1521" s="383"/>
      <c r="K1521" s="410" t="s">
        <v>17260</v>
      </c>
      <c r="L1521" s="410"/>
      <c r="M1521" s="410" t="s">
        <v>17546</v>
      </c>
      <c r="N1521" s="410" t="s">
        <v>17547</v>
      </c>
      <c r="O1521" s="383"/>
      <c r="P1521" s="383"/>
      <c r="Q1521" s="410" t="s">
        <v>17460</v>
      </c>
      <c r="R1521" s="410" t="s">
        <v>17200</v>
      </c>
      <c r="S1521" s="383"/>
      <c r="T1521" s="383"/>
      <c r="U1521" s="410" t="s">
        <v>17200</v>
      </c>
      <c r="V1521" s="383"/>
      <c r="W1521" s="383"/>
      <c r="X1521" s="383"/>
      <c r="Y1521" s="411">
        <v>38559</v>
      </c>
      <c r="Z1521" s="410">
        <v>0</v>
      </c>
      <c r="AA1521" s="410">
        <v>0</v>
      </c>
      <c r="AB1521" s="383"/>
      <c r="AC1521" s="383"/>
      <c r="AD1521" s="383"/>
      <c r="AE1521" s="383"/>
      <c r="AF1521" s="410" t="s">
        <v>17469</v>
      </c>
      <c r="AG1521" s="410" t="s">
        <v>17432</v>
      </c>
      <c r="AH1521" s="410">
        <v>21.7</v>
      </c>
      <c r="AI1521" s="410">
        <v>2282</v>
      </c>
      <c r="AJ1521" s="410">
        <v>2304</v>
      </c>
      <c r="AK1521" s="410">
        <v>1.38</v>
      </c>
      <c r="AL1521" s="412">
        <v>9.4184027777777807E-3</v>
      </c>
      <c r="AM1521" s="127" t="s">
        <v>17433</v>
      </c>
      <c r="AN1521" s="383" t="s">
        <v>17434</v>
      </c>
      <c r="AO1521" s="383"/>
      <c r="AP1521" s="383"/>
      <c r="AQ1521" s="410" t="s">
        <v>17548</v>
      </c>
      <c r="AR1521" s="389"/>
    </row>
    <row r="1522" spans="1:44" ht="15.75" thickBot="1" x14ac:dyDescent="0.3">
      <c r="A1522" s="409" t="s">
        <v>17545</v>
      </c>
      <c r="B1522" s="410">
        <v>5058</v>
      </c>
      <c r="C1522" s="383"/>
      <c r="D1522" s="383"/>
      <c r="E1522" s="383"/>
      <c r="F1522" s="383"/>
      <c r="G1522" s="383"/>
      <c r="H1522" s="383"/>
      <c r="I1522" s="383"/>
      <c r="J1522" s="383"/>
      <c r="K1522" s="410" t="s">
        <v>17260</v>
      </c>
      <c r="L1522" s="410"/>
      <c r="M1522" s="410" t="s">
        <v>17546</v>
      </c>
      <c r="N1522" s="410" t="s">
        <v>17547</v>
      </c>
      <c r="O1522" s="383"/>
      <c r="P1522" s="383"/>
      <c r="Q1522" s="410" t="s">
        <v>17460</v>
      </c>
      <c r="R1522" s="410" t="s">
        <v>17200</v>
      </c>
      <c r="S1522" s="383"/>
      <c r="T1522" s="383"/>
      <c r="U1522" s="410" t="s">
        <v>17200</v>
      </c>
      <c r="V1522" s="383"/>
      <c r="W1522" s="383"/>
      <c r="X1522" s="383"/>
      <c r="Y1522" s="411">
        <v>38559</v>
      </c>
      <c r="Z1522" s="410">
        <v>0</v>
      </c>
      <c r="AA1522" s="410">
        <v>0</v>
      </c>
      <c r="AB1522" s="383"/>
      <c r="AC1522" s="383"/>
      <c r="AD1522" s="383"/>
      <c r="AE1522" s="383"/>
      <c r="AF1522" s="410" t="s">
        <v>17469</v>
      </c>
      <c r="AG1522" s="410" t="s">
        <v>17432</v>
      </c>
      <c r="AH1522" s="410">
        <v>23.9</v>
      </c>
      <c r="AI1522" s="410">
        <v>2266</v>
      </c>
      <c r="AJ1522" s="410">
        <v>2290</v>
      </c>
      <c r="AK1522" s="410">
        <v>1.39</v>
      </c>
      <c r="AL1522" s="412">
        <v>1.0436681222707399E-2</v>
      </c>
      <c r="AM1522" s="127" t="s">
        <v>17433</v>
      </c>
      <c r="AN1522" s="383" t="s">
        <v>17434</v>
      </c>
      <c r="AO1522" s="383"/>
      <c r="AP1522" s="383"/>
      <c r="AQ1522" s="410" t="s">
        <v>17548</v>
      </c>
      <c r="AR1522" s="389"/>
    </row>
    <row r="1523" spans="1:44" ht="15.75" thickBot="1" x14ac:dyDescent="0.3">
      <c r="A1523" s="409" t="s">
        <v>17545</v>
      </c>
      <c r="B1523" s="410">
        <v>5058</v>
      </c>
      <c r="C1523" s="383"/>
      <c r="D1523" s="383"/>
      <c r="E1523" s="383"/>
      <c r="F1523" s="383"/>
      <c r="G1523" s="383"/>
      <c r="H1523" s="383"/>
      <c r="I1523" s="383"/>
      <c r="J1523" s="383"/>
      <c r="K1523" s="410" t="s">
        <v>17260</v>
      </c>
      <c r="L1523" s="410"/>
      <c r="M1523" s="410" t="s">
        <v>17546</v>
      </c>
      <c r="N1523" s="410" t="s">
        <v>17547</v>
      </c>
      <c r="O1523" s="383"/>
      <c r="P1523" s="383"/>
      <c r="Q1523" s="410" t="s">
        <v>17460</v>
      </c>
      <c r="R1523" s="410" t="s">
        <v>17200</v>
      </c>
      <c r="S1523" s="383"/>
      <c r="T1523" s="383"/>
      <c r="U1523" s="410" t="s">
        <v>17200</v>
      </c>
      <c r="V1523" s="383"/>
      <c r="W1523" s="383"/>
      <c r="X1523" s="383"/>
      <c r="Y1523" s="411">
        <v>38559</v>
      </c>
      <c r="Z1523" s="410">
        <v>0</v>
      </c>
      <c r="AA1523" s="410">
        <v>0</v>
      </c>
      <c r="AB1523" s="383"/>
      <c r="AC1523" s="383"/>
      <c r="AD1523" s="383"/>
      <c r="AE1523" s="383"/>
      <c r="AF1523" s="410" t="s">
        <v>17469</v>
      </c>
      <c r="AG1523" s="410" t="s">
        <v>17432</v>
      </c>
      <c r="AH1523" s="410">
        <v>27.4</v>
      </c>
      <c r="AI1523" s="410">
        <v>2210</v>
      </c>
      <c r="AJ1523" s="410">
        <v>2237</v>
      </c>
      <c r="AK1523" s="410">
        <v>1.75</v>
      </c>
      <c r="AL1523" s="412">
        <v>1.2248547161376799E-2</v>
      </c>
      <c r="AM1523" s="127" t="s">
        <v>17433</v>
      </c>
      <c r="AN1523" s="383" t="s">
        <v>17434</v>
      </c>
      <c r="AO1523" s="383"/>
      <c r="AP1523" s="383"/>
      <c r="AQ1523" s="410" t="s">
        <v>17548</v>
      </c>
      <c r="AR1523" s="389"/>
    </row>
    <row r="1524" spans="1:44" ht="15.75" thickBot="1" x14ac:dyDescent="0.3">
      <c r="A1524" s="409" t="s">
        <v>17545</v>
      </c>
      <c r="B1524" s="410">
        <v>5058</v>
      </c>
      <c r="C1524" s="383"/>
      <c r="D1524" s="383"/>
      <c r="E1524" s="383"/>
      <c r="F1524" s="383"/>
      <c r="G1524" s="383"/>
      <c r="H1524" s="383"/>
      <c r="I1524" s="383"/>
      <c r="J1524" s="383"/>
      <c r="K1524" s="410" t="s">
        <v>17260</v>
      </c>
      <c r="L1524" s="410"/>
      <c r="M1524" s="410" t="s">
        <v>17546</v>
      </c>
      <c r="N1524" s="410" t="s">
        <v>17547</v>
      </c>
      <c r="O1524" s="383"/>
      <c r="P1524" s="383"/>
      <c r="Q1524" s="410" t="s">
        <v>17460</v>
      </c>
      <c r="R1524" s="410" t="s">
        <v>17200</v>
      </c>
      <c r="S1524" s="383"/>
      <c r="T1524" s="383"/>
      <c r="U1524" s="410" t="s">
        <v>17200</v>
      </c>
      <c r="V1524" s="383"/>
      <c r="W1524" s="383"/>
      <c r="X1524" s="383"/>
      <c r="Y1524" s="411">
        <v>38559</v>
      </c>
      <c r="Z1524" s="410">
        <v>0</v>
      </c>
      <c r="AA1524" s="410">
        <v>0</v>
      </c>
      <c r="AB1524" s="383"/>
      <c r="AC1524" s="383"/>
      <c r="AD1524" s="383"/>
      <c r="AE1524" s="383"/>
      <c r="AF1524" s="410" t="s">
        <v>17469</v>
      </c>
      <c r="AG1524" s="410" t="s">
        <v>17432</v>
      </c>
      <c r="AH1524" s="410">
        <v>27.4</v>
      </c>
      <c r="AI1524" s="410">
        <v>2261</v>
      </c>
      <c r="AJ1524" s="410">
        <v>2288</v>
      </c>
      <c r="AK1524" s="410">
        <v>1.75</v>
      </c>
      <c r="AL1524" s="412">
        <v>1.19755244755245E-2</v>
      </c>
      <c r="AM1524" s="127" t="s">
        <v>17433</v>
      </c>
      <c r="AN1524" s="383" t="s">
        <v>17434</v>
      </c>
      <c r="AO1524" s="383"/>
      <c r="AP1524" s="383"/>
      <c r="AQ1524" s="410" t="s">
        <v>17548</v>
      </c>
      <c r="AR1524" s="389"/>
    </row>
    <row r="1525" spans="1:44" ht="15.75" thickBot="1" x14ac:dyDescent="0.3">
      <c r="A1525" s="409" t="s">
        <v>17545</v>
      </c>
      <c r="B1525" s="410">
        <v>5058</v>
      </c>
      <c r="C1525" s="383"/>
      <c r="D1525" s="383"/>
      <c r="E1525" s="383"/>
      <c r="F1525" s="383"/>
      <c r="G1525" s="383"/>
      <c r="H1525" s="383"/>
      <c r="I1525" s="383"/>
      <c r="J1525" s="383"/>
      <c r="K1525" s="410" t="s">
        <v>17260</v>
      </c>
      <c r="L1525" s="410"/>
      <c r="M1525" s="410" t="s">
        <v>17546</v>
      </c>
      <c r="N1525" s="410" t="s">
        <v>17547</v>
      </c>
      <c r="O1525" s="383"/>
      <c r="P1525" s="383"/>
      <c r="Q1525" s="410" t="s">
        <v>17460</v>
      </c>
      <c r="R1525" s="410" t="s">
        <v>17200</v>
      </c>
      <c r="S1525" s="383"/>
      <c r="T1525" s="383"/>
      <c r="U1525" s="410" t="s">
        <v>17200</v>
      </c>
      <c r="V1525" s="383"/>
      <c r="W1525" s="383"/>
      <c r="X1525" s="383"/>
      <c r="Y1525" s="411">
        <v>38559</v>
      </c>
      <c r="Z1525" s="410">
        <v>0</v>
      </c>
      <c r="AA1525" s="410">
        <v>0</v>
      </c>
      <c r="AB1525" s="383"/>
      <c r="AC1525" s="383"/>
      <c r="AD1525" s="383"/>
      <c r="AE1525" s="383"/>
      <c r="AF1525" s="410" t="s">
        <v>17469</v>
      </c>
      <c r="AG1525" s="410" t="s">
        <v>17432</v>
      </c>
      <c r="AH1525" s="410">
        <v>12.6</v>
      </c>
      <c r="AI1525" s="410">
        <v>649</v>
      </c>
      <c r="AJ1525" s="410">
        <v>662</v>
      </c>
      <c r="AK1525" s="410">
        <v>6.69</v>
      </c>
      <c r="AL1525" s="412">
        <v>1.9033232628398799E-2</v>
      </c>
      <c r="AM1525" s="127" t="s">
        <v>17433</v>
      </c>
      <c r="AN1525" s="383" t="s">
        <v>17434</v>
      </c>
      <c r="AO1525" s="383"/>
      <c r="AP1525" s="383"/>
      <c r="AQ1525" s="410" t="s">
        <v>17548</v>
      </c>
      <c r="AR1525" s="389"/>
    </row>
    <row r="1526" spans="1:44" ht="15.75" thickBot="1" x14ac:dyDescent="0.3">
      <c r="A1526" s="409" t="s">
        <v>17545</v>
      </c>
      <c r="B1526" s="410">
        <v>5058</v>
      </c>
      <c r="C1526" s="383"/>
      <c r="D1526" s="383"/>
      <c r="E1526" s="383"/>
      <c r="F1526" s="383"/>
      <c r="G1526" s="383"/>
      <c r="H1526" s="383"/>
      <c r="I1526" s="383"/>
      <c r="J1526" s="383"/>
      <c r="K1526" s="410" t="s">
        <v>17260</v>
      </c>
      <c r="L1526" s="410"/>
      <c r="M1526" s="410" t="s">
        <v>17546</v>
      </c>
      <c r="N1526" s="410" t="s">
        <v>17547</v>
      </c>
      <c r="O1526" s="383"/>
      <c r="P1526" s="383"/>
      <c r="Q1526" s="410" t="s">
        <v>17460</v>
      </c>
      <c r="R1526" s="410" t="s">
        <v>17200</v>
      </c>
      <c r="S1526" s="383"/>
      <c r="T1526" s="383"/>
      <c r="U1526" s="410" t="s">
        <v>17200</v>
      </c>
      <c r="V1526" s="383"/>
      <c r="W1526" s="383"/>
      <c r="X1526" s="383"/>
      <c r="Y1526" s="411">
        <v>38559</v>
      </c>
      <c r="Z1526" s="410">
        <v>0</v>
      </c>
      <c r="AA1526" s="410">
        <v>0</v>
      </c>
      <c r="AB1526" s="383"/>
      <c r="AC1526" s="383"/>
      <c r="AD1526" s="383"/>
      <c r="AE1526" s="383"/>
      <c r="AF1526" s="410" t="s">
        <v>17469</v>
      </c>
      <c r="AG1526" s="410" t="s">
        <v>17432</v>
      </c>
      <c r="AH1526" s="410">
        <v>0</v>
      </c>
      <c r="AI1526" s="410">
        <v>378</v>
      </c>
      <c r="AJ1526" s="410">
        <v>378</v>
      </c>
      <c r="AK1526" s="410">
        <v>8.67</v>
      </c>
      <c r="AL1526" s="412">
        <v>0</v>
      </c>
      <c r="AM1526" s="127" t="s">
        <v>17433</v>
      </c>
      <c r="AN1526" s="383" t="s">
        <v>17434</v>
      </c>
      <c r="AO1526" s="383"/>
      <c r="AP1526" s="383"/>
      <c r="AQ1526" s="410" t="s">
        <v>17548</v>
      </c>
      <c r="AR1526" s="389"/>
    </row>
    <row r="1527" spans="1:44" ht="15.75" thickBot="1" x14ac:dyDescent="0.3">
      <c r="A1527" s="409" t="s">
        <v>17545</v>
      </c>
      <c r="B1527" s="410">
        <v>5058</v>
      </c>
      <c r="C1527" s="383"/>
      <c r="D1527" s="383"/>
      <c r="E1527" s="383"/>
      <c r="F1527" s="383"/>
      <c r="G1527" s="383"/>
      <c r="H1527" s="383"/>
      <c r="I1527" s="383"/>
      <c r="J1527" s="383"/>
      <c r="K1527" s="410" t="s">
        <v>17260</v>
      </c>
      <c r="L1527" s="410"/>
      <c r="M1527" s="410" t="s">
        <v>17546</v>
      </c>
      <c r="N1527" s="410" t="s">
        <v>17547</v>
      </c>
      <c r="O1527" s="383"/>
      <c r="P1527" s="383"/>
      <c r="Q1527" s="410" t="s">
        <v>17460</v>
      </c>
      <c r="R1527" s="410" t="s">
        <v>17200</v>
      </c>
      <c r="S1527" s="383"/>
      <c r="T1527" s="383"/>
      <c r="U1527" s="410" t="s">
        <v>17200</v>
      </c>
      <c r="V1527" s="383"/>
      <c r="W1527" s="383"/>
      <c r="X1527" s="383"/>
      <c r="Y1527" s="411">
        <v>38559</v>
      </c>
      <c r="Z1527" s="410">
        <v>0</v>
      </c>
      <c r="AA1527" s="410">
        <v>0</v>
      </c>
      <c r="AB1527" s="383"/>
      <c r="AC1527" s="383"/>
      <c r="AD1527" s="383"/>
      <c r="AE1527" s="383"/>
      <c r="AF1527" s="410" t="s">
        <v>17469</v>
      </c>
      <c r="AG1527" s="410" t="s">
        <v>17432</v>
      </c>
      <c r="AH1527" s="410">
        <v>5</v>
      </c>
      <c r="AI1527" s="410">
        <v>1648</v>
      </c>
      <c r="AJ1527" s="410">
        <v>1653</v>
      </c>
      <c r="AK1527" s="410">
        <v>0.51</v>
      </c>
      <c r="AL1527" s="412">
        <v>3.02480338777979E-3</v>
      </c>
      <c r="AM1527" s="127" t="s">
        <v>17433</v>
      </c>
      <c r="AN1527" s="383" t="s">
        <v>17434</v>
      </c>
      <c r="AO1527" s="383"/>
      <c r="AP1527" s="383"/>
      <c r="AQ1527" s="410" t="s">
        <v>17549</v>
      </c>
      <c r="AR1527" s="389"/>
    </row>
    <row r="1528" spans="1:44" ht="15.75" thickBot="1" x14ac:dyDescent="0.3">
      <c r="A1528" s="409" t="s">
        <v>17545</v>
      </c>
      <c r="B1528" s="410">
        <v>5058</v>
      </c>
      <c r="C1528" s="383"/>
      <c r="D1528" s="383"/>
      <c r="E1528" s="383"/>
      <c r="F1528" s="383"/>
      <c r="G1528" s="383"/>
      <c r="H1528" s="383"/>
      <c r="I1528" s="383"/>
      <c r="J1528" s="383"/>
      <c r="K1528" s="410" t="s">
        <v>17260</v>
      </c>
      <c r="L1528" s="410"/>
      <c r="M1528" s="410" t="s">
        <v>17546</v>
      </c>
      <c r="N1528" s="410" t="s">
        <v>17547</v>
      </c>
      <c r="O1528" s="383"/>
      <c r="P1528" s="383"/>
      <c r="Q1528" s="410" t="s">
        <v>17460</v>
      </c>
      <c r="R1528" s="410" t="s">
        <v>17200</v>
      </c>
      <c r="S1528" s="383"/>
      <c r="T1528" s="383"/>
      <c r="U1528" s="410" t="s">
        <v>17200</v>
      </c>
      <c r="V1528" s="383"/>
      <c r="W1528" s="383"/>
      <c r="X1528" s="383"/>
      <c r="Y1528" s="411">
        <v>38559</v>
      </c>
      <c r="Z1528" s="410">
        <v>0</v>
      </c>
      <c r="AA1528" s="410">
        <v>0</v>
      </c>
      <c r="AB1528" s="383"/>
      <c r="AC1528" s="383"/>
      <c r="AD1528" s="383"/>
      <c r="AE1528" s="383"/>
      <c r="AF1528" s="410" t="s">
        <v>17469</v>
      </c>
      <c r="AG1528" s="410" t="s">
        <v>17432</v>
      </c>
      <c r="AH1528" s="410">
        <v>4.7</v>
      </c>
      <c r="AI1528" s="410">
        <v>1506</v>
      </c>
      <c r="AJ1528" s="410">
        <v>1511</v>
      </c>
      <c r="AK1528" s="410">
        <v>0.52</v>
      </c>
      <c r="AL1528" s="412">
        <v>3.1105228325612202E-3</v>
      </c>
      <c r="AM1528" s="127" t="s">
        <v>17433</v>
      </c>
      <c r="AN1528" s="383" t="s">
        <v>17434</v>
      </c>
      <c r="AO1528" s="383"/>
      <c r="AP1528" s="383"/>
      <c r="AQ1528" s="410" t="s">
        <v>17549</v>
      </c>
      <c r="AR1528" s="389"/>
    </row>
    <row r="1529" spans="1:44" ht="15.75" thickBot="1" x14ac:dyDescent="0.3">
      <c r="A1529" s="409" t="s">
        <v>17545</v>
      </c>
      <c r="B1529" s="410">
        <v>5058</v>
      </c>
      <c r="C1529" s="383"/>
      <c r="D1529" s="383"/>
      <c r="E1529" s="383"/>
      <c r="F1529" s="383"/>
      <c r="G1529" s="383"/>
      <c r="H1529" s="383"/>
      <c r="I1529" s="383"/>
      <c r="J1529" s="383"/>
      <c r="K1529" s="410" t="s">
        <v>17260</v>
      </c>
      <c r="L1529" s="410"/>
      <c r="M1529" s="410" t="s">
        <v>17546</v>
      </c>
      <c r="N1529" s="410" t="s">
        <v>17547</v>
      </c>
      <c r="O1529" s="383"/>
      <c r="P1529" s="383"/>
      <c r="Q1529" s="410" t="s">
        <v>17460</v>
      </c>
      <c r="R1529" s="410" t="s">
        <v>17200</v>
      </c>
      <c r="S1529" s="383"/>
      <c r="T1529" s="383"/>
      <c r="U1529" s="410" t="s">
        <v>17200</v>
      </c>
      <c r="V1529" s="383"/>
      <c r="W1529" s="383"/>
      <c r="X1529" s="383"/>
      <c r="Y1529" s="411">
        <v>38559</v>
      </c>
      <c r="Z1529" s="410">
        <v>0</v>
      </c>
      <c r="AA1529" s="410">
        <v>0</v>
      </c>
      <c r="AB1529" s="383"/>
      <c r="AC1529" s="383"/>
      <c r="AD1529" s="383"/>
      <c r="AE1529" s="383"/>
      <c r="AF1529" s="410" t="s">
        <v>17469</v>
      </c>
      <c r="AG1529" s="410" t="s">
        <v>17432</v>
      </c>
      <c r="AH1529" s="410">
        <v>4.7</v>
      </c>
      <c r="AI1529" s="410">
        <v>1516</v>
      </c>
      <c r="AJ1529" s="410">
        <v>1521</v>
      </c>
      <c r="AK1529" s="410">
        <v>0.52</v>
      </c>
      <c r="AL1529" s="412">
        <v>3.0900723208415501E-3</v>
      </c>
      <c r="AM1529" s="127" t="s">
        <v>17433</v>
      </c>
      <c r="AN1529" s="383" t="s">
        <v>17434</v>
      </c>
      <c r="AO1529" s="383"/>
      <c r="AP1529" s="383"/>
      <c r="AQ1529" s="410" t="s">
        <v>17549</v>
      </c>
      <c r="AR1529" s="389"/>
    </row>
    <row r="1530" spans="1:44" ht="15.75" thickBot="1" x14ac:dyDescent="0.3">
      <c r="A1530" s="409" t="s">
        <v>17545</v>
      </c>
      <c r="B1530" s="410">
        <v>5058</v>
      </c>
      <c r="C1530" s="383"/>
      <c r="D1530" s="383"/>
      <c r="E1530" s="383"/>
      <c r="F1530" s="383"/>
      <c r="G1530" s="383"/>
      <c r="H1530" s="383"/>
      <c r="I1530" s="383"/>
      <c r="J1530" s="383"/>
      <c r="K1530" s="410" t="s">
        <v>17260</v>
      </c>
      <c r="L1530" s="410"/>
      <c r="M1530" s="410" t="s">
        <v>17546</v>
      </c>
      <c r="N1530" s="410" t="s">
        <v>17547</v>
      </c>
      <c r="O1530" s="383"/>
      <c r="P1530" s="383"/>
      <c r="Q1530" s="410" t="s">
        <v>17460</v>
      </c>
      <c r="R1530" s="410" t="s">
        <v>17200</v>
      </c>
      <c r="S1530" s="383"/>
      <c r="T1530" s="383"/>
      <c r="U1530" s="410" t="s">
        <v>17200</v>
      </c>
      <c r="V1530" s="383"/>
      <c r="W1530" s="383"/>
      <c r="X1530" s="383"/>
      <c r="Y1530" s="411">
        <v>38559</v>
      </c>
      <c r="Z1530" s="410">
        <v>0</v>
      </c>
      <c r="AA1530" s="410">
        <v>0</v>
      </c>
      <c r="AB1530" s="383"/>
      <c r="AC1530" s="383"/>
      <c r="AD1530" s="383"/>
      <c r="AE1530" s="383"/>
      <c r="AF1530" s="410" t="s">
        <v>17469</v>
      </c>
      <c r="AG1530" s="410" t="s">
        <v>17432</v>
      </c>
      <c r="AH1530" s="410">
        <v>4.4000000000000004</v>
      </c>
      <c r="AI1530" s="410">
        <v>1556</v>
      </c>
      <c r="AJ1530" s="410">
        <v>1560</v>
      </c>
      <c r="AK1530" s="410">
        <v>0.52</v>
      </c>
      <c r="AL1530" s="412">
        <v>2.8205128205128199E-3</v>
      </c>
      <c r="AM1530" s="127" t="s">
        <v>17433</v>
      </c>
      <c r="AN1530" s="383" t="s">
        <v>17434</v>
      </c>
      <c r="AO1530" s="383"/>
      <c r="AP1530" s="383"/>
      <c r="AQ1530" s="410" t="s">
        <v>17549</v>
      </c>
      <c r="AR1530" s="389"/>
    </row>
    <row r="1531" spans="1:44" ht="15.75" thickBot="1" x14ac:dyDescent="0.3">
      <c r="A1531" s="409" t="s">
        <v>17545</v>
      </c>
      <c r="B1531" s="410">
        <v>5058</v>
      </c>
      <c r="C1531" s="383"/>
      <c r="D1531" s="383"/>
      <c r="E1531" s="383"/>
      <c r="F1531" s="383"/>
      <c r="G1531" s="383"/>
      <c r="H1531" s="383"/>
      <c r="I1531" s="383"/>
      <c r="J1531" s="383"/>
      <c r="K1531" s="410" t="s">
        <v>17260</v>
      </c>
      <c r="L1531" s="410"/>
      <c r="M1531" s="410" t="s">
        <v>17546</v>
      </c>
      <c r="N1531" s="410" t="s">
        <v>17547</v>
      </c>
      <c r="O1531" s="383"/>
      <c r="P1531" s="383"/>
      <c r="Q1531" s="410" t="s">
        <v>17460</v>
      </c>
      <c r="R1531" s="410" t="s">
        <v>17200</v>
      </c>
      <c r="S1531" s="383"/>
      <c r="T1531" s="383"/>
      <c r="U1531" s="410" t="s">
        <v>17200</v>
      </c>
      <c r="V1531" s="383"/>
      <c r="W1531" s="383"/>
      <c r="X1531" s="383"/>
      <c r="Y1531" s="411">
        <v>38559</v>
      </c>
      <c r="Z1531" s="410">
        <v>0</v>
      </c>
      <c r="AA1531" s="410">
        <v>0</v>
      </c>
      <c r="AB1531" s="383"/>
      <c r="AC1531" s="383"/>
      <c r="AD1531" s="383"/>
      <c r="AE1531" s="383"/>
      <c r="AF1531" s="410" t="s">
        <v>17469</v>
      </c>
      <c r="AG1531" s="410" t="s">
        <v>17432</v>
      </c>
      <c r="AH1531" s="410">
        <v>5</v>
      </c>
      <c r="AI1531" s="410">
        <v>1635</v>
      </c>
      <c r="AJ1531" s="410">
        <v>1640</v>
      </c>
      <c r="AK1531" s="410">
        <v>0.52</v>
      </c>
      <c r="AL1531" s="412">
        <v>3.0487804878048799E-3</v>
      </c>
      <c r="AM1531" s="127" t="s">
        <v>17433</v>
      </c>
      <c r="AN1531" s="383" t="s">
        <v>17434</v>
      </c>
      <c r="AO1531" s="383"/>
      <c r="AP1531" s="383"/>
      <c r="AQ1531" s="410" t="s">
        <v>17549</v>
      </c>
      <c r="AR1531" s="389"/>
    </row>
    <row r="1532" spans="1:44" ht="15.75" thickBot="1" x14ac:dyDescent="0.3">
      <c r="A1532" s="409" t="s">
        <v>17545</v>
      </c>
      <c r="B1532" s="410">
        <v>5058</v>
      </c>
      <c r="C1532" s="383"/>
      <c r="D1532" s="383"/>
      <c r="E1532" s="383"/>
      <c r="F1532" s="383"/>
      <c r="G1532" s="383"/>
      <c r="H1532" s="383"/>
      <c r="I1532" s="383"/>
      <c r="J1532" s="383"/>
      <c r="K1532" s="410" t="s">
        <v>17260</v>
      </c>
      <c r="L1532" s="410"/>
      <c r="M1532" s="410" t="s">
        <v>17546</v>
      </c>
      <c r="N1532" s="410" t="s">
        <v>17547</v>
      </c>
      <c r="O1532" s="383"/>
      <c r="P1532" s="383"/>
      <c r="Q1532" s="410" t="s">
        <v>17460</v>
      </c>
      <c r="R1532" s="410" t="s">
        <v>17200</v>
      </c>
      <c r="S1532" s="383"/>
      <c r="T1532" s="383"/>
      <c r="U1532" s="410" t="s">
        <v>17200</v>
      </c>
      <c r="V1532" s="383"/>
      <c r="W1532" s="383"/>
      <c r="X1532" s="383"/>
      <c r="Y1532" s="411">
        <v>38559</v>
      </c>
      <c r="Z1532" s="410">
        <v>0</v>
      </c>
      <c r="AA1532" s="410">
        <v>0</v>
      </c>
      <c r="AB1532" s="383"/>
      <c r="AC1532" s="383"/>
      <c r="AD1532" s="383"/>
      <c r="AE1532" s="383"/>
      <c r="AF1532" s="410" t="s">
        <v>17469</v>
      </c>
      <c r="AG1532" s="410" t="s">
        <v>17432</v>
      </c>
      <c r="AH1532" s="410">
        <v>5</v>
      </c>
      <c r="AI1532" s="410">
        <v>1651</v>
      </c>
      <c r="AJ1532" s="410">
        <v>1656</v>
      </c>
      <c r="AK1532" s="410">
        <v>0.52</v>
      </c>
      <c r="AL1532" s="412">
        <v>3.0193236714975802E-3</v>
      </c>
      <c r="AM1532" s="127" t="s">
        <v>17433</v>
      </c>
      <c r="AN1532" s="383" t="s">
        <v>17434</v>
      </c>
      <c r="AO1532" s="383"/>
      <c r="AP1532" s="383"/>
      <c r="AQ1532" s="410" t="s">
        <v>17549</v>
      </c>
      <c r="AR1532" s="389"/>
    </row>
    <row r="1533" spans="1:44" ht="15.75" thickBot="1" x14ac:dyDescent="0.3">
      <c r="A1533" s="409" t="s">
        <v>17545</v>
      </c>
      <c r="B1533" s="410">
        <v>5058</v>
      </c>
      <c r="C1533" s="383"/>
      <c r="D1533" s="383"/>
      <c r="E1533" s="383"/>
      <c r="F1533" s="383"/>
      <c r="G1533" s="383"/>
      <c r="H1533" s="383"/>
      <c r="I1533" s="383"/>
      <c r="J1533" s="383"/>
      <c r="K1533" s="410" t="s">
        <v>17260</v>
      </c>
      <c r="L1533" s="410"/>
      <c r="M1533" s="410" t="s">
        <v>17546</v>
      </c>
      <c r="N1533" s="410" t="s">
        <v>17547</v>
      </c>
      <c r="O1533" s="383"/>
      <c r="P1533" s="383"/>
      <c r="Q1533" s="410" t="s">
        <v>17460</v>
      </c>
      <c r="R1533" s="410" t="s">
        <v>17200</v>
      </c>
      <c r="S1533" s="383"/>
      <c r="T1533" s="383"/>
      <c r="U1533" s="410" t="s">
        <v>17200</v>
      </c>
      <c r="V1533" s="383"/>
      <c r="W1533" s="383"/>
      <c r="X1533" s="383"/>
      <c r="Y1533" s="411">
        <v>38559</v>
      </c>
      <c r="Z1533" s="410">
        <v>0</v>
      </c>
      <c r="AA1533" s="410">
        <v>0</v>
      </c>
      <c r="AB1533" s="383"/>
      <c r="AC1533" s="383"/>
      <c r="AD1533" s="383"/>
      <c r="AE1533" s="383"/>
      <c r="AF1533" s="410" t="s">
        <v>17469</v>
      </c>
      <c r="AG1533" s="410" t="s">
        <v>17432</v>
      </c>
      <c r="AH1533" s="410">
        <v>5</v>
      </c>
      <c r="AI1533" s="410">
        <v>1653</v>
      </c>
      <c r="AJ1533" s="410">
        <v>1658</v>
      </c>
      <c r="AK1533" s="410">
        <v>0.52</v>
      </c>
      <c r="AL1533" s="412">
        <v>3.01568154402895E-3</v>
      </c>
      <c r="AM1533" s="127" t="s">
        <v>17433</v>
      </c>
      <c r="AN1533" s="383" t="s">
        <v>17434</v>
      </c>
      <c r="AO1533" s="383"/>
      <c r="AP1533" s="383"/>
      <c r="AQ1533" s="410" t="s">
        <v>17549</v>
      </c>
      <c r="AR1533" s="389"/>
    </row>
    <row r="1534" spans="1:44" ht="15.75" thickBot="1" x14ac:dyDescent="0.3">
      <c r="A1534" s="409" t="s">
        <v>17545</v>
      </c>
      <c r="B1534" s="410">
        <v>5058</v>
      </c>
      <c r="C1534" s="383"/>
      <c r="D1534" s="383"/>
      <c r="E1534" s="383"/>
      <c r="F1534" s="383"/>
      <c r="G1534" s="383"/>
      <c r="H1534" s="383"/>
      <c r="I1534" s="383"/>
      <c r="J1534" s="383"/>
      <c r="K1534" s="410" t="s">
        <v>17260</v>
      </c>
      <c r="L1534" s="410"/>
      <c r="M1534" s="410" t="s">
        <v>17546</v>
      </c>
      <c r="N1534" s="410" t="s">
        <v>17547</v>
      </c>
      <c r="O1534" s="383"/>
      <c r="P1534" s="383"/>
      <c r="Q1534" s="410" t="s">
        <v>17460</v>
      </c>
      <c r="R1534" s="410" t="s">
        <v>17200</v>
      </c>
      <c r="S1534" s="383"/>
      <c r="T1534" s="383"/>
      <c r="U1534" s="410" t="s">
        <v>17200</v>
      </c>
      <c r="V1534" s="383"/>
      <c r="W1534" s="383"/>
      <c r="X1534" s="383"/>
      <c r="Y1534" s="411">
        <v>38559</v>
      </c>
      <c r="Z1534" s="410">
        <v>0</v>
      </c>
      <c r="AA1534" s="410">
        <v>0</v>
      </c>
      <c r="AB1534" s="383"/>
      <c r="AC1534" s="383"/>
      <c r="AD1534" s="383"/>
      <c r="AE1534" s="383"/>
      <c r="AF1534" s="410" t="s">
        <v>17469</v>
      </c>
      <c r="AG1534" s="410" t="s">
        <v>17432</v>
      </c>
      <c r="AH1534" s="410">
        <v>5</v>
      </c>
      <c r="AI1534" s="410">
        <v>1662</v>
      </c>
      <c r="AJ1534" s="410">
        <v>1667</v>
      </c>
      <c r="AK1534" s="410">
        <v>0.52</v>
      </c>
      <c r="AL1534" s="412">
        <v>2.9994001199760102E-3</v>
      </c>
      <c r="AM1534" s="127" t="s">
        <v>17433</v>
      </c>
      <c r="AN1534" s="383" t="s">
        <v>17434</v>
      </c>
      <c r="AO1534" s="383"/>
      <c r="AP1534" s="383"/>
      <c r="AQ1534" s="410" t="s">
        <v>17549</v>
      </c>
      <c r="AR1534" s="389"/>
    </row>
    <row r="1535" spans="1:44" ht="15.75" thickBot="1" x14ac:dyDescent="0.3">
      <c r="A1535" s="409" t="s">
        <v>17545</v>
      </c>
      <c r="B1535" s="410">
        <v>5058</v>
      </c>
      <c r="C1535" s="383"/>
      <c r="D1535" s="383"/>
      <c r="E1535" s="383"/>
      <c r="F1535" s="383"/>
      <c r="G1535" s="383"/>
      <c r="H1535" s="383"/>
      <c r="I1535" s="383"/>
      <c r="J1535" s="383"/>
      <c r="K1535" s="410" t="s">
        <v>17260</v>
      </c>
      <c r="L1535" s="410"/>
      <c r="M1535" s="410" t="s">
        <v>17546</v>
      </c>
      <c r="N1535" s="410" t="s">
        <v>17547</v>
      </c>
      <c r="O1535" s="383"/>
      <c r="P1535" s="383"/>
      <c r="Q1535" s="410" t="s">
        <v>17460</v>
      </c>
      <c r="R1535" s="410" t="s">
        <v>17200</v>
      </c>
      <c r="S1535" s="383"/>
      <c r="T1535" s="383"/>
      <c r="U1535" s="410" t="s">
        <v>17200</v>
      </c>
      <c r="V1535" s="383"/>
      <c r="W1535" s="383"/>
      <c r="X1535" s="383"/>
      <c r="Y1535" s="411">
        <v>38559</v>
      </c>
      <c r="Z1535" s="410">
        <v>0</v>
      </c>
      <c r="AA1535" s="410">
        <v>0</v>
      </c>
      <c r="AB1535" s="383"/>
      <c r="AC1535" s="383"/>
      <c r="AD1535" s="383"/>
      <c r="AE1535" s="383"/>
      <c r="AF1535" s="410" t="s">
        <v>17469</v>
      </c>
      <c r="AG1535" s="410" t="s">
        <v>17432</v>
      </c>
      <c r="AH1535" s="410">
        <v>5</v>
      </c>
      <c r="AI1535" s="410">
        <v>1665</v>
      </c>
      <c r="AJ1535" s="410">
        <v>1670</v>
      </c>
      <c r="AK1535" s="410">
        <v>0.52</v>
      </c>
      <c r="AL1535" s="412">
        <v>2.9940119760479E-3</v>
      </c>
      <c r="AM1535" s="127" t="s">
        <v>17433</v>
      </c>
      <c r="AN1535" s="383" t="s">
        <v>17434</v>
      </c>
      <c r="AO1535" s="383"/>
      <c r="AP1535" s="383"/>
      <c r="AQ1535" s="410" t="s">
        <v>17549</v>
      </c>
      <c r="AR1535" s="389"/>
    </row>
    <row r="1536" spans="1:44" ht="15.75" thickBot="1" x14ac:dyDescent="0.3">
      <c r="A1536" s="409" t="s">
        <v>17545</v>
      </c>
      <c r="B1536" s="410">
        <v>5058</v>
      </c>
      <c r="C1536" s="383"/>
      <c r="D1536" s="383"/>
      <c r="E1536" s="383"/>
      <c r="F1536" s="383"/>
      <c r="G1536" s="383"/>
      <c r="H1536" s="383"/>
      <c r="I1536" s="383"/>
      <c r="J1536" s="383"/>
      <c r="K1536" s="410" t="s">
        <v>17260</v>
      </c>
      <c r="L1536" s="410"/>
      <c r="M1536" s="410" t="s">
        <v>17546</v>
      </c>
      <c r="N1536" s="410" t="s">
        <v>17547</v>
      </c>
      <c r="O1536" s="383"/>
      <c r="P1536" s="383"/>
      <c r="Q1536" s="410" t="s">
        <v>17460</v>
      </c>
      <c r="R1536" s="410" t="s">
        <v>17200</v>
      </c>
      <c r="S1536" s="383"/>
      <c r="T1536" s="383"/>
      <c r="U1536" s="410" t="s">
        <v>17200</v>
      </c>
      <c r="V1536" s="383"/>
      <c r="W1536" s="383"/>
      <c r="X1536" s="383"/>
      <c r="Y1536" s="411">
        <v>38559</v>
      </c>
      <c r="Z1536" s="410">
        <v>0</v>
      </c>
      <c r="AA1536" s="410">
        <v>0</v>
      </c>
      <c r="AB1536" s="383"/>
      <c r="AC1536" s="383"/>
      <c r="AD1536" s="383"/>
      <c r="AE1536" s="383"/>
      <c r="AF1536" s="410" t="s">
        <v>17469</v>
      </c>
      <c r="AG1536" s="410" t="s">
        <v>17432</v>
      </c>
      <c r="AH1536" s="410">
        <v>5</v>
      </c>
      <c r="AI1536" s="410">
        <v>1578</v>
      </c>
      <c r="AJ1536" s="410">
        <v>1583</v>
      </c>
      <c r="AK1536" s="410">
        <v>0.53</v>
      </c>
      <c r="AL1536" s="412">
        <v>3.1585596967782701E-3</v>
      </c>
      <c r="AM1536" s="127" t="s">
        <v>17433</v>
      </c>
      <c r="AN1536" s="383" t="s">
        <v>17434</v>
      </c>
      <c r="AO1536" s="383"/>
      <c r="AP1536" s="383"/>
      <c r="AQ1536" s="410" t="s">
        <v>17549</v>
      </c>
      <c r="AR1536" s="389"/>
    </row>
    <row r="1537" spans="1:44" ht="15.75" thickBot="1" x14ac:dyDescent="0.3">
      <c r="A1537" s="409" t="s">
        <v>17545</v>
      </c>
      <c r="B1537" s="410">
        <v>5058</v>
      </c>
      <c r="C1537" s="383"/>
      <c r="D1537" s="383"/>
      <c r="E1537" s="383"/>
      <c r="F1537" s="383"/>
      <c r="G1537" s="383"/>
      <c r="H1537" s="383"/>
      <c r="I1537" s="383"/>
      <c r="J1537" s="383"/>
      <c r="K1537" s="410" t="s">
        <v>17260</v>
      </c>
      <c r="L1537" s="410"/>
      <c r="M1537" s="410" t="s">
        <v>17546</v>
      </c>
      <c r="N1537" s="410" t="s">
        <v>17547</v>
      </c>
      <c r="O1537" s="383"/>
      <c r="P1537" s="383"/>
      <c r="Q1537" s="410" t="s">
        <v>17460</v>
      </c>
      <c r="R1537" s="410" t="s">
        <v>17200</v>
      </c>
      <c r="S1537" s="383"/>
      <c r="T1537" s="383"/>
      <c r="U1537" s="410" t="s">
        <v>17200</v>
      </c>
      <c r="V1537" s="383"/>
      <c r="W1537" s="383"/>
      <c r="X1537" s="383"/>
      <c r="Y1537" s="411">
        <v>38559</v>
      </c>
      <c r="Z1537" s="410">
        <v>0</v>
      </c>
      <c r="AA1537" s="410">
        <v>0</v>
      </c>
      <c r="AB1537" s="383"/>
      <c r="AC1537" s="383"/>
      <c r="AD1537" s="383"/>
      <c r="AE1537" s="383"/>
      <c r="AF1537" s="410" t="s">
        <v>17469</v>
      </c>
      <c r="AG1537" s="410" t="s">
        <v>17432</v>
      </c>
      <c r="AH1537" s="410">
        <v>4.7</v>
      </c>
      <c r="AI1537" s="410">
        <v>1630</v>
      </c>
      <c r="AJ1537" s="410">
        <v>1635</v>
      </c>
      <c r="AK1537" s="410">
        <v>0.53</v>
      </c>
      <c r="AL1537" s="412">
        <v>2.87461773700306E-3</v>
      </c>
      <c r="AM1537" s="127" t="s">
        <v>17433</v>
      </c>
      <c r="AN1537" s="383" t="s">
        <v>17434</v>
      </c>
      <c r="AO1537" s="383"/>
      <c r="AP1537" s="383"/>
      <c r="AQ1537" s="410" t="s">
        <v>17549</v>
      </c>
      <c r="AR1537" s="389"/>
    </row>
    <row r="1538" spans="1:44" ht="15.75" thickBot="1" x14ac:dyDescent="0.3">
      <c r="A1538" s="409" t="s">
        <v>17545</v>
      </c>
      <c r="B1538" s="410">
        <v>5058</v>
      </c>
      <c r="C1538" s="383"/>
      <c r="D1538" s="383"/>
      <c r="E1538" s="383"/>
      <c r="F1538" s="383"/>
      <c r="G1538" s="383"/>
      <c r="H1538" s="383"/>
      <c r="I1538" s="383"/>
      <c r="J1538" s="383"/>
      <c r="K1538" s="410" t="s">
        <v>17260</v>
      </c>
      <c r="L1538" s="410"/>
      <c r="M1538" s="410" t="s">
        <v>17546</v>
      </c>
      <c r="N1538" s="410" t="s">
        <v>17547</v>
      </c>
      <c r="O1538" s="383"/>
      <c r="P1538" s="383"/>
      <c r="Q1538" s="410" t="s">
        <v>17460</v>
      </c>
      <c r="R1538" s="410" t="s">
        <v>17200</v>
      </c>
      <c r="S1538" s="383"/>
      <c r="T1538" s="383"/>
      <c r="U1538" s="410" t="s">
        <v>17200</v>
      </c>
      <c r="V1538" s="383"/>
      <c r="W1538" s="383"/>
      <c r="X1538" s="383"/>
      <c r="Y1538" s="411">
        <v>38559</v>
      </c>
      <c r="Z1538" s="410">
        <v>0</v>
      </c>
      <c r="AA1538" s="410">
        <v>0</v>
      </c>
      <c r="AB1538" s="383"/>
      <c r="AC1538" s="383"/>
      <c r="AD1538" s="383"/>
      <c r="AE1538" s="383"/>
      <c r="AF1538" s="410" t="s">
        <v>17469</v>
      </c>
      <c r="AG1538" s="410" t="s">
        <v>17432</v>
      </c>
      <c r="AH1538" s="410">
        <v>5</v>
      </c>
      <c r="AI1538" s="410">
        <v>1637</v>
      </c>
      <c r="AJ1538" s="410">
        <v>1642</v>
      </c>
      <c r="AK1538" s="410">
        <v>0.53</v>
      </c>
      <c r="AL1538" s="412">
        <v>3.0450669914738101E-3</v>
      </c>
      <c r="AM1538" s="127" t="s">
        <v>17433</v>
      </c>
      <c r="AN1538" s="383" t="s">
        <v>17434</v>
      </c>
      <c r="AO1538" s="383"/>
      <c r="AP1538" s="383"/>
      <c r="AQ1538" s="410" t="s">
        <v>17549</v>
      </c>
      <c r="AR1538" s="389"/>
    </row>
    <row r="1539" spans="1:44" ht="15.75" thickBot="1" x14ac:dyDescent="0.3">
      <c r="A1539" s="409" t="s">
        <v>17545</v>
      </c>
      <c r="B1539" s="410">
        <v>5058</v>
      </c>
      <c r="C1539" s="383"/>
      <c r="D1539" s="383"/>
      <c r="E1539" s="383"/>
      <c r="F1539" s="383"/>
      <c r="G1539" s="383"/>
      <c r="H1539" s="383"/>
      <c r="I1539" s="383"/>
      <c r="J1539" s="383"/>
      <c r="K1539" s="410" t="s">
        <v>17260</v>
      </c>
      <c r="L1539" s="410"/>
      <c r="M1539" s="410" t="s">
        <v>17546</v>
      </c>
      <c r="N1539" s="410" t="s">
        <v>17547</v>
      </c>
      <c r="O1539" s="383"/>
      <c r="P1539" s="383"/>
      <c r="Q1539" s="410" t="s">
        <v>17460</v>
      </c>
      <c r="R1539" s="410" t="s">
        <v>17200</v>
      </c>
      <c r="S1539" s="383"/>
      <c r="T1539" s="383"/>
      <c r="U1539" s="410" t="s">
        <v>17200</v>
      </c>
      <c r="V1539" s="383"/>
      <c r="W1539" s="383"/>
      <c r="X1539" s="383"/>
      <c r="Y1539" s="411">
        <v>38559</v>
      </c>
      <c r="Z1539" s="410">
        <v>0</v>
      </c>
      <c r="AA1539" s="410">
        <v>0</v>
      </c>
      <c r="AB1539" s="383"/>
      <c r="AC1539" s="383"/>
      <c r="AD1539" s="383"/>
      <c r="AE1539" s="383"/>
      <c r="AF1539" s="410" t="s">
        <v>17469</v>
      </c>
      <c r="AG1539" s="410" t="s">
        <v>17432</v>
      </c>
      <c r="AH1539" s="410">
        <v>5</v>
      </c>
      <c r="AI1539" s="410">
        <v>1638</v>
      </c>
      <c r="AJ1539" s="410">
        <v>1643</v>
      </c>
      <c r="AK1539" s="410">
        <v>0.53</v>
      </c>
      <c r="AL1539" s="412">
        <v>3.0432136335970801E-3</v>
      </c>
      <c r="AM1539" s="127" t="s">
        <v>17433</v>
      </c>
      <c r="AN1539" s="383" t="s">
        <v>17434</v>
      </c>
      <c r="AO1539" s="383"/>
      <c r="AP1539" s="383"/>
      <c r="AQ1539" s="410" t="s">
        <v>17549</v>
      </c>
      <c r="AR1539" s="389"/>
    </row>
    <row r="1540" spans="1:44" ht="15.75" thickBot="1" x14ac:dyDescent="0.3">
      <c r="A1540" s="409" t="s">
        <v>17545</v>
      </c>
      <c r="B1540" s="410">
        <v>5058</v>
      </c>
      <c r="C1540" s="383"/>
      <c r="D1540" s="383"/>
      <c r="E1540" s="383"/>
      <c r="F1540" s="383"/>
      <c r="G1540" s="383"/>
      <c r="H1540" s="383"/>
      <c r="I1540" s="383"/>
      <c r="J1540" s="383"/>
      <c r="K1540" s="410" t="s">
        <v>17260</v>
      </c>
      <c r="L1540" s="410"/>
      <c r="M1540" s="410" t="s">
        <v>17546</v>
      </c>
      <c r="N1540" s="410" t="s">
        <v>17547</v>
      </c>
      <c r="O1540" s="383"/>
      <c r="P1540" s="383"/>
      <c r="Q1540" s="410" t="s">
        <v>17460</v>
      </c>
      <c r="R1540" s="410" t="s">
        <v>17200</v>
      </c>
      <c r="S1540" s="383"/>
      <c r="T1540" s="383"/>
      <c r="U1540" s="410" t="s">
        <v>17200</v>
      </c>
      <c r="V1540" s="383"/>
      <c r="W1540" s="383"/>
      <c r="X1540" s="383"/>
      <c r="Y1540" s="411">
        <v>38559</v>
      </c>
      <c r="Z1540" s="410">
        <v>0</v>
      </c>
      <c r="AA1540" s="410">
        <v>0</v>
      </c>
      <c r="AB1540" s="383"/>
      <c r="AC1540" s="383"/>
      <c r="AD1540" s="383"/>
      <c r="AE1540" s="383"/>
      <c r="AF1540" s="410" t="s">
        <v>17469</v>
      </c>
      <c r="AG1540" s="410" t="s">
        <v>17432</v>
      </c>
      <c r="AH1540" s="410">
        <v>5.4</v>
      </c>
      <c r="AI1540" s="410">
        <v>1650</v>
      </c>
      <c r="AJ1540" s="410">
        <v>1655</v>
      </c>
      <c r="AK1540" s="410">
        <v>0.53</v>
      </c>
      <c r="AL1540" s="412">
        <v>3.2628398791540798E-3</v>
      </c>
      <c r="AM1540" s="127" t="s">
        <v>17433</v>
      </c>
      <c r="AN1540" s="383" t="s">
        <v>17434</v>
      </c>
      <c r="AO1540" s="383"/>
      <c r="AP1540" s="383"/>
      <c r="AQ1540" s="410" t="s">
        <v>17549</v>
      </c>
      <c r="AR1540" s="389"/>
    </row>
    <row r="1541" spans="1:44" ht="15.75" thickBot="1" x14ac:dyDescent="0.3">
      <c r="A1541" s="409" t="s">
        <v>17545</v>
      </c>
      <c r="B1541" s="410">
        <v>5058</v>
      </c>
      <c r="C1541" s="383"/>
      <c r="D1541" s="383"/>
      <c r="E1541" s="383"/>
      <c r="F1541" s="383"/>
      <c r="G1541" s="383"/>
      <c r="H1541" s="383"/>
      <c r="I1541" s="383"/>
      <c r="J1541" s="383"/>
      <c r="K1541" s="410" t="s">
        <v>17260</v>
      </c>
      <c r="L1541" s="410"/>
      <c r="M1541" s="410" t="s">
        <v>17546</v>
      </c>
      <c r="N1541" s="410" t="s">
        <v>17547</v>
      </c>
      <c r="O1541" s="383"/>
      <c r="P1541" s="383"/>
      <c r="Q1541" s="410" t="s">
        <v>17460</v>
      </c>
      <c r="R1541" s="410" t="s">
        <v>17200</v>
      </c>
      <c r="S1541" s="383"/>
      <c r="T1541" s="383"/>
      <c r="U1541" s="410" t="s">
        <v>17200</v>
      </c>
      <c r="V1541" s="383"/>
      <c r="W1541" s="383"/>
      <c r="X1541" s="383"/>
      <c r="Y1541" s="411">
        <v>38559</v>
      </c>
      <c r="Z1541" s="410">
        <v>0</v>
      </c>
      <c r="AA1541" s="410">
        <v>0</v>
      </c>
      <c r="AB1541" s="383"/>
      <c r="AC1541" s="383"/>
      <c r="AD1541" s="383"/>
      <c r="AE1541" s="383"/>
      <c r="AF1541" s="410" t="s">
        <v>17469</v>
      </c>
      <c r="AG1541" s="410" t="s">
        <v>17432</v>
      </c>
      <c r="AH1541" s="410">
        <v>5</v>
      </c>
      <c r="AI1541" s="410">
        <v>1662</v>
      </c>
      <c r="AJ1541" s="410">
        <v>1667</v>
      </c>
      <c r="AK1541" s="410">
        <v>0.53</v>
      </c>
      <c r="AL1541" s="412">
        <v>2.9994001199760102E-3</v>
      </c>
      <c r="AM1541" s="127" t="s">
        <v>17433</v>
      </c>
      <c r="AN1541" s="383" t="s">
        <v>17434</v>
      </c>
      <c r="AO1541" s="383"/>
      <c r="AP1541" s="383"/>
      <c r="AQ1541" s="410" t="s">
        <v>17549</v>
      </c>
      <c r="AR1541" s="389"/>
    </row>
    <row r="1542" spans="1:44" ht="15.75" thickBot="1" x14ac:dyDescent="0.3">
      <c r="A1542" s="409" t="s">
        <v>17545</v>
      </c>
      <c r="B1542" s="410">
        <v>5058</v>
      </c>
      <c r="C1542" s="383"/>
      <c r="D1542" s="383"/>
      <c r="E1542" s="383"/>
      <c r="F1542" s="383"/>
      <c r="G1542" s="383"/>
      <c r="H1542" s="383"/>
      <c r="I1542" s="383"/>
      <c r="J1542" s="383"/>
      <c r="K1542" s="410" t="s">
        <v>17260</v>
      </c>
      <c r="L1542" s="410"/>
      <c r="M1542" s="410" t="s">
        <v>17546</v>
      </c>
      <c r="N1542" s="410" t="s">
        <v>17547</v>
      </c>
      <c r="O1542" s="383"/>
      <c r="P1542" s="383"/>
      <c r="Q1542" s="410" t="s">
        <v>17460</v>
      </c>
      <c r="R1542" s="410" t="s">
        <v>17200</v>
      </c>
      <c r="S1542" s="383"/>
      <c r="T1542" s="383"/>
      <c r="U1542" s="410" t="s">
        <v>17200</v>
      </c>
      <c r="V1542" s="383"/>
      <c r="W1542" s="383"/>
      <c r="X1542" s="383"/>
      <c r="Y1542" s="411">
        <v>38559</v>
      </c>
      <c r="Z1542" s="410">
        <v>0</v>
      </c>
      <c r="AA1542" s="410">
        <v>0</v>
      </c>
      <c r="AB1542" s="383"/>
      <c r="AC1542" s="383"/>
      <c r="AD1542" s="383"/>
      <c r="AE1542" s="383"/>
      <c r="AF1542" s="410" t="s">
        <v>17469</v>
      </c>
      <c r="AG1542" s="410" t="s">
        <v>17432</v>
      </c>
      <c r="AH1542" s="410">
        <v>5</v>
      </c>
      <c r="AI1542" s="410">
        <v>1666</v>
      </c>
      <c r="AJ1542" s="410">
        <v>1671</v>
      </c>
      <c r="AK1542" s="410">
        <v>0.53</v>
      </c>
      <c r="AL1542" s="412">
        <v>2.9922202274087401E-3</v>
      </c>
      <c r="AM1542" s="127" t="s">
        <v>17433</v>
      </c>
      <c r="AN1542" s="383" t="s">
        <v>17434</v>
      </c>
      <c r="AO1542" s="383"/>
      <c r="AP1542" s="383"/>
      <c r="AQ1542" s="410" t="s">
        <v>17549</v>
      </c>
      <c r="AR1542" s="389"/>
    </row>
    <row r="1543" spans="1:44" ht="15.75" thickBot="1" x14ac:dyDescent="0.3">
      <c r="A1543" s="409" t="s">
        <v>17545</v>
      </c>
      <c r="B1543" s="410">
        <v>5058</v>
      </c>
      <c r="C1543" s="383"/>
      <c r="D1543" s="383"/>
      <c r="E1543" s="383"/>
      <c r="F1543" s="383"/>
      <c r="G1543" s="383"/>
      <c r="H1543" s="383"/>
      <c r="I1543" s="383"/>
      <c r="J1543" s="383"/>
      <c r="K1543" s="410" t="s">
        <v>17260</v>
      </c>
      <c r="L1543" s="410"/>
      <c r="M1543" s="410" t="s">
        <v>17546</v>
      </c>
      <c r="N1543" s="410" t="s">
        <v>17547</v>
      </c>
      <c r="O1543" s="383"/>
      <c r="P1543" s="383"/>
      <c r="Q1543" s="410" t="s">
        <v>17460</v>
      </c>
      <c r="R1543" s="410" t="s">
        <v>17200</v>
      </c>
      <c r="S1543" s="383"/>
      <c r="T1543" s="383"/>
      <c r="U1543" s="410" t="s">
        <v>17200</v>
      </c>
      <c r="V1543" s="383"/>
      <c r="W1543" s="383"/>
      <c r="X1543" s="383"/>
      <c r="Y1543" s="411">
        <v>38559</v>
      </c>
      <c r="Z1543" s="410">
        <v>0</v>
      </c>
      <c r="AA1543" s="410">
        <v>0</v>
      </c>
      <c r="AB1543" s="383"/>
      <c r="AC1543" s="383"/>
      <c r="AD1543" s="383"/>
      <c r="AE1543" s="383"/>
      <c r="AF1543" s="410" t="s">
        <v>17469</v>
      </c>
      <c r="AG1543" s="410" t="s">
        <v>17432</v>
      </c>
      <c r="AH1543" s="410">
        <v>5.4</v>
      </c>
      <c r="AI1543" s="410">
        <v>1670</v>
      </c>
      <c r="AJ1543" s="410">
        <v>1675</v>
      </c>
      <c r="AK1543" s="410">
        <v>0.53</v>
      </c>
      <c r="AL1543" s="412">
        <v>3.2238805970149298E-3</v>
      </c>
      <c r="AM1543" s="127" t="s">
        <v>17433</v>
      </c>
      <c r="AN1543" s="383" t="s">
        <v>17434</v>
      </c>
      <c r="AO1543" s="383"/>
      <c r="AP1543" s="383"/>
      <c r="AQ1543" s="410" t="s">
        <v>17549</v>
      </c>
      <c r="AR1543" s="389"/>
    </row>
    <row r="1544" spans="1:44" ht="15.75" thickBot="1" x14ac:dyDescent="0.3">
      <c r="A1544" s="409" t="s">
        <v>17545</v>
      </c>
      <c r="B1544" s="410">
        <v>5058</v>
      </c>
      <c r="C1544" s="383"/>
      <c r="D1544" s="383"/>
      <c r="E1544" s="383"/>
      <c r="F1544" s="383"/>
      <c r="G1544" s="383"/>
      <c r="H1544" s="383"/>
      <c r="I1544" s="383"/>
      <c r="J1544" s="383"/>
      <c r="K1544" s="410" t="s">
        <v>17260</v>
      </c>
      <c r="L1544" s="410"/>
      <c r="M1544" s="410" t="s">
        <v>17546</v>
      </c>
      <c r="N1544" s="410" t="s">
        <v>17547</v>
      </c>
      <c r="O1544" s="383"/>
      <c r="P1544" s="383"/>
      <c r="Q1544" s="410" t="s">
        <v>17460</v>
      </c>
      <c r="R1544" s="410" t="s">
        <v>17200</v>
      </c>
      <c r="S1544" s="383"/>
      <c r="T1544" s="383"/>
      <c r="U1544" s="410" t="s">
        <v>17200</v>
      </c>
      <c r="V1544" s="383"/>
      <c r="W1544" s="383"/>
      <c r="X1544" s="383"/>
      <c r="Y1544" s="411">
        <v>38559</v>
      </c>
      <c r="Z1544" s="410">
        <v>0</v>
      </c>
      <c r="AA1544" s="410">
        <v>0</v>
      </c>
      <c r="AB1544" s="383"/>
      <c r="AC1544" s="383"/>
      <c r="AD1544" s="383"/>
      <c r="AE1544" s="383"/>
      <c r="AF1544" s="410" t="s">
        <v>17469</v>
      </c>
      <c r="AG1544" s="410" t="s">
        <v>17432</v>
      </c>
      <c r="AH1544" s="410">
        <v>5.4</v>
      </c>
      <c r="AI1544" s="410">
        <v>1673</v>
      </c>
      <c r="AJ1544" s="410">
        <v>1679</v>
      </c>
      <c r="AK1544" s="410">
        <v>0.53</v>
      </c>
      <c r="AL1544" s="412">
        <v>3.21620011911852E-3</v>
      </c>
      <c r="AM1544" s="127" t="s">
        <v>17433</v>
      </c>
      <c r="AN1544" s="383" t="s">
        <v>17434</v>
      </c>
      <c r="AO1544" s="383"/>
      <c r="AP1544" s="383"/>
      <c r="AQ1544" s="410" t="s">
        <v>17549</v>
      </c>
      <c r="AR1544" s="389"/>
    </row>
    <row r="1545" spans="1:44" ht="15.75" thickBot="1" x14ac:dyDescent="0.3">
      <c r="A1545" s="409" t="s">
        <v>17545</v>
      </c>
      <c r="B1545" s="410">
        <v>5058</v>
      </c>
      <c r="C1545" s="383"/>
      <c r="D1545" s="383"/>
      <c r="E1545" s="383"/>
      <c r="F1545" s="383"/>
      <c r="G1545" s="383"/>
      <c r="H1545" s="383"/>
      <c r="I1545" s="383"/>
      <c r="J1545" s="383"/>
      <c r="K1545" s="410" t="s">
        <v>17260</v>
      </c>
      <c r="L1545" s="410"/>
      <c r="M1545" s="410" t="s">
        <v>17546</v>
      </c>
      <c r="N1545" s="410" t="s">
        <v>17547</v>
      </c>
      <c r="O1545" s="383"/>
      <c r="P1545" s="383"/>
      <c r="Q1545" s="410" t="s">
        <v>17460</v>
      </c>
      <c r="R1545" s="410" t="s">
        <v>17200</v>
      </c>
      <c r="S1545" s="383"/>
      <c r="T1545" s="383"/>
      <c r="U1545" s="410" t="s">
        <v>17200</v>
      </c>
      <c r="V1545" s="383"/>
      <c r="W1545" s="383"/>
      <c r="X1545" s="383"/>
      <c r="Y1545" s="411">
        <v>38559</v>
      </c>
      <c r="Z1545" s="410">
        <v>0</v>
      </c>
      <c r="AA1545" s="410">
        <v>0</v>
      </c>
      <c r="AB1545" s="383"/>
      <c r="AC1545" s="383"/>
      <c r="AD1545" s="383"/>
      <c r="AE1545" s="383"/>
      <c r="AF1545" s="410" t="s">
        <v>17469</v>
      </c>
      <c r="AG1545" s="410" t="s">
        <v>17432</v>
      </c>
      <c r="AH1545" s="410">
        <v>5</v>
      </c>
      <c r="AI1545" s="410">
        <v>1694</v>
      </c>
      <c r="AJ1545" s="410">
        <v>1699</v>
      </c>
      <c r="AK1545" s="410">
        <v>0.53</v>
      </c>
      <c r="AL1545" s="412">
        <v>2.9429075927015899E-3</v>
      </c>
      <c r="AM1545" s="127" t="s">
        <v>17433</v>
      </c>
      <c r="AN1545" s="383" t="s">
        <v>17434</v>
      </c>
      <c r="AO1545" s="383"/>
      <c r="AP1545" s="383"/>
      <c r="AQ1545" s="410" t="s">
        <v>17549</v>
      </c>
      <c r="AR1545" s="389"/>
    </row>
    <row r="1546" spans="1:44" ht="15.75" thickBot="1" x14ac:dyDescent="0.3">
      <c r="A1546" s="409" t="s">
        <v>17545</v>
      </c>
      <c r="B1546" s="410">
        <v>5058</v>
      </c>
      <c r="C1546" s="383"/>
      <c r="D1546" s="383"/>
      <c r="E1546" s="383"/>
      <c r="F1546" s="383"/>
      <c r="G1546" s="383"/>
      <c r="H1546" s="383"/>
      <c r="I1546" s="383"/>
      <c r="J1546" s="383"/>
      <c r="K1546" s="410" t="s">
        <v>17260</v>
      </c>
      <c r="L1546" s="410"/>
      <c r="M1546" s="410" t="s">
        <v>17546</v>
      </c>
      <c r="N1546" s="410" t="s">
        <v>17547</v>
      </c>
      <c r="O1546" s="383"/>
      <c r="P1546" s="383"/>
      <c r="Q1546" s="410" t="s">
        <v>17460</v>
      </c>
      <c r="R1546" s="410" t="s">
        <v>17200</v>
      </c>
      <c r="S1546" s="383"/>
      <c r="T1546" s="383"/>
      <c r="U1546" s="410" t="s">
        <v>17200</v>
      </c>
      <c r="V1546" s="383"/>
      <c r="W1546" s="383"/>
      <c r="X1546" s="383"/>
      <c r="Y1546" s="411">
        <v>38559</v>
      </c>
      <c r="Z1546" s="410">
        <v>0</v>
      </c>
      <c r="AA1546" s="410">
        <v>0</v>
      </c>
      <c r="AB1546" s="383"/>
      <c r="AC1546" s="383"/>
      <c r="AD1546" s="383"/>
      <c r="AE1546" s="383"/>
      <c r="AF1546" s="410" t="s">
        <v>17469</v>
      </c>
      <c r="AG1546" s="410" t="s">
        <v>17432</v>
      </c>
      <c r="AH1546" s="410">
        <v>5</v>
      </c>
      <c r="AI1546" s="410">
        <v>1695</v>
      </c>
      <c r="AJ1546" s="410">
        <v>1700</v>
      </c>
      <c r="AK1546" s="410">
        <v>0.53</v>
      </c>
      <c r="AL1546" s="412">
        <v>2.94117647058824E-3</v>
      </c>
      <c r="AM1546" s="127" t="s">
        <v>17433</v>
      </c>
      <c r="AN1546" s="383" t="s">
        <v>17434</v>
      </c>
      <c r="AO1546" s="383"/>
      <c r="AP1546" s="383"/>
      <c r="AQ1546" s="410" t="s">
        <v>17549</v>
      </c>
      <c r="AR1546" s="389"/>
    </row>
    <row r="1547" spans="1:44" ht="15.75" thickBot="1" x14ac:dyDescent="0.3">
      <c r="A1547" s="409" t="s">
        <v>17545</v>
      </c>
      <c r="B1547" s="410">
        <v>5058</v>
      </c>
      <c r="C1547" s="383"/>
      <c r="D1547" s="383"/>
      <c r="E1547" s="383"/>
      <c r="F1547" s="383"/>
      <c r="G1547" s="383"/>
      <c r="H1547" s="383"/>
      <c r="I1547" s="383"/>
      <c r="J1547" s="383"/>
      <c r="K1547" s="410" t="s">
        <v>17260</v>
      </c>
      <c r="L1547" s="410"/>
      <c r="M1547" s="410" t="s">
        <v>17546</v>
      </c>
      <c r="N1547" s="410" t="s">
        <v>17547</v>
      </c>
      <c r="O1547" s="383"/>
      <c r="P1547" s="383"/>
      <c r="Q1547" s="410" t="s">
        <v>17460</v>
      </c>
      <c r="R1547" s="410" t="s">
        <v>17200</v>
      </c>
      <c r="S1547" s="383"/>
      <c r="T1547" s="383"/>
      <c r="U1547" s="410" t="s">
        <v>17200</v>
      </c>
      <c r="V1547" s="383"/>
      <c r="W1547" s="383"/>
      <c r="X1547" s="383"/>
      <c r="Y1547" s="411">
        <v>38559</v>
      </c>
      <c r="Z1547" s="410">
        <v>0</v>
      </c>
      <c r="AA1547" s="410">
        <v>0</v>
      </c>
      <c r="AB1547" s="383"/>
      <c r="AC1547" s="383"/>
      <c r="AD1547" s="383"/>
      <c r="AE1547" s="383"/>
      <c r="AF1547" s="410" t="s">
        <v>17469</v>
      </c>
      <c r="AG1547" s="410" t="s">
        <v>17432</v>
      </c>
      <c r="AH1547" s="410">
        <v>5</v>
      </c>
      <c r="AI1547" s="410">
        <v>1570</v>
      </c>
      <c r="AJ1547" s="410">
        <v>1575</v>
      </c>
      <c r="AK1547" s="410">
        <v>0.54</v>
      </c>
      <c r="AL1547" s="412">
        <v>3.1746031746031698E-3</v>
      </c>
      <c r="AM1547" s="127" t="s">
        <v>17433</v>
      </c>
      <c r="AN1547" s="383" t="s">
        <v>17434</v>
      </c>
      <c r="AO1547" s="383"/>
      <c r="AP1547" s="383"/>
      <c r="AQ1547" s="410" t="s">
        <v>17549</v>
      </c>
      <c r="AR1547" s="389"/>
    </row>
    <row r="1548" spans="1:44" ht="15.75" thickBot="1" x14ac:dyDescent="0.3">
      <c r="A1548" s="409" t="s">
        <v>17545</v>
      </c>
      <c r="B1548" s="410">
        <v>5058</v>
      </c>
      <c r="C1548" s="383"/>
      <c r="D1548" s="383"/>
      <c r="E1548" s="383"/>
      <c r="F1548" s="383"/>
      <c r="G1548" s="383"/>
      <c r="H1548" s="383"/>
      <c r="I1548" s="383"/>
      <c r="J1548" s="383"/>
      <c r="K1548" s="410" t="s">
        <v>17260</v>
      </c>
      <c r="L1548" s="410"/>
      <c r="M1548" s="410" t="s">
        <v>17546</v>
      </c>
      <c r="N1548" s="410" t="s">
        <v>17547</v>
      </c>
      <c r="O1548" s="383"/>
      <c r="P1548" s="383"/>
      <c r="Q1548" s="410" t="s">
        <v>17460</v>
      </c>
      <c r="R1548" s="410" t="s">
        <v>17200</v>
      </c>
      <c r="S1548" s="383"/>
      <c r="T1548" s="383"/>
      <c r="U1548" s="410" t="s">
        <v>17200</v>
      </c>
      <c r="V1548" s="383"/>
      <c r="W1548" s="383"/>
      <c r="X1548" s="383"/>
      <c r="Y1548" s="411">
        <v>38559</v>
      </c>
      <c r="Z1548" s="410">
        <v>0</v>
      </c>
      <c r="AA1548" s="410">
        <v>0</v>
      </c>
      <c r="AB1548" s="383"/>
      <c r="AC1548" s="383"/>
      <c r="AD1548" s="383"/>
      <c r="AE1548" s="383"/>
      <c r="AF1548" s="410" t="s">
        <v>17469</v>
      </c>
      <c r="AG1548" s="410" t="s">
        <v>17432</v>
      </c>
      <c r="AH1548" s="410">
        <v>5</v>
      </c>
      <c r="AI1548" s="410">
        <v>1580</v>
      </c>
      <c r="AJ1548" s="410">
        <v>1585</v>
      </c>
      <c r="AK1548" s="410">
        <v>0.54</v>
      </c>
      <c r="AL1548" s="412">
        <v>3.15457413249211E-3</v>
      </c>
      <c r="AM1548" s="127" t="s">
        <v>17433</v>
      </c>
      <c r="AN1548" s="383" t="s">
        <v>17434</v>
      </c>
      <c r="AO1548" s="383"/>
      <c r="AP1548" s="383"/>
      <c r="AQ1548" s="410" t="s">
        <v>17549</v>
      </c>
      <c r="AR1548" s="389"/>
    </row>
    <row r="1549" spans="1:44" ht="15.75" thickBot="1" x14ac:dyDescent="0.3">
      <c r="A1549" s="409" t="s">
        <v>17545</v>
      </c>
      <c r="B1549" s="410">
        <v>5058</v>
      </c>
      <c r="C1549" s="383"/>
      <c r="D1549" s="383"/>
      <c r="E1549" s="383"/>
      <c r="F1549" s="383"/>
      <c r="G1549" s="383"/>
      <c r="H1549" s="383"/>
      <c r="I1549" s="383"/>
      <c r="J1549" s="383"/>
      <c r="K1549" s="410" t="s">
        <v>17260</v>
      </c>
      <c r="L1549" s="410"/>
      <c r="M1549" s="410" t="s">
        <v>17546</v>
      </c>
      <c r="N1549" s="410" t="s">
        <v>17547</v>
      </c>
      <c r="O1549" s="383"/>
      <c r="P1549" s="383"/>
      <c r="Q1549" s="410" t="s">
        <v>17460</v>
      </c>
      <c r="R1549" s="410" t="s">
        <v>17200</v>
      </c>
      <c r="S1549" s="383"/>
      <c r="T1549" s="383"/>
      <c r="U1549" s="410" t="s">
        <v>17200</v>
      </c>
      <c r="V1549" s="383"/>
      <c r="W1549" s="383"/>
      <c r="X1549" s="383"/>
      <c r="Y1549" s="411">
        <v>38559</v>
      </c>
      <c r="Z1549" s="410">
        <v>0</v>
      </c>
      <c r="AA1549" s="410">
        <v>0</v>
      </c>
      <c r="AB1549" s="383"/>
      <c r="AC1549" s="383"/>
      <c r="AD1549" s="383"/>
      <c r="AE1549" s="383"/>
      <c r="AF1549" s="410" t="s">
        <v>17469</v>
      </c>
      <c r="AG1549" s="410" t="s">
        <v>17432</v>
      </c>
      <c r="AH1549" s="410">
        <v>5</v>
      </c>
      <c r="AI1549" s="410">
        <v>1675</v>
      </c>
      <c r="AJ1549" s="410">
        <v>1680</v>
      </c>
      <c r="AK1549" s="410">
        <v>0.54</v>
      </c>
      <c r="AL1549" s="412">
        <v>2.9761904761904799E-3</v>
      </c>
      <c r="AM1549" s="127" t="s">
        <v>17433</v>
      </c>
      <c r="AN1549" s="383" t="s">
        <v>17434</v>
      </c>
      <c r="AO1549" s="383"/>
      <c r="AP1549" s="383"/>
      <c r="AQ1549" s="410" t="s">
        <v>17549</v>
      </c>
      <c r="AR1549" s="389"/>
    </row>
    <row r="1550" spans="1:44" ht="15.75" thickBot="1" x14ac:dyDescent="0.3">
      <c r="A1550" s="409" t="s">
        <v>17545</v>
      </c>
      <c r="B1550" s="410">
        <v>5058</v>
      </c>
      <c r="C1550" s="383"/>
      <c r="D1550" s="383"/>
      <c r="E1550" s="383"/>
      <c r="F1550" s="383"/>
      <c r="G1550" s="383"/>
      <c r="H1550" s="383"/>
      <c r="I1550" s="383"/>
      <c r="J1550" s="383"/>
      <c r="K1550" s="410" t="s">
        <v>17260</v>
      </c>
      <c r="L1550" s="410"/>
      <c r="M1550" s="410" t="s">
        <v>17546</v>
      </c>
      <c r="N1550" s="410" t="s">
        <v>17547</v>
      </c>
      <c r="O1550" s="383"/>
      <c r="P1550" s="383"/>
      <c r="Q1550" s="410" t="s">
        <v>17460</v>
      </c>
      <c r="R1550" s="410" t="s">
        <v>17200</v>
      </c>
      <c r="S1550" s="383"/>
      <c r="T1550" s="383"/>
      <c r="U1550" s="410" t="s">
        <v>17200</v>
      </c>
      <c r="V1550" s="383"/>
      <c r="W1550" s="383"/>
      <c r="X1550" s="383"/>
      <c r="Y1550" s="411">
        <v>38559</v>
      </c>
      <c r="Z1550" s="410">
        <v>0</v>
      </c>
      <c r="AA1550" s="410">
        <v>0</v>
      </c>
      <c r="AB1550" s="383"/>
      <c r="AC1550" s="383"/>
      <c r="AD1550" s="383"/>
      <c r="AE1550" s="383"/>
      <c r="AF1550" s="410" t="s">
        <v>17469</v>
      </c>
      <c r="AG1550" s="410" t="s">
        <v>17432</v>
      </c>
      <c r="AH1550" s="410">
        <v>5.4</v>
      </c>
      <c r="AI1550" s="410">
        <v>1693</v>
      </c>
      <c r="AJ1550" s="410">
        <v>1699</v>
      </c>
      <c r="AK1550" s="410">
        <v>0.54</v>
      </c>
      <c r="AL1550" s="412">
        <v>3.1783402001177201E-3</v>
      </c>
      <c r="AM1550" s="127" t="s">
        <v>17433</v>
      </c>
      <c r="AN1550" s="383" t="s">
        <v>17434</v>
      </c>
      <c r="AO1550" s="383"/>
      <c r="AP1550" s="383"/>
      <c r="AQ1550" s="410" t="s">
        <v>17549</v>
      </c>
      <c r="AR1550" s="389"/>
    </row>
    <row r="1551" spans="1:44" ht="15.75" thickBot="1" x14ac:dyDescent="0.3">
      <c r="A1551" s="409" t="s">
        <v>17545</v>
      </c>
      <c r="B1551" s="410">
        <v>5058</v>
      </c>
      <c r="C1551" s="383"/>
      <c r="D1551" s="383"/>
      <c r="E1551" s="383"/>
      <c r="F1551" s="383"/>
      <c r="G1551" s="383"/>
      <c r="H1551" s="383"/>
      <c r="I1551" s="383"/>
      <c r="J1551" s="383"/>
      <c r="K1551" s="410" t="s">
        <v>17260</v>
      </c>
      <c r="L1551" s="410"/>
      <c r="M1551" s="410" t="s">
        <v>17546</v>
      </c>
      <c r="N1551" s="410" t="s">
        <v>17547</v>
      </c>
      <c r="O1551" s="383"/>
      <c r="P1551" s="383"/>
      <c r="Q1551" s="410" t="s">
        <v>17460</v>
      </c>
      <c r="R1551" s="410" t="s">
        <v>17200</v>
      </c>
      <c r="S1551" s="383"/>
      <c r="T1551" s="383"/>
      <c r="U1551" s="410" t="s">
        <v>17200</v>
      </c>
      <c r="V1551" s="383"/>
      <c r="W1551" s="383"/>
      <c r="X1551" s="383"/>
      <c r="Y1551" s="411">
        <v>38559</v>
      </c>
      <c r="Z1551" s="410">
        <v>0</v>
      </c>
      <c r="AA1551" s="410">
        <v>0</v>
      </c>
      <c r="AB1551" s="383"/>
      <c r="AC1551" s="383"/>
      <c r="AD1551" s="383"/>
      <c r="AE1551" s="383"/>
      <c r="AF1551" s="410" t="s">
        <v>17469</v>
      </c>
      <c r="AG1551" s="410" t="s">
        <v>17432</v>
      </c>
      <c r="AH1551" s="410">
        <v>5</v>
      </c>
      <c r="AI1551" s="410">
        <v>1711</v>
      </c>
      <c r="AJ1551" s="410">
        <v>1716</v>
      </c>
      <c r="AK1551" s="410">
        <v>0.54</v>
      </c>
      <c r="AL1551" s="412">
        <v>2.9137529137529101E-3</v>
      </c>
      <c r="AM1551" s="127" t="s">
        <v>17433</v>
      </c>
      <c r="AN1551" s="383" t="s">
        <v>17434</v>
      </c>
      <c r="AO1551" s="383"/>
      <c r="AP1551" s="383"/>
      <c r="AQ1551" s="410" t="s">
        <v>17549</v>
      </c>
      <c r="AR1551" s="389"/>
    </row>
    <row r="1552" spans="1:44" ht="15.75" thickBot="1" x14ac:dyDescent="0.3">
      <c r="A1552" s="409" t="s">
        <v>17545</v>
      </c>
      <c r="B1552" s="410">
        <v>5058</v>
      </c>
      <c r="C1552" s="383"/>
      <c r="D1552" s="383"/>
      <c r="E1552" s="383"/>
      <c r="F1552" s="383"/>
      <c r="G1552" s="383"/>
      <c r="H1552" s="383"/>
      <c r="I1552" s="383"/>
      <c r="J1552" s="383"/>
      <c r="K1552" s="410" t="s">
        <v>17260</v>
      </c>
      <c r="L1552" s="410"/>
      <c r="M1552" s="410" t="s">
        <v>17546</v>
      </c>
      <c r="N1552" s="410" t="s">
        <v>17547</v>
      </c>
      <c r="O1552" s="383"/>
      <c r="P1552" s="383"/>
      <c r="Q1552" s="410" t="s">
        <v>17460</v>
      </c>
      <c r="R1552" s="410" t="s">
        <v>17200</v>
      </c>
      <c r="S1552" s="383"/>
      <c r="T1552" s="383"/>
      <c r="U1552" s="410" t="s">
        <v>17200</v>
      </c>
      <c r="V1552" s="383"/>
      <c r="W1552" s="383"/>
      <c r="X1552" s="383"/>
      <c r="Y1552" s="411">
        <v>38559</v>
      </c>
      <c r="Z1552" s="410">
        <v>0</v>
      </c>
      <c r="AA1552" s="410">
        <v>0</v>
      </c>
      <c r="AB1552" s="383"/>
      <c r="AC1552" s="383"/>
      <c r="AD1552" s="383"/>
      <c r="AE1552" s="383"/>
      <c r="AF1552" s="410" t="s">
        <v>17469</v>
      </c>
      <c r="AG1552" s="410" t="s">
        <v>17432</v>
      </c>
      <c r="AH1552" s="410">
        <v>5.4</v>
      </c>
      <c r="AI1552" s="410">
        <v>1618</v>
      </c>
      <c r="AJ1552" s="410">
        <v>1623</v>
      </c>
      <c r="AK1552" s="410">
        <v>0.56000000000000005</v>
      </c>
      <c r="AL1552" s="412">
        <v>3.3271719038816998E-3</v>
      </c>
      <c r="AM1552" s="127" t="s">
        <v>17433</v>
      </c>
      <c r="AN1552" s="383" t="s">
        <v>17434</v>
      </c>
      <c r="AO1552" s="383"/>
      <c r="AP1552" s="383"/>
      <c r="AQ1552" s="410" t="s">
        <v>17549</v>
      </c>
      <c r="AR1552" s="389"/>
    </row>
    <row r="1553" spans="1:44" ht="15.75" thickBot="1" x14ac:dyDescent="0.3">
      <c r="A1553" s="409" t="s">
        <v>17545</v>
      </c>
      <c r="B1553" s="410">
        <v>5058</v>
      </c>
      <c r="C1553" s="383"/>
      <c r="D1553" s="383"/>
      <c r="E1553" s="383"/>
      <c r="F1553" s="383"/>
      <c r="G1553" s="383"/>
      <c r="H1553" s="383"/>
      <c r="I1553" s="383"/>
      <c r="J1553" s="383"/>
      <c r="K1553" s="410" t="s">
        <v>17260</v>
      </c>
      <c r="L1553" s="410"/>
      <c r="M1553" s="410" t="s">
        <v>17546</v>
      </c>
      <c r="N1553" s="410" t="s">
        <v>17547</v>
      </c>
      <c r="O1553" s="383"/>
      <c r="P1553" s="383"/>
      <c r="Q1553" s="410" t="s">
        <v>17460</v>
      </c>
      <c r="R1553" s="410" t="s">
        <v>17200</v>
      </c>
      <c r="S1553" s="383"/>
      <c r="T1553" s="383"/>
      <c r="U1553" s="410" t="s">
        <v>17200</v>
      </c>
      <c r="V1553" s="383"/>
      <c r="W1553" s="383"/>
      <c r="X1553" s="383"/>
      <c r="Y1553" s="411">
        <v>38559</v>
      </c>
      <c r="Z1553" s="410">
        <v>0</v>
      </c>
      <c r="AA1553" s="410">
        <v>0</v>
      </c>
      <c r="AB1553" s="383"/>
      <c r="AC1553" s="383"/>
      <c r="AD1553" s="383"/>
      <c r="AE1553" s="383"/>
      <c r="AF1553" s="410" t="s">
        <v>17469</v>
      </c>
      <c r="AG1553" s="410" t="s">
        <v>17432</v>
      </c>
      <c r="AH1553" s="410">
        <v>5</v>
      </c>
      <c r="AI1553" s="410">
        <v>1569</v>
      </c>
      <c r="AJ1553" s="410">
        <v>1574</v>
      </c>
      <c r="AK1553" s="410">
        <v>0.56999999999999995</v>
      </c>
      <c r="AL1553" s="412">
        <v>3.17662007623888E-3</v>
      </c>
      <c r="AM1553" s="127" t="s">
        <v>17433</v>
      </c>
      <c r="AN1553" s="383" t="s">
        <v>17434</v>
      </c>
      <c r="AO1553" s="383"/>
      <c r="AP1553" s="383"/>
      <c r="AQ1553" s="410" t="s">
        <v>17549</v>
      </c>
      <c r="AR1553" s="389"/>
    </row>
    <row r="1554" spans="1:44" ht="15.75" thickBot="1" x14ac:dyDescent="0.3">
      <c r="A1554" s="409" t="s">
        <v>17545</v>
      </c>
      <c r="B1554" s="410">
        <v>5058</v>
      </c>
      <c r="C1554" s="383"/>
      <c r="D1554" s="383"/>
      <c r="E1554" s="383"/>
      <c r="F1554" s="383"/>
      <c r="G1554" s="383"/>
      <c r="H1554" s="383"/>
      <c r="I1554" s="383"/>
      <c r="J1554" s="383"/>
      <c r="K1554" s="410" t="s">
        <v>17260</v>
      </c>
      <c r="L1554" s="410"/>
      <c r="M1554" s="410" t="s">
        <v>17546</v>
      </c>
      <c r="N1554" s="410" t="s">
        <v>17547</v>
      </c>
      <c r="O1554" s="383"/>
      <c r="P1554" s="383"/>
      <c r="Q1554" s="410" t="s">
        <v>17460</v>
      </c>
      <c r="R1554" s="410" t="s">
        <v>17200</v>
      </c>
      <c r="S1554" s="383"/>
      <c r="T1554" s="383"/>
      <c r="U1554" s="410" t="s">
        <v>17200</v>
      </c>
      <c r="V1554" s="383"/>
      <c r="W1554" s="383"/>
      <c r="X1554" s="383"/>
      <c r="Y1554" s="411">
        <v>38559</v>
      </c>
      <c r="Z1554" s="410">
        <v>0</v>
      </c>
      <c r="AA1554" s="410">
        <v>0</v>
      </c>
      <c r="AB1554" s="383"/>
      <c r="AC1554" s="383"/>
      <c r="AD1554" s="383"/>
      <c r="AE1554" s="383"/>
      <c r="AF1554" s="410" t="s">
        <v>17469</v>
      </c>
      <c r="AG1554" s="410" t="s">
        <v>17432</v>
      </c>
      <c r="AH1554" s="410">
        <v>5</v>
      </c>
      <c r="AI1554" s="410">
        <v>1602</v>
      </c>
      <c r="AJ1554" s="410">
        <v>1607</v>
      </c>
      <c r="AK1554" s="410">
        <v>0.56999999999999995</v>
      </c>
      <c r="AL1554" s="412">
        <v>3.1113876789047902E-3</v>
      </c>
      <c r="AM1554" s="127" t="s">
        <v>17433</v>
      </c>
      <c r="AN1554" s="383" t="s">
        <v>17434</v>
      </c>
      <c r="AO1554" s="383"/>
      <c r="AP1554" s="383"/>
      <c r="AQ1554" s="410" t="s">
        <v>17549</v>
      </c>
      <c r="AR1554" s="389"/>
    </row>
    <row r="1555" spans="1:44" ht="15.75" thickBot="1" x14ac:dyDescent="0.3">
      <c r="A1555" s="409" t="s">
        <v>17545</v>
      </c>
      <c r="B1555" s="410">
        <v>5058</v>
      </c>
      <c r="C1555" s="383"/>
      <c r="D1555" s="383"/>
      <c r="E1555" s="383"/>
      <c r="F1555" s="383"/>
      <c r="G1555" s="383"/>
      <c r="H1555" s="383"/>
      <c r="I1555" s="383"/>
      <c r="J1555" s="383"/>
      <c r="K1555" s="410" t="s">
        <v>17260</v>
      </c>
      <c r="L1555" s="410"/>
      <c r="M1555" s="410" t="s">
        <v>17546</v>
      </c>
      <c r="N1555" s="410" t="s">
        <v>17547</v>
      </c>
      <c r="O1555" s="383"/>
      <c r="P1555" s="383"/>
      <c r="Q1555" s="410" t="s">
        <v>17460</v>
      </c>
      <c r="R1555" s="410" t="s">
        <v>17200</v>
      </c>
      <c r="S1555" s="383"/>
      <c r="T1555" s="383"/>
      <c r="U1555" s="410" t="s">
        <v>17200</v>
      </c>
      <c r="V1555" s="383"/>
      <c r="W1555" s="383"/>
      <c r="X1555" s="383"/>
      <c r="Y1555" s="411">
        <v>38559</v>
      </c>
      <c r="Z1555" s="410">
        <v>0</v>
      </c>
      <c r="AA1555" s="410">
        <v>0</v>
      </c>
      <c r="AB1555" s="383"/>
      <c r="AC1555" s="383"/>
      <c r="AD1555" s="383"/>
      <c r="AE1555" s="383"/>
      <c r="AF1555" s="410" t="s">
        <v>17469</v>
      </c>
      <c r="AG1555" s="410" t="s">
        <v>17432</v>
      </c>
      <c r="AH1555" s="410">
        <v>5.4</v>
      </c>
      <c r="AI1555" s="410">
        <v>1591</v>
      </c>
      <c r="AJ1555" s="410">
        <v>1596</v>
      </c>
      <c r="AK1555" s="410">
        <v>0.57999999999999996</v>
      </c>
      <c r="AL1555" s="412">
        <v>3.38345864661654E-3</v>
      </c>
      <c r="AM1555" s="127" t="s">
        <v>17433</v>
      </c>
      <c r="AN1555" s="383" t="s">
        <v>17434</v>
      </c>
      <c r="AO1555" s="383"/>
      <c r="AP1555" s="383"/>
      <c r="AQ1555" s="410" t="s">
        <v>17549</v>
      </c>
      <c r="AR1555" s="389"/>
    </row>
    <row r="1556" spans="1:44" ht="15.75" thickBot="1" x14ac:dyDescent="0.3">
      <c r="A1556" s="409" t="s">
        <v>17545</v>
      </c>
      <c r="B1556" s="410">
        <v>5058</v>
      </c>
      <c r="C1556" s="383"/>
      <c r="D1556" s="383"/>
      <c r="E1556" s="383"/>
      <c r="F1556" s="383"/>
      <c r="G1556" s="383"/>
      <c r="H1556" s="383"/>
      <c r="I1556" s="383"/>
      <c r="J1556" s="383"/>
      <c r="K1556" s="410" t="s">
        <v>17260</v>
      </c>
      <c r="L1556" s="410"/>
      <c r="M1556" s="410" t="s">
        <v>17546</v>
      </c>
      <c r="N1556" s="410" t="s">
        <v>17547</v>
      </c>
      <c r="O1556" s="383"/>
      <c r="P1556" s="383"/>
      <c r="Q1556" s="410" t="s">
        <v>17460</v>
      </c>
      <c r="R1556" s="410" t="s">
        <v>17200</v>
      </c>
      <c r="S1556" s="383"/>
      <c r="T1556" s="383"/>
      <c r="U1556" s="410" t="s">
        <v>17200</v>
      </c>
      <c r="V1556" s="383"/>
      <c r="W1556" s="383"/>
      <c r="X1556" s="383"/>
      <c r="Y1556" s="411">
        <v>38559</v>
      </c>
      <c r="Z1556" s="410">
        <v>0</v>
      </c>
      <c r="AA1556" s="410">
        <v>0</v>
      </c>
      <c r="AB1556" s="383"/>
      <c r="AC1556" s="383"/>
      <c r="AD1556" s="383"/>
      <c r="AE1556" s="383"/>
      <c r="AF1556" s="410" t="s">
        <v>17469</v>
      </c>
      <c r="AG1556" s="410" t="s">
        <v>17432</v>
      </c>
      <c r="AH1556" s="410">
        <v>5.4</v>
      </c>
      <c r="AI1556" s="410">
        <v>1536</v>
      </c>
      <c r="AJ1556" s="410">
        <v>1541</v>
      </c>
      <c r="AK1556" s="410">
        <v>0.59</v>
      </c>
      <c r="AL1556" s="412">
        <v>3.5042180402336202E-3</v>
      </c>
      <c r="AM1556" s="127" t="s">
        <v>17433</v>
      </c>
      <c r="AN1556" s="383" t="s">
        <v>17434</v>
      </c>
      <c r="AO1556" s="383"/>
      <c r="AP1556" s="383"/>
      <c r="AQ1556" s="410" t="s">
        <v>17549</v>
      </c>
      <c r="AR1556" s="389"/>
    </row>
    <row r="1557" spans="1:44" ht="15.75" thickBot="1" x14ac:dyDescent="0.3">
      <c r="A1557" s="409" t="s">
        <v>17545</v>
      </c>
      <c r="B1557" s="410">
        <v>5058</v>
      </c>
      <c r="C1557" s="383"/>
      <c r="D1557" s="383"/>
      <c r="E1557" s="383"/>
      <c r="F1557" s="383"/>
      <c r="G1557" s="383"/>
      <c r="H1557" s="383"/>
      <c r="I1557" s="383"/>
      <c r="J1557" s="383"/>
      <c r="K1557" s="410" t="s">
        <v>17260</v>
      </c>
      <c r="L1557" s="410"/>
      <c r="M1557" s="410" t="s">
        <v>17546</v>
      </c>
      <c r="N1557" s="410" t="s">
        <v>17547</v>
      </c>
      <c r="O1557" s="383"/>
      <c r="P1557" s="383"/>
      <c r="Q1557" s="410" t="s">
        <v>17460</v>
      </c>
      <c r="R1557" s="410" t="s">
        <v>17200</v>
      </c>
      <c r="S1557" s="383"/>
      <c r="T1557" s="383"/>
      <c r="U1557" s="410" t="s">
        <v>17200</v>
      </c>
      <c r="V1557" s="383"/>
      <c r="W1557" s="383"/>
      <c r="X1557" s="383"/>
      <c r="Y1557" s="411">
        <v>38559</v>
      </c>
      <c r="Z1557" s="410">
        <v>0</v>
      </c>
      <c r="AA1557" s="410">
        <v>0</v>
      </c>
      <c r="AB1557" s="383"/>
      <c r="AC1557" s="383"/>
      <c r="AD1557" s="383"/>
      <c r="AE1557" s="383"/>
      <c r="AF1557" s="410" t="s">
        <v>17469</v>
      </c>
      <c r="AG1557" s="410" t="s">
        <v>17432</v>
      </c>
      <c r="AH1557" s="410">
        <v>4.7</v>
      </c>
      <c r="AI1557" s="410">
        <v>1429</v>
      </c>
      <c r="AJ1557" s="410">
        <v>1434</v>
      </c>
      <c r="AK1557" s="410">
        <v>0.62</v>
      </c>
      <c r="AL1557" s="412">
        <v>3.2775453277545299E-3</v>
      </c>
      <c r="AM1557" s="127" t="s">
        <v>17433</v>
      </c>
      <c r="AN1557" s="383" t="s">
        <v>17434</v>
      </c>
      <c r="AO1557" s="383"/>
      <c r="AP1557" s="383"/>
      <c r="AQ1557" s="410" t="s">
        <v>17549</v>
      </c>
      <c r="AR1557" s="389"/>
    </row>
    <row r="1558" spans="1:44" ht="15.75" thickBot="1" x14ac:dyDescent="0.3">
      <c r="A1558" s="409" t="s">
        <v>17545</v>
      </c>
      <c r="B1558" s="410">
        <v>5058</v>
      </c>
      <c r="C1558" s="383"/>
      <c r="D1558" s="383"/>
      <c r="E1558" s="383"/>
      <c r="F1558" s="383"/>
      <c r="G1558" s="383"/>
      <c r="H1558" s="383"/>
      <c r="I1558" s="383"/>
      <c r="J1558" s="383"/>
      <c r="K1558" s="410" t="s">
        <v>17260</v>
      </c>
      <c r="L1558" s="410"/>
      <c r="M1558" s="410" t="s">
        <v>17546</v>
      </c>
      <c r="N1558" s="410" t="s">
        <v>17547</v>
      </c>
      <c r="O1558" s="383"/>
      <c r="P1558" s="383"/>
      <c r="Q1558" s="410" t="s">
        <v>17460</v>
      </c>
      <c r="R1558" s="410" t="s">
        <v>17200</v>
      </c>
      <c r="S1558" s="383"/>
      <c r="T1558" s="383"/>
      <c r="U1558" s="410" t="s">
        <v>17200</v>
      </c>
      <c r="V1558" s="383"/>
      <c r="W1558" s="383"/>
      <c r="X1558" s="383"/>
      <c r="Y1558" s="411">
        <v>38559</v>
      </c>
      <c r="Z1558" s="410">
        <v>0</v>
      </c>
      <c r="AA1558" s="410">
        <v>0</v>
      </c>
      <c r="AB1558" s="383"/>
      <c r="AC1558" s="383"/>
      <c r="AD1558" s="383"/>
      <c r="AE1558" s="383"/>
      <c r="AF1558" s="410" t="s">
        <v>17469</v>
      </c>
      <c r="AG1558" s="410" t="s">
        <v>17432</v>
      </c>
      <c r="AH1558" s="410">
        <v>4.7</v>
      </c>
      <c r="AI1558" s="410">
        <v>1459</v>
      </c>
      <c r="AJ1558" s="410">
        <v>1464</v>
      </c>
      <c r="AK1558" s="410">
        <v>0.62</v>
      </c>
      <c r="AL1558" s="412">
        <v>3.2103825136611999E-3</v>
      </c>
      <c r="AM1558" s="127" t="s">
        <v>17433</v>
      </c>
      <c r="AN1558" s="383" t="s">
        <v>17434</v>
      </c>
      <c r="AO1558" s="383"/>
      <c r="AP1558" s="383"/>
      <c r="AQ1558" s="410" t="s">
        <v>17549</v>
      </c>
      <c r="AR1558" s="389"/>
    </row>
    <row r="1559" spans="1:44" ht="15.75" thickBot="1" x14ac:dyDescent="0.3">
      <c r="A1559" s="409" t="s">
        <v>17545</v>
      </c>
      <c r="B1559" s="410">
        <v>5058</v>
      </c>
      <c r="C1559" s="383"/>
      <c r="D1559" s="383"/>
      <c r="E1559" s="383"/>
      <c r="F1559" s="383"/>
      <c r="G1559" s="383"/>
      <c r="H1559" s="383"/>
      <c r="I1559" s="383"/>
      <c r="J1559" s="383"/>
      <c r="K1559" s="410" t="s">
        <v>17260</v>
      </c>
      <c r="L1559" s="410"/>
      <c r="M1559" s="410" t="s">
        <v>17546</v>
      </c>
      <c r="N1559" s="410" t="s">
        <v>17547</v>
      </c>
      <c r="O1559" s="383"/>
      <c r="P1559" s="383"/>
      <c r="Q1559" s="410" t="s">
        <v>17460</v>
      </c>
      <c r="R1559" s="410" t="s">
        <v>17200</v>
      </c>
      <c r="S1559" s="383"/>
      <c r="T1559" s="383"/>
      <c r="U1559" s="410" t="s">
        <v>17200</v>
      </c>
      <c r="V1559" s="383"/>
      <c r="W1559" s="383"/>
      <c r="X1559" s="383"/>
      <c r="Y1559" s="411">
        <v>38559</v>
      </c>
      <c r="Z1559" s="410">
        <v>0</v>
      </c>
      <c r="AA1559" s="410">
        <v>0</v>
      </c>
      <c r="AB1559" s="383"/>
      <c r="AC1559" s="383"/>
      <c r="AD1559" s="383"/>
      <c r="AE1559" s="383"/>
      <c r="AF1559" s="410" t="s">
        <v>17469</v>
      </c>
      <c r="AG1559" s="410" t="s">
        <v>17432</v>
      </c>
      <c r="AH1559" s="410">
        <v>5</v>
      </c>
      <c r="AI1559" s="410">
        <v>1457</v>
      </c>
      <c r="AJ1559" s="410">
        <v>1463</v>
      </c>
      <c r="AK1559" s="410">
        <v>0.66</v>
      </c>
      <c r="AL1559" s="412">
        <v>3.4176349965823602E-3</v>
      </c>
      <c r="AM1559" s="127" t="s">
        <v>17433</v>
      </c>
      <c r="AN1559" s="383" t="s">
        <v>17434</v>
      </c>
      <c r="AO1559" s="383"/>
      <c r="AP1559" s="383"/>
      <c r="AQ1559" s="410" t="s">
        <v>17549</v>
      </c>
      <c r="AR1559" s="389"/>
    </row>
    <row r="1560" spans="1:44" ht="15.75" thickBot="1" x14ac:dyDescent="0.3">
      <c r="A1560" s="409" t="s">
        <v>17545</v>
      </c>
      <c r="B1560" s="410">
        <v>5058</v>
      </c>
      <c r="C1560" s="383"/>
      <c r="D1560" s="383"/>
      <c r="E1560" s="383"/>
      <c r="F1560" s="383"/>
      <c r="G1560" s="383"/>
      <c r="H1560" s="383"/>
      <c r="I1560" s="383"/>
      <c r="J1560" s="383"/>
      <c r="K1560" s="410" t="s">
        <v>17260</v>
      </c>
      <c r="L1560" s="410"/>
      <c r="M1560" s="410" t="s">
        <v>17546</v>
      </c>
      <c r="N1560" s="410" t="s">
        <v>17547</v>
      </c>
      <c r="O1560" s="383"/>
      <c r="P1560" s="383"/>
      <c r="Q1560" s="410" t="s">
        <v>17460</v>
      </c>
      <c r="R1560" s="410" t="s">
        <v>17200</v>
      </c>
      <c r="S1560" s="383"/>
      <c r="T1560" s="383"/>
      <c r="U1560" s="410" t="s">
        <v>17200</v>
      </c>
      <c r="V1560" s="383"/>
      <c r="W1560" s="383"/>
      <c r="X1560" s="383"/>
      <c r="Y1560" s="411">
        <v>38559</v>
      </c>
      <c r="Z1560" s="410">
        <v>0</v>
      </c>
      <c r="AA1560" s="410">
        <v>0</v>
      </c>
      <c r="AB1560" s="383"/>
      <c r="AC1560" s="383"/>
      <c r="AD1560" s="383"/>
      <c r="AE1560" s="383"/>
      <c r="AF1560" s="410" t="s">
        <v>17469</v>
      </c>
      <c r="AG1560" s="410" t="s">
        <v>17432</v>
      </c>
      <c r="AH1560" s="410">
        <v>5</v>
      </c>
      <c r="AI1560" s="410">
        <v>1436</v>
      </c>
      <c r="AJ1560" s="410">
        <v>1441</v>
      </c>
      <c r="AK1560" s="410">
        <v>0.69</v>
      </c>
      <c r="AL1560" s="412">
        <v>3.46981263011797E-3</v>
      </c>
      <c r="AM1560" s="127" t="s">
        <v>17433</v>
      </c>
      <c r="AN1560" s="383" t="s">
        <v>17434</v>
      </c>
      <c r="AO1560" s="383"/>
      <c r="AP1560" s="383"/>
      <c r="AQ1560" s="410" t="s">
        <v>17549</v>
      </c>
      <c r="AR1560" s="389"/>
    </row>
    <row r="1561" spans="1:44" ht="15.75" thickBot="1" x14ac:dyDescent="0.3">
      <c r="A1561" s="409" t="s">
        <v>17545</v>
      </c>
      <c r="B1561" s="410">
        <v>5058</v>
      </c>
      <c r="C1561" s="383"/>
      <c r="D1561" s="383"/>
      <c r="E1561" s="383"/>
      <c r="F1561" s="383"/>
      <c r="G1561" s="383"/>
      <c r="H1561" s="383"/>
      <c r="I1561" s="383"/>
      <c r="J1561" s="383"/>
      <c r="K1561" s="410" t="s">
        <v>17260</v>
      </c>
      <c r="L1561" s="410"/>
      <c r="M1561" s="410" t="s">
        <v>17546</v>
      </c>
      <c r="N1561" s="410" t="s">
        <v>17547</v>
      </c>
      <c r="O1561" s="383"/>
      <c r="P1561" s="383"/>
      <c r="Q1561" s="410" t="s">
        <v>17460</v>
      </c>
      <c r="R1561" s="410" t="s">
        <v>17200</v>
      </c>
      <c r="S1561" s="383"/>
      <c r="T1561" s="383"/>
      <c r="U1561" s="410" t="s">
        <v>17200</v>
      </c>
      <c r="V1561" s="383"/>
      <c r="W1561" s="383"/>
      <c r="X1561" s="383"/>
      <c r="Y1561" s="411">
        <v>38559</v>
      </c>
      <c r="Z1561" s="410">
        <v>0</v>
      </c>
      <c r="AA1561" s="410">
        <v>0</v>
      </c>
      <c r="AB1561" s="383"/>
      <c r="AC1561" s="383"/>
      <c r="AD1561" s="383"/>
      <c r="AE1561" s="383"/>
      <c r="AF1561" s="410" t="s">
        <v>17469</v>
      </c>
      <c r="AG1561" s="410" t="s">
        <v>17432</v>
      </c>
      <c r="AH1561" s="410">
        <v>5.4</v>
      </c>
      <c r="AI1561" s="410">
        <v>1467</v>
      </c>
      <c r="AJ1561" s="410">
        <v>1473</v>
      </c>
      <c r="AK1561" s="410">
        <v>0.74</v>
      </c>
      <c r="AL1561" s="412">
        <v>3.6659877800407298E-3</v>
      </c>
      <c r="AM1561" s="127" t="s">
        <v>17433</v>
      </c>
      <c r="AN1561" s="383" t="s">
        <v>17434</v>
      </c>
      <c r="AO1561" s="383"/>
      <c r="AP1561" s="383"/>
      <c r="AQ1561" s="410" t="s">
        <v>17549</v>
      </c>
      <c r="AR1561" s="389"/>
    </row>
    <row r="1562" spans="1:44" ht="15.75" thickBot="1" x14ac:dyDescent="0.3">
      <c r="A1562" s="409" t="s">
        <v>17545</v>
      </c>
      <c r="B1562" s="410">
        <v>5058</v>
      </c>
      <c r="C1562" s="383"/>
      <c r="D1562" s="383"/>
      <c r="E1562" s="383"/>
      <c r="F1562" s="383"/>
      <c r="G1562" s="383"/>
      <c r="H1562" s="383"/>
      <c r="I1562" s="383"/>
      <c r="J1562" s="383"/>
      <c r="K1562" s="410" t="s">
        <v>17260</v>
      </c>
      <c r="L1562" s="410"/>
      <c r="M1562" s="410" t="s">
        <v>17546</v>
      </c>
      <c r="N1562" s="410" t="s">
        <v>17547</v>
      </c>
      <c r="O1562" s="383"/>
      <c r="P1562" s="383"/>
      <c r="Q1562" s="410" t="s">
        <v>17460</v>
      </c>
      <c r="R1562" s="410" t="s">
        <v>17200</v>
      </c>
      <c r="S1562" s="383"/>
      <c r="T1562" s="383"/>
      <c r="U1562" s="410" t="s">
        <v>17200</v>
      </c>
      <c r="V1562" s="383"/>
      <c r="W1562" s="383"/>
      <c r="X1562" s="383"/>
      <c r="Y1562" s="411">
        <v>38559</v>
      </c>
      <c r="Z1562" s="410">
        <v>0</v>
      </c>
      <c r="AA1562" s="410">
        <v>0</v>
      </c>
      <c r="AB1562" s="383"/>
      <c r="AC1562" s="383"/>
      <c r="AD1562" s="383"/>
      <c r="AE1562" s="383"/>
      <c r="AF1562" s="410" t="s">
        <v>17469</v>
      </c>
      <c r="AG1562" s="410" t="s">
        <v>17432</v>
      </c>
      <c r="AH1562" s="410">
        <v>5</v>
      </c>
      <c r="AI1562" s="410">
        <v>1368</v>
      </c>
      <c r="AJ1562" s="410">
        <v>1373</v>
      </c>
      <c r="AK1562" s="410">
        <v>0.81</v>
      </c>
      <c r="AL1562" s="412">
        <v>3.6416605972323401E-3</v>
      </c>
      <c r="AM1562" s="127" t="s">
        <v>17433</v>
      </c>
      <c r="AN1562" s="383" t="s">
        <v>17434</v>
      </c>
      <c r="AO1562" s="383"/>
      <c r="AP1562" s="383"/>
      <c r="AQ1562" s="410" t="s">
        <v>17549</v>
      </c>
      <c r="AR1562" s="389"/>
    </row>
    <row r="1563" spans="1:44" ht="15.75" thickBot="1" x14ac:dyDescent="0.3">
      <c r="A1563" s="409" t="s">
        <v>17545</v>
      </c>
      <c r="B1563" s="410">
        <v>5058</v>
      </c>
      <c r="C1563" s="383"/>
      <c r="D1563" s="383"/>
      <c r="E1563" s="383"/>
      <c r="F1563" s="383"/>
      <c r="G1563" s="383"/>
      <c r="H1563" s="383"/>
      <c r="I1563" s="383"/>
      <c r="J1563" s="383"/>
      <c r="K1563" s="410" t="s">
        <v>17260</v>
      </c>
      <c r="L1563" s="410"/>
      <c r="M1563" s="410" t="s">
        <v>17546</v>
      </c>
      <c r="N1563" s="410" t="s">
        <v>17547</v>
      </c>
      <c r="O1563" s="383"/>
      <c r="P1563" s="383"/>
      <c r="Q1563" s="410" t="s">
        <v>17460</v>
      </c>
      <c r="R1563" s="410" t="s">
        <v>17200</v>
      </c>
      <c r="S1563" s="383"/>
      <c r="T1563" s="383"/>
      <c r="U1563" s="410" t="s">
        <v>17200</v>
      </c>
      <c r="V1563" s="383"/>
      <c r="W1563" s="383"/>
      <c r="X1563" s="383"/>
      <c r="Y1563" s="411">
        <v>38559</v>
      </c>
      <c r="Z1563" s="410">
        <v>0</v>
      </c>
      <c r="AA1563" s="410">
        <v>0</v>
      </c>
      <c r="AB1563" s="383"/>
      <c r="AC1563" s="383"/>
      <c r="AD1563" s="383"/>
      <c r="AE1563" s="383"/>
      <c r="AF1563" s="410" t="s">
        <v>17469</v>
      </c>
      <c r="AG1563" s="410" t="s">
        <v>17432</v>
      </c>
      <c r="AH1563" s="410">
        <v>4.7</v>
      </c>
      <c r="AI1563" s="410">
        <v>1176</v>
      </c>
      <c r="AJ1563" s="410">
        <v>1181</v>
      </c>
      <c r="AK1563" s="410">
        <v>1.01</v>
      </c>
      <c r="AL1563" s="412">
        <v>3.97967823878069E-3</v>
      </c>
      <c r="AM1563" s="127" t="s">
        <v>17433</v>
      </c>
      <c r="AN1563" s="383" t="s">
        <v>17434</v>
      </c>
      <c r="AO1563" s="383"/>
      <c r="AP1563" s="383"/>
      <c r="AQ1563" s="410" t="s">
        <v>17549</v>
      </c>
      <c r="AR1563" s="389"/>
    </row>
    <row r="1564" spans="1:44" ht="15.75" thickBot="1" x14ac:dyDescent="0.3">
      <c r="A1564" s="409" t="s">
        <v>17550</v>
      </c>
      <c r="B1564" s="410">
        <v>4160</v>
      </c>
      <c r="C1564" s="383"/>
      <c r="D1564" s="383"/>
      <c r="E1564" s="383"/>
      <c r="F1564" s="383"/>
      <c r="G1564" s="383"/>
      <c r="H1564" s="383"/>
      <c r="I1564" s="383"/>
      <c r="J1564" s="383"/>
      <c r="K1564" s="410" t="s">
        <v>17260</v>
      </c>
      <c r="L1564" s="410"/>
      <c r="M1564" s="410" t="s">
        <v>17328</v>
      </c>
      <c r="N1564" s="410" t="s">
        <v>17551</v>
      </c>
      <c r="O1564" s="383"/>
      <c r="P1564" s="383"/>
      <c r="Q1564" s="410" t="s">
        <v>17460</v>
      </c>
      <c r="R1564" s="410" t="s">
        <v>17552</v>
      </c>
      <c r="S1564" s="383"/>
      <c r="T1564" s="383"/>
      <c r="U1564" s="410" t="s">
        <v>17200</v>
      </c>
      <c r="V1564" s="383"/>
      <c r="W1564" s="383"/>
      <c r="X1564" s="383"/>
      <c r="Y1564" s="411">
        <v>37851</v>
      </c>
      <c r="Z1564" s="410">
        <v>0</v>
      </c>
      <c r="AA1564" s="410">
        <v>0</v>
      </c>
      <c r="AB1564" s="383"/>
      <c r="AC1564" s="383"/>
      <c r="AD1564" s="383"/>
      <c r="AE1564" s="383"/>
      <c r="AF1564" s="410" t="s">
        <v>17469</v>
      </c>
      <c r="AG1564" s="410" t="s">
        <v>17200</v>
      </c>
      <c r="AH1564" s="410">
        <v>5</v>
      </c>
      <c r="AI1564" s="410">
        <v>154</v>
      </c>
      <c r="AJ1564" s="410">
        <v>159</v>
      </c>
      <c r="AK1564" s="410">
        <v>9.8000000000000007</v>
      </c>
      <c r="AL1564" s="412">
        <v>3.1446540880503103E-2</v>
      </c>
      <c r="AM1564" s="127" t="s">
        <v>17433</v>
      </c>
      <c r="AN1564" s="383" t="s">
        <v>17434</v>
      </c>
      <c r="AO1564" s="383"/>
      <c r="AP1564" s="383"/>
      <c r="AQ1564" s="410" t="s">
        <v>17553</v>
      </c>
      <c r="AR1564" s="389"/>
    </row>
    <row r="1565" spans="1:44" ht="15.75" thickBot="1" x14ac:dyDescent="0.3">
      <c r="A1565" s="409" t="s">
        <v>17550</v>
      </c>
      <c r="B1565" s="410">
        <v>4160</v>
      </c>
      <c r="C1565" s="383"/>
      <c r="D1565" s="383"/>
      <c r="E1565" s="383"/>
      <c r="F1565" s="383"/>
      <c r="G1565" s="383"/>
      <c r="H1565" s="383"/>
      <c r="I1565" s="383"/>
      <c r="J1565" s="383"/>
      <c r="K1565" s="410" t="s">
        <v>17260</v>
      </c>
      <c r="L1565" s="410"/>
      <c r="M1565" s="410" t="s">
        <v>17328</v>
      </c>
      <c r="N1565" s="410" t="s">
        <v>17551</v>
      </c>
      <c r="O1565" s="383"/>
      <c r="P1565" s="383"/>
      <c r="Q1565" s="410" t="s">
        <v>17460</v>
      </c>
      <c r="R1565" s="410" t="s">
        <v>17552</v>
      </c>
      <c r="S1565" s="383"/>
      <c r="T1565" s="383"/>
      <c r="U1565" s="410" t="s">
        <v>17200</v>
      </c>
      <c r="V1565" s="383"/>
      <c r="W1565" s="383"/>
      <c r="X1565" s="383"/>
      <c r="Y1565" s="411">
        <v>37851</v>
      </c>
      <c r="Z1565" s="410">
        <v>0</v>
      </c>
      <c r="AA1565" s="410">
        <v>0</v>
      </c>
      <c r="AB1565" s="383"/>
      <c r="AC1565" s="383"/>
      <c r="AD1565" s="383"/>
      <c r="AE1565" s="383"/>
      <c r="AF1565" s="410" t="s">
        <v>17469</v>
      </c>
      <c r="AG1565" s="410" t="s">
        <v>17200</v>
      </c>
      <c r="AH1565" s="410">
        <v>7</v>
      </c>
      <c r="AI1565" s="410">
        <v>178</v>
      </c>
      <c r="AJ1565" s="410">
        <v>185</v>
      </c>
      <c r="AK1565" s="410">
        <v>9.8000000000000007</v>
      </c>
      <c r="AL1565" s="412">
        <v>3.7837837837837798E-2</v>
      </c>
      <c r="AM1565" s="127" t="s">
        <v>17433</v>
      </c>
      <c r="AN1565" s="383" t="s">
        <v>17434</v>
      </c>
      <c r="AO1565" s="383"/>
      <c r="AP1565" s="383"/>
      <c r="AQ1565" s="410" t="s">
        <v>17553</v>
      </c>
      <c r="AR1565" s="389"/>
    </row>
    <row r="1566" spans="1:44" ht="15.75" thickBot="1" x14ac:dyDescent="0.3">
      <c r="A1566" s="409" t="s">
        <v>17550</v>
      </c>
      <c r="B1566" s="410">
        <v>4160</v>
      </c>
      <c r="C1566" s="383"/>
      <c r="D1566" s="383"/>
      <c r="E1566" s="383"/>
      <c r="F1566" s="383"/>
      <c r="G1566" s="383"/>
      <c r="H1566" s="383"/>
      <c r="I1566" s="383"/>
      <c r="J1566" s="383"/>
      <c r="K1566" s="410" t="s">
        <v>17260</v>
      </c>
      <c r="L1566" s="410"/>
      <c r="M1566" s="410" t="s">
        <v>17328</v>
      </c>
      <c r="N1566" s="410" t="s">
        <v>17551</v>
      </c>
      <c r="O1566" s="383"/>
      <c r="P1566" s="383"/>
      <c r="Q1566" s="410" t="s">
        <v>17460</v>
      </c>
      <c r="R1566" s="410" t="s">
        <v>17552</v>
      </c>
      <c r="S1566" s="383"/>
      <c r="T1566" s="383"/>
      <c r="U1566" s="410" t="s">
        <v>17200</v>
      </c>
      <c r="V1566" s="383"/>
      <c r="W1566" s="383"/>
      <c r="X1566" s="383"/>
      <c r="Y1566" s="411">
        <v>37851</v>
      </c>
      <c r="Z1566" s="410">
        <v>0</v>
      </c>
      <c r="AA1566" s="410">
        <v>0</v>
      </c>
      <c r="AB1566" s="383"/>
      <c r="AC1566" s="383"/>
      <c r="AD1566" s="383"/>
      <c r="AE1566" s="383"/>
      <c r="AF1566" s="410" t="s">
        <v>17469</v>
      </c>
      <c r="AG1566" s="410" t="s">
        <v>17200</v>
      </c>
      <c r="AH1566" s="410">
        <v>5</v>
      </c>
      <c r="AI1566" s="410">
        <v>137</v>
      </c>
      <c r="AJ1566" s="410">
        <v>142</v>
      </c>
      <c r="AK1566" s="410">
        <v>9.81</v>
      </c>
      <c r="AL1566" s="412">
        <v>3.5211267605633798E-2</v>
      </c>
      <c r="AM1566" s="127" t="s">
        <v>17433</v>
      </c>
      <c r="AN1566" s="383" t="s">
        <v>17434</v>
      </c>
      <c r="AO1566" s="383"/>
      <c r="AP1566" s="383"/>
      <c r="AQ1566" s="410" t="s">
        <v>17553</v>
      </c>
      <c r="AR1566" s="389"/>
    </row>
    <row r="1567" spans="1:44" ht="15.75" thickBot="1" x14ac:dyDescent="0.3">
      <c r="A1567" s="409" t="s">
        <v>17550</v>
      </c>
      <c r="B1567" s="410">
        <v>4160</v>
      </c>
      <c r="C1567" s="383"/>
      <c r="D1567" s="383"/>
      <c r="E1567" s="383"/>
      <c r="F1567" s="383"/>
      <c r="G1567" s="383"/>
      <c r="H1567" s="383"/>
      <c r="I1567" s="383"/>
      <c r="J1567" s="383"/>
      <c r="K1567" s="410" t="s">
        <v>17260</v>
      </c>
      <c r="L1567" s="410"/>
      <c r="M1567" s="410" t="s">
        <v>17328</v>
      </c>
      <c r="N1567" s="410" t="s">
        <v>17551</v>
      </c>
      <c r="O1567" s="383"/>
      <c r="P1567" s="383"/>
      <c r="Q1567" s="410" t="s">
        <v>17460</v>
      </c>
      <c r="R1567" s="410" t="s">
        <v>17552</v>
      </c>
      <c r="S1567" s="383"/>
      <c r="T1567" s="383"/>
      <c r="U1567" s="410" t="s">
        <v>17200</v>
      </c>
      <c r="V1567" s="383"/>
      <c r="W1567" s="383"/>
      <c r="X1567" s="383"/>
      <c r="Y1567" s="411">
        <v>37851</v>
      </c>
      <c r="Z1567" s="410">
        <v>0</v>
      </c>
      <c r="AA1567" s="410">
        <v>0</v>
      </c>
      <c r="AB1567" s="383"/>
      <c r="AC1567" s="383"/>
      <c r="AD1567" s="383"/>
      <c r="AE1567" s="383"/>
      <c r="AF1567" s="410" t="s">
        <v>17469</v>
      </c>
      <c r="AG1567" s="410" t="s">
        <v>17200</v>
      </c>
      <c r="AH1567" s="410">
        <v>6</v>
      </c>
      <c r="AI1567" s="410">
        <v>150</v>
      </c>
      <c r="AJ1567" s="410">
        <v>156</v>
      </c>
      <c r="AK1567" s="410">
        <v>9.81</v>
      </c>
      <c r="AL1567" s="412">
        <v>3.8461538461538498E-2</v>
      </c>
      <c r="AM1567" s="127" t="s">
        <v>17433</v>
      </c>
      <c r="AN1567" s="383" t="s">
        <v>17434</v>
      </c>
      <c r="AO1567" s="383"/>
      <c r="AP1567" s="383"/>
      <c r="AQ1567" s="410" t="s">
        <v>17553</v>
      </c>
      <c r="AR1567" s="389"/>
    </row>
    <row r="1568" spans="1:44" ht="15.75" thickBot="1" x14ac:dyDescent="0.3">
      <c r="A1568" s="409" t="s">
        <v>17550</v>
      </c>
      <c r="B1568" s="410">
        <v>4160</v>
      </c>
      <c r="C1568" s="383"/>
      <c r="D1568" s="383"/>
      <c r="E1568" s="383"/>
      <c r="F1568" s="383"/>
      <c r="G1568" s="383"/>
      <c r="H1568" s="383"/>
      <c r="I1568" s="383"/>
      <c r="J1568" s="383"/>
      <c r="K1568" s="410" t="s">
        <v>17260</v>
      </c>
      <c r="L1568" s="410"/>
      <c r="M1568" s="410" t="s">
        <v>17328</v>
      </c>
      <c r="N1568" s="410" t="s">
        <v>17551</v>
      </c>
      <c r="O1568" s="383"/>
      <c r="P1568" s="383"/>
      <c r="Q1568" s="410" t="s">
        <v>17460</v>
      </c>
      <c r="R1568" s="410" t="s">
        <v>17552</v>
      </c>
      <c r="S1568" s="383"/>
      <c r="T1568" s="383"/>
      <c r="U1568" s="410" t="s">
        <v>17200</v>
      </c>
      <c r="V1568" s="383"/>
      <c r="W1568" s="383"/>
      <c r="X1568" s="383"/>
      <c r="Y1568" s="411">
        <v>37851</v>
      </c>
      <c r="Z1568" s="410">
        <v>0</v>
      </c>
      <c r="AA1568" s="410">
        <v>0</v>
      </c>
      <c r="AB1568" s="383"/>
      <c r="AC1568" s="383"/>
      <c r="AD1568" s="383"/>
      <c r="AE1568" s="383"/>
      <c r="AF1568" s="410" t="s">
        <v>17469</v>
      </c>
      <c r="AG1568" s="410" t="s">
        <v>17200</v>
      </c>
      <c r="AH1568" s="410">
        <v>6</v>
      </c>
      <c r="AI1568" s="410">
        <v>151</v>
      </c>
      <c r="AJ1568" s="410">
        <v>157</v>
      </c>
      <c r="AK1568" s="410">
        <v>9.81</v>
      </c>
      <c r="AL1568" s="412">
        <v>3.8216560509554097E-2</v>
      </c>
      <c r="AM1568" s="127" t="s">
        <v>17433</v>
      </c>
      <c r="AN1568" s="383" t="s">
        <v>17434</v>
      </c>
      <c r="AO1568" s="383"/>
      <c r="AP1568" s="383"/>
      <c r="AQ1568" s="410" t="s">
        <v>17553</v>
      </c>
      <c r="AR1568" s="389"/>
    </row>
    <row r="1569" spans="1:44" ht="15.75" thickBot="1" x14ac:dyDescent="0.3">
      <c r="A1569" s="409" t="s">
        <v>17550</v>
      </c>
      <c r="B1569" s="410">
        <v>4160</v>
      </c>
      <c r="C1569" s="383"/>
      <c r="D1569" s="383"/>
      <c r="E1569" s="383"/>
      <c r="F1569" s="383"/>
      <c r="G1569" s="383"/>
      <c r="H1569" s="383"/>
      <c r="I1569" s="383"/>
      <c r="J1569" s="383"/>
      <c r="K1569" s="410" t="s">
        <v>17260</v>
      </c>
      <c r="L1569" s="410"/>
      <c r="M1569" s="410" t="s">
        <v>17328</v>
      </c>
      <c r="N1569" s="410" t="s">
        <v>17551</v>
      </c>
      <c r="O1569" s="383"/>
      <c r="P1569" s="383"/>
      <c r="Q1569" s="410" t="s">
        <v>17460</v>
      </c>
      <c r="R1569" s="410" t="s">
        <v>17552</v>
      </c>
      <c r="S1569" s="383"/>
      <c r="T1569" s="383"/>
      <c r="U1569" s="410" t="s">
        <v>17200</v>
      </c>
      <c r="V1569" s="383"/>
      <c r="W1569" s="383"/>
      <c r="X1569" s="383"/>
      <c r="Y1569" s="411">
        <v>37851</v>
      </c>
      <c r="Z1569" s="410">
        <v>0</v>
      </c>
      <c r="AA1569" s="410">
        <v>0</v>
      </c>
      <c r="AB1569" s="383"/>
      <c r="AC1569" s="383"/>
      <c r="AD1569" s="383"/>
      <c r="AE1569" s="383"/>
      <c r="AF1569" s="410" t="s">
        <v>17469</v>
      </c>
      <c r="AG1569" s="410" t="s">
        <v>17200</v>
      </c>
      <c r="AH1569" s="410">
        <v>5</v>
      </c>
      <c r="AI1569" s="410">
        <v>153</v>
      </c>
      <c r="AJ1569" s="410">
        <v>158</v>
      </c>
      <c r="AK1569" s="410">
        <v>9.81</v>
      </c>
      <c r="AL1569" s="412">
        <v>3.1645569620253201E-2</v>
      </c>
      <c r="AM1569" s="127" t="s">
        <v>17433</v>
      </c>
      <c r="AN1569" s="383" t="s">
        <v>17434</v>
      </c>
      <c r="AO1569" s="383"/>
      <c r="AP1569" s="383"/>
      <c r="AQ1569" s="410" t="s">
        <v>17553</v>
      </c>
      <c r="AR1569" s="389"/>
    </row>
    <row r="1570" spans="1:44" ht="15.75" thickBot="1" x14ac:dyDescent="0.3">
      <c r="A1570" s="409" t="s">
        <v>17550</v>
      </c>
      <c r="B1570" s="410">
        <v>4160</v>
      </c>
      <c r="C1570" s="383"/>
      <c r="D1570" s="383"/>
      <c r="E1570" s="383"/>
      <c r="F1570" s="383"/>
      <c r="G1570" s="383"/>
      <c r="H1570" s="383"/>
      <c r="I1570" s="383"/>
      <c r="J1570" s="383"/>
      <c r="K1570" s="410" t="s">
        <v>17260</v>
      </c>
      <c r="L1570" s="410"/>
      <c r="M1570" s="410" t="s">
        <v>17328</v>
      </c>
      <c r="N1570" s="410" t="s">
        <v>17551</v>
      </c>
      <c r="O1570" s="383"/>
      <c r="P1570" s="383"/>
      <c r="Q1570" s="410" t="s">
        <v>17460</v>
      </c>
      <c r="R1570" s="410" t="s">
        <v>17552</v>
      </c>
      <c r="S1570" s="383"/>
      <c r="T1570" s="383"/>
      <c r="U1570" s="410" t="s">
        <v>17200</v>
      </c>
      <c r="V1570" s="383"/>
      <c r="W1570" s="383"/>
      <c r="X1570" s="383"/>
      <c r="Y1570" s="411">
        <v>37851</v>
      </c>
      <c r="Z1570" s="410">
        <v>0</v>
      </c>
      <c r="AA1570" s="410">
        <v>0</v>
      </c>
      <c r="AB1570" s="383"/>
      <c r="AC1570" s="383"/>
      <c r="AD1570" s="383"/>
      <c r="AE1570" s="383"/>
      <c r="AF1570" s="410" t="s">
        <v>17469</v>
      </c>
      <c r="AG1570" s="410" t="s">
        <v>17200</v>
      </c>
      <c r="AH1570" s="410">
        <v>6</v>
      </c>
      <c r="AI1570" s="410">
        <v>155</v>
      </c>
      <c r="AJ1570" s="410">
        <v>161</v>
      </c>
      <c r="AK1570" s="410">
        <v>9.81</v>
      </c>
      <c r="AL1570" s="412">
        <v>3.7267080745341602E-2</v>
      </c>
      <c r="AM1570" s="127" t="s">
        <v>17433</v>
      </c>
      <c r="AN1570" s="383" t="s">
        <v>17434</v>
      </c>
      <c r="AO1570" s="383"/>
      <c r="AP1570" s="383"/>
      <c r="AQ1570" s="410" t="s">
        <v>17553</v>
      </c>
      <c r="AR1570" s="389"/>
    </row>
    <row r="1571" spans="1:44" ht="15.75" thickBot="1" x14ac:dyDescent="0.3">
      <c r="A1571" s="409" t="s">
        <v>17550</v>
      </c>
      <c r="B1571" s="410">
        <v>4160</v>
      </c>
      <c r="C1571" s="383"/>
      <c r="D1571" s="383"/>
      <c r="E1571" s="383"/>
      <c r="F1571" s="383"/>
      <c r="G1571" s="383"/>
      <c r="H1571" s="383"/>
      <c r="I1571" s="383"/>
      <c r="J1571" s="383"/>
      <c r="K1571" s="410" t="s">
        <v>17260</v>
      </c>
      <c r="L1571" s="410"/>
      <c r="M1571" s="410" t="s">
        <v>17328</v>
      </c>
      <c r="N1571" s="410" t="s">
        <v>17551</v>
      </c>
      <c r="O1571" s="383"/>
      <c r="P1571" s="383"/>
      <c r="Q1571" s="410" t="s">
        <v>17460</v>
      </c>
      <c r="R1571" s="410" t="s">
        <v>17552</v>
      </c>
      <c r="S1571" s="383"/>
      <c r="T1571" s="383"/>
      <c r="U1571" s="410" t="s">
        <v>17200</v>
      </c>
      <c r="V1571" s="383"/>
      <c r="W1571" s="383"/>
      <c r="X1571" s="383"/>
      <c r="Y1571" s="411">
        <v>37851</v>
      </c>
      <c r="Z1571" s="410">
        <v>0</v>
      </c>
      <c r="AA1571" s="410">
        <v>0</v>
      </c>
      <c r="AB1571" s="383"/>
      <c r="AC1571" s="383"/>
      <c r="AD1571" s="383"/>
      <c r="AE1571" s="383"/>
      <c r="AF1571" s="410" t="s">
        <v>17469</v>
      </c>
      <c r="AG1571" s="410" t="s">
        <v>17200</v>
      </c>
      <c r="AH1571" s="410">
        <v>6</v>
      </c>
      <c r="AI1571" s="410">
        <v>156</v>
      </c>
      <c r="AJ1571" s="410">
        <v>162</v>
      </c>
      <c r="AK1571" s="410">
        <v>9.81</v>
      </c>
      <c r="AL1571" s="412">
        <v>3.7037037037037E-2</v>
      </c>
      <c r="AM1571" s="127" t="s">
        <v>17433</v>
      </c>
      <c r="AN1571" s="383" t="s">
        <v>17434</v>
      </c>
      <c r="AO1571" s="383"/>
      <c r="AP1571" s="383"/>
      <c r="AQ1571" s="410" t="s">
        <v>17553</v>
      </c>
      <c r="AR1571" s="389"/>
    </row>
    <row r="1572" spans="1:44" ht="15.75" thickBot="1" x14ac:dyDescent="0.3">
      <c r="A1572" s="409" t="s">
        <v>17550</v>
      </c>
      <c r="B1572" s="410">
        <v>4160</v>
      </c>
      <c r="C1572" s="383"/>
      <c r="D1572" s="383"/>
      <c r="E1572" s="383"/>
      <c r="F1572" s="383"/>
      <c r="G1572" s="383"/>
      <c r="H1572" s="383"/>
      <c r="I1572" s="383"/>
      <c r="J1572" s="383"/>
      <c r="K1572" s="410" t="s">
        <v>17260</v>
      </c>
      <c r="L1572" s="410"/>
      <c r="M1572" s="410" t="s">
        <v>17328</v>
      </c>
      <c r="N1572" s="410" t="s">
        <v>17551</v>
      </c>
      <c r="O1572" s="383"/>
      <c r="P1572" s="383"/>
      <c r="Q1572" s="410" t="s">
        <v>17460</v>
      </c>
      <c r="R1572" s="410" t="s">
        <v>17552</v>
      </c>
      <c r="S1572" s="383"/>
      <c r="T1572" s="383"/>
      <c r="U1572" s="410" t="s">
        <v>17200</v>
      </c>
      <c r="V1572" s="383"/>
      <c r="W1572" s="383"/>
      <c r="X1572" s="383"/>
      <c r="Y1572" s="411">
        <v>37851</v>
      </c>
      <c r="Z1572" s="410">
        <v>0</v>
      </c>
      <c r="AA1572" s="410">
        <v>0</v>
      </c>
      <c r="AB1572" s="383"/>
      <c r="AC1572" s="383"/>
      <c r="AD1572" s="383"/>
      <c r="AE1572" s="383"/>
      <c r="AF1572" s="410" t="s">
        <v>17469</v>
      </c>
      <c r="AG1572" s="410" t="s">
        <v>17200</v>
      </c>
      <c r="AH1572" s="410">
        <v>6</v>
      </c>
      <c r="AI1572" s="410">
        <v>157</v>
      </c>
      <c r="AJ1572" s="410">
        <v>163</v>
      </c>
      <c r="AK1572" s="410">
        <v>9.81</v>
      </c>
      <c r="AL1572" s="412">
        <v>3.6809815950920199E-2</v>
      </c>
      <c r="AM1572" s="127" t="s">
        <v>17433</v>
      </c>
      <c r="AN1572" s="383" t="s">
        <v>17434</v>
      </c>
      <c r="AO1572" s="383"/>
      <c r="AP1572" s="383"/>
      <c r="AQ1572" s="410" t="s">
        <v>17553</v>
      </c>
      <c r="AR1572" s="389"/>
    </row>
    <row r="1573" spans="1:44" ht="15.75" thickBot="1" x14ac:dyDescent="0.3">
      <c r="A1573" s="409" t="s">
        <v>17550</v>
      </c>
      <c r="B1573" s="410">
        <v>4160</v>
      </c>
      <c r="C1573" s="383"/>
      <c r="D1573" s="383"/>
      <c r="E1573" s="383"/>
      <c r="F1573" s="383"/>
      <c r="G1573" s="383"/>
      <c r="H1573" s="383"/>
      <c r="I1573" s="383"/>
      <c r="J1573" s="383"/>
      <c r="K1573" s="410" t="s">
        <v>17260</v>
      </c>
      <c r="L1573" s="410"/>
      <c r="M1573" s="410" t="s">
        <v>17328</v>
      </c>
      <c r="N1573" s="410" t="s">
        <v>17551</v>
      </c>
      <c r="O1573" s="383"/>
      <c r="P1573" s="383"/>
      <c r="Q1573" s="410" t="s">
        <v>17460</v>
      </c>
      <c r="R1573" s="410" t="s">
        <v>17552</v>
      </c>
      <c r="S1573" s="383"/>
      <c r="T1573" s="383"/>
      <c r="U1573" s="410" t="s">
        <v>17200</v>
      </c>
      <c r="V1573" s="383"/>
      <c r="W1573" s="383"/>
      <c r="X1573" s="383"/>
      <c r="Y1573" s="411">
        <v>37851</v>
      </c>
      <c r="Z1573" s="410">
        <v>0</v>
      </c>
      <c r="AA1573" s="410">
        <v>0</v>
      </c>
      <c r="AB1573" s="383"/>
      <c r="AC1573" s="383"/>
      <c r="AD1573" s="383"/>
      <c r="AE1573" s="383"/>
      <c r="AF1573" s="410" t="s">
        <v>17469</v>
      </c>
      <c r="AG1573" s="410" t="s">
        <v>17200</v>
      </c>
      <c r="AH1573" s="410">
        <v>6</v>
      </c>
      <c r="AI1573" s="410">
        <v>160</v>
      </c>
      <c r="AJ1573" s="410">
        <v>166</v>
      </c>
      <c r="AK1573" s="410">
        <v>9.81</v>
      </c>
      <c r="AL1573" s="412">
        <v>3.6144578313252997E-2</v>
      </c>
      <c r="AM1573" s="127" t="s">
        <v>17433</v>
      </c>
      <c r="AN1573" s="383" t="s">
        <v>17434</v>
      </c>
      <c r="AO1573" s="383"/>
      <c r="AP1573" s="383"/>
      <c r="AQ1573" s="410" t="s">
        <v>17553</v>
      </c>
      <c r="AR1573" s="389"/>
    </row>
    <row r="1574" spans="1:44" ht="15.75" thickBot="1" x14ac:dyDescent="0.3">
      <c r="A1574" s="409" t="s">
        <v>17550</v>
      </c>
      <c r="B1574" s="410">
        <v>4160</v>
      </c>
      <c r="C1574" s="383"/>
      <c r="D1574" s="383"/>
      <c r="E1574" s="383"/>
      <c r="F1574" s="383"/>
      <c r="G1574" s="383"/>
      <c r="H1574" s="383"/>
      <c r="I1574" s="383"/>
      <c r="J1574" s="383"/>
      <c r="K1574" s="410" t="s">
        <v>17260</v>
      </c>
      <c r="L1574" s="410"/>
      <c r="M1574" s="410" t="s">
        <v>17328</v>
      </c>
      <c r="N1574" s="410" t="s">
        <v>17551</v>
      </c>
      <c r="O1574" s="383"/>
      <c r="P1574" s="383"/>
      <c r="Q1574" s="410" t="s">
        <v>17460</v>
      </c>
      <c r="R1574" s="410" t="s">
        <v>17552</v>
      </c>
      <c r="S1574" s="383"/>
      <c r="T1574" s="383"/>
      <c r="U1574" s="410" t="s">
        <v>17200</v>
      </c>
      <c r="V1574" s="383"/>
      <c r="W1574" s="383"/>
      <c r="X1574" s="383"/>
      <c r="Y1574" s="411">
        <v>37851</v>
      </c>
      <c r="Z1574" s="410">
        <v>0</v>
      </c>
      <c r="AA1574" s="410">
        <v>0</v>
      </c>
      <c r="AB1574" s="383"/>
      <c r="AC1574" s="383"/>
      <c r="AD1574" s="383"/>
      <c r="AE1574" s="383"/>
      <c r="AF1574" s="410" t="s">
        <v>17469</v>
      </c>
      <c r="AG1574" s="410" t="s">
        <v>17200</v>
      </c>
      <c r="AH1574" s="410">
        <v>4</v>
      </c>
      <c r="AI1574" s="410">
        <v>139</v>
      </c>
      <c r="AJ1574" s="410">
        <v>143</v>
      </c>
      <c r="AK1574" s="410">
        <v>9.82</v>
      </c>
      <c r="AL1574" s="412">
        <v>2.7972027972028E-2</v>
      </c>
      <c r="AM1574" s="127" t="s">
        <v>17433</v>
      </c>
      <c r="AN1574" s="383" t="s">
        <v>17434</v>
      </c>
      <c r="AO1574" s="383"/>
      <c r="AP1574" s="383"/>
      <c r="AQ1574" s="410" t="s">
        <v>17553</v>
      </c>
      <c r="AR1574" s="389"/>
    </row>
    <row r="1575" spans="1:44" ht="15.75" thickBot="1" x14ac:dyDescent="0.3">
      <c r="A1575" s="409" t="s">
        <v>17550</v>
      </c>
      <c r="B1575" s="410">
        <v>4160</v>
      </c>
      <c r="C1575" s="383"/>
      <c r="D1575" s="383"/>
      <c r="E1575" s="383"/>
      <c r="F1575" s="383"/>
      <c r="G1575" s="383"/>
      <c r="H1575" s="383"/>
      <c r="I1575" s="383"/>
      <c r="J1575" s="383"/>
      <c r="K1575" s="410" t="s">
        <v>17260</v>
      </c>
      <c r="L1575" s="410"/>
      <c r="M1575" s="410" t="s">
        <v>17328</v>
      </c>
      <c r="N1575" s="410" t="s">
        <v>17551</v>
      </c>
      <c r="O1575" s="383"/>
      <c r="P1575" s="383"/>
      <c r="Q1575" s="410" t="s">
        <v>17460</v>
      </c>
      <c r="R1575" s="410" t="s">
        <v>17552</v>
      </c>
      <c r="S1575" s="383"/>
      <c r="T1575" s="383"/>
      <c r="U1575" s="410" t="s">
        <v>17200</v>
      </c>
      <c r="V1575" s="383"/>
      <c r="W1575" s="383"/>
      <c r="X1575" s="383"/>
      <c r="Y1575" s="411">
        <v>37851</v>
      </c>
      <c r="Z1575" s="410">
        <v>0</v>
      </c>
      <c r="AA1575" s="410">
        <v>0</v>
      </c>
      <c r="AB1575" s="383"/>
      <c r="AC1575" s="383"/>
      <c r="AD1575" s="383"/>
      <c r="AE1575" s="383"/>
      <c r="AF1575" s="410" t="s">
        <v>17469</v>
      </c>
      <c r="AG1575" s="410" t="s">
        <v>17200</v>
      </c>
      <c r="AH1575" s="410">
        <v>5</v>
      </c>
      <c r="AI1575" s="410">
        <v>144</v>
      </c>
      <c r="AJ1575" s="410">
        <v>149</v>
      </c>
      <c r="AK1575" s="410">
        <v>9.82</v>
      </c>
      <c r="AL1575" s="412">
        <v>3.35570469798658E-2</v>
      </c>
      <c r="AM1575" s="127" t="s">
        <v>17433</v>
      </c>
      <c r="AN1575" s="383" t="s">
        <v>17434</v>
      </c>
      <c r="AO1575" s="383"/>
      <c r="AP1575" s="383"/>
      <c r="AQ1575" s="410" t="s">
        <v>17553</v>
      </c>
      <c r="AR1575" s="389"/>
    </row>
    <row r="1576" spans="1:44" ht="15.75" thickBot="1" x14ac:dyDescent="0.3">
      <c r="A1576" s="409" t="s">
        <v>17550</v>
      </c>
      <c r="B1576" s="410">
        <v>4160</v>
      </c>
      <c r="C1576" s="383"/>
      <c r="D1576" s="383"/>
      <c r="E1576" s="383"/>
      <c r="F1576" s="383"/>
      <c r="G1576" s="383"/>
      <c r="H1576" s="383"/>
      <c r="I1576" s="383"/>
      <c r="J1576" s="383"/>
      <c r="K1576" s="410" t="s">
        <v>17260</v>
      </c>
      <c r="L1576" s="410"/>
      <c r="M1576" s="410" t="s">
        <v>17328</v>
      </c>
      <c r="N1576" s="410" t="s">
        <v>17551</v>
      </c>
      <c r="O1576" s="383"/>
      <c r="P1576" s="383"/>
      <c r="Q1576" s="410" t="s">
        <v>17460</v>
      </c>
      <c r="R1576" s="410" t="s">
        <v>17552</v>
      </c>
      <c r="S1576" s="383"/>
      <c r="T1576" s="383"/>
      <c r="U1576" s="410" t="s">
        <v>17200</v>
      </c>
      <c r="V1576" s="383"/>
      <c r="W1576" s="383"/>
      <c r="X1576" s="383"/>
      <c r="Y1576" s="411">
        <v>37851</v>
      </c>
      <c r="Z1576" s="410">
        <v>0</v>
      </c>
      <c r="AA1576" s="410">
        <v>0</v>
      </c>
      <c r="AB1576" s="383"/>
      <c r="AC1576" s="383"/>
      <c r="AD1576" s="383"/>
      <c r="AE1576" s="383"/>
      <c r="AF1576" s="410" t="s">
        <v>17469</v>
      </c>
      <c r="AG1576" s="410" t="s">
        <v>17200</v>
      </c>
      <c r="AH1576" s="410">
        <v>5</v>
      </c>
      <c r="AI1576" s="410">
        <v>145</v>
      </c>
      <c r="AJ1576" s="410">
        <v>150</v>
      </c>
      <c r="AK1576" s="410">
        <v>9.82</v>
      </c>
      <c r="AL1576" s="412">
        <v>3.3333333333333298E-2</v>
      </c>
      <c r="AM1576" s="127" t="s">
        <v>17433</v>
      </c>
      <c r="AN1576" s="383" t="s">
        <v>17434</v>
      </c>
      <c r="AO1576" s="383"/>
      <c r="AP1576" s="383"/>
      <c r="AQ1576" s="410" t="s">
        <v>17553</v>
      </c>
      <c r="AR1576" s="389"/>
    </row>
    <row r="1577" spans="1:44" ht="15.75" thickBot="1" x14ac:dyDescent="0.3">
      <c r="A1577" s="409" t="s">
        <v>17550</v>
      </c>
      <c r="B1577" s="410">
        <v>4160</v>
      </c>
      <c r="C1577" s="383"/>
      <c r="D1577" s="383"/>
      <c r="E1577" s="383"/>
      <c r="F1577" s="383"/>
      <c r="G1577" s="383"/>
      <c r="H1577" s="383"/>
      <c r="I1577" s="383"/>
      <c r="J1577" s="383"/>
      <c r="K1577" s="410" t="s">
        <v>17260</v>
      </c>
      <c r="L1577" s="410"/>
      <c r="M1577" s="410" t="s">
        <v>17328</v>
      </c>
      <c r="N1577" s="410" t="s">
        <v>17551</v>
      </c>
      <c r="O1577" s="383"/>
      <c r="P1577" s="383"/>
      <c r="Q1577" s="410" t="s">
        <v>17460</v>
      </c>
      <c r="R1577" s="410" t="s">
        <v>17552</v>
      </c>
      <c r="S1577" s="383"/>
      <c r="T1577" s="383"/>
      <c r="U1577" s="410" t="s">
        <v>17200</v>
      </c>
      <c r="V1577" s="383"/>
      <c r="W1577" s="383"/>
      <c r="X1577" s="383"/>
      <c r="Y1577" s="411">
        <v>37851</v>
      </c>
      <c r="Z1577" s="410">
        <v>0</v>
      </c>
      <c r="AA1577" s="410">
        <v>0</v>
      </c>
      <c r="AB1577" s="383"/>
      <c r="AC1577" s="383"/>
      <c r="AD1577" s="383"/>
      <c r="AE1577" s="383"/>
      <c r="AF1577" s="410" t="s">
        <v>17469</v>
      </c>
      <c r="AG1577" s="410" t="s">
        <v>17200</v>
      </c>
      <c r="AH1577" s="410">
        <v>5</v>
      </c>
      <c r="AI1577" s="410">
        <v>149</v>
      </c>
      <c r="AJ1577" s="410">
        <v>154</v>
      </c>
      <c r="AK1577" s="410">
        <v>9.82</v>
      </c>
      <c r="AL1577" s="412">
        <v>3.2467532467532499E-2</v>
      </c>
      <c r="AM1577" s="127" t="s">
        <v>17433</v>
      </c>
      <c r="AN1577" s="383" t="s">
        <v>17434</v>
      </c>
      <c r="AO1577" s="383"/>
      <c r="AP1577" s="383"/>
      <c r="AQ1577" s="410" t="s">
        <v>17553</v>
      </c>
      <c r="AR1577" s="389"/>
    </row>
    <row r="1578" spans="1:44" ht="15.75" thickBot="1" x14ac:dyDescent="0.3">
      <c r="A1578" s="409" t="s">
        <v>17550</v>
      </c>
      <c r="B1578" s="410">
        <v>4160</v>
      </c>
      <c r="C1578" s="383"/>
      <c r="D1578" s="383"/>
      <c r="E1578" s="383"/>
      <c r="F1578" s="383"/>
      <c r="G1578" s="383"/>
      <c r="H1578" s="383"/>
      <c r="I1578" s="383"/>
      <c r="J1578" s="383"/>
      <c r="K1578" s="410" t="s">
        <v>17260</v>
      </c>
      <c r="L1578" s="410"/>
      <c r="M1578" s="410" t="s">
        <v>17328</v>
      </c>
      <c r="N1578" s="410" t="s">
        <v>17551</v>
      </c>
      <c r="O1578" s="383"/>
      <c r="P1578" s="383"/>
      <c r="Q1578" s="410" t="s">
        <v>17460</v>
      </c>
      <c r="R1578" s="410" t="s">
        <v>17552</v>
      </c>
      <c r="S1578" s="383"/>
      <c r="T1578" s="383"/>
      <c r="U1578" s="410" t="s">
        <v>17200</v>
      </c>
      <c r="V1578" s="383"/>
      <c r="W1578" s="383"/>
      <c r="X1578" s="383"/>
      <c r="Y1578" s="411">
        <v>37851</v>
      </c>
      <c r="Z1578" s="410">
        <v>0</v>
      </c>
      <c r="AA1578" s="410">
        <v>0</v>
      </c>
      <c r="AB1578" s="383"/>
      <c r="AC1578" s="383"/>
      <c r="AD1578" s="383"/>
      <c r="AE1578" s="383"/>
      <c r="AF1578" s="410" t="s">
        <v>17469</v>
      </c>
      <c r="AG1578" s="410" t="s">
        <v>17200</v>
      </c>
      <c r="AH1578" s="410">
        <v>5</v>
      </c>
      <c r="AI1578" s="410">
        <v>150</v>
      </c>
      <c r="AJ1578" s="410">
        <v>155</v>
      </c>
      <c r="AK1578" s="410">
        <v>9.82</v>
      </c>
      <c r="AL1578" s="412">
        <v>3.2258064516128997E-2</v>
      </c>
      <c r="AM1578" s="127" t="s">
        <v>17433</v>
      </c>
      <c r="AN1578" s="383" t="s">
        <v>17434</v>
      </c>
      <c r="AO1578" s="383"/>
      <c r="AP1578" s="383"/>
      <c r="AQ1578" s="410" t="s">
        <v>17553</v>
      </c>
      <c r="AR1578" s="389"/>
    </row>
    <row r="1579" spans="1:44" ht="15.75" thickBot="1" x14ac:dyDescent="0.3">
      <c r="A1579" s="409" t="s">
        <v>17550</v>
      </c>
      <c r="B1579" s="410">
        <v>4160</v>
      </c>
      <c r="C1579" s="383"/>
      <c r="D1579" s="383"/>
      <c r="E1579" s="383"/>
      <c r="F1579" s="383"/>
      <c r="G1579" s="383"/>
      <c r="H1579" s="383"/>
      <c r="I1579" s="383"/>
      <c r="J1579" s="383"/>
      <c r="K1579" s="410" t="s">
        <v>17260</v>
      </c>
      <c r="L1579" s="410"/>
      <c r="M1579" s="410" t="s">
        <v>17328</v>
      </c>
      <c r="N1579" s="410" t="s">
        <v>17551</v>
      </c>
      <c r="O1579" s="383"/>
      <c r="P1579" s="383"/>
      <c r="Q1579" s="410" t="s">
        <v>17460</v>
      </c>
      <c r="R1579" s="410" t="s">
        <v>17552</v>
      </c>
      <c r="S1579" s="383"/>
      <c r="T1579" s="383"/>
      <c r="U1579" s="410" t="s">
        <v>17200</v>
      </c>
      <c r="V1579" s="383"/>
      <c r="W1579" s="383"/>
      <c r="X1579" s="383"/>
      <c r="Y1579" s="411">
        <v>37851</v>
      </c>
      <c r="Z1579" s="410">
        <v>0</v>
      </c>
      <c r="AA1579" s="410">
        <v>0</v>
      </c>
      <c r="AB1579" s="383"/>
      <c r="AC1579" s="383"/>
      <c r="AD1579" s="383"/>
      <c r="AE1579" s="383"/>
      <c r="AF1579" s="410" t="s">
        <v>17469</v>
      </c>
      <c r="AG1579" s="410" t="s">
        <v>17200</v>
      </c>
      <c r="AH1579" s="410">
        <v>5</v>
      </c>
      <c r="AI1579" s="410">
        <v>153</v>
      </c>
      <c r="AJ1579" s="410">
        <v>158</v>
      </c>
      <c r="AK1579" s="410">
        <v>9.82</v>
      </c>
      <c r="AL1579" s="412">
        <v>3.1645569620253201E-2</v>
      </c>
      <c r="AM1579" s="127" t="s">
        <v>17433</v>
      </c>
      <c r="AN1579" s="383" t="s">
        <v>17434</v>
      </c>
      <c r="AO1579" s="383"/>
      <c r="AP1579" s="383"/>
      <c r="AQ1579" s="410" t="s">
        <v>17553</v>
      </c>
      <c r="AR1579" s="389"/>
    </row>
    <row r="1580" spans="1:44" ht="15.75" thickBot="1" x14ac:dyDescent="0.3">
      <c r="A1580" s="409" t="s">
        <v>17550</v>
      </c>
      <c r="B1580" s="410">
        <v>4160</v>
      </c>
      <c r="C1580" s="383"/>
      <c r="D1580" s="383"/>
      <c r="E1580" s="383"/>
      <c r="F1580" s="383"/>
      <c r="G1580" s="383"/>
      <c r="H1580" s="383"/>
      <c r="I1580" s="383"/>
      <c r="J1580" s="383"/>
      <c r="K1580" s="410" t="s">
        <v>17260</v>
      </c>
      <c r="L1580" s="410"/>
      <c r="M1580" s="410" t="s">
        <v>17328</v>
      </c>
      <c r="N1580" s="410" t="s">
        <v>17551</v>
      </c>
      <c r="O1580" s="383"/>
      <c r="P1580" s="383"/>
      <c r="Q1580" s="410" t="s">
        <v>17460</v>
      </c>
      <c r="R1580" s="410" t="s">
        <v>17552</v>
      </c>
      <c r="S1580" s="383"/>
      <c r="T1580" s="383"/>
      <c r="U1580" s="410" t="s">
        <v>17200</v>
      </c>
      <c r="V1580" s="383"/>
      <c r="W1580" s="383"/>
      <c r="X1580" s="383"/>
      <c r="Y1580" s="411">
        <v>37851</v>
      </c>
      <c r="Z1580" s="410">
        <v>0</v>
      </c>
      <c r="AA1580" s="410">
        <v>0</v>
      </c>
      <c r="AB1580" s="383"/>
      <c r="AC1580" s="383"/>
      <c r="AD1580" s="383"/>
      <c r="AE1580" s="383"/>
      <c r="AF1580" s="410" t="s">
        <v>17469</v>
      </c>
      <c r="AG1580" s="410" t="s">
        <v>17200</v>
      </c>
      <c r="AH1580" s="410">
        <v>5</v>
      </c>
      <c r="AI1580" s="410">
        <v>154</v>
      </c>
      <c r="AJ1580" s="410">
        <v>159</v>
      </c>
      <c r="AK1580" s="410">
        <v>9.82</v>
      </c>
      <c r="AL1580" s="412">
        <v>3.1446540880503103E-2</v>
      </c>
      <c r="AM1580" s="127" t="s">
        <v>17433</v>
      </c>
      <c r="AN1580" s="383" t="s">
        <v>17434</v>
      </c>
      <c r="AO1580" s="383"/>
      <c r="AP1580" s="383"/>
      <c r="AQ1580" s="410" t="s">
        <v>17553</v>
      </c>
      <c r="AR1580" s="389"/>
    </row>
    <row r="1581" spans="1:44" ht="15.75" thickBot="1" x14ac:dyDescent="0.3">
      <c r="A1581" s="409" t="s">
        <v>17550</v>
      </c>
      <c r="B1581" s="410">
        <v>4160</v>
      </c>
      <c r="C1581" s="383"/>
      <c r="D1581" s="383"/>
      <c r="E1581" s="383"/>
      <c r="F1581" s="383"/>
      <c r="G1581" s="383"/>
      <c r="H1581" s="383"/>
      <c r="I1581" s="383"/>
      <c r="J1581" s="383"/>
      <c r="K1581" s="410" t="s">
        <v>17260</v>
      </c>
      <c r="L1581" s="410"/>
      <c r="M1581" s="410" t="s">
        <v>17328</v>
      </c>
      <c r="N1581" s="410" t="s">
        <v>17551</v>
      </c>
      <c r="O1581" s="383"/>
      <c r="P1581" s="383"/>
      <c r="Q1581" s="410" t="s">
        <v>17460</v>
      </c>
      <c r="R1581" s="410" t="s">
        <v>17552</v>
      </c>
      <c r="S1581" s="383"/>
      <c r="T1581" s="383"/>
      <c r="U1581" s="410" t="s">
        <v>17200</v>
      </c>
      <c r="V1581" s="383"/>
      <c r="W1581" s="383"/>
      <c r="X1581" s="383"/>
      <c r="Y1581" s="411">
        <v>37851</v>
      </c>
      <c r="Z1581" s="410">
        <v>0</v>
      </c>
      <c r="AA1581" s="410">
        <v>0</v>
      </c>
      <c r="AB1581" s="383"/>
      <c r="AC1581" s="383"/>
      <c r="AD1581" s="383"/>
      <c r="AE1581" s="383"/>
      <c r="AF1581" s="410" t="s">
        <v>17469</v>
      </c>
      <c r="AG1581" s="410" t="s">
        <v>17200</v>
      </c>
      <c r="AH1581" s="410">
        <v>6</v>
      </c>
      <c r="AI1581" s="410">
        <v>154</v>
      </c>
      <c r="AJ1581" s="410">
        <v>160</v>
      </c>
      <c r="AK1581" s="410">
        <v>9.82</v>
      </c>
      <c r="AL1581" s="412">
        <v>3.7499999999999999E-2</v>
      </c>
      <c r="AM1581" s="127" t="s">
        <v>17433</v>
      </c>
      <c r="AN1581" s="383" t="s">
        <v>17434</v>
      </c>
      <c r="AO1581" s="383"/>
      <c r="AP1581" s="383"/>
      <c r="AQ1581" s="410" t="s">
        <v>17553</v>
      </c>
      <c r="AR1581" s="389"/>
    </row>
    <row r="1582" spans="1:44" ht="15.75" thickBot="1" x14ac:dyDescent="0.3">
      <c r="A1582" s="409" t="s">
        <v>17550</v>
      </c>
      <c r="B1582" s="410">
        <v>4160</v>
      </c>
      <c r="C1582" s="383"/>
      <c r="D1582" s="383"/>
      <c r="E1582" s="383"/>
      <c r="F1582" s="383"/>
      <c r="G1582" s="383"/>
      <c r="H1582" s="383"/>
      <c r="I1582" s="383"/>
      <c r="J1582" s="383"/>
      <c r="K1582" s="410" t="s">
        <v>17260</v>
      </c>
      <c r="L1582" s="410"/>
      <c r="M1582" s="410" t="s">
        <v>17328</v>
      </c>
      <c r="N1582" s="410" t="s">
        <v>17551</v>
      </c>
      <c r="O1582" s="383"/>
      <c r="P1582" s="383"/>
      <c r="Q1582" s="410" t="s">
        <v>17460</v>
      </c>
      <c r="R1582" s="410" t="s">
        <v>17552</v>
      </c>
      <c r="S1582" s="383"/>
      <c r="T1582" s="383"/>
      <c r="U1582" s="410" t="s">
        <v>17200</v>
      </c>
      <c r="V1582" s="383"/>
      <c r="W1582" s="383"/>
      <c r="X1582" s="383"/>
      <c r="Y1582" s="411">
        <v>37851</v>
      </c>
      <c r="Z1582" s="410">
        <v>0</v>
      </c>
      <c r="AA1582" s="410">
        <v>0</v>
      </c>
      <c r="AB1582" s="383"/>
      <c r="AC1582" s="383"/>
      <c r="AD1582" s="383"/>
      <c r="AE1582" s="383"/>
      <c r="AF1582" s="410" t="s">
        <v>17469</v>
      </c>
      <c r="AG1582" s="410" t="s">
        <v>17200</v>
      </c>
      <c r="AH1582" s="410">
        <v>6</v>
      </c>
      <c r="AI1582" s="410">
        <v>156</v>
      </c>
      <c r="AJ1582" s="410">
        <v>162</v>
      </c>
      <c r="AK1582" s="410">
        <v>9.82</v>
      </c>
      <c r="AL1582" s="412">
        <v>3.7037037037037E-2</v>
      </c>
      <c r="AM1582" s="127" t="s">
        <v>17433</v>
      </c>
      <c r="AN1582" s="383" t="s">
        <v>17434</v>
      </c>
      <c r="AO1582" s="383"/>
      <c r="AP1582" s="383"/>
      <c r="AQ1582" s="410" t="s">
        <v>17553</v>
      </c>
      <c r="AR1582" s="389"/>
    </row>
    <row r="1583" spans="1:44" ht="15.75" thickBot="1" x14ac:dyDescent="0.3">
      <c r="A1583" s="409" t="s">
        <v>17550</v>
      </c>
      <c r="B1583" s="410">
        <v>4160</v>
      </c>
      <c r="C1583" s="383"/>
      <c r="D1583" s="383"/>
      <c r="E1583" s="383"/>
      <c r="F1583" s="383"/>
      <c r="G1583" s="383"/>
      <c r="H1583" s="383"/>
      <c r="I1583" s="383"/>
      <c r="J1583" s="383"/>
      <c r="K1583" s="410" t="s">
        <v>17260</v>
      </c>
      <c r="L1583" s="410"/>
      <c r="M1583" s="410" t="s">
        <v>17328</v>
      </c>
      <c r="N1583" s="410" t="s">
        <v>17551</v>
      </c>
      <c r="O1583" s="383"/>
      <c r="P1583" s="383"/>
      <c r="Q1583" s="410" t="s">
        <v>17460</v>
      </c>
      <c r="R1583" s="410" t="s">
        <v>17552</v>
      </c>
      <c r="S1583" s="383"/>
      <c r="T1583" s="383"/>
      <c r="U1583" s="410" t="s">
        <v>17200</v>
      </c>
      <c r="V1583" s="383"/>
      <c r="W1583" s="383"/>
      <c r="X1583" s="383"/>
      <c r="Y1583" s="411">
        <v>37851</v>
      </c>
      <c r="Z1583" s="410">
        <v>0</v>
      </c>
      <c r="AA1583" s="410">
        <v>0</v>
      </c>
      <c r="AB1583" s="383"/>
      <c r="AC1583" s="383"/>
      <c r="AD1583" s="383"/>
      <c r="AE1583" s="383"/>
      <c r="AF1583" s="410" t="s">
        <v>17469</v>
      </c>
      <c r="AG1583" s="410" t="s">
        <v>17200</v>
      </c>
      <c r="AH1583" s="410">
        <v>5</v>
      </c>
      <c r="AI1583" s="410">
        <v>161</v>
      </c>
      <c r="AJ1583" s="410">
        <v>166</v>
      </c>
      <c r="AK1583" s="410">
        <v>9.82</v>
      </c>
      <c r="AL1583" s="412">
        <v>3.0120481927710802E-2</v>
      </c>
      <c r="AM1583" s="127" t="s">
        <v>17433</v>
      </c>
      <c r="AN1583" s="383" t="s">
        <v>17434</v>
      </c>
      <c r="AO1583" s="383"/>
      <c r="AP1583" s="383"/>
      <c r="AQ1583" s="410" t="s">
        <v>17553</v>
      </c>
      <c r="AR1583" s="389"/>
    </row>
    <row r="1584" spans="1:44" ht="15.75" thickBot="1" x14ac:dyDescent="0.3">
      <c r="A1584" s="409" t="s">
        <v>17550</v>
      </c>
      <c r="B1584" s="410">
        <v>4160</v>
      </c>
      <c r="C1584" s="383"/>
      <c r="D1584" s="383"/>
      <c r="E1584" s="383"/>
      <c r="F1584" s="383"/>
      <c r="G1584" s="383"/>
      <c r="H1584" s="383"/>
      <c r="I1584" s="383"/>
      <c r="J1584" s="383"/>
      <c r="K1584" s="410" t="s">
        <v>17260</v>
      </c>
      <c r="L1584" s="410"/>
      <c r="M1584" s="410" t="s">
        <v>17328</v>
      </c>
      <c r="N1584" s="410" t="s">
        <v>17551</v>
      </c>
      <c r="O1584" s="383"/>
      <c r="P1584" s="383"/>
      <c r="Q1584" s="410" t="s">
        <v>17460</v>
      </c>
      <c r="R1584" s="410" t="s">
        <v>17552</v>
      </c>
      <c r="S1584" s="383"/>
      <c r="T1584" s="383"/>
      <c r="U1584" s="410" t="s">
        <v>17200</v>
      </c>
      <c r="V1584" s="383"/>
      <c r="W1584" s="383"/>
      <c r="X1584" s="383"/>
      <c r="Y1584" s="411">
        <v>37851</v>
      </c>
      <c r="Z1584" s="410">
        <v>0</v>
      </c>
      <c r="AA1584" s="410">
        <v>0</v>
      </c>
      <c r="AB1584" s="383"/>
      <c r="AC1584" s="383"/>
      <c r="AD1584" s="383"/>
      <c r="AE1584" s="383"/>
      <c r="AF1584" s="410" t="s">
        <v>17469</v>
      </c>
      <c r="AG1584" s="410" t="s">
        <v>17200</v>
      </c>
      <c r="AH1584" s="410">
        <v>6</v>
      </c>
      <c r="AI1584" s="410">
        <v>164</v>
      </c>
      <c r="AJ1584" s="410">
        <v>170</v>
      </c>
      <c r="AK1584" s="410">
        <v>9.82</v>
      </c>
      <c r="AL1584" s="412">
        <v>3.5294117647058802E-2</v>
      </c>
      <c r="AM1584" s="127" t="s">
        <v>17433</v>
      </c>
      <c r="AN1584" s="383" t="s">
        <v>17434</v>
      </c>
      <c r="AO1584" s="383"/>
      <c r="AP1584" s="383"/>
      <c r="AQ1584" s="410" t="s">
        <v>17553</v>
      </c>
      <c r="AR1584" s="389"/>
    </row>
    <row r="1585" spans="1:44" ht="15.75" thickBot="1" x14ac:dyDescent="0.3">
      <c r="A1585" s="409" t="s">
        <v>17550</v>
      </c>
      <c r="B1585" s="410">
        <v>4160</v>
      </c>
      <c r="C1585" s="383"/>
      <c r="D1585" s="383"/>
      <c r="E1585" s="383"/>
      <c r="F1585" s="383"/>
      <c r="G1585" s="383"/>
      <c r="H1585" s="383"/>
      <c r="I1585" s="383"/>
      <c r="J1585" s="383"/>
      <c r="K1585" s="410" t="s">
        <v>17260</v>
      </c>
      <c r="L1585" s="410"/>
      <c r="M1585" s="410" t="s">
        <v>17328</v>
      </c>
      <c r="N1585" s="410" t="s">
        <v>17551</v>
      </c>
      <c r="O1585" s="383"/>
      <c r="P1585" s="383"/>
      <c r="Q1585" s="410" t="s">
        <v>17460</v>
      </c>
      <c r="R1585" s="410" t="s">
        <v>17552</v>
      </c>
      <c r="S1585" s="383"/>
      <c r="T1585" s="383"/>
      <c r="U1585" s="410" t="s">
        <v>17200</v>
      </c>
      <c r="V1585" s="383"/>
      <c r="W1585" s="383"/>
      <c r="X1585" s="383"/>
      <c r="Y1585" s="411">
        <v>37851</v>
      </c>
      <c r="Z1585" s="410">
        <v>0</v>
      </c>
      <c r="AA1585" s="410">
        <v>0</v>
      </c>
      <c r="AB1585" s="383"/>
      <c r="AC1585" s="383"/>
      <c r="AD1585" s="383"/>
      <c r="AE1585" s="383"/>
      <c r="AF1585" s="410" t="s">
        <v>17469</v>
      </c>
      <c r="AG1585" s="410" t="s">
        <v>17200</v>
      </c>
      <c r="AH1585" s="410">
        <v>5</v>
      </c>
      <c r="AI1585" s="410">
        <v>167</v>
      </c>
      <c r="AJ1585" s="410">
        <v>172</v>
      </c>
      <c r="AK1585" s="410">
        <v>9.82</v>
      </c>
      <c r="AL1585" s="412">
        <v>2.9069767441860499E-2</v>
      </c>
      <c r="AM1585" s="127" t="s">
        <v>17433</v>
      </c>
      <c r="AN1585" s="383" t="s">
        <v>17434</v>
      </c>
      <c r="AO1585" s="383"/>
      <c r="AP1585" s="383"/>
      <c r="AQ1585" s="410" t="s">
        <v>17553</v>
      </c>
      <c r="AR1585" s="389"/>
    </row>
    <row r="1586" spans="1:44" ht="15.75" thickBot="1" x14ac:dyDescent="0.3">
      <c r="A1586" s="409" t="s">
        <v>17550</v>
      </c>
      <c r="B1586" s="410">
        <v>4160</v>
      </c>
      <c r="C1586" s="383"/>
      <c r="D1586" s="383"/>
      <c r="E1586" s="383"/>
      <c r="F1586" s="383"/>
      <c r="G1586" s="383"/>
      <c r="H1586" s="383"/>
      <c r="I1586" s="383"/>
      <c r="J1586" s="383"/>
      <c r="K1586" s="410" t="s">
        <v>17260</v>
      </c>
      <c r="L1586" s="410"/>
      <c r="M1586" s="410" t="s">
        <v>17328</v>
      </c>
      <c r="N1586" s="410" t="s">
        <v>17551</v>
      </c>
      <c r="O1586" s="383"/>
      <c r="P1586" s="383"/>
      <c r="Q1586" s="410" t="s">
        <v>17460</v>
      </c>
      <c r="R1586" s="410" t="s">
        <v>17552</v>
      </c>
      <c r="S1586" s="383"/>
      <c r="T1586" s="383"/>
      <c r="U1586" s="410" t="s">
        <v>17200</v>
      </c>
      <c r="V1586" s="383"/>
      <c r="W1586" s="383"/>
      <c r="X1586" s="383"/>
      <c r="Y1586" s="411">
        <v>37851</v>
      </c>
      <c r="Z1586" s="410">
        <v>0</v>
      </c>
      <c r="AA1586" s="410">
        <v>0</v>
      </c>
      <c r="AB1586" s="383"/>
      <c r="AC1586" s="383"/>
      <c r="AD1586" s="383"/>
      <c r="AE1586" s="383"/>
      <c r="AF1586" s="410" t="s">
        <v>17469</v>
      </c>
      <c r="AG1586" s="410" t="s">
        <v>17200</v>
      </c>
      <c r="AH1586" s="410">
        <v>8</v>
      </c>
      <c r="AI1586" s="410">
        <v>186</v>
      </c>
      <c r="AJ1586" s="410">
        <v>194</v>
      </c>
      <c r="AK1586" s="410">
        <v>9.82</v>
      </c>
      <c r="AL1586" s="412">
        <v>4.1237113402061903E-2</v>
      </c>
      <c r="AM1586" s="127" t="s">
        <v>17433</v>
      </c>
      <c r="AN1586" s="383" t="s">
        <v>17434</v>
      </c>
      <c r="AO1586" s="383"/>
      <c r="AP1586" s="383"/>
      <c r="AQ1586" s="410" t="s">
        <v>17553</v>
      </c>
      <c r="AR1586" s="389"/>
    </row>
    <row r="1587" spans="1:44" ht="15.75" thickBot="1" x14ac:dyDescent="0.3">
      <c r="A1587" s="409" t="s">
        <v>17550</v>
      </c>
      <c r="B1587" s="410">
        <v>4160</v>
      </c>
      <c r="C1587" s="383"/>
      <c r="D1587" s="383"/>
      <c r="E1587" s="383"/>
      <c r="F1587" s="383"/>
      <c r="G1587" s="383"/>
      <c r="H1587" s="383"/>
      <c r="I1587" s="383"/>
      <c r="J1587" s="383"/>
      <c r="K1587" s="410" t="s">
        <v>17260</v>
      </c>
      <c r="L1587" s="410"/>
      <c r="M1587" s="410" t="s">
        <v>17328</v>
      </c>
      <c r="N1587" s="410" t="s">
        <v>17551</v>
      </c>
      <c r="O1587" s="383"/>
      <c r="P1587" s="383"/>
      <c r="Q1587" s="410" t="s">
        <v>17460</v>
      </c>
      <c r="R1587" s="410" t="s">
        <v>17552</v>
      </c>
      <c r="S1587" s="383"/>
      <c r="T1587" s="383"/>
      <c r="U1587" s="410" t="s">
        <v>17200</v>
      </c>
      <c r="V1587" s="383"/>
      <c r="W1587" s="383"/>
      <c r="X1587" s="383"/>
      <c r="Y1587" s="411">
        <v>37851</v>
      </c>
      <c r="Z1587" s="410">
        <v>0</v>
      </c>
      <c r="AA1587" s="410">
        <v>0</v>
      </c>
      <c r="AB1587" s="383"/>
      <c r="AC1587" s="383"/>
      <c r="AD1587" s="383"/>
      <c r="AE1587" s="383"/>
      <c r="AF1587" s="410" t="s">
        <v>17469</v>
      </c>
      <c r="AG1587" s="410" t="s">
        <v>17200</v>
      </c>
      <c r="AH1587" s="410">
        <v>4</v>
      </c>
      <c r="AI1587" s="410">
        <v>133</v>
      </c>
      <c r="AJ1587" s="410">
        <v>137</v>
      </c>
      <c r="AK1587" s="410">
        <v>9.83</v>
      </c>
      <c r="AL1587" s="412">
        <v>2.9197080291970798E-2</v>
      </c>
      <c r="AM1587" s="127" t="s">
        <v>17433</v>
      </c>
      <c r="AN1587" s="383" t="s">
        <v>17434</v>
      </c>
      <c r="AO1587" s="383"/>
      <c r="AP1587" s="383"/>
      <c r="AQ1587" s="410" t="s">
        <v>17553</v>
      </c>
      <c r="AR1587" s="389"/>
    </row>
    <row r="1588" spans="1:44" ht="15.75" thickBot="1" x14ac:dyDescent="0.3">
      <c r="A1588" s="409" t="s">
        <v>17550</v>
      </c>
      <c r="B1588" s="410">
        <v>4160</v>
      </c>
      <c r="C1588" s="383"/>
      <c r="D1588" s="383"/>
      <c r="E1588" s="383"/>
      <c r="F1588" s="383"/>
      <c r="G1588" s="383"/>
      <c r="H1588" s="383"/>
      <c r="I1588" s="383"/>
      <c r="J1588" s="383"/>
      <c r="K1588" s="410" t="s">
        <v>17260</v>
      </c>
      <c r="L1588" s="410"/>
      <c r="M1588" s="410" t="s">
        <v>17328</v>
      </c>
      <c r="N1588" s="410" t="s">
        <v>17551</v>
      </c>
      <c r="O1588" s="383"/>
      <c r="P1588" s="383"/>
      <c r="Q1588" s="410" t="s">
        <v>17460</v>
      </c>
      <c r="R1588" s="410" t="s">
        <v>17552</v>
      </c>
      <c r="S1588" s="383"/>
      <c r="T1588" s="383"/>
      <c r="U1588" s="410" t="s">
        <v>17200</v>
      </c>
      <c r="V1588" s="383"/>
      <c r="W1588" s="383"/>
      <c r="X1588" s="383"/>
      <c r="Y1588" s="411">
        <v>37851</v>
      </c>
      <c r="Z1588" s="410">
        <v>0</v>
      </c>
      <c r="AA1588" s="410">
        <v>0</v>
      </c>
      <c r="AB1588" s="383"/>
      <c r="AC1588" s="383"/>
      <c r="AD1588" s="383"/>
      <c r="AE1588" s="383"/>
      <c r="AF1588" s="410" t="s">
        <v>17469</v>
      </c>
      <c r="AG1588" s="410" t="s">
        <v>17200</v>
      </c>
      <c r="AH1588" s="410">
        <v>5</v>
      </c>
      <c r="AI1588" s="410">
        <v>138</v>
      </c>
      <c r="AJ1588" s="410">
        <v>143</v>
      </c>
      <c r="AK1588" s="410">
        <v>9.83</v>
      </c>
      <c r="AL1588" s="412">
        <v>3.4965034965035002E-2</v>
      </c>
      <c r="AM1588" s="127" t="s">
        <v>17433</v>
      </c>
      <c r="AN1588" s="383" t="s">
        <v>17434</v>
      </c>
      <c r="AO1588" s="383"/>
      <c r="AP1588" s="383"/>
      <c r="AQ1588" s="410" t="s">
        <v>17553</v>
      </c>
      <c r="AR1588" s="389"/>
    </row>
    <row r="1589" spans="1:44" ht="15.75" thickBot="1" x14ac:dyDescent="0.3">
      <c r="A1589" s="409" t="s">
        <v>17550</v>
      </c>
      <c r="B1589" s="410">
        <v>4160</v>
      </c>
      <c r="C1589" s="383"/>
      <c r="D1589" s="383"/>
      <c r="E1589" s="383"/>
      <c r="F1589" s="383"/>
      <c r="G1589" s="383"/>
      <c r="H1589" s="383"/>
      <c r="I1589" s="383"/>
      <c r="J1589" s="383"/>
      <c r="K1589" s="410" t="s">
        <v>17260</v>
      </c>
      <c r="L1589" s="410"/>
      <c r="M1589" s="410" t="s">
        <v>17328</v>
      </c>
      <c r="N1589" s="410" t="s">
        <v>17551</v>
      </c>
      <c r="O1589" s="383"/>
      <c r="P1589" s="383"/>
      <c r="Q1589" s="410" t="s">
        <v>17460</v>
      </c>
      <c r="R1589" s="410" t="s">
        <v>17552</v>
      </c>
      <c r="S1589" s="383"/>
      <c r="T1589" s="383"/>
      <c r="U1589" s="410" t="s">
        <v>17200</v>
      </c>
      <c r="V1589" s="383"/>
      <c r="W1589" s="383"/>
      <c r="X1589" s="383"/>
      <c r="Y1589" s="411">
        <v>37851</v>
      </c>
      <c r="Z1589" s="410">
        <v>0</v>
      </c>
      <c r="AA1589" s="410">
        <v>0</v>
      </c>
      <c r="AB1589" s="383"/>
      <c r="AC1589" s="383"/>
      <c r="AD1589" s="383"/>
      <c r="AE1589" s="383"/>
      <c r="AF1589" s="410" t="s">
        <v>17469</v>
      </c>
      <c r="AG1589" s="410" t="s">
        <v>17200</v>
      </c>
      <c r="AH1589" s="410">
        <v>6</v>
      </c>
      <c r="AI1589" s="410">
        <v>139</v>
      </c>
      <c r="AJ1589" s="410">
        <v>145</v>
      </c>
      <c r="AK1589" s="410">
        <v>9.83</v>
      </c>
      <c r="AL1589" s="412">
        <v>4.13793103448276E-2</v>
      </c>
      <c r="AM1589" s="127" t="s">
        <v>17433</v>
      </c>
      <c r="AN1589" s="383" t="s">
        <v>17434</v>
      </c>
      <c r="AO1589" s="383"/>
      <c r="AP1589" s="383"/>
      <c r="AQ1589" s="410" t="s">
        <v>17553</v>
      </c>
      <c r="AR1589" s="389"/>
    </row>
    <row r="1590" spans="1:44" ht="15.75" thickBot="1" x14ac:dyDescent="0.3">
      <c r="A1590" s="409" t="s">
        <v>17550</v>
      </c>
      <c r="B1590" s="410">
        <v>4160</v>
      </c>
      <c r="C1590" s="383"/>
      <c r="D1590" s="383"/>
      <c r="E1590" s="383"/>
      <c r="F1590" s="383"/>
      <c r="G1590" s="383"/>
      <c r="H1590" s="383"/>
      <c r="I1590" s="383"/>
      <c r="J1590" s="383"/>
      <c r="K1590" s="410" t="s">
        <v>17260</v>
      </c>
      <c r="L1590" s="410"/>
      <c r="M1590" s="410" t="s">
        <v>17328</v>
      </c>
      <c r="N1590" s="410" t="s">
        <v>17551</v>
      </c>
      <c r="O1590" s="383"/>
      <c r="P1590" s="383"/>
      <c r="Q1590" s="410" t="s">
        <v>17460</v>
      </c>
      <c r="R1590" s="410" t="s">
        <v>17552</v>
      </c>
      <c r="S1590" s="383"/>
      <c r="T1590" s="383"/>
      <c r="U1590" s="410" t="s">
        <v>17200</v>
      </c>
      <c r="V1590" s="383"/>
      <c r="W1590" s="383"/>
      <c r="X1590" s="383"/>
      <c r="Y1590" s="411">
        <v>37851</v>
      </c>
      <c r="Z1590" s="410">
        <v>0</v>
      </c>
      <c r="AA1590" s="410">
        <v>0</v>
      </c>
      <c r="AB1590" s="383"/>
      <c r="AC1590" s="383"/>
      <c r="AD1590" s="383"/>
      <c r="AE1590" s="383"/>
      <c r="AF1590" s="410" t="s">
        <v>17469</v>
      </c>
      <c r="AG1590" s="410" t="s">
        <v>17200</v>
      </c>
      <c r="AH1590" s="410">
        <v>4</v>
      </c>
      <c r="AI1590" s="410">
        <v>141</v>
      </c>
      <c r="AJ1590" s="410">
        <v>145</v>
      </c>
      <c r="AK1590" s="410">
        <v>9.83</v>
      </c>
      <c r="AL1590" s="412">
        <v>2.7586206896551699E-2</v>
      </c>
      <c r="AM1590" s="127" t="s">
        <v>17433</v>
      </c>
      <c r="AN1590" s="383" t="s">
        <v>17434</v>
      </c>
      <c r="AO1590" s="383"/>
      <c r="AP1590" s="383"/>
      <c r="AQ1590" s="410" t="s">
        <v>17553</v>
      </c>
      <c r="AR1590" s="389"/>
    </row>
    <row r="1591" spans="1:44" ht="15.75" thickBot="1" x14ac:dyDescent="0.3">
      <c r="A1591" s="409" t="s">
        <v>17550</v>
      </c>
      <c r="B1591" s="410">
        <v>4160</v>
      </c>
      <c r="C1591" s="383"/>
      <c r="D1591" s="383"/>
      <c r="E1591" s="383"/>
      <c r="F1591" s="383"/>
      <c r="G1591" s="383"/>
      <c r="H1591" s="383"/>
      <c r="I1591" s="383"/>
      <c r="J1591" s="383"/>
      <c r="K1591" s="410" t="s">
        <v>17260</v>
      </c>
      <c r="L1591" s="410"/>
      <c r="M1591" s="410" t="s">
        <v>17328</v>
      </c>
      <c r="N1591" s="410" t="s">
        <v>17551</v>
      </c>
      <c r="O1591" s="383"/>
      <c r="P1591" s="383"/>
      <c r="Q1591" s="410" t="s">
        <v>17460</v>
      </c>
      <c r="R1591" s="410" t="s">
        <v>17552</v>
      </c>
      <c r="S1591" s="383"/>
      <c r="T1591" s="383"/>
      <c r="U1591" s="410" t="s">
        <v>17200</v>
      </c>
      <c r="V1591" s="383"/>
      <c r="W1591" s="383"/>
      <c r="X1591" s="383"/>
      <c r="Y1591" s="411">
        <v>37851</v>
      </c>
      <c r="Z1591" s="410">
        <v>0</v>
      </c>
      <c r="AA1591" s="410">
        <v>0</v>
      </c>
      <c r="AB1591" s="383"/>
      <c r="AC1591" s="383"/>
      <c r="AD1591" s="383"/>
      <c r="AE1591" s="383"/>
      <c r="AF1591" s="410" t="s">
        <v>17469</v>
      </c>
      <c r="AG1591" s="410" t="s">
        <v>17200</v>
      </c>
      <c r="AH1591" s="410">
        <v>4</v>
      </c>
      <c r="AI1591" s="410">
        <v>143</v>
      </c>
      <c r="AJ1591" s="410">
        <v>147</v>
      </c>
      <c r="AK1591" s="410">
        <v>9.83</v>
      </c>
      <c r="AL1591" s="412">
        <v>2.7210884353741499E-2</v>
      </c>
      <c r="AM1591" s="127" t="s">
        <v>17433</v>
      </c>
      <c r="AN1591" s="383" t="s">
        <v>17434</v>
      </c>
      <c r="AO1591" s="383"/>
      <c r="AP1591" s="383"/>
      <c r="AQ1591" s="410" t="s">
        <v>17553</v>
      </c>
      <c r="AR1591" s="389"/>
    </row>
    <row r="1592" spans="1:44" ht="15.75" thickBot="1" x14ac:dyDescent="0.3">
      <c r="A1592" s="409" t="s">
        <v>17550</v>
      </c>
      <c r="B1592" s="410">
        <v>4160</v>
      </c>
      <c r="C1592" s="383"/>
      <c r="D1592" s="383"/>
      <c r="E1592" s="383"/>
      <c r="F1592" s="383"/>
      <c r="G1592" s="383"/>
      <c r="H1592" s="383"/>
      <c r="I1592" s="383"/>
      <c r="J1592" s="383"/>
      <c r="K1592" s="410" t="s">
        <v>17260</v>
      </c>
      <c r="L1592" s="410"/>
      <c r="M1592" s="410" t="s">
        <v>17328</v>
      </c>
      <c r="N1592" s="410" t="s">
        <v>17551</v>
      </c>
      <c r="O1592" s="383"/>
      <c r="P1592" s="383"/>
      <c r="Q1592" s="410" t="s">
        <v>17460</v>
      </c>
      <c r="R1592" s="410" t="s">
        <v>17552</v>
      </c>
      <c r="S1592" s="383"/>
      <c r="T1592" s="383"/>
      <c r="U1592" s="410" t="s">
        <v>17200</v>
      </c>
      <c r="V1592" s="383"/>
      <c r="W1592" s="383"/>
      <c r="X1592" s="383"/>
      <c r="Y1592" s="411">
        <v>37851</v>
      </c>
      <c r="Z1592" s="410">
        <v>0</v>
      </c>
      <c r="AA1592" s="410">
        <v>0</v>
      </c>
      <c r="AB1592" s="383"/>
      <c r="AC1592" s="383"/>
      <c r="AD1592" s="383"/>
      <c r="AE1592" s="383"/>
      <c r="AF1592" s="410" t="s">
        <v>17469</v>
      </c>
      <c r="AG1592" s="410" t="s">
        <v>17200</v>
      </c>
      <c r="AH1592" s="410">
        <v>5</v>
      </c>
      <c r="AI1592" s="410">
        <v>143</v>
      </c>
      <c r="AJ1592" s="410">
        <v>148</v>
      </c>
      <c r="AK1592" s="410">
        <v>9.83</v>
      </c>
      <c r="AL1592" s="412">
        <v>3.37837837837838E-2</v>
      </c>
      <c r="AM1592" s="127" t="s">
        <v>17433</v>
      </c>
      <c r="AN1592" s="383" t="s">
        <v>17434</v>
      </c>
      <c r="AO1592" s="383"/>
      <c r="AP1592" s="383"/>
      <c r="AQ1592" s="410" t="s">
        <v>17553</v>
      </c>
      <c r="AR1592" s="389"/>
    </row>
    <row r="1593" spans="1:44" ht="15.75" thickBot="1" x14ac:dyDescent="0.3">
      <c r="A1593" s="409" t="s">
        <v>17550</v>
      </c>
      <c r="B1593" s="410">
        <v>4160</v>
      </c>
      <c r="C1593" s="383"/>
      <c r="D1593" s="383"/>
      <c r="E1593" s="383"/>
      <c r="F1593" s="383"/>
      <c r="G1593" s="383"/>
      <c r="H1593" s="383"/>
      <c r="I1593" s="383"/>
      <c r="J1593" s="383"/>
      <c r="K1593" s="410" t="s">
        <v>17260</v>
      </c>
      <c r="L1593" s="410"/>
      <c r="M1593" s="410" t="s">
        <v>17328</v>
      </c>
      <c r="N1593" s="410" t="s">
        <v>17551</v>
      </c>
      <c r="O1593" s="383"/>
      <c r="P1593" s="383"/>
      <c r="Q1593" s="410" t="s">
        <v>17460</v>
      </c>
      <c r="R1593" s="410" t="s">
        <v>17552</v>
      </c>
      <c r="S1593" s="383"/>
      <c r="T1593" s="383"/>
      <c r="U1593" s="410" t="s">
        <v>17200</v>
      </c>
      <c r="V1593" s="383"/>
      <c r="W1593" s="383"/>
      <c r="X1593" s="383"/>
      <c r="Y1593" s="411">
        <v>37851</v>
      </c>
      <c r="Z1593" s="410">
        <v>0</v>
      </c>
      <c r="AA1593" s="410">
        <v>0</v>
      </c>
      <c r="AB1593" s="383"/>
      <c r="AC1593" s="383"/>
      <c r="AD1593" s="383"/>
      <c r="AE1593" s="383"/>
      <c r="AF1593" s="410" t="s">
        <v>17469</v>
      </c>
      <c r="AG1593" s="410" t="s">
        <v>17200</v>
      </c>
      <c r="AH1593" s="410">
        <v>4</v>
      </c>
      <c r="AI1593" s="410">
        <v>144</v>
      </c>
      <c r="AJ1593" s="410">
        <v>148</v>
      </c>
      <c r="AK1593" s="410">
        <v>9.83</v>
      </c>
      <c r="AL1593" s="412">
        <v>2.7027027027027001E-2</v>
      </c>
      <c r="AM1593" s="127" t="s">
        <v>17433</v>
      </c>
      <c r="AN1593" s="383" t="s">
        <v>17434</v>
      </c>
      <c r="AO1593" s="383"/>
      <c r="AP1593" s="383"/>
      <c r="AQ1593" s="410" t="s">
        <v>17553</v>
      </c>
      <c r="AR1593" s="389"/>
    </row>
    <row r="1594" spans="1:44" ht="15.75" thickBot="1" x14ac:dyDescent="0.3">
      <c r="A1594" s="409" t="s">
        <v>17550</v>
      </c>
      <c r="B1594" s="410">
        <v>4160</v>
      </c>
      <c r="C1594" s="383"/>
      <c r="D1594" s="383"/>
      <c r="E1594" s="383"/>
      <c r="F1594" s="383"/>
      <c r="G1594" s="383"/>
      <c r="H1594" s="383"/>
      <c r="I1594" s="383"/>
      <c r="J1594" s="383"/>
      <c r="K1594" s="410" t="s">
        <v>17260</v>
      </c>
      <c r="L1594" s="410"/>
      <c r="M1594" s="410" t="s">
        <v>17328</v>
      </c>
      <c r="N1594" s="410" t="s">
        <v>17551</v>
      </c>
      <c r="O1594" s="383"/>
      <c r="P1594" s="383"/>
      <c r="Q1594" s="410" t="s">
        <v>17460</v>
      </c>
      <c r="R1594" s="410" t="s">
        <v>17552</v>
      </c>
      <c r="S1594" s="383"/>
      <c r="T1594" s="383"/>
      <c r="U1594" s="410" t="s">
        <v>17200</v>
      </c>
      <c r="V1594" s="383"/>
      <c r="W1594" s="383"/>
      <c r="X1594" s="383"/>
      <c r="Y1594" s="411">
        <v>37851</v>
      </c>
      <c r="Z1594" s="410">
        <v>0</v>
      </c>
      <c r="AA1594" s="410">
        <v>0</v>
      </c>
      <c r="AB1594" s="383"/>
      <c r="AC1594" s="383"/>
      <c r="AD1594" s="383"/>
      <c r="AE1594" s="383"/>
      <c r="AF1594" s="410" t="s">
        <v>17469</v>
      </c>
      <c r="AG1594" s="410" t="s">
        <v>17200</v>
      </c>
      <c r="AH1594" s="410">
        <v>6</v>
      </c>
      <c r="AI1594" s="410">
        <v>144</v>
      </c>
      <c r="AJ1594" s="410">
        <v>150</v>
      </c>
      <c r="AK1594" s="410">
        <v>9.83</v>
      </c>
      <c r="AL1594" s="412">
        <v>0.04</v>
      </c>
      <c r="AM1594" s="127" t="s">
        <v>17433</v>
      </c>
      <c r="AN1594" s="383" t="s">
        <v>17434</v>
      </c>
      <c r="AO1594" s="383"/>
      <c r="AP1594" s="383"/>
      <c r="AQ1594" s="410" t="s">
        <v>17553</v>
      </c>
      <c r="AR1594" s="389"/>
    </row>
    <row r="1595" spans="1:44" ht="15.75" thickBot="1" x14ac:dyDescent="0.3">
      <c r="A1595" s="409" t="s">
        <v>17550</v>
      </c>
      <c r="B1595" s="410">
        <v>4160</v>
      </c>
      <c r="C1595" s="383"/>
      <c r="D1595" s="383"/>
      <c r="E1595" s="383"/>
      <c r="F1595" s="383"/>
      <c r="G1595" s="383"/>
      <c r="H1595" s="383"/>
      <c r="I1595" s="383"/>
      <c r="J1595" s="383"/>
      <c r="K1595" s="410" t="s">
        <v>17260</v>
      </c>
      <c r="L1595" s="410"/>
      <c r="M1595" s="410" t="s">
        <v>17328</v>
      </c>
      <c r="N1595" s="410" t="s">
        <v>17551</v>
      </c>
      <c r="O1595" s="383"/>
      <c r="P1595" s="383"/>
      <c r="Q1595" s="410" t="s">
        <v>17460</v>
      </c>
      <c r="R1595" s="410" t="s">
        <v>17552</v>
      </c>
      <c r="S1595" s="383"/>
      <c r="T1595" s="383"/>
      <c r="U1595" s="410" t="s">
        <v>17200</v>
      </c>
      <c r="V1595" s="383"/>
      <c r="W1595" s="383"/>
      <c r="X1595" s="383"/>
      <c r="Y1595" s="411">
        <v>37851</v>
      </c>
      <c r="Z1595" s="410">
        <v>0</v>
      </c>
      <c r="AA1595" s="410">
        <v>0</v>
      </c>
      <c r="AB1595" s="383"/>
      <c r="AC1595" s="383"/>
      <c r="AD1595" s="383"/>
      <c r="AE1595" s="383"/>
      <c r="AF1595" s="410" t="s">
        <v>17469</v>
      </c>
      <c r="AG1595" s="410" t="s">
        <v>17200</v>
      </c>
      <c r="AH1595" s="410">
        <v>5</v>
      </c>
      <c r="AI1595" s="410">
        <v>145</v>
      </c>
      <c r="AJ1595" s="410">
        <v>150</v>
      </c>
      <c r="AK1595" s="410">
        <v>9.83</v>
      </c>
      <c r="AL1595" s="412">
        <v>3.3333333333333298E-2</v>
      </c>
      <c r="AM1595" s="127" t="s">
        <v>17433</v>
      </c>
      <c r="AN1595" s="383" t="s">
        <v>17434</v>
      </c>
      <c r="AO1595" s="383"/>
      <c r="AP1595" s="383"/>
      <c r="AQ1595" s="410" t="s">
        <v>17553</v>
      </c>
      <c r="AR1595" s="389"/>
    </row>
    <row r="1596" spans="1:44" ht="15.75" thickBot="1" x14ac:dyDescent="0.3">
      <c r="A1596" s="409" t="s">
        <v>17550</v>
      </c>
      <c r="B1596" s="410">
        <v>4160</v>
      </c>
      <c r="C1596" s="383"/>
      <c r="D1596" s="383"/>
      <c r="E1596" s="383"/>
      <c r="F1596" s="383"/>
      <c r="G1596" s="383"/>
      <c r="H1596" s="383"/>
      <c r="I1596" s="383"/>
      <c r="J1596" s="383"/>
      <c r="K1596" s="410" t="s">
        <v>17260</v>
      </c>
      <c r="L1596" s="410"/>
      <c r="M1596" s="410" t="s">
        <v>17328</v>
      </c>
      <c r="N1596" s="410" t="s">
        <v>17551</v>
      </c>
      <c r="O1596" s="383"/>
      <c r="P1596" s="383"/>
      <c r="Q1596" s="410" t="s">
        <v>17460</v>
      </c>
      <c r="R1596" s="410" t="s">
        <v>17552</v>
      </c>
      <c r="S1596" s="383"/>
      <c r="T1596" s="383"/>
      <c r="U1596" s="410" t="s">
        <v>17200</v>
      </c>
      <c r="V1596" s="383"/>
      <c r="W1596" s="383"/>
      <c r="X1596" s="383"/>
      <c r="Y1596" s="411">
        <v>37851</v>
      </c>
      <c r="Z1596" s="410">
        <v>0</v>
      </c>
      <c r="AA1596" s="410">
        <v>0</v>
      </c>
      <c r="AB1596" s="383"/>
      <c r="AC1596" s="383"/>
      <c r="AD1596" s="383"/>
      <c r="AE1596" s="383"/>
      <c r="AF1596" s="410" t="s">
        <v>17469</v>
      </c>
      <c r="AG1596" s="410" t="s">
        <v>17200</v>
      </c>
      <c r="AH1596" s="410">
        <v>6</v>
      </c>
      <c r="AI1596" s="410">
        <v>145</v>
      </c>
      <c r="AJ1596" s="410">
        <v>151</v>
      </c>
      <c r="AK1596" s="410">
        <v>9.83</v>
      </c>
      <c r="AL1596" s="412">
        <v>3.9735099337748297E-2</v>
      </c>
      <c r="AM1596" s="127" t="s">
        <v>17433</v>
      </c>
      <c r="AN1596" s="383" t="s">
        <v>17434</v>
      </c>
      <c r="AO1596" s="383"/>
      <c r="AP1596" s="383"/>
      <c r="AQ1596" s="410" t="s">
        <v>17553</v>
      </c>
      <c r="AR1596" s="389"/>
    </row>
    <row r="1597" spans="1:44" ht="15.75" thickBot="1" x14ac:dyDescent="0.3">
      <c r="A1597" s="409" t="s">
        <v>17550</v>
      </c>
      <c r="B1597" s="410">
        <v>4160</v>
      </c>
      <c r="C1597" s="383"/>
      <c r="D1597" s="383"/>
      <c r="E1597" s="383"/>
      <c r="F1597" s="383"/>
      <c r="G1597" s="383"/>
      <c r="H1597" s="383"/>
      <c r="I1597" s="383"/>
      <c r="J1597" s="383"/>
      <c r="K1597" s="410" t="s">
        <v>17260</v>
      </c>
      <c r="L1597" s="410"/>
      <c r="M1597" s="410" t="s">
        <v>17328</v>
      </c>
      <c r="N1597" s="410" t="s">
        <v>17551</v>
      </c>
      <c r="O1597" s="383"/>
      <c r="P1597" s="383"/>
      <c r="Q1597" s="410" t="s">
        <v>17460</v>
      </c>
      <c r="R1597" s="410" t="s">
        <v>17552</v>
      </c>
      <c r="S1597" s="383"/>
      <c r="T1597" s="383"/>
      <c r="U1597" s="410" t="s">
        <v>17200</v>
      </c>
      <c r="V1597" s="383"/>
      <c r="W1597" s="383"/>
      <c r="X1597" s="383"/>
      <c r="Y1597" s="411">
        <v>37851</v>
      </c>
      <c r="Z1597" s="410">
        <v>0</v>
      </c>
      <c r="AA1597" s="410">
        <v>0</v>
      </c>
      <c r="AB1597" s="383"/>
      <c r="AC1597" s="383"/>
      <c r="AD1597" s="383"/>
      <c r="AE1597" s="383"/>
      <c r="AF1597" s="410" t="s">
        <v>17469</v>
      </c>
      <c r="AG1597" s="410" t="s">
        <v>17200</v>
      </c>
      <c r="AH1597" s="410">
        <v>5</v>
      </c>
      <c r="AI1597" s="410">
        <v>146</v>
      </c>
      <c r="AJ1597" s="410">
        <v>151</v>
      </c>
      <c r="AK1597" s="410">
        <v>9.83</v>
      </c>
      <c r="AL1597" s="412">
        <v>3.3112582781456998E-2</v>
      </c>
      <c r="AM1597" s="127" t="s">
        <v>17433</v>
      </c>
      <c r="AN1597" s="383" t="s">
        <v>17434</v>
      </c>
      <c r="AO1597" s="383"/>
      <c r="AP1597" s="383"/>
      <c r="AQ1597" s="410" t="s">
        <v>17553</v>
      </c>
      <c r="AR1597" s="389"/>
    </row>
    <row r="1598" spans="1:44" ht="15.75" thickBot="1" x14ac:dyDescent="0.3">
      <c r="A1598" s="409" t="s">
        <v>17550</v>
      </c>
      <c r="B1598" s="410">
        <v>4160</v>
      </c>
      <c r="C1598" s="383"/>
      <c r="D1598" s="383"/>
      <c r="E1598" s="383"/>
      <c r="F1598" s="383"/>
      <c r="G1598" s="383"/>
      <c r="H1598" s="383"/>
      <c r="I1598" s="383"/>
      <c r="J1598" s="383"/>
      <c r="K1598" s="410" t="s">
        <v>17260</v>
      </c>
      <c r="L1598" s="410"/>
      <c r="M1598" s="410" t="s">
        <v>17328</v>
      </c>
      <c r="N1598" s="410" t="s">
        <v>17551</v>
      </c>
      <c r="O1598" s="383"/>
      <c r="P1598" s="383"/>
      <c r="Q1598" s="410" t="s">
        <v>17460</v>
      </c>
      <c r="R1598" s="410" t="s">
        <v>17552</v>
      </c>
      <c r="S1598" s="383"/>
      <c r="T1598" s="383"/>
      <c r="U1598" s="410" t="s">
        <v>17200</v>
      </c>
      <c r="V1598" s="383"/>
      <c r="W1598" s="383"/>
      <c r="X1598" s="383"/>
      <c r="Y1598" s="411">
        <v>37851</v>
      </c>
      <c r="Z1598" s="410">
        <v>0</v>
      </c>
      <c r="AA1598" s="410">
        <v>0</v>
      </c>
      <c r="AB1598" s="383"/>
      <c r="AC1598" s="383"/>
      <c r="AD1598" s="383"/>
      <c r="AE1598" s="383"/>
      <c r="AF1598" s="410" t="s">
        <v>17469</v>
      </c>
      <c r="AG1598" s="410" t="s">
        <v>17200</v>
      </c>
      <c r="AH1598" s="410">
        <v>6</v>
      </c>
      <c r="AI1598" s="410">
        <v>147</v>
      </c>
      <c r="AJ1598" s="410">
        <v>153</v>
      </c>
      <c r="AK1598" s="410">
        <v>9.83</v>
      </c>
      <c r="AL1598" s="412">
        <v>3.9215686274509803E-2</v>
      </c>
      <c r="AM1598" s="127" t="s">
        <v>17433</v>
      </c>
      <c r="AN1598" s="383" t="s">
        <v>17434</v>
      </c>
      <c r="AO1598" s="383"/>
      <c r="AP1598" s="383"/>
      <c r="AQ1598" s="410" t="s">
        <v>17553</v>
      </c>
      <c r="AR1598" s="389"/>
    </row>
    <row r="1599" spans="1:44" ht="15.75" thickBot="1" x14ac:dyDescent="0.3">
      <c r="A1599" s="409" t="s">
        <v>17550</v>
      </c>
      <c r="B1599" s="410">
        <v>4160</v>
      </c>
      <c r="C1599" s="383"/>
      <c r="D1599" s="383"/>
      <c r="E1599" s="383"/>
      <c r="F1599" s="383"/>
      <c r="G1599" s="383"/>
      <c r="H1599" s="383"/>
      <c r="I1599" s="383"/>
      <c r="J1599" s="383"/>
      <c r="K1599" s="410" t="s">
        <v>17260</v>
      </c>
      <c r="L1599" s="410"/>
      <c r="M1599" s="410" t="s">
        <v>17328</v>
      </c>
      <c r="N1599" s="410" t="s">
        <v>17551</v>
      </c>
      <c r="O1599" s="383"/>
      <c r="P1599" s="383"/>
      <c r="Q1599" s="410" t="s">
        <v>17460</v>
      </c>
      <c r="R1599" s="410" t="s">
        <v>17552</v>
      </c>
      <c r="S1599" s="383"/>
      <c r="T1599" s="383"/>
      <c r="U1599" s="410" t="s">
        <v>17200</v>
      </c>
      <c r="V1599" s="383"/>
      <c r="W1599" s="383"/>
      <c r="X1599" s="383"/>
      <c r="Y1599" s="411">
        <v>37851</v>
      </c>
      <c r="Z1599" s="410">
        <v>0</v>
      </c>
      <c r="AA1599" s="410">
        <v>0</v>
      </c>
      <c r="AB1599" s="383"/>
      <c r="AC1599" s="383"/>
      <c r="AD1599" s="383"/>
      <c r="AE1599" s="383"/>
      <c r="AF1599" s="410" t="s">
        <v>17469</v>
      </c>
      <c r="AG1599" s="410" t="s">
        <v>17200</v>
      </c>
      <c r="AH1599" s="410">
        <v>5</v>
      </c>
      <c r="AI1599" s="410">
        <v>149</v>
      </c>
      <c r="AJ1599" s="410">
        <v>154</v>
      </c>
      <c r="AK1599" s="410">
        <v>9.83</v>
      </c>
      <c r="AL1599" s="412">
        <v>3.2467532467532499E-2</v>
      </c>
      <c r="AM1599" s="127" t="s">
        <v>17433</v>
      </c>
      <c r="AN1599" s="383" t="s">
        <v>17434</v>
      </c>
      <c r="AO1599" s="383"/>
      <c r="AP1599" s="383"/>
      <c r="AQ1599" s="410" t="s">
        <v>17553</v>
      </c>
      <c r="AR1599" s="389"/>
    </row>
    <row r="1600" spans="1:44" ht="15.75" thickBot="1" x14ac:dyDescent="0.3">
      <c r="A1600" s="409" t="s">
        <v>17550</v>
      </c>
      <c r="B1600" s="410">
        <v>4160</v>
      </c>
      <c r="C1600" s="383"/>
      <c r="D1600" s="383"/>
      <c r="E1600" s="383"/>
      <c r="F1600" s="383"/>
      <c r="G1600" s="383"/>
      <c r="H1600" s="383"/>
      <c r="I1600" s="383"/>
      <c r="J1600" s="383"/>
      <c r="K1600" s="410" t="s">
        <v>17260</v>
      </c>
      <c r="L1600" s="410"/>
      <c r="M1600" s="410" t="s">
        <v>17328</v>
      </c>
      <c r="N1600" s="410" t="s">
        <v>17551</v>
      </c>
      <c r="O1600" s="383"/>
      <c r="P1600" s="383"/>
      <c r="Q1600" s="410" t="s">
        <v>17460</v>
      </c>
      <c r="R1600" s="410" t="s">
        <v>17552</v>
      </c>
      <c r="S1600" s="383"/>
      <c r="T1600" s="383"/>
      <c r="U1600" s="410" t="s">
        <v>17200</v>
      </c>
      <c r="V1600" s="383"/>
      <c r="W1600" s="383"/>
      <c r="X1600" s="383"/>
      <c r="Y1600" s="411">
        <v>37851</v>
      </c>
      <c r="Z1600" s="410">
        <v>0</v>
      </c>
      <c r="AA1600" s="410">
        <v>0</v>
      </c>
      <c r="AB1600" s="383"/>
      <c r="AC1600" s="383"/>
      <c r="AD1600" s="383"/>
      <c r="AE1600" s="383"/>
      <c r="AF1600" s="410" t="s">
        <v>17469</v>
      </c>
      <c r="AG1600" s="410" t="s">
        <v>17200</v>
      </c>
      <c r="AH1600" s="410">
        <v>6</v>
      </c>
      <c r="AI1600" s="410">
        <v>149</v>
      </c>
      <c r="AJ1600" s="410">
        <v>155</v>
      </c>
      <c r="AK1600" s="410">
        <v>9.83</v>
      </c>
      <c r="AL1600" s="412">
        <v>3.8709677419354799E-2</v>
      </c>
      <c r="AM1600" s="127" t="s">
        <v>17433</v>
      </c>
      <c r="AN1600" s="383" t="s">
        <v>17434</v>
      </c>
      <c r="AO1600" s="383"/>
      <c r="AP1600" s="383"/>
      <c r="AQ1600" s="410" t="s">
        <v>17553</v>
      </c>
      <c r="AR1600" s="389"/>
    </row>
    <row r="1601" spans="1:44" ht="15.75" thickBot="1" x14ac:dyDescent="0.3">
      <c r="A1601" s="409" t="s">
        <v>17550</v>
      </c>
      <c r="B1601" s="410">
        <v>4160</v>
      </c>
      <c r="C1601" s="383"/>
      <c r="D1601" s="383"/>
      <c r="E1601" s="383"/>
      <c r="F1601" s="383"/>
      <c r="G1601" s="383"/>
      <c r="H1601" s="383"/>
      <c r="I1601" s="383"/>
      <c r="J1601" s="383"/>
      <c r="K1601" s="410" t="s">
        <v>17260</v>
      </c>
      <c r="L1601" s="410"/>
      <c r="M1601" s="410" t="s">
        <v>17328</v>
      </c>
      <c r="N1601" s="410" t="s">
        <v>17551</v>
      </c>
      <c r="O1601" s="383"/>
      <c r="P1601" s="383"/>
      <c r="Q1601" s="410" t="s">
        <v>17460</v>
      </c>
      <c r="R1601" s="410" t="s">
        <v>17552</v>
      </c>
      <c r="S1601" s="383"/>
      <c r="T1601" s="383"/>
      <c r="U1601" s="410" t="s">
        <v>17200</v>
      </c>
      <c r="V1601" s="383"/>
      <c r="W1601" s="383"/>
      <c r="X1601" s="383"/>
      <c r="Y1601" s="411">
        <v>37851</v>
      </c>
      <c r="Z1601" s="410">
        <v>0</v>
      </c>
      <c r="AA1601" s="410">
        <v>0</v>
      </c>
      <c r="AB1601" s="383"/>
      <c r="AC1601" s="383"/>
      <c r="AD1601" s="383"/>
      <c r="AE1601" s="383"/>
      <c r="AF1601" s="410" t="s">
        <v>17469</v>
      </c>
      <c r="AG1601" s="410" t="s">
        <v>17200</v>
      </c>
      <c r="AH1601" s="410">
        <v>6</v>
      </c>
      <c r="AI1601" s="410">
        <v>154</v>
      </c>
      <c r="AJ1601" s="410">
        <v>160</v>
      </c>
      <c r="AK1601" s="410">
        <v>9.83</v>
      </c>
      <c r="AL1601" s="412">
        <v>3.7499999999999999E-2</v>
      </c>
      <c r="AM1601" s="127" t="s">
        <v>17433</v>
      </c>
      <c r="AN1601" s="383" t="s">
        <v>17434</v>
      </c>
      <c r="AO1601" s="383"/>
      <c r="AP1601" s="383"/>
      <c r="AQ1601" s="410" t="s">
        <v>17553</v>
      </c>
      <c r="AR1601" s="389"/>
    </row>
    <row r="1602" spans="1:44" ht="15.75" thickBot="1" x14ac:dyDescent="0.3">
      <c r="A1602" s="409" t="s">
        <v>17550</v>
      </c>
      <c r="B1602" s="410">
        <v>4160</v>
      </c>
      <c r="C1602" s="383"/>
      <c r="D1602" s="383"/>
      <c r="E1602" s="383"/>
      <c r="F1602" s="383"/>
      <c r="G1602" s="383"/>
      <c r="H1602" s="383"/>
      <c r="I1602" s="383"/>
      <c r="J1602" s="383"/>
      <c r="K1602" s="410" t="s">
        <v>17260</v>
      </c>
      <c r="L1602" s="410"/>
      <c r="M1602" s="410" t="s">
        <v>17328</v>
      </c>
      <c r="N1602" s="410" t="s">
        <v>17551</v>
      </c>
      <c r="O1602" s="383"/>
      <c r="P1602" s="383"/>
      <c r="Q1602" s="410" t="s">
        <v>17460</v>
      </c>
      <c r="R1602" s="410" t="s">
        <v>17552</v>
      </c>
      <c r="S1602" s="383"/>
      <c r="T1602" s="383"/>
      <c r="U1602" s="410" t="s">
        <v>17200</v>
      </c>
      <c r="V1602" s="383"/>
      <c r="W1602" s="383"/>
      <c r="X1602" s="383"/>
      <c r="Y1602" s="411">
        <v>37851</v>
      </c>
      <c r="Z1602" s="410">
        <v>0</v>
      </c>
      <c r="AA1602" s="410">
        <v>0</v>
      </c>
      <c r="AB1602" s="383"/>
      <c r="AC1602" s="383"/>
      <c r="AD1602" s="383"/>
      <c r="AE1602" s="383"/>
      <c r="AF1602" s="410" t="s">
        <v>17469</v>
      </c>
      <c r="AG1602" s="410" t="s">
        <v>17200</v>
      </c>
      <c r="AH1602" s="410">
        <v>5</v>
      </c>
      <c r="AI1602" s="410">
        <v>135</v>
      </c>
      <c r="AJ1602" s="410">
        <v>140</v>
      </c>
      <c r="AK1602" s="410">
        <v>9.84</v>
      </c>
      <c r="AL1602" s="412">
        <v>3.5714285714285698E-2</v>
      </c>
      <c r="AM1602" s="127" t="s">
        <v>17433</v>
      </c>
      <c r="AN1602" s="383" t="s">
        <v>17434</v>
      </c>
      <c r="AO1602" s="383"/>
      <c r="AP1602" s="383"/>
      <c r="AQ1602" s="410" t="s">
        <v>17553</v>
      </c>
      <c r="AR1602" s="389"/>
    </row>
    <row r="1603" spans="1:44" ht="15.75" thickBot="1" x14ac:dyDescent="0.3">
      <c r="A1603" s="409" t="s">
        <v>17550</v>
      </c>
      <c r="B1603" s="410">
        <v>4160</v>
      </c>
      <c r="C1603" s="383"/>
      <c r="D1603" s="383"/>
      <c r="E1603" s="383"/>
      <c r="F1603" s="383"/>
      <c r="G1603" s="383"/>
      <c r="H1603" s="383"/>
      <c r="I1603" s="383"/>
      <c r="J1603" s="383"/>
      <c r="K1603" s="410" t="s">
        <v>17260</v>
      </c>
      <c r="L1603" s="410"/>
      <c r="M1603" s="410" t="s">
        <v>17328</v>
      </c>
      <c r="N1603" s="410" t="s">
        <v>17551</v>
      </c>
      <c r="O1603" s="383"/>
      <c r="P1603" s="383"/>
      <c r="Q1603" s="410" t="s">
        <v>17460</v>
      </c>
      <c r="R1603" s="410" t="s">
        <v>17552</v>
      </c>
      <c r="S1603" s="383"/>
      <c r="T1603" s="383"/>
      <c r="U1603" s="410" t="s">
        <v>17200</v>
      </c>
      <c r="V1603" s="383"/>
      <c r="W1603" s="383"/>
      <c r="X1603" s="383"/>
      <c r="Y1603" s="411">
        <v>37851</v>
      </c>
      <c r="Z1603" s="410">
        <v>0</v>
      </c>
      <c r="AA1603" s="410">
        <v>0</v>
      </c>
      <c r="AB1603" s="383"/>
      <c r="AC1603" s="383"/>
      <c r="AD1603" s="383"/>
      <c r="AE1603" s="383"/>
      <c r="AF1603" s="410" t="s">
        <v>17469</v>
      </c>
      <c r="AG1603" s="410" t="s">
        <v>17200</v>
      </c>
      <c r="AH1603" s="410">
        <v>6</v>
      </c>
      <c r="AI1603" s="410">
        <v>140</v>
      </c>
      <c r="AJ1603" s="410">
        <v>146</v>
      </c>
      <c r="AK1603" s="410">
        <v>9.84</v>
      </c>
      <c r="AL1603" s="412">
        <v>4.1095890410958902E-2</v>
      </c>
      <c r="AM1603" s="127" t="s">
        <v>17433</v>
      </c>
      <c r="AN1603" s="383" t="s">
        <v>17434</v>
      </c>
      <c r="AO1603" s="383"/>
      <c r="AP1603" s="383"/>
      <c r="AQ1603" s="410" t="s">
        <v>17553</v>
      </c>
      <c r="AR1603" s="389"/>
    </row>
    <row r="1604" spans="1:44" ht="15.75" thickBot="1" x14ac:dyDescent="0.3">
      <c r="A1604" s="409" t="s">
        <v>17550</v>
      </c>
      <c r="B1604" s="410">
        <v>4160</v>
      </c>
      <c r="C1604" s="383"/>
      <c r="D1604" s="383"/>
      <c r="E1604" s="383"/>
      <c r="F1604" s="383"/>
      <c r="G1604" s="383"/>
      <c r="H1604" s="383"/>
      <c r="I1604" s="383"/>
      <c r="J1604" s="383"/>
      <c r="K1604" s="410" t="s">
        <v>17260</v>
      </c>
      <c r="L1604" s="410"/>
      <c r="M1604" s="410" t="s">
        <v>17328</v>
      </c>
      <c r="N1604" s="410" t="s">
        <v>17551</v>
      </c>
      <c r="O1604" s="383"/>
      <c r="P1604" s="383"/>
      <c r="Q1604" s="410" t="s">
        <v>17460</v>
      </c>
      <c r="R1604" s="410" t="s">
        <v>17552</v>
      </c>
      <c r="S1604" s="383"/>
      <c r="T1604" s="383"/>
      <c r="U1604" s="410" t="s">
        <v>17200</v>
      </c>
      <c r="V1604" s="383"/>
      <c r="W1604" s="383"/>
      <c r="X1604" s="383"/>
      <c r="Y1604" s="411">
        <v>37851</v>
      </c>
      <c r="Z1604" s="410">
        <v>0</v>
      </c>
      <c r="AA1604" s="410">
        <v>0</v>
      </c>
      <c r="AB1604" s="383"/>
      <c r="AC1604" s="383"/>
      <c r="AD1604" s="383"/>
      <c r="AE1604" s="383"/>
      <c r="AF1604" s="410" t="s">
        <v>17469</v>
      </c>
      <c r="AG1604" s="410" t="s">
        <v>17200</v>
      </c>
      <c r="AH1604" s="410">
        <v>6</v>
      </c>
      <c r="AI1604" s="410">
        <v>143</v>
      </c>
      <c r="AJ1604" s="410">
        <v>149</v>
      </c>
      <c r="AK1604" s="410">
        <v>9.84</v>
      </c>
      <c r="AL1604" s="412">
        <v>4.0268456375838903E-2</v>
      </c>
      <c r="AM1604" s="127" t="s">
        <v>17433</v>
      </c>
      <c r="AN1604" s="383" t="s">
        <v>17434</v>
      </c>
      <c r="AO1604" s="383"/>
      <c r="AP1604" s="383"/>
      <c r="AQ1604" s="410" t="s">
        <v>17553</v>
      </c>
      <c r="AR1604" s="389"/>
    </row>
    <row r="1605" spans="1:44" ht="15.75" thickBot="1" x14ac:dyDescent="0.3">
      <c r="A1605" s="409" t="s">
        <v>17550</v>
      </c>
      <c r="B1605" s="410">
        <v>4160</v>
      </c>
      <c r="C1605" s="383"/>
      <c r="D1605" s="383"/>
      <c r="E1605" s="383"/>
      <c r="F1605" s="383"/>
      <c r="G1605" s="383"/>
      <c r="H1605" s="383"/>
      <c r="I1605" s="383"/>
      <c r="J1605" s="383"/>
      <c r="K1605" s="410" t="s">
        <v>17260</v>
      </c>
      <c r="L1605" s="410"/>
      <c r="M1605" s="410" t="s">
        <v>17328</v>
      </c>
      <c r="N1605" s="410" t="s">
        <v>17551</v>
      </c>
      <c r="O1605" s="383"/>
      <c r="P1605" s="383"/>
      <c r="Q1605" s="410" t="s">
        <v>17460</v>
      </c>
      <c r="R1605" s="410" t="s">
        <v>17552</v>
      </c>
      <c r="S1605" s="383"/>
      <c r="T1605" s="383"/>
      <c r="U1605" s="410" t="s">
        <v>17200</v>
      </c>
      <c r="V1605" s="383"/>
      <c r="W1605" s="383"/>
      <c r="X1605" s="383"/>
      <c r="Y1605" s="411">
        <v>37851</v>
      </c>
      <c r="Z1605" s="410">
        <v>0</v>
      </c>
      <c r="AA1605" s="410">
        <v>0</v>
      </c>
      <c r="AB1605" s="383"/>
      <c r="AC1605" s="383"/>
      <c r="AD1605" s="383"/>
      <c r="AE1605" s="383"/>
      <c r="AF1605" s="410" t="s">
        <v>17469</v>
      </c>
      <c r="AG1605" s="410" t="s">
        <v>17200</v>
      </c>
      <c r="AH1605" s="410">
        <v>5</v>
      </c>
      <c r="AI1605" s="410">
        <v>147</v>
      </c>
      <c r="AJ1605" s="410">
        <v>152</v>
      </c>
      <c r="AK1605" s="410">
        <v>9.84</v>
      </c>
      <c r="AL1605" s="412">
        <v>3.2894736842105303E-2</v>
      </c>
      <c r="AM1605" s="127" t="s">
        <v>17433</v>
      </c>
      <c r="AN1605" s="383" t="s">
        <v>17434</v>
      </c>
      <c r="AO1605" s="383"/>
      <c r="AP1605" s="383"/>
      <c r="AQ1605" s="410" t="s">
        <v>17553</v>
      </c>
      <c r="AR1605" s="389"/>
    </row>
    <row r="1606" spans="1:44" ht="15.75" thickBot="1" x14ac:dyDescent="0.3">
      <c r="A1606" s="409" t="s">
        <v>17550</v>
      </c>
      <c r="B1606" s="410">
        <v>4160</v>
      </c>
      <c r="C1606" s="383"/>
      <c r="D1606" s="383"/>
      <c r="E1606" s="383"/>
      <c r="F1606" s="383"/>
      <c r="G1606" s="383"/>
      <c r="H1606" s="383"/>
      <c r="I1606" s="383"/>
      <c r="J1606" s="383"/>
      <c r="K1606" s="410" t="s">
        <v>17260</v>
      </c>
      <c r="L1606" s="410"/>
      <c r="M1606" s="410" t="s">
        <v>17328</v>
      </c>
      <c r="N1606" s="410" t="s">
        <v>17551</v>
      </c>
      <c r="O1606" s="383"/>
      <c r="P1606" s="383"/>
      <c r="Q1606" s="410" t="s">
        <v>17460</v>
      </c>
      <c r="R1606" s="410" t="s">
        <v>17552</v>
      </c>
      <c r="S1606" s="383"/>
      <c r="T1606" s="383"/>
      <c r="U1606" s="410" t="s">
        <v>17200</v>
      </c>
      <c r="V1606" s="383"/>
      <c r="W1606" s="383"/>
      <c r="X1606" s="383"/>
      <c r="Y1606" s="411">
        <v>37851</v>
      </c>
      <c r="Z1606" s="410">
        <v>0</v>
      </c>
      <c r="AA1606" s="410">
        <v>0</v>
      </c>
      <c r="AB1606" s="383"/>
      <c r="AC1606" s="383"/>
      <c r="AD1606" s="383"/>
      <c r="AE1606" s="383"/>
      <c r="AF1606" s="410" t="s">
        <v>17469</v>
      </c>
      <c r="AG1606" s="410" t="s">
        <v>17200</v>
      </c>
      <c r="AH1606" s="410">
        <v>5</v>
      </c>
      <c r="AI1606" s="410">
        <v>148</v>
      </c>
      <c r="AJ1606" s="410">
        <v>153</v>
      </c>
      <c r="AK1606" s="410">
        <v>9.84</v>
      </c>
      <c r="AL1606" s="412">
        <v>3.2679738562091498E-2</v>
      </c>
      <c r="AM1606" s="127" t="s">
        <v>17433</v>
      </c>
      <c r="AN1606" s="383" t="s">
        <v>17434</v>
      </c>
      <c r="AO1606" s="383"/>
      <c r="AP1606" s="383"/>
      <c r="AQ1606" s="410" t="s">
        <v>17553</v>
      </c>
      <c r="AR1606" s="389"/>
    </row>
    <row r="1607" spans="1:44" ht="15.75" thickBot="1" x14ac:dyDescent="0.3">
      <c r="A1607" s="409" t="s">
        <v>17550</v>
      </c>
      <c r="B1607" s="410">
        <v>4160</v>
      </c>
      <c r="C1607" s="383"/>
      <c r="D1607" s="383"/>
      <c r="E1607" s="383"/>
      <c r="F1607" s="383"/>
      <c r="G1607" s="383"/>
      <c r="H1607" s="383"/>
      <c r="I1607" s="383"/>
      <c r="J1607" s="383"/>
      <c r="K1607" s="410" t="s">
        <v>17260</v>
      </c>
      <c r="L1607" s="410"/>
      <c r="M1607" s="410" t="s">
        <v>17328</v>
      </c>
      <c r="N1607" s="410" t="s">
        <v>17551</v>
      </c>
      <c r="O1607" s="383"/>
      <c r="P1607" s="383"/>
      <c r="Q1607" s="410" t="s">
        <v>17460</v>
      </c>
      <c r="R1607" s="410" t="s">
        <v>17552</v>
      </c>
      <c r="S1607" s="383"/>
      <c r="T1607" s="383"/>
      <c r="U1607" s="410" t="s">
        <v>17200</v>
      </c>
      <c r="V1607" s="383"/>
      <c r="W1607" s="383"/>
      <c r="X1607" s="383"/>
      <c r="Y1607" s="411">
        <v>37851</v>
      </c>
      <c r="Z1607" s="410">
        <v>0</v>
      </c>
      <c r="AA1607" s="410">
        <v>0</v>
      </c>
      <c r="AB1607" s="383"/>
      <c r="AC1607" s="383"/>
      <c r="AD1607" s="383"/>
      <c r="AE1607" s="383"/>
      <c r="AF1607" s="410" t="s">
        <v>17469</v>
      </c>
      <c r="AG1607" s="410" t="s">
        <v>17200</v>
      </c>
      <c r="AH1607" s="410">
        <v>6</v>
      </c>
      <c r="AI1607" s="410">
        <v>161</v>
      </c>
      <c r="AJ1607" s="410">
        <v>167</v>
      </c>
      <c r="AK1607" s="410">
        <v>9.84</v>
      </c>
      <c r="AL1607" s="412">
        <v>3.59281437125748E-2</v>
      </c>
      <c r="AM1607" s="127" t="s">
        <v>17433</v>
      </c>
      <c r="AN1607" s="383" t="s">
        <v>17434</v>
      </c>
      <c r="AO1607" s="383"/>
      <c r="AP1607" s="383"/>
      <c r="AQ1607" s="410" t="s">
        <v>17553</v>
      </c>
      <c r="AR1607" s="389"/>
    </row>
    <row r="1608" spans="1:44" ht="15.75" thickBot="1" x14ac:dyDescent="0.3">
      <c r="A1608" s="409" t="s">
        <v>17550</v>
      </c>
      <c r="B1608" s="410">
        <v>4160</v>
      </c>
      <c r="C1608" s="383"/>
      <c r="D1608" s="383"/>
      <c r="E1608" s="383"/>
      <c r="F1608" s="383"/>
      <c r="G1608" s="383"/>
      <c r="H1608" s="383"/>
      <c r="I1608" s="383"/>
      <c r="J1608" s="383"/>
      <c r="K1608" s="410" t="s">
        <v>17260</v>
      </c>
      <c r="L1608" s="410"/>
      <c r="M1608" s="410" t="s">
        <v>17328</v>
      </c>
      <c r="N1608" s="410" t="s">
        <v>17551</v>
      </c>
      <c r="O1608" s="383"/>
      <c r="P1608" s="383"/>
      <c r="Q1608" s="410" t="s">
        <v>17460</v>
      </c>
      <c r="R1608" s="410" t="s">
        <v>17552</v>
      </c>
      <c r="S1608" s="383"/>
      <c r="T1608" s="383"/>
      <c r="U1608" s="410" t="s">
        <v>17200</v>
      </c>
      <c r="V1608" s="383"/>
      <c r="W1608" s="383"/>
      <c r="X1608" s="383"/>
      <c r="Y1608" s="411">
        <v>37851</v>
      </c>
      <c r="Z1608" s="410">
        <v>0</v>
      </c>
      <c r="AA1608" s="410">
        <v>0</v>
      </c>
      <c r="AB1608" s="383"/>
      <c r="AC1608" s="383"/>
      <c r="AD1608" s="383"/>
      <c r="AE1608" s="383"/>
      <c r="AF1608" s="410" t="s">
        <v>17469</v>
      </c>
      <c r="AG1608" s="410" t="s">
        <v>17200</v>
      </c>
      <c r="AH1608" s="410">
        <v>5</v>
      </c>
      <c r="AI1608" s="410">
        <v>136</v>
      </c>
      <c r="AJ1608" s="410">
        <v>141</v>
      </c>
      <c r="AK1608" s="410">
        <v>9.85</v>
      </c>
      <c r="AL1608" s="412">
        <v>3.54609929078014E-2</v>
      </c>
      <c r="AM1608" s="127" t="s">
        <v>17433</v>
      </c>
      <c r="AN1608" s="383" t="s">
        <v>17434</v>
      </c>
      <c r="AO1608" s="383"/>
      <c r="AP1608" s="383"/>
      <c r="AQ1608" s="410" t="s">
        <v>17553</v>
      </c>
      <c r="AR1608" s="389"/>
    </row>
    <row r="1609" spans="1:44" ht="15.75" thickBot="1" x14ac:dyDescent="0.3">
      <c r="A1609" s="409" t="s">
        <v>17550</v>
      </c>
      <c r="B1609" s="410">
        <v>4160</v>
      </c>
      <c r="C1609" s="383"/>
      <c r="D1609" s="383"/>
      <c r="E1609" s="383"/>
      <c r="F1609" s="383"/>
      <c r="G1609" s="383"/>
      <c r="H1609" s="383"/>
      <c r="I1609" s="383"/>
      <c r="J1609" s="383"/>
      <c r="K1609" s="410" t="s">
        <v>17260</v>
      </c>
      <c r="L1609" s="410"/>
      <c r="M1609" s="410" t="s">
        <v>17328</v>
      </c>
      <c r="N1609" s="410" t="s">
        <v>17551</v>
      </c>
      <c r="O1609" s="383"/>
      <c r="P1609" s="383"/>
      <c r="Q1609" s="410" t="s">
        <v>17460</v>
      </c>
      <c r="R1609" s="410" t="s">
        <v>17552</v>
      </c>
      <c r="S1609" s="383"/>
      <c r="T1609" s="383"/>
      <c r="U1609" s="410" t="s">
        <v>17200</v>
      </c>
      <c r="V1609" s="383"/>
      <c r="W1609" s="383"/>
      <c r="X1609" s="383"/>
      <c r="Y1609" s="411">
        <v>37851</v>
      </c>
      <c r="Z1609" s="410">
        <v>0</v>
      </c>
      <c r="AA1609" s="410">
        <v>0</v>
      </c>
      <c r="AB1609" s="383"/>
      <c r="AC1609" s="383"/>
      <c r="AD1609" s="383"/>
      <c r="AE1609" s="383"/>
      <c r="AF1609" s="410" t="s">
        <v>17469</v>
      </c>
      <c r="AG1609" s="410" t="s">
        <v>17200</v>
      </c>
      <c r="AH1609" s="410">
        <v>6</v>
      </c>
      <c r="AI1609" s="410">
        <v>142</v>
      </c>
      <c r="AJ1609" s="410">
        <v>148</v>
      </c>
      <c r="AK1609" s="410">
        <v>9.85</v>
      </c>
      <c r="AL1609" s="412">
        <v>4.0540540540540501E-2</v>
      </c>
      <c r="AM1609" s="127" t="s">
        <v>17433</v>
      </c>
      <c r="AN1609" s="383" t="s">
        <v>17434</v>
      </c>
      <c r="AO1609" s="383"/>
      <c r="AP1609" s="383"/>
      <c r="AQ1609" s="410" t="s">
        <v>17553</v>
      </c>
      <c r="AR1609" s="389"/>
    </row>
    <row r="1610" spans="1:44" ht="15.75" thickBot="1" x14ac:dyDescent="0.3">
      <c r="A1610" s="409" t="s">
        <v>17550</v>
      </c>
      <c r="B1610" s="410">
        <v>4160</v>
      </c>
      <c r="C1610" s="383"/>
      <c r="D1610" s="383"/>
      <c r="E1610" s="383"/>
      <c r="F1610" s="383"/>
      <c r="G1610" s="383"/>
      <c r="H1610" s="383"/>
      <c r="I1610" s="383"/>
      <c r="J1610" s="383"/>
      <c r="K1610" s="410" t="s">
        <v>17260</v>
      </c>
      <c r="L1610" s="410"/>
      <c r="M1610" s="410" t="s">
        <v>17328</v>
      </c>
      <c r="N1610" s="410" t="s">
        <v>17551</v>
      </c>
      <c r="O1610" s="383"/>
      <c r="P1610" s="383"/>
      <c r="Q1610" s="410" t="s">
        <v>17460</v>
      </c>
      <c r="R1610" s="410" t="s">
        <v>17552</v>
      </c>
      <c r="S1610" s="383"/>
      <c r="T1610" s="383"/>
      <c r="U1610" s="410" t="s">
        <v>17200</v>
      </c>
      <c r="V1610" s="383"/>
      <c r="W1610" s="383"/>
      <c r="X1610" s="383"/>
      <c r="Y1610" s="411">
        <v>37851</v>
      </c>
      <c r="Z1610" s="410">
        <v>0</v>
      </c>
      <c r="AA1610" s="410">
        <v>0</v>
      </c>
      <c r="AB1610" s="383"/>
      <c r="AC1610" s="383"/>
      <c r="AD1610" s="383"/>
      <c r="AE1610" s="383"/>
      <c r="AF1610" s="410" t="s">
        <v>17469</v>
      </c>
      <c r="AG1610" s="410" t="s">
        <v>17200</v>
      </c>
      <c r="AH1610" s="410">
        <v>6</v>
      </c>
      <c r="AI1610" s="410">
        <v>147</v>
      </c>
      <c r="AJ1610" s="410">
        <v>153</v>
      </c>
      <c r="AK1610" s="410">
        <v>9.85</v>
      </c>
      <c r="AL1610" s="412">
        <v>3.9215686274509803E-2</v>
      </c>
      <c r="AM1610" s="127" t="s">
        <v>17433</v>
      </c>
      <c r="AN1610" s="383" t="s">
        <v>17434</v>
      </c>
      <c r="AO1610" s="383"/>
      <c r="AP1610" s="383"/>
      <c r="AQ1610" s="410" t="s">
        <v>17553</v>
      </c>
      <c r="AR1610" s="389"/>
    </row>
    <row r="1611" spans="1:44" ht="15.75" thickBot="1" x14ac:dyDescent="0.3">
      <c r="A1611" s="409" t="s">
        <v>17550</v>
      </c>
      <c r="B1611" s="410">
        <v>4160</v>
      </c>
      <c r="C1611" s="383"/>
      <c r="D1611" s="383"/>
      <c r="E1611" s="383"/>
      <c r="F1611" s="383"/>
      <c r="G1611" s="383"/>
      <c r="H1611" s="383"/>
      <c r="I1611" s="383"/>
      <c r="J1611" s="383"/>
      <c r="K1611" s="410" t="s">
        <v>17260</v>
      </c>
      <c r="L1611" s="410"/>
      <c r="M1611" s="410" t="s">
        <v>17328</v>
      </c>
      <c r="N1611" s="410" t="s">
        <v>17551</v>
      </c>
      <c r="O1611" s="383"/>
      <c r="P1611" s="383"/>
      <c r="Q1611" s="410" t="s">
        <v>17460</v>
      </c>
      <c r="R1611" s="410" t="s">
        <v>17552</v>
      </c>
      <c r="S1611" s="383"/>
      <c r="T1611" s="383"/>
      <c r="U1611" s="410" t="s">
        <v>17200</v>
      </c>
      <c r="V1611" s="383"/>
      <c r="W1611" s="383"/>
      <c r="X1611" s="383"/>
      <c r="Y1611" s="411">
        <v>37851</v>
      </c>
      <c r="Z1611" s="410">
        <v>0</v>
      </c>
      <c r="AA1611" s="410">
        <v>0</v>
      </c>
      <c r="AB1611" s="383"/>
      <c r="AC1611" s="383"/>
      <c r="AD1611" s="383"/>
      <c r="AE1611" s="383"/>
      <c r="AF1611" s="410" t="s">
        <v>17469</v>
      </c>
      <c r="AG1611" s="410" t="s">
        <v>17200</v>
      </c>
      <c r="AH1611" s="410">
        <v>6</v>
      </c>
      <c r="AI1611" s="410">
        <v>151</v>
      </c>
      <c r="AJ1611" s="410">
        <v>157</v>
      </c>
      <c r="AK1611" s="410">
        <v>9.85</v>
      </c>
      <c r="AL1611" s="412">
        <v>3.8216560509554097E-2</v>
      </c>
      <c r="AM1611" s="127" t="s">
        <v>17433</v>
      </c>
      <c r="AN1611" s="383" t="s">
        <v>17434</v>
      </c>
      <c r="AO1611" s="383"/>
      <c r="AP1611" s="383"/>
      <c r="AQ1611" s="410" t="s">
        <v>17553</v>
      </c>
      <c r="AR1611" s="389"/>
    </row>
    <row r="1612" spans="1:44" ht="15.75" thickBot="1" x14ac:dyDescent="0.3">
      <c r="A1612" s="409" t="s">
        <v>17550</v>
      </c>
      <c r="B1612" s="410">
        <v>4160</v>
      </c>
      <c r="C1612" s="383"/>
      <c r="D1612" s="383"/>
      <c r="E1612" s="383"/>
      <c r="F1612" s="383"/>
      <c r="G1612" s="383"/>
      <c r="H1612" s="383"/>
      <c r="I1612" s="383"/>
      <c r="J1612" s="383"/>
      <c r="K1612" s="410" t="s">
        <v>17260</v>
      </c>
      <c r="L1612" s="410"/>
      <c r="M1612" s="410" t="s">
        <v>17328</v>
      </c>
      <c r="N1612" s="410" t="s">
        <v>17551</v>
      </c>
      <c r="O1612" s="383"/>
      <c r="P1612" s="383"/>
      <c r="Q1612" s="410" t="s">
        <v>17460</v>
      </c>
      <c r="R1612" s="410" t="s">
        <v>17552</v>
      </c>
      <c r="S1612" s="383"/>
      <c r="T1612" s="383"/>
      <c r="U1612" s="410" t="s">
        <v>17200</v>
      </c>
      <c r="V1612" s="383"/>
      <c r="W1612" s="383"/>
      <c r="X1612" s="383"/>
      <c r="Y1612" s="411">
        <v>37851</v>
      </c>
      <c r="Z1612" s="410">
        <v>0</v>
      </c>
      <c r="AA1612" s="410">
        <v>0</v>
      </c>
      <c r="AB1612" s="383"/>
      <c r="AC1612" s="383"/>
      <c r="AD1612" s="383"/>
      <c r="AE1612" s="383"/>
      <c r="AF1612" s="410" t="s">
        <v>17469</v>
      </c>
      <c r="AG1612" s="410" t="s">
        <v>17200</v>
      </c>
      <c r="AH1612" s="410">
        <v>5</v>
      </c>
      <c r="AI1612" s="410">
        <v>171</v>
      </c>
      <c r="AJ1612" s="410">
        <v>176</v>
      </c>
      <c r="AK1612" s="410">
        <v>9.85</v>
      </c>
      <c r="AL1612" s="412">
        <v>2.8409090909090901E-2</v>
      </c>
      <c r="AM1612" s="127" t="s">
        <v>17433</v>
      </c>
      <c r="AN1612" s="383" t="s">
        <v>17434</v>
      </c>
      <c r="AO1612" s="383"/>
      <c r="AP1612" s="383"/>
      <c r="AQ1612" s="410" t="s">
        <v>17553</v>
      </c>
      <c r="AR1612" s="389"/>
    </row>
    <row r="1613" spans="1:44" ht="15.75" thickBot="1" x14ac:dyDescent="0.3">
      <c r="A1613" s="409" t="s">
        <v>17550</v>
      </c>
      <c r="B1613" s="410">
        <v>4160</v>
      </c>
      <c r="C1613" s="383"/>
      <c r="D1613" s="383"/>
      <c r="E1613" s="383"/>
      <c r="F1613" s="383"/>
      <c r="G1613" s="383"/>
      <c r="H1613" s="383"/>
      <c r="I1613" s="383"/>
      <c r="J1613" s="383"/>
      <c r="K1613" s="410" t="s">
        <v>17260</v>
      </c>
      <c r="L1613" s="410"/>
      <c r="M1613" s="410" t="s">
        <v>17328</v>
      </c>
      <c r="N1613" s="410" t="s">
        <v>17551</v>
      </c>
      <c r="O1613" s="383"/>
      <c r="P1613" s="383"/>
      <c r="Q1613" s="410" t="s">
        <v>17460</v>
      </c>
      <c r="R1613" s="410" t="s">
        <v>17552</v>
      </c>
      <c r="S1613" s="383"/>
      <c r="T1613" s="383"/>
      <c r="U1613" s="410" t="s">
        <v>17200</v>
      </c>
      <c r="V1613" s="383"/>
      <c r="W1613" s="383"/>
      <c r="X1613" s="383"/>
      <c r="Y1613" s="411">
        <v>37851</v>
      </c>
      <c r="Z1613" s="410">
        <v>0</v>
      </c>
      <c r="AA1613" s="410">
        <v>0</v>
      </c>
      <c r="AB1613" s="383"/>
      <c r="AC1613" s="383"/>
      <c r="AD1613" s="383"/>
      <c r="AE1613" s="383"/>
      <c r="AF1613" s="410" t="s">
        <v>17469</v>
      </c>
      <c r="AG1613" s="410" t="s">
        <v>17200</v>
      </c>
      <c r="AH1613" s="410">
        <v>6</v>
      </c>
      <c r="AI1613" s="410">
        <v>143</v>
      </c>
      <c r="AJ1613" s="410">
        <v>149</v>
      </c>
      <c r="AK1613" s="410">
        <v>9.86</v>
      </c>
      <c r="AL1613" s="412">
        <v>4.0268456375838903E-2</v>
      </c>
      <c r="AM1613" s="127" t="s">
        <v>17433</v>
      </c>
      <c r="AN1613" s="383" t="s">
        <v>17434</v>
      </c>
      <c r="AO1613" s="383"/>
      <c r="AP1613" s="383"/>
      <c r="AQ1613" s="410" t="s">
        <v>17553</v>
      </c>
      <c r="AR1613" s="389"/>
    </row>
    <row r="1614" spans="1:44" ht="15.75" thickBot="1" x14ac:dyDescent="0.3">
      <c r="A1614" s="409" t="s">
        <v>17550</v>
      </c>
      <c r="B1614" s="410">
        <v>4160</v>
      </c>
      <c r="C1614" s="383"/>
      <c r="D1614" s="383"/>
      <c r="E1614" s="383"/>
      <c r="F1614" s="383"/>
      <c r="G1614" s="383"/>
      <c r="H1614" s="383"/>
      <c r="I1614" s="383"/>
      <c r="J1614" s="383"/>
      <c r="K1614" s="410" t="s">
        <v>17260</v>
      </c>
      <c r="L1614" s="410"/>
      <c r="M1614" s="410" t="s">
        <v>17328</v>
      </c>
      <c r="N1614" s="410" t="s">
        <v>17551</v>
      </c>
      <c r="O1614" s="383"/>
      <c r="P1614" s="383"/>
      <c r="Q1614" s="410" t="s">
        <v>17460</v>
      </c>
      <c r="R1614" s="410" t="s">
        <v>17552</v>
      </c>
      <c r="S1614" s="383"/>
      <c r="T1614" s="383"/>
      <c r="U1614" s="410" t="s">
        <v>17200</v>
      </c>
      <c r="V1614" s="383"/>
      <c r="W1614" s="383"/>
      <c r="X1614" s="383"/>
      <c r="Y1614" s="411">
        <v>37851</v>
      </c>
      <c r="Z1614" s="410">
        <v>0</v>
      </c>
      <c r="AA1614" s="410">
        <v>0</v>
      </c>
      <c r="AB1614" s="383"/>
      <c r="AC1614" s="383"/>
      <c r="AD1614" s="383"/>
      <c r="AE1614" s="383"/>
      <c r="AF1614" s="410" t="s">
        <v>17469</v>
      </c>
      <c r="AG1614" s="410" t="s">
        <v>17200</v>
      </c>
      <c r="AH1614" s="410">
        <v>7</v>
      </c>
      <c r="AI1614" s="410">
        <v>146</v>
      </c>
      <c r="AJ1614" s="410">
        <v>153</v>
      </c>
      <c r="AK1614" s="410">
        <v>9.86</v>
      </c>
      <c r="AL1614" s="412">
        <v>4.5751633986928102E-2</v>
      </c>
      <c r="AM1614" s="127" t="s">
        <v>17433</v>
      </c>
      <c r="AN1614" s="383" t="s">
        <v>17434</v>
      </c>
      <c r="AO1614" s="383"/>
      <c r="AP1614" s="383"/>
      <c r="AQ1614" s="410" t="s">
        <v>17553</v>
      </c>
      <c r="AR1614" s="389"/>
    </row>
    <row r="1615" spans="1:44" ht="15.75" thickBot="1" x14ac:dyDescent="0.3">
      <c r="A1615" s="409" t="s">
        <v>17550</v>
      </c>
      <c r="B1615" s="410">
        <v>4160</v>
      </c>
      <c r="C1615" s="383"/>
      <c r="D1615" s="383"/>
      <c r="E1615" s="383"/>
      <c r="F1615" s="383"/>
      <c r="G1615" s="383"/>
      <c r="H1615" s="383"/>
      <c r="I1615" s="383"/>
      <c r="J1615" s="383"/>
      <c r="K1615" s="410" t="s">
        <v>17260</v>
      </c>
      <c r="L1615" s="410"/>
      <c r="M1615" s="410" t="s">
        <v>17328</v>
      </c>
      <c r="N1615" s="410" t="s">
        <v>17551</v>
      </c>
      <c r="O1615" s="383"/>
      <c r="P1615" s="383"/>
      <c r="Q1615" s="410" t="s">
        <v>17460</v>
      </c>
      <c r="R1615" s="410" t="s">
        <v>17552</v>
      </c>
      <c r="S1615" s="383"/>
      <c r="T1615" s="383"/>
      <c r="U1615" s="410" t="s">
        <v>17200</v>
      </c>
      <c r="V1615" s="383"/>
      <c r="W1615" s="383"/>
      <c r="X1615" s="383"/>
      <c r="Y1615" s="411">
        <v>37851</v>
      </c>
      <c r="Z1615" s="410">
        <v>0</v>
      </c>
      <c r="AA1615" s="410">
        <v>0</v>
      </c>
      <c r="AB1615" s="383"/>
      <c r="AC1615" s="383"/>
      <c r="AD1615" s="383"/>
      <c r="AE1615" s="383"/>
      <c r="AF1615" s="410" t="s">
        <v>17469</v>
      </c>
      <c r="AG1615" s="410" t="s">
        <v>17200</v>
      </c>
      <c r="AH1615" s="410">
        <v>6</v>
      </c>
      <c r="AI1615" s="410">
        <v>148</v>
      </c>
      <c r="AJ1615" s="410">
        <v>154</v>
      </c>
      <c r="AK1615" s="410">
        <v>9.86</v>
      </c>
      <c r="AL1615" s="412">
        <v>3.8961038961039002E-2</v>
      </c>
      <c r="AM1615" s="127" t="s">
        <v>17433</v>
      </c>
      <c r="AN1615" s="383" t="s">
        <v>17434</v>
      </c>
      <c r="AO1615" s="383"/>
      <c r="AP1615" s="383"/>
      <c r="AQ1615" s="410" t="s">
        <v>17553</v>
      </c>
      <c r="AR1615" s="389"/>
    </row>
    <row r="1616" spans="1:44" ht="15.75" thickBot="1" x14ac:dyDescent="0.3">
      <c r="A1616" s="409" t="s">
        <v>17550</v>
      </c>
      <c r="B1616" s="410">
        <v>4160</v>
      </c>
      <c r="C1616" s="383"/>
      <c r="D1616" s="383"/>
      <c r="E1616" s="383"/>
      <c r="F1616" s="383"/>
      <c r="G1616" s="383"/>
      <c r="H1616" s="383"/>
      <c r="I1616" s="383"/>
      <c r="J1616" s="383"/>
      <c r="K1616" s="410" t="s">
        <v>17260</v>
      </c>
      <c r="L1616" s="410"/>
      <c r="M1616" s="410" t="s">
        <v>17328</v>
      </c>
      <c r="N1616" s="410" t="s">
        <v>17551</v>
      </c>
      <c r="O1616" s="383"/>
      <c r="P1616" s="383"/>
      <c r="Q1616" s="410" t="s">
        <v>17460</v>
      </c>
      <c r="R1616" s="410" t="s">
        <v>17552</v>
      </c>
      <c r="S1616" s="383"/>
      <c r="T1616" s="383"/>
      <c r="U1616" s="410" t="s">
        <v>17200</v>
      </c>
      <c r="V1616" s="383"/>
      <c r="W1616" s="383"/>
      <c r="X1616" s="383"/>
      <c r="Y1616" s="411">
        <v>37851</v>
      </c>
      <c r="Z1616" s="410">
        <v>0</v>
      </c>
      <c r="AA1616" s="410">
        <v>0</v>
      </c>
      <c r="AB1616" s="383"/>
      <c r="AC1616" s="383"/>
      <c r="AD1616" s="383"/>
      <c r="AE1616" s="383"/>
      <c r="AF1616" s="410" t="s">
        <v>17469</v>
      </c>
      <c r="AG1616" s="410" t="s">
        <v>17200</v>
      </c>
      <c r="AH1616" s="410">
        <v>6</v>
      </c>
      <c r="AI1616" s="410">
        <v>138</v>
      </c>
      <c r="AJ1616" s="410">
        <v>144</v>
      </c>
      <c r="AK1616" s="410">
        <v>9.8699999999999992</v>
      </c>
      <c r="AL1616" s="412">
        <v>4.1666666666666699E-2</v>
      </c>
      <c r="AM1616" s="127" t="s">
        <v>17433</v>
      </c>
      <c r="AN1616" s="383" t="s">
        <v>17434</v>
      </c>
      <c r="AO1616" s="383"/>
      <c r="AP1616" s="383"/>
      <c r="AQ1616" s="410" t="s">
        <v>17553</v>
      </c>
      <c r="AR1616" s="389"/>
    </row>
    <row r="1617" spans="1:44" ht="15.75" thickBot="1" x14ac:dyDescent="0.3">
      <c r="A1617" s="409" t="s">
        <v>17550</v>
      </c>
      <c r="B1617" s="410">
        <v>4160</v>
      </c>
      <c r="C1617" s="383"/>
      <c r="D1617" s="383"/>
      <c r="E1617" s="383"/>
      <c r="F1617" s="383"/>
      <c r="G1617" s="383"/>
      <c r="H1617" s="383"/>
      <c r="I1617" s="383"/>
      <c r="J1617" s="383"/>
      <c r="K1617" s="410" t="s">
        <v>17260</v>
      </c>
      <c r="L1617" s="410"/>
      <c r="M1617" s="410" t="s">
        <v>17328</v>
      </c>
      <c r="N1617" s="410" t="s">
        <v>17551</v>
      </c>
      <c r="O1617" s="383"/>
      <c r="P1617" s="383"/>
      <c r="Q1617" s="410" t="s">
        <v>17460</v>
      </c>
      <c r="R1617" s="410" t="s">
        <v>17552</v>
      </c>
      <c r="S1617" s="383"/>
      <c r="T1617" s="383"/>
      <c r="U1617" s="410" t="s">
        <v>17200</v>
      </c>
      <c r="V1617" s="383"/>
      <c r="W1617" s="383"/>
      <c r="X1617" s="383"/>
      <c r="Y1617" s="411">
        <v>37851</v>
      </c>
      <c r="Z1617" s="410">
        <v>0</v>
      </c>
      <c r="AA1617" s="410">
        <v>0</v>
      </c>
      <c r="AB1617" s="383"/>
      <c r="AC1617" s="383"/>
      <c r="AD1617" s="383"/>
      <c r="AE1617" s="383"/>
      <c r="AF1617" s="410" t="s">
        <v>17469</v>
      </c>
      <c r="AG1617" s="410" t="s">
        <v>17200</v>
      </c>
      <c r="AH1617" s="410">
        <v>6</v>
      </c>
      <c r="AI1617" s="410">
        <v>143</v>
      </c>
      <c r="AJ1617" s="410">
        <v>149</v>
      </c>
      <c r="AK1617" s="410">
        <v>9.8699999999999992</v>
      </c>
      <c r="AL1617" s="412">
        <v>4.0268456375838903E-2</v>
      </c>
      <c r="AM1617" s="127" t="s">
        <v>17433</v>
      </c>
      <c r="AN1617" s="383" t="s">
        <v>17434</v>
      </c>
      <c r="AO1617" s="383"/>
      <c r="AP1617" s="383"/>
      <c r="AQ1617" s="410" t="s">
        <v>17553</v>
      </c>
      <c r="AR1617" s="389"/>
    </row>
    <row r="1618" spans="1:44" ht="15.75" thickBot="1" x14ac:dyDescent="0.3">
      <c r="A1618" s="409" t="s">
        <v>17550</v>
      </c>
      <c r="B1618" s="410">
        <v>4160</v>
      </c>
      <c r="C1618" s="383"/>
      <c r="D1618" s="383"/>
      <c r="E1618" s="383"/>
      <c r="F1618" s="383"/>
      <c r="G1618" s="383"/>
      <c r="H1618" s="383"/>
      <c r="I1618" s="383"/>
      <c r="J1618" s="383"/>
      <c r="K1618" s="410" t="s">
        <v>17260</v>
      </c>
      <c r="L1618" s="410"/>
      <c r="M1618" s="410" t="s">
        <v>17328</v>
      </c>
      <c r="N1618" s="410" t="s">
        <v>17551</v>
      </c>
      <c r="O1618" s="383"/>
      <c r="P1618" s="383"/>
      <c r="Q1618" s="410" t="s">
        <v>17460</v>
      </c>
      <c r="R1618" s="410" t="s">
        <v>17552</v>
      </c>
      <c r="S1618" s="383"/>
      <c r="T1618" s="383"/>
      <c r="U1618" s="410" t="s">
        <v>17200</v>
      </c>
      <c r="V1618" s="383"/>
      <c r="W1618" s="383"/>
      <c r="X1618" s="383"/>
      <c r="Y1618" s="411">
        <v>37851</v>
      </c>
      <c r="Z1618" s="410">
        <v>0</v>
      </c>
      <c r="AA1618" s="410">
        <v>0</v>
      </c>
      <c r="AB1618" s="383"/>
      <c r="AC1618" s="383"/>
      <c r="AD1618" s="383"/>
      <c r="AE1618" s="383"/>
      <c r="AF1618" s="410" t="s">
        <v>17469</v>
      </c>
      <c r="AG1618" s="410" t="s">
        <v>17200</v>
      </c>
      <c r="AH1618" s="410">
        <v>6</v>
      </c>
      <c r="AI1618" s="410">
        <v>149</v>
      </c>
      <c r="AJ1618" s="410">
        <v>155</v>
      </c>
      <c r="AK1618" s="410">
        <v>9.8699999999999992</v>
      </c>
      <c r="AL1618" s="412">
        <v>3.8709677419354799E-2</v>
      </c>
      <c r="AM1618" s="127" t="s">
        <v>17433</v>
      </c>
      <c r="AN1618" s="383" t="s">
        <v>17434</v>
      </c>
      <c r="AO1618" s="383"/>
      <c r="AP1618" s="383"/>
      <c r="AQ1618" s="410" t="s">
        <v>17553</v>
      </c>
      <c r="AR1618" s="389"/>
    </row>
    <row r="1619" spans="1:44" ht="15.75" thickBot="1" x14ac:dyDescent="0.3">
      <c r="A1619" s="409" t="s">
        <v>17550</v>
      </c>
      <c r="B1619" s="410">
        <v>4160</v>
      </c>
      <c r="C1619" s="383"/>
      <c r="D1619" s="383"/>
      <c r="E1619" s="383"/>
      <c r="F1619" s="383"/>
      <c r="G1619" s="383"/>
      <c r="H1619" s="383"/>
      <c r="I1619" s="383"/>
      <c r="J1619" s="383"/>
      <c r="K1619" s="410" t="s">
        <v>17260</v>
      </c>
      <c r="L1619" s="410"/>
      <c r="M1619" s="410" t="s">
        <v>17328</v>
      </c>
      <c r="N1619" s="410" t="s">
        <v>17551</v>
      </c>
      <c r="O1619" s="383"/>
      <c r="P1619" s="383"/>
      <c r="Q1619" s="410" t="s">
        <v>17460</v>
      </c>
      <c r="R1619" s="410" t="s">
        <v>17552</v>
      </c>
      <c r="S1619" s="383"/>
      <c r="T1619" s="383"/>
      <c r="U1619" s="410" t="s">
        <v>17200</v>
      </c>
      <c r="V1619" s="383"/>
      <c r="W1619" s="383"/>
      <c r="X1619" s="383"/>
      <c r="Y1619" s="411">
        <v>37851</v>
      </c>
      <c r="Z1619" s="410">
        <v>0</v>
      </c>
      <c r="AA1619" s="410">
        <v>0</v>
      </c>
      <c r="AB1619" s="383"/>
      <c r="AC1619" s="383"/>
      <c r="AD1619" s="383"/>
      <c r="AE1619" s="383"/>
      <c r="AF1619" s="410" t="s">
        <v>17469</v>
      </c>
      <c r="AG1619" s="410" t="s">
        <v>17200</v>
      </c>
      <c r="AH1619" s="410">
        <v>6</v>
      </c>
      <c r="AI1619" s="410">
        <v>150</v>
      </c>
      <c r="AJ1619" s="410">
        <v>156</v>
      </c>
      <c r="AK1619" s="410">
        <v>9.8699999999999992</v>
      </c>
      <c r="AL1619" s="412">
        <v>3.8461538461538498E-2</v>
      </c>
      <c r="AM1619" s="127" t="s">
        <v>17433</v>
      </c>
      <c r="AN1619" s="383" t="s">
        <v>17434</v>
      </c>
      <c r="AO1619" s="383"/>
      <c r="AP1619" s="383"/>
      <c r="AQ1619" s="410" t="s">
        <v>17553</v>
      </c>
      <c r="AR1619" s="389"/>
    </row>
    <row r="1620" spans="1:44" ht="15.75" thickBot="1" x14ac:dyDescent="0.3">
      <c r="A1620" s="409" t="s">
        <v>17550</v>
      </c>
      <c r="B1620" s="410">
        <v>4160</v>
      </c>
      <c r="C1620" s="383"/>
      <c r="D1620" s="383"/>
      <c r="E1620" s="383"/>
      <c r="F1620" s="383"/>
      <c r="G1620" s="383"/>
      <c r="H1620" s="383"/>
      <c r="I1620" s="383"/>
      <c r="J1620" s="383"/>
      <c r="K1620" s="410" t="s">
        <v>17260</v>
      </c>
      <c r="L1620" s="410"/>
      <c r="M1620" s="410" t="s">
        <v>17328</v>
      </c>
      <c r="N1620" s="410" t="s">
        <v>17551</v>
      </c>
      <c r="O1620" s="383"/>
      <c r="P1620" s="383"/>
      <c r="Q1620" s="410" t="s">
        <v>17460</v>
      </c>
      <c r="R1620" s="410" t="s">
        <v>17552</v>
      </c>
      <c r="S1620" s="383"/>
      <c r="T1620" s="383"/>
      <c r="U1620" s="410" t="s">
        <v>17200</v>
      </c>
      <c r="V1620" s="383"/>
      <c r="W1620" s="383"/>
      <c r="X1620" s="383"/>
      <c r="Y1620" s="411">
        <v>37851</v>
      </c>
      <c r="Z1620" s="410">
        <v>0</v>
      </c>
      <c r="AA1620" s="410">
        <v>0</v>
      </c>
      <c r="AB1620" s="383"/>
      <c r="AC1620" s="383"/>
      <c r="AD1620" s="383"/>
      <c r="AE1620" s="383"/>
      <c r="AF1620" s="410" t="s">
        <v>17469</v>
      </c>
      <c r="AG1620" s="410" t="s">
        <v>17200</v>
      </c>
      <c r="AH1620" s="410">
        <v>6</v>
      </c>
      <c r="AI1620" s="410">
        <v>158</v>
      </c>
      <c r="AJ1620" s="410">
        <v>164</v>
      </c>
      <c r="AK1620" s="410">
        <v>9.8699999999999992</v>
      </c>
      <c r="AL1620" s="412">
        <v>3.65853658536585E-2</v>
      </c>
      <c r="AM1620" s="127" t="s">
        <v>17433</v>
      </c>
      <c r="AN1620" s="383" t="s">
        <v>17434</v>
      </c>
      <c r="AO1620" s="383"/>
      <c r="AP1620" s="383"/>
      <c r="AQ1620" s="410" t="s">
        <v>17553</v>
      </c>
      <c r="AR1620" s="389"/>
    </row>
    <row r="1621" spans="1:44" ht="15.75" thickBot="1" x14ac:dyDescent="0.3">
      <c r="A1621" s="409" t="s">
        <v>17550</v>
      </c>
      <c r="B1621" s="410">
        <v>4160</v>
      </c>
      <c r="C1621" s="383"/>
      <c r="D1621" s="383"/>
      <c r="E1621" s="383"/>
      <c r="F1621" s="383"/>
      <c r="G1621" s="383"/>
      <c r="H1621" s="383"/>
      <c r="I1621" s="383"/>
      <c r="J1621" s="383"/>
      <c r="K1621" s="410" t="s">
        <v>17260</v>
      </c>
      <c r="L1621" s="410"/>
      <c r="M1621" s="410" t="s">
        <v>17328</v>
      </c>
      <c r="N1621" s="410" t="s">
        <v>17551</v>
      </c>
      <c r="O1621" s="383"/>
      <c r="P1621" s="383"/>
      <c r="Q1621" s="410" t="s">
        <v>17460</v>
      </c>
      <c r="R1621" s="410" t="s">
        <v>17552</v>
      </c>
      <c r="S1621" s="383"/>
      <c r="T1621" s="383"/>
      <c r="U1621" s="410" t="s">
        <v>17200</v>
      </c>
      <c r="V1621" s="383"/>
      <c r="W1621" s="383"/>
      <c r="X1621" s="383"/>
      <c r="Y1621" s="411">
        <v>37851</v>
      </c>
      <c r="Z1621" s="410">
        <v>0</v>
      </c>
      <c r="AA1621" s="410">
        <v>0</v>
      </c>
      <c r="AB1621" s="383"/>
      <c r="AC1621" s="383"/>
      <c r="AD1621" s="383"/>
      <c r="AE1621" s="383"/>
      <c r="AF1621" s="410" t="s">
        <v>17469</v>
      </c>
      <c r="AG1621" s="410" t="s">
        <v>17200</v>
      </c>
      <c r="AH1621" s="410">
        <v>6</v>
      </c>
      <c r="AI1621" s="410">
        <v>164</v>
      </c>
      <c r="AJ1621" s="410">
        <v>170</v>
      </c>
      <c r="AK1621" s="410">
        <v>9.8699999999999992</v>
      </c>
      <c r="AL1621" s="412">
        <v>3.5294117647058802E-2</v>
      </c>
      <c r="AM1621" s="127" t="s">
        <v>17433</v>
      </c>
      <c r="AN1621" s="383" t="s">
        <v>17434</v>
      </c>
      <c r="AO1621" s="383"/>
      <c r="AP1621" s="383"/>
      <c r="AQ1621" s="410" t="s">
        <v>17553</v>
      </c>
      <c r="AR1621" s="389"/>
    </row>
    <row r="1622" spans="1:44" ht="15.75" thickBot="1" x14ac:dyDescent="0.3">
      <c r="A1622" s="409" t="s">
        <v>17550</v>
      </c>
      <c r="B1622" s="410">
        <v>4160</v>
      </c>
      <c r="C1622" s="383"/>
      <c r="D1622" s="383"/>
      <c r="E1622" s="383"/>
      <c r="F1622" s="383"/>
      <c r="G1622" s="383"/>
      <c r="H1622" s="383"/>
      <c r="I1622" s="383"/>
      <c r="J1622" s="383"/>
      <c r="K1622" s="410" t="s">
        <v>17260</v>
      </c>
      <c r="L1622" s="410"/>
      <c r="M1622" s="410" t="s">
        <v>17328</v>
      </c>
      <c r="N1622" s="410" t="s">
        <v>17551</v>
      </c>
      <c r="O1622" s="383"/>
      <c r="P1622" s="383"/>
      <c r="Q1622" s="410" t="s">
        <v>17460</v>
      </c>
      <c r="R1622" s="410" t="s">
        <v>17552</v>
      </c>
      <c r="S1622" s="383"/>
      <c r="T1622" s="383"/>
      <c r="U1622" s="410" t="s">
        <v>17200</v>
      </c>
      <c r="V1622" s="383"/>
      <c r="W1622" s="383"/>
      <c r="X1622" s="383"/>
      <c r="Y1622" s="411">
        <v>37851</v>
      </c>
      <c r="Z1622" s="410">
        <v>0</v>
      </c>
      <c r="AA1622" s="410">
        <v>0</v>
      </c>
      <c r="AB1622" s="383"/>
      <c r="AC1622" s="383"/>
      <c r="AD1622" s="383"/>
      <c r="AE1622" s="383"/>
      <c r="AF1622" s="410" t="s">
        <v>17469</v>
      </c>
      <c r="AG1622" s="410" t="s">
        <v>17200</v>
      </c>
      <c r="AH1622" s="410">
        <v>6</v>
      </c>
      <c r="AI1622" s="410">
        <v>140</v>
      </c>
      <c r="AJ1622" s="410">
        <v>146</v>
      </c>
      <c r="AK1622" s="410">
        <v>9.8800000000000008</v>
      </c>
      <c r="AL1622" s="412">
        <v>4.1095890410958902E-2</v>
      </c>
      <c r="AM1622" s="127" t="s">
        <v>17433</v>
      </c>
      <c r="AN1622" s="383" t="s">
        <v>17434</v>
      </c>
      <c r="AO1622" s="383"/>
      <c r="AP1622" s="383"/>
      <c r="AQ1622" s="410" t="s">
        <v>17553</v>
      </c>
      <c r="AR1622" s="389"/>
    </row>
    <row r="1623" spans="1:44" ht="15.75" thickBot="1" x14ac:dyDescent="0.3">
      <c r="A1623" s="409" t="s">
        <v>17550</v>
      </c>
      <c r="B1623" s="410">
        <v>4160</v>
      </c>
      <c r="C1623" s="383"/>
      <c r="D1623" s="383"/>
      <c r="E1623" s="383"/>
      <c r="F1623" s="383"/>
      <c r="G1623" s="383"/>
      <c r="H1623" s="383"/>
      <c r="I1623" s="383"/>
      <c r="J1623" s="383"/>
      <c r="K1623" s="410" t="s">
        <v>17260</v>
      </c>
      <c r="L1623" s="410"/>
      <c r="M1623" s="410" t="s">
        <v>17328</v>
      </c>
      <c r="N1623" s="410" t="s">
        <v>17551</v>
      </c>
      <c r="O1623" s="383"/>
      <c r="P1623" s="383"/>
      <c r="Q1623" s="410" t="s">
        <v>17460</v>
      </c>
      <c r="R1623" s="410" t="s">
        <v>17552</v>
      </c>
      <c r="S1623" s="383"/>
      <c r="T1623" s="383"/>
      <c r="U1623" s="410" t="s">
        <v>17200</v>
      </c>
      <c r="V1623" s="383"/>
      <c r="W1623" s="383"/>
      <c r="X1623" s="383"/>
      <c r="Y1623" s="411">
        <v>37851</v>
      </c>
      <c r="Z1623" s="410">
        <v>0</v>
      </c>
      <c r="AA1623" s="410">
        <v>0</v>
      </c>
      <c r="AB1623" s="383"/>
      <c r="AC1623" s="383"/>
      <c r="AD1623" s="383"/>
      <c r="AE1623" s="383"/>
      <c r="AF1623" s="410" t="s">
        <v>17469</v>
      </c>
      <c r="AG1623" s="410" t="s">
        <v>17200</v>
      </c>
      <c r="AH1623" s="410">
        <v>5</v>
      </c>
      <c r="AI1623" s="410">
        <v>147</v>
      </c>
      <c r="AJ1623" s="410">
        <v>152</v>
      </c>
      <c r="AK1623" s="410">
        <v>9.8800000000000008</v>
      </c>
      <c r="AL1623" s="412">
        <v>3.2894736842105303E-2</v>
      </c>
      <c r="AM1623" s="127" t="s">
        <v>17433</v>
      </c>
      <c r="AN1623" s="383" t="s">
        <v>17434</v>
      </c>
      <c r="AO1623" s="383"/>
      <c r="AP1623" s="383"/>
      <c r="AQ1623" s="410" t="s">
        <v>17553</v>
      </c>
      <c r="AR1623" s="389"/>
    </row>
    <row r="1624" spans="1:44" ht="15.75" thickBot="1" x14ac:dyDescent="0.3">
      <c r="A1624" s="409" t="s">
        <v>17550</v>
      </c>
      <c r="B1624" s="410">
        <v>4160</v>
      </c>
      <c r="C1624" s="383"/>
      <c r="D1624" s="383"/>
      <c r="E1624" s="383"/>
      <c r="F1624" s="383"/>
      <c r="G1624" s="383"/>
      <c r="H1624" s="383"/>
      <c r="I1624" s="383"/>
      <c r="J1624" s="383"/>
      <c r="K1624" s="410" t="s">
        <v>17260</v>
      </c>
      <c r="L1624" s="410"/>
      <c r="M1624" s="410" t="s">
        <v>17328</v>
      </c>
      <c r="N1624" s="410" t="s">
        <v>17551</v>
      </c>
      <c r="O1624" s="383"/>
      <c r="P1624" s="383"/>
      <c r="Q1624" s="410" t="s">
        <v>17460</v>
      </c>
      <c r="R1624" s="410" t="s">
        <v>17552</v>
      </c>
      <c r="S1624" s="383"/>
      <c r="T1624" s="383"/>
      <c r="U1624" s="410" t="s">
        <v>17200</v>
      </c>
      <c r="V1624" s="383"/>
      <c r="W1624" s="383"/>
      <c r="X1624" s="383"/>
      <c r="Y1624" s="411">
        <v>37851</v>
      </c>
      <c r="Z1624" s="410">
        <v>0</v>
      </c>
      <c r="AA1624" s="410">
        <v>0</v>
      </c>
      <c r="AB1624" s="383"/>
      <c r="AC1624" s="383"/>
      <c r="AD1624" s="383"/>
      <c r="AE1624" s="383"/>
      <c r="AF1624" s="410" t="s">
        <v>17469</v>
      </c>
      <c r="AG1624" s="410" t="s">
        <v>17200</v>
      </c>
      <c r="AH1624" s="410">
        <v>6</v>
      </c>
      <c r="AI1624" s="410">
        <v>150</v>
      </c>
      <c r="AJ1624" s="410">
        <v>156</v>
      </c>
      <c r="AK1624" s="410">
        <v>9.8800000000000008</v>
      </c>
      <c r="AL1624" s="412">
        <v>3.8461538461538498E-2</v>
      </c>
      <c r="AM1624" s="127" t="s">
        <v>17433</v>
      </c>
      <c r="AN1624" s="383" t="s">
        <v>17434</v>
      </c>
      <c r="AO1624" s="383"/>
      <c r="AP1624" s="383"/>
      <c r="AQ1624" s="410" t="s">
        <v>17553</v>
      </c>
      <c r="AR1624" s="389"/>
    </row>
    <row r="1625" spans="1:44" ht="15.75" thickBot="1" x14ac:dyDescent="0.3">
      <c r="A1625" s="409" t="s">
        <v>17550</v>
      </c>
      <c r="B1625" s="410">
        <v>4160</v>
      </c>
      <c r="C1625" s="383"/>
      <c r="D1625" s="383"/>
      <c r="E1625" s="383"/>
      <c r="F1625" s="383"/>
      <c r="G1625" s="383"/>
      <c r="H1625" s="383"/>
      <c r="I1625" s="383"/>
      <c r="J1625" s="383"/>
      <c r="K1625" s="410" t="s">
        <v>17260</v>
      </c>
      <c r="L1625" s="410"/>
      <c r="M1625" s="410" t="s">
        <v>17328</v>
      </c>
      <c r="N1625" s="410" t="s">
        <v>17551</v>
      </c>
      <c r="O1625" s="383"/>
      <c r="P1625" s="383"/>
      <c r="Q1625" s="410" t="s">
        <v>17460</v>
      </c>
      <c r="R1625" s="410" t="s">
        <v>17552</v>
      </c>
      <c r="S1625" s="383"/>
      <c r="T1625" s="383"/>
      <c r="U1625" s="410" t="s">
        <v>17200</v>
      </c>
      <c r="V1625" s="383"/>
      <c r="W1625" s="383"/>
      <c r="X1625" s="383"/>
      <c r="Y1625" s="411">
        <v>37851</v>
      </c>
      <c r="Z1625" s="410">
        <v>0</v>
      </c>
      <c r="AA1625" s="410">
        <v>0</v>
      </c>
      <c r="AB1625" s="383"/>
      <c r="AC1625" s="383"/>
      <c r="AD1625" s="383"/>
      <c r="AE1625" s="383"/>
      <c r="AF1625" s="410" t="s">
        <v>17469</v>
      </c>
      <c r="AG1625" s="410" t="s">
        <v>17200</v>
      </c>
      <c r="AH1625" s="410">
        <v>6</v>
      </c>
      <c r="AI1625" s="410">
        <v>151</v>
      </c>
      <c r="AJ1625" s="410">
        <v>157</v>
      </c>
      <c r="AK1625" s="410">
        <v>9.8800000000000008</v>
      </c>
      <c r="AL1625" s="412">
        <v>3.8216560509554097E-2</v>
      </c>
      <c r="AM1625" s="127" t="s">
        <v>17433</v>
      </c>
      <c r="AN1625" s="383" t="s">
        <v>17434</v>
      </c>
      <c r="AO1625" s="383"/>
      <c r="AP1625" s="383"/>
      <c r="AQ1625" s="410" t="s">
        <v>17553</v>
      </c>
      <c r="AR1625" s="389"/>
    </row>
    <row r="1626" spans="1:44" ht="15.75" thickBot="1" x14ac:dyDescent="0.3">
      <c r="A1626" s="409" t="s">
        <v>17550</v>
      </c>
      <c r="B1626" s="410">
        <v>4160</v>
      </c>
      <c r="C1626" s="383"/>
      <c r="D1626" s="383"/>
      <c r="E1626" s="383"/>
      <c r="F1626" s="383"/>
      <c r="G1626" s="383"/>
      <c r="H1626" s="383"/>
      <c r="I1626" s="383"/>
      <c r="J1626" s="383"/>
      <c r="K1626" s="410" t="s">
        <v>17260</v>
      </c>
      <c r="L1626" s="410"/>
      <c r="M1626" s="410" t="s">
        <v>17328</v>
      </c>
      <c r="N1626" s="410" t="s">
        <v>17551</v>
      </c>
      <c r="O1626" s="383"/>
      <c r="P1626" s="383"/>
      <c r="Q1626" s="410" t="s">
        <v>17460</v>
      </c>
      <c r="R1626" s="410" t="s">
        <v>17552</v>
      </c>
      <c r="S1626" s="383"/>
      <c r="T1626" s="383"/>
      <c r="U1626" s="410" t="s">
        <v>17200</v>
      </c>
      <c r="V1626" s="383"/>
      <c r="W1626" s="383"/>
      <c r="X1626" s="383"/>
      <c r="Y1626" s="411">
        <v>37851</v>
      </c>
      <c r="Z1626" s="410">
        <v>0</v>
      </c>
      <c r="AA1626" s="410">
        <v>0</v>
      </c>
      <c r="AB1626" s="383"/>
      <c r="AC1626" s="383"/>
      <c r="AD1626" s="383"/>
      <c r="AE1626" s="383"/>
      <c r="AF1626" s="410" t="s">
        <v>17469</v>
      </c>
      <c r="AG1626" s="410" t="s">
        <v>17200</v>
      </c>
      <c r="AH1626" s="410">
        <v>6</v>
      </c>
      <c r="AI1626" s="410">
        <v>156</v>
      </c>
      <c r="AJ1626" s="410">
        <v>162</v>
      </c>
      <c r="AK1626" s="410">
        <v>9.8800000000000008</v>
      </c>
      <c r="AL1626" s="412">
        <v>3.7037037037037E-2</v>
      </c>
      <c r="AM1626" s="127" t="s">
        <v>17433</v>
      </c>
      <c r="AN1626" s="383" t="s">
        <v>17434</v>
      </c>
      <c r="AO1626" s="383"/>
      <c r="AP1626" s="383"/>
      <c r="AQ1626" s="410" t="s">
        <v>17553</v>
      </c>
      <c r="AR1626" s="389"/>
    </row>
    <row r="1627" spans="1:44" ht="15.75" thickBot="1" x14ac:dyDescent="0.3">
      <c r="A1627" s="409" t="s">
        <v>17550</v>
      </c>
      <c r="B1627" s="410">
        <v>4160</v>
      </c>
      <c r="C1627" s="383"/>
      <c r="D1627" s="383"/>
      <c r="E1627" s="383"/>
      <c r="F1627" s="383"/>
      <c r="G1627" s="383"/>
      <c r="H1627" s="383"/>
      <c r="I1627" s="383"/>
      <c r="J1627" s="383"/>
      <c r="K1627" s="410" t="s">
        <v>17260</v>
      </c>
      <c r="L1627" s="410"/>
      <c r="M1627" s="410" t="s">
        <v>17328</v>
      </c>
      <c r="N1627" s="410" t="s">
        <v>17551</v>
      </c>
      <c r="O1627" s="383"/>
      <c r="P1627" s="383"/>
      <c r="Q1627" s="410" t="s">
        <v>17460</v>
      </c>
      <c r="R1627" s="410" t="s">
        <v>17552</v>
      </c>
      <c r="S1627" s="383"/>
      <c r="T1627" s="383"/>
      <c r="U1627" s="410" t="s">
        <v>17200</v>
      </c>
      <c r="V1627" s="383"/>
      <c r="W1627" s="383"/>
      <c r="X1627" s="383"/>
      <c r="Y1627" s="411">
        <v>37851</v>
      </c>
      <c r="Z1627" s="410">
        <v>0</v>
      </c>
      <c r="AA1627" s="410">
        <v>0</v>
      </c>
      <c r="AB1627" s="383"/>
      <c r="AC1627" s="383"/>
      <c r="AD1627" s="383"/>
      <c r="AE1627" s="383"/>
      <c r="AF1627" s="410" t="s">
        <v>17469</v>
      </c>
      <c r="AG1627" s="410" t="s">
        <v>17200</v>
      </c>
      <c r="AH1627" s="410">
        <v>6</v>
      </c>
      <c r="AI1627" s="410">
        <v>155</v>
      </c>
      <c r="AJ1627" s="410">
        <v>161</v>
      </c>
      <c r="AK1627" s="410">
        <v>9.89</v>
      </c>
      <c r="AL1627" s="412">
        <v>3.7267080745341602E-2</v>
      </c>
      <c r="AM1627" s="127" t="s">
        <v>17433</v>
      </c>
      <c r="AN1627" s="383" t="s">
        <v>17434</v>
      </c>
      <c r="AO1627" s="383"/>
      <c r="AP1627" s="383"/>
      <c r="AQ1627" s="410" t="s">
        <v>17553</v>
      </c>
      <c r="AR1627" s="389"/>
    </row>
    <row r="1628" spans="1:44" ht="15.75" thickBot="1" x14ac:dyDescent="0.3">
      <c r="A1628" s="409" t="s">
        <v>17550</v>
      </c>
      <c r="B1628" s="410">
        <v>4160</v>
      </c>
      <c r="C1628" s="383"/>
      <c r="D1628" s="383"/>
      <c r="E1628" s="383"/>
      <c r="F1628" s="383"/>
      <c r="G1628" s="383"/>
      <c r="H1628" s="383"/>
      <c r="I1628" s="383"/>
      <c r="J1628" s="383"/>
      <c r="K1628" s="410" t="s">
        <v>17260</v>
      </c>
      <c r="L1628" s="410"/>
      <c r="M1628" s="410" t="s">
        <v>17328</v>
      </c>
      <c r="N1628" s="410" t="s">
        <v>17551</v>
      </c>
      <c r="O1628" s="383"/>
      <c r="P1628" s="383"/>
      <c r="Q1628" s="410" t="s">
        <v>17460</v>
      </c>
      <c r="R1628" s="410" t="s">
        <v>17552</v>
      </c>
      <c r="S1628" s="383"/>
      <c r="T1628" s="383"/>
      <c r="U1628" s="410" t="s">
        <v>17200</v>
      </c>
      <c r="V1628" s="383"/>
      <c r="W1628" s="383"/>
      <c r="X1628" s="383"/>
      <c r="Y1628" s="411">
        <v>37851</v>
      </c>
      <c r="Z1628" s="410">
        <v>0</v>
      </c>
      <c r="AA1628" s="410">
        <v>0</v>
      </c>
      <c r="AB1628" s="383"/>
      <c r="AC1628" s="383"/>
      <c r="AD1628" s="383"/>
      <c r="AE1628" s="383"/>
      <c r="AF1628" s="410" t="s">
        <v>17469</v>
      </c>
      <c r="AG1628" s="410" t="s">
        <v>17200</v>
      </c>
      <c r="AH1628" s="410">
        <v>5</v>
      </c>
      <c r="AI1628" s="410">
        <v>131</v>
      </c>
      <c r="AJ1628" s="410">
        <v>136</v>
      </c>
      <c r="AK1628" s="410">
        <v>9.9</v>
      </c>
      <c r="AL1628" s="412">
        <v>3.6764705882352901E-2</v>
      </c>
      <c r="AM1628" s="127" t="s">
        <v>17433</v>
      </c>
      <c r="AN1628" s="383" t="s">
        <v>17434</v>
      </c>
      <c r="AO1628" s="383"/>
      <c r="AP1628" s="383"/>
      <c r="AQ1628" s="410" t="s">
        <v>17553</v>
      </c>
      <c r="AR1628" s="389"/>
    </row>
    <row r="1629" spans="1:44" ht="15.75" thickBot="1" x14ac:dyDescent="0.3">
      <c r="A1629" s="409" t="s">
        <v>17550</v>
      </c>
      <c r="B1629" s="410">
        <v>4160</v>
      </c>
      <c r="C1629" s="383"/>
      <c r="D1629" s="383"/>
      <c r="E1629" s="383"/>
      <c r="F1629" s="383"/>
      <c r="G1629" s="383"/>
      <c r="H1629" s="383"/>
      <c r="I1629" s="383"/>
      <c r="J1629" s="383"/>
      <c r="K1629" s="410" t="s">
        <v>17260</v>
      </c>
      <c r="L1629" s="410"/>
      <c r="M1629" s="410" t="s">
        <v>17328</v>
      </c>
      <c r="N1629" s="410" t="s">
        <v>17551</v>
      </c>
      <c r="O1629" s="383"/>
      <c r="P1629" s="383"/>
      <c r="Q1629" s="410" t="s">
        <v>17460</v>
      </c>
      <c r="R1629" s="410" t="s">
        <v>17552</v>
      </c>
      <c r="S1629" s="383"/>
      <c r="T1629" s="383"/>
      <c r="U1629" s="410" t="s">
        <v>17200</v>
      </c>
      <c r="V1629" s="383"/>
      <c r="W1629" s="383"/>
      <c r="X1629" s="383"/>
      <c r="Y1629" s="411">
        <v>37851</v>
      </c>
      <c r="Z1629" s="410">
        <v>0</v>
      </c>
      <c r="AA1629" s="410">
        <v>0</v>
      </c>
      <c r="AB1629" s="383"/>
      <c r="AC1629" s="383"/>
      <c r="AD1629" s="383"/>
      <c r="AE1629" s="383"/>
      <c r="AF1629" s="410" t="s">
        <v>17469</v>
      </c>
      <c r="AG1629" s="410" t="s">
        <v>17200</v>
      </c>
      <c r="AH1629" s="410">
        <v>5</v>
      </c>
      <c r="AI1629" s="410">
        <v>133</v>
      </c>
      <c r="AJ1629" s="410">
        <v>138</v>
      </c>
      <c r="AK1629" s="410">
        <v>9.9</v>
      </c>
      <c r="AL1629" s="412">
        <v>3.6231884057971002E-2</v>
      </c>
      <c r="AM1629" s="127" t="s">
        <v>17433</v>
      </c>
      <c r="AN1629" s="383" t="s">
        <v>17434</v>
      </c>
      <c r="AO1629" s="383"/>
      <c r="AP1629" s="383"/>
      <c r="AQ1629" s="410" t="s">
        <v>17553</v>
      </c>
      <c r="AR1629" s="389"/>
    </row>
    <row r="1630" spans="1:44" ht="15.75" thickBot="1" x14ac:dyDescent="0.3">
      <c r="A1630" s="409" t="s">
        <v>17550</v>
      </c>
      <c r="B1630" s="410">
        <v>4160</v>
      </c>
      <c r="C1630" s="383"/>
      <c r="D1630" s="383"/>
      <c r="E1630" s="383"/>
      <c r="F1630" s="383"/>
      <c r="G1630" s="383"/>
      <c r="H1630" s="383"/>
      <c r="I1630" s="383"/>
      <c r="J1630" s="383"/>
      <c r="K1630" s="410" t="s">
        <v>17260</v>
      </c>
      <c r="L1630" s="410"/>
      <c r="M1630" s="410" t="s">
        <v>17328</v>
      </c>
      <c r="N1630" s="410" t="s">
        <v>17551</v>
      </c>
      <c r="O1630" s="383"/>
      <c r="P1630" s="383"/>
      <c r="Q1630" s="410" t="s">
        <v>17460</v>
      </c>
      <c r="R1630" s="410" t="s">
        <v>17552</v>
      </c>
      <c r="S1630" s="383"/>
      <c r="T1630" s="383"/>
      <c r="U1630" s="410" t="s">
        <v>17200</v>
      </c>
      <c r="V1630" s="383"/>
      <c r="W1630" s="383"/>
      <c r="X1630" s="383"/>
      <c r="Y1630" s="411">
        <v>37851</v>
      </c>
      <c r="Z1630" s="410">
        <v>0</v>
      </c>
      <c r="AA1630" s="410">
        <v>0</v>
      </c>
      <c r="AB1630" s="383"/>
      <c r="AC1630" s="383"/>
      <c r="AD1630" s="383"/>
      <c r="AE1630" s="383"/>
      <c r="AF1630" s="410" t="s">
        <v>17469</v>
      </c>
      <c r="AG1630" s="410" t="s">
        <v>17200</v>
      </c>
      <c r="AH1630" s="410">
        <v>5</v>
      </c>
      <c r="AI1630" s="410">
        <v>150</v>
      </c>
      <c r="AJ1630" s="410">
        <v>155</v>
      </c>
      <c r="AK1630" s="410">
        <v>9.9</v>
      </c>
      <c r="AL1630" s="412">
        <v>3.2258064516128997E-2</v>
      </c>
      <c r="AM1630" s="127" t="s">
        <v>17433</v>
      </c>
      <c r="AN1630" s="383" t="s">
        <v>17434</v>
      </c>
      <c r="AO1630" s="383"/>
      <c r="AP1630" s="383"/>
      <c r="AQ1630" s="410" t="s">
        <v>17553</v>
      </c>
      <c r="AR1630" s="389"/>
    </row>
    <row r="1631" spans="1:44" ht="15.75" thickBot="1" x14ac:dyDescent="0.3">
      <c r="A1631" s="409" t="s">
        <v>17550</v>
      </c>
      <c r="B1631" s="410">
        <v>4160</v>
      </c>
      <c r="C1631" s="383"/>
      <c r="D1631" s="383"/>
      <c r="E1631" s="383"/>
      <c r="F1631" s="383"/>
      <c r="G1631" s="383"/>
      <c r="H1631" s="383"/>
      <c r="I1631" s="383"/>
      <c r="J1631" s="383"/>
      <c r="K1631" s="410" t="s">
        <v>17260</v>
      </c>
      <c r="L1631" s="410"/>
      <c r="M1631" s="410" t="s">
        <v>17328</v>
      </c>
      <c r="N1631" s="410" t="s">
        <v>17551</v>
      </c>
      <c r="O1631" s="383"/>
      <c r="P1631" s="383"/>
      <c r="Q1631" s="410" t="s">
        <v>17460</v>
      </c>
      <c r="R1631" s="410" t="s">
        <v>17552</v>
      </c>
      <c r="S1631" s="383"/>
      <c r="T1631" s="383"/>
      <c r="U1631" s="410" t="s">
        <v>17200</v>
      </c>
      <c r="V1631" s="383"/>
      <c r="W1631" s="383"/>
      <c r="X1631" s="383"/>
      <c r="Y1631" s="411">
        <v>37851</v>
      </c>
      <c r="Z1631" s="410">
        <v>0</v>
      </c>
      <c r="AA1631" s="410">
        <v>0</v>
      </c>
      <c r="AB1631" s="383"/>
      <c r="AC1631" s="383"/>
      <c r="AD1631" s="383"/>
      <c r="AE1631" s="383"/>
      <c r="AF1631" s="410" t="s">
        <v>17469</v>
      </c>
      <c r="AG1631" s="410" t="s">
        <v>17200</v>
      </c>
      <c r="AH1631" s="410">
        <v>5</v>
      </c>
      <c r="AI1631" s="410">
        <v>133</v>
      </c>
      <c r="AJ1631" s="410">
        <v>138</v>
      </c>
      <c r="AK1631" s="410">
        <v>9.91</v>
      </c>
      <c r="AL1631" s="412">
        <v>3.6231884057971002E-2</v>
      </c>
      <c r="AM1631" s="127" t="s">
        <v>17433</v>
      </c>
      <c r="AN1631" s="383" t="s">
        <v>17434</v>
      </c>
      <c r="AO1631" s="383"/>
      <c r="AP1631" s="383"/>
      <c r="AQ1631" s="410" t="s">
        <v>17553</v>
      </c>
      <c r="AR1631" s="389"/>
    </row>
    <row r="1632" spans="1:44" ht="15.75" thickBot="1" x14ac:dyDescent="0.3">
      <c r="A1632" s="409" t="s">
        <v>17550</v>
      </c>
      <c r="B1632" s="410">
        <v>4160</v>
      </c>
      <c r="C1632" s="383"/>
      <c r="D1632" s="383"/>
      <c r="E1632" s="383"/>
      <c r="F1632" s="383"/>
      <c r="G1632" s="383"/>
      <c r="H1632" s="383"/>
      <c r="I1632" s="383"/>
      <c r="J1632" s="383"/>
      <c r="K1632" s="410" t="s">
        <v>17260</v>
      </c>
      <c r="L1632" s="410"/>
      <c r="M1632" s="410" t="s">
        <v>17328</v>
      </c>
      <c r="N1632" s="410" t="s">
        <v>17551</v>
      </c>
      <c r="O1632" s="383"/>
      <c r="P1632" s="383"/>
      <c r="Q1632" s="410" t="s">
        <v>17460</v>
      </c>
      <c r="R1632" s="410" t="s">
        <v>17552</v>
      </c>
      <c r="S1632" s="383"/>
      <c r="T1632" s="383"/>
      <c r="U1632" s="410" t="s">
        <v>17200</v>
      </c>
      <c r="V1632" s="383"/>
      <c r="W1632" s="383"/>
      <c r="X1632" s="383"/>
      <c r="Y1632" s="411">
        <v>37851</v>
      </c>
      <c r="Z1632" s="410">
        <v>0</v>
      </c>
      <c r="AA1632" s="410">
        <v>0</v>
      </c>
      <c r="AB1632" s="383"/>
      <c r="AC1632" s="383"/>
      <c r="AD1632" s="383"/>
      <c r="AE1632" s="383"/>
      <c r="AF1632" s="410" t="s">
        <v>17469</v>
      </c>
      <c r="AG1632" s="410" t="s">
        <v>17200</v>
      </c>
      <c r="AH1632" s="410">
        <v>6</v>
      </c>
      <c r="AI1632" s="410">
        <v>140</v>
      </c>
      <c r="AJ1632" s="410">
        <v>146</v>
      </c>
      <c r="AK1632" s="410">
        <v>9.91</v>
      </c>
      <c r="AL1632" s="412">
        <v>4.1095890410958902E-2</v>
      </c>
      <c r="AM1632" s="127" t="s">
        <v>17433</v>
      </c>
      <c r="AN1632" s="383" t="s">
        <v>17434</v>
      </c>
      <c r="AO1632" s="383"/>
      <c r="AP1632" s="383"/>
      <c r="AQ1632" s="410" t="s">
        <v>17553</v>
      </c>
      <c r="AR1632" s="389"/>
    </row>
    <row r="1633" spans="1:44" ht="15.75" thickBot="1" x14ac:dyDescent="0.3">
      <c r="A1633" s="409" t="s">
        <v>17550</v>
      </c>
      <c r="B1633" s="410">
        <v>4160</v>
      </c>
      <c r="C1633" s="383"/>
      <c r="D1633" s="383"/>
      <c r="E1633" s="383"/>
      <c r="F1633" s="383"/>
      <c r="G1633" s="383"/>
      <c r="H1633" s="383"/>
      <c r="I1633" s="383"/>
      <c r="J1633" s="383"/>
      <c r="K1633" s="410" t="s">
        <v>17260</v>
      </c>
      <c r="L1633" s="410"/>
      <c r="M1633" s="410" t="s">
        <v>17328</v>
      </c>
      <c r="N1633" s="410" t="s">
        <v>17551</v>
      </c>
      <c r="O1633" s="383"/>
      <c r="P1633" s="383"/>
      <c r="Q1633" s="410" t="s">
        <v>17460</v>
      </c>
      <c r="R1633" s="410" t="s">
        <v>17552</v>
      </c>
      <c r="S1633" s="383"/>
      <c r="T1633" s="383"/>
      <c r="U1633" s="410" t="s">
        <v>17200</v>
      </c>
      <c r="V1633" s="383"/>
      <c r="W1633" s="383"/>
      <c r="X1633" s="383"/>
      <c r="Y1633" s="411">
        <v>37851</v>
      </c>
      <c r="Z1633" s="410">
        <v>0</v>
      </c>
      <c r="AA1633" s="410">
        <v>0</v>
      </c>
      <c r="AB1633" s="383"/>
      <c r="AC1633" s="383"/>
      <c r="AD1633" s="383"/>
      <c r="AE1633" s="383"/>
      <c r="AF1633" s="410" t="s">
        <v>17469</v>
      </c>
      <c r="AG1633" s="410" t="s">
        <v>17200</v>
      </c>
      <c r="AH1633" s="410">
        <v>6</v>
      </c>
      <c r="AI1633" s="410">
        <v>147</v>
      </c>
      <c r="AJ1633" s="410">
        <v>153</v>
      </c>
      <c r="AK1633" s="410">
        <v>9.91</v>
      </c>
      <c r="AL1633" s="412">
        <v>3.9215686274509803E-2</v>
      </c>
      <c r="AM1633" s="127" t="s">
        <v>17433</v>
      </c>
      <c r="AN1633" s="383" t="s">
        <v>17434</v>
      </c>
      <c r="AO1633" s="383"/>
      <c r="AP1633" s="383"/>
      <c r="AQ1633" s="410" t="s">
        <v>17553</v>
      </c>
      <c r="AR1633" s="389"/>
    </row>
    <row r="1634" spans="1:44" ht="15.75" thickBot="1" x14ac:dyDescent="0.3">
      <c r="A1634" s="409" t="s">
        <v>17550</v>
      </c>
      <c r="B1634" s="410">
        <v>4160</v>
      </c>
      <c r="C1634" s="383"/>
      <c r="D1634" s="383"/>
      <c r="E1634" s="383"/>
      <c r="F1634" s="383"/>
      <c r="G1634" s="383"/>
      <c r="H1634" s="383"/>
      <c r="I1634" s="383"/>
      <c r="J1634" s="383"/>
      <c r="K1634" s="410" t="s">
        <v>17260</v>
      </c>
      <c r="L1634" s="410"/>
      <c r="M1634" s="410" t="s">
        <v>17328</v>
      </c>
      <c r="N1634" s="410" t="s">
        <v>17551</v>
      </c>
      <c r="O1634" s="383"/>
      <c r="P1634" s="383"/>
      <c r="Q1634" s="410" t="s">
        <v>17460</v>
      </c>
      <c r="R1634" s="410" t="s">
        <v>17552</v>
      </c>
      <c r="S1634" s="383"/>
      <c r="T1634" s="383"/>
      <c r="U1634" s="410" t="s">
        <v>17200</v>
      </c>
      <c r="V1634" s="383"/>
      <c r="W1634" s="383"/>
      <c r="X1634" s="383"/>
      <c r="Y1634" s="411">
        <v>37851</v>
      </c>
      <c r="Z1634" s="410">
        <v>0</v>
      </c>
      <c r="AA1634" s="410">
        <v>0</v>
      </c>
      <c r="AB1634" s="383"/>
      <c r="AC1634" s="383"/>
      <c r="AD1634" s="383"/>
      <c r="AE1634" s="383"/>
      <c r="AF1634" s="410" t="s">
        <v>17469</v>
      </c>
      <c r="AG1634" s="410" t="s">
        <v>17200</v>
      </c>
      <c r="AH1634" s="410">
        <v>6</v>
      </c>
      <c r="AI1634" s="410">
        <v>157</v>
      </c>
      <c r="AJ1634" s="410">
        <v>163</v>
      </c>
      <c r="AK1634" s="410">
        <v>9.92</v>
      </c>
      <c r="AL1634" s="412">
        <v>3.6809815950920199E-2</v>
      </c>
      <c r="AM1634" s="127" t="s">
        <v>17433</v>
      </c>
      <c r="AN1634" s="383" t="s">
        <v>17434</v>
      </c>
      <c r="AO1634" s="383"/>
      <c r="AP1634" s="383"/>
      <c r="AQ1634" s="410" t="s">
        <v>17553</v>
      </c>
      <c r="AR1634" s="389"/>
    </row>
    <row r="1635" spans="1:44" ht="15.75" thickBot="1" x14ac:dyDescent="0.3">
      <c r="A1635" s="409" t="s">
        <v>17550</v>
      </c>
      <c r="B1635" s="410">
        <v>4160</v>
      </c>
      <c r="C1635" s="383"/>
      <c r="D1635" s="383"/>
      <c r="E1635" s="383"/>
      <c r="F1635" s="383"/>
      <c r="G1635" s="383"/>
      <c r="H1635" s="383"/>
      <c r="I1635" s="383"/>
      <c r="J1635" s="383"/>
      <c r="K1635" s="410" t="s">
        <v>17260</v>
      </c>
      <c r="L1635" s="410"/>
      <c r="M1635" s="410" t="s">
        <v>17328</v>
      </c>
      <c r="N1635" s="410" t="s">
        <v>17551</v>
      </c>
      <c r="O1635" s="383"/>
      <c r="P1635" s="383"/>
      <c r="Q1635" s="410" t="s">
        <v>17460</v>
      </c>
      <c r="R1635" s="410" t="s">
        <v>17552</v>
      </c>
      <c r="S1635" s="383"/>
      <c r="T1635" s="383"/>
      <c r="U1635" s="410" t="s">
        <v>17200</v>
      </c>
      <c r="V1635" s="383"/>
      <c r="W1635" s="383"/>
      <c r="X1635" s="383"/>
      <c r="Y1635" s="411">
        <v>37851</v>
      </c>
      <c r="Z1635" s="410">
        <v>0</v>
      </c>
      <c r="AA1635" s="410">
        <v>0</v>
      </c>
      <c r="AB1635" s="383"/>
      <c r="AC1635" s="383"/>
      <c r="AD1635" s="383"/>
      <c r="AE1635" s="383"/>
      <c r="AF1635" s="410" t="s">
        <v>17469</v>
      </c>
      <c r="AG1635" s="410" t="s">
        <v>17200</v>
      </c>
      <c r="AH1635" s="410">
        <v>5</v>
      </c>
      <c r="AI1635" s="410">
        <v>136</v>
      </c>
      <c r="AJ1635" s="410">
        <v>141</v>
      </c>
      <c r="AK1635" s="410">
        <v>9.94</v>
      </c>
      <c r="AL1635" s="412">
        <v>3.54609929078014E-2</v>
      </c>
      <c r="AM1635" s="127" t="s">
        <v>17433</v>
      </c>
      <c r="AN1635" s="383" t="s">
        <v>17434</v>
      </c>
      <c r="AO1635" s="383"/>
      <c r="AP1635" s="383"/>
      <c r="AQ1635" s="410" t="s">
        <v>17553</v>
      </c>
      <c r="AR1635" s="389"/>
    </row>
    <row r="1636" spans="1:44" ht="15.75" thickBot="1" x14ac:dyDescent="0.3">
      <c r="A1636" s="409" t="s">
        <v>17554</v>
      </c>
      <c r="B1636" s="410">
        <v>3898</v>
      </c>
      <c r="C1636" s="383"/>
      <c r="D1636" s="383"/>
      <c r="E1636" s="383"/>
      <c r="F1636" s="383"/>
      <c r="G1636" s="383"/>
      <c r="H1636" s="383"/>
      <c r="I1636" s="383"/>
      <c r="J1636" s="383"/>
      <c r="K1636" s="410" t="s">
        <v>17260</v>
      </c>
      <c r="L1636" s="410"/>
      <c r="M1636" s="410" t="s">
        <v>17328</v>
      </c>
      <c r="N1636" s="410" t="s">
        <v>17555</v>
      </c>
      <c r="O1636" s="383"/>
      <c r="P1636" s="383"/>
      <c r="Q1636" s="410" t="s">
        <v>17460</v>
      </c>
      <c r="R1636" s="410" t="s">
        <v>17556</v>
      </c>
      <c r="S1636" s="383" t="s">
        <v>17557</v>
      </c>
      <c r="T1636" s="383"/>
      <c r="U1636" s="410" t="s">
        <v>17200</v>
      </c>
      <c r="V1636" s="383"/>
      <c r="W1636" s="383"/>
      <c r="X1636" s="383"/>
      <c r="Y1636" s="411">
        <v>38426</v>
      </c>
      <c r="Z1636" s="410">
        <v>0</v>
      </c>
      <c r="AA1636" s="410">
        <v>91</v>
      </c>
      <c r="AB1636" s="383"/>
      <c r="AC1636" s="383"/>
      <c r="AD1636" s="383"/>
      <c r="AE1636" s="383"/>
      <c r="AF1636" s="410" t="s">
        <v>17469</v>
      </c>
      <c r="AG1636" s="410" t="s">
        <v>17432</v>
      </c>
      <c r="AH1636" s="410">
        <v>0.08</v>
      </c>
      <c r="AI1636" s="410">
        <v>10.64</v>
      </c>
      <c r="AJ1636" s="410">
        <v>10.72</v>
      </c>
      <c r="AK1636" s="410">
        <v>1.46</v>
      </c>
      <c r="AL1636" s="412">
        <v>7.4626865671641798E-3</v>
      </c>
      <c r="AM1636" s="127" t="s">
        <v>17433</v>
      </c>
      <c r="AN1636" s="383" t="s">
        <v>17434</v>
      </c>
      <c r="AO1636" s="383"/>
      <c r="AP1636" s="383"/>
      <c r="AQ1636" s="410" t="s">
        <v>17558</v>
      </c>
      <c r="AR1636" s="389"/>
    </row>
    <row r="1637" spans="1:44" ht="15.75" thickBot="1" x14ac:dyDescent="0.3">
      <c r="A1637" s="409" t="s">
        <v>17554</v>
      </c>
      <c r="B1637" s="410">
        <v>3898</v>
      </c>
      <c r="C1637" s="383"/>
      <c r="D1637" s="383"/>
      <c r="E1637" s="383"/>
      <c r="F1637" s="383"/>
      <c r="G1637" s="383"/>
      <c r="H1637" s="383"/>
      <c r="I1637" s="383"/>
      <c r="J1637" s="383"/>
      <c r="K1637" s="410" t="s">
        <v>17260</v>
      </c>
      <c r="L1637" s="410"/>
      <c r="M1637" s="410" t="s">
        <v>17328</v>
      </c>
      <c r="N1637" s="410" t="s">
        <v>17555</v>
      </c>
      <c r="O1637" s="383"/>
      <c r="P1637" s="383"/>
      <c r="Q1637" s="410" t="s">
        <v>17460</v>
      </c>
      <c r="R1637" s="410" t="s">
        <v>17556</v>
      </c>
      <c r="S1637" s="383" t="s">
        <v>17557</v>
      </c>
      <c r="T1637" s="383"/>
      <c r="U1637" s="410" t="s">
        <v>17200</v>
      </c>
      <c r="V1637" s="383"/>
      <c r="W1637" s="383"/>
      <c r="X1637" s="383"/>
      <c r="Y1637" s="411">
        <v>38426</v>
      </c>
      <c r="Z1637" s="410">
        <v>0</v>
      </c>
      <c r="AA1637" s="410">
        <v>91</v>
      </c>
      <c r="AB1637" s="383"/>
      <c r="AC1637" s="383"/>
      <c r="AD1637" s="383"/>
      <c r="AE1637" s="383"/>
      <c r="AF1637" s="410" t="s">
        <v>17469</v>
      </c>
      <c r="AG1637" s="410" t="s">
        <v>17432</v>
      </c>
      <c r="AH1637" s="410">
        <v>0.06</v>
      </c>
      <c r="AI1637" s="410">
        <v>10.24</v>
      </c>
      <c r="AJ1637" s="410">
        <v>10.3</v>
      </c>
      <c r="AK1637" s="410">
        <v>1.52</v>
      </c>
      <c r="AL1637" s="412">
        <v>5.8252427184466004E-3</v>
      </c>
      <c r="AM1637" s="127" t="s">
        <v>17433</v>
      </c>
      <c r="AN1637" s="383" t="s">
        <v>17434</v>
      </c>
      <c r="AO1637" s="383"/>
      <c r="AP1637" s="383"/>
      <c r="AQ1637" s="410" t="s">
        <v>17558</v>
      </c>
      <c r="AR1637" s="389"/>
    </row>
    <row r="1638" spans="1:44" ht="15.75" thickBot="1" x14ac:dyDescent="0.3">
      <c r="A1638" s="409" t="s">
        <v>17554</v>
      </c>
      <c r="B1638" s="410">
        <v>3898</v>
      </c>
      <c r="C1638" s="383"/>
      <c r="D1638" s="383"/>
      <c r="E1638" s="383"/>
      <c r="F1638" s="383"/>
      <c r="G1638" s="383"/>
      <c r="H1638" s="383"/>
      <c r="I1638" s="383"/>
      <c r="J1638" s="383"/>
      <c r="K1638" s="410" t="s">
        <v>17260</v>
      </c>
      <c r="L1638" s="410"/>
      <c r="M1638" s="410" t="s">
        <v>17328</v>
      </c>
      <c r="N1638" s="410" t="s">
        <v>17555</v>
      </c>
      <c r="O1638" s="383"/>
      <c r="P1638" s="383"/>
      <c r="Q1638" s="410" t="s">
        <v>17460</v>
      </c>
      <c r="R1638" s="410" t="s">
        <v>17556</v>
      </c>
      <c r="S1638" s="383" t="s">
        <v>17557</v>
      </c>
      <c r="T1638" s="383"/>
      <c r="U1638" s="410" t="s">
        <v>17200</v>
      </c>
      <c r="V1638" s="383"/>
      <c r="W1638" s="383"/>
      <c r="X1638" s="383"/>
      <c r="Y1638" s="411">
        <v>38426</v>
      </c>
      <c r="Z1638" s="410">
        <v>0</v>
      </c>
      <c r="AA1638" s="410">
        <v>91</v>
      </c>
      <c r="AB1638" s="383"/>
      <c r="AC1638" s="383"/>
      <c r="AD1638" s="383"/>
      <c r="AE1638" s="383"/>
      <c r="AF1638" s="410" t="s">
        <v>17469</v>
      </c>
      <c r="AG1638" s="410" t="s">
        <v>17432</v>
      </c>
      <c r="AH1638" s="410">
        <v>0.08</v>
      </c>
      <c r="AI1638" s="410">
        <v>10.4</v>
      </c>
      <c r="AJ1638" s="410">
        <v>10.48</v>
      </c>
      <c r="AK1638" s="410">
        <v>1.57</v>
      </c>
      <c r="AL1638" s="412">
        <v>7.63358778625954E-3</v>
      </c>
      <c r="AM1638" s="127" t="s">
        <v>17433</v>
      </c>
      <c r="AN1638" s="383" t="s">
        <v>17434</v>
      </c>
      <c r="AO1638" s="383"/>
      <c r="AP1638" s="383"/>
      <c r="AQ1638" s="410" t="s">
        <v>17558</v>
      </c>
      <c r="AR1638" s="389"/>
    </row>
    <row r="1639" spans="1:44" ht="15.75" thickBot="1" x14ac:dyDescent="0.3">
      <c r="A1639" s="409" t="s">
        <v>17554</v>
      </c>
      <c r="B1639" s="410">
        <v>3898</v>
      </c>
      <c r="C1639" s="383"/>
      <c r="D1639" s="383"/>
      <c r="E1639" s="383"/>
      <c r="F1639" s="383"/>
      <c r="G1639" s="383"/>
      <c r="H1639" s="383"/>
      <c r="I1639" s="383"/>
      <c r="J1639" s="383"/>
      <c r="K1639" s="410" t="s">
        <v>17260</v>
      </c>
      <c r="L1639" s="410"/>
      <c r="M1639" s="410" t="s">
        <v>17328</v>
      </c>
      <c r="N1639" s="410" t="s">
        <v>17555</v>
      </c>
      <c r="O1639" s="383"/>
      <c r="P1639" s="383"/>
      <c r="Q1639" s="410" t="s">
        <v>17460</v>
      </c>
      <c r="R1639" s="410" t="s">
        <v>17556</v>
      </c>
      <c r="S1639" s="383" t="s">
        <v>17557</v>
      </c>
      <c r="T1639" s="383"/>
      <c r="U1639" s="410" t="s">
        <v>17200</v>
      </c>
      <c r="V1639" s="383"/>
      <c r="W1639" s="383"/>
      <c r="X1639" s="383"/>
      <c r="Y1639" s="411">
        <v>38426</v>
      </c>
      <c r="Z1639" s="410">
        <v>0</v>
      </c>
      <c r="AA1639" s="410">
        <v>91</v>
      </c>
      <c r="AB1639" s="383"/>
      <c r="AC1639" s="383"/>
      <c r="AD1639" s="383"/>
      <c r="AE1639" s="383"/>
      <c r="AF1639" s="410" t="s">
        <v>17469</v>
      </c>
      <c r="AG1639" s="410" t="s">
        <v>17432</v>
      </c>
      <c r="AH1639" s="410">
        <v>0.08</v>
      </c>
      <c r="AI1639" s="410">
        <v>10.72</v>
      </c>
      <c r="AJ1639" s="410">
        <v>10.8</v>
      </c>
      <c r="AK1639" s="410">
        <v>1.6</v>
      </c>
      <c r="AL1639" s="412">
        <v>7.4074074074074103E-3</v>
      </c>
      <c r="AM1639" s="127" t="s">
        <v>17433</v>
      </c>
      <c r="AN1639" s="383" t="s">
        <v>17434</v>
      </c>
      <c r="AO1639" s="383"/>
      <c r="AP1639" s="383"/>
      <c r="AQ1639" s="410" t="s">
        <v>17558</v>
      </c>
      <c r="AR1639" s="389"/>
    </row>
    <row r="1640" spans="1:44" ht="15.75" thickBot="1" x14ac:dyDescent="0.3">
      <c r="A1640" s="409" t="s">
        <v>17554</v>
      </c>
      <c r="B1640" s="410">
        <v>3898</v>
      </c>
      <c r="C1640" s="383"/>
      <c r="D1640" s="383"/>
      <c r="E1640" s="383"/>
      <c r="F1640" s="383"/>
      <c r="G1640" s="383"/>
      <c r="H1640" s="383"/>
      <c r="I1640" s="383"/>
      <c r="J1640" s="383"/>
      <c r="K1640" s="410" t="s">
        <v>17260</v>
      </c>
      <c r="L1640" s="410"/>
      <c r="M1640" s="410" t="s">
        <v>17328</v>
      </c>
      <c r="N1640" s="410" t="s">
        <v>17555</v>
      </c>
      <c r="O1640" s="383"/>
      <c r="P1640" s="383"/>
      <c r="Q1640" s="410" t="s">
        <v>17460</v>
      </c>
      <c r="R1640" s="410" t="s">
        <v>17556</v>
      </c>
      <c r="S1640" s="383" t="s">
        <v>17557</v>
      </c>
      <c r="T1640" s="383"/>
      <c r="U1640" s="410" t="s">
        <v>17200</v>
      </c>
      <c r="V1640" s="383"/>
      <c r="W1640" s="383"/>
      <c r="X1640" s="383"/>
      <c r="Y1640" s="411">
        <v>38426</v>
      </c>
      <c r="Z1640" s="410">
        <v>0</v>
      </c>
      <c r="AA1640" s="410">
        <v>91</v>
      </c>
      <c r="AB1640" s="383"/>
      <c r="AC1640" s="383"/>
      <c r="AD1640" s="383"/>
      <c r="AE1640" s="383"/>
      <c r="AF1640" s="410" t="s">
        <v>17469</v>
      </c>
      <c r="AG1640" s="410" t="s">
        <v>17432</v>
      </c>
      <c r="AH1640" s="410">
        <v>0.08</v>
      </c>
      <c r="AI1640" s="410">
        <v>10.32</v>
      </c>
      <c r="AJ1640" s="410">
        <v>10.4</v>
      </c>
      <c r="AK1640" s="410">
        <v>1.65</v>
      </c>
      <c r="AL1640" s="412">
        <v>7.6923076923076901E-3</v>
      </c>
      <c r="AM1640" s="127" t="s">
        <v>17433</v>
      </c>
      <c r="AN1640" s="383" t="s">
        <v>17434</v>
      </c>
      <c r="AO1640" s="383"/>
      <c r="AP1640" s="383"/>
      <c r="AQ1640" s="410" t="s">
        <v>17558</v>
      </c>
      <c r="AR1640" s="389"/>
    </row>
    <row r="1641" spans="1:44" ht="15.75" thickBot="1" x14ac:dyDescent="0.3">
      <c r="A1641" s="409" t="s">
        <v>17554</v>
      </c>
      <c r="B1641" s="410">
        <v>3898</v>
      </c>
      <c r="C1641" s="383"/>
      <c r="D1641" s="383"/>
      <c r="E1641" s="383"/>
      <c r="F1641" s="383"/>
      <c r="G1641" s="383"/>
      <c r="H1641" s="383"/>
      <c r="I1641" s="383"/>
      <c r="J1641" s="383"/>
      <c r="K1641" s="410" t="s">
        <v>17260</v>
      </c>
      <c r="L1641" s="410"/>
      <c r="M1641" s="410" t="s">
        <v>17328</v>
      </c>
      <c r="N1641" s="410" t="s">
        <v>17555</v>
      </c>
      <c r="O1641" s="383"/>
      <c r="P1641" s="383"/>
      <c r="Q1641" s="410" t="s">
        <v>17460</v>
      </c>
      <c r="R1641" s="410" t="s">
        <v>17556</v>
      </c>
      <c r="S1641" s="383" t="s">
        <v>17557</v>
      </c>
      <c r="T1641" s="383"/>
      <c r="U1641" s="410" t="s">
        <v>17200</v>
      </c>
      <c r="V1641" s="383"/>
      <c r="W1641" s="383"/>
      <c r="X1641" s="383"/>
      <c r="Y1641" s="411">
        <v>38426</v>
      </c>
      <c r="Z1641" s="410">
        <v>0</v>
      </c>
      <c r="AA1641" s="410">
        <v>91</v>
      </c>
      <c r="AB1641" s="383"/>
      <c r="AC1641" s="383"/>
      <c r="AD1641" s="383"/>
      <c r="AE1641" s="383"/>
      <c r="AF1641" s="410" t="s">
        <v>17469</v>
      </c>
      <c r="AG1641" s="410" t="s">
        <v>17432</v>
      </c>
      <c r="AH1641" s="410">
        <v>0.1</v>
      </c>
      <c r="AI1641" s="410">
        <v>10</v>
      </c>
      <c r="AJ1641" s="410">
        <v>10.1</v>
      </c>
      <c r="AK1641" s="410">
        <v>1.73</v>
      </c>
      <c r="AL1641" s="412">
        <v>9.9009900990098994E-3</v>
      </c>
      <c r="AM1641" s="127" t="s">
        <v>17433</v>
      </c>
      <c r="AN1641" s="383" t="s">
        <v>17434</v>
      </c>
      <c r="AO1641" s="383"/>
      <c r="AP1641" s="383"/>
      <c r="AQ1641" s="410" t="s">
        <v>17558</v>
      </c>
      <c r="AR1641" s="389"/>
    </row>
    <row r="1642" spans="1:44" ht="15.75" thickBot="1" x14ac:dyDescent="0.3">
      <c r="A1642" s="409" t="s">
        <v>17554</v>
      </c>
      <c r="B1642" s="410">
        <v>3898</v>
      </c>
      <c r="C1642" s="383"/>
      <c r="D1642" s="383"/>
      <c r="E1642" s="383"/>
      <c r="F1642" s="383"/>
      <c r="G1642" s="383"/>
      <c r="H1642" s="383"/>
      <c r="I1642" s="383"/>
      <c r="J1642" s="383"/>
      <c r="K1642" s="410" t="s">
        <v>17260</v>
      </c>
      <c r="L1642" s="410"/>
      <c r="M1642" s="410" t="s">
        <v>17328</v>
      </c>
      <c r="N1642" s="410" t="s">
        <v>17555</v>
      </c>
      <c r="O1642" s="383"/>
      <c r="P1642" s="383"/>
      <c r="Q1642" s="410" t="s">
        <v>17460</v>
      </c>
      <c r="R1642" s="410" t="s">
        <v>17556</v>
      </c>
      <c r="S1642" s="383" t="s">
        <v>17557</v>
      </c>
      <c r="T1642" s="383"/>
      <c r="U1642" s="410" t="s">
        <v>17200</v>
      </c>
      <c r="V1642" s="383"/>
      <c r="W1642" s="383"/>
      <c r="X1642" s="383"/>
      <c r="Y1642" s="411">
        <v>38426</v>
      </c>
      <c r="Z1642" s="410">
        <v>0</v>
      </c>
      <c r="AA1642" s="410">
        <v>91</v>
      </c>
      <c r="AB1642" s="383"/>
      <c r="AC1642" s="383"/>
      <c r="AD1642" s="383"/>
      <c r="AE1642" s="383"/>
      <c r="AF1642" s="410" t="s">
        <v>17469</v>
      </c>
      <c r="AG1642" s="410" t="s">
        <v>17432</v>
      </c>
      <c r="AH1642" s="410">
        <v>0.06</v>
      </c>
      <c r="AI1642" s="410">
        <v>7.28</v>
      </c>
      <c r="AJ1642" s="410">
        <v>7.34</v>
      </c>
      <c r="AK1642" s="410">
        <v>1.75</v>
      </c>
      <c r="AL1642" s="412">
        <v>8.1743869209809292E-3</v>
      </c>
      <c r="AM1642" s="127" t="s">
        <v>17433</v>
      </c>
      <c r="AN1642" s="383" t="s">
        <v>17434</v>
      </c>
      <c r="AO1642" s="383"/>
      <c r="AP1642" s="383"/>
      <c r="AQ1642" s="410" t="s">
        <v>17558</v>
      </c>
      <c r="AR1642" s="389"/>
    </row>
    <row r="1643" spans="1:44" ht="15.75" thickBot="1" x14ac:dyDescent="0.3">
      <c r="A1643" s="409" t="s">
        <v>17554</v>
      </c>
      <c r="B1643" s="410">
        <v>3898</v>
      </c>
      <c r="C1643" s="383"/>
      <c r="D1643" s="383"/>
      <c r="E1643" s="383"/>
      <c r="F1643" s="383"/>
      <c r="G1643" s="383"/>
      <c r="H1643" s="383"/>
      <c r="I1643" s="383"/>
      <c r="J1643" s="383"/>
      <c r="K1643" s="410" t="s">
        <v>17260</v>
      </c>
      <c r="L1643" s="410"/>
      <c r="M1643" s="410" t="s">
        <v>17328</v>
      </c>
      <c r="N1643" s="410" t="s">
        <v>17555</v>
      </c>
      <c r="O1643" s="383"/>
      <c r="P1643" s="383"/>
      <c r="Q1643" s="410" t="s">
        <v>17460</v>
      </c>
      <c r="R1643" s="410" t="s">
        <v>17556</v>
      </c>
      <c r="S1643" s="383" t="s">
        <v>17557</v>
      </c>
      <c r="T1643" s="383"/>
      <c r="U1643" s="410" t="s">
        <v>17200</v>
      </c>
      <c r="V1643" s="383"/>
      <c r="W1643" s="383"/>
      <c r="X1643" s="383"/>
      <c r="Y1643" s="411">
        <v>38426</v>
      </c>
      <c r="Z1643" s="410">
        <v>0</v>
      </c>
      <c r="AA1643" s="410">
        <v>91</v>
      </c>
      <c r="AB1643" s="383"/>
      <c r="AC1643" s="383"/>
      <c r="AD1643" s="383"/>
      <c r="AE1643" s="383"/>
      <c r="AF1643" s="410" t="s">
        <v>17469</v>
      </c>
      <c r="AG1643" s="410" t="s">
        <v>17432</v>
      </c>
      <c r="AH1643" s="410">
        <v>0.08</v>
      </c>
      <c r="AI1643" s="410">
        <v>7.52</v>
      </c>
      <c r="AJ1643" s="410">
        <v>7.6</v>
      </c>
      <c r="AK1643" s="410">
        <v>1.79</v>
      </c>
      <c r="AL1643" s="412">
        <v>1.05263157894737E-2</v>
      </c>
      <c r="AM1643" s="127" t="s">
        <v>17433</v>
      </c>
      <c r="AN1643" s="383" t="s">
        <v>17434</v>
      </c>
      <c r="AO1643" s="383"/>
      <c r="AP1643" s="383"/>
      <c r="AQ1643" s="410" t="s">
        <v>17558</v>
      </c>
      <c r="AR1643" s="389"/>
    </row>
    <row r="1644" spans="1:44" ht="15.75" thickBot="1" x14ac:dyDescent="0.3">
      <c r="A1644" s="409" t="s">
        <v>17554</v>
      </c>
      <c r="B1644" s="410">
        <v>3898</v>
      </c>
      <c r="C1644" s="383"/>
      <c r="D1644" s="383"/>
      <c r="E1644" s="383"/>
      <c r="F1644" s="383"/>
      <c r="G1644" s="383"/>
      <c r="H1644" s="383"/>
      <c r="I1644" s="383"/>
      <c r="J1644" s="383"/>
      <c r="K1644" s="410" t="s">
        <v>17260</v>
      </c>
      <c r="L1644" s="410"/>
      <c r="M1644" s="410" t="s">
        <v>17328</v>
      </c>
      <c r="N1644" s="410" t="s">
        <v>17555</v>
      </c>
      <c r="O1644" s="383"/>
      <c r="P1644" s="383"/>
      <c r="Q1644" s="410" t="s">
        <v>17460</v>
      </c>
      <c r="R1644" s="410" t="s">
        <v>17556</v>
      </c>
      <c r="S1644" s="383" t="s">
        <v>17557</v>
      </c>
      <c r="T1644" s="383"/>
      <c r="U1644" s="410" t="s">
        <v>17200</v>
      </c>
      <c r="V1644" s="383"/>
      <c r="W1644" s="383"/>
      <c r="X1644" s="383"/>
      <c r="Y1644" s="411">
        <v>38426</v>
      </c>
      <c r="Z1644" s="410">
        <v>0</v>
      </c>
      <c r="AA1644" s="410">
        <v>91</v>
      </c>
      <c r="AB1644" s="383"/>
      <c r="AC1644" s="383"/>
      <c r="AD1644" s="383"/>
      <c r="AE1644" s="383"/>
      <c r="AF1644" s="410" t="s">
        <v>17469</v>
      </c>
      <c r="AG1644" s="410" t="s">
        <v>17432</v>
      </c>
      <c r="AH1644" s="410">
        <v>0.06</v>
      </c>
      <c r="AI1644" s="410">
        <v>8.8800000000000008</v>
      </c>
      <c r="AJ1644" s="410">
        <v>8.94</v>
      </c>
      <c r="AK1644" s="410">
        <v>1.9</v>
      </c>
      <c r="AL1644" s="412">
        <v>6.7114093959731499E-3</v>
      </c>
      <c r="AM1644" s="127" t="s">
        <v>17433</v>
      </c>
      <c r="AN1644" s="383" t="s">
        <v>17434</v>
      </c>
      <c r="AO1644" s="383"/>
      <c r="AP1644" s="383"/>
      <c r="AQ1644" s="410" t="s">
        <v>17558</v>
      </c>
      <c r="AR1644" s="389"/>
    </row>
    <row r="1645" spans="1:44" ht="15.75" thickBot="1" x14ac:dyDescent="0.3">
      <c r="A1645" s="409" t="s">
        <v>17554</v>
      </c>
      <c r="B1645" s="410">
        <v>3898</v>
      </c>
      <c r="C1645" s="383"/>
      <c r="D1645" s="383"/>
      <c r="E1645" s="383"/>
      <c r="F1645" s="383"/>
      <c r="G1645" s="383"/>
      <c r="H1645" s="383"/>
      <c r="I1645" s="383"/>
      <c r="J1645" s="383"/>
      <c r="K1645" s="410" t="s">
        <v>17260</v>
      </c>
      <c r="L1645" s="410"/>
      <c r="M1645" s="410" t="s">
        <v>17328</v>
      </c>
      <c r="N1645" s="410" t="s">
        <v>17555</v>
      </c>
      <c r="O1645" s="383"/>
      <c r="P1645" s="383"/>
      <c r="Q1645" s="410" t="s">
        <v>17460</v>
      </c>
      <c r="R1645" s="410" t="s">
        <v>17556</v>
      </c>
      <c r="S1645" s="383" t="s">
        <v>17557</v>
      </c>
      <c r="T1645" s="383"/>
      <c r="U1645" s="410" t="s">
        <v>17200</v>
      </c>
      <c r="V1645" s="383"/>
      <c r="W1645" s="383"/>
      <c r="X1645" s="383"/>
      <c r="Y1645" s="411">
        <v>38426</v>
      </c>
      <c r="Z1645" s="410">
        <v>0</v>
      </c>
      <c r="AA1645" s="410">
        <v>91</v>
      </c>
      <c r="AB1645" s="383"/>
      <c r="AC1645" s="383"/>
      <c r="AD1645" s="383"/>
      <c r="AE1645" s="383"/>
      <c r="AF1645" s="410" t="s">
        <v>17469</v>
      </c>
      <c r="AG1645" s="410" t="s">
        <v>17432</v>
      </c>
      <c r="AH1645" s="410">
        <v>0.06</v>
      </c>
      <c r="AI1645" s="410">
        <v>7.36</v>
      </c>
      <c r="AJ1645" s="410">
        <v>7.42</v>
      </c>
      <c r="AK1645" s="410">
        <v>1.91</v>
      </c>
      <c r="AL1645" s="412">
        <v>8.0862533692722394E-3</v>
      </c>
      <c r="AM1645" s="127" t="s">
        <v>17433</v>
      </c>
      <c r="AN1645" s="383" t="s">
        <v>17434</v>
      </c>
      <c r="AO1645" s="383"/>
      <c r="AP1645" s="383"/>
      <c r="AQ1645" s="410" t="s">
        <v>17558</v>
      </c>
      <c r="AR1645" s="389"/>
    </row>
    <row r="1646" spans="1:44" ht="15.75" thickBot="1" x14ac:dyDescent="0.3">
      <c r="A1646" s="409" t="s">
        <v>17554</v>
      </c>
      <c r="B1646" s="410">
        <v>3898</v>
      </c>
      <c r="C1646" s="383"/>
      <c r="D1646" s="383"/>
      <c r="E1646" s="383"/>
      <c r="F1646" s="383"/>
      <c r="G1646" s="383"/>
      <c r="H1646" s="383"/>
      <c r="I1646" s="383"/>
      <c r="J1646" s="383"/>
      <c r="K1646" s="410" t="s">
        <v>17260</v>
      </c>
      <c r="L1646" s="410"/>
      <c r="M1646" s="410" t="s">
        <v>17328</v>
      </c>
      <c r="N1646" s="410" t="s">
        <v>17555</v>
      </c>
      <c r="O1646" s="383"/>
      <c r="P1646" s="383"/>
      <c r="Q1646" s="410" t="s">
        <v>17460</v>
      </c>
      <c r="R1646" s="410" t="s">
        <v>17556</v>
      </c>
      <c r="S1646" s="383" t="s">
        <v>17557</v>
      </c>
      <c r="T1646" s="383"/>
      <c r="U1646" s="410" t="s">
        <v>17200</v>
      </c>
      <c r="V1646" s="383"/>
      <c r="W1646" s="383"/>
      <c r="X1646" s="383"/>
      <c r="Y1646" s="411">
        <v>38426</v>
      </c>
      <c r="Z1646" s="410">
        <v>0</v>
      </c>
      <c r="AA1646" s="410">
        <v>91</v>
      </c>
      <c r="AB1646" s="383"/>
      <c r="AC1646" s="383"/>
      <c r="AD1646" s="383"/>
      <c r="AE1646" s="383"/>
      <c r="AF1646" s="410" t="s">
        <v>17469</v>
      </c>
      <c r="AG1646" s="410" t="s">
        <v>17432</v>
      </c>
      <c r="AH1646" s="410">
        <v>0.12</v>
      </c>
      <c r="AI1646" s="410">
        <v>8.24</v>
      </c>
      <c r="AJ1646" s="410">
        <v>8.36</v>
      </c>
      <c r="AK1646" s="410">
        <v>1.91</v>
      </c>
      <c r="AL1646" s="412">
        <v>1.43540669856459E-2</v>
      </c>
      <c r="AM1646" s="127" t="s">
        <v>17433</v>
      </c>
      <c r="AN1646" s="383" t="s">
        <v>17434</v>
      </c>
      <c r="AO1646" s="383"/>
      <c r="AP1646" s="383"/>
      <c r="AQ1646" s="410" t="s">
        <v>17558</v>
      </c>
      <c r="AR1646" s="389"/>
    </row>
    <row r="1647" spans="1:44" ht="15.75" thickBot="1" x14ac:dyDescent="0.3">
      <c r="A1647" s="409" t="s">
        <v>17554</v>
      </c>
      <c r="B1647" s="410">
        <v>3898</v>
      </c>
      <c r="C1647" s="383"/>
      <c r="D1647" s="383"/>
      <c r="E1647" s="383"/>
      <c r="F1647" s="383"/>
      <c r="G1647" s="383"/>
      <c r="H1647" s="383"/>
      <c r="I1647" s="383"/>
      <c r="J1647" s="383"/>
      <c r="K1647" s="410" t="s">
        <v>17260</v>
      </c>
      <c r="L1647" s="410"/>
      <c r="M1647" s="410" t="s">
        <v>17328</v>
      </c>
      <c r="N1647" s="410" t="s">
        <v>17555</v>
      </c>
      <c r="O1647" s="383"/>
      <c r="P1647" s="383"/>
      <c r="Q1647" s="410" t="s">
        <v>17460</v>
      </c>
      <c r="R1647" s="410" t="s">
        <v>17556</v>
      </c>
      <c r="S1647" s="383" t="s">
        <v>17557</v>
      </c>
      <c r="T1647" s="383"/>
      <c r="U1647" s="410" t="s">
        <v>17200</v>
      </c>
      <c r="V1647" s="383"/>
      <c r="W1647" s="383"/>
      <c r="X1647" s="383"/>
      <c r="Y1647" s="411">
        <v>38426</v>
      </c>
      <c r="Z1647" s="410">
        <v>0</v>
      </c>
      <c r="AA1647" s="410">
        <v>91</v>
      </c>
      <c r="AB1647" s="383"/>
      <c r="AC1647" s="383"/>
      <c r="AD1647" s="383"/>
      <c r="AE1647" s="383"/>
      <c r="AF1647" s="410" t="s">
        <v>17469</v>
      </c>
      <c r="AG1647" s="410" t="s">
        <v>17432</v>
      </c>
      <c r="AH1647" s="410">
        <v>0.04</v>
      </c>
      <c r="AI1647" s="410">
        <v>9.36</v>
      </c>
      <c r="AJ1647" s="410">
        <v>9.4</v>
      </c>
      <c r="AK1647" s="410">
        <v>1.92</v>
      </c>
      <c r="AL1647" s="412">
        <v>4.2553191489361703E-3</v>
      </c>
      <c r="AM1647" s="127" t="s">
        <v>17433</v>
      </c>
      <c r="AN1647" s="383" t="s">
        <v>17434</v>
      </c>
      <c r="AO1647" s="383"/>
      <c r="AP1647" s="383"/>
      <c r="AQ1647" s="410" t="s">
        <v>17558</v>
      </c>
      <c r="AR1647" s="389"/>
    </row>
    <row r="1648" spans="1:44" ht="15.75" thickBot="1" x14ac:dyDescent="0.3">
      <c r="A1648" s="409" t="s">
        <v>17554</v>
      </c>
      <c r="B1648" s="410">
        <v>3898</v>
      </c>
      <c r="C1648" s="383"/>
      <c r="D1648" s="383"/>
      <c r="E1648" s="383"/>
      <c r="F1648" s="383"/>
      <c r="G1648" s="383"/>
      <c r="H1648" s="383"/>
      <c r="I1648" s="383"/>
      <c r="J1648" s="383"/>
      <c r="K1648" s="410" t="s">
        <v>17260</v>
      </c>
      <c r="L1648" s="410"/>
      <c r="M1648" s="410" t="s">
        <v>17328</v>
      </c>
      <c r="N1648" s="410" t="s">
        <v>17555</v>
      </c>
      <c r="O1648" s="383"/>
      <c r="P1648" s="383"/>
      <c r="Q1648" s="410" t="s">
        <v>17460</v>
      </c>
      <c r="R1648" s="410" t="s">
        <v>17556</v>
      </c>
      <c r="S1648" s="383" t="s">
        <v>17557</v>
      </c>
      <c r="T1648" s="383"/>
      <c r="U1648" s="410" t="s">
        <v>17200</v>
      </c>
      <c r="V1648" s="383"/>
      <c r="W1648" s="383"/>
      <c r="X1648" s="383"/>
      <c r="Y1648" s="411">
        <v>38426</v>
      </c>
      <c r="Z1648" s="410">
        <v>0</v>
      </c>
      <c r="AA1648" s="410">
        <v>91</v>
      </c>
      <c r="AB1648" s="383"/>
      <c r="AC1648" s="383"/>
      <c r="AD1648" s="383"/>
      <c r="AE1648" s="383"/>
      <c r="AF1648" s="410" t="s">
        <v>17469</v>
      </c>
      <c r="AG1648" s="410" t="s">
        <v>17432</v>
      </c>
      <c r="AH1648" s="410">
        <v>0.06</v>
      </c>
      <c r="AI1648" s="410">
        <v>9.2799999999999994</v>
      </c>
      <c r="AJ1648" s="410">
        <v>9.34</v>
      </c>
      <c r="AK1648" s="410">
        <v>1.97</v>
      </c>
      <c r="AL1648" s="412">
        <v>6.4239828693790097E-3</v>
      </c>
      <c r="AM1648" s="127" t="s">
        <v>17433</v>
      </c>
      <c r="AN1648" s="383" t="s">
        <v>17434</v>
      </c>
      <c r="AO1648" s="383"/>
      <c r="AP1648" s="383"/>
      <c r="AQ1648" s="410" t="s">
        <v>17558</v>
      </c>
      <c r="AR1648" s="389"/>
    </row>
    <row r="1649" spans="1:44" ht="15.75" thickBot="1" x14ac:dyDescent="0.3">
      <c r="A1649" s="409" t="s">
        <v>17554</v>
      </c>
      <c r="B1649" s="410">
        <v>3898</v>
      </c>
      <c r="C1649" s="383"/>
      <c r="D1649" s="383"/>
      <c r="E1649" s="383"/>
      <c r="F1649" s="383"/>
      <c r="G1649" s="383"/>
      <c r="H1649" s="383"/>
      <c r="I1649" s="383"/>
      <c r="J1649" s="383"/>
      <c r="K1649" s="410" t="s">
        <v>17260</v>
      </c>
      <c r="L1649" s="410"/>
      <c r="M1649" s="410" t="s">
        <v>17328</v>
      </c>
      <c r="N1649" s="410" t="s">
        <v>17555</v>
      </c>
      <c r="O1649" s="383"/>
      <c r="P1649" s="383"/>
      <c r="Q1649" s="410" t="s">
        <v>17460</v>
      </c>
      <c r="R1649" s="410" t="s">
        <v>17556</v>
      </c>
      <c r="S1649" s="383" t="s">
        <v>17557</v>
      </c>
      <c r="T1649" s="383"/>
      <c r="U1649" s="410" t="s">
        <v>17200</v>
      </c>
      <c r="V1649" s="383"/>
      <c r="W1649" s="383"/>
      <c r="X1649" s="383"/>
      <c r="Y1649" s="411">
        <v>38426</v>
      </c>
      <c r="Z1649" s="410">
        <v>0</v>
      </c>
      <c r="AA1649" s="410">
        <v>91</v>
      </c>
      <c r="AB1649" s="383"/>
      <c r="AC1649" s="383"/>
      <c r="AD1649" s="383"/>
      <c r="AE1649" s="383"/>
      <c r="AF1649" s="410" t="s">
        <v>17469</v>
      </c>
      <c r="AG1649" s="410" t="s">
        <v>17432</v>
      </c>
      <c r="AH1649" s="410">
        <v>0.06</v>
      </c>
      <c r="AI1649" s="410">
        <v>9.68</v>
      </c>
      <c r="AJ1649" s="410">
        <v>9.74</v>
      </c>
      <c r="AK1649" s="410">
        <v>2.02</v>
      </c>
      <c r="AL1649" s="412">
        <v>6.1601642710472299E-3</v>
      </c>
      <c r="AM1649" s="127" t="s">
        <v>17433</v>
      </c>
      <c r="AN1649" s="383" t="s">
        <v>17434</v>
      </c>
      <c r="AO1649" s="383"/>
      <c r="AP1649" s="383"/>
      <c r="AQ1649" s="410" t="s">
        <v>17558</v>
      </c>
      <c r="AR1649" s="389"/>
    </row>
    <row r="1650" spans="1:44" ht="15.75" thickBot="1" x14ac:dyDescent="0.3">
      <c r="A1650" s="409" t="s">
        <v>17554</v>
      </c>
      <c r="B1650" s="410">
        <v>3898</v>
      </c>
      <c r="C1650" s="383"/>
      <c r="D1650" s="383"/>
      <c r="E1650" s="383"/>
      <c r="F1650" s="383"/>
      <c r="G1650" s="383"/>
      <c r="H1650" s="383"/>
      <c r="I1650" s="383"/>
      <c r="J1650" s="383"/>
      <c r="K1650" s="410" t="s">
        <v>17260</v>
      </c>
      <c r="L1650" s="410"/>
      <c r="M1650" s="410" t="s">
        <v>17328</v>
      </c>
      <c r="N1650" s="410" t="s">
        <v>17555</v>
      </c>
      <c r="O1650" s="383"/>
      <c r="P1650" s="383"/>
      <c r="Q1650" s="410" t="s">
        <v>17460</v>
      </c>
      <c r="R1650" s="410" t="s">
        <v>17556</v>
      </c>
      <c r="S1650" s="383" t="s">
        <v>17557</v>
      </c>
      <c r="T1650" s="383"/>
      <c r="U1650" s="410" t="s">
        <v>17200</v>
      </c>
      <c r="V1650" s="383"/>
      <c r="W1650" s="383"/>
      <c r="X1650" s="383"/>
      <c r="Y1650" s="411">
        <v>38426</v>
      </c>
      <c r="Z1650" s="410">
        <v>0</v>
      </c>
      <c r="AA1650" s="410">
        <v>91</v>
      </c>
      <c r="AB1650" s="383"/>
      <c r="AC1650" s="383"/>
      <c r="AD1650" s="383"/>
      <c r="AE1650" s="383"/>
      <c r="AF1650" s="410" t="s">
        <v>17469</v>
      </c>
      <c r="AG1650" s="410" t="s">
        <v>17432</v>
      </c>
      <c r="AH1650" s="410">
        <v>0.06</v>
      </c>
      <c r="AI1650" s="410">
        <v>9.44</v>
      </c>
      <c r="AJ1650" s="410">
        <v>9.5</v>
      </c>
      <c r="AK1650" s="410">
        <v>2.0699999999999998</v>
      </c>
      <c r="AL1650" s="412">
        <v>6.3157894736842104E-3</v>
      </c>
      <c r="AM1650" s="127" t="s">
        <v>17433</v>
      </c>
      <c r="AN1650" s="383" t="s">
        <v>17434</v>
      </c>
      <c r="AO1650" s="383"/>
      <c r="AP1650" s="383"/>
      <c r="AQ1650" s="410" t="s">
        <v>17558</v>
      </c>
      <c r="AR1650" s="389"/>
    </row>
    <row r="1651" spans="1:44" ht="15.75" thickBot="1" x14ac:dyDescent="0.3">
      <c r="A1651" s="409" t="s">
        <v>17554</v>
      </c>
      <c r="B1651" s="410">
        <v>3898</v>
      </c>
      <c r="C1651" s="383"/>
      <c r="D1651" s="383"/>
      <c r="E1651" s="383"/>
      <c r="F1651" s="383"/>
      <c r="G1651" s="383"/>
      <c r="H1651" s="383"/>
      <c r="I1651" s="383"/>
      <c r="J1651" s="383"/>
      <c r="K1651" s="410" t="s">
        <v>17260</v>
      </c>
      <c r="L1651" s="410"/>
      <c r="M1651" s="410" t="s">
        <v>17328</v>
      </c>
      <c r="N1651" s="410" t="s">
        <v>17555</v>
      </c>
      <c r="O1651" s="383"/>
      <c r="P1651" s="383"/>
      <c r="Q1651" s="410" t="s">
        <v>17460</v>
      </c>
      <c r="R1651" s="410" t="s">
        <v>17556</v>
      </c>
      <c r="S1651" s="383" t="s">
        <v>17557</v>
      </c>
      <c r="T1651" s="383"/>
      <c r="U1651" s="410" t="s">
        <v>17200</v>
      </c>
      <c r="V1651" s="383"/>
      <c r="W1651" s="383"/>
      <c r="X1651" s="383"/>
      <c r="Y1651" s="411">
        <v>38426</v>
      </c>
      <c r="Z1651" s="410">
        <v>0</v>
      </c>
      <c r="AA1651" s="410">
        <v>91</v>
      </c>
      <c r="AB1651" s="383"/>
      <c r="AC1651" s="383"/>
      <c r="AD1651" s="383"/>
      <c r="AE1651" s="383"/>
      <c r="AF1651" s="410" t="s">
        <v>17469</v>
      </c>
      <c r="AG1651" s="410" t="s">
        <v>17432</v>
      </c>
      <c r="AH1651" s="410">
        <v>0.04</v>
      </c>
      <c r="AI1651" s="410">
        <v>9.2799999999999994</v>
      </c>
      <c r="AJ1651" s="410">
        <v>9.32</v>
      </c>
      <c r="AK1651" s="410">
        <v>2.09</v>
      </c>
      <c r="AL1651" s="412">
        <v>4.29184549356223E-3</v>
      </c>
      <c r="AM1651" s="127" t="s">
        <v>17433</v>
      </c>
      <c r="AN1651" s="383" t="s">
        <v>17434</v>
      </c>
      <c r="AO1651" s="383"/>
      <c r="AP1651" s="383"/>
      <c r="AQ1651" s="410" t="s">
        <v>17558</v>
      </c>
      <c r="AR1651" s="389"/>
    </row>
    <row r="1652" spans="1:44" ht="15.75" thickBot="1" x14ac:dyDescent="0.3">
      <c r="A1652" s="409" t="s">
        <v>17554</v>
      </c>
      <c r="B1652" s="410">
        <v>3898</v>
      </c>
      <c r="C1652" s="383"/>
      <c r="D1652" s="383"/>
      <c r="E1652" s="383"/>
      <c r="F1652" s="383"/>
      <c r="G1652" s="383"/>
      <c r="H1652" s="383"/>
      <c r="I1652" s="383"/>
      <c r="J1652" s="383"/>
      <c r="K1652" s="410" t="s">
        <v>17260</v>
      </c>
      <c r="L1652" s="410"/>
      <c r="M1652" s="410" t="s">
        <v>17328</v>
      </c>
      <c r="N1652" s="410" t="s">
        <v>17555</v>
      </c>
      <c r="O1652" s="383"/>
      <c r="P1652" s="383"/>
      <c r="Q1652" s="410" t="s">
        <v>17460</v>
      </c>
      <c r="R1652" s="410" t="s">
        <v>17556</v>
      </c>
      <c r="S1652" s="383" t="s">
        <v>17557</v>
      </c>
      <c r="T1652" s="383"/>
      <c r="U1652" s="410" t="s">
        <v>17200</v>
      </c>
      <c r="V1652" s="383"/>
      <c r="W1652" s="383"/>
      <c r="X1652" s="383"/>
      <c r="Y1652" s="411">
        <v>38426</v>
      </c>
      <c r="Z1652" s="410">
        <v>0</v>
      </c>
      <c r="AA1652" s="410">
        <v>91</v>
      </c>
      <c r="AB1652" s="383"/>
      <c r="AC1652" s="383"/>
      <c r="AD1652" s="383"/>
      <c r="AE1652" s="383"/>
      <c r="AF1652" s="410" t="s">
        <v>17469</v>
      </c>
      <c r="AG1652" s="410" t="s">
        <v>17432</v>
      </c>
      <c r="AH1652" s="410">
        <v>0.04</v>
      </c>
      <c r="AI1652" s="410">
        <v>8.8000000000000007</v>
      </c>
      <c r="AJ1652" s="410">
        <v>8.84</v>
      </c>
      <c r="AK1652" s="410">
        <v>2.12</v>
      </c>
      <c r="AL1652" s="412">
        <v>4.5248868778280504E-3</v>
      </c>
      <c r="AM1652" s="127" t="s">
        <v>17433</v>
      </c>
      <c r="AN1652" s="383" t="s">
        <v>17434</v>
      </c>
      <c r="AO1652" s="383"/>
      <c r="AP1652" s="383"/>
      <c r="AQ1652" s="410" t="s">
        <v>17558</v>
      </c>
      <c r="AR1652" s="389"/>
    </row>
    <row r="1653" spans="1:44" ht="15.75" thickBot="1" x14ac:dyDescent="0.3">
      <c r="A1653" s="409" t="s">
        <v>17554</v>
      </c>
      <c r="B1653" s="410">
        <v>3898</v>
      </c>
      <c r="C1653" s="383"/>
      <c r="D1653" s="383"/>
      <c r="E1653" s="383"/>
      <c r="F1653" s="383"/>
      <c r="G1653" s="383"/>
      <c r="H1653" s="383"/>
      <c r="I1653" s="383"/>
      <c r="J1653" s="383"/>
      <c r="K1653" s="410" t="s">
        <v>17260</v>
      </c>
      <c r="L1653" s="410"/>
      <c r="M1653" s="410" t="s">
        <v>17328</v>
      </c>
      <c r="N1653" s="410" t="s">
        <v>17555</v>
      </c>
      <c r="O1653" s="383"/>
      <c r="P1653" s="383"/>
      <c r="Q1653" s="410" t="s">
        <v>17460</v>
      </c>
      <c r="R1653" s="410" t="s">
        <v>17556</v>
      </c>
      <c r="S1653" s="383" t="s">
        <v>17557</v>
      </c>
      <c r="T1653" s="383"/>
      <c r="U1653" s="410" t="s">
        <v>17200</v>
      </c>
      <c r="V1653" s="383"/>
      <c r="W1653" s="383"/>
      <c r="X1653" s="383"/>
      <c r="Y1653" s="411">
        <v>38426</v>
      </c>
      <c r="Z1653" s="410">
        <v>0</v>
      </c>
      <c r="AA1653" s="410">
        <v>91</v>
      </c>
      <c r="AB1653" s="383"/>
      <c r="AC1653" s="383"/>
      <c r="AD1653" s="383"/>
      <c r="AE1653" s="383"/>
      <c r="AF1653" s="410" t="s">
        <v>17469</v>
      </c>
      <c r="AG1653" s="410" t="s">
        <v>17432</v>
      </c>
      <c r="AH1653" s="410">
        <v>0.04</v>
      </c>
      <c r="AI1653" s="410">
        <v>9.1999999999999993</v>
      </c>
      <c r="AJ1653" s="410">
        <v>9.24</v>
      </c>
      <c r="AK1653" s="410">
        <v>2.12</v>
      </c>
      <c r="AL1653" s="412">
        <v>4.3290043290043299E-3</v>
      </c>
      <c r="AM1653" s="127" t="s">
        <v>17433</v>
      </c>
      <c r="AN1653" s="383" t="s">
        <v>17434</v>
      </c>
      <c r="AO1653" s="383"/>
      <c r="AP1653" s="383"/>
      <c r="AQ1653" s="410" t="s">
        <v>17558</v>
      </c>
      <c r="AR1653" s="389"/>
    </row>
    <row r="1654" spans="1:44" ht="15.75" thickBot="1" x14ac:dyDescent="0.3">
      <c r="A1654" s="409" t="s">
        <v>17554</v>
      </c>
      <c r="B1654" s="410">
        <v>3898</v>
      </c>
      <c r="C1654" s="383"/>
      <c r="D1654" s="383"/>
      <c r="E1654" s="383"/>
      <c r="F1654" s="383"/>
      <c r="G1654" s="383"/>
      <c r="H1654" s="383"/>
      <c r="I1654" s="383"/>
      <c r="J1654" s="383"/>
      <c r="K1654" s="410" t="s">
        <v>17260</v>
      </c>
      <c r="L1654" s="410"/>
      <c r="M1654" s="410" t="s">
        <v>17328</v>
      </c>
      <c r="N1654" s="410" t="s">
        <v>17555</v>
      </c>
      <c r="O1654" s="383"/>
      <c r="P1654" s="383"/>
      <c r="Q1654" s="410" t="s">
        <v>17460</v>
      </c>
      <c r="R1654" s="410" t="s">
        <v>17556</v>
      </c>
      <c r="S1654" s="383" t="s">
        <v>17557</v>
      </c>
      <c r="T1654" s="383"/>
      <c r="U1654" s="410" t="s">
        <v>17200</v>
      </c>
      <c r="V1654" s="383"/>
      <c r="W1654" s="383"/>
      <c r="X1654" s="383"/>
      <c r="Y1654" s="411">
        <v>38426</v>
      </c>
      <c r="Z1654" s="410">
        <v>0</v>
      </c>
      <c r="AA1654" s="410">
        <v>91</v>
      </c>
      <c r="AB1654" s="383"/>
      <c r="AC1654" s="383"/>
      <c r="AD1654" s="383"/>
      <c r="AE1654" s="383"/>
      <c r="AF1654" s="410" t="s">
        <v>17469</v>
      </c>
      <c r="AG1654" s="410" t="s">
        <v>17432</v>
      </c>
      <c r="AH1654" s="410">
        <v>0.04</v>
      </c>
      <c r="AI1654" s="410">
        <v>8.56</v>
      </c>
      <c r="AJ1654" s="410">
        <v>8.6</v>
      </c>
      <c r="AK1654" s="410">
        <v>2.13</v>
      </c>
      <c r="AL1654" s="412">
        <v>4.65116279069767E-3</v>
      </c>
      <c r="AM1654" s="127" t="s">
        <v>17433</v>
      </c>
      <c r="AN1654" s="383" t="s">
        <v>17434</v>
      </c>
      <c r="AO1654" s="383"/>
      <c r="AP1654" s="383"/>
      <c r="AQ1654" s="410" t="s">
        <v>17558</v>
      </c>
      <c r="AR1654" s="389"/>
    </row>
    <row r="1655" spans="1:44" ht="15.75" thickBot="1" x14ac:dyDescent="0.3">
      <c r="A1655" s="409" t="s">
        <v>17554</v>
      </c>
      <c r="B1655" s="410">
        <v>3898</v>
      </c>
      <c r="C1655" s="383"/>
      <c r="D1655" s="383"/>
      <c r="E1655" s="383"/>
      <c r="F1655" s="383"/>
      <c r="G1655" s="383"/>
      <c r="H1655" s="383"/>
      <c r="I1655" s="383"/>
      <c r="J1655" s="383"/>
      <c r="K1655" s="410" t="s">
        <v>17260</v>
      </c>
      <c r="L1655" s="410"/>
      <c r="M1655" s="410" t="s">
        <v>17328</v>
      </c>
      <c r="N1655" s="410" t="s">
        <v>17555</v>
      </c>
      <c r="O1655" s="383"/>
      <c r="P1655" s="383"/>
      <c r="Q1655" s="410" t="s">
        <v>17460</v>
      </c>
      <c r="R1655" s="410" t="s">
        <v>17556</v>
      </c>
      <c r="S1655" s="383" t="s">
        <v>17557</v>
      </c>
      <c r="T1655" s="383"/>
      <c r="U1655" s="410" t="s">
        <v>17200</v>
      </c>
      <c r="V1655" s="383"/>
      <c r="W1655" s="383"/>
      <c r="X1655" s="383"/>
      <c r="Y1655" s="411">
        <v>38426</v>
      </c>
      <c r="Z1655" s="410">
        <v>0</v>
      </c>
      <c r="AA1655" s="410">
        <v>91</v>
      </c>
      <c r="AB1655" s="383"/>
      <c r="AC1655" s="383"/>
      <c r="AD1655" s="383"/>
      <c r="AE1655" s="383"/>
      <c r="AF1655" s="410" t="s">
        <v>17469</v>
      </c>
      <c r="AG1655" s="410" t="s">
        <v>17432</v>
      </c>
      <c r="AH1655" s="410">
        <v>0.04</v>
      </c>
      <c r="AI1655" s="410">
        <v>9.6</v>
      </c>
      <c r="AJ1655" s="410">
        <v>9.64</v>
      </c>
      <c r="AK1655" s="410">
        <v>2.13</v>
      </c>
      <c r="AL1655" s="412">
        <v>4.1493775933610002E-3</v>
      </c>
      <c r="AM1655" s="127" t="s">
        <v>17433</v>
      </c>
      <c r="AN1655" s="383" t="s">
        <v>17434</v>
      </c>
      <c r="AO1655" s="383"/>
      <c r="AP1655" s="383"/>
      <c r="AQ1655" s="410" t="s">
        <v>17558</v>
      </c>
      <c r="AR1655" s="389"/>
    </row>
    <row r="1656" spans="1:44" ht="15.75" thickBot="1" x14ac:dyDescent="0.3">
      <c r="A1656" s="409" t="s">
        <v>17554</v>
      </c>
      <c r="B1656" s="410">
        <v>3898</v>
      </c>
      <c r="C1656" s="383"/>
      <c r="D1656" s="383"/>
      <c r="E1656" s="383"/>
      <c r="F1656" s="383"/>
      <c r="G1656" s="383"/>
      <c r="H1656" s="383"/>
      <c r="I1656" s="383"/>
      <c r="J1656" s="383"/>
      <c r="K1656" s="410" t="s">
        <v>17260</v>
      </c>
      <c r="L1656" s="410"/>
      <c r="M1656" s="410" t="s">
        <v>17328</v>
      </c>
      <c r="N1656" s="410" t="s">
        <v>17555</v>
      </c>
      <c r="O1656" s="383"/>
      <c r="P1656" s="383"/>
      <c r="Q1656" s="410" t="s">
        <v>17460</v>
      </c>
      <c r="R1656" s="410" t="s">
        <v>17556</v>
      </c>
      <c r="S1656" s="383" t="s">
        <v>17557</v>
      </c>
      <c r="T1656" s="383"/>
      <c r="U1656" s="410" t="s">
        <v>17200</v>
      </c>
      <c r="V1656" s="383"/>
      <c r="W1656" s="383"/>
      <c r="X1656" s="383"/>
      <c r="Y1656" s="411">
        <v>38426</v>
      </c>
      <c r="Z1656" s="410">
        <v>0</v>
      </c>
      <c r="AA1656" s="410">
        <v>91</v>
      </c>
      <c r="AB1656" s="383"/>
      <c r="AC1656" s="383"/>
      <c r="AD1656" s="383"/>
      <c r="AE1656" s="383"/>
      <c r="AF1656" s="410" t="s">
        <v>17469</v>
      </c>
      <c r="AG1656" s="410" t="s">
        <v>17432</v>
      </c>
      <c r="AH1656" s="410">
        <v>0.06</v>
      </c>
      <c r="AI1656" s="410">
        <v>7.76</v>
      </c>
      <c r="AJ1656" s="410">
        <v>7.82</v>
      </c>
      <c r="AK1656" s="410">
        <v>2.14</v>
      </c>
      <c r="AL1656" s="412">
        <v>7.6726342710997401E-3</v>
      </c>
      <c r="AM1656" s="127" t="s">
        <v>17433</v>
      </c>
      <c r="AN1656" s="383" t="s">
        <v>17434</v>
      </c>
      <c r="AO1656" s="383"/>
      <c r="AP1656" s="383"/>
      <c r="AQ1656" s="410" t="s">
        <v>17558</v>
      </c>
      <c r="AR1656" s="389"/>
    </row>
    <row r="1657" spans="1:44" ht="15.75" thickBot="1" x14ac:dyDescent="0.3">
      <c r="A1657" s="409" t="s">
        <v>17554</v>
      </c>
      <c r="B1657" s="410">
        <v>3898</v>
      </c>
      <c r="C1657" s="383"/>
      <c r="D1657" s="383"/>
      <c r="E1657" s="383"/>
      <c r="F1657" s="383"/>
      <c r="G1657" s="383"/>
      <c r="H1657" s="383"/>
      <c r="I1657" s="383"/>
      <c r="J1657" s="383"/>
      <c r="K1657" s="410" t="s">
        <v>17260</v>
      </c>
      <c r="L1657" s="410"/>
      <c r="M1657" s="410" t="s">
        <v>17328</v>
      </c>
      <c r="N1657" s="410" t="s">
        <v>17555</v>
      </c>
      <c r="O1657" s="383"/>
      <c r="P1657" s="383"/>
      <c r="Q1657" s="410" t="s">
        <v>17460</v>
      </c>
      <c r="R1657" s="410" t="s">
        <v>17556</v>
      </c>
      <c r="S1657" s="383" t="s">
        <v>17557</v>
      </c>
      <c r="T1657" s="383"/>
      <c r="U1657" s="410" t="s">
        <v>17200</v>
      </c>
      <c r="V1657" s="383"/>
      <c r="W1657" s="383"/>
      <c r="X1657" s="383"/>
      <c r="Y1657" s="411">
        <v>38426</v>
      </c>
      <c r="Z1657" s="410">
        <v>0</v>
      </c>
      <c r="AA1657" s="410">
        <v>91</v>
      </c>
      <c r="AB1657" s="383"/>
      <c r="AC1657" s="383"/>
      <c r="AD1657" s="383"/>
      <c r="AE1657" s="383"/>
      <c r="AF1657" s="410" t="s">
        <v>17469</v>
      </c>
      <c r="AG1657" s="410" t="s">
        <v>17432</v>
      </c>
      <c r="AH1657" s="410">
        <v>0</v>
      </c>
      <c r="AI1657" s="410">
        <v>8.9600000000000009</v>
      </c>
      <c r="AJ1657" s="410">
        <v>8.9600000000000009</v>
      </c>
      <c r="AK1657" s="410">
        <v>2.15</v>
      </c>
      <c r="AL1657" s="412">
        <v>0</v>
      </c>
      <c r="AM1657" s="127" t="s">
        <v>17433</v>
      </c>
      <c r="AN1657" s="383" t="s">
        <v>17434</v>
      </c>
      <c r="AO1657" s="383"/>
      <c r="AP1657" s="383"/>
      <c r="AQ1657" s="410" t="s">
        <v>17558</v>
      </c>
      <c r="AR1657" s="389"/>
    </row>
    <row r="1658" spans="1:44" ht="15.75" thickBot="1" x14ac:dyDescent="0.3">
      <c r="A1658" s="409" t="s">
        <v>17554</v>
      </c>
      <c r="B1658" s="410">
        <v>3898</v>
      </c>
      <c r="C1658" s="383"/>
      <c r="D1658" s="383"/>
      <c r="E1658" s="383"/>
      <c r="F1658" s="383"/>
      <c r="G1658" s="383"/>
      <c r="H1658" s="383"/>
      <c r="I1658" s="383"/>
      <c r="J1658" s="383"/>
      <c r="K1658" s="410" t="s">
        <v>17260</v>
      </c>
      <c r="L1658" s="410"/>
      <c r="M1658" s="410" t="s">
        <v>17328</v>
      </c>
      <c r="N1658" s="410" t="s">
        <v>17555</v>
      </c>
      <c r="O1658" s="383"/>
      <c r="P1658" s="383"/>
      <c r="Q1658" s="410" t="s">
        <v>17460</v>
      </c>
      <c r="R1658" s="410" t="s">
        <v>17556</v>
      </c>
      <c r="S1658" s="383" t="s">
        <v>17557</v>
      </c>
      <c r="T1658" s="383"/>
      <c r="U1658" s="410" t="s">
        <v>17200</v>
      </c>
      <c r="V1658" s="383"/>
      <c r="W1658" s="383"/>
      <c r="X1658" s="383"/>
      <c r="Y1658" s="411">
        <v>38426</v>
      </c>
      <c r="Z1658" s="410">
        <v>0</v>
      </c>
      <c r="AA1658" s="410">
        <v>91</v>
      </c>
      <c r="AB1658" s="383"/>
      <c r="AC1658" s="383"/>
      <c r="AD1658" s="383"/>
      <c r="AE1658" s="383"/>
      <c r="AF1658" s="410" t="s">
        <v>17469</v>
      </c>
      <c r="AG1658" s="410" t="s">
        <v>17432</v>
      </c>
      <c r="AH1658" s="410">
        <v>0.04</v>
      </c>
      <c r="AI1658" s="410">
        <v>9.2799999999999994</v>
      </c>
      <c r="AJ1658" s="410">
        <v>9.32</v>
      </c>
      <c r="AK1658" s="410">
        <v>2.15</v>
      </c>
      <c r="AL1658" s="412">
        <v>4.29184549356223E-3</v>
      </c>
      <c r="AM1658" s="127" t="s">
        <v>17433</v>
      </c>
      <c r="AN1658" s="383" t="s">
        <v>17434</v>
      </c>
      <c r="AO1658" s="383"/>
      <c r="AP1658" s="383"/>
      <c r="AQ1658" s="410" t="s">
        <v>17558</v>
      </c>
      <c r="AR1658" s="389"/>
    </row>
    <row r="1659" spans="1:44" ht="15.75" thickBot="1" x14ac:dyDescent="0.3">
      <c r="A1659" s="409" t="s">
        <v>17554</v>
      </c>
      <c r="B1659" s="410">
        <v>3898</v>
      </c>
      <c r="C1659" s="383"/>
      <c r="D1659" s="383"/>
      <c r="E1659" s="383"/>
      <c r="F1659" s="383"/>
      <c r="G1659" s="383"/>
      <c r="H1659" s="383"/>
      <c r="I1659" s="383"/>
      <c r="J1659" s="383"/>
      <c r="K1659" s="410" t="s">
        <v>17260</v>
      </c>
      <c r="L1659" s="410"/>
      <c r="M1659" s="410" t="s">
        <v>17328</v>
      </c>
      <c r="N1659" s="410" t="s">
        <v>17555</v>
      </c>
      <c r="O1659" s="383"/>
      <c r="P1659" s="383"/>
      <c r="Q1659" s="410" t="s">
        <v>17460</v>
      </c>
      <c r="R1659" s="410" t="s">
        <v>17556</v>
      </c>
      <c r="S1659" s="383" t="s">
        <v>17557</v>
      </c>
      <c r="T1659" s="383"/>
      <c r="U1659" s="410" t="s">
        <v>17200</v>
      </c>
      <c r="V1659" s="383"/>
      <c r="W1659" s="383"/>
      <c r="X1659" s="383"/>
      <c r="Y1659" s="411">
        <v>38426</v>
      </c>
      <c r="Z1659" s="410">
        <v>0</v>
      </c>
      <c r="AA1659" s="410">
        <v>91</v>
      </c>
      <c r="AB1659" s="383"/>
      <c r="AC1659" s="383"/>
      <c r="AD1659" s="383"/>
      <c r="AE1659" s="383"/>
      <c r="AF1659" s="410" t="s">
        <v>17469</v>
      </c>
      <c r="AG1659" s="410" t="s">
        <v>17432</v>
      </c>
      <c r="AH1659" s="410">
        <v>0.04</v>
      </c>
      <c r="AI1659" s="410">
        <v>9.76</v>
      </c>
      <c r="AJ1659" s="410">
        <v>9.8000000000000007</v>
      </c>
      <c r="AK1659" s="410">
        <v>2.15</v>
      </c>
      <c r="AL1659" s="412">
        <v>4.0816326530612197E-3</v>
      </c>
      <c r="AM1659" s="127" t="s">
        <v>17433</v>
      </c>
      <c r="AN1659" s="383" t="s">
        <v>17434</v>
      </c>
      <c r="AO1659" s="383"/>
      <c r="AP1659" s="383"/>
      <c r="AQ1659" s="410" t="s">
        <v>17558</v>
      </c>
      <c r="AR1659" s="389"/>
    </row>
    <row r="1660" spans="1:44" ht="15.75" thickBot="1" x14ac:dyDescent="0.3">
      <c r="A1660" s="409" t="s">
        <v>17554</v>
      </c>
      <c r="B1660" s="410">
        <v>3898</v>
      </c>
      <c r="C1660" s="383"/>
      <c r="D1660" s="383"/>
      <c r="E1660" s="383"/>
      <c r="F1660" s="383"/>
      <c r="G1660" s="383"/>
      <c r="H1660" s="383"/>
      <c r="I1660" s="383"/>
      <c r="J1660" s="383"/>
      <c r="K1660" s="410" t="s">
        <v>17260</v>
      </c>
      <c r="L1660" s="410"/>
      <c r="M1660" s="410" t="s">
        <v>17328</v>
      </c>
      <c r="N1660" s="410" t="s">
        <v>17555</v>
      </c>
      <c r="O1660" s="383"/>
      <c r="P1660" s="383"/>
      <c r="Q1660" s="410" t="s">
        <v>17460</v>
      </c>
      <c r="R1660" s="410" t="s">
        <v>17556</v>
      </c>
      <c r="S1660" s="383" t="s">
        <v>17557</v>
      </c>
      <c r="T1660" s="383"/>
      <c r="U1660" s="410" t="s">
        <v>17200</v>
      </c>
      <c r="V1660" s="383"/>
      <c r="W1660" s="383"/>
      <c r="X1660" s="383"/>
      <c r="Y1660" s="411">
        <v>38426</v>
      </c>
      <c r="Z1660" s="410">
        <v>0</v>
      </c>
      <c r="AA1660" s="410">
        <v>91</v>
      </c>
      <c r="AB1660" s="383"/>
      <c r="AC1660" s="383"/>
      <c r="AD1660" s="383"/>
      <c r="AE1660" s="383"/>
      <c r="AF1660" s="410" t="s">
        <v>17469</v>
      </c>
      <c r="AG1660" s="410" t="s">
        <v>17432</v>
      </c>
      <c r="AH1660" s="410">
        <v>0.02</v>
      </c>
      <c r="AI1660" s="410">
        <v>8.56</v>
      </c>
      <c r="AJ1660" s="410">
        <v>8.58</v>
      </c>
      <c r="AK1660" s="410">
        <v>2.16</v>
      </c>
      <c r="AL1660" s="412">
        <v>2.3310023310023301E-3</v>
      </c>
      <c r="AM1660" s="127" t="s">
        <v>17433</v>
      </c>
      <c r="AN1660" s="383" t="s">
        <v>17434</v>
      </c>
      <c r="AO1660" s="383"/>
      <c r="AP1660" s="383"/>
      <c r="AQ1660" s="410" t="s">
        <v>17558</v>
      </c>
      <c r="AR1660" s="389"/>
    </row>
    <row r="1661" spans="1:44" ht="15.75" thickBot="1" x14ac:dyDescent="0.3">
      <c r="A1661" s="409" t="s">
        <v>17554</v>
      </c>
      <c r="B1661" s="410">
        <v>3898</v>
      </c>
      <c r="C1661" s="383"/>
      <c r="D1661" s="383"/>
      <c r="E1661" s="383"/>
      <c r="F1661" s="383"/>
      <c r="G1661" s="383"/>
      <c r="H1661" s="383"/>
      <c r="I1661" s="383"/>
      <c r="J1661" s="383"/>
      <c r="K1661" s="410" t="s">
        <v>17260</v>
      </c>
      <c r="L1661" s="410"/>
      <c r="M1661" s="410" t="s">
        <v>17328</v>
      </c>
      <c r="N1661" s="410" t="s">
        <v>17555</v>
      </c>
      <c r="O1661" s="383"/>
      <c r="P1661" s="383"/>
      <c r="Q1661" s="410" t="s">
        <v>17460</v>
      </c>
      <c r="R1661" s="410" t="s">
        <v>17556</v>
      </c>
      <c r="S1661" s="383" t="s">
        <v>17557</v>
      </c>
      <c r="T1661" s="383"/>
      <c r="U1661" s="410" t="s">
        <v>17200</v>
      </c>
      <c r="V1661" s="383"/>
      <c r="W1661" s="383"/>
      <c r="X1661" s="383"/>
      <c r="Y1661" s="411">
        <v>38426</v>
      </c>
      <c r="Z1661" s="410">
        <v>0</v>
      </c>
      <c r="AA1661" s="410">
        <v>91</v>
      </c>
      <c r="AB1661" s="383"/>
      <c r="AC1661" s="383"/>
      <c r="AD1661" s="383"/>
      <c r="AE1661" s="383"/>
      <c r="AF1661" s="410" t="s">
        <v>17469</v>
      </c>
      <c r="AG1661" s="410" t="s">
        <v>17432</v>
      </c>
      <c r="AH1661" s="410">
        <v>0.02</v>
      </c>
      <c r="AI1661" s="410">
        <v>8.8800000000000008</v>
      </c>
      <c r="AJ1661" s="410">
        <v>8.9</v>
      </c>
      <c r="AK1661" s="410">
        <v>2.16</v>
      </c>
      <c r="AL1661" s="412">
        <v>2.24719101123595E-3</v>
      </c>
      <c r="AM1661" s="127" t="s">
        <v>17433</v>
      </c>
      <c r="AN1661" s="383" t="s">
        <v>17434</v>
      </c>
      <c r="AO1661" s="383"/>
      <c r="AP1661" s="383"/>
      <c r="AQ1661" s="410" t="s">
        <v>17558</v>
      </c>
      <c r="AR1661" s="389"/>
    </row>
    <row r="1662" spans="1:44" ht="15.75" thickBot="1" x14ac:dyDescent="0.3">
      <c r="A1662" s="409" t="s">
        <v>17554</v>
      </c>
      <c r="B1662" s="410">
        <v>3898</v>
      </c>
      <c r="C1662" s="383"/>
      <c r="D1662" s="383"/>
      <c r="E1662" s="383"/>
      <c r="F1662" s="383"/>
      <c r="G1662" s="383"/>
      <c r="H1662" s="383"/>
      <c r="I1662" s="383"/>
      <c r="J1662" s="383"/>
      <c r="K1662" s="410" t="s">
        <v>17260</v>
      </c>
      <c r="L1662" s="410"/>
      <c r="M1662" s="410" t="s">
        <v>17328</v>
      </c>
      <c r="N1662" s="410" t="s">
        <v>17555</v>
      </c>
      <c r="O1662" s="383"/>
      <c r="P1662" s="383"/>
      <c r="Q1662" s="410" t="s">
        <v>17460</v>
      </c>
      <c r="R1662" s="410" t="s">
        <v>17556</v>
      </c>
      <c r="S1662" s="383" t="s">
        <v>17557</v>
      </c>
      <c r="T1662" s="383"/>
      <c r="U1662" s="410" t="s">
        <v>17200</v>
      </c>
      <c r="V1662" s="383"/>
      <c r="W1662" s="383"/>
      <c r="X1662" s="383"/>
      <c r="Y1662" s="411">
        <v>38426</v>
      </c>
      <c r="Z1662" s="410">
        <v>0</v>
      </c>
      <c r="AA1662" s="410">
        <v>91</v>
      </c>
      <c r="AB1662" s="383"/>
      <c r="AC1662" s="383"/>
      <c r="AD1662" s="383"/>
      <c r="AE1662" s="383"/>
      <c r="AF1662" s="410" t="s">
        <v>17469</v>
      </c>
      <c r="AG1662" s="410" t="s">
        <v>17432</v>
      </c>
      <c r="AH1662" s="410">
        <v>0</v>
      </c>
      <c r="AI1662" s="410">
        <v>9.1199999999999992</v>
      </c>
      <c r="AJ1662" s="410">
        <v>9.1199999999999992</v>
      </c>
      <c r="AK1662" s="410">
        <v>2.16</v>
      </c>
      <c r="AL1662" s="412">
        <v>0</v>
      </c>
      <c r="AM1662" s="127" t="s">
        <v>17433</v>
      </c>
      <c r="AN1662" s="383" t="s">
        <v>17434</v>
      </c>
      <c r="AO1662" s="383"/>
      <c r="AP1662" s="383"/>
      <c r="AQ1662" s="410" t="s">
        <v>17558</v>
      </c>
      <c r="AR1662" s="389"/>
    </row>
    <row r="1663" spans="1:44" ht="15.75" thickBot="1" x14ac:dyDescent="0.3">
      <c r="A1663" s="409" t="s">
        <v>17554</v>
      </c>
      <c r="B1663" s="410">
        <v>3898</v>
      </c>
      <c r="C1663" s="383"/>
      <c r="D1663" s="383"/>
      <c r="E1663" s="383"/>
      <c r="F1663" s="383"/>
      <c r="G1663" s="383"/>
      <c r="H1663" s="383"/>
      <c r="I1663" s="383"/>
      <c r="J1663" s="383"/>
      <c r="K1663" s="410" t="s">
        <v>17260</v>
      </c>
      <c r="L1663" s="410"/>
      <c r="M1663" s="410" t="s">
        <v>17328</v>
      </c>
      <c r="N1663" s="410" t="s">
        <v>17555</v>
      </c>
      <c r="O1663" s="383"/>
      <c r="P1663" s="383"/>
      <c r="Q1663" s="410" t="s">
        <v>17460</v>
      </c>
      <c r="R1663" s="410" t="s">
        <v>17556</v>
      </c>
      <c r="S1663" s="383" t="s">
        <v>17557</v>
      </c>
      <c r="T1663" s="383"/>
      <c r="U1663" s="410" t="s">
        <v>17200</v>
      </c>
      <c r="V1663" s="383"/>
      <c r="W1663" s="383"/>
      <c r="X1663" s="383"/>
      <c r="Y1663" s="411">
        <v>38426</v>
      </c>
      <c r="Z1663" s="410">
        <v>0</v>
      </c>
      <c r="AA1663" s="410">
        <v>91</v>
      </c>
      <c r="AB1663" s="383"/>
      <c r="AC1663" s="383"/>
      <c r="AD1663" s="383"/>
      <c r="AE1663" s="383"/>
      <c r="AF1663" s="410" t="s">
        <v>17469</v>
      </c>
      <c r="AG1663" s="410" t="s">
        <v>17432</v>
      </c>
      <c r="AH1663" s="410">
        <v>0.04</v>
      </c>
      <c r="AI1663" s="410">
        <v>9.2799999999999994</v>
      </c>
      <c r="AJ1663" s="410">
        <v>9.32</v>
      </c>
      <c r="AK1663" s="410">
        <v>2.16</v>
      </c>
      <c r="AL1663" s="412">
        <v>4.29184549356223E-3</v>
      </c>
      <c r="AM1663" s="127" t="s">
        <v>17433</v>
      </c>
      <c r="AN1663" s="383" t="s">
        <v>17434</v>
      </c>
      <c r="AO1663" s="383"/>
      <c r="AP1663" s="383"/>
      <c r="AQ1663" s="410" t="s">
        <v>17558</v>
      </c>
      <c r="AR1663" s="389"/>
    </row>
    <row r="1664" spans="1:44" ht="15.75" thickBot="1" x14ac:dyDescent="0.3">
      <c r="A1664" s="409" t="s">
        <v>17554</v>
      </c>
      <c r="B1664" s="410">
        <v>3898</v>
      </c>
      <c r="C1664" s="383"/>
      <c r="D1664" s="383"/>
      <c r="E1664" s="383"/>
      <c r="F1664" s="383"/>
      <c r="G1664" s="383"/>
      <c r="H1664" s="383"/>
      <c r="I1664" s="383"/>
      <c r="J1664" s="383"/>
      <c r="K1664" s="410" t="s">
        <v>17260</v>
      </c>
      <c r="L1664" s="410"/>
      <c r="M1664" s="410" t="s">
        <v>17328</v>
      </c>
      <c r="N1664" s="410" t="s">
        <v>17555</v>
      </c>
      <c r="O1664" s="383"/>
      <c r="P1664" s="383"/>
      <c r="Q1664" s="410" t="s">
        <v>17460</v>
      </c>
      <c r="R1664" s="410" t="s">
        <v>17556</v>
      </c>
      <c r="S1664" s="383" t="s">
        <v>17557</v>
      </c>
      <c r="T1664" s="383"/>
      <c r="U1664" s="410" t="s">
        <v>17200</v>
      </c>
      <c r="V1664" s="383"/>
      <c r="W1664" s="383"/>
      <c r="X1664" s="383"/>
      <c r="Y1664" s="411">
        <v>38426</v>
      </c>
      <c r="Z1664" s="410">
        <v>0</v>
      </c>
      <c r="AA1664" s="410">
        <v>91</v>
      </c>
      <c r="AB1664" s="383"/>
      <c r="AC1664" s="383"/>
      <c r="AD1664" s="383"/>
      <c r="AE1664" s="383"/>
      <c r="AF1664" s="410" t="s">
        <v>17469</v>
      </c>
      <c r="AG1664" s="410" t="s">
        <v>17432</v>
      </c>
      <c r="AH1664" s="410">
        <v>0</v>
      </c>
      <c r="AI1664" s="410">
        <v>8.56</v>
      </c>
      <c r="AJ1664" s="410">
        <v>8.56</v>
      </c>
      <c r="AK1664" s="410">
        <v>2.17</v>
      </c>
      <c r="AL1664" s="412">
        <v>0</v>
      </c>
      <c r="AM1664" s="127" t="s">
        <v>17433</v>
      </c>
      <c r="AN1664" s="383" t="s">
        <v>17434</v>
      </c>
      <c r="AO1664" s="383"/>
      <c r="AP1664" s="383"/>
      <c r="AQ1664" s="410" t="s">
        <v>17558</v>
      </c>
      <c r="AR1664" s="389"/>
    </row>
    <row r="1665" spans="1:44" ht="15.75" thickBot="1" x14ac:dyDescent="0.3">
      <c r="A1665" s="409" t="s">
        <v>17554</v>
      </c>
      <c r="B1665" s="410">
        <v>3898</v>
      </c>
      <c r="C1665" s="383"/>
      <c r="D1665" s="383"/>
      <c r="E1665" s="383"/>
      <c r="F1665" s="383"/>
      <c r="G1665" s="383"/>
      <c r="H1665" s="383"/>
      <c r="I1665" s="383"/>
      <c r="J1665" s="383"/>
      <c r="K1665" s="410" t="s">
        <v>17260</v>
      </c>
      <c r="L1665" s="410"/>
      <c r="M1665" s="410" t="s">
        <v>17328</v>
      </c>
      <c r="N1665" s="410" t="s">
        <v>17555</v>
      </c>
      <c r="O1665" s="383"/>
      <c r="P1665" s="383"/>
      <c r="Q1665" s="410" t="s">
        <v>17460</v>
      </c>
      <c r="R1665" s="410" t="s">
        <v>17556</v>
      </c>
      <c r="S1665" s="383" t="s">
        <v>17557</v>
      </c>
      <c r="T1665" s="383"/>
      <c r="U1665" s="410" t="s">
        <v>17200</v>
      </c>
      <c r="V1665" s="383"/>
      <c r="W1665" s="383"/>
      <c r="X1665" s="383"/>
      <c r="Y1665" s="411">
        <v>38426</v>
      </c>
      <c r="Z1665" s="410">
        <v>0</v>
      </c>
      <c r="AA1665" s="410">
        <v>91</v>
      </c>
      <c r="AB1665" s="383"/>
      <c r="AC1665" s="383"/>
      <c r="AD1665" s="383"/>
      <c r="AE1665" s="383"/>
      <c r="AF1665" s="410" t="s">
        <v>17469</v>
      </c>
      <c r="AG1665" s="410" t="s">
        <v>17432</v>
      </c>
      <c r="AH1665" s="410">
        <v>0.02</v>
      </c>
      <c r="AI1665" s="410">
        <v>9.1999999999999993</v>
      </c>
      <c r="AJ1665" s="410">
        <v>9.2200000000000006</v>
      </c>
      <c r="AK1665" s="410">
        <v>2.17</v>
      </c>
      <c r="AL1665" s="412">
        <v>2.1691973969631198E-3</v>
      </c>
      <c r="AM1665" s="127" t="s">
        <v>17433</v>
      </c>
      <c r="AN1665" s="383" t="s">
        <v>17434</v>
      </c>
      <c r="AO1665" s="383"/>
      <c r="AP1665" s="383"/>
      <c r="AQ1665" s="410" t="s">
        <v>17558</v>
      </c>
      <c r="AR1665" s="389"/>
    </row>
    <row r="1666" spans="1:44" ht="15.75" thickBot="1" x14ac:dyDescent="0.3">
      <c r="A1666" s="409" t="s">
        <v>17554</v>
      </c>
      <c r="B1666" s="410">
        <v>3898</v>
      </c>
      <c r="C1666" s="383"/>
      <c r="D1666" s="383"/>
      <c r="E1666" s="383"/>
      <c r="F1666" s="383"/>
      <c r="G1666" s="383"/>
      <c r="H1666" s="383"/>
      <c r="I1666" s="383"/>
      <c r="J1666" s="383"/>
      <c r="K1666" s="410" t="s">
        <v>17260</v>
      </c>
      <c r="L1666" s="410"/>
      <c r="M1666" s="410" t="s">
        <v>17328</v>
      </c>
      <c r="N1666" s="410" t="s">
        <v>17555</v>
      </c>
      <c r="O1666" s="383"/>
      <c r="P1666" s="383"/>
      <c r="Q1666" s="410" t="s">
        <v>17460</v>
      </c>
      <c r="R1666" s="410" t="s">
        <v>17556</v>
      </c>
      <c r="S1666" s="383" t="s">
        <v>17557</v>
      </c>
      <c r="T1666" s="383"/>
      <c r="U1666" s="410" t="s">
        <v>17200</v>
      </c>
      <c r="V1666" s="383"/>
      <c r="W1666" s="383"/>
      <c r="X1666" s="383"/>
      <c r="Y1666" s="411">
        <v>38426</v>
      </c>
      <c r="Z1666" s="410">
        <v>0</v>
      </c>
      <c r="AA1666" s="410">
        <v>91</v>
      </c>
      <c r="AB1666" s="383"/>
      <c r="AC1666" s="383"/>
      <c r="AD1666" s="383"/>
      <c r="AE1666" s="383"/>
      <c r="AF1666" s="410" t="s">
        <v>17469</v>
      </c>
      <c r="AG1666" s="410" t="s">
        <v>17432</v>
      </c>
      <c r="AH1666" s="410">
        <v>0</v>
      </c>
      <c r="AI1666" s="410">
        <v>9.44</v>
      </c>
      <c r="AJ1666" s="410">
        <v>9.44</v>
      </c>
      <c r="AK1666" s="410">
        <v>2.17</v>
      </c>
      <c r="AL1666" s="412">
        <v>0</v>
      </c>
      <c r="AM1666" s="127" t="s">
        <v>17433</v>
      </c>
      <c r="AN1666" s="383" t="s">
        <v>17434</v>
      </c>
      <c r="AO1666" s="383"/>
      <c r="AP1666" s="383"/>
      <c r="AQ1666" s="410" t="s">
        <v>17558</v>
      </c>
      <c r="AR1666" s="389"/>
    </row>
    <row r="1667" spans="1:44" ht="15.75" thickBot="1" x14ac:dyDescent="0.3">
      <c r="A1667" s="409" t="s">
        <v>17554</v>
      </c>
      <c r="B1667" s="410">
        <v>3898</v>
      </c>
      <c r="C1667" s="383"/>
      <c r="D1667" s="383"/>
      <c r="E1667" s="383"/>
      <c r="F1667" s="383"/>
      <c r="G1667" s="383"/>
      <c r="H1667" s="383"/>
      <c r="I1667" s="383"/>
      <c r="J1667" s="383"/>
      <c r="K1667" s="410" t="s">
        <v>17260</v>
      </c>
      <c r="L1667" s="410"/>
      <c r="M1667" s="410" t="s">
        <v>17328</v>
      </c>
      <c r="N1667" s="410" t="s">
        <v>17555</v>
      </c>
      <c r="O1667" s="383"/>
      <c r="P1667" s="383"/>
      <c r="Q1667" s="410" t="s">
        <v>17460</v>
      </c>
      <c r="R1667" s="410" t="s">
        <v>17556</v>
      </c>
      <c r="S1667" s="383" t="s">
        <v>17557</v>
      </c>
      <c r="T1667" s="383"/>
      <c r="U1667" s="410" t="s">
        <v>17200</v>
      </c>
      <c r="V1667" s="383"/>
      <c r="W1667" s="383"/>
      <c r="X1667" s="383"/>
      <c r="Y1667" s="411">
        <v>38426</v>
      </c>
      <c r="Z1667" s="410">
        <v>0</v>
      </c>
      <c r="AA1667" s="410">
        <v>91</v>
      </c>
      <c r="AB1667" s="383"/>
      <c r="AC1667" s="383"/>
      <c r="AD1667" s="383"/>
      <c r="AE1667" s="383"/>
      <c r="AF1667" s="410" t="s">
        <v>17469</v>
      </c>
      <c r="AG1667" s="410" t="s">
        <v>17432</v>
      </c>
      <c r="AH1667" s="410">
        <v>0.06</v>
      </c>
      <c r="AI1667" s="410">
        <v>9.52</v>
      </c>
      <c r="AJ1667" s="410">
        <v>9.58</v>
      </c>
      <c r="AK1667" s="410">
        <v>2.17</v>
      </c>
      <c r="AL1667" s="412">
        <v>6.2630480167014599E-3</v>
      </c>
      <c r="AM1667" s="127" t="s">
        <v>17433</v>
      </c>
      <c r="AN1667" s="383" t="s">
        <v>17434</v>
      </c>
      <c r="AO1667" s="383"/>
      <c r="AP1667" s="383"/>
      <c r="AQ1667" s="410" t="s">
        <v>17558</v>
      </c>
      <c r="AR1667" s="389"/>
    </row>
    <row r="1668" spans="1:44" ht="15.75" thickBot="1" x14ac:dyDescent="0.3">
      <c r="A1668" s="409" t="s">
        <v>17554</v>
      </c>
      <c r="B1668" s="410">
        <v>3898</v>
      </c>
      <c r="C1668" s="383"/>
      <c r="D1668" s="383"/>
      <c r="E1668" s="383"/>
      <c r="F1668" s="383"/>
      <c r="G1668" s="383"/>
      <c r="H1668" s="383"/>
      <c r="I1668" s="383"/>
      <c r="J1668" s="383"/>
      <c r="K1668" s="410" t="s">
        <v>17260</v>
      </c>
      <c r="L1668" s="410"/>
      <c r="M1668" s="410" t="s">
        <v>17328</v>
      </c>
      <c r="N1668" s="410" t="s">
        <v>17555</v>
      </c>
      <c r="O1668" s="383"/>
      <c r="P1668" s="383"/>
      <c r="Q1668" s="410" t="s">
        <v>17460</v>
      </c>
      <c r="R1668" s="410" t="s">
        <v>17556</v>
      </c>
      <c r="S1668" s="383" t="s">
        <v>17557</v>
      </c>
      <c r="T1668" s="383"/>
      <c r="U1668" s="410" t="s">
        <v>17200</v>
      </c>
      <c r="V1668" s="383"/>
      <c r="W1668" s="383"/>
      <c r="X1668" s="383"/>
      <c r="Y1668" s="411">
        <v>38426</v>
      </c>
      <c r="Z1668" s="410">
        <v>0</v>
      </c>
      <c r="AA1668" s="410">
        <v>91</v>
      </c>
      <c r="AB1668" s="383"/>
      <c r="AC1668" s="383"/>
      <c r="AD1668" s="383"/>
      <c r="AE1668" s="383"/>
      <c r="AF1668" s="410" t="s">
        <v>17469</v>
      </c>
      <c r="AG1668" s="410" t="s">
        <v>17432</v>
      </c>
      <c r="AH1668" s="410">
        <v>0</v>
      </c>
      <c r="AI1668" s="410">
        <v>8.4</v>
      </c>
      <c r="AJ1668" s="410">
        <v>8.4</v>
      </c>
      <c r="AK1668" s="410">
        <v>2.1800000000000002</v>
      </c>
      <c r="AL1668" s="412">
        <v>0</v>
      </c>
      <c r="AM1668" s="127" t="s">
        <v>17433</v>
      </c>
      <c r="AN1668" s="383" t="s">
        <v>17434</v>
      </c>
      <c r="AO1668" s="383"/>
      <c r="AP1668" s="383"/>
      <c r="AQ1668" s="410" t="s">
        <v>17558</v>
      </c>
      <c r="AR1668" s="389"/>
    </row>
    <row r="1669" spans="1:44" ht="15.75" thickBot="1" x14ac:dyDescent="0.3">
      <c r="A1669" s="409" t="s">
        <v>17554</v>
      </c>
      <c r="B1669" s="410">
        <v>3898</v>
      </c>
      <c r="C1669" s="383"/>
      <c r="D1669" s="383"/>
      <c r="E1669" s="383"/>
      <c r="F1669" s="383"/>
      <c r="G1669" s="383"/>
      <c r="H1669" s="383"/>
      <c r="I1669" s="383"/>
      <c r="J1669" s="383"/>
      <c r="K1669" s="410" t="s">
        <v>17260</v>
      </c>
      <c r="L1669" s="410"/>
      <c r="M1669" s="410" t="s">
        <v>17328</v>
      </c>
      <c r="N1669" s="410" t="s">
        <v>17555</v>
      </c>
      <c r="O1669" s="383"/>
      <c r="P1669" s="383"/>
      <c r="Q1669" s="410" t="s">
        <v>17460</v>
      </c>
      <c r="R1669" s="410" t="s">
        <v>17556</v>
      </c>
      <c r="S1669" s="383" t="s">
        <v>17557</v>
      </c>
      <c r="T1669" s="383"/>
      <c r="U1669" s="410" t="s">
        <v>17200</v>
      </c>
      <c r="V1669" s="383"/>
      <c r="W1669" s="383"/>
      <c r="X1669" s="383"/>
      <c r="Y1669" s="411">
        <v>38426</v>
      </c>
      <c r="Z1669" s="410">
        <v>0</v>
      </c>
      <c r="AA1669" s="410">
        <v>91</v>
      </c>
      <c r="AB1669" s="383"/>
      <c r="AC1669" s="383"/>
      <c r="AD1669" s="383"/>
      <c r="AE1669" s="383"/>
      <c r="AF1669" s="410" t="s">
        <v>17469</v>
      </c>
      <c r="AG1669" s="410" t="s">
        <v>17432</v>
      </c>
      <c r="AH1669" s="410">
        <v>0.04</v>
      </c>
      <c r="AI1669" s="410">
        <v>9.92</v>
      </c>
      <c r="AJ1669" s="410">
        <v>9.9600000000000009</v>
      </c>
      <c r="AK1669" s="410">
        <v>2.1800000000000002</v>
      </c>
      <c r="AL1669" s="412">
        <v>4.0160642570281103E-3</v>
      </c>
      <c r="AM1669" s="127" t="s">
        <v>17433</v>
      </c>
      <c r="AN1669" s="383" t="s">
        <v>17434</v>
      </c>
      <c r="AO1669" s="383"/>
      <c r="AP1669" s="383"/>
      <c r="AQ1669" s="410" t="s">
        <v>17558</v>
      </c>
      <c r="AR1669" s="389"/>
    </row>
    <row r="1670" spans="1:44" ht="15.75" thickBot="1" x14ac:dyDescent="0.3">
      <c r="A1670" s="409" t="s">
        <v>17554</v>
      </c>
      <c r="B1670" s="410">
        <v>3898</v>
      </c>
      <c r="C1670" s="383"/>
      <c r="D1670" s="383"/>
      <c r="E1670" s="383"/>
      <c r="F1670" s="383"/>
      <c r="G1670" s="383"/>
      <c r="H1670" s="383"/>
      <c r="I1670" s="383"/>
      <c r="J1670" s="383"/>
      <c r="K1670" s="410" t="s">
        <v>17260</v>
      </c>
      <c r="L1670" s="410"/>
      <c r="M1670" s="410" t="s">
        <v>17328</v>
      </c>
      <c r="N1670" s="410" t="s">
        <v>17555</v>
      </c>
      <c r="O1670" s="383"/>
      <c r="P1670" s="383"/>
      <c r="Q1670" s="410" t="s">
        <v>17460</v>
      </c>
      <c r="R1670" s="410" t="s">
        <v>17556</v>
      </c>
      <c r="S1670" s="383" t="s">
        <v>17557</v>
      </c>
      <c r="T1670" s="383"/>
      <c r="U1670" s="410" t="s">
        <v>17200</v>
      </c>
      <c r="V1670" s="383"/>
      <c r="W1670" s="383"/>
      <c r="X1670" s="383"/>
      <c r="Y1670" s="411">
        <v>38426</v>
      </c>
      <c r="Z1670" s="410">
        <v>0</v>
      </c>
      <c r="AA1670" s="410">
        <v>91</v>
      </c>
      <c r="AB1670" s="383"/>
      <c r="AC1670" s="383"/>
      <c r="AD1670" s="383"/>
      <c r="AE1670" s="383"/>
      <c r="AF1670" s="410" t="s">
        <v>17469</v>
      </c>
      <c r="AG1670" s="410" t="s">
        <v>17432</v>
      </c>
      <c r="AH1670" s="410">
        <v>0.02</v>
      </c>
      <c r="AI1670" s="410">
        <v>9.1999999999999993</v>
      </c>
      <c r="AJ1670" s="410">
        <v>9.2200000000000006</v>
      </c>
      <c r="AK1670" s="410">
        <v>2.19</v>
      </c>
      <c r="AL1670" s="412">
        <v>2.1691973969631198E-3</v>
      </c>
      <c r="AM1670" s="127" t="s">
        <v>17433</v>
      </c>
      <c r="AN1670" s="383" t="s">
        <v>17434</v>
      </c>
      <c r="AO1670" s="383"/>
      <c r="AP1670" s="383"/>
      <c r="AQ1670" s="410" t="s">
        <v>17558</v>
      </c>
      <c r="AR1670" s="389"/>
    </row>
    <row r="1671" spans="1:44" ht="15.75" thickBot="1" x14ac:dyDescent="0.3">
      <c r="A1671" s="409" t="s">
        <v>17554</v>
      </c>
      <c r="B1671" s="410">
        <v>3898</v>
      </c>
      <c r="C1671" s="383"/>
      <c r="D1671" s="383"/>
      <c r="E1671" s="383"/>
      <c r="F1671" s="383"/>
      <c r="G1671" s="383"/>
      <c r="H1671" s="383"/>
      <c r="I1671" s="383"/>
      <c r="J1671" s="383"/>
      <c r="K1671" s="410" t="s">
        <v>17260</v>
      </c>
      <c r="L1671" s="410"/>
      <c r="M1671" s="410" t="s">
        <v>17328</v>
      </c>
      <c r="N1671" s="410" t="s">
        <v>17555</v>
      </c>
      <c r="O1671" s="383"/>
      <c r="P1671" s="383"/>
      <c r="Q1671" s="410" t="s">
        <v>17460</v>
      </c>
      <c r="R1671" s="410" t="s">
        <v>17556</v>
      </c>
      <c r="S1671" s="383" t="s">
        <v>17557</v>
      </c>
      <c r="T1671" s="383"/>
      <c r="U1671" s="410" t="s">
        <v>17200</v>
      </c>
      <c r="V1671" s="383"/>
      <c r="W1671" s="383"/>
      <c r="X1671" s="383"/>
      <c r="Y1671" s="411">
        <v>38426</v>
      </c>
      <c r="Z1671" s="410">
        <v>0</v>
      </c>
      <c r="AA1671" s="410">
        <v>91</v>
      </c>
      <c r="AB1671" s="383"/>
      <c r="AC1671" s="383"/>
      <c r="AD1671" s="383"/>
      <c r="AE1671" s="383"/>
      <c r="AF1671" s="410" t="s">
        <v>17469</v>
      </c>
      <c r="AG1671" s="410" t="s">
        <v>17432</v>
      </c>
      <c r="AH1671" s="410">
        <v>0.02</v>
      </c>
      <c r="AI1671" s="410">
        <v>8.8000000000000007</v>
      </c>
      <c r="AJ1671" s="410">
        <v>8.82</v>
      </c>
      <c r="AK1671" s="410">
        <v>2.2000000000000002</v>
      </c>
      <c r="AL1671" s="412">
        <v>2.26757369614512E-3</v>
      </c>
      <c r="AM1671" s="127" t="s">
        <v>17433</v>
      </c>
      <c r="AN1671" s="383" t="s">
        <v>17434</v>
      </c>
      <c r="AO1671" s="383"/>
      <c r="AP1671" s="383"/>
      <c r="AQ1671" s="410" t="s">
        <v>17558</v>
      </c>
      <c r="AR1671" s="389"/>
    </row>
    <row r="1672" spans="1:44" ht="15.75" thickBot="1" x14ac:dyDescent="0.3">
      <c r="A1672" s="409" t="s">
        <v>17554</v>
      </c>
      <c r="B1672" s="410">
        <v>3898</v>
      </c>
      <c r="C1672" s="383"/>
      <c r="D1672" s="383"/>
      <c r="E1672" s="383"/>
      <c r="F1672" s="383"/>
      <c r="G1672" s="383"/>
      <c r="H1672" s="383"/>
      <c r="I1672" s="383"/>
      <c r="J1672" s="383"/>
      <c r="K1672" s="410" t="s">
        <v>17260</v>
      </c>
      <c r="L1672" s="410"/>
      <c r="M1672" s="410" t="s">
        <v>17328</v>
      </c>
      <c r="N1672" s="410" t="s">
        <v>17555</v>
      </c>
      <c r="O1672" s="383"/>
      <c r="P1672" s="383"/>
      <c r="Q1672" s="410" t="s">
        <v>17460</v>
      </c>
      <c r="R1672" s="410" t="s">
        <v>17556</v>
      </c>
      <c r="S1672" s="383" t="s">
        <v>17557</v>
      </c>
      <c r="T1672" s="383"/>
      <c r="U1672" s="410" t="s">
        <v>17200</v>
      </c>
      <c r="V1672" s="383"/>
      <c r="W1672" s="383"/>
      <c r="X1672" s="383"/>
      <c r="Y1672" s="411">
        <v>38426</v>
      </c>
      <c r="Z1672" s="410">
        <v>0</v>
      </c>
      <c r="AA1672" s="410">
        <v>91</v>
      </c>
      <c r="AB1672" s="383"/>
      <c r="AC1672" s="383"/>
      <c r="AD1672" s="383"/>
      <c r="AE1672" s="383"/>
      <c r="AF1672" s="410" t="s">
        <v>17469</v>
      </c>
      <c r="AG1672" s="410" t="s">
        <v>17432</v>
      </c>
      <c r="AH1672" s="410">
        <v>0.06</v>
      </c>
      <c r="AI1672" s="410">
        <v>9.76</v>
      </c>
      <c r="AJ1672" s="410">
        <v>9.82</v>
      </c>
      <c r="AK1672" s="410">
        <v>2.2000000000000002</v>
      </c>
      <c r="AL1672" s="412">
        <v>6.1099796334012201E-3</v>
      </c>
      <c r="AM1672" s="127" t="s">
        <v>17433</v>
      </c>
      <c r="AN1672" s="383" t="s">
        <v>17434</v>
      </c>
      <c r="AO1672" s="383"/>
      <c r="AP1672" s="383"/>
      <c r="AQ1672" s="410" t="s">
        <v>17558</v>
      </c>
      <c r="AR1672" s="389"/>
    </row>
    <row r="1673" spans="1:44" ht="15.75" thickBot="1" x14ac:dyDescent="0.3">
      <c r="A1673" s="409" t="s">
        <v>17554</v>
      </c>
      <c r="B1673" s="410">
        <v>3898</v>
      </c>
      <c r="C1673" s="383"/>
      <c r="D1673" s="383"/>
      <c r="E1673" s="383"/>
      <c r="F1673" s="383"/>
      <c r="G1673" s="383"/>
      <c r="H1673" s="383"/>
      <c r="I1673" s="383"/>
      <c r="J1673" s="383"/>
      <c r="K1673" s="410" t="s">
        <v>17260</v>
      </c>
      <c r="L1673" s="410"/>
      <c r="M1673" s="410" t="s">
        <v>17328</v>
      </c>
      <c r="N1673" s="410" t="s">
        <v>17555</v>
      </c>
      <c r="O1673" s="383"/>
      <c r="P1673" s="383"/>
      <c r="Q1673" s="410" t="s">
        <v>17460</v>
      </c>
      <c r="R1673" s="410" t="s">
        <v>17556</v>
      </c>
      <c r="S1673" s="383" t="s">
        <v>17557</v>
      </c>
      <c r="T1673" s="383"/>
      <c r="U1673" s="410" t="s">
        <v>17200</v>
      </c>
      <c r="V1673" s="383"/>
      <c r="W1673" s="383"/>
      <c r="X1673" s="383"/>
      <c r="Y1673" s="411">
        <v>38426</v>
      </c>
      <c r="Z1673" s="410">
        <v>0</v>
      </c>
      <c r="AA1673" s="410">
        <v>91</v>
      </c>
      <c r="AB1673" s="383"/>
      <c r="AC1673" s="383"/>
      <c r="AD1673" s="383"/>
      <c r="AE1673" s="383"/>
      <c r="AF1673" s="410" t="s">
        <v>17469</v>
      </c>
      <c r="AG1673" s="410" t="s">
        <v>17432</v>
      </c>
      <c r="AH1673" s="410">
        <v>0</v>
      </c>
      <c r="AI1673" s="410">
        <v>8.8000000000000007</v>
      </c>
      <c r="AJ1673" s="410">
        <v>8.8000000000000007</v>
      </c>
      <c r="AK1673" s="410">
        <v>2.21</v>
      </c>
      <c r="AL1673" s="412">
        <v>0</v>
      </c>
      <c r="AM1673" s="127" t="s">
        <v>17433</v>
      </c>
      <c r="AN1673" s="383" t="s">
        <v>17434</v>
      </c>
      <c r="AO1673" s="383"/>
      <c r="AP1673" s="383"/>
      <c r="AQ1673" s="410" t="s">
        <v>17558</v>
      </c>
      <c r="AR1673" s="389"/>
    </row>
    <row r="1674" spans="1:44" ht="15.75" thickBot="1" x14ac:dyDescent="0.3">
      <c r="A1674" s="409" t="s">
        <v>17554</v>
      </c>
      <c r="B1674" s="410">
        <v>3898</v>
      </c>
      <c r="C1674" s="383"/>
      <c r="D1674" s="383"/>
      <c r="E1674" s="383"/>
      <c r="F1674" s="383"/>
      <c r="G1674" s="383"/>
      <c r="H1674" s="383"/>
      <c r="I1674" s="383"/>
      <c r="J1674" s="383"/>
      <c r="K1674" s="410" t="s">
        <v>17260</v>
      </c>
      <c r="L1674" s="410"/>
      <c r="M1674" s="410" t="s">
        <v>17328</v>
      </c>
      <c r="N1674" s="410" t="s">
        <v>17555</v>
      </c>
      <c r="O1674" s="383"/>
      <c r="P1674" s="383"/>
      <c r="Q1674" s="410" t="s">
        <v>17460</v>
      </c>
      <c r="R1674" s="410" t="s">
        <v>17556</v>
      </c>
      <c r="S1674" s="383" t="s">
        <v>17557</v>
      </c>
      <c r="T1674" s="383"/>
      <c r="U1674" s="410" t="s">
        <v>17200</v>
      </c>
      <c r="V1674" s="383"/>
      <c r="W1674" s="383"/>
      <c r="X1674" s="383"/>
      <c r="Y1674" s="411">
        <v>38426</v>
      </c>
      <c r="Z1674" s="410">
        <v>0</v>
      </c>
      <c r="AA1674" s="410">
        <v>91</v>
      </c>
      <c r="AB1674" s="383"/>
      <c r="AC1674" s="383"/>
      <c r="AD1674" s="383"/>
      <c r="AE1674" s="383"/>
      <c r="AF1674" s="410" t="s">
        <v>17469</v>
      </c>
      <c r="AG1674" s="410" t="s">
        <v>17432</v>
      </c>
      <c r="AH1674" s="410">
        <v>0.06</v>
      </c>
      <c r="AI1674" s="410">
        <v>8.8000000000000007</v>
      </c>
      <c r="AJ1674" s="410">
        <v>8.86</v>
      </c>
      <c r="AK1674" s="410">
        <v>2.21</v>
      </c>
      <c r="AL1674" s="412">
        <v>6.7720090293453697E-3</v>
      </c>
      <c r="AM1674" s="127" t="s">
        <v>17433</v>
      </c>
      <c r="AN1674" s="383" t="s">
        <v>17434</v>
      </c>
      <c r="AO1674" s="383"/>
      <c r="AP1674" s="383"/>
      <c r="AQ1674" s="410" t="s">
        <v>17558</v>
      </c>
      <c r="AR1674" s="389"/>
    </row>
    <row r="1675" spans="1:44" ht="15.75" thickBot="1" x14ac:dyDescent="0.3">
      <c r="A1675" s="409" t="s">
        <v>17554</v>
      </c>
      <c r="B1675" s="410">
        <v>3898</v>
      </c>
      <c r="C1675" s="383"/>
      <c r="D1675" s="383"/>
      <c r="E1675" s="383"/>
      <c r="F1675" s="383"/>
      <c r="G1675" s="383"/>
      <c r="H1675" s="383"/>
      <c r="I1675" s="383"/>
      <c r="J1675" s="383"/>
      <c r="K1675" s="410" t="s">
        <v>17260</v>
      </c>
      <c r="L1675" s="410"/>
      <c r="M1675" s="410" t="s">
        <v>17328</v>
      </c>
      <c r="N1675" s="410" t="s">
        <v>17555</v>
      </c>
      <c r="O1675" s="383"/>
      <c r="P1675" s="383"/>
      <c r="Q1675" s="410" t="s">
        <v>17460</v>
      </c>
      <c r="R1675" s="410" t="s">
        <v>17556</v>
      </c>
      <c r="S1675" s="383" t="s">
        <v>17557</v>
      </c>
      <c r="T1675" s="383"/>
      <c r="U1675" s="410" t="s">
        <v>17200</v>
      </c>
      <c r="V1675" s="383"/>
      <c r="W1675" s="383"/>
      <c r="X1675" s="383"/>
      <c r="Y1675" s="411">
        <v>38426</v>
      </c>
      <c r="Z1675" s="410">
        <v>0</v>
      </c>
      <c r="AA1675" s="410">
        <v>91</v>
      </c>
      <c r="AB1675" s="383"/>
      <c r="AC1675" s="383"/>
      <c r="AD1675" s="383"/>
      <c r="AE1675" s="383"/>
      <c r="AF1675" s="410" t="s">
        <v>17469</v>
      </c>
      <c r="AG1675" s="410" t="s">
        <v>17432</v>
      </c>
      <c r="AH1675" s="410">
        <v>0.02</v>
      </c>
      <c r="AI1675" s="410">
        <v>9.68</v>
      </c>
      <c r="AJ1675" s="410">
        <v>9.6999999999999993</v>
      </c>
      <c r="AK1675" s="410">
        <v>2.2200000000000002</v>
      </c>
      <c r="AL1675" s="412">
        <v>2.0618556701030898E-3</v>
      </c>
      <c r="AM1675" s="127" t="s">
        <v>17433</v>
      </c>
      <c r="AN1675" s="383" t="s">
        <v>17434</v>
      </c>
      <c r="AO1675" s="383"/>
      <c r="AP1675" s="383"/>
      <c r="AQ1675" s="410" t="s">
        <v>17558</v>
      </c>
      <c r="AR1675" s="389"/>
    </row>
    <row r="1676" spans="1:44" ht="15.75" thickBot="1" x14ac:dyDescent="0.3">
      <c r="A1676" s="409" t="s">
        <v>17554</v>
      </c>
      <c r="B1676" s="410">
        <v>3898</v>
      </c>
      <c r="C1676" s="383"/>
      <c r="D1676" s="383"/>
      <c r="E1676" s="383"/>
      <c r="F1676" s="383"/>
      <c r="G1676" s="383"/>
      <c r="H1676" s="383"/>
      <c r="I1676" s="383"/>
      <c r="J1676" s="383"/>
      <c r="K1676" s="410" t="s">
        <v>17260</v>
      </c>
      <c r="L1676" s="410"/>
      <c r="M1676" s="410" t="s">
        <v>17328</v>
      </c>
      <c r="N1676" s="410" t="s">
        <v>17555</v>
      </c>
      <c r="O1676" s="383"/>
      <c r="P1676" s="383"/>
      <c r="Q1676" s="410" t="s">
        <v>17460</v>
      </c>
      <c r="R1676" s="410" t="s">
        <v>17556</v>
      </c>
      <c r="S1676" s="383" t="s">
        <v>17557</v>
      </c>
      <c r="T1676" s="383"/>
      <c r="U1676" s="410" t="s">
        <v>17200</v>
      </c>
      <c r="V1676" s="383"/>
      <c r="W1676" s="383"/>
      <c r="X1676" s="383"/>
      <c r="Y1676" s="411">
        <v>38426</v>
      </c>
      <c r="Z1676" s="410">
        <v>0</v>
      </c>
      <c r="AA1676" s="410">
        <v>91</v>
      </c>
      <c r="AB1676" s="383"/>
      <c r="AC1676" s="383"/>
      <c r="AD1676" s="383"/>
      <c r="AE1676" s="383"/>
      <c r="AF1676" s="410" t="s">
        <v>17469</v>
      </c>
      <c r="AG1676" s="410" t="s">
        <v>17432</v>
      </c>
      <c r="AH1676" s="410">
        <v>0.02</v>
      </c>
      <c r="AI1676" s="410">
        <v>9.6</v>
      </c>
      <c r="AJ1676" s="410">
        <v>9.6199999999999992</v>
      </c>
      <c r="AK1676" s="410">
        <v>2.23</v>
      </c>
      <c r="AL1676" s="412">
        <v>2.07900207900208E-3</v>
      </c>
      <c r="AM1676" s="127" t="s">
        <v>17433</v>
      </c>
      <c r="AN1676" s="383" t="s">
        <v>17434</v>
      </c>
      <c r="AO1676" s="383"/>
      <c r="AP1676" s="383"/>
      <c r="AQ1676" s="410" t="s">
        <v>17558</v>
      </c>
      <c r="AR1676" s="389"/>
    </row>
    <row r="1677" spans="1:44" ht="15.75" thickBot="1" x14ac:dyDescent="0.3">
      <c r="A1677" s="409" t="s">
        <v>17554</v>
      </c>
      <c r="B1677" s="410">
        <v>3898</v>
      </c>
      <c r="C1677" s="383"/>
      <c r="D1677" s="383"/>
      <c r="E1677" s="383"/>
      <c r="F1677" s="383"/>
      <c r="G1677" s="383"/>
      <c r="H1677" s="383"/>
      <c r="I1677" s="383"/>
      <c r="J1677" s="383"/>
      <c r="K1677" s="410" t="s">
        <v>17260</v>
      </c>
      <c r="L1677" s="410"/>
      <c r="M1677" s="410" t="s">
        <v>17328</v>
      </c>
      <c r="N1677" s="410" t="s">
        <v>17555</v>
      </c>
      <c r="O1677" s="383"/>
      <c r="P1677" s="383"/>
      <c r="Q1677" s="410" t="s">
        <v>17460</v>
      </c>
      <c r="R1677" s="410" t="s">
        <v>17556</v>
      </c>
      <c r="S1677" s="383" t="s">
        <v>17557</v>
      </c>
      <c r="T1677" s="383"/>
      <c r="U1677" s="410" t="s">
        <v>17200</v>
      </c>
      <c r="V1677" s="383"/>
      <c r="W1677" s="383"/>
      <c r="X1677" s="383"/>
      <c r="Y1677" s="411">
        <v>38426</v>
      </c>
      <c r="Z1677" s="410">
        <v>0</v>
      </c>
      <c r="AA1677" s="410">
        <v>91</v>
      </c>
      <c r="AB1677" s="383"/>
      <c r="AC1677" s="383"/>
      <c r="AD1677" s="383"/>
      <c r="AE1677" s="383"/>
      <c r="AF1677" s="410" t="s">
        <v>17469</v>
      </c>
      <c r="AG1677" s="410" t="s">
        <v>17432</v>
      </c>
      <c r="AH1677" s="410">
        <v>0.06</v>
      </c>
      <c r="AI1677" s="410">
        <v>9.68</v>
      </c>
      <c r="AJ1677" s="410">
        <v>9.74</v>
      </c>
      <c r="AK1677" s="410">
        <v>2.23</v>
      </c>
      <c r="AL1677" s="412">
        <v>6.1601642710472299E-3</v>
      </c>
      <c r="AM1677" s="127" t="s">
        <v>17433</v>
      </c>
      <c r="AN1677" s="383" t="s">
        <v>17434</v>
      </c>
      <c r="AO1677" s="383"/>
      <c r="AP1677" s="383"/>
      <c r="AQ1677" s="410" t="s">
        <v>17558</v>
      </c>
      <c r="AR1677" s="389"/>
    </row>
    <row r="1678" spans="1:44" ht="15.75" thickBot="1" x14ac:dyDescent="0.3">
      <c r="A1678" s="409" t="s">
        <v>17554</v>
      </c>
      <c r="B1678" s="410">
        <v>3898</v>
      </c>
      <c r="C1678" s="383"/>
      <c r="D1678" s="383"/>
      <c r="E1678" s="383"/>
      <c r="F1678" s="383"/>
      <c r="G1678" s="383"/>
      <c r="H1678" s="383"/>
      <c r="I1678" s="383"/>
      <c r="J1678" s="383"/>
      <c r="K1678" s="410" t="s">
        <v>17260</v>
      </c>
      <c r="L1678" s="410"/>
      <c r="M1678" s="410" t="s">
        <v>17328</v>
      </c>
      <c r="N1678" s="410" t="s">
        <v>17555</v>
      </c>
      <c r="O1678" s="383"/>
      <c r="P1678" s="383"/>
      <c r="Q1678" s="410" t="s">
        <v>17460</v>
      </c>
      <c r="R1678" s="410" t="s">
        <v>17556</v>
      </c>
      <c r="S1678" s="383" t="s">
        <v>17557</v>
      </c>
      <c r="T1678" s="383"/>
      <c r="U1678" s="410" t="s">
        <v>17200</v>
      </c>
      <c r="V1678" s="383"/>
      <c r="W1678" s="383"/>
      <c r="X1678" s="383"/>
      <c r="Y1678" s="411">
        <v>38426</v>
      </c>
      <c r="Z1678" s="410">
        <v>0</v>
      </c>
      <c r="AA1678" s="410">
        <v>91</v>
      </c>
      <c r="AB1678" s="383"/>
      <c r="AC1678" s="383"/>
      <c r="AD1678" s="383"/>
      <c r="AE1678" s="383"/>
      <c r="AF1678" s="410" t="s">
        <v>17469</v>
      </c>
      <c r="AG1678" s="410" t="s">
        <v>17432</v>
      </c>
      <c r="AH1678" s="410">
        <v>0.04</v>
      </c>
      <c r="AI1678" s="410">
        <v>8.9600000000000009</v>
      </c>
      <c r="AJ1678" s="410">
        <v>9</v>
      </c>
      <c r="AK1678" s="410">
        <v>2.2400000000000002</v>
      </c>
      <c r="AL1678" s="412">
        <v>4.4444444444444401E-3</v>
      </c>
      <c r="AM1678" s="127" t="s">
        <v>17433</v>
      </c>
      <c r="AN1678" s="383" t="s">
        <v>17434</v>
      </c>
      <c r="AO1678" s="383"/>
      <c r="AP1678" s="383"/>
      <c r="AQ1678" s="410" t="s">
        <v>17558</v>
      </c>
      <c r="AR1678" s="389"/>
    </row>
    <row r="1679" spans="1:44" ht="15.75" thickBot="1" x14ac:dyDescent="0.3">
      <c r="A1679" s="409" t="s">
        <v>17554</v>
      </c>
      <c r="B1679" s="410">
        <v>3898</v>
      </c>
      <c r="C1679" s="383"/>
      <c r="D1679" s="383"/>
      <c r="E1679" s="383"/>
      <c r="F1679" s="383"/>
      <c r="G1679" s="383"/>
      <c r="H1679" s="383"/>
      <c r="I1679" s="383"/>
      <c r="J1679" s="383"/>
      <c r="K1679" s="410" t="s">
        <v>17260</v>
      </c>
      <c r="L1679" s="410"/>
      <c r="M1679" s="410" t="s">
        <v>17328</v>
      </c>
      <c r="N1679" s="410" t="s">
        <v>17555</v>
      </c>
      <c r="O1679" s="383"/>
      <c r="P1679" s="383"/>
      <c r="Q1679" s="410" t="s">
        <v>17460</v>
      </c>
      <c r="R1679" s="410" t="s">
        <v>17556</v>
      </c>
      <c r="S1679" s="383" t="s">
        <v>17557</v>
      </c>
      <c r="T1679" s="383"/>
      <c r="U1679" s="410" t="s">
        <v>17200</v>
      </c>
      <c r="V1679" s="383"/>
      <c r="W1679" s="383"/>
      <c r="X1679" s="383"/>
      <c r="Y1679" s="411">
        <v>38426</v>
      </c>
      <c r="Z1679" s="410">
        <v>0</v>
      </c>
      <c r="AA1679" s="410">
        <v>91</v>
      </c>
      <c r="AB1679" s="383"/>
      <c r="AC1679" s="383"/>
      <c r="AD1679" s="383"/>
      <c r="AE1679" s="383"/>
      <c r="AF1679" s="410" t="s">
        <v>17469</v>
      </c>
      <c r="AG1679" s="410" t="s">
        <v>17432</v>
      </c>
      <c r="AH1679" s="410">
        <v>0.1</v>
      </c>
      <c r="AI1679" s="410">
        <v>9.1999999999999993</v>
      </c>
      <c r="AJ1679" s="410">
        <v>9.3000000000000007</v>
      </c>
      <c r="AK1679" s="410">
        <v>2.2400000000000002</v>
      </c>
      <c r="AL1679" s="412">
        <v>1.0752688172042999E-2</v>
      </c>
      <c r="AM1679" s="127" t="s">
        <v>17433</v>
      </c>
      <c r="AN1679" s="383" t="s">
        <v>17434</v>
      </c>
      <c r="AO1679" s="383"/>
      <c r="AP1679" s="383"/>
      <c r="AQ1679" s="410" t="s">
        <v>17558</v>
      </c>
      <c r="AR1679" s="389"/>
    </row>
    <row r="1680" spans="1:44" ht="15.75" thickBot="1" x14ac:dyDescent="0.3">
      <c r="A1680" s="409" t="s">
        <v>17554</v>
      </c>
      <c r="B1680" s="410">
        <v>3898</v>
      </c>
      <c r="C1680" s="383"/>
      <c r="D1680" s="383"/>
      <c r="E1680" s="383"/>
      <c r="F1680" s="383"/>
      <c r="G1680" s="383"/>
      <c r="H1680" s="383"/>
      <c r="I1680" s="383"/>
      <c r="J1680" s="383"/>
      <c r="K1680" s="410" t="s">
        <v>17260</v>
      </c>
      <c r="L1680" s="410"/>
      <c r="M1680" s="410" t="s">
        <v>17328</v>
      </c>
      <c r="N1680" s="410" t="s">
        <v>17555</v>
      </c>
      <c r="O1680" s="383"/>
      <c r="P1680" s="383"/>
      <c r="Q1680" s="410" t="s">
        <v>17460</v>
      </c>
      <c r="R1680" s="410" t="s">
        <v>17556</v>
      </c>
      <c r="S1680" s="383" t="s">
        <v>17557</v>
      </c>
      <c r="T1680" s="383"/>
      <c r="U1680" s="410" t="s">
        <v>17200</v>
      </c>
      <c r="V1680" s="383"/>
      <c r="W1680" s="383"/>
      <c r="X1680" s="383"/>
      <c r="Y1680" s="411">
        <v>38426</v>
      </c>
      <c r="Z1680" s="410">
        <v>0</v>
      </c>
      <c r="AA1680" s="410">
        <v>91</v>
      </c>
      <c r="AB1680" s="383"/>
      <c r="AC1680" s="383"/>
      <c r="AD1680" s="383"/>
      <c r="AE1680" s="383"/>
      <c r="AF1680" s="410" t="s">
        <v>17469</v>
      </c>
      <c r="AG1680" s="410" t="s">
        <v>17432</v>
      </c>
      <c r="AH1680" s="410">
        <v>0.06</v>
      </c>
      <c r="AI1680" s="410">
        <v>9.36</v>
      </c>
      <c r="AJ1680" s="410">
        <v>9.42</v>
      </c>
      <c r="AK1680" s="410">
        <v>2.2400000000000002</v>
      </c>
      <c r="AL1680" s="412">
        <v>6.3694267515923596E-3</v>
      </c>
      <c r="AM1680" s="127" t="s">
        <v>17433</v>
      </c>
      <c r="AN1680" s="383" t="s">
        <v>17434</v>
      </c>
      <c r="AO1680" s="383"/>
      <c r="AP1680" s="383"/>
      <c r="AQ1680" s="410" t="s">
        <v>17558</v>
      </c>
      <c r="AR1680" s="389"/>
    </row>
    <row r="1681" spans="1:44" ht="15.75" thickBot="1" x14ac:dyDescent="0.3">
      <c r="A1681" s="409" t="s">
        <v>17554</v>
      </c>
      <c r="B1681" s="410">
        <v>3898</v>
      </c>
      <c r="C1681" s="383"/>
      <c r="D1681" s="383"/>
      <c r="E1681" s="383"/>
      <c r="F1681" s="383"/>
      <c r="G1681" s="383"/>
      <c r="H1681" s="383"/>
      <c r="I1681" s="383"/>
      <c r="J1681" s="383"/>
      <c r="K1681" s="410" t="s">
        <v>17260</v>
      </c>
      <c r="L1681" s="410"/>
      <c r="M1681" s="410" t="s">
        <v>17328</v>
      </c>
      <c r="N1681" s="410" t="s">
        <v>17555</v>
      </c>
      <c r="O1681" s="383"/>
      <c r="P1681" s="383"/>
      <c r="Q1681" s="410" t="s">
        <v>17460</v>
      </c>
      <c r="R1681" s="410" t="s">
        <v>17556</v>
      </c>
      <c r="S1681" s="383" t="s">
        <v>17557</v>
      </c>
      <c r="T1681" s="383"/>
      <c r="U1681" s="410" t="s">
        <v>17200</v>
      </c>
      <c r="V1681" s="383"/>
      <c r="W1681" s="383"/>
      <c r="X1681" s="383"/>
      <c r="Y1681" s="411">
        <v>38426</v>
      </c>
      <c r="Z1681" s="410">
        <v>0</v>
      </c>
      <c r="AA1681" s="410">
        <v>91</v>
      </c>
      <c r="AB1681" s="383"/>
      <c r="AC1681" s="383"/>
      <c r="AD1681" s="383"/>
      <c r="AE1681" s="383"/>
      <c r="AF1681" s="410" t="s">
        <v>17469</v>
      </c>
      <c r="AG1681" s="410" t="s">
        <v>17432</v>
      </c>
      <c r="AH1681" s="410">
        <v>0</v>
      </c>
      <c r="AI1681" s="410">
        <v>8.16</v>
      </c>
      <c r="AJ1681" s="410">
        <v>8.16</v>
      </c>
      <c r="AK1681" s="410">
        <v>2.2599999999999998</v>
      </c>
      <c r="AL1681" s="412">
        <v>0</v>
      </c>
      <c r="AM1681" s="127" t="s">
        <v>17433</v>
      </c>
      <c r="AN1681" s="383" t="s">
        <v>17434</v>
      </c>
      <c r="AO1681" s="383"/>
      <c r="AP1681" s="383"/>
      <c r="AQ1681" s="410" t="s">
        <v>17558</v>
      </c>
      <c r="AR1681" s="389"/>
    </row>
    <row r="1682" spans="1:44" ht="15.75" thickBot="1" x14ac:dyDescent="0.3">
      <c r="A1682" s="409" t="s">
        <v>17554</v>
      </c>
      <c r="B1682" s="410">
        <v>3898</v>
      </c>
      <c r="C1682" s="383"/>
      <c r="D1682" s="383"/>
      <c r="E1682" s="383"/>
      <c r="F1682" s="383"/>
      <c r="G1682" s="383"/>
      <c r="H1682" s="383"/>
      <c r="I1682" s="383"/>
      <c r="J1682" s="383"/>
      <c r="K1682" s="410" t="s">
        <v>17260</v>
      </c>
      <c r="L1682" s="410"/>
      <c r="M1682" s="410" t="s">
        <v>17328</v>
      </c>
      <c r="N1682" s="410" t="s">
        <v>17555</v>
      </c>
      <c r="O1682" s="383"/>
      <c r="P1682" s="383"/>
      <c r="Q1682" s="410" t="s">
        <v>17460</v>
      </c>
      <c r="R1682" s="410" t="s">
        <v>17556</v>
      </c>
      <c r="S1682" s="383" t="s">
        <v>17557</v>
      </c>
      <c r="T1682" s="383"/>
      <c r="U1682" s="410" t="s">
        <v>17200</v>
      </c>
      <c r="V1682" s="383"/>
      <c r="W1682" s="383"/>
      <c r="X1682" s="383"/>
      <c r="Y1682" s="411">
        <v>38426</v>
      </c>
      <c r="Z1682" s="410">
        <v>0</v>
      </c>
      <c r="AA1682" s="410">
        <v>91</v>
      </c>
      <c r="AB1682" s="383"/>
      <c r="AC1682" s="383"/>
      <c r="AD1682" s="383"/>
      <c r="AE1682" s="383"/>
      <c r="AF1682" s="410" t="s">
        <v>17469</v>
      </c>
      <c r="AG1682" s="410" t="s">
        <v>17432</v>
      </c>
      <c r="AH1682" s="410">
        <v>0.04</v>
      </c>
      <c r="AI1682" s="410">
        <v>9.2799999999999994</v>
      </c>
      <c r="AJ1682" s="410">
        <v>9.32</v>
      </c>
      <c r="AK1682" s="410">
        <v>2.2599999999999998</v>
      </c>
      <c r="AL1682" s="412">
        <v>4.29184549356223E-3</v>
      </c>
      <c r="AM1682" s="127" t="s">
        <v>17433</v>
      </c>
      <c r="AN1682" s="383" t="s">
        <v>17434</v>
      </c>
      <c r="AO1682" s="383"/>
      <c r="AP1682" s="383"/>
      <c r="AQ1682" s="410" t="s">
        <v>17558</v>
      </c>
      <c r="AR1682" s="389"/>
    </row>
    <row r="1683" spans="1:44" ht="15.75" thickBot="1" x14ac:dyDescent="0.3">
      <c r="A1683" s="409" t="s">
        <v>17554</v>
      </c>
      <c r="B1683" s="410">
        <v>3898</v>
      </c>
      <c r="C1683" s="383"/>
      <c r="D1683" s="383"/>
      <c r="E1683" s="383"/>
      <c r="F1683" s="383"/>
      <c r="G1683" s="383"/>
      <c r="H1683" s="383"/>
      <c r="I1683" s="383"/>
      <c r="J1683" s="383"/>
      <c r="K1683" s="410" t="s">
        <v>17260</v>
      </c>
      <c r="L1683" s="410"/>
      <c r="M1683" s="410" t="s">
        <v>17328</v>
      </c>
      <c r="N1683" s="410" t="s">
        <v>17555</v>
      </c>
      <c r="O1683" s="383"/>
      <c r="P1683" s="383"/>
      <c r="Q1683" s="410" t="s">
        <v>17460</v>
      </c>
      <c r="R1683" s="410" t="s">
        <v>17556</v>
      </c>
      <c r="S1683" s="383" t="s">
        <v>17557</v>
      </c>
      <c r="T1683" s="383"/>
      <c r="U1683" s="410" t="s">
        <v>17200</v>
      </c>
      <c r="V1683" s="383"/>
      <c r="W1683" s="383"/>
      <c r="X1683" s="383"/>
      <c r="Y1683" s="411">
        <v>38426</v>
      </c>
      <c r="Z1683" s="410">
        <v>0</v>
      </c>
      <c r="AA1683" s="410">
        <v>91</v>
      </c>
      <c r="AB1683" s="383"/>
      <c r="AC1683" s="383"/>
      <c r="AD1683" s="383"/>
      <c r="AE1683" s="383"/>
      <c r="AF1683" s="410" t="s">
        <v>17469</v>
      </c>
      <c r="AG1683" s="410" t="s">
        <v>17432</v>
      </c>
      <c r="AH1683" s="410">
        <v>0.06</v>
      </c>
      <c r="AI1683" s="410">
        <v>8.24</v>
      </c>
      <c r="AJ1683" s="410">
        <v>8.3000000000000007</v>
      </c>
      <c r="AK1683" s="410">
        <v>2.2799999999999998</v>
      </c>
      <c r="AL1683" s="412">
        <v>7.2289156626506E-3</v>
      </c>
      <c r="AM1683" s="127" t="s">
        <v>17433</v>
      </c>
      <c r="AN1683" s="383" t="s">
        <v>17434</v>
      </c>
      <c r="AO1683" s="383"/>
      <c r="AP1683" s="383"/>
      <c r="AQ1683" s="410" t="s">
        <v>17558</v>
      </c>
      <c r="AR1683" s="389"/>
    </row>
    <row r="1684" spans="1:44" ht="15.75" thickBot="1" x14ac:dyDescent="0.3">
      <c r="A1684" s="409" t="s">
        <v>17554</v>
      </c>
      <c r="B1684" s="410">
        <v>3898</v>
      </c>
      <c r="C1684" s="383"/>
      <c r="D1684" s="383"/>
      <c r="E1684" s="383"/>
      <c r="F1684" s="383"/>
      <c r="G1684" s="383"/>
      <c r="H1684" s="383"/>
      <c r="I1684" s="383"/>
      <c r="J1684" s="383"/>
      <c r="K1684" s="410" t="s">
        <v>17260</v>
      </c>
      <c r="L1684" s="410"/>
      <c r="M1684" s="410" t="s">
        <v>17328</v>
      </c>
      <c r="N1684" s="410" t="s">
        <v>17555</v>
      </c>
      <c r="O1684" s="383"/>
      <c r="P1684" s="383"/>
      <c r="Q1684" s="410" t="s">
        <v>17460</v>
      </c>
      <c r="R1684" s="410" t="s">
        <v>17556</v>
      </c>
      <c r="S1684" s="383" t="s">
        <v>17557</v>
      </c>
      <c r="T1684" s="383"/>
      <c r="U1684" s="410" t="s">
        <v>17200</v>
      </c>
      <c r="V1684" s="383"/>
      <c r="W1684" s="383"/>
      <c r="X1684" s="383"/>
      <c r="Y1684" s="411">
        <v>38426</v>
      </c>
      <c r="Z1684" s="410">
        <v>0</v>
      </c>
      <c r="AA1684" s="410">
        <v>91</v>
      </c>
      <c r="AB1684" s="383"/>
      <c r="AC1684" s="383"/>
      <c r="AD1684" s="383"/>
      <c r="AE1684" s="383"/>
      <c r="AF1684" s="410" t="s">
        <v>17469</v>
      </c>
      <c r="AG1684" s="410" t="s">
        <v>17432</v>
      </c>
      <c r="AH1684" s="410">
        <v>0.06</v>
      </c>
      <c r="AI1684" s="410">
        <v>8.4</v>
      </c>
      <c r="AJ1684" s="410">
        <v>8.4600000000000009</v>
      </c>
      <c r="AK1684" s="410">
        <v>2.29</v>
      </c>
      <c r="AL1684" s="412">
        <v>7.09219858156028E-3</v>
      </c>
      <c r="AM1684" s="127" t="s">
        <v>17433</v>
      </c>
      <c r="AN1684" s="383" t="s">
        <v>17434</v>
      </c>
      <c r="AO1684" s="383"/>
      <c r="AP1684" s="383"/>
      <c r="AQ1684" s="410" t="s">
        <v>17558</v>
      </c>
      <c r="AR1684" s="389"/>
    </row>
    <row r="1685" spans="1:44" ht="15.75" thickBot="1" x14ac:dyDescent="0.3">
      <c r="A1685" s="409" t="s">
        <v>17554</v>
      </c>
      <c r="B1685" s="410">
        <v>3898</v>
      </c>
      <c r="C1685" s="383"/>
      <c r="D1685" s="383"/>
      <c r="E1685" s="383"/>
      <c r="F1685" s="383"/>
      <c r="G1685" s="383"/>
      <c r="H1685" s="383"/>
      <c r="I1685" s="383"/>
      <c r="J1685" s="383"/>
      <c r="K1685" s="410" t="s">
        <v>17260</v>
      </c>
      <c r="L1685" s="410"/>
      <c r="M1685" s="410" t="s">
        <v>17328</v>
      </c>
      <c r="N1685" s="410" t="s">
        <v>17555</v>
      </c>
      <c r="O1685" s="383"/>
      <c r="P1685" s="383"/>
      <c r="Q1685" s="410" t="s">
        <v>17460</v>
      </c>
      <c r="R1685" s="410" t="s">
        <v>17556</v>
      </c>
      <c r="S1685" s="383" t="s">
        <v>17557</v>
      </c>
      <c r="T1685" s="383"/>
      <c r="U1685" s="410" t="s">
        <v>17200</v>
      </c>
      <c r="V1685" s="383"/>
      <c r="W1685" s="383"/>
      <c r="X1685" s="383"/>
      <c r="Y1685" s="411">
        <v>38426</v>
      </c>
      <c r="Z1685" s="410">
        <v>0</v>
      </c>
      <c r="AA1685" s="410">
        <v>91</v>
      </c>
      <c r="AB1685" s="383"/>
      <c r="AC1685" s="383"/>
      <c r="AD1685" s="383"/>
      <c r="AE1685" s="383"/>
      <c r="AF1685" s="410" t="s">
        <v>17469</v>
      </c>
      <c r="AG1685" s="410" t="s">
        <v>17432</v>
      </c>
      <c r="AH1685" s="410">
        <v>0.08</v>
      </c>
      <c r="AI1685" s="410">
        <v>8.64</v>
      </c>
      <c r="AJ1685" s="410">
        <v>8.7200000000000006</v>
      </c>
      <c r="AK1685" s="410">
        <v>2.29</v>
      </c>
      <c r="AL1685" s="412">
        <v>9.1743119266054999E-3</v>
      </c>
      <c r="AM1685" s="127" t="s">
        <v>17433</v>
      </c>
      <c r="AN1685" s="383" t="s">
        <v>17434</v>
      </c>
      <c r="AO1685" s="383"/>
      <c r="AP1685" s="383"/>
      <c r="AQ1685" s="410" t="s">
        <v>17558</v>
      </c>
      <c r="AR1685" s="389"/>
    </row>
    <row r="1686" spans="1:44" ht="15.75" thickBot="1" x14ac:dyDescent="0.3">
      <c r="A1686" s="409" t="s">
        <v>17554</v>
      </c>
      <c r="B1686" s="410">
        <v>3898</v>
      </c>
      <c r="C1686" s="383"/>
      <c r="D1686" s="383"/>
      <c r="E1686" s="383"/>
      <c r="F1686" s="383"/>
      <c r="G1686" s="383"/>
      <c r="H1686" s="383"/>
      <c r="I1686" s="383"/>
      <c r="J1686" s="383"/>
      <c r="K1686" s="410" t="s">
        <v>17260</v>
      </c>
      <c r="L1686" s="410"/>
      <c r="M1686" s="410" t="s">
        <v>17328</v>
      </c>
      <c r="N1686" s="410" t="s">
        <v>17555</v>
      </c>
      <c r="O1686" s="383"/>
      <c r="P1686" s="383"/>
      <c r="Q1686" s="410" t="s">
        <v>17460</v>
      </c>
      <c r="R1686" s="410" t="s">
        <v>17556</v>
      </c>
      <c r="S1686" s="383" t="s">
        <v>17557</v>
      </c>
      <c r="T1686" s="383"/>
      <c r="U1686" s="410" t="s">
        <v>17200</v>
      </c>
      <c r="V1686" s="383"/>
      <c r="W1686" s="383"/>
      <c r="X1686" s="383"/>
      <c r="Y1686" s="411">
        <v>38426</v>
      </c>
      <c r="Z1686" s="410">
        <v>0</v>
      </c>
      <c r="AA1686" s="410">
        <v>91</v>
      </c>
      <c r="AB1686" s="383"/>
      <c r="AC1686" s="383"/>
      <c r="AD1686" s="383"/>
      <c r="AE1686" s="383"/>
      <c r="AF1686" s="410" t="s">
        <v>17469</v>
      </c>
      <c r="AG1686" s="410" t="s">
        <v>17432</v>
      </c>
      <c r="AH1686" s="410">
        <v>0.06</v>
      </c>
      <c r="AI1686" s="410">
        <v>8.4</v>
      </c>
      <c r="AJ1686" s="410">
        <v>8.4600000000000009</v>
      </c>
      <c r="AK1686" s="410">
        <v>2.2999999999999998</v>
      </c>
      <c r="AL1686" s="412">
        <v>7.09219858156028E-3</v>
      </c>
      <c r="AM1686" s="127" t="s">
        <v>17433</v>
      </c>
      <c r="AN1686" s="383" t="s">
        <v>17434</v>
      </c>
      <c r="AO1686" s="383"/>
      <c r="AP1686" s="383"/>
      <c r="AQ1686" s="410" t="s">
        <v>17558</v>
      </c>
      <c r="AR1686" s="389"/>
    </row>
    <row r="1687" spans="1:44" ht="15.75" thickBot="1" x14ac:dyDescent="0.3">
      <c r="A1687" s="409" t="s">
        <v>17554</v>
      </c>
      <c r="B1687" s="410">
        <v>3898</v>
      </c>
      <c r="C1687" s="383"/>
      <c r="D1687" s="383"/>
      <c r="E1687" s="383"/>
      <c r="F1687" s="383"/>
      <c r="G1687" s="383"/>
      <c r="H1687" s="383"/>
      <c r="I1687" s="383"/>
      <c r="J1687" s="383"/>
      <c r="K1687" s="410" t="s">
        <v>17260</v>
      </c>
      <c r="L1687" s="410"/>
      <c r="M1687" s="410" t="s">
        <v>17328</v>
      </c>
      <c r="N1687" s="410" t="s">
        <v>17555</v>
      </c>
      <c r="O1687" s="383"/>
      <c r="P1687" s="383"/>
      <c r="Q1687" s="410" t="s">
        <v>17460</v>
      </c>
      <c r="R1687" s="410" t="s">
        <v>17556</v>
      </c>
      <c r="S1687" s="383" t="s">
        <v>17557</v>
      </c>
      <c r="T1687" s="383"/>
      <c r="U1687" s="410" t="s">
        <v>17200</v>
      </c>
      <c r="V1687" s="383"/>
      <c r="W1687" s="383"/>
      <c r="X1687" s="383"/>
      <c r="Y1687" s="411">
        <v>38426</v>
      </c>
      <c r="Z1687" s="410">
        <v>0</v>
      </c>
      <c r="AA1687" s="410">
        <v>91</v>
      </c>
      <c r="AB1687" s="383"/>
      <c r="AC1687" s="383"/>
      <c r="AD1687" s="383"/>
      <c r="AE1687" s="383"/>
      <c r="AF1687" s="410" t="s">
        <v>17469</v>
      </c>
      <c r="AG1687" s="410" t="s">
        <v>17432</v>
      </c>
      <c r="AH1687" s="410">
        <v>0.06</v>
      </c>
      <c r="AI1687" s="410">
        <v>8.48</v>
      </c>
      <c r="AJ1687" s="410">
        <v>8.5399999999999991</v>
      </c>
      <c r="AK1687" s="410">
        <v>2.38</v>
      </c>
      <c r="AL1687" s="412">
        <v>7.0257611241217799E-3</v>
      </c>
      <c r="AM1687" s="127" t="s">
        <v>17433</v>
      </c>
      <c r="AN1687" s="383" t="s">
        <v>17434</v>
      </c>
      <c r="AO1687" s="383"/>
      <c r="AP1687" s="383"/>
      <c r="AQ1687" s="410" t="s">
        <v>17558</v>
      </c>
      <c r="AR1687" s="389"/>
    </row>
    <row r="1688" spans="1:44" ht="15.75" thickBot="1" x14ac:dyDescent="0.3">
      <c r="A1688" s="409" t="s">
        <v>17554</v>
      </c>
      <c r="B1688" s="410">
        <v>3898</v>
      </c>
      <c r="C1688" s="383"/>
      <c r="D1688" s="383"/>
      <c r="E1688" s="383"/>
      <c r="F1688" s="383"/>
      <c r="G1688" s="383"/>
      <c r="H1688" s="383"/>
      <c r="I1688" s="383"/>
      <c r="J1688" s="383"/>
      <c r="K1688" s="410" t="s">
        <v>17260</v>
      </c>
      <c r="L1688" s="410"/>
      <c r="M1688" s="410" t="s">
        <v>17328</v>
      </c>
      <c r="N1688" s="410" t="s">
        <v>17555</v>
      </c>
      <c r="O1688" s="383"/>
      <c r="P1688" s="383"/>
      <c r="Q1688" s="410" t="s">
        <v>17460</v>
      </c>
      <c r="R1688" s="410" t="s">
        <v>17556</v>
      </c>
      <c r="S1688" s="383" t="s">
        <v>17557</v>
      </c>
      <c r="T1688" s="383"/>
      <c r="U1688" s="410" t="s">
        <v>17200</v>
      </c>
      <c r="V1688" s="383"/>
      <c r="W1688" s="383"/>
      <c r="X1688" s="383"/>
      <c r="Y1688" s="411">
        <v>38426</v>
      </c>
      <c r="Z1688" s="410">
        <v>0</v>
      </c>
      <c r="AA1688" s="410">
        <v>91</v>
      </c>
      <c r="AB1688" s="383"/>
      <c r="AC1688" s="383"/>
      <c r="AD1688" s="383"/>
      <c r="AE1688" s="383"/>
      <c r="AF1688" s="410" t="s">
        <v>17469</v>
      </c>
      <c r="AG1688" s="410" t="s">
        <v>17432</v>
      </c>
      <c r="AH1688" s="410">
        <v>0.04</v>
      </c>
      <c r="AI1688" s="410">
        <v>8.7200000000000006</v>
      </c>
      <c r="AJ1688" s="410">
        <v>8.76</v>
      </c>
      <c r="AK1688" s="410">
        <v>2.46</v>
      </c>
      <c r="AL1688" s="412">
        <v>4.5662100456621002E-3</v>
      </c>
      <c r="AM1688" s="127" t="s">
        <v>17433</v>
      </c>
      <c r="AN1688" s="383" t="s">
        <v>17434</v>
      </c>
      <c r="AO1688" s="383"/>
      <c r="AP1688" s="383"/>
      <c r="AQ1688" s="410" t="s">
        <v>17558</v>
      </c>
      <c r="AR1688" s="389"/>
    </row>
    <row r="1689" spans="1:44" ht="15.75" thickBot="1" x14ac:dyDescent="0.3">
      <c r="A1689" s="409" t="s">
        <v>17554</v>
      </c>
      <c r="B1689" s="410">
        <v>3898</v>
      </c>
      <c r="C1689" s="383"/>
      <c r="D1689" s="383"/>
      <c r="E1689" s="383"/>
      <c r="F1689" s="383"/>
      <c r="G1689" s="383"/>
      <c r="H1689" s="383"/>
      <c r="I1689" s="383"/>
      <c r="J1689" s="383"/>
      <c r="K1689" s="410" t="s">
        <v>17260</v>
      </c>
      <c r="L1689" s="410"/>
      <c r="M1689" s="410" t="s">
        <v>17328</v>
      </c>
      <c r="N1689" s="410" t="s">
        <v>17555</v>
      </c>
      <c r="O1689" s="383"/>
      <c r="P1689" s="383"/>
      <c r="Q1689" s="410" t="s">
        <v>17460</v>
      </c>
      <c r="R1689" s="410" t="s">
        <v>17556</v>
      </c>
      <c r="S1689" s="383" t="s">
        <v>17557</v>
      </c>
      <c r="T1689" s="383"/>
      <c r="U1689" s="410" t="s">
        <v>17200</v>
      </c>
      <c r="V1689" s="383"/>
      <c r="W1689" s="383"/>
      <c r="X1689" s="383"/>
      <c r="Y1689" s="411">
        <v>38426</v>
      </c>
      <c r="Z1689" s="410">
        <v>0</v>
      </c>
      <c r="AA1689" s="410">
        <v>91</v>
      </c>
      <c r="AB1689" s="383"/>
      <c r="AC1689" s="383"/>
      <c r="AD1689" s="383"/>
      <c r="AE1689" s="383"/>
      <c r="AF1689" s="410" t="s">
        <v>17469</v>
      </c>
      <c r="AG1689" s="410" t="s">
        <v>17432</v>
      </c>
      <c r="AH1689" s="410">
        <v>0</v>
      </c>
      <c r="AI1689" s="410">
        <v>9.6</v>
      </c>
      <c r="AJ1689" s="410">
        <v>9.6</v>
      </c>
      <c r="AK1689" s="410">
        <v>2.48</v>
      </c>
      <c r="AL1689" s="412">
        <v>0</v>
      </c>
      <c r="AM1689" s="127" t="s">
        <v>17433</v>
      </c>
      <c r="AN1689" s="383" t="s">
        <v>17434</v>
      </c>
      <c r="AO1689" s="383"/>
      <c r="AP1689" s="383"/>
      <c r="AQ1689" s="410" t="s">
        <v>17558</v>
      </c>
      <c r="AR1689" s="389"/>
    </row>
    <row r="1690" spans="1:44" ht="15.75" thickBot="1" x14ac:dyDescent="0.3">
      <c r="A1690" s="409" t="s">
        <v>17554</v>
      </c>
      <c r="B1690" s="410">
        <v>3898</v>
      </c>
      <c r="C1690" s="383"/>
      <c r="D1690" s="383"/>
      <c r="E1690" s="383"/>
      <c r="F1690" s="383"/>
      <c r="G1690" s="383"/>
      <c r="H1690" s="383"/>
      <c r="I1690" s="383"/>
      <c r="J1690" s="383"/>
      <c r="K1690" s="410" t="s">
        <v>17260</v>
      </c>
      <c r="L1690" s="410"/>
      <c r="M1690" s="410" t="s">
        <v>17328</v>
      </c>
      <c r="N1690" s="410" t="s">
        <v>17555</v>
      </c>
      <c r="O1690" s="383"/>
      <c r="P1690" s="383"/>
      <c r="Q1690" s="410" t="s">
        <v>17460</v>
      </c>
      <c r="R1690" s="410" t="s">
        <v>17556</v>
      </c>
      <c r="S1690" s="383" t="s">
        <v>17557</v>
      </c>
      <c r="T1690" s="383"/>
      <c r="U1690" s="410" t="s">
        <v>17200</v>
      </c>
      <c r="V1690" s="383"/>
      <c r="W1690" s="383"/>
      <c r="X1690" s="383"/>
      <c r="Y1690" s="411">
        <v>38426</v>
      </c>
      <c r="Z1690" s="410">
        <v>0</v>
      </c>
      <c r="AA1690" s="410">
        <v>91</v>
      </c>
      <c r="AB1690" s="383"/>
      <c r="AC1690" s="383"/>
      <c r="AD1690" s="383"/>
      <c r="AE1690" s="383"/>
      <c r="AF1690" s="410" t="s">
        <v>17469</v>
      </c>
      <c r="AG1690" s="410" t="s">
        <v>17432</v>
      </c>
      <c r="AH1690" s="410">
        <v>0.06</v>
      </c>
      <c r="AI1690" s="410">
        <v>9.1199999999999992</v>
      </c>
      <c r="AJ1690" s="410">
        <v>9.18</v>
      </c>
      <c r="AK1690" s="410">
        <v>2.5099999999999998</v>
      </c>
      <c r="AL1690" s="412">
        <v>6.5359477124183E-3</v>
      </c>
      <c r="AM1690" s="127" t="s">
        <v>17433</v>
      </c>
      <c r="AN1690" s="383" t="s">
        <v>17434</v>
      </c>
      <c r="AO1690" s="383"/>
      <c r="AP1690" s="383"/>
      <c r="AQ1690" s="410" t="s">
        <v>17558</v>
      </c>
      <c r="AR1690" s="389"/>
    </row>
    <row r="1691" spans="1:44" ht="15.75" thickBot="1" x14ac:dyDescent="0.3">
      <c r="A1691" s="409" t="s">
        <v>17554</v>
      </c>
      <c r="B1691" s="410">
        <v>3898</v>
      </c>
      <c r="C1691" s="383"/>
      <c r="D1691" s="383"/>
      <c r="E1691" s="383"/>
      <c r="F1691" s="383"/>
      <c r="G1691" s="383"/>
      <c r="H1691" s="383"/>
      <c r="I1691" s="383"/>
      <c r="J1691" s="383"/>
      <c r="K1691" s="410" t="s">
        <v>17260</v>
      </c>
      <c r="L1691" s="410"/>
      <c r="M1691" s="410" t="s">
        <v>17328</v>
      </c>
      <c r="N1691" s="410" t="s">
        <v>17555</v>
      </c>
      <c r="O1691" s="383"/>
      <c r="P1691" s="383"/>
      <c r="Q1691" s="410" t="s">
        <v>17460</v>
      </c>
      <c r="R1691" s="410" t="s">
        <v>17556</v>
      </c>
      <c r="S1691" s="383" t="s">
        <v>17557</v>
      </c>
      <c r="T1691" s="383"/>
      <c r="U1691" s="410" t="s">
        <v>17200</v>
      </c>
      <c r="V1691" s="383"/>
      <c r="W1691" s="383"/>
      <c r="X1691" s="383"/>
      <c r="Y1691" s="411">
        <v>38426</v>
      </c>
      <c r="Z1691" s="410">
        <v>0</v>
      </c>
      <c r="AA1691" s="410">
        <v>91</v>
      </c>
      <c r="AB1691" s="383"/>
      <c r="AC1691" s="383"/>
      <c r="AD1691" s="383"/>
      <c r="AE1691" s="383"/>
      <c r="AF1691" s="410" t="s">
        <v>17469</v>
      </c>
      <c r="AG1691" s="410" t="s">
        <v>17432</v>
      </c>
      <c r="AH1691" s="410">
        <v>0.04</v>
      </c>
      <c r="AI1691" s="410">
        <v>10</v>
      </c>
      <c r="AJ1691" s="410">
        <v>10.039999999999999</v>
      </c>
      <c r="AK1691" s="410">
        <v>2.63</v>
      </c>
      <c r="AL1691" s="412">
        <v>3.9840637450199202E-3</v>
      </c>
      <c r="AM1691" s="127" t="s">
        <v>17433</v>
      </c>
      <c r="AN1691" s="383" t="s">
        <v>17434</v>
      </c>
      <c r="AO1691" s="383"/>
      <c r="AP1691" s="383"/>
      <c r="AQ1691" s="410" t="s">
        <v>17558</v>
      </c>
      <c r="AR1691" s="389"/>
    </row>
    <row r="1692" spans="1:44" ht="15.75" thickBot="1" x14ac:dyDescent="0.3">
      <c r="A1692" s="409" t="s">
        <v>17554</v>
      </c>
      <c r="B1692" s="410">
        <v>3898</v>
      </c>
      <c r="C1692" s="383"/>
      <c r="D1692" s="383"/>
      <c r="E1692" s="383"/>
      <c r="F1692" s="383"/>
      <c r="G1692" s="383"/>
      <c r="H1692" s="383"/>
      <c r="I1692" s="383"/>
      <c r="J1692" s="383"/>
      <c r="K1692" s="410" t="s">
        <v>17260</v>
      </c>
      <c r="L1692" s="410"/>
      <c r="M1692" s="410" t="s">
        <v>17328</v>
      </c>
      <c r="N1692" s="410" t="s">
        <v>17555</v>
      </c>
      <c r="O1692" s="383"/>
      <c r="P1692" s="383"/>
      <c r="Q1692" s="410" t="s">
        <v>17460</v>
      </c>
      <c r="R1692" s="410" t="s">
        <v>17556</v>
      </c>
      <c r="S1692" s="383" t="s">
        <v>17557</v>
      </c>
      <c r="T1692" s="383"/>
      <c r="U1692" s="410" t="s">
        <v>17200</v>
      </c>
      <c r="V1692" s="383"/>
      <c r="W1692" s="383"/>
      <c r="X1692" s="383"/>
      <c r="Y1692" s="411">
        <v>38426</v>
      </c>
      <c r="Z1692" s="410">
        <v>0</v>
      </c>
      <c r="AA1692" s="410">
        <v>91</v>
      </c>
      <c r="AB1692" s="383"/>
      <c r="AC1692" s="383"/>
      <c r="AD1692" s="383"/>
      <c r="AE1692" s="383"/>
      <c r="AF1692" s="410" t="s">
        <v>17469</v>
      </c>
      <c r="AG1692" s="410" t="s">
        <v>17432</v>
      </c>
      <c r="AH1692" s="410">
        <v>0.08</v>
      </c>
      <c r="AI1692" s="410">
        <v>10.56</v>
      </c>
      <c r="AJ1692" s="410">
        <v>10.64</v>
      </c>
      <c r="AK1692" s="410">
        <v>2.63</v>
      </c>
      <c r="AL1692" s="412">
        <v>7.5187969924812E-3</v>
      </c>
      <c r="AM1692" s="127" t="s">
        <v>17433</v>
      </c>
      <c r="AN1692" s="383" t="s">
        <v>17434</v>
      </c>
      <c r="AO1692" s="383"/>
      <c r="AP1692" s="383"/>
      <c r="AQ1692" s="410" t="s">
        <v>17558</v>
      </c>
      <c r="AR1692" s="389"/>
    </row>
    <row r="1693" spans="1:44" ht="15.75" thickBot="1" x14ac:dyDescent="0.3">
      <c r="A1693" s="409" t="s">
        <v>17554</v>
      </c>
      <c r="B1693" s="410">
        <v>3898</v>
      </c>
      <c r="C1693" s="383"/>
      <c r="D1693" s="383"/>
      <c r="E1693" s="383"/>
      <c r="F1693" s="383"/>
      <c r="G1693" s="383"/>
      <c r="H1693" s="383"/>
      <c r="I1693" s="383"/>
      <c r="J1693" s="383"/>
      <c r="K1693" s="410" t="s">
        <v>17260</v>
      </c>
      <c r="L1693" s="410"/>
      <c r="M1693" s="410" t="s">
        <v>17328</v>
      </c>
      <c r="N1693" s="410" t="s">
        <v>17555</v>
      </c>
      <c r="O1693" s="383"/>
      <c r="P1693" s="383"/>
      <c r="Q1693" s="410" t="s">
        <v>17460</v>
      </c>
      <c r="R1693" s="410" t="s">
        <v>17556</v>
      </c>
      <c r="S1693" s="383" t="s">
        <v>17557</v>
      </c>
      <c r="T1693" s="383"/>
      <c r="U1693" s="410" t="s">
        <v>17200</v>
      </c>
      <c r="V1693" s="383"/>
      <c r="W1693" s="383"/>
      <c r="X1693" s="383"/>
      <c r="Y1693" s="411">
        <v>38426</v>
      </c>
      <c r="Z1693" s="410">
        <v>0</v>
      </c>
      <c r="AA1693" s="410">
        <v>91</v>
      </c>
      <c r="AB1693" s="383"/>
      <c r="AC1693" s="383"/>
      <c r="AD1693" s="383"/>
      <c r="AE1693" s="383"/>
      <c r="AF1693" s="410" t="s">
        <v>17469</v>
      </c>
      <c r="AG1693" s="410" t="s">
        <v>17432</v>
      </c>
      <c r="AH1693" s="410">
        <v>0.04</v>
      </c>
      <c r="AI1693" s="410">
        <v>9.68</v>
      </c>
      <c r="AJ1693" s="410">
        <v>9.7200000000000006</v>
      </c>
      <c r="AK1693" s="410">
        <v>2.64</v>
      </c>
      <c r="AL1693" s="412">
        <v>4.11522633744856E-3</v>
      </c>
      <c r="AM1693" s="127" t="s">
        <v>17433</v>
      </c>
      <c r="AN1693" s="383" t="s">
        <v>17434</v>
      </c>
      <c r="AO1693" s="383"/>
      <c r="AP1693" s="383"/>
      <c r="AQ1693" s="410" t="s">
        <v>17558</v>
      </c>
      <c r="AR1693" s="389"/>
    </row>
    <row r="1694" spans="1:44" ht="15.75" thickBot="1" x14ac:dyDescent="0.3">
      <c r="A1694" s="409" t="s">
        <v>17554</v>
      </c>
      <c r="B1694" s="410">
        <v>3898</v>
      </c>
      <c r="C1694" s="383"/>
      <c r="D1694" s="383"/>
      <c r="E1694" s="383"/>
      <c r="F1694" s="383"/>
      <c r="G1694" s="383"/>
      <c r="H1694" s="383"/>
      <c r="I1694" s="383"/>
      <c r="J1694" s="383"/>
      <c r="K1694" s="410" t="s">
        <v>17260</v>
      </c>
      <c r="L1694" s="410"/>
      <c r="M1694" s="410" t="s">
        <v>17328</v>
      </c>
      <c r="N1694" s="410" t="s">
        <v>17555</v>
      </c>
      <c r="O1694" s="383"/>
      <c r="P1694" s="383"/>
      <c r="Q1694" s="410" t="s">
        <v>17460</v>
      </c>
      <c r="R1694" s="410" t="s">
        <v>17556</v>
      </c>
      <c r="S1694" s="383" t="s">
        <v>17557</v>
      </c>
      <c r="T1694" s="383"/>
      <c r="U1694" s="410" t="s">
        <v>17200</v>
      </c>
      <c r="V1694" s="383"/>
      <c r="W1694" s="383"/>
      <c r="X1694" s="383"/>
      <c r="Y1694" s="411">
        <v>38426</v>
      </c>
      <c r="Z1694" s="410">
        <v>0</v>
      </c>
      <c r="AA1694" s="410">
        <v>91</v>
      </c>
      <c r="AB1694" s="383"/>
      <c r="AC1694" s="383"/>
      <c r="AD1694" s="383"/>
      <c r="AE1694" s="383"/>
      <c r="AF1694" s="410" t="s">
        <v>17469</v>
      </c>
      <c r="AG1694" s="410" t="s">
        <v>17432</v>
      </c>
      <c r="AH1694" s="410">
        <v>0</v>
      </c>
      <c r="AI1694" s="410">
        <v>9.36</v>
      </c>
      <c r="AJ1694" s="410">
        <v>9.36</v>
      </c>
      <c r="AK1694" s="410">
        <v>2.67</v>
      </c>
      <c r="AL1694" s="412">
        <v>0</v>
      </c>
      <c r="AM1694" s="127" t="s">
        <v>17433</v>
      </c>
      <c r="AN1694" s="383" t="s">
        <v>17434</v>
      </c>
      <c r="AO1694" s="383"/>
      <c r="AP1694" s="383"/>
      <c r="AQ1694" s="410" t="s">
        <v>17558</v>
      </c>
      <c r="AR1694" s="389"/>
    </row>
    <row r="1695" spans="1:44" ht="15.75" thickBot="1" x14ac:dyDescent="0.3">
      <c r="A1695" s="409" t="s">
        <v>17554</v>
      </c>
      <c r="B1695" s="410">
        <v>3898</v>
      </c>
      <c r="C1695" s="383"/>
      <c r="D1695" s="383"/>
      <c r="E1695" s="383"/>
      <c r="F1695" s="383"/>
      <c r="G1695" s="383"/>
      <c r="H1695" s="383"/>
      <c r="I1695" s="383"/>
      <c r="J1695" s="383"/>
      <c r="K1695" s="410" t="s">
        <v>17260</v>
      </c>
      <c r="L1695" s="410"/>
      <c r="M1695" s="410" t="s">
        <v>17328</v>
      </c>
      <c r="N1695" s="410" t="s">
        <v>17555</v>
      </c>
      <c r="O1695" s="383"/>
      <c r="P1695" s="383"/>
      <c r="Q1695" s="410" t="s">
        <v>17460</v>
      </c>
      <c r="R1695" s="410" t="s">
        <v>17556</v>
      </c>
      <c r="S1695" s="383" t="s">
        <v>17557</v>
      </c>
      <c r="T1695" s="383"/>
      <c r="U1695" s="410" t="s">
        <v>17200</v>
      </c>
      <c r="V1695" s="383"/>
      <c r="W1695" s="383"/>
      <c r="X1695" s="383"/>
      <c r="Y1695" s="411">
        <v>38426</v>
      </c>
      <c r="Z1695" s="410">
        <v>0</v>
      </c>
      <c r="AA1695" s="410">
        <v>91</v>
      </c>
      <c r="AB1695" s="383"/>
      <c r="AC1695" s="383"/>
      <c r="AD1695" s="383"/>
      <c r="AE1695" s="383"/>
      <c r="AF1695" s="410" t="s">
        <v>17469</v>
      </c>
      <c r="AG1695" s="410" t="s">
        <v>17432</v>
      </c>
      <c r="AH1695" s="410">
        <v>0.04</v>
      </c>
      <c r="AI1695" s="410">
        <v>10.4</v>
      </c>
      <c r="AJ1695" s="410">
        <v>10.44</v>
      </c>
      <c r="AK1695" s="410">
        <v>2.71</v>
      </c>
      <c r="AL1695" s="412">
        <v>3.83141762452107E-3</v>
      </c>
      <c r="AM1695" s="127" t="s">
        <v>17433</v>
      </c>
      <c r="AN1695" s="383" t="s">
        <v>17434</v>
      </c>
      <c r="AO1695" s="383"/>
      <c r="AP1695" s="383"/>
      <c r="AQ1695" s="410" t="s">
        <v>17558</v>
      </c>
      <c r="AR1695" s="389"/>
    </row>
    <row r="1696" spans="1:44" ht="15.75" thickBot="1" x14ac:dyDescent="0.3">
      <c r="A1696" s="409" t="s">
        <v>17554</v>
      </c>
      <c r="B1696" s="410">
        <v>3898</v>
      </c>
      <c r="C1696" s="383"/>
      <c r="D1696" s="383"/>
      <c r="E1696" s="383"/>
      <c r="F1696" s="383"/>
      <c r="G1696" s="383"/>
      <c r="H1696" s="383"/>
      <c r="I1696" s="383"/>
      <c r="J1696" s="383"/>
      <c r="K1696" s="410" t="s">
        <v>17260</v>
      </c>
      <c r="L1696" s="410"/>
      <c r="M1696" s="410" t="s">
        <v>17328</v>
      </c>
      <c r="N1696" s="410" t="s">
        <v>17555</v>
      </c>
      <c r="O1696" s="383"/>
      <c r="P1696" s="383"/>
      <c r="Q1696" s="410" t="s">
        <v>17460</v>
      </c>
      <c r="R1696" s="410" t="s">
        <v>17556</v>
      </c>
      <c r="S1696" s="383" t="s">
        <v>17557</v>
      </c>
      <c r="T1696" s="383"/>
      <c r="U1696" s="410" t="s">
        <v>17200</v>
      </c>
      <c r="V1696" s="383"/>
      <c r="W1696" s="383"/>
      <c r="X1696" s="383"/>
      <c r="Y1696" s="411">
        <v>38426</v>
      </c>
      <c r="Z1696" s="410">
        <v>0</v>
      </c>
      <c r="AA1696" s="410">
        <v>91</v>
      </c>
      <c r="AB1696" s="383"/>
      <c r="AC1696" s="383"/>
      <c r="AD1696" s="383"/>
      <c r="AE1696" s="383"/>
      <c r="AF1696" s="410" t="s">
        <v>17469</v>
      </c>
      <c r="AG1696" s="410" t="s">
        <v>17432</v>
      </c>
      <c r="AH1696" s="410">
        <v>0.04</v>
      </c>
      <c r="AI1696" s="410">
        <v>10.88</v>
      </c>
      <c r="AJ1696" s="410">
        <v>10.92</v>
      </c>
      <c r="AK1696" s="410">
        <v>2.86</v>
      </c>
      <c r="AL1696" s="412">
        <v>3.66300366300366E-3</v>
      </c>
      <c r="AM1696" s="127" t="s">
        <v>17433</v>
      </c>
      <c r="AN1696" s="383" t="s">
        <v>17434</v>
      </c>
      <c r="AO1696" s="383"/>
      <c r="AP1696" s="383"/>
      <c r="AQ1696" s="410" t="s">
        <v>17558</v>
      </c>
      <c r="AR1696" s="389"/>
    </row>
    <row r="1697" spans="1:44" ht="15.75" thickBot="1" x14ac:dyDescent="0.3">
      <c r="A1697" s="409" t="s">
        <v>17554</v>
      </c>
      <c r="B1697" s="410">
        <v>3898</v>
      </c>
      <c r="C1697" s="383"/>
      <c r="D1697" s="383"/>
      <c r="E1697" s="383"/>
      <c r="F1697" s="383"/>
      <c r="G1697" s="383"/>
      <c r="H1697" s="383"/>
      <c r="I1697" s="383"/>
      <c r="J1697" s="383"/>
      <c r="K1697" s="410" t="s">
        <v>17260</v>
      </c>
      <c r="L1697" s="410"/>
      <c r="M1697" s="410" t="s">
        <v>17328</v>
      </c>
      <c r="N1697" s="410" t="s">
        <v>17555</v>
      </c>
      <c r="O1697" s="383"/>
      <c r="P1697" s="383"/>
      <c r="Q1697" s="410" t="s">
        <v>17460</v>
      </c>
      <c r="R1697" s="410" t="s">
        <v>17556</v>
      </c>
      <c r="S1697" s="383" t="s">
        <v>17557</v>
      </c>
      <c r="T1697" s="383"/>
      <c r="U1697" s="410" t="s">
        <v>17200</v>
      </c>
      <c r="V1697" s="383"/>
      <c r="W1697" s="383"/>
      <c r="X1697" s="383"/>
      <c r="Y1697" s="411">
        <v>38426</v>
      </c>
      <c r="Z1697" s="410">
        <v>0</v>
      </c>
      <c r="AA1697" s="410">
        <v>91</v>
      </c>
      <c r="AB1697" s="383"/>
      <c r="AC1697" s="383"/>
      <c r="AD1697" s="383"/>
      <c r="AE1697" s="383"/>
      <c r="AF1697" s="410" t="s">
        <v>17469</v>
      </c>
      <c r="AG1697" s="410" t="s">
        <v>17432</v>
      </c>
      <c r="AH1697" s="410">
        <v>0.06</v>
      </c>
      <c r="AI1697" s="410">
        <v>11.28</v>
      </c>
      <c r="AJ1697" s="410">
        <v>11.34</v>
      </c>
      <c r="AK1697" s="410">
        <v>2.89</v>
      </c>
      <c r="AL1697" s="412">
        <v>5.2910052910052898E-3</v>
      </c>
      <c r="AM1697" s="127" t="s">
        <v>17433</v>
      </c>
      <c r="AN1697" s="383" t="s">
        <v>17434</v>
      </c>
      <c r="AO1697" s="383"/>
      <c r="AP1697" s="383"/>
      <c r="AQ1697" s="410" t="s">
        <v>17558</v>
      </c>
      <c r="AR1697" s="389"/>
    </row>
    <row r="1698" spans="1:44" ht="15.75" thickBot="1" x14ac:dyDescent="0.3">
      <c r="A1698" s="409" t="s">
        <v>17554</v>
      </c>
      <c r="B1698" s="410">
        <v>3898</v>
      </c>
      <c r="C1698" s="383"/>
      <c r="D1698" s="383"/>
      <c r="E1698" s="383"/>
      <c r="F1698" s="383"/>
      <c r="G1698" s="383"/>
      <c r="H1698" s="383"/>
      <c r="I1698" s="383"/>
      <c r="J1698" s="383"/>
      <c r="K1698" s="410" t="s">
        <v>17260</v>
      </c>
      <c r="L1698" s="410"/>
      <c r="M1698" s="410" t="s">
        <v>17328</v>
      </c>
      <c r="N1698" s="410" t="s">
        <v>17555</v>
      </c>
      <c r="O1698" s="383"/>
      <c r="P1698" s="383"/>
      <c r="Q1698" s="410" t="s">
        <v>17460</v>
      </c>
      <c r="R1698" s="410" t="s">
        <v>17556</v>
      </c>
      <c r="S1698" s="383" t="s">
        <v>17557</v>
      </c>
      <c r="T1698" s="383"/>
      <c r="U1698" s="410" t="s">
        <v>17200</v>
      </c>
      <c r="V1698" s="383"/>
      <c r="W1698" s="383"/>
      <c r="X1698" s="383"/>
      <c r="Y1698" s="411">
        <v>38426</v>
      </c>
      <c r="Z1698" s="410">
        <v>0</v>
      </c>
      <c r="AA1698" s="410">
        <v>91</v>
      </c>
      <c r="AB1698" s="383"/>
      <c r="AC1698" s="383"/>
      <c r="AD1698" s="383"/>
      <c r="AE1698" s="383"/>
      <c r="AF1698" s="410" t="s">
        <v>17469</v>
      </c>
      <c r="AG1698" s="410" t="s">
        <v>17432</v>
      </c>
      <c r="AH1698" s="410">
        <v>0.04</v>
      </c>
      <c r="AI1698" s="410">
        <v>11.36</v>
      </c>
      <c r="AJ1698" s="410">
        <v>11.4</v>
      </c>
      <c r="AK1698" s="410">
        <v>2.92</v>
      </c>
      <c r="AL1698" s="412">
        <v>3.5087719298245602E-3</v>
      </c>
      <c r="AM1698" s="127" t="s">
        <v>17433</v>
      </c>
      <c r="AN1698" s="383" t="s">
        <v>17434</v>
      </c>
      <c r="AO1698" s="383"/>
      <c r="AP1698" s="383"/>
      <c r="AQ1698" s="410" t="s">
        <v>17558</v>
      </c>
      <c r="AR1698" s="389"/>
    </row>
    <row r="1699" spans="1:44" ht="15.75" thickBot="1" x14ac:dyDescent="0.3">
      <c r="A1699" s="409" t="s">
        <v>17554</v>
      </c>
      <c r="B1699" s="410">
        <v>3898</v>
      </c>
      <c r="C1699" s="383"/>
      <c r="D1699" s="383"/>
      <c r="E1699" s="383"/>
      <c r="F1699" s="383"/>
      <c r="G1699" s="383"/>
      <c r="H1699" s="383"/>
      <c r="I1699" s="383"/>
      <c r="J1699" s="383"/>
      <c r="K1699" s="410" t="s">
        <v>17260</v>
      </c>
      <c r="L1699" s="410"/>
      <c r="M1699" s="410" t="s">
        <v>17328</v>
      </c>
      <c r="N1699" s="410" t="s">
        <v>17559</v>
      </c>
      <c r="O1699" s="383"/>
      <c r="P1699" s="383"/>
      <c r="Q1699" s="410" t="s">
        <v>17460</v>
      </c>
      <c r="R1699" s="410" t="s">
        <v>17556</v>
      </c>
      <c r="S1699" s="383" t="s">
        <v>17557</v>
      </c>
      <c r="T1699" s="383"/>
      <c r="U1699" s="410" t="s">
        <v>17200</v>
      </c>
      <c r="V1699" s="383"/>
      <c r="W1699" s="383"/>
      <c r="X1699" s="383"/>
      <c r="Y1699" s="411">
        <v>38426</v>
      </c>
      <c r="Z1699" s="410">
        <v>0</v>
      </c>
      <c r="AA1699" s="410">
        <v>92</v>
      </c>
      <c r="AB1699" s="383"/>
      <c r="AC1699" s="383"/>
      <c r="AD1699" s="383"/>
      <c r="AE1699" s="383"/>
      <c r="AF1699" s="410" t="s">
        <v>17469</v>
      </c>
      <c r="AG1699" s="410" t="s">
        <v>17432</v>
      </c>
      <c r="AH1699" s="410">
        <v>0.04</v>
      </c>
      <c r="AI1699" s="410">
        <v>3.92</v>
      </c>
      <c r="AJ1699" s="410">
        <v>3.96</v>
      </c>
      <c r="AK1699" s="410">
        <v>0.12</v>
      </c>
      <c r="AL1699" s="412">
        <v>1.01010101010101E-2</v>
      </c>
      <c r="AM1699" s="127" t="s">
        <v>17433</v>
      </c>
      <c r="AN1699" s="383" t="s">
        <v>17434</v>
      </c>
      <c r="AO1699" s="383"/>
      <c r="AP1699" s="383"/>
      <c r="AQ1699" s="410" t="s">
        <v>17558</v>
      </c>
      <c r="AR1699" s="389"/>
    </row>
    <row r="1700" spans="1:44" ht="15.75" thickBot="1" x14ac:dyDescent="0.3">
      <c r="A1700" s="409" t="s">
        <v>17554</v>
      </c>
      <c r="B1700" s="410">
        <v>3898</v>
      </c>
      <c r="C1700" s="383"/>
      <c r="D1700" s="383"/>
      <c r="E1700" s="383"/>
      <c r="F1700" s="383"/>
      <c r="G1700" s="383"/>
      <c r="H1700" s="383"/>
      <c r="I1700" s="383"/>
      <c r="J1700" s="383"/>
      <c r="K1700" s="410" t="s">
        <v>17260</v>
      </c>
      <c r="L1700" s="410"/>
      <c r="M1700" s="410" t="s">
        <v>17328</v>
      </c>
      <c r="N1700" s="410" t="s">
        <v>17559</v>
      </c>
      <c r="O1700" s="383"/>
      <c r="P1700" s="383"/>
      <c r="Q1700" s="410" t="s">
        <v>17460</v>
      </c>
      <c r="R1700" s="410" t="s">
        <v>17556</v>
      </c>
      <c r="S1700" s="383" t="s">
        <v>17557</v>
      </c>
      <c r="T1700" s="383"/>
      <c r="U1700" s="410" t="s">
        <v>17200</v>
      </c>
      <c r="V1700" s="383"/>
      <c r="W1700" s="383"/>
      <c r="X1700" s="383"/>
      <c r="Y1700" s="411">
        <v>38426</v>
      </c>
      <c r="Z1700" s="410">
        <v>0</v>
      </c>
      <c r="AA1700" s="410">
        <v>92</v>
      </c>
      <c r="AB1700" s="383"/>
      <c r="AC1700" s="383"/>
      <c r="AD1700" s="383"/>
      <c r="AE1700" s="383"/>
      <c r="AF1700" s="410" t="s">
        <v>17469</v>
      </c>
      <c r="AG1700" s="410" t="s">
        <v>17432</v>
      </c>
      <c r="AH1700" s="410">
        <v>0.04</v>
      </c>
      <c r="AI1700" s="410">
        <v>4.08</v>
      </c>
      <c r="AJ1700" s="410">
        <v>4.12</v>
      </c>
      <c r="AK1700" s="410">
        <v>0.12</v>
      </c>
      <c r="AL1700" s="412">
        <v>9.7087378640776708E-3</v>
      </c>
      <c r="AM1700" s="127" t="s">
        <v>17433</v>
      </c>
      <c r="AN1700" s="383" t="s">
        <v>17434</v>
      </c>
      <c r="AO1700" s="383"/>
      <c r="AP1700" s="383"/>
      <c r="AQ1700" s="410" t="s">
        <v>17558</v>
      </c>
      <c r="AR1700" s="389"/>
    </row>
    <row r="1701" spans="1:44" ht="15.75" thickBot="1" x14ac:dyDescent="0.3">
      <c r="A1701" s="409" t="s">
        <v>17554</v>
      </c>
      <c r="B1701" s="410">
        <v>3898</v>
      </c>
      <c r="C1701" s="383"/>
      <c r="D1701" s="383"/>
      <c r="E1701" s="383"/>
      <c r="F1701" s="383"/>
      <c r="G1701" s="383"/>
      <c r="H1701" s="383"/>
      <c r="I1701" s="383"/>
      <c r="J1701" s="383"/>
      <c r="K1701" s="410" t="s">
        <v>17260</v>
      </c>
      <c r="L1701" s="410"/>
      <c r="M1701" s="410" t="s">
        <v>17328</v>
      </c>
      <c r="N1701" s="410" t="s">
        <v>17559</v>
      </c>
      <c r="O1701" s="383"/>
      <c r="P1701" s="383"/>
      <c r="Q1701" s="410" t="s">
        <v>17460</v>
      </c>
      <c r="R1701" s="410" t="s">
        <v>17556</v>
      </c>
      <c r="S1701" s="383" t="s">
        <v>17557</v>
      </c>
      <c r="T1701" s="383"/>
      <c r="U1701" s="410" t="s">
        <v>17200</v>
      </c>
      <c r="V1701" s="383"/>
      <c r="W1701" s="383"/>
      <c r="X1701" s="383"/>
      <c r="Y1701" s="411">
        <v>38426</v>
      </c>
      <c r="Z1701" s="410">
        <v>0</v>
      </c>
      <c r="AA1701" s="410">
        <v>92</v>
      </c>
      <c r="AB1701" s="383"/>
      <c r="AC1701" s="383"/>
      <c r="AD1701" s="383"/>
      <c r="AE1701" s="383"/>
      <c r="AF1701" s="410" t="s">
        <v>17469</v>
      </c>
      <c r="AG1701" s="410" t="s">
        <v>17432</v>
      </c>
      <c r="AH1701" s="410">
        <v>0.08</v>
      </c>
      <c r="AI1701" s="410">
        <v>4.08</v>
      </c>
      <c r="AJ1701" s="410">
        <v>4.16</v>
      </c>
      <c r="AK1701" s="410">
        <v>0.12</v>
      </c>
      <c r="AL1701" s="412">
        <v>1.9230769230769201E-2</v>
      </c>
      <c r="AM1701" s="127" t="s">
        <v>17433</v>
      </c>
      <c r="AN1701" s="383" t="s">
        <v>17434</v>
      </c>
      <c r="AO1701" s="383"/>
      <c r="AP1701" s="383"/>
      <c r="AQ1701" s="410" t="s">
        <v>17558</v>
      </c>
      <c r="AR1701" s="389"/>
    </row>
    <row r="1702" spans="1:44" ht="15.75" thickBot="1" x14ac:dyDescent="0.3">
      <c r="A1702" s="409" t="s">
        <v>17554</v>
      </c>
      <c r="B1702" s="410">
        <v>3898</v>
      </c>
      <c r="C1702" s="383"/>
      <c r="D1702" s="383"/>
      <c r="E1702" s="383"/>
      <c r="F1702" s="383"/>
      <c r="G1702" s="383"/>
      <c r="H1702" s="383"/>
      <c r="I1702" s="383"/>
      <c r="J1702" s="383"/>
      <c r="K1702" s="410" t="s">
        <v>17260</v>
      </c>
      <c r="L1702" s="410"/>
      <c r="M1702" s="410" t="s">
        <v>17328</v>
      </c>
      <c r="N1702" s="410" t="s">
        <v>17559</v>
      </c>
      <c r="O1702" s="383"/>
      <c r="P1702" s="383"/>
      <c r="Q1702" s="410" t="s">
        <v>17460</v>
      </c>
      <c r="R1702" s="410" t="s">
        <v>17556</v>
      </c>
      <c r="S1702" s="383" t="s">
        <v>17557</v>
      </c>
      <c r="T1702" s="383"/>
      <c r="U1702" s="410" t="s">
        <v>17200</v>
      </c>
      <c r="V1702" s="383"/>
      <c r="W1702" s="383"/>
      <c r="X1702" s="383"/>
      <c r="Y1702" s="411">
        <v>38426</v>
      </c>
      <c r="Z1702" s="410">
        <v>0</v>
      </c>
      <c r="AA1702" s="410">
        <v>92</v>
      </c>
      <c r="AB1702" s="383"/>
      <c r="AC1702" s="383"/>
      <c r="AD1702" s="383"/>
      <c r="AE1702" s="383"/>
      <c r="AF1702" s="410" t="s">
        <v>17469</v>
      </c>
      <c r="AG1702" s="410" t="s">
        <v>17432</v>
      </c>
      <c r="AH1702" s="410">
        <v>0.04</v>
      </c>
      <c r="AI1702" s="410">
        <v>4.16</v>
      </c>
      <c r="AJ1702" s="410">
        <v>4.2</v>
      </c>
      <c r="AK1702" s="410">
        <v>0.12</v>
      </c>
      <c r="AL1702" s="412">
        <v>9.5238095238095195E-3</v>
      </c>
      <c r="AM1702" s="127" t="s">
        <v>17433</v>
      </c>
      <c r="AN1702" s="383" t="s">
        <v>17434</v>
      </c>
      <c r="AO1702" s="383"/>
      <c r="AP1702" s="383"/>
      <c r="AQ1702" s="410" t="s">
        <v>17558</v>
      </c>
      <c r="AR1702" s="389"/>
    </row>
    <row r="1703" spans="1:44" ht="15.75" thickBot="1" x14ac:dyDescent="0.3">
      <c r="A1703" s="409" t="s">
        <v>17554</v>
      </c>
      <c r="B1703" s="410">
        <v>3898</v>
      </c>
      <c r="C1703" s="383"/>
      <c r="D1703" s="383"/>
      <c r="E1703" s="383"/>
      <c r="F1703" s="383"/>
      <c r="G1703" s="383"/>
      <c r="H1703" s="383"/>
      <c r="I1703" s="383"/>
      <c r="J1703" s="383"/>
      <c r="K1703" s="410" t="s">
        <v>17260</v>
      </c>
      <c r="L1703" s="410"/>
      <c r="M1703" s="410" t="s">
        <v>17328</v>
      </c>
      <c r="N1703" s="410" t="s">
        <v>17559</v>
      </c>
      <c r="O1703" s="383"/>
      <c r="P1703" s="383"/>
      <c r="Q1703" s="410" t="s">
        <v>17460</v>
      </c>
      <c r="R1703" s="410" t="s">
        <v>17556</v>
      </c>
      <c r="S1703" s="383" t="s">
        <v>17557</v>
      </c>
      <c r="T1703" s="383"/>
      <c r="U1703" s="410" t="s">
        <v>17200</v>
      </c>
      <c r="V1703" s="383"/>
      <c r="W1703" s="383"/>
      <c r="X1703" s="383"/>
      <c r="Y1703" s="411">
        <v>38426</v>
      </c>
      <c r="Z1703" s="410">
        <v>0</v>
      </c>
      <c r="AA1703" s="410">
        <v>92</v>
      </c>
      <c r="AB1703" s="383"/>
      <c r="AC1703" s="383"/>
      <c r="AD1703" s="383"/>
      <c r="AE1703" s="383"/>
      <c r="AF1703" s="410" t="s">
        <v>17469</v>
      </c>
      <c r="AG1703" s="410" t="s">
        <v>17432</v>
      </c>
      <c r="AH1703" s="410">
        <v>0.08</v>
      </c>
      <c r="AI1703" s="410">
        <v>4.16</v>
      </c>
      <c r="AJ1703" s="410">
        <v>4.24</v>
      </c>
      <c r="AK1703" s="410">
        <v>0.12</v>
      </c>
      <c r="AL1703" s="412">
        <v>1.88679245283019E-2</v>
      </c>
      <c r="AM1703" s="127" t="s">
        <v>17433</v>
      </c>
      <c r="AN1703" s="383" t="s">
        <v>17434</v>
      </c>
      <c r="AO1703" s="383"/>
      <c r="AP1703" s="383"/>
      <c r="AQ1703" s="410" t="s">
        <v>17558</v>
      </c>
      <c r="AR1703" s="389"/>
    </row>
    <row r="1704" spans="1:44" ht="15.75" thickBot="1" x14ac:dyDescent="0.3">
      <c r="A1704" s="409" t="s">
        <v>17554</v>
      </c>
      <c r="B1704" s="410">
        <v>3898</v>
      </c>
      <c r="C1704" s="383"/>
      <c r="D1704" s="383"/>
      <c r="E1704" s="383"/>
      <c r="F1704" s="383"/>
      <c r="G1704" s="383"/>
      <c r="H1704" s="383"/>
      <c r="I1704" s="383"/>
      <c r="J1704" s="383"/>
      <c r="K1704" s="410" t="s">
        <v>17260</v>
      </c>
      <c r="L1704" s="410"/>
      <c r="M1704" s="410" t="s">
        <v>17328</v>
      </c>
      <c r="N1704" s="410" t="s">
        <v>17559</v>
      </c>
      <c r="O1704" s="383"/>
      <c r="P1704" s="383"/>
      <c r="Q1704" s="410" t="s">
        <v>17460</v>
      </c>
      <c r="R1704" s="410" t="s">
        <v>17556</v>
      </c>
      <c r="S1704" s="383" t="s">
        <v>17557</v>
      </c>
      <c r="T1704" s="383"/>
      <c r="U1704" s="410" t="s">
        <v>17200</v>
      </c>
      <c r="V1704" s="383"/>
      <c r="W1704" s="383"/>
      <c r="X1704" s="383"/>
      <c r="Y1704" s="411">
        <v>38426</v>
      </c>
      <c r="Z1704" s="410">
        <v>0</v>
      </c>
      <c r="AA1704" s="410">
        <v>92</v>
      </c>
      <c r="AB1704" s="383"/>
      <c r="AC1704" s="383"/>
      <c r="AD1704" s="383"/>
      <c r="AE1704" s="383"/>
      <c r="AF1704" s="410" t="s">
        <v>17469</v>
      </c>
      <c r="AG1704" s="410" t="s">
        <v>17432</v>
      </c>
      <c r="AH1704" s="410">
        <v>0.02</v>
      </c>
      <c r="AI1704" s="410">
        <v>4.24</v>
      </c>
      <c r="AJ1704" s="410">
        <v>4.26</v>
      </c>
      <c r="AK1704" s="410">
        <v>0.12</v>
      </c>
      <c r="AL1704" s="412">
        <v>4.6948356807511703E-3</v>
      </c>
      <c r="AM1704" s="127" t="s">
        <v>17433</v>
      </c>
      <c r="AN1704" s="383" t="s">
        <v>17434</v>
      </c>
      <c r="AO1704" s="383"/>
      <c r="AP1704" s="383"/>
      <c r="AQ1704" s="410" t="s">
        <v>17558</v>
      </c>
      <c r="AR1704" s="389"/>
    </row>
    <row r="1705" spans="1:44" ht="15.75" thickBot="1" x14ac:dyDescent="0.3">
      <c r="A1705" s="409" t="s">
        <v>17554</v>
      </c>
      <c r="B1705" s="410">
        <v>3898</v>
      </c>
      <c r="C1705" s="383"/>
      <c r="D1705" s="383"/>
      <c r="E1705" s="383"/>
      <c r="F1705" s="383"/>
      <c r="G1705" s="383"/>
      <c r="H1705" s="383"/>
      <c r="I1705" s="383"/>
      <c r="J1705" s="383"/>
      <c r="K1705" s="410" t="s">
        <v>17260</v>
      </c>
      <c r="L1705" s="410"/>
      <c r="M1705" s="410" t="s">
        <v>17328</v>
      </c>
      <c r="N1705" s="410" t="s">
        <v>17559</v>
      </c>
      <c r="O1705" s="383"/>
      <c r="P1705" s="383"/>
      <c r="Q1705" s="410" t="s">
        <v>17460</v>
      </c>
      <c r="R1705" s="410" t="s">
        <v>17556</v>
      </c>
      <c r="S1705" s="383" t="s">
        <v>17557</v>
      </c>
      <c r="T1705" s="383"/>
      <c r="U1705" s="410" t="s">
        <v>17200</v>
      </c>
      <c r="V1705" s="383"/>
      <c r="W1705" s="383"/>
      <c r="X1705" s="383"/>
      <c r="Y1705" s="411">
        <v>38426</v>
      </c>
      <c r="Z1705" s="410">
        <v>0</v>
      </c>
      <c r="AA1705" s="410">
        <v>92</v>
      </c>
      <c r="AB1705" s="383"/>
      <c r="AC1705" s="383"/>
      <c r="AD1705" s="383"/>
      <c r="AE1705" s="383"/>
      <c r="AF1705" s="410" t="s">
        <v>17469</v>
      </c>
      <c r="AG1705" s="410" t="s">
        <v>17432</v>
      </c>
      <c r="AH1705" s="410">
        <v>0.04</v>
      </c>
      <c r="AI1705" s="410">
        <v>4.24</v>
      </c>
      <c r="AJ1705" s="410">
        <v>4.28</v>
      </c>
      <c r="AK1705" s="410">
        <v>0.12</v>
      </c>
      <c r="AL1705" s="412">
        <v>9.3457943925233603E-3</v>
      </c>
      <c r="AM1705" s="127" t="s">
        <v>17433</v>
      </c>
      <c r="AN1705" s="383" t="s">
        <v>17434</v>
      </c>
      <c r="AO1705" s="383"/>
      <c r="AP1705" s="383"/>
      <c r="AQ1705" s="410" t="s">
        <v>17558</v>
      </c>
      <c r="AR1705" s="389"/>
    </row>
    <row r="1706" spans="1:44" ht="15.75" thickBot="1" x14ac:dyDescent="0.3">
      <c r="A1706" s="409" t="s">
        <v>17554</v>
      </c>
      <c r="B1706" s="410">
        <v>3898</v>
      </c>
      <c r="C1706" s="383"/>
      <c r="D1706" s="383"/>
      <c r="E1706" s="383"/>
      <c r="F1706" s="383"/>
      <c r="G1706" s="383"/>
      <c r="H1706" s="383"/>
      <c r="I1706" s="383"/>
      <c r="J1706" s="383"/>
      <c r="K1706" s="410" t="s">
        <v>17260</v>
      </c>
      <c r="L1706" s="410"/>
      <c r="M1706" s="410" t="s">
        <v>17328</v>
      </c>
      <c r="N1706" s="410" t="s">
        <v>17559</v>
      </c>
      <c r="O1706" s="383"/>
      <c r="P1706" s="383"/>
      <c r="Q1706" s="410" t="s">
        <v>17460</v>
      </c>
      <c r="R1706" s="410" t="s">
        <v>17556</v>
      </c>
      <c r="S1706" s="383" t="s">
        <v>17557</v>
      </c>
      <c r="T1706" s="383"/>
      <c r="U1706" s="410" t="s">
        <v>17200</v>
      </c>
      <c r="V1706" s="383"/>
      <c r="W1706" s="383"/>
      <c r="X1706" s="383"/>
      <c r="Y1706" s="411">
        <v>38426</v>
      </c>
      <c r="Z1706" s="410">
        <v>0</v>
      </c>
      <c r="AA1706" s="410">
        <v>92</v>
      </c>
      <c r="AB1706" s="383"/>
      <c r="AC1706" s="383"/>
      <c r="AD1706" s="383"/>
      <c r="AE1706" s="383"/>
      <c r="AF1706" s="410" t="s">
        <v>17469</v>
      </c>
      <c r="AG1706" s="410" t="s">
        <v>17432</v>
      </c>
      <c r="AH1706" s="410">
        <v>0.08</v>
      </c>
      <c r="AI1706" s="410">
        <v>4.24</v>
      </c>
      <c r="AJ1706" s="410">
        <v>4.32</v>
      </c>
      <c r="AK1706" s="410">
        <v>0.12</v>
      </c>
      <c r="AL1706" s="412">
        <v>1.85185185185185E-2</v>
      </c>
      <c r="AM1706" s="127" t="s">
        <v>17433</v>
      </c>
      <c r="AN1706" s="383" t="s">
        <v>17434</v>
      </c>
      <c r="AO1706" s="383"/>
      <c r="AP1706" s="383"/>
      <c r="AQ1706" s="410" t="s">
        <v>17558</v>
      </c>
      <c r="AR1706" s="389"/>
    </row>
    <row r="1707" spans="1:44" ht="15.75" thickBot="1" x14ac:dyDescent="0.3">
      <c r="A1707" s="409" t="s">
        <v>17554</v>
      </c>
      <c r="B1707" s="410">
        <v>3898</v>
      </c>
      <c r="C1707" s="383"/>
      <c r="D1707" s="383"/>
      <c r="E1707" s="383"/>
      <c r="F1707" s="383"/>
      <c r="G1707" s="383"/>
      <c r="H1707" s="383"/>
      <c r="I1707" s="383"/>
      <c r="J1707" s="383"/>
      <c r="K1707" s="410" t="s">
        <v>17260</v>
      </c>
      <c r="L1707" s="410"/>
      <c r="M1707" s="410" t="s">
        <v>17328</v>
      </c>
      <c r="N1707" s="410" t="s">
        <v>17559</v>
      </c>
      <c r="O1707" s="383"/>
      <c r="P1707" s="383"/>
      <c r="Q1707" s="410" t="s">
        <v>17460</v>
      </c>
      <c r="R1707" s="410" t="s">
        <v>17556</v>
      </c>
      <c r="S1707" s="383" t="s">
        <v>17557</v>
      </c>
      <c r="T1707" s="383"/>
      <c r="U1707" s="410" t="s">
        <v>17200</v>
      </c>
      <c r="V1707" s="383"/>
      <c r="W1707" s="383"/>
      <c r="X1707" s="383"/>
      <c r="Y1707" s="411">
        <v>38426</v>
      </c>
      <c r="Z1707" s="410">
        <v>0</v>
      </c>
      <c r="AA1707" s="410">
        <v>92</v>
      </c>
      <c r="AB1707" s="383"/>
      <c r="AC1707" s="383"/>
      <c r="AD1707" s="383"/>
      <c r="AE1707" s="383"/>
      <c r="AF1707" s="410" t="s">
        <v>17469</v>
      </c>
      <c r="AG1707" s="410" t="s">
        <v>17432</v>
      </c>
      <c r="AH1707" s="410">
        <v>0</v>
      </c>
      <c r="AI1707" s="410">
        <v>4.32</v>
      </c>
      <c r="AJ1707" s="410">
        <v>4.32</v>
      </c>
      <c r="AK1707" s="410">
        <v>0.12</v>
      </c>
      <c r="AL1707" s="412">
        <v>0</v>
      </c>
      <c r="AM1707" s="127" t="s">
        <v>17433</v>
      </c>
      <c r="AN1707" s="383" t="s">
        <v>17434</v>
      </c>
      <c r="AO1707" s="383"/>
      <c r="AP1707" s="383"/>
      <c r="AQ1707" s="410" t="s">
        <v>17558</v>
      </c>
      <c r="AR1707" s="389"/>
    </row>
    <row r="1708" spans="1:44" ht="15.75" thickBot="1" x14ac:dyDescent="0.3">
      <c r="A1708" s="409" t="s">
        <v>17554</v>
      </c>
      <c r="B1708" s="410">
        <v>3898</v>
      </c>
      <c r="C1708" s="383"/>
      <c r="D1708" s="383"/>
      <c r="E1708" s="383"/>
      <c r="F1708" s="383"/>
      <c r="G1708" s="383"/>
      <c r="H1708" s="383"/>
      <c r="I1708" s="383"/>
      <c r="J1708" s="383"/>
      <c r="K1708" s="410" t="s">
        <v>17260</v>
      </c>
      <c r="L1708" s="410"/>
      <c r="M1708" s="410" t="s">
        <v>17328</v>
      </c>
      <c r="N1708" s="410" t="s">
        <v>17559</v>
      </c>
      <c r="O1708" s="383"/>
      <c r="P1708" s="383"/>
      <c r="Q1708" s="410" t="s">
        <v>17460</v>
      </c>
      <c r="R1708" s="410" t="s">
        <v>17556</v>
      </c>
      <c r="S1708" s="383" t="s">
        <v>17557</v>
      </c>
      <c r="T1708" s="383"/>
      <c r="U1708" s="410" t="s">
        <v>17200</v>
      </c>
      <c r="V1708" s="383"/>
      <c r="W1708" s="383"/>
      <c r="X1708" s="383"/>
      <c r="Y1708" s="411">
        <v>38426</v>
      </c>
      <c r="Z1708" s="410">
        <v>0</v>
      </c>
      <c r="AA1708" s="410">
        <v>92</v>
      </c>
      <c r="AB1708" s="383"/>
      <c r="AC1708" s="383"/>
      <c r="AD1708" s="383"/>
      <c r="AE1708" s="383"/>
      <c r="AF1708" s="410" t="s">
        <v>17469</v>
      </c>
      <c r="AG1708" s="410" t="s">
        <v>17432</v>
      </c>
      <c r="AH1708" s="410">
        <v>0.04</v>
      </c>
      <c r="AI1708" s="410">
        <v>4.4000000000000004</v>
      </c>
      <c r="AJ1708" s="410">
        <v>4.4400000000000004</v>
      </c>
      <c r="AK1708" s="410">
        <v>0.12</v>
      </c>
      <c r="AL1708" s="412">
        <v>9.0090090090090107E-3</v>
      </c>
      <c r="AM1708" s="127" t="s">
        <v>17433</v>
      </c>
      <c r="AN1708" s="383" t="s">
        <v>17434</v>
      </c>
      <c r="AO1708" s="383"/>
      <c r="AP1708" s="383"/>
      <c r="AQ1708" s="410" t="s">
        <v>17558</v>
      </c>
      <c r="AR1708" s="389"/>
    </row>
    <row r="1709" spans="1:44" ht="15.75" thickBot="1" x14ac:dyDescent="0.3">
      <c r="A1709" s="409" t="s">
        <v>17554</v>
      </c>
      <c r="B1709" s="410">
        <v>3898</v>
      </c>
      <c r="C1709" s="383"/>
      <c r="D1709" s="383"/>
      <c r="E1709" s="383"/>
      <c r="F1709" s="383"/>
      <c r="G1709" s="383"/>
      <c r="H1709" s="383"/>
      <c r="I1709" s="383"/>
      <c r="J1709" s="383"/>
      <c r="K1709" s="410" t="s">
        <v>17260</v>
      </c>
      <c r="L1709" s="410"/>
      <c r="M1709" s="410" t="s">
        <v>17328</v>
      </c>
      <c r="N1709" s="410" t="s">
        <v>17559</v>
      </c>
      <c r="O1709" s="383"/>
      <c r="P1709" s="383"/>
      <c r="Q1709" s="410" t="s">
        <v>17460</v>
      </c>
      <c r="R1709" s="410" t="s">
        <v>17556</v>
      </c>
      <c r="S1709" s="383" t="s">
        <v>17557</v>
      </c>
      <c r="T1709" s="383"/>
      <c r="U1709" s="410" t="s">
        <v>17200</v>
      </c>
      <c r="V1709" s="383"/>
      <c r="W1709" s="383"/>
      <c r="X1709" s="383"/>
      <c r="Y1709" s="411">
        <v>38426</v>
      </c>
      <c r="Z1709" s="410">
        <v>0</v>
      </c>
      <c r="AA1709" s="410">
        <v>92</v>
      </c>
      <c r="AB1709" s="383"/>
      <c r="AC1709" s="383"/>
      <c r="AD1709" s="383"/>
      <c r="AE1709" s="383"/>
      <c r="AF1709" s="410" t="s">
        <v>17469</v>
      </c>
      <c r="AG1709" s="410" t="s">
        <v>17432</v>
      </c>
      <c r="AH1709" s="410">
        <v>0.06</v>
      </c>
      <c r="AI1709" s="410">
        <v>3.52</v>
      </c>
      <c r="AJ1709" s="410">
        <v>3.58</v>
      </c>
      <c r="AK1709" s="410">
        <v>0.13</v>
      </c>
      <c r="AL1709" s="412">
        <v>1.67597765363128E-2</v>
      </c>
      <c r="AM1709" s="127" t="s">
        <v>17433</v>
      </c>
      <c r="AN1709" s="383" t="s">
        <v>17434</v>
      </c>
      <c r="AO1709" s="383"/>
      <c r="AP1709" s="383"/>
      <c r="AQ1709" s="410" t="s">
        <v>17558</v>
      </c>
      <c r="AR1709" s="389"/>
    </row>
    <row r="1710" spans="1:44" ht="15.75" thickBot="1" x14ac:dyDescent="0.3">
      <c r="A1710" s="409" t="s">
        <v>17554</v>
      </c>
      <c r="B1710" s="410">
        <v>3898</v>
      </c>
      <c r="C1710" s="383"/>
      <c r="D1710" s="383"/>
      <c r="E1710" s="383"/>
      <c r="F1710" s="383"/>
      <c r="G1710" s="383"/>
      <c r="H1710" s="383"/>
      <c r="I1710" s="383"/>
      <c r="J1710" s="383"/>
      <c r="K1710" s="410" t="s">
        <v>17260</v>
      </c>
      <c r="L1710" s="410"/>
      <c r="M1710" s="410" t="s">
        <v>17328</v>
      </c>
      <c r="N1710" s="410" t="s">
        <v>17559</v>
      </c>
      <c r="O1710" s="383"/>
      <c r="P1710" s="383"/>
      <c r="Q1710" s="410" t="s">
        <v>17460</v>
      </c>
      <c r="R1710" s="410" t="s">
        <v>17556</v>
      </c>
      <c r="S1710" s="383" t="s">
        <v>17557</v>
      </c>
      <c r="T1710" s="383"/>
      <c r="U1710" s="410" t="s">
        <v>17200</v>
      </c>
      <c r="V1710" s="383"/>
      <c r="W1710" s="383"/>
      <c r="X1710" s="383"/>
      <c r="Y1710" s="411">
        <v>38426</v>
      </c>
      <c r="Z1710" s="410">
        <v>0</v>
      </c>
      <c r="AA1710" s="410">
        <v>92</v>
      </c>
      <c r="AB1710" s="383"/>
      <c r="AC1710" s="383"/>
      <c r="AD1710" s="383"/>
      <c r="AE1710" s="383"/>
      <c r="AF1710" s="410" t="s">
        <v>17469</v>
      </c>
      <c r="AG1710" s="410" t="s">
        <v>17432</v>
      </c>
      <c r="AH1710" s="410">
        <v>0.02</v>
      </c>
      <c r="AI1710" s="410">
        <v>3.76</v>
      </c>
      <c r="AJ1710" s="410">
        <v>3.78</v>
      </c>
      <c r="AK1710" s="410">
        <v>0.13</v>
      </c>
      <c r="AL1710" s="412">
        <v>5.2910052910052898E-3</v>
      </c>
      <c r="AM1710" s="127" t="s">
        <v>17433</v>
      </c>
      <c r="AN1710" s="383" t="s">
        <v>17434</v>
      </c>
      <c r="AO1710" s="383"/>
      <c r="AP1710" s="383"/>
      <c r="AQ1710" s="410" t="s">
        <v>17558</v>
      </c>
      <c r="AR1710" s="389"/>
    </row>
    <row r="1711" spans="1:44" ht="15.75" thickBot="1" x14ac:dyDescent="0.3">
      <c r="A1711" s="409" t="s">
        <v>17554</v>
      </c>
      <c r="B1711" s="410">
        <v>3898</v>
      </c>
      <c r="C1711" s="383"/>
      <c r="D1711" s="383"/>
      <c r="E1711" s="383"/>
      <c r="F1711" s="383"/>
      <c r="G1711" s="383"/>
      <c r="H1711" s="383"/>
      <c r="I1711" s="383"/>
      <c r="J1711" s="383"/>
      <c r="K1711" s="410" t="s">
        <v>17260</v>
      </c>
      <c r="L1711" s="410"/>
      <c r="M1711" s="410" t="s">
        <v>17328</v>
      </c>
      <c r="N1711" s="410" t="s">
        <v>17559</v>
      </c>
      <c r="O1711" s="383"/>
      <c r="P1711" s="383"/>
      <c r="Q1711" s="410" t="s">
        <v>17460</v>
      </c>
      <c r="R1711" s="410" t="s">
        <v>17556</v>
      </c>
      <c r="S1711" s="383" t="s">
        <v>17557</v>
      </c>
      <c r="T1711" s="383"/>
      <c r="U1711" s="410" t="s">
        <v>17200</v>
      </c>
      <c r="V1711" s="383"/>
      <c r="W1711" s="383"/>
      <c r="X1711" s="383"/>
      <c r="Y1711" s="411">
        <v>38426</v>
      </c>
      <c r="Z1711" s="410">
        <v>0</v>
      </c>
      <c r="AA1711" s="410">
        <v>92</v>
      </c>
      <c r="AB1711" s="383"/>
      <c r="AC1711" s="383"/>
      <c r="AD1711" s="383"/>
      <c r="AE1711" s="383"/>
      <c r="AF1711" s="410" t="s">
        <v>17469</v>
      </c>
      <c r="AG1711" s="410" t="s">
        <v>17432</v>
      </c>
      <c r="AH1711" s="410">
        <v>0</v>
      </c>
      <c r="AI1711" s="410">
        <v>3.84</v>
      </c>
      <c r="AJ1711" s="410">
        <v>3.84</v>
      </c>
      <c r="AK1711" s="410">
        <v>0.13</v>
      </c>
      <c r="AL1711" s="412">
        <v>0</v>
      </c>
      <c r="AM1711" s="127" t="s">
        <v>17433</v>
      </c>
      <c r="AN1711" s="383" t="s">
        <v>17434</v>
      </c>
      <c r="AO1711" s="383"/>
      <c r="AP1711" s="383"/>
      <c r="AQ1711" s="410" t="s">
        <v>17558</v>
      </c>
      <c r="AR1711" s="389"/>
    </row>
    <row r="1712" spans="1:44" ht="15.75" thickBot="1" x14ac:dyDescent="0.3">
      <c r="A1712" s="409" t="s">
        <v>17554</v>
      </c>
      <c r="B1712" s="410">
        <v>3898</v>
      </c>
      <c r="C1712" s="383"/>
      <c r="D1712" s="383"/>
      <c r="E1712" s="383"/>
      <c r="F1712" s="383"/>
      <c r="G1712" s="383"/>
      <c r="H1712" s="383"/>
      <c r="I1712" s="383"/>
      <c r="J1712" s="383"/>
      <c r="K1712" s="410" t="s">
        <v>17260</v>
      </c>
      <c r="L1712" s="410"/>
      <c r="M1712" s="410" t="s">
        <v>17328</v>
      </c>
      <c r="N1712" s="410" t="s">
        <v>17559</v>
      </c>
      <c r="O1712" s="383"/>
      <c r="P1712" s="383"/>
      <c r="Q1712" s="410" t="s">
        <v>17460</v>
      </c>
      <c r="R1712" s="410" t="s">
        <v>17556</v>
      </c>
      <c r="S1712" s="383" t="s">
        <v>17557</v>
      </c>
      <c r="T1712" s="383"/>
      <c r="U1712" s="410" t="s">
        <v>17200</v>
      </c>
      <c r="V1712" s="383"/>
      <c r="W1712" s="383"/>
      <c r="X1712" s="383"/>
      <c r="Y1712" s="411">
        <v>38426</v>
      </c>
      <c r="Z1712" s="410">
        <v>0</v>
      </c>
      <c r="AA1712" s="410">
        <v>92</v>
      </c>
      <c r="AB1712" s="383"/>
      <c r="AC1712" s="383"/>
      <c r="AD1712" s="383"/>
      <c r="AE1712" s="383"/>
      <c r="AF1712" s="410" t="s">
        <v>17469</v>
      </c>
      <c r="AG1712" s="410" t="s">
        <v>17432</v>
      </c>
      <c r="AH1712" s="410">
        <v>0.02</v>
      </c>
      <c r="AI1712" s="410">
        <v>3.84</v>
      </c>
      <c r="AJ1712" s="410">
        <v>3.86</v>
      </c>
      <c r="AK1712" s="410">
        <v>0.13</v>
      </c>
      <c r="AL1712" s="412">
        <v>5.1813471502590702E-3</v>
      </c>
      <c r="AM1712" s="127" t="s">
        <v>17433</v>
      </c>
      <c r="AN1712" s="383" t="s">
        <v>17434</v>
      </c>
      <c r="AO1712" s="383"/>
      <c r="AP1712" s="383"/>
      <c r="AQ1712" s="410" t="s">
        <v>17558</v>
      </c>
      <c r="AR1712" s="389"/>
    </row>
    <row r="1713" spans="1:44" ht="15.75" thickBot="1" x14ac:dyDescent="0.3">
      <c r="A1713" s="409" t="s">
        <v>17554</v>
      </c>
      <c r="B1713" s="410">
        <v>3898</v>
      </c>
      <c r="C1713" s="383"/>
      <c r="D1713" s="383"/>
      <c r="E1713" s="383"/>
      <c r="F1713" s="383"/>
      <c r="G1713" s="383"/>
      <c r="H1713" s="383"/>
      <c r="I1713" s="383"/>
      <c r="J1713" s="383"/>
      <c r="K1713" s="410" t="s">
        <v>17260</v>
      </c>
      <c r="L1713" s="410"/>
      <c r="M1713" s="410" t="s">
        <v>17328</v>
      </c>
      <c r="N1713" s="410" t="s">
        <v>17559</v>
      </c>
      <c r="O1713" s="383"/>
      <c r="P1713" s="383"/>
      <c r="Q1713" s="410" t="s">
        <v>17460</v>
      </c>
      <c r="R1713" s="410" t="s">
        <v>17556</v>
      </c>
      <c r="S1713" s="383" t="s">
        <v>17557</v>
      </c>
      <c r="T1713" s="383"/>
      <c r="U1713" s="410" t="s">
        <v>17200</v>
      </c>
      <c r="V1713" s="383"/>
      <c r="W1713" s="383"/>
      <c r="X1713" s="383"/>
      <c r="Y1713" s="411">
        <v>38426</v>
      </c>
      <c r="Z1713" s="410">
        <v>0</v>
      </c>
      <c r="AA1713" s="410">
        <v>92</v>
      </c>
      <c r="AB1713" s="383"/>
      <c r="AC1713" s="383"/>
      <c r="AD1713" s="383"/>
      <c r="AE1713" s="383"/>
      <c r="AF1713" s="410" t="s">
        <v>17469</v>
      </c>
      <c r="AG1713" s="410" t="s">
        <v>17432</v>
      </c>
      <c r="AH1713" s="410">
        <v>0.06</v>
      </c>
      <c r="AI1713" s="410">
        <v>3.92</v>
      </c>
      <c r="AJ1713" s="410">
        <v>3.98</v>
      </c>
      <c r="AK1713" s="410">
        <v>0.13</v>
      </c>
      <c r="AL1713" s="412">
        <v>1.5075376884422099E-2</v>
      </c>
      <c r="AM1713" s="127" t="s">
        <v>17433</v>
      </c>
      <c r="AN1713" s="383" t="s">
        <v>17434</v>
      </c>
      <c r="AO1713" s="383"/>
      <c r="AP1713" s="383"/>
      <c r="AQ1713" s="410" t="s">
        <v>17558</v>
      </c>
      <c r="AR1713" s="389"/>
    </row>
    <row r="1714" spans="1:44" ht="15.75" thickBot="1" x14ac:dyDescent="0.3">
      <c r="A1714" s="409" t="s">
        <v>17554</v>
      </c>
      <c r="B1714" s="410">
        <v>3898</v>
      </c>
      <c r="C1714" s="383"/>
      <c r="D1714" s="383"/>
      <c r="E1714" s="383"/>
      <c r="F1714" s="383"/>
      <c r="G1714" s="383"/>
      <c r="H1714" s="383"/>
      <c r="I1714" s="383"/>
      <c r="J1714" s="383"/>
      <c r="K1714" s="410" t="s">
        <v>17260</v>
      </c>
      <c r="L1714" s="410"/>
      <c r="M1714" s="410" t="s">
        <v>17328</v>
      </c>
      <c r="N1714" s="410" t="s">
        <v>17559</v>
      </c>
      <c r="O1714" s="383"/>
      <c r="P1714" s="383"/>
      <c r="Q1714" s="410" t="s">
        <v>17460</v>
      </c>
      <c r="R1714" s="410" t="s">
        <v>17556</v>
      </c>
      <c r="S1714" s="383" t="s">
        <v>17557</v>
      </c>
      <c r="T1714" s="383"/>
      <c r="U1714" s="410" t="s">
        <v>17200</v>
      </c>
      <c r="V1714" s="383"/>
      <c r="W1714" s="383"/>
      <c r="X1714" s="383"/>
      <c r="Y1714" s="411">
        <v>38426</v>
      </c>
      <c r="Z1714" s="410">
        <v>0</v>
      </c>
      <c r="AA1714" s="410">
        <v>92</v>
      </c>
      <c r="AB1714" s="383"/>
      <c r="AC1714" s="383"/>
      <c r="AD1714" s="383"/>
      <c r="AE1714" s="383"/>
      <c r="AF1714" s="410" t="s">
        <v>17469</v>
      </c>
      <c r="AG1714" s="410" t="s">
        <v>17432</v>
      </c>
      <c r="AH1714" s="410">
        <v>0</v>
      </c>
      <c r="AI1714" s="410">
        <v>4.08</v>
      </c>
      <c r="AJ1714" s="410">
        <v>4.08</v>
      </c>
      <c r="AK1714" s="410">
        <v>0.13</v>
      </c>
      <c r="AL1714" s="412">
        <v>0</v>
      </c>
      <c r="AM1714" s="127" t="s">
        <v>17433</v>
      </c>
      <c r="AN1714" s="383" t="s">
        <v>17434</v>
      </c>
      <c r="AO1714" s="383"/>
      <c r="AP1714" s="383"/>
      <c r="AQ1714" s="410" t="s">
        <v>17558</v>
      </c>
      <c r="AR1714" s="389"/>
    </row>
    <row r="1715" spans="1:44" ht="15.75" thickBot="1" x14ac:dyDescent="0.3">
      <c r="A1715" s="409" t="s">
        <v>17554</v>
      </c>
      <c r="B1715" s="410">
        <v>3898</v>
      </c>
      <c r="C1715" s="383"/>
      <c r="D1715" s="383"/>
      <c r="E1715" s="383"/>
      <c r="F1715" s="383"/>
      <c r="G1715" s="383"/>
      <c r="H1715" s="383"/>
      <c r="I1715" s="383"/>
      <c r="J1715" s="383"/>
      <c r="K1715" s="410" t="s">
        <v>17260</v>
      </c>
      <c r="L1715" s="410"/>
      <c r="M1715" s="410" t="s">
        <v>17328</v>
      </c>
      <c r="N1715" s="410" t="s">
        <v>17559</v>
      </c>
      <c r="O1715" s="383"/>
      <c r="P1715" s="383"/>
      <c r="Q1715" s="410" t="s">
        <v>17460</v>
      </c>
      <c r="R1715" s="410" t="s">
        <v>17556</v>
      </c>
      <c r="S1715" s="383" t="s">
        <v>17557</v>
      </c>
      <c r="T1715" s="383"/>
      <c r="U1715" s="410" t="s">
        <v>17200</v>
      </c>
      <c r="V1715" s="383"/>
      <c r="W1715" s="383"/>
      <c r="X1715" s="383"/>
      <c r="Y1715" s="411">
        <v>38426</v>
      </c>
      <c r="Z1715" s="410">
        <v>0</v>
      </c>
      <c r="AA1715" s="410">
        <v>92</v>
      </c>
      <c r="AB1715" s="383"/>
      <c r="AC1715" s="383"/>
      <c r="AD1715" s="383"/>
      <c r="AE1715" s="383"/>
      <c r="AF1715" s="410" t="s">
        <v>17469</v>
      </c>
      <c r="AG1715" s="410" t="s">
        <v>17432</v>
      </c>
      <c r="AH1715" s="410">
        <v>0.06</v>
      </c>
      <c r="AI1715" s="410">
        <v>4.08</v>
      </c>
      <c r="AJ1715" s="410">
        <v>4.1399999999999997</v>
      </c>
      <c r="AK1715" s="410">
        <v>0.13</v>
      </c>
      <c r="AL1715" s="412">
        <v>1.4492753623188401E-2</v>
      </c>
      <c r="AM1715" s="127" t="s">
        <v>17433</v>
      </c>
      <c r="AN1715" s="383" t="s">
        <v>17434</v>
      </c>
      <c r="AO1715" s="383"/>
      <c r="AP1715" s="383"/>
      <c r="AQ1715" s="410" t="s">
        <v>17558</v>
      </c>
      <c r="AR1715" s="389"/>
    </row>
    <row r="1716" spans="1:44" ht="15.75" thickBot="1" x14ac:dyDescent="0.3">
      <c r="A1716" s="409" t="s">
        <v>17554</v>
      </c>
      <c r="B1716" s="410">
        <v>3898</v>
      </c>
      <c r="C1716" s="383"/>
      <c r="D1716" s="383"/>
      <c r="E1716" s="383"/>
      <c r="F1716" s="383"/>
      <c r="G1716" s="383"/>
      <c r="H1716" s="383"/>
      <c r="I1716" s="383"/>
      <c r="J1716" s="383"/>
      <c r="K1716" s="410" t="s">
        <v>17260</v>
      </c>
      <c r="L1716" s="410"/>
      <c r="M1716" s="410" t="s">
        <v>17328</v>
      </c>
      <c r="N1716" s="410" t="s">
        <v>17559</v>
      </c>
      <c r="O1716" s="383"/>
      <c r="P1716" s="383"/>
      <c r="Q1716" s="410" t="s">
        <v>17460</v>
      </c>
      <c r="R1716" s="410" t="s">
        <v>17556</v>
      </c>
      <c r="S1716" s="383" t="s">
        <v>17557</v>
      </c>
      <c r="T1716" s="383"/>
      <c r="U1716" s="410" t="s">
        <v>17200</v>
      </c>
      <c r="V1716" s="383"/>
      <c r="W1716" s="383"/>
      <c r="X1716" s="383"/>
      <c r="Y1716" s="411">
        <v>38426</v>
      </c>
      <c r="Z1716" s="410">
        <v>0</v>
      </c>
      <c r="AA1716" s="410">
        <v>92</v>
      </c>
      <c r="AB1716" s="383"/>
      <c r="AC1716" s="383"/>
      <c r="AD1716" s="383"/>
      <c r="AE1716" s="383"/>
      <c r="AF1716" s="410" t="s">
        <v>17469</v>
      </c>
      <c r="AG1716" s="410" t="s">
        <v>17432</v>
      </c>
      <c r="AH1716" s="410">
        <v>0.02</v>
      </c>
      <c r="AI1716" s="410">
        <v>4.16</v>
      </c>
      <c r="AJ1716" s="410">
        <v>4.18</v>
      </c>
      <c r="AK1716" s="410">
        <v>0.13</v>
      </c>
      <c r="AL1716" s="412">
        <v>4.78468899521531E-3</v>
      </c>
      <c r="AM1716" s="127" t="s">
        <v>17433</v>
      </c>
      <c r="AN1716" s="383" t="s">
        <v>17434</v>
      </c>
      <c r="AO1716" s="383"/>
      <c r="AP1716" s="383"/>
      <c r="AQ1716" s="410" t="s">
        <v>17558</v>
      </c>
      <c r="AR1716" s="389"/>
    </row>
    <row r="1717" spans="1:44" ht="15.75" thickBot="1" x14ac:dyDescent="0.3">
      <c r="A1717" s="409" t="s">
        <v>17554</v>
      </c>
      <c r="B1717" s="410">
        <v>3898</v>
      </c>
      <c r="C1717" s="383"/>
      <c r="D1717" s="383"/>
      <c r="E1717" s="383"/>
      <c r="F1717" s="383"/>
      <c r="G1717" s="383"/>
      <c r="H1717" s="383"/>
      <c r="I1717" s="383"/>
      <c r="J1717" s="383"/>
      <c r="K1717" s="410" t="s">
        <v>17260</v>
      </c>
      <c r="L1717" s="410"/>
      <c r="M1717" s="410" t="s">
        <v>17328</v>
      </c>
      <c r="N1717" s="410" t="s">
        <v>17559</v>
      </c>
      <c r="O1717" s="383"/>
      <c r="P1717" s="383"/>
      <c r="Q1717" s="410" t="s">
        <v>17460</v>
      </c>
      <c r="R1717" s="410" t="s">
        <v>17556</v>
      </c>
      <c r="S1717" s="383" t="s">
        <v>17557</v>
      </c>
      <c r="T1717" s="383"/>
      <c r="U1717" s="410" t="s">
        <v>17200</v>
      </c>
      <c r="V1717" s="383"/>
      <c r="W1717" s="383"/>
      <c r="X1717" s="383"/>
      <c r="Y1717" s="411">
        <v>38426</v>
      </c>
      <c r="Z1717" s="410">
        <v>0</v>
      </c>
      <c r="AA1717" s="410">
        <v>92</v>
      </c>
      <c r="AB1717" s="383"/>
      <c r="AC1717" s="383"/>
      <c r="AD1717" s="383"/>
      <c r="AE1717" s="383"/>
      <c r="AF1717" s="410" t="s">
        <v>17469</v>
      </c>
      <c r="AG1717" s="410" t="s">
        <v>17432</v>
      </c>
      <c r="AH1717" s="410">
        <v>0.04</v>
      </c>
      <c r="AI1717" s="410">
        <v>4.16</v>
      </c>
      <c r="AJ1717" s="410">
        <v>4.2</v>
      </c>
      <c r="AK1717" s="410">
        <v>0.13</v>
      </c>
      <c r="AL1717" s="412">
        <v>9.5238095238095195E-3</v>
      </c>
      <c r="AM1717" s="127" t="s">
        <v>17433</v>
      </c>
      <c r="AN1717" s="383" t="s">
        <v>17434</v>
      </c>
      <c r="AO1717" s="383"/>
      <c r="AP1717" s="383"/>
      <c r="AQ1717" s="410" t="s">
        <v>17558</v>
      </c>
      <c r="AR1717" s="389"/>
    </row>
    <row r="1718" spans="1:44" ht="15.75" thickBot="1" x14ac:dyDescent="0.3">
      <c r="A1718" s="409" t="s">
        <v>17554</v>
      </c>
      <c r="B1718" s="410">
        <v>3898</v>
      </c>
      <c r="C1718" s="383"/>
      <c r="D1718" s="383"/>
      <c r="E1718" s="383"/>
      <c r="F1718" s="383"/>
      <c r="G1718" s="383"/>
      <c r="H1718" s="383"/>
      <c r="I1718" s="383"/>
      <c r="J1718" s="383"/>
      <c r="K1718" s="410" t="s">
        <v>17260</v>
      </c>
      <c r="L1718" s="410"/>
      <c r="M1718" s="410" t="s">
        <v>17328</v>
      </c>
      <c r="N1718" s="410" t="s">
        <v>17559</v>
      </c>
      <c r="O1718" s="383"/>
      <c r="P1718" s="383"/>
      <c r="Q1718" s="410" t="s">
        <v>17460</v>
      </c>
      <c r="R1718" s="410" t="s">
        <v>17556</v>
      </c>
      <c r="S1718" s="383" t="s">
        <v>17557</v>
      </c>
      <c r="T1718" s="383"/>
      <c r="U1718" s="410" t="s">
        <v>17200</v>
      </c>
      <c r="V1718" s="383"/>
      <c r="W1718" s="383"/>
      <c r="X1718" s="383"/>
      <c r="Y1718" s="411">
        <v>38426</v>
      </c>
      <c r="Z1718" s="410">
        <v>0</v>
      </c>
      <c r="AA1718" s="410">
        <v>92</v>
      </c>
      <c r="AB1718" s="383"/>
      <c r="AC1718" s="383"/>
      <c r="AD1718" s="383"/>
      <c r="AE1718" s="383"/>
      <c r="AF1718" s="410" t="s">
        <v>17469</v>
      </c>
      <c r="AG1718" s="410" t="s">
        <v>17432</v>
      </c>
      <c r="AH1718" s="410">
        <v>0.04</v>
      </c>
      <c r="AI1718" s="410">
        <v>4.24</v>
      </c>
      <c r="AJ1718" s="410">
        <v>4.28</v>
      </c>
      <c r="AK1718" s="410">
        <v>0.13</v>
      </c>
      <c r="AL1718" s="412">
        <v>9.3457943925233603E-3</v>
      </c>
      <c r="AM1718" s="127" t="s">
        <v>17433</v>
      </c>
      <c r="AN1718" s="383" t="s">
        <v>17434</v>
      </c>
      <c r="AO1718" s="383"/>
      <c r="AP1718" s="383"/>
      <c r="AQ1718" s="410" t="s">
        <v>17558</v>
      </c>
      <c r="AR1718" s="389"/>
    </row>
    <row r="1719" spans="1:44" ht="15.75" thickBot="1" x14ac:dyDescent="0.3">
      <c r="A1719" s="409" t="s">
        <v>17554</v>
      </c>
      <c r="B1719" s="410">
        <v>3898</v>
      </c>
      <c r="C1719" s="383"/>
      <c r="D1719" s="383"/>
      <c r="E1719" s="383"/>
      <c r="F1719" s="383"/>
      <c r="G1719" s="383"/>
      <c r="H1719" s="383"/>
      <c r="I1719" s="383"/>
      <c r="J1719" s="383"/>
      <c r="K1719" s="410" t="s">
        <v>17260</v>
      </c>
      <c r="L1719" s="410"/>
      <c r="M1719" s="410" t="s">
        <v>17328</v>
      </c>
      <c r="N1719" s="410" t="s">
        <v>17559</v>
      </c>
      <c r="O1719" s="383"/>
      <c r="P1719" s="383"/>
      <c r="Q1719" s="410" t="s">
        <v>17460</v>
      </c>
      <c r="R1719" s="410" t="s">
        <v>17556</v>
      </c>
      <c r="S1719" s="383" t="s">
        <v>17557</v>
      </c>
      <c r="T1719" s="383"/>
      <c r="U1719" s="410" t="s">
        <v>17200</v>
      </c>
      <c r="V1719" s="383"/>
      <c r="W1719" s="383"/>
      <c r="X1719" s="383"/>
      <c r="Y1719" s="411">
        <v>38426</v>
      </c>
      <c r="Z1719" s="410">
        <v>0</v>
      </c>
      <c r="AA1719" s="410">
        <v>92</v>
      </c>
      <c r="AB1719" s="383"/>
      <c r="AC1719" s="383"/>
      <c r="AD1719" s="383"/>
      <c r="AE1719" s="383"/>
      <c r="AF1719" s="410" t="s">
        <v>17469</v>
      </c>
      <c r="AG1719" s="410" t="s">
        <v>17432</v>
      </c>
      <c r="AH1719" s="410">
        <v>0.08</v>
      </c>
      <c r="AI1719" s="410">
        <v>4.24</v>
      </c>
      <c r="AJ1719" s="410">
        <v>4.32</v>
      </c>
      <c r="AK1719" s="410">
        <v>0.13</v>
      </c>
      <c r="AL1719" s="412">
        <v>1.85185185185185E-2</v>
      </c>
      <c r="AM1719" s="127" t="s">
        <v>17433</v>
      </c>
      <c r="AN1719" s="383" t="s">
        <v>17434</v>
      </c>
      <c r="AO1719" s="383"/>
      <c r="AP1719" s="383"/>
      <c r="AQ1719" s="410" t="s">
        <v>17558</v>
      </c>
      <c r="AR1719" s="389"/>
    </row>
    <row r="1720" spans="1:44" ht="15.75" thickBot="1" x14ac:dyDescent="0.3">
      <c r="A1720" s="409" t="s">
        <v>17554</v>
      </c>
      <c r="B1720" s="410">
        <v>3898</v>
      </c>
      <c r="C1720" s="383"/>
      <c r="D1720" s="383"/>
      <c r="E1720" s="383"/>
      <c r="F1720" s="383"/>
      <c r="G1720" s="383"/>
      <c r="H1720" s="383"/>
      <c r="I1720" s="383"/>
      <c r="J1720" s="383"/>
      <c r="K1720" s="410" t="s">
        <v>17260</v>
      </c>
      <c r="L1720" s="410"/>
      <c r="M1720" s="410" t="s">
        <v>17328</v>
      </c>
      <c r="N1720" s="410" t="s">
        <v>17559</v>
      </c>
      <c r="O1720" s="383"/>
      <c r="P1720" s="383"/>
      <c r="Q1720" s="410" t="s">
        <v>17460</v>
      </c>
      <c r="R1720" s="410" t="s">
        <v>17556</v>
      </c>
      <c r="S1720" s="383" t="s">
        <v>17557</v>
      </c>
      <c r="T1720" s="383"/>
      <c r="U1720" s="410" t="s">
        <v>17200</v>
      </c>
      <c r="V1720" s="383"/>
      <c r="W1720" s="383"/>
      <c r="X1720" s="383"/>
      <c r="Y1720" s="411">
        <v>38426</v>
      </c>
      <c r="Z1720" s="410">
        <v>0</v>
      </c>
      <c r="AA1720" s="410">
        <v>92</v>
      </c>
      <c r="AB1720" s="383"/>
      <c r="AC1720" s="383"/>
      <c r="AD1720" s="383"/>
      <c r="AE1720" s="383"/>
      <c r="AF1720" s="410" t="s">
        <v>17469</v>
      </c>
      <c r="AG1720" s="410" t="s">
        <v>17432</v>
      </c>
      <c r="AH1720" s="410">
        <v>0.06</v>
      </c>
      <c r="AI1720" s="410">
        <v>4.4000000000000004</v>
      </c>
      <c r="AJ1720" s="410">
        <v>4.46</v>
      </c>
      <c r="AK1720" s="410">
        <v>0.13</v>
      </c>
      <c r="AL1720" s="412">
        <v>1.34529147982063E-2</v>
      </c>
      <c r="AM1720" s="127" t="s">
        <v>17433</v>
      </c>
      <c r="AN1720" s="383" t="s">
        <v>17434</v>
      </c>
      <c r="AO1720" s="383"/>
      <c r="AP1720" s="383"/>
      <c r="AQ1720" s="410" t="s">
        <v>17558</v>
      </c>
      <c r="AR1720" s="389"/>
    </row>
    <row r="1721" spans="1:44" ht="15.75" thickBot="1" x14ac:dyDescent="0.3">
      <c r="A1721" s="409" t="s">
        <v>17554</v>
      </c>
      <c r="B1721" s="410">
        <v>3898</v>
      </c>
      <c r="C1721" s="383"/>
      <c r="D1721" s="383"/>
      <c r="E1721" s="383"/>
      <c r="F1721" s="383"/>
      <c r="G1721" s="383"/>
      <c r="H1721" s="383"/>
      <c r="I1721" s="383"/>
      <c r="J1721" s="383"/>
      <c r="K1721" s="410" t="s">
        <v>17260</v>
      </c>
      <c r="L1721" s="410"/>
      <c r="M1721" s="410" t="s">
        <v>17328</v>
      </c>
      <c r="N1721" s="410" t="s">
        <v>17559</v>
      </c>
      <c r="O1721" s="383"/>
      <c r="P1721" s="383"/>
      <c r="Q1721" s="410" t="s">
        <v>17460</v>
      </c>
      <c r="R1721" s="410" t="s">
        <v>17556</v>
      </c>
      <c r="S1721" s="383" t="s">
        <v>17557</v>
      </c>
      <c r="T1721" s="383"/>
      <c r="U1721" s="410" t="s">
        <v>17200</v>
      </c>
      <c r="V1721" s="383"/>
      <c r="W1721" s="383"/>
      <c r="X1721" s="383"/>
      <c r="Y1721" s="411">
        <v>38426</v>
      </c>
      <c r="Z1721" s="410">
        <v>0</v>
      </c>
      <c r="AA1721" s="410">
        <v>92</v>
      </c>
      <c r="AB1721" s="383"/>
      <c r="AC1721" s="383"/>
      <c r="AD1721" s="383"/>
      <c r="AE1721" s="383"/>
      <c r="AF1721" s="410" t="s">
        <v>17469</v>
      </c>
      <c r="AG1721" s="410" t="s">
        <v>17432</v>
      </c>
      <c r="AH1721" s="410">
        <v>0.06</v>
      </c>
      <c r="AI1721" s="410">
        <v>3.28</v>
      </c>
      <c r="AJ1721" s="410">
        <v>3.34</v>
      </c>
      <c r="AK1721" s="410">
        <v>0.14000000000000001</v>
      </c>
      <c r="AL1721" s="412">
        <v>1.79640718562874E-2</v>
      </c>
      <c r="AM1721" s="127" t="s">
        <v>17433</v>
      </c>
      <c r="AN1721" s="383" t="s">
        <v>17434</v>
      </c>
      <c r="AO1721" s="383"/>
      <c r="AP1721" s="383"/>
      <c r="AQ1721" s="410" t="s">
        <v>17558</v>
      </c>
      <c r="AR1721" s="389"/>
    </row>
    <row r="1722" spans="1:44" ht="15.75" thickBot="1" x14ac:dyDescent="0.3">
      <c r="A1722" s="409" t="s">
        <v>17554</v>
      </c>
      <c r="B1722" s="410">
        <v>3898</v>
      </c>
      <c r="C1722" s="383"/>
      <c r="D1722" s="383"/>
      <c r="E1722" s="383"/>
      <c r="F1722" s="383"/>
      <c r="G1722" s="383"/>
      <c r="H1722" s="383"/>
      <c r="I1722" s="383"/>
      <c r="J1722" s="383"/>
      <c r="K1722" s="410" t="s">
        <v>17260</v>
      </c>
      <c r="L1722" s="410"/>
      <c r="M1722" s="410" t="s">
        <v>17328</v>
      </c>
      <c r="N1722" s="410" t="s">
        <v>17559</v>
      </c>
      <c r="O1722" s="383"/>
      <c r="P1722" s="383"/>
      <c r="Q1722" s="410" t="s">
        <v>17460</v>
      </c>
      <c r="R1722" s="410" t="s">
        <v>17556</v>
      </c>
      <c r="S1722" s="383" t="s">
        <v>17557</v>
      </c>
      <c r="T1722" s="383"/>
      <c r="U1722" s="410" t="s">
        <v>17200</v>
      </c>
      <c r="V1722" s="383"/>
      <c r="W1722" s="383"/>
      <c r="X1722" s="383"/>
      <c r="Y1722" s="411">
        <v>38426</v>
      </c>
      <c r="Z1722" s="410">
        <v>0</v>
      </c>
      <c r="AA1722" s="410">
        <v>92</v>
      </c>
      <c r="AB1722" s="383"/>
      <c r="AC1722" s="383"/>
      <c r="AD1722" s="383"/>
      <c r="AE1722" s="383"/>
      <c r="AF1722" s="410" t="s">
        <v>17469</v>
      </c>
      <c r="AG1722" s="410" t="s">
        <v>17432</v>
      </c>
      <c r="AH1722" s="410">
        <v>0</v>
      </c>
      <c r="AI1722" s="410">
        <v>3.36</v>
      </c>
      <c r="AJ1722" s="410">
        <v>3.36</v>
      </c>
      <c r="AK1722" s="410">
        <v>0.14000000000000001</v>
      </c>
      <c r="AL1722" s="412">
        <v>0</v>
      </c>
      <c r="AM1722" s="127" t="s">
        <v>17433</v>
      </c>
      <c r="AN1722" s="383" t="s">
        <v>17434</v>
      </c>
      <c r="AO1722" s="383"/>
      <c r="AP1722" s="383"/>
      <c r="AQ1722" s="410" t="s">
        <v>17558</v>
      </c>
      <c r="AR1722" s="389"/>
    </row>
    <row r="1723" spans="1:44" ht="15.75" thickBot="1" x14ac:dyDescent="0.3">
      <c r="A1723" s="409" t="s">
        <v>17554</v>
      </c>
      <c r="B1723" s="410">
        <v>3898</v>
      </c>
      <c r="C1723" s="383"/>
      <c r="D1723" s="383"/>
      <c r="E1723" s="383"/>
      <c r="F1723" s="383"/>
      <c r="G1723" s="383"/>
      <c r="H1723" s="383"/>
      <c r="I1723" s="383"/>
      <c r="J1723" s="383"/>
      <c r="K1723" s="410" t="s">
        <v>17260</v>
      </c>
      <c r="L1723" s="410"/>
      <c r="M1723" s="410" t="s">
        <v>17328</v>
      </c>
      <c r="N1723" s="410" t="s">
        <v>17559</v>
      </c>
      <c r="O1723" s="383"/>
      <c r="P1723" s="383"/>
      <c r="Q1723" s="410" t="s">
        <v>17460</v>
      </c>
      <c r="R1723" s="410" t="s">
        <v>17556</v>
      </c>
      <c r="S1723" s="383" t="s">
        <v>17557</v>
      </c>
      <c r="T1723" s="383"/>
      <c r="U1723" s="410" t="s">
        <v>17200</v>
      </c>
      <c r="V1723" s="383"/>
      <c r="W1723" s="383"/>
      <c r="X1723" s="383"/>
      <c r="Y1723" s="411">
        <v>38426</v>
      </c>
      <c r="Z1723" s="410">
        <v>0</v>
      </c>
      <c r="AA1723" s="410">
        <v>92</v>
      </c>
      <c r="AB1723" s="383"/>
      <c r="AC1723" s="383"/>
      <c r="AD1723" s="383"/>
      <c r="AE1723" s="383"/>
      <c r="AF1723" s="410" t="s">
        <v>17469</v>
      </c>
      <c r="AG1723" s="410" t="s">
        <v>17432</v>
      </c>
      <c r="AH1723" s="410">
        <v>0.06</v>
      </c>
      <c r="AI1723" s="410">
        <v>3.36</v>
      </c>
      <c r="AJ1723" s="410">
        <v>3.42</v>
      </c>
      <c r="AK1723" s="410">
        <v>0.14000000000000001</v>
      </c>
      <c r="AL1723" s="412">
        <v>1.7543859649122799E-2</v>
      </c>
      <c r="AM1723" s="127" t="s">
        <v>17433</v>
      </c>
      <c r="AN1723" s="383" t="s">
        <v>17434</v>
      </c>
      <c r="AO1723" s="383"/>
      <c r="AP1723" s="383"/>
      <c r="AQ1723" s="410" t="s">
        <v>17558</v>
      </c>
      <c r="AR1723" s="389"/>
    </row>
    <row r="1724" spans="1:44" ht="15.75" thickBot="1" x14ac:dyDescent="0.3">
      <c r="A1724" s="409" t="s">
        <v>17554</v>
      </c>
      <c r="B1724" s="410">
        <v>3898</v>
      </c>
      <c r="C1724" s="383"/>
      <c r="D1724" s="383"/>
      <c r="E1724" s="383"/>
      <c r="F1724" s="383"/>
      <c r="G1724" s="383"/>
      <c r="H1724" s="383"/>
      <c r="I1724" s="383"/>
      <c r="J1724" s="383"/>
      <c r="K1724" s="410" t="s">
        <v>17260</v>
      </c>
      <c r="L1724" s="410"/>
      <c r="M1724" s="410" t="s">
        <v>17328</v>
      </c>
      <c r="N1724" s="410" t="s">
        <v>17559</v>
      </c>
      <c r="O1724" s="383"/>
      <c r="P1724" s="383"/>
      <c r="Q1724" s="410" t="s">
        <v>17460</v>
      </c>
      <c r="R1724" s="410" t="s">
        <v>17556</v>
      </c>
      <c r="S1724" s="383" t="s">
        <v>17557</v>
      </c>
      <c r="T1724" s="383"/>
      <c r="U1724" s="410" t="s">
        <v>17200</v>
      </c>
      <c r="V1724" s="383"/>
      <c r="W1724" s="383"/>
      <c r="X1724" s="383"/>
      <c r="Y1724" s="411">
        <v>38426</v>
      </c>
      <c r="Z1724" s="410">
        <v>0</v>
      </c>
      <c r="AA1724" s="410">
        <v>92</v>
      </c>
      <c r="AB1724" s="383"/>
      <c r="AC1724" s="383"/>
      <c r="AD1724" s="383"/>
      <c r="AE1724" s="383"/>
      <c r="AF1724" s="410" t="s">
        <v>17469</v>
      </c>
      <c r="AG1724" s="410" t="s">
        <v>17432</v>
      </c>
      <c r="AH1724" s="410">
        <v>0.04</v>
      </c>
      <c r="AI1724" s="410">
        <v>3.44</v>
      </c>
      <c r="AJ1724" s="410">
        <v>3.48</v>
      </c>
      <c r="AK1724" s="410">
        <v>0.14000000000000001</v>
      </c>
      <c r="AL1724" s="412">
        <v>1.1494252873563199E-2</v>
      </c>
      <c r="AM1724" s="127" t="s">
        <v>17433</v>
      </c>
      <c r="AN1724" s="383" t="s">
        <v>17434</v>
      </c>
      <c r="AO1724" s="383"/>
      <c r="AP1724" s="383"/>
      <c r="AQ1724" s="410" t="s">
        <v>17558</v>
      </c>
      <c r="AR1724" s="389"/>
    </row>
    <row r="1725" spans="1:44" ht="15.75" thickBot="1" x14ac:dyDescent="0.3">
      <c r="A1725" s="409" t="s">
        <v>17554</v>
      </c>
      <c r="B1725" s="410">
        <v>3898</v>
      </c>
      <c r="C1725" s="383"/>
      <c r="D1725" s="383"/>
      <c r="E1725" s="383"/>
      <c r="F1725" s="383"/>
      <c r="G1725" s="383"/>
      <c r="H1725" s="383"/>
      <c r="I1725" s="383"/>
      <c r="J1725" s="383"/>
      <c r="K1725" s="410" t="s">
        <v>17260</v>
      </c>
      <c r="L1725" s="410"/>
      <c r="M1725" s="410" t="s">
        <v>17328</v>
      </c>
      <c r="N1725" s="410" t="s">
        <v>17559</v>
      </c>
      <c r="O1725" s="383"/>
      <c r="P1725" s="383"/>
      <c r="Q1725" s="410" t="s">
        <v>17460</v>
      </c>
      <c r="R1725" s="410" t="s">
        <v>17556</v>
      </c>
      <c r="S1725" s="383" t="s">
        <v>17557</v>
      </c>
      <c r="T1725" s="383"/>
      <c r="U1725" s="410" t="s">
        <v>17200</v>
      </c>
      <c r="V1725" s="383"/>
      <c r="W1725" s="383"/>
      <c r="X1725" s="383"/>
      <c r="Y1725" s="411">
        <v>38426</v>
      </c>
      <c r="Z1725" s="410">
        <v>0</v>
      </c>
      <c r="AA1725" s="410">
        <v>92</v>
      </c>
      <c r="AB1725" s="383"/>
      <c r="AC1725" s="383"/>
      <c r="AD1725" s="383"/>
      <c r="AE1725" s="383"/>
      <c r="AF1725" s="410" t="s">
        <v>17469</v>
      </c>
      <c r="AG1725" s="410" t="s">
        <v>17432</v>
      </c>
      <c r="AH1725" s="410">
        <v>0.06</v>
      </c>
      <c r="AI1725" s="410">
        <v>3.44</v>
      </c>
      <c r="AJ1725" s="410">
        <v>3.5</v>
      </c>
      <c r="AK1725" s="410">
        <v>0.14000000000000001</v>
      </c>
      <c r="AL1725" s="412">
        <v>1.7142857142857099E-2</v>
      </c>
      <c r="AM1725" s="127" t="s">
        <v>17433</v>
      </c>
      <c r="AN1725" s="383" t="s">
        <v>17434</v>
      </c>
      <c r="AO1725" s="383"/>
      <c r="AP1725" s="383"/>
      <c r="AQ1725" s="410" t="s">
        <v>17558</v>
      </c>
      <c r="AR1725" s="389"/>
    </row>
    <row r="1726" spans="1:44" ht="15.75" thickBot="1" x14ac:dyDescent="0.3">
      <c r="A1726" s="409" t="s">
        <v>17554</v>
      </c>
      <c r="B1726" s="410">
        <v>3898</v>
      </c>
      <c r="C1726" s="383"/>
      <c r="D1726" s="383"/>
      <c r="E1726" s="383"/>
      <c r="F1726" s="383"/>
      <c r="G1726" s="383"/>
      <c r="H1726" s="383"/>
      <c r="I1726" s="383"/>
      <c r="J1726" s="383"/>
      <c r="K1726" s="410" t="s">
        <v>17260</v>
      </c>
      <c r="L1726" s="410"/>
      <c r="M1726" s="410" t="s">
        <v>17328</v>
      </c>
      <c r="N1726" s="410" t="s">
        <v>17559</v>
      </c>
      <c r="O1726" s="383"/>
      <c r="P1726" s="383"/>
      <c r="Q1726" s="410" t="s">
        <v>17460</v>
      </c>
      <c r="R1726" s="410" t="s">
        <v>17556</v>
      </c>
      <c r="S1726" s="383" t="s">
        <v>17557</v>
      </c>
      <c r="T1726" s="383"/>
      <c r="U1726" s="410" t="s">
        <v>17200</v>
      </c>
      <c r="V1726" s="383"/>
      <c r="W1726" s="383"/>
      <c r="X1726" s="383"/>
      <c r="Y1726" s="411">
        <v>38426</v>
      </c>
      <c r="Z1726" s="410">
        <v>0</v>
      </c>
      <c r="AA1726" s="410">
        <v>92</v>
      </c>
      <c r="AB1726" s="383"/>
      <c r="AC1726" s="383"/>
      <c r="AD1726" s="383"/>
      <c r="AE1726" s="383"/>
      <c r="AF1726" s="410" t="s">
        <v>17469</v>
      </c>
      <c r="AG1726" s="410" t="s">
        <v>17432</v>
      </c>
      <c r="AH1726" s="410">
        <v>0.04</v>
      </c>
      <c r="AI1726" s="410">
        <v>3.52</v>
      </c>
      <c r="AJ1726" s="410">
        <v>3.56</v>
      </c>
      <c r="AK1726" s="410">
        <v>0.14000000000000001</v>
      </c>
      <c r="AL1726" s="412">
        <v>1.1235955056179799E-2</v>
      </c>
      <c r="AM1726" s="127" t="s">
        <v>17433</v>
      </c>
      <c r="AN1726" s="383" t="s">
        <v>17434</v>
      </c>
      <c r="AO1726" s="383"/>
      <c r="AP1726" s="383"/>
      <c r="AQ1726" s="410" t="s">
        <v>17558</v>
      </c>
      <c r="AR1726" s="389"/>
    </row>
    <row r="1727" spans="1:44" ht="15.75" thickBot="1" x14ac:dyDescent="0.3">
      <c r="A1727" s="409" t="s">
        <v>17554</v>
      </c>
      <c r="B1727" s="410">
        <v>3898</v>
      </c>
      <c r="C1727" s="383"/>
      <c r="D1727" s="383"/>
      <c r="E1727" s="383"/>
      <c r="F1727" s="383"/>
      <c r="G1727" s="383"/>
      <c r="H1727" s="383"/>
      <c r="I1727" s="383"/>
      <c r="J1727" s="383"/>
      <c r="K1727" s="410" t="s">
        <v>17260</v>
      </c>
      <c r="L1727" s="410"/>
      <c r="M1727" s="410" t="s">
        <v>17328</v>
      </c>
      <c r="N1727" s="410" t="s">
        <v>17559</v>
      </c>
      <c r="O1727" s="383"/>
      <c r="P1727" s="383"/>
      <c r="Q1727" s="410" t="s">
        <v>17460</v>
      </c>
      <c r="R1727" s="410" t="s">
        <v>17556</v>
      </c>
      <c r="S1727" s="383" t="s">
        <v>17557</v>
      </c>
      <c r="T1727" s="383"/>
      <c r="U1727" s="410" t="s">
        <v>17200</v>
      </c>
      <c r="V1727" s="383"/>
      <c r="W1727" s="383"/>
      <c r="X1727" s="383"/>
      <c r="Y1727" s="411">
        <v>38426</v>
      </c>
      <c r="Z1727" s="410">
        <v>0</v>
      </c>
      <c r="AA1727" s="410">
        <v>92</v>
      </c>
      <c r="AB1727" s="383"/>
      <c r="AC1727" s="383"/>
      <c r="AD1727" s="383"/>
      <c r="AE1727" s="383"/>
      <c r="AF1727" s="410" t="s">
        <v>17469</v>
      </c>
      <c r="AG1727" s="410" t="s">
        <v>17432</v>
      </c>
      <c r="AH1727" s="410">
        <v>0.06</v>
      </c>
      <c r="AI1727" s="410">
        <v>3.84</v>
      </c>
      <c r="AJ1727" s="410">
        <v>3.9</v>
      </c>
      <c r="AK1727" s="410">
        <v>0.14000000000000001</v>
      </c>
      <c r="AL1727" s="412">
        <v>1.5384615384615399E-2</v>
      </c>
      <c r="AM1727" s="127" t="s">
        <v>17433</v>
      </c>
      <c r="AN1727" s="383" t="s">
        <v>17434</v>
      </c>
      <c r="AO1727" s="383"/>
      <c r="AP1727" s="383"/>
      <c r="AQ1727" s="410" t="s">
        <v>17558</v>
      </c>
      <c r="AR1727" s="389"/>
    </row>
    <row r="1728" spans="1:44" ht="15.75" thickBot="1" x14ac:dyDescent="0.3">
      <c r="A1728" s="409" t="s">
        <v>17554</v>
      </c>
      <c r="B1728" s="410">
        <v>3898</v>
      </c>
      <c r="C1728" s="383"/>
      <c r="D1728" s="383"/>
      <c r="E1728" s="383"/>
      <c r="F1728" s="383"/>
      <c r="G1728" s="383"/>
      <c r="H1728" s="383"/>
      <c r="I1728" s="383"/>
      <c r="J1728" s="383"/>
      <c r="K1728" s="410" t="s">
        <v>17260</v>
      </c>
      <c r="L1728" s="410"/>
      <c r="M1728" s="410" t="s">
        <v>17328</v>
      </c>
      <c r="N1728" s="410" t="s">
        <v>17559</v>
      </c>
      <c r="O1728" s="383"/>
      <c r="P1728" s="383"/>
      <c r="Q1728" s="410" t="s">
        <v>17460</v>
      </c>
      <c r="R1728" s="410" t="s">
        <v>17556</v>
      </c>
      <c r="S1728" s="383" t="s">
        <v>17557</v>
      </c>
      <c r="T1728" s="383"/>
      <c r="U1728" s="410" t="s">
        <v>17200</v>
      </c>
      <c r="V1728" s="383"/>
      <c r="W1728" s="383"/>
      <c r="X1728" s="383"/>
      <c r="Y1728" s="411">
        <v>38426</v>
      </c>
      <c r="Z1728" s="410">
        <v>0</v>
      </c>
      <c r="AA1728" s="410">
        <v>92</v>
      </c>
      <c r="AB1728" s="383"/>
      <c r="AC1728" s="383"/>
      <c r="AD1728" s="383"/>
      <c r="AE1728" s="383"/>
      <c r="AF1728" s="410" t="s">
        <v>17469</v>
      </c>
      <c r="AG1728" s="410" t="s">
        <v>17432</v>
      </c>
      <c r="AH1728" s="410">
        <v>0.04</v>
      </c>
      <c r="AI1728" s="410">
        <v>3.44</v>
      </c>
      <c r="AJ1728" s="410">
        <v>3.48</v>
      </c>
      <c r="AK1728" s="410">
        <v>0.15</v>
      </c>
      <c r="AL1728" s="412">
        <v>1.1494252873563199E-2</v>
      </c>
      <c r="AM1728" s="127" t="s">
        <v>17433</v>
      </c>
      <c r="AN1728" s="383" t="s">
        <v>17434</v>
      </c>
      <c r="AO1728" s="383"/>
      <c r="AP1728" s="383"/>
      <c r="AQ1728" s="410" t="s">
        <v>17558</v>
      </c>
      <c r="AR1728" s="389"/>
    </row>
    <row r="1729" spans="1:44" ht="15.75" thickBot="1" x14ac:dyDescent="0.3">
      <c r="A1729" s="409" t="s">
        <v>17554</v>
      </c>
      <c r="B1729" s="410">
        <v>3898</v>
      </c>
      <c r="C1729" s="383"/>
      <c r="D1729" s="383"/>
      <c r="E1729" s="383"/>
      <c r="F1729" s="383"/>
      <c r="G1729" s="383"/>
      <c r="H1729" s="383"/>
      <c r="I1729" s="383"/>
      <c r="J1729" s="383"/>
      <c r="K1729" s="410" t="s">
        <v>17260</v>
      </c>
      <c r="L1729" s="410"/>
      <c r="M1729" s="410" t="s">
        <v>17328</v>
      </c>
      <c r="N1729" s="410" t="s">
        <v>17559</v>
      </c>
      <c r="O1729" s="383"/>
      <c r="P1729" s="383"/>
      <c r="Q1729" s="410" t="s">
        <v>17460</v>
      </c>
      <c r="R1729" s="410" t="s">
        <v>17556</v>
      </c>
      <c r="S1729" s="383" t="s">
        <v>17557</v>
      </c>
      <c r="T1729" s="383"/>
      <c r="U1729" s="410" t="s">
        <v>17200</v>
      </c>
      <c r="V1729" s="383"/>
      <c r="W1729" s="383"/>
      <c r="X1729" s="383"/>
      <c r="Y1729" s="411">
        <v>38426</v>
      </c>
      <c r="Z1729" s="410">
        <v>0</v>
      </c>
      <c r="AA1729" s="410">
        <v>92</v>
      </c>
      <c r="AB1729" s="383"/>
      <c r="AC1729" s="383"/>
      <c r="AD1729" s="383"/>
      <c r="AE1729" s="383"/>
      <c r="AF1729" s="410" t="s">
        <v>17469</v>
      </c>
      <c r="AG1729" s="410" t="s">
        <v>17432</v>
      </c>
      <c r="AH1729" s="410">
        <v>0.06</v>
      </c>
      <c r="AI1729" s="410">
        <v>3.44</v>
      </c>
      <c r="AJ1729" s="410">
        <v>3.5</v>
      </c>
      <c r="AK1729" s="410">
        <v>0.15</v>
      </c>
      <c r="AL1729" s="412">
        <v>1.7142857142857099E-2</v>
      </c>
      <c r="AM1729" s="127" t="s">
        <v>17433</v>
      </c>
      <c r="AN1729" s="383" t="s">
        <v>17434</v>
      </c>
      <c r="AO1729" s="383"/>
      <c r="AP1729" s="383"/>
      <c r="AQ1729" s="410" t="s">
        <v>17558</v>
      </c>
      <c r="AR1729" s="389"/>
    </row>
    <row r="1730" spans="1:44" ht="15.75" thickBot="1" x14ac:dyDescent="0.3">
      <c r="A1730" s="409" t="s">
        <v>17554</v>
      </c>
      <c r="B1730" s="410">
        <v>3898</v>
      </c>
      <c r="C1730" s="383"/>
      <c r="D1730" s="383"/>
      <c r="E1730" s="383"/>
      <c r="F1730" s="383"/>
      <c r="G1730" s="383"/>
      <c r="H1730" s="383"/>
      <c r="I1730" s="383"/>
      <c r="J1730" s="383"/>
      <c r="K1730" s="410" t="s">
        <v>17260</v>
      </c>
      <c r="L1730" s="410"/>
      <c r="M1730" s="410" t="s">
        <v>17328</v>
      </c>
      <c r="N1730" s="410" t="s">
        <v>17559</v>
      </c>
      <c r="O1730" s="383"/>
      <c r="P1730" s="383"/>
      <c r="Q1730" s="410" t="s">
        <v>17460</v>
      </c>
      <c r="R1730" s="410" t="s">
        <v>17556</v>
      </c>
      <c r="S1730" s="383" t="s">
        <v>17557</v>
      </c>
      <c r="T1730" s="383"/>
      <c r="U1730" s="410" t="s">
        <v>17200</v>
      </c>
      <c r="V1730" s="383"/>
      <c r="W1730" s="383"/>
      <c r="X1730" s="383"/>
      <c r="Y1730" s="411">
        <v>38426</v>
      </c>
      <c r="Z1730" s="410">
        <v>0</v>
      </c>
      <c r="AA1730" s="410">
        <v>92</v>
      </c>
      <c r="AB1730" s="383"/>
      <c r="AC1730" s="383"/>
      <c r="AD1730" s="383"/>
      <c r="AE1730" s="383"/>
      <c r="AF1730" s="410" t="s">
        <v>17469</v>
      </c>
      <c r="AG1730" s="410" t="s">
        <v>17432</v>
      </c>
      <c r="AH1730" s="410">
        <v>0</v>
      </c>
      <c r="AI1730" s="410">
        <v>3.6</v>
      </c>
      <c r="AJ1730" s="410">
        <v>3.6</v>
      </c>
      <c r="AK1730" s="410">
        <v>0.15</v>
      </c>
      <c r="AL1730" s="412">
        <v>0</v>
      </c>
      <c r="AM1730" s="127" t="s">
        <v>17433</v>
      </c>
      <c r="AN1730" s="383" t="s">
        <v>17434</v>
      </c>
      <c r="AO1730" s="383"/>
      <c r="AP1730" s="383"/>
      <c r="AQ1730" s="410" t="s">
        <v>17558</v>
      </c>
      <c r="AR1730" s="389"/>
    </row>
    <row r="1731" spans="1:44" ht="15.75" thickBot="1" x14ac:dyDescent="0.3">
      <c r="A1731" s="409" t="s">
        <v>17554</v>
      </c>
      <c r="B1731" s="410">
        <v>3898</v>
      </c>
      <c r="C1731" s="383"/>
      <c r="D1731" s="383"/>
      <c r="E1731" s="383"/>
      <c r="F1731" s="383"/>
      <c r="G1731" s="383"/>
      <c r="H1731" s="383"/>
      <c r="I1731" s="383"/>
      <c r="J1731" s="383"/>
      <c r="K1731" s="410" t="s">
        <v>17260</v>
      </c>
      <c r="L1731" s="410"/>
      <c r="M1731" s="410" t="s">
        <v>17328</v>
      </c>
      <c r="N1731" s="410" t="s">
        <v>17559</v>
      </c>
      <c r="O1731" s="383"/>
      <c r="P1731" s="383"/>
      <c r="Q1731" s="410" t="s">
        <v>17460</v>
      </c>
      <c r="R1731" s="410" t="s">
        <v>17556</v>
      </c>
      <c r="S1731" s="383" t="s">
        <v>17557</v>
      </c>
      <c r="T1731" s="383"/>
      <c r="U1731" s="410" t="s">
        <v>17200</v>
      </c>
      <c r="V1731" s="383"/>
      <c r="W1731" s="383"/>
      <c r="X1731" s="383"/>
      <c r="Y1731" s="411">
        <v>38426</v>
      </c>
      <c r="Z1731" s="410">
        <v>0</v>
      </c>
      <c r="AA1731" s="410">
        <v>92</v>
      </c>
      <c r="AB1731" s="383"/>
      <c r="AC1731" s="383"/>
      <c r="AD1731" s="383"/>
      <c r="AE1731" s="383"/>
      <c r="AF1731" s="410" t="s">
        <v>17469</v>
      </c>
      <c r="AG1731" s="410" t="s">
        <v>17432</v>
      </c>
      <c r="AH1731" s="410">
        <v>0.1</v>
      </c>
      <c r="AI1731" s="410">
        <v>3.68</v>
      </c>
      <c r="AJ1731" s="410">
        <v>3.78</v>
      </c>
      <c r="AK1731" s="410">
        <v>0.15</v>
      </c>
      <c r="AL1731" s="412">
        <v>2.6455026455026499E-2</v>
      </c>
      <c r="AM1731" s="127" t="s">
        <v>17433</v>
      </c>
      <c r="AN1731" s="383" t="s">
        <v>17434</v>
      </c>
      <c r="AO1731" s="383"/>
      <c r="AP1731" s="383"/>
      <c r="AQ1731" s="410" t="s">
        <v>17558</v>
      </c>
      <c r="AR1731" s="389"/>
    </row>
    <row r="1732" spans="1:44" ht="15.75" thickBot="1" x14ac:dyDescent="0.3">
      <c r="A1732" s="409" t="s">
        <v>17554</v>
      </c>
      <c r="B1732" s="410">
        <v>3898</v>
      </c>
      <c r="C1732" s="383"/>
      <c r="D1732" s="383"/>
      <c r="E1732" s="383"/>
      <c r="F1732" s="383"/>
      <c r="G1732" s="383"/>
      <c r="H1732" s="383"/>
      <c r="I1732" s="383"/>
      <c r="J1732" s="383"/>
      <c r="K1732" s="410" t="s">
        <v>17260</v>
      </c>
      <c r="L1732" s="410"/>
      <c r="M1732" s="410" t="s">
        <v>17328</v>
      </c>
      <c r="N1732" s="410" t="s">
        <v>17559</v>
      </c>
      <c r="O1732" s="383"/>
      <c r="P1732" s="383"/>
      <c r="Q1732" s="410" t="s">
        <v>17460</v>
      </c>
      <c r="R1732" s="410" t="s">
        <v>17556</v>
      </c>
      <c r="S1732" s="383" t="s">
        <v>17557</v>
      </c>
      <c r="T1732" s="383"/>
      <c r="U1732" s="410" t="s">
        <v>17200</v>
      </c>
      <c r="V1732" s="383"/>
      <c r="W1732" s="383"/>
      <c r="X1732" s="383"/>
      <c r="Y1732" s="411">
        <v>38426</v>
      </c>
      <c r="Z1732" s="410">
        <v>0</v>
      </c>
      <c r="AA1732" s="410">
        <v>92</v>
      </c>
      <c r="AB1732" s="383"/>
      <c r="AC1732" s="383"/>
      <c r="AD1732" s="383"/>
      <c r="AE1732" s="383"/>
      <c r="AF1732" s="410" t="s">
        <v>17469</v>
      </c>
      <c r="AG1732" s="410" t="s">
        <v>17432</v>
      </c>
      <c r="AH1732" s="410">
        <v>0.06</v>
      </c>
      <c r="AI1732" s="410">
        <v>3.84</v>
      </c>
      <c r="AJ1732" s="410">
        <v>3.9</v>
      </c>
      <c r="AK1732" s="410">
        <v>0.15</v>
      </c>
      <c r="AL1732" s="412">
        <v>1.5384615384615399E-2</v>
      </c>
      <c r="AM1732" s="127" t="s">
        <v>17433</v>
      </c>
      <c r="AN1732" s="383" t="s">
        <v>17434</v>
      </c>
      <c r="AO1732" s="383"/>
      <c r="AP1732" s="383"/>
      <c r="AQ1732" s="410" t="s">
        <v>17558</v>
      </c>
      <c r="AR1732" s="389"/>
    </row>
    <row r="1733" spans="1:44" ht="15.75" thickBot="1" x14ac:dyDescent="0.3">
      <c r="A1733" s="409" t="s">
        <v>17554</v>
      </c>
      <c r="B1733" s="410">
        <v>3898</v>
      </c>
      <c r="C1733" s="383"/>
      <c r="D1733" s="383"/>
      <c r="E1733" s="383"/>
      <c r="F1733" s="383"/>
      <c r="G1733" s="383"/>
      <c r="H1733" s="383"/>
      <c r="I1733" s="383"/>
      <c r="J1733" s="383"/>
      <c r="K1733" s="410" t="s">
        <v>17260</v>
      </c>
      <c r="L1733" s="410"/>
      <c r="M1733" s="410" t="s">
        <v>17328</v>
      </c>
      <c r="N1733" s="410" t="s">
        <v>17559</v>
      </c>
      <c r="O1733" s="383"/>
      <c r="P1733" s="383"/>
      <c r="Q1733" s="410" t="s">
        <v>17460</v>
      </c>
      <c r="R1733" s="410" t="s">
        <v>17556</v>
      </c>
      <c r="S1733" s="383" t="s">
        <v>17557</v>
      </c>
      <c r="T1733" s="383"/>
      <c r="U1733" s="410" t="s">
        <v>17200</v>
      </c>
      <c r="V1733" s="383"/>
      <c r="W1733" s="383"/>
      <c r="X1733" s="383"/>
      <c r="Y1733" s="411">
        <v>38426</v>
      </c>
      <c r="Z1733" s="410">
        <v>0</v>
      </c>
      <c r="AA1733" s="410">
        <v>92</v>
      </c>
      <c r="AB1733" s="383"/>
      <c r="AC1733" s="383"/>
      <c r="AD1733" s="383"/>
      <c r="AE1733" s="383"/>
      <c r="AF1733" s="410" t="s">
        <v>17469</v>
      </c>
      <c r="AG1733" s="410" t="s">
        <v>17432</v>
      </c>
      <c r="AH1733" s="410">
        <v>0.1</v>
      </c>
      <c r="AI1733" s="410">
        <v>2.96</v>
      </c>
      <c r="AJ1733" s="410">
        <v>3.06</v>
      </c>
      <c r="AK1733" s="410">
        <v>0.16</v>
      </c>
      <c r="AL1733" s="412">
        <v>3.2679738562091498E-2</v>
      </c>
      <c r="AM1733" s="127" t="s">
        <v>17433</v>
      </c>
      <c r="AN1733" s="383" t="s">
        <v>17434</v>
      </c>
      <c r="AO1733" s="383"/>
      <c r="AP1733" s="383"/>
      <c r="AQ1733" s="410" t="s">
        <v>17558</v>
      </c>
      <c r="AR1733" s="389"/>
    </row>
    <row r="1734" spans="1:44" ht="15.75" thickBot="1" x14ac:dyDescent="0.3">
      <c r="A1734" s="409" t="s">
        <v>17554</v>
      </c>
      <c r="B1734" s="410">
        <v>3898</v>
      </c>
      <c r="C1734" s="383"/>
      <c r="D1734" s="383"/>
      <c r="E1734" s="383"/>
      <c r="F1734" s="383"/>
      <c r="G1734" s="383"/>
      <c r="H1734" s="383"/>
      <c r="I1734" s="383"/>
      <c r="J1734" s="383"/>
      <c r="K1734" s="410" t="s">
        <v>17260</v>
      </c>
      <c r="L1734" s="410"/>
      <c r="M1734" s="410" t="s">
        <v>17328</v>
      </c>
      <c r="N1734" s="410" t="s">
        <v>17559</v>
      </c>
      <c r="O1734" s="383"/>
      <c r="P1734" s="383"/>
      <c r="Q1734" s="410" t="s">
        <v>17460</v>
      </c>
      <c r="R1734" s="410" t="s">
        <v>17556</v>
      </c>
      <c r="S1734" s="383" t="s">
        <v>17557</v>
      </c>
      <c r="T1734" s="383"/>
      <c r="U1734" s="410" t="s">
        <v>17200</v>
      </c>
      <c r="V1734" s="383"/>
      <c r="W1734" s="383"/>
      <c r="X1734" s="383"/>
      <c r="Y1734" s="411">
        <v>38426</v>
      </c>
      <c r="Z1734" s="410">
        <v>0</v>
      </c>
      <c r="AA1734" s="410">
        <v>92</v>
      </c>
      <c r="AB1734" s="383"/>
      <c r="AC1734" s="383"/>
      <c r="AD1734" s="383"/>
      <c r="AE1734" s="383"/>
      <c r="AF1734" s="410" t="s">
        <v>17469</v>
      </c>
      <c r="AG1734" s="410" t="s">
        <v>17432</v>
      </c>
      <c r="AH1734" s="410">
        <v>0.08</v>
      </c>
      <c r="AI1734" s="410">
        <v>3.12</v>
      </c>
      <c r="AJ1734" s="410">
        <v>3.2</v>
      </c>
      <c r="AK1734" s="410">
        <v>0.16</v>
      </c>
      <c r="AL1734" s="412">
        <v>2.5000000000000001E-2</v>
      </c>
      <c r="AM1734" s="127" t="s">
        <v>17433</v>
      </c>
      <c r="AN1734" s="383" t="s">
        <v>17434</v>
      </c>
      <c r="AO1734" s="383"/>
      <c r="AP1734" s="383"/>
      <c r="AQ1734" s="410" t="s">
        <v>17558</v>
      </c>
      <c r="AR1734" s="389"/>
    </row>
    <row r="1735" spans="1:44" ht="15.75" thickBot="1" x14ac:dyDescent="0.3">
      <c r="A1735" s="409" t="s">
        <v>17554</v>
      </c>
      <c r="B1735" s="410">
        <v>3898</v>
      </c>
      <c r="C1735" s="383"/>
      <c r="D1735" s="383"/>
      <c r="E1735" s="383"/>
      <c r="F1735" s="383"/>
      <c r="G1735" s="383"/>
      <c r="H1735" s="383"/>
      <c r="I1735" s="383"/>
      <c r="J1735" s="383"/>
      <c r="K1735" s="410" t="s">
        <v>17260</v>
      </c>
      <c r="L1735" s="410"/>
      <c r="M1735" s="410" t="s">
        <v>17328</v>
      </c>
      <c r="N1735" s="410" t="s">
        <v>17559</v>
      </c>
      <c r="O1735" s="383"/>
      <c r="P1735" s="383"/>
      <c r="Q1735" s="410" t="s">
        <v>17460</v>
      </c>
      <c r="R1735" s="410" t="s">
        <v>17556</v>
      </c>
      <c r="S1735" s="383" t="s">
        <v>17557</v>
      </c>
      <c r="T1735" s="383"/>
      <c r="U1735" s="410" t="s">
        <v>17200</v>
      </c>
      <c r="V1735" s="383"/>
      <c r="W1735" s="383"/>
      <c r="X1735" s="383"/>
      <c r="Y1735" s="411">
        <v>38426</v>
      </c>
      <c r="Z1735" s="410">
        <v>0</v>
      </c>
      <c r="AA1735" s="410">
        <v>92</v>
      </c>
      <c r="AB1735" s="383"/>
      <c r="AC1735" s="383"/>
      <c r="AD1735" s="383"/>
      <c r="AE1735" s="383"/>
      <c r="AF1735" s="410" t="s">
        <v>17469</v>
      </c>
      <c r="AG1735" s="410" t="s">
        <v>17432</v>
      </c>
      <c r="AH1735" s="410">
        <v>0.08</v>
      </c>
      <c r="AI1735" s="410">
        <v>3.28</v>
      </c>
      <c r="AJ1735" s="410">
        <v>3.36</v>
      </c>
      <c r="AK1735" s="410">
        <v>0.16</v>
      </c>
      <c r="AL1735" s="412">
        <v>2.3809523809523801E-2</v>
      </c>
      <c r="AM1735" s="127" t="s">
        <v>17433</v>
      </c>
      <c r="AN1735" s="383" t="s">
        <v>17434</v>
      </c>
      <c r="AO1735" s="383"/>
      <c r="AP1735" s="383"/>
      <c r="AQ1735" s="410" t="s">
        <v>17558</v>
      </c>
      <c r="AR1735" s="389"/>
    </row>
    <row r="1736" spans="1:44" ht="15.75" thickBot="1" x14ac:dyDescent="0.3">
      <c r="A1736" s="409" t="s">
        <v>17554</v>
      </c>
      <c r="B1736" s="410">
        <v>3898</v>
      </c>
      <c r="C1736" s="383"/>
      <c r="D1736" s="383"/>
      <c r="E1736" s="383"/>
      <c r="F1736" s="383"/>
      <c r="G1736" s="383"/>
      <c r="H1736" s="383"/>
      <c r="I1736" s="383"/>
      <c r="J1736" s="383"/>
      <c r="K1736" s="410" t="s">
        <v>17260</v>
      </c>
      <c r="L1736" s="410"/>
      <c r="M1736" s="410" t="s">
        <v>17328</v>
      </c>
      <c r="N1736" s="410" t="s">
        <v>17559</v>
      </c>
      <c r="O1736" s="383"/>
      <c r="P1736" s="383"/>
      <c r="Q1736" s="410" t="s">
        <v>17460</v>
      </c>
      <c r="R1736" s="410" t="s">
        <v>17556</v>
      </c>
      <c r="S1736" s="383" t="s">
        <v>17557</v>
      </c>
      <c r="T1736" s="383"/>
      <c r="U1736" s="410" t="s">
        <v>17200</v>
      </c>
      <c r="V1736" s="383"/>
      <c r="W1736" s="383"/>
      <c r="X1736" s="383"/>
      <c r="Y1736" s="411">
        <v>38426</v>
      </c>
      <c r="Z1736" s="410">
        <v>0</v>
      </c>
      <c r="AA1736" s="410">
        <v>92</v>
      </c>
      <c r="AB1736" s="383"/>
      <c r="AC1736" s="383"/>
      <c r="AD1736" s="383"/>
      <c r="AE1736" s="383"/>
      <c r="AF1736" s="410" t="s">
        <v>17469</v>
      </c>
      <c r="AG1736" s="410" t="s">
        <v>17432</v>
      </c>
      <c r="AH1736" s="410">
        <v>0.06</v>
      </c>
      <c r="AI1736" s="410">
        <v>3.36</v>
      </c>
      <c r="AJ1736" s="410">
        <v>3.42</v>
      </c>
      <c r="AK1736" s="410">
        <v>0.16</v>
      </c>
      <c r="AL1736" s="412">
        <v>1.7543859649122799E-2</v>
      </c>
      <c r="AM1736" s="127" t="s">
        <v>17433</v>
      </c>
      <c r="AN1736" s="383" t="s">
        <v>17434</v>
      </c>
      <c r="AO1736" s="383"/>
      <c r="AP1736" s="383"/>
      <c r="AQ1736" s="410" t="s">
        <v>17558</v>
      </c>
      <c r="AR1736" s="389"/>
    </row>
    <row r="1737" spans="1:44" ht="15.75" thickBot="1" x14ac:dyDescent="0.3">
      <c r="A1737" s="409" t="s">
        <v>17554</v>
      </c>
      <c r="B1737" s="410">
        <v>3898</v>
      </c>
      <c r="C1737" s="383"/>
      <c r="D1737" s="383"/>
      <c r="E1737" s="383"/>
      <c r="F1737" s="383"/>
      <c r="G1737" s="383"/>
      <c r="H1737" s="383"/>
      <c r="I1737" s="383"/>
      <c r="J1737" s="383"/>
      <c r="K1737" s="410" t="s">
        <v>17260</v>
      </c>
      <c r="L1737" s="410"/>
      <c r="M1737" s="410" t="s">
        <v>17328</v>
      </c>
      <c r="N1737" s="410" t="s">
        <v>17559</v>
      </c>
      <c r="O1737" s="383"/>
      <c r="P1737" s="383"/>
      <c r="Q1737" s="410" t="s">
        <v>17460</v>
      </c>
      <c r="R1737" s="410" t="s">
        <v>17556</v>
      </c>
      <c r="S1737" s="383" t="s">
        <v>17557</v>
      </c>
      <c r="T1737" s="383"/>
      <c r="U1737" s="410" t="s">
        <v>17200</v>
      </c>
      <c r="V1737" s="383"/>
      <c r="W1737" s="383"/>
      <c r="X1737" s="383"/>
      <c r="Y1737" s="411">
        <v>38426</v>
      </c>
      <c r="Z1737" s="410">
        <v>0</v>
      </c>
      <c r="AA1737" s="410">
        <v>92</v>
      </c>
      <c r="AB1737" s="383"/>
      <c r="AC1737" s="383"/>
      <c r="AD1737" s="383"/>
      <c r="AE1737" s="383"/>
      <c r="AF1737" s="410" t="s">
        <v>17469</v>
      </c>
      <c r="AG1737" s="410" t="s">
        <v>17432</v>
      </c>
      <c r="AH1737" s="410">
        <v>0.04</v>
      </c>
      <c r="AI1737" s="410">
        <v>3.44</v>
      </c>
      <c r="AJ1737" s="410">
        <v>3.48</v>
      </c>
      <c r="AK1737" s="410">
        <v>0.16</v>
      </c>
      <c r="AL1737" s="412">
        <v>1.1494252873563199E-2</v>
      </c>
      <c r="AM1737" s="127" t="s">
        <v>17433</v>
      </c>
      <c r="AN1737" s="383" t="s">
        <v>17434</v>
      </c>
      <c r="AO1737" s="383"/>
      <c r="AP1737" s="383"/>
      <c r="AQ1737" s="410" t="s">
        <v>17558</v>
      </c>
      <c r="AR1737" s="389"/>
    </row>
    <row r="1738" spans="1:44" ht="15.75" thickBot="1" x14ac:dyDescent="0.3">
      <c r="A1738" s="409" t="s">
        <v>17554</v>
      </c>
      <c r="B1738" s="410">
        <v>3898</v>
      </c>
      <c r="C1738" s="383"/>
      <c r="D1738" s="383"/>
      <c r="E1738" s="383"/>
      <c r="F1738" s="383"/>
      <c r="G1738" s="383"/>
      <c r="H1738" s="383"/>
      <c r="I1738" s="383"/>
      <c r="J1738" s="383"/>
      <c r="K1738" s="410" t="s">
        <v>17260</v>
      </c>
      <c r="L1738" s="410"/>
      <c r="M1738" s="410" t="s">
        <v>17328</v>
      </c>
      <c r="N1738" s="410" t="s">
        <v>17559</v>
      </c>
      <c r="O1738" s="383"/>
      <c r="P1738" s="383"/>
      <c r="Q1738" s="410" t="s">
        <v>17460</v>
      </c>
      <c r="R1738" s="410" t="s">
        <v>17556</v>
      </c>
      <c r="S1738" s="383" t="s">
        <v>17557</v>
      </c>
      <c r="T1738" s="383"/>
      <c r="U1738" s="410" t="s">
        <v>17200</v>
      </c>
      <c r="V1738" s="383"/>
      <c r="W1738" s="383"/>
      <c r="X1738" s="383"/>
      <c r="Y1738" s="411">
        <v>38426</v>
      </c>
      <c r="Z1738" s="410">
        <v>0</v>
      </c>
      <c r="AA1738" s="410">
        <v>92</v>
      </c>
      <c r="AB1738" s="383"/>
      <c r="AC1738" s="383"/>
      <c r="AD1738" s="383"/>
      <c r="AE1738" s="383"/>
      <c r="AF1738" s="410" t="s">
        <v>17469</v>
      </c>
      <c r="AG1738" s="410" t="s">
        <v>17432</v>
      </c>
      <c r="AH1738" s="410">
        <v>0.06</v>
      </c>
      <c r="AI1738" s="410">
        <v>3.44</v>
      </c>
      <c r="AJ1738" s="410">
        <v>3.5</v>
      </c>
      <c r="AK1738" s="410">
        <v>0.16</v>
      </c>
      <c r="AL1738" s="412">
        <v>1.7142857142857099E-2</v>
      </c>
      <c r="AM1738" s="127" t="s">
        <v>17433</v>
      </c>
      <c r="AN1738" s="383" t="s">
        <v>17434</v>
      </c>
      <c r="AO1738" s="383"/>
      <c r="AP1738" s="383"/>
      <c r="AQ1738" s="410" t="s">
        <v>17558</v>
      </c>
      <c r="AR1738" s="389"/>
    </row>
    <row r="1739" spans="1:44" ht="15.75" thickBot="1" x14ac:dyDescent="0.3">
      <c r="A1739" s="409" t="s">
        <v>17554</v>
      </c>
      <c r="B1739" s="410">
        <v>3898</v>
      </c>
      <c r="C1739" s="383"/>
      <c r="D1739" s="383"/>
      <c r="E1739" s="383"/>
      <c r="F1739" s="383"/>
      <c r="G1739" s="383"/>
      <c r="H1739" s="383"/>
      <c r="I1739" s="383"/>
      <c r="J1739" s="383"/>
      <c r="K1739" s="410" t="s">
        <v>17260</v>
      </c>
      <c r="L1739" s="410"/>
      <c r="M1739" s="410" t="s">
        <v>17328</v>
      </c>
      <c r="N1739" s="410" t="s">
        <v>17559</v>
      </c>
      <c r="O1739" s="383"/>
      <c r="P1739" s="383"/>
      <c r="Q1739" s="410" t="s">
        <v>17460</v>
      </c>
      <c r="R1739" s="410" t="s">
        <v>17556</v>
      </c>
      <c r="S1739" s="383" t="s">
        <v>17557</v>
      </c>
      <c r="T1739" s="383"/>
      <c r="U1739" s="410" t="s">
        <v>17200</v>
      </c>
      <c r="V1739" s="383"/>
      <c r="W1739" s="383"/>
      <c r="X1739" s="383"/>
      <c r="Y1739" s="411">
        <v>38426</v>
      </c>
      <c r="Z1739" s="410">
        <v>0</v>
      </c>
      <c r="AA1739" s="410">
        <v>92</v>
      </c>
      <c r="AB1739" s="383"/>
      <c r="AC1739" s="383"/>
      <c r="AD1739" s="383"/>
      <c r="AE1739" s="383"/>
      <c r="AF1739" s="410" t="s">
        <v>17469</v>
      </c>
      <c r="AG1739" s="410" t="s">
        <v>17432</v>
      </c>
      <c r="AH1739" s="410">
        <v>0.06</v>
      </c>
      <c r="AI1739" s="410">
        <v>3.52</v>
      </c>
      <c r="AJ1739" s="410">
        <v>3.58</v>
      </c>
      <c r="AK1739" s="410">
        <v>0.16</v>
      </c>
      <c r="AL1739" s="412">
        <v>1.67597765363128E-2</v>
      </c>
      <c r="AM1739" s="127" t="s">
        <v>17433</v>
      </c>
      <c r="AN1739" s="383" t="s">
        <v>17434</v>
      </c>
      <c r="AO1739" s="383"/>
      <c r="AP1739" s="383"/>
      <c r="AQ1739" s="410" t="s">
        <v>17558</v>
      </c>
      <c r="AR1739" s="389"/>
    </row>
    <row r="1740" spans="1:44" ht="15.75" thickBot="1" x14ac:dyDescent="0.3">
      <c r="A1740" s="409" t="s">
        <v>17554</v>
      </c>
      <c r="B1740" s="410">
        <v>3898</v>
      </c>
      <c r="C1740" s="383"/>
      <c r="D1740" s="383"/>
      <c r="E1740" s="383"/>
      <c r="F1740" s="383"/>
      <c r="G1740" s="383"/>
      <c r="H1740" s="383"/>
      <c r="I1740" s="383"/>
      <c r="J1740" s="383"/>
      <c r="K1740" s="410" t="s">
        <v>17260</v>
      </c>
      <c r="L1740" s="410"/>
      <c r="M1740" s="410" t="s">
        <v>17328</v>
      </c>
      <c r="N1740" s="410" t="s">
        <v>17559</v>
      </c>
      <c r="O1740" s="383"/>
      <c r="P1740" s="383"/>
      <c r="Q1740" s="410" t="s">
        <v>17460</v>
      </c>
      <c r="R1740" s="410" t="s">
        <v>17556</v>
      </c>
      <c r="S1740" s="383" t="s">
        <v>17557</v>
      </c>
      <c r="T1740" s="383"/>
      <c r="U1740" s="410" t="s">
        <v>17200</v>
      </c>
      <c r="V1740" s="383"/>
      <c r="W1740" s="383"/>
      <c r="X1740" s="383"/>
      <c r="Y1740" s="411">
        <v>38426</v>
      </c>
      <c r="Z1740" s="410">
        <v>0</v>
      </c>
      <c r="AA1740" s="410">
        <v>92</v>
      </c>
      <c r="AB1740" s="383"/>
      <c r="AC1740" s="383"/>
      <c r="AD1740" s="383"/>
      <c r="AE1740" s="383"/>
      <c r="AF1740" s="410" t="s">
        <v>17469</v>
      </c>
      <c r="AG1740" s="410" t="s">
        <v>17432</v>
      </c>
      <c r="AH1740" s="410">
        <v>0.08</v>
      </c>
      <c r="AI1740" s="410">
        <v>3.52</v>
      </c>
      <c r="AJ1740" s="410">
        <v>3.6</v>
      </c>
      <c r="AK1740" s="410">
        <v>0.16</v>
      </c>
      <c r="AL1740" s="412">
        <v>2.2222222222222199E-2</v>
      </c>
      <c r="AM1740" s="127" t="s">
        <v>17433</v>
      </c>
      <c r="AN1740" s="383" t="s">
        <v>17434</v>
      </c>
      <c r="AO1740" s="383"/>
      <c r="AP1740" s="383"/>
      <c r="AQ1740" s="410" t="s">
        <v>17558</v>
      </c>
      <c r="AR1740" s="389"/>
    </row>
    <row r="1741" spans="1:44" ht="15.75" thickBot="1" x14ac:dyDescent="0.3">
      <c r="A1741" s="409" t="s">
        <v>17554</v>
      </c>
      <c r="B1741" s="410">
        <v>3898</v>
      </c>
      <c r="C1741" s="383"/>
      <c r="D1741" s="383"/>
      <c r="E1741" s="383"/>
      <c r="F1741" s="383"/>
      <c r="G1741" s="383"/>
      <c r="H1741" s="383"/>
      <c r="I1741" s="383"/>
      <c r="J1741" s="383"/>
      <c r="K1741" s="410" t="s">
        <v>17260</v>
      </c>
      <c r="L1741" s="410"/>
      <c r="M1741" s="410" t="s">
        <v>17328</v>
      </c>
      <c r="N1741" s="410" t="s">
        <v>17559</v>
      </c>
      <c r="O1741" s="383"/>
      <c r="P1741" s="383"/>
      <c r="Q1741" s="410" t="s">
        <v>17460</v>
      </c>
      <c r="R1741" s="410" t="s">
        <v>17556</v>
      </c>
      <c r="S1741" s="383" t="s">
        <v>17557</v>
      </c>
      <c r="T1741" s="383"/>
      <c r="U1741" s="410" t="s">
        <v>17200</v>
      </c>
      <c r="V1741" s="383"/>
      <c r="W1741" s="383"/>
      <c r="X1741" s="383"/>
      <c r="Y1741" s="411">
        <v>38426</v>
      </c>
      <c r="Z1741" s="410">
        <v>0</v>
      </c>
      <c r="AA1741" s="410">
        <v>92</v>
      </c>
      <c r="AB1741" s="383"/>
      <c r="AC1741" s="383"/>
      <c r="AD1741" s="383"/>
      <c r="AE1741" s="383"/>
      <c r="AF1741" s="410" t="s">
        <v>17469</v>
      </c>
      <c r="AG1741" s="410" t="s">
        <v>17432</v>
      </c>
      <c r="AH1741" s="410">
        <v>0.06</v>
      </c>
      <c r="AI1741" s="410">
        <v>2.72</v>
      </c>
      <c r="AJ1741" s="410">
        <v>2.78</v>
      </c>
      <c r="AK1741" s="410">
        <v>0.17</v>
      </c>
      <c r="AL1741" s="412">
        <v>2.15827338129496E-2</v>
      </c>
      <c r="AM1741" s="127" t="s">
        <v>17433</v>
      </c>
      <c r="AN1741" s="383" t="s">
        <v>17434</v>
      </c>
      <c r="AO1741" s="383"/>
      <c r="AP1741" s="383"/>
      <c r="AQ1741" s="410" t="s">
        <v>17558</v>
      </c>
      <c r="AR1741" s="389"/>
    </row>
    <row r="1742" spans="1:44" ht="15.75" thickBot="1" x14ac:dyDescent="0.3">
      <c r="A1742" s="409" t="s">
        <v>17554</v>
      </c>
      <c r="B1742" s="410">
        <v>3898</v>
      </c>
      <c r="C1742" s="383"/>
      <c r="D1742" s="383"/>
      <c r="E1742" s="383"/>
      <c r="F1742" s="383"/>
      <c r="G1742" s="383"/>
      <c r="H1742" s="383"/>
      <c r="I1742" s="383"/>
      <c r="J1742" s="383"/>
      <c r="K1742" s="410" t="s">
        <v>17260</v>
      </c>
      <c r="L1742" s="410"/>
      <c r="M1742" s="410" t="s">
        <v>17328</v>
      </c>
      <c r="N1742" s="410" t="s">
        <v>17559</v>
      </c>
      <c r="O1742" s="383"/>
      <c r="P1742" s="383"/>
      <c r="Q1742" s="410" t="s">
        <v>17460</v>
      </c>
      <c r="R1742" s="410" t="s">
        <v>17556</v>
      </c>
      <c r="S1742" s="383" t="s">
        <v>17557</v>
      </c>
      <c r="T1742" s="383"/>
      <c r="U1742" s="410" t="s">
        <v>17200</v>
      </c>
      <c r="V1742" s="383"/>
      <c r="W1742" s="383"/>
      <c r="X1742" s="383"/>
      <c r="Y1742" s="411">
        <v>38426</v>
      </c>
      <c r="Z1742" s="410">
        <v>0</v>
      </c>
      <c r="AA1742" s="410">
        <v>92</v>
      </c>
      <c r="AB1742" s="383"/>
      <c r="AC1742" s="383"/>
      <c r="AD1742" s="383"/>
      <c r="AE1742" s="383"/>
      <c r="AF1742" s="410" t="s">
        <v>17469</v>
      </c>
      <c r="AG1742" s="410" t="s">
        <v>17432</v>
      </c>
      <c r="AH1742" s="410">
        <v>0.08</v>
      </c>
      <c r="AI1742" s="410">
        <v>2.88</v>
      </c>
      <c r="AJ1742" s="410">
        <v>2.96</v>
      </c>
      <c r="AK1742" s="410">
        <v>0.17</v>
      </c>
      <c r="AL1742" s="412">
        <v>2.7027027027027001E-2</v>
      </c>
      <c r="AM1742" s="127" t="s">
        <v>17433</v>
      </c>
      <c r="AN1742" s="383" t="s">
        <v>17434</v>
      </c>
      <c r="AO1742" s="383"/>
      <c r="AP1742" s="383"/>
      <c r="AQ1742" s="410" t="s">
        <v>17558</v>
      </c>
      <c r="AR1742" s="389"/>
    </row>
    <row r="1743" spans="1:44" ht="15.75" thickBot="1" x14ac:dyDescent="0.3">
      <c r="A1743" s="409" t="s">
        <v>17554</v>
      </c>
      <c r="B1743" s="410">
        <v>3898</v>
      </c>
      <c r="C1743" s="383"/>
      <c r="D1743" s="383"/>
      <c r="E1743" s="383"/>
      <c r="F1743" s="383"/>
      <c r="G1743" s="383"/>
      <c r="H1743" s="383"/>
      <c r="I1743" s="383"/>
      <c r="J1743" s="383"/>
      <c r="K1743" s="410" t="s">
        <v>17260</v>
      </c>
      <c r="L1743" s="410"/>
      <c r="M1743" s="410" t="s">
        <v>17328</v>
      </c>
      <c r="N1743" s="410" t="s">
        <v>17559</v>
      </c>
      <c r="O1743" s="383"/>
      <c r="P1743" s="383"/>
      <c r="Q1743" s="410" t="s">
        <v>17460</v>
      </c>
      <c r="R1743" s="410" t="s">
        <v>17556</v>
      </c>
      <c r="S1743" s="383" t="s">
        <v>17557</v>
      </c>
      <c r="T1743" s="383"/>
      <c r="U1743" s="410" t="s">
        <v>17200</v>
      </c>
      <c r="V1743" s="383"/>
      <c r="W1743" s="383"/>
      <c r="X1743" s="383"/>
      <c r="Y1743" s="411">
        <v>38426</v>
      </c>
      <c r="Z1743" s="410">
        <v>0</v>
      </c>
      <c r="AA1743" s="410">
        <v>92</v>
      </c>
      <c r="AB1743" s="383"/>
      <c r="AC1743" s="383"/>
      <c r="AD1743" s="383"/>
      <c r="AE1743" s="383"/>
      <c r="AF1743" s="410" t="s">
        <v>17469</v>
      </c>
      <c r="AG1743" s="410" t="s">
        <v>17432</v>
      </c>
      <c r="AH1743" s="410">
        <v>0.08</v>
      </c>
      <c r="AI1743" s="410">
        <v>2.72</v>
      </c>
      <c r="AJ1743" s="410">
        <v>2.8</v>
      </c>
      <c r="AK1743" s="410">
        <v>0.18</v>
      </c>
      <c r="AL1743" s="412">
        <v>2.8571428571428598E-2</v>
      </c>
      <c r="AM1743" s="127" t="s">
        <v>17433</v>
      </c>
      <c r="AN1743" s="383" t="s">
        <v>17434</v>
      </c>
      <c r="AO1743" s="383"/>
      <c r="AP1743" s="383"/>
      <c r="AQ1743" s="410" t="s">
        <v>17558</v>
      </c>
      <c r="AR1743" s="389"/>
    </row>
    <row r="1744" spans="1:44" ht="15.75" thickBot="1" x14ac:dyDescent="0.3">
      <c r="A1744" s="409" t="s">
        <v>17554</v>
      </c>
      <c r="B1744" s="410">
        <v>3898</v>
      </c>
      <c r="C1744" s="383"/>
      <c r="D1744" s="383"/>
      <c r="E1744" s="383"/>
      <c r="F1744" s="383"/>
      <c r="G1744" s="383"/>
      <c r="H1744" s="383"/>
      <c r="I1744" s="383"/>
      <c r="J1744" s="383"/>
      <c r="K1744" s="410" t="s">
        <v>17260</v>
      </c>
      <c r="L1744" s="410"/>
      <c r="M1744" s="410" t="s">
        <v>17328</v>
      </c>
      <c r="N1744" s="410" t="s">
        <v>17559</v>
      </c>
      <c r="O1744" s="383"/>
      <c r="P1744" s="383"/>
      <c r="Q1744" s="410" t="s">
        <v>17460</v>
      </c>
      <c r="R1744" s="410" t="s">
        <v>17556</v>
      </c>
      <c r="S1744" s="383" t="s">
        <v>17557</v>
      </c>
      <c r="T1744" s="383"/>
      <c r="U1744" s="410" t="s">
        <v>17200</v>
      </c>
      <c r="V1744" s="383"/>
      <c r="W1744" s="383"/>
      <c r="X1744" s="383"/>
      <c r="Y1744" s="411">
        <v>38426</v>
      </c>
      <c r="Z1744" s="410">
        <v>0</v>
      </c>
      <c r="AA1744" s="410">
        <v>92</v>
      </c>
      <c r="AB1744" s="383"/>
      <c r="AC1744" s="383"/>
      <c r="AD1744" s="383"/>
      <c r="AE1744" s="383"/>
      <c r="AF1744" s="410" t="s">
        <v>17469</v>
      </c>
      <c r="AG1744" s="410" t="s">
        <v>17432</v>
      </c>
      <c r="AH1744" s="410">
        <v>0.08</v>
      </c>
      <c r="AI1744" s="410">
        <v>2.72</v>
      </c>
      <c r="AJ1744" s="410">
        <v>2.8</v>
      </c>
      <c r="AK1744" s="410">
        <v>0.19</v>
      </c>
      <c r="AL1744" s="412">
        <v>2.8571428571428598E-2</v>
      </c>
      <c r="AM1744" s="127" t="s">
        <v>17433</v>
      </c>
      <c r="AN1744" s="383" t="s">
        <v>17434</v>
      </c>
      <c r="AO1744" s="383"/>
      <c r="AP1744" s="383"/>
      <c r="AQ1744" s="410" t="s">
        <v>17558</v>
      </c>
      <c r="AR1744" s="389"/>
    </row>
    <row r="1745" spans="1:44" ht="15.75" thickBot="1" x14ac:dyDescent="0.3">
      <c r="A1745" s="409" t="s">
        <v>17554</v>
      </c>
      <c r="B1745" s="410">
        <v>3898</v>
      </c>
      <c r="C1745" s="383"/>
      <c r="D1745" s="383"/>
      <c r="E1745" s="383"/>
      <c r="F1745" s="383"/>
      <c r="G1745" s="383"/>
      <c r="H1745" s="383"/>
      <c r="I1745" s="383"/>
      <c r="J1745" s="383"/>
      <c r="K1745" s="410" t="s">
        <v>17260</v>
      </c>
      <c r="L1745" s="410"/>
      <c r="M1745" s="410" t="s">
        <v>17328</v>
      </c>
      <c r="N1745" s="410" t="s">
        <v>17559</v>
      </c>
      <c r="O1745" s="383"/>
      <c r="P1745" s="383"/>
      <c r="Q1745" s="410" t="s">
        <v>17460</v>
      </c>
      <c r="R1745" s="410" t="s">
        <v>17556</v>
      </c>
      <c r="S1745" s="383" t="s">
        <v>17557</v>
      </c>
      <c r="T1745" s="383"/>
      <c r="U1745" s="410" t="s">
        <v>17200</v>
      </c>
      <c r="V1745" s="383"/>
      <c r="W1745" s="383"/>
      <c r="X1745" s="383"/>
      <c r="Y1745" s="411">
        <v>38426</v>
      </c>
      <c r="Z1745" s="410">
        <v>0</v>
      </c>
      <c r="AA1745" s="410">
        <v>92</v>
      </c>
      <c r="AB1745" s="383"/>
      <c r="AC1745" s="383"/>
      <c r="AD1745" s="383"/>
      <c r="AE1745" s="383"/>
      <c r="AF1745" s="410" t="s">
        <v>17469</v>
      </c>
      <c r="AG1745" s="410" t="s">
        <v>17432</v>
      </c>
      <c r="AH1745" s="410">
        <v>0.1</v>
      </c>
      <c r="AI1745" s="410">
        <v>2.64</v>
      </c>
      <c r="AJ1745" s="410">
        <v>2.74</v>
      </c>
      <c r="AK1745" s="410">
        <v>0.2</v>
      </c>
      <c r="AL1745" s="412">
        <v>3.6496350364963501E-2</v>
      </c>
      <c r="AM1745" s="127" t="s">
        <v>17433</v>
      </c>
      <c r="AN1745" s="383" t="s">
        <v>17434</v>
      </c>
      <c r="AO1745" s="383"/>
      <c r="AP1745" s="383"/>
      <c r="AQ1745" s="410" t="s">
        <v>17558</v>
      </c>
      <c r="AR1745" s="389"/>
    </row>
    <row r="1746" spans="1:44" ht="15.75" thickBot="1" x14ac:dyDescent="0.3">
      <c r="A1746" s="409" t="s">
        <v>17554</v>
      </c>
      <c r="B1746" s="410">
        <v>3898</v>
      </c>
      <c r="C1746" s="383"/>
      <c r="D1746" s="383"/>
      <c r="E1746" s="383"/>
      <c r="F1746" s="383"/>
      <c r="G1746" s="383"/>
      <c r="H1746" s="383"/>
      <c r="I1746" s="383"/>
      <c r="J1746" s="383"/>
      <c r="K1746" s="410" t="s">
        <v>17260</v>
      </c>
      <c r="L1746" s="410"/>
      <c r="M1746" s="410" t="s">
        <v>17328</v>
      </c>
      <c r="N1746" s="410" t="s">
        <v>17559</v>
      </c>
      <c r="O1746" s="383"/>
      <c r="P1746" s="383"/>
      <c r="Q1746" s="410" t="s">
        <v>17460</v>
      </c>
      <c r="R1746" s="410" t="s">
        <v>17556</v>
      </c>
      <c r="S1746" s="383" t="s">
        <v>17557</v>
      </c>
      <c r="T1746" s="383"/>
      <c r="U1746" s="410" t="s">
        <v>17200</v>
      </c>
      <c r="V1746" s="383"/>
      <c r="W1746" s="383"/>
      <c r="X1746" s="383"/>
      <c r="Y1746" s="411">
        <v>38426</v>
      </c>
      <c r="Z1746" s="410">
        <v>0</v>
      </c>
      <c r="AA1746" s="410">
        <v>92</v>
      </c>
      <c r="AB1746" s="383"/>
      <c r="AC1746" s="383"/>
      <c r="AD1746" s="383"/>
      <c r="AE1746" s="383"/>
      <c r="AF1746" s="410" t="s">
        <v>17469</v>
      </c>
      <c r="AG1746" s="410" t="s">
        <v>17432</v>
      </c>
      <c r="AH1746" s="410">
        <v>0.1</v>
      </c>
      <c r="AI1746" s="410">
        <v>2.4</v>
      </c>
      <c r="AJ1746" s="410">
        <v>2.5</v>
      </c>
      <c r="AK1746" s="410">
        <v>0.22</v>
      </c>
      <c r="AL1746" s="412">
        <v>0.04</v>
      </c>
      <c r="AM1746" s="127" t="s">
        <v>17433</v>
      </c>
      <c r="AN1746" s="383" t="s">
        <v>17434</v>
      </c>
      <c r="AO1746" s="383"/>
      <c r="AP1746" s="383"/>
      <c r="AQ1746" s="410" t="s">
        <v>17558</v>
      </c>
      <c r="AR1746" s="389"/>
    </row>
    <row r="1747" spans="1:44" ht="15.75" thickBot="1" x14ac:dyDescent="0.3">
      <c r="A1747" s="409" t="s">
        <v>17554</v>
      </c>
      <c r="B1747" s="410">
        <v>3898</v>
      </c>
      <c r="C1747" s="383"/>
      <c r="D1747" s="383"/>
      <c r="E1747" s="383"/>
      <c r="F1747" s="383"/>
      <c r="G1747" s="383"/>
      <c r="H1747" s="383"/>
      <c r="I1747" s="383"/>
      <c r="J1747" s="383"/>
      <c r="K1747" s="410" t="s">
        <v>17260</v>
      </c>
      <c r="L1747" s="410"/>
      <c r="M1747" s="410" t="s">
        <v>17328</v>
      </c>
      <c r="N1747" s="410" t="s">
        <v>17559</v>
      </c>
      <c r="O1747" s="383"/>
      <c r="P1747" s="383"/>
      <c r="Q1747" s="410" t="s">
        <v>17460</v>
      </c>
      <c r="R1747" s="410" t="s">
        <v>17556</v>
      </c>
      <c r="S1747" s="383" t="s">
        <v>17557</v>
      </c>
      <c r="T1747" s="383"/>
      <c r="U1747" s="410" t="s">
        <v>17200</v>
      </c>
      <c r="V1747" s="383"/>
      <c r="W1747" s="383"/>
      <c r="X1747" s="383"/>
      <c r="Y1747" s="411">
        <v>38426</v>
      </c>
      <c r="Z1747" s="410">
        <v>0</v>
      </c>
      <c r="AA1747" s="410">
        <v>92</v>
      </c>
      <c r="AB1747" s="383"/>
      <c r="AC1747" s="383"/>
      <c r="AD1747" s="383"/>
      <c r="AE1747" s="383"/>
      <c r="AF1747" s="410" t="s">
        <v>17469</v>
      </c>
      <c r="AG1747" s="410" t="s">
        <v>17432</v>
      </c>
      <c r="AH1747" s="410">
        <v>0.1</v>
      </c>
      <c r="AI1747" s="410">
        <v>2.4</v>
      </c>
      <c r="AJ1747" s="410">
        <v>2.5</v>
      </c>
      <c r="AK1747" s="410">
        <v>0.25</v>
      </c>
      <c r="AL1747" s="412">
        <v>0.04</v>
      </c>
      <c r="AM1747" s="127" t="s">
        <v>17433</v>
      </c>
      <c r="AN1747" s="383" t="s">
        <v>17434</v>
      </c>
      <c r="AO1747" s="383"/>
      <c r="AP1747" s="383"/>
      <c r="AQ1747" s="410" t="s">
        <v>17558</v>
      </c>
      <c r="AR1747" s="389"/>
    </row>
    <row r="1748" spans="1:44" ht="15.75" thickBot="1" x14ac:dyDescent="0.3">
      <c r="A1748" s="409" t="s">
        <v>17554</v>
      </c>
      <c r="B1748" s="410">
        <v>3898</v>
      </c>
      <c r="C1748" s="383"/>
      <c r="D1748" s="383"/>
      <c r="E1748" s="383"/>
      <c r="F1748" s="383"/>
      <c r="G1748" s="383"/>
      <c r="H1748" s="383"/>
      <c r="I1748" s="383"/>
      <c r="J1748" s="383"/>
      <c r="K1748" s="410" t="s">
        <v>17260</v>
      </c>
      <c r="L1748" s="410"/>
      <c r="M1748" s="410" t="s">
        <v>17328</v>
      </c>
      <c r="N1748" s="410" t="s">
        <v>17559</v>
      </c>
      <c r="O1748" s="383"/>
      <c r="P1748" s="383"/>
      <c r="Q1748" s="410" t="s">
        <v>17460</v>
      </c>
      <c r="R1748" s="410" t="s">
        <v>17556</v>
      </c>
      <c r="S1748" s="383" t="s">
        <v>17557</v>
      </c>
      <c r="T1748" s="383"/>
      <c r="U1748" s="410" t="s">
        <v>17200</v>
      </c>
      <c r="V1748" s="383"/>
      <c r="W1748" s="383"/>
      <c r="X1748" s="383"/>
      <c r="Y1748" s="411">
        <v>38426</v>
      </c>
      <c r="Z1748" s="410">
        <v>0</v>
      </c>
      <c r="AA1748" s="410">
        <v>92</v>
      </c>
      <c r="AB1748" s="383"/>
      <c r="AC1748" s="383"/>
      <c r="AD1748" s="383"/>
      <c r="AE1748" s="383"/>
      <c r="AF1748" s="410" t="s">
        <v>17469</v>
      </c>
      <c r="AG1748" s="410" t="s">
        <v>17432</v>
      </c>
      <c r="AH1748" s="410">
        <v>0.1</v>
      </c>
      <c r="AI1748" s="410">
        <v>2.4</v>
      </c>
      <c r="AJ1748" s="410">
        <v>2.5</v>
      </c>
      <c r="AK1748" s="410">
        <v>0.3</v>
      </c>
      <c r="AL1748" s="412">
        <v>0.04</v>
      </c>
      <c r="AM1748" s="127" t="s">
        <v>17433</v>
      </c>
      <c r="AN1748" s="383" t="s">
        <v>17434</v>
      </c>
      <c r="AO1748" s="383"/>
      <c r="AP1748" s="383"/>
      <c r="AQ1748" s="410" t="s">
        <v>17558</v>
      </c>
      <c r="AR1748" s="389"/>
    </row>
    <row r="1749" spans="1:44" ht="15.75" thickBot="1" x14ac:dyDescent="0.3">
      <c r="A1749" s="409" t="s">
        <v>17554</v>
      </c>
      <c r="B1749" s="410">
        <v>3898</v>
      </c>
      <c r="C1749" s="383"/>
      <c r="D1749" s="383"/>
      <c r="E1749" s="383"/>
      <c r="F1749" s="383"/>
      <c r="G1749" s="383"/>
      <c r="H1749" s="383"/>
      <c r="I1749" s="383"/>
      <c r="J1749" s="383"/>
      <c r="K1749" s="410" t="s">
        <v>17260</v>
      </c>
      <c r="L1749" s="410"/>
      <c r="M1749" s="410" t="s">
        <v>17328</v>
      </c>
      <c r="N1749" s="410" t="s">
        <v>17559</v>
      </c>
      <c r="O1749" s="383"/>
      <c r="P1749" s="383"/>
      <c r="Q1749" s="410" t="s">
        <v>17460</v>
      </c>
      <c r="R1749" s="410" t="s">
        <v>17556</v>
      </c>
      <c r="S1749" s="383" t="s">
        <v>17557</v>
      </c>
      <c r="T1749" s="383"/>
      <c r="U1749" s="410" t="s">
        <v>17200</v>
      </c>
      <c r="V1749" s="383"/>
      <c r="W1749" s="383"/>
      <c r="X1749" s="383"/>
      <c r="Y1749" s="411">
        <v>38426</v>
      </c>
      <c r="Z1749" s="410">
        <v>0</v>
      </c>
      <c r="AA1749" s="410">
        <v>92</v>
      </c>
      <c r="AB1749" s="383"/>
      <c r="AC1749" s="383"/>
      <c r="AD1749" s="383"/>
      <c r="AE1749" s="383"/>
      <c r="AF1749" s="410" t="s">
        <v>17469</v>
      </c>
      <c r="AG1749" s="410" t="s">
        <v>17432</v>
      </c>
      <c r="AH1749" s="410">
        <v>0.16</v>
      </c>
      <c r="AI1749" s="410">
        <v>2.16</v>
      </c>
      <c r="AJ1749" s="410">
        <v>2.3199999999999998</v>
      </c>
      <c r="AK1749" s="410">
        <v>0.4</v>
      </c>
      <c r="AL1749" s="412">
        <v>6.8965517241379296E-2</v>
      </c>
      <c r="AM1749" s="127" t="s">
        <v>17433</v>
      </c>
      <c r="AN1749" s="383" t="s">
        <v>17434</v>
      </c>
      <c r="AO1749" s="383"/>
      <c r="AP1749" s="383"/>
      <c r="AQ1749" s="410" t="s">
        <v>17558</v>
      </c>
      <c r="AR1749" s="389"/>
    </row>
    <row r="1750" spans="1:44" ht="15.75" thickBot="1" x14ac:dyDescent="0.3">
      <c r="A1750" s="409" t="s">
        <v>17554</v>
      </c>
      <c r="B1750" s="410">
        <v>3898</v>
      </c>
      <c r="C1750" s="383"/>
      <c r="D1750" s="383"/>
      <c r="E1750" s="383"/>
      <c r="F1750" s="383"/>
      <c r="G1750" s="383"/>
      <c r="H1750" s="383"/>
      <c r="I1750" s="383"/>
      <c r="J1750" s="383"/>
      <c r="K1750" s="410" t="s">
        <v>17260</v>
      </c>
      <c r="L1750" s="410"/>
      <c r="M1750" s="410" t="s">
        <v>17328</v>
      </c>
      <c r="N1750" s="410" t="s">
        <v>17559</v>
      </c>
      <c r="O1750" s="383"/>
      <c r="P1750" s="383"/>
      <c r="Q1750" s="410" t="s">
        <v>17460</v>
      </c>
      <c r="R1750" s="410" t="s">
        <v>17556</v>
      </c>
      <c r="S1750" s="383" t="s">
        <v>17557</v>
      </c>
      <c r="T1750" s="383"/>
      <c r="U1750" s="410" t="s">
        <v>17200</v>
      </c>
      <c r="V1750" s="383"/>
      <c r="W1750" s="383"/>
      <c r="X1750" s="383"/>
      <c r="Y1750" s="411">
        <v>38426</v>
      </c>
      <c r="Z1750" s="410">
        <v>0</v>
      </c>
      <c r="AA1750" s="410">
        <v>92</v>
      </c>
      <c r="AB1750" s="383"/>
      <c r="AC1750" s="383"/>
      <c r="AD1750" s="383"/>
      <c r="AE1750" s="383"/>
      <c r="AF1750" s="410" t="s">
        <v>17469</v>
      </c>
      <c r="AG1750" s="410" t="s">
        <v>17432</v>
      </c>
      <c r="AH1750" s="410">
        <v>0.2</v>
      </c>
      <c r="AI1750" s="410">
        <v>28.88</v>
      </c>
      <c r="AJ1750" s="410">
        <v>29.08</v>
      </c>
      <c r="AK1750" s="410">
        <v>0.49</v>
      </c>
      <c r="AL1750" s="412">
        <v>6.8775790921595603E-3</v>
      </c>
      <c r="AM1750" s="127" t="s">
        <v>17433</v>
      </c>
      <c r="AN1750" s="383" t="s">
        <v>17434</v>
      </c>
      <c r="AO1750" s="383"/>
      <c r="AP1750" s="383"/>
      <c r="AQ1750" s="410" t="s">
        <v>17558</v>
      </c>
      <c r="AR1750" s="389"/>
    </row>
    <row r="1751" spans="1:44" ht="15.75" thickBot="1" x14ac:dyDescent="0.3">
      <c r="A1751" s="409" t="s">
        <v>17554</v>
      </c>
      <c r="B1751" s="410">
        <v>3898</v>
      </c>
      <c r="C1751" s="383"/>
      <c r="D1751" s="383"/>
      <c r="E1751" s="383"/>
      <c r="F1751" s="383"/>
      <c r="G1751" s="383"/>
      <c r="H1751" s="383"/>
      <c r="I1751" s="383"/>
      <c r="J1751" s="383"/>
      <c r="K1751" s="410" t="s">
        <v>17260</v>
      </c>
      <c r="L1751" s="410"/>
      <c r="M1751" s="410" t="s">
        <v>17328</v>
      </c>
      <c r="N1751" s="410" t="s">
        <v>17559</v>
      </c>
      <c r="O1751" s="383"/>
      <c r="P1751" s="383"/>
      <c r="Q1751" s="410" t="s">
        <v>17460</v>
      </c>
      <c r="R1751" s="410" t="s">
        <v>17556</v>
      </c>
      <c r="S1751" s="383" t="s">
        <v>17557</v>
      </c>
      <c r="T1751" s="383"/>
      <c r="U1751" s="410" t="s">
        <v>17200</v>
      </c>
      <c r="V1751" s="383"/>
      <c r="W1751" s="383"/>
      <c r="X1751" s="383"/>
      <c r="Y1751" s="411">
        <v>38426</v>
      </c>
      <c r="Z1751" s="410">
        <v>0</v>
      </c>
      <c r="AA1751" s="410">
        <v>92</v>
      </c>
      <c r="AB1751" s="383"/>
      <c r="AC1751" s="383"/>
      <c r="AD1751" s="383"/>
      <c r="AE1751" s="383"/>
      <c r="AF1751" s="410" t="s">
        <v>17469</v>
      </c>
      <c r="AG1751" s="410" t="s">
        <v>17432</v>
      </c>
      <c r="AH1751" s="410">
        <v>0.24</v>
      </c>
      <c r="AI1751" s="410">
        <v>1.68</v>
      </c>
      <c r="AJ1751" s="410">
        <v>1.92</v>
      </c>
      <c r="AK1751" s="410">
        <v>0.57999999999999996</v>
      </c>
      <c r="AL1751" s="412">
        <v>0.125</v>
      </c>
      <c r="AM1751" s="127" t="s">
        <v>17433</v>
      </c>
      <c r="AN1751" s="383" t="s">
        <v>17434</v>
      </c>
      <c r="AO1751" s="383"/>
      <c r="AP1751" s="383"/>
      <c r="AQ1751" s="410" t="s">
        <v>17558</v>
      </c>
      <c r="AR1751" s="389"/>
    </row>
    <row r="1752" spans="1:44" ht="15.75" thickBot="1" x14ac:dyDescent="0.3">
      <c r="A1752" s="409" t="s">
        <v>17560</v>
      </c>
      <c r="B1752" s="410">
        <v>37</v>
      </c>
      <c r="C1752" s="383"/>
      <c r="D1752" s="383"/>
      <c r="E1752" s="383"/>
      <c r="F1752" s="383"/>
      <c r="G1752" s="383"/>
      <c r="H1752" s="383"/>
      <c r="I1752" s="383"/>
      <c r="J1752" s="383"/>
      <c r="K1752" s="410" t="s">
        <v>17561</v>
      </c>
      <c r="L1752" s="410" t="s">
        <v>17562</v>
      </c>
      <c r="M1752" s="410" t="s">
        <v>17563</v>
      </c>
      <c r="N1752" s="383"/>
      <c r="O1752" s="383"/>
      <c r="P1752" s="383"/>
      <c r="Q1752" s="410" t="s">
        <v>17524</v>
      </c>
      <c r="R1752" s="410" t="s">
        <v>17564</v>
      </c>
      <c r="S1752" s="383"/>
      <c r="T1752" s="383"/>
      <c r="U1752" s="410" t="s">
        <v>17200</v>
      </c>
      <c r="V1752" s="383"/>
      <c r="W1752" s="383"/>
      <c r="X1752" s="383"/>
      <c r="Y1752" s="411">
        <v>38671</v>
      </c>
      <c r="Z1752" s="410">
        <v>0</v>
      </c>
      <c r="AA1752" s="410">
        <v>0</v>
      </c>
      <c r="AB1752" s="383"/>
      <c r="AC1752" s="383"/>
      <c r="AD1752" s="383"/>
      <c r="AE1752" s="383"/>
      <c r="AF1752" s="410" t="s">
        <v>17469</v>
      </c>
      <c r="AG1752" s="410" t="s">
        <v>229</v>
      </c>
      <c r="AH1752" s="410">
        <v>9</v>
      </c>
      <c r="AI1752" s="410">
        <v>12</v>
      </c>
      <c r="AJ1752" s="410">
        <v>21</v>
      </c>
      <c r="AK1752" s="410">
        <v>4.0199999999999996</v>
      </c>
      <c r="AL1752" s="412">
        <v>0.42857142857142899</v>
      </c>
      <c r="AM1752" s="127" t="s">
        <v>17433</v>
      </c>
      <c r="AN1752" s="383" t="s">
        <v>17434</v>
      </c>
      <c r="AO1752" s="383"/>
      <c r="AP1752" s="383"/>
      <c r="AQ1752" s="410" t="s">
        <v>17565</v>
      </c>
      <c r="AR1752" s="389"/>
    </row>
    <row r="1753" spans="1:44" ht="15.75" thickBot="1" x14ac:dyDescent="0.3">
      <c r="A1753" s="409" t="s">
        <v>17560</v>
      </c>
      <c r="B1753" s="410">
        <v>37</v>
      </c>
      <c r="C1753" s="383"/>
      <c r="D1753" s="383"/>
      <c r="E1753" s="383"/>
      <c r="F1753" s="383"/>
      <c r="G1753" s="383"/>
      <c r="H1753" s="383"/>
      <c r="I1753" s="383"/>
      <c r="J1753" s="383"/>
      <c r="K1753" s="410" t="s">
        <v>17561</v>
      </c>
      <c r="L1753" s="410" t="s">
        <v>17562</v>
      </c>
      <c r="M1753" s="410" t="s">
        <v>17563</v>
      </c>
      <c r="N1753" s="383"/>
      <c r="O1753" s="383"/>
      <c r="P1753" s="383"/>
      <c r="Q1753" s="410" t="s">
        <v>17524</v>
      </c>
      <c r="R1753" s="410" t="s">
        <v>17564</v>
      </c>
      <c r="S1753" s="383"/>
      <c r="T1753" s="383"/>
      <c r="U1753" s="410" t="s">
        <v>17200</v>
      </c>
      <c r="V1753" s="383"/>
      <c r="W1753" s="383"/>
      <c r="X1753" s="383"/>
      <c r="Y1753" s="411">
        <v>38671</v>
      </c>
      <c r="Z1753" s="410">
        <v>0</v>
      </c>
      <c r="AA1753" s="410">
        <v>0</v>
      </c>
      <c r="AB1753" s="383"/>
      <c r="AC1753" s="383"/>
      <c r="AD1753" s="383"/>
      <c r="AE1753" s="383"/>
      <c r="AF1753" s="410" t="s">
        <v>17469</v>
      </c>
      <c r="AG1753" s="410" t="s">
        <v>229</v>
      </c>
      <c r="AH1753" s="410">
        <v>3</v>
      </c>
      <c r="AI1753" s="410">
        <v>23</v>
      </c>
      <c r="AJ1753" s="410">
        <v>26</v>
      </c>
      <c r="AK1753" s="410">
        <v>4.0599999999999996</v>
      </c>
      <c r="AL1753" s="412">
        <v>0.115384615384615</v>
      </c>
      <c r="AM1753" s="127" t="s">
        <v>17433</v>
      </c>
      <c r="AN1753" s="383" t="s">
        <v>17434</v>
      </c>
      <c r="AO1753" s="383"/>
      <c r="AP1753" s="383"/>
      <c r="AQ1753" s="410" t="s">
        <v>17565</v>
      </c>
      <c r="AR1753" s="389"/>
    </row>
    <row r="1754" spans="1:44" ht="15.75" thickBot="1" x14ac:dyDescent="0.3">
      <c r="A1754" s="409" t="s">
        <v>17560</v>
      </c>
      <c r="B1754" s="410">
        <v>37</v>
      </c>
      <c r="C1754" s="383"/>
      <c r="D1754" s="383"/>
      <c r="E1754" s="383"/>
      <c r="F1754" s="383"/>
      <c r="G1754" s="383"/>
      <c r="H1754" s="383"/>
      <c r="I1754" s="383"/>
      <c r="J1754" s="383"/>
      <c r="K1754" s="410" t="s">
        <v>17561</v>
      </c>
      <c r="L1754" s="410" t="s">
        <v>17562</v>
      </c>
      <c r="M1754" s="410" t="s">
        <v>17563</v>
      </c>
      <c r="N1754" s="383"/>
      <c r="O1754" s="383"/>
      <c r="P1754" s="383"/>
      <c r="Q1754" s="410" t="s">
        <v>17524</v>
      </c>
      <c r="R1754" s="410" t="s">
        <v>17564</v>
      </c>
      <c r="S1754" s="383"/>
      <c r="T1754" s="383"/>
      <c r="U1754" s="410" t="s">
        <v>17200</v>
      </c>
      <c r="V1754" s="383"/>
      <c r="W1754" s="383"/>
      <c r="X1754" s="383"/>
      <c r="Y1754" s="411">
        <v>38671</v>
      </c>
      <c r="Z1754" s="410">
        <v>0</v>
      </c>
      <c r="AA1754" s="410">
        <v>0</v>
      </c>
      <c r="AB1754" s="383"/>
      <c r="AC1754" s="383"/>
      <c r="AD1754" s="383"/>
      <c r="AE1754" s="383"/>
      <c r="AF1754" s="410" t="s">
        <v>17469</v>
      </c>
      <c r="AG1754" s="410" t="s">
        <v>229</v>
      </c>
      <c r="AH1754" s="410">
        <v>10</v>
      </c>
      <c r="AI1754" s="410">
        <v>12</v>
      </c>
      <c r="AJ1754" s="410">
        <v>22</v>
      </c>
      <c r="AK1754" s="410">
        <v>4.08</v>
      </c>
      <c r="AL1754" s="412">
        <v>0.45454545454545497</v>
      </c>
      <c r="AM1754" s="127" t="s">
        <v>17433</v>
      </c>
      <c r="AN1754" s="383" t="s">
        <v>17434</v>
      </c>
      <c r="AO1754" s="383"/>
      <c r="AP1754" s="383"/>
      <c r="AQ1754" s="410" t="s">
        <v>17565</v>
      </c>
      <c r="AR1754" s="389"/>
    </row>
    <row r="1755" spans="1:44" ht="15.75" thickBot="1" x14ac:dyDescent="0.3">
      <c r="A1755" s="409" t="s">
        <v>17560</v>
      </c>
      <c r="B1755" s="410">
        <v>37</v>
      </c>
      <c r="C1755" s="383"/>
      <c r="D1755" s="383"/>
      <c r="E1755" s="383"/>
      <c r="F1755" s="383"/>
      <c r="G1755" s="383"/>
      <c r="H1755" s="383"/>
      <c r="I1755" s="383"/>
      <c r="J1755" s="383"/>
      <c r="K1755" s="410" t="s">
        <v>17561</v>
      </c>
      <c r="L1755" s="410" t="s">
        <v>17562</v>
      </c>
      <c r="M1755" s="410" t="s">
        <v>17563</v>
      </c>
      <c r="N1755" s="383"/>
      <c r="O1755" s="383"/>
      <c r="P1755" s="383"/>
      <c r="Q1755" s="410" t="s">
        <v>17524</v>
      </c>
      <c r="R1755" s="410" t="s">
        <v>17564</v>
      </c>
      <c r="S1755" s="383"/>
      <c r="T1755" s="383"/>
      <c r="U1755" s="410" t="s">
        <v>17200</v>
      </c>
      <c r="V1755" s="383"/>
      <c r="W1755" s="383"/>
      <c r="X1755" s="383"/>
      <c r="Y1755" s="411">
        <v>38671</v>
      </c>
      <c r="Z1755" s="410">
        <v>0</v>
      </c>
      <c r="AA1755" s="410">
        <v>0</v>
      </c>
      <c r="AB1755" s="383"/>
      <c r="AC1755" s="383"/>
      <c r="AD1755" s="383"/>
      <c r="AE1755" s="383"/>
      <c r="AF1755" s="410" t="s">
        <v>17469</v>
      </c>
      <c r="AG1755" s="410" t="s">
        <v>229</v>
      </c>
      <c r="AH1755" s="410">
        <v>9</v>
      </c>
      <c r="AI1755" s="410">
        <v>13</v>
      </c>
      <c r="AJ1755" s="410">
        <v>22</v>
      </c>
      <c r="AK1755" s="410">
        <v>4.09</v>
      </c>
      <c r="AL1755" s="412">
        <v>0.40909090909090901</v>
      </c>
      <c r="AM1755" s="127" t="s">
        <v>17433</v>
      </c>
      <c r="AN1755" s="383" t="s">
        <v>17434</v>
      </c>
      <c r="AO1755" s="383"/>
      <c r="AP1755" s="383"/>
      <c r="AQ1755" s="410" t="s">
        <v>17565</v>
      </c>
      <c r="AR1755" s="389"/>
    </row>
    <row r="1756" spans="1:44" ht="15.75" thickBot="1" x14ac:dyDescent="0.3">
      <c r="A1756" s="409" t="s">
        <v>17560</v>
      </c>
      <c r="B1756" s="410">
        <v>37</v>
      </c>
      <c r="C1756" s="383"/>
      <c r="D1756" s="383"/>
      <c r="E1756" s="383"/>
      <c r="F1756" s="383"/>
      <c r="G1756" s="383"/>
      <c r="H1756" s="383"/>
      <c r="I1756" s="383"/>
      <c r="J1756" s="383"/>
      <c r="K1756" s="410" t="s">
        <v>17561</v>
      </c>
      <c r="L1756" s="410" t="s">
        <v>17562</v>
      </c>
      <c r="M1756" s="410" t="s">
        <v>17563</v>
      </c>
      <c r="N1756" s="383"/>
      <c r="O1756" s="383"/>
      <c r="P1756" s="383"/>
      <c r="Q1756" s="410" t="s">
        <v>17524</v>
      </c>
      <c r="R1756" s="410" t="s">
        <v>17564</v>
      </c>
      <c r="S1756" s="383"/>
      <c r="T1756" s="383"/>
      <c r="U1756" s="410" t="s">
        <v>17200</v>
      </c>
      <c r="V1756" s="383"/>
      <c r="W1756" s="383"/>
      <c r="X1756" s="383"/>
      <c r="Y1756" s="411">
        <v>38671</v>
      </c>
      <c r="Z1756" s="410">
        <v>0</v>
      </c>
      <c r="AA1756" s="410">
        <v>0</v>
      </c>
      <c r="AB1756" s="383"/>
      <c r="AC1756" s="383"/>
      <c r="AD1756" s="383"/>
      <c r="AE1756" s="383"/>
      <c r="AF1756" s="410" t="s">
        <v>17469</v>
      </c>
      <c r="AG1756" s="410" t="s">
        <v>229</v>
      </c>
      <c r="AH1756" s="410">
        <v>9</v>
      </c>
      <c r="AI1756" s="410">
        <v>12</v>
      </c>
      <c r="AJ1756" s="410">
        <v>21</v>
      </c>
      <c r="AK1756" s="410">
        <v>4.0999999999999996</v>
      </c>
      <c r="AL1756" s="412">
        <v>0.42857142857142899</v>
      </c>
      <c r="AM1756" s="127" t="s">
        <v>17433</v>
      </c>
      <c r="AN1756" s="383" t="s">
        <v>17434</v>
      </c>
      <c r="AO1756" s="383"/>
      <c r="AP1756" s="383"/>
      <c r="AQ1756" s="410" t="s">
        <v>17565</v>
      </c>
      <c r="AR1756" s="389"/>
    </row>
    <row r="1757" spans="1:44" ht="15.75" thickBot="1" x14ac:dyDescent="0.3">
      <c r="A1757" s="409" t="s">
        <v>17560</v>
      </c>
      <c r="B1757" s="410">
        <v>37</v>
      </c>
      <c r="C1757" s="383"/>
      <c r="D1757" s="383"/>
      <c r="E1757" s="383"/>
      <c r="F1757" s="383"/>
      <c r="G1757" s="383"/>
      <c r="H1757" s="383"/>
      <c r="I1757" s="383"/>
      <c r="J1757" s="383"/>
      <c r="K1757" s="410" t="s">
        <v>17561</v>
      </c>
      <c r="L1757" s="410" t="s">
        <v>17562</v>
      </c>
      <c r="M1757" s="410" t="s">
        <v>17563</v>
      </c>
      <c r="N1757" s="383"/>
      <c r="O1757" s="383"/>
      <c r="P1757" s="383"/>
      <c r="Q1757" s="410" t="s">
        <v>17524</v>
      </c>
      <c r="R1757" s="410" t="s">
        <v>17564</v>
      </c>
      <c r="S1757" s="383"/>
      <c r="T1757" s="383"/>
      <c r="U1757" s="410" t="s">
        <v>17200</v>
      </c>
      <c r="V1757" s="383"/>
      <c r="W1757" s="383"/>
      <c r="X1757" s="383"/>
      <c r="Y1757" s="411">
        <v>38671</v>
      </c>
      <c r="Z1757" s="410">
        <v>0</v>
      </c>
      <c r="AA1757" s="410">
        <v>0</v>
      </c>
      <c r="AB1757" s="383"/>
      <c r="AC1757" s="383"/>
      <c r="AD1757" s="383"/>
      <c r="AE1757" s="383"/>
      <c r="AF1757" s="410" t="s">
        <v>17469</v>
      </c>
      <c r="AG1757" s="410" t="s">
        <v>229</v>
      </c>
      <c r="AH1757" s="410">
        <v>4</v>
      </c>
      <c r="AI1757" s="410">
        <v>21</v>
      </c>
      <c r="AJ1757" s="410">
        <v>25</v>
      </c>
      <c r="AK1757" s="410">
        <v>4.0999999999999996</v>
      </c>
      <c r="AL1757" s="412">
        <v>0.16</v>
      </c>
      <c r="AM1757" s="127" t="s">
        <v>17433</v>
      </c>
      <c r="AN1757" s="383" t="s">
        <v>17434</v>
      </c>
      <c r="AO1757" s="383"/>
      <c r="AP1757" s="383"/>
      <c r="AQ1757" s="410" t="s">
        <v>17565</v>
      </c>
      <c r="AR1757" s="389"/>
    </row>
    <row r="1758" spans="1:44" ht="15.75" thickBot="1" x14ac:dyDescent="0.3">
      <c r="A1758" s="409" t="s">
        <v>17560</v>
      </c>
      <c r="B1758" s="410">
        <v>37</v>
      </c>
      <c r="C1758" s="383"/>
      <c r="D1758" s="383"/>
      <c r="E1758" s="383"/>
      <c r="F1758" s="383"/>
      <c r="G1758" s="383"/>
      <c r="H1758" s="383"/>
      <c r="I1758" s="383"/>
      <c r="J1758" s="383"/>
      <c r="K1758" s="410" t="s">
        <v>17561</v>
      </c>
      <c r="L1758" s="410" t="s">
        <v>17562</v>
      </c>
      <c r="M1758" s="410" t="s">
        <v>17563</v>
      </c>
      <c r="N1758" s="383"/>
      <c r="O1758" s="383"/>
      <c r="P1758" s="383"/>
      <c r="Q1758" s="410" t="s">
        <v>17524</v>
      </c>
      <c r="R1758" s="410" t="s">
        <v>17564</v>
      </c>
      <c r="S1758" s="383"/>
      <c r="T1758" s="383"/>
      <c r="U1758" s="410" t="s">
        <v>17200</v>
      </c>
      <c r="V1758" s="383"/>
      <c r="W1758" s="383"/>
      <c r="X1758" s="383"/>
      <c r="Y1758" s="411">
        <v>38671</v>
      </c>
      <c r="Z1758" s="410">
        <v>0</v>
      </c>
      <c r="AA1758" s="410">
        <v>0</v>
      </c>
      <c r="AB1758" s="383"/>
      <c r="AC1758" s="383"/>
      <c r="AD1758" s="383"/>
      <c r="AE1758" s="383"/>
      <c r="AF1758" s="410" t="s">
        <v>17469</v>
      </c>
      <c r="AG1758" s="410" t="s">
        <v>229</v>
      </c>
      <c r="AH1758" s="410">
        <v>4</v>
      </c>
      <c r="AI1758" s="410">
        <v>20</v>
      </c>
      <c r="AJ1758" s="410">
        <v>24</v>
      </c>
      <c r="AK1758" s="410">
        <v>4.12</v>
      </c>
      <c r="AL1758" s="412">
        <v>0.16666666666666699</v>
      </c>
      <c r="AM1758" s="127" t="s">
        <v>17433</v>
      </c>
      <c r="AN1758" s="383" t="s">
        <v>17434</v>
      </c>
      <c r="AO1758" s="383"/>
      <c r="AP1758" s="383"/>
      <c r="AQ1758" s="410" t="s">
        <v>17565</v>
      </c>
      <c r="AR1758" s="389"/>
    </row>
    <row r="1759" spans="1:44" ht="15.75" thickBot="1" x14ac:dyDescent="0.3">
      <c r="A1759" s="409" t="s">
        <v>17560</v>
      </c>
      <c r="B1759" s="410">
        <v>37</v>
      </c>
      <c r="C1759" s="383"/>
      <c r="D1759" s="383"/>
      <c r="E1759" s="383"/>
      <c r="F1759" s="383"/>
      <c r="G1759" s="383"/>
      <c r="H1759" s="383"/>
      <c r="I1759" s="383"/>
      <c r="J1759" s="383"/>
      <c r="K1759" s="410" t="s">
        <v>17561</v>
      </c>
      <c r="L1759" s="410" t="s">
        <v>17562</v>
      </c>
      <c r="M1759" s="410" t="s">
        <v>17563</v>
      </c>
      <c r="N1759" s="383"/>
      <c r="O1759" s="383"/>
      <c r="P1759" s="383"/>
      <c r="Q1759" s="410" t="s">
        <v>17524</v>
      </c>
      <c r="R1759" s="410" t="s">
        <v>17564</v>
      </c>
      <c r="S1759" s="383"/>
      <c r="T1759" s="383"/>
      <c r="U1759" s="410" t="s">
        <v>17200</v>
      </c>
      <c r="V1759" s="383"/>
      <c r="W1759" s="383"/>
      <c r="X1759" s="383"/>
      <c r="Y1759" s="411">
        <v>38671</v>
      </c>
      <c r="Z1759" s="410">
        <v>0</v>
      </c>
      <c r="AA1759" s="410">
        <v>0</v>
      </c>
      <c r="AB1759" s="383"/>
      <c r="AC1759" s="383"/>
      <c r="AD1759" s="383"/>
      <c r="AE1759" s="383"/>
      <c r="AF1759" s="410" t="s">
        <v>17469</v>
      </c>
      <c r="AG1759" s="410" t="s">
        <v>229</v>
      </c>
      <c r="AH1759" s="410">
        <v>9</v>
      </c>
      <c r="AI1759" s="410">
        <v>16</v>
      </c>
      <c r="AJ1759" s="410">
        <v>25</v>
      </c>
      <c r="AK1759" s="410">
        <v>4.13</v>
      </c>
      <c r="AL1759" s="412">
        <v>0.36</v>
      </c>
      <c r="AM1759" s="127" t="s">
        <v>17433</v>
      </c>
      <c r="AN1759" s="383" t="s">
        <v>17434</v>
      </c>
      <c r="AO1759" s="383"/>
      <c r="AP1759" s="383"/>
      <c r="AQ1759" s="410" t="s">
        <v>17565</v>
      </c>
      <c r="AR1759" s="389"/>
    </row>
    <row r="1760" spans="1:44" ht="15.75" thickBot="1" x14ac:dyDescent="0.3">
      <c r="A1760" s="409" t="s">
        <v>17560</v>
      </c>
      <c r="B1760" s="410">
        <v>37</v>
      </c>
      <c r="C1760" s="383"/>
      <c r="D1760" s="383"/>
      <c r="E1760" s="383"/>
      <c r="F1760" s="383"/>
      <c r="G1760" s="383"/>
      <c r="H1760" s="383"/>
      <c r="I1760" s="383"/>
      <c r="J1760" s="383"/>
      <c r="K1760" s="410" t="s">
        <v>17561</v>
      </c>
      <c r="L1760" s="410" t="s">
        <v>17562</v>
      </c>
      <c r="M1760" s="410" t="s">
        <v>17563</v>
      </c>
      <c r="N1760" s="383"/>
      <c r="O1760" s="383"/>
      <c r="P1760" s="383"/>
      <c r="Q1760" s="410" t="s">
        <v>17524</v>
      </c>
      <c r="R1760" s="410" t="s">
        <v>17564</v>
      </c>
      <c r="S1760" s="383"/>
      <c r="T1760" s="383"/>
      <c r="U1760" s="410" t="s">
        <v>17200</v>
      </c>
      <c r="V1760" s="383"/>
      <c r="W1760" s="383"/>
      <c r="X1760" s="383"/>
      <c r="Y1760" s="411">
        <v>38671</v>
      </c>
      <c r="Z1760" s="410">
        <v>0</v>
      </c>
      <c r="AA1760" s="410">
        <v>0</v>
      </c>
      <c r="AB1760" s="383"/>
      <c r="AC1760" s="383"/>
      <c r="AD1760" s="383"/>
      <c r="AE1760" s="383"/>
      <c r="AF1760" s="410" t="s">
        <v>17469</v>
      </c>
      <c r="AG1760" s="410" t="s">
        <v>229</v>
      </c>
      <c r="AH1760" s="410">
        <v>8</v>
      </c>
      <c r="AI1760" s="410">
        <v>15</v>
      </c>
      <c r="AJ1760" s="410">
        <v>23</v>
      </c>
      <c r="AK1760" s="410">
        <v>4.1399999999999997</v>
      </c>
      <c r="AL1760" s="412">
        <v>0.34782608695652201</v>
      </c>
      <c r="AM1760" s="127" t="s">
        <v>17433</v>
      </c>
      <c r="AN1760" s="383" t="s">
        <v>17434</v>
      </c>
      <c r="AO1760" s="383"/>
      <c r="AP1760" s="383"/>
      <c r="AQ1760" s="410" t="s">
        <v>17565</v>
      </c>
      <c r="AR1760" s="389"/>
    </row>
    <row r="1761" spans="1:44" ht="15.75" thickBot="1" x14ac:dyDescent="0.3">
      <c r="A1761" s="409" t="s">
        <v>17560</v>
      </c>
      <c r="B1761" s="410">
        <v>37</v>
      </c>
      <c r="C1761" s="383"/>
      <c r="D1761" s="383"/>
      <c r="E1761" s="383"/>
      <c r="F1761" s="383"/>
      <c r="G1761" s="383"/>
      <c r="H1761" s="383"/>
      <c r="I1761" s="383"/>
      <c r="J1761" s="383"/>
      <c r="K1761" s="410" t="s">
        <v>17561</v>
      </c>
      <c r="L1761" s="410" t="s">
        <v>17562</v>
      </c>
      <c r="M1761" s="410" t="s">
        <v>17563</v>
      </c>
      <c r="N1761" s="383"/>
      <c r="O1761" s="383"/>
      <c r="P1761" s="383"/>
      <c r="Q1761" s="410" t="s">
        <v>17524</v>
      </c>
      <c r="R1761" s="410" t="s">
        <v>17564</v>
      </c>
      <c r="S1761" s="383"/>
      <c r="T1761" s="383"/>
      <c r="U1761" s="410" t="s">
        <v>17200</v>
      </c>
      <c r="V1761" s="383"/>
      <c r="W1761" s="383"/>
      <c r="X1761" s="383"/>
      <c r="Y1761" s="411">
        <v>38671</v>
      </c>
      <c r="Z1761" s="410">
        <v>0</v>
      </c>
      <c r="AA1761" s="410">
        <v>0</v>
      </c>
      <c r="AB1761" s="383"/>
      <c r="AC1761" s="383"/>
      <c r="AD1761" s="383"/>
      <c r="AE1761" s="383"/>
      <c r="AF1761" s="410" t="s">
        <v>17469</v>
      </c>
      <c r="AG1761" s="410" t="s">
        <v>229</v>
      </c>
      <c r="AH1761" s="410">
        <v>3</v>
      </c>
      <c r="AI1761" s="410">
        <v>21</v>
      </c>
      <c r="AJ1761" s="410">
        <v>24</v>
      </c>
      <c r="AK1761" s="410">
        <v>4.1399999999999997</v>
      </c>
      <c r="AL1761" s="412">
        <v>0.125</v>
      </c>
      <c r="AM1761" s="127" t="s">
        <v>17433</v>
      </c>
      <c r="AN1761" s="383" t="s">
        <v>17434</v>
      </c>
      <c r="AO1761" s="383"/>
      <c r="AP1761" s="383"/>
      <c r="AQ1761" s="410" t="s">
        <v>17565</v>
      </c>
      <c r="AR1761" s="389"/>
    </row>
    <row r="1762" spans="1:44" ht="15.75" thickBot="1" x14ac:dyDescent="0.3">
      <c r="A1762" s="409" t="s">
        <v>17560</v>
      </c>
      <c r="B1762" s="410">
        <v>37</v>
      </c>
      <c r="C1762" s="383"/>
      <c r="D1762" s="383"/>
      <c r="E1762" s="383"/>
      <c r="F1762" s="383"/>
      <c r="G1762" s="383"/>
      <c r="H1762" s="383"/>
      <c r="I1762" s="383"/>
      <c r="J1762" s="383"/>
      <c r="K1762" s="410" t="s">
        <v>17561</v>
      </c>
      <c r="L1762" s="410" t="s">
        <v>17562</v>
      </c>
      <c r="M1762" s="410" t="s">
        <v>17563</v>
      </c>
      <c r="N1762" s="383"/>
      <c r="O1762" s="383"/>
      <c r="P1762" s="383"/>
      <c r="Q1762" s="410" t="s">
        <v>17524</v>
      </c>
      <c r="R1762" s="410" t="s">
        <v>17564</v>
      </c>
      <c r="S1762" s="383"/>
      <c r="T1762" s="383"/>
      <c r="U1762" s="410" t="s">
        <v>17200</v>
      </c>
      <c r="V1762" s="383"/>
      <c r="W1762" s="383"/>
      <c r="X1762" s="383"/>
      <c r="Y1762" s="411">
        <v>38671</v>
      </c>
      <c r="Z1762" s="410">
        <v>0</v>
      </c>
      <c r="AA1762" s="410">
        <v>0</v>
      </c>
      <c r="AB1762" s="383"/>
      <c r="AC1762" s="383"/>
      <c r="AD1762" s="383"/>
      <c r="AE1762" s="383"/>
      <c r="AF1762" s="410" t="s">
        <v>17469</v>
      </c>
      <c r="AG1762" s="410" t="s">
        <v>229</v>
      </c>
      <c r="AH1762" s="410">
        <v>7</v>
      </c>
      <c r="AI1762" s="410">
        <v>17</v>
      </c>
      <c r="AJ1762" s="410">
        <v>24</v>
      </c>
      <c r="AK1762" s="410">
        <v>4.1500000000000004</v>
      </c>
      <c r="AL1762" s="412">
        <v>0.29166666666666702</v>
      </c>
      <c r="AM1762" s="127" t="s">
        <v>17433</v>
      </c>
      <c r="AN1762" s="383" t="s">
        <v>17434</v>
      </c>
      <c r="AO1762" s="383"/>
      <c r="AP1762" s="383"/>
      <c r="AQ1762" s="410" t="s">
        <v>17565</v>
      </c>
      <c r="AR1762" s="389"/>
    </row>
    <row r="1763" spans="1:44" ht="15.75" thickBot="1" x14ac:dyDescent="0.3">
      <c r="A1763" s="409" t="s">
        <v>17560</v>
      </c>
      <c r="B1763" s="410">
        <v>37</v>
      </c>
      <c r="C1763" s="383"/>
      <c r="D1763" s="383"/>
      <c r="E1763" s="383"/>
      <c r="F1763" s="383"/>
      <c r="G1763" s="383"/>
      <c r="H1763" s="383"/>
      <c r="I1763" s="383"/>
      <c r="J1763" s="383"/>
      <c r="K1763" s="410" t="s">
        <v>17561</v>
      </c>
      <c r="L1763" s="410" t="s">
        <v>17562</v>
      </c>
      <c r="M1763" s="410" t="s">
        <v>17563</v>
      </c>
      <c r="N1763" s="383"/>
      <c r="O1763" s="383"/>
      <c r="P1763" s="383"/>
      <c r="Q1763" s="410" t="s">
        <v>17524</v>
      </c>
      <c r="R1763" s="410" t="s">
        <v>17564</v>
      </c>
      <c r="S1763" s="383"/>
      <c r="T1763" s="383"/>
      <c r="U1763" s="410" t="s">
        <v>17200</v>
      </c>
      <c r="V1763" s="383"/>
      <c r="W1763" s="383"/>
      <c r="X1763" s="383"/>
      <c r="Y1763" s="411">
        <v>38671</v>
      </c>
      <c r="Z1763" s="410">
        <v>0</v>
      </c>
      <c r="AA1763" s="410">
        <v>0</v>
      </c>
      <c r="AB1763" s="383"/>
      <c r="AC1763" s="383"/>
      <c r="AD1763" s="383"/>
      <c r="AE1763" s="383"/>
      <c r="AF1763" s="410" t="s">
        <v>17469</v>
      </c>
      <c r="AG1763" s="410" t="s">
        <v>229</v>
      </c>
      <c r="AH1763" s="410">
        <v>6</v>
      </c>
      <c r="AI1763" s="410">
        <v>18</v>
      </c>
      <c r="AJ1763" s="410">
        <v>24</v>
      </c>
      <c r="AK1763" s="410">
        <v>4.18</v>
      </c>
      <c r="AL1763" s="412">
        <v>0.25</v>
      </c>
      <c r="AM1763" s="127" t="s">
        <v>17433</v>
      </c>
      <c r="AN1763" s="383" t="s">
        <v>17434</v>
      </c>
      <c r="AO1763" s="383"/>
      <c r="AP1763" s="383"/>
      <c r="AQ1763" s="410" t="s">
        <v>17565</v>
      </c>
      <c r="AR1763" s="389"/>
    </row>
    <row r="1764" spans="1:44" ht="15.75" thickBot="1" x14ac:dyDescent="0.3">
      <c r="A1764" s="409" t="s">
        <v>17560</v>
      </c>
      <c r="B1764" s="410">
        <v>37</v>
      </c>
      <c r="C1764" s="383"/>
      <c r="D1764" s="383"/>
      <c r="E1764" s="383"/>
      <c r="F1764" s="383"/>
      <c r="G1764" s="383"/>
      <c r="H1764" s="383"/>
      <c r="I1764" s="383"/>
      <c r="J1764" s="383"/>
      <c r="K1764" s="410" t="s">
        <v>17561</v>
      </c>
      <c r="L1764" s="410" t="s">
        <v>17562</v>
      </c>
      <c r="M1764" s="410" t="s">
        <v>17563</v>
      </c>
      <c r="N1764" s="383"/>
      <c r="O1764" s="383"/>
      <c r="P1764" s="383"/>
      <c r="Q1764" s="410" t="s">
        <v>17524</v>
      </c>
      <c r="R1764" s="410" t="s">
        <v>17564</v>
      </c>
      <c r="S1764" s="383"/>
      <c r="T1764" s="383"/>
      <c r="U1764" s="410" t="s">
        <v>17200</v>
      </c>
      <c r="V1764" s="383"/>
      <c r="W1764" s="383"/>
      <c r="X1764" s="383"/>
      <c r="Y1764" s="411">
        <v>38671</v>
      </c>
      <c r="Z1764" s="410">
        <v>0</v>
      </c>
      <c r="AA1764" s="410">
        <v>0</v>
      </c>
      <c r="AB1764" s="383"/>
      <c r="AC1764" s="383"/>
      <c r="AD1764" s="383"/>
      <c r="AE1764" s="383"/>
      <c r="AF1764" s="410" t="s">
        <v>17469</v>
      </c>
      <c r="AG1764" s="410" t="s">
        <v>229</v>
      </c>
      <c r="AH1764" s="410">
        <v>10</v>
      </c>
      <c r="AI1764" s="410">
        <v>11</v>
      </c>
      <c r="AJ1764" s="410">
        <v>21</v>
      </c>
      <c r="AK1764" s="410">
        <v>4.1900000000000004</v>
      </c>
      <c r="AL1764" s="412">
        <v>0.476190476190476</v>
      </c>
      <c r="AM1764" s="127" t="s">
        <v>17433</v>
      </c>
      <c r="AN1764" s="383" t="s">
        <v>17434</v>
      </c>
      <c r="AO1764" s="383"/>
      <c r="AP1764" s="383"/>
      <c r="AQ1764" s="410" t="s">
        <v>17565</v>
      </c>
      <c r="AR1764" s="389"/>
    </row>
    <row r="1765" spans="1:44" ht="15.75" thickBot="1" x14ac:dyDescent="0.3">
      <c r="A1765" s="409" t="s">
        <v>17560</v>
      </c>
      <c r="B1765" s="410">
        <v>37</v>
      </c>
      <c r="C1765" s="383"/>
      <c r="D1765" s="383"/>
      <c r="E1765" s="383"/>
      <c r="F1765" s="383"/>
      <c r="G1765" s="383"/>
      <c r="H1765" s="383"/>
      <c r="I1765" s="383"/>
      <c r="J1765" s="383"/>
      <c r="K1765" s="410" t="s">
        <v>17561</v>
      </c>
      <c r="L1765" s="410" t="s">
        <v>17562</v>
      </c>
      <c r="M1765" s="410" t="s">
        <v>17563</v>
      </c>
      <c r="N1765" s="383"/>
      <c r="O1765" s="383"/>
      <c r="P1765" s="383"/>
      <c r="Q1765" s="410" t="s">
        <v>17524</v>
      </c>
      <c r="R1765" s="410" t="s">
        <v>17564</v>
      </c>
      <c r="S1765" s="383"/>
      <c r="T1765" s="383"/>
      <c r="U1765" s="410" t="s">
        <v>17200</v>
      </c>
      <c r="V1765" s="383"/>
      <c r="W1765" s="383"/>
      <c r="X1765" s="383"/>
      <c r="Y1765" s="411">
        <v>38671</v>
      </c>
      <c r="Z1765" s="410">
        <v>0</v>
      </c>
      <c r="AA1765" s="410">
        <v>0</v>
      </c>
      <c r="AB1765" s="383"/>
      <c r="AC1765" s="383"/>
      <c r="AD1765" s="383"/>
      <c r="AE1765" s="383"/>
      <c r="AF1765" s="410" t="s">
        <v>17469</v>
      </c>
      <c r="AG1765" s="410" t="s">
        <v>229</v>
      </c>
      <c r="AH1765" s="410">
        <v>8</v>
      </c>
      <c r="AI1765" s="410">
        <v>15</v>
      </c>
      <c r="AJ1765" s="410">
        <v>23</v>
      </c>
      <c r="AK1765" s="410">
        <v>4.2</v>
      </c>
      <c r="AL1765" s="412">
        <v>0.34782608695652201</v>
      </c>
      <c r="AM1765" s="127" t="s">
        <v>17433</v>
      </c>
      <c r="AN1765" s="383" t="s">
        <v>17434</v>
      </c>
      <c r="AO1765" s="383"/>
      <c r="AP1765" s="383"/>
      <c r="AQ1765" s="410" t="s">
        <v>17565</v>
      </c>
      <c r="AR1765" s="389"/>
    </row>
    <row r="1766" spans="1:44" ht="15.75" thickBot="1" x14ac:dyDescent="0.3">
      <c r="A1766" s="409" t="s">
        <v>17560</v>
      </c>
      <c r="B1766" s="410">
        <v>37</v>
      </c>
      <c r="C1766" s="383"/>
      <c r="D1766" s="383"/>
      <c r="E1766" s="383"/>
      <c r="F1766" s="383"/>
      <c r="G1766" s="383"/>
      <c r="H1766" s="383"/>
      <c r="I1766" s="383"/>
      <c r="J1766" s="383"/>
      <c r="K1766" s="410" t="s">
        <v>17561</v>
      </c>
      <c r="L1766" s="410" t="s">
        <v>17562</v>
      </c>
      <c r="M1766" s="410" t="s">
        <v>17563</v>
      </c>
      <c r="N1766" s="383"/>
      <c r="O1766" s="383"/>
      <c r="P1766" s="383"/>
      <c r="Q1766" s="410" t="s">
        <v>17524</v>
      </c>
      <c r="R1766" s="410" t="s">
        <v>17564</v>
      </c>
      <c r="S1766" s="383"/>
      <c r="T1766" s="383"/>
      <c r="U1766" s="410" t="s">
        <v>17200</v>
      </c>
      <c r="V1766" s="383"/>
      <c r="W1766" s="383"/>
      <c r="X1766" s="383"/>
      <c r="Y1766" s="411">
        <v>38671</v>
      </c>
      <c r="Z1766" s="410">
        <v>0</v>
      </c>
      <c r="AA1766" s="410">
        <v>0</v>
      </c>
      <c r="AB1766" s="383"/>
      <c r="AC1766" s="383"/>
      <c r="AD1766" s="383"/>
      <c r="AE1766" s="383"/>
      <c r="AF1766" s="410" t="s">
        <v>17469</v>
      </c>
      <c r="AG1766" s="410" t="s">
        <v>229</v>
      </c>
      <c r="AH1766" s="410">
        <v>7</v>
      </c>
      <c r="AI1766" s="410">
        <v>19</v>
      </c>
      <c r="AJ1766" s="410">
        <v>26</v>
      </c>
      <c r="AK1766" s="410">
        <v>4.2</v>
      </c>
      <c r="AL1766" s="412">
        <v>0.269230769230769</v>
      </c>
      <c r="AM1766" s="127" t="s">
        <v>17433</v>
      </c>
      <c r="AN1766" s="383" t="s">
        <v>17434</v>
      </c>
      <c r="AO1766" s="383"/>
      <c r="AP1766" s="383"/>
      <c r="AQ1766" s="410" t="s">
        <v>17565</v>
      </c>
      <c r="AR1766" s="389"/>
    </row>
    <row r="1767" spans="1:44" ht="15.75" thickBot="1" x14ac:dyDescent="0.3">
      <c r="A1767" s="409" t="s">
        <v>17560</v>
      </c>
      <c r="B1767" s="410">
        <v>37</v>
      </c>
      <c r="C1767" s="383"/>
      <c r="D1767" s="383"/>
      <c r="E1767" s="383"/>
      <c r="F1767" s="383"/>
      <c r="G1767" s="383"/>
      <c r="H1767" s="383"/>
      <c r="I1767" s="383"/>
      <c r="J1767" s="383"/>
      <c r="K1767" s="410" t="s">
        <v>17561</v>
      </c>
      <c r="L1767" s="410" t="s">
        <v>17562</v>
      </c>
      <c r="M1767" s="410" t="s">
        <v>17563</v>
      </c>
      <c r="N1767" s="383"/>
      <c r="O1767" s="383"/>
      <c r="P1767" s="383"/>
      <c r="Q1767" s="410" t="s">
        <v>17524</v>
      </c>
      <c r="R1767" s="410" t="s">
        <v>17564</v>
      </c>
      <c r="S1767" s="383"/>
      <c r="T1767" s="383"/>
      <c r="U1767" s="410" t="s">
        <v>17200</v>
      </c>
      <c r="V1767" s="383"/>
      <c r="W1767" s="383"/>
      <c r="X1767" s="383"/>
      <c r="Y1767" s="411">
        <v>38671</v>
      </c>
      <c r="Z1767" s="410">
        <v>0</v>
      </c>
      <c r="AA1767" s="410">
        <v>0</v>
      </c>
      <c r="AB1767" s="383"/>
      <c r="AC1767" s="383"/>
      <c r="AD1767" s="383"/>
      <c r="AE1767" s="383"/>
      <c r="AF1767" s="410" t="s">
        <v>17469</v>
      </c>
      <c r="AG1767" s="410" t="s">
        <v>229</v>
      </c>
      <c r="AH1767" s="410">
        <v>10</v>
      </c>
      <c r="AI1767" s="410">
        <v>9</v>
      </c>
      <c r="AJ1767" s="410">
        <v>19</v>
      </c>
      <c r="AK1767" s="410">
        <v>4.21</v>
      </c>
      <c r="AL1767" s="412">
        <v>0.52631578947368396</v>
      </c>
      <c r="AM1767" s="127" t="s">
        <v>17433</v>
      </c>
      <c r="AN1767" s="383" t="s">
        <v>17434</v>
      </c>
      <c r="AO1767" s="383"/>
      <c r="AP1767" s="383"/>
      <c r="AQ1767" s="410" t="s">
        <v>17565</v>
      </c>
      <c r="AR1767" s="389"/>
    </row>
    <row r="1768" spans="1:44" ht="15.75" thickBot="1" x14ac:dyDescent="0.3">
      <c r="A1768" s="409" t="s">
        <v>17560</v>
      </c>
      <c r="B1768" s="410">
        <v>37</v>
      </c>
      <c r="C1768" s="383"/>
      <c r="D1768" s="383"/>
      <c r="E1768" s="383"/>
      <c r="F1768" s="383"/>
      <c r="G1768" s="383"/>
      <c r="H1768" s="383"/>
      <c r="I1768" s="383"/>
      <c r="J1768" s="383"/>
      <c r="K1768" s="410" t="s">
        <v>17561</v>
      </c>
      <c r="L1768" s="410" t="s">
        <v>17562</v>
      </c>
      <c r="M1768" s="410" t="s">
        <v>17563</v>
      </c>
      <c r="N1768" s="383"/>
      <c r="O1768" s="383"/>
      <c r="P1768" s="383"/>
      <c r="Q1768" s="410" t="s">
        <v>17524</v>
      </c>
      <c r="R1768" s="410" t="s">
        <v>17564</v>
      </c>
      <c r="S1768" s="383"/>
      <c r="T1768" s="383"/>
      <c r="U1768" s="410" t="s">
        <v>17200</v>
      </c>
      <c r="V1768" s="383"/>
      <c r="W1768" s="383"/>
      <c r="X1768" s="383"/>
      <c r="Y1768" s="411">
        <v>38671</v>
      </c>
      <c r="Z1768" s="410">
        <v>0</v>
      </c>
      <c r="AA1768" s="410">
        <v>0</v>
      </c>
      <c r="AB1768" s="383"/>
      <c r="AC1768" s="383"/>
      <c r="AD1768" s="383"/>
      <c r="AE1768" s="383"/>
      <c r="AF1768" s="410" t="s">
        <v>17469</v>
      </c>
      <c r="AG1768" s="410" t="s">
        <v>229</v>
      </c>
      <c r="AH1768" s="410">
        <v>9</v>
      </c>
      <c r="AI1768" s="410">
        <v>11</v>
      </c>
      <c r="AJ1768" s="410">
        <v>20</v>
      </c>
      <c r="AK1768" s="410">
        <v>4.21</v>
      </c>
      <c r="AL1768" s="412">
        <v>0.45</v>
      </c>
      <c r="AM1768" s="127" t="s">
        <v>17433</v>
      </c>
      <c r="AN1768" s="383" t="s">
        <v>17434</v>
      </c>
      <c r="AO1768" s="383"/>
      <c r="AP1768" s="383"/>
      <c r="AQ1768" s="410" t="s">
        <v>17565</v>
      </c>
      <c r="AR1768" s="389"/>
    </row>
    <row r="1769" spans="1:44" ht="15.75" thickBot="1" x14ac:dyDescent="0.3">
      <c r="A1769" s="409" t="s">
        <v>17560</v>
      </c>
      <c r="B1769" s="410">
        <v>37</v>
      </c>
      <c r="C1769" s="383"/>
      <c r="D1769" s="383"/>
      <c r="E1769" s="383"/>
      <c r="F1769" s="383"/>
      <c r="G1769" s="383"/>
      <c r="H1769" s="383"/>
      <c r="I1769" s="383"/>
      <c r="J1769" s="383"/>
      <c r="K1769" s="410" t="s">
        <v>17561</v>
      </c>
      <c r="L1769" s="410" t="s">
        <v>17562</v>
      </c>
      <c r="M1769" s="410" t="s">
        <v>17563</v>
      </c>
      <c r="N1769" s="383"/>
      <c r="O1769" s="383"/>
      <c r="P1769" s="383"/>
      <c r="Q1769" s="410" t="s">
        <v>17524</v>
      </c>
      <c r="R1769" s="410" t="s">
        <v>17564</v>
      </c>
      <c r="S1769" s="383"/>
      <c r="T1769" s="383"/>
      <c r="U1769" s="410" t="s">
        <v>17200</v>
      </c>
      <c r="V1769" s="383"/>
      <c r="W1769" s="383"/>
      <c r="X1769" s="383"/>
      <c r="Y1769" s="411">
        <v>38671</v>
      </c>
      <c r="Z1769" s="410">
        <v>0</v>
      </c>
      <c r="AA1769" s="410">
        <v>0</v>
      </c>
      <c r="AB1769" s="383"/>
      <c r="AC1769" s="383"/>
      <c r="AD1769" s="383"/>
      <c r="AE1769" s="383"/>
      <c r="AF1769" s="410" t="s">
        <v>17469</v>
      </c>
      <c r="AG1769" s="410" t="s">
        <v>229</v>
      </c>
      <c r="AH1769" s="410">
        <v>8</v>
      </c>
      <c r="AI1769" s="410">
        <v>12</v>
      </c>
      <c r="AJ1769" s="410">
        <v>20</v>
      </c>
      <c r="AK1769" s="410">
        <v>4.21</v>
      </c>
      <c r="AL1769" s="412">
        <v>0.4</v>
      </c>
      <c r="AM1769" s="127" t="s">
        <v>17433</v>
      </c>
      <c r="AN1769" s="383" t="s">
        <v>17434</v>
      </c>
      <c r="AO1769" s="383"/>
      <c r="AP1769" s="383"/>
      <c r="AQ1769" s="410" t="s">
        <v>17565</v>
      </c>
      <c r="AR1769" s="389"/>
    </row>
    <row r="1770" spans="1:44" ht="15.75" thickBot="1" x14ac:dyDescent="0.3">
      <c r="A1770" s="409" t="s">
        <v>17560</v>
      </c>
      <c r="B1770" s="410">
        <v>37</v>
      </c>
      <c r="C1770" s="383"/>
      <c r="D1770" s="383"/>
      <c r="E1770" s="383"/>
      <c r="F1770" s="383"/>
      <c r="G1770" s="383"/>
      <c r="H1770" s="383"/>
      <c r="I1770" s="383"/>
      <c r="J1770" s="383"/>
      <c r="K1770" s="410" t="s">
        <v>17561</v>
      </c>
      <c r="L1770" s="410" t="s">
        <v>17562</v>
      </c>
      <c r="M1770" s="410" t="s">
        <v>17563</v>
      </c>
      <c r="N1770" s="383"/>
      <c r="O1770" s="383"/>
      <c r="P1770" s="383"/>
      <c r="Q1770" s="410" t="s">
        <v>17524</v>
      </c>
      <c r="R1770" s="410" t="s">
        <v>17564</v>
      </c>
      <c r="S1770" s="383"/>
      <c r="T1770" s="383"/>
      <c r="U1770" s="410" t="s">
        <v>17200</v>
      </c>
      <c r="V1770" s="383"/>
      <c r="W1770" s="383"/>
      <c r="X1770" s="383"/>
      <c r="Y1770" s="411">
        <v>38671</v>
      </c>
      <c r="Z1770" s="410">
        <v>0</v>
      </c>
      <c r="AA1770" s="410">
        <v>0</v>
      </c>
      <c r="AB1770" s="383"/>
      <c r="AC1770" s="383"/>
      <c r="AD1770" s="383"/>
      <c r="AE1770" s="383"/>
      <c r="AF1770" s="410" t="s">
        <v>17469</v>
      </c>
      <c r="AG1770" s="410" t="s">
        <v>229</v>
      </c>
      <c r="AH1770" s="410">
        <v>8</v>
      </c>
      <c r="AI1770" s="410">
        <v>10</v>
      </c>
      <c r="AJ1770" s="410">
        <v>18</v>
      </c>
      <c r="AK1770" s="410">
        <v>4.24</v>
      </c>
      <c r="AL1770" s="412">
        <v>0.44444444444444398</v>
      </c>
      <c r="AM1770" s="127" t="s">
        <v>17433</v>
      </c>
      <c r="AN1770" s="383" t="s">
        <v>17434</v>
      </c>
      <c r="AO1770" s="383"/>
      <c r="AP1770" s="383"/>
      <c r="AQ1770" s="410" t="s">
        <v>17565</v>
      </c>
      <c r="AR1770" s="389"/>
    </row>
    <row r="1771" spans="1:44" ht="15.75" thickBot="1" x14ac:dyDescent="0.3">
      <c r="A1771" s="409" t="s">
        <v>17560</v>
      </c>
      <c r="B1771" s="410">
        <v>37</v>
      </c>
      <c r="C1771" s="383"/>
      <c r="D1771" s="383"/>
      <c r="E1771" s="383"/>
      <c r="F1771" s="383"/>
      <c r="G1771" s="383"/>
      <c r="H1771" s="383"/>
      <c r="I1771" s="383"/>
      <c r="J1771" s="383"/>
      <c r="K1771" s="410" t="s">
        <v>17561</v>
      </c>
      <c r="L1771" s="410" t="s">
        <v>17562</v>
      </c>
      <c r="M1771" s="410" t="s">
        <v>17563</v>
      </c>
      <c r="N1771" s="383"/>
      <c r="O1771" s="383"/>
      <c r="P1771" s="383"/>
      <c r="Q1771" s="410" t="s">
        <v>17524</v>
      </c>
      <c r="R1771" s="410" t="s">
        <v>17564</v>
      </c>
      <c r="S1771" s="383"/>
      <c r="T1771" s="383"/>
      <c r="U1771" s="410" t="s">
        <v>17200</v>
      </c>
      <c r="V1771" s="383"/>
      <c r="W1771" s="383"/>
      <c r="X1771" s="383"/>
      <c r="Y1771" s="411">
        <v>38671</v>
      </c>
      <c r="Z1771" s="410">
        <v>0</v>
      </c>
      <c r="AA1771" s="410">
        <v>0</v>
      </c>
      <c r="AB1771" s="383"/>
      <c r="AC1771" s="383"/>
      <c r="AD1771" s="383"/>
      <c r="AE1771" s="383"/>
      <c r="AF1771" s="410" t="s">
        <v>17469</v>
      </c>
      <c r="AG1771" s="410" t="s">
        <v>229</v>
      </c>
      <c r="AH1771" s="410">
        <v>5</v>
      </c>
      <c r="AI1771" s="410">
        <v>15</v>
      </c>
      <c r="AJ1771" s="410">
        <v>20</v>
      </c>
      <c r="AK1771" s="410">
        <v>4.24</v>
      </c>
      <c r="AL1771" s="412">
        <v>0.25</v>
      </c>
      <c r="AM1771" s="127" t="s">
        <v>17433</v>
      </c>
      <c r="AN1771" s="383" t="s">
        <v>17434</v>
      </c>
      <c r="AO1771" s="383"/>
      <c r="AP1771" s="383"/>
      <c r="AQ1771" s="410" t="s">
        <v>17565</v>
      </c>
      <c r="AR1771" s="389"/>
    </row>
    <row r="1772" spans="1:44" ht="15.75" thickBot="1" x14ac:dyDescent="0.3">
      <c r="A1772" s="409" t="s">
        <v>17560</v>
      </c>
      <c r="B1772" s="410">
        <v>37</v>
      </c>
      <c r="C1772" s="383"/>
      <c r="D1772" s="383"/>
      <c r="E1772" s="383"/>
      <c r="F1772" s="383"/>
      <c r="G1772" s="383"/>
      <c r="H1772" s="383"/>
      <c r="I1772" s="383"/>
      <c r="J1772" s="383"/>
      <c r="K1772" s="410" t="s">
        <v>17561</v>
      </c>
      <c r="L1772" s="410" t="s">
        <v>17562</v>
      </c>
      <c r="M1772" s="410" t="s">
        <v>17563</v>
      </c>
      <c r="N1772" s="383"/>
      <c r="O1772" s="383"/>
      <c r="P1772" s="383"/>
      <c r="Q1772" s="410" t="s">
        <v>17524</v>
      </c>
      <c r="R1772" s="410" t="s">
        <v>17564</v>
      </c>
      <c r="S1772" s="383"/>
      <c r="T1772" s="383"/>
      <c r="U1772" s="410" t="s">
        <v>17200</v>
      </c>
      <c r="V1772" s="383"/>
      <c r="W1772" s="383"/>
      <c r="X1772" s="383"/>
      <c r="Y1772" s="411">
        <v>38671</v>
      </c>
      <c r="Z1772" s="410">
        <v>0</v>
      </c>
      <c r="AA1772" s="410">
        <v>0</v>
      </c>
      <c r="AB1772" s="383"/>
      <c r="AC1772" s="383"/>
      <c r="AD1772" s="383"/>
      <c r="AE1772" s="383"/>
      <c r="AF1772" s="410" t="s">
        <v>17469</v>
      </c>
      <c r="AG1772" s="410" t="s">
        <v>229</v>
      </c>
      <c r="AH1772" s="410">
        <v>9</v>
      </c>
      <c r="AI1772" s="410">
        <v>10</v>
      </c>
      <c r="AJ1772" s="410">
        <v>19</v>
      </c>
      <c r="AK1772" s="410">
        <v>4.25</v>
      </c>
      <c r="AL1772" s="412">
        <v>0.47368421052631599</v>
      </c>
      <c r="AM1772" s="127" t="s">
        <v>17433</v>
      </c>
      <c r="AN1772" s="383" t="s">
        <v>17434</v>
      </c>
      <c r="AO1772" s="383"/>
      <c r="AP1772" s="383"/>
      <c r="AQ1772" s="410" t="s">
        <v>17565</v>
      </c>
      <c r="AR1772" s="389"/>
    </row>
    <row r="1773" spans="1:44" ht="15.75" thickBot="1" x14ac:dyDescent="0.3">
      <c r="A1773" s="409" t="s">
        <v>17560</v>
      </c>
      <c r="B1773" s="410">
        <v>37</v>
      </c>
      <c r="C1773" s="383"/>
      <c r="D1773" s="383"/>
      <c r="E1773" s="383"/>
      <c r="F1773" s="383"/>
      <c r="G1773" s="383"/>
      <c r="H1773" s="383"/>
      <c r="I1773" s="383"/>
      <c r="J1773" s="383"/>
      <c r="K1773" s="410" t="s">
        <v>17561</v>
      </c>
      <c r="L1773" s="410" t="s">
        <v>17562</v>
      </c>
      <c r="M1773" s="410" t="s">
        <v>17563</v>
      </c>
      <c r="N1773" s="383"/>
      <c r="O1773" s="383"/>
      <c r="P1773" s="383"/>
      <c r="Q1773" s="410" t="s">
        <v>17524</v>
      </c>
      <c r="R1773" s="410" t="s">
        <v>17564</v>
      </c>
      <c r="S1773" s="383"/>
      <c r="T1773" s="383"/>
      <c r="U1773" s="410" t="s">
        <v>17200</v>
      </c>
      <c r="V1773" s="383"/>
      <c r="W1773" s="383"/>
      <c r="X1773" s="383"/>
      <c r="Y1773" s="411">
        <v>38671</v>
      </c>
      <c r="Z1773" s="410">
        <v>0</v>
      </c>
      <c r="AA1773" s="410">
        <v>0</v>
      </c>
      <c r="AB1773" s="383"/>
      <c r="AC1773" s="383"/>
      <c r="AD1773" s="383"/>
      <c r="AE1773" s="383"/>
      <c r="AF1773" s="410" t="s">
        <v>17469</v>
      </c>
      <c r="AG1773" s="410" t="s">
        <v>229</v>
      </c>
      <c r="AH1773" s="410">
        <v>7</v>
      </c>
      <c r="AI1773" s="410">
        <v>16</v>
      </c>
      <c r="AJ1773" s="410">
        <v>23</v>
      </c>
      <c r="AK1773" s="410">
        <v>4.25</v>
      </c>
      <c r="AL1773" s="412">
        <v>0.30434782608695699</v>
      </c>
      <c r="AM1773" s="127" t="s">
        <v>17433</v>
      </c>
      <c r="AN1773" s="383" t="s">
        <v>17434</v>
      </c>
      <c r="AO1773" s="383"/>
      <c r="AP1773" s="383"/>
      <c r="AQ1773" s="410" t="s">
        <v>17565</v>
      </c>
      <c r="AR1773" s="389"/>
    </row>
    <row r="1774" spans="1:44" ht="15.75" thickBot="1" x14ac:dyDescent="0.3">
      <c r="A1774" s="409" t="s">
        <v>17560</v>
      </c>
      <c r="B1774" s="410">
        <v>37</v>
      </c>
      <c r="C1774" s="383"/>
      <c r="D1774" s="383"/>
      <c r="E1774" s="383"/>
      <c r="F1774" s="383"/>
      <c r="G1774" s="383"/>
      <c r="H1774" s="383"/>
      <c r="I1774" s="383"/>
      <c r="J1774" s="383"/>
      <c r="K1774" s="410" t="s">
        <v>17561</v>
      </c>
      <c r="L1774" s="410" t="s">
        <v>17562</v>
      </c>
      <c r="M1774" s="410" t="s">
        <v>17563</v>
      </c>
      <c r="N1774" s="383"/>
      <c r="O1774" s="383"/>
      <c r="P1774" s="383"/>
      <c r="Q1774" s="410" t="s">
        <v>17524</v>
      </c>
      <c r="R1774" s="410" t="s">
        <v>17564</v>
      </c>
      <c r="S1774" s="383"/>
      <c r="T1774" s="383"/>
      <c r="U1774" s="410" t="s">
        <v>17200</v>
      </c>
      <c r="V1774" s="383"/>
      <c r="W1774" s="383"/>
      <c r="X1774" s="383"/>
      <c r="Y1774" s="411">
        <v>38671</v>
      </c>
      <c r="Z1774" s="410">
        <v>0</v>
      </c>
      <c r="AA1774" s="410">
        <v>0</v>
      </c>
      <c r="AB1774" s="383"/>
      <c r="AC1774" s="383"/>
      <c r="AD1774" s="383"/>
      <c r="AE1774" s="383"/>
      <c r="AF1774" s="410" t="s">
        <v>17469</v>
      </c>
      <c r="AG1774" s="410" t="s">
        <v>229</v>
      </c>
      <c r="AH1774" s="410">
        <v>5</v>
      </c>
      <c r="AI1774" s="410">
        <v>16</v>
      </c>
      <c r="AJ1774" s="410">
        <v>21</v>
      </c>
      <c r="AK1774" s="410">
        <v>4.26</v>
      </c>
      <c r="AL1774" s="412">
        <v>0.238095238095238</v>
      </c>
      <c r="AM1774" s="127" t="s">
        <v>17433</v>
      </c>
      <c r="AN1774" s="383" t="s">
        <v>17434</v>
      </c>
      <c r="AO1774" s="383"/>
      <c r="AP1774" s="383"/>
      <c r="AQ1774" s="410" t="s">
        <v>17565</v>
      </c>
      <c r="AR1774" s="389"/>
    </row>
    <row r="1775" spans="1:44" ht="15.75" thickBot="1" x14ac:dyDescent="0.3">
      <c r="A1775" s="409" t="s">
        <v>17560</v>
      </c>
      <c r="B1775" s="410">
        <v>37</v>
      </c>
      <c r="C1775" s="383"/>
      <c r="D1775" s="383"/>
      <c r="E1775" s="383"/>
      <c r="F1775" s="383"/>
      <c r="G1775" s="383"/>
      <c r="H1775" s="383"/>
      <c r="I1775" s="383"/>
      <c r="J1775" s="383"/>
      <c r="K1775" s="410" t="s">
        <v>17561</v>
      </c>
      <c r="L1775" s="410" t="s">
        <v>17562</v>
      </c>
      <c r="M1775" s="410" t="s">
        <v>17563</v>
      </c>
      <c r="N1775" s="383"/>
      <c r="O1775" s="383"/>
      <c r="P1775" s="383"/>
      <c r="Q1775" s="410" t="s">
        <v>17524</v>
      </c>
      <c r="R1775" s="410" t="s">
        <v>17564</v>
      </c>
      <c r="S1775" s="383"/>
      <c r="T1775" s="383"/>
      <c r="U1775" s="410" t="s">
        <v>17200</v>
      </c>
      <c r="V1775" s="383"/>
      <c r="W1775" s="383"/>
      <c r="X1775" s="383"/>
      <c r="Y1775" s="411">
        <v>38671</v>
      </c>
      <c r="Z1775" s="410">
        <v>0</v>
      </c>
      <c r="AA1775" s="410">
        <v>0</v>
      </c>
      <c r="AB1775" s="383"/>
      <c r="AC1775" s="383"/>
      <c r="AD1775" s="383"/>
      <c r="AE1775" s="383"/>
      <c r="AF1775" s="410" t="s">
        <v>17469</v>
      </c>
      <c r="AG1775" s="410" t="s">
        <v>229</v>
      </c>
      <c r="AH1775" s="410">
        <v>3</v>
      </c>
      <c r="AI1775" s="410">
        <v>21</v>
      </c>
      <c r="AJ1775" s="410">
        <v>24</v>
      </c>
      <c r="AK1775" s="410">
        <v>4.2699999999999996</v>
      </c>
      <c r="AL1775" s="412">
        <v>0.125</v>
      </c>
      <c r="AM1775" s="127" t="s">
        <v>17433</v>
      </c>
      <c r="AN1775" s="383" t="s">
        <v>17434</v>
      </c>
      <c r="AO1775" s="383"/>
      <c r="AP1775" s="383"/>
      <c r="AQ1775" s="410" t="s">
        <v>17565</v>
      </c>
      <c r="AR1775" s="389"/>
    </row>
    <row r="1776" spans="1:44" ht="15.75" thickBot="1" x14ac:dyDescent="0.3">
      <c r="A1776" s="409" t="s">
        <v>17560</v>
      </c>
      <c r="B1776" s="410">
        <v>37</v>
      </c>
      <c r="C1776" s="383"/>
      <c r="D1776" s="383"/>
      <c r="E1776" s="383"/>
      <c r="F1776" s="383"/>
      <c r="G1776" s="383"/>
      <c r="H1776" s="383"/>
      <c r="I1776" s="383"/>
      <c r="J1776" s="383"/>
      <c r="K1776" s="410" t="s">
        <v>17561</v>
      </c>
      <c r="L1776" s="410" t="s">
        <v>17562</v>
      </c>
      <c r="M1776" s="410" t="s">
        <v>17563</v>
      </c>
      <c r="N1776" s="383"/>
      <c r="O1776" s="383"/>
      <c r="P1776" s="383"/>
      <c r="Q1776" s="410" t="s">
        <v>17524</v>
      </c>
      <c r="R1776" s="410" t="s">
        <v>17564</v>
      </c>
      <c r="S1776" s="383"/>
      <c r="T1776" s="383"/>
      <c r="U1776" s="410" t="s">
        <v>17200</v>
      </c>
      <c r="V1776" s="383"/>
      <c r="W1776" s="383"/>
      <c r="X1776" s="383"/>
      <c r="Y1776" s="411">
        <v>38671</v>
      </c>
      <c r="Z1776" s="410">
        <v>0</v>
      </c>
      <c r="AA1776" s="410">
        <v>0</v>
      </c>
      <c r="AB1776" s="383"/>
      <c r="AC1776" s="383"/>
      <c r="AD1776" s="383"/>
      <c r="AE1776" s="383"/>
      <c r="AF1776" s="410" t="s">
        <v>17469</v>
      </c>
      <c r="AG1776" s="410" t="s">
        <v>229</v>
      </c>
      <c r="AH1776" s="410">
        <v>9</v>
      </c>
      <c r="AI1776" s="410">
        <v>11</v>
      </c>
      <c r="AJ1776" s="410">
        <v>20</v>
      </c>
      <c r="AK1776" s="410">
        <v>4.28</v>
      </c>
      <c r="AL1776" s="412">
        <v>0.45</v>
      </c>
      <c r="AM1776" s="127" t="s">
        <v>17433</v>
      </c>
      <c r="AN1776" s="383" t="s">
        <v>17434</v>
      </c>
      <c r="AO1776" s="383"/>
      <c r="AP1776" s="383"/>
      <c r="AQ1776" s="410" t="s">
        <v>17565</v>
      </c>
      <c r="AR1776" s="389"/>
    </row>
    <row r="1777" spans="1:44" ht="15.75" thickBot="1" x14ac:dyDescent="0.3">
      <c r="A1777" s="409" t="s">
        <v>17560</v>
      </c>
      <c r="B1777" s="410">
        <v>37</v>
      </c>
      <c r="C1777" s="383"/>
      <c r="D1777" s="383"/>
      <c r="E1777" s="383"/>
      <c r="F1777" s="383"/>
      <c r="G1777" s="383"/>
      <c r="H1777" s="383"/>
      <c r="I1777" s="383"/>
      <c r="J1777" s="383"/>
      <c r="K1777" s="410" t="s">
        <v>17561</v>
      </c>
      <c r="L1777" s="410" t="s">
        <v>17562</v>
      </c>
      <c r="M1777" s="410" t="s">
        <v>17563</v>
      </c>
      <c r="N1777" s="383"/>
      <c r="O1777" s="383"/>
      <c r="P1777" s="383"/>
      <c r="Q1777" s="410" t="s">
        <v>17524</v>
      </c>
      <c r="R1777" s="410" t="s">
        <v>17564</v>
      </c>
      <c r="S1777" s="383"/>
      <c r="T1777" s="383"/>
      <c r="U1777" s="410" t="s">
        <v>17200</v>
      </c>
      <c r="V1777" s="383"/>
      <c r="W1777" s="383"/>
      <c r="X1777" s="383"/>
      <c r="Y1777" s="411">
        <v>38671</v>
      </c>
      <c r="Z1777" s="410">
        <v>0</v>
      </c>
      <c r="AA1777" s="410">
        <v>0</v>
      </c>
      <c r="AB1777" s="383"/>
      <c r="AC1777" s="383"/>
      <c r="AD1777" s="383"/>
      <c r="AE1777" s="383"/>
      <c r="AF1777" s="410" t="s">
        <v>17469</v>
      </c>
      <c r="AG1777" s="410" t="s">
        <v>229</v>
      </c>
      <c r="AH1777" s="410">
        <v>9</v>
      </c>
      <c r="AI1777" s="410">
        <v>13</v>
      </c>
      <c r="AJ1777" s="410">
        <v>22</v>
      </c>
      <c r="AK1777" s="410">
        <v>4.28</v>
      </c>
      <c r="AL1777" s="412">
        <v>0.40909090909090901</v>
      </c>
      <c r="AM1777" s="127" t="s">
        <v>17433</v>
      </c>
      <c r="AN1777" s="383" t="s">
        <v>17434</v>
      </c>
      <c r="AO1777" s="383"/>
      <c r="AP1777" s="383"/>
      <c r="AQ1777" s="410" t="s">
        <v>17565</v>
      </c>
      <c r="AR1777" s="389"/>
    </row>
    <row r="1778" spans="1:44" ht="15.75" thickBot="1" x14ac:dyDescent="0.3">
      <c r="A1778" s="409" t="s">
        <v>17560</v>
      </c>
      <c r="B1778" s="410">
        <v>37</v>
      </c>
      <c r="C1778" s="383"/>
      <c r="D1778" s="383"/>
      <c r="E1778" s="383"/>
      <c r="F1778" s="383"/>
      <c r="G1778" s="383"/>
      <c r="H1778" s="383"/>
      <c r="I1778" s="383"/>
      <c r="J1778" s="383"/>
      <c r="K1778" s="410" t="s">
        <v>17561</v>
      </c>
      <c r="L1778" s="410" t="s">
        <v>17562</v>
      </c>
      <c r="M1778" s="410" t="s">
        <v>17563</v>
      </c>
      <c r="N1778" s="383"/>
      <c r="O1778" s="383"/>
      <c r="P1778" s="383"/>
      <c r="Q1778" s="410" t="s">
        <v>17524</v>
      </c>
      <c r="R1778" s="410" t="s">
        <v>17564</v>
      </c>
      <c r="S1778" s="383"/>
      <c r="T1778" s="383"/>
      <c r="U1778" s="410" t="s">
        <v>17200</v>
      </c>
      <c r="V1778" s="383"/>
      <c r="W1778" s="383"/>
      <c r="X1778" s="383"/>
      <c r="Y1778" s="411">
        <v>38671</v>
      </c>
      <c r="Z1778" s="410">
        <v>0</v>
      </c>
      <c r="AA1778" s="410">
        <v>0</v>
      </c>
      <c r="AB1778" s="383"/>
      <c r="AC1778" s="383"/>
      <c r="AD1778" s="383"/>
      <c r="AE1778" s="383"/>
      <c r="AF1778" s="410" t="s">
        <v>17469</v>
      </c>
      <c r="AG1778" s="410" t="s">
        <v>229</v>
      </c>
      <c r="AH1778" s="410">
        <v>3</v>
      </c>
      <c r="AI1778" s="410">
        <v>21</v>
      </c>
      <c r="AJ1778" s="410">
        <v>24</v>
      </c>
      <c r="AK1778" s="410">
        <v>4.28</v>
      </c>
      <c r="AL1778" s="412">
        <v>0.125</v>
      </c>
      <c r="AM1778" s="127" t="s">
        <v>17433</v>
      </c>
      <c r="AN1778" s="383" t="s">
        <v>17434</v>
      </c>
      <c r="AO1778" s="383"/>
      <c r="AP1778" s="383"/>
      <c r="AQ1778" s="410" t="s">
        <v>17565</v>
      </c>
      <c r="AR1778" s="389"/>
    </row>
    <row r="1779" spans="1:44" ht="15.75" thickBot="1" x14ac:dyDescent="0.3">
      <c r="A1779" s="409" t="s">
        <v>17560</v>
      </c>
      <c r="B1779" s="410">
        <v>37</v>
      </c>
      <c r="C1779" s="383"/>
      <c r="D1779" s="383"/>
      <c r="E1779" s="383"/>
      <c r="F1779" s="383"/>
      <c r="G1779" s="383"/>
      <c r="H1779" s="383"/>
      <c r="I1779" s="383"/>
      <c r="J1779" s="383"/>
      <c r="K1779" s="410" t="s">
        <v>17561</v>
      </c>
      <c r="L1779" s="410" t="s">
        <v>17562</v>
      </c>
      <c r="M1779" s="410" t="s">
        <v>17563</v>
      </c>
      <c r="N1779" s="383"/>
      <c r="O1779" s="383"/>
      <c r="P1779" s="383"/>
      <c r="Q1779" s="410" t="s">
        <v>17524</v>
      </c>
      <c r="R1779" s="410" t="s">
        <v>17564</v>
      </c>
      <c r="S1779" s="383"/>
      <c r="T1779" s="383"/>
      <c r="U1779" s="410" t="s">
        <v>17200</v>
      </c>
      <c r="V1779" s="383"/>
      <c r="W1779" s="383"/>
      <c r="X1779" s="383"/>
      <c r="Y1779" s="411">
        <v>38671</v>
      </c>
      <c r="Z1779" s="410">
        <v>0</v>
      </c>
      <c r="AA1779" s="410">
        <v>0</v>
      </c>
      <c r="AB1779" s="383"/>
      <c r="AC1779" s="383"/>
      <c r="AD1779" s="383"/>
      <c r="AE1779" s="383"/>
      <c r="AF1779" s="410" t="s">
        <v>17469</v>
      </c>
      <c r="AG1779" s="410" t="s">
        <v>229</v>
      </c>
      <c r="AH1779" s="410">
        <v>8</v>
      </c>
      <c r="AI1779" s="410">
        <v>12</v>
      </c>
      <c r="AJ1779" s="410">
        <v>20</v>
      </c>
      <c r="AK1779" s="410">
        <v>4.3</v>
      </c>
      <c r="AL1779" s="412">
        <v>0.4</v>
      </c>
      <c r="AM1779" s="127" t="s">
        <v>17433</v>
      </c>
      <c r="AN1779" s="383" t="s">
        <v>17434</v>
      </c>
      <c r="AO1779" s="383"/>
      <c r="AP1779" s="383"/>
      <c r="AQ1779" s="410" t="s">
        <v>17565</v>
      </c>
      <c r="AR1779" s="389"/>
    </row>
    <row r="1780" spans="1:44" ht="15.75" thickBot="1" x14ac:dyDescent="0.3">
      <c r="A1780" s="409" t="s">
        <v>17560</v>
      </c>
      <c r="B1780" s="410">
        <v>37</v>
      </c>
      <c r="C1780" s="383"/>
      <c r="D1780" s="383"/>
      <c r="E1780" s="383"/>
      <c r="F1780" s="383"/>
      <c r="G1780" s="383"/>
      <c r="H1780" s="383"/>
      <c r="I1780" s="383"/>
      <c r="J1780" s="383"/>
      <c r="K1780" s="410" t="s">
        <v>17561</v>
      </c>
      <c r="L1780" s="410" t="s">
        <v>17562</v>
      </c>
      <c r="M1780" s="410" t="s">
        <v>17563</v>
      </c>
      <c r="N1780" s="383"/>
      <c r="O1780" s="383"/>
      <c r="P1780" s="383"/>
      <c r="Q1780" s="410" t="s">
        <v>17524</v>
      </c>
      <c r="R1780" s="410" t="s">
        <v>17564</v>
      </c>
      <c r="S1780" s="383"/>
      <c r="T1780" s="383"/>
      <c r="U1780" s="410" t="s">
        <v>17200</v>
      </c>
      <c r="V1780" s="383"/>
      <c r="W1780" s="383"/>
      <c r="X1780" s="383"/>
      <c r="Y1780" s="411">
        <v>38671</v>
      </c>
      <c r="Z1780" s="410">
        <v>0</v>
      </c>
      <c r="AA1780" s="410">
        <v>0</v>
      </c>
      <c r="AB1780" s="383"/>
      <c r="AC1780" s="383"/>
      <c r="AD1780" s="383"/>
      <c r="AE1780" s="383"/>
      <c r="AF1780" s="410" t="s">
        <v>17469</v>
      </c>
      <c r="AG1780" s="410" t="s">
        <v>229</v>
      </c>
      <c r="AH1780" s="410">
        <v>5</v>
      </c>
      <c r="AI1780" s="410">
        <v>19</v>
      </c>
      <c r="AJ1780" s="410">
        <v>24</v>
      </c>
      <c r="AK1780" s="410">
        <v>4.3</v>
      </c>
      <c r="AL1780" s="412">
        <v>0.20833333333333301</v>
      </c>
      <c r="AM1780" s="127" t="s">
        <v>17433</v>
      </c>
      <c r="AN1780" s="383" t="s">
        <v>17434</v>
      </c>
      <c r="AO1780" s="383"/>
      <c r="AP1780" s="383"/>
      <c r="AQ1780" s="410" t="s">
        <v>17565</v>
      </c>
      <c r="AR1780" s="389"/>
    </row>
    <row r="1781" spans="1:44" ht="15.75" thickBot="1" x14ac:dyDescent="0.3">
      <c r="A1781" s="409" t="s">
        <v>17560</v>
      </c>
      <c r="B1781" s="410">
        <v>37</v>
      </c>
      <c r="C1781" s="383"/>
      <c r="D1781" s="383"/>
      <c r="E1781" s="383"/>
      <c r="F1781" s="383"/>
      <c r="G1781" s="383"/>
      <c r="H1781" s="383"/>
      <c r="I1781" s="383"/>
      <c r="J1781" s="383"/>
      <c r="K1781" s="410" t="s">
        <v>17561</v>
      </c>
      <c r="L1781" s="410" t="s">
        <v>17562</v>
      </c>
      <c r="M1781" s="410" t="s">
        <v>17563</v>
      </c>
      <c r="N1781" s="383"/>
      <c r="O1781" s="383"/>
      <c r="P1781" s="383"/>
      <c r="Q1781" s="410" t="s">
        <v>17524</v>
      </c>
      <c r="R1781" s="410" t="s">
        <v>17564</v>
      </c>
      <c r="S1781" s="383"/>
      <c r="T1781" s="383"/>
      <c r="U1781" s="410" t="s">
        <v>17200</v>
      </c>
      <c r="V1781" s="383"/>
      <c r="W1781" s="383"/>
      <c r="X1781" s="383"/>
      <c r="Y1781" s="411">
        <v>38671</v>
      </c>
      <c r="Z1781" s="410">
        <v>0</v>
      </c>
      <c r="AA1781" s="410">
        <v>0</v>
      </c>
      <c r="AB1781" s="383"/>
      <c r="AC1781" s="383"/>
      <c r="AD1781" s="383"/>
      <c r="AE1781" s="383"/>
      <c r="AF1781" s="410" t="s">
        <v>17469</v>
      </c>
      <c r="AG1781" s="410" t="s">
        <v>229</v>
      </c>
      <c r="AH1781" s="410">
        <v>8</v>
      </c>
      <c r="AI1781" s="410">
        <v>13</v>
      </c>
      <c r="AJ1781" s="410">
        <v>21</v>
      </c>
      <c r="AK1781" s="410">
        <v>4.3099999999999996</v>
      </c>
      <c r="AL1781" s="412">
        <v>0.38095238095238099</v>
      </c>
      <c r="AM1781" s="127" t="s">
        <v>17433</v>
      </c>
      <c r="AN1781" s="383" t="s">
        <v>17434</v>
      </c>
      <c r="AO1781" s="383"/>
      <c r="AP1781" s="383"/>
      <c r="AQ1781" s="410" t="s">
        <v>17565</v>
      </c>
      <c r="AR1781" s="389"/>
    </row>
    <row r="1782" spans="1:44" ht="15.75" thickBot="1" x14ac:dyDescent="0.3">
      <c r="A1782" s="409" t="s">
        <v>17560</v>
      </c>
      <c r="B1782" s="410">
        <v>37</v>
      </c>
      <c r="C1782" s="383"/>
      <c r="D1782" s="383"/>
      <c r="E1782" s="383"/>
      <c r="F1782" s="383"/>
      <c r="G1782" s="383"/>
      <c r="H1782" s="383"/>
      <c r="I1782" s="383"/>
      <c r="J1782" s="383"/>
      <c r="K1782" s="410" t="s">
        <v>17561</v>
      </c>
      <c r="L1782" s="410" t="s">
        <v>17562</v>
      </c>
      <c r="M1782" s="410" t="s">
        <v>17563</v>
      </c>
      <c r="N1782" s="383"/>
      <c r="O1782" s="383"/>
      <c r="P1782" s="383"/>
      <c r="Q1782" s="410" t="s">
        <v>17524</v>
      </c>
      <c r="R1782" s="410" t="s">
        <v>17564</v>
      </c>
      <c r="S1782" s="383"/>
      <c r="T1782" s="383"/>
      <c r="U1782" s="410" t="s">
        <v>17200</v>
      </c>
      <c r="V1782" s="383"/>
      <c r="W1782" s="383"/>
      <c r="X1782" s="383"/>
      <c r="Y1782" s="411">
        <v>38671</v>
      </c>
      <c r="Z1782" s="410">
        <v>0</v>
      </c>
      <c r="AA1782" s="410">
        <v>0</v>
      </c>
      <c r="AB1782" s="383"/>
      <c r="AC1782" s="383"/>
      <c r="AD1782" s="383"/>
      <c r="AE1782" s="383"/>
      <c r="AF1782" s="410" t="s">
        <v>17469</v>
      </c>
      <c r="AG1782" s="410" t="s">
        <v>229</v>
      </c>
      <c r="AH1782" s="410">
        <v>9</v>
      </c>
      <c r="AI1782" s="410">
        <v>12</v>
      </c>
      <c r="AJ1782" s="410">
        <v>21</v>
      </c>
      <c r="AK1782" s="410">
        <v>4.32</v>
      </c>
      <c r="AL1782" s="412">
        <v>0.42857142857142899</v>
      </c>
      <c r="AM1782" s="127" t="s">
        <v>17433</v>
      </c>
      <c r="AN1782" s="383" t="s">
        <v>17434</v>
      </c>
      <c r="AO1782" s="383"/>
      <c r="AP1782" s="383"/>
      <c r="AQ1782" s="410" t="s">
        <v>17565</v>
      </c>
      <c r="AR1782" s="389"/>
    </row>
    <row r="1783" spans="1:44" ht="15.75" thickBot="1" x14ac:dyDescent="0.3">
      <c r="A1783" s="409" t="s">
        <v>17560</v>
      </c>
      <c r="B1783" s="410">
        <v>37</v>
      </c>
      <c r="C1783" s="383"/>
      <c r="D1783" s="383"/>
      <c r="E1783" s="383"/>
      <c r="F1783" s="383"/>
      <c r="G1783" s="383"/>
      <c r="H1783" s="383"/>
      <c r="I1783" s="383"/>
      <c r="J1783" s="383"/>
      <c r="K1783" s="410" t="s">
        <v>17561</v>
      </c>
      <c r="L1783" s="410" t="s">
        <v>17562</v>
      </c>
      <c r="M1783" s="410" t="s">
        <v>17563</v>
      </c>
      <c r="N1783" s="383"/>
      <c r="O1783" s="383"/>
      <c r="P1783" s="383"/>
      <c r="Q1783" s="410" t="s">
        <v>17524</v>
      </c>
      <c r="R1783" s="410" t="s">
        <v>17564</v>
      </c>
      <c r="S1783" s="383"/>
      <c r="T1783" s="383"/>
      <c r="U1783" s="410" t="s">
        <v>17200</v>
      </c>
      <c r="V1783" s="383"/>
      <c r="W1783" s="383"/>
      <c r="X1783" s="383"/>
      <c r="Y1783" s="411">
        <v>38671</v>
      </c>
      <c r="Z1783" s="410">
        <v>0</v>
      </c>
      <c r="AA1783" s="410">
        <v>0</v>
      </c>
      <c r="AB1783" s="383"/>
      <c r="AC1783" s="383"/>
      <c r="AD1783" s="383"/>
      <c r="AE1783" s="383"/>
      <c r="AF1783" s="410" t="s">
        <v>17469</v>
      </c>
      <c r="AG1783" s="410" t="s">
        <v>229</v>
      </c>
      <c r="AH1783" s="410">
        <v>8</v>
      </c>
      <c r="AI1783" s="410">
        <v>11</v>
      </c>
      <c r="AJ1783" s="410">
        <v>19</v>
      </c>
      <c r="AK1783" s="410">
        <v>4.33</v>
      </c>
      <c r="AL1783" s="412">
        <v>0.42105263157894701</v>
      </c>
      <c r="AM1783" s="127" t="s">
        <v>17433</v>
      </c>
      <c r="AN1783" s="383" t="s">
        <v>17434</v>
      </c>
      <c r="AO1783" s="383"/>
      <c r="AP1783" s="383"/>
      <c r="AQ1783" s="410" t="s">
        <v>17565</v>
      </c>
      <c r="AR1783" s="389"/>
    </row>
    <row r="1784" spans="1:44" ht="15.75" thickBot="1" x14ac:dyDescent="0.3">
      <c r="A1784" s="409" t="s">
        <v>17560</v>
      </c>
      <c r="B1784" s="410">
        <v>37</v>
      </c>
      <c r="C1784" s="383"/>
      <c r="D1784" s="383"/>
      <c r="E1784" s="383"/>
      <c r="F1784" s="383"/>
      <c r="G1784" s="383"/>
      <c r="H1784" s="383"/>
      <c r="I1784" s="383"/>
      <c r="J1784" s="383"/>
      <c r="K1784" s="410" t="s">
        <v>17561</v>
      </c>
      <c r="L1784" s="410" t="s">
        <v>17562</v>
      </c>
      <c r="M1784" s="410" t="s">
        <v>17563</v>
      </c>
      <c r="N1784" s="383"/>
      <c r="O1784" s="383"/>
      <c r="P1784" s="383"/>
      <c r="Q1784" s="410" t="s">
        <v>17524</v>
      </c>
      <c r="R1784" s="410" t="s">
        <v>17564</v>
      </c>
      <c r="S1784" s="383"/>
      <c r="T1784" s="383"/>
      <c r="U1784" s="410" t="s">
        <v>17200</v>
      </c>
      <c r="V1784" s="383"/>
      <c r="W1784" s="383"/>
      <c r="X1784" s="383"/>
      <c r="Y1784" s="411">
        <v>38671</v>
      </c>
      <c r="Z1784" s="410">
        <v>0</v>
      </c>
      <c r="AA1784" s="410">
        <v>0</v>
      </c>
      <c r="AB1784" s="383"/>
      <c r="AC1784" s="383"/>
      <c r="AD1784" s="383"/>
      <c r="AE1784" s="383"/>
      <c r="AF1784" s="410" t="s">
        <v>17469</v>
      </c>
      <c r="AG1784" s="410" t="s">
        <v>229</v>
      </c>
      <c r="AH1784" s="410">
        <v>7</v>
      </c>
      <c r="AI1784" s="410">
        <v>15</v>
      </c>
      <c r="AJ1784" s="410">
        <v>22</v>
      </c>
      <c r="AK1784" s="410">
        <v>4.3499999999999996</v>
      </c>
      <c r="AL1784" s="412">
        <v>0.31818181818181801</v>
      </c>
      <c r="AM1784" s="127" t="s">
        <v>17433</v>
      </c>
      <c r="AN1784" s="383" t="s">
        <v>17434</v>
      </c>
      <c r="AO1784" s="383"/>
      <c r="AP1784" s="383"/>
      <c r="AQ1784" s="410" t="s">
        <v>17565</v>
      </c>
      <c r="AR1784" s="389"/>
    </row>
    <row r="1785" spans="1:44" ht="15.75" thickBot="1" x14ac:dyDescent="0.3">
      <c r="A1785" s="409" t="s">
        <v>17560</v>
      </c>
      <c r="B1785" s="410">
        <v>37</v>
      </c>
      <c r="C1785" s="383"/>
      <c r="D1785" s="383"/>
      <c r="E1785" s="383"/>
      <c r="F1785" s="383"/>
      <c r="G1785" s="383"/>
      <c r="H1785" s="383"/>
      <c r="I1785" s="383"/>
      <c r="J1785" s="383"/>
      <c r="K1785" s="410" t="s">
        <v>17561</v>
      </c>
      <c r="L1785" s="410" t="s">
        <v>17562</v>
      </c>
      <c r="M1785" s="410" t="s">
        <v>17563</v>
      </c>
      <c r="N1785" s="383"/>
      <c r="O1785" s="383"/>
      <c r="P1785" s="383"/>
      <c r="Q1785" s="410" t="s">
        <v>17524</v>
      </c>
      <c r="R1785" s="410" t="s">
        <v>17564</v>
      </c>
      <c r="S1785" s="383"/>
      <c r="T1785" s="383"/>
      <c r="U1785" s="410" t="s">
        <v>17200</v>
      </c>
      <c r="V1785" s="383"/>
      <c r="W1785" s="383"/>
      <c r="X1785" s="383"/>
      <c r="Y1785" s="411">
        <v>38671</v>
      </c>
      <c r="Z1785" s="410">
        <v>0</v>
      </c>
      <c r="AA1785" s="410">
        <v>0</v>
      </c>
      <c r="AB1785" s="383"/>
      <c r="AC1785" s="383"/>
      <c r="AD1785" s="383"/>
      <c r="AE1785" s="383"/>
      <c r="AF1785" s="410" t="s">
        <v>17469</v>
      </c>
      <c r="AG1785" s="410" t="s">
        <v>229</v>
      </c>
      <c r="AH1785" s="410">
        <v>6</v>
      </c>
      <c r="AI1785" s="410">
        <v>20</v>
      </c>
      <c r="AJ1785" s="410">
        <v>26</v>
      </c>
      <c r="AK1785" s="410">
        <v>4.3499999999999996</v>
      </c>
      <c r="AL1785" s="412">
        <v>0.230769230769231</v>
      </c>
      <c r="AM1785" s="127" t="s">
        <v>17433</v>
      </c>
      <c r="AN1785" s="383" t="s">
        <v>17434</v>
      </c>
      <c r="AO1785" s="383"/>
      <c r="AP1785" s="383"/>
      <c r="AQ1785" s="410" t="s">
        <v>17565</v>
      </c>
      <c r="AR1785" s="389"/>
    </row>
    <row r="1786" spans="1:44" ht="15.75" thickBot="1" x14ac:dyDescent="0.3">
      <c r="A1786" s="409" t="s">
        <v>17560</v>
      </c>
      <c r="B1786" s="410">
        <v>37</v>
      </c>
      <c r="C1786" s="383"/>
      <c r="D1786" s="383"/>
      <c r="E1786" s="383"/>
      <c r="F1786" s="383"/>
      <c r="G1786" s="383"/>
      <c r="H1786" s="383"/>
      <c r="I1786" s="383"/>
      <c r="J1786" s="383"/>
      <c r="K1786" s="410" t="s">
        <v>17561</v>
      </c>
      <c r="L1786" s="410" t="s">
        <v>17562</v>
      </c>
      <c r="M1786" s="410" t="s">
        <v>17563</v>
      </c>
      <c r="N1786" s="383"/>
      <c r="O1786" s="383"/>
      <c r="P1786" s="383"/>
      <c r="Q1786" s="410" t="s">
        <v>17524</v>
      </c>
      <c r="R1786" s="410" t="s">
        <v>17564</v>
      </c>
      <c r="S1786" s="383"/>
      <c r="T1786" s="383"/>
      <c r="U1786" s="410" t="s">
        <v>17200</v>
      </c>
      <c r="V1786" s="383"/>
      <c r="W1786" s="383"/>
      <c r="X1786" s="383"/>
      <c r="Y1786" s="411">
        <v>38671</v>
      </c>
      <c r="Z1786" s="410">
        <v>0</v>
      </c>
      <c r="AA1786" s="410">
        <v>0</v>
      </c>
      <c r="AB1786" s="383"/>
      <c r="AC1786" s="383"/>
      <c r="AD1786" s="383"/>
      <c r="AE1786" s="383"/>
      <c r="AF1786" s="410" t="s">
        <v>17469</v>
      </c>
      <c r="AG1786" s="410" t="s">
        <v>229</v>
      </c>
      <c r="AH1786" s="410">
        <v>8</v>
      </c>
      <c r="AI1786" s="410">
        <v>14</v>
      </c>
      <c r="AJ1786" s="410">
        <v>22</v>
      </c>
      <c r="AK1786" s="410">
        <v>4.37</v>
      </c>
      <c r="AL1786" s="412">
        <v>0.36363636363636398</v>
      </c>
      <c r="AM1786" s="127" t="s">
        <v>17433</v>
      </c>
      <c r="AN1786" s="383" t="s">
        <v>17434</v>
      </c>
      <c r="AO1786" s="383"/>
      <c r="AP1786" s="383"/>
      <c r="AQ1786" s="410" t="s">
        <v>17565</v>
      </c>
      <c r="AR1786" s="389"/>
    </row>
    <row r="1787" spans="1:44" ht="15.75" thickBot="1" x14ac:dyDescent="0.3">
      <c r="A1787" s="409" t="s">
        <v>17560</v>
      </c>
      <c r="B1787" s="410">
        <v>37</v>
      </c>
      <c r="C1787" s="383"/>
      <c r="D1787" s="383"/>
      <c r="E1787" s="383"/>
      <c r="F1787" s="383"/>
      <c r="G1787" s="383"/>
      <c r="H1787" s="383"/>
      <c r="I1787" s="383"/>
      <c r="J1787" s="383"/>
      <c r="K1787" s="410" t="s">
        <v>17561</v>
      </c>
      <c r="L1787" s="410" t="s">
        <v>17562</v>
      </c>
      <c r="M1787" s="410" t="s">
        <v>17563</v>
      </c>
      <c r="N1787" s="383"/>
      <c r="O1787" s="383"/>
      <c r="P1787" s="383"/>
      <c r="Q1787" s="410" t="s">
        <v>17524</v>
      </c>
      <c r="R1787" s="410" t="s">
        <v>17564</v>
      </c>
      <c r="S1787" s="383"/>
      <c r="T1787" s="383"/>
      <c r="U1787" s="410" t="s">
        <v>17200</v>
      </c>
      <c r="V1787" s="383"/>
      <c r="W1787" s="383"/>
      <c r="X1787" s="383"/>
      <c r="Y1787" s="411">
        <v>38671</v>
      </c>
      <c r="Z1787" s="410">
        <v>0</v>
      </c>
      <c r="AA1787" s="410">
        <v>0</v>
      </c>
      <c r="AB1787" s="383"/>
      <c r="AC1787" s="383"/>
      <c r="AD1787" s="383"/>
      <c r="AE1787" s="383"/>
      <c r="AF1787" s="410" t="s">
        <v>17469</v>
      </c>
      <c r="AG1787" s="410" t="s">
        <v>229</v>
      </c>
      <c r="AH1787" s="410">
        <v>8</v>
      </c>
      <c r="AI1787" s="410">
        <v>12</v>
      </c>
      <c r="AJ1787" s="410">
        <v>20</v>
      </c>
      <c r="AK1787" s="410">
        <v>4.38</v>
      </c>
      <c r="AL1787" s="412">
        <v>0.4</v>
      </c>
      <c r="AM1787" s="127" t="s">
        <v>17433</v>
      </c>
      <c r="AN1787" s="383" t="s">
        <v>17434</v>
      </c>
      <c r="AO1787" s="383"/>
      <c r="AP1787" s="383"/>
      <c r="AQ1787" s="410" t="s">
        <v>17565</v>
      </c>
      <c r="AR1787" s="389"/>
    </row>
    <row r="1788" spans="1:44" ht="15.75" thickBot="1" x14ac:dyDescent="0.3">
      <c r="A1788" s="409" t="s">
        <v>17560</v>
      </c>
      <c r="B1788" s="410">
        <v>37</v>
      </c>
      <c r="C1788" s="383"/>
      <c r="D1788" s="383"/>
      <c r="E1788" s="383"/>
      <c r="F1788" s="383"/>
      <c r="G1788" s="383"/>
      <c r="H1788" s="383"/>
      <c r="I1788" s="383"/>
      <c r="J1788" s="383"/>
      <c r="K1788" s="410" t="s">
        <v>17561</v>
      </c>
      <c r="L1788" s="410" t="s">
        <v>17562</v>
      </c>
      <c r="M1788" s="410" t="s">
        <v>17563</v>
      </c>
      <c r="N1788" s="383"/>
      <c r="O1788" s="383"/>
      <c r="P1788" s="383"/>
      <c r="Q1788" s="410" t="s">
        <v>17524</v>
      </c>
      <c r="R1788" s="410" t="s">
        <v>17564</v>
      </c>
      <c r="S1788" s="383"/>
      <c r="T1788" s="383"/>
      <c r="U1788" s="410" t="s">
        <v>17200</v>
      </c>
      <c r="V1788" s="383"/>
      <c r="W1788" s="383"/>
      <c r="X1788" s="383"/>
      <c r="Y1788" s="411">
        <v>38671</v>
      </c>
      <c r="Z1788" s="410">
        <v>0</v>
      </c>
      <c r="AA1788" s="410">
        <v>0</v>
      </c>
      <c r="AB1788" s="383"/>
      <c r="AC1788" s="383"/>
      <c r="AD1788" s="383"/>
      <c r="AE1788" s="383"/>
      <c r="AF1788" s="410" t="s">
        <v>17469</v>
      </c>
      <c r="AG1788" s="410" t="s">
        <v>229</v>
      </c>
      <c r="AH1788" s="410">
        <v>8</v>
      </c>
      <c r="AI1788" s="410">
        <v>13</v>
      </c>
      <c r="AJ1788" s="410">
        <v>21</v>
      </c>
      <c r="AK1788" s="410">
        <v>4.38</v>
      </c>
      <c r="AL1788" s="412">
        <v>0.38095238095238099</v>
      </c>
      <c r="AM1788" s="127" t="s">
        <v>17433</v>
      </c>
      <c r="AN1788" s="383" t="s">
        <v>17434</v>
      </c>
      <c r="AO1788" s="383"/>
      <c r="AP1788" s="383"/>
      <c r="AQ1788" s="410" t="s">
        <v>17565</v>
      </c>
      <c r="AR1788" s="389"/>
    </row>
    <row r="1789" spans="1:44" ht="15.75" thickBot="1" x14ac:dyDescent="0.3">
      <c r="A1789" s="409" t="s">
        <v>17560</v>
      </c>
      <c r="B1789" s="410">
        <v>37</v>
      </c>
      <c r="C1789" s="383"/>
      <c r="D1789" s="383"/>
      <c r="E1789" s="383"/>
      <c r="F1789" s="383"/>
      <c r="G1789" s="383"/>
      <c r="H1789" s="383"/>
      <c r="I1789" s="383"/>
      <c r="J1789" s="383"/>
      <c r="K1789" s="410" t="s">
        <v>17561</v>
      </c>
      <c r="L1789" s="410" t="s">
        <v>17562</v>
      </c>
      <c r="M1789" s="410" t="s">
        <v>17563</v>
      </c>
      <c r="N1789" s="383"/>
      <c r="O1789" s="383"/>
      <c r="P1789" s="383"/>
      <c r="Q1789" s="410" t="s">
        <v>17524</v>
      </c>
      <c r="R1789" s="410" t="s">
        <v>17564</v>
      </c>
      <c r="S1789" s="383"/>
      <c r="T1789" s="383"/>
      <c r="U1789" s="410" t="s">
        <v>17200</v>
      </c>
      <c r="V1789" s="383"/>
      <c r="W1789" s="383"/>
      <c r="X1789" s="383"/>
      <c r="Y1789" s="411">
        <v>38671</v>
      </c>
      <c r="Z1789" s="410">
        <v>0</v>
      </c>
      <c r="AA1789" s="410">
        <v>0</v>
      </c>
      <c r="AB1789" s="383"/>
      <c r="AC1789" s="383"/>
      <c r="AD1789" s="383"/>
      <c r="AE1789" s="383"/>
      <c r="AF1789" s="410" t="s">
        <v>17469</v>
      </c>
      <c r="AG1789" s="410" t="s">
        <v>229</v>
      </c>
      <c r="AH1789" s="410">
        <v>5</v>
      </c>
      <c r="AI1789" s="410">
        <v>21</v>
      </c>
      <c r="AJ1789" s="410">
        <v>26</v>
      </c>
      <c r="AK1789" s="410">
        <v>4.38</v>
      </c>
      <c r="AL1789" s="412">
        <v>0.19230769230769201</v>
      </c>
      <c r="AM1789" s="127" t="s">
        <v>17433</v>
      </c>
      <c r="AN1789" s="383" t="s">
        <v>17434</v>
      </c>
      <c r="AO1789" s="383"/>
      <c r="AP1789" s="383"/>
      <c r="AQ1789" s="410" t="s">
        <v>17565</v>
      </c>
      <c r="AR1789" s="389"/>
    </row>
    <row r="1790" spans="1:44" ht="15.75" thickBot="1" x14ac:dyDescent="0.3">
      <c r="A1790" s="409" t="s">
        <v>17560</v>
      </c>
      <c r="B1790" s="410">
        <v>37</v>
      </c>
      <c r="C1790" s="383"/>
      <c r="D1790" s="383"/>
      <c r="E1790" s="383"/>
      <c r="F1790" s="383"/>
      <c r="G1790" s="383"/>
      <c r="H1790" s="383"/>
      <c r="I1790" s="383"/>
      <c r="J1790" s="383"/>
      <c r="K1790" s="410" t="s">
        <v>17561</v>
      </c>
      <c r="L1790" s="410" t="s">
        <v>17562</v>
      </c>
      <c r="M1790" s="410" t="s">
        <v>17563</v>
      </c>
      <c r="N1790" s="383"/>
      <c r="O1790" s="383"/>
      <c r="P1790" s="383"/>
      <c r="Q1790" s="410" t="s">
        <v>17524</v>
      </c>
      <c r="R1790" s="410" t="s">
        <v>17564</v>
      </c>
      <c r="S1790" s="383"/>
      <c r="T1790" s="383"/>
      <c r="U1790" s="410" t="s">
        <v>17200</v>
      </c>
      <c r="V1790" s="383"/>
      <c r="W1790" s="383"/>
      <c r="X1790" s="383"/>
      <c r="Y1790" s="411">
        <v>38671</v>
      </c>
      <c r="Z1790" s="410">
        <v>0</v>
      </c>
      <c r="AA1790" s="410">
        <v>0</v>
      </c>
      <c r="AB1790" s="383"/>
      <c r="AC1790" s="383"/>
      <c r="AD1790" s="383"/>
      <c r="AE1790" s="383"/>
      <c r="AF1790" s="410" t="s">
        <v>17469</v>
      </c>
      <c r="AG1790" s="410" t="s">
        <v>229</v>
      </c>
      <c r="AH1790" s="410">
        <v>7</v>
      </c>
      <c r="AI1790" s="410">
        <v>14</v>
      </c>
      <c r="AJ1790" s="410">
        <v>21</v>
      </c>
      <c r="AK1790" s="410">
        <v>4.3899999999999997</v>
      </c>
      <c r="AL1790" s="412">
        <v>0.33333333333333298</v>
      </c>
      <c r="AM1790" s="127" t="s">
        <v>17433</v>
      </c>
      <c r="AN1790" s="383" t="s">
        <v>17434</v>
      </c>
      <c r="AO1790" s="383"/>
      <c r="AP1790" s="383"/>
      <c r="AQ1790" s="410" t="s">
        <v>17565</v>
      </c>
      <c r="AR1790" s="389"/>
    </row>
    <row r="1791" spans="1:44" ht="15.75" thickBot="1" x14ac:dyDescent="0.3">
      <c r="A1791" s="409" t="s">
        <v>17560</v>
      </c>
      <c r="B1791" s="410">
        <v>37</v>
      </c>
      <c r="C1791" s="383"/>
      <c r="D1791" s="383"/>
      <c r="E1791" s="383"/>
      <c r="F1791" s="383"/>
      <c r="G1791" s="383"/>
      <c r="H1791" s="383"/>
      <c r="I1791" s="383"/>
      <c r="J1791" s="383"/>
      <c r="K1791" s="410" t="s">
        <v>17561</v>
      </c>
      <c r="L1791" s="410" t="s">
        <v>17562</v>
      </c>
      <c r="M1791" s="410" t="s">
        <v>17563</v>
      </c>
      <c r="N1791" s="383"/>
      <c r="O1791" s="383"/>
      <c r="P1791" s="383"/>
      <c r="Q1791" s="410" t="s">
        <v>17524</v>
      </c>
      <c r="R1791" s="410" t="s">
        <v>17564</v>
      </c>
      <c r="S1791" s="383"/>
      <c r="T1791" s="383"/>
      <c r="U1791" s="410" t="s">
        <v>17200</v>
      </c>
      <c r="V1791" s="383"/>
      <c r="W1791" s="383"/>
      <c r="X1791" s="383"/>
      <c r="Y1791" s="411">
        <v>38671</v>
      </c>
      <c r="Z1791" s="410">
        <v>0</v>
      </c>
      <c r="AA1791" s="410">
        <v>0</v>
      </c>
      <c r="AB1791" s="383"/>
      <c r="AC1791" s="383"/>
      <c r="AD1791" s="383"/>
      <c r="AE1791" s="383"/>
      <c r="AF1791" s="410" t="s">
        <v>17469</v>
      </c>
      <c r="AG1791" s="410" t="s">
        <v>229</v>
      </c>
      <c r="AH1791" s="410">
        <v>6</v>
      </c>
      <c r="AI1791" s="410">
        <v>15</v>
      </c>
      <c r="AJ1791" s="410">
        <v>21</v>
      </c>
      <c r="AK1791" s="410">
        <v>4.3899999999999997</v>
      </c>
      <c r="AL1791" s="412">
        <v>0.28571428571428598</v>
      </c>
      <c r="AM1791" s="127" t="s">
        <v>17433</v>
      </c>
      <c r="AN1791" s="383" t="s">
        <v>17434</v>
      </c>
      <c r="AO1791" s="383"/>
      <c r="AP1791" s="383"/>
      <c r="AQ1791" s="410" t="s">
        <v>17565</v>
      </c>
      <c r="AR1791" s="389"/>
    </row>
    <row r="1792" spans="1:44" ht="15.75" thickBot="1" x14ac:dyDescent="0.3">
      <c r="A1792" s="409" t="s">
        <v>17560</v>
      </c>
      <c r="B1792" s="410">
        <v>37</v>
      </c>
      <c r="C1792" s="383"/>
      <c r="D1792" s="383"/>
      <c r="E1792" s="383"/>
      <c r="F1792" s="383"/>
      <c r="G1792" s="383"/>
      <c r="H1792" s="383"/>
      <c r="I1792" s="383"/>
      <c r="J1792" s="383"/>
      <c r="K1792" s="410" t="s">
        <v>17561</v>
      </c>
      <c r="L1792" s="410" t="s">
        <v>17562</v>
      </c>
      <c r="M1792" s="410" t="s">
        <v>17563</v>
      </c>
      <c r="N1792" s="383"/>
      <c r="O1792" s="383"/>
      <c r="P1792" s="383"/>
      <c r="Q1792" s="410" t="s">
        <v>17524</v>
      </c>
      <c r="R1792" s="410" t="s">
        <v>17564</v>
      </c>
      <c r="S1792" s="383"/>
      <c r="T1792" s="383"/>
      <c r="U1792" s="410" t="s">
        <v>17200</v>
      </c>
      <c r="V1792" s="383"/>
      <c r="W1792" s="383"/>
      <c r="X1792" s="383"/>
      <c r="Y1792" s="411">
        <v>38671</v>
      </c>
      <c r="Z1792" s="410">
        <v>0</v>
      </c>
      <c r="AA1792" s="410">
        <v>0</v>
      </c>
      <c r="AB1792" s="383"/>
      <c r="AC1792" s="383"/>
      <c r="AD1792" s="383"/>
      <c r="AE1792" s="383"/>
      <c r="AF1792" s="410" t="s">
        <v>17469</v>
      </c>
      <c r="AG1792" s="410" t="s">
        <v>229</v>
      </c>
      <c r="AH1792" s="410">
        <v>9</v>
      </c>
      <c r="AI1792" s="410">
        <v>13</v>
      </c>
      <c r="AJ1792" s="410">
        <v>22</v>
      </c>
      <c r="AK1792" s="410">
        <v>4.3899999999999997</v>
      </c>
      <c r="AL1792" s="412">
        <v>0.40909090909090901</v>
      </c>
      <c r="AM1792" s="127" t="s">
        <v>17433</v>
      </c>
      <c r="AN1792" s="383" t="s">
        <v>17434</v>
      </c>
      <c r="AO1792" s="383"/>
      <c r="AP1792" s="383"/>
      <c r="AQ1792" s="410" t="s">
        <v>17565</v>
      </c>
      <c r="AR1792" s="389"/>
    </row>
    <row r="1793" spans="1:44" ht="15.75" thickBot="1" x14ac:dyDescent="0.3">
      <c r="A1793" s="409" t="s">
        <v>17560</v>
      </c>
      <c r="B1793" s="410">
        <v>37</v>
      </c>
      <c r="C1793" s="383"/>
      <c r="D1793" s="383"/>
      <c r="E1793" s="383"/>
      <c r="F1793" s="383"/>
      <c r="G1793" s="383"/>
      <c r="H1793" s="383"/>
      <c r="I1793" s="383"/>
      <c r="J1793" s="383"/>
      <c r="K1793" s="410" t="s">
        <v>17561</v>
      </c>
      <c r="L1793" s="410" t="s">
        <v>17562</v>
      </c>
      <c r="M1793" s="410" t="s">
        <v>17563</v>
      </c>
      <c r="N1793" s="383"/>
      <c r="O1793" s="383"/>
      <c r="P1793" s="383"/>
      <c r="Q1793" s="410" t="s">
        <v>17524</v>
      </c>
      <c r="R1793" s="410" t="s">
        <v>17564</v>
      </c>
      <c r="S1793" s="383"/>
      <c r="T1793" s="383"/>
      <c r="U1793" s="410" t="s">
        <v>17200</v>
      </c>
      <c r="V1793" s="383"/>
      <c r="W1793" s="383"/>
      <c r="X1793" s="383"/>
      <c r="Y1793" s="411">
        <v>38671</v>
      </c>
      <c r="Z1793" s="410">
        <v>0</v>
      </c>
      <c r="AA1793" s="410">
        <v>0</v>
      </c>
      <c r="AB1793" s="383"/>
      <c r="AC1793" s="383"/>
      <c r="AD1793" s="383"/>
      <c r="AE1793" s="383"/>
      <c r="AF1793" s="410" t="s">
        <v>17469</v>
      </c>
      <c r="AG1793" s="410" t="s">
        <v>229</v>
      </c>
      <c r="AH1793" s="410">
        <v>7</v>
      </c>
      <c r="AI1793" s="410">
        <v>15</v>
      </c>
      <c r="AJ1793" s="410">
        <v>22</v>
      </c>
      <c r="AK1793" s="410">
        <v>4.3899999999999997</v>
      </c>
      <c r="AL1793" s="412">
        <v>0.31818181818181801</v>
      </c>
      <c r="AM1793" s="127" t="s">
        <v>17433</v>
      </c>
      <c r="AN1793" s="383" t="s">
        <v>17434</v>
      </c>
      <c r="AO1793" s="383"/>
      <c r="AP1793" s="383"/>
      <c r="AQ1793" s="410" t="s">
        <v>17565</v>
      </c>
      <c r="AR1793" s="389"/>
    </row>
    <row r="1794" spans="1:44" ht="15.75" thickBot="1" x14ac:dyDescent="0.3">
      <c r="A1794" s="409" t="s">
        <v>17560</v>
      </c>
      <c r="B1794" s="410">
        <v>37</v>
      </c>
      <c r="C1794" s="383"/>
      <c r="D1794" s="383"/>
      <c r="E1794" s="383"/>
      <c r="F1794" s="383"/>
      <c r="G1794" s="383"/>
      <c r="H1794" s="383"/>
      <c r="I1794" s="383"/>
      <c r="J1794" s="383"/>
      <c r="K1794" s="410" t="s">
        <v>17561</v>
      </c>
      <c r="L1794" s="410" t="s">
        <v>17562</v>
      </c>
      <c r="M1794" s="410" t="s">
        <v>17563</v>
      </c>
      <c r="N1794" s="383"/>
      <c r="O1794" s="383"/>
      <c r="P1794" s="383"/>
      <c r="Q1794" s="410" t="s">
        <v>17524</v>
      </c>
      <c r="R1794" s="410" t="s">
        <v>17564</v>
      </c>
      <c r="S1794" s="383"/>
      <c r="T1794" s="383"/>
      <c r="U1794" s="410" t="s">
        <v>17200</v>
      </c>
      <c r="V1794" s="383"/>
      <c r="W1794" s="383"/>
      <c r="X1794" s="383"/>
      <c r="Y1794" s="411">
        <v>38671</v>
      </c>
      <c r="Z1794" s="410">
        <v>0</v>
      </c>
      <c r="AA1794" s="410">
        <v>0</v>
      </c>
      <c r="AB1794" s="383"/>
      <c r="AC1794" s="383"/>
      <c r="AD1794" s="383"/>
      <c r="AE1794" s="383"/>
      <c r="AF1794" s="410" t="s">
        <v>17469</v>
      </c>
      <c r="AG1794" s="410" t="s">
        <v>229</v>
      </c>
      <c r="AH1794" s="410">
        <v>3</v>
      </c>
      <c r="AI1794" s="410">
        <v>22</v>
      </c>
      <c r="AJ1794" s="410">
        <v>25</v>
      </c>
      <c r="AK1794" s="410">
        <v>4.4000000000000004</v>
      </c>
      <c r="AL1794" s="412">
        <v>0.12</v>
      </c>
      <c r="AM1794" s="127" t="s">
        <v>17433</v>
      </c>
      <c r="AN1794" s="383" t="s">
        <v>17434</v>
      </c>
      <c r="AO1794" s="383"/>
      <c r="AP1794" s="383"/>
      <c r="AQ1794" s="410" t="s">
        <v>17565</v>
      </c>
      <c r="AR1794" s="389"/>
    </row>
    <row r="1795" spans="1:44" ht="15.75" thickBot="1" x14ac:dyDescent="0.3">
      <c r="A1795" s="409" t="s">
        <v>17560</v>
      </c>
      <c r="B1795" s="410">
        <v>37</v>
      </c>
      <c r="C1795" s="383"/>
      <c r="D1795" s="383"/>
      <c r="E1795" s="383"/>
      <c r="F1795" s="383"/>
      <c r="G1795" s="383"/>
      <c r="H1795" s="383"/>
      <c r="I1795" s="383"/>
      <c r="J1795" s="383"/>
      <c r="K1795" s="410" t="s">
        <v>17561</v>
      </c>
      <c r="L1795" s="410" t="s">
        <v>17562</v>
      </c>
      <c r="M1795" s="410" t="s">
        <v>17563</v>
      </c>
      <c r="N1795" s="383"/>
      <c r="O1795" s="383"/>
      <c r="P1795" s="383"/>
      <c r="Q1795" s="410" t="s">
        <v>17524</v>
      </c>
      <c r="R1795" s="410" t="s">
        <v>17564</v>
      </c>
      <c r="S1795" s="383"/>
      <c r="T1795" s="383"/>
      <c r="U1795" s="410" t="s">
        <v>17200</v>
      </c>
      <c r="V1795" s="383"/>
      <c r="W1795" s="383"/>
      <c r="X1795" s="383"/>
      <c r="Y1795" s="411">
        <v>38671</v>
      </c>
      <c r="Z1795" s="410">
        <v>0</v>
      </c>
      <c r="AA1795" s="410">
        <v>0</v>
      </c>
      <c r="AB1795" s="383"/>
      <c r="AC1795" s="383"/>
      <c r="AD1795" s="383"/>
      <c r="AE1795" s="383"/>
      <c r="AF1795" s="410" t="s">
        <v>17469</v>
      </c>
      <c r="AG1795" s="410" t="s">
        <v>229</v>
      </c>
      <c r="AH1795" s="410">
        <v>5</v>
      </c>
      <c r="AI1795" s="410">
        <v>18</v>
      </c>
      <c r="AJ1795" s="410">
        <v>23</v>
      </c>
      <c r="AK1795" s="410">
        <v>4.41</v>
      </c>
      <c r="AL1795" s="412">
        <v>0.217391304347826</v>
      </c>
      <c r="AM1795" s="127" t="s">
        <v>17433</v>
      </c>
      <c r="AN1795" s="383" t="s">
        <v>17434</v>
      </c>
      <c r="AO1795" s="383"/>
      <c r="AP1795" s="383"/>
      <c r="AQ1795" s="410" t="s">
        <v>17565</v>
      </c>
      <c r="AR1795" s="389"/>
    </row>
    <row r="1796" spans="1:44" ht="15.75" thickBot="1" x14ac:dyDescent="0.3">
      <c r="A1796" s="409" t="s">
        <v>17560</v>
      </c>
      <c r="B1796" s="410">
        <v>37</v>
      </c>
      <c r="C1796" s="383"/>
      <c r="D1796" s="383"/>
      <c r="E1796" s="383"/>
      <c r="F1796" s="383"/>
      <c r="G1796" s="383"/>
      <c r="H1796" s="383"/>
      <c r="I1796" s="383"/>
      <c r="J1796" s="383"/>
      <c r="K1796" s="410" t="s">
        <v>17561</v>
      </c>
      <c r="L1796" s="410" t="s">
        <v>17562</v>
      </c>
      <c r="M1796" s="410" t="s">
        <v>17563</v>
      </c>
      <c r="N1796" s="383"/>
      <c r="O1796" s="383"/>
      <c r="P1796" s="383"/>
      <c r="Q1796" s="410" t="s">
        <v>17524</v>
      </c>
      <c r="R1796" s="410" t="s">
        <v>17564</v>
      </c>
      <c r="S1796" s="383"/>
      <c r="T1796" s="383"/>
      <c r="U1796" s="410" t="s">
        <v>17200</v>
      </c>
      <c r="V1796" s="383"/>
      <c r="W1796" s="383"/>
      <c r="X1796" s="383"/>
      <c r="Y1796" s="411">
        <v>38671</v>
      </c>
      <c r="Z1796" s="410">
        <v>0</v>
      </c>
      <c r="AA1796" s="410">
        <v>0</v>
      </c>
      <c r="AB1796" s="383"/>
      <c r="AC1796" s="383"/>
      <c r="AD1796" s="383"/>
      <c r="AE1796" s="383"/>
      <c r="AF1796" s="410" t="s">
        <v>17469</v>
      </c>
      <c r="AG1796" s="410" t="s">
        <v>229</v>
      </c>
      <c r="AH1796" s="410">
        <v>9</v>
      </c>
      <c r="AI1796" s="410">
        <v>11</v>
      </c>
      <c r="AJ1796" s="410">
        <v>20</v>
      </c>
      <c r="AK1796" s="410">
        <v>4.42</v>
      </c>
      <c r="AL1796" s="412">
        <v>0.45</v>
      </c>
      <c r="AM1796" s="127" t="s">
        <v>17433</v>
      </c>
      <c r="AN1796" s="383" t="s">
        <v>17434</v>
      </c>
      <c r="AO1796" s="383"/>
      <c r="AP1796" s="383"/>
      <c r="AQ1796" s="410" t="s">
        <v>17565</v>
      </c>
      <c r="AR1796" s="389"/>
    </row>
    <row r="1797" spans="1:44" ht="15.75" thickBot="1" x14ac:dyDescent="0.3">
      <c r="A1797" s="409" t="s">
        <v>17560</v>
      </c>
      <c r="B1797" s="410">
        <v>37</v>
      </c>
      <c r="C1797" s="383"/>
      <c r="D1797" s="383"/>
      <c r="E1797" s="383"/>
      <c r="F1797" s="383"/>
      <c r="G1797" s="383"/>
      <c r="H1797" s="383"/>
      <c r="I1797" s="383"/>
      <c r="J1797" s="383"/>
      <c r="K1797" s="410" t="s">
        <v>17561</v>
      </c>
      <c r="L1797" s="410" t="s">
        <v>17562</v>
      </c>
      <c r="M1797" s="410" t="s">
        <v>17563</v>
      </c>
      <c r="N1797" s="383"/>
      <c r="O1797" s="383"/>
      <c r="P1797" s="383"/>
      <c r="Q1797" s="410" t="s">
        <v>17524</v>
      </c>
      <c r="R1797" s="410" t="s">
        <v>17564</v>
      </c>
      <c r="S1797" s="383"/>
      <c r="T1797" s="383"/>
      <c r="U1797" s="410" t="s">
        <v>17200</v>
      </c>
      <c r="V1797" s="383"/>
      <c r="W1797" s="383"/>
      <c r="X1797" s="383"/>
      <c r="Y1797" s="411">
        <v>38671</v>
      </c>
      <c r="Z1797" s="410">
        <v>0</v>
      </c>
      <c r="AA1797" s="410">
        <v>0</v>
      </c>
      <c r="AB1797" s="383"/>
      <c r="AC1797" s="383"/>
      <c r="AD1797" s="383"/>
      <c r="AE1797" s="383"/>
      <c r="AF1797" s="410" t="s">
        <v>17469</v>
      </c>
      <c r="AG1797" s="410" t="s">
        <v>229</v>
      </c>
      <c r="AH1797" s="410">
        <v>4</v>
      </c>
      <c r="AI1797" s="410">
        <v>21</v>
      </c>
      <c r="AJ1797" s="410">
        <v>25</v>
      </c>
      <c r="AK1797" s="410">
        <v>4.42</v>
      </c>
      <c r="AL1797" s="412">
        <v>0.16</v>
      </c>
      <c r="AM1797" s="127" t="s">
        <v>17433</v>
      </c>
      <c r="AN1797" s="383" t="s">
        <v>17434</v>
      </c>
      <c r="AO1797" s="383"/>
      <c r="AP1797" s="383"/>
      <c r="AQ1797" s="410" t="s">
        <v>17565</v>
      </c>
      <c r="AR1797" s="389"/>
    </row>
    <row r="1798" spans="1:44" ht="15.75" thickBot="1" x14ac:dyDescent="0.3">
      <c r="A1798" s="409" t="s">
        <v>17560</v>
      </c>
      <c r="B1798" s="410">
        <v>37</v>
      </c>
      <c r="C1798" s="383"/>
      <c r="D1798" s="383"/>
      <c r="E1798" s="383"/>
      <c r="F1798" s="383"/>
      <c r="G1798" s="383"/>
      <c r="H1798" s="383"/>
      <c r="I1798" s="383"/>
      <c r="J1798" s="383"/>
      <c r="K1798" s="410" t="s">
        <v>17561</v>
      </c>
      <c r="L1798" s="410" t="s">
        <v>17562</v>
      </c>
      <c r="M1798" s="410" t="s">
        <v>17563</v>
      </c>
      <c r="N1798" s="383"/>
      <c r="O1798" s="383"/>
      <c r="P1798" s="383"/>
      <c r="Q1798" s="410" t="s">
        <v>17524</v>
      </c>
      <c r="R1798" s="410" t="s">
        <v>17564</v>
      </c>
      <c r="S1798" s="383"/>
      <c r="T1798" s="383"/>
      <c r="U1798" s="410" t="s">
        <v>17200</v>
      </c>
      <c r="V1798" s="383"/>
      <c r="W1798" s="383"/>
      <c r="X1798" s="383"/>
      <c r="Y1798" s="411">
        <v>38671</v>
      </c>
      <c r="Z1798" s="410">
        <v>0</v>
      </c>
      <c r="AA1798" s="410">
        <v>0</v>
      </c>
      <c r="AB1798" s="383"/>
      <c r="AC1798" s="383"/>
      <c r="AD1798" s="383"/>
      <c r="AE1798" s="383"/>
      <c r="AF1798" s="410" t="s">
        <v>17469</v>
      </c>
      <c r="AG1798" s="410" t="s">
        <v>229</v>
      </c>
      <c r="AH1798" s="410">
        <v>7</v>
      </c>
      <c r="AI1798" s="410">
        <v>13</v>
      </c>
      <c r="AJ1798" s="410">
        <v>20</v>
      </c>
      <c r="AK1798" s="410">
        <v>4.43</v>
      </c>
      <c r="AL1798" s="412">
        <v>0.35</v>
      </c>
      <c r="AM1798" s="127" t="s">
        <v>17433</v>
      </c>
      <c r="AN1798" s="383" t="s">
        <v>17434</v>
      </c>
      <c r="AO1798" s="383"/>
      <c r="AP1798" s="383"/>
      <c r="AQ1798" s="410" t="s">
        <v>17565</v>
      </c>
      <c r="AR1798" s="389"/>
    </row>
    <row r="1799" spans="1:44" ht="15.75" thickBot="1" x14ac:dyDescent="0.3">
      <c r="A1799" s="409" t="s">
        <v>17560</v>
      </c>
      <c r="B1799" s="410">
        <v>37</v>
      </c>
      <c r="C1799" s="383"/>
      <c r="D1799" s="383"/>
      <c r="E1799" s="383"/>
      <c r="F1799" s="383"/>
      <c r="G1799" s="383"/>
      <c r="H1799" s="383"/>
      <c r="I1799" s="383"/>
      <c r="J1799" s="383"/>
      <c r="K1799" s="410" t="s">
        <v>17561</v>
      </c>
      <c r="L1799" s="410" t="s">
        <v>17562</v>
      </c>
      <c r="M1799" s="410" t="s">
        <v>17563</v>
      </c>
      <c r="N1799" s="383"/>
      <c r="O1799" s="383"/>
      <c r="P1799" s="383"/>
      <c r="Q1799" s="410" t="s">
        <v>17524</v>
      </c>
      <c r="R1799" s="410" t="s">
        <v>17564</v>
      </c>
      <c r="S1799" s="383"/>
      <c r="T1799" s="383"/>
      <c r="U1799" s="410" t="s">
        <v>17200</v>
      </c>
      <c r="V1799" s="383"/>
      <c r="W1799" s="383"/>
      <c r="X1799" s="383"/>
      <c r="Y1799" s="411">
        <v>38671</v>
      </c>
      <c r="Z1799" s="410">
        <v>0</v>
      </c>
      <c r="AA1799" s="410">
        <v>0</v>
      </c>
      <c r="AB1799" s="383"/>
      <c r="AC1799" s="383"/>
      <c r="AD1799" s="383"/>
      <c r="AE1799" s="383"/>
      <c r="AF1799" s="410" t="s">
        <v>17469</v>
      </c>
      <c r="AG1799" s="410" t="s">
        <v>229</v>
      </c>
      <c r="AH1799" s="410">
        <v>7</v>
      </c>
      <c r="AI1799" s="410">
        <v>15</v>
      </c>
      <c r="AJ1799" s="410">
        <v>22</v>
      </c>
      <c r="AK1799" s="410">
        <v>4.43</v>
      </c>
      <c r="AL1799" s="412">
        <v>0.31818181818181801</v>
      </c>
      <c r="AM1799" s="127" t="s">
        <v>17433</v>
      </c>
      <c r="AN1799" s="383" t="s">
        <v>17434</v>
      </c>
      <c r="AO1799" s="383"/>
      <c r="AP1799" s="383"/>
      <c r="AQ1799" s="410" t="s">
        <v>17565</v>
      </c>
      <c r="AR1799" s="389"/>
    </row>
    <row r="1800" spans="1:44" ht="15.75" thickBot="1" x14ac:dyDescent="0.3">
      <c r="A1800" s="409" t="s">
        <v>17560</v>
      </c>
      <c r="B1800" s="410">
        <v>37</v>
      </c>
      <c r="C1800" s="383"/>
      <c r="D1800" s="383"/>
      <c r="E1800" s="383"/>
      <c r="F1800" s="383"/>
      <c r="G1800" s="383"/>
      <c r="H1800" s="383"/>
      <c r="I1800" s="383"/>
      <c r="J1800" s="383"/>
      <c r="K1800" s="410" t="s">
        <v>17561</v>
      </c>
      <c r="L1800" s="410" t="s">
        <v>17562</v>
      </c>
      <c r="M1800" s="410" t="s">
        <v>17563</v>
      </c>
      <c r="N1800" s="383"/>
      <c r="O1800" s="383"/>
      <c r="P1800" s="383"/>
      <c r="Q1800" s="410" t="s">
        <v>17524</v>
      </c>
      <c r="R1800" s="410" t="s">
        <v>17564</v>
      </c>
      <c r="S1800" s="383"/>
      <c r="T1800" s="383"/>
      <c r="U1800" s="410" t="s">
        <v>17200</v>
      </c>
      <c r="V1800" s="383"/>
      <c r="W1800" s="383"/>
      <c r="X1800" s="383"/>
      <c r="Y1800" s="411">
        <v>38671</v>
      </c>
      <c r="Z1800" s="410">
        <v>0</v>
      </c>
      <c r="AA1800" s="410">
        <v>0</v>
      </c>
      <c r="AB1800" s="383"/>
      <c r="AC1800" s="383"/>
      <c r="AD1800" s="383"/>
      <c r="AE1800" s="383"/>
      <c r="AF1800" s="410" t="s">
        <v>17469</v>
      </c>
      <c r="AG1800" s="410" t="s">
        <v>229</v>
      </c>
      <c r="AH1800" s="410">
        <v>9</v>
      </c>
      <c r="AI1800" s="410">
        <v>15</v>
      </c>
      <c r="AJ1800" s="410">
        <v>24</v>
      </c>
      <c r="AK1800" s="410">
        <v>4.5</v>
      </c>
      <c r="AL1800" s="412">
        <v>0.375</v>
      </c>
      <c r="AM1800" s="127" t="s">
        <v>17433</v>
      </c>
      <c r="AN1800" s="383" t="s">
        <v>17434</v>
      </c>
      <c r="AO1800" s="383"/>
      <c r="AP1800" s="383"/>
      <c r="AQ1800" s="410" t="s">
        <v>17565</v>
      </c>
      <c r="AR1800" s="389"/>
    </row>
    <row r="1801" spans="1:44" ht="15.75" thickBot="1" x14ac:dyDescent="0.3">
      <c r="A1801" s="409" t="s">
        <v>17560</v>
      </c>
      <c r="B1801" s="410">
        <v>37</v>
      </c>
      <c r="C1801" s="383"/>
      <c r="D1801" s="383"/>
      <c r="E1801" s="383"/>
      <c r="F1801" s="383"/>
      <c r="G1801" s="383"/>
      <c r="H1801" s="383"/>
      <c r="I1801" s="383"/>
      <c r="J1801" s="383"/>
      <c r="K1801" s="410" t="s">
        <v>17561</v>
      </c>
      <c r="L1801" s="410" t="s">
        <v>17562</v>
      </c>
      <c r="M1801" s="410" t="s">
        <v>17563</v>
      </c>
      <c r="N1801" s="383"/>
      <c r="O1801" s="383"/>
      <c r="P1801" s="383"/>
      <c r="Q1801" s="410" t="s">
        <v>17524</v>
      </c>
      <c r="R1801" s="410" t="s">
        <v>17564</v>
      </c>
      <c r="S1801" s="383"/>
      <c r="T1801" s="383"/>
      <c r="U1801" s="410" t="s">
        <v>17200</v>
      </c>
      <c r="V1801" s="383"/>
      <c r="W1801" s="383"/>
      <c r="X1801" s="383"/>
      <c r="Y1801" s="411">
        <v>38671</v>
      </c>
      <c r="Z1801" s="410">
        <v>0</v>
      </c>
      <c r="AA1801" s="410">
        <v>0</v>
      </c>
      <c r="AB1801" s="383"/>
      <c r="AC1801" s="383"/>
      <c r="AD1801" s="383"/>
      <c r="AE1801" s="383"/>
      <c r="AF1801" s="410" t="s">
        <v>17469</v>
      </c>
      <c r="AG1801" s="410" t="s">
        <v>229</v>
      </c>
      <c r="AH1801" s="410">
        <v>8</v>
      </c>
      <c r="AI1801" s="410">
        <v>14</v>
      </c>
      <c r="AJ1801" s="410">
        <v>22</v>
      </c>
      <c r="AK1801" s="410">
        <v>4.51</v>
      </c>
      <c r="AL1801" s="412">
        <v>0.36363636363636398</v>
      </c>
      <c r="AM1801" s="127" t="s">
        <v>17433</v>
      </c>
      <c r="AN1801" s="383" t="s">
        <v>17434</v>
      </c>
      <c r="AO1801" s="383"/>
      <c r="AP1801" s="383"/>
      <c r="AQ1801" s="410" t="s">
        <v>17565</v>
      </c>
      <c r="AR1801" s="389"/>
    </row>
    <row r="1802" spans="1:44" ht="15.75" thickBot="1" x14ac:dyDescent="0.3">
      <c r="A1802" s="409" t="s">
        <v>17560</v>
      </c>
      <c r="B1802" s="410">
        <v>37</v>
      </c>
      <c r="C1802" s="383"/>
      <c r="D1802" s="383"/>
      <c r="E1802" s="383"/>
      <c r="F1802" s="383"/>
      <c r="G1802" s="383"/>
      <c r="H1802" s="383"/>
      <c r="I1802" s="383"/>
      <c r="J1802" s="383"/>
      <c r="K1802" s="410" t="s">
        <v>17561</v>
      </c>
      <c r="L1802" s="410" t="s">
        <v>17562</v>
      </c>
      <c r="M1802" s="410" t="s">
        <v>17563</v>
      </c>
      <c r="N1802" s="383"/>
      <c r="O1802" s="383"/>
      <c r="P1802" s="383"/>
      <c r="Q1802" s="410" t="s">
        <v>17524</v>
      </c>
      <c r="R1802" s="410" t="s">
        <v>17564</v>
      </c>
      <c r="S1802" s="383"/>
      <c r="T1802" s="383"/>
      <c r="U1802" s="410" t="s">
        <v>17200</v>
      </c>
      <c r="V1802" s="383"/>
      <c r="W1802" s="383"/>
      <c r="X1802" s="383"/>
      <c r="Y1802" s="411">
        <v>38671</v>
      </c>
      <c r="Z1802" s="410">
        <v>0</v>
      </c>
      <c r="AA1802" s="410">
        <v>0</v>
      </c>
      <c r="AB1802" s="383"/>
      <c r="AC1802" s="383"/>
      <c r="AD1802" s="383"/>
      <c r="AE1802" s="383"/>
      <c r="AF1802" s="410" t="s">
        <v>17469</v>
      </c>
      <c r="AG1802" s="410" t="s">
        <v>229</v>
      </c>
      <c r="AH1802" s="410">
        <v>7</v>
      </c>
      <c r="AI1802" s="410">
        <v>18</v>
      </c>
      <c r="AJ1802" s="410">
        <v>25</v>
      </c>
      <c r="AK1802" s="410">
        <v>4.51</v>
      </c>
      <c r="AL1802" s="412">
        <v>0.28000000000000003</v>
      </c>
      <c r="AM1802" s="127" t="s">
        <v>17433</v>
      </c>
      <c r="AN1802" s="383" t="s">
        <v>17434</v>
      </c>
      <c r="AO1802" s="383"/>
      <c r="AP1802" s="383"/>
      <c r="AQ1802" s="410" t="s">
        <v>17565</v>
      </c>
      <c r="AR1802" s="389"/>
    </row>
    <row r="1803" spans="1:44" ht="15.75" thickBot="1" x14ac:dyDescent="0.3">
      <c r="A1803" s="409" t="s">
        <v>17560</v>
      </c>
      <c r="B1803" s="410">
        <v>37</v>
      </c>
      <c r="C1803" s="383"/>
      <c r="D1803" s="383"/>
      <c r="E1803" s="383"/>
      <c r="F1803" s="383"/>
      <c r="G1803" s="383"/>
      <c r="H1803" s="383"/>
      <c r="I1803" s="383"/>
      <c r="J1803" s="383"/>
      <c r="K1803" s="410" t="s">
        <v>17561</v>
      </c>
      <c r="L1803" s="410" t="s">
        <v>17562</v>
      </c>
      <c r="M1803" s="410" t="s">
        <v>17563</v>
      </c>
      <c r="N1803" s="383"/>
      <c r="O1803" s="383"/>
      <c r="P1803" s="383"/>
      <c r="Q1803" s="410" t="s">
        <v>17524</v>
      </c>
      <c r="R1803" s="410" t="s">
        <v>17564</v>
      </c>
      <c r="S1803" s="383"/>
      <c r="T1803" s="383"/>
      <c r="U1803" s="410" t="s">
        <v>17200</v>
      </c>
      <c r="V1803" s="383"/>
      <c r="W1803" s="383"/>
      <c r="X1803" s="383"/>
      <c r="Y1803" s="411">
        <v>38671</v>
      </c>
      <c r="Z1803" s="410">
        <v>0</v>
      </c>
      <c r="AA1803" s="410">
        <v>0</v>
      </c>
      <c r="AB1803" s="383"/>
      <c r="AC1803" s="383"/>
      <c r="AD1803" s="383"/>
      <c r="AE1803" s="383"/>
      <c r="AF1803" s="410" t="s">
        <v>17469</v>
      </c>
      <c r="AG1803" s="410" t="s">
        <v>229</v>
      </c>
      <c r="AH1803" s="410">
        <v>6</v>
      </c>
      <c r="AI1803" s="410">
        <v>16</v>
      </c>
      <c r="AJ1803" s="410">
        <v>22</v>
      </c>
      <c r="AK1803" s="410">
        <v>4.5199999999999996</v>
      </c>
      <c r="AL1803" s="412">
        <v>0.27272727272727298</v>
      </c>
      <c r="AM1803" s="127" t="s">
        <v>17433</v>
      </c>
      <c r="AN1803" s="383" t="s">
        <v>17434</v>
      </c>
      <c r="AO1803" s="383"/>
      <c r="AP1803" s="383"/>
      <c r="AQ1803" s="410" t="s">
        <v>17565</v>
      </c>
      <c r="AR1803" s="389"/>
    </row>
    <row r="1804" spans="1:44" ht="15.75" thickBot="1" x14ac:dyDescent="0.3">
      <c r="A1804" s="409" t="s">
        <v>17560</v>
      </c>
      <c r="B1804" s="410">
        <v>37</v>
      </c>
      <c r="C1804" s="383"/>
      <c r="D1804" s="383"/>
      <c r="E1804" s="383"/>
      <c r="F1804" s="383"/>
      <c r="G1804" s="383"/>
      <c r="H1804" s="383"/>
      <c r="I1804" s="383"/>
      <c r="J1804" s="383"/>
      <c r="K1804" s="410" t="s">
        <v>17561</v>
      </c>
      <c r="L1804" s="410" t="s">
        <v>17562</v>
      </c>
      <c r="M1804" s="410" t="s">
        <v>17563</v>
      </c>
      <c r="N1804" s="383"/>
      <c r="O1804" s="383"/>
      <c r="P1804" s="383"/>
      <c r="Q1804" s="410" t="s">
        <v>17524</v>
      </c>
      <c r="R1804" s="410" t="s">
        <v>17564</v>
      </c>
      <c r="S1804" s="383"/>
      <c r="T1804" s="383"/>
      <c r="U1804" s="410" t="s">
        <v>17200</v>
      </c>
      <c r="V1804" s="383"/>
      <c r="W1804" s="383"/>
      <c r="X1804" s="383"/>
      <c r="Y1804" s="411">
        <v>38671</v>
      </c>
      <c r="Z1804" s="410">
        <v>0</v>
      </c>
      <c r="AA1804" s="410">
        <v>0</v>
      </c>
      <c r="AB1804" s="383"/>
      <c r="AC1804" s="383"/>
      <c r="AD1804" s="383"/>
      <c r="AE1804" s="383"/>
      <c r="AF1804" s="410" t="s">
        <v>17469</v>
      </c>
      <c r="AG1804" s="410" t="s">
        <v>229</v>
      </c>
      <c r="AH1804" s="410">
        <v>8</v>
      </c>
      <c r="AI1804" s="410">
        <v>16</v>
      </c>
      <c r="AJ1804" s="410">
        <v>24</v>
      </c>
      <c r="AK1804" s="410">
        <v>4.53</v>
      </c>
      <c r="AL1804" s="412">
        <v>0.33333333333333298</v>
      </c>
      <c r="AM1804" s="127" t="s">
        <v>17433</v>
      </c>
      <c r="AN1804" s="383" t="s">
        <v>17434</v>
      </c>
      <c r="AO1804" s="383"/>
      <c r="AP1804" s="383"/>
      <c r="AQ1804" s="410" t="s">
        <v>17565</v>
      </c>
      <c r="AR1804" s="389"/>
    </row>
    <row r="1805" spans="1:44" ht="15.75" thickBot="1" x14ac:dyDescent="0.3">
      <c r="A1805" s="409" t="s">
        <v>17560</v>
      </c>
      <c r="B1805" s="410">
        <v>37</v>
      </c>
      <c r="C1805" s="383"/>
      <c r="D1805" s="383"/>
      <c r="E1805" s="383"/>
      <c r="F1805" s="383"/>
      <c r="G1805" s="383"/>
      <c r="H1805" s="383"/>
      <c r="I1805" s="383"/>
      <c r="J1805" s="383"/>
      <c r="K1805" s="410" t="s">
        <v>17561</v>
      </c>
      <c r="L1805" s="410" t="s">
        <v>17562</v>
      </c>
      <c r="M1805" s="410" t="s">
        <v>17563</v>
      </c>
      <c r="N1805" s="383"/>
      <c r="O1805" s="383"/>
      <c r="P1805" s="383"/>
      <c r="Q1805" s="410" t="s">
        <v>17524</v>
      </c>
      <c r="R1805" s="410" t="s">
        <v>17564</v>
      </c>
      <c r="S1805" s="383"/>
      <c r="T1805" s="383"/>
      <c r="U1805" s="410" t="s">
        <v>17200</v>
      </c>
      <c r="V1805" s="383"/>
      <c r="W1805" s="383"/>
      <c r="X1805" s="383"/>
      <c r="Y1805" s="411">
        <v>38671</v>
      </c>
      <c r="Z1805" s="410">
        <v>0</v>
      </c>
      <c r="AA1805" s="410">
        <v>0</v>
      </c>
      <c r="AB1805" s="383"/>
      <c r="AC1805" s="383"/>
      <c r="AD1805" s="383"/>
      <c r="AE1805" s="383"/>
      <c r="AF1805" s="410" t="s">
        <v>17469</v>
      </c>
      <c r="AG1805" s="410" t="s">
        <v>229</v>
      </c>
      <c r="AH1805" s="410">
        <v>4</v>
      </c>
      <c r="AI1805" s="410">
        <v>20</v>
      </c>
      <c r="AJ1805" s="410">
        <v>24</v>
      </c>
      <c r="AK1805" s="410">
        <v>4.5599999999999996</v>
      </c>
      <c r="AL1805" s="412">
        <v>0.16666666666666699</v>
      </c>
      <c r="AM1805" s="127" t="s">
        <v>17433</v>
      </c>
      <c r="AN1805" s="383" t="s">
        <v>17434</v>
      </c>
      <c r="AO1805" s="383"/>
      <c r="AP1805" s="383"/>
      <c r="AQ1805" s="410" t="s">
        <v>17565</v>
      </c>
      <c r="AR1805" s="389"/>
    </row>
    <row r="1806" spans="1:44" ht="15.75" thickBot="1" x14ac:dyDescent="0.3">
      <c r="A1806" s="409" t="s">
        <v>17560</v>
      </c>
      <c r="B1806" s="410">
        <v>37</v>
      </c>
      <c r="C1806" s="383"/>
      <c r="D1806" s="383"/>
      <c r="E1806" s="383"/>
      <c r="F1806" s="383"/>
      <c r="G1806" s="383"/>
      <c r="H1806" s="383"/>
      <c r="I1806" s="383"/>
      <c r="J1806" s="383"/>
      <c r="K1806" s="410" t="s">
        <v>17561</v>
      </c>
      <c r="L1806" s="410" t="s">
        <v>17562</v>
      </c>
      <c r="M1806" s="410" t="s">
        <v>17563</v>
      </c>
      <c r="N1806" s="383"/>
      <c r="O1806" s="383"/>
      <c r="P1806" s="383"/>
      <c r="Q1806" s="410" t="s">
        <v>17524</v>
      </c>
      <c r="R1806" s="410" t="s">
        <v>17564</v>
      </c>
      <c r="S1806" s="383"/>
      <c r="T1806" s="383"/>
      <c r="U1806" s="410" t="s">
        <v>17200</v>
      </c>
      <c r="V1806" s="383"/>
      <c r="W1806" s="383"/>
      <c r="X1806" s="383"/>
      <c r="Y1806" s="411">
        <v>38671</v>
      </c>
      <c r="Z1806" s="410">
        <v>0</v>
      </c>
      <c r="AA1806" s="410">
        <v>0</v>
      </c>
      <c r="AB1806" s="383"/>
      <c r="AC1806" s="383"/>
      <c r="AD1806" s="383"/>
      <c r="AE1806" s="383"/>
      <c r="AF1806" s="410" t="s">
        <v>17469</v>
      </c>
      <c r="AG1806" s="410" t="s">
        <v>229</v>
      </c>
      <c r="AH1806" s="410">
        <v>8</v>
      </c>
      <c r="AI1806" s="410">
        <v>18</v>
      </c>
      <c r="AJ1806" s="410">
        <v>26</v>
      </c>
      <c r="AK1806" s="410">
        <v>4.58</v>
      </c>
      <c r="AL1806" s="412">
        <v>0.30769230769230799</v>
      </c>
      <c r="AM1806" s="127" t="s">
        <v>17433</v>
      </c>
      <c r="AN1806" s="383" t="s">
        <v>17434</v>
      </c>
      <c r="AO1806" s="383"/>
      <c r="AP1806" s="383"/>
      <c r="AQ1806" s="410" t="s">
        <v>17565</v>
      </c>
      <c r="AR1806" s="389"/>
    </row>
    <row r="1807" spans="1:44" ht="15.75" thickBot="1" x14ac:dyDescent="0.3">
      <c r="A1807" s="409" t="s">
        <v>17560</v>
      </c>
      <c r="B1807" s="410">
        <v>37</v>
      </c>
      <c r="C1807" s="383"/>
      <c r="D1807" s="383"/>
      <c r="E1807" s="383"/>
      <c r="F1807" s="383"/>
      <c r="G1807" s="383"/>
      <c r="H1807" s="383"/>
      <c r="I1807" s="383"/>
      <c r="J1807" s="383"/>
      <c r="K1807" s="410" t="s">
        <v>17561</v>
      </c>
      <c r="L1807" s="410" t="s">
        <v>17562</v>
      </c>
      <c r="M1807" s="410" t="s">
        <v>17563</v>
      </c>
      <c r="N1807" s="383"/>
      <c r="O1807" s="383"/>
      <c r="P1807" s="383"/>
      <c r="Q1807" s="410" t="s">
        <v>17524</v>
      </c>
      <c r="R1807" s="410" t="s">
        <v>17564</v>
      </c>
      <c r="S1807" s="383"/>
      <c r="T1807" s="383"/>
      <c r="U1807" s="410" t="s">
        <v>17200</v>
      </c>
      <c r="V1807" s="383"/>
      <c r="W1807" s="383"/>
      <c r="X1807" s="383"/>
      <c r="Y1807" s="411">
        <v>38671</v>
      </c>
      <c r="Z1807" s="410">
        <v>0</v>
      </c>
      <c r="AA1807" s="410">
        <v>0</v>
      </c>
      <c r="AB1807" s="383"/>
      <c r="AC1807" s="383"/>
      <c r="AD1807" s="383"/>
      <c r="AE1807" s="383"/>
      <c r="AF1807" s="410" t="s">
        <v>17469</v>
      </c>
      <c r="AG1807" s="410" t="s">
        <v>229</v>
      </c>
      <c r="AH1807" s="410">
        <v>6</v>
      </c>
      <c r="AI1807" s="410">
        <v>20</v>
      </c>
      <c r="AJ1807" s="410">
        <v>26</v>
      </c>
      <c r="AK1807" s="410">
        <v>4.62</v>
      </c>
      <c r="AL1807" s="412">
        <v>0.230769230769231</v>
      </c>
      <c r="AM1807" s="127" t="s">
        <v>17433</v>
      </c>
      <c r="AN1807" s="383" t="s">
        <v>17434</v>
      </c>
      <c r="AO1807" s="383"/>
      <c r="AP1807" s="383"/>
      <c r="AQ1807" s="410" t="s">
        <v>17565</v>
      </c>
      <c r="AR1807" s="389"/>
    </row>
    <row r="1808" spans="1:44" ht="15.75" thickBot="1" x14ac:dyDescent="0.3">
      <c r="A1808" s="409" t="s">
        <v>17560</v>
      </c>
      <c r="B1808" s="410">
        <v>37</v>
      </c>
      <c r="C1808" s="383"/>
      <c r="D1808" s="383"/>
      <c r="E1808" s="383"/>
      <c r="F1808" s="383"/>
      <c r="G1808" s="383"/>
      <c r="H1808" s="383"/>
      <c r="I1808" s="383"/>
      <c r="J1808" s="383"/>
      <c r="K1808" s="410" t="s">
        <v>17561</v>
      </c>
      <c r="L1808" s="410" t="s">
        <v>17562</v>
      </c>
      <c r="M1808" s="410" t="s">
        <v>17563</v>
      </c>
      <c r="N1808" s="383"/>
      <c r="O1808" s="383"/>
      <c r="P1808" s="383"/>
      <c r="Q1808" s="410" t="s">
        <v>17524</v>
      </c>
      <c r="R1808" s="410" t="s">
        <v>17564</v>
      </c>
      <c r="S1808" s="383"/>
      <c r="T1808" s="383"/>
      <c r="U1808" s="410" t="s">
        <v>17200</v>
      </c>
      <c r="V1808" s="383"/>
      <c r="W1808" s="383"/>
      <c r="X1808" s="383"/>
      <c r="Y1808" s="411">
        <v>38671</v>
      </c>
      <c r="Z1808" s="410">
        <v>0</v>
      </c>
      <c r="AA1808" s="410">
        <v>0</v>
      </c>
      <c r="AB1808" s="383"/>
      <c r="AC1808" s="383"/>
      <c r="AD1808" s="383"/>
      <c r="AE1808" s="383"/>
      <c r="AF1808" s="410" t="s">
        <v>17469</v>
      </c>
      <c r="AG1808" s="410" t="s">
        <v>229</v>
      </c>
      <c r="AH1808" s="410">
        <v>5</v>
      </c>
      <c r="AI1808" s="410">
        <v>22</v>
      </c>
      <c r="AJ1808" s="410">
        <v>27</v>
      </c>
      <c r="AK1808" s="410">
        <v>4.66</v>
      </c>
      <c r="AL1808" s="412">
        <v>0.18518518518518501</v>
      </c>
      <c r="AM1808" s="127" t="s">
        <v>17433</v>
      </c>
      <c r="AN1808" s="383" t="s">
        <v>17434</v>
      </c>
      <c r="AO1808" s="383"/>
      <c r="AP1808" s="383"/>
      <c r="AQ1808" s="410" t="s">
        <v>17565</v>
      </c>
      <c r="AR1808" s="389"/>
    </row>
    <row r="1809" spans="1:44" ht="15.75" thickBot="1" x14ac:dyDescent="0.3">
      <c r="A1809" s="409" t="s">
        <v>17560</v>
      </c>
      <c r="B1809" s="410">
        <v>37</v>
      </c>
      <c r="C1809" s="383"/>
      <c r="D1809" s="383"/>
      <c r="E1809" s="383"/>
      <c r="F1809" s="383"/>
      <c r="G1809" s="383"/>
      <c r="H1809" s="383"/>
      <c r="I1809" s="383"/>
      <c r="J1809" s="383"/>
      <c r="K1809" s="410" t="s">
        <v>17260</v>
      </c>
      <c r="L1809" s="383"/>
      <c r="M1809" s="410" t="s">
        <v>17328</v>
      </c>
      <c r="N1809" s="410" t="s">
        <v>17566</v>
      </c>
      <c r="O1809" s="383"/>
      <c r="P1809" s="383"/>
      <c r="Q1809" s="410" t="s">
        <v>17460</v>
      </c>
      <c r="R1809" s="410" t="s">
        <v>17567</v>
      </c>
      <c r="S1809" s="383"/>
      <c r="T1809" s="383"/>
      <c r="U1809" s="410" t="s">
        <v>17200</v>
      </c>
      <c r="V1809" s="383"/>
      <c r="W1809" s="383"/>
      <c r="X1809" s="383"/>
      <c r="Y1809" s="411">
        <v>38510</v>
      </c>
      <c r="Z1809" s="410">
        <v>0</v>
      </c>
      <c r="AA1809" s="410">
        <v>0</v>
      </c>
      <c r="AB1809" s="383"/>
      <c r="AC1809" s="383"/>
      <c r="AD1809" s="383"/>
      <c r="AE1809" s="383"/>
      <c r="AF1809" s="410" t="s">
        <v>17469</v>
      </c>
      <c r="AG1809" s="410" t="s">
        <v>17432</v>
      </c>
      <c r="AH1809" s="410">
        <v>0.1</v>
      </c>
      <c r="AI1809" s="410">
        <v>8.2899999999999991</v>
      </c>
      <c r="AJ1809" s="410">
        <v>8.39</v>
      </c>
      <c r="AK1809" s="410">
        <v>0.2</v>
      </c>
      <c r="AL1809" s="412">
        <v>1.19189511323004E-2</v>
      </c>
      <c r="AM1809" s="127" t="s">
        <v>17433</v>
      </c>
      <c r="AN1809" s="383" t="s">
        <v>17434</v>
      </c>
      <c r="AO1809" s="383"/>
      <c r="AP1809" s="383"/>
      <c r="AQ1809" s="410" t="s">
        <v>17568</v>
      </c>
      <c r="AR1809" s="389"/>
    </row>
    <row r="1810" spans="1:44" ht="15.75" thickBot="1" x14ac:dyDescent="0.3">
      <c r="A1810" s="409" t="s">
        <v>17560</v>
      </c>
      <c r="B1810" s="410">
        <v>37</v>
      </c>
      <c r="C1810" s="383"/>
      <c r="D1810" s="383"/>
      <c r="E1810" s="383"/>
      <c r="F1810" s="383"/>
      <c r="G1810" s="383"/>
      <c r="H1810" s="383"/>
      <c r="I1810" s="383"/>
      <c r="J1810" s="383"/>
      <c r="K1810" s="410" t="s">
        <v>17260</v>
      </c>
      <c r="L1810" s="383"/>
      <c r="M1810" s="410" t="s">
        <v>17328</v>
      </c>
      <c r="N1810" s="410" t="s">
        <v>17566</v>
      </c>
      <c r="O1810" s="383"/>
      <c r="P1810" s="383"/>
      <c r="Q1810" s="410" t="s">
        <v>17460</v>
      </c>
      <c r="R1810" s="410" t="s">
        <v>17567</v>
      </c>
      <c r="S1810" s="383"/>
      <c r="T1810" s="383"/>
      <c r="U1810" s="410" t="s">
        <v>17200</v>
      </c>
      <c r="V1810" s="383"/>
      <c r="W1810" s="383"/>
      <c r="X1810" s="383"/>
      <c r="Y1810" s="411">
        <v>38510</v>
      </c>
      <c r="Z1810" s="410">
        <v>0</v>
      </c>
      <c r="AA1810" s="410">
        <v>0</v>
      </c>
      <c r="AB1810" s="383"/>
      <c r="AC1810" s="383"/>
      <c r="AD1810" s="383"/>
      <c r="AE1810" s="383"/>
      <c r="AF1810" s="410" t="s">
        <v>17469</v>
      </c>
      <c r="AG1810" s="410" t="s">
        <v>17432</v>
      </c>
      <c r="AH1810" s="410">
        <v>7.0000000000000007E-2</v>
      </c>
      <c r="AI1810" s="410">
        <v>8.61</v>
      </c>
      <c r="AJ1810" s="410">
        <v>8.68</v>
      </c>
      <c r="AK1810" s="410">
        <v>0.2</v>
      </c>
      <c r="AL1810" s="412">
        <v>8.0645161290322596E-3</v>
      </c>
      <c r="AM1810" s="127" t="s">
        <v>17433</v>
      </c>
      <c r="AN1810" s="383" t="s">
        <v>17434</v>
      </c>
      <c r="AO1810" s="383"/>
      <c r="AP1810" s="383"/>
      <c r="AQ1810" s="410" t="s">
        <v>17568</v>
      </c>
      <c r="AR1810" s="389"/>
    </row>
    <row r="1811" spans="1:44" ht="15.75" thickBot="1" x14ac:dyDescent="0.3">
      <c r="A1811" s="409" t="s">
        <v>17560</v>
      </c>
      <c r="B1811" s="410">
        <v>37</v>
      </c>
      <c r="C1811" s="383"/>
      <c r="D1811" s="383"/>
      <c r="E1811" s="383"/>
      <c r="F1811" s="383"/>
      <c r="G1811" s="383"/>
      <c r="H1811" s="383"/>
      <c r="I1811" s="383"/>
      <c r="J1811" s="383"/>
      <c r="K1811" s="410" t="s">
        <v>17260</v>
      </c>
      <c r="L1811" s="383"/>
      <c r="M1811" s="410" t="s">
        <v>17328</v>
      </c>
      <c r="N1811" s="410" t="s">
        <v>17566</v>
      </c>
      <c r="O1811" s="383"/>
      <c r="P1811" s="383"/>
      <c r="Q1811" s="410" t="s">
        <v>17460</v>
      </c>
      <c r="R1811" s="410" t="s">
        <v>17567</v>
      </c>
      <c r="S1811" s="383"/>
      <c r="T1811" s="383"/>
      <c r="U1811" s="410" t="s">
        <v>17200</v>
      </c>
      <c r="V1811" s="383"/>
      <c r="W1811" s="383"/>
      <c r="X1811" s="383"/>
      <c r="Y1811" s="411">
        <v>38510</v>
      </c>
      <c r="Z1811" s="410">
        <v>0</v>
      </c>
      <c r="AA1811" s="410">
        <v>0</v>
      </c>
      <c r="AB1811" s="383"/>
      <c r="AC1811" s="383"/>
      <c r="AD1811" s="383"/>
      <c r="AE1811" s="383"/>
      <c r="AF1811" s="410" t="s">
        <v>17469</v>
      </c>
      <c r="AG1811" s="410" t="s">
        <v>17432</v>
      </c>
      <c r="AH1811" s="410">
        <v>0.08</v>
      </c>
      <c r="AI1811" s="410">
        <v>8.85</v>
      </c>
      <c r="AJ1811" s="410">
        <v>8.93</v>
      </c>
      <c r="AK1811" s="410">
        <v>0.2</v>
      </c>
      <c r="AL1811" s="412">
        <v>8.9585666293393092E-3</v>
      </c>
      <c r="AM1811" s="127" t="s">
        <v>17433</v>
      </c>
      <c r="AN1811" s="383" t="s">
        <v>17434</v>
      </c>
      <c r="AO1811" s="383"/>
      <c r="AP1811" s="383"/>
      <c r="AQ1811" s="410" t="s">
        <v>17568</v>
      </c>
      <c r="AR1811" s="389"/>
    </row>
    <row r="1812" spans="1:44" ht="15.75" thickBot="1" x14ac:dyDescent="0.3">
      <c r="A1812" s="409" t="s">
        <v>17560</v>
      </c>
      <c r="B1812" s="410">
        <v>37</v>
      </c>
      <c r="C1812" s="383"/>
      <c r="D1812" s="383"/>
      <c r="E1812" s="383"/>
      <c r="F1812" s="383"/>
      <c r="G1812" s="383"/>
      <c r="H1812" s="383"/>
      <c r="I1812" s="383"/>
      <c r="J1812" s="383"/>
      <c r="K1812" s="410" t="s">
        <v>17260</v>
      </c>
      <c r="L1812" s="383"/>
      <c r="M1812" s="410" t="s">
        <v>17328</v>
      </c>
      <c r="N1812" s="410" t="s">
        <v>17566</v>
      </c>
      <c r="O1812" s="383"/>
      <c r="P1812" s="383"/>
      <c r="Q1812" s="410" t="s">
        <v>17460</v>
      </c>
      <c r="R1812" s="410" t="s">
        <v>17567</v>
      </c>
      <c r="S1812" s="383"/>
      <c r="T1812" s="383"/>
      <c r="U1812" s="410" t="s">
        <v>17200</v>
      </c>
      <c r="V1812" s="383"/>
      <c r="W1812" s="383"/>
      <c r="X1812" s="383"/>
      <c r="Y1812" s="411">
        <v>38510</v>
      </c>
      <c r="Z1812" s="410">
        <v>0</v>
      </c>
      <c r="AA1812" s="410">
        <v>0</v>
      </c>
      <c r="AB1812" s="383"/>
      <c r="AC1812" s="383"/>
      <c r="AD1812" s="383"/>
      <c r="AE1812" s="383"/>
      <c r="AF1812" s="410" t="s">
        <v>17469</v>
      </c>
      <c r="AG1812" s="410" t="s">
        <v>17432</v>
      </c>
      <c r="AH1812" s="410">
        <v>0.1</v>
      </c>
      <c r="AI1812" s="410">
        <v>9.41</v>
      </c>
      <c r="AJ1812" s="410">
        <v>9.51</v>
      </c>
      <c r="AK1812" s="410">
        <v>0.2</v>
      </c>
      <c r="AL1812" s="412">
        <v>1.0515247108307001E-2</v>
      </c>
      <c r="AM1812" s="127" t="s">
        <v>17433</v>
      </c>
      <c r="AN1812" s="383" t="s">
        <v>17434</v>
      </c>
      <c r="AO1812" s="383"/>
      <c r="AP1812" s="383"/>
      <c r="AQ1812" s="410" t="s">
        <v>17568</v>
      </c>
      <c r="AR1812" s="389"/>
    </row>
    <row r="1813" spans="1:44" ht="15.75" thickBot="1" x14ac:dyDescent="0.3">
      <c r="A1813" s="409" t="s">
        <v>17560</v>
      </c>
      <c r="B1813" s="410">
        <v>37</v>
      </c>
      <c r="C1813" s="383"/>
      <c r="D1813" s="383"/>
      <c r="E1813" s="383"/>
      <c r="F1813" s="383"/>
      <c r="G1813" s="383"/>
      <c r="H1813" s="383"/>
      <c r="I1813" s="383"/>
      <c r="J1813" s="383"/>
      <c r="K1813" s="410" t="s">
        <v>17260</v>
      </c>
      <c r="L1813" s="383"/>
      <c r="M1813" s="410" t="s">
        <v>17328</v>
      </c>
      <c r="N1813" s="410" t="s">
        <v>17566</v>
      </c>
      <c r="O1813" s="383"/>
      <c r="P1813" s="383"/>
      <c r="Q1813" s="410" t="s">
        <v>17460</v>
      </c>
      <c r="R1813" s="410" t="s">
        <v>17567</v>
      </c>
      <c r="S1813" s="383"/>
      <c r="T1813" s="383"/>
      <c r="U1813" s="410" t="s">
        <v>17200</v>
      </c>
      <c r="V1813" s="383"/>
      <c r="W1813" s="383"/>
      <c r="X1813" s="383"/>
      <c r="Y1813" s="411">
        <v>38510</v>
      </c>
      <c r="Z1813" s="410">
        <v>0</v>
      </c>
      <c r="AA1813" s="410">
        <v>0</v>
      </c>
      <c r="AB1813" s="383"/>
      <c r="AC1813" s="383"/>
      <c r="AD1813" s="383"/>
      <c r="AE1813" s="383"/>
      <c r="AF1813" s="410" t="s">
        <v>17469</v>
      </c>
      <c r="AG1813" s="410" t="s">
        <v>17432</v>
      </c>
      <c r="AH1813" s="410">
        <v>0.08</v>
      </c>
      <c r="AI1813" s="410">
        <v>10.69</v>
      </c>
      <c r="AJ1813" s="410">
        <v>10.77</v>
      </c>
      <c r="AK1813" s="410">
        <v>0.2</v>
      </c>
      <c r="AL1813" s="412">
        <v>7.4280408542247E-3</v>
      </c>
      <c r="AM1813" s="127" t="s">
        <v>17433</v>
      </c>
      <c r="AN1813" s="383" t="s">
        <v>17434</v>
      </c>
      <c r="AO1813" s="383"/>
      <c r="AP1813" s="383"/>
      <c r="AQ1813" s="410" t="s">
        <v>17568</v>
      </c>
      <c r="AR1813" s="389"/>
    </row>
    <row r="1814" spans="1:44" ht="15.75" thickBot="1" x14ac:dyDescent="0.3">
      <c r="A1814" s="409" t="s">
        <v>17560</v>
      </c>
      <c r="B1814" s="410">
        <v>37</v>
      </c>
      <c r="C1814" s="383"/>
      <c r="D1814" s="383"/>
      <c r="E1814" s="383"/>
      <c r="F1814" s="383"/>
      <c r="G1814" s="383"/>
      <c r="H1814" s="383"/>
      <c r="I1814" s="383"/>
      <c r="J1814" s="383"/>
      <c r="K1814" s="410" t="s">
        <v>17260</v>
      </c>
      <c r="L1814" s="383"/>
      <c r="M1814" s="410" t="s">
        <v>17328</v>
      </c>
      <c r="N1814" s="410" t="s">
        <v>17566</v>
      </c>
      <c r="O1814" s="383"/>
      <c r="P1814" s="383"/>
      <c r="Q1814" s="410" t="s">
        <v>17460</v>
      </c>
      <c r="R1814" s="410" t="s">
        <v>17567</v>
      </c>
      <c r="S1814" s="383"/>
      <c r="T1814" s="383"/>
      <c r="U1814" s="410" t="s">
        <v>17200</v>
      </c>
      <c r="V1814" s="383"/>
      <c r="W1814" s="383"/>
      <c r="X1814" s="383"/>
      <c r="Y1814" s="411">
        <v>38510</v>
      </c>
      <c r="Z1814" s="410">
        <v>0</v>
      </c>
      <c r="AA1814" s="410">
        <v>0</v>
      </c>
      <c r="AB1814" s="383"/>
      <c r="AC1814" s="383"/>
      <c r="AD1814" s="383"/>
      <c r="AE1814" s="383"/>
      <c r="AF1814" s="410" t="s">
        <v>17469</v>
      </c>
      <c r="AG1814" s="410" t="s">
        <v>17432</v>
      </c>
      <c r="AH1814" s="410">
        <v>0.08</v>
      </c>
      <c r="AI1814" s="410">
        <v>10.93</v>
      </c>
      <c r="AJ1814" s="410">
        <v>11.01</v>
      </c>
      <c r="AK1814" s="410">
        <v>0.2</v>
      </c>
      <c r="AL1814" s="412">
        <v>7.2661217075386001E-3</v>
      </c>
      <c r="AM1814" s="127" t="s">
        <v>17433</v>
      </c>
      <c r="AN1814" s="383" t="s">
        <v>17434</v>
      </c>
      <c r="AO1814" s="383"/>
      <c r="AP1814" s="383"/>
      <c r="AQ1814" s="410" t="s">
        <v>17568</v>
      </c>
      <c r="AR1814" s="389"/>
    </row>
    <row r="1815" spans="1:44" ht="15.75" thickBot="1" x14ac:dyDescent="0.3">
      <c r="A1815" s="409" t="s">
        <v>17560</v>
      </c>
      <c r="B1815" s="410">
        <v>37</v>
      </c>
      <c r="C1815" s="383"/>
      <c r="D1815" s="383"/>
      <c r="E1815" s="383"/>
      <c r="F1815" s="383"/>
      <c r="G1815" s="383"/>
      <c r="H1815" s="383"/>
      <c r="I1815" s="383"/>
      <c r="J1815" s="383"/>
      <c r="K1815" s="410" t="s">
        <v>17260</v>
      </c>
      <c r="L1815" s="383"/>
      <c r="M1815" s="410" t="s">
        <v>17328</v>
      </c>
      <c r="N1815" s="410" t="s">
        <v>17566</v>
      </c>
      <c r="O1815" s="383"/>
      <c r="P1815" s="383"/>
      <c r="Q1815" s="410" t="s">
        <v>17460</v>
      </c>
      <c r="R1815" s="410" t="s">
        <v>17567</v>
      </c>
      <c r="S1815" s="383"/>
      <c r="T1815" s="383"/>
      <c r="U1815" s="410" t="s">
        <v>17200</v>
      </c>
      <c r="V1815" s="383"/>
      <c r="W1815" s="383"/>
      <c r="X1815" s="383"/>
      <c r="Y1815" s="411">
        <v>38510</v>
      </c>
      <c r="Z1815" s="410">
        <v>0</v>
      </c>
      <c r="AA1815" s="410">
        <v>0</v>
      </c>
      <c r="AB1815" s="383"/>
      <c r="AC1815" s="383"/>
      <c r="AD1815" s="383"/>
      <c r="AE1815" s="383"/>
      <c r="AF1815" s="410" t="s">
        <v>17469</v>
      </c>
      <c r="AG1815" s="410" t="s">
        <v>17432</v>
      </c>
      <c r="AH1815" s="410">
        <v>7.0000000000000007E-2</v>
      </c>
      <c r="AI1815" s="410">
        <v>13.16</v>
      </c>
      <c r="AJ1815" s="410">
        <v>13.22</v>
      </c>
      <c r="AK1815" s="410">
        <v>0.2</v>
      </c>
      <c r="AL1815" s="412">
        <v>5.2950075642965201E-3</v>
      </c>
      <c r="AM1815" s="127" t="s">
        <v>17433</v>
      </c>
      <c r="AN1815" s="383" t="s">
        <v>17434</v>
      </c>
      <c r="AO1815" s="383"/>
      <c r="AP1815" s="383"/>
      <c r="AQ1815" s="410" t="s">
        <v>17568</v>
      </c>
      <c r="AR1815" s="389"/>
    </row>
    <row r="1816" spans="1:44" ht="15.75" thickBot="1" x14ac:dyDescent="0.3">
      <c r="A1816" s="409" t="s">
        <v>17560</v>
      </c>
      <c r="B1816" s="410">
        <v>37</v>
      </c>
      <c r="C1816" s="383"/>
      <c r="D1816" s="383"/>
      <c r="E1816" s="383"/>
      <c r="F1816" s="383"/>
      <c r="G1816" s="383"/>
      <c r="H1816" s="383"/>
      <c r="I1816" s="383"/>
      <c r="J1816" s="383"/>
      <c r="K1816" s="410" t="s">
        <v>17260</v>
      </c>
      <c r="L1816" s="383"/>
      <c r="M1816" s="410" t="s">
        <v>17328</v>
      </c>
      <c r="N1816" s="410" t="s">
        <v>17566</v>
      </c>
      <c r="O1816" s="383"/>
      <c r="P1816" s="383"/>
      <c r="Q1816" s="410" t="s">
        <v>17460</v>
      </c>
      <c r="R1816" s="410" t="s">
        <v>17567</v>
      </c>
      <c r="S1816" s="383"/>
      <c r="T1816" s="383"/>
      <c r="U1816" s="410" t="s">
        <v>17200</v>
      </c>
      <c r="V1816" s="383"/>
      <c r="W1816" s="383"/>
      <c r="X1816" s="383"/>
      <c r="Y1816" s="411">
        <v>38510</v>
      </c>
      <c r="Z1816" s="410">
        <v>0</v>
      </c>
      <c r="AA1816" s="410">
        <v>0</v>
      </c>
      <c r="AB1816" s="383"/>
      <c r="AC1816" s="383"/>
      <c r="AD1816" s="383"/>
      <c r="AE1816" s="383"/>
      <c r="AF1816" s="410" t="s">
        <v>17469</v>
      </c>
      <c r="AG1816" s="410" t="s">
        <v>17432</v>
      </c>
      <c r="AH1816" s="410">
        <v>0.08</v>
      </c>
      <c r="AI1816" s="410">
        <v>9.01</v>
      </c>
      <c r="AJ1816" s="410">
        <v>9.09</v>
      </c>
      <c r="AK1816" s="410">
        <v>0.21</v>
      </c>
      <c r="AL1816" s="412">
        <v>8.8008800880088004E-3</v>
      </c>
      <c r="AM1816" s="127" t="s">
        <v>17433</v>
      </c>
      <c r="AN1816" s="383" t="s">
        <v>17434</v>
      </c>
      <c r="AO1816" s="383"/>
      <c r="AP1816" s="383"/>
      <c r="AQ1816" s="410" t="s">
        <v>17568</v>
      </c>
      <c r="AR1816" s="389"/>
    </row>
    <row r="1817" spans="1:44" ht="15.75" thickBot="1" x14ac:dyDescent="0.3">
      <c r="A1817" s="409" t="s">
        <v>17560</v>
      </c>
      <c r="B1817" s="410">
        <v>37</v>
      </c>
      <c r="C1817" s="383"/>
      <c r="D1817" s="383"/>
      <c r="E1817" s="383"/>
      <c r="F1817" s="383"/>
      <c r="G1817" s="383"/>
      <c r="H1817" s="383"/>
      <c r="I1817" s="383"/>
      <c r="J1817" s="383"/>
      <c r="K1817" s="410" t="s">
        <v>17260</v>
      </c>
      <c r="L1817" s="383"/>
      <c r="M1817" s="410" t="s">
        <v>17328</v>
      </c>
      <c r="N1817" s="410" t="s">
        <v>17566</v>
      </c>
      <c r="O1817" s="383"/>
      <c r="P1817" s="383"/>
      <c r="Q1817" s="410" t="s">
        <v>17460</v>
      </c>
      <c r="R1817" s="410" t="s">
        <v>17567</v>
      </c>
      <c r="S1817" s="383"/>
      <c r="T1817" s="383"/>
      <c r="U1817" s="410" t="s">
        <v>17200</v>
      </c>
      <c r="V1817" s="383"/>
      <c r="W1817" s="383"/>
      <c r="X1817" s="383"/>
      <c r="Y1817" s="411">
        <v>38510</v>
      </c>
      <c r="Z1817" s="410">
        <v>0</v>
      </c>
      <c r="AA1817" s="410">
        <v>0</v>
      </c>
      <c r="AB1817" s="383"/>
      <c r="AC1817" s="383"/>
      <c r="AD1817" s="383"/>
      <c r="AE1817" s="383"/>
      <c r="AF1817" s="410" t="s">
        <v>17469</v>
      </c>
      <c r="AG1817" s="410" t="s">
        <v>17432</v>
      </c>
      <c r="AH1817" s="410">
        <v>7.0000000000000007E-2</v>
      </c>
      <c r="AI1817" s="410">
        <v>9.57</v>
      </c>
      <c r="AJ1817" s="410">
        <v>9.64</v>
      </c>
      <c r="AK1817" s="410">
        <v>0.21</v>
      </c>
      <c r="AL1817" s="412">
        <v>7.2614107883817404E-3</v>
      </c>
      <c r="AM1817" s="127" t="s">
        <v>17433</v>
      </c>
      <c r="AN1817" s="383" t="s">
        <v>17434</v>
      </c>
      <c r="AO1817" s="383"/>
      <c r="AP1817" s="383"/>
      <c r="AQ1817" s="410" t="s">
        <v>17568</v>
      </c>
      <c r="AR1817" s="389"/>
    </row>
    <row r="1818" spans="1:44" ht="15.75" thickBot="1" x14ac:dyDescent="0.3">
      <c r="A1818" s="409" t="s">
        <v>17560</v>
      </c>
      <c r="B1818" s="410">
        <v>37</v>
      </c>
      <c r="C1818" s="383"/>
      <c r="D1818" s="383"/>
      <c r="E1818" s="383"/>
      <c r="F1818" s="383"/>
      <c r="G1818" s="383"/>
      <c r="H1818" s="383"/>
      <c r="I1818" s="383"/>
      <c r="J1818" s="383"/>
      <c r="K1818" s="410" t="s">
        <v>17260</v>
      </c>
      <c r="L1818" s="383"/>
      <c r="M1818" s="410" t="s">
        <v>17328</v>
      </c>
      <c r="N1818" s="410" t="s">
        <v>17566</v>
      </c>
      <c r="O1818" s="383"/>
      <c r="P1818" s="383"/>
      <c r="Q1818" s="410" t="s">
        <v>17460</v>
      </c>
      <c r="R1818" s="410" t="s">
        <v>17567</v>
      </c>
      <c r="S1818" s="383"/>
      <c r="T1818" s="383"/>
      <c r="U1818" s="410" t="s">
        <v>17200</v>
      </c>
      <c r="V1818" s="383"/>
      <c r="W1818" s="383"/>
      <c r="X1818" s="383"/>
      <c r="Y1818" s="411">
        <v>38510</v>
      </c>
      <c r="Z1818" s="410">
        <v>0</v>
      </c>
      <c r="AA1818" s="410">
        <v>0</v>
      </c>
      <c r="AB1818" s="383"/>
      <c r="AC1818" s="383"/>
      <c r="AD1818" s="383"/>
      <c r="AE1818" s="383"/>
      <c r="AF1818" s="410" t="s">
        <v>17469</v>
      </c>
      <c r="AG1818" s="410" t="s">
        <v>17432</v>
      </c>
      <c r="AH1818" s="410">
        <v>0.08</v>
      </c>
      <c r="AI1818" s="410">
        <v>9.65</v>
      </c>
      <c r="AJ1818" s="410">
        <v>9.73</v>
      </c>
      <c r="AK1818" s="410">
        <v>0.21</v>
      </c>
      <c r="AL1818" s="412">
        <v>8.2219938335046303E-3</v>
      </c>
      <c r="AM1818" s="127" t="s">
        <v>17433</v>
      </c>
      <c r="AN1818" s="383" t="s">
        <v>17434</v>
      </c>
      <c r="AO1818" s="383"/>
      <c r="AP1818" s="383"/>
      <c r="AQ1818" s="410" t="s">
        <v>17568</v>
      </c>
      <c r="AR1818" s="389"/>
    </row>
    <row r="1819" spans="1:44" ht="15.75" thickBot="1" x14ac:dyDescent="0.3">
      <c r="A1819" s="409" t="s">
        <v>17560</v>
      </c>
      <c r="B1819" s="410">
        <v>37</v>
      </c>
      <c r="C1819" s="383"/>
      <c r="D1819" s="383"/>
      <c r="E1819" s="383"/>
      <c r="F1819" s="383"/>
      <c r="G1819" s="383"/>
      <c r="H1819" s="383"/>
      <c r="I1819" s="383"/>
      <c r="J1819" s="383"/>
      <c r="K1819" s="410" t="s">
        <v>17260</v>
      </c>
      <c r="L1819" s="383"/>
      <c r="M1819" s="410" t="s">
        <v>17328</v>
      </c>
      <c r="N1819" s="410" t="s">
        <v>17566</v>
      </c>
      <c r="O1819" s="383"/>
      <c r="P1819" s="383"/>
      <c r="Q1819" s="410" t="s">
        <v>17460</v>
      </c>
      <c r="R1819" s="410" t="s">
        <v>17567</v>
      </c>
      <c r="S1819" s="383"/>
      <c r="T1819" s="383"/>
      <c r="U1819" s="410" t="s">
        <v>17200</v>
      </c>
      <c r="V1819" s="383"/>
      <c r="W1819" s="383"/>
      <c r="X1819" s="383"/>
      <c r="Y1819" s="411">
        <v>38510</v>
      </c>
      <c r="Z1819" s="410">
        <v>0</v>
      </c>
      <c r="AA1819" s="410">
        <v>0</v>
      </c>
      <c r="AB1819" s="383"/>
      <c r="AC1819" s="383"/>
      <c r="AD1819" s="383"/>
      <c r="AE1819" s="383"/>
      <c r="AF1819" s="410" t="s">
        <v>17469</v>
      </c>
      <c r="AG1819" s="410" t="s">
        <v>17432</v>
      </c>
      <c r="AH1819" s="410">
        <v>7.0000000000000007E-2</v>
      </c>
      <c r="AI1819" s="410">
        <v>10.050000000000001</v>
      </c>
      <c r="AJ1819" s="410">
        <v>10.11</v>
      </c>
      <c r="AK1819" s="410">
        <v>0.21</v>
      </c>
      <c r="AL1819" s="412">
        <v>6.9238377843719098E-3</v>
      </c>
      <c r="AM1819" s="127" t="s">
        <v>17433</v>
      </c>
      <c r="AN1819" s="383" t="s">
        <v>17434</v>
      </c>
      <c r="AO1819" s="383"/>
      <c r="AP1819" s="383"/>
      <c r="AQ1819" s="410" t="s">
        <v>17568</v>
      </c>
      <c r="AR1819" s="389"/>
    </row>
    <row r="1820" spans="1:44" ht="15.75" thickBot="1" x14ac:dyDescent="0.3">
      <c r="A1820" s="409" t="s">
        <v>17560</v>
      </c>
      <c r="B1820" s="410">
        <v>37</v>
      </c>
      <c r="C1820" s="383"/>
      <c r="D1820" s="383"/>
      <c r="E1820" s="383"/>
      <c r="F1820" s="383"/>
      <c r="G1820" s="383"/>
      <c r="H1820" s="383"/>
      <c r="I1820" s="383"/>
      <c r="J1820" s="383"/>
      <c r="K1820" s="410" t="s">
        <v>17260</v>
      </c>
      <c r="L1820" s="383"/>
      <c r="M1820" s="410" t="s">
        <v>17328</v>
      </c>
      <c r="N1820" s="410" t="s">
        <v>17566</v>
      </c>
      <c r="O1820" s="383"/>
      <c r="P1820" s="383"/>
      <c r="Q1820" s="410" t="s">
        <v>17460</v>
      </c>
      <c r="R1820" s="410" t="s">
        <v>17567</v>
      </c>
      <c r="S1820" s="383"/>
      <c r="T1820" s="383"/>
      <c r="U1820" s="410" t="s">
        <v>17200</v>
      </c>
      <c r="V1820" s="383"/>
      <c r="W1820" s="383"/>
      <c r="X1820" s="383"/>
      <c r="Y1820" s="411">
        <v>38510</v>
      </c>
      <c r="Z1820" s="410">
        <v>0</v>
      </c>
      <c r="AA1820" s="410">
        <v>0</v>
      </c>
      <c r="AB1820" s="383"/>
      <c r="AC1820" s="383"/>
      <c r="AD1820" s="383"/>
      <c r="AE1820" s="383"/>
      <c r="AF1820" s="410" t="s">
        <v>17469</v>
      </c>
      <c r="AG1820" s="410" t="s">
        <v>17432</v>
      </c>
      <c r="AH1820" s="410">
        <v>7.0000000000000007E-2</v>
      </c>
      <c r="AI1820" s="410">
        <v>10.130000000000001</v>
      </c>
      <c r="AJ1820" s="410">
        <v>10.19</v>
      </c>
      <c r="AK1820" s="410">
        <v>0.21</v>
      </c>
      <c r="AL1820" s="412">
        <v>6.86947988223749E-3</v>
      </c>
      <c r="AM1820" s="127" t="s">
        <v>17433</v>
      </c>
      <c r="AN1820" s="383" t="s">
        <v>17434</v>
      </c>
      <c r="AO1820" s="383"/>
      <c r="AP1820" s="383"/>
      <c r="AQ1820" s="410" t="s">
        <v>17568</v>
      </c>
      <c r="AR1820" s="389"/>
    </row>
    <row r="1821" spans="1:44" ht="15.75" thickBot="1" x14ac:dyDescent="0.3">
      <c r="A1821" s="409" t="s">
        <v>17560</v>
      </c>
      <c r="B1821" s="410">
        <v>37</v>
      </c>
      <c r="C1821" s="383"/>
      <c r="D1821" s="383"/>
      <c r="E1821" s="383"/>
      <c r="F1821" s="383"/>
      <c r="G1821" s="383"/>
      <c r="H1821" s="383"/>
      <c r="I1821" s="383"/>
      <c r="J1821" s="383"/>
      <c r="K1821" s="410" t="s">
        <v>17260</v>
      </c>
      <c r="L1821" s="383"/>
      <c r="M1821" s="410" t="s">
        <v>17328</v>
      </c>
      <c r="N1821" s="410" t="s">
        <v>17566</v>
      </c>
      <c r="O1821" s="383"/>
      <c r="P1821" s="383"/>
      <c r="Q1821" s="410" t="s">
        <v>17460</v>
      </c>
      <c r="R1821" s="410" t="s">
        <v>17567</v>
      </c>
      <c r="S1821" s="383"/>
      <c r="T1821" s="383"/>
      <c r="U1821" s="410" t="s">
        <v>17200</v>
      </c>
      <c r="V1821" s="383"/>
      <c r="W1821" s="383"/>
      <c r="X1821" s="383"/>
      <c r="Y1821" s="411">
        <v>38510</v>
      </c>
      <c r="Z1821" s="410">
        <v>0</v>
      </c>
      <c r="AA1821" s="410">
        <v>0</v>
      </c>
      <c r="AB1821" s="383"/>
      <c r="AC1821" s="383"/>
      <c r="AD1821" s="383"/>
      <c r="AE1821" s="383"/>
      <c r="AF1821" s="410" t="s">
        <v>17469</v>
      </c>
      <c r="AG1821" s="410" t="s">
        <v>17432</v>
      </c>
      <c r="AH1821" s="410">
        <v>0.08</v>
      </c>
      <c r="AI1821" s="410">
        <v>10.37</v>
      </c>
      <c r="AJ1821" s="410">
        <v>10.45</v>
      </c>
      <c r="AK1821" s="410">
        <v>0.21</v>
      </c>
      <c r="AL1821" s="412">
        <v>7.6555023923445004E-3</v>
      </c>
      <c r="AM1821" s="127" t="s">
        <v>17433</v>
      </c>
      <c r="AN1821" s="383" t="s">
        <v>17434</v>
      </c>
      <c r="AO1821" s="383"/>
      <c r="AP1821" s="383"/>
      <c r="AQ1821" s="410" t="s">
        <v>17568</v>
      </c>
      <c r="AR1821" s="389"/>
    </row>
    <row r="1822" spans="1:44" ht="15.75" thickBot="1" x14ac:dyDescent="0.3">
      <c r="A1822" s="409" t="s">
        <v>17560</v>
      </c>
      <c r="B1822" s="410">
        <v>37</v>
      </c>
      <c r="C1822" s="383"/>
      <c r="D1822" s="383"/>
      <c r="E1822" s="383"/>
      <c r="F1822" s="383"/>
      <c r="G1822" s="383"/>
      <c r="H1822" s="383"/>
      <c r="I1822" s="383"/>
      <c r="J1822" s="383"/>
      <c r="K1822" s="410" t="s">
        <v>17260</v>
      </c>
      <c r="L1822" s="383"/>
      <c r="M1822" s="410" t="s">
        <v>17328</v>
      </c>
      <c r="N1822" s="410" t="s">
        <v>17566</v>
      </c>
      <c r="O1822" s="383"/>
      <c r="P1822" s="383"/>
      <c r="Q1822" s="410" t="s">
        <v>17460</v>
      </c>
      <c r="R1822" s="410" t="s">
        <v>17567</v>
      </c>
      <c r="S1822" s="383"/>
      <c r="T1822" s="383"/>
      <c r="U1822" s="410" t="s">
        <v>17200</v>
      </c>
      <c r="V1822" s="383"/>
      <c r="W1822" s="383"/>
      <c r="X1822" s="383"/>
      <c r="Y1822" s="411">
        <v>38510</v>
      </c>
      <c r="Z1822" s="410">
        <v>0</v>
      </c>
      <c r="AA1822" s="410">
        <v>0</v>
      </c>
      <c r="AB1822" s="383"/>
      <c r="AC1822" s="383"/>
      <c r="AD1822" s="383"/>
      <c r="AE1822" s="383"/>
      <c r="AF1822" s="410" t="s">
        <v>17469</v>
      </c>
      <c r="AG1822" s="410" t="s">
        <v>17432</v>
      </c>
      <c r="AH1822" s="410">
        <v>0.11</v>
      </c>
      <c r="AI1822" s="410">
        <v>10.61</v>
      </c>
      <c r="AJ1822" s="410">
        <v>10.72</v>
      </c>
      <c r="AK1822" s="410">
        <v>0.21</v>
      </c>
      <c r="AL1822" s="412">
        <v>1.02611940298507E-2</v>
      </c>
      <c r="AM1822" s="127" t="s">
        <v>17433</v>
      </c>
      <c r="AN1822" s="383" t="s">
        <v>17434</v>
      </c>
      <c r="AO1822" s="383"/>
      <c r="AP1822" s="383"/>
      <c r="AQ1822" s="410" t="s">
        <v>17568</v>
      </c>
      <c r="AR1822" s="389"/>
    </row>
    <row r="1823" spans="1:44" ht="15.75" thickBot="1" x14ac:dyDescent="0.3">
      <c r="A1823" s="409" t="s">
        <v>17560</v>
      </c>
      <c r="B1823" s="410">
        <v>37</v>
      </c>
      <c r="C1823" s="383"/>
      <c r="D1823" s="383"/>
      <c r="E1823" s="383"/>
      <c r="F1823" s="383"/>
      <c r="G1823" s="383"/>
      <c r="H1823" s="383"/>
      <c r="I1823" s="383"/>
      <c r="J1823" s="383"/>
      <c r="K1823" s="410" t="s">
        <v>17260</v>
      </c>
      <c r="L1823" s="383"/>
      <c r="M1823" s="410" t="s">
        <v>17328</v>
      </c>
      <c r="N1823" s="410" t="s">
        <v>17566</v>
      </c>
      <c r="O1823" s="383"/>
      <c r="P1823" s="383"/>
      <c r="Q1823" s="410" t="s">
        <v>17460</v>
      </c>
      <c r="R1823" s="410" t="s">
        <v>17567</v>
      </c>
      <c r="S1823" s="383"/>
      <c r="T1823" s="383"/>
      <c r="U1823" s="410" t="s">
        <v>17200</v>
      </c>
      <c r="V1823" s="383"/>
      <c r="W1823" s="383"/>
      <c r="X1823" s="383"/>
      <c r="Y1823" s="411">
        <v>38510</v>
      </c>
      <c r="Z1823" s="410">
        <v>0</v>
      </c>
      <c r="AA1823" s="410">
        <v>0</v>
      </c>
      <c r="AB1823" s="383"/>
      <c r="AC1823" s="383"/>
      <c r="AD1823" s="383"/>
      <c r="AE1823" s="383"/>
      <c r="AF1823" s="410" t="s">
        <v>17469</v>
      </c>
      <c r="AG1823" s="410" t="s">
        <v>17432</v>
      </c>
      <c r="AH1823" s="410">
        <v>0.08</v>
      </c>
      <c r="AI1823" s="410">
        <v>11.17</v>
      </c>
      <c r="AJ1823" s="410">
        <v>11.25</v>
      </c>
      <c r="AK1823" s="410">
        <v>0.21</v>
      </c>
      <c r="AL1823" s="412">
        <v>7.1111111111111097E-3</v>
      </c>
      <c r="AM1823" s="127" t="s">
        <v>17433</v>
      </c>
      <c r="AN1823" s="383" t="s">
        <v>17434</v>
      </c>
      <c r="AO1823" s="383"/>
      <c r="AP1823" s="383"/>
      <c r="AQ1823" s="410" t="s">
        <v>17568</v>
      </c>
      <c r="AR1823" s="389"/>
    </row>
    <row r="1824" spans="1:44" ht="15.75" thickBot="1" x14ac:dyDescent="0.3">
      <c r="A1824" s="409" t="s">
        <v>17560</v>
      </c>
      <c r="B1824" s="410">
        <v>37</v>
      </c>
      <c r="C1824" s="383"/>
      <c r="D1824" s="383"/>
      <c r="E1824" s="383"/>
      <c r="F1824" s="383"/>
      <c r="G1824" s="383"/>
      <c r="H1824" s="383"/>
      <c r="I1824" s="383"/>
      <c r="J1824" s="383"/>
      <c r="K1824" s="410" t="s">
        <v>17260</v>
      </c>
      <c r="L1824" s="383"/>
      <c r="M1824" s="410" t="s">
        <v>17328</v>
      </c>
      <c r="N1824" s="410" t="s">
        <v>17566</v>
      </c>
      <c r="O1824" s="383"/>
      <c r="P1824" s="383"/>
      <c r="Q1824" s="410" t="s">
        <v>17460</v>
      </c>
      <c r="R1824" s="410" t="s">
        <v>17567</v>
      </c>
      <c r="S1824" s="383"/>
      <c r="T1824" s="383"/>
      <c r="U1824" s="410" t="s">
        <v>17200</v>
      </c>
      <c r="V1824" s="383"/>
      <c r="W1824" s="383"/>
      <c r="X1824" s="383"/>
      <c r="Y1824" s="411">
        <v>38510</v>
      </c>
      <c r="Z1824" s="410">
        <v>0</v>
      </c>
      <c r="AA1824" s="410">
        <v>0</v>
      </c>
      <c r="AB1824" s="383"/>
      <c r="AC1824" s="383"/>
      <c r="AD1824" s="383"/>
      <c r="AE1824" s="383"/>
      <c r="AF1824" s="410" t="s">
        <v>17469</v>
      </c>
      <c r="AG1824" s="410" t="s">
        <v>17432</v>
      </c>
      <c r="AH1824" s="410">
        <v>0.1</v>
      </c>
      <c r="AI1824" s="410">
        <v>11.56</v>
      </c>
      <c r="AJ1824" s="410">
        <v>11.66</v>
      </c>
      <c r="AK1824" s="410">
        <v>0.21</v>
      </c>
      <c r="AL1824" s="412">
        <v>8.5763293310463107E-3</v>
      </c>
      <c r="AM1824" s="127" t="s">
        <v>17433</v>
      </c>
      <c r="AN1824" s="383" t="s">
        <v>17434</v>
      </c>
      <c r="AO1824" s="383"/>
      <c r="AP1824" s="383"/>
      <c r="AQ1824" s="410" t="s">
        <v>17568</v>
      </c>
      <c r="AR1824" s="389"/>
    </row>
    <row r="1825" spans="1:44" ht="15.75" thickBot="1" x14ac:dyDescent="0.3">
      <c r="A1825" s="409" t="s">
        <v>17560</v>
      </c>
      <c r="B1825" s="410">
        <v>37</v>
      </c>
      <c r="C1825" s="383"/>
      <c r="D1825" s="383"/>
      <c r="E1825" s="383"/>
      <c r="F1825" s="383"/>
      <c r="G1825" s="383"/>
      <c r="H1825" s="383"/>
      <c r="I1825" s="383"/>
      <c r="J1825" s="383"/>
      <c r="K1825" s="410" t="s">
        <v>17260</v>
      </c>
      <c r="L1825" s="383"/>
      <c r="M1825" s="410" t="s">
        <v>17328</v>
      </c>
      <c r="N1825" s="410" t="s">
        <v>17566</v>
      </c>
      <c r="O1825" s="383"/>
      <c r="P1825" s="383"/>
      <c r="Q1825" s="410" t="s">
        <v>17460</v>
      </c>
      <c r="R1825" s="410" t="s">
        <v>17567</v>
      </c>
      <c r="S1825" s="383"/>
      <c r="T1825" s="383"/>
      <c r="U1825" s="410" t="s">
        <v>17200</v>
      </c>
      <c r="V1825" s="383"/>
      <c r="W1825" s="383"/>
      <c r="X1825" s="383"/>
      <c r="Y1825" s="411">
        <v>38510</v>
      </c>
      <c r="Z1825" s="410">
        <v>0</v>
      </c>
      <c r="AA1825" s="410">
        <v>0</v>
      </c>
      <c r="AB1825" s="383"/>
      <c r="AC1825" s="383"/>
      <c r="AD1825" s="383"/>
      <c r="AE1825" s="383"/>
      <c r="AF1825" s="410" t="s">
        <v>17469</v>
      </c>
      <c r="AG1825" s="410" t="s">
        <v>17432</v>
      </c>
      <c r="AH1825" s="410">
        <v>0.05</v>
      </c>
      <c r="AI1825" s="410">
        <v>11.64</v>
      </c>
      <c r="AJ1825" s="410">
        <v>11.69</v>
      </c>
      <c r="AK1825" s="410">
        <v>0.21</v>
      </c>
      <c r="AL1825" s="412">
        <v>4.2771599657827203E-3</v>
      </c>
      <c r="AM1825" s="127" t="s">
        <v>17433</v>
      </c>
      <c r="AN1825" s="383" t="s">
        <v>17434</v>
      </c>
      <c r="AO1825" s="383"/>
      <c r="AP1825" s="383"/>
      <c r="AQ1825" s="410" t="s">
        <v>17568</v>
      </c>
      <c r="AR1825" s="389"/>
    </row>
    <row r="1826" spans="1:44" ht="15.75" thickBot="1" x14ac:dyDescent="0.3">
      <c r="A1826" s="409" t="s">
        <v>17560</v>
      </c>
      <c r="B1826" s="410">
        <v>37</v>
      </c>
      <c r="C1826" s="383"/>
      <c r="D1826" s="383"/>
      <c r="E1826" s="383"/>
      <c r="F1826" s="383"/>
      <c r="G1826" s="383"/>
      <c r="H1826" s="383"/>
      <c r="I1826" s="383"/>
      <c r="J1826" s="383"/>
      <c r="K1826" s="410" t="s">
        <v>17260</v>
      </c>
      <c r="L1826" s="383"/>
      <c r="M1826" s="410" t="s">
        <v>17328</v>
      </c>
      <c r="N1826" s="410" t="s">
        <v>17566</v>
      </c>
      <c r="O1826" s="383"/>
      <c r="P1826" s="383"/>
      <c r="Q1826" s="410" t="s">
        <v>17460</v>
      </c>
      <c r="R1826" s="410" t="s">
        <v>17567</v>
      </c>
      <c r="S1826" s="383"/>
      <c r="T1826" s="383"/>
      <c r="U1826" s="410" t="s">
        <v>17200</v>
      </c>
      <c r="V1826" s="383"/>
      <c r="W1826" s="383"/>
      <c r="X1826" s="383"/>
      <c r="Y1826" s="411">
        <v>38510</v>
      </c>
      <c r="Z1826" s="410">
        <v>0</v>
      </c>
      <c r="AA1826" s="410">
        <v>0</v>
      </c>
      <c r="AB1826" s="383"/>
      <c r="AC1826" s="383"/>
      <c r="AD1826" s="383"/>
      <c r="AE1826" s="383"/>
      <c r="AF1826" s="410" t="s">
        <v>17469</v>
      </c>
      <c r="AG1826" s="410" t="s">
        <v>17432</v>
      </c>
      <c r="AH1826" s="410">
        <v>0.08</v>
      </c>
      <c r="AI1826" s="410">
        <v>12.2</v>
      </c>
      <c r="AJ1826" s="410">
        <v>12.28</v>
      </c>
      <c r="AK1826" s="410">
        <v>0.21</v>
      </c>
      <c r="AL1826" s="412">
        <v>6.5146579804560298E-3</v>
      </c>
      <c r="AM1826" s="127" t="s">
        <v>17433</v>
      </c>
      <c r="AN1826" s="383" t="s">
        <v>17434</v>
      </c>
      <c r="AO1826" s="383"/>
      <c r="AP1826" s="383"/>
      <c r="AQ1826" s="410" t="s">
        <v>17568</v>
      </c>
      <c r="AR1826" s="389"/>
    </row>
    <row r="1827" spans="1:44" ht="15.75" thickBot="1" x14ac:dyDescent="0.3">
      <c r="A1827" s="409" t="s">
        <v>17560</v>
      </c>
      <c r="B1827" s="410">
        <v>37</v>
      </c>
      <c r="C1827" s="383"/>
      <c r="D1827" s="383"/>
      <c r="E1827" s="383"/>
      <c r="F1827" s="383"/>
      <c r="G1827" s="383"/>
      <c r="H1827" s="383"/>
      <c r="I1827" s="383"/>
      <c r="J1827" s="383"/>
      <c r="K1827" s="410" t="s">
        <v>17260</v>
      </c>
      <c r="L1827" s="383"/>
      <c r="M1827" s="410" t="s">
        <v>17328</v>
      </c>
      <c r="N1827" s="410" t="s">
        <v>17566</v>
      </c>
      <c r="O1827" s="383"/>
      <c r="P1827" s="383"/>
      <c r="Q1827" s="410" t="s">
        <v>17460</v>
      </c>
      <c r="R1827" s="410" t="s">
        <v>17567</v>
      </c>
      <c r="S1827" s="383"/>
      <c r="T1827" s="383"/>
      <c r="U1827" s="410" t="s">
        <v>17200</v>
      </c>
      <c r="V1827" s="383"/>
      <c r="W1827" s="383"/>
      <c r="X1827" s="383"/>
      <c r="Y1827" s="411">
        <v>38510</v>
      </c>
      <c r="Z1827" s="410">
        <v>0</v>
      </c>
      <c r="AA1827" s="410">
        <v>0</v>
      </c>
      <c r="AB1827" s="383"/>
      <c r="AC1827" s="383"/>
      <c r="AD1827" s="383"/>
      <c r="AE1827" s="383"/>
      <c r="AF1827" s="410" t="s">
        <v>17469</v>
      </c>
      <c r="AG1827" s="410" t="s">
        <v>17432</v>
      </c>
      <c r="AH1827" s="410">
        <v>0.1</v>
      </c>
      <c r="AI1827" s="410">
        <v>13.24</v>
      </c>
      <c r="AJ1827" s="410">
        <v>13.34</v>
      </c>
      <c r="AK1827" s="410">
        <v>0.21</v>
      </c>
      <c r="AL1827" s="412">
        <v>7.4962518740629702E-3</v>
      </c>
      <c r="AM1827" s="127" t="s">
        <v>17433</v>
      </c>
      <c r="AN1827" s="383" t="s">
        <v>17434</v>
      </c>
      <c r="AO1827" s="383"/>
      <c r="AP1827" s="383"/>
      <c r="AQ1827" s="410" t="s">
        <v>17568</v>
      </c>
      <c r="AR1827" s="389"/>
    </row>
    <row r="1828" spans="1:44" ht="15.75" thickBot="1" x14ac:dyDescent="0.3">
      <c r="A1828" s="409" t="s">
        <v>17560</v>
      </c>
      <c r="B1828" s="410">
        <v>37</v>
      </c>
      <c r="C1828" s="383"/>
      <c r="D1828" s="383"/>
      <c r="E1828" s="383"/>
      <c r="F1828" s="383"/>
      <c r="G1828" s="383"/>
      <c r="H1828" s="383"/>
      <c r="I1828" s="383"/>
      <c r="J1828" s="383"/>
      <c r="K1828" s="410" t="s">
        <v>17260</v>
      </c>
      <c r="L1828" s="383"/>
      <c r="M1828" s="410" t="s">
        <v>17328</v>
      </c>
      <c r="N1828" s="410" t="s">
        <v>17566</v>
      </c>
      <c r="O1828" s="383"/>
      <c r="P1828" s="383"/>
      <c r="Q1828" s="410" t="s">
        <v>17460</v>
      </c>
      <c r="R1828" s="410" t="s">
        <v>17567</v>
      </c>
      <c r="S1828" s="383"/>
      <c r="T1828" s="383"/>
      <c r="U1828" s="410" t="s">
        <v>17200</v>
      </c>
      <c r="V1828" s="383"/>
      <c r="W1828" s="383"/>
      <c r="X1828" s="383"/>
      <c r="Y1828" s="411">
        <v>38510</v>
      </c>
      <c r="Z1828" s="410">
        <v>0</v>
      </c>
      <c r="AA1828" s="410">
        <v>0</v>
      </c>
      <c r="AB1828" s="383"/>
      <c r="AC1828" s="383"/>
      <c r="AD1828" s="383"/>
      <c r="AE1828" s="383"/>
      <c r="AF1828" s="410" t="s">
        <v>17469</v>
      </c>
      <c r="AG1828" s="410" t="s">
        <v>17432</v>
      </c>
      <c r="AH1828" s="410">
        <v>0.1</v>
      </c>
      <c r="AI1828" s="410">
        <v>14.04</v>
      </c>
      <c r="AJ1828" s="410">
        <v>14.13</v>
      </c>
      <c r="AK1828" s="410">
        <v>0.21</v>
      </c>
      <c r="AL1828" s="412">
        <v>7.0771408351026199E-3</v>
      </c>
      <c r="AM1828" s="127" t="s">
        <v>17433</v>
      </c>
      <c r="AN1828" s="383" t="s">
        <v>17434</v>
      </c>
      <c r="AO1828" s="383"/>
      <c r="AP1828" s="383"/>
      <c r="AQ1828" s="410" t="s">
        <v>17568</v>
      </c>
      <c r="AR1828" s="389"/>
    </row>
    <row r="1829" spans="1:44" ht="15.75" thickBot="1" x14ac:dyDescent="0.3">
      <c r="A1829" s="409" t="s">
        <v>17560</v>
      </c>
      <c r="B1829" s="410">
        <v>37</v>
      </c>
      <c r="C1829" s="383"/>
      <c r="D1829" s="383"/>
      <c r="E1829" s="383"/>
      <c r="F1829" s="383"/>
      <c r="G1829" s="383"/>
      <c r="H1829" s="383"/>
      <c r="I1829" s="383"/>
      <c r="J1829" s="383"/>
      <c r="K1829" s="410" t="s">
        <v>17260</v>
      </c>
      <c r="L1829" s="383"/>
      <c r="M1829" s="410" t="s">
        <v>17328</v>
      </c>
      <c r="N1829" s="410" t="s">
        <v>17566</v>
      </c>
      <c r="O1829" s="383"/>
      <c r="P1829" s="383"/>
      <c r="Q1829" s="410" t="s">
        <v>17460</v>
      </c>
      <c r="R1829" s="410" t="s">
        <v>17567</v>
      </c>
      <c r="S1829" s="383"/>
      <c r="T1829" s="383"/>
      <c r="U1829" s="410" t="s">
        <v>17200</v>
      </c>
      <c r="V1829" s="383"/>
      <c r="W1829" s="383"/>
      <c r="X1829" s="383"/>
      <c r="Y1829" s="411">
        <v>38510</v>
      </c>
      <c r="Z1829" s="410">
        <v>0</v>
      </c>
      <c r="AA1829" s="410">
        <v>0</v>
      </c>
      <c r="AB1829" s="383"/>
      <c r="AC1829" s="383"/>
      <c r="AD1829" s="383"/>
      <c r="AE1829" s="383"/>
      <c r="AF1829" s="410" t="s">
        <v>17469</v>
      </c>
      <c r="AG1829" s="410" t="s">
        <v>17432</v>
      </c>
      <c r="AH1829" s="410">
        <v>0.08</v>
      </c>
      <c r="AI1829" s="410">
        <v>14.44</v>
      </c>
      <c r="AJ1829" s="410">
        <v>14.52</v>
      </c>
      <c r="AK1829" s="410">
        <v>0.21</v>
      </c>
      <c r="AL1829" s="412">
        <v>5.5096418732782397E-3</v>
      </c>
      <c r="AM1829" s="127" t="s">
        <v>17433</v>
      </c>
      <c r="AN1829" s="383" t="s">
        <v>17434</v>
      </c>
      <c r="AO1829" s="383"/>
      <c r="AP1829" s="383"/>
      <c r="AQ1829" s="410" t="s">
        <v>17568</v>
      </c>
      <c r="AR1829" s="389"/>
    </row>
    <row r="1830" spans="1:44" ht="15.75" thickBot="1" x14ac:dyDescent="0.3">
      <c r="A1830" s="409" t="s">
        <v>17560</v>
      </c>
      <c r="B1830" s="410">
        <v>37</v>
      </c>
      <c r="C1830" s="383"/>
      <c r="D1830" s="383"/>
      <c r="E1830" s="383"/>
      <c r="F1830" s="383"/>
      <c r="G1830" s="383"/>
      <c r="H1830" s="383"/>
      <c r="I1830" s="383"/>
      <c r="J1830" s="383"/>
      <c r="K1830" s="410" t="s">
        <v>17260</v>
      </c>
      <c r="L1830" s="383"/>
      <c r="M1830" s="410" t="s">
        <v>17328</v>
      </c>
      <c r="N1830" s="410" t="s">
        <v>17566</v>
      </c>
      <c r="O1830" s="383"/>
      <c r="P1830" s="383"/>
      <c r="Q1830" s="410" t="s">
        <v>17460</v>
      </c>
      <c r="R1830" s="410" t="s">
        <v>17567</v>
      </c>
      <c r="S1830" s="383"/>
      <c r="T1830" s="383"/>
      <c r="U1830" s="410" t="s">
        <v>17200</v>
      </c>
      <c r="V1830" s="383"/>
      <c r="W1830" s="383"/>
      <c r="X1830" s="383"/>
      <c r="Y1830" s="411">
        <v>38510</v>
      </c>
      <c r="Z1830" s="410">
        <v>0</v>
      </c>
      <c r="AA1830" s="410">
        <v>0</v>
      </c>
      <c r="AB1830" s="383"/>
      <c r="AC1830" s="383"/>
      <c r="AD1830" s="383"/>
      <c r="AE1830" s="383"/>
      <c r="AF1830" s="410" t="s">
        <v>17469</v>
      </c>
      <c r="AG1830" s="410" t="s">
        <v>17432</v>
      </c>
      <c r="AH1830" s="410">
        <v>0.1</v>
      </c>
      <c r="AI1830" s="410">
        <v>16.43</v>
      </c>
      <c r="AJ1830" s="410">
        <v>16.53</v>
      </c>
      <c r="AK1830" s="410">
        <v>0.21</v>
      </c>
      <c r="AL1830" s="412">
        <v>6.0496067755595904E-3</v>
      </c>
      <c r="AM1830" s="127" t="s">
        <v>17433</v>
      </c>
      <c r="AN1830" s="383" t="s">
        <v>17434</v>
      </c>
      <c r="AO1830" s="383"/>
      <c r="AP1830" s="383"/>
      <c r="AQ1830" s="410" t="s">
        <v>17568</v>
      </c>
      <c r="AR1830" s="389"/>
    </row>
    <row r="1831" spans="1:44" ht="15.75" thickBot="1" x14ac:dyDescent="0.3">
      <c r="A1831" s="409" t="s">
        <v>17560</v>
      </c>
      <c r="B1831" s="410">
        <v>37</v>
      </c>
      <c r="C1831" s="383"/>
      <c r="D1831" s="383"/>
      <c r="E1831" s="383"/>
      <c r="F1831" s="383"/>
      <c r="G1831" s="383"/>
      <c r="H1831" s="383"/>
      <c r="I1831" s="383"/>
      <c r="J1831" s="383"/>
      <c r="K1831" s="410" t="s">
        <v>17260</v>
      </c>
      <c r="L1831" s="383"/>
      <c r="M1831" s="410" t="s">
        <v>17328</v>
      </c>
      <c r="N1831" s="410" t="s">
        <v>17566</v>
      </c>
      <c r="O1831" s="383"/>
      <c r="P1831" s="383"/>
      <c r="Q1831" s="410" t="s">
        <v>17460</v>
      </c>
      <c r="R1831" s="410" t="s">
        <v>17567</v>
      </c>
      <c r="S1831" s="383"/>
      <c r="T1831" s="383"/>
      <c r="U1831" s="410" t="s">
        <v>17200</v>
      </c>
      <c r="V1831" s="383"/>
      <c r="W1831" s="383"/>
      <c r="X1831" s="383"/>
      <c r="Y1831" s="411">
        <v>38510</v>
      </c>
      <c r="Z1831" s="410">
        <v>0</v>
      </c>
      <c r="AA1831" s="410">
        <v>0</v>
      </c>
      <c r="AB1831" s="383"/>
      <c r="AC1831" s="383"/>
      <c r="AD1831" s="383"/>
      <c r="AE1831" s="383"/>
      <c r="AF1831" s="410" t="s">
        <v>17469</v>
      </c>
      <c r="AG1831" s="410" t="s">
        <v>17432</v>
      </c>
      <c r="AH1831" s="410">
        <v>0.03</v>
      </c>
      <c r="AI1831" s="410">
        <v>16.510000000000002</v>
      </c>
      <c r="AJ1831" s="410">
        <v>16.54</v>
      </c>
      <c r="AK1831" s="410">
        <v>0.21</v>
      </c>
      <c r="AL1831" s="412">
        <v>1.81378476420798E-3</v>
      </c>
      <c r="AM1831" s="127" t="s">
        <v>17433</v>
      </c>
      <c r="AN1831" s="383" t="s">
        <v>17434</v>
      </c>
      <c r="AO1831" s="383"/>
      <c r="AP1831" s="383"/>
      <c r="AQ1831" s="410" t="s">
        <v>17568</v>
      </c>
      <c r="AR1831" s="389"/>
    </row>
    <row r="1832" spans="1:44" ht="15.75" thickBot="1" x14ac:dyDescent="0.3">
      <c r="A1832" s="409" t="s">
        <v>17560</v>
      </c>
      <c r="B1832" s="410">
        <v>37</v>
      </c>
      <c r="C1832" s="383"/>
      <c r="D1832" s="383"/>
      <c r="E1832" s="383"/>
      <c r="F1832" s="383"/>
      <c r="G1832" s="383"/>
      <c r="H1832" s="383"/>
      <c r="I1832" s="383"/>
      <c r="J1832" s="383"/>
      <c r="K1832" s="410" t="s">
        <v>17260</v>
      </c>
      <c r="L1832" s="383"/>
      <c r="M1832" s="410" t="s">
        <v>17328</v>
      </c>
      <c r="N1832" s="410" t="s">
        <v>17566</v>
      </c>
      <c r="O1832" s="383"/>
      <c r="P1832" s="383"/>
      <c r="Q1832" s="410" t="s">
        <v>17460</v>
      </c>
      <c r="R1832" s="410" t="s">
        <v>17567</v>
      </c>
      <c r="S1832" s="383"/>
      <c r="T1832" s="383"/>
      <c r="U1832" s="410" t="s">
        <v>17200</v>
      </c>
      <c r="V1832" s="383"/>
      <c r="W1832" s="383"/>
      <c r="X1832" s="383"/>
      <c r="Y1832" s="411">
        <v>38510</v>
      </c>
      <c r="Z1832" s="410">
        <v>0</v>
      </c>
      <c r="AA1832" s="410">
        <v>0</v>
      </c>
      <c r="AB1832" s="383"/>
      <c r="AC1832" s="383"/>
      <c r="AD1832" s="383"/>
      <c r="AE1832" s="383"/>
      <c r="AF1832" s="410" t="s">
        <v>17469</v>
      </c>
      <c r="AG1832" s="410" t="s">
        <v>17432</v>
      </c>
      <c r="AH1832" s="410">
        <v>7.0000000000000007E-2</v>
      </c>
      <c r="AI1832" s="410">
        <v>8.06</v>
      </c>
      <c r="AJ1832" s="410">
        <v>8.1199999999999992</v>
      </c>
      <c r="AK1832" s="410">
        <v>0.22</v>
      </c>
      <c r="AL1832" s="412">
        <v>8.6206896551724206E-3</v>
      </c>
      <c r="AM1832" s="127" t="s">
        <v>17433</v>
      </c>
      <c r="AN1832" s="383" t="s">
        <v>17434</v>
      </c>
      <c r="AO1832" s="383"/>
      <c r="AP1832" s="383"/>
      <c r="AQ1832" s="410" t="s">
        <v>17568</v>
      </c>
      <c r="AR1832" s="389"/>
    </row>
    <row r="1833" spans="1:44" ht="15.75" thickBot="1" x14ac:dyDescent="0.3">
      <c r="A1833" s="409" t="s">
        <v>17560</v>
      </c>
      <c r="B1833" s="410">
        <v>37</v>
      </c>
      <c r="C1833" s="383"/>
      <c r="D1833" s="383"/>
      <c r="E1833" s="383"/>
      <c r="F1833" s="383"/>
      <c r="G1833" s="383"/>
      <c r="H1833" s="383"/>
      <c r="I1833" s="383"/>
      <c r="J1833" s="383"/>
      <c r="K1833" s="410" t="s">
        <v>17260</v>
      </c>
      <c r="L1833" s="383"/>
      <c r="M1833" s="410" t="s">
        <v>17328</v>
      </c>
      <c r="N1833" s="410" t="s">
        <v>17566</v>
      </c>
      <c r="O1833" s="383"/>
      <c r="P1833" s="383"/>
      <c r="Q1833" s="410" t="s">
        <v>17460</v>
      </c>
      <c r="R1833" s="410" t="s">
        <v>17567</v>
      </c>
      <c r="S1833" s="383"/>
      <c r="T1833" s="383"/>
      <c r="U1833" s="410" t="s">
        <v>17200</v>
      </c>
      <c r="V1833" s="383"/>
      <c r="W1833" s="383"/>
      <c r="X1833" s="383"/>
      <c r="Y1833" s="411">
        <v>38510</v>
      </c>
      <c r="Z1833" s="410">
        <v>0</v>
      </c>
      <c r="AA1833" s="410">
        <v>0</v>
      </c>
      <c r="AB1833" s="383"/>
      <c r="AC1833" s="383"/>
      <c r="AD1833" s="383"/>
      <c r="AE1833" s="383"/>
      <c r="AF1833" s="410" t="s">
        <v>17469</v>
      </c>
      <c r="AG1833" s="410" t="s">
        <v>17432</v>
      </c>
      <c r="AH1833" s="410">
        <v>0.08</v>
      </c>
      <c r="AI1833" s="410">
        <v>8.06</v>
      </c>
      <c r="AJ1833" s="410">
        <v>8.14</v>
      </c>
      <c r="AK1833" s="410">
        <v>0.22</v>
      </c>
      <c r="AL1833" s="412">
        <v>9.8280098280098295E-3</v>
      </c>
      <c r="AM1833" s="127" t="s">
        <v>17433</v>
      </c>
      <c r="AN1833" s="383" t="s">
        <v>17434</v>
      </c>
      <c r="AO1833" s="383"/>
      <c r="AP1833" s="383"/>
      <c r="AQ1833" s="410" t="s">
        <v>17568</v>
      </c>
      <c r="AR1833" s="389"/>
    </row>
    <row r="1834" spans="1:44" ht="15.75" thickBot="1" x14ac:dyDescent="0.3">
      <c r="A1834" s="409" t="s">
        <v>17560</v>
      </c>
      <c r="B1834" s="410">
        <v>37</v>
      </c>
      <c r="C1834" s="383"/>
      <c r="D1834" s="383"/>
      <c r="E1834" s="383"/>
      <c r="F1834" s="383"/>
      <c r="G1834" s="383"/>
      <c r="H1834" s="383"/>
      <c r="I1834" s="383"/>
      <c r="J1834" s="383"/>
      <c r="K1834" s="410" t="s">
        <v>17260</v>
      </c>
      <c r="L1834" s="383"/>
      <c r="M1834" s="410" t="s">
        <v>17328</v>
      </c>
      <c r="N1834" s="410" t="s">
        <v>17566</v>
      </c>
      <c r="O1834" s="383"/>
      <c r="P1834" s="383"/>
      <c r="Q1834" s="410" t="s">
        <v>17460</v>
      </c>
      <c r="R1834" s="410" t="s">
        <v>17567</v>
      </c>
      <c r="S1834" s="383"/>
      <c r="T1834" s="383"/>
      <c r="U1834" s="410" t="s">
        <v>17200</v>
      </c>
      <c r="V1834" s="383"/>
      <c r="W1834" s="383"/>
      <c r="X1834" s="383"/>
      <c r="Y1834" s="411">
        <v>38510</v>
      </c>
      <c r="Z1834" s="410">
        <v>0</v>
      </c>
      <c r="AA1834" s="410">
        <v>0</v>
      </c>
      <c r="AB1834" s="383"/>
      <c r="AC1834" s="383"/>
      <c r="AD1834" s="383"/>
      <c r="AE1834" s="383"/>
      <c r="AF1834" s="410" t="s">
        <v>17469</v>
      </c>
      <c r="AG1834" s="410" t="s">
        <v>17432</v>
      </c>
      <c r="AH1834" s="410">
        <v>0.05</v>
      </c>
      <c r="AI1834" s="410">
        <v>8.2100000000000009</v>
      </c>
      <c r="AJ1834" s="410">
        <v>8.26</v>
      </c>
      <c r="AK1834" s="410">
        <v>0.22</v>
      </c>
      <c r="AL1834" s="412">
        <v>6.05326876513317E-3</v>
      </c>
      <c r="AM1834" s="127" t="s">
        <v>17433</v>
      </c>
      <c r="AN1834" s="383" t="s">
        <v>17434</v>
      </c>
      <c r="AO1834" s="383"/>
      <c r="AP1834" s="383"/>
      <c r="AQ1834" s="410" t="s">
        <v>17568</v>
      </c>
      <c r="AR1834" s="389"/>
    </row>
    <row r="1835" spans="1:44" ht="15.75" thickBot="1" x14ac:dyDescent="0.3">
      <c r="A1835" s="409" t="s">
        <v>17560</v>
      </c>
      <c r="B1835" s="410">
        <v>37</v>
      </c>
      <c r="C1835" s="383"/>
      <c r="D1835" s="383"/>
      <c r="E1835" s="383"/>
      <c r="F1835" s="383"/>
      <c r="G1835" s="383"/>
      <c r="H1835" s="383"/>
      <c r="I1835" s="383"/>
      <c r="J1835" s="383"/>
      <c r="K1835" s="410" t="s">
        <v>17260</v>
      </c>
      <c r="L1835" s="383"/>
      <c r="M1835" s="410" t="s">
        <v>17328</v>
      </c>
      <c r="N1835" s="410" t="s">
        <v>17566</v>
      </c>
      <c r="O1835" s="383"/>
      <c r="P1835" s="383"/>
      <c r="Q1835" s="410" t="s">
        <v>17460</v>
      </c>
      <c r="R1835" s="410" t="s">
        <v>17567</v>
      </c>
      <c r="S1835" s="383"/>
      <c r="T1835" s="383"/>
      <c r="U1835" s="410" t="s">
        <v>17200</v>
      </c>
      <c r="V1835" s="383"/>
      <c r="W1835" s="383"/>
      <c r="X1835" s="383"/>
      <c r="Y1835" s="411">
        <v>38510</v>
      </c>
      <c r="Z1835" s="410">
        <v>0</v>
      </c>
      <c r="AA1835" s="410">
        <v>0</v>
      </c>
      <c r="AB1835" s="383"/>
      <c r="AC1835" s="383"/>
      <c r="AD1835" s="383"/>
      <c r="AE1835" s="383"/>
      <c r="AF1835" s="410" t="s">
        <v>17469</v>
      </c>
      <c r="AG1835" s="410" t="s">
        <v>17432</v>
      </c>
      <c r="AH1835" s="410">
        <v>0.1</v>
      </c>
      <c r="AI1835" s="410">
        <v>8.2899999999999991</v>
      </c>
      <c r="AJ1835" s="410">
        <v>8.39</v>
      </c>
      <c r="AK1835" s="410">
        <v>0.22</v>
      </c>
      <c r="AL1835" s="412">
        <v>1.19189511323004E-2</v>
      </c>
      <c r="AM1835" s="127" t="s">
        <v>17433</v>
      </c>
      <c r="AN1835" s="383" t="s">
        <v>17434</v>
      </c>
      <c r="AO1835" s="383"/>
      <c r="AP1835" s="383"/>
      <c r="AQ1835" s="410" t="s">
        <v>17568</v>
      </c>
      <c r="AR1835" s="389"/>
    </row>
    <row r="1836" spans="1:44" ht="15.75" thickBot="1" x14ac:dyDescent="0.3">
      <c r="A1836" s="409" t="s">
        <v>17560</v>
      </c>
      <c r="B1836" s="410">
        <v>37</v>
      </c>
      <c r="C1836" s="383"/>
      <c r="D1836" s="383"/>
      <c r="E1836" s="383"/>
      <c r="F1836" s="383"/>
      <c r="G1836" s="383"/>
      <c r="H1836" s="383"/>
      <c r="I1836" s="383"/>
      <c r="J1836" s="383"/>
      <c r="K1836" s="410" t="s">
        <v>17260</v>
      </c>
      <c r="L1836" s="383"/>
      <c r="M1836" s="410" t="s">
        <v>17328</v>
      </c>
      <c r="N1836" s="410" t="s">
        <v>17566</v>
      </c>
      <c r="O1836" s="383"/>
      <c r="P1836" s="383"/>
      <c r="Q1836" s="410" t="s">
        <v>17460</v>
      </c>
      <c r="R1836" s="410" t="s">
        <v>17567</v>
      </c>
      <c r="S1836" s="383"/>
      <c r="T1836" s="383"/>
      <c r="U1836" s="410" t="s">
        <v>17200</v>
      </c>
      <c r="V1836" s="383"/>
      <c r="W1836" s="383"/>
      <c r="X1836" s="383"/>
      <c r="Y1836" s="411">
        <v>38510</v>
      </c>
      <c r="Z1836" s="410">
        <v>0</v>
      </c>
      <c r="AA1836" s="410">
        <v>0</v>
      </c>
      <c r="AB1836" s="383"/>
      <c r="AC1836" s="383"/>
      <c r="AD1836" s="383"/>
      <c r="AE1836" s="383"/>
      <c r="AF1836" s="410" t="s">
        <v>17469</v>
      </c>
      <c r="AG1836" s="410" t="s">
        <v>17432</v>
      </c>
      <c r="AH1836" s="410">
        <v>0.11</v>
      </c>
      <c r="AI1836" s="410">
        <v>8.2899999999999991</v>
      </c>
      <c r="AJ1836" s="410">
        <v>8.41</v>
      </c>
      <c r="AK1836" s="410">
        <v>0.22</v>
      </c>
      <c r="AL1836" s="412">
        <v>1.30796670630202E-2</v>
      </c>
      <c r="AM1836" s="127" t="s">
        <v>17433</v>
      </c>
      <c r="AN1836" s="383" t="s">
        <v>17434</v>
      </c>
      <c r="AO1836" s="383"/>
      <c r="AP1836" s="383"/>
      <c r="AQ1836" s="410" t="s">
        <v>17568</v>
      </c>
      <c r="AR1836" s="389"/>
    </row>
    <row r="1837" spans="1:44" ht="15.75" thickBot="1" x14ac:dyDescent="0.3">
      <c r="A1837" s="409" t="s">
        <v>17560</v>
      </c>
      <c r="B1837" s="410">
        <v>37</v>
      </c>
      <c r="C1837" s="383"/>
      <c r="D1837" s="383"/>
      <c r="E1837" s="383"/>
      <c r="F1837" s="383"/>
      <c r="G1837" s="383"/>
      <c r="H1837" s="383"/>
      <c r="I1837" s="383"/>
      <c r="J1837" s="383"/>
      <c r="K1837" s="410" t="s">
        <v>17260</v>
      </c>
      <c r="L1837" s="383"/>
      <c r="M1837" s="410" t="s">
        <v>17328</v>
      </c>
      <c r="N1837" s="410" t="s">
        <v>17566</v>
      </c>
      <c r="O1837" s="383"/>
      <c r="P1837" s="383"/>
      <c r="Q1837" s="410" t="s">
        <v>17460</v>
      </c>
      <c r="R1837" s="410" t="s">
        <v>17567</v>
      </c>
      <c r="S1837" s="383"/>
      <c r="T1837" s="383"/>
      <c r="U1837" s="410" t="s">
        <v>17200</v>
      </c>
      <c r="V1837" s="383"/>
      <c r="W1837" s="383"/>
      <c r="X1837" s="383"/>
      <c r="Y1837" s="411">
        <v>38510</v>
      </c>
      <c r="Z1837" s="410">
        <v>0</v>
      </c>
      <c r="AA1837" s="410">
        <v>0</v>
      </c>
      <c r="AB1837" s="383"/>
      <c r="AC1837" s="383"/>
      <c r="AD1837" s="383"/>
      <c r="AE1837" s="383"/>
      <c r="AF1837" s="410" t="s">
        <v>17469</v>
      </c>
      <c r="AG1837" s="410" t="s">
        <v>17432</v>
      </c>
      <c r="AH1837" s="410">
        <v>0.05</v>
      </c>
      <c r="AI1837" s="410">
        <v>8.4499999999999993</v>
      </c>
      <c r="AJ1837" s="410">
        <v>8.5</v>
      </c>
      <c r="AK1837" s="410">
        <v>0.22</v>
      </c>
      <c r="AL1837" s="412">
        <v>5.8823529411764696E-3</v>
      </c>
      <c r="AM1837" s="127" t="s">
        <v>17433</v>
      </c>
      <c r="AN1837" s="383" t="s">
        <v>17434</v>
      </c>
      <c r="AO1837" s="383"/>
      <c r="AP1837" s="383"/>
      <c r="AQ1837" s="410" t="s">
        <v>17568</v>
      </c>
      <c r="AR1837" s="389"/>
    </row>
    <row r="1838" spans="1:44" ht="15.75" thickBot="1" x14ac:dyDescent="0.3">
      <c r="A1838" s="409" t="s">
        <v>17560</v>
      </c>
      <c r="B1838" s="410">
        <v>37</v>
      </c>
      <c r="C1838" s="383"/>
      <c r="D1838" s="383"/>
      <c r="E1838" s="383"/>
      <c r="F1838" s="383"/>
      <c r="G1838" s="383"/>
      <c r="H1838" s="383"/>
      <c r="I1838" s="383"/>
      <c r="J1838" s="383"/>
      <c r="K1838" s="410" t="s">
        <v>17260</v>
      </c>
      <c r="L1838" s="383"/>
      <c r="M1838" s="410" t="s">
        <v>17328</v>
      </c>
      <c r="N1838" s="410" t="s">
        <v>17566</v>
      </c>
      <c r="O1838" s="383"/>
      <c r="P1838" s="383"/>
      <c r="Q1838" s="410" t="s">
        <v>17460</v>
      </c>
      <c r="R1838" s="410" t="s">
        <v>17567</v>
      </c>
      <c r="S1838" s="383"/>
      <c r="T1838" s="383"/>
      <c r="U1838" s="410" t="s">
        <v>17200</v>
      </c>
      <c r="V1838" s="383"/>
      <c r="W1838" s="383"/>
      <c r="X1838" s="383"/>
      <c r="Y1838" s="411">
        <v>38510</v>
      </c>
      <c r="Z1838" s="410">
        <v>0</v>
      </c>
      <c r="AA1838" s="410">
        <v>0</v>
      </c>
      <c r="AB1838" s="383"/>
      <c r="AC1838" s="383"/>
      <c r="AD1838" s="383"/>
      <c r="AE1838" s="383"/>
      <c r="AF1838" s="410" t="s">
        <v>17469</v>
      </c>
      <c r="AG1838" s="410" t="s">
        <v>17432</v>
      </c>
      <c r="AH1838" s="410">
        <v>0.08</v>
      </c>
      <c r="AI1838" s="410">
        <v>8.5299999999999994</v>
      </c>
      <c r="AJ1838" s="410">
        <v>8.6199999999999992</v>
      </c>
      <c r="AK1838" s="410">
        <v>0.22</v>
      </c>
      <c r="AL1838" s="412">
        <v>9.2807424593967496E-3</v>
      </c>
      <c r="AM1838" s="127" t="s">
        <v>17433</v>
      </c>
      <c r="AN1838" s="383" t="s">
        <v>17434</v>
      </c>
      <c r="AO1838" s="383"/>
      <c r="AP1838" s="383"/>
      <c r="AQ1838" s="410" t="s">
        <v>17568</v>
      </c>
      <c r="AR1838" s="389"/>
    </row>
    <row r="1839" spans="1:44" ht="15.75" thickBot="1" x14ac:dyDescent="0.3">
      <c r="A1839" s="409" t="s">
        <v>17560</v>
      </c>
      <c r="B1839" s="410">
        <v>37</v>
      </c>
      <c r="C1839" s="383"/>
      <c r="D1839" s="383"/>
      <c r="E1839" s="383"/>
      <c r="F1839" s="383"/>
      <c r="G1839" s="383"/>
      <c r="H1839" s="383"/>
      <c r="I1839" s="383"/>
      <c r="J1839" s="383"/>
      <c r="K1839" s="410" t="s">
        <v>17260</v>
      </c>
      <c r="L1839" s="383"/>
      <c r="M1839" s="410" t="s">
        <v>17328</v>
      </c>
      <c r="N1839" s="410" t="s">
        <v>17566</v>
      </c>
      <c r="O1839" s="383"/>
      <c r="P1839" s="383"/>
      <c r="Q1839" s="410" t="s">
        <v>17460</v>
      </c>
      <c r="R1839" s="410" t="s">
        <v>17567</v>
      </c>
      <c r="S1839" s="383"/>
      <c r="T1839" s="383"/>
      <c r="U1839" s="410" t="s">
        <v>17200</v>
      </c>
      <c r="V1839" s="383"/>
      <c r="W1839" s="383"/>
      <c r="X1839" s="383"/>
      <c r="Y1839" s="411">
        <v>38510</v>
      </c>
      <c r="Z1839" s="410">
        <v>0</v>
      </c>
      <c r="AA1839" s="410">
        <v>0</v>
      </c>
      <c r="AB1839" s="383"/>
      <c r="AC1839" s="383"/>
      <c r="AD1839" s="383"/>
      <c r="AE1839" s="383"/>
      <c r="AF1839" s="410" t="s">
        <v>17469</v>
      </c>
      <c r="AG1839" s="410" t="s">
        <v>17432</v>
      </c>
      <c r="AH1839" s="410">
        <v>0.08</v>
      </c>
      <c r="AI1839" s="410">
        <v>8.69</v>
      </c>
      <c r="AJ1839" s="410">
        <v>8.77</v>
      </c>
      <c r="AK1839" s="410">
        <v>0.22</v>
      </c>
      <c r="AL1839" s="412">
        <v>9.1220068415051297E-3</v>
      </c>
      <c r="AM1839" s="127" t="s">
        <v>17433</v>
      </c>
      <c r="AN1839" s="383" t="s">
        <v>17434</v>
      </c>
      <c r="AO1839" s="383"/>
      <c r="AP1839" s="383"/>
      <c r="AQ1839" s="410" t="s">
        <v>17568</v>
      </c>
      <c r="AR1839" s="389"/>
    </row>
    <row r="1840" spans="1:44" ht="15.75" thickBot="1" x14ac:dyDescent="0.3">
      <c r="A1840" s="409" t="s">
        <v>17560</v>
      </c>
      <c r="B1840" s="410">
        <v>37</v>
      </c>
      <c r="C1840" s="383"/>
      <c r="D1840" s="383"/>
      <c r="E1840" s="383"/>
      <c r="F1840" s="383"/>
      <c r="G1840" s="383"/>
      <c r="H1840" s="383"/>
      <c r="I1840" s="383"/>
      <c r="J1840" s="383"/>
      <c r="K1840" s="410" t="s">
        <v>17260</v>
      </c>
      <c r="L1840" s="383"/>
      <c r="M1840" s="410" t="s">
        <v>17328</v>
      </c>
      <c r="N1840" s="410" t="s">
        <v>17566</v>
      </c>
      <c r="O1840" s="383"/>
      <c r="P1840" s="383"/>
      <c r="Q1840" s="410" t="s">
        <v>17460</v>
      </c>
      <c r="R1840" s="410" t="s">
        <v>17567</v>
      </c>
      <c r="S1840" s="383"/>
      <c r="T1840" s="383"/>
      <c r="U1840" s="410" t="s">
        <v>17200</v>
      </c>
      <c r="V1840" s="383"/>
      <c r="W1840" s="383"/>
      <c r="X1840" s="383"/>
      <c r="Y1840" s="411">
        <v>38510</v>
      </c>
      <c r="Z1840" s="410">
        <v>0</v>
      </c>
      <c r="AA1840" s="410">
        <v>0</v>
      </c>
      <c r="AB1840" s="383"/>
      <c r="AC1840" s="383"/>
      <c r="AD1840" s="383"/>
      <c r="AE1840" s="383"/>
      <c r="AF1840" s="410" t="s">
        <v>17469</v>
      </c>
      <c r="AG1840" s="410" t="s">
        <v>17432</v>
      </c>
      <c r="AH1840" s="410">
        <v>0.08</v>
      </c>
      <c r="AI1840" s="410">
        <v>8.77</v>
      </c>
      <c r="AJ1840" s="410">
        <v>8.85</v>
      </c>
      <c r="AK1840" s="410">
        <v>0.22</v>
      </c>
      <c r="AL1840" s="412">
        <v>9.0395480225988704E-3</v>
      </c>
      <c r="AM1840" s="127" t="s">
        <v>17433</v>
      </c>
      <c r="AN1840" s="383" t="s">
        <v>17434</v>
      </c>
      <c r="AO1840" s="383"/>
      <c r="AP1840" s="383"/>
      <c r="AQ1840" s="410" t="s">
        <v>17568</v>
      </c>
      <c r="AR1840" s="389"/>
    </row>
    <row r="1841" spans="1:44" ht="15.75" thickBot="1" x14ac:dyDescent="0.3">
      <c r="A1841" s="409" t="s">
        <v>17560</v>
      </c>
      <c r="B1841" s="410">
        <v>37</v>
      </c>
      <c r="C1841" s="383"/>
      <c r="D1841" s="383"/>
      <c r="E1841" s="383"/>
      <c r="F1841" s="383"/>
      <c r="G1841" s="383"/>
      <c r="H1841" s="383"/>
      <c r="I1841" s="383"/>
      <c r="J1841" s="383"/>
      <c r="K1841" s="410" t="s">
        <v>17260</v>
      </c>
      <c r="L1841" s="383"/>
      <c r="M1841" s="410" t="s">
        <v>17328</v>
      </c>
      <c r="N1841" s="410" t="s">
        <v>17566</v>
      </c>
      <c r="O1841" s="383"/>
      <c r="P1841" s="383"/>
      <c r="Q1841" s="410" t="s">
        <v>17460</v>
      </c>
      <c r="R1841" s="410" t="s">
        <v>17567</v>
      </c>
      <c r="S1841" s="383"/>
      <c r="T1841" s="383"/>
      <c r="U1841" s="410" t="s">
        <v>17200</v>
      </c>
      <c r="V1841" s="383"/>
      <c r="W1841" s="383"/>
      <c r="X1841" s="383"/>
      <c r="Y1841" s="411">
        <v>38510</v>
      </c>
      <c r="Z1841" s="410">
        <v>0</v>
      </c>
      <c r="AA1841" s="410">
        <v>0</v>
      </c>
      <c r="AB1841" s="383"/>
      <c r="AC1841" s="383"/>
      <c r="AD1841" s="383"/>
      <c r="AE1841" s="383"/>
      <c r="AF1841" s="410" t="s">
        <v>17469</v>
      </c>
      <c r="AG1841" s="410" t="s">
        <v>17432</v>
      </c>
      <c r="AH1841" s="410">
        <v>7.0000000000000007E-2</v>
      </c>
      <c r="AI1841" s="410">
        <v>8.85</v>
      </c>
      <c r="AJ1841" s="410">
        <v>8.92</v>
      </c>
      <c r="AK1841" s="410">
        <v>0.22</v>
      </c>
      <c r="AL1841" s="412">
        <v>7.8475336322870008E-3</v>
      </c>
      <c r="AM1841" s="127" t="s">
        <v>17433</v>
      </c>
      <c r="AN1841" s="383" t="s">
        <v>17434</v>
      </c>
      <c r="AO1841" s="383"/>
      <c r="AP1841" s="383"/>
      <c r="AQ1841" s="410" t="s">
        <v>17568</v>
      </c>
      <c r="AR1841" s="389"/>
    </row>
    <row r="1842" spans="1:44" ht="15.75" thickBot="1" x14ac:dyDescent="0.3">
      <c r="A1842" s="409" t="s">
        <v>17560</v>
      </c>
      <c r="B1842" s="410">
        <v>37</v>
      </c>
      <c r="C1842" s="383"/>
      <c r="D1842" s="383"/>
      <c r="E1842" s="383"/>
      <c r="F1842" s="383"/>
      <c r="G1842" s="383"/>
      <c r="H1842" s="383"/>
      <c r="I1842" s="383"/>
      <c r="J1842" s="383"/>
      <c r="K1842" s="410" t="s">
        <v>17260</v>
      </c>
      <c r="L1842" s="383"/>
      <c r="M1842" s="410" t="s">
        <v>17328</v>
      </c>
      <c r="N1842" s="410" t="s">
        <v>17566</v>
      </c>
      <c r="O1842" s="383"/>
      <c r="P1842" s="383"/>
      <c r="Q1842" s="410" t="s">
        <v>17460</v>
      </c>
      <c r="R1842" s="410" t="s">
        <v>17567</v>
      </c>
      <c r="S1842" s="383"/>
      <c r="T1842" s="383"/>
      <c r="U1842" s="410" t="s">
        <v>17200</v>
      </c>
      <c r="V1842" s="383"/>
      <c r="W1842" s="383"/>
      <c r="X1842" s="383"/>
      <c r="Y1842" s="411">
        <v>38510</v>
      </c>
      <c r="Z1842" s="410">
        <v>0</v>
      </c>
      <c r="AA1842" s="410">
        <v>0</v>
      </c>
      <c r="AB1842" s="383"/>
      <c r="AC1842" s="383"/>
      <c r="AD1842" s="383"/>
      <c r="AE1842" s="383"/>
      <c r="AF1842" s="410" t="s">
        <v>17469</v>
      </c>
      <c r="AG1842" s="410" t="s">
        <v>17432</v>
      </c>
      <c r="AH1842" s="410">
        <v>7.0000000000000007E-2</v>
      </c>
      <c r="AI1842" s="410">
        <v>9.09</v>
      </c>
      <c r="AJ1842" s="410">
        <v>9.16</v>
      </c>
      <c r="AK1842" s="410">
        <v>0.22</v>
      </c>
      <c r="AL1842" s="412">
        <v>7.6419213973799097E-3</v>
      </c>
      <c r="AM1842" s="127" t="s">
        <v>17433</v>
      </c>
      <c r="AN1842" s="383" t="s">
        <v>17434</v>
      </c>
      <c r="AO1842" s="383"/>
      <c r="AP1842" s="383"/>
      <c r="AQ1842" s="410" t="s">
        <v>17568</v>
      </c>
      <c r="AR1842" s="389"/>
    </row>
    <row r="1843" spans="1:44" ht="15.75" thickBot="1" x14ac:dyDescent="0.3">
      <c r="A1843" s="409" t="s">
        <v>17560</v>
      </c>
      <c r="B1843" s="410">
        <v>37</v>
      </c>
      <c r="C1843" s="383"/>
      <c r="D1843" s="383"/>
      <c r="E1843" s="383"/>
      <c r="F1843" s="383"/>
      <c r="G1843" s="383"/>
      <c r="H1843" s="383"/>
      <c r="I1843" s="383"/>
      <c r="J1843" s="383"/>
      <c r="K1843" s="410" t="s">
        <v>17260</v>
      </c>
      <c r="L1843" s="383"/>
      <c r="M1843" s="410" t="s">
        <v>17328</v>
      </c>
      <c r="N1843" s="410" t="s">
        <v>17566</v>
      </c>
      <c r="O1843" s="383"/>
      <c r="P1843" s="383"/>
      <c r="Q1843" s="410" t="s">
        <v>17460</v>
      </c>
      <c r="R1843" s="410" t="s">
        <v>17567</v>
      </c>
      <c r="S1843" s="383"/>
      <c r="T1843" s="383"/>
      <c r="U1843" s="410" t="s">
        <v>17200</v>
      </c>
      <c r="V1843" s="383"/>
      <c r="W1843" s="383"/>
      <c r="X1843" s="383"/>
      <c r="Y1843" s="411">
        <v>38510</v>
      </c>
      <c r="Z1843" s="410">
        <v>0</v>
      </c>
      <c r="AA1843" s="410">
        <v>0</v>
      </c>
      <c r="AB1843" s="383"/>
      <c r="AC1843" s="383"/>
      <c r="AD1843" s="383"/>
      <c r="AE1843" s="383"/>
      <c r="AF1843" s="410" t="s">
        <v>17469</v>
      </c>
      <c r="AG1843" s="410" t="s">
        <v>17432</v>
      </c>
      <c r="AH1843" s="410">
        <v>0.08</v>
      </c>
      <c r="AI1843" s="410">
        <v>9.09</v>
      </c>
      <c r="AJ1843" s="410">
        <v>9.17</v>
      </c>
      <c r="AK1843" s="410">
        <v>0.22</v>
      </c>
      <c r="AL1843" s="412">
        <v>8.7241003271537592E-3</v>
      </c>
      <c r="AM1843" s="127" t="s">
        <v>17433</v>
      </c>
      <c r="AN1843" s="383" t="s">
        <v>17434</v>
      </c>
      <c r="AO1843" s="383"/>
      <c r="AP1843" s="383"/>
      <c r="AQ1843" s="410" t="s">
        <v>17568</v>
      </c>
      <c r="AR1843" s="389"/>
    </row>
    <row r="1844" spans="1:44" ht="15.75" thickBot="1" x14ac:dyDescent="0.3">
      <c r="A1844" s="409" t="s">
        <v>17560</v>
      </c>
      <c r="B1844" s="410">
        <v>37</v>
      </c>
      <c r="C1844" s="383"/>
      <c r="D1844" s="383"/>
      <c r="E1844" s="383"/>
      <c r="F1844" s="383"/>
      <c r="G1844" s="383"/>
      <c r="H1844" s="383"/>
      <c r="I1844" s="383"/>
      <c r="J1844" s="383"/>
      <c r="K1844" s="410" t="s">
        <v>17260</v>
      </c>
      <c r="L1844" s="383"/>
      <c r="M1844" s="410" t="s">
        <v>17328</v>
      </c>
      <c r="N1844" s="410" t="s">
        <v>17566</v>
      </c>
      <c r="O1844" s="383"/>
      <c r="P1844" s="383"/>
      <c r="Q1844" s="410" t="s">
        <v>17460</v>
      </c>
      <c r="R1844" s="410" t="s">
        <v>17567</v>
      </c>
      <c r="S1844" s="383"/>
      <c r="T1844" s="383"/>
      <c r="U1844" s="410" t="s">
        <v>17200</v>
      </c>
      <c r="V1844" s="383"/>
      <c r="W1844" s="383"/>
      <c r="X1844" s="383"/>
      <c r="Y1844" s="411">
        <v>38510</v>
      </c>
      <c r="Z1844" s="410">
        <v>0</v>
      </c>
      <c r="AA1844" s="410">
        <v>0</v>
      </c>
      <c r="AB1844" s="383"/>
      <c r="AC1844" s="383"/>
      <c r="AD1844" s="383"/>
      <c r="AE1844" s="383"/>
      <c r="AF1844" s="410" t="s">
        <v>17469</v>
      </c>
      <c r="AG1844" s="410" t="s">
        <v>17432</v>
      </c>
      <c r="AH1844" s="410">
        <v>0.08</v>
      </c>
      <c r="AI1844" s="410">
        <v>9.17</v>
      </c>
      <c r="AJ1844" s="410">
        <v>9.25</v>
      </c>
      <c r="AK1844" s="410">
        <v>0.22</v>
      </c>
      <c r="AL1844" s="412">
        <v>8.6486486486486505E-3</v>
      </c>
      <c r="AM1844" s="127" t="s">
        <v>17433</v>
      </c>
      <c r="AN1844" s="383" t="s">
        <v>17434</v>
      </c>
      <c r="AO1844" s="383"/>
      <c r="AP1844" s="383"/>
      <c r="AQ1844" s="410" t="s">
        <v>17568</v>
      </c>
      <c r="AR1844" s="389"/>
    </row>
    <row r="1845" spans="1:44" ht="15.75" thickBot="1" x14ac:dyDescent="0.3">
      <c r="A1845" s="409" t="s">
        <v>17560</v>
      </c>
      <c r="B1845" s="410">
        <v>37</v>
      </c>
      <c r="C1845" s="383"/>
      <c r="D1845" s="383"/>
      <c r="E1845" s="383"/>
      <c r="F1845" s="383"/>
      <c r="G1845" s="383"/>
      <c r="H1845" s="383"/>
      <c r="I1845" s="383"/>
      <c r="J1845" s="383"/>
      <c r="K1845" s="410" t="s">
        <v>17260</v>
      </c>
      <c r="L1845" s="383"/>
      <c r="M1845" s="410" t="s">
        <v>17328</v>
      </c>
      <c r="N1845" s="410" t="s">
        <v>17566</v>
      </c>
      <c r="O1845" s="383"/>
      <c r="P1845" s="383"/>
      <c r="Q1845" s="410" t="s">
        <v>17460</v>
      </c>
      <c r="R1845" s="410" t="s">
        <v>17567</v>
      </c>
      <c r="S1845" s="383"/>
      <c r="T1845" s="383"/>
      <c r="U1845" s="410" t="s">
        <v>17200</v>
      </c>
      <c r="V1845" s="383"/>
      <c r="W1845" s="383"/>
      <c r="X1845" s="383"/>
      <c r="Y1845" s="411">
        <v>38510</v>
      </c>
      <c r="Z1845" s="410">
        <v>0</v>
      </c>
      <c r="AA1845" s="410">
        <v>0</v>
      </c>
      <c r="AB1845" s="383"/>
      <c r="AC1845" s="383"/>
      <c r="AD1845" s="383"/>
      <c r="AE1845" s="383"/>
      <c r="AF1845" s="410" t="s">
        <v>17469</v>
      </c>
      <c r="AG1845" s="410" t="s">
        <v>17432</v>
      </c>
      <c r="AH1845" s="410">
        <v>0.11</v>
      </c>
      <c r="AI1845" s="410">
        <v>9.65</v>
      </c>
      <c r="AJ1845" s="410">
        <v>9.76</v>
      </c>
      <c r="AK1845" s="410">
        <v>0.22</v>
      </c>
      <c r="AL1845" s="412">
        <v>1.1270491803278699E-2</v>
      </c>
      <c r="AM1845" s="127" t="s">
        <v>17433</v>
      </c>
      <c r="AN1845" s="383" t="s">
        <v>17434</v>
      </c>
      <c r="AO1845" s="383"/>
      <c r="AP1845" s="383"/>
      <c r="AQ1845" s="410" t="s">
        <v>17568</v>
      </c>
      <c r="AR1845" s="389"/>
    </row>
    <row r="1846" spans="1:44" ht="15.75" thickBot="1" x14ac:dyDescent="0.3">
      <c r="A1846" s="409" t="s">
        <v>17560</v>
      </c>
      <c r="B1846" s="410">
        <v>37</v>
      </c>
      <c r="C1846" s="383"/>
      <c r="D1846" s="383"/>
      <c r="E1846" s="383"/>
      <c r="F1846" s="383"/>
      <c r="G1846" s="383"/>
      <c r="H1846" s="383"/>
      <c r="I1846" s="383"/>
      <c r="J1846" s="383"/>
      <c r="K1846" s="410" t="s">
        <v>17260</v>
      </c>
      <c r="L1846" s="383"/>
      <c r="M1846" s="410" t="s">
        <v>17328</v>
      </c>
      <c r="N1846" s="410" t="s">
        <v>17566</v>
      </c>
      <c r="O1846" s="383"/>
      <c r="P1846" s="383"/>
      <c r="Q1846" s="410" t="s">
        <v>17460</v>
      </c>
      <c r="R1846" s="410" t="s">
        <v>17567</v>
      </c>
      <c r="S1846" s="383"/>
      <c r="T1846" s="383"/>
      <c r="U1846" s="410" t="s">
        <v>17200</v>
      </c>
      <c r="V1846" s="383"/>
      <c r="W1846" s="383"/>
      <c r="X1846" s="383"/>
      <c r="Y1846" s="411">
        <v>38510</v>
      </c>
      <c r="Z1846" s="410">
        <v>0</v>
      </c>
      <c r="AA1846" s="410">
        <v>0</v>
      </c>
      <c r="AB1846" s="383"/>
      <c r="AC1846" s="383"/>
      <c r="AD1846" s="383"/>
      <c r="AE1846" s="383"/>
      <c r="AF1846" s="410" t="s">
        <v>17469</v>
      </c>
      <c r="AG1846" s="410" t="s">
        <v>17432</v>
      </c>
      <c r="AH1846" s="410">
        <v>7.0000000000000007E-2</v>
      </c>
      <c r="AI1846" s="410">
        <v>9.73</v>
      </c>
      <c r="AJ1846" s="410">
        <v>9.8000000000000007</v>
      </c>
      <c r="AK1846" s="410">
        <v>0.22</v>
      </c>
      <c r="AL1846" s="412">
        <v>7.14285714285714E-3</v>
      </c>
      <c r="AM1846" s="127" t="s">
        <v>17433</v>
      </c>
      <c r="AN1846" s="383" t="s">
        <v>17434</v>
      </c>
      <c r="AO1846" s="383"/>
      <c r="AP1846" s="383"/>
      <c r="AQ1846" s="410" t="s">
        <v>17568</v>
      </c>
      <c r="AR1846" s="389"/>
    </row>
    <row r="1847" spans="1:44" ht="15.75" thickBot="1" x14ac:dyDescent="0.3">
      <c r="A1847" s="409" t="s">
        <v>17560</v>
      </c>
      <c r="B1847" s="410">
        <v>37</v>
      </c>
      <c r="C1847" s="383"/>
      <c r="D1847" s="383"/>
      <c r="E1847" s="383"/>
      <c r="F1847" s="383"/>
      <c r="G1847" s="383"/>
      <c r="H1847" s="383"/>
      <c r="I1847" s="383"/>
      <c r="J1847" s="383"/>
      <c r="K1847" s="410" t="s">
        <v>17260</v>
      </c>
      <c r="L1847" s="383"/>
      <c r="M1847" s="410" t="s">
        <v>17328</v>
      </c>
      <c r="N1847" s="410" t="s">
        <v>17566</v>
      </c>
      <c r="O1847" s="383"/>
      <c r="P1847" s="383"/>
      <c r="Q1847" s="410" t="s">
        <v>17460</v>
      </c>
      <c r="R1847" s="410" t="s">
        <v>17567</v>
      </c>
      <c r="S1847" s="383"/>
      <c r="T1847" s="383"/>
      <c r="U1847" s="410" t="s">
        <v>17200</v>
      </c>
      <c r="V1847" s="383"/>
      <c r="W1847" s="383"/>
      <c r="X1847" s="383"/>
      <c r="Y1847" s="411">
        <v>38510</v>
      </c>
      <c r="Z1847" s="410">
        <v>0</v>
      </c>
      <c r="AA1847" s="410">
        <v>0</v>
      </c>
      <c r="AB1847" s="383"/>
      <c r="AC1847" s="383"/>
      <c r="AD1847" s="383"/>
      <c r="AE1847" s="383"/>
      <c r="AF1847" s="410" t="s">
        <v>17469</v>
      </c>
      <c r="AG1847" s="410" t="s">
        <v>17432</v>
      </c>
      <c r="AH1847" s="410">
        <v>0.05</v>
      </c>
      <c r="AI1847" s="410">
        <v>10.53</v>
      </c>
      <c r="AJ1847" s="410">
        <v>10.58</v>
      </c>
      <c r="AK1847" s="410">
        <v>0.22</v>
      </c>
      <c r="AL1847" s="412">
        <v>4.7258979206049202E-3</v>
      </c>
      <c r="AM1847" s="127" t="s">
        <v>17433</v>
      </c>
      <c r="AN1847" s="383" t="s">
        <v>17434</v>
      </c>
      <c r="AO1847" s="383"/>
      <c r="AP1847" s="383"/>
      <c r="AQ1847" s="410" t="s">
        <v>17568</v>
      </c>
      <c r="AR1847" s="389"/>
    </row>
    <row r="1848" spans="1:44" ht="15.75" thickBot="1" x14ac:dyDescent="0.3">
      <c r="A1848" s="409" t="s">
        <v>17560</v>
      </c>
      <c r="B1848" s="410">
        <v>37</v>
      </c>
      <c r="C1848" s="383"/>
      <c r="D1848" s="383"/>
      <c r="E1848" s="383"/>
      <c r="F1848" s="383"/>
      <c r="G1848" s="383"/>
      <c r="H1848" s="383"/>
      <c r="I1848" s="383"/>
      <c r="J1848" s="383"/>
      <c r="K1848" s="410" t="s">
        <v>17260</v>
      </c>
      <c r="L1848" s="383"/>
      <c r="M1848" s="410" t="s">
        <v>17328</v>
      </c>
      <c r="N1848" s="410" t="s">
        <v>17566</v>
      </c>
      <c r="O1848" s="383"/>
      <c r="P1848" s="383"/>
      <c r="Q1848" s="410" t="s">
        <v>17460</v>
      </c>
      <c r="R1848" s="410" t="s">
        <v>17567</v>
      </c>
      <c r="S1848" s="383"/>
      <c r="T1848" s="383"/>
      <c r="U1848" s="410" t="s">
        <v>17200</v>
      </c>
      <c r="V1848" s="383"/>
      <c r="W1848" s="383"/>
      <c r="X1848" s="383"/>
      <c r="Y1848" s="411">
        <v>38510</v>
      </c>
      <c r="Z1848" s="410">
        <v>0</v>
      </c>
      <c r="AA1848" s="410">
        <v>0</v>
      </c>
      <c r="AB1848" s="383"/>
      <c r="AC1848" s="383"/>
      <c r="AD1848" s="383"/>
      <c r="AE1848" s="383"/>
      <c r="AF1848" s="410" t="s">
        <v>17469</v>
      </c>
      <c r="AG1848" s="410" t="s">
        <v>17432</v>
      </c>
      <c r="AH1848" s="410">
        <v>0.11</v>
      </c>
      <c r="AI1848" s="410">
        <v>10.77</v>
      </c>
      <c r="AJ1848" s="410">
        <v>10.88</v>
      </c>
      <c r="AK1848" s="410">
        <v>0.22</v>
      </c>
      <c r="AL1848" s="412">
        <v>1.0110294117647099E-2</v>
      </c>
      <c r="AM1848" s="127" t="s">
        <v>17433</v>
      </c>
      <c r="AN1848" s="383" t="s">
        <v>17434</v>
      </c>
      <c r="AO1848" s="383"/>
      <c r="AP1848" s="383"/>
      <c r="AQ1848" s="410" t="s">
        <v>17568</v>
      </c>
      <c r="AR1848" s="389"/>
    </row>
    <row r="1849" spans="1:44" ht="15.75" thickBot="1" x14ac:dyDescent="0.3">
      <c r="A1849" s="409" t="s">
        <v>17560</v>
      </c>
      <c r="B1849" s="410">
        <v>37</v>
      </c>
      <c r="C1849" s="383"/>
      <c r="D1849" s="383"/>
      <c r="E1849" s="383"/>
      <c r="F1849" s="383"/>
      <c r="G1849" s="383"/>
      <c r="H1849" s="383"/>
      <c r="I1849" s="383"/>
      <c r="J1849" s="383"/>
      <c r="K1849" s="410" t="s">
        <v>17260</v>
      </c>
      <c r="L1849" s="383"/>
      <c r="M1849" s="410" t="s">
        <v>17328</v>
      </c>
      <c r="N1849" s="410" t="s">
        <v>17566</v>
      </c>
      <c r="O1849" s="383"/>
      <c r="P1849" s="383"/>
      <c r="Q1849" s="410" t="s">
        <v>17460</v>
      </c>
      <c r="R1849" s="410" t="s">
        <v>17567</v>
      </c>
      <c r="S1849" s="383"/>
      <c r="T1849" s="383"/>
      <c r="U1849" s="410" t="s">
        <v>17200</v>
      </c>
      <c r="V1849" s="383"/>
      <c r="W1849" s="383"/>
      <c r="X1849" s="383"/>
      <c r="Y1849" s="411">
        <v>38510</v>
      </c>
      <c r="Z1849" s="410">
        <v>0</v>
      </c>
      <c r="AA1849" s="410">
        <v>0</v>
      </c>
      <c r="AB1849" s="383"/>
      <c r="AC1849" s="383"/>
      <c r="AD1849" s="383"/>
      <c r="AE1849" s="383"/>
      <c r="AF1849" s="410" t="s">
        <v>17469</v>
      </c>
      <c r="AG1849" s="410" t="s">
        <v>17432</v>
      </c>
      <c r="AH1849" s="410">
        <v>0.08</v>
      </c>
      <c r="AI1849" s="410">
        <v>10.210000000000001</v>
      </c>
      <c r="AJ1849" s="410">
        <v>10.29</v>
      </c>
      <c r="AK1849" s="410">
        <v>0.23</v>
      </c>
      <c r="AL1849" s="412">
        <v>7.7745383867832904E-3</v>
      </c>
      <c r="AM1849" s="127" t="s">
        <v>17433</v>
      </c>
      <c r="AN1849" s="383" t="s">
        <v>17434</v>
      </c>
      <c r="AO1849" s="383"/>
      <c r="AP1849" s="383"/>
      <c r="AQ1849" s="410" t="s">
        <v>17568</v>
      </c>
      <c r="AR1849" s="389"/>
    </row>
    <row r="1850" spans="1:44" ht="15.75" thickBot="1" x14ac:dyDescent="0.3">
      <c r="A1850" s="409" t="s">
        <v>17560</v>
      </c>
      <c r="B1850" s="410">
        <v>37</v>
      </c>
      <c r="C1850" s="383"/>
      <c r="D1850" s="383"/>
      <c r="E1850" s="383"/>
      <c r="F1850" s="383"/>
      <c r="G1850" s="383"/>
      <c r="H1850" s="383"/>
      <c r="I1850" s="383"/>
      <c r="J1850" s="383"/>
      <c r="K1850" s="410" t="s">
        <v>17260</v>
      </c>
      <c r="L1850" s="383"/>
      <c r="M1850" s="410" t="s">
        <v>17328</v>
      </c>
      <c r="N1850" s="410" t="s">
        <v>17566</v>
      </c>
      <c r="O1850" s="383"/>
      <c r="P1850" s="383"/>
      <c r="Q1850" s="410" t="s">
        <v>17460</v>
      </c>
      <c r="R1850" s="410" t="s">
        <v>17567</v>
      </c>
      <c r="S1850" s="383"/>
      <c r="T1850" s="383"/>
      <c r="U1850" s="410" t="s">
        <v>17200</v>
      </c>
      <c r="V1850" s="383"/>
      <c r="W1850" s="383"/>
      <c r="X1850" s="383"/>
      <c r="Y1850" s="411">
        <v>38510</v>
      </c>
      <c r="Z1850" s="410">
        <v>0</v>
      </c>
      <c r="AA1850" s="410">
        <v>0</v>
      </c>
      <c r="AB1850" s="383"/>
      <c r="AC1850" s="383"/>
      <c r="AD1850" s="383"/>
      <c r="AE1850" s="383"/>
      <c r="AF1850" s="410" t="s">
        <v>17469</v>
      </c>
      <c r="AG1850" s="410" t="s">
        <v>17432</v>
      </c>
      <c r="AH1850" s="410">
        <v>0.05</v>
      </c>
      <c r="AI1850" s="410">
        <v>10.29</v>
      </c>
      <c r="AJ1850" s="410">
        <v>10.34</v>
      </c>
      <c r="AK1850" s="410">
        <v>0.23</v>
      </c>
      <c r="AL1850" s="412">
        <v>4.8355899419729202E-3</v>
      </c>
      <c r="AM1850" s="127" t="s">
        <v>17433</v>
      </c>
      <c r="AN1850" s="383" t="s">
        <v>17434</v>
      </c>
      <c r="AO1850" s="383"/>
      <c r="AP1850" s="383"/>
      <c r="AQ1850" s="410" t="s">
        <v>17568</v>
      </c>
      <c r="AR1850" s="389"/>
    </row>
    <row r="1851" spans="1:44" ht="15.75" thickBot="1" x14ac:dyDescent="0.3">
      <c r="A1851" s="409" t="s">
        <v>17560</v>
      </c>
      <c r="B1851" s="410">
        <v>37</v>
      </c>
      <c r="C1851" s="383"/>
      <c r="D1851" s="383"/>
      <c r="E1851" s="383"/>
      <c r="F1851" s="383"/>
      <c r="G1851" s="383"/>
      <c r="H1851" s="383"/>
      <c r="I1851" s="383"/>
      <c r="J1851" s="383"/>
      <c r="K1851" s="410" t="s">
        <v>17260</v>
      </c>
      <c r="L1851" s="383"/>
      <c r="M1851" s="410" t="s">
        <v>17328</v>
      </c>
      <c r="N1851" s="410" t="s">
        <v>17566</v>
      </c>
      <c r="O1851" s="383"/>
      <c r="P1851" s="383"/>
      <c r="Q1851" s="410" t="s">
        <v>17460</v>
      </c>
      <c r="R1851" s="410" t="s">
        <v>17567</v>
      </c>
      <c r="S1851" s="383"/>
      <c r="T1851" s="383"/>
      <c r="U1851" s="410" t="s">
        <v>17200</v>
      </c>
      <c r="V1851" s="383"/>
      <c r="W1851" s="383"/>
      <c r="X1851" s="383"/>
      <c r="Y1851" s="411">
        <v>38510</v>
      </c>
      <c r="Z1851" s="410">
        <v>0</v>
      </c>
      <c r="AA1851" s="410">
        <v>0</v>
      </c>
      <c r="AB1851" s="383"/>
      <c r="AC1851" s="383"/>
      <c r="AD1851" s="383"/>
      <c r="AE1851" s="383"/>
      <c r="AF1851" s="410" t="s">
        <v>17469</v>
      </c>
      <c r="AG1851" s="410" t="s">
        <v>17432</v>
      </c>
      <c r="AH1851" s="410">
        <v>7.0000000000000007E-2</v>
      </c>
      <c r="AI1851" s="410">
        <v>10.69</v>
      </c>
      <c r="AJ1851" s="410">
        <v>10.75</v>
      </c>
      <c r="AK1851" s="410">
        <v>0.23</v>
      </c>
      <c r="AL1851" s="412">
        <v>6.5116279069767401E-3</v>
      </c>
      <c r="AM1851" s="127" t="s">
        <v>17433</v>
      </c>
      <c r="AN1851" s="383" t="s">
        <v>17434</v>
      </c>
      <c r="AO1851" s="383"/>
      <c r="AP1851" s="383"/>
      <c r="AQ1851" s="410" t="s">
        <v>17568</v>
      </c>
      <c r="AR1851" s="389"/>
    </row>
    <row r="1852" spans="1:44" ht="15.75" thickBot="1" x14ac:dyDescent="0.3">
      <c r="A1852" s="409" t="s">
        <v>17560</v>
      </c>
      <c r="B1852" s="410">
        <v>37</v>
      </c>
      <c r="C1852" s="383"/>
      <c r="D1852" s="383"/>
      <c r="E1852" s="383"/>
      <c r="F1852" s="383"/>
      <c r="G1852" s="383"/>
      <c r="H1852" s="383"/>
      <c r="I1852" s="383"/>
      <c r="J1852" s="383"/>
      <c r="K1852" s="410" t="s">
        <v>17260</v>
      </c>
      <c r="L1852" s="383"/>
      <c r="M1852" s="410" t="s">
        <v>17328</v>
      </c>
      <c r="N1852" s="410" t="s">
        <v>17566</v>
      </c>
      <c r="O1852" s="383"/>
      <c r="P1852" s="383"/>
      <c r="Q1852" s="410" t="s">
        <v>17460</v>
      </c>
      <c r="R1852" s="410" t="s">
        <v>17567</v>
      </c>
      <c r="S1852" s="383"/>
      <c r="T1852" s="383"/>
      <c r="U1852" s="410" t="s">
        <v>17200</v>
      </c>
      <c r="V1852" s="383"/>
      <c r="W1852" s="383"/>
      <c r="X1852" s="383"/>
      <c r="Y1852" s="411">
        <v>38510</v>
      </c>
      <c r="Z1852" s="410">
        <v>0</v>
      </c>
      <c r="AA1852" s="410">
        <v>0</v>
      </c>
      <c r="AB1852" s="383"/>
      <c r="AC1852" s="383"/>
      <c r="AD1852" s="383"/>
      <c r="AE1852" s="383"/>
      <c r="AF1852" s="410" t="s">
        <v>17469</v>
      </c>
      <c r="AG1852" s="410" t="s">
        <v>17432</v>
      </c>
      <c r="AH1852" s="410">
        <v>0.1</v>
      </c>
      <c r="AI1852" s="410">
        <v>12.52</v>
      </c>
      <c r="AJ1852" s="410">
        <v>12.62</v>
      </c>
      <c r="AK1852" s="410">
        <v>0.23</v>
      </c>
      <c r="AL1852" s="412">
        <v>7.9239302694136295E-3</v>
      </c>
      <c r="AM1852" s="127" t="s">
        <v>17433</v>
      </c>
      <c r="AN1852" s="383" t="s">
        <v>17434</v>
      </c>
      <c r="AO1852" s="383"/>
      <c r="AP1852" s="383"/>
      <c r="AQ1852" s="410" t="s">
        <v>17568</v>
      </c>
      <c r="AR1852" s="389"/>
    </row>
    <row r="1853" spans="1:44" ht="15.75" thickBot="1" x14ac:dyDescent="0.3">
      <c r="A1853" s="409" t="s">
        <v>17560</v>
      </c>
      <c r="B1853" s="410">
        <v>37</v>
      </c>
      <c r="C1853" s="383"/>
      <c r="D1853" s="383"/>
      <c r="E1853" s="383"/>
      <c r="F1853" s="383"/>
      <c r="G1853" s="383"/>
      <c r="H1853" s="383"/>
      <c r="I1853" s="383"/>
      <c r="J1853" s="383"/>
      <c r="K1853" s="410" t="s">
        <v>17260</v>
      </c>
      <c r="L1853" s="383"/>
      <c r="M1853" s="410" t="s">
        <v>17328</v>
      </c>
      <c r="N1853" s="410" t="s">
        <v>17566</v>
      </c>
      <c r="O1853" s="383"/>
      <c r="P1853" s="383"/>
      <c r="Q1853" s="410" t="s">
        <v>17460</v>
      </c>
      <c r="R1853" s="410" t="s">
        <v>17567</v>
      </c>
      <c r="S1853" s="383"/>
      <c r="T1853" s="383"/>
      <c r="U1853" s="410" t="s">
        <v>17200</v>
      </c>
      <c r="V1853" s="383"/>
      <c r="W1853" s="383"/>
      <c r="X1853" s="383"/>
      <c r="Y1853" s="411">
        <v>38510</v>
      </c>
      <c r="Z1853" s="410">
        <v>0</v>
      </c>
      <c r="AA1853" s="410">
        <v>0</v>
      </c>
      <c r="AB1853" s="383"/>
      <c r="AC1853" s="383"/>
      <c r="AD1853" s="383"/>
      <c r="AE1853" s="383"/>
      <c r="AF1853" s="410" t="s">
        <v>17469</v>
      </c>
      <c r="AG1853" s="410" t="s">
        <v>17432</v>
      </c>
      <c r="AH1853" s="410">
        <v>0.1</v>
      </c>
      <c r="AI1853" s="410">
        <v>13.48</v>
      </c>
      <c r="AJ1853" s="410">
        <v>13.58</v>
      </c>
      <c r="AK1853" s="410">
        <v>0.23</v>
      </c>
      <c r="AL1853" s="412">
        <v>7.3637702503681901E-3</v>
      </c>
      <c r="AM1853" s="127" t="s">
        <v>17433</v>
      </c>
      <c r="AN1853" s="383" t="s">
        <v>17434</v>
      </c>
      <c r="AO1853" s="383"/>
      <c r="AP1853" s="383"/>
      <c r="AQ1853" s="410" t="s">
        <v>17568</v>
      </c>
      <c r="AR1853" s="389"/>
    </row>
    <row r="1854" spans="1:44" ht="15.75" thickBot="1" x14ac:dyDescent="0.3">
      <c r="A1854" s="409" t="s">
        <v>17560</v>
      </c>
      <c r="B1854" s="410">
        <v>37</v>
      </c>
      <c r="C1854" s="383"/>
      <c r="D1854" s="383"/>
      <c r="E1854" s="383"/>
      <c r="F1854" s="383"/>
      <c r="G1854" s="383"/>
      <c r="H1854" s="383"/>
      <c r="I1854" s="383"/>
      <c r="J1854" s="383"/>
      <c r="K1854" s="410" t="s">
        <v>17260</v>
      </c>
      <c r="L1854" s="383"/>
      <c r="M1854" s="410" t="s">
        <v>17328</v>
      </c>
      <c r="N1854" s="410" t="s">
        <v>17566</v>
      </c>
      <c r="O1854" s="383"/>
      <c r="P1854" s="383"/>
      <c r="Q1854" s="410" t="s">
        <v>17460</v>
      </c>
      <c r="R1854" s="410" t="s">
        <v>17567</v>
      </c>
      <c r="S1854" s="383"/>
      <c r="T1854" s="383"/>
      <c r="U1854" s="410" t="s">
        <v>17200</v>
      </c>
      <c r="V1854" s="383"/>
      <c r="W1854" s="383"/>
      <c r="X1854" s="383"/>
      <c r="Y1854" s="411">
        <v>38510</v>
      </c>
      <c r="Z1854" s="410">
        <v>0</v>
      </c>
      <c r="AA1854" s="410">
        <v>0</v>
      </c>
      <c r="AB1854" s="383"/>
      <c r="AC1854" s="383"/>
      <c r="AD1854" s="383"/>
      <c r="AE1854" s="383"/>
      <c r="AF1854" s="410" t="s">
        <v>17469</v>
      </c>
      <c r="AG1854" s="410" t="s">
        <v>17432</v>
      </c>
      <c r="AH1854" s="410">
        <v>0.08</v>
      </c>
      <c r="AI1854" s="410">
        <v>8.5299999999999994</v>
      </c>
      <c r="AJ1854" s="410">
        <v>8.6199999999999992</v>
      </c>
      <c r="AK1854" s="410">
        <v>0.24</v>
      </c>
      <c r="AL1854" s="412">
        <v>9.2807424593967496E-3</v>
      </c>
      <c r="AM1854" s="127" t="s">
        <v>17433</v>
      </c>
      <c r="AN1854" s="383" t="s">
        <v>17434</v>
      </c>
      <c r="AO1854" s="383"/>
      <c r="AP1854" s="383"/>
      <c r="AQ1854" s="410" t="s">
        <v>17568</v>
      </c>
      <c r="AR1854" s="389"/>
    </row>
    <row r="1855" spans="1:44" ht="15.75" thickBot="1" x14ac:dyDescent="0.3">
      <c r="A1855" s="409" t="s">
        <v>17560</v>
      </c>
      <c r="B1855" s="410">
        <v>37</v>
      </c>
      <c r="C1855" s="383"/>
      <c r="D1855" s="383"/>
      <c r="E1855" s="383"/>
      <c r="F1855" s="383"/>
      <c r="G1855" s="383"/>
      <c r="H1855" s="383"/>
      <c r="I1855" s="383"/>
      <c r="J1855" s="383"/>
      <c r="K1855" s="410" t="s">
        <v>17260</v>
      </c>
      <c r="L1855" s="383"/>
      <c r="M1855" s="410" t="s">
        <v>17328</v>
      </c>
      <c r="N1855" s="410" t="s">
        <v>17566</v>
      </c>
      <c r="O1855" s="383"/>
      <c r="P1855" s="383"/>
      <c r="Q1855" s="410" t="s">
        <v>17460</v>
      </c>
      <c r="R1855" s="410" t="s">
        <v>17567</v>
      </c>
      <c r="S1855" s="383"/>
      <c r="T1855" s="383"/>
      <c r="U1855" s="410" t="s">
        <v>17200</v>
      </c>
      <c r="V1855" s="383"/>
      <c r="W1855" s="383"/>
      <c r="X1855" s="383"/>
      <c r="Y1855" s="411">
        <v>38510</v>
      </c>
      <c r="Z1855" s="410">
        <v>0</v>
      </c>
      <c r="AA1855" s="410">
        <v>0</v>
      </c>
      <c r="AB1855" s="383"/>
      <c r="AC1855" s="383"/>
      <c r="AD1855" s="383"/>
      <c r="AE1855" s="383"/>
      <c r="AF1855" s="410" t="s">
        <v>17469</v>
      </c>
      <c r="AG1855" s="410" t="s">
        <v>17432</v>
      </c>
      <c r="AH1855" s="410">
        <v>0.1</v>
      </c>
      <c r="AI1855" s="410">
        <v>8.5299999999999994</v>
      </c>
      <c r="AJ1855" s="410">
        <v>8.6300000000000008</v>
      </c>
      <c r="AK1855" s="410">
        <v>0.24</v>
      </c>
      <c r="AL1855" s="412">
        <v>1.1587485515643099E-2</v>
      </c>
      <c r="AM1855" s="127" t="s">
        <v>17433</v>
      </c>
      <c r="AN1855" s="383" t="s">
        <v>17434</v>
      </c>
      <c r="AO1855" s="383"/>
      <c r="AP1855" s="383"/>
      <c r="AQ1855" s="410" t="s">
        <v>17568</v>
      </c>
      <c r="AR1855" s="389"/>
    </row>
    <row r="1856" spans="1:44" ht="15.75" thickBot="1" x14ac:dyDescent="0.3">
      <c r="A1856" s="409" t="s">
        <v>17560</v>
      </c>
      <c r="B1856" s="410">
        <v>37</v>
      </c>
      <c r="C1856" s="383"/>
      <c r="D1856" s="383"/>
      <c r="E1856" s="383"/>
      <c r="F1856" s="383"/>
      <c r="G1856" s="383"/>
      <c r="H1856" s="383"/>
      <c r="I1856" s="383"/>
      <c r="J1856" s="383"/>
      <c r="K1856" s="410" t="s">
        <v>17260</v>
      </c>
      <c r="L1856" s="383"/>
      <c r="M1856" s="410" t="s">
        <v>17328</v>
      </c>
      <c r="N1856" s="410" t="s">
        <v>17566</v>
      </c>
      <c r="O1856" s="383"/>
      <c r="P1856" s="383"/>
      <c r="Q1856" s="410" t="s">
        <v>17460</v>
      </c>
      <c r="R1856" s="410" t="s">
        <v>17567</v>
      </c>
      <c r="S1856" s="383"/>
      <c r="T1856" s="383"/>
      <c r="U1856" s="410" t="s">
        <v>17200</v>
      </c>
      <c r="V1856" s="383"/>
      <c r="W1856" s="383"/>
      <c r="X1856" s="383"/>
      <c r="Y1856" s="411">
        <v>38510</v>
      </c>
      <c r="Z1856" s="410">
        <v>0</v>
      </c>
      <c r="AA1856" s="410">
        <v>0</v>
      </c>
      <c r="AB1856" s="383"/>
      <c r="AC1856" s="383"/>
      <c r="AD1856" s="383"/>
      <c r="AE1856" s="383"/>
      <c r="AF1856" s="410" t="s">
        <v>17469</v>
      </c>
      <c r="AG1856" s="410" t="s">
        <v>17432</v>
      </c>
      <c r="AH1856" s="410">
        <v>0.08</v>
      </c>
      <c r="AI1856" s="410">
        <v>9.41</v>
      </c>
      <c r="AJ1856" s="410">
        <v>9.49</v>
      </c>
      <c r="AK1856" s="410">
        <v>0.24</v>
      </c>
      <c r="AL1856" s="412">
        <v>8.4299262381454208E-3</v>
      </c>
      <c r="AM1856" s="127" t="s">
        <v>17433</v>
      </c>
      <c r="AN1856" s="383" t="s">
        <v>17434</v>
      </c>
      <c r="AO1856" s="383"/>
      <c r="AP1856" s="383"/>
      <c r="AQ1856" s="410" t="s">
        <v>17568</v>
      </c>
      <c r="AR1856" s="389"/>
    </row>
    <row r="1857" spans="1:44" ht="15.75" thickBot="1" x14ac:dyDescent="0.3">
      <c r="A1857" s="409" t="s">
        <v>17560</v>
      </c>
      <c r="B1857" s="410">
        <v>37</v>
      </c>
      <c r="C1857" s="383"/>
      <c r="D1857" s="383"/>
      <c r="E1857" s="383"/>
      <c r="F1857" s="383"/>
      <c r="G1857" s="383"/>
      <c r="H1857" s="383"/>
      <c r="I1857" s="383"/>
      <c r="J1857" s="383"/>
      <c r="K1857" s="410" t="s">
        <v>17260</v>
      </c>
      <c r="L1857" s="383"/>
      <c r="M1857" s="410" t="s">
        <v>17328</v>
      </c>
      <c r="N1857" s="410" t="s">
        <v>17566</v>
      </c>
      <c r="O1857" s="383"/>
      <c r="P1857" s="383"/>
      <c r="Q1857" s="410" t="s">
        <v>17460</v>
      </c>
      <c r="R1857" s="410" t="s">
        <v>17567</v>
      </c>
      <c r="S1857" s="383"/>
      <c r="T1857" s="383"/>
      <c r="U1857" s="410" t="s">
        <v>17200</v>
      </c>
      <c r="V1857" s="383"/>
      <c r="W1857" s="383"/>
      <c r="X1857" s="383"/>
      <c r="Y1857" s="411">
        <v>38510</v>
      </c>
      <c r="Z1857" s="410">
        <v>0</v>
      </c>
      <c r="AA1857" s="410">
        <v>0</v>
      </c>
      <c r="AB1857" s="383"/>
      <c r="AC1857" s="383"/>
      <c r="AD1857" s="383"/>
      <c r="AE1857" s="383"/>
      <c r="AF1857" s="410" t="s">
        <v>17469</v>
      </c>
      <c r="AG1857" s="410" t="s">
        <v>17432</v>
      </c>
      <c r="AH1857" s="410">
        <v>0.08</v>
      </c>
      <c r="AI1857" s="410">
        <v>8.69</v>
      </c>
      <c r="AJ1857" s="410">
        <v>8.77</v>
      </c>
      <c r="AK1857" s="410">
        <v>0.25</v>
      </c>
      <c r="AL1857" s="412">
        <v>9.1220068415051297E-3</v>
      </c>
      <c r="AM1857" s="127" t="s">
        <v>17433</v>
      </c>
      <c r="AN1857" s="383" t="s">
        <v>17434</v>
      </c>
      <c r="AO1857" s="383"/>
      <c r="AP1857" s="383"/>
      <c r="AQ1857" s="410" t="s">
        <v>17568</v>
      </c>
      <c r="AR1857" s="389"/>
    </row>
    <row r="1858" spans="1:44" ht="15.75" thickBot="1" x14ac:dyDescent="0.3">
      <c r="A1858" s="409" t="s">
        <v>17560</v>
      </c>
      <c r="B1858" s="410">
        <v>37</v>
      </c>
      <c r="C1858" s="383"/>
      <c r="D1858" s="383"/>
      <c r="E1858" s="383"/>
      <c r="F1858" s="383"/>
      <c r="G1858" s="383"/>
      <c r="H1858" s="383"/>
      <c r="I1858" s="383"/>
      <c r="J1858" s="383"/>
      <c r="K1858" s="410" t="s">
        <v>17260</v>
      </c>
      <c r="L1858" s="383"/>
      <c r="M1858" s="410" t="s">
        <v>17328</v>
      </c>
      <c r="N1858" s="410" t="s">
        <v>17566</v>
      </c>
      <c r="O1858" s="383"/>
      <c r="P1858" s="383"/>
      <c r="Q1858" s="410" t="s">
        <v>17460</v>
      </c>
      <c r="R1858" s="410" t="s">
        <v>17567</v>
      </c>
      <c r="S1858" s="383"/>
      <c r="T1858" s="383"/>
      <c r="U1858" s="410" t="s">
        <v>17200</v>
      </c>
      <c r="V1858" s="383"/>
      <c r="W1858" s="383"/>
      <c r="X1858" s="383"/>
      <c r="Y1858" s="411">
        <v>38510</v>
      </c>
      <c r="Z1858" s="410">
        <v>0</v>
      </c>
      <c r="AA1858" s="410">
        <v>0</v>
      </c>
      <c r="AB1858" s="383"/>
      <c r="AC1858" s="383"/>
      <c r="AD1858" s="383"/>
      <c r="AE1858" s="383"/>
      <c r="AF1858" s="410" t="s">
        <v>17469</v>
      </c>
      <c r="AG1858" s="410" t="s">
        <v>17432</v>
      </c>
      <c r="AH1858" s="410">
        <v>0.1</v>
      </c>
      <c r="AI1858" s="410">
        <v>8.93</v>
      </c>
      <c r="AJ1858" s="410">
        <v>9.0299999999999994</v>
      </c>
      <c r="AK1858" s="410">
        <v>0.25</v>
      </c>
      <c r="AL1858" s="412">
        <v>1.1074197120708699E-2</v>
      </c>
      <c r="AM1858" s="127" t="s">
        <v>17433</v>
      </c>
      <c r="AN1858" s="383" t="s">
        <v>17434</v>
      </c>
      <c r="AO1858" s="383"/>
      <c r="AP1858" s="383"/>
      <c r="AQ1858" s="410" t="s">
        <v>17568</v>
      </c>
      <c r="AR1858" s="389"/>
    </row>
    <row r="1859" spans="1:44" ht="15.75" thickBot="1" x14ac:dyDescent="0.3">
      <c r="A1859" s="409" t="s">
        <v>17560</v>
      </c>
      <c r="B1859" s="410">
        <v>37</v>
      </c>
      <c r="C1859" s="383"/>
      <c r="D1859" s="383"/>
      <c r="E1859" s="383"/>
      <c r="F1859" s="383"/>
      <c r="G1859" s="383"/>
      <c r="H1859" s="383"/>
      <c r="I1859" s="383"/>
      <c r="J1859" s="383"/>
      <c r="K1859" s="410" t="s">
        <v>17260</v>
      </c>
      <c r="L1859" s="383"/>
      <c r="M1859" s="410" t="s">
        <v>17328</v>
      </c>
      <c r="N1859" s="410" t="s">
        <v>17566</v>
      </c>
      <c r="O1859" s="383"/>
      <c r="P1859" s="383"/>
      <c r="Q1859" s="410" t="s">
        <v>17460</v>
      </c>
      <c r="R1859" s="410" t="s">
        <v>17567</v>
      </c>
      <c r="S1859" s="383"/>
      <c r="T1859" s="383"/>
      <c r="U1859" s="410" t="s">
        <v>17200</v>
      </c>
      <c r="V1859" s="383"/>
      <c r="W1859" s="383"/>
      <c r="X1859" s="383"/>
      <c r="Y1859" s="411">
        <v>38510</v>
      </c>
      <c r="Z1859" s="410">
        <v>0</v>
      </c>
      <c r="AA1859" s="410">
        <v>0</v>
      </c>
      <c r="AB1859" s="383"/>
      <c r="AC1859" s="383"/>
      <c r="AD1859" s="383"/>
      <c r="AE1859" s="383"/>
      <c r="AF1859" s="410" t="s">
        <v>17469</v>
      </c>
      <c r="AG1859" s="410" t="s">
        <v>17432</v>
      </c>
      <c r="AH1859" s="410">
        <v>0.1</v>
      </c>
      <c r="AI1859" s="410">
        <v>9.09</v>
      </c>
      <c r="AJ1859" s="410">
        <v>9.19</v>
      </c>
      <c r="AK1859" s="410">
        <v>0.25</v>
      </c>
      <c r="AL1859" s="412">
        <v>1.08813928182807E-2</v>
      </c>
      <c r="AM1859" s="127" t="s">
        <v>17433</v>
      </c>
      <c r="AN1859" s="383" t="s">
        <v>17434</v>
      </c>
      <c r="AO1859" s="383"/>
      <c r="AP1859" s="383"/>
      <c r="AQ1859" s="410" t="s">
        <v>17568</v>
      </c>
      <c r="AR1859" s="389"/>
    </row>
    <row r="1860" spans="1:44" ht="15.75" thickBot="1" x14ac:dyDescent="0.3">
      <c r="A1860" s="409" t="s">
        <v>17560</v>
      </c>
      <c r="B1860" s="410">
        <v>37</v>
      </c>
      <c r="C1860" s="383"/>
      <c r="D1860" s="383"/>
      <c r="E1860" s="383"/>
      <c r="F1860" s="383"/>
      <c r="G1860" s="383"/>
      <c r="H1860" s="383"/>
      <c r="I1860" s="383"/>
      <c r="J1860" s="383"/>
      <c r="K1860" s="410" t="s">
        <v>17260</v>
      </c>
      <c r="L1860" s="383"/>
      <c r="M1860" s="410" t="s">
        <v>17328</v>
      </c>
      <c r="N1860" s="410" t="s">
        <v>17566</v>
      </c>
      <c r="O1860" s="383"/>
      <c r="P1860" s="383"/>
      <c r="Q1860" s="410" t="s">
        <v>17460</v>
      </c>
      <c r="R1860" s="410" t="s">
        <v>17567</v>
      </c>
      <c r="S1860" s="383"/>
      <c r="T1860" s="383"/>
      <c r="U1860" s="410" t="s">
        <v>17200</v>
      </c>
      <c r="V1860" s="383"/>
      <c r="W1860" s="383"/>
      <c r="X1860" s="383"/>
      <c r="Y1860" s="411">
        <v>38510</v>
      </c>
      <c r="Z1860" s="410">
        <v>0</v>
      </c>
      <c r="AA1860" s="410">
        <v>0</v>
      </c>
      <c r="AB1860" s="383"/>
      <c r="AC1860" s="383"/>
      <c r="AD1860" s="383"/>
      <c r="AE1860" s="383"/>
      <c r="AF1860" s="410" t="s">
        <v>17469</v>
      </c>
      <c r="AG1860" s="410" t="s">
        <v>17432</v>
      </c>
      <c r="AH1860" s="410">
        <v>7.0000000000000007E-2</v>
      </c>
      <c r="AI1860" s="410">
        <v>8.2899999999999991</v>
      </c>
      <c r="AJ1860" s="410">
        <v>8.36</v>
      </c>
      <c r="AK1860" s="410">
        <v>0.26</v>
      </c>
      <c r="AL1860" s="412">
        <v>8.3732057416267998E-3</v>
      </c>
      <c r="AM1860" s="127" t="s">
        <v>17433</v>
      </c>
      <c r="AN1860" s="383" t="s">
        <v>17434</v>
      </c>
      <c r="AO1860" s="383"/>
      <c r="AP1860" s="383"/>
      <c r="AQ1860" s="410" t="s">
        <v>17568</v>
      </c>
      <c r="AR1860" s="389"/>
    </row>
    <row r="1861" spans="1:44" ht="15.75" thickBot="1" x14ac:dyDescent="0.3">
      <c r="A1861" s="409" t="s">
        <v>17560</v>
      </c>
      <c r="B1861" s="410">
        <v>37</v>
      </c>
      <c r="C1861" s="383"/>
      <c r="D1861" s="383"/>
      <c r="E1861" s="383"/>
      <c r="F1861" s="383"/>
      <c r="G1861" s="383"/>
      <c r="H1861" s="383"/>
      <c r="I1861" s="383"/>
      <c r="J1861" s="383"/>
      <c r="K1861" s="410" t="s">
        <v>17260</v>
      </c>
      <c r="L1861" s="383"/>
      <c r="M1861" s="410" t="s">
        <v>17328</v>
      </c>
      <c r="N1861" s="410" t="s">
        <v>17566</v>
      </c>
      <c r="O1861" s="383"/>
      <c r="P1861" s="383"/>
      <c r="Q1861" s="410" t="s">
        <v>17460</v>
      </c>
      <c r="R1861" s="410" t="s">
        <v>17567</v>
      </c>
      <c r="S1861" s="383"/>
      <c r="T1861" s="383"/>
      <c r="U1861" s="410" t="s">
        <v>17200</v>
      </c>
      <c r="V1861" s="383"/>
      <c r="W1861" s="383"/>
      <c r="X1861" s="383"/>
      <c r="Y1861" s="411">
        <v>38510</v>
      </c>
      <c r="Z1861" s="410">
        <v>0</v>
      </c>
      <c r="AA1861" s="410">
        <v>0</v>
      </c>
      <c r="AB1861" s="383"/>
      <c r="AC1861" s="383"/>
      <c r="AD1861" s="383"/>
      <c r="AE1861" s="383"/>
      <c r="AF1861" s="410" t="s">
        <v>17469</v>
      </c>
      <c r="AG1861" s="410" t="s">
        <v>17432</v>
      </c>
      <c r="AH1861" s="410">
        <v>0.1</v>
      </c>
      <c r="AI1861" s="410">
        <v>8.2100000000000009</v>
      </c>
      <c r="AJ1861" s="410">
        <v>8.31</v>
      </c>
      <c r="AK1861" s="410">
        <v>0.27</v>
      </c>
      <c r="AL1861" s="412">
        <v>1.20336943441637E-2</v>
      </c>
      <c r="AM1861" s="127" t="s">
        <v>17433</v>
      </c>
      <c r="AN1861" s="383" t="s">
        <v>17434</v>
      </c>
      <c r="AO1861" s="383"/>
      <c r="AP1861" s="383"/>
      <c r="AQ1861" s="410" t="s">
        <v>17568</v>
      </c>
      <c r="AR1861" s="389"/>
    </row>
    <row r="1862" spans="1:44" ht="15.75" thickBot="1" x14ac:dyDescent="0.3">
      <c r="A1862" s="409" t="s">
        <v>17560</v>
      </c>
      <c r="B1862" s="410">
        <v>37</v>
      </c>
      <c r="C1862" s="383"/>
      <c r="D1862" s="383"/>
      <c r="E1862" s="383"/>
      <c r="F1862" s="383"/>
      <c r="G1862" s="383"/>
      <c r="H1862" s="383"/>
      <c r="I1862" s="383"/>
      <c r="J1862" s="383"/>
      <c r="K1862" s="410" t="s">
        <v>17260</v>
      </c>
      <c r="L1862" s="383"/>
      <c r="M1862" s="410" t="s">
        <v>17328</v>
      </c>
      <c r="N1862" s="410" t="s">
        <v>17566</v>
      </c>
      <c r="O1862" s="383"/>
      <c r="P1862" s="383"/>
      <c r="Q1862" s="410" t="s">
        <v>17460</v>
      </c>
      <c r="R1862" s="410" t="s">
        <v>17567</v>
      </c>
      <c r="S1862" s="383"/>
      <c r="T1862" s="383"/>
      <c r="U1862" s="410" t="s">
        <v>17200</v>
      </c>
      <c r="V1862" s="383"/>
      <c r="W1862" s="383"/>
      <c r="X1862" s="383"/>
      <c r="Y1862" s="411">
        <v>38510</v>
      </c>
      <c r="Z1862" s="410">
        <v>0</v>
      </c>
      <c r="AA1862" s="410">
        <v>0</v>
      </c>
      <c r="AB1862" s="383"/>
      <c r="AC1862" s="383"/>
      <c r="AD1862" s="383"/>
      <c r="AE1862" s="383"/>
      <c r="AF1862" s="410" t="s">
        <v>17469</v>
      </c>
      <c r="AG1862" s="410" t="s">
        <v>17432</v>
      </c>
      <c r="AH1862" s="410">
        <v>0.15</v>
      </c>
      <c r="AI1862" s="410">
        <v>8.06</v>
      </c>
      <c r="AJ1862" s="410">
        <v>8.1999999999999993</v>
      </c>
      <c r="AK1862" s="410">
        <v>0.28000000000000003</v>
      </c>
      <c r="AL1862" s="412">
        <v>1.8292682926829298E-2</v>
      </c>
      <c r="AM1862" s="127" t="s">
        <v>17433</v>
      </c>
      <c r="AN1862" s="383" t="s">
        <v>17434</v>
      </c>
      <c r="AO1862" s="383"/>
      <c r="AP1862" s="383"/>
      <c r="AQ1862" s="410" t="s">
        <v>17568</v>
      </c>
      <c r="AR1862" s="389"/>
    </row>
    <row r="1863" spans="1:44" ht="15.75" thickBot="1" x14ac:dyDescent="0.3">
      <c r="A1863" s="409" t="s">
        <v>17560</v>
      </c>
      <c r="B1863" s="410">
        <v>37</v>
      </c>
      <c r="C1863" s="383"/>
      <c r="D1863" s="383"/>
      <c r="E1863" s="383"/>
      <c r="F1863" s="383"/>
      <c r="G1863" s="383"/>
      <c r="H1863" s="383"/>
      <c r="I1863" s="383"/>
      <c r="J1863" s="383"/>
      <c r="K1863" s="410" t="s">
        <v>17260</v>
      </c>
      <c r="L1863" s="383"/>
      <c r="M1863" s="410" t="s">
        <v>17328</v>
      </c>
      <c r="N1863" s="410" t="s">
        <v>17566</v>
      </c>
      <c r="O1863" s="383"/>
      <c r="P1863" s="383"/>
      <c r="Q1863" s="410" t="s">
        <v>17460</v>
      </c>
      <c r="R1863" s="410" t="s">
        <v>17567</v>
      </c>
      <c r="S1863" s="383"/>
      <c r="T1863" s="383"/>
      <c r="U1863" s="410" t="s">
        <v>17200</v>
      </c>
      <c r="V1863" s="383"/>
      <c r="W1863" s="383"/>
      <c r="X1863" s="383"/>
      <c r="Y1863" s="411">
        <v>38510</v>
      </c>
      <c r="Z1863" s="410">
        <v>0</v>
      </c>
      <c r="AA1863" s="410">
        <v>0</v>
      </c>
      <c r="AB1863" s="383"/>
      <c r="AC1863" s="383"/>
      <c r="AD1863" s="383"/>
      <c r="AE1863" s="383"/>
      <c r="AF1863" s="410" t="s">
        <v>17469</v>
      </c>
      <c r="AG1863" s="410" t="s">
        <v>17432</v>
      </c>
      <c r="AH1863" s="410">
        <v>0.13</v>
      </c>
      <c r="AI1863" s="410">
        <v>8.1300000000000008</v>
      </c>
      <c r="AJ1863" s="410">
        <v>8.27</v>
      </c>
      <c r="AK1863" s="410">
        <v>0.28000000000000003</v>
      </c>
      <c r="AL1863" s="412">
        <v>1.57194679564692E-2</v>
      </c>
      <c r="AM1863" s="127" t="s">
        <v>17433</v>
      </c>
      <c r="AN1863" s="383" t="s">
        <v>17434</v>
      </c>
      <c r="AO1863" s="383"/>
      <c r="AP1863" s="383"/>
      <c r="AQ1863" s="410" t="s">
        <v>17568</v>
      </c>
      <c r="AR1863" s="389"/>
    </row>
    <row r="1864" spans="1:44" ht="15.75" thickBot="1" x14ac:dyDescent="0.3">
      <c r="A1864" s="409" t="s">
        <v>17560</v>
      </c>
      <c r="B1864" s="410">
        <v>37</v>
      </c>
      <c r="C1864" s="383"/>
      <c r="D1864" s="383"/>
      <c r="E1864" s="383"/>
      <c r="F1864" s="383"/>
      <c r="G1864" s="383"/>
      <c r="H1864" s="383"/>
      <c r="I1864" s="383"/>
      <c r="J1864" s="383"/>
      <c r="K1864" s="410" t="s">
        <v>17260</v>
      </c>
      <c r="L1864" s="383"/>
      <c r="M1864" s="410" t="s">
        <v>17328</v>
      </c>
      <c r="N1864" s="410" t="s">
        <v>17566</v>
      </c>
      <c r="O1864" s="383"/>
      <c r="P1864" s="383"/>
      <c r="Q1864" s="410" t="s">
        <v>17460</v>
      </c>
      <c r="R1864" s="410" t="s">
        <v>17567</v>
      </c>
      <c r="S1864" s="383"/>
      <c r="T1864" s="383"/>
      <c r="U1864" s="410" t="s">
        <v>17200</v>
      </c>
      <c r="V1864" s="383"/>
      <c r="W1864" s="383"/>
      <c r="X1864" s="383"/>
      <c r="Y1864" s="411">
        <v>38510</v>
      </c>
      <c r="Z1864" s="410">
        <v>0</v>
      </c>
      <c r="AA1864" s="410">
        <v>0</v>
      </c>
      <c r="AB1864" s="383"/>
      <c r="AC1864" s="383"/>
      <c r="AD1864" s="383"/>
      <c r="AE1864" s="383"/>
      <c r="AF1864" s="410" t="s">
        <v>17469</v>
      </c>
      <c r="AG1864" s="410" t="s">
        <v>17432</v>
      </c>
      <c r="AH1864" s="410">
        <v>0.16</v>
      </c>
      <c r="AI1864" s="410">
        <v>7.9</v>
      </c>
      <c r="AJ1864" s="410">
        <v>8.06</v>
      </c>
      <c r="AK1864" s="410">
        <v>0.3</v>
      </c>
      <c r="AL1864" s="412">
        <v>1.9851116625310201E-2</v>
      </c>
      <c r="AM1864" s="127" t="s">
        <v>17433</v>
      </c>
      <c r="AN1864" s="383" t="s">
        <v>17434</v>
      </c>
      <c r="AO1864" s="383"/>
      <c r="AP1864" s="383"/>
      <c r="AQ1864" s="410" t="s">
        <v>17568</v>
      </c>
      <c r="AR1864" s="389"/>
    </row>
    <row r="1865" spans="1:44" ht="15.75" thickBot="1" x14ac:dyDescent="0.3">
      <c r="A1865" s="409" t="s">
        <v>17560</v>
      </c>
      <c r="B1865" s="410">
        <v>37</v>
      </c>
      <c r="C1865" s="383"/>
      <c r="D1865" s="383"/>
      <c r="E1865" s="383"/>
      <c r="F1865" s="383"/>
      <c r="G1865" s="383"/>
      <c r="H1865" s="383"/>
      <c r="I1865" s="383"/>
      <c r="J1865" s="383"/>
      <c r="K1865" s="410" t="s">
        <v>17260</v>
      </c>
      <c r="L1865" s="383"/>
      <c r="M1865" s="410" t="s">
        <v>17328</v>
      </c>
      <c r="N1865" s="410" t="s">
        <v>17566</v>
      </c>
      <c r="O1865" s="383"/>
      <c r="P1865" s="383"/>
      <c r="Q1865" s="410" t="s">
        <v>17460</v>
      </c>
      <c r="R1865" s="410" t="s">
        <v>17567</v>
      </c>
      <c r="S1865" s="383"/>
      <c r="T1865" s="383"/>
      <c r="U1865" s="410" t="s">
        <v>17200</v>
      </c>
      <c r="V1865" s="383"/>
      <c r="W1865" s="383"/>
      <c r="X1865" s="383"/>
      <c r="Y1865" s="411">
        <v>38510</v>
      </c>
      <c r="Z1865" s="410">
        <v>0</v>
      </c>
      <c r="AA1865" s="410">
        <v>0</v>
      </c>
      <c r="AB1865" s="383"/>
      <c r="AC1865" s="383"/>
      <c r="AD1865" s="383"/>
      <c r="AE1865" s="383"/>
      <c r="AF1865" s="410" t="s">
        <v>17469</v>
      </c>
      <c r="AG1865" s="410" t="s">
        <v>17432</v>
      </c>
      <c r="AH1865" s="410">
        <v>0.23</v>
      </c>
      <c r="AI1865" s="410">
        <v>7.9</v>
      </c>
      <c r="AJ1865" s="410">
        <v>8.1199999999999992</v>
      </c>
      <c r="AK1865" s="410">
        <v>0.31</v>
      </c>
      <c r="AL1865" s="412">
        <v>2.8325123152709401E-2</v>
      </c>
      <c r="AM1865" s="127" t="s">
        <v>17433</v>
      </c>
      <c r="AN1865" s="383" t="s">
        <v>17434</v>
      </c>
      <c r="AO1865" s="383"/>
      <c r="AP1865" s="383"/>
      <c r="AQ1865" s="410" t="s">
        <v>17568</v>
      </c>
      <c r="AR1865" s="389"/>
    </row>
    <row r="1866" spans="1:44" ht="15.75" thickBot="1" x14ac:dyDescent="0.3">
      <c r="A1866" s="409" t="s">
        <v>17560</v>
      </c>
      <c r="B1866" s="410">
        <v>37</v>
      </c>
      <c r="C1866" s="383"/>
      <c r="D1866" s="383"/>
      <c r="E1866" s="383"/>
      <c r="F1866" s="383"/>
      <c r="G1866" s="383"/>
      <c r="H1866" s="383"/>
      <c r="I1866" s="383"/>
      <c r="J1866" s="383"/>
      <c r="K1866" s="410" t="s">
        <v>17260</v>
      </c>
      <c r="L1866" s="383"/>
      <c r="M1866" s="410" t="s">
        <v>17328</v>
      </c>
      <c r="N1866" s="410" t="s">
        <v>17566</v>
      </c>
      <c r="O1866" s="383"/>
      <c r="P1866" s="383"/>
      <c r="Q1866" s="410" t="s">
        <v>17460</v>
      </c>
      <c r="R1866" s="410" t="s">
        <v>17567</v>
      </c>
      <c r="S1866" s="383"/>
      <c r="T1866" s="383"/>
      <c r="U1866" s="410" t="s">
        <v>17200</v>
      </c>
      <c r="V1866" s="383"/>
      <c r="W1866" s="383"/>
      <c r="X1866" s="383"/>
      <c r="Y1866" s="411">
        <v>38510</v>
      </c>
      <c r="Z1866" s="410">
        <v>0</v>
      </c>
      <c r="AA1866" s="410">
        <v>0</v>
      </c>
      <c r="AB1866" s="383"/>
      <c r="AC1866" s="383"/>
      <c r="AD1866" s="383"/>
      <c r="AE1866" s="383"/>
      <c r="AF1866" s="410" t="s">
        <v>17469</v>
      </c>
      <c r="AG1866" s="410" t="s">
        <v>17432</v>
      </c>
      <c r="AH1866" s="410">
        <v>0.05</v>
      </c>
      <c r="AI1866" s="410">
        <v>6.46</v>
      </c>
      <c r="AJ1866" s="410">
        <v>6.51</v>
      </c>
      <c r="AK1866" s="410">
        <v>0.54</v>
      </c>
      <c r="AL1866" s="412">
        <v>7.6804915514592899E-3</v>
      </c>
      <c r="AM1866" s="127" t="s">
        <v>17433</v>
      </c>
      <c r="AN1866" s="383" t="s">
        <v>17434</v>
      </c>
      <c r="AO1866" s="383"/>
      <c r="AP1866" s="383"/>
      <c r="AQ1866" s="410" t="s">
        <v>17568</v>
      </c>
      <c r="AR1866" s="389"/>
    </row>
    <row r="1867" spans="1:44" ht="15.75" thickBot="1" x14ac:dyDescent="0.3">
      <c r="A1867" s="409" t="s">
        <v>17560</v>
      </c>
      <c r="B1867" s="410">
        <v>37</v>
      </c>
      <c r="C1867" s="383"/>
      <c r="D1867" s="383"/>
      <c r="E1867" s="383"/>
      <c r="F1867" s="383"/>
      <c r="G1867" s="383"/>
      <c r="H1867" s="383"/>
      <c r="I1867" s="383"/>
      <c r="J1867" s="383"/>
      <c r="K1867" s="410" t="s">
        <v>17260</v>
      </c>
      <c r="L1867" s="383"/>
      <c r="M1867" s="410" t="s">
        <v>17328</v>
      </c>
      <c r="N1867" s="410" t="s">
        <v>17569</v>
      </c>
      <c r="O1867" s="383"/>
      <c r="P1867" s="383"/>
      <c r="Q1867" s="410" t="s">
        <v>17460</v>
      </c>
      <c r="R1867" s="410" t="s">
        <v>17567</v>
      </c>
      <c r="S1867" s="383"/>
      <c r="T1867" s="383"/>
      <c r="U1867" s="410" t="s">
        <v>17200</v>
      </c>
      <c r="V1867" s="383"/>
      <c r="W1867" s="383"/>
      <c r="X1867" s="383"/>
      <c r="Y1867" s="411">
        <v>38510</v>
      </c>
      <c r="Z1867" s="410">
        <v>0</v>
      </c>
      <c r="AA1867" s="410">
        <v>0</v>
      </c>
      <c r="AB1867" s="383"/>
      <c r="AC1867" s="383"/>
      <c r="AD1867" s="383"/>
      <c r="AE1867" s="383"/>
      <c r="AF1867" s="410" t="s">
        <v>17469</v>
      </c>
      <c r="AG1867" s="410" t="s">
        <v>17432</v>
      </c>
      <c r="AH1867" s="410">
        <v>0.11</v>
      </c>
      <c r="AI1867" s="410">
        <v>35.81</v>
      </c>
      <c r="AJ1867" s="410">
        <v>35.92</v>
      </c>
      <c r="AK1867" s="410">
        <v>0.72</v>
      </c>
      <c r="AL1867" s="412">
        <v>3.06236080178174E-3</v>
      </c>
      <c r="AM1867" s="127" t="s">
        <v>17433</v>
      </c>
      <c r="AN1867" s="383" t="s">
        <v>17434</v>
      </c>
      <c r="AO1867" s="383"/>
      <c r="AP1867" s="383"/>
      <c r="AQ1867" s="410" t="s">
        <v>17568</v>
      </c>
      <c r="AR1867" s="389"/>
    </row>
    <row r="1868" spans="1:44" ht="15.75" thickBot="1" x14ac:dyDescent="0.3">
      <c r="A1868" s="409" t="s">
        <v>17560</v>
      </c>
      <c r="B1868" s="410">
        <v>37</v>
      </c>
      <c r="C1868" s="383"/>
      <c r="D1868" s="383"/>
      <c r="E1868" s="383"/>
      <c r="F1868" s="383"/>
      <c r="G1868" s="383"/>
      <c r="H1868" s="383"/>
      <c r="I1868" s="383"/>
      <c r="J1868" s="383"/>
      <c r="K1868" s="410" t="s">
        <v>17260</v>
      </c>
      <c r="L1868" s="383"/>
      <c r="M1868" s="410" t="s">
        <v>17328</v>
      </c>
      <c r="N1868" s="410" t="s">
        <v>17569</v>
      </c>
      <c r="O1868" s="383"/>
      <c r="P1868" s="383"/>
      <c r="Q1868" s="410" t="s">
        <v>17460</v>
      </c>
      <c r="R1868" s="410" t="s">
        <v>17567</v>
      </c>
      <c r="S1868" s="383"/>
      <c r="T1868" s="383"/>
      <c r="U1868" s="410" t="s">
        <v>17200</v>
      </c>
      <c r="V1868" s="383"/>
      <c r="W1868" s="383"/>
      <c r="X1868" s="383"/>
      <c r="Y1868" s="411">
        <v>38510</v>
      </c>
      <c r="Z1868" s="410">
        <v>0</v>
      </c>
      <c r="AA1868" s="410">
        <v>0</v>
      </c>
      <c r="AB1868" s="383"/>
      <c r="AC1868" s="383"/>
      <c r="AD1868" s="383"/>
      <c r="AE1868" s="383"/>
      <c r="AF1868" s="410" t="s">
        <v>17469</v>
      </c>
      <c r="AG1868" s="410" t="s">
        <v>17432</v>
      </c>
      <c r="AH1868" s="410">
        <v>0.08</v>
      </c>
      <c r="AI1868" s="410">
        <v>35.89</v>
      </c>
      <c r="AJ1868" s="410">
        <v>35.97</v>
      </c>
      <c r="AK1868" s="410">
        <v>0.72</v>
      </c>
      <c r="AL1868" s="412">
        <v>2.2240756185710302E-3</v>
      </c>
      <c r="AM1868" s="127" t="s">
        <v>17433</v>
      </c>
      <c r="AN1868" s="383" t="s">
        <v>17434</v>
      </c>
      <c r="AO1868" s="383"/>
      <c r="AP1868" s="383"/>
      <c r="AQ1868" s="410" t="s">
        <v>17568</v>
      </c>
      <c r="AR1868" s="389"/>
    </row>
    <row r="1869" spans="1:44" ht="15.75" thickBot="1" x14ac:dyDescent="0.3">
      <c r="A1869" s="409" t="s">
        <v>17560</v>
      </c>
      <c r="B1869" s="410">
        <v>37</v>
      </c>
      <c r="C1869" s="383"/>
      <c r="D1869" s="383"/>
      <c r="E1869" s="383"/>
      <c r="F1869" s="383"/>
      <c r="G1869" s="383"/>
      <c r="H1869" s="383"/>
      <c r="I1869" s="383"/>
      <c r="J1869" s="383"/>
      <c r="K1869" s="410" t="s">
        <v>17260</v>
      </c>
      <c r="L1869" s="383"/>
      <c r="M1869" s="410" t="s">
        <v>17328</v>
      </c>
      <c r="N1869" s="410" t="s">
        <v>17569</v>
      </c>
      <c r="O1869" s="383"/>
      <c r="P1869" s="383"/>
      <c r="Q1869" s="410" t="s">
        <v>17460</v>
      </c>
      <c r="R1869" s="410" t="s">
        <v>17567</v>
      </c>
      <c r="S1869" s="383"/>
      <c r="T1869" s="383"/>
      <c r="U1869" s="410" t="s">
        <v>17200</v>
      </c>
      <c r="V1869" s="383"/>
      <c r="W1869" s="383"/>
      <c r="X1869" s="383"/>
      <c r="Y1869" s="411">
        <v>38510</v>
      </c>
      <c r="Z1869" s="410">
        <v>0</v>
      </c>
      <c r="AA1869" s="410">
        <v>0</v>
      </c>
      <c r="AB1869" s="383"/>
      <c r="AC1869" s="383"/>
      <c r="AD1869" s="383"/>
      <c r="AE1869" s="383"/>
      <c r="AF1869" s="410" t="s">
        <v>17469</v>
      </c>
      <c r="AG1869" s="410" t="s">
        <v>17432</v>
      </c>
      <c r="AH1869" s="410">
        <v>0.1</v>
      </c>
      <c r="AI1869" s="410">
        <v>35.89</v>
      </c>
      <c r="AJ1869" s="410">
        <v>35.99</v>
      </c>
      <c r="AK1869" s="410">
        <v>0.72</v>
      </c>
      <c r="AL1869" s="412">
        <v>2.7785495971103099E-3</v>
      </c>
      <c r="AM1869" s="127" t="s">
        <v>17433</v>
      </c>
      <c r="AN1869" s="383" t="s">
        <v>17434</v>
      </c>
      <c r="AO1869" s="383"/>
      <c r="AP1869" s="383"/>
      <c r="AQ1869" s="410" t="s">
        <v>17568</v>
      </c>
      <c r="AR1869" s="389"/>
    </row>
    <row r="1870" spans="1:44" ht="15.75" thickBot="1" x14ac:dyDescent="0.3">
      <c r="A1870" s="409" t="s">
        <v>17560</v>
      </c>
      <c r="B1870" s="410">
        <v>37</v>
      </c>
      <c r="C1870" s="383"/>
      <c r="D1870" s="383"/>
      <c r="E1870" s="383"/>
      <c r="F1870" s="383"/>
      <c r="G1870" s="383"/>
      <c r="H1870" s="383"/>
      <c r="I1870" s="383"/>
      <c r="J1870" s="383"/>
      <c r="K1870" s="410" t="s">
        <v>17260</v>
      </c>
      <c r="L1870" s="383"/>
      <c r="M1870" s="410" t="s">
        <v>17328</v>
      </c>
      <c r="N1870" s="410" t="s">
        <v>17569</v>
      </c>
      <c r="O1870" s="383"/>
      <c r="P1870" s="383"/>
      <c r="Q1870" s="410" t="s">
        <v>17460</v>
      </c>
      <c r="R1870" s="410" t="s">
        <v>17567</v>
      </c>
      <c r="S1870" s="383"/>
      <c r="T1870" s="383"/>
      <c r="U1870" s="410" t="s">
        <v>17200</v>
      </c>
      <c r="V1870" s="383"/>
      <c r="W1870" s="383"/>
      <c r="X1870" s="383"/>
      <c r="Y1870" s="411">
        <v>38510</v>
      </c>
      <c r="Z1870" s="410">
        <v>0</v>
      </c>
      <c r="AA1870" s="410">
        <v>0</v>
      </c>
      <c r="AB1870" s="383"/>
      <c r="AC1870" s="383"/>
      <c r="AD1870" s="383"/>
      <c r="AE1870" s="383"/>
      <c r="AF1870" s="410" t="s">
        <v>17469</v>
      </c>
      <c r="AG1870" s="410" t="s">
        <v>17432</v>
      </c>
      <c r="AH1870" s="410">
        <v>7.0000000000000007E-2</v>
      </c>
      <c r="AI1870" s="410">
        <v>35.97</v>
      </c>
      <c r="AJ1870" s="410">
        <v>36.03</v>
      </c>
      <c r="AK1870" s="410">
        <v>0.72</v>
      </c>
      <c r="AL1870" s="412">
        <v>1.9428254232583999E-3</v>
      </c>
      <c r="AM1870" s="127" t="s">
        <v>17433</v>
      </c>
      <c r="AN1870" s="383" t="s">
        <v>17434</v>
      </c>
      <c r="AO1870" s="383"/>
      <c r="AP1870" s="383"/>
      <c r="AQ1870" s="410" t="s">
        <v>17568</v>
      </c>
      <c r="AR1870" s="389"/>
    </row>
    <row r="1871" spans="1:44" ht="15.75" thickBot="1" x14ac:dyDescent="0.3">
      <c r="A1871" s="409" t="s">
        <v>17560</v>
      </c>
      <c r="B1871" s="410">
        <v>37</v>
      </c>
      <c r="C1871" s="383"/>
      <c r="D1871" s="383"/>
      <c r="E1871" s="383"/>
      <c r="F1871" s="383"/>
      <c r="G1871" s="383"/>
      <c r="H1871" s="383"/>
      <c r="I1871" s="383"/>
      <c r="J1871" s="383"/>
      <c r="K1871" s="410" t="s">
        <v>17260</v>
      </c>
      <c r="L1871" s="383"/>
      <c r="M1871" s="410" t="s">
        <v>17328</v>
      </c>
      <c r="N1871" s="410" t="s">
        <v>17569</v>
      </c>
      <c r="O1871" s="383"/>
      <c r="P1871" s="383"/>
      <c r="Q1871" s="410" t="s">
        <v>17460</v>
      </c>
      <c r="R1871" s="410" t="s">
        <v>17567</v>
      </c>
      <c r="S1871" s="383"/>
      <c r="T1871" s="383"/>
      <c r="U1871" s="410" t="s">
        <v>17200</v>
      </c>
      <c r="V1871" s="383"/>
      <c r="W1871" s="383"/>
      <c r="X1871" s="383"/>
      <c r="Y1871" s="411">
        <v>38510</v>
      </c>
      <c r="Z1871" s="410">
        <v>0</v>
      </c>
      <c r="AA1871" s="410">
        <v>0</v>
      </c>
      <c r="AB1871" s="383"/>
      <c r="AC1871" s="383"/>
      <c r="AD1871" s="383"/>
      <c r="AE1871" s="383"/>
      <c r="AF1871" s="410" t="s">
        <v>17469</v>
      </c>
      <c r="AG1871" s="410" t="s">
        <v>17432</v>
      </c>
      <c r="AH1871" s="410">
        <v>0.1</v>
      </c>
      <c r="AI1871" s="410">
        <v>35.97</v>
      </c>
      <c r="AJ1871" s="410">
        <v>36.07</v>
      </c>
      <c r="AK1871" s="410">
        <v>0.72</v>
      </c>
      <c r="AL1871" s="412">
        <v>2.77238702522872E-3</v>
      </c>
      <c r="AM1871" s="127" t="s">
        <v>17433</v>
      </c>
      <c r="AN1871" s="383" t="s">
        <v>17434</v>
      </c>
      <c r="AO1871" s="383"/>
      <c r="AP1871" s="383"/>
      <c r="AQ1871" s="410" t="s">
        <v>17568</v>
      </c>
      <c r="AR1871" s="389"/>
    </row>
    <row r="1872" spans="1:44" ht="15.75" thickBot="1" x14ac:dyDescent="0.3">
      <c r="A1872" s="409" t="s">
        <v>17560</v>
      </c>
      <c r="B1872" s="410">
        <v>37</v>
      </c>
      <c r="C1872" s="383"/>
      <c r="D1872" s="383"/>
      <c r="E1872" s="383"/>
      <c r="F1872" s="383"/>
      <c r="G1872" s="383"/>
      <c r="H1872" s="383"/>
      <c r="I1872" s="383"/>
      <c r="J1872" s="383"/>
      <c r="K1872" s="410" t="s">
        <v>17260</v>
      </c>
      <c r="L1872" s="383"/>
      <c r="M1872" s="410" t="s">
        <v>17328</v>
      </c>
      <c r="N1872" s="410" t="s">
        <v>17569</v>
      </c>
      <c r="O1872" s="383"/>
      <c r="P1872" s="383"/>
      <c r="Q1872" s="410" t="s">
        <v>17460</v>
      </c>
      <c r="R1872" s="410" t="s">
        <v>17567</v>
      </c>
      <c r="S1872" s="383"/>
      <c r="T1872" s="383"/>
      <c r="U1872" s="410" t="s">
        <v>17200</v>
      </c>
      <c r="V1872" s="383"/>
      <c r="W1872" s="383"/>
      <c r="X1872" s="383"/>
      <c r="Y1872" s="411">
        <v>38510</v>
      </c>
      <c r="Z1872" s="410">
        <v>0</v>
      </c>
      <c r="AA1872" s="410">
        <v>0</v>
      </c>
      <c r="AB1872" s="383"/>
      <c r="AC1872" s="383"/>
      <c r="AD1872" s="383"/>
      <c r="AE1872" s="383"/>
      <c r="AF1872" s="410" t="s">
        <v>17469</v>
      </c>
      <c r="AG1872" s="410" t="s">
        <v>17432</v>
      </c>
      <c r="AH1872" s="410">
        <v>7.0000000000000007E-2</v>
      </c>
      <c r="AI1872" s="410">
        <v>35.49</v>
      </c>
      <c r="AJ1872" s="410">
        <v>35.56</v>
      </c>
      <c r="AK1872" s="410">
        <v>0.73</v>
      </c>
      <c r="AL1872" s="412">
        <v>1.9685039370078701E-3</v>
      </c>
      <c r="AM1872" s="127" t="s">
        <v>17433</v>
      </c>
      <c r="AN1872" s="383" t="s">
        <v>17434</v>
      </c>
      <c r="AO1872" s="383"/>
      <c r="AP1872" s="383"/>
      <c r="AQ1872" s="410" t="s">
        <v>17568</v>
      </c>
      <c r="AR1872" s="389"/>
    </row>
    <row r="1873" spans="1:44" ht="15.75" thickBot="1" x14ac:dyDescent="0.3">
      <c r="A1873" s="409" t="s">
        <v>17560</v>
      </c>
      <c r="B1873" s="410">
        <v>37</v>
      </c>
      <c r="C1873" s="383"/>
      <c r="D1873" s="383"/>
      <c r="E1873" s="383"/>
      <c r="F1873" s="383"/>
      <c r="G1873" s="383"/>
      <c r="H1873" s="383"/>
      <c r="I1873" s="383"/>
      <c r="J1873" s="383"/>
      <c r="K1873" s="410" t="s">
        <v>17260</v>
      </c>
      <c r="L1873" s="383"/>
      <c r="M1873" s="410" t="s">
        <v>17328</v>
      </c>
      <c r="N1873" s="410" t="s">
        <v>17569</v>
      </c>
      <c r="O1873" s="383"/>
      <c r="P1873" s="383"/>
      <c r="Q1873" s="410" t="s">
        <v>17460</v>
      </c>
      <c r="R1873" s="410" t="s">
        <v>17567</v>
      </c>
      <c r="S1873" s="383"/>
      <c r="T1873" s="383"/>
      <c r="U1873" s="410" t="s">
        <v>17200</v>
      </c>
      <c r="V1873" s="383"/>
      <c r="W1873" s="383"/>
      <c r="X1873" s="383"/>
      <c r="Y1873" s="411">
        <v>38510</v>
      </c>
      <c r="Z1873" s="410">
        <v>0</v>
      </c>
      <c r="AA1873" s="410">
        <v>0</v>
      </c>
      <c r="AB1873" s="383"/>
      <c r="AC1873" s="383"/>
      <c r="AD1873" s="383"/>
      <c r="AE1873" s="383"/>
      <c r="AF1873" s="410" t="s">
        <v>17469</v>
      </c>
      <c r="AG1873" s="410" t="s">
        <v>17432</v>
      </c>
      <c r="AH1873" s="410">
        <v>0.1</v>
      </c>
      <c r="AI1873" s="410">
        <v>35.49</v>
      </c>
      <c r="AJ1873" s="410">
        <v>35.590000000000003</v>
      </c>
      <c r="AK1873" s="410">
        <v>0.73</v>
      </c>
      <c r="AL1873" s="412">
        <v>2.8097780275358202E-3</v>
      </c>
      <c r="AM1873" s="127" t="s">
        <v>17433</v>
      </c>
      <c r="AN1873" s="383" t="s">
        <v>17434</v>
      </c>
      <c r="AO1873" s="383"/>
      <c r="AP1873" s="383"/>
      <c r="AQ1873" s="410" t="s">
        <v>17568</v>
      </c>
      <c r="AR1873" s="389"/>
    </row>
    <row r="1874" spans="1:44" ht="15.75" thickBot="1" x14ac:dyDescent="0.3">
      <c r="A1874" s="409" t="s">
        <v>17560</v>
      </c>
      <c r="B1874" s="410">
        <v>37</v>
      </c>
      <c r="C1874" s="383"/>
      <c r="D1874" s="383"/>
      <c r="E1874" s="383"/>
      <c r="F1874" s="383"/>
      <c r="G1874" s="383"/>
      <c r="H1874" s="383"/>
      <c r="I1874" s="383"/>
      <c r="J1874" s="383"/>
      <c r="K1874" s="410" t="s">
        <v>17260</v>
      </c>
      <c r="L1874" s="383"/>
      <c r="M1874" s="410" t="s">
        <v>17328</v>
      </c>
      <c r="N1874" s="410" t="s">
        <v>17569</v>
      </c>
      <c r="O1874" s="383"/>
      <c r="P1874" s="383"/>
      <c r="Q1874" s="410" t="s">
        <v>17460</v>
      </c>
      <c r="R1874" s="410" t="s">
        <v>17567</v>
      </c>
      <c r="S1874" s="383"/>
      <c r="T1874" s="383"/>
      <c r="U1874" s="410" t="s">
        <v>17200</v>
      </c>
      <c r="V1874" s="383"/>
      <c r="W1874" s="383"/>
      <c r="X1874" s="383"/>
      <c r="Y1874" s="411">
        <v>38510</v>
      </c>
      <c r="Z1874" s="410">
        <v>0</v>
      </c>
      <c r="AA1874" s="410">
        <v>0</v>
      </c>
      <c r="AB1874" s="383"/>
      <c r="AC1874" s="383"/>
      <c r="AD1874" s="383"/>
      <c r="AE1874" s="383"/>
      <c r="AF1874" s="410" t="s">
        <v>17469</v>
      </c>
      <c r="AG1874" s="410" t="s">
        <v>17432</v>
      </c>
      <c r="AH1874" s="410">
        <v>0.08</v>
      </c>
      <c r="AI1874" s="410">
        <v>35.65</v>
      </c>
      <c r="AJ1874" s="410">
        <v>35.729999999999997</v>
      </c>
      <c r="AK1874" s="410">
        <v>0.73</v>
      </c>
      <c r="AL1874" s="412">
        <v>2.2390148334732701E-3</v>
      </c>
      <c r="AM1874" s="127" t="s">
        <v>17433</v>
      </c>
      <c r="AN1874" s="383" t="s">
        <v>17434</v>
      </c>
      <c r="AO1874" s="383"/>
      <c r="AP1874" s="383"/>
      <c r="AQ1874" s="410" t="s">
        <v>17568</v>
      </c>
      <c r="AR1874" s="389"/>
    </row>
    <row r="1875" spans="1:44" ht="15.75" thickBot="1" x14ac:dyDescent="0.3">
      <c r="A1875" s="409" t="s">
        <v>17560</v>
      </c>
      <c r="B1875" s="410">
        <v>37</v>
      </c>
      <c r="C1875" s="383"/>
      <c r="D1875" s="383"/>
      <c r="E1875" s="383"/>
      <c r="F1875" s="383"/>
      <c r="G1875" s="383"/>
      <c r="H1875" s="383"/>
      <c r="I1875" s="383"/>
      <c r="J1875" s="383"/>
      <c r="K1875" s="410" t="s">
        <v>17260</v>
      </c>
      <c r="L1875" s="383"/>
      <c r="M1875" s="410" t="s">
        <v>17328</v>
      </c>
      <c r="N1875" s="410" t="s">
        <v>17569</v>
      </c>
      <c r="O1875" s="383"/>
      <c r="P1875" s="383"/>
      <c r="Q1875" s="410" t="s">
        <v>17460</v>
      </c>
      <c r="R1875" s="410" t="s">
        <v>17567</v>
      </c>
      <c r="S1875" s="383"/>
      <c r="T1875" s="383"/>
      <c r="U1875" s="410" t="s">
        <v>17200</v>
      </c>
      <c r="V1875" s="383"/>
      <c r="W1875" s="383"/>
      <c r="X1875" s="383"/>
      <c r="Y1875" s="411">
        <v>38510</v>
      </c>
      <c r="Z1875" s="410">
        <v>0</v>
      </c>
      <c r="AA1875" s="410">
        <v>0</v>
      </c>
      <c r="AB1875" s="383"/>
      <c r="AC1875" s="383"/>
      <c r="AD1875" s="383"/>
      <c r="AE1875" s="383"/>
      <c r="AF1875" s="410" t="s">
        <v>17469</v>
      </c>
      <c r="AG1875" s="410" t="s">
        <v>17432</v>
      </c>
      <c r="AH1875" s="410">
        <v>0.1</v>
      </c>
      <c r="AI1875" s="410">
        <v>35.65</v>
      </c>
      <c r="AJ1875" s="410">
        <v>35.75</v>
      </c>
      <c r="AK1875" s="410">
        <v>0.73</v>
      </c>
      <c r="AL1875" s="412">
        <v>2.7972027972027998E-3</v>
      </c>
      <c r="AM1875" s="127" t="s">
        <v>17433</v>
      </c>
      <c r="AN1875" s="383" t="s">
        <v>17434</v>
      </c>
      <c r="AO1875" s="383"/>
      <c r="AP1875" s="383"/>
      <c r="AQ1875" s="410" t="s">
        <v>17568</v>
      </c>
      <c r="AR1875" s="389"/>
    </row>
    <row r="1876" spans="1:44" ht="15.75" thickBot="1" x14ac:dyDescent="0.3">
      <c r="A1876" s="409" t="s">
        <v>17560</v>
      </c>
      <c r="B1876" s="410">
        <v>37</v>
      </c>
      <c r="C1876" s="383"/>
      <c r="D1876" s="383"/>
      <c r="E1876" s="383"/>
      <c r="F1876" s="383"/>
      <c r="G1876" s="383"/>
      <c r="H1876" s="383"/>
      <c r="I1876" s="383"/>
      <c r="J1876" s="383"/>
      <c r="K1876" s="410" t="s">
        <v>17260</v>
      </c>
      <c r="L1876" s="383"/>
      <c r="M1876" s="410" t="s">
        <v>17328</v>
      </c>
      <c r="N1876" s="410" t="s">
        <v>17569</v>
      </c>
      <c r="O1876" s="383"/>
      <c r="P1876" s="383"/>
      <c r="Q1876" s="410" t="s">
        <v>17460</v>
      </c>
      <c r="R1876" s="410" t="s">
        <v>17567</v>
      </c>
      <c r="S1876" s="383"/>
      <c r="T1876" s="383"/>
      <c r="U1876" s="410" t="s">
        <v>17200</v>
      </c>
      <c r="V1876" s="383"/>
      <c r="W1876" s="383"/>
      <c r="X1876" s="383"/>
      <c r="Y1876" s="411">
        <v>38510</v>
      </c>
      <c r="Z1876" s="410">
        <v>0</v>
      </c>
      <c r="AA1876" s="410">
        <v>0</v>
      </c>
      <c r="AB1876" s="383"/>
      <c r="AC1876" s="383"/>
      <c r="AD1876" s="383"/>
      <c r="AE1876" s="383"/>
      <c r="AF1876" s="410" t="s">
        <v>17469</v>
      </c>
      <c r="AG1876" s="410" t="s">
        <v>17432</v>
      </c>
      <c r="AH1876" s="410">
        <v>0.11</v>
      </c>
      <c r="AI1876" s="410">
        <v>35.65</v>
      </c>
      <c r="AJ1876" s="410">
        <v>35.76</v>
      </c>
      <c r="AK1876" s="410">
        <v>0.73</v>
      </c>
      <c r="AL1876" s="412">
        <v>3.07606263982103E-3</v>
      </c>
      <c r="AM1876" s="127" t="s">
        <v>17433</v>
      </c>
      <c r="AN1876" s="383" t="s">
        <v>17434</v>
      </c>
      <c r="AO1876" s="383"/>
      <c r="AP1876" s="383"/>
      <c r="AQ1876" s="410" t="s">
        <v>17568</v>
      </c>
      <c r="AR1876" s="389"/>
    </row>
    <row r="1877" spans="1:44" ht="15.75" thickBot="1" x14ac:dyDescent="0.3">
      <c r="A1877" s="409" t="s">
        <v>17560</v>
      </c>
      <c r="B1877" s="410">
        <v>37</v>
      </c>
      <c r="C1877" s="383"/>
      <c r="D1877" s="383"/>
      <c r="E1877" s="383"/>
      <c r="F1877" s="383"/>
      <c r="G1877" s="383"/>
      <c r="H1877" s="383"/>
      <c r="I1877" s="383"/>
      <c r="J1877" s="383"/>
      <c r="K1877" s="410" t="s">
        <v>17260</v>
      </c>
      <c r="L1877" s="383"/>
      <c r="M1877" s="410" t="s">
        <v>17328</v>
      </c>
      <c r="N1877" s="410" t="s">
        <v>17569</v>
      </c>
      <c r="O1877" s="383"/>
      <c r="P1877" s="383"/>
      <c r="Q1877" s="410" t="s">
        <v>17460</v>
      </c>
      <c r="R1877" s="410" t="s">
        <v>17567</v>
      </c>
      <c r="S1877" s="383"/>
      <c r="T1877" s="383"/>
      <c r="U1877" s="410" t="s">
        <v>17200</v>
      </c>
      <c r="V1877" s="383"/>
      <c r="W1877" s="383"/>
      <c r="X1877" s="383"/>
      <c r="Y1877" s="411">
        <v>38510</v>
      </c>
      <c r="Z1877" s="410">
        <v>0</v>
      </c>
      <c r="AA1877" s="410">
        <v>0</v>
      </c>
      <c r="AB1877" s="383"/>
      <c r="AC1877" s="383"/>
      <c r="AD1877" s="383"/>
      <c r="AE1877" s="383"/>
      <c r="AF1877" s="410" t="s">
        <v>17469</v>
      </c>
      <c r="AG1877" s="410" t="s">
        <v>17432</v>
      </c>
      <c r="AH1877" s="410">
        <v>0.08</v>
      </c>
      <c r="AI1877" s="410">
        <v>35.729999999999997</v>
      </c>
      <c r="AJ1877" s="410">
        <v>35.81</v>
      </c>
      <c r="AK1877" s="410">
        <v>0.73</v>
      </c>
      <c r="AL1877" s="412">
        <v>2.2340128455738601E-3</v>
      </c>
      <c r="AM1877" s="127" t="s">
        <v>17433</v>
      </c>
      <c r="AN1877" s="383" t="s">
        <v>17434</v>
      </c>
      <c r="AO1877" s="383"/>
      <c r="AP1877" s="383"/>
      <c r="AQ1877" s="410" t="s">
        <v>17568</v>
      </c>
      <c r="AR1877" s="389"/>
    </row>
    <row r="1878" spans="1:44" ht="15.75" thickBot="1" x14ac:dyDescent="0.3">
      <c r="A1878" s="409" t="s">
        <v>17560</v>
      </c>
      <c r="B1878" s="410">
        <v>37</v>
      </c>
      <c r="C1878" s="383"/>
      <c r="D1878" s="383"/>
      <c r="E1878" s="383"/>
      <c r="F1878" s="383"/>
      <c r="G1878" s="383"/>
      <c r="H1878" s="383"/>
      <c r="I1878" s="383"/>
      <c r="J1878" s="383"/>
      <c r="K1878" s="410" t="s">
        <v>17260</v>
      </c>
      <c r="L1878" s="383"/>
      <c r="M1878" s="410" t="s">
        <v>17328</v>
      </c>
      <c r="N1878" s="410" t="s">
        <v>17569</v>
      </c>
      <c r="O1878" s="383"/>
      <c r="P1878" s="383"/>
      <c r="Q1878" s="410" t="s">
        <v>17460</v>
      </c>
      <c r="R1878" s="410" t="s">
        <v>17567</v>
      </c>
      <c r="S1878" s="383"/>
      <c r="T1878" s="383"/>
      <c r="U1878" s="410" t="s">
        <v>17200</v>
      </c>
      <c r="V1878" s="383"/>
      <c r="W1878" s="383"/>
      <c r="X1878" s="383"/>
      <c r="Y1878" s="411">
        <v>38510</v>
      </c>
      <c r="Z1878" s="410">
        <v>0</v>
      </c>
      <c r="AA1878" s="410">
        <v>0</v>
      </c>
      <c r="AB1878" s="383"/>
      <c r="AC1878" s="383"/>
      <c r="AD1878" s="383"/>
      <c r="AE1878" s="383"/>
      <c r="AF1878" s="410" t="s">
        <v>17469</v>
      </c>
      <c r="AG1878" s="410" t="s">
        <v>17432</v>
      </c>
      <c r="AH1878" s="410">
        <v>0.1</v>
      </c>
      <c r="AI1878" s="410">
        <v>35.729999999999997</v>
      </c>
      <c r="AJ1878" s="410">
        <v>35.83</v>
      </c>
      <c r="AK1878" s="410">
        <v>0.73</v>
      </c>
      <c r="AL1878" s="412">
        <v>2.79095729835334E-3</v>
      </c>
      <c r="AM1878" s="127" t="s">
        <v>17433</v>
      </c>
      <c r="AN1878" s="383" t="s">
        <v>17434</v>
      </c>
      <c r="AO1878" s="383"/>
      <c r="AP1878" s="383"/>
      <c r="AQ1878" s="410" t="s">
        <v>17568</v>
      </c>
      <c r="AR1878" s="389"/>
    </row>
    <row r="1879" spans="1:44" ht="15.75" thickBot="1" x14ac:dyDescent="0.3">
      <c r="A1879" s="409" t="s">
        <v>17560</v>
      </c>
      <c r="B1879" s="410">
        <v>37</v>
      </c>
      <c r="C1879" s="383"/>
      <c r="D1879" s="383"/>
      <c r="E1879" s="383"/>
      <c r="F1879" s="383"/>
      <c r="G1879" s="383"/>
      <c r="H1879" s="383"/>
      <c r="I1879" s="383"/>
      <c r="J1879" s="383"/>
      <c r="K1879" s="410" t="s">
        <v>17260</v>
      </c>
      <c r="L1879" s="383"/>
      <c r="M1879" s="410" t="s">
        <v>17328</v>
      </c>
      <c r="N1879" s="410" t="s">
        <v>17569</v>
      </c>
      <c r="O1879" s="383"/>
      <c r="P1879" s="383"/>
      <c r="Q1879" s="410" t="s">
        <v>17460</v>
      </c>
      <c r="R1879" s="410" t="s">
        <v>17567</v>
      </c>
      <c r="S1879" s="383"/>
      <c r="T1879" s="383"/>
      <c r="U1879" s="410" t="s">
        <v>17200</v>
      </c>
      <c r="V1879" s="383"/>
      <c r="W1879" s="383"/>
      <c r="X1879" s="383"/>
      <c r="Y1879" s="411">
        <v>38510</v>
      </c>
      <c r="Z1879" s="410">
        <v>0</v>
      </c>
      <c r="AA1879" s="410">
        <v>0</v>
      </c>
      <c r="AB1879" s="383"/>
      <c r="AC1879" s="383"/>
      <c r="AD1879" s="383"/>
      <c r="AE1879" s="383"/>
      <c r="AF1879" s="410" t="s">
        <v>17469</v>
      </c>
      <c r="AG1879" s="410" t="s">
        <v>17432</v>
      </c>
      <c r="AH1879" s="410">
        <v>0.08</v>
      </c>
      <c r="AI1879" s="410">
        <v>35.81</v>
      </c>
      <c r="AJ1879" s="410">
        <v>35.89</v>
      </c>
      <c r="AK1879" s="410">
        <v>0.73</v>
      </c>
      <c r="AL1879" s="412">
        <v>2.2290331568682099E-3</v>
      </c>
      <c r="AM1879" s="127" t="s">
        <v>17433</v>
      </c>
      <c r="AN1879" s="383" t="s">
        <v>17434</v>
      </c>
      <c r="AO1879" s="383"/>
      <c r="AP1879" s="383"/>
      <c r="AQ1879" s="410" t="s">
        <v>17568</v>
      </c>
      <c r="AR1879" s="389"/>
    </row>
    <row r="1880" spans="1:44" ht="15.75" thickBot="1" x14ac:dyDescent="0.3">
      <c r="A1880" s="409" t="s">
        <v>17560</v>
      </c>
      <c r="B1880" s="410">
        <v>37</v>
      </c>
      <c r="C1880" s="383"/>
      <c r="D1880" s="383"/>
      <c r="E1880" s="383"/>
      <c r="F1880" s="383"/>
      <c r="G1880" s="383"/>
      <c r="H1880" s="383"/>
      <c r="I1880" s="383"/>
      <c r="J1880" s="383"/>
      <c r="K1880" s="410" t="s">
        <v>17260</v>
      </c>
      <c r="L1880" s="383"/>
      <c r="M1880" s="410" t="s">
        <v>17328</v>
      </c>
      <c r="N1880" s="410" t="s">
        <v>17569</v>
      </c>
      <c r="O1880" s="383"/>
      <c r="P1880" s="383"/>
      <c r="Q1880" s="410" t="s">
        <v>17460</v>
      </c>
      <c r="R1880" s="410" t="s">
        <v>17567</v>
      </c>
      <c r="S1880" s="383"/>
      <c r="T1880" s="383"/>
      <c r="U1880" s="410" t="s">
        <v>17200</v>
      </c>
      <c r="V1880" s="383"/>
      <c r="W1880" s="383"/>
      <c r="X1880" s="383"/>
      <c r="Y1880" s="411">
        <v>38510</v>
      </c>
      <c r="Z1880" s="410">
        <v>0</v>
      </c>
      <c r="AA1880" s="410">
        <v>0</v>
      </c>
      <c r="AB1880" s="383"/>
      <c r="AC1880" s="383"/>
      <c r="AD1880" s="383"/>
      <c r="AE1880" s="383"/>
      <c r="AF1880" s="410" t="s">
        <v>17469</v>
      </c>
      <c r="AG1880" s="410" t="s">
        <v>17432</v>
      </c>
      <c r="AH1880" s="410">
        <v>0.1</v>
      </c>
      <c r="AI1880" s="410">
        <v>35.81</v>
      </c>
      <c r="AJ1880" s="410">
        <v>35.909999999999997</v>
      </c>
      <c r="AK1880" s="410">
        <v>0.73</v>
      </c>
      <c r="AL1880" s="412">
        <v>2.7847396268448898E-3</v>
      </c>
      <c r="AM1880" s="127" t="s">
        <v>17433</v>
      </c>
      <c r="AN1880" s="383" t="s">
        <v>17434</v>
      </c>
      <c r="AO1880" s="383"/>
      <c r="AP1880" s="383"/>
      <c r="AQ1880" s="410" t="s">
        <v>17568</v>
      </c>
      <c r="AR1880" s="389"/>
    </row>
    <row r="1881" spans="1:44" ht="15.75" thickBot="1" x14ac:dyDescent="0.3">
      <c r="A1881" s="409" t="s">
        <v>17560</v>
      </c>
      <c r="B1881" s="410">
        <v>37</v>
      </c>
      <c r="C1881" s="383"/>
      <c r="D1881" s="383"/>
      <c r="E1881" s="383"/>
      <c r="F1881" s="383"/>
      <c r="G1881" s="383"/>
      <c r="H1881" s="383"/>
      <c r="I1881" s="383"/>
      <c r="J1881" s="383"/>
      <c r="K1881" s="410" t="s">
        <v>17260</v>
      </c>
      <c r="L1881" s="383"/>
      <c r="M1881" s="410" t="s">
        <v>17328</v>
      </c>
      <c r="N1881" s="410" t="s">
        <v>17569</v>
      </c>
      <c r="O1881" s="383"/>
      <c r="P1881" s="383"/>
      <c r="Q1881" s="410" t="s">
        <v>17460</v>
      </c>
      <c r="R1881" s="410" t="s">
        <v>17567</v>
      </c>
      <c r="S1881" s="383"/>
      <c r="T1881" s="383"/>
      <c r="U1881" s="410" t="s">
        <v>17200</v>
      </c>
      <c r="V1881" s="383"/>
      <c r="W1881" s="383"/>
      <c r="X1881" s="383"/>
      <c r="Y1881" s="411">
        <v>38510</v>
      </c>
      <c r="Z1881" s="410">
        <v>0</v>
      </c>
      <c r="AA1881" s="410">
        <v>0</v>
      </c>
      <c r="AB1881" s="383"/>
      <c r="AC1881" s="383"/>
      <c r="AD1881" s="383"/>
      <c r="AE1881" s="383"/>
      <c r="AF1881" s="410" t="s">
        <v>17469</v>
      </c>
      <c r="AG1881" s="410" t="s">
        <v>17432</v>
      </c>
      <c r="AH1881" s="410">
        <v>0.13</v>
      </c>
      <c r="AI1881" s="410">
        <v>35.81</v>
      </c>
      <c r="AJ1881" s="410">
        <v>35.94</v>
      </c>
      <c r="AK1881" s="410">
        <v>0.73</v>
      </c>
      <c r="AL1881" s="412">
        <v>3.6171396772398398E-3</v>
      </c>
      <c r="AM1881" s="127" t="s">
        <v>17433</v>
      </c>
      <c r="AN1881" s="383" t="s">
        <v>17434</v>
      </c>
      <c r="AO1881" s="383"/>
      <c r="AP1881" s="383"/>
      <c r="AQ1881" s="410" t="s">
        <v>17568</v>
      </c>
      <c r="AR1881" s="389"/>
    </row>
    <row r="1882" spans="1:44" ht="15.75" thickBot="1" x14ac:dyDescent="0.3">
      <c r="A1882" s="409" t="s">
        <v>17560</v>
      </c>
      <c r="B1882" s="410">
        <v>37</v>
      </c>
      <c r="C1882" s="383"/>
      <c r="D1882" s="383"/>
      <c r="E1882" s="383"/>
      <c r="F1882" s="383"/>
      <c r="G1882" s="383"/>
      <c r="H1882" s="383"/>
      <c r="I1882" s="383"/>
      <c r="J1882" s="383"/>
      <c r="K1882" s="410" t="s">
        <v>17260</v>
      </c>
      <c r="L1882" s="383"/>
      <c r="M1882" s="410" t="s">
        <v>17328</v>
      </c>
      <c r="N1882" s="410" t="s">
        <v>17569</v>
      </c>
      <c r="O1882" s="383"/>
      <c r="P1882" s="383"/>
      <c r="Q1882" s="410" t="s">
        <v>17460</v>
      </c>
      <c r="R1882" s="410" t="s">
        <v>17567</v>
      </c>
      <c r="S1882" s="383"/>
      <c r="T1882" s="383"/>
      <c r="U1882" s="410" t="s">
        <v>17200</v>
      </c>
      <c r="V1882" s="383"/>
      <c r="W1882" s="383"/>
      <c r="X1882" s="383"/>
      <c r="Y1882" s="411">
        <v>38510</v>
      </c>
      <c r="Z1882" s="410">
        <v>0</v>
      </c>
      <c r="AA1882" s="410">
        <v>0</v>
      </c>
      <c r="AB1882" s="383"/>
      <c r="AC1882" s="383"/>
      <c r="AD1882" s="383"/>
      <c r="AE1882" s="383"/>
      <c r="AF1882" s="410" t="s">
        <v>17469</v>
      </c>
      <c r="AG1882" s="410" t="s">
        <v>17432</v>
      </c>
      <c r="AH1882" s="410">
        <v>7.0000000000000007E-2</v>
      </c>
      <c r="AI1882" s="410">
        <v>35.89</v>
      </c>
      <c r="AJ1882" s="410">
        <v>35.950000000000003</v>
      </c>
      <c r="AK1882" s="410">
        <v>0.73</v>
      </c>
      <c r="AL1882" s="412">
        <v>1.9471488178025001E-3</v>
      </c>
      <c r="AM1882" s="127" t="s">
        <v>17433</v>
      </c>
      <c r="AN1882" s="383" t="s">
        <v>17434</v>
      </c>
      <c r="AO1882" s="383"/>
      <c r="AP1882" s="383"/>
      <c r="AQ1882" s="410" t="s">
        <v>17568</v>
      </c>
      <c r="AR1882" s="389"/>
    </row>
    <row r="1883" spans="1:44" ht="15.75" thickBot="1" x14ac:dyDescent="0.3">
      <c r="A1883" s="409" t="s">
        <v>17560</v>
      </c>
      <c r="B1883" s="410">
        <v>37</v>
      </c>
      <c r="C1883" s="383"/>
      <c r="D1883" s="383"/>
      <c r="E1883" s="383"/>
      <c r="F1883" s="383"/>
      <c r="G1883" s="383"/>
      <c r="H1883" s="383"/>
      <c r="I1883" s="383"/>
      <c r="J1883" s="383"/>
      <c r="K1883" s="410" t="s">
        <v>17260</v>
      </c>
      <c r="L1883" s="383"/>
      <c r="M1883" s="410" t="s">
        <v>17328</v>
      </c>
      <c r="N1883" s="410" t="s">
        <v>17569</v>
      </c>
      <c r="O1883" s="383"/>
      <c r="P1883" s="383"/>
      <c r="Q1883" s="410" t="s">
        <v>17460</v>
      </c>
      <c r="R1883" s="410" t="s">
        <v>17567</v>
      </c>
      <c r="S1883" s="383"/>
      <c r="T1883" s="383"/>
      <c r="U1883" s="410" t="s">
        <v>17200</v>
      </c>
      <c r="V1883" s="383"/>
      <c r="W1883" s="383"/>
      <c r="X1883" s="383"/>
      <c r="Y1883" s="411">
        <v>38510</v>
      </c>
      <c r="Z1883" s="410">
        <v>0</v>
      </c>
      <c r="AA1883" s="410">
        <v>0</v>
      </c>
      <c r="AB1883" s="383"/>
      <c r="AC1883" s="383"/>
      <c r="AD1883" s="383"/>
      <c r="AE1883" s="383"/>
      <c r="AF1883" s="410" t="s">
        <v>17469</v>
      </c>
      <c r="AG1883" s="410" t="s">
        <v>17432</v>
      </c>
      <c r="AH1883" s="410">
        <v>0.08</v>
      </c>
      <c r="AI1883" s="410">
        <v>35.89</v>
      </c>
      <c r="AJ1883" s="410">
        <v>35.97</v>
      </c>
      <c r="AK1883" s="410">
        <v>0.73</v>
      </c>
      <c r="AL1883" s="412">
        <v>2.2240756185710302E-3</v>
      </c>
      <c r="AM1883" s="127" t="s">
        <v>17433</v>
      </c>
      <c r="AN1883" s="383" t="s">
        <v>17434</v>
      </c>
      <c r="AO1883" s="383"/>
      <c r="AP1883" s="383"/>
      <c r="AQ1883" s="410" t="s">
        <v>17568</v>
      </c>
      <c r="AR1883" s="389"/>
    </row>
    <row r="1884" spans="1:44" ht="15.75" thickBot="1" x14ac:dyDescent="0.3">
      <c r="A1884" s="409" t="s">
        <v>17560</v>
      </c>
      <c r="B1884" s="410">
        <v>37</v>
      </c>
      <c r="C1884" s="383"/>
      <c r="D1884" s="383"/>
      <c r="E1884" s="383"/>
      <c r="F1884" s="383"/>
      <c r="G1884" s="383"/>
      <c r="H1884" s="383"/>
      <c r="I1884" s="383"/>
      <c r="J1884" s="383"/>
      <c r="K1884" s="410" t="s">
        <v>17260</v>
      </c>
      <c r="L1884" s="383"/>
      <c r="M1884" s="410" t="s">
        <v>17328</v>
      </c>
      <c r="N1884" s="410" t="s">
        <v>17569</v>
      </c>
      <c r="O1884" s="383"/>
      <c r="P1884" s="383"/>
      <c r="Q1884" s="410" t="s">
        <v>17460</v>
      </c>
      <c r="R1884" s="410" t="s">
        <v>17567</v>
      </c>
      <c r="S1884" s="383"/>
      <c r="T1884" s="383"/>
      <c r="U1884" s="410" t="s">
        <v>17200</v>
      </c>
      <c r="V1884" s="383"/>
      <c r="W1884" s="383"/>
      <c r="X1884" s="383"/>
      <c r="Y1884" s="411">
        <v>38510</v>
      </c>
      <c r="Z1884" s="410">
        <v>0</v>
      </c>
      <c r="AA1884" s="410">
        <v>0</v>
      </c>
      <c r="AB1884" s="383"/>
      <c r="AC1884" s="383"/>
      <c r="AD1884" s="383"/>
      <c r="AE1884" s="383"/>
      <c r="AF1884" s="410" t="s">
        <v>17469</v>
      </c>
      <c r="AG1884" s="410" t="s">
        <v>17432</v>
      </c>
      <c r="AH1884" s="410">
        <v>0.1</v>
      </c>
      <c r="AI1884" s="410">
        <v>35.89</v>
      </c>
      <c r="AJ1884" s="410">
        <v>35.99</v>
      </c>
      <c r="AK1884" s="410">
        <v>0.73</v>
      </c>
      <c r="AL1884" s="412">
        <v>2.7785495971103099E-3</v>
      </c>
      <c r="AM1884" s="127" t="s">
        <v>17433</v>
      </c>
      <c r="AN1884" s="383" t="s">
        <v>17434</v>
      </c>
      <c r="AO1884" s="383"/>
      <c r="AP1884" s="383"/>
      <c r="AQ1884" s="410" t="s">
        <v>17568</v>
      </c>
      <c r="AR1884" s="389"/>
    </row>
    <row r="1885" spans="1:44" ht="15.75" thickBot="1" x14ac:dyDescent="0.3">
      <c r="A1885" s="409" t="s">
        <v>17560</v>
      </c>
      <c r="B1885" s="410">
        <v>37</v>
      </c>
      <c r="C1885" s="383"/>
      <c r="D1885" s="383"/>
      <c r="E1885" s="383"/>
      <c r="F1885" s="383"/>
      <c r="G1885" s="383"/>
      <c r="H1885" s="383"/>
      <c r="I1885" s="383"/>
      <c r="J1885" s="383"/>
      <c r="K1885" s="410" t="s">
        <v>17260</v>
      </c>
      <c r="L1885" s="383"/>
      <c r="M1885" s="410" t="s">
        <v>17328</v>
      </c>
      <c r="N1885" s="410" t="s">
        <v>17569</v>
      </c>
      <c r="O1885" s="383"/>
      <c r="P1885" s="383"/>
      <c r="Q1885" s="410" t="s">
        <v>17460</v>
      </c>
      <c r="R1885" s="410" t="s">
        <v>17567</v>
      </c>
      <c r="S1885" s="383"/>
      <c r="T1885" s="383"/>
      <c r="U1885" s="410" t="s">
        <v>17200</v>
      </c>
      <c r="V1885" s="383"/>
      <c r="W1885" s="383"/>
      <c r="X1885" s="383"/>
      <c r="Y1885" s="411">
        <v>38510</v>
      </c>
      <c r="Z1885" s="410">
        <v>0</v>
      </c>
      <c r="AA1885" s="410">
        <v>0</v>
      </c>
      <c r="AB1885" s="383"/>
      <c r="AC1885" s="383"/>
      <c r="AD1885" s="383"/>
      <c r="AE1885" s="383"/>
      <c r="AF1885" s="410" t="s">
        <v>17469</v>
      </c>
      <c r="AG1885" s="410" t="s">
        <v>17432</v>
      </c>
      <c r="AH1885" s="410">
        <v>0.08</v>
      </c>
      <c r="AI1885" s="410">
        <v>35.97</v>
      </c>
      <c r="AJ1885" s="410">
        <v>36.049999999999997</v>
      </c>
      <c r="AK1885" s="410">
        <v>0.73</v>
      </c>
      <c r="AL1885" s="412">
        <v>2.2191400832177501E-3</v>
      </c>
      <c r="AM1885" s="127" t="s">
        <v>17433</v>
      </c>
      <c r="AN1885" s="383" t="s">
        <v>17434</v>
      </c>
      <c r="AO1885" s="383"/>
      <c r="AP1885" s="383"/>
      <c r="AQ1885" s="410" t="s">
        <v>17568</v>
      </c>
      <c r="AR1885" s="389"/>
    </row>
    <row r="1886" spans="1:44" ht="15.75" thickBot="1" x14ac:dyDescent="0.3">
      <c r="A1886" s="409" t="s">
        <v>17560</v>
      </c>
      <c r="B1886" s="410">
        <v>37</v>
      </c>
      <c r="C1886" s="383"/>
      <c r="D1886" s="383"/>
      <c r="E1886" s="383"/>
      <c r="F1886" s="383"/>
      <c r="G1886" s="383"/>
      <c r="H1886" s="383"/>
      <c r="I1886" s="383"/>
      <c r="J1886" s="383"/>
      <c r="K1886" s="410" t="s">
        <v>17260</v>
      </c>
      <c r="L1886" s="383"/>
      <c r="M1886" s="410" t="s">
        <v>17328</v>
      </c>
      <c r="N1886" s="410" t="s">
        <v>17569</v>
      </c>
      <c r="O1886" s="383"/>
      <c r="P1886" s="383"/>
      <c r="Q1886" s="410" t="s">
        <v>17460</v>
      </c>
      <c r="R1886" s="410" t="s">
        <v>17567</v>
      </c>
      <c r="S1886" s="383"/>
      <c r="T1886" s="383"/>
      <c r="U1886" s="410" t="s">
        <v>17200</v>
      </c>
      <c r="V1886" s="383"/>
      <c r="W1886" s="383"/>
      <c r="X1886" s="383"/>
      <c r="Y1886" s="411">
        <v>38510</v>
      </c>
      <c r="Z1886" s="410">
        <v>0</v>
      </c>
      <c r="AA1886" s="410">
        <v>0</v>
      </c>
      <c r="AB1886" s="383"/>
      <c r="AC1886" s="383"/>
      <c r="AD1886" s="383"/>
      <c r="AE1886" s="383"/>
      <c r="AF1886" s="410" t="s">
        <v>17469</v>
      </c>
      <c r="AG1886" s="410" t="s">
        <v>17432</v>
      </c>
      <c r="AH1886" s="410">
        <v>0.11</v>
      </c>
      <c r="AI1886" s="410">
        <v>35.97</v>
      </c>
      <c r="AJ1886" s="410">
        <v>36.08</v>
      </c>
      <c r="AK1886" s="410">
        <v>0.73</v>
      </c>
      <c r="AL1886" s="412">
        <v>3.0487804878048799E-3</v>
      </c>
      <c r="AM1886" s="127" t="s">
        <v>17433</v>
      </c>
      <c r="AN1886" s="383" t="s">
        <v>17434</v>
      </c>
      <c r="AO1886" s="383"/>
      <c r="AP1886" s="383"/>
      <c r="AQ1886" s="410" t="s">
        <v>17568</v>
      </c>
      <c r="AR1886" s="389"/>
    </row>
    <row r="1887" spans="1:44" ht="15.75" thickBot="1" x14ac:dyDescent="0.3">
      <c r="A1887" s="409" t="s">
        <v>17560</v>
      </c>
      <c r="B1887" s="410">
        <v>37</v>
      </c>
      <c r="C1887" s="383"/>
      <c r="D1887" s="383"/>
      <c r="E1887" s="383"/>
      <c r="F1887" s="383"/>
      <c r="G1887" s="383"/>
      <c r="H1887" s="383"/>
      <c r="I1887" s="383"/>
      <c r="J1887" s="383"/>
      <c r="K1887" s="410" t="s">
        <v>17260</v>
      </c>
      <c r="L1887" s="383"/>
      <c r="M1887" s="410" t="s">
        <v>17328</v>
      </c>
      <c r="N1887" s="410" t="s">
        <v>17569</v>
      </c>
      <c r="O1887" s="383"/>
      <c r="P1887" s="383"/>
      <c r="Q1887" s="410" t="s">
        <v>17460</v>
      </c>
      <c r="R1887" s="410" t="s">
        <v>17567</v>
      </c>
      <c r="S1887" s="383"/>
      <c r="T1887" s="383"/>
      <c r="U1887" s="410" t="s">
        <v>17200</v>
      </c>
      <c r="V1887" s="383"/>
      <c r="W1887" s="383"/>
      <c r="X1887" s="383"/>
      <c r="Y1887" s="411">
        <v>38510</v>
      </c>
      <c r="Z1887" s="410">
        <v>0</v>
      </c>
      <c r="AA1887" s="410">
        <v>0</v>
      </c>
      <c r="AB1887" s="383"/>
      <c r="AC1887" s="383"/>
      <c r="AD1887" s="383"/>
      <c r="AE1887" s="383"/>
      <c r="AF1887" s="410" t="s">
        <v>17469</v>
      </c>
      <c r="AG1887" s="410" t="s">
        <v>17432</v>
      </c>
      <c r="AH1887" s="410">
        <v>0.13</v>
      </c>
      <c r="AI1887" s="410">
        <v>35.97</v>
      </c>
      <c r="AJ1887" s="410">
        <v>36.1</v>
      </c>
      <c r="AK1887" s="410">
        <v>0.73</v>
      </c>
      <c r="AL1887" s="412">
        <v>3.6011080332409998E-3</v>
      </c>
      <c r="AM1887" s="127" t="s">
        <v>17433</v>
      </c>
      <c r="AN1887" s="383" t="s">
        <v>17434</v>
      </c>
      <c r="AO1887" s="383"/>
      <c r="AP1887" s="383"/>
      <c r="AQ1887" s="410" t="s">
        <v>17568</v>
      </c>
      <c r="AR1887" s="389"/>
    </row>
    <row r="1888" spans="1:44" ht="15.75" thickBot="1" x14ac:dyDescent="0.3">
      <c r="A1888" s="409" t="s">
        <v>17560</v>
      </c>
      <c r="B1888" s="410">
        <v>37</v>
      </c>
      <c r="C1888" s="383"/>
      <c r="D1888" s="383"/>
      <c r="E1888" s="383"/>
      <c r="F1888" s="383"/>
      <c r="G1888" s="383"/>
      <c r="H1888" s="383"/>
      <c r="I1888" s="383"/>
      <c r="J1888" s="383"/>
      <c r="K1888" s="410" t="s">
        <v>17260</v>
      </c>
      <c r="L1888" s="383"/>
      <c r="M1888" s="410" t="s">
        <v>17328</v>
      </c>
      <c r="N1888" s="410" t="s">
        <v>17569</v>
      </c>
      <c r="O1888" s="383"/>
      <c r="P1888" s="383"/>
      <c r="Q1888" s="410" t="s">
        <v>17460</v>
      </c>
      <c r="R1888" s="410" t="s">
        <v>17567</v>
      </c>
      <c r="S1888" s="383"/>
      <c r="T1888" s="383"/>
      <c r="U1888" s="410" t="s">
        <v>17200</v>
      </c>
      <c r="V1888" s="383"/>
      <c r="W1888" s="383"/>
      <c r="X1888" s="383"/>
      <c r="Y1888" s="411">
        <v>38510</v>
      </c>
      <c r="Z1888" s="410">
        <v>0</v>
      </c>
      <c r="AA1888" s="410">
        <v>0</v>
      </c>
      <c r="AB1888" s="383"/>
      <c r="AC1888" s="383"/>
      <c r="AD1888" s="383"/>
      <c r="AE1888" s="383"/>
      <c r="AF1888" s="410" t="s">
        <v>17469</v>
      </c>
      <c r="AG1888" s="410" t="s">
        <v>17432</v>
      </c>
      <c r="AH1888" s="410">
        <v>0.08</v>
      </c>
      <c r="AI1888" s="410">
        <v>36.049999999999997</v>
      </c>
      <c r="AJ1888" s="410">
        <v>36.130000000000003</v>
      </c>
      <c r="AK1888" s="410">
        <v>0.73</v>
      </c>
      <c r="AL1888" s="412">
        <v>2.2142264046498801E-3</v>
      </c>
      <c r="AM1888" s="127" t="s">
        <v>17433</v>
      </c>
      <c r="AN1888" s="383" t="s">
        <v>17434</v>
      </c>
      <c r="AO1888" s="383"/>
      <c r="AP1888" s="383"/>
      <c r="AQ1888" s="410" t="s">
        <v>17568</v>
      </c>
      <c r="AR1888" s="389"/>
    </row>
    <row r="1889" spans="1:44" ht="15.75" thickBot="1" x14ac:dyDescent="0.3">
      <c r="A1889" s="409" t="s">
        <v>17560</v>
      </c>
      <c r="B1889" s="410">
        <v>37</v>
      </c>
      <c r="C1889" s="383"/>
      <c r="D1889" s="383"/>
      <c r="E1889" s="383"/>
      <c r="F1889" s="383"/>
      <c r="G1889" s="383"/>
      <c r="H1889" s="383"/>
      <c r="I1889" s="383"/>
      <c r="J1889" s="383"/>
      <c r="K1889" s="410" t="s">
        <v>17260</v>
      </c>
      <c r="L1889" s="383"/>
      <c r="M1889" s="410" t="s">
        <v>17328</v>
      </c>
      <c r="N1889" s="410" t="s">
        <v>17569</v>
      </c>
      <c r="O1889" s="383"/>
      <c r="P1889" s="383"/>
      <c r="Q1889" s="410" t="s">
        <v>17460</v>
      </c>
      <c r="R1889" s="410" t="s">
        <v>17567</v>
      </c>
      <c r="S1889" s="383"/>
      <c r="T1889" s="383"/>
      <c r="U1889" s="410" t="s">
        <v>17200</v>
      </c>
      <c r="V1889" s="383"/>
      <c r="W1889" s="383"/>
      <c r="X1889" s="383"/>
      <c r="Y1889" s="411">
        <v>38510</v>
      </c>
      <c r="Z1889" s="410">
        <v>0</v>
      </c>
      <c r="AA1889" s="410">
        <v>0</v>
      </c>
      <c r="AB1889" s="383"/>
      <c r="AC1889" s="383"/>
      <c r="AD1889" s="383"/>
      <c r="AE1889" s="383"/>
      <c r="AF1889" s="410" t="s">
        <v>17469</v>
      </c>
      <c r="AG1889" s="410" t="s">
        <v>17432</v>
      </c>
      <c r="AH1889" s="410">
        <v>0.11</v>
      </c>
      <c r="AI1889" s="410">
        <v>34.85</v>
      </c>
      <c r="AJ1889" s="410">
        <v>34.97</v>
      </c>
      <c r="AK1889" s="410">
        <v>0.74</v>
      </c>
      <c r="AL1889" s="412">
        <v>3.1455533314269399E-3</v>
      </c>
      <c r="AM1889" s="127" t="s">
        <v>17433</v>
      </c>
      <c r="AN1889" s="383" t="s">
        <v>17434</v>
      </c>
      <c r="AO1889" s="383"/>
      <c r="AP1889" s="383"/>
      <c r="AQ1889" s="410" t="s">
        <v>17568</v>
      </c>
      <c r="AR1889" s="389"/>
    </row>
    <row r="1890" spans="1:44" ht="15.75" thickBot="1" x14ac:dyDescent="0.3">
      <c r="A1890" s="409" t="s">
        <v>17560</v>
      </c>
      <c r="B1890" s="410">
        <v>37</v>
      </c>
      <c r="C1890" s="383"/>
      <c r="D1890" s="383"/>
      <c r="E1890" s="383"/>
      <c r="F1890" s="383"/>
      <c r="G1890" s="383"/>
      <c r="H1890" s="383"/>
      <c r="I1890" s="383"/>
      <c r="J1890" s="383"/>
      <c r="K1890" s="410" t="s">
        <v>17260</v>
      </c>
      <c r="L1890" s="383"/>
      <c r="M1890" s="410" t="s">
        <v>17328</v>
      </c>
      <c r="N1890" s="410" t="s">
        <v>17569</v>
      </c>
      <c r="O1890" s="383"/>
      <c r="P1890" s="383"/>
      <c r="Q1890" s="410" t="s">
        <v>17460</v>
      </c>
      <c r="R1890" s="410" t="s">
        <v>17567</v>
      </c>
      <c r="S1890" s="383"/>
      <c r="T1890" s="383"/>
      <c r="U1890" s="410" t="s">
        <v>17200</v>
      </c>
      <c r="V1890" s="383"/>
      <c r="W1890" s="383"/>
      <c r="X1890" s="383"/>
      <c r="Y1890" s="411">
        <v>38510</v>
      </c>
      <c r="Z1890" s="410">
        <v>0</v>
      </c>
      <c r="AA1890" s="410">
        <v>0</v>
      </c>
      <c r="AB1890" s="383"/>
      <c r="AC1890" s="383"/>
      <c r="AD1890" s="383"/>
      <c r="AE1890" s="383"/>
      <c r="AF1890" s="410" t="s">
        <v>17469</v>
      </c>
      <c r="AG1890" s="410" t="s">
        <v>17432</v>
      </c>
      <c r="AH1890" s="410">
        <v>0.08</v>
      </c>
      <c r="AI1890" s="410">
        <v>34.93</v>
      </c>
      <c r="AJ1890" s="410">
        <v>35.01</v>
      </c>
      <c r="AK1890" s="410">
        <v>0.74</v>
      </c>
      <c r="AL1890" s="412">
        <v>2.28506141102542E-3</v>
      </c>
      <c r="AM1890" s="127" t="s">
        <v>17433</v>
      </c>
      <c r="AN1890" s="383" t="s">
        <v>17434</v>
      </c>
      <c r="AO1890" s="383"/>
      <c r="AP1890" s="383"/>
      <c r="AQ1890" s="410" t="s">
        <v>17568</v>
      </c>
      <c r="AR1890" s="389"/>
    </row>
    <row r="1891" spans="1:44" ht="15.75" thickBot="1" x14ac:dyDescent="0.3">
      <c r="A1891" s="409" t="s">
        <v>17560</v>
      </c>
      <c r="B1891" s="410">
        <v>37</v>
      </c>
      <c r="C1891" s="383"/>
      <c r="D1891" s="383"/>
      <c r="E1891" s="383"/>
      <c r="F1891" s="383"/>
      <c r="G1891" s="383"/>
      <c r="H1891" s="383"/>
      <c r="I1891" s="383"/>
      <c r="J1891" s="383"/>
      <c r="K1891" s="410" t="s">
        <v>17260</v>
      </c>
      <c r="L1891" s="383"/>
      <c r="M1891" s="410" t="s">
        <v>17328</v>
      </c>
      <c r="N1891" s="410" t="s">
        <v>17569</v>
      </c>
      <c r="O1891" s="383"/>
      <c r="P1891" s="383"/>
      <c r="Q1891" s="410" t="s">
        <v>17460</v>
      </c>
      <c r="R1891" s="410" t="s">
        <v>17567</v>
      </c>
      <c r="S1891" s="383"/>
      <c r="T1891" s="383"/>
      <c r="U1891" s="410" t="s">
        <v>17200</v>
      </c>
      <c r="V1891" s="383"/>
      <c r="W1891" s="383"/>
      <c r="X1891" s="383"/>
      <c r="Y1891" s="411">
        <v>38510</v>
      </c>
      <c r="Z1891" s="410">
        <v>0</v>
      </c>
      <c r="AA1891" s="410">
        <v>0</v>
      </c>
      <c r="AB1891" s="383"/>
      <c r="AC1891" s="383"/>
      <c r="AD1891" s="383"/>
      <c r="AE1891" s="383"/>
      <c r="AF1891" s="410" t="s">
        <v>17469</v>
      </c>
      <c r="AG1891" s="410" t="s">
        <v>17432</v>
      </c>
      <c r="AH1891" s="410">
        <v>0.13</v>
      </c>
      <c r="AI1891" s="410">
        <v>34.93</v>
      </c>
      <c r="AJ1891" s="410">
        <v>35.06</v>
      </c>
      <c r="AK1891" s="410">
        <v>0.74</v>
      </c>
      <c r="AL1891" s="412">
        <v>3.7079292641186501E-3</v>
      </c>
      <c r="AM1891" s="127" t="s">
        <v>17433</v>
      </c>
      <c r="AN1891" s="383" t="s">
        <v>17434</v>
      </c>
      <c r="AO1891" s="383"/>
      <c r="AP1891" s="383"/>
      <c r="AQ1891" s="410" t="s">
        <v>17568</v>
      </c>
      <c r="AR1891" s="389"/>
    </row>
    <row r="1892" spans="1:44" ht="15.75" thickBot="1" x14ac:dyDescent="0.3">
      <c r="A1892" s="409" t="s">
        <v>17560</v>
      </c>
      <c r="B1892" s="410">
        <v>37</v>
      </c>
      <c r="C1892" s="383"/>
      <c r="D1892" s="383"/>
      <c r="E1892" s="383"/>
      <c r="F1892" s="383"/>
      <c r="G1892" s="383"/>
      <c r="H1892" s="383"/>
      <c r="I1892" s="383"/>
      <c r="J1892" s="383"/>
      <c r="K1892" s="410" t="s">
        <v>17260</v>
      </c>
      <c r="L1892" s="383"/>
      <c r="M1892" s="410" t="s">
        <v>17328</v>
      </c>
      <c r="N1892" s="410" t="s">
        <v>17569</v>
      </c>
      <c r="O1892" s="383"/>
      <c r="P1892" s="383"/>
      <c r="Q1892" s="410" t="s">
        <v>17460</v>
      </c>
      <c r="R1892" s="410" t="s">
        <v>17567</v>
      </c>
      <c r="S1892" s="383"/>
      <c r="T1892" s="383"/>
      <c r="U1892" s="410" t="s">
        <v>17200</v>
      </c>
      <c r="V1892" s="383"/>
      <c r="W1892" s="383"/>
      <c r="X1892" s="383"/>
      <c r="Y1892" s="411">
        <v>38510</v>
      </c>
      <c r="Z1892" s="410">
        <v>0</v>
      </c>
      <c r="AA1892" s="410">
        <v>0</v>
      </c>
      <c r="AB1892" s="383"/>
      <c r="AC1892" s="383"/>
      <c r="AD1892" s="383"/>
      <c r="AE1892" s="383"/>
      <c r="AF1892" s="410" t="s">
        <v>17469</v>
      </c>
      <c r="AG1892" s="410" t="s">
        <v>17432</v>
      </c>
      <c r="AH1892" s="410">
        <v>0.08</v>
      </c>
      <c r="AI1892" s="410">
        <v>35.01</v>
      </c>
      <c r="AJ1892" s="410">
        <v>35.090000000000003</v>
      </c>
      <c r="AK1892" s="410">
        <v>0.74</v>
      </c>
      <c r="AL1892" s="412">
        <v>2.2798518096323701E-3</v>
      </c>
      <c r="AM1892" s="127" t="s">
        <v>17433</v>
      </c>
      <c r="AN1892" s="383" t="s">
        <v>17434</v>
      </c>
      <c r="AO1892" s="383"/>
      <c r="AP1892" s="383"/>
      <c r="AQ1892" s="410" t="s">
        <v>17568</v>
      </c>
      <c r="AR1892" s="389"/>
    </row>
    <row r="1893" spans="1:44" ht="15.75" thickBot="1" x14ac:dyDescent="0.3">
      <c r="A1893" s="409" t="s">
        <v>17560</v>
      </c>
      <c r="B1893" s="410">
        <v>37</v>
      </c>
      <c r="C1893" s="383"/>
      <c r="D1893" s="383"/>
      <c r="E1893" s="383"/>
      <c r="F1893" s="383"/>
      <c r="G1893" s="383"/>
      <c r="H1893" s="383"/>
      <c r="I1893" s="383"/>
      <c r="J1893" s="383"/>
      <c r="K1893" s="410" t="s">
        <v>17260</v>
      </c>
      <c r="L1893" s="383"/>
      <c r="M1893" s="410" t="s">
        <v>17328</v>
      </c>
      <c r="N1893" s="410" t="s">
        <v>17569</v>
      </c>
      <c r="O1893" s="383"/>
      <c r="P1893" s="383"/>
      <c r="Q1893" s="410" t="s">
        <v>17460</v>
      </c>
      <c r="R1893" s="410" t="s">
        <v>17567</v>
      </c>
      <c r="S1893" s="383"/>
      <c r="T1893" s="383"/>
      <c r="U1893" s="410" t="s">
        <v>17200</v>
      </c>
      <c r="V1893" s="383"/>
      <c r="W1893" s="383"/>
      <c r="X1893" s="383"/>
      <c r="Y1893" s="411">
        <v>38510</v>
      </c>
      <c r="Z1893" s="410">
        <v>0</v>
      </c>
      <c r="AA1893" s="410">
        <v>0</v>
      </c>
      <c r="AB1893" s="383"/>
      <c r="AC1893" s="383"/>
      <c r="AD1893" s="383"/>
      <c r="AE1893" s="383"/>
      <c r="AF1893" s="410" t="s">
        <v>17469</v>
      </c>
      <c r="AG1893" s="410" t="s">
        <v>17432</v>
      </c>
      <c r="AH1893" s="410">
        <v>0.13</v>
      </c>
      <c r="AI1893" s="410">
        <v>35.01</v>
      </c>
      <c r="AJ1893" s="410">
        <v>35.14</v>
      </c>
      <c r="AK1893" s="410">
        <v>0.74</v>
      </c>
      <c r="AL1893" s="412">
        <v>3.6994877632327799E-3</v>
      </c>
      <c r="AM1893" s="127" t="s">
        <v>17433</v>
      </c>
      <c r="AN1893" s="383" t="s">
        <v>17434</v>
      </c>
      <c r="AO1893" s="383"/>
      <c r="AP1893" s="383"/>
      <c r="AQ1893" s="410" t="s">
        <v>17568</v>
      </c>
      <c r="AR1893" s="389"/>
    </row>
    <row r="1894" spans="1:44" ht="15.75" thickBot="1" x14ac:dyDescent="0.3">
      <c r="A1894" s="409" t="s">
        <v>17560</v>
      </c>
      <c r="B1894" s="410">
        <v>37</v>
      </c>
      <c r="C1894" s="383"/>
      <c r="D1894" s="383"/>
      <c r="E1894" s="383"/>
      <c r="F1894" s="383"/>
      <c r="G1894" s="383"/>
      <c r="H1894" s="383"/>
      <c r="I1894" s="383"/>
      <c r="J1894" s="383"/>
      <c r="K1894" s="410" t="s">
        <v>17260</v>
      </c>
      <c r="L1894" s="383"/>
      <c r="M1894" s="410" t="s">
        <v>17328</v>
      </c>
      <c r="N1894" s="410" t="s">
        <v>17569</v>
      </c>
      <c r="O1894" s="383"/>
      <c r="P1894" s="383"/>
      <c r="Q1894" s="410" t="s">
        <v>17460</v>
      </c>
      <c r="R1894" s="410" t="s">
        <v>17567</v>
      </c>
      <c r="S1894" s="383"/>
      <c r="T1894" s="383"/>
      <c r="U1894" s="410" t="s">
        <v>17200</v>
      </c>
      <c r="V1894" s="383"/>
      <c r="W1894" s="383"/>
      <c r="X1894" s="383"/>
      <c r="Y1894" s="411">
        <v>38510</v>
      </c>
      <c r="Z1894" s="410">
        <v>0</v>
      </c>
      <c r="AA1894" s="410">
        <v>0</v>
      </c>
      <c r="AB1894" s="383"/>
      <c r="AC1894" s="383"/>
      <c r="AD1894" s="383"/>
      <c r="AE1894" s="383"/>
      <c r="AF1894" s="410" t="s">
        <v>17469</v>
      </c>
      <c r="AG1894" s="410" t="s">
        <v>17432</v>
      </c>
      <c r="AH1894" s="410">
        <v>7.0000000000000007E-2</v>
      </c>
      <c r="AI1894" s="410">
        <v>35.090000000000003</v>
      </c>
      <c r="AJ1894" s="410">
        <v>35.159999999999997</v>
      </c>
      <c r="AK1894" s="410">
        <v>0.74</v>
      </c>
      <c r="AL1894" s="412">
        <v>1.9908987485779302E-3</v>
      </c>
      <c r="AM1894" s="127" t="s">
        <v>17433</v>
      </c>
      <c r="AN1894" s="383" t="s">
        <v>17434</v>
      </c>
      <c r="AO1894" s="383"/>
      <c r="AP1894" s="383"/>
      <c r="AQ1894" s="410" t="s">
        <v>17568</v>
      </c>
      <c r="AR1894" s="389"/>
    </row>
    <row r="1895" spans="1:44" ht="15.75" thickBot="1" x14ac:dyDescent="0.3">
      <c r="A1895" s="409" t="s">
        <v>17560</v>
      </c>
      <c r="B1895" s="410">
        <v>37</v>
      </c>
      <c r="C1895" s="383"/>
      <c r="D1895" s="383"/>
      <c r="E1895" s="383"/>
      <c r="F1895" s="383"/>
      <c r="G1895" s="383"/>
      <c r="H1895" s="383"/>
      <c r="I1895" s="383"/>
      <c r="J1895" s="383"/>
      <c r="K1895" s="410" t="s">
        <v>17260</v>
      </c>
      <c r="L1895" s="383"/>
      <c r="M1895" s="410" t="s">
        <v>17328</v>
      </c>
      <c r="N1895" s="410" t="s">
        <v>17569</v>
      </c>
      <c r="O1895" s="383"/>
      <c r="P1895" s="383"/>
      <c r="Q1895" s="410" t="s">
        <v>17460</v>
      </c>
      <c r="R1895" s="410" t="s">
        <v>17567</v>
      </c>
      <c r="S1895" s="383"/>
      <c r="T1895" s="383"/>
      <c r="U1895" s="410" t="s">
        <v>17200</v>
      </c>
      <c r="V1895" s="383"/>
      <c r="W1895" s="383"/>
      <c r="X1895" s="383"/>
      <c r="Y1895" s="411">
        <v>38510</v>
      </c>
      <c r="Z1895" s="410">
        <v>0</v>
      </c>
      <c r="AA1895" s="410">
        <v>0</v>
      </c>
      <c r="AB1895" s="383"/>
      <c r="AC1895" s="383"/>
      <c r="AD1895" s="383"/>
      <c r="AE1895" s="383"/>
      <c r="AF1895" s="410" t="s">
        <v>17469</v>
      </c>
      <c r="AG1895" s="410" t="s">
        <v>17432</v>
      </c>
      <c r="AH1895" s="410">
        <v>0.08</v>
      </c>
      <c r="AI1895" s="410">
        <v>35.090000000000003</v>
      </c>
      <c r="AJ1895" s="410">
        <v>35.17</v>
      </c>
      <c r="AK1895" s="410">
        <v>0.74</v>
      </c>
      <c r="AL1895" s="412">
        <v>2.2746659084447E-3</v>
      </c>
      <c r="AM1895" s="127" t="s">
        <v>17433</v>
      </c>
      <c r="AN1895" s="383" t="s">
        <v>17434</v>
      </c>
      <c r="AO1895" s="383"/>
      <c r="AP1895" s="383"/>
      <c r="AQ1895" s="410" t="s">
        <v>17568</v>
      </c>
      <c r="AR1895" s="389"/>
    </row>
    <row r="1896" spans="1:44" ht="15.75" thickBot="1" x14ac:dyDescent="0.3">
      <c r="A1896" s="409" t="s">
        <v>17560</v>
      </c>
      <c r="B1896" s="410">
        <v>37</v>
      </c>
      <c r="C1896" s="383"/>
      <c r="D1896" s="383"/>
      <c r="E1896" s="383"/>
      <c r="F1896" s="383"/>
      <c r="G1896" s="383"/>
      <c r="H1896" s="383"/>
      <c r="I1896" s="383"/>
      <c r="J1896" s="383"/>
      <c r="K1896" s="410" t="s">
        <v>17260</v>
      </c>
      <c r="L1896" s="383"/>
      <c r="M1896" s="410" t="s">
        <v>17328</v>
      </c>
      <c r="N1896" s="410" t="s">
        <v>17569</v>
      </c>
      <c r="O1896" s="383"/>
      <c r="P1896" s="383"/>
      <c r="Q1896" s="410" t="s">
        <v>17460</v>
      </c>
      <c r="R1896" s="410" t="s">
        <v>17567</v>
      </c>
      <c r="S1896" s="383"/>
      <c r="T1896" s="383"/>
      <c r="U1896" s="410" t="s">
        <v>17200</v>
      </c>
      <c r="V1896" s="383"/>
      <c r="W1896" s="383"/>
      <c r="X1896" s="383"/>
      <c r="Y1896" s="411">
        <v>38510</v>
      </c>
      <c r="Z1896" s="410">
        <v>0</v>
      </c>
      <c r="AA1896" s="410">
        <v>0</v>
      </c>
      <c r="AB1896" s="383"/>
      <c r="AC1896" s="383"/>
      <c r="AD1896" s="383"/>
      <c r="AE1896" s="383"/>
      <c r="AF1896" s="410" t="s">
        <v>17469</v>
      </c>
      <c r="AG1896" s="410" t="s">
        <v>17432</v>
      </c>
      <c r="AH1896" s="410">
        <v>0.11</v>
      </c>
      <c r="AI1896" s="410">
        <v>35.090000000000003</v>
      </c>
      <c r="AJ1896" s="410">
        <v>35.21</v>
      </c>
      <c r="AK1896" s="410">
        <v>0.74</v>
      </c>
      <c r="AL1896" s="412">
        <v>3.1241124680488502E-3</v>
      </c>
      <c r="AM1896" s="127" t="s">
        <v>17433</v>
      </c>
      <c r="AN1896" s="383" t="s">
        <v>17434</v>
      </c>
      <c r="AO1896" s="383"/>
      <c r="AP1896" s="383"/>
      <c r="AQ1896" s="410" t="s">
        <v>17568</v>
      </c>
      <c r="AR1896" s="389"/>
    </row>
    <row r="1897" spans="1:44" ht="15.75" thickBot="1" x14ac:dyDescent="0.3">
      <c r="A1897" s="409" t="s">
        <v>17560</v>
      </c>
      <c r="B1897" s="410">
        <v>37</v>
      </c>
      <c r="C1897" s="383"/>
      <c r="D1897" s="383"/>
      <c r="E1897" s="383"/>
      <c r="F1897" s="383"/>
      <c r="G1897" s="383"/>
      <c r="H1897" s="383"/>
      <c r="I1897" s="383"/>
      <c r="J1897" s="383"/>
      <c r="K1897" s="410" t="s">
        <v>17260</v>
      </c>
      <c r="L1897" s="383"/>
      <c r="M1897" s="410" t="s">
        <v>17328</v>
      </c>
      <c r="N1897" s="410" t="s">
        <v>17569</v>
      </c>
      <c r="O1897" s="383"/>
      <c r="P1897" s="383"/>
      <c r="Q1897" s="410" t="s">
        <v>17460</v>
      </c>
      <c r="R1897" s="410" t="s">
        <v>17567</v>
      </c>
      <c r="S1897" s="383"/>
      <c r="T1897" s="383"/>
      <c r="U1897" s="410" t="s">
        <v>17200</v>
      </c>
      <c r="V1897" s="383"/>
      <c r="W1897" s="383"/>
      <c r="X1897" s="383"/>
      <c r="Y1897" s="411">
        <v>38510</v>
      </c>
      <c r="Z1897" s="410">
        <v>0</v>
      </c>
      <c r="AA1897" s="410">
        <v>0</v>
      </c>
      <c r="AB1897" s="383"/>
      <c r="AC1897" s="383"/>
      <c r="AD1897" s="383"/>
      <c r="AE1897" s="383"/>
      <c r="AF1897" s="410" t="s">
        <v>17469</v>
      </c>
      <c r="AG1897" s="410" t="s">
        <v>17432</v>
      </c>
      <c r="AH1897" s="410">
        <v>0.08</v>
      </c>
      <c r="AI1897" s="410">
        <v>35.17</v>
      </c>
      <c r="AJ1897" s="410">
        <v>35.25</v>
      </c>
      <c r="AK1897" s="410">
        <v>0.74</v>
      </c>
      <c r="AL1897" s="412">
        <v>2.2695035460992899E-3</v>
      </c>
      <c r="AM1897" s="127" t="s">
        <v>17433</v>
      </c>
      <c r="AN1897" s="383" t="s">
        <v>17434</v>
      </c>
      <c r="AO1897" s="383"/>
      <c r="AP1897" s="383"/>
      <c r="AQ1897" s="410" t="s">
        <v>17568</v>
      </c>
      <c r="AR1897" s="389"/>
    </row>
    <row r="1898" spans="1:44" ht="15.75" thickBot="1" x14ac:dyDescent="0.3">
      <c r="A1898" s="409" t="s">
        <v>17560</v>
      </c>
      <c r="B1898" s="410">
        <v>37</v>
      </c>
      <c r="C1898" s="383"/>
      <c r="D1898" s="383"/>
      <c r="E1898" s="383"/>
      <c r="F1898" s="383"/>
      <c r="G1898" s="383"/>
      <c r="H1898" s="383"/>
      <c r="I1898" s="383"/>
      <c r="J1898" s="383"/>
      <c r="K1898" s="410" t="s">
        <v>17260</v>
      </c>
      <c r="L1898" s="383"/>
      <c r="M1898" s="410" t="s">
        <v>17328</v>
      </c>
      <c r="N1898" s="410" t="s">
        <v>17569</v>
      </c>
      <c r="O1898" s="383"/>
      <c r="P1898" s="383"/>
      <c r="Q1898" s="410" t="s">
        <v>17460</v>
      </c>
      <c r="R1898" s="410" t="s">
        <v>17567</v>
      </c>
      <c r="S1898" s="383"/>
      <c r="T1898" s="383"/>
      <c r="U1898" s="410" t="s">
        <v>17200</v>
      </c>
      <c r="V1898" s="383"/>
      <c r="W1898" s="383"/>
      <c r="X1898" s="383"/>
      <c r="Y1898" s="411">
        <v>38510</v>
      </c>
      <c r="Z1898" s="410">
        <v>0</v>
      </c>
      <c r="AA1898" s="410">
        <v>0</v>
      </c>
      <c r="AB1898" s="383"/>
      <c r="AC1898" s="383"/>
      <c r="AD1898" s="383"/>
      <c r="AE1898" s="383"/>
      <c r="AF1898" s="410" t="s">
        <v>17469</v>
      </c>
      <c r="AG1898" s="410" t="s">
        <v>17432</v>
      </c>
      <c r="AH1898" s="410">
        <v>0.1</v>
      </c>
      <c r="AI1898" s="410">
        <v>35.17</v>
      </c>
      <c r="AJ1898" s="410">
        <v>35.270000000000003</v>
      </c>
      <c r="AK1898" s="410">
        <v>0.74</v>
      </c>
      <c r="AL1898" s="412">
        <v>2.8352707683583799E-3</v>
      </c>
      <c r="AM1898" s="127" t="s">
        <v>17433</v>
      </c>
      <c r="AN1898" s="383" t="s">
        <v>17434</v>
      </c>
      <c r="AO1898" s="383"/>
      <c r="AP1898" s="383"/>
      <c r="AQ1898" s="410" t="s">
        <v>17568</v>
      </c>
      <c r="AR1898" s="389"/>
    </row>
    <row r="1899" spans="1:44" ht="15.75" thickBot="1" x14ac:dyDescent="0.3">
      <c r="A1899" s="409" t="s">
        <v>17560</v>
      </c>
      <c r="B1899" s="410">
        <v>37</v>
      </c>
      <c r="C1899" s="383"/>
      <c r="D1899" s="383"/>
      <c r="E1899" s="383"/>
      <c r="F1899" s="383"/>
      <c r="G1899" s="383"/>
      <c r="H1899" s="383"/>
      <c r="I1899" s="383"/>
      <c r="J1899" s="383"/>
      <c r="K1899" s="410" t="s">
        <v>17260</v>
      </c>
      <c r="L1899" s="383"/>
      <c r="M1899" s="410" t="s">
        <v>17328</v>
      </c>
      <c r="N1899" s="410" t="s">
        <v>17569</v>
      </c>
      <c r="O1899" s="383"/>
      <c r="P1899" s="383"/>
      <c r="Q1899" s="410" t="s">
        <v>17460</v>
      </c>
      <c r="R1899" s="410" t="s">
        <v>17567</v>
      </c>
      <c r="S1899" s="383"/>
      <c r="T1899" s="383"/>
      <c r="U1899" s="410" t="s">
        <v>17200</v>
      </c>
      <c r="V1899" s="383"/>
      <c r="W1899" s="383"/>
      <c r="X1899" s="383"/>
      <c r="Y1899" s="411">
        <v>38510</v>
      </c>
      <c r="Z1899" s="410">
        <v>0</v>
      </c>
      <c r="AA1899" s="410">
        <v>0</v>
      </c>
      <c r="AB1899" s="383"/>
      <c r="AC1899" s="383"/>
      <c r="AD1899" s="383"/>
      <c r="AE1899" s="383"/>
      <c r="AF1899" s="410" t="s">
        <v>17469</v>
      </c>
      <c r="AG1899" s="410" t="s">
        <v>17432</v>
      </c>
      <c r="AH1899" s="410">
        <v>0.11</v>
      </c>
      <c r="AI1899" s="410">
        <v>35.17</v>
      </c>
      <c r="AJ1899" s="410">
        <v>35.29</v>
      </c>
      <c r="AK1899" s="410">
        <v>0.74</v>
      </c>
      <c r="AL1899" s="412">
        <v>3.1170303202040198E-3</v>
      </c>
      <c r="AM1899" s="127" t="s">
        <v>17433</v>
      </c>
      <c r="AN1899" s="383" t="s">
        <v>17434</v>
      </c>
      <c r="AO1899" s="383"/>
      <c r="AP1899" s="383"/>
      <c r="AQ1899" s="410" t="s">
        <v>17568</v>
      </c>
      <c r="AR1899" s="389"/>
    </row>
    <row r="1900" spans="1:44" ht="15.75" thickBot="1" x14ac:dyDescent="0.3">
      <c r="A1900" s="409" t="s">
        <v>17560</v>
      </c>
      <c r="B1900" s="410">
        <v>37</v>
      </c>
      <c r="C1900" s="383"/>
      <c r="D1900" s="383"/>
      <c r="E1900" s="383"/>
      <c r="F1900" s="383"/>
      <c r="G1900" s="383"/>
      <c r="H1900" s="383"/>
      <c r="I1900" s="383"/>
      <c r="J1900" s="383"/>
      <c r="K1900" s="410" t="s">
        <v>17260</v>
      </c>
      <c r="L1900" s="383"/>
      <c r="M1900" s="410" t="s">
        <v>17328</v>
      </c>
      <c r="N1900" s="410" t="s">
        <v>17569</v>
      </c>
      <c r="O1900" s="383"/>
      <c r="P1900" s="383"/>
      <c r="Q1900" s="410" t="s">
        <v>17460</v>
      </c>
      <c r="R1900" s="410" t="s">
        <v>17567</v>
      </c>
      <c r="S1900" s="383"/>
      <c r="T1900" s="383"/>
      <c r="U1900" s="410" t="s">
        <v>17200</v>
      </c>
      <c r="V1900" s="383"/>
      <c r="W1900" s="383"/>
      <c r="X1900" s="383"/>
      <c r="Y1900" s="411">
        <v>38510</v>
      </c>
      <c r="Z1900" s="410">
        <v>0</v>
      </c>
      <c r="AA1900" s="410">
        <v>0</v>
      </c>
      <c r="AB1900" s="383"/>
      <c r="AC1900" s="383"/>
      <c r="AD1900" s="383"/>
      <c r="AE1900" s="383"/>
      <c r="AF1900" s="410" t="s">
        <v>17469</v>
      </c>
      <c r="AG1900" s="410" t="s">
        <v>17432</v>
      </c>
      <c r="AH1900" s="410">
        <v>0.11</v>
      </c>
      <c r="AI1900" s="410">
        <v>35.25</v>
      </c>
      <c r="AJ1900" s="410">
        <v>35.36</v>
      </c>
      <c r="AK1900" s="410">
        <v>0.74</v>
      </c>
      <c r="AL1900" s="412">
        <v>3.1108597285067902E-3</v>
      </c>
      <c r="AM1900" s="127" t="s">
        <v>17433</v>
      </c>
      <c r="AN1900" s="383" t="s">
        <v>17434</v>
      </c>
      <c r="AO1900" s="383"/>
      <c r="AP1900" s="383"/>
      <c r="AQ1900" s="410" t="s">
        <v>17568</v>
      </c>
      <c r="AR1900" s="389"/>
    </row>
    <row r="1901" spans="1:44" ht="15.75" thickBot="1" x14ac:dyDescent="0.3">
      <c r="A1901" s="409" t="s">
        <v>17560</v>
      </c>
      <c r="B1901" s="410">
        <v>37</v>
      </c>
      <c r="C1901" s="383"/>
      <c r="D1901" s="383"/>
      <c r="E1901" s="383"/>
      <c r="F1901" s="383"/>
      <c r="G1901" s="383"/>
      <c r="H1901" s="383"/>
      <c r="I1901" s="383"/>
      <c r="J1901" s="383"/>
      <c r="K1901" s="410" t="s">
        <v>17260</v>
      </c>
      <c r="L1901" s="383"/>
      <c r="M1901" s="410" t="s">
        <v>17328</v>
      </c>
      <c r="N1901" s="410" t="s">
        <v>17569</v>
      </c>
      <c r="O1901" s="383"/>
      <c r="P1901" s="383"/>
      <c r="Q1901" s="410" t="s">
        <v>17460</v>
      </c>
      <c r="R1901" s="410" t="s">
        <v>17567</v>
      </c>
      <c r="S1901" s="383"/>
      <c r="T1901" s="383"/>
      <c r="U1901" s="410" t="s">
        <v>17200</v>
      </c>
      <c r="V1901" s="383"/>
      <c r="W1901" s="383"/>
      <c r="X1901" s="383"/>
      <c r="Y1901" s="411">
        <v>38510</v>
      </c>
      <c r="Z1901" s="410">
        <v>0</v>
      </c>
      <c r="AA1901" s="410">
        <v>0</v>
      </c>
      <c r="AB1901" s="383"/>
      <c r="AC1901" s="383"/>
      <c r="AD1901" s="383"/>
      <c r="AE1901" s="383"/>
      <c r="AF1901" s="410" t="s">
        <v>17469</v>
      </c>
      <c r="AG1901" s="410" t="s">
        <v>17432</v>
      </c>
      <c r="AH1901" s="410">
        <v>0.1</v>
      </c>
      <c r="AI1901" s="410">
        <v>35.33</v>
      </c>
      <c r="AJ1901" s="410">
        <v>35.43</v>
      </c>
      <c r="AK1901" s="410">
        <v>0.74</v>
      </c>
      <c r="AL1901" s="412">
        <v>2.8224668360146798E-3</v>
      </c>
      <c r="AM1901" s="127" t="s">
        <v>17433</v>
      </c>
      <c r="AN1901" s="383" t="s">
        <v>17434</v>
      </c>
      <c r="AO1901" s="383"/>
      <c r="AP1901" s="383"/>
      <c r="AQ1901" s="410" t="s">
        <v>17568</v>
      </c>
      <c r="AR1901" s="389"/>
    </row>
    <row r="1902" spans="1:44" ht="15.75" thickBot="1" x14ac:dyDescent="0.3">
      <c r="A1902" s="409" t="s">
        <v>17560</v>
      </c>
      <c r="B1902" s="410">
        <v>37</v>
      </c>
      <c r="C1902" s="383"/>
      <c r="D1902" s="383"/>
      <c r="E1902" s="383"/>
      <c r="F1902" s="383"/>
      <c r="G1902" s="383"/>
      <c r="H1902" s="383"/>
      <c r="I1902" s="383"/>
      <c r="J1902" s="383"/>
      <c r="K1902" s="410" t="s">
        <v>17260</v>
      </c>
      <c r="L1902" s="383"/>
      <c r="M1902" s="410" t="s">
        <v>17328</v>
      </c>
      <c r="N1902" s="410" t="s">
        <v>17569</v>
      </c>
      <c r="O1902" s="383"/>
      <c r="P1902" s="383"/>
      <c r="Q1902" s="410" t="s">
        <v>17460</v>
      </c>
      <c r="R1902" s="410" t="s">
        <v>17567</v>
      </c>
      <c r="S1902" s="383"/>
      <c r="T1902" s="383"/>
      <c r="U1902" s="410" t="s">
        <v>17200</v>
      </c>
      <c r="V1902" s="383"/>
      <c r="W1902" s="383"/>
      <c r="X1902" s="383"/>
      <c r="Y1902" s="411">
        <v>38510</v>
      </c>
      <c r="Z1902" s="410">
        <v>0</v>
      </c>
      <c r="AA1902" s="410">
        <v>0</v>
      </c>
      <c r="AB1902" s="383"/>
      <c r="AC1902" s="383"/>
      <c r="AD1902" s="383"/>
      <c r="AE1902" s="383"/>
      <c r="AF1902" s="410" t="s">
        <v>17469</v>
      </c>
      <c r="AG1902" s="410" t="s">
        <v>17432</v>
      </c>
      <c r="AH1902" s="410">
        <v>0.1</v>
      </c>
      <c r="AI1902" s="410">
        <v>35.409999999999997</v>
      </c>
      <c r="AJ1902" s="410">
        <v>35.51</v>
      </c>
      <c r="AK1902" s="410">
        <v>0.74</v>
      </c>
      <c r="AL1902" s="412">
        <v>2.81610813855252E-3</v>
      </c>
      <c r="AM1902" s="127" t="s">
        <v>17433</v>
      </c>
      <c r="AN1902" s="383" t="s">
        <v>17434</v>
      </c>
      <c r="AO1902" s="383"/>
      <c r="AP1902" s="383"/>
      <c r="AQ1902" s="410" t="s">
        <v>17568</v>
      </c>
      <c r="AR1902" s="389"/>
    </row>
    <row r="1903" spans="1:44" ht="15.75" thickBot="1" x14ac:dyDescent="0.3">
      <c r="A1903" s="409" t="s">
        <v>17560</v>
      </c>
      <c r="B1903" s="410">
        <v>37</v>
      </c>
      <c r="C1903" s="383"/>
      <c r="D1903" s="383"/>
      <c r="E1903" s="383"/>
      <c r="F1903" s="383"/>
      <c r="G1903" s="383"/>
      <c r="H1903" s="383"/>
      <c r="I1903" s="383"/>
      <c r="J1903" s="383"/>
      <c r="K1903" s="410" t="s">
        <v>17260</v>
      </c>
      <c r="L1903" s="383"/>
      <c r="M1903" s="410" t="s">
        <v>17328</v>
      </c>
      <c r="N1903" s="410" t="s">
        <v>17569</v>
      </c>
      <c r="O1903" s="383"/>
      <c r="P1903" s="383"/>
      <c r="Q1903" s="410" t="s">
        <v>17460</v>
      </c>
      <c r="R1903" s="410" t="s">
        <v>17567</v>
      </c>
      <c r="S1903" s="383"/>
      <c r="T1903" s="383"/>
      <c r="U1903" s="410" t="s">
        <v>17200</v>
      </c>
      <c r="V1903" s="383"/>
      <c r="W1903" s="383"/>
      <c r="X1903" s="383"/>
      <c r="Y1903" s="411">
        <v>38510</v>
      </c>
      <c r="Z1903" s="410">
        <v>0</v>
      </c>
      <c r="AA1903" s="410">
        <v>0</v>
      </c>
      <c r="AB1903" s="383"/>
      <c r="AC1903" s="383"/>
      <c r="AD1903" s="383"/>
      <c r="AE1903" s="383"/>
      <c r="AF1903" s="410" t="s">
        <v>17469</v>
      </c>
      <c r="AG1903" s="410" t="s">
        <v>17432</v>
      </c>
      <c r="AH1903" s="410">
        <v>0.11</v>
      </c>
      <c r="AI1903" s="410">
        <v>35.409999999999997</v>
      </c>
      <c r="AJ1903" s="410">
        <v>35.520000000000003</v>
      </c>
      <c r="AK1903" s="410">
        <v>0.74</v>
      </c>
      <c r="AL1903" s="412">
        <v>3.0968468468468499E-3</v>
      </c>
      <c r="AM1903" s="127" t="s">
        <v>17433</v>
      </c>
      <c r="AN1903" s="383" t="s">
        <v>17434</v>
      </c>
      <c r="AO1903" s="383"/>
      <c r="AP1903" s="383"/>
      <c r="AQ1903" s="410" t="s">
        <v>17568</v>
      </c>
      <c r="AR1903" s="389"/>
    </row>
    <row r="1904" spans="1:44" ht="15.75" thickBot="1" x14ac:dyDescent="0.3">
      <c r="A1904" s="409" t="s">
        <v>17560</v>
      </c>
      <c r="B1904" s="410">
        <v>37</v>
      </c>
      <c r="C1904" s="383"/>
      <c r="D1904" s="383"/>
      <c r="E1904" s="383"/>
      <c r="F1904" s="383"/>
      <c r="G1904" s="383"/>
      <c r="H1904" s="383"/>
      <c r="I1904" s="383"/>
      <c r="J1904" s="383"/>
      <c r="K1904" s="410" t="s">
        <v>17260</v>
      </c>
      <c r="L1904" s="383"/>
      <c r="M1904" s="410" t="s">
        <v>17328</v>
      </c>
      <c r="N1904" s="410" t="s">
        <v>17569</v>
      </c>
      <c r="O1904" s="383"/>
      <c r="P1904" s="383"/>
      <c r="Q1904" s="410" t="s">
        <v>17460</v>
      </c>
      <c r="R1904" s="410" t="s">
        <v>17567</v>
      </c>
      <c r="S1904" s="383"/>
      <c r="T1904" s="383"/>
      <c r="U1904" s="410" t="s">
        <v>17200</v>
      </c>
      <c r="V1904" s="383"/>
      <c r="W1904" s="383"/>
      <c r="X1904" s="383"/>
      <c r="Y1904" s="411">
        <v>38510</v>
      </c>
      <c r="Z1904" s="410">
        <v>0</v>
      </c>
      <c r="AA1904" s="410">
        <v>0</v>
      </c>
      <c r="AB1904" s="383"/>
      <c r="AC1904" s="383"/>
      <c r="AD1904" s="383"/>
      <c r="AE1904" s="383"/>
      <c r="AF1904" s="410" t="s">
        <v>17469</v>
      </c>
      <c r="AG1904" s="410" t="s">
        <v>17432</v>
      </c>
      <c r="AH1904" s="410">
        <v>0.13</v>
      </c>
      <c r="AI1904" s="410">
        <v>35.409999999999997</v>
      </c>
      <c r="AJ1904" s="410">
        <v>35.54</v>
      </c>
      <c r="AK1904" s="410">
        <v>0.74</v>
      </c>
      <c r="AL1904" s="412">
        <v>3.6578503095104102E-3</v>
      </c>
      <c r="AM1904" s="127" t="s">
        <v>17433</v>
      </c>
      <c r="AN1904" s="383" t="s">
        <v>17434</v>
      </c>
      <c r="AO1904" s="383"/>
      <c r="AP1904" s="383"/>
      <c r="AQ1904" s="410" t="s">
        <v>17568</v>
      </c>
      <c r="AR1904" s="389"/>
    </row>
    <row r="1905" spans="1:44" ht="15.75" thickBot="1" x14ac:dyDescent="0.3">
      <c r="A1905" s="409" t="s">
        <v>17560</v>
      </c>
      <c r="B1905" s="410">
        <v>37</v>
      </c>
      <c r="C1905" s="383"/>
      <c r="D1905" s="383"/>
      <c r="E1905" s="383"/>
      <c r="F1905" s="383"/>
      <c r="G1905" s="383"/>
      <c r="H1905" s="383"/>
      <c r="I1905" s="383"/>
      <c r="J1905" s="383"/>
      <c r="K1905" s="410" t="s">
        <v>17260</v>
      </c>
      <c r="L1905" s="383"/>
      <c r="M1905" s="410" t="s">
        <v>17328</v>
      </c>
      <c r="N1905" s="410" t="s">
        <v>17569</v>
      </c>
      <c r="O1905" s="383"/>
      <c r="P1905" s="383"/>
      <c r="Q1905" s="410" t="s">
        <v>17460</v>
      </c>
      <c r="R1905" s="410" t="s">
        <v>17567</v>
      </c>
      <c r="S1905" s="383"/>
      <c r="T1905" s="383"/>
      <c r="U1905" s="410" t="s">
        <v>17200</v>
      </c>
      <c r="V1905" s="383"/>
      <c r="W1905" s="383"/>
      <c r="X1905" s="383"/>
      <c r="Y1905" s="411">
        <v>38510</v>
      </c>
      <c r="Z1905" s="410">
        <v>0</v>
      </c>
      <c r="AA1905" s="410">
        <v>0</v>
      </c>
      <c r="AB1905" s="383"/>
      <c r="AC1905" s="383"/>
      <c r="AD1905" s="383"/>
      <c r="AE1905" s="383"/>
      <c r="AF1905" s="410" t="s">
        <v>17469</v>
      </c>
      <c r="AG1905" s="410" t="s">
        <v>17432</v>
      </c>
      <c r="AH1905" s="410">
        <v>0.08</v>
      </c>
      <c r="AI1905" s="410">
        <v>35.57</v>
      </c>
      <c r="AJ1905" s="410">
        <v>35.65</v>
      </c>
      <c r="AK1905" s="410">
        <v>0.74</v>
      </c>
      <c r="AL1905" s="412">
        <v>2.2440392706872402E-3</v>
      </c>
      <c r="AM1905" s="127" t="s">
        <v>17433</v>
      </c>
      <c r="AN1905" s="383" t="s">
        <v>17434</v>
      </c>
      <c r="AO1905" s="383"/>
      <c r="AP1905" s="383"/>
      <c r="AQ1905" s="410" t="s">
        <v>17568</v>
      </c>
      <c r="AR1905" s="389"/>
    </row>
    <row r="1906" spans="1:44" ht="15.75" thickBot="1" x14ac:dyDescent="0.3">
      <c r="A1906" s="409" t="s">
        <v>17560</v>
      </c>
      <c r="B1906" s="410">
        <v>37</v>
      </c>
      <c r="C1906" s="383"/>
      <c r="D1906" s="383"/>
      <c r="E1906" s="383"/>
      <c r="F1906" s="383"/>
      <c r="G1906" s="383"/>
      <c r="H1906" s="383"/>
      <c r="I1906" s="383"/>
      <c r="J1906" s="383"/>
      <c r="K1906" s="410" t="s">
        <v>17260</v>
      </c>
      <c r="L1906" s="383"/>
      <c r="M1906" s="410" t="s">
        <v>17328</v>
      </c>
      <c r="N1906" s="410" t="s">
        <v>17569</v>
      </c>
      <c r="O1906" s="383"/>
      <c r="P1906" s="383"/>
      <c r="Q1906" s="410" t="s">
        <v>17460</v>
      </c>
      <c r="R1906" s="410" t="s">
        <v>17567</v>
      </c>
      <c r="S1906" s="383"/>
      <c r="T1906" s="383"/>
      <c r="U1906" s="410" t="s">
        <v>17200</v>
      </c>
      <c r="V1906" s="383"/>
      <c r="W1906" s="383"/>
      <c r="X1906" s="383"/>
      <c r="Y1906" s="411">
        <v>38510</v>
      </c>
      <c r="Z1906" s="410">
        <v>0</v>
      </c>
      <c r="AA1906" s="410">
        <v>0</v>
      </c>
      <c r="AB1906" s="383"/>
      <c r="AC1906" s="383"/>
      <c r="AD1906" s="383"/>
      <c r="AE1906" s="383"/>
      <c r="AF1906" s="410" t="s">
        <v>17469</v>
      </c>
      <c r="AG1906" s="410" t="s">
        <v>17432</v>
      </c>
      <c r="AH1906" s="410">
        <v>0.1</v>
      </c>
      <c r="AI1906" s="410">
        <v>35.57</v>
      </c>
      <c r="AJ1906" s="410">
        <v>35.67</v>
      </c>
      <c r="AK1906" s="410">
        <v>0.74</v>
      </c>
      <c r="AL1906" s="412">
        <v>2.8034763106251801E-3</v>
      </c>
      <c r="AM1906" s="127" t="s">
        <v>17433</v>
      </c>
      <c r="AN1906" s="383" t="s">
        <v>17434</v>
      </c>
      <c r="AO1906" s="383"/>
      <c r="AP1906" s="383"/>
      <c r="AQ1906" s="410" t="s">
        <v>17568</v>
      </c>
      <c r="AR1906" s="389"/>
    </row>
    <row r="1907" spans="1:44" ht="15.75" thickBot="1" x14ac:dyDescent="0.3">
      <c r="A1907" s="409" t="s">
        <v>17560</v>
      </c>
      <c r="B1907" s="410">
        <v>37</v>
      </c>
      <c r="C1907" s="383"/>
      <c r="D1907" s="383"/>
      <c r="E1907" s="383"/>
      <c r="F1907" s="383"/>
      <c r="G1907" s="383"/>
      <c r="H1907" s="383"/>
      <c r="I1907" s="383"/>
      <c r="J1907" s="383"/>
      <c r="K1907" s="410" t="s">
        <v>17260</v>
      </c>
      <c r="L1907" s="383"/>
      <c r="M1907" s="410" t="s">
        <v>17328</v>
      </c>
      <c r="N1907" s="410" t="s">
        <v>17569</v>
      </c>
      <c r="O1907" s="383"/>
      <c r="P1907" s="383"/>
      <c r="Q1907" s="410" t="s">
        <v>17460</v>
      </c>
      <c r="R1907" s="410" t="s">
        <v>17567</v>
      </c>
      <c r="S1907" s="383"/>
      <c r="T1907" s="383"/>
      <c r="U1907" s="410" t="s">
        <v>17200</v>
      </c>
      <c r="V1907" s="383"/>
      <c r="W1907" s="383"/>
      <c r="X1907" s="383"/>
      <c r="Y1907" s="411">
        <v>38510</v>
      </c>
      <c r="Z1907" s="410">
        <v>0</v>
      </c>
      <c r="AA1907" s="410">
        <v>0</v>
      </c>
      <c r="AB1907" s="383"/>
      <c r="AC1907" s="383"/>
      <c r="AD1907" s="383"/>
      <c r="AE1907" s="383"/>
      <c r="AF1907" s="410" t="s">
        <v>17469</v>
      </c>
      <c r="AG1907" s="410" t="s">
        <v>17432</v>
      </c>
      <c r="AH1907" s="410">
        <v>0.11</v>
      </c>
      <c r="AI1907" s="410">
        <v>35.57</v>
      </c>
      <c r="AJ1907" s="410">
        <v>35.68</v>
      </c>
      <c r="AK1907" s="410">
        <v>0.74</v>
      </c>
      <c r="AL1907" s="412">
        <v>3.0829596412556099E-3</v>
      </c>
      <c r="AM1907" s="127" t="s">
        <v>17433</v>
      </c>
      <c r="AN1907" s="383" t="s">
        <v>17434</v>
      </c>
      <c r="AO1907" s="383"/>
      <c r="AP1907" s="383"/>
      <c r="AQ1907" s="410" t="s">
        <v>17568</v>
      </c>
      <c r="AR1907" s="389"/>
    </row>
    <row r="1908" spans="1:44" ht="15.75" thickBot="1" x14ac:dyDescent="0.3">
      <c r="A1908" s="409" t="s">
        <v>17560</v>
      </c>
      <c r="B1908" s="410">
        <v>37</v>
      </c>
      <c r="C1908" s="383"/>
      <c r="D1908" s="383"/>
      <c r="E1908" s="383"/>
      <c r="F1908" s="383"/>
      <c r="G1908" s="383"/>
      <c r="H1908" s="383"/>
      <c r="I1908" s="383"/>
      <c r="J1908" s="383"/>
      <c r="K1908" s="410" t="s">
        <v>17260</v>
      </c>
      <c r="L1908" s="383"/>
      <c r="M1908" s="410" t="s">
        <v>17328</v>
      </c>
      <c r="N1908" s="410" t="s">
        <v>17569</v>
      </c>
      <c r="O1908" s="383"/>
      <c r="P1908" s="383"/>
      <c r="Q1908" s="410" t="s">
        <v>17460</v>
      </c>
      <c r="R1908" s="410" t="s">
        <v>17567</v>
      </c>
      <c r="S1908" s="383"/>
      <c r="T1908" s="383"/>
      <c r="U1908" s="410" t="s">
        <v>17200</v>
      </c>
      <c r="V1908" s="383"/>
      <c r="W1908" s="383"/>
      <c r="X1908" s="383"/>
      <c r="Y1908" s="411">
        <v>38510</v>
      </c>
      <c r="Z1908" s="410">
        <v>0</v>
      </c>
      <c r="AA1908" s="410">
        <v>0</v>
      </c>
      <c r="AB1908" s="383"/>
      <c r="AC1908" s="383"/>
      <c r="AD1908" s="383"/>
      <c r="AE1908" s="383"/>
      <c r="AF1908" s="410" t="s">
        <v>17469</v>
      </c>
      <c r="AG1908" s="410" t="s">
        <v>17432</v>
      </c>
      <c r="AH1908" s="410">
        <v>0.1</v>
      </c>
      <c r="AI1908" s="410">
        <v>35.65</v>
      </c>
      <c r="AJ1908" s="410">
        <v>35.75</v>
      </c>
      <c r="AK1908" s="410">
        <v>0.74</v>
      </c>
      <c r="AL1908" s="412">
        <v>2.7972027972027998E-3</v>
      </c>
      <c r="AM1908" s="127" t="s">
        <v>17433</v>
      </c>
      <c r="AN1908" s="383" t="s">
        <v>17434</v>
      </c>
      <c r="AO1908" s="383"/>
      <c r="AP1908" s="383"/>
      <c r="AQ1908" s="410" t="s">
        <v>17568</v>
      </c>
      <c r="AR1908" s="389"/>
    </row>
    <row r="1909" spans="1:44" ht="15.75" thickBot="1" x14ac:dyDescent="0.3">
      <c r="A1909" s="409" t="s">
        <v>17560</v>
      </c>
      <c r="B1909" s="410">
        <v>37</v>
      </c>
      <c r="C1909" s="383"/>
      <c r="D1909" s="383"/>
      <c r="E1909" s="383"/>
      <c r="F1909" s="383"/>
      <c r="G1909" s="383"/>
      <c r="H1909" s="383"/>
      <c r="I1909" s="383"/>
      <c r="J1909" s="383"/>
      <c r="K1909" s="410" t="s">
        <v>17260</v>
      </c>
      <c r="L1909" s="383"/>
      <c r="M1909" s="410" t="s">
        <v>17328</v>
      </c>
      <c r="N1909" s="410" t="s">
        <v>17569</v>
      </c>
      <c r="O1909" s="383"/>
      <c r="P1909" s="383"/>
      <c r="Q1909" s="410" t="s">
        <v>17460</v>
      </c>
      <c r="R1909" s="410" t="s">
        <v>17567</v>
      </c>
      <c r="S1909" s="383"/>
      <c r="T1909" s="383"/>
      <c r="U1909" s="410" t="s">
        <v>17200</v>
      </c>
      <c r="V1909" s="383"/>
      <c r="W1909" s="383"/>
      <c r="X1909" s="383"/>
      <c r="Y1909" s="411">
        <v>38510</v>
      </c>
      <c r="Z1909" s="410">
        <v>0</v>
      </c>
      <c r="AA1909" s="410">
        <v>0</v>
      </c>
      <c r="AB1909" s="383"/>
      <c r="AC1909" s="383"/>
      <c r="AD1909" s="383"/>
      <c r="AE1909" s="383"/>
      <c r="AF1909" s="410" t="s">
        <v>17469</v>
      </c>
      <c r="AG1909" s="410" t="s">
        <v>17432</v>
      </c>
      <c r="AH1909" s="410">
        <v>7.0000000000000007E-2</v>
      </c>
      <c r="AI1909" s="410">
        <v>35.89</v>
      </c>
      <c r="AJ1909" s="410">
        <v>35.950000000000003</v>
      </c>
      <c r="AK1909" s="410">
        <v>0.74</v>
      </c>
      <c r="AL1909" s="412">
        <v>1.9471488178025001E-3</v>
      </c>
      <c r="AM1909" s="127" t="s">
        <v>17433</v>
      </c>
      <c r="AN1909" s="383" t="s">
        <v>17434</v>
      </c>
      <c r="AO1909" s="383"/>
      <c r="AP1909" s="383"/>
      <c r="AQ1909" s="410" t="s">
        <v>17568</v>
      </c>
      <c r="AR1909" s="389"/>
    </row>
    <row r="1910" spans="1:44" ht="15.75" thickBot="1" x14ac:dyDescent="0.3">
      <c r="A1910" s="409" t="s">
        <v>17560</v>
      </c>
      <c r="B1910" s="410">
        <v>37</v>
      </c>
      <c r="C1910" s="383"/>
      <c r="D1910" s="383"/>
      <c r="E1910" s="383"/>
      <c r="F1910" s="383"/>
      <c r="G1910" s="383"/>
      <c r="H1910" s="383"/>
      <c r="I1910" s="383"/>
      <c r="J1910" s="383"/>
      <c r="K1910" s="410" t="s">
        <v>17260</v>
      </c>
      <c r="L1910" s="383"/>
      <c r="M1910" s="410" t="s">
        <v>17328</v>
      </c>
      <c r="N1910" s="410" t="s">
        <v>17569</v>
      </c>
      <c r="O1910" s="383"/>
      <c r="P1910" s="383"/>
      <c r="Q1910" s="410" t="s">
        <v>17460</v>
      </c>
      <c r="R1910" s="410" t="s">
        <v>17567</v>
      </c>
      <c r="S1910" s="383"/>
      <c r="T1910" s="383"/>
      <c r="U1910" s="410" t="s">
        <v>17200</v>
      </c>
      <c r="V1910" s="383"/>
      <c r="W1910" s="383"/>
      <c r="X1910" s="383"/>
      <c r="Y1910" s="411">
        <v>38510</v>
      </c>
      <c r="Z1910" s="410">
        <v>0</v>
      </c>
      <c r="AA1910" s="410">
        <v>0</v>
      </c>
      <c r="AB1910" s="383"/>
      <c r="AC1910" s="383"/>
      <c r="AD1910" s="383"/>
      <c r="AE1910" s="383"/>
      <c r="AF1910" s="410" t="s">
        <v>17469</v>
      </c>
      <c r="AG1910" s="410" t="s">
        <v>17432</v>
      </c>
      <c r="AH1910" s="410">
        <v>0.16</v>
      </c>
      <c r="AI1910" s="410">
        <v>34.770000000000003</v>
      </c>
      <c r="AJ1910" s="410">
        <v>34.94</v>
      </c>
      <c r="AK1910" s="410">
        <v>0.75</v>
      </c>
      <c r="AL1910" s="412">
        <v>4.57927876359473E-3</v>
      </c>
      <c r="AM1910" s="127" t="s">
        <v>17433</v>
      </c>
      <c r="AN1910" s="383" t="s">
        <v>17434</v>
      </c>
      <c r="AO1910" s="383"/>
      <c r="AP1910" s="383"/>
      <c r="AQ1910" s="410" t="s">
        <v>17568</v>
      </c>
      <c r="AR1910" s="389"/>
    </row>
    <row r="1911" spans="1:44" ht="15.75" thickBot="1" x14ac:dyDescent="0.3">
      <c r="A1911" s="409" t="s">
        <v>17560</v>
      </c>
      <c r="B1911" s="410">
        <v>37</v>
      </c>
      <c r="C1911" s="383"/>
      <c r="D1911" s="383"/>
      <c r="E1911" s="383"/>
      <c r="F1911" s="383"/>
      <c r="G1911" s="383"/>
      <c r="H1911" s="383"/>
      <c r="I1911" s="383"/>
      <c r="J1911" s="383"/>
      <c r="K1911" s="410" t="s">
        <v>17260</v>
      </c>
      <c r="L1911" s="383"/>
      <c r="M1911" s="410" t="s">
        <v>17328</v>
      </c>
      <c r="N1911" s="410" t="s">
        <v>17569</v>
      </c>
      <c r="O1911" s="383"/>
      <c r="P1911" s="383"/>
      <c r="Q1911" s="410" t="s">
        <v>17460</v>
      </c>
      <c r="R1911" s="410" t="s">
        <v>17567</v>
      </c>
      <c r="S1911" s="383"/>
      <c r="T1911" s="383"/>
      <c r="U1911" s="410" t="s">
        <v>17200</v>
      </c>
      <c r="V1911" s="383"/>
      <c r="W1911" s="383"/>
      <c r="X1911" s="383"/>
      <c r="Y1911" s="411">
        <v>38510</v>
      </c>
      <c r="Z1911" s="410">
        <v>0</v>
      </c>
      <c r="AA1911" s="410">
        <v>0</v>
      </c>
      <c r="AB1911" s="383"/>
      <c r="AC1911" s="383"/>
      <c r="AD1911" s="383"/>
      <c r="AE1911" s="383"/>
      <c r="AF1911" s="410" t="s">
        <v>17469</v>
      </c>
      <c r="AG1911" s="410" t="s">
        <v>17432</v>
      </c>
      <c r="AH1911" s="410">
        <v>0.13</v>
      </c>
      <c r="AI1911" s="410">
        <v>35.01</v>
      </c>
      <c r="AJ1911" s="410">
        <v>35.14</v>
      </c>
      <c r="AK1911" s="410">
        <v>0.75</v>
      </c>
      <c r="AL1911" s="412">
        <v>3.6994877632327799E-3</v>
      </c>
      <c r="AM1911" s="127" t="s">
        <v>17433</v>
      </c>
      <c r="AN1911" s="383" t="s">
        <v>17434</v>
      </c>
      <c r="AO1911" s="383"/>
      <c r="AP1911" s="383"/>
      <c r="AQ1911" s="410" t="s">
        <v>17568</v>
      </c>
      <c r="AR1911" s="389"/>
    </row>
    <row r="1912" spans="1:44" ht="15.75" thickBot="1" x14ac:dyDescent="0.3">
      <c r="A1912" s="409" t="s">
        <v>17560</v>
      </c>
      <c r="B1912" s="410">
        <v>37</v>
      </c>
      <c r="C1912" s="383"/>
      <c r="D1912" s="383"/>
      <c r="E1912" s="383"/>
      <c r="F1912" s="383"/>
      <c r="G1912" s="383"/>
      <c r="H1912" s="383"/>
      <c r="I1912" s="383"/>
      <c r="J1912" s="383"/>
      <c r="K1912" s="410" t="s">
        <v>17260</v>
      </c>
      <c r="L1912" s="383"/>
      <c r="M1912" s="410" t="s">
        <v>17328</v>
      </c>
      <c r="N1912" s="410" t="s">
        <v>17569</v>
      </c>
      <c r="O1912" s="383"/>
      <c r="P1912" s="383"/>
      <c r="Q1912" s="410" t="s">
        <v>17460</v>
      </c>
      <c r="R1912" s="410" t="s">
        <v>17567</v>
      </c>
      <c r="S1912" s="383"/>
      <c r="T1912" s="383"/>
      <c r="U1912" s="410" t="s">
        <v>17200</v>
      </c>
      <c r="V1912" s="383"/>
      <c r="W1912" s="383"/>
      <c r="X1912" s="383"/>
      <c r="Y1912" s="411">
        <v>38510</v>
      </c>
      <c r="Z1912" s="410">
        <v>0</v>
      </c>
      <c r="AA1912" s="410">
        <v>0</v>
      </c>
      <c r="AB1912" s="383"/>
      <c r="AC1912" s="383"/>
      <c r="AD1912" s="383"/>
      <c r="AE1912" s="383"/>
      <c r="AF1912" s="410" t="s">
        <v>17469</v>
      </c>
      <c r="AG1912" s="410" t="s">
        <v>17432</v>
      </c>
      <c r="AH1912" s="410">
        <v>0.1</v>
      </c>
      <c r="AI1912" s="410">
        <v>35.49</v>
      </c>
      <c r="AJ1912" s="410">
        <v>35.590000000000003</v>
      </c>
      <c r="AK1912" s="410">
        <v>0.75</v>
      </c>
      <c r="AL1912" s="412">
        <v>2.8097780275358202E-3</v>
      </c>
      <c r="AM1912" s="127" t="s">
        <v>17433</v>
      </c>
      <c r="AN1912" s="383" t="s">
        <v>17434</v>
      </c>
      <c r="AO1912" s="383"/>
      <c r="AP1912" s="383"/>
      <c r="AQ1912" s="410" t="s">
        <v>17568</v>
      </c>
      <c r="AR1912" s="389"/>
    </row>
    <row r="1913" spans="1:44" ht="15.75" thickBot="1" x14ac:dyDescent="0.3">
      <c r="A1913" s="409" t="s">
        <v>17560</v>
      </c>
      <c r="B1913" s="410">
        <v>37</v>
      </c>
      <c r="C1913" s="383"/>
      <c r="D1913" s="383"/>
      <c r="E1913" s="383"/>
      <c r="F1913" s="383"/>
      <c r="G1913" s="383"/>
      <c r="H1913" s="383"/>
      <c r="I1913" s="383"/>
      <c r="J1913" s="383"/>
      <c r="K1913" s="410" t="s">
        <v>17260</v>
      </c>
      <c r="L1913" s="383"/>
      <c r="M1913" s="410" t="s">
        <v>17328</v>
      </c>
      <c r="N1913" s="410" t="s">
        <v>17569</v>
      </c>
      <c r="O1913" s="383"/>
      <c r="P1913" s="383"/>
      <c r="Q1913" s="410" t="s">
        <v>17460</v>
      </c>
      <c r="R1913" s="410" t="s">
        <v>17567</v>
      </c>
      <c r="S1913" s="383"/>
      <c r="T1913" s="383"/>
      <c r="U1913" s="410" t="s">
        <v>17200</v>
      </c>
      <c r="V1913" s="383"/>
      <c r="W1913" s="383"/>
      <c r="X1913" s="383"/>
      <c r="Y1913" s="411">
        <v>38510</v>
      </c>
      <c r="Z1913" s="410">
        <v>0</v>
      </c>
      <c r="AA1913" s="410">
        <v>0</v>
      </c>
      <c r="AB1913" s="383"/>
      <c r="AC1913" s="383"/>
      <c r="AD1913" s="383"/>
      <c r="AE1913" s="383"/>
      <c r="AF1913" s="410" t="s">
        <v>17469</v>
      </c>
      <c r="AG1913" s="410" t="s">
        <v>17432</v>
      </c>
      <c r="AH1913" s="410">
        <v>0.13</v>
      </c>
      <c r="AI1913" s="410">
        <v>34.770000000000003</v>
      </c>
      <c r="AJ1913" s="410">
        <v>34.9</v>
      </c>
      <c r="AK1913" s="410">
        <v>0.76</v>
      </c>
      <c r="AL1913" s="412">
        <v>3.7249283667621798E-3</v>
      </c>
      <c r="AM1913" s="127" t="s">
        <v>17433</v>
      </c>
      <c r="AN1913" s="383" t="s">
        <v>17434</v>
      </c>
      <c r="AO1913" s="383"/>
      <c r="AP1913" s="383"/>
      <c r="AQ1913" s="410" t="s">
        <v>17568</v>
      </c>
      <c r="AR1913" s="389"/>
    </row>
    <row r="1914" spans="1:44" ht="15.75" thickBot="1" x14ac:dyDescent="0.3">
      <c r="A1914" s="409" t="s">
        <v>17560</v>
      </c>
      <c r="B1914" s="410">
        <v>37</v>
      </c>
      <c r="C1914" s="383"/>
      <c r="D1914" s="383"/>
      <c r="E1914" s="383"/>
      <c r="F1914" s="383"/>
      <c r="G1914" s="383"/>
      <c r="H1914" s="383"/>
      <c r="I1914" s="383"/>
      <c r="J1914" s="383"/>
      <c r="K1914" s="410" t="s">
        <v>17260</v>
      </c>
      <c r="L1914" s="383"/>
      <c r="M1914" s="410" t="s">
        <v>17328</v>
      </c>
      <c r="N1914" s="410" t="s">
        <v>17569</v>
      </c>
      <c r="O1914" s="383"/>
      <c r="P1914" s="383"/>
      <c r="Q1914" s="410" t="s">
        <v>17460</v>
      </c>
      <c r="R1914" s="410" t="s">
        <v>17567</v>
      </c>
      <c r="S1914" s="383"/>
      <c r="T1914" s="383"/>
      <c r="U1914" s="410" t="s">
        <v>17200</v>
      </c>
      <c r="V1914" s="383"/>
      <c r="W1914" s="383"/>
      <c r="X1914" s="383"/>
      <c r="Y1914" s="411">
        <v>38510</v>
      </c>
      <c r="Z1914" s="410">
        <v>0</v>
      </c>
      <c r="AA1914" s="410">
        <v>0</v>
      </c>
      <c r="AB1914" s="383"/>
      <c r="AC1914" s="383"/>
      <c r="AD1914" s="383"/>
      <c r="AE1914" s="383"/>
      <c r="AF1914" s="410" t="s">
        <v>17469</v>
      </c>
      <c r="AG1914" s="410" t="s">
        <v>17432</v>
      </c>
      <c r="AH1914" s="410">
        <v>0</v>
      </c>
      <c r="AI1914" s="410">
        <v>33.18</v>
      </c>
      <c r="AJ1914" s="410">
        <v>33.18</v>
      </c>
      <c r="AK1914" s="410">
        <v>0.79</v>
      </c>
      <c r="AL1914" s="412">
        <v>0</v>
      </c>
      <c r="AM1914" s="127" t="s">
        <v>17433</v>
      </c>
      <c r="AN1914" s="383" t="s">
        <v>17434</v>
      </c>
      <c r="AO1914" s="383"/>
      <c r="AP1914" s="383"/>
      <c r="AQ1914" s="410" t="s">
        <v>17568</v>
      </c>
      <c r="AR1914" s="389"/>
    </row>
    <row r="1915" spans="1:44" ht="15.75" thickBot="1" x14ac:dyDescent="0.3">
      <c r="A1915" s="409" t="s">
        <v>17560</v>
      </c>
      <c r="B1915" s="410">
        <v>37</v>
      </c>
      <c r="C1915" s="383"/>
      <c r="D1915" s="383"/>
      <c r="E1915" s="383"/>
      <c r="F1915" s="383"/>
      <c r="G1915" s="383"/>
      <c r="H1915" s="383"/>
      <c r="I1915" s="383"/>
      <c r="J1915" s="383"/>
      <c r="K1915" s="410" t="s">
        <v>17260</v>
      </c>
      <c r="L1915" s="383"/>
      <c r="M1915" s="410" t="s">
        <v>17328</v>
      </c>
      <c r="N1915" s="410" t="s">
        <v>17569</v>
      </c>
      <c r="O1915" s="383"/>
      <c r="P1915" s="383"/>
      <c r="Q1915" s="410" t="s">
        <v>17460</v>
      </c>
      <c r="R1915" s="410" t="s">
        <v>17567</v>
      </c>
      <c r="S1915" s="383"/>
      <c r="T1915" s="383"/>
      <c r="U1915" s="410" t="s">
        <v>17200</v>
      </c>
      <c r="V1915" s="383"/>
      <c r="W1915" s="383"/>
      <c r="X1915" s="383"/>
      <c r="Y1915" s="411">
        <v>38510</v>
      </c>
      <c r="Z1915" s="410">
        <v>0</v>
      </c>
      <c r="AA1915" s="410">
        <v>0</v>
      </c>
      <c r="AB1915" s="383"/>
      <c r="AC1915" s="383"/>
      <c r="AD1915" s="383"/>
      <c r="AE1915" s="383"/>
      <c r="AF1915" s="410" t="s">
        <v>17469</v>
      </c>
      <c r="AG1915" s="410" t="s">
        <v>17432</v>
      </c>
      <c r="AH1915" s="410">
        <v>0.36</v>
      </c>
      <c r="AI1915" s="410">
        <v>10.210000000000001</v>
      </c>
      <c r="AJ1915" s="410">
        <v>10.57</v>
      </c>
      <c r="AK1915" s="410">
        <v>2.42</v>
      </c>
      <c r="AL1915" s="412">
        <v>3.4058656575212898E-2</v>
      </c>
      <c r="AM1915" s="127" t="s">
        <v>17433</v>
      </c>
      <c r="AN1915" s="383" t="s">
        <v>17434</v>
      </c>
      <c r="AO1915" s="383"/>
      <c r="AP1915" s="383"/>
      <c r="AQ1915" s="410" t="s">
        <v>17568</v>
      </c>
      <c r="AR1915" s="389"/>
    </row>
    <row r="1916" spans="1:44" ht="15.75" thickBot="1" x14ac:dyDescent="0.3">
      <c r="A1916" s="409" t="s">
        <v>17560</v>
      </c>
      <c r="B1916" s="410">
        <v>37</v>
      </c>
      <c r="C1916" s="383"/>
      <c r="D1916" s="383"/>
      <c r="E1916" s="383"/>
      <c r="F1916" s="383"/>
      <c r="G1916" s="383"/>
      <c r="H1916" s="383"/>
      <c r="I1916" s="383"/>
      <c r="J1916" s="383"/>
      <c r="K1916" s="410" t="s">
        <v>17260</v>
      </c>
      <c r="L1916" s="383"/>
      <c r="M1916" s="410" t="s">
        <v>17328</v>
      </c>
      <c r="N1916" s="410" t="s">
        <v>17569</v>
      </c>
      <c r="O1916" s="383"/>
      <c r="P1916" s="383"/>
      <c r="Q1916" s="410" t="s">
        <v>17460</v>
      </c>
      <c r="R1916" s="410" t="s">
        <v>17567</v>
      </c>
      <c r="S1916" s="383"/>
      <c r="T1916" s="383"/>
      <c r="U1916" s="410" t="s">
        <v>17200</v>
      </c>
      <c r="V1916" s="383"/>
      <c r="W1916" s="383"/>
      <c r="X1916" s="383"/>
      <c r="Y1916" s="411">
        <v>38510</v>
      </c>
      <c r="Z1916" s="410">
        <v>0</v>
      </c>
      <c r="AA1916" s="410">
        <v>0</v>
      </c>
      <c r="AB1916" s="383"/>
      <c r="AC1916" s="383"/>
      <c r="AD1916" s="383"/>
      <c r="AE1916" s="383"/>
      <c r="AF1916" s="410" t="s">
        <v>17469</v>
      </c>
      <c r="AG1916" s="410" t="s">
        <v>17432</v>
      </c>
      <c r="AH1916" s="410">
        <v>0.62</v>
      </c>
      <c r="AI1916" s="410">
        <v>10.29</v>
      </c>
      <c r="AJ1916" s="410">
        <v>10.91</v>
      </c>
      <c r="AK1916" s="410">
        <v>2.42</v>
      </c>
      <c r="AL1916" s="412">
        <v>5.6828597616865303E-2</v>
      </c>
      <c r="AM1916" s="127" t="s">
        <v>17433</v>
      </c>
      <c r="AN1916" s="383" t="s">
        <v>17434</v>
      </c>
      <c r="AO1916" s="383"/>
      <c r="AP1916" s="383"/>
      <c r="AQ1916" s="410" t="s">
        <v>17568</v>
      </c>
      <c r="AR1916" s="389"/>
    </row>
    <row r="1917" spans="1:44" ht="15.75" thickBot="1" x14ac:dyDescent="0.3">
      <c r="A1917" s="409" t="s">
        <v>17560</v>
      </c>
      <c r="B1917" s="410">
        <v>37</v>
      </c>
      <c r="C1917" s="383"/>
      <c r="D1917" s="383"/>
      <c r="E1917" s="383"/>
      <c r="F1917" s="383"/>
      <c r="G1917" s="383"/>
      <c r="H1917" s="383"/>
      <c r="I1917" s="383"/>
      <c r="J1917" s="383"/>
      <c r="K1917" s="410" t="s">
        <v>17260</v>
      </c>
      <c r="L1917" s="383"/>
      <c r="M1917" s="410" t="s">
        <v>17328</v>
      </c>
      <c r="N1917" s="410" t="s">
        <v>17569</v>
      </c>
      <c r="O1917" s="383"/>
      <c r="P1917" s="383"/>
      <c r="Q1917" s="410" t="s">
        <v>17460</v>
      </c>
      <c r="R1917" s="410" t="s">
        <v>17567</v>
      </c>
      <c r="S1917" s="383"/>
      <c r="T1917" s="383"/>
      <c r="U1917" s="410" t="s">
        <v>17200</v>
      </c>
      <c r="V1917" s="383"/>
      <c r="W1917" s="383"/>
      <c r="X1917" s="383"/>
      <c r="Y1917" s="411">
        <v>38510</v>
      </c>
      <c r="Z1917" s="410">
        <v>0</v>
      </c>
      <c r="AA1917" s="410">
        <v>0</v>
      </c>
      <c r="AB1917" s="383"/>
      <c r="AC1917" s="383"/>
      <c r="AD1917" s="383"/>
      <c r="AE1917" s="383"/>
      <c r="AF1917" s="410" t="s">
        <v>17469</v>
      </c>
      <c r="AG1917" s="410" t="s">
        <v>17432</v>
      </c>
      <c r="AH1917" s="410">
        <v>1.49</v>
      </c>
      <c r="AI1917" s="410">
        <v>9.65</v>
      </c>
      <c r="AJ1917" s="410">
        <v>11.14</v>
      </c>
      <c r="AK1917" s="410">
        <v>2.42</v>
      </c>
      <c r="AL1917" s="412">
        <v>0.13375224416517101</v>
      </c>
      <c r="AM1917" s="127" t="s">
        <v>17433</v>
      </c>
      <c r="AN1917" s="383" t="s">
        <v>17434</v>
      </c>
      <c r="AO1917" s="383"/>
      <c r="AP1917" s="383"/>
      <c r="AQ1917" s="410" t="s">
        <v>17568</v>
      </c>
      <c r="AR1917" s="389"/>
    </row>
    <row r="1918" spans="1:44" ht="15.75" thickBot="1" x14ac:dyDescent="0.3">
      <c r="A1918" s="409" t="s">
        <v>17560</v>
      </c>
      <c r="B1918" s="410">
        <v>37</v>
      </c>
      <c r="C1918" s="383"/>
      <c r="D1918" s="383"/>
      <c r="E1918" s="383"/>
      <c r="F1918" s="383"/>
      <c r="G1918" s="383"/>
      <c r="H1918" s="383"/>
      <c r="I1918" s="383"/>
      <c r="J1918" s="383"/>
      <c r="K1918" s="410" t="s">
        <v>17260</v>
      </c>
      <c r="L1918" s="383"/>
      <c r="M1918" s="410" t="s">
        <v>17328</v>
      </c>
      <c r="N1918" s="410" t="s">
        <v>17569</v>
      </c>
      <c r="O1918" s="383"/>
      <c r="P1918" s="383"/>
      <c r="Q1918" s="410" t="s">
        <v>17460</v>
      </c>
      <c r="R1918" s="410" t="s">
        <v>17567</v>
      </c>
      <c r="S1918" s="383"/>
      <c r="T1918" s="383"/>
      <c r="U1918" s="410" t="s">
        <v>17200</v>
      </c>
      <c r="V1918" s="383"/>
      <c r="W1918" s="383"/>
      <c r="X1918" s="383"/>
      <c r="Y1918" s="411">
        <v>38510</v>
      </c>
      <c r="Z1918" s="410">
        <v>0</v>
      </c>
      <c r="AA1918" s="410">
        <v>0</v>
      </c>
      <c r="AB1918" s="383"/>
      <c r="AC1918" s="383"/>
      <c r="AD1918" s="383"/>
      <c r="AE1918" s="383"/>
      <c r="AF1918" s="410" t="s">
        <v>17469</v>
      </c>
      <c r="AG1918" s="410" t="s">
        <v>17432</v>
      </c>
      <c r="AH1918" s="410">
        <v>0.28000000000000003</v>
      </c>
      <c r="AI1918" s="410">
        <v>10.210000000000001</v>
      </c>
      <c r="AJ1918" s="410">
        <v>10.49</v>
      </c>
      <c r="AK1918" s="410">
        <v>2.4300000000000002</v>
      </c>
      <c r="AL1918" s="412">
        <v>2.6692087702573902E-2</v>
      </c>
      <c r="AM1918" s="127" t="s">
        <v>17433</v>
      </c>
      <c r="AN1918" s="383" t="s">
        <v>17434</v>
      </c>
      <c r="AO1918" s="383"/>
      <c r="AP1918" s="383"/>
      <c r="AQ1918" s="410" t="s">
        <v>17568</v>
      </c>
      <c r="AR1918" s="389"/>
    </row>
    <row r="1919" spans="1:44" ht="15.75" thickBot="1" x14ac:dyDescent="0.3">
      <c r="A1919" s="409" t="s">
        <v>17560</v>
      </c>
      <c r="B1919" s="410">
        <v>37</v>
      </c>
      <c r="C1919" s="383"/>
      <c r="D1919" s="383"/>
      <c r="E1919" s="383"/>
      <c r="F1919" s="383"/>
      <c r="G1919" s="383"/>
      <c r="H1919" s="383"/>
      <c r="I1919" s="383"/>
      <c r="J1919" s="383"/>
      <c r="K1919" s="410" t="s">
        <v>17260</v>
      </c>
      <c r="L1919" s="383"/>
      <c r="M1919" s="410" t="s">
        <v>17328</v>
      </c>
      <c r="N1919" s="410" t="s">
        <v>17569</v>
      </c>
      <c r="O1919" s="383"/>
      <c r="P1919" s="383"/>
      <c r="Q1919" s="410" t="s">
        <v>17460</v>
      </c>
      <c r="R1919" s="410" t="s">
        <v>17567</v>
      </c>
      <c r="S1919" s="383"/>
      <c r="T1919" s="383"/>
      <c r="U1919" s="410" t="s">
        <v>17200</v>
      </c>
      <c r="V1919" s="383"/>
      <c r="W1919" s="383"/>
      <c r="X1919" s="383"/>
      <c r="Y1919" s="411">
        <v>38510</v>
      </c>
      <c r="Z1919" s="410">
        <v>0</v>
      </c>
      <c r="AA1919" s="410">
        <v>0</v>
      </c>
      <c r="AB1919" s="383"/>
      <c r="AC1919" s="383"/>
      <c r="AD1919" s="383"/>
      <c r="AE1919" s="383"/>
      <c r="AF1919" s="410" t="s">
        <v>17469</v>
      </c>
      <c r="AG1919" s="410" t="s">
        <v>17432</v>
      </c>
      <c r="AH1919" s="410">
        <v>1.32</v>
      </c>
      <c r="AI1919" s="410">
        <v>9.89</v>
      </c>
      <c r="AJ1919" s="410">
        <v>11.21</v>
      </c>
      <c r="AK1919" s="410">
        <v>2.4300000000000002</v>
      </c>
      <c r="AL1919" s="412">
        <v>0.117752007136485</v>
      </c>
      <c r="AM1919" s="127" t="s">
        <v>17433</v>
      </c>
      <c r="AN1919" s="383" t="s">
        <v>17434</v>
      </c>
      <c r="AO1919" s="383"/>
      <c r="AP1919" s="383"/>
      <c r="AQ1919" s="410" t="s">
        <v>17568</v>
      </c>
      <c r="AR1919" s="389"/>
    </row>
    <row r="1920" spans="1:44" ht="15.75" thickBot="1" x14ac:dyDescent="0.3">
      <c r="A1920" s="409" t="s">
        <v>17560</v>
      </c>
      <c r="B1920" s="410">
        <v>37</v>
      </c>
      <c r="C1920" s="383"/>
      <c r="D1920" s="383"/>
      <c r="E1920" s="383"/>
      <c r="F1920" s="383"/>
      <c r="G1920" s="383"/>
      <c r="H1920" s="383"/>
      <c r="I1920" s="383"/>
      <c r="J1920" s="383"/>
      <c r="K1920" s="410" t="s">
        <v>17260</v>
      </c>
      <c r="L1920" s="383"/>
      <c r="M1920" s="410" t="s">
        <v>17328</v>
      </c>
      <c r="N1920" s="410" t="s">
        <v>17569</v>
      </c>
      <c r="O1920" s="383"/>
      <c r="P1920" s="383"/>
      <c r="Q1920" s="410" t="s">
        <v>17460</v>
      </c>
      <c r="R1920" s="410" t="s">
        <v>17567</v>
      </c>
      <c r="S1920" s="383"/>
      <c r="T1920" s="383"/>
      <c r="U1920" s="410" t="s">
        <v>17200</v>
      </c>
      <c r="V1920" s="383"/>
      <c r="W1920" s="383"/>
      <c r="X1920" s="383"/>
      <c r="Y1920" s="411">
        <v>38510</v>
      </c>
      <c r="Z1920" s="410">
        <v>0</v>
      </c>
      <c r="AA1920" s="410">
        <v>0</v>
      </c>
      <c r="AB1920" s="383"/>
      <c r="AC1920" s="383"/>
      <c r="AD1920" s="383"/>
      <c r="AE1920" s="383"/>
      <c r="AF1920" s="410" t="s">
        <v>17469</v>
      </c>
      <c r="AG1920" s="410" t="s">
        <v>17432</v>
      </c>
      <c r="AH1920" s="410">
        <v>1</v>
      </c>
      <c r="AI1920" s="410">
        <v>10.29</v>
      </c>
      <c r="AJ1920" s="410">
        <v>11.28</v>
      </c>
      <c r="AK1920" s="410">
        <v>2.4300000000000002</v>
      </c>
      <c r="AL1920" s="412">
        <v>8.8652482269503494E-2</v>
      </c>
      <c r="AM1920" s="127" t="s">
        <v>17433</v>
      </c>
      <c r="AN1920" s="383" t="s">
        <v>17434</v>
      </c>
      <c r="AO1920" s="383"/>
      <c r="AP1920" s="383"/>
      <c r="AQ1920" s="410" t="s">
        <v>17568</v>
      </c>
      <c r="AR1920" s="389"/>
    </row>
    <row r="1921" spans="1:44" ht="15.75" thickBot="1" x14ac:dyDescent="0.3">
      <c r="A1921" s="409" t="s">
        <v>17560</v>
      </c>
      <c r="B1921" s="410">
        <v>37</v>
      </c>
      <c r="C1921" s="383"/>
      <c r="D1921" s="383"/>
      <c r="E1921" s="383"/>
      <c r="F1921" s="383"/>
      <c r="G1921" s="383"/>
      <c r="H1921" s="383"/>
      <c r="I1921" s="383"/>
      <c r="J1921" s="383"/>
      <c r="K1921" s="410" t="s">
        <v>17260</v>
      </c>
      <c r="L1921" s="383"/>
      <c r="M1921" s="410" t="s">
        <v>17328</v>
      </c>
      <c r="N1921" s="410" t="s">
        <v>17569</v>
      </c>
      <c r="O1921" s="383"/>
      <c r="P1921" s="383"/>
      <c r="Q1921" s="410" t="s">
        <v>17460</v>
      </c>
      <c r="R1921" s="410" t="s">
        <v>17567</v>
      </c>
      <c r="S1921" s="383"/>
      <c r="T1921" s="383"/>
      <c r="U1921" s="410" t="s">
        <v>17200</v>
      </c>
      <c r="V1921" s="383"/>
      <c r="W1921" s="383"/>
      <c r="X1921" s="383"/>
      <c r="Y1921" s="411">
        <v>38510</v>
      </c>
      <c r="Z1921" s="410">
        <v>0</v>
      </c>
      <c r="AA1921" s="410">
        <v>0</v>
      </c>
      <c r="AB1921" s="383"/>
      <c r="AC1921" s="383"/>
      <c r="AD1921" s="383"/>
      <c r="AE1921" s="383"/>
      <c r="AF1921" s="410" t="s">
        <v>17469</v>
      </c>
      <c r="AG1921" s="410" t="s">
        <v>17432</v>
      </c>
      <c r="AH1921" s="410">
        <v>0.28000000000000003</v>
      </c>
      <c r="AI1921" s="410">
        <v>10.29</v>
      </c>
      <c r="AJ1921" s="410">
        <v>10.57</v>
      </c>
      <c r="AK1921" s="410">
        <v>2.44</v>
      </c>
      <c r="AL1921" s="412">
        <v>2.6490066225165601E-2</v>
      </c>
      <c r="AM1921" s="127" t="s">
        <v>17433</v>
      </c>
      <c r="AN1921" s="383" t="s">
        <v>17434</v>
      </c>
      <c r="AO1921" s="383"/>
      <c r="AP1921" s="383"/>
      <c r="AQ1921" s="410" t="s">
        <v>17568</v>
      </c>
      <c r="AR1921" s="389"/>
    </row>
    <row r="1922" spans="1:44" ht="15.75" thickBot="1" x14ac:dyDescent="0.3">
      <c r="A1922" s="409" t="s">
        <v>17560</v>
      </c>
      <c r="B1922" s="410">
        <v>37</v>
      </c>
      <c r="C1922" s="383"/>
      <c r="D1922" s="383"/>
      <c r="E1922" s="383"/>
      <c r="F1922" s="383"/>
      <c r="G1922" s="383"/>
      <c r="H1922" s="383"/>
      <c r="I1922" s="383"/>
      <c r="J1922" s="383"/>
      <c r="K1922" s="410" t="s">
        <v>17260</v>
      </c>
      <c r="L1922" s="383"/>
      <c r="M1922" s="410" t="s">
        <v>17328</v>
      </c>
      <c r="N1922" s="410" t="s">
        <v>17569</v>
      </c>
      <c r="O1922" s="383"/>
      <c r="P1922" s="383"/>
      <c r="Q1922" s="410" t="s">
        <v>17460</v>
      </c>
      <c r="R1922" s="410" t="s">
        <v>17567</v>
      </c>
      <c r="S1922" s="383"/>
      <c r="T1922" s="383"/>
      <c r="U1922" s="410" t="s">
        <v>17200</v>
      </c>
      <c r="V1922" s="383"/>
      <c r="W1922" s="383"/>
      <c r="X1922" s="383"/>
      <c r="Y1922" s="411">
        <v>38510</v>
      </c>
      <c r="Z1922" s="410">
        <v>0</v>
      </c>
      <c r="AA1922" s="410">
        <v>0</v>
      </c>
      <c r="AB1922" s="383"/>
      <c r="AC1922" s="383"/>
      <c r="AD1922" s="383"/>
      <c r="AE1922" s="383"/>
      <c r="AF1922" s="410" t="s">
        <v>17469</v>
      </c>
      <c r="AG1922" s="410" t="s">
        <v>17432</v>
      </c>
      <c r="AH1922" s="410">
        <v>0.26</v>
      </c>
      <c r="AI1922" s="410">
        <v>10.45</v>
      </c>
      <c r="AJ1922" s="410">
        <v>10.71</v>
      </c>
      <c r="AK1922" s="410">
        <v>2.4500000000000002</v>
      </c>
      <c r="AL1922" s="412">
        <v>2.4276377217553699E-2</v>
      </c>
      <c r="AM1922" s="127" t="s">
        <v>17433</v>
      </c>
      <c r="AN1922" s="383" t="s">
        <v>17434</v>
      </c>
      <c r="AO1922" s="383"/>
      <c r="AP1922" s="383"/>
      <c r="AQ1922" s="410" t="s">
        <v>17568</v>
      </c>
      <c r="AR1922" s="389"/>
    </row>
    <row r="1923" spans="1:44" ht="15.75" thickBot="1" x14ac:dyDescent="0.3">
      <c r="A1923" s="409" t="s">
        <v>17560</v>
      </c>
      <c r="B1923" s="410">
        <v>37</v>
      </c>
      <c r="C1923" s="383"/>
      <c r="D1923" s="383"/>
      <c r="E1923" s="383"/>
      <c r="F1923" s="383"/>
      <c r="G1923" s="383"/>
      <c r="H1923" s="383"/>
      <c r="I1923" s="383"/>
      <c r="J1923" s="383"/>
      <c r="K1923" s="410" t="s">
        <v>17260</v>
      </c>
      <c r="L1923" s="383"/>
      <c r="M1923" s="410" t="s">
        <v>17328</v>
      </c>
      <c r="N1923" s="410" t="s">
        <v>17569</v>
      </c>
      <c r="O1923" s="383"/>
      <c r="P1923" s="383"/>
      <c r="Q1923" s="410" t="s">
        <v>17460</v>
      </c>
      <c r="R1923" s="410" t="s">
        <v>17567</v>
      </c>
      <c r="S1923" s="383"/>
      <c r="T1923" s="383"/>
      <c r="U1923" s="410" t="s">
        <v>17200</v>
      </c>
      <c r="V1923" s="383"/>
      <c r="W1923" s="383"/>
      <c r="X1923" s="383"/>
      <c r="Y1923" s="411">
        <v>38510</v>
      </c>
      <c r="Z1923" s="410">
        <v>0</v>
      </c>
      <c r="AA1923" s="410">
        <v>0</v>
      </c>
      <c r="AB1923" s="383"/>
      <c r="AC1923" s="383"/>
      <c r="AD1923" s="383"/>
      <c r="AE1923" s="383"/>
      <c r="AF1923" s="410" t="s">
        <v>17469</v>
      </c>
      <c r="AG1923" s="410" t="s">
        <v>17432</v>
      </c>
      <c r="AH1923" s="410">
        <v>0.28000000000000003</v>
      </c>
      <c r="AI1923" s="410">
        <v>10.61</v>
      </c>
      <c r="AJ1923" s="410">
        <v>10.88</v>
      </c>
      <c r="AK1923" s="410">
        <v>2.4500000000000002</v>
      </c>
      <c r="AL1923" s="412">
        <v>2.5735294117647099E-2</v>
      </c>
      <c r="AM1923" s="127" t="s">
        <v>17433</v>
      </c>
      <c r="AN1923" s="383" t="s">
        <v>17434</v>
      </c>
      <c r="AO1923" s="383"/>
      <c r="AP1923" s="383"/>
      <c r="AQ1923" s="410" t="s">
        <v>17568</v>
      </c>
      <c r="AR1923" s="389"/>
    </row>
    <row r="1924" spans="1:44" ht="15.75" thickBot="1" x14ac:dyDescent="0.3">
      <c r="A1924" s="409" t="s">
        <v>17560</v>
      </c>
      <c r="B1924" s="410">
        <v>37</v>
      </c>
      <c r="C1924" s="383"/>
      <c r="D1924" s="383"/>
      <c r="E1924" s="383"/>
      <c r="F1924" s="383"/>
      <c r="G1924" s="383"/>
      <c r="H1924" s="383"/>
      <c r="I1924" s="383"/>
      <c r="J1924" s="383"/>
      <c r="K1924" s="410" t="s">
        <v>17260</v>
      </c>
      <c r="L1924" s="383"/>
      <c r="M1924" s="410" t="s">
        <v>17328</v>
      </c>
      <c r="N1924" s="410" t="s">
        <v>17569</v>
      </c>
      <c r="O1924" s="383"/>
      <c r="P1924" s="383"/>
      <c r="Q1924" s="410" t="s">
        <v>17460</v>
      </c>
      <c r="R1924" s="410" t="s">
        <v>17567</v>
      </c>
      <c r="S1924" s="383"/>
      <c r="T1924" s="383"/>
      <c r="U1924" s="410" t="s">
        <v>17200</v>
      </c>
      <c r="V1924" s="383"/>
      <c r="W1924" s="383"/>
      <c r="X1924" s="383"/>
      <c r="Y1924" s="411">
        <v>38510</v>
      </c>
      <c r="Z1924" s="410">
        <v>0</v>
      </c>
      <c r="AA1924" s="410">
        <v>0</v>
      </c>
      <c r="AB1924" s="383"/>
      <c r="AC1924" s="383"/>
      <c r="AD1924" s="383"/>
      <c r="AE1924" s="383"/>
      <c r="AF1924" s="410" t="s">
        <v>17469</v>
      </c>
      <c r="AG1924" s="410" t="s">
        <v>17432</v>
      </c>
      <c r="AH1924" s="410">
        <v>1.6</v>
      </c>
      <c r="AI1924" s="410">
        <v>9.57</v>
      </c>
      <c r="AJ1924" s="410">
        <v>11.17</v>
      </c>
      <c r="AK1924" s="410">
        <v>2.4500000000000002</v>
      </c>
      <c r="AL1924" s="412">
        <v>0.143240823634736</v>
      </c>
      <c r="AM1924" s="127" t="s">
        <v>17433</v>
      </c>
      <c r="AN1924" s="383" t="s">
        <v>17434</v>
      </c>
      <c r="AO1924" s="383"/>
      <c r="AP1924" s="383"/>
      <c r="AQ1924" s="410" t="s">
        <v>17568</v>
      </c>
      <c r="AR1924" s="389"/>
    </row>
    <row r="1925" spans="1:44" ht="15.75" thickBot="1" x14ac:dyDescent="0.3">
      <c r="A1925" s="409" t="s">
        <v>17560</v>
      </c>
      <c r="B1925" s="410">
        <v>37</v>
      </c>
      <c r="C1925" s="383"/>
      <c r="D1925" s="383"/>
      <c r="E1925" s="383"/>
      <c r="F1925" s="383"/>
      <c r="G1925" s="383"/>
      <c r="H1925" s="383"/>
      <c r="I1925" s="383"/>
      <c r="J1925" s="383"/>
      <c r="K1925" s="410" t="s">
        <v>17260</v>
      </c>
      <c r="L1925" s="383"/>
      <c r="M1925" s="410" t="s">
        <v>17328</v>
      </c>
      <c r="N1925" s="410" t="s">
        <v>17569</v>
      </c>
      <c r="O1925" s="383"/>
      <c r="P1925" s="383"/>
      <c r="Q1925" s="410" t="s">
        <v>17460</v>
      </c>
      <c r="R1925" s="410" t="s">
        <v>17567</v>
      </c>
      <c r="S1925" s="383"/>
      <c r="T1925" s="383"/>
      <c r="U1925" s="410" t="s">
        <v>17200</v>
      </c>
      <c r="V1925" s="383"/>
      <c r="W1925" s="383"/>
      <c r="X1925" s="383"/>
      <c r="Y1925" s="411">
        <v>38510</v>
      </c>
      <c r="Z1925" s="410">
        <v>0</v>
      </c>
      <c r="AA1925" s="410">
        <v>0</v>
      </c>
      <c r="AB1925" s="383"/>
      <c r="AC1925" s="383"/>
      <c r="AD1925" s="383"/>
      <c r="AE1925" s="383"/>
      <c r="AF1925" s="410" t="s">
        <v>17469</v>
      </c>
      <c r="AG1925" s="410" t="s">
        <v>17432</v>
      </c>
      <c r="AH1925" s="410">
        <v>0.28000000000000003</v>
      </c>
      <c r="AI1925" s="410">
        <v>10.61</v>
      </c>
      <c r="AJ1925" s="410">
        <v>10.88</v>
      </c>
      <c r="AK1925" s="410">
        <v>2.46</v>
      </c>
      <c r="AL1925" s="412">
        <v>2.5735294117647099E-2</v>
      </c>
      <c r="AM1925" s="127" t="s">
        <v>17433</v>
      </c>
      <c r="AN1925" s="383" t="s">
        <v>17434</v>
      </c>
      <c r="AO1925" s="383"/>
      <c r="AP1925" s="383"/>
      <c r="AQ1925" s="410" t="s">
        <v>17568</v>
      </c>
      <c r="AR1925" s="389"/>
    </row>
    <row r="1926" spans="1:44" ht="15.75" thickBot="1" x14ac:dyDescent="0.3">
      <c r="A1926" s="409" t="s">
        <v>17560</v>
      </c>
      <c r="B1926" s="410">
        <v>37</v>
      </c>
      <c r="C1926" s="383"/>
      <c r="D1926" s="383"/>
      <c r="E1926" s="383"/>
      <c r="F1926" s="383"/>
      <c r="G1926" s="383"/>
      <c r="H1926" s="383"/>
      <c r="I1926" s="383"/>
      <c r="J1926" s="383"/>
      <c r="K1926" s="410" t="s">
        <v>17260</v>
      </c>
      <c r="L1926" s="383"/>
      <c r="M1926" s="410" t="s">
        <v>17328</v>
      </c>
      <c r="N1926" s="410" t="s">
        <v>17569</v>
      </c>
      <c r="O1926" s="383"/>
      <c r="P1926" s="383"/>
      <c r="Q1926" s="410" t="s">
        <v>17460</v>
      </c>
      <c r="R1926" s="410" t="s">
        <v>17567</v>
      </c>
      <c r="S1926" s="383"/>
      <c r="T1926" s="383"/>
      <c r="U1926" s="410" t="s">
        <v>17200</v>
      </c>
      <c r="V1926" s="383"/>
      <c r="W1926" s="383"/>
      <c r="X1926" s="383"/>
      <c r="Y1926" s="411">
        <v>38510</v>
      </c>
      <c r="Z1926" s="410">
        <v>0</v>
      </c>
      <c r="AA1926" s="410">
        <v>0</v>
      </c>
      <c r="AB1926" s="383"/>
      <c r="AC1926" s="383"/>
      <c r="AD1926" s="383"/>
      <c r="AE1926" s="383"/>
      <c r="AF1926" s="410" t="s">
        <v>17469</v>
      </c>
      <c r="AG1926" s="410" t="s">
        <v>17432</v>
      </c>
      <c r="AH1926" s="410">
        <v>0.33</v>
      </c>
      <c r="AI1926" s="410">
        <v>10.93</v>
      </c>
      <c r="AJ1926" s="410">
        <v>11.25</v>
      </c>
      <c r="AK1926" s="410">
        <v>2.46</v>
      </c>
      <c r="AL1926" s="412">
        <v>2.9333333333333302E-2</v>
      </c>
      <c r="AM1926" s="127" t="s">
        <v>17433</v>
      </c>
      <c r="AN1926" s="383" t="s">
        <v>17434</v>
      </c>
      <c r="AO1926" s="383"/>
      <c r="AP1926" s="383"/>
      <c r="AQ1926" s="410" t="s">
        <v>17568</v>
      </c>
      <c r="AR1926" s="389"/>
    </row>
    <row r="1927" spans="1:44" ht="15.75" thickBot="1" x14ac:dyDescent="0.3">
      <c r="A1927" s="409" t="s">
        <v>17560</v>
      </c>
      <c r="B1927" s="410">
        <v>37</v>
      </c>
      <c r="C1927" s="383"/>
      <c r="D1927" s="383"/>
      <c r="E1927" s="383"/>
      <c r="F1927" s="383"/>
      <c r="G1927" s="383"/>
      <c r="H1927" s="383"/>
      <c r="I1927" s="383"/>
      <c r="J1927" s="383"/>
      <c r="K1927" s="410" t="s">
        <v>17260</v>
      </c>
      <c r="L1927" s="383"/>
      <c r="M1927" s="410" t="s">
        <v>17328</v>
      </c>
      <c r="N1927" s="410" t="s">
        <v>17569</v>
      </c>
      <c r="O1927" s="383"/>
      <c r="P1927" s="383"/>
      <c r="Q1927" s="410" t="s">
        <v>17460</v>
      </c>
      <c r="R1927" s="410" t="s">
        <v>17567</v>
      </c>
      <c r="S1927" s="383"/>
      <c r="T1927" s="383"/>
      <c r="U1927" s="410" t="s">
        <v>17200</v>
      </c>
      <c r="V1927" s="383"/>
      <c r="W1927" s="383"/>
      <c r="X1927" s="383"/>
      <c r="Y1927" s="411">
        <v>38510</v>
      </c>
      <c r="Z1927" s="410">
        <v>0</v>
      </c>
      <c r="AA1927" s="410">
        <v>0</v>
      </c>
      <c r="AB1927" s="383"/>
      <c r="AC1927" s="383"/>
      <c r="AD1927" s="383"/>
      <c r="AE1927" s="383"/>
      <c r="AF1927" s="410" t="s">
        <v>17469</v>
      </c>
      <c r="AG1927" s="410" t="s">
        <v>17432</v>
      </c>
      <c r="AH1927" s="410">
        <v>0.38</v>
      </c>
      <c r="AI1927" s="410">
        <v>11.01</v>
      </c>
      <c r="AJ1927" s="410">
        <v>11.38</v>
      </c>
      <c r="AK1927" s="410">
        <v>2.46</v>
      </c>
      <c r="AL1927" s="412">
        <v>3.3391915641476297E-2</v>
      </c>
      <c r="AM1927" s="127" t="s">
        <v>17433</v>
      </c>
      <c r="AN1927" s="383" t="s">
        <v>17434</v>
      </c>
      <c r="AO1927" s="383"/>
      <c r="AP1927" s="383"/>
      <c r="AQ1927" s="410" t="s">
        <v>17568</v>
      </c>
      <c r="AR1927" s="389"/>
    </row>
    <row r="1928" spans="1:44" ht="15.75" thickBot="1" x14ac:dyDescent="0.3">
      <c r="A1928" s="409" t="s">
        <v>17560</v>
      </c>
      <c r="B1928" s="410">
        <v>37</v>
      </c>
      <c r="C1928" s="383"/>
      <c r="D1928" s="383"/>
      <c r="E1928" s="383"/>
      <c r="F1928" s="383"/>
      <c r="G1928" s="383"/>
      <c r="H1928" s="383"/>
      <c r="I1928" s="383"/>
      <c r="J1928" s="383"/>
      <c r="K1928" s="410" t="s">
        <v>17260</v>
      </c>
      <c r="L1928" s="383"/>
      <c r="M1928" s="410" t="s">
        <v>17328</v>
      </c>
      <c r="N1928" s="410" t="s">
        <v>17569</v>
      </c>
      <c r="O1928" s="383"/>
      <c r="P1928" s="383"/>
      <c r="Q1928" s="410" t="s">
        <v>17460</v>
      </c>
      <c r="R1928" s="410" t="s">
        <v>17567</v>
      </c>
      <c r="S1928" s="383"/>
      <c r="T1928" s="383"/>
      <c r="U1928" s="410" t="s">
        <v>17200</v>
      </c>
      <c r="V1928" s="383"/>
      <c r="W1928" s="383"/>
      <c r="X1928" s="383"/>
      <c r="Y1928" s="411">
        <v>38510</v>
      </c>
      <c r="Z1928" s="410">
        <v>0</v>
      </c>
      <c r="AA1928" s="410">
        <v>0</v>
      </c>
      <c r="AB1928" s="383"/>
      <c r="AC1928" s="383"/>
      <c r="AD1928" s="383"/>
      <c r="AE1928" s="383"/>
      <c r="AF1928" s="410" t="s">
        <v>17469</v>
      </c>
      <c r="AG1928" s="410" t="s">
        <v>17432</v>
      </c>
      <c r="AH1928" s="410">
        <v>1.9</v>
      </c>
      <c r="AI1928" s="410">
        <v>9.65</v>
      </c>
      <c r="AJ1928" s="410">
        <v>11.55</v>
      </c>
      <c r="AK1928" s="410">
        <v>2.46</v>
      </c>
      <c r="AL1928" s="412">
        <v>0.16450216450216401</v>
      </c>
      <c r="AM1928" s="127" t="s">
        <v>17433</v>
      </c>
      <c r="AN1928" s="383" t="s">
        <v>17434</v>
      </c>
      <c r="AO1928" s="383"/>
      <c r="AP1928" s="383"/>
      <c r="AQ1928" s="410" t="s">
        <v>17568</v>
      </c>
      <c r="AR1928" s="389"/>
    </row>
    <row r="1929" spans="1:44" ht="15.75" thickBot="1" x14ac:dyDescent="0.3">
      <c r="A1929" s="409" t="s">
        <v>17560</v>
      </c>
      <c r="B1929" s="410">
        <v>37</v>
      </c>
      <c r="C1929" s="383"/>
      <c r="D1929" s="383"/>
      <c r="E1929" s="383"/>
      <c r="F1929" s="383"/>
      <c r="G1929" s="383"/>
      <c r="H1929" s="383"/>
      <c r="I1929" s="383"/>
      <c r="J1929" s="383"/>
      <c r="K1929" s="410" t="s">
        <v>17260</v>
      </c>
      <c r="L1929" s="383"/>
      <c r="M1929" s="410" t="s">
        <v>17328</v>
      </c>
      <c r="N1929" s="410" t="s">
        <v>17569</v>
      </c>
      <c r="O1929" s="383"/>
      <c r="P1929" s="383"/>
      <c r="Q1929" s="410" t="s">
        <v>17460</v>
      </c>
      <c r="R1929" s="410" t="s">
        <v>17567</v>
      </c>
      <c r="S1929" s="383"/>
      <c r="T1929" s="383"/>
      <c r="U1929" s="410" t="s">
        <v>17200</v>
      </c>
      <c r="V1929" s="383"/>
      <c r="W1929" s="383"/>
      <c r="X1929" s="383"/>
      <c r="Y1929" s="411">
        <v>38510</v>
      </c>
      <c r="Z1929" s="410">
        <v>0</v>
      </c>
      <c r="AA1929" s="410">
        <v>0</v>
      </c>
      <c r="AB1929" s="383"/>
      <c r="AC1929" s="383"/>
      <c r="AD1929" s="383"/>
      <c r="AE1929" s="383"/>
      <c r="AF1929" s="410" t="s">
        <v>17469</v>
      </c>
      <c r="AG1929" s="410" t="s">
        <v>17432</v>
      </c>
      <c r="AH1929" s="410">
        <v>0.51</v>
      </c>
      <c r="AI1929" s="410">
        <v>11.88</v>
      </c>
      <c r="AJ1929" s="410">
        <v>12.39</v>
      </c>
      <c r="AK1929" s="410">
        <v>2.46</v>
      </c>
      <c r="AL1929" s="412">
        <v>4.1162227602905603E-2</v>
      </c>
      <c r="AM1929" s="127" t="s">
        <v>17433</v>
      </c>
      <c r="AN1929" s="383" t="s">
        <v>17434</v>
      </c>
      <c r="AO1929" s="383"/>
      <c r="AP1929" s="383"/>
      <c r="AQ1929" s="410" t="s">
        <v>17568</v>
      </c>
      <c r="AR1929" s="389"/>
    </row>
    <row r="1930" spans="1:44" ht="15.75" thickBot="1" x14ac:dyDescent="0.3">
      <c r="A1930" s="409" t="s">
        <v>17560</v>
      </c>
      <c r="B1930" s="410">
        <v>37</v>
      </c>
      <c r="C1930" s="383"/>
      <c r="D1930" s="383"/>
      <c r="E1930" s="383"/>
      <c r="F1930" s="383"/>
      <c r="G1930" s="383"/>
      <c r="H1930" s="383"/>
      <c r="I1930" s="383"/>
      <c r="J1930" s="383"/>
      <c r="K1930" s="410" t="s">
        <v>17260</v>
      </c>
      <c r="L1930" s="383"/>
      <c r="M1930" s="410" t="s">
        <v>17328</v>
      </c>
      <c r="N1930" s="410" t="s">
        <v>17569</v>
      </c>
      <c r="O1930" s="383"/>
      <c r="P1930" s="383"/>
      <c r="Q1930" s="410" t="s">
        <v>17460</v>
      </c>
      <c r="R1930" s="410" t="s">
        <v>17567</v>
      </c>
      <c r="S1930" s="383"/>
      <c r="T1930" s="383"/>
      <c r="U1930" s="410" t="s">
        <v>17200</v>
      </c>
      <c r="V1930" s="383"/>
      <c r="W1930" s="383"/>
      <c r="X1930" s="383"/>
      <c r="Y1930" s="411">
        <v>38510</v>
      </c>
      <c r="Z1930" s="410">
        <v>0</v>
      </c>
      <c r="AA1930" s="410">
        <v>0</v>
      </c>
      <c r="AB1930" s="383"/>
      <c r="AC1930" s="383"/>
      <c r="AD1930" s="383"/>
      <c r="AE1930" s="383"/>
      <c r="AF1930" s="410" t="s">
        <v>17469</v>
      </c>
      <c r="AG1930" s="410" t="s">
        <v>17432</v>
      </c>
      <c r="AH1930" s="410">
        <v>0.56000000000000005</v>
      </c>
      <c r="AI1930" s="410">
        <v>13</v>
      </c>
      <c r="AJ1930" s="410">
        <v>13.56</v>
      </c>
      <c r="AK1930" s="410">
        <v>2.46</v>
      </c>
      <c r="AL1930" s="412">
        <v>4.1297935103244802E-2</v>
      </c>
      <c r="AM1930" s="127" t="s">
        <v>17433</v>
      </c>
      <c r="AN1930" s="383" t="s">
        <v>17434</v>
      </c>
      <c r="AO1930" s="383"/>
      <c r="AP1930" s="383"/>
      <c r="AQ1930" s="410" t="s">
        <v>17568</v>
      </c>
      <c r="AR1930" s="389"/>
    </row>
    <row r="1931" spans="1:44" ht="15.75" thickBot="1" x14ac:dyDescent="0.3">
      <c r="A1931" s="409" t="s">
        <v>17560</v>
      </c>
      <c r="B1931" s="410">
        <v>37</v>
      </c>
      <c r="C1931" s="383"/>
      <c r="D1931" s="383"/>
      <c r="E1931" s="383"/>
      <c r="F1931" s="383"/>
      <c r="G1931" s="383"/>
      <c r="H1931" s="383"/>
      <c r="I1931" s="383"/>
      <c r="J1931" s="383"/>
      <c r="K1931" s="410" t="s">
        <v>17260</v>
      </c>
      <c r="L1931" s="383"/>
      <c r="M1931" s="410" t="s">
        <v>17328</v>
      </c>
      <c r="N1931" s="410" t="s">
        <v>17569</v>
      </c>
      <c r="O1931" s="383"/>
      <c r="P1931" s="383"/>
      <c r="Q1931" s="410" t="s">
        <v>17460</v>
      </c>
      <c r="R1931" s="410" t="s">
        <v>17567</v>
      </c>
      <c r="S1931" s="383"/>
      <c r="T1931" s="383"/>
      <c r="U1931" s="410" t="s">
        <v>17200</v>
      </c>
      <c r="V1931" s="383"/>
      <c r="W1931" s="383"/>
      <c r="X1931" s="383"/>
      <c r="Y1931" s="411">
        <v>38510</v>
      </c>
      <c r="Z1931" s="410">
        <v>0</v>
      </c>
      <c r="AA1931" s="410">
        <v>0</v>
      </c>
      <c r="AB1931" s="383"/>
      <c r="AC1931" s="383"/>
      <c r="AD1931" s="383"/>
      <c r="AE1931" s="383"/>
      <c r="AF1931" s="410" t="s">
        <v>17469</v>
      </c>
      <c r="AG1931" s="410" t="s">
        <v>17432</v>
      </c>
      <c r="AH1931" s="410">
        <v>0.56000000000000005</v>
      </c>
      <c r="AI1931" s="410">
        <v>13.64</v>
      </c>
      <c r="AJ1931" s="410">
        <v>14.19</v>
      </c>
      <c r="AK1931" s="410">
        <v>2.46</v>
      </c>
      <c r="AL1931" s="412">
        <v>3.9464411557434798E-2</v>
      </c>
      <c r="AM1931" s="127" t="s">
        <v>17433</v>
      </c>
      <c r="AN1931" s="383" t="s">
        <v>17434</v>
      </c>
      <c r="AO1931" s="383"/>
      <c r="AP1931" s="383"/>
      <c r="AQ1931" s="410" t="s">
        <v>17568</v>
      </c>
      <c r="AR1931" s="389"/>
    </row>
    <row r="1932" spans="1:44" ht="15.75" thickBot="1" x14ac:dyDescent="0.3">
      <c r="A1932" s="409" t="s">
        <v>17560</v>
      </c>
      <c r="B1932" s="410">
        <v>37</v>
      </c>
      <c r="C1932" s="383"/>
      <c r="D1932" s="383"/>
      <c r="E1932" s="383"/>
      <c r="F1932" s="383"/>
      <c r="G1932" s="383"/>
      <c r="H1932" s="383"/>
      <c r="I1932" s="383"/>
      <c r="J1932" s="383"/>
      <c r="K1932" s="410" t="s">
        <v>17260</v>
      </c>
      <c r="L1932" s="383"/>
      <c r="M1932" s="410" t="s">
        <v>17328</v>
      </c>
      <c r="N1932" s="410" t="s">
        <v>17569</v>
      </c>
      <c r="O1932" s="383"/>
      <c r="P1932" s="383"/>
      <c r="Q1932" s="410" t="s">
        <v>17460</v>
      </c>
      <c r="R1932" s="410" t="s">
        <v>17567</v>
      </c>
      <c r="S1932" s="383"/>
      <c r="T1932" s="383"/>
      <c r="U1932" s="410" t="s">
        <v>17200</v>
      </c>
      <c r="V1932" s="383"/>
      <c r="W1932" s="383"/>
      <c r="X1932" s="383"/>
      <c r="Y1932" s="411">
        <v>38510</v>
      </c>
      <c r="Z1932" s="410">
        <v>0</v>
      </c>
      <c r="AA1932" s="410">
        <v>0</v>
      </c>
      <c r="AB1932" s="383"/>
      <c r="AC1932" s="383"/>
      <c r="AD1932" s="383"/>
      <c r="AE1932" s="383"/>
      <c r="AF1932" s="410" t="s">
        <v>17469</v>
      </c>
      <c r="AG1932" s="410" t="s">
        <v>17432</v>
      </c>
      <c r="AH1932" s="410">
        <v>0.28999999999999998</v>
      </c>
      <c r="AI1932" s="410">
        <v>10.61</v>
      </c>
      <c r="AJ1932" s="410">
        <v>10.9</v>
      </c>
      <c r="AK1932" s="410">
        <v>2.4700000000000002</v>
      </c>
      <c r="AL1932" s="412">
        <v>2.6605504587155999E-2</v>
      </c>
      <c r="AM1932" s="127" t="s">
        <v>17433</v>
      </c>
      <c r="AN1932" s="383" t="s">
        <v>17434</v>
      </c>
      <c r="AO1932" s="383"/>
      <c r="AP1932" s="383"/>
      <c r="AQ1932" s="410" t="s">
        <v>17568</v>
      </c>
      <c r="AR1932" s="389"/>
    </row>
    <row r="1933" spans="1:44" ht="15.75" thickBot="1" x14ac:dyDescent="0.3">
      <c r="A1933" s="409" t="s">
        <v>17560</v>
      </c>
      <c r="B1933" s="410">
        <v>37</v>
      </c>
      <c r="C1933" s="383"/>
      <c r="D1933" s="383"/>
      <c r="E1933" s="383"/>
      <c r="F1933" s="383"/>
      <c r="G1933" s="383"/>
      <c r="H1933" s="383"/>
      <c r="I1933" s="383"/>
      <c r="J1933" s="383"/>
      <c r="K1933" s="410" t="s">
        <v>17260</v>
      </c>
      <c r="L1933" s="383"/>
      <c r="M1933" s="410" t="s">
        <v>17328</v>
      </c>
      <c r="N1933" s="410" t="s">
        <v>17569</v>
      </c>
      <c r="O1933" s="383"/>
      <c r="P1933" s="383"/>
      <c r="Q1933" s="410" t="s">
        <v>17460</v>
      </c>
      <c r="R1933" s="410" t="s">
        <v>17567</v>
      </c>
      <c r="S1933" s="383"/>
      <c r="T1933" s="383"/>
      <c r="U1933" s="410" t="s">
        <v>17200</v>
      </c>
      <c r="V1933" s="383"/>
      <c r="W1933" s="383"/>
      <c r="X1933" s="383"/>
      <c r="Y1933" s="411">
        <v>38510</v>
      </c>
      <c r="Z1933" s="410">
        <v>0</v>
      </c>
      <c r="AA1933" s="410">
        <v>0</v>
      </c>
      <c r="AB1933" s="383"/>
      <c r="AC1933" s="383"/>
      <c r="AD1933" s="383"/>
      <c r="AE1933" s="383"/>
      <c r="AF1933" s="410" t="s">
        <v>17469</v>
      </c>
      <c r="AG1933" s="410" t="s">
        <v>17432</v>
      </c>
      <c r="AH1933" s="410">
        <v>0.33</v>
      </c>
      <c r="AI1933" s="410">
        <v>10.69</v>
      </c>
      <c r="AJ1933" s="410">
        <v>11.01</v>
      </c>
      <c r="AK1933" s="410">
        <v>2.4700000000000002</v>
      </c>
      <c r="AL1933" s="412">
        <v>2.9972752043596701E-2</v>
      </c>
      <c r="AM1933" s="127" t="s">
        <v>17433</v>
      </c>
      <c r="AN1933" s="383" t="s">
        <v>17434</v>
      </c>
      <c r="AO1933" s="383"/>
      <c r="AP1933" s="383"/>
      <c r="AQ1933" s="410" t="s">
        <v>17568</v>
      </c>
      <c r="AR1933" s="389"/>
    </row>
    <row r="1934" spans="1:44" ht="15.75" thickBot="1" x14ac:dyDescent="0.3">
      <c r="A1934" s="409" t="s">
        <v>17560</v>
      </c>
      <c r="B1934" s="410">
        <v>37</v>
      </c>
      <c r="C1934" s="383"/>
      <c r="D1934" s="383"/>
      <c r="E1934" s="383"/>
      <c r="F1934" s="383"/>
      <c r="G1934" s="383"/>
      <c r="H1934" s="383"/>
      <c r="I1934" s="383"/>
      <c r="J1934" s="383"/>
      <c r="K1934" s="410" t="s">
        <v>17260</v>
      </c>
      <c r="L1934" s="383"/>
      <c r="M1934" s="410" t="s">
        <v>17328</v>
      </c>
      <c r="N1934" s="410" t="s">
        <v>17569</v>
      </c>
      <c r="O1934" s="383"/>
      <c r="P1934" s="383"/>
      <c r="Q1934" s="410" t="s">
        <v>17460</v>
      </c>
      <c r="R1934" s="410" t="s">
        <v>17567</v>
      </c>
      <c r="S1934" s="383"/>
      <c r="T1934" s="383"/>
      <c r="U1934" s="410" t="s">
        <v>17200</v>
      </c>
      <c r="V1934" s="383"/>
      <c r="W1934" s="383"/>
      <c r="X1934" s="383"/>
      <c r="Y1934" s="411">
        <v>38510</v>
      </c>
      <c r="Z1934" s="410">
        <v>0</v>
      </c>
      <c r="AA1934" s="410">
        <v>0</v>
      </c>
      <c r="AB1934" s="383"/>
      <c r="AC1934" s="383"/>
      <c r="AD1934" s="383"/>
      <c r="AE1934" s="383"/>
      <c r="AF1934" s="410" t="s">
        <v>17469</v>
      </c>
      <c r="AG1934" s="410" t="s">
        <v>17432</v>
      </c>
      <c r="AH1934" s="410">
        <v>1.83</v>
      </c>
      <c r="AI1934" s="410">
        <v>9.57</v>
      </c>
      <c r="AJ1934" s="410">
        <v>11.4</v>
      </c>
      <c r="AK1934" s="410">
        <v>2.4700000000000002</v>
      </c>
      <c r="AL1934" s="412">
        <v>0.16052631578947399</v>
      </c>
      <c r="AM1934" s="127" t="s">
        <v>17433</v>
      </c>
      <c r="AN1934" s="383" t="s">
        <v>17434</v>
      </c>
      <c r="AO1934" s="383"/>
      <c r="AP1934" s="383"/>
      <c r="AQ1934" s="410" t="s">
        <v>17568</v>
      </c>
      <c r="AR1934" s="389"/>
    </row>
    <row r="1935" spans="1:44" ht="15.75" thickBot="1" x14ac:dyDescent="0.3">
      <c r="A1935" s="409" t="s">
        <v>17560</v>
      </c>
      <c r="B1935" s="410">
        <v>37</v>
      </c>
      <c r="C1935" s="383"/>
      <c r="D1935" s="383"/>
      <c r="E1935" s="383"/>
      <c r="F1935" s="383"/>
      <c r="G1935" s="383"/>
      <c r="H1935" s="383"/>
      <c r="I1935" s="383"/>
      <c r="J1935" s="383"/>
      <c r="K1935" s="410" t="s">
        <v>17260</v>
      </c>
      <c r="L1935" s="383"/>
      <c r="M1935" s="410" t="s">
        <v>17328</v>
      </c>
      <c r="N1935" s="410" t="s">
        <v>17569</v>
      </c>
      <c r="O1935" s="383"/>
      <c r="P1935" s="383"/>
      <c r="Q1935" s="410" t="s">
        <v>17460</v>
      </c>
      <c r="R1935" s="410" t="s">
        <v>17567</v>
      </c>
      <c r="S1935" s="383"/>
      <c r="T1935" s="383"/>
      <c r="U1935" s="410" t="s">
        <v>17200</v>
      </c>
      <c r="V1935" s="383"/>
      <c r="W1935" s="383"/>
      <c r="X1935" s="383"/>
      <c r="Y1935" s="411">
        <v>38510</v>
      </c>
      <c r="Z1935" s="410">
        <v>0</v>
      </c>
      <c r="AA1935" s="410">
        <v>0</v>
      </c>
      <c r="AB1935" s="383"/>
      <c r="AC1935" s="383"/>
      <c r="AD1935" s="383"/>
      <c r="AE1935" s="383"/>
      <c r="AF1935" s="410" t="s">
        <v>17469</v>
      </c>
      <c r="AG1935" s="410" t="s">
        <v>17432</v>
      </c>
      <c r="AH1935" s="410">
        <v>0.44</v>
      </c>
      <c r="AI1935" s="410">
        <v>11.64</v>
      </c>
      <c r="AJ1935" s="410">
        <v>12.09</v>
      </c>
      <c r="AK1935" s="410">
        <v>2.4700000000000002</v>
      </c>
      <c r="AL1935" s="412">
        <v>3.6393713813068697E-2</v>
      </c>
      <c r="AM1935" s="127" t="s">
        <v>17433</v>
      </c>
      <c r="AN1935" s="383" t="s">
        <v>17434</v>
      </c>
      <c r="AO1935" s="383"/>
      <c r="AP1935" s="383"/>
      <c r="AQ1935" s="410" t="s">
        <v>17568</v>
      </c>
      <c r="AR1935" s="389"/>
    </row>
    <row r="1936" spans="1:44" ht="15.75" thickBot="1" x14ac:dyDescent="0.3">
      <c r="A1936" s="409" t="s">
        <v>17560</v>
      </c>
      <c r="B1936" s="410">
        <v>37</v>
      </c>
      <c r="C1936" s="383"/>
      <c r="D1936" s="383"/>
      <c r="E1936" s="383"/>
      <c r="F1936" s="383"/>
      <c r="G1936" s="383"/>
      <c r="H1936" s="383"/>
      <c r="I1936" s="383"/>
      <c r="J1936" s="383"/>
      <c r="K1936" s="410" t="s">
        <v>17260</v>
      </c>
      <c r="L1936" s="383"/>
      <c r="M1936" s="410" t="s">
        <v>17328</v>
      </c>
      <c r="N1936" s="410" t="s">
        <v>17569</v>
      </c>
      <c r="O1936" s="383"/>
      <c r="P1936" s="383"/>
      <c r="Q1936" s="410" t="s">
        <v>17460</v>
      </c>
      <c r="R1936" s="410" t="s">
        <v>17567</v>
      </c>
      <c r="S1936" s="383"/>
      <c r="T1936" s="383"/>
      <c r="U1936" s="410" t="s">
        <v>17200</v>
      </c>
      <c r="V1936" s="383"/>
      <c r="W1936" s="383"/>
      <c r="X1936" s="383"/>
      <c r="Y1936" s="411">
        <v>38510</v>
      </c>
      <c r="Z1936" s="410">
        <v>0</v>
      </c>
      <c r="AA1936" s="410">
        <v>0</v>
      </c>
      <c r="AB1936" s="383"/>
      <c r="AC1936" s="383"/>
      <c r="AD1936" s="383"/>
      <c r="AE1936" s="383"/>
      <c r="AF1936" s="410" t="s">
        <v>17469</v>
      </c>
      <c r="AG1936" s="410" t="s">
        <v>17432</v>
      </c>
      <c r="AH1936" s="410">
        <v>0.52</v>
      </c>
      <c r="AI1936" s="410">
        <v>11.96</v>
      </c>
      <c r="AJ1936" s="410">
        <v>12.49</v>
      </c>
      <c r="AK1936" s="410">
        <v>2.4700000000000002</v>
      </c>
      <c r="AL1936" s="412">
        <v>4.1633306645316302E-2</v>
      </c>
      <c r="AM1936" s="127" t="s">
        <v>17433</v>
      </c>
      <c r="AN1936" s="383" t="s">
        <v>17434</v>
      </c>
      <c r="AO1936" s="383"/>
      <c r="AP1936" s="383"/>
      <c r="AQ1936" s="410" t="s">
        <v>17568</v>
      </c>
      <c r="AR1936" s="389"/>
    </row>
    <row r="1937" spans="1:44" ht="15.75" thickBot="1" x14ac:dyDescent="0.3">
      <c r="A1937" s="409" t="s">
        <v>17560</v>
      </c>
      <c r="B1937" s="410">
        <v>37</v>
      </c>
      <c r="C1937" s="383"/>
      <c r="D1937" s="383"/>
      <c r="E1937" s="383"/>
      <c r="F1937" s="383"/>
      <c r="G1937" s="383"/>
      <c r="H1937" s="383"/>
      <c r="I1937" s="383"/>
      <c r="J1937" s="383"/>
      <c r="K1937" s="410" t="s">
        <v>17260</v>
      </c>
      <c r="L1937" s="383"/>
      <c r="M1937" s="410" t="s">
        <v>17328</v>
      </c>
      <c r="N1937" s="410" t="s">
        <v>17569</v>
      </c>
      <c r="O1937" s="383"/>
      <c r="P1937" s="383"/>
      <c r="Q1937" s="410" t="s">
        <v>17460</v>
      </c>
      <c r="R1937" s="410" t="s">
        <v>17567</v>
      </c>
      <c r="S1937" s="383"/>
      <c r="T1937" s="383"/>
      <c r="U1937" s="410" t="s">
        <v>17200</v>
      </c>
      <c r="V1937" s="383"/>
      <c r="W1937" s="383"/>
      <c r="X1937" s="383"/>
      <c r="Y1937" s="411">
        <v>38510</v>
      </c>
      <c r="Z1937" s="410">
        <v>0</v>
      </c>
      <c r="AA1937" s="410">
        <v>0</v>
      </c>
      <c r="AB1937" s="383"/>
      <c r="AC1937" s="383"/>
      <c r="AD1937" s="383"/>
      <c r="AE1937" s="383"/>
      <c r="AF1937" s="410" t="s">
        <v>17469</v>
      </c>
      <c r="AG1937" s="410" t="s">
        <v>17432</v>
      </c>
      <c r="AH1937" s="410">
        <v>0.54</v>
      </c>
      <c r="AI1937" s="410">
        <v>13.32</v>
      </c>
      <c r="AJ1937" s="410">
        <v>13.86</v>
      </c>
      <c r="AK1937" s="410">
        <v>2.4700000000000002</v>
      </c>
      <c r="AL1937" s="412">
        <v>3.8961038961039002E-2</v>
      </c>
      <c r="AM1937" s="127" t="s">
        <v>17433</v>
      </c>
      <c r="AN1937" s="383" t="s">
        <v>17434</v>
      </c>
      <c r="AO1937" s="383"/>
      <c r="AP1937" s="383"/>
      <c r="AQ1937" s="410" t="s">
        <v>17568</v>
      </c>
      <c r="AR1937" s="389"/>
    </row>
    <row r="1938" spans="1:44" ht="15.75" thickBot="1" x14ac:dyDescent="0.3">
      <c r="A1938" s="409" t="s">
        <v>17560</v>
      </c>
      <c r="B1938" s="410">
        <v>37</v>
      </c>
      <c r="C1938" s="383"/>
      <c r="D1938" s="383"/>
      <c r="E1938" s="383"/>
      <c r="F1938" s="383"/>
      <c r="G1938" s="383"/>
      <c r="H1938" s="383"/>
      <c r="I1938" s="383"/>
      <c r="J1938" s="383"/>
      <c r="K1938" s="410" t="s">
        <v>17260</v>
      </c>
      <c r="L1938" s="383"/>
      <c r="M1938" s="410" t="s">
        <v>17328</v>
      </c>
      <c r="N1938" s="410" t="s">
        <v>17569</v>
      </c>
      <c r="O1938" s="383"/>
      <c r="P1938" s="383"/>
      <c r="Q1938" s="410" t="s">
        <v>17460</v>
      </c>
      <c r="R1938" s="410" t="s">
        <v>17567</v>
      </c>
      <c r="S1938" s="383"/>
      <c r="T1938" s="383"/>
      <c r="U1938" s="410" t="s">
        <v>17200</v>
      </c>
      <c r="V1938" s="383"/>
      <c r="W1938" s="383"/>
      <c r="X1938" s="383"/>
      <c r="Y1938" s="411">
        <v>38510</v>
      </c>
      <c r="Z1938" s="410">
        <v>0</v>
      </c>
      <c r="AA1938" s="410">
        <v>0</v>
      </c>
      <c r="AB1938" s="383"/>
      <c r="AC1938" s="383"/>
      <c r="AD1938" s="383"/>
      <c r="AE1938" s="383"/>
      <c r="AF1938" s="410" t="s">
        <v>17469</v>
      </c>
      <c r="AG1938" s="410" t="s">
        <v>17432</v>
      </c>
      <c r="AH1938" s="410">
        <v>0.34</v>
      </c>
      <c r="AI1938" s="410">
        <v>10.61</v>
      </c>
      <c r="AJ1938" s="410">
        <v>10.95</v>
      </c>
      <c r="AK1938" s="410">
        <v>2.48</v>
      </c>
      <c r="AL1938" s="412">
        <v>3.10502283105023E-2</v>
      </c>
      <c r="AM1938" s="127" t="s">
        <v>17433</v>
      </c>
      <c r="AN1938" s="383" t="s">
        <v>17434</v>
      </c>
      <c r="AO1938" s="383"/>
      <c r="AP1938" s="383"/>
      <c r="AQ1938" s="410" t="s">
        <v>17568</v>
      </c>
      <c r="AR1938" s="389"/>
    </row>
    <row r="1939" spans="1:44" ht="15.75" thickBot="1" x14ac:dyDescent="0.3">
      <c r="A1939" s="409" t="s">
        <v>17560</v>
      </c>
      <c r="B1939" s="410">
        <v>37</v>
      </c>
      <c r="C1939" s="383"/>
      <c r="D1939" s="383"/>
      <c r="E1939" s="383"/>
      <c r="F1939" s="383"/>
      <c r="G1939" s="383"/>
      <c r="H1939" s="383"/>
      <c r="I1939" s="383"/>
      <c r="J1939" s="383"/>
      <c r="K1939" s="410" t="s">
        <v>17260</v>
      </c>
      <c r="L1939" s="383"/>
      <c r="M1939" s="410" t="s">
        <v>17328</v>
      </c>
      <c r="N1939" s="410" t="s">
        <v>17569</v>
      </c>
      <c r="O1939" s="383"/>
      <c r="P1939" s="383"/>
      <c r="Q1939" s="410" t="s">
        <v>17460</v>
      </c>
      <c r="R1939" s="410" t="s">
        <v>17567</v>
      </c>
      <c r="S1939" s="383"/>
      <c r="T1939" s="383"/>
      <c r="U1939" s="410" t="s">
        <v>17200</v>
      </c>
      <c r="V1939" s="383"/>
      <c r="W1939" s="383"/>
      <c r="X1939" s="383"/>
      <c r="Y1939" s="411">
        <v>38510</v>
      </c>
      <c r="Z1939" s="410">
        <v>0</v>
      </c>
      <c r="AA1939" s="410">
        <v>0</v>
      </c>
      <c r="AB1939" s="383"/>
      <c r="AC1939" s="383"/>
      <c r="AD1939" s="383"/>
      <c r="AE1939" s="383"/>
      <c r="AF1939" s="410" t="s">
        <v>17469</v>
      </c>
      <c r="AG1939" s="410" t="s">
        <v>17432</v>
      </c>
      <c r="AH1939" s="410">
        <v>0.33</v>
      </c>
      <c r="AI1939" s="410">
        <v>10.69</v>
      </c>
      <c r="AJ1939" s="410">
        <v>11.01</v>
      </c>
      <c r="AK1939" s="410">
        <v>2.48</v>
      </c>
      <c r="AL1939" s="412">
        <v>2.9972752043596701E-2</v>
      </c>
      <c r="AM1939" s="127" t="s">
        <v>17433</v>
      </c>
      <c r="AN1939" s="383" t="s">
        <v>17434</v>
      </c>
      <c r="AO1939" s="383"/>
      <c r="AP1939" s="383"/>
      <c r="AQ1939" s="410" t="s">
        <v>17568</v>
      </c>
      <c r="AR1939" s="389"/>
    </row>
    <row r="1940" spans="1:44" ht="15.75" thickBot="1" x14ac:dyDescent="0.3">
      <c r="A1940" s="409" t="s">
        <v>17560</v>
      </c>
      <c r="B1940" s="410">
        <v>37</v>
      </c>
      <c r="C1940" s="383"/>
      <c r="D1940" s="383"/>
      <c r="E1940" s="383"/>
      <c r="F1940" s="383"/>
      <c r="G1940" s="383"/>
      <c r="H1940" s="383"/>
      <c r="I1940" s="383"/>
      <c r="J1940" s="383"/>
      <c r="K1940" s="410" t="s">
        <v>17260</v>
      </c>
      <c r="L1940" s="383"/>
      <c r="M1940" s="410" t="s">
        <v>17328</v>
      </c>
      <c r="N1940" s="410" t="s">
        <v>17569</v>
      </c>
      <c r="O1940" s="383"/>
      <c r="P1940" s="383"/>
      <c r="Q1940" s="410" t="s">
        <v>17460</v>
      </c>
      <c r="R1940" s="410" t="s">
        <v>17567</v>
      </c>
      <c r="S1940" s="383"/>
      <c r="T1940" s="383"/>
      <c r="U1940" s="410" t="s">
        <v>17200</v>
      </c>
      <c r="V1940" s="383"/>
      <c r="W1940" s="383"/>
      <c r="X1940" s="383"/>
      <c r="Y1940" s="411">
        <v>38510</v>
      </c>
      <c r="Z1940" s="410">
        <v>0</v>
      </c>
      <c r="AA1940" s="410">
        <v>0</v>
      </c>
      <c r="AB1940" s="383"/>
      <c r="AC1940" s="383"/>
      <c r="AD1940" s="383"/>
      <c r="AE1940" s="383"/>
      <c r="AF1940" s="410" t="s">
        <v>17469</v>
      </c>
      <c r="AG1940" s="410" t="s">
        <v>17432</v>
      </c>
      <c r="AH1940" s="410">
        <v>0.42</v>
      </c>
      <c r="AI1940" s="410">
        <v>11.17</v>
      </c>
      <c r="AJ1940" s="410">
        <v>11.59</v>
      </c>
      <c r="AK1940" s="410">
        <v>2.48</v>
      </c>
      <c r="AL1940" s="412">
        <v>3.6238136324417601E-2</v>
      </c>
      <c r="AM1940" s="127" t="s">
        <v>17433</v>
      </c>
      <c r="AN1940" s="383" t="s">
        <v>17434</v>
      </c>
      <c r="AO1940" s="383"/>
      <c r="AP1940" s="383"/>
      <c r="AQ1940" s="410" t="s">
        <v>17568</v>
      </c>
      <c r="AR1940" s="389"/>
    </row>
    <row r="1941" spans="1:44" ht="15.75" thickBot="1" x14ac:dyDescent="0.3">
      <c r="A1941" s="409" t="s">
        <v>17560</v>
      </c>
      <c r="B1941" s="410">
        <v>37</v>
      </c>
      <c r="C1941" s="383"/>
      <c r="D1941" s="383"/>
      <c r="E1941" s="383"/>
      <c r="F1941" s="383"/>
      <c r="G1941" s="383"/>
      <c r="H1941" s="383"/>
      <c r="I1941" s="383"/>
      <c r="J1941" s="383"/>
      <c r="K1941" s="410" t="s">
        <v>17260</v>
      </c>
      <c r="L1941" s="383"/>
      <c r="M1941" s="410" t="s">
        <v>17328</v>
      </c>
      <c r="N1941" s="410" t="s">
        <v>17569</v>
      </c>
      <c r="O1941" s="383"/>
      <c r="P1941" s="383"/>
      <c r="Q1941" s="410" t="s">
        <v>17460</v>
      </c>
      <c r="R1941" s="410" t="s">
        <v>17567</v>
      </c>
      <c r="S1941" s="383"/>
      <c r="T1941" s="383"/>
      <c r="U1941" s="410" t="s">
        <v>17200</v>
      </c>
      <c r="V1941" s="383"/>
      <c r="W1941" s="383"/>
      <c r="X1941" s="383"/>
      <c r="Y1941" s="411">
        <v>38510</v>
      </c>
      <c r="Z1941" s="410">
        <v>0</v>
      </c>
      <c r="AA1941" s="410">
        <v>0</v>
      </c>
      <c r="AB1941" s="383"/>
      <c r="AC1941" s="383"/>
      <c r="AD1941" s="383"/>
      <c r="AE1941" s="383"/>
      <c r="AF1941" s="410" t="s">
        <v>17469</v>
      </c>
      <c r="AG1941" s="410" t="s">
        <v>17432</v>
      </c>
      <c r="AH1941" s="410">
        <v>0.42</v>
      </c>
      <c r="AI1941" s="410">
        <v>11.25</v>
      </c>
      <c r="AJ1941" s="410">
        <v>11.67</v>
      </c>
      <c r="AK1941" s="410">
        <v>2.48</v>
      </c>
      <c r="AL1941" s="412">
        <v>3.5989717223650401E-2</v>
      </c>
      <c r="AM1941" s="127" t="s">
        <v>17433</v>
      </c>
      <c r="AN1941" s="383" t="s">
        <v>17434</v>
      </c>
      <c r="AO1941" s="383"/>
      <c r="AP1941" s="383"/>
      <c r="AQ1941" s="410" t="s">
        <v>17568</v>
      </c>
      <c r="AR1941" s="389"/>
    </row>
    <row r="1942" spans="1:44" ht="15.75" thickBot="1" x14ac:dyDescent="0.3">
      <c r="A1942" s="409" t="s">
        <v>17560</v>
      </c>
      <c r="B1942" s="410">
        <v>37</v>
      </c>
      <c r="C1942" s="383"/>
      <c r="D1942" s="383"/>
      <c r="E1942" s="383"/>
      <c r="F1942" s="383"/>
      <c r="G1942" s="383"/>
      <c r="H1942" s="383"/>
      <c r="I1942" s="383"/>
      <c r="J1942" s="383"/>
      <c r="K1942" s="410" t="s">
        <v>17260</v>
      </c>
      <c r="L1942" s="383"/>
      <c r="M1942" s="410" t="s">
        <v>17328</v>
      </c>
      <c r="N1942" s="410" t="s">
        <v>17569</v>
      </c>
      <c r="O1942" s="383"/>
      <c r="P1942" s="383"/>
      <c r="Q1942" s="410" t="s">
        <v>17460</v>
      </c>
      <c r="R1942" s="410" t="s">
        <v>17567</v>
      </c>
      <c r="S1942" s="383"/>
      <c r="T1942" s="383"/>
      <c r="U1942" s="410" t="s">
        <v>17200</v>
      </c>
      <c r="V1942" s="383"/>
      <c r="W1942" s="383"/>
      <c r="X1942" s="383"/>
      <c r="Y1942" s="411">
        <v>38510</v>
      </c>
      <c r="Z1942" s="410">
        <v>0</v>
      </c>
      <c r="AA1942" s="410">
        <v>0</v>
      </c>
      <c r="AB1942" s="383"/>
      <c r="AC1942" s="383"/>
      <c r="AD1942" s="383"/>
      <c r="AE1942" s="383"/>
      <c r="AF1942" s="410" t="s">
        <v>17469</v>
      </c>
      <c r="AG1942" s="410" t="s">
        <v>17432</v>
      </c>
      <c r="AH1942" s="410">
        <v>0.47</v>
      </c>
      <c r="AI1942" s="410">
        <v>11.64</v>
      </c>
      <c r="AJ1942" s="410">
        <v>12.12</v>
      </c>
      <c r="AK1942" s="410">
        <v>2.48</v>
      </c>
      <c r="AL1942" s="412">
        <v>3.8778877887788797E-2</v>
      </c>
      <c r="AM1942" s="127" t="s">
        <v>17433</v>
      </c>
      <c r="AN1942" s="383" t="s">
        <v>17434</v>
      </c>
      <c r="AO1942" s="383"/>
      <c r="AP1942" s="383"/>
      <c r="AQ1942" s="410" t="s">
        <v>17568</v>
      </c>
      <c r="AR1942" s="389"/>
    </row>
    <row r="1943" spans="1:44" ht="15.75" thickBot="1" x14ac:dyDescent="0.3">
      <c r="A1943" s="409" t="s">
        <v>17560</v>
      </c>
      <c r="B1943" s="410">
        <v>37</v>
      </c>
      <c r="C1943" s="383"/>
      <c r="D1943" s="383"/>
      <c r="E1943" s="383"/>
      <c r="F1943" s="383"/>
      <c r="G1943" s="383"/>
      <c r="H1943" s="383"/>
      <c r="I1943" s="383"/>
      <c r="J1943" s="383"/>
      <c r="K1943" s="410" t="s">
        <v>17260</v>
      </c>
      <c r="L1943" s="383"/>
      <c r="M1943" s="410" t="s">
        <v>17328</v>
      </c>
      <c r="N1943" s="410" t="s">
        <v>17569</v>
      </c>
      <c r="O1943" s="383"/>
      <c r="P1943" s="383"/>
      <c r="Q1943" s="410" t="s">
        <v>17460</v>
      </c>
      <c r="R1943" s="410" t="s">
        <v>17567</v>
      </c>
      <c r="S1943" s="383"/>
      <c r="T1943" s="383"/>
      <c r="U1943" s="410" t="s">
        <v>17200</v>
      </c>
      <c r="V1943" s="383"/>
      <c r="W1943" s="383"/>
      <c r="X1943" s="383"/>
      <c r="Y1943" s="411">
        <v>38510</v>
      </c>
      <c r="Z1943" s="410">
        <v>0</v>
      </c>
      <c r="AA1943" s="410">
        <v>0</v>
      </c>
      <c r="AB1943" s="383"/>
      <c r="AC1943" s="383"/>
      <c r="AD1943" s="383"/>
      <c r="AE1943" s="383"/>
      <c r="AF1943" s="410" t="s">
        <v>17469</v>
      </c>
      <c r="AG1943" s="410" t="s">
        <v>17432</v>
      </c>
      <c r="AH1943" s="410">
        <v>0.26</v>
      </c>
      <c r="AI1943" s="410">
        <v>10.53</v>
      </c>
      <c r="AJ1943" s="410">
        <v>10.79</v>
      </c>
      <c r="AK1943" s="410">
        <v>2.4900000000000002</v>
      </c>
      <c r="AL1943" s="412">
        <v>2.40963855421687E-2</v>
      </c>
      <c r="AM1943" s="127" t="s">
        <v>17433</v>
      </c>
      <c r="AN1943" s="383" t="s">
        <v>17434</v>
      </c>
      <c r="AO1943" s="383"/>
      <c r="AP1943" s="383"/>
      <c r="AQ1943" s="410" t="s">
        <v>17568</v>
      </c>
      <c r="AR1943" s="389"/>
    </row>
    <row r="1944" spans="1:44" ht="15.75" thickBot="1" x14ac:dyDescent="0.3">
      <c r="A1944" s="409" t="s">
        <v>17560</v>
      </c>
      <c r="B1944" s="410">
        <v>37</v>
      </c>
      <c r="C1944" s="383"/>
      <c r="D1944" s="383"/>
      <c r="E1944" s="383"/>
      <c r="F1944" s="383"/>
      <c r="G1944" s="383"/>
      <c r="H1944" s="383"/>
      <c r="I1944" s="383"/>
      <c r="J1944" s="383"/>
      <c r="K1944" s="410" t="s">
        <v>17260</v>
      </c>
      <c r="L1944" s="383"/>
      <c r="M1944" s="410" t="s">
        <v>17328</v>
      </c>
      <c r="N1944" s="410" t="s">
        <v>17569</v>
      </c>
      <c r="O1944" s="383"/>
      <c r="P1944" s="383"/>
      <c r="Q1944" s="410" t="s">
        <v>17460</v>
      </c>
      <c r="R1944" s="410" t="s">
        <v>17567</v>
      </c>
      <c r="S1944" s="383"/>
      <c r="T1944" s="383"/>
      <c r="U1944" s="410" t="s">
        <v>17200</v>
      </c>
      <c r="V1944" s="383"/>
      <c r="W1944" s="383"/>
      <c r="X1944" s="383"/>
      <c r="Y1944" s="411">
        <v>38510</v>
      </c>
      <c r="Z1944" s="410">
        <v>0</v>
      </c>
      <c r="AA1944" s="410">
        <v>0</v>
      </c>
      <c r="AB1944" s="383"/>
      <c r="AC1944" s="383"/>
      <c r="AD1944" s="383"/>
      <c r="AE1944" s="383"/>
      <c r="AF1944" s="410" t="s">
        <v>17469</v>
      </c>
      <c r="AG1944" s="410" t="s">
        <v>17432</v>
      </c>
      <c r="AH1944" s="410">
        <v>0.28999999999999998</v>
      </c>
      <c r="AI1944" s="410">
        <v>10.61</v>
      </c>
      <c r="AJ1944" s="410">
        <v>10.9</v>
      </c>
      <c r="AK1944" s="410">
        <v>2.4900000000000002</v>
      </c>
      <c r="AL1944" s="412">
        <v>2.6605504587155999E-2</v>
      </c>
      <c r="AM1944" s="127" t="s">
        <v>17433</v>
      </c>
      <c r="AN1944" s="383" t="s">
        <v>17434</v>
      </c>
      <c r="AO1944" s="383"/>
      <c r="AP1944" s="383"/>
      <c r="AQ1944" s="410" t="s">
        <v>17568</v>
      </c>
      <c r="AR1944" s="389"/>
    </row>
    <row r="1945" spans="1:44" ht="15.75" thickBot="1" x14ac:dyDescent="0.3">
      <c r="A1945" s="409" t="s">
        <v>17560</v>
      </c>
      <c r="B1945" s="410">
        <v>37</v>
      </c>
      <c r="C1945" s="383"/>
      <c r="D1945" s="383"/>
      <c r="E1945" s="383"/>
      <c r="F1945" s="383"/>
      <c r="G1945" s="383"/>
      <c r="H1945" s="383"/>
      <c r="I1945" s="383"/>
      <c r="J1945" s="383"/>
      <c r="K1945" s="410" t="s">
        <v>17260</v>
      </c>
      <c r="L1945" s="383"/>
      <c r="M1945" s="410" t="s">
        <v>17328</v>
      </c>
      <c r="N1945" s="410" t="s">
        <v>17569</v>
      </c>
      <c r="O1945" s="383"/>
      <c r="P1945" s="383"/>
      <c r="Q1945" s="410" t="s">
        <v>17460</v>
      </c>
      <c r="R1945" s="410" t="s">
        <v>17567</v>
      </c>
      <c r="S1945" s="383"/>
      <c r="T1945" s="383"/>
      <c r="U1945" s="410" t="s">
        <v>17200</v>
      </c>
      <c r="V1945" s="383"/>
      <c r="W1945" s="383"/>
      <c r="X1945" s="383"/>
      <c r="Y1945" s="411">
        <v>38510</v>
      </c>
      <c r="Z1945" s="410">
        <v>0</v>
      </c>
      <c r="AA1945" s="410">
        <v>0</v>
      </c>
      <c r="AB1945" s="383"/>
      <c r="AC1945" s="383"/>
      <c r="AD1945" s="383"/>
      <c r="AE1945" s="383"/>
      <c r="AF1945" s="410" t="s">
        <v>17469</v>
      </c>
      <c r="AG1945" s="410" t="s">
        <v>17432</v>
      </c>
      <c r="AH1945" s="410">
        <v>0.44</v>
      </c>
      <c r="AI1945" s="410">
        <v>11.32</v>
      </c>
      <c r="AJ1945" s="410">
        <v>11.77</v>
      </c>
      <c r="AK1945" s="410">
        <v>2.4900000000000002</v>
      </c>
      <c r="AL1945" s="412">
        <v>3.7383177570093497E-2</v>
      </c>
      <c r="AM1945" s="127" t="s">
        <v>17433</v>
      </c>
      <c r="AN1945" s="383" t="s">
        <v>17434</v>
      </c>
      <c r="AO1945" s="383"/>
      <c r="AP1945" s="383"/>
      <c r="AQ1945" s="410" t="s">
        <v>17568</v>
      </c>
      <c r="AR1945" s="389"/>
    </row>
    <row r="1946" spans="1:44" ht="15.75" thickBot="1" x14ac:dyDescent="0.3">
      <c r="A1946" s="409" t="s">
        <v>17560</v>
      </c>
      <c r="B1946" s="410">
        <v>37</v>
      </c>
      <c r="C1946" s="383"/>
      <c r="D1946" s="383"/>
      <c r="E1946" s="383"/>
      <c r="F1946" s="383"/>
      <c r="G1946" s="383"/>
      <c r="H1946" s="383"/>
      <c r="I1946" s="383"/>
      <c r="J1946" s="383"/>
      <c r="K1946" s="410" t="s">
        <v>17260</v>
      </c>
      <c r="L1946" s="383"/>
      <c r="M1946" s="410" t="s">
        <v>17328</v>
      </c>
      <c r="N1946" s="410" t="s">
        <v>17569</v>
      </c>
      <c r="O1946" s="383"/>
      <c r="P1946" s="383"/>
      <c r="Q1946" s="410" t="s">
        <v>17460</v>
      </c>
      <c r="R1946" s="410" t="s">
        <v>17567</v>
      </c>
      <c r="S1946" s="383"/>
      <c r="T1946" s="383"/>
      <c r="U1946" s="410" t="s">
        <v>17200</v>
      </c>
      <c r="V1946" s="383"/>
      <c r="W1946" s="383"/>
      <c r="X1946" s="383"/>
      <c r="Y1946" s="411">
        <v>38510</v>
      </c>
      <c r="Z1946" s="410">
        <v>0</v>
      </c>
      <c r="AA1946" s="410">
        <v>0</v>
      </c>
      <c r="AB1946" s="383"/>
      <c r="AC1946" s="383"/>
      <c r="AD1946" s="383"/>
      <c r="AE1946" s="383"/>
      <c r="AF1946" s="410" t="s">
        <v>17469</v>
      </c>
      <c r="AG1946" s="410" t="s">
        <v>17432</v>
      </c>
      <c r="AH1946" s="410">
        <v>0.44</v>
      </c>
      <c r="AI1946" s="410">
        <v>11.48</v>
      </c>
      <c r="AJ1946" s="410">
        <v>11.93</v>
      </c>
      <c r="AK1946" s="410">
        <v>2.4900000000000002</v>
      </c>
      <c r="AL1946" s="412">
        <v>3.6881810561609399E-2</v>
      </c>
      <c r="AM1946" s="127" t="s">
        <v>17433</v>
      </c>
      <c r="AN1946" s="383" t="s">
        <v>17434</v>
      </c>
      <c r="AO1946" s="383"/>
      <c r="AP1946" s="383"/>
      <c r="AQ1946" s="410" t="s">
        <v>17568</v>
      </c>
      <c r="AR1946" s="389"/>
    </row>
    <row r="1947" spans="1:44" ht="15.75" thickBot="1" x14ac:dyDescent="0.3">
      <c r="A1947" s="409" t="s">
        <v>17560</v>
      </c>
      <c r="B1947" s="410">
        <v>37</v>
      </c>
      <c r="C1947" s="383"/>
      <c r="D1947" s="383"/>
      <c r="E1947" s="383"/>
      <c r="F1947" s="383"/>
      <c r="G1947" s="383"/>
      <c r="H1947" s="383"/>
      <c r="I1947" s="383"/>
      <c r="J1947" s="383"/>
      <c r="K1947" s="410" t="s">
        <v>17260</v>
      </c>
      <c r="L1947" s="383"/>
      <c r="M1947" s="410" t="s">
        <v>17328</v>
      </c>
      <c r="N1947" s="410" t="s">
        <v>17569</v>
      </c>
      <c r="O1947" s="383"/>
      <c r="P1947" s="383"/>
      <c r="Q1947" s="410" t="s">
        <v>17460</v>
      </c>
      <c r="R1947" s="410" t="s">
        <v>17567</v>
      </c>
      <c r="S1947" s="383"/>
      <c r="T1947" s="383"/>
      <c r="U1947" s="410" t="s">
        <v>17200</v>
      </c>
      <c r="V1947" s="383"/>
      <c r="W1947" s="383"/>
      <c r="X1947" s="383"/>
      <c r="Y1947" s="411">
        <v>38510</v>
      </c>
      <c r="Z1947" s="410">
        <v>0</v>
      </c>
      <c r="AA1947" s="410">
        <v>0</v>
      </c>
      <c r="AB1947" s="383"/>
      <c r="AC1947" s="383"/>
      <c r="AD1947" s="383"/>
      <c r="AE1947" s="383"/>
      <c r="AF1947" s="410" t="s">
        <v>17469</v>
      </c>
      <c r="AG1947" s="410" t="s">
        <v>17432</v>
      </c>
      <c r="AH1947" s="410">
        <v>0.46</v>
      </c>
      <c r="AI1947" s="410">
        <v>11.56</v>
      </c>
      <c r="AJ1947" s="410">
        <v>12.02</v>
      </c>
      <c r="AK1947" s="410">
        <v>2.4900000000000002</v>
      </c>
      <c r="AL1947" s="412">
        <v>3.8269550748752101E-2</v>
      </c>
      <c r="AM1947" s="127" t="s">
        <v>17433</v>
      </c>
      <c r="AN1947" s="383" t="s">
        <v>17434</v>
      </c>
      <c r="AO1947" s="383"/>
      <c r="AP1947" s="383"/>
      <c r="AQ1947" s="410" t="s">
        <v>17568</v>
      </c>
      <c r="AR1947" s="389"/>
    </row>
    <row r="1948" spans="1:44" ht="15.75" thickBot="1" x14ac:dyDescent="0.3">
      <c r="A1948" s="409" t="s">
        <v>17560</v>
      </c>
      <c r="B1948" s="410">
        <v>37</v>
      </c>
      <c r="C1948" s="383"/>
      <c r="D1948" s="383"/>
      <c r="E1948" s="383"/>
      <c r="F1948" s="383"/>
      <c r="G1948" s="383"/>
      <c r="H1948" s="383"/>
      <c r="I1948" s="383"/>
      <c r="J1948" s="383"/>
      <c r="K1948" s="410" t="s">
        <v>17260</v>
      </c>
      <c r="L1948" s="383"/>
      <c r="M1948" s="410" t="s">
        <v>17328</v>
      </c>
      <c r="N1948" s="410" t="s">
        <v>17569</v>
      </c>
      <c r="O1948" s="383"/>
      <c r="P1948" s="383"/>
      <c r="Q1948" s="410" t="s">
        <v>17460</v>
      </c>
      <c r="R1948" s="410" t="s">
        <v>17567</v>
      </c>
      <c r="S1948" s="383"/>
      <c r="T1948" s="383"/>
      <c r="U1948" s="410" t="s">
        <v>17200</v>
      </c>
      <c r="V1948" s="383"/>
      <c r="W1948" s="383"/>
      <c r="X1948" s="383"/>
      <c r="Y1948" s="411">
        <v>38510</v>
      </c>
      <c r="Z1948" s="410">
        <v>0</v>
      </c>
      <c r="AA1948" s="410">
        <v>0</v>
      </c>
      <c r="AB1948" s="383"/>
      <c r="AC1948" s="383"/>
      <c r="AD1948" s="383"/>
      <c r="AE1948" s="383"/>
      <c r="AF1948" s="410" t="s">
        <v>17469</v>
      </c>
      <c r="AG1948" s="410" t="s">
        <v>17432</v>
      </c>
      <c r="AH1948" s="410">
        <v>0.46</v>
      </c>
      <c r="AI1948" s="410">
        <v>11.64</v>
      </c>
      <c r="AJ1948" s="410">
        <v>12.1</v>
      </c>
      <c r="AK1948" s="410">
        <v>2.4900000000000002</v>
      </c>
      <c r="AL1948" s="412">
        <v>3.8016528925619797E-2</v>
      </c>
      <c r="AM1948" s="127" t="s">
        <v>17433</v>
      </c>
      <c r="AN1948" s="383" t="s">
        <v>17434</v>
      </c>
      <c r="AO1948" s="383"/>
      <c r="AP1948" s="383"/>
      <c r="AQ1948" s="410" t="s">
        <v>17568</v>
      </c>
      <c r="AR1948" s="389"/>
    </row>
    <row r="1949" spans="1:44" ht="15.75" thickBot="1" x14ac:dyDescent="0.3">
      <c r="A1949" s="409" t="s">
        <v>17560</v>
      </c>
      <c r="B1949" s="410">
        <v>37</v>
      </c>
      <c r="C1949" s="383"/>
      <c r="D1949" s="383"/>
      <c r="E1949" s="383"/>
      <c r="F1949" s="383"/>
      <c r="G1949" s="383"/>
      <c r="H1949" s="383"/>
      <c r="I1949" s="383"/>
      <c r="J1949" s="383"/>
      <c r="K1949" s="410" t="s">
        <v>17260</v>
      </c>
      <c r="L1949" s="383"/>
      <c r="M1949" s="410" t="s">
        <v>17328</v>
      </c>
      <c r="N1949" s="410" t="s">
        <v>17569</v>
      </c>
      <c r="O1949" s="383"/>
      <c r="P1949" s="383"/>
      <c r="Q1949" s="410" t="s">
        <v>17460</v>
      </c>
      <c r="R1949" s="410" t="s">
        <v>17567</v>
      </c>
      <c r="S1949" s="383"/>
      <c r="T1949" s="383"/>
      <c r="U1949" s="410" t="s">
        <v>17200</v>
      </c>
      <c r="V1949" s="383"/>
      <c r="W1949" s="383"/>
      <c r="X1949" s="383"/>
      <c r="Y1949" s="411">
        <v>38510</v>
      </c>
      <c r="Z1949" s="410">
        <v>0</v>
      </c>
      <c r="AA1949" s="410">
        <v>0</v>
      </c>
      <c r="AB1949" s="383"/>
      <c r="AC1949" s="383"/>
      <c r="AD1949" s="383"/>
      <c r="AE1949" s="383"/>
      <c r="AF1949" s="410" t="s">
        <v>17469</v>
      </c>
      <c r="AG1949" s="410" t="s">
        <v>17432</v>
      </c>
      <c r="AH1949" s="410">
        <v>0.54</v>
      </c>
      <c r="AI1949" s="410">
        <v>13.56</v>
      </c>
      <c r="AJ1949" s="410">
        <v>14.1</v>
      </c>
      <c r="AK1949" s="410">
        <v>2.4900000000000002</v>
      </c>
      <c r="AL1949" s="412">
        <v>3.8297872340425497E-2</v>
      </c>
      <c r="AM1949" s="127" t="s">
        <v>17433</v>
      </c>
      <c r="AN1949" s="383" t="s">
        <v>17434</v>
      </c>
      <c r="AO1949" s="383"/>
      <c r="AP1949" s="383"/>
      <c r="AQ1949" s="410" t="s">
        <v>17568</v>
      </c>
      <c r="AR1949" s="389"/>
    </row>
    <row r="1950" spans="1:44" ht="15.75" thickBot="1" x14ac:dyDescent="0.3">
      <c r="A1950" s="409" t="s">
        <v>17560</v>
      </c>
      <c r="B1950" s="410">
        <v>37</v>
      </c>
      <c r="C1950" s="383"/>
      <c r="D1950" s="383"/>
      <c r="E1950" s="383"/>
      <c r="F1950" s="383"/>
      <c r="G1950" s="383"/>
      <c r="H1950" s="383"/>
      <c r="I1950" s="383"/>
      <c r="J1950" s="383"/>
      <c r="K1950" s="410" t="s">
        <v>17260</v>
      </c>
      <c r="L1950" s="383"/>
      <c r="M1950" s="410" t="s">
        <v>17328</v>
      </c>
      <c r="N1950" s="410" t="s">
        <v>17569</v>
      </c>
      <c r="O1950" s="383"/>
      <c r="P1950" s="383"/>
      <c r="Q1950" s="410" t="s">
        <v>17460</v>
      </c>
      <c r="R1950" s="410" t="s">
        <v>17567</v>
      </c>
      <c r="S1950" s="383"/>
      <c r="T1950" s="383"/>
      <c r="U1950" s="410" t="s">
        <v>17200</v>
      </c>
      <c r="V1950" s="383"/>
      <c r="W1950" s="383"/>
      <c r="X1950" s="383"/>
      <c r="Y1950" s="411">
        <v>38510</v>
      </c>
      <c r="Z1950" s="410">
        <v>0</v>
      </c>
      <c r="AA1950" s="410">
        <v>0</v>
      </c>
      <c r="AB1950" s="383"/>
      <c r="AC1950" s="383"/>
      <c r="AD1950" s="383"/>
      <c r="AE1950" s="383"/>
      <c r="AF1950" s="410" t="s">
        <v>17469</v>
      </c>
      <c r="AG1950" s="410" t="s">
        <v>17432</v>
      </c>
      <c r="AH1950" s="410">
        <v>0.59</v>
      </c>
      <c r="AI1950" s="410">
        <v>13.96</v>
      </c>
      <c r="AJ1950" s="410">
        <v>14.54</v>
      </c>
      <c r="AK1950" s="410">
        <v>2.4900000000000002</v>
      </c>
      <c r="AL1950" s="412">
        <v>4.05777166437414E-2</v>
      </c>
      <c r="AM1950" s="127" t="s">
        <v>17433</v>
      </c>
      <c r="AN1950" s="383" t="s">
        <v>17434</v>
      </c>
      <c r="AO1950" s="383"/>
      <c r="AP1950" s="383"/>
      <c r="AQ1950" s="410" t="s">
        <v>17568</v>
      </c>
      <c r="AR1950" s="389"/>
    </row>
    <row r="1951" spans="1:44" ht="15.75" thickBot="1" x14ac:dyDescent="0.3">
      <c r="A1951" s="409" t="s">
        <v>17560</v>
      </c>
      <c r="B1951" s="410">
        <v>37</v>
      </c>
      <c r="C1951" s="383"/>
      <c r="D1951" s="383"/>
      <c r="E1951" s="383"/>
      <c r="F1951" s="383"/>
      <c r="G1951" s="383"/>
      <c r="H1951" s="383"/>
      <c r="I1951" s="383"/>
      <c r="J1951" s="383"/>
      <c r="K1951" s="410" t="s">
        <v>17260</v>
      </c>
      <c r="L1951" s="383"/>
      <c r="M1951" s="410" t="s">
        <v>17328</v>
      </c>
      <c r="N1951" s="410" t="s">
        <v>17569</v>
      </c>
      <c r="O1951" s="383"/>
      <c r="P1951" s="383"/>
      <c r="Q1951" s="410" t="s">
        <v>17460</v>
      </c>
      <c r="R1951" s="410" t="s">
        <v>17567</v>
      </c>
      <c r="S1951" s="383"/>
      <c r="T1951" s="383"/>
      <c r="U1951" s="410" t="s">
        <v>17200</v>
      </c>
      <c r="V1951" s="383"/>
      <c r="W1951" s="383"/>
      <c r="X1951" s="383"/>
      <c r="Y1951" s="411">
        <v>38510</v>
      </c>
      <c r="Z1951" s="410">
        <v>0</v>
      </c>
      <c r="AA1951" s="410">
        <v>0</v>
      </c>
      <c r="AB1951" s="383"/>
      <c r="AC1951" s="383"/>
      <c r="AD1951" s="383"/>
      <c r="AE1951" s="383"/>
      <c r="AF1951" s="410" t="s">
        <v>17469</v>
      </c>
      <c r="AG1951" s="410" t="s">
        <v>17432</v>
      </c>
      <c r="AH1951" s="410">
        <v>0.59</v>
      </c>
      <c r="AI1951" s="410">
        <v>15.71</v>
      </c>
      <c r="AJ1951" s="410">
        <v>16.3</v>
      </c>
      <c r="AK1951" s="410">
        <v>2.4900000000000002</v>
      </c>
      <c r="AL1951" s="412">
        <v>3.61963190184049E-2</v>
      </c>
      <c r="AM1951" s="127" t="s">
        <v>17433</v>
      </c>
      <c r="AN1951" s="383" t="s">
        <v>17434</v>
      </c>
      <c r="AO1951" s="383"/>
      <c r="AP1951" s="383"/>
      <c r="AQ1951" s="410" t="s">
        <v>17568</v>
      </c>
      <c r="AR1951" s="389"/>
    </row>
    <row r="1952" spans="1:44" ht="15.75" thickBot="1" x14ac:dyDescent="0.3">
      <c r="A1952" s="409" t="s">
        <v>17560</v>
      </c>
      <c r="B1952" s="410">
        <v>37</v>
      </c>
      <c r="C1952" s="383"/>
      <c r="D1952" s="383"/>
      <c r="E1952" s="383"/>
      <c r="F1952" s="383"/>
      <c r="G1952" s="383"/>
      <c r="H1952" s="383"/>
      <c r="I1952" s="383"/>
      <c r="J1952" s="383"/>
      <c r="K1952" s="410" t="s">
        <v>17260</v>
      </c>
      <c r="L1952" s="383"/>
      <c r="M1952" s="410" t="s">
        <v>17328</v>
      </c>
      <c r="N1952" s="410" t="s">
        <v>17569</v>
      </c>
      <c r="O1952" s="383"/>
      <c r="P1952" s="383"/>
      <c r="Q1952" s="410" t="s">
        <v>17460</v>
      </c>
      <c r="R1952" s="410" t="s">
        <v>17567</v>
      </c>
      <c r="S1952" s="383"/>
      <c r="T1952" s="383"/>
      <c r="U1952" s="410" t="s">
        <v>17200</v>
      </c>
      <c r="V1952" s="383"/>
      <c r="W1952" s="383"/>
      <c r="X1952" s="383"/>
      <c r="Y1952" s="411">
        <v>38510</v>
      </c>
      <c r="Z1952" s="410">
        <v>0</v>
      </c>
      <c r="AA1952" s="410">
        <v>0</v>
      </c>
      <c r="AB1952" s="383"/>
      <c r="AC1952" s="383"/>
      <c r="AD1952" s="383"/>
      <c r="AE1952" s="383"/>
      <c r="AF1952" s="410" t="s">
        <v>17469</v>
      </c>
      <c r="AG1952" s="410" t="s">
        <v>17432</v>
      </c>
      <c r="AH1952" s="410">
        <v>1.73</v>
      </c>
      <c r="AI1952" s="410">
        <v>9.65</v>
      </c>
      <c r="AJ1952" s="410">
        <v>11.38</v>
      </c>
      <c r="AK1952" s="410">
        <v>2.5</v>
      </c>
      <c r="AL1952" s="412">
        <v>0.152021089630931</v>
      </c>
      <c r="AM1952" s="127" t="s">
        <v>17433</v>
      </c>
      <c r="AN1952" s="383" t="s">
        <v>17434</v>
      </c>
      <c r="AO1952" s="383"/>
      <c r="AP1952" s="383"/>
      <c r="AQ1952" s="410" t="s">
        <v>17568</v>
      </c>
      <c r="AR1952" s="389"/>
    </row>
    <row r="1953" spans="1:44" ht="15.75" thickBot="1" x14ac:dyDescent="0.3">
      <c r="A1953" s="409" t="s">
        <v>17560</v>
      </c>
      <c r="B1953" s="410">
        <v>37</v>
      </c>
      <c r="C1953" s="383"/>
      <c r="D1953" s="383"/>
      <c r="E1953" s="383"/>
      <c r="F1953" s="383"/>
      <c r="G1953" s="383"/>
      <c r="H1953" s="383"/>
      <c r="I1953" s="383"/>
      <c r="J1953" s="383"/>
      <c r="K1953" s="410" t="s">
        <v>17260</v>
      </c>
      <c r="L1953" s="383"/>
      <c r="M1953" s="410" t="s">
        <v>17328</v>
      </c>
      <c r="N1953" s="410" t="s">
        <v>17569</v>
      </c>
      <c r="O1953" s="383"/>
      <c r="P1953" s="383"/>
      <c r="Q1953" s="410" t="s">
        <v>17460</v>
      </c>
      <c r="R1953" s="410" t="s">
        <v>17567</v>
      </c>
      <c r="S1953" s="383"/>
      <c r="T1953" s="383"/>
      <c r="U1953" s="410" t="s">
        <v>17200</v>
      </c>
      <c r="V1953" s="383"/>
      <c r="W1953" s="383"/>
      <c r="X1953" s="383"/>
      <c r="Y1953" s="411">
        <v>38510</v>
      </c>
      <c r="Z1953" s="410">
        <v>0</v>
      </c>
      <c r="AA1953" s="410">
        <v>0</v>
      </c>
      <c r="AB1953" s="383"/>
      <c r="AC1953" s="383"/>
      <c r="AD1953" s="383"/>
      <c r="AE1953" s="383"/>
      <c r="AF1953" s="410" t="s">
        <v>17469</v>
      </c>
      <c r="AG1953" s="410" t="s">
        <v>17432</v>
      </c>
      <c r="AH1953" s="410">
        <v>0.62</v>
      </c>
      <c r="AI1953" s="410">
        <v>16.27</v>
      </c>
      <c r="AJ1953" s="410">
        <v>16.89</v>
      </c>
      <c r="AK1953" s="410">
        <v>2.5</v>
      </c>
      <c r="AL1953" s="412">
        <v>3.6708111308466497E-2</v>
      </c>
      <c r="AM1953" s="127" t="s">
        <v>17433</v>
      </c>
      <c r="AN1953" s="383" t="s">
        <v>17434</v>
      </c>
      <c r="AO1953" s="383"/>
      <c r="AP1953" s="383"/>
      <c r="AQ1953" s="410" t="s">
        <v>17568</v>
      </c>
      <c r="AR1953" s="389"/>
    </row>
    <row r="1954" spans="1:44" ht="15.75" thickBot="1" x14ac:dyDescent="0.3">
      <c r="A1954" s="409" t="s">
        <v>17560</v>
      </c>
      <c r="B1954" s="410">
        <v>37</v>
      </c>
      <c r="C1954" s="383"/>
      <c r="D1954" s="383"/>
      <c r="E1954" s="383"/>
      <c r="F1954" s="383"/>
      <c r="G1954" s="383"/>
      <c r="H1954" s="383"/>
      <c r="I1954" s="383"/>
      <c r="J1954" s="383"/>
      <c r="K1954" s="410" t="s">
        <v>17260</v>
      </c>
      <c r="L1954" s="383"/>
      <c r="M1954" s="410" t="s">
        <v>17328</v>
      </c>
      <c r="N1954" s="410" t="s">
        <v>17569</v>
      </c>
      <c r="O1954" s="383"/>
      <c r="P1954" s="383"/>
      <c r="Q1954" s="410" t="s">
        <v>17460</v>
      </c>
      <c r="R1954" s="410" t="s">
        <v>17567</v>
      </c>
      <c r="S1954" s="383"/>
      <c r="T1954" s="383"/>
      <c r="U1954" s="410" t="s">
        <v>17200</v>
      </c>
      <c r="V1954" s="383"/>
      <c r="W1954" s="383"/>
      <c r="X1954" s="383"/>
      <c r="Y1954" s="411">
        <v>38510</v>
      </c>
      <c r="Z1954" s="410">
        <v>0</v>
      </c>
      <c r="AA1954" s="410">
        <v>0</v>
      </c>
      <c r="AB1954" s="383"/>
      <c r="AC1954" s="383"/>
      <c r="AD1954" s="383"/>
      <c r="AE1954" s="383"/>
      <c r="AF1954" s="410" t="s">
        <v>17469</v>
      </c>
      <c r="AG1954" s="410" t="s">
        <v>17432</v>
      </c>
      <c r="AH1954" s="410">
        <v>0.31</v>
      </c>
      <c r="AI1954" s="410">
        <v>10.61</v>
      </c>
      <c r="AJ1954" s="410">
        <v>10.92</v>
      </c>
      <c r="AK1954" s="410">
        <v>2.5099999999999998</v>
      </c>
      <c r="AL1954" s="412">
        <v>2.8388278388278398E-2</v>
      </c>
      <c r="AM1954" s="127" t="s">
        <v>17433</v>
      </c>
      <c r="AN1954" s="383" t="s">
        <v>17434</v>
      </c>
      <c r="AO1954" s="383"/>
      <c r="AP1954" s="383"/>
      <c r="AQ1954" s="410" t="s">
        <v>17568</v>
      </c>
      <c r="AR1954" s="389"/>
    </row>
    <row r="1955" spans="1:44" ht="15.75" thickBot="1" x14ac:dyDescent="0.3">
      <c r="A1955" s="409" t="s">
        <v>17560</v>
      </c>
      <c r="B1955" s="410">
        <v>37</v>
      </c>
      <c r="C1955" s="383"/>
      <c r="D1955" s="383"/>
      <c r="E1955" s="383"/>
      <c r="F1955" s="383"/>
      <c r="G1955" s="383"/>
      <c r="H1955" s="383"/>
      <c r="I1955" s="383"/>
      <c r="J1955" s="383"/>
      <c r="K1955" s="410" t="s">
        <v>17260</v>
      </c>
      <c r="L1955" s="383"/>
      <c r="M1955" s="410" t="s">
        <v>17328</v>
      </c>
      <c r="N1955" s="410" t="s">
        <v>17569</v>
      </c>
      <c r="O1955" s="383"/>
      <c r="P1955" s="383"/>
      <c r="Q1955" s="410" t="s">
        <v>17460</v>
      </c>
      <c r="R1955" s="410" t="s">
        <v>17567</v>
      </c>
      <c r="S1955" s="383"/>
      <c r="T1955" s="383"/>
      <c r="U1955" s="410" t="s">
        <v>17200</v>
      </c>
      <c r="V1955" s="383"/>
      <c r="W1955" s="383"/>
      <c r="X1955" s="383"/>
      <c r="Y1955" s="411">
        <v>38510</v>
      </c>
      <c r="Z1955" s="410">
        <v>0</v>
      </c>
      <c r="AA1955" s="410">
        <v>0</v>
      </c>
      <c r="AB1955" s="383"/>
      <c r="AC1955" s="383"/>
      <c r="AD1955" s="383"/>
      <c r="AE1955" s="383"/>
      <c r="AF1955" s="410" t="s">
        <v>17469</v>
      </c>
      <c r="AG1955" s="410" t="s">
        <v>17432</v>
      </c>
      <c r="AH1955" s="410">
        <v>0.51</v>
      </c>
      <c r="AI1955" s="410">
        <v>12.44</v>
      </c>
      <c r="AJ1955" s="410">
        <v>12.95</v>
      </c>
      <c r="AK1955" s="410">
        <v>2.5099999999999998</v>
      </c>
      <c r="AL1955" s="412">
        <v>3.9382239382239399E-2</v>
      </c>
      <c r="AM1955" s="127" t="s">
        <v>17433</v>
      </c>
      <c r="AN1955" s="383" t="s">
        <v>17434</v>
      </c>
      <c r="AO1955" s="383"/>
      <c r="AP1955" s="383"/>
      <c r="AQ1955" s="410" t="s">
        <v>17568</v>
      </c>
      <c r="AR1955" s="389"/>
    </row>
    <row r="1956" spans="1:44" ht="15.75" thickBot="1" x14ac:dyDescent="0.3">
      <c r="A1956" s="409" t="s">
        <v>17560</v>
      </c>
      <c r="B1956" s="410">
        <v>37</v>
      </c>
      <c r="C1956" s="383"/>
      <c r="D1956" s="383"/>
      <c r="E1956" s="383"/>
      <c r="F1956" s="383"/>
      <c r="G1956" s="383"/>
      <c r="H1956" s="383"/>
      <c r="I1956" s="383"/>
      <c r="J1956" s="383"/>
      <c r="K1956" s="410" t="s">
        <v>17260</v>
      </c>
      <c r="L1956" s="383"/>
      <c r="M1956" s="410" t="s">
        <v>17328</v>
      </c>
      <c r="N1956" s="410" t="s">
        <v>17569</v>
      </c>
      <c r="O1956" s="383"/>
      <c r="P1956" s="383"/>
      <c r="Q1956" s="410" t="s">
        <v>17460</v>
      </c>
      <c r="R1956" s="410" t="s">
        <v>17567</v>
      </c>
      <c r="S1956" s="383"/>
      <c r="T1956" s="383"/>
      <c r="U1956" s="410" t="s">
        <v>17200</v>
      </c>
      <c r="V1956" s="383"/>
      <c r="W1956" s="383"/>
      <c r="X1956" s="383"/>
      <c r="Y1956" s="411">
        <v>38510</v>
      </c>
      <c r="Z1956" s="410">
        <v>0</v>
      </c>
      <c r="AA1956" s="410">
        <v>0</v>
      </c>
      <c r="AB1956" s="383"/>
      <c r="AC1956" s="383"/>
      <c r="AD1956" s="383"/>
      <c r="AE1956" s="383"/>
      <c r="AF1956" s="410" t="s">
        <v>17469</v>
      </c>
      <c r="AG1956" s="410" t="s">
        <v>17432</v>
      </c>
      <c r="AH1956" s="410">
        <v>0.59</v>
      </c>
      <c r="AI1956" s="410">
        <v>15.23</v>
      </c>
      <c r="AJ1956" s="410">
        <v>15.82</v>
      </c>
      <c r="AK1956" s="410">
        <v>2.5099999999999998</v>
      </c>
      <c r="AL1956" s="412">
        <v>3.72945638432364E-2</v>
      </c>
      <c r="AM1956" s="127" t="s">
        <v>17433</v>
      </c>
      <c r="AN1956" s="383" t="s">
        <v>17434</v>
      </c>
      <c r="AO1956" s="383"/>
      <c r="AP1956" s="383"/>
      <c r="AQ1956" s="410" t="s">
        <v>17568</v>
      </c>
      <c r="AR1956" s="389"/>
    </row>
    <row r="1957" spans="1:44" ht="15.75" thickBot="1" x14ac:dyDescent="0.3">
      <c r="A1957" s="409" t="s">
        <v>17560</v>
      </c>
      <c r="B1957" s="410">
        <v>37</v>
      </c>
      <c r="C1957" s="383"/>
      <c r="D1957" s="383"/>
      <c r="E1957" s="383"/>
      <c r="F1957" s="383"/>
      <c r="G1957" s="383"/>
      <c r="H1957" s="383"/>
      <c r="I1957" s="383"/>
      <c r="J1957" s="383"/>
      <c r="K1957" s="410" t="s">
        <v>17260</v>
      </c>
      <c r="L1957" s="383"/>
      <c r="M1957" s="410" t="s">
        <v>17328</v>
      </c>
      <c r="N1957" s="410" t="s">
        <v>17569</v>
      </c>
      <c r="O1957" s="383"/>
      <c r="P1957" s="383"/>
      <c r="Q1957" s="410" t="s">
        <v>17460</v>
      </c>
      <c r="R1957" s="410" t="s">
        <v>17567</v>
      </c>
      <c r="S1957" s="383"/>
      <c r="T1957" s="383"/>
      <c r="U1957" s="410" t="s">
        <v>17200</v>
      </c>
      <c r="V1957" s="383"/>
      <c r="W1957" s="383"/>
      <c r="X1957" s="383"/>
      <c r="Y1957" s="411">
        <v>38510</v>
      </c>
      <c r="Z1957" s="410">
        <v>0</v>
      </c>
      <c r="AA1957" s="410">
        <v>0</v>
      </c>
      <c r="AB1957" s="383"/>
      <c r="AC1957" s="383"/>
      <c r="AD1957" s="383"/>
      <c r="AE1957" s="383"/>
      <c r="AF1957" s="410" t="s">
        <v>17469</v>
      </c>
      <c r="AG1957" s="410" t="s">
        <v>17432</v>
      </c>
      <c r="AH1957" s="410">
        <v>2.14</v>
      </c>
      <c r="AI1957" s="410">
        <v>10.53</v>
      </c>
      <c r="AJ1957" s="410">
        <v>12.67</v>
      </c>
      <c r="AK1957" s="410">
        <v>2.5299999999999998</v>
      </c>
      <c r="AL1957" s="412">
        <v>0.168902920284136</v>
      </c>
      <c r="AM1957" s="127" t="s">
        <v>17433</v>
      </c>
      <c r="AN1957" s="383" t="s">
        <v>17434</v>
      </c>
      <c r="AO1957" s="383"/>
      <c r="AP1957" s="383"/>
      <c r="AQ1957" s="410" t="s">
        <v>17568</v>
      </c>
      <c r="AR1957" s="389"/>
    </row>
    <row r="1958" spans="1:44" ht="15.75" thickBot="1" x14ac:dyDescent="0.3">
      <c r="A1958" s="409" t="s">
        <v>17560</v>
      </c>
      <c r="B1958" s="410">
        <v>37</v>
      </c>
      <c r="C1958" s="383"/>
      <c r="D1958" s="383"/>
      <c r="E1958" s="383"/>
      <c r="F1958" s="383"/>
      <c r="G1958" s="383"/>
      <c r="H1958" s="383"/>
      <c r="I1958" s="383"/>
      <c r="J1958" s="383"/>
      <c r="K1958" s="410" t="s">
        <v>17260</v>
      </c>
      <c r="L1958" s="383"/>
      <c r="M1958" s="410" t="s">
        <v>17328</v>
      </c>
      <c r="N1958" s="410" t="s">
        <v>17569</v>
      </c>
      <c r="O1958" s="383"/>
      <c r="P1958" s="383"/>
      <c r="Q1958" s="410" t="s">
        <v>17460</v>
      </c>
      <c r="R1958" s="410" t="s">
        <v>17567</v>
      </c>
      <c r="S1958" s="383"/>
      <c r="T1958" s="383"/>
      <c r="U1958" s="410" t="s">
        <v>17200</v>
      </c>
      <c r="V1958" s="383"/>
      <c r="W1958" s="383"/>
      <c r="X1958" s="383"/>
      <c r="Y1958" s="411">
        <v>38510</v>
      </c>
      <c r="Z1958" s="410">
        <v>0</v>
      </c>
      <c r="AA1958" s="410">
        <v>0</v>
      </c>
      <c r="AB1958" s="383"/>
      <c r="AC1958" s="383"/>
      <c r="AD1958" s="383"/>
      <c r="AE1958" s="383"/>
      <c r="AF1958" s="410" t="s">
        <v>17469</v>
      </c>
      <c r="AG1958" s="410" t="s">
        <v>17432</v>
      </c>
      <c r="AH1958" s="410">
        <v>0.56999999999999995</v>
      </c>
      <c r="AI1958" s="410">
        <v>14.67</v>
      </c>
      <c r="AJ1958" s="410">
        <v>15.25</v>
      </c>
      <c r="AK1958" s="410">
        <v>2.5299999999999998</v>
      </c>
      <c r="AL1958" s="412">
        <v>3.7377049180327901E-2</v>
      </c>
      <c r="AM1958" s="127" t="s">
        <v>17433</v>
      </c>
      <c r="AN1958" s="383" t="s">
        <v>17434</v>
      </c>
      <c r="AO1958" s="383"/>
      <c r="AP1958" s="383"/>
      <c r="AQ1958" s="410" t="s">
        <v>17568</v>
      </c>
      <c r="AR1958" s="389"/>
    </row>
    <row r="1959" spans="1:44" ht="15.75" thickBot="1" x14ac:dyDescent="0.3">
      <c r="A1959" s="409" t="s">
        <v>17560</v>
      </c>
      <c r="B1959" s="410">
        <v>37</v>
      </c>
      <c r="C1959" s="383"/>
      <c r="D1959" s="383"/>
      <c r="E1959" s="383"/>
      <c r="F1959" s="383"/>
      <c r="G1959" s="383"/>
      <c r="H1959" s="383"/>
      <c r="I1959" s="383"/>
      <c r="J1959" s="383"/>
      <c r="K1959" s="410" t="s">
        <v>17260</v>
      </c>
      <c r="L1959" s="383"/>
      <c r="M1959" s="410" t="s">
        <v>17328</v>
      </c>
      <c r="N1959" s="410" t="s">
        <v>17569</v>
      </c>
      <c r="O1959" s="383"/>
      <c r="P1959" s="383"/>
      <c r="Q1959" s="410" t="s">
        <v>17460</v>
      </c>
      <c r="R1959" s="410" t="s">
        <v>17567</v>
      </c>
      <c r="S1959" s="383"/>
      <c r="T1959" s="383"/>
      <c r="U1959" s="410" t="s">
        <v>17200</v>
      </c>
      <c r="V1959" s="383"/>
      <c r="W1959" s="383"/>
      <c r="X1959" s="383"/>
      <c r="Y1959" s="411">
        <v>38510</v>
      </c>
      <c r="Z1959" s="410">
        <v>0</v>
      </c>
      <c r="AA1959" s="410">
        <v>0</v>
      </c>
      <c r="AB1959" s="383"/>
      <c r="AC1959" s="383"/>
      <c r="AD1959" s="383"/>
      <c r="AE1959" s="383"/>
      <c r="AF1959" s="410" t="s">
        <v>17469</v>
      </c>
      <c r="AG1959" s="410" t="s">
        <v>17432</v>
      </c>
      <c r="AH1959" s="410">
        <v>1.98</v>
      </c>
      <c r="AI1959" s="410">
        <v>9.81</v>
      </c>
      <c r="AJ1959" s="410">
        <v>11.79</v>
      </c>
      <c r="AK1959" s="410">
        <v>2.54</v>
      </c>
      <c r="AL1959" s="412">
        <v>0.16793893129771001</v>
      </c>
      <c r="AM1959" s="127" t="s">
        <v>17433</v>
      </c>
      <c r="AN1959" s="383" t="s">
        <v>17434</v>
      </c>
      <c r="AO1959" s="383"/>
      <c r="AP1959" s="383"/>
      <c r="AQ1959" s="410" t="s">
        <v>17568</v>
      </c>
      <c r="AR1959" s="389"/>
    </row>
    <row r="1960" spans="1:44" ht="15.75" thickBot="1" x14ac:dyDescent="0.3">
      <c r="A1960" s="409" t="s">
        <v>17560</v>
      </c>
      <c r="B1960" s="410">
        <v>37</v>
      </c>
      <c r="C1960" s="383"/>
      <c r="D1960" s="383"/>
      <c r="E1960" s="383"/>
      <c r="F1960" s="383"/>
      <c r="G1960" s="383"/>
      <c r="H1960" s="383"/>
      <c r="I1960" s="383"/>
      <c r="J1960" s="383"/>
      <c r="K1960" s="410" t="s">
        <v>17260</v>
      </c>
      <c r="L1960" s="383"/>
      <c r="M1960" s="410" t="s">
        <v>17328</v>
      </c>
      <c r="N1960" s="410" t="s">
        <v>17569</v>
      </c>
      <c r="O1960" s="383"/>
      <c r="P1960" s="383"/>
      <c r="Q1960" s="410" t="s">
        <v>17460</v>
      </c>
      <c r="R1960" s="410" t="s">
        <v>17567</v>
      </c>
      <c r="S1960" s="383"/>
      <c r="T1960" s="383"/>
      <c r="U1960" s="410" t="s">
        <v>17200</v>
      </c>
      <c r="V1960" s="383"/>
      <c r="W1960" s="383"/>
      <c r="X1960" s="383"/>
      <c r="Y1960" s="411">
        <v>38510</v>
      </c>
      <c r="Z1960" s="410">
        <v>0</v>
      </c>
      <c r="AA1960" s="410">
        <v>0</v>
      </c>
      <c r="AB1960" s="383"/>
      <c r="AC1960" s="383"/>
      <c r="AD1960" s="383"/>
      <c r="AE1960" s="383"/>
      <c r="AF1960" s="410" t="s">
        <v>17469</v>
      </c>
      <c r="AG1960" s="410" t="s">
        <v>17432</v>
      </c>
      <c r="AH1960" s="410">
        <v>2.08</v>
      </c>
      <c r="AI1960" s="410">
        <v>10.29</v>
      </c>
      <c r="AJ1960" s="410">
        <v>12.36</v>
      </c>
      <c r="AK1960" s="410">
        <v>2.54</v>
      </c>
      <c r="AL1960" s="412">
        <v>0.168284789644013</v>
      </c>
      <c r="AM1960" s="127" t="s">
        <v>17433</v>
      </c>
      <c r="AN1960" s="383" t="s">
        <v>17434</v>
      </c>
      <c r="AO1960" s="383"/>
      <c r="AP1960" s="383"/>
      <c r="AQ1960" s="410" t="s">
        <v>17568</v>
      </c>
      <c r="AR1960" s="389"/>
    </row>
    <row r="1961" spans="1:44" ht="15.75" thickBot="1" x14ac:dyDescent="0.3">
      <c r="A1961" s="409" t="s">
        <v>17560</v>
      </c>
      <c r="B1961" s="410">
        <v>37</v>
      </c>
      <c r="C1961" s="383"/>
      <c r="D1961" s="383"/>
      <c r="E1961" s="383"/>
      <c r="F1961" s="383"/>
      <c r="G1961" s="383"/>
      <c r="H1961" s="383"/>
      <c r="I1961" s="383"/>
      <c r="J1961" s="383"/>
      <c r="K1961" s="410" t="s">
        <v>17260</v>
      </c>
      <c r="L1961" s="383"/>
      <c r="M1961" s="410" t="s">
        <v>17328</v>
      </c>
      <c r="N1961" s="410" t="s">
        <v>17569</v>
      </c>
      <c r="O1961" s="383"/>
      <c r="P1961" s="383"/>
      <c r="Q1961" s="410" t="s">
        <v>17460</v>
      </c>
      <c r="R1961" s="410" t="s">
        <v>17567</v>
      </c>
      <c r="S1961" s="383"/>
      <c r="T1961" s="383"/>
      <c r="U1961" s="410" t="s">
        <v>17200</v>
      </c>
      <c r="V1961" s="383"/>
      <c r="W1961" s="383"/>
      <c r="X1961" s="383"/>
      <c r="Y1961" s="411">
        <v>38510</v>
      </c>
      <c r="Z1961" s="410">
        <v>0</v>
      </c>
      <c r="AA1961" s="410">
        <v>0</v>
      </c>
      <c r="AB1961" s="383"/>
      <c r="AC1961" s="383"/>
      <c r="AD1961" s="383"/>
      <c r="AE1961" s="383"/>
      <c r="AF1961" s="410" t="s">
        <v>17469</v>
      </c>
      <c r="AG1961" s="410" t="s">
        <v>17432</v>
      </c>
      <c r="AH1961" s="410">
        <v>0.49</v>
      </c>
      <c r="AI1961" s="410">
        <v>11.17</v>
      </c>
      <c r="AJ1961" s="410">
        <v>11.66</v>
      </c>
      <c r="AK1961" s="410">
        <v>2.5499999999999998</v>
      </c>
      <c r="AL1961" s="412">
        <v>4.2024013722126899E-2</v>
      </c>
      <c r="AM1961" s="127" t="s">
        <v>17433</v>
      </c>
      <c r="AN1961" s="383" t="s">
        <v>17434</v>
      </c>
      <c r="AO1961" s="383"/>
      <c r="AP1961" s="383"/>
      <c r="AQ1961" s="410" t="s">
        <v>17568</v>
      </c>
      <c r="AR1961" s="389"/>
    </row>
    <row r="1962" spans="1:44" ht="15.75" thickBot="1" x14ac:dyDescent="0.3">
      <c r="A1962" s="409" t="s">
        <v>17560</v>
      </c>
      <c r="B1962" s="410">
        <v>37</v>
      </c>
      <c r="C1962" s="383"/>
      <c r="D1962" s="383"/>
      <c r="E1962" s="383"/>
      <c r="F1962" s="383"/>
      <c r="G1962" s="383"/>
      <c r="H1962" s="383"/>
      <c r="I1962" s="383"/>
      <c r="J1962" s="383"/>
      <c r="K1962" s="410" t="s">
        <v>17260</v>
      </c>
      <c r="L1962" s="383"/>
      <c r="M1962" s="410" t="s">
        <v>17328</v>
      </c>
      <c r="N1962" s="410" t="s">
        <v>17569</v>
      </c>
      <c r="O1962" s="383"/>
      <c r="P1962" s="383"/>
      <c r="Q1962" s="410" t="s">
        <v>17460</v>
      </c>
      <c r="R1962" s="410" t="s">
        <v>17567</v>
      </c>
      <c r="S1962" s="383"/>
      <c r="T1962" s="383"/>
      <c r="U1962" s="410" t="s">
        <v>17200</v>
      </c>
      <c r="V1962" s="383"/>
      <c r="W1962" s="383"/>
      <c r="X1962" s="383"/>
      <c r="Y1962" s="411">
        <v>38510</v>
      </c>
      <c r="Z1962" s="410">
        <v>0</v>
      </c>
      <c r="AA1962" s="410">
        <v>0</v>
      </c>
      <c r="AB1962" s="383"/>
      <c r="AC1962" s="383"/>
      <c r="AD1962" s="383"/>
      <c r="AE1962" s="383"/>
      <c r="AF1962" s="410" t="s">
        <v>17469</v>
      </c>
      <c r="AG1962" s="410" t="s">
        <v>17432</v>
      </c>
      <c r="AH1962" s="410">
        <v>0.46</v>
      </c>
      <c r="AI1962" s="410">
        <v>11.32</v>
      </c>
      <c r="AJ1962" s="410">
        <v>11.78</v>
      </c>
      <c r="AK1962" s="410">
        <v>2.5499999999999998</v>
      </c>
      <c r="AL1962" s="412">
        <v>3.9049235993208802E-2</v>
      </c>
      <c r="AM1962" s="127" t="s">
        <v>17433</v>
      </c>
      <c r="AN1962" s="383" t="s">
        <v>17434</v>
      </c>
      <c r="AO1962" s="383"/>
      <c r="AP1962" s="383"/>
      <c r="AQ1962" s="410" t="s">
        <v>17568</v>
      </c>
      <c r="AR1962" s="389"/>
    </row>
    <row r="1963" spans="1:44" ht="15.75" thickBot="1" x14ac:dyDescent="0.3">
      <c r="A1963" s="409" t="s">
        <v>17560</v>
      </c>
      <c r="B1963" s="410">
        <v>37</v>
      </c>
      <c r="C1963" s="383"/>
      <c r="D1963" s="383"/>
      <c r="E1963" s="383"/>
      <c r="F1963" s="383"/>
      <c r="G1963" s="383"/>
      <c r="H1963" s="383"/>
      <c r="I1963" s="383"/>
      <c r="J1963" s="383"/>
      <c r="K1963" s="410" t="s">
        <v>17260</v>
      </c>
      <c r="L1963" s="383"/>
      <c r="M1963" s="410" t="s">
        <v>17328</v>
      </c>
      <c r="N1963" s="410" t="s">
        <v>17569</v>
      </c>
      <c r="O1963" s="383"/>
      <c r="P1963" s="383"/>
      <c r="Q1963" s="410" t="s">
        <v>17460</v>
      </c>
      <c r="R1963" s="410" t="s">
        <v>17567</v>
      </c>
      <c r="S1963" s="383"/>
      <c r="T1963" s="383"/>
      <c r="U1963" s="410" t="s">
        <v>17200</v>
      </c>
      <c r="V1963" s="383"/>
      <c r="W1963" s="383"/>
      <c r="X1963" s="383"/>
      <c r="Y1963" s="411">
        <v>38510</v>
      </c>
      <c r="Z1963" s="410">
        <v>0</v>
      </c>
      <c r="AA1963" s="410">
        <v>0</v>
      </c>
      <c r="AB1963" s="383"/>
      <c r="AC1963" s="383"/>
      <c r="AD1963" s="383"/>
      <c r="AE1963" s="383"/>
      <c r="AF1963" s="410" t="s">
        <v>17469</v>
      </c>
      <c r="AG1963" s="410" t="s">
        <v>17432</v>
      </c>
      <c r="AH1963" s="410">
        <v>0.51</v>
      </c>
      <c r="AI1963" s="410">
        <v>11.32</v>
      </c>
      <c r="AJ1963" s="410">
        <v>11.83</v>
      </c>
      <c r="AK1963" s="410">
        <v>2.5499999999999998</v>
      </c>
      <c r="AL1963" s="412">
        <v>4.3110735418427699E-2</v>
      </c>
      <c r="AM1963" s="127" t="s">
        <v>17433</v>
      </c>
      <c r="AN1963" s="383" t="s">
        <v>17434</v>
      </c>
      <c r="AO1963" s="383"/>
      <c r="AP1963" s="383"/>
      <c r="AQ1963" s="410" t="s">
        <v>17568</v>
      </c>
      <c r="AR1963" s="389"/>
    </row>
    <row r="1964" spans="1:44" ht="15.75" thickBot="1" x14ac:dyDescent="0.3">
      <c r="A1964" s="409" t="s">
        <v>17560</v>
      </c>
      <c r="B1964" s="410">
        <v>37</v>
      </c>
      <c r="C1964" s="383"/>
      <c r="D1964" s="383"/>
      <c r="E1964" s="383"/>
      <c r="F1964" s="383"/>
      <c r="G1964" s="383"/>
      <c r="H1964" s="383"/>
      <c r="I1964" s="383"/>
      <c r="J1964" s="383"/>
      <c r="K1964" s="410" t="s">
        <v>17260</v>
      </c>
      <c r="L1964" s="383"/>
      <c r="M1964" s="410" t="s">
        <v>17328</v>
      </c>
      <c r="N1964" s="410" t="s">
        <v>17569</v>
      </c>
      <c r="O1964" s="383"/>
      <c r="P1964" s="383"/>
      <c r="Q1964" s="410" t="s">
        <v>17460</v>
      </c>
      <c r="R1964" s="410" t="s">
        <v>17567</v>
      </c>
      <c r="S1964" s="383"/>
      <c r="T1964" s="383"/>
      <c r="U1964" s="410" t="s">
        <v>17200</v>
      </c>
      <c r="V1964" s="383"/>
      <c r="W1964" s="383"/>
      <c r="X1964" s="383"/>
      <c r="Y1964" s="411">
        <v>38510</v>
      </c>
      <c r="Z1964" s="410">
        <v>0</v>
      </c>
      <c r="AA1964" s="410">
        <v>0</v>
      </c>
      <c r="AB1964" s="383"/>
      <c r="AC1964" s="383"/>
      <c r="AD1964" s="383"/>
      <c r="AE1964" s="383"/>
      <c r="AF1964" s="410" t="s">
        <v>17469</v>
      </c>
      <c r="AG1964" s="410" t="s">
        <v>17432</v>
      </c>
      <c r="AH1964" s="410">
        <v>0.47</v>
      </c>
      <c r="AI1964" s="410">
        <v>11.4</v>
      </c>
      <c r="AJ1964" s="410">
        <v>11.88</v>
      </c>
      <c r="AK1964" s="410">
        <v>2.5499999999999998</v>
      </c>
      <c r="AL1964" s="412">
        <v>3.9562289562289597E-2</v>
      </c>
      <c r="AM1964" s="127" t="s">
        <v>17433</v>
      </c>
      <c r="AN1964" s="383" t="s">
        <v>17434</v>
      </c>
      <c r="AO1964" s="383"/>
      <c r="AP1964" s="383"/>
      <c r="AQ1964" s="410" t="s">
        <v>17568</v>
      </c>
      <c r="AR1964" s="389"/>
    </row>
    <row r="1965" spans="1:44" ht="15.75" thickBot="1" x14ac:dyDescent="0.3">
      <c r="A1965" s="409" t="s">
        <v>17560</v>
      </c>
      <c r="B1965" s="410">
        <v>37</v>
      </c>
      <c r="C1965" s="383"/>
      <c r="D1965" s="383"/>
      <c r="E1965" s="383"/>
      <c r="F1965" s="383"/>
      <c r="G1965" s="383"/>
      <c r="H1965" s="383"/>
      <c r="I1965" s="383"/>
      <c r="J1965" s="383"/>
      <c r="K1965" s="410" t="s">
        <v>17260</v>
      </c>
      <c r="L1965" s="383"/>
      <c r="M1965" s="410" t="s">
        <v>17328</v>
      </c>
      <c r="N1965" s="410" t="s">
        <v>17569</v>
      </c>
      <c r="O1965" s="383"/>
      <c r="P1965" s="383"/>
      <c r="Q1965" s="410" t="s">
        <v>17460</v>
      </c>
      <c r="R1965" s="410" t="s">
        <v>17567</v>
      </c>
      <c r="S1965" s="383"/>
      <c r="T1965" s="383"/>
      <c r="U1965" s="410" t="s">
        <v>17200</v>
      </c>
      <c r="V1965" s="383"/>
      <c r="W1965" s="383"/>
      <c r="X1965" s="383"/>
      <c r="Y1965" s="411">
        <v>38510</v>
      </c>
      <c r="Z1965" s="410">
        <v>0</v>
      </c>
      <c r="AA1965" s="410">
        <v>0</v>
      </c>
      <c r="AB1965" s="383"/>
      <c r="AC1965" s="383"/>
      <c r="AD1965" s="383"/>
      <c r="AE1965" s="383"/>
      <c r="AF1965" s="410" t="s">
        <v>17469</v>
      </c>
      <c r="AG1965" s="410" t="s">
        <v>17432</v>
      </c>
      <c r="AH1965" s="410">
        <v>2.0299999999999998</v>
      </c>
      <c r="AI1965" s="410">
        <v>10.130000000000001</v>
      </c>
      <c r="AJ1965" s="410">
        <v>12.15</v>
      </c>
      <c r="AK1965" s="410">
        <v>2.5499999999999998</v>
      </c>
      <c r="AL1965" s="412">
        <v>0.16707818930041099</v>
      </c>
      <c r="AM1965" s="127" t="s">
        <v>17433</v>
      </c>
      <c r="AN1965" s="383" t="s">
        <v>17434</v>
      </c>
      <c r="AO1965" s="383"/>
      <c r="AP1965" s="383"/>
      <c r="AQ1965" s="410" t="s">
        <v>17568</v>
      </c>
      <c r="AR1965" s="389"/>
    </row>
    <row r="1966" spans="1:44" ht="15.75" thickBot="1" x14ac:dyDescent="0.3">
      <c r="A1966" s="409" t="s">
        <v>17560</v>
      </c>
      <c r="B1966" s="410">
        <v>37</v>
      </c>
      <c r="C1966" s="383"/>
      <c r="D1966" s="383"/>
      <c r="E1966" s="383"/>
      <c r="F1966" s="383"/>
      <c r="G1966" s="383"/>
      <c r="H1966" s="383"/>
      <c r="I1966" s="383"/>
      <c r="J1966" s="383"/>
      <c r="K1966" s="410" t="s">
        <v>17260</v>
      </c>
      <c r="L1966" s="383"/>
      <c r="M1966" s="410" t="s">
        <v>17328</v>
      </c>
      <c r="N1966" s="410" t="s">
        <v>17569</v>
      </c>
      <c r="O1966" s="383"/>
      <c r="P1966" s="383"/>
      <c r="Q1966" s="410" t="s">
        <v>17460</v>
      </c>
      <c r="R1966" s="410" t="s">
        <v>17567</v>
      </c>
      <c r="S1966" s="383"/>
      <c r="T1966" s="383"/>
      <c r="U1966" s="410" t="s">
        <v>17200</v>
      </c>
      <c r="V1966" s="383"/>
      <c r="W1966" s="383"/>
      <c r="X1966" s="383"/>
      <c r="Y1966" s="411">
        <v>38510</v>
      </c>
      <c r="Z1966" s="410">
        <v>0</v>
      </c>
      <c r="AA1966" s="410">
        <v>0</v>
      </c>
      <c r="AB1966" s="383"/>
      <c r="AC1966" s="383"/>
      <c r="AD1966" s="383"/>
      <c r="AE1966" s="383"/>
      <c r="AF1966" s="410" t="s">
        <v>17469</v>
      </c>
      <c r="AG1966" s="410" t="s">
        <v>17432</v>
      </c>
      <c r="AH1966" s="410">
        <v>0.62</v>
      </c>
      <c r="AI1966" s="410">
        <v>16.989999999999998</v>
      </c>
      <c r="AJ1966" s="410">
        <v>17.61</v>
      </c>
      <c r="AK1966" s="410">
        <v>2.5499999999999998</v>
      </c>
      <c r="AL1966" s="412">
        <v>3.5207268597387799E-2</v>
      </c>
      <c r="AM1966" s="127" t="s">
        <v>17433</v>
      </c>
      <c r="AN1966" s="383" t="s">
        <v>17434</v>
      </c>
      <c r="AO1966" s="383"/>
      <c r="AP1966" s="383"/>
      <c r="AQ1966" s="410" t="s">
        <v>17568</v>
      </c>
      <c r="AR1966" s="389"/>
    </row>
    <row r="1967" spans="1:44" ht="15.75" thickBot="1" x14ac:dyDescent="0.3">
      <c r="A1967" s="409" t="s">
        <v>17560</v>
      </c>
      <c r="B1967" s="410">
        <v>37</v>
      </c>
      <c r="C1967" s="383"/>
      <c r="D1967" s="383"/>
      <c r="E1967" s="383"/>
      <c r="F1967" s="383"/>
      <c r="G1967" s="383"/>
      <c r="H1967" s="383"/>
      <c r="I1967" s="383"/>
      <c r="J1967" s="383"/>
      <c r="K1967" s="410" t="s">
        <v>17260</v>
      </c>
      <c r="L1967" s="383"/>
      <c r="M1967" s="410" t="s">
        <v>17328</v>
      </c>
      <c r="N1967" s="410" t="s">
        <v>17569</v>
      </c>
      <c r="O1967" s="383"/>
      <c r="P1967" s="383"/>
      <c r="Q1967" s="410" t="s">
        <v>17460</v>
      </c>
      <c r="R1967" s="410" t="s">
        <v>17567</v>
      </c>
      <c r="S1967" s="383"/>
      <c r="T1967" s="383"/>
      <c r="U1967" s="410" t="s">
        <v>17200</v>
      </c>
      <c r="V1967" s="383"/>
      <c r="W1967" s="383"/>
      <c r="X1967" s="383"/>
      <c r="Y1967" s="411">
        <v>38510</v>
      </c>
      <c r="Z1967" s="410">
        <v>0</v>
      </c>
      <c r="AA1967" s="410">
        <v>0</v>
      </c>
      <c r="AB1967" s="383"/>
      <c r="AC1967" s="383"/>
      <c r="AD1967" s="383"/>
      <c r="AE1967" s="383"/>
      <c r="AF1967" s="410" t="s">
        <v>17469</v>
      </c>
      <c r="AG1967" s="410" t="s">
        <v>17432</v>
      </c>
      <c r="AH1967" s="410">
        <v>0.49</v>
      </c>
      <c r="AI1967" s="410">
        <v>11.01</v>
      </c>
      <c r="AJ1967" s="410">
        <v>11.5</v>
      </c>
      <c r="AK1967" s="410">
        <v>2.56</v>
      </c>
      <c r="AL1967" s="412">
        <v>4.26086956521739E-2</v>
      </c>
      <c r="AM1967" s="127" t="s">
        <v>17433</v>
      </c>
      <c r="AN1967" s="383" t="s">
        <v>17434</v>
      </c>
      <c r="AO1967" s="383"/>
      <c r="AP1967" s="383"/>
      <c r="AQ1967" s="410" t="s">
        <v>17568</v>
      </c>
      <c r="AR1967" s="389"/>
    </row>
    <row r="1968" spans="1:44" ht="15.75" thickBot="1" x14ac:dyDescent="0.3">
      <c r="A1968" s="409" t="s">
        <v>17560</v>
      </c>
      <c r="B1968" s="410">
        <v>37</v>
      </c>
      <c r="C1968" s="383"/>
      <c r="D1968" s="383"/>
      <c r="E1968" s="383"/>
      <c r="F1968" s="383"/>
      <c r="G1968" s="383"/>
      <c r="H1968" s="383"/>
      <c r="I1968" s="383"/>
      <c r="J1968" s="383"/>
      <c r="K1968" s="410" t="s">
        <v>17260</v>
      </c>
      <c r="L1968" s="383"/>
      <c r="M1968" s="410" t="s">
        <v>17328</v>
      </c>
      <c r="N1968" s="410" t="s">
        <v>17569</v>
      </c>
      <c r="O1968" s="383"/>
      <c r="P1968" s="383"/>
      <c r="Q1968" s="410" t="s">
        <v>17460</v>
      </c>
      <c r="R1968" s="410" t="s">
        <v>17567</v>
      </c>
      <c r="S1968" s="383"/>
      <c r="T1968" s="383"/>
      <c r="U1968" s="410" t="s">
        <v>17200</v>
      </c>
      <c r="V1968" s="383"/>
      <c r="W1968" s="383"/>
      <c r="X1968" s="383"/>
      <c r="Y1968" s="411">
        <v>38510</v>
      </c>
      <c r="Z1968" s="410">
        <v>0</v>
      </c>
      <c r="AA1968" s="410">
        <v>0</v>
      </c>
      <c r="AB1968" s="383"/>
      <c r="AC1968" s="383"/>
      <c r="AD1968" s="383"/>
      <c r="AE1968" s="383"/>
      <c r="AF1968" s="410" t="s">
        <v>17469</v>
      </c>
      <c r="AG1968" s="410" t="s">
        <v>17432</v>
      </c>
      <c r="AH1968" s="410">
        <v>2.21</v>
      </c>
      <c r="AI1968" s="410">
        <v>10.37</v>
      </c>
      <c r="AJ1968" s="410">
        <v>12.57</v>
      </c>
      <c r="AK1968" s="410">
        <v>2.58</v>
      </c>
      <c r="AL1968" s="412">
        <v>0.175815433571997</v>
      </c>
      <c r="AM1968" s="127" t="s">
        <v>17433</v>
      </c>
      <c r="AN1968" s="383" t="s">
        <v>17434</v>
      </c>
      <c r="AO1968" s="383"/>
      <c r="AP1968" s="383"/>
      <c r="AQ1968" s="410" t="s">
        <v>17568</v>
      </c>
      <c r="AR1968" s="389"/>
    </row>
    <row r="1969" spans="1:44" ht="15.75" thickBot="1" x14ac:dyDescent="0.3">
      <c r="A1969" s="409" t="s">
        <v>17560</v>
      </c>
      <c r="B1969" s="410">
        <v>37</v>
      </c>
      <c r="C1969" s="383"/>
      <c r="D1969" s="383"/>
      <c r="E1969" s="383"/>
      <c r="F1969" s="383"/>
      <c r="G1969" s="383"/>
      <c r="H1969" s="383"/>
      <c r="I1969" s="383"/>
      <c r="J1969" s="383"/>
      <c r="K1969" s="410" t="s">
        <v>17260</v>
      </c>
      <c r="L1969" s="383"/>
      <c r="M1969" s="410" t="s">
        <v>17328</v>
      </c>
      <c r="N1969" s="410" t="s">
        <v>17569</v>
      </c>
      <c r="O1969" s="383"/>
      <c r="P1969" s="383"/>
      <c r="Q1969" s="410" t="s">
        <v>17460</v>
      </c>
      <c r="R1969" s="410" t="s">
        <v>17567</v>
      </c>
      <c r="S1969" s="383"/>
      <c r="T1969" s="383"/>
      <c r="U1969" s="410" t="s">
        <v>17200</v>
      </c>
      <c r="V1969" s="383"/>
      <c r="W1969" s="383"/>
      <c r="X1969" s="383"/>
      <c r="Y1969" s="411">
        <v>38510</v>
      </c>
      <c r="Z1969" s="410">
        <v>0</v>
      </c>
      <c r="AA1969" s="410">
        <v>0</v>
      </c>
      <c r="AB1969" s="383"/>
      <c r="AC1969" s="383"/>
      <c r="AD1969" s="383"/>
      <c r="AE1969" s="383"/>
      <c r="AF1969" s="410" t="s">
        <v>17469</v>
      </c>
      <c r="AG1969" s="410" t="s">
        <v>17432</v>
      </c>
      <c r="AH1969" s="410">
        <v>2.14</v>
      </c>
      <c r="AI1969" s="410">
        <v>10.53</v>
      </c>
      <c r="AJ1969" s="410">
        <v>12.67</v>
      </c>
      <c r="AK1969" s="410">
        <v>2.58</v>
      </c>
      <c r="AL1969" s="412">
        <v>0.168902920284136</v>
      </c>
      <c r="AM1969" s="127" t="s">
        <v>17433</v>
      </c>
      <c r="AN1969" s="383" t="s">
        <v>17434</v>
      </c>
      <c r="AO1969" s="383"/>
      <c r="AP1969" s="383"/>
      <c r="AQ1969" s="410" t="s">
        <v>17568</v>
      </c>
      <c r="AR1969" s="389"/>
    </row>
    <row r="1970" spans="1:44" ht="15.75" thickBot="1" x14ac:dyDescent="0.3">
      <c r="A1970" s="409" t="s">
        <v>17560</v>
      </c>
      <c r="B1970" s="410">
        <v>37</v>
      </c>
      <c r="C1970" s="383"/>
      <c r="D1970" s="383"/>
      <c r="E1970" s="383"/>
      <c r="F1970" s="383"/>
      <c r="G1970" s="383"/>
      <c r="H1970" s="383"/>
      <c r="I1970" s="383"/>
      <c r="J1970" s="383"/>
      <c r="K1970" s="410" t="s">
        <v>17260</v>
      </c>
      <c r="L1970" s="383"/>
      <c r="M1970" s="410" t="s">
        <v>17328</v>
      </c>
      <c r="N1970" s="410" t="s">
        <v>17569</v>
      </c>
      <c r="O1970" s="383"/>
      <c r="P1970" s="383"/>
      <c r="Q1970" s="410" t="s">
        <v>17460</v>
      </c>
      <c r="R1970" s="410" t="s">
        <v>17567</v>
      </c>
      <c r="S1970" s="383"/>
      <c r="T1970" s="383"/>
      <c r="U1970" s="410" t="s">
        <v>17200</v>
      </c>
      <c r="V1970" s="383"/>
      <c r="W1970" s="383"/>
      <c r="X1970" s="383"/>
      <c r="Y1970" s="411">
        <v>38510</v>
      </c>
      <c r="Z1970" s="410">
        <v>0</v>
      </c>
      <c r="AA1970" s="410">
        <v>0</v>
      </c>
      <c r="AB1970" s="383"/>
      <c r="AC1970" s="383"/>
      <c r="AD1970" s="383"/>
      <c r="AE1970" s="383"/>
      <c r="AF1970" s="410" t="s">
        <v>17469</v>
      </c>
      <c r="AG1970" s="410" t="s">
        <v>17432</v>
      </c>
      <c r="AH1970" s="410">
        <v>0.46</v>
      </c>
      <c r="AI1970" s="410">
        <v>11.17</v>
      </c>
      <c r="AJ1970" s="410">
        <v>11.62</v>
      </c>
      <c r="AK1970" s="410">
        <v>2.59</v>
      </c>
      <c r="AL1970" s="412">
        <v>3.9586919104991403E-2</v>
      </c>
      <c r="AM1970" s="127" t="s">
        <v>17433</v>
      </c>
      <c r="AN1970" s="383" t="s">
        <v>17434</v>
      </c>
      <c r="AO1970" s="383"/>
      <c r="AP1970" s="383"/>
      <c r="AQ1970" s="410" t="s">
        <v>17568</v>
      </c>
      <c r="AR1970" s="389"/>
    </row>
    <row r="1971" spans="1:44" ht="15.75" thickBot="1" x14ac:dyDescent="0.3">
      <c r="A1971" s="409" t="s">
        <v>17560</v>
      </c>
      <c r="B1971" s="410">
        <v>37</v>
      </c>
      <c r="C1971" s="383"/>
      <c r="D1971" s="383"/>
      <c r="E1971" s="383"/>
      <c r="F1971" s="383"/>
      <c r="G1971" s="383"/>
      <c r="H1971" s="383"/>
      <c r="I1971" s="383"/>
      <c r="J1971" s="383"/>
      <c r="K1971" s="410" t="s">
        <v>17260</v>
      </c>
      <c r="L1971" s="383"/>
      <c r="M1971" s="410" t="s">
        <v>17328</v>
      </c>
      <c r="N1971" s="410" t="s">
        <v>17569</v>
      </c>
      <c r="O1971" s="383"/>
      <c r="P1971" s="383"/>
      <c r="Q1971" s="410" t="s">
        <v>17460</v>
      </c>
      <c r="R1971" s="410" t="s">
        <v>17567</v>
      </c>
      <c r="S1971" s="383"/>
      <c r="T1971" s="383"/>
      <c r="U1971" s="410" t="s">
        <v>17200</v>
      </c>
      <c r="V1971" s="383"/>
      <c r="W1971" s="383"/>
      <c r="X1971" s="383"/>
      <c r="Y1971" s="411">
        <v>38510</v>
      </c>
      <c r="Z1971" s="410">
        <v>0</v>
      </c>
      <c r="AA1971" s="410">
        <v>0</v>
      </c>
      <c r="AB1971" s="383"/>
      <c r="AC1971" s="383"/>
      <c r="AD1971" s="383"/>
      <c r="AE1971" s="383"/>
      <c r="AF1971" s="410" t="s">
        <v>17469</v>
      </c>
      <c r="AG1971" s="410" t="s">
        <v>17432</v>
      </c>
      <c r="AH1971" s="410">
        <v>0.67</v>
      </c>
      <c r="AI1971" s="410">
        <v>17.940000000000001</v>
      </c>
      <c r="AJ1971" s="410">
        <v>18.61</v>
      </c>
      <c r="AK1971" s="410">
        <v>2.61</v>
      </c>
      <c r="AL1971" s="412">
        <v>3.6002149382052699E-2</v>
      </c>
      <c r="AM1971" s="127" t="s">
        <v>17433</v>
      </c>
      <c r="AN1971" s="383" t="s">
        <v>17434</v>
      </c>
      <c r="AO1971" s="383"/>
      <c r="AP1971" s="383"/>
      <c r="AQ1971" s="410" t="s">
        <v>17568</v>
      </c>
      <c r="AR1971" s="389"/>
    </row>
    <row r="1972" spans="1:44" ht="15.75" thickBot="1" x14ac:dyDescent="0.3">
      <c r="A1972" s="409" t="s">
        <v>17560</v>
      </c>
      <c r="B1972" s="410">
        <v>37</v>
      </c>
      <c r="C1972" s="383"/>
      <c r="D1972" s="383"/>
      <c r="E1972" s="383"/>
      <c r="F1972" s="383"/>
      <c r="G1972" s="383"/>
      <c r="H1972" s="383"/>
      <c r="I1972" s="383"/>
      <c r="J1972" s="383"/>
      <c r="K1972" s="410" t="s">
        <v>17260</v>
      </c>
      <c r="L1972" s="383"/>
      <c r="M1972" s="410" t="s">
        <v>17328</v>
      </c>
      <c r="N1972" s="410" t="s">
        <v>17569</v>
      </c>
      <c r="O1972" s="383"/>
      <c r="P1972" s="383"/>
      <c r="Q1972" s="410" t="s">
        <v>17460</v>
      </c>
      <c r="R1972" s="410" t="s">
        <v>17567</v>
      </c>
      <c r="S1972" s="383"/>
      <c r="T1972" s="383"/>
      <c r="U1972" s="410" t="s">
        <v>17200</v>
      </c>
      <c r="V1972" s="383"/>
      <c r="W1972" s="383"/>
      <c r="X1972" s="383"/>
      <c r="Y1972" s="411">
        <v>38510</v>
      </c>
      <c r="Z1972" s="410">
        <v>0</v>
      </c>
      <c r="AA1972" s="410">
        <v>0</v>
      </c>
      <c r="AB1972" s="383"/>
      <c r="AC1972" s="383"/>
      <c r="AD1972" s="383"/>
      <c r="AE1972" s="383"/>
      <c r="AF1972" s="410" t="s">
        <v>17469</v>
      </c>
      <c r="AG1972" s="410" t="s">
        <v>17432</v>
      </c>
      <c r="AH1972" s="410">
        <v>0.7</v>
      </c>
      <c r="AI1972" s="410">
        <v>19.22</v>
      </c>
      <c r="AJ1972" s="410">
        <v>19.920000000000002</v>
      </c>
      <c r="AK1972" s="410">
        <v>2.75</v>
      </c>
      <c r="AL1972" s="412">
        <v>3.5140562248995998E-2</v>
      </c>
      <c r="AM1972" s="127" t="s">
        <v>17433</v>
      </c>
      <c r="AN1972" s="383" t="s">
        <v>17434</v>
      </c>
      <c r="AO1972" s="383"/>
      <c r="AP1972" s="383"/>
      <c r="AQ1972" s="410" t="s">
        <v>17568</v>
      </c>
      <c r="AR1972" s="389"/>
    </row>
    <row r="1973" spans="1:44" ht="15.75" thickBot="1" x14ac:dyDescent="0.3">
      <c r="A1973" s="409" t="s">
        <v>17560</v>
      </c>
      <c r="B1973" s="410">
        <v>37</v>
      </c>
      <c r="C1973" s="383"/>
      <c r="D1973" s="383"/>
      <c r="E1973" s="383"/>
      <c r="F1973" s="383"/>
      <c r="G1973" s="383"/>
      <c r="H1973" s="383"/>
      <c r="I1973" s="383"/>
      <c r="J1973" s="383"/>
      <c r="K1973" s="410" t="s">
        <v>17260</v>
      </c>
      <c r="L1973" s="383"/>
      <c r="M1973" s="410" t="s">
        <v>17328</v>
      </c>
      <c r="N1973" s="410" t="s">
        <v>17569</v>
      </c>
      <c r="O1973" s="383"/>
      <c r="P1973" s="383"/>
      <c r="Q1973" s="410" t="s">
        <v>17460</v>
      </c>
      <c r="R1973" s="410" t="s">
        <v>17567</v>
      </c>
      <c r="S1973" s="383"/>
      <c r="T1973" s="383"/>
      <c r="U1973" s="410" t="s">
        <v>17200</v>
      </c>
      <c r="V1973" s="383"/>
      <c r="W1973" s="383"/>
      <c r="X1973" s="383"/>
      <c r="Y1973" s="411">
        <v>38510</v>
      </c>
      <c r="Z1973" s="410">
        <v>0</v>
      </c>
      <c r="AA1973" s="410">
        <v>0</v>
      </c>
      <c r="AB1973" s="383"/>
      <c r="AC1973" s="383"/>
      <c r="AD1973" s="383"/>
      <c r="AE1973" s="383"/>
      <c r="AF1973" s="410" t="s">
        <v>17469</v>
      </c>
      <c r="AG1973" s="410" t="s">
        <v>17432</v>
      </c>
      <c r="AH1973" s="410">
        <v>0.46</v>
      </c>
      <c r="AI1973" s="410">
        <v>20.74</v>
      </c>
      <c r="AJ1973" s="410">
        <v>21.19</v>
      </c>
      <c r="AK1973" s="410">
        <v>2.89</v>
      </c>
      <c r="AL1973" s="412">
        <v>2.17083529966966E-2</v>
      </c>
      <c r="AM1973" s="127" t="s">
        <v>17433</v>
      </c>
      <c r="AN1973" s="383" t="s">
        <v>17434</v>
      </c>
      <c r="AO1973" s="383"/>
      <c r="AP1973" s="383"/>
      <c r="AQ1973" s="410" t="s">
        <v>17568</v>
      </c>
      <c r="AR1973" s="389"/>
    </row>
    <row r="1974" spans="1:44" ht="15.75" thickBot="1" x14ac:dyDescent="0.3">
      <c r="A1974" s="409" t="s">
        <v>17560</v>
      </c>
      <c r="B1974" s="410">
        <v>37</v>
      </c>
      <c r="C1974" s="383"/>
      <c r="D1974" s="383"/>
      <c r="E1974" s="383"/>
      <c r="F1974" s="383"/>
      <c r="G1974" s="383"/>
      <c r="H1974" s="383"/>
      <c r="I1974" s="383"/>
      <c r="J1974" s="383"/>
      <c r="K1974" s="410" t="s">
        <v>17260</v>
      </c>
      <c r="L1974" s="383"/>
      <c r="M1974" s="410" t="s">
        <v>17328</v>
      </c>
      <c r="N1974" s="410" t="s">
        <v>17569</v>
      </c>
      <c r="O1974" s="383"/>
      <c r="P1974" s="383"/>
      <c r="Q1974" s="410" t="s">
        <v>17460</v>
      </c>
      <c r="R1974" s="410" t="s">
        <v>17567</v>
      </c>
      <c r="S1974" s="383"/>
      <c r="T1974" s="383"/>
      <c r="U1974" s="410" t="s">
        <v>17200</v>
      </c>
      <c r="V1974" s="383"/>
      <c r="W1974" s="383"/>
      <c r="X1974" s="383"/>
      <c r="Y1974" s="411">
        <v>38510</v>
      </c>
      <c r="Z1974" s="410">
        <v>0</v>
      </c>
      <c r="AA1974" s="410">
        <v>0</v>
      </c>
      <c r="AB1974" s="383"/>
      <c r="AC1974" s="383"/>
      <c r="AD1974" s="383"/>
      <c r="AE1974" s="383"/>
      <c r="AF1974" s="410" t="s">
        <v>17469</v>
      </c>
      <c r="AG1974" s="410" t="s">
        <v>17432</v>
      </c>
      <c r="AH1974" s="410">
        <v>0.7</v>
      </c>
      <c r="AI1974" s="410">
        <v>20.100000000000001</v>
      </c>
      <c r="AJ1974" s="410">
        <v>20.8</v>
      </c>
      <c r="AK1974" s="410">
        <v>3.41</v>
      </c>
      <c r="AL1974" s="412">
        <v>3.3653846153846201E-2</v>
      </c>
      <c r="AM1974" s="127" t="s">
        <v>17433</v>
      </c>
      <c r="AN1974" s="383" t="s">
        <v>17434</v>
      </c>
      <c r="AO1974" s="383"/>
      <c r="AP1974" s="383"/>
      <c r="AQ1974" s="410" t="s">
        <v>17568</v>
      </c>
      <c r="AR1974" s="389"/>
    </row>
    <row r="1975" spans="1:44" ht="15.75" thickBot="1" x14ac:dyDescent="0.3">
      <c r="A1975" s="409" t="s">
        <v>17560</v>
      </c>
      <c r="B1975" s="410">
        <v>37</v>
      </c>
      <c r="C1975" s="383"/>
      <c r="D1975" s="383"/>
      <c r="E1975" s="383"/>
      <c r="F1975" s="383"/>
      <c r="G1975" s="383"/>
      <c r="H1975" s="383"/>
      <c r="I1975" s="383"/>
      <c r="J1975" s="383"/>
      <c r="K1975" s="410" t="s">
        <v>17260</v>
      </c>
      <c r="L1975" s="383"/>
      <c r="M1975" s="410" t="s">
        <v>17328</v>
      </c>
      <c r="N1975" s="410" t="s">
        <v>17570</v>
      </c>
      <c r="O1975" s="383"/>
      <c r="P1975" s="383"/>
      <c r="Q1975" s="410" t="s">
        <v>17460</v>
      </c>
      <c r="R1975" s="410" t="s">
        <v>17230</v>
      </c>
      <c r="S1975" s="383"/>
      <c r="T1975" s="383"/>
      <c r="U1975" s="410" t="s">
        <v>17200</v>
      </c>
      <c r="V1975" s="383"/>
      <c r="W1975" s="383"/>
      <c r="X1975" s="383"/>
      <c r="Y1975" s="411">
        <v>38510</v>
      </c>
      <c r="Z1975" s="410">
        <v>0</v>
      </c>
      <c r="AA1975" s="410">
        <v>0</v>
      </c>
      <c r="AB1975" s="383"/>
      <c r="AC1975" s="383"/>
      <c r="AD1975" s="383"/>
      <c r="AE1975" s="383"/>
      <c r="AF1975" s="410" t="s">
        <v>17469</v>
      </c>
      <c r="AG1975" s="410" t="s">
        <v>17432</v>
      </c>
      <c r="AH1975" s="410">
        <v>1.54</v>
      </c>
      <c r="AI1975" s="410">
        <v>60.29</v>
      </c>
      <c r="AJ1975" s="410">
        <v>61.83</v>
      </c>
      <c r="AK1975" s="410">
        <v>0.64</v>
      </c>
      <c r="AL1975" s="412">
        <v>2.49070030729419E-2</v>
      </c>
      <c r="AM1975" s="127" t="s">
        <v>17433</v>
      </c>
      <c r="AN1975" s="383" t="s">
        <v>17434</v>
      </c>
      <c r="AO1975" s="383"/>
      <c r="AP1975" s="383"/>
      <c r="AQ1975" s="410" t="s">
        <v>17568</v>
      </c>
      <c r="AR1975" s="389"/>
    </row>
    <row r="1976" spans="1:44" ht="15.75" thickBot="1" x14ac:dyDescent="0.3">
      <c r="A1976" s="409" t="s">
        <v>17560</v>
      </c>
      <c r="B1976" s="410">
        <v>37</v>
      </c>
      <c r="C1976" s="383"/>
      <c r="D1976" s="383"/>
      <c r="E1976" s="383"/>
      <c r="F1976" s="383"/>
      <c r="G1976" s="383"/>
      <c r="H1976" s="383"/>
      <c r="I1976" s="383"/>
      <c r="J1976" s="383"/>
      <c r="K1976" s="410" t="s">
        <v>17260</v>
      </c>
      <c r="L1976" s="383"/>
      <c r="M1976" s="410" t="s">
        <v>17328</v>
      </c>
      <c r="N1976" s="410" t="s">
        <v>17570</v>
      </c>
      <c r="O1976" s="383"/>
      <c r="P1976" s="383"/>
      <c r="Q1976" s="410" t="s">
        <v>17460</v>
      </c>
      <c r="R1976" s="410" t="s">
        <v>17230</v>
      </c>
      <c r="S1976" s="383"/>
      <c r="T1976" s="383"/>
      <c r="U1976" s="410" t="s">
        <v>17200</v>
      </c>
      <c r="V1976" s="383"/>
      <c r="W1976" s="383"/>
      <c r="X1976" s="383"/>
      <c r="Y1976" s="411">
        <v>38510</v>
      </c>
      <c r="Z1976" s="410">
        <v>0</v>
      </c>
      <c r="AA1976" s="410">
        <v>0</v>
      </c>
      <c r="AB1976" s="383"/>
      <c r="AC1976" s="383"/>
      <c r="AD1976" s="383"/>
      <c r="AE1976" s="383"/>
      <c r="AF1976" s="410" t="s">
        <v>17469</v>
      </c>
      <c r="AG1976" s="410" t="s">
        <v>17432</v>
      </c>
      <c r="AH1976" s="410">
        <v>1.6</v>
      </c>
      <c r="AI1976" s="410">
        <v>60.85</v>
      </c>
      <c r="AJ1976" s="410">
        <v>62.45</v>
      </c>
      <c r="AK1976" s="410">
        <v>0.66</v>
      </c>
      <c r="AL1976" s="412">
        <v>2.5620496397117699E-2</v>
      </c>
      <c r="AM1976" s="127" t="s">
        <v>17433</v>
      </c>
      <c r="AN1976" s="383" t="s">
        <v>17434</v>
      </c>
      <c r="AO1976" s="383"/>
      <c r="AP1976" s="383"/>
      <c r="AQ1976" s="410" t="s">
        <v>17568</v>
      </c>
      <c r="AR1976" s="389"/>
    </row>
    <row r="1977" spans="1:44" ht="15.75" thickBot="1" x14ac:dyDescent="0.3">
      <c r="A1977" s="409" t="s">
        <v>17560</v>
      </c>
      <c r="B1977" s="410">
        <v>37</v>
      </c>
      <c r="C1977" s="383"/>
      <c r="D1977" s="383"/>
      <c r="E1977" s="383"/>
      <c r="F1977" s="383"/>
      <c r="G1977" s="383"/>
      <c r="H1977" s="383"/>
      <c r="I1977" s="383"/>
      <c r="J1977" s="383"/>
      <c r="K1977" s="410" t="s">
        <v>17260</v>
      </c>
      <c r="L1977" s="383"/>
      <c r="M1977" s="410" t="s">
        <v>17328</v>
      </c>
      <c r="N1977" s="410" t="s">
        <v>17570</v>
      </c>
      <c r="O1977" s="383"/>
      <c r="P1977" s="383"/>
      <c r="Q1977" s="410" t="s">
        <v>17460</v>
      </c>
      <c r="R1977" s="410" t="s">
        <v>17230</v>
      </c>
      <c r="S1977" s="383"/>
      <c r="T1977" s="383"/>
      <c r="U1977" s="410" t="s">
        <v>17200</v>
      </c>
      <c r="V1977" s="383"/>
      <c r="W1977" s="383"/>
      <c r="X1977" s="383"/>
      <c r="Y1977" s="411">
        <v>38510</v>
      </c>
      <c r="Z1977" s="410">
        <v>0</v>
      </c>
      <c r="AA1977" s="410">
        <v>0</v>
      </c>
      <c r="AB1977" s="383"/>
      <c r="AC1977" s="383"/>
      <c r="AD1977" s="383"/>
      <c r="AE1977" s="383"/>
      <c r="AF1977" s="410" t="s">
        <v>17469</v>
      </c>
      <c r="AG1977" s="410" t="s">
        <v>17432</v>
      </c>
      <c r="AH1977" s="410">
        <v>1.23</v>
      </c>
      <c r="AI1977" s="410">
        <v>74.81</v>
      </c>
      <c r="AJ1977" s="410">
        <v>76.03</v>
      </c>
      <c r="AK1977" s="410">
        <v>0.66</v>
      </c>
      <c r="AL1977" s="412">
        <v>1.61778245429436E-2</v>
      </c>
      <c r="AM1977" s="127" t="s">
        <v>17433</v>
      </c>
      <c r="AN1977" s="383" t="s">
        <v>17434</v>
      </c>
      <c r="AO1977" s="383"/>
      <c r="AP1977" s="383"/>
      <c r="AQ1977" s="410" t="s">
        <v>17568</v>
      </c>
      <c r="AR1977" s="389"/>
    </row>
    <row r="1978" spans="1:44" ht="15.75" thickBot="1" x14ac:dyDescent="0.3">
      <c r="A1978" s="409" t="s">
        <v>17560</v>
      </c>
      <c r="B1978" s="410">
        <v>37</v>
      </c>
      <c r="C1978" s="383"/>
      <c r="D1978" s="383"/>
      <c r="E1978" s="383"/>
      <c r="F1978" s="383"/>
      <c r="G1978" s="383"/>
      <c r="H1978" s="383"/>
      <c r="I1978" s="383"/>
      <c r="J1978" s="383"/>
      <c r="K1978" s="410" t="s">
        <v>17260</v>
      </c>
      <c r="L1978" s="383"/>
      <c r="M1978" s="410" t="s">
        <v>17328</v>
      </c>
      <c r="N1978" s="410" t="s">
        <v>17570</v>
      </c>
      <c r="O1978" s="383"/>
      <c r="P1978" s="383"/>
      <c r="Q1978" s="410" t="s">
        <v>17460</v>
      </c>
      <c r="R1978" s="410" t="s">
        <v>17230</v>
      </c>
      <c r="S1978" s="383"/>
      <c r="T1978" s="383"/>
      <c r="U1978" s="410" t="s">
        <v>17200</v>
      </c>
      <c r="V1978" s="383"/>
      <c r="W1978" s="383"/>
      <c r="X1978" s="383"/>
      <c r="Y1978" s="411">
        <v>38510</v>
      </c>
      <c r="Z1978" s="410">
        <v>0</v>
      </c>
      <c r="AA1978" s="410">
        <v>0</v>
      </c>
      <c r="AB1978" s="383"/>
      <c r="AC1978" s="383"/>
      <c r="AD1978" s="383"/>
      <c r="AE1978" s="383"/>
      <c r="AF1978" s="410" t="s">
        <v>17469</v>
      </c>
      <c r="AG1978" s="410" t="s">
        <v>17432</v>
      </c>
      <c r="AH1978" s="410">
        <v>1.18</v>
      </c>
      <c r="AI1978" s="410">
        <v>75.760000000000005</v>
      </c>
      <c r="AJ1978" s="410">
        <v>76.94</v>
      </c>
      <c r="AK1978" s="410">
        <v>0.66</v>
      </c>
      <c r="AL1978" s="412">
        <v>1.53366259422927E-2</v>
      </c>
      <c r="AM1978" s="127" t="s">
        <v>17433</v>
      </c>
      <c r="AN1978" s="383" t="s">
        <v>17434</v>
      </c>
      <c r="AO1978" s="383"/>
      <c r="AP1978" s="383"/>
      <c r="AQ1978" s="410" t="s">
        <v>17568</v>
      </c>
      <c r="AR1978" s="389"/>
    </row>
    <row r="1979" spans="1:44" ht="15.75" thickBot="1" x14ac:dyDescent="0.3">
      <c r="A1979" s="409" t="s">
        <v>17560</v>
      </c>
      <c r="B1979" s="410">
        <v>37</v>
      </c>
      <c r="C1979" s="383"/>
      <c r="D1979" s="383"/>
      <c r="E1979" s="383"/>
      <c r="F1979" s="383"/>
      <c r="G1979" s="383"/>
      <c r="H1979" s="383"/>
      <c r="I1979" s="383"/>
      <c r="J1979" s="383"/>
      <c r="K1979" s="410" t="s">
        <v>17260</v>
      </c>
      <c r="L1979" s="383"/>
      <c r="M1979" s="410" t="s">
        <v>17328</v>
      </c>
      <c r="N1979" s="410" t="s">
        <v>17570</v>
      </c>
      <c r="O1979" s="383"/>
      <c r="P1979" s="383"/>
      <c r="Q1979" s="410" t="s">
        <v>17460</v>
      </c>
      <c r="R1979" s="410" t="s">
        <v>17230</v>
      </c>
      <c r="S1979" s="383"/>
      <c r="T1979" s="383"/>
      <c r="U1979" s="410" t="s">
        <v>17200</v>
      </c>
      <c r="V1979" s="383"/>
      <c r="W1979" s="383"/>
      <c r="X1979" s="383"/>
      <c r="Y1979" s="411">
        <v>38510</v>
      </c>
      <c r="Z1979" s="410">
        <v>0</v>
      </c>
      <c r="AA1979" s="410">
        <v>0</v>
      </c>
      <c r="AB1979" s="383"/>
      <c r="AC1979" s="383"/>
      <c r="AD1979" s="383"/>
      <c r="AE1979" s="383"/>
      <c r="AF1979" s="410" t="s">
        <v>17469</v>
      </c>
      <c r="AG1979" s="410" t="s">
        <v>17432</v>
      </c>
      <c r="AH1979" s="410">
        <v>1.19</v>
      </c>
      <c r="AI1979" s="410">
        <v>76.56</v>
      </c>
      <c r="AJ1979" s="410">
        <v>77.760000000000005</v>
      </c>
      <c r="AK1979" s="410">
        <v>0.66</v>
      </c>
      <c r="AL1979" s="412">
        <v>1.53034979423868E-2</v>
      </c>
      <c r="AM1979" s="127" t="s">
        <v>17433</v>
      </c>
      <c r="AN1979" s="383" t="s">
        <v>17434</v>
      </c>
      <c r="AO1979" s="383"/>
      <c r="AP1979" s="383"/>
      <c r="AQ1979" s="410" t="s">
        <v>17568</v>
      </c>
      <c r="AR1979" s="389"/>
    </row>
    <row r="1980" spans="1:44" ht="15.75" thickBot="1" x14ac:dyDescent="0.3">
      <c r="A1980" s="409" t="s">
        <v>17560</v>
      </c>
      <c r="B1980" s="410">
        <v>37</v>
      </c>
      <c r="C1980" s="383"/>
      <c r="D1980" s="383"/>
      <c r="E1980" s="383"/>
      <c r="F1980" s="383"/>
      <c r="G1980" s="383"/>
      <c r="H1980" s="383"/>
      <c r="I1980" s="383"/>
      <c r="J1980" s="383"/>
      <c r="K1980" s="410" t="s">
        <v>17260</v>
      </c>
      <c r="L1980" s="383"/>
      <c r="M1980" s="410" t="s">
        <v>17328</v>
      </c>
      <c r="N1980" s="410" t="s">
        <v>17570</v>
      </c>
      <c r="O1980" s="383"/>
      <c r="P1980" s="383"/>
      <c r="Q1980" s="410" t="s">
        <v>17460</v>
      </c>
      <c r="R1980" s="410" t="s">
        <v>17230</v>
      </c>
      <c r="S1980" s="383"/>
      <c r="T1980" s="383"/>
      <c r="U1980" s="410" t="s">
        <v>17200</v>
      </c>
      <c r="V1980" s="383"/>
      <c r="W1980" s="383"/>
      <c r="X1980" s="383"/>
      <c r="Y1980" s="411">
        <v>38510</v>
      </c>
      <c r="Z1980" s="410">
        <v>0</v>
      </c>
      <c r="AA1980" s="410">
        <v>0</v>
      </c>
      <c r="AB1980" s="383"/>
      <c r="AC1980" s="383"/>
      <c r="AD1980" s="383"/>
      <c r="AE1980" s="383"/>
      <c r="AF1980" s="410" t="s">
        <v>17469</v>
      </c>
      <c r="AG1980" s="410" t="s">
        <v>17432</v>
      </c>
      <c r="AH1980" s="410">
        <v>1.65</v>
      </c>
      <c r="AI1980" s="410">
        <v>60.77</v>
      </c>
      <c r="AJ1980" s="410">
        <v>62.42</v>
      </c>
      <c r="AK1980" s="410">
        <v>0.67</v>
      </c>
      <c r="AL1980" s="412">
        <v>2.64338353091958E-2</v>
      </c>
      <c r="AM1980" s="127" t="s">
        <v>17433</v>
      </c>
      <c r="AN1980" s="383" t="s">
        <v>17434</v>
      </c>
      <c r="AO1980" s="383"/>
      <c r="AP1980" s="383"/>
      <c r="AQ1980" s="410" t="s">
        <v>17568</v>
      </c>
      <c r="AR1980" s="389"/>
    </row>
    <row r="1981" spans="1:44" ht="15.75" thickBot="1" x14ac:dyDescent="0.3">
      <c r="A1981" s="409" t="s">
        <v>17560</v>
      </c>
      <c r="B1981" s="410">
        <v>37</v>
      </c>
      <c r="C1981" s="383"/>
      <c r="D1981" s="383"/>
      <c r="E1981" s="383"/>
      <c r="F1981" s="383"/>
      <c r="G1981" s="383"/>
      <c r="H1981" s="383"/>
      <c r="I1981" s="383"/>
      <c r="J1981" s="383"/>
      <c r="K1981" s="410" t="s">
        <v>17260</v>
      </c>
      <c r="L1981" s="383"/>
      <c r="M1981" s="410" t="s">
        <v>17328</v>
      </c>
      <c r="N1981" s="410" t="s">
        <v>17570</v>
      </c>
      <c r="O1981" s="383"/>
      <c r="P1981" s="383"/>
      <c r="Q1981" s="410" t="s">
        <v>17460</v>
      </c>
      <c r="R1981" s="410" t="s">
        <v>17230</v>
      </c>
      <c r="S1981" s="383"/>
      <c r="T1981" s="383"/>
      <c r="U1981" s="410" t="s">
        <v>17200</v>
      </c>
      <c r="V1981" s="383"/>
      <c r="W1981" s="383"/>
      <c r="X1981" s="383"/>
      <c r="Y1981" s="411">
        <v>38510</v>
      </c>
      <c r="Z1981" s="410">
        <v>0</v>
      </c>
      <c r="AA1981" s="410">
        <v>0</v>
      </c>
      <c r="AB1981" s="383"/>
      <c r="AC1981" s="383"/>
      <c r="AD1981" s="383"/>
      <c r="AE1981" s="383"/>
      <c r="AF1981" s="410" t="s">
        <v>17469</v>
      </c>
      <c r="AG1981" s="410" t="s">
        <v>17432</v>
      </c>
      <c r="AH1981" s="410">
        <v>1.72</v>
      </c>
      <c r="AI1981" s="410">
        <v>61.73</v>
      </c>
      <c r="AJ1981" s="410">
        <v>63.44</v>
      </c>
      <c r="AK1981" s="410">
        <v>0.67</v>
      </c>
      <c r="AL1981" s="412">
        <v>2.7112232030264801E-2</v>
      </c>
      <c r="AM1981" s="127" t="s">
        <v>17433</v>
      </c>
      <c r="AN1981" s="383" t="s">
        <v>17434</v>
      </c>
      <c r="AO1981" s="383"/>
      <c r="AP1981" s="383"/>
      <c r="AQ1981" s="410" t="s">
        <v>17568</v>
      </c>
      <c r="AR1981" s="389"/>
    </row>
    <row r="1982" spans="1:44" ht="15.75" thickBot="1" x14ac:dyDescent="0.3">
      <c r="A1982" s="409" t="s">
        <v>17560</v>
      </c>
      <c r="B1982" s="410">
        <v>37</v>
      </c>
      <c r="C1982" s="383"/>
      <c r="D1982" s="383"/>
      <c r="E1982" s="383"/>
      <c r="F1982" s="383"/>
      <c r="G1982" s="383"/>
      <c r="H1982" s="383"/>
      <c r="I1982" s="383"/>
      <c r="J1982" s="383"/>
      <c r="K1982" s="410" t="s">
        <v>17260</v>
      </c>
      <c r="L1982" s="383"/>
      <c r="M1982" s="410" t="s">
        <v>17328</v>
      </c>
      <c r="N1982" s="410" t="s">
        <v>17570</v>
      </c>
      <c r="O1982" s="383"/>
      <c r="P1982" s="383"/>
      <c r="Q1982" s="410" t="s">
        <v>17460</v>
      </c>
      <c r="R1982" s="410" t="s">
        <v>17230</v>
      </c>
      <c r="S1982" s="383"/>
      <c r="T1982" s="383"/>
      <c r="U1982" s="410" t="s">
        <v>17200</v>
      </c>
      <c r="V1982" s="383"/>
      <c r="W1982" s="383"/>
      <c r="X1982" s="383"/>
      <c r="Y1982" s="411">
        <v>38510</v>
      </c>
      <c r="Z1982" s="410">
        <v>0</v>
      </c>
      <c r="AA1982" s="410">
        <v>0</v>
      </c>
      <c r="AB1982" s="383"/>
      <c r="AC1982" s="383"/>
      <c r="AD1982" s="383"/>
      <c r="AE1982" s="383"/>
      <c r="AF1982" s="410" t="s">
        <v>17469</v>
      </c>
      <c r="AG1982" s="410" t="s">
        <v>17432</v>
      </c>
      <c r="AH1982" s="410">
        <v>1.86</v>
      </c>
      <c r="AI1982" s="410">
        <v>61.89</v>
      </c>
      <c r="AJ1982" s="410">
        <v>63.75</v>
      </c>
      <c r="AK1982" s="410">
        <v>0.67</v>
      </c>
      <c r="AL1982" s="412">
        <v>2.91764705882353E-2</v>
      </c>
      <c r="AM1982" s="127" t="s">
        <v>17433</v>
      </c>
      <c r="AN1982" s="383" t="s">
        <v>17434</v>
      </c>
      <c r="AO1982" s="383"/>
      <c r="AP1982" s="383"/>
      <c r="AQ1982" s="410" t="s">
        <v>17568</v>
      </c>
      <c r="AR1982" s="389"/>
    </row>
    <row r="1983" spans="1:44" ht="15.75" thickBot="1" x14ac:dyDescent="0.3">
      <c r="A1983" s="409" t="s">
        <v>17560</v>
      </c>
      <c r="B1983" s="410">
        <v>37</v>
      </c>
      <c r="C1983" s="383"/>
      <c r="D1983" s="383"/>
      <c r="E1983" s="383"/>
      <c r="F1983" s="383"/>
      <c r="G1983" s="383"/>
      <c r="H1983" s="383"/>
      <c r="I1983" s="383"/>
      <c r="J1983" s="383"/>
      <c r="K1983" s="410" t="s">
        <v>17260</v>
      </c>
      <c r="L1983" s="383"/>
      <c r="M1983" s="410" t="s">
        <v>17328</v>
      </c>
      <c r="N1983" s="410" t="s">
        <v>17570</v>
      </c>
      <c r="O1983" s="383"/>
      <c r="P1983" s="383"/>
      <c r="Q1983" s="410" t="s">
        <v>17460</v>
      </c>
      <c r="R1983" s="410" t="s">
        <v>17230</v>
      </c>
      <c r="S1983" s="383"/>
      <c r="T1983" s="383"/>
      <c r="U1983" s="410" t="s">
        <v>17200</v>
      </c>
      <c r="V1983" s="383"/>
      <c r="W1983" s="383"/>
      <c r="X1983" s="383"/>
      <c r="Y1983" s="411">
        <v>38510</v>
      </c>
      <c r="Z1983" s="410">
        <v>0</v>
      </c>
      <c r="AA1983" s="410">
        <v>0</v>
      </c>
      <c r="AB1983" s="383"/>
      <c r="AC1983" s="383"/>
      <c r="AD1983" s="383"/>
      <c r="AE1983" s="383"/>
      <c r="AF1983" s="410" t="s">
        <v>17469</v>
      </c>
      <c r="AG1983" s="410" t="s">
        <v>17432</v>
      </c>
      <c r="AH1983" s="410">
        <v>1.75</v>
      </c>
      <c r="AI1983" s="410">
        <v>63.16</v>
      </c>
      <c r="AJ1983" s="410">
        <v>64.91</v>
      </c>
      <c r="AK1983" s="410">
        <v>0.67</v>
      </c>
      <c r="AL1983" s="412">
        <v>2.6960406716992801E-2</v>
      </c>
      <c r="AM1983" s="127" t="s">
        <v>17433</v>
      </c>
      <c r="AN1983" s="383" t="s">
        <v>17434</v>
      </c>
      <c r="AO1983" s="383"/>
      <c r="AP1983" s="383"/>
      <c r="AQ1983" s="410" t="s">
        <v>17568</v>
      </c>
      <c r="AR1983" s="389"/>
    </row>
    <row r="1984" spans="1:44" ht="15.75" thickBot="1" x14ac:dyDescent="0.3">
      <c r="A1984" s="409" t="s">
        <v>17560</v>
      </c>
      <c r="B1984" s="410">
        <v>37</v>
      </c>
      <c r="C1984" s="383"/>
      <c r="D1984" s="383"/>
      <c r="E1984" s="383"/>
      <c r="F1984" s="383"/>
      <c r="G1984" s="383"/>
      <c r="H1984" s="383"/>
      <c r="I1984" s="383"/>
      <c r="J1984" s="383"/>
      <c r="K1984" s="410" t="s">
        <v>17260</v>
      </c>
      <c r="L1984" s="383"/>
      <c r="M1984" s="410" t="s">
        <v>17328</v>
      </c>
      <c r="N1984" s="410" t="s">
        <v>17570</v>
      </c>
      <c r="O1984" s="383"/>
      <c r="P1984" s="383"/>
      <c r="Q1984" s="410" t="s">
        <v>17460</v>
      </c>
      <c r="R1984" s="410" t="s">
        <v>17230</v>
      </c>
      <c r="S1984" s="383"/>
      <c r="T1984" s="383"/>
      <c r="U1984" s="410" t="s">
        <v>17200</v>
      </c>
      <c r="V1984" s="383"/>
      <c r="W1984" s="383"/>
      <c r="X1984" s="383"/>
      <c r="Y1984" s="411">
        <v>38510</v>
      </c>
      <c r="Z1984" s="410">
        <v>0</v>
      </c>
      <c r="AA1984" s="410">
        <v>0</v>
      </c>
      <c r="AB1984" s="383"/>
      <c r="AC1984" s="383"/>
      <c r="AD1984" s="383"/>
      <c r="AE1984" s="383"/>
      <c r="AF1984" s="410" t="s">
        <v>17469</v>
      </c>
      <c r="AG1984" s="410" t="s">
        <v>17432</v>
      </c>
      <c r="AH1984" s="410">
        <v>1.23</v>
      </c>
      <c r="AI1984" s="410">
        <v>76.16</v>
      </c>
      <c r="AJ1984" s="410">
        <v>77.39</v>
      </c>
      <c r="AK1984" s="410">
        <v>0.67</v>
      </c>
      <c r="AL1984" s="412">
        <v>1.5893526295387001E-2</v>
      </c>
      <c r="AM1984" s="127" t="s">
        <v>17433</v>
      </c>
      <c r="AN1984" s="383" t="s">
        <v>17434</v>
      </c>
      <c r="AO1984" s="383"/>
      <c r="AP1984" s="383"/>
      <c r="AQ1984" s="410" t="s">
        <v>17568</v>
      </c>
      <c r="AR1984" s="389"/>
    </row>
    <row r="1985" spans="1:44" ht="15.75" thickBot="1" x14ac:dyDescent="0.3">
      <c r="A1985" s="409" t="s">
        <v>17560</v>
      </c>
      <c r="B1985" s="410">
        <v>37</v>
      </c>
      <c r="C1985" s="383"/>
      <c r="D1985" s="383"/>
      <c r="E1985" s="383"/>
      <c r="F1985" s="383"/>
      <c r="G1985" s="383"/>
      <c r="H1985" s="383"/>
      <c r="I1985" s="383"/>
      <c r="J1985" s="383"/>
      <c r="K1985" s="410" t="s">
        <v>17260</v>
      </c>
      <c r="L1985" s="383"/>
      <c r="M1985" s="410" t="s">
        <v>17328</v>
      </c>
      <c r="N1985" s="410" t="s">
        <v>17570</v>
      </c>
      <c r="O1985" s="383"/>
      <c r="P1985" s="383"/>
      <c r="Q1985" s="410" t="s">
        <v>17460</v>
      </c>
      <c r="R1985" s="410" t="s">
        <v>17230</v>
      </c>
      <c r="S1985" s="383"/>
      <c r="T1985" s="383"/>
      <c r="U1985" s="410" t="s">
        <v>17200</v>
      </c>
      <c r="V1985" s="383"/>
      <c r="W1985" s="383"/>
      <c r="X1985" s="383"/>
      <c r="Y1985" s="411">
        <v>38510</v>
      </c>
      <c r="Z1985" s="410">
        <v>0</v>
      </c>
      <c r="AA1985" s="410">
        <v>0</v>
      </c>
      <c r="AB1985" s="383"/>
      <c r="AC1985" s="383"/>
      <c r="AD1985" s="383"/>
      <c r="AE1985" s="383"/>
      <c r="AF1985" s="410" t="s">
        <v>17469</v>
      </c>
      <c r="AG1985" s="410" t="s">
        <v>17432</v>
      </c>
      <c r="AH1985" s="410">
        <v>1.19</v>
      </c>
      <c r="AI1985" s="410">
        <v>76.239999999999995</v>
      </c>
      <c r="AJ1985" s="410">
        <v>77.44</v>
      </c>
      <c r="AK1985" s="410">
        <v>0.67</v>
      </c>
      <c r="AL1985" s="412">
        <v>1.5366735537190101E-2</v>
      </c>
      <c r="AM1985" s="127" t="s">
        <v>17433</v>
      </c>
      <c r="AN1985" s="383" t="s">
        <v>17434</v>
      </c>
      <c r="AO1985" s="383"/>
      <c r="AP1985" s="383"/>
      <c r="AQ1985" s="410" t="s">
        <v>17568</v>
      </c>
      <c r="AR1985" s="389"/>
    </row>
    <row r="1986" spans="1:44" ht="15.75" thickBot="1" x14ac:dyDescent="0.3">
      <c r="A1986" s="409" t="s">
        <v>17560</v>
      </c>
      <c r="B1986" s="410">
        <v>37</v>
      </c>
      <c r="C1986" s="383"/>
      <c r="D1986" s="383"/>
      <c r="E1986" s="383"/>
      <c r="F1986" s="383"/>
      <c r="G1986" s="383"/>
      <c r="H1986" s="383"/>
      <c r="I1986" s="383"/>
      <c r="J1986" s="383"/>
      <c r="K1986" s="410" t="s">
        <v>17260</v>
      </c>
      <c r="L1986" s="383"/>
      <c r="M1986" s="410" t="s">
        <v>17328</v>
      </c>
      <c r="N1986" s="410" t="s">
        <v>17570</v>
      </c>
      <c r="O1986" s="383"/>
      <c r="P1986" s="383"/>
      <c r="Q1986" s="410" t="s">
        <v>17460</v>
      </c>
      <c r="R1986" s="410" t="s">
        <v>17230</v>
      </c>
      <c r="S1986" s="383"/>
      <c r="T1986" s="383"/>
      <c r="U1986" s="410" t="s">
        <v>17200</v>
      </c>
      <c r="V1986" s="383"/>
      <c r="W1986" s="383"/>
      <c r="X1986" s="383"/>
      <c r="Y1986" s="411">
        <v>38510</v>
      </c>
      <c r="Z1986" s="410">
        <v>0</v>
      </c>
      <c r="AA1986" s="410">
        <v>0</v>
      </c>
      <c r="AB1986" s="383"/>
      <c r="AC1986" s="383"/>
      <c r="AD1986" s="383"/>
      <c r="AE1986" s="383"/>
      <c r="AF1986" s="410" t="s">
        <v>17469</v>
      </c>
      <c r="AG1986" s="410" t="s">
        <v>17432</v>
      </c>
      <c r="AH1986" s="410">
        <v>1.45</v>
      </c>
      <c r="AI1986" s="410">
        <v>60.85</v>
      </c>
      <c r="AJ1986" s="410">
        <v>62.31</v>
      </c>
      <c r="AK1986" s="410">
        <v>0.68</v>
      </c>
      <c r="AL1986" s="412">
        <v>2.3270743058899101E-2</v>
      </c>
      <c r="AM1986" s="127" t="s">
        <v>17433</v>
      </c>
      <c r="AN1986" s="383" t="s">
        <v>17434</v>
      </c>
      <c r="AO1986" s="383"/>
      <c r="AP1986" s="383"/>
      <c r="AQ1986" s="410" t="s">
        <v>17568</v>
      </c>
      <c r="AR1986" s="389"/>
    </row>
    <row r="1987" spans="1:44" ht="15.75" thickBot="1" x14ac:dyDescent="0.3">
      <c r="A1987" s="409" t="s">
        <v>17560</v>
      </c>
      <c r="B1987" s="410">
        <v>37</v>
      </c>
      <c r="C1987" s="383"/>
      <c r="D1987" s="383"/>
      <c r="E1987" s="383"/>
      <c r="F1987" s="383"/>
      <c r="G1987" s="383"/>
      <c r="H1987" s="383"/>
      <c r="I1987" s="383"/>
      <c r="J1987" s="383"/>
      <c r="K1987" s="410" t="s">
        <v>17260</v>
      </c>
      <c r="L1987" s="383"/>
      <c r="M1987" s="410" t="s">
        <v>17328</v>
      </c>
      <c r="N1987" s="410" t="s">
        <v>17570</v>
      </c>
      <c r="O1987" s="383"/>
      <c r="P1987" s="383"/>
      <c r="Q1987" s="410" t="s">
        <v>17460</v>
      </c>
      <c r="R1987" s="410" t="s">
        <v>17230</v>
      </c>
      <c r="S1987" s="383"/>
      <c r="T1987" s="383"/>
      <c r="U1987" s="410" t="s">
        <v>17200</v>
      </c>
      <c r="V1987" s="383"/>
      <c r="W1987" s="383"/>
      <c r="X1987" s="383"/>
      <c r="Y1987" s="411">
        <v>38510</v>
      </c>
      <c r="Z1987" s="410">
        <v>0</v>
      </c>
      <c r="AA1987" s="410">
        <v>0</v>
      </c>
      <c r="AB1987" s="383"/>
      <c r="AC1987" s="383"/>
      <c r="AD1987" s="383"/>
      <c r="AE1987" s="383"/>
      <c r="AF1987" s="410" t="s">
        <v>17469</v>
      </c>
      <c r="AG1987" s="410" t="s">
        <v>17432</v>
      </c>
      <c r="AH1987" s="410">
        <v>1.81</v>
      </c>
      <c r="AI1987" s="410">
        <v>63.16</v>
      </c>
      <c r="AJ1987" s="410">
        <v>64.98</v>
      </c>
      <c r="AK1987" s="410">
        <v>0.68</v>
      </c>
      <c r="AL1987" s="412">
        <v>2.7854724530624798E-2</v>
      </c>
      <c r="AM1987" s="127" t="s">
        <v>17433</v>
      </c>
      <c r="AN1987" s="383" t="s">
        <v>17434</v>
      </c>
      <c r="AO1987" s="383"/>
      <c r="AP1987" s="383"/>
      <c r="AQ1987" s="410" t="s">
        <v>17568</v>
      </c>
      <c r="AR1987" s="389"/>
    </row>
    <row r="1988" spans="1:44" ht="15.75" thickBot="1" x14ac:dyDescent="0.3">
      <c r="A1988" s="409" t="s">
        <v>17560</v>
      </c>
      <c r="B1988" s="410">
        <v>37</v>
      </c>
      <c r="C1988" s="383"/>
      <c r="D1988" s="383"/>
      <c r="E1988" s="383"/>
      <c r="F1988" s="383"/>
      <c r="G1988" s="383"/>
      <c r="H1988" s="383"/>
      <c r="I1988" s="383"/>
      <c r="J1988" s="383"/>
      <c r="K1988" s="410" t="s">
        <v>17260</v>
      </c>
      <c r="L1988" s="383"/>
      <c r="M1988" s="410" t="s">
        <v>17328</v>
      </c>
      <c r="N1988" s="410" t="s">
        <v>17570</v>
      </c>
      <c r="O1988" s="383"/>
      <c r="P1988" s="383"/>
      <c r="Q1988" s="410" t="s">
        <v>17460</v>
      </c>
      <c r="R1988" s="410" t="s">
        <v>17230</v>
      </c>
      <c r="S1988" s="383"/>
      <c r="T1988" s="383"/>
      <c r="U1988" s="410" t="s">
        <v>17200</v>
      </c>
      <c r="V1988" s="383"/>
      <c r="W1988" s="383"/>
      <c r="X1988" s="383"/>
      <c r="Y1988" s="411">
        <v>38510</v>
      </c>
      <c r="Z1988" s="410">
        <v>0</v>
      </c>
      <c r="AA1988" s="410">
        <v>0</v>
      </c>
      <c r="AB1988" s="383"/>
      <c r="AC1988" s="383"/>
      <c r="AD1988" s="383"/>
      <c r="AE1988" s="383"/>
      <c r="AF1988" s="410" t="s">
        <v>17469</v>
      </c>
      <c r="AG1988" s="410" t="s">
        <v>17432</v>
      </c>
      <c r="AH1988" s="410">
        <v>1.1599999999999999</v>
      </c>
      <c r="AI1988" s="410">
        <v>73.930000000000007</v>
      </c>
      <c r="AJ1988" s="410">
        <v>75.09</v>
      </c>
      <c r="AK1988" s="410">
        <v>0.68</v>
      </c>
      <c r="AL1988" s="412">
        <v>1.54481289119723E-2</v>
      </c>
      <c r="AM1988" s="127" t="s">
        <v>17433</v>
      </c>
      <c r="AN1988" s="383" t="s">
        <v>17434</v>
      </c>
      <c r="AO1988" s="383"/>
      <c r="AP1988" s="383"/>
      <c r="AQ1988" s="410" t="s">
        <v>17568</v>
      </c>
      <c r="AR1988" s="389"/>
    </row>
    <row r="1989" spans="1:44" ht="15.75" thickBot="1" x14ac:dyDescent="0.3">
      <c r="A1989" s="409" t="s">
        <v>17560</v>
      </c>
      <c r="B1989" s="410">
        <v>37</v>
      </c>
      <c r="C1989" s="383"/>
      <c r="D1989" s="383"/>
      <c r="E1989" s="383"/>
      <c r="F1989" s="383"/>
      <c r="G1989" s="383"/>
      <c r="H1989" s="383"/>
      <c r="I1989" s="383"/>
      <c r="J1989" s="383"/>
      <c r="K1989" s="410" t="s">
        <v>17260</v>
      </c>
      <c r="L1989" s="383"/>
      <c r="M1989" s="410" t="s">
        <v>17328</v>
      </c>
      <c r="N1989" s="410" t="s">
        <v>17570</v>
      </c>
      <c r="O1989" s="383"/>
      <c r="P1989" s="383"/>
      <c r="Q1989" s="410" t="s">
        <v>17460</v>
      </c>
      <c r="R1989" s="410" t="s">
        <v>17230</v>
      </c>
      <c r="S1989" s="383"/>
      <c r="T1989" s="383"/>
      <c r="U1989" s="410" t="s">
        <v>17200</v>
      </c>
      <c r="V1989" s="383"/>
      <c r="W1989" s="383"/>
      <c r="X1989" s="383"/>
      <c r="Y1989" s="411">
        <v>38510</v>
      </c>
      <c r="Z1989" s="410">
        <v>0</v>
      </c>
      <c r="AA1989" s="410">
        <v>0</v>
      </c>
      <c r="AB1989" s="383"/>
      <c r="AC1989" s="383"/>
      <c r="AD1989" s="383"/>
      <c r="AE1989" s="383"/>
      <c r="AF1989" s="410" t="s">
        <v>17469</v>
      </c>
      <c r="AG1989" s="410" t="s">
        <v>17432</v>
      </c>
      <c r="AH1989" s="410">
        <v>1.1599999999999999</v>
      </c>
      <c r="AI1989" s="410">
        <v>74.97</v>
      </c>
      <c r="AJ1989" s="410">
        <v>76.13</v>
      </c>
      <c r="AK1989" s="410">
        <v>0.68</v>
      </c>
      <c r="AL1989" s="412">
        <v>1.52370944437147E-2</v>
      </c>
      <c r="AM1989" s="127" t="s">
        <v>17433</v>
      </c>
      <c r="AN1989" s="383" t="s">
        <v>17434</v>
      </c>
      <c r="AO1989" s="383"/>
      <c r="AP1989" s="383"/>
      <c r="AQ1989" s="410" t="s">
        <v>17568</v>
      </c>
      <c r="AR1989" s="389"/>
    </row>
    <row r="1990" spans="1:44" ht="15.75" thickBot="1" x14ac:dyDescent="0.3">
      <c r="A1990" s="409" t="s">
        <v>17560</v>
      </c>
      <c r="B1990" s="410">
        <v>37</v>
      </c>
      <c r="C1990" s="383"/>
      <c r="D1990" s="383"/>
      <c r="E1990" s="383"/>
      <c r="F1990" s="383"/>
      <c r="G1990" s="383"/>
      <c r="H1990" s="383"/>
      <c r="I1990" s="383"/>
      <c r="J1990" s="383"/>
      <c r="K1990" s="410" t="s">
        <v>17260</v>
      </c>
      <c r="L1990" s="383"/>
      <c r="M1990" s="410" t="s">
        <v>17328</v>
      </c>
      <c r="N1990" s="410" t="s">
        <v>17570</v>
      </c>
      <c r="O1990" s="383"/>
      <c r="P1990" s="383"/>
      <c r="Q1990" s="410" t="s">
        <v>17460</v>
      </c>
      <c r="R1990" s="410" t="s">
        <v>17230</v>
      </c>
      <c r="S1990" s="383"/>
      <c r="T1990" s="383"/>
      <c r="U1990" s="410" t="s">
        <v>17200</v>
      </c>
      <c r="V1990" s="383"/>
      <c r="W1990" s="383"/>
      <c r="X1990" s="383"/>
      <c r="Y1990" s="411">
        <v>38510</v>
      </c>
      <c r="Z1990" s="410">
        <v>0</v>
      </c>
      <c r="AA1990" s="410">
        <v>0</v>
      </c>
      <c r="AB1990" s="383"/>
      <c r="AC1990" s="383"/>
      <c r="AD1990" s="383"/>
      <c r="AE1990" s="383"/>
      <c r="AF1990" s="410" t="s">
        <v>17469</v>
      </c>
      <c r="AG1990" s="410" t="s">
        <v>17432</v>
      </c>
      <c r="AH1990" s="410">
        <v>1.19</v>
      </c>
      <c r="AI1990" s="410">
        <v>75.69</v>
      </c>
      <c r="AJ1990" s="410">
        <v>76.88</v>
      </c>
      <c r="AK1990" s="410">
        <v>0.68</v>
      </c>
      <c r="AL1990" s="412">
        <v>1.5478668054110301E-2</v>
      </c>
      <c r="AM1990" s="127" t="s">
        <v>17433</v>
      </c>
      <c r="AN1990" s="383" t="s">
        <v>17434</v>
      </c>
      <c r="AO1990" s="383"/>
      <c r="AP1990" s="383"/>
      <c r="AQ1990" s="410" t="s">
        <v>17568</v>
      </c>
      <c r="AR1990" s="389"/>
    </row>
    <row r="1991" spans="1:44" ht="15.75" thickBot="1" x14ac:dyDescent="0.3">
      <c r="A1991" s="409" t="s">
        <v>17560</v>
      </c>
      <c r="B1991" s="410">
        <v>37</v>
      </c>
      <c r="C1991" s="383"/>
      <c r="D1991" s="383"/>
      <c r="E1991" s="383"/>
      <c r="F1991" s="383"/>
      <c r="G1991" s="383"/>
      <c r="H1991" s="383"/>
      <c r="I1991" s="383"/>
      <c r="J1991" s="383"/>
      <c r="K1991" s="410" t="s">
        <v>17260</v>
      </c>
      <c r="L1991" s="383"/>
      <c r="M1991" s="410" t="s">
        <v>17328</v>
      </c>
      <c r="N1991" s="410" t="s">
        <v>17570</v>
      </c>
      <c r="O1991" s="383"/>
      <c r="P1991" s="383"/>
      <c r="Q1991" s="410" t="s">
        <v>17460</v>
      </c>
      <c r="R1991" s="410" t="s">
        <v>17230</v>
      </c>
      <c r="S1991" s="383"/>
      <c r="T1991" s="383"/>
      <c r="U1991" s="410" t="s">
        <v>17200</v>
      </c>
      <c r="V1991" s="383"/>
      <c r="W1991" s="383"/>
      <c r="X1991" s="383"/>
      <c r="Y1991" s="411">
        <v>38510</v>
      </c>
      <c r="Z1991" s="410">
        <v>0</v>
      </c>
      <c r="AA1991" s="410">
        <v>0</v>
      </c>
      <c r="AB1991" s="383"/>
      <c r="AC1991" s="383"/>
      <c r="AD1991" s="383"/>
      <c r="AE1991" s="383"/>
      <c r="AF1991" s="410" t="s">
        <v>17469</v>
      </c>
      <c r="AG1991" s="410" t="s">
        <v>17432</v>
      </c>
      <c r="AH1991" s="410">
        <v>1.41</v>
      </c>
      <c r="AI1991" s="410">
        <v>63.48</v>
      </c>
      <c r="AJ1991" s="410">
        <v>64.89</v>
      </c>
      <c r="AK1991" s="410">
        <v>0.69</v>
      </c>
      <c r="AL1991" s="412">
        <v>2.17290799815072E-2</v>
      </c>
      <c r="AM1991" s="127" t="s">
        <v>17433</v>
      </c>
      <c r="AN1991" s="383" t="s">
        <v>17434</v>
      </c>
      <c r="AO1991" s="383"/>
      <c r="AP1991" s="383"/>
      <c r="AQ1991" s="410" t="s">
        <v>17568</v>
      </c>
      <c r="AR1991" s="389"/>
    </row>
    <row r="1992" spans="1:44" ht="15.75" thickBot="1" x14ac:dyDescent="0.3">
      <c r="A1992" s="409" t="s">
        <v>17560</v>
      </c>
      <c r="B1992" s="410">
        <v>37</v>
      </c>
      <c r="C1992" s="383"/>
      <c r="D1992" s="383"/>
      <c r="E1992" s="383"/>
      <c r="F1992" s="383"/>
      <c r="G1992" s="383"/>
      <c r="H1992" s="383"/>
      <c r="I1992" s="383"/>
      <c r="J1992" s="383"/>
      <c r="K1992" s="410" t="s">
        <v>17260</v>
      </c>
      <c r="L1992" s="383"/>
      <c r="M1992" s="410" t="s">
        <v>17328</v>
      </c>
      <c r="N1992" s="410" t="s">
        <v>17570</v>
      </c>
      <c r="O1992" s="383"/>
      <c r="P1992" s="383"/>
      <c r="Q1992" s="410" t="s">
        <v>17460</v>
      </c>
      <c r="R1992" s="410" t="s">
        <v>17230</v>
      </c>
      <c r="S1992" s="383"/>
      <c r="T1992" s="383"/>
      <c r="U1992" s="410" t="s">
        <v>17200</v>
      </c>
      <c r="V1992" s="383"/>
      <c r="W1992" s="383"/>
      <c r="X1992" s="383"/>
      <c r="Y1992" s="411">
        <v>38510</v>
      </c>
      <c r="Z1992" s="410">
        <v>0</v>
      </c>
      <c r="AA1992" s="410">
        <v>0</v>
      </c>
      <c r="AB1992" s="383"/>
      <c r="AC1992" s="383"/>
      <c r="AD1992" s="383"/>
      <c r="AE1992" s="383"/>
      <c r="AF1992" s="410" t="s">
        <v>17469</v>
      </c>
      <c r="AG1992" s="410" t="s">
        <v>17432</v>
      </c>
      <c r="AH1992" s="410">
        <v>1.76</v>
      </c>
      <c r="AI1992" s="410">
        <v>64.44</v>
      </c>
      <c r="AJ1992" s="410">
        <v>66.2</v>
      </c>
      <c r="AK1992" s="410">
        <v>0.69</v>
      </c>
      <c r="AL1992" s="412">
        <v>2.6586102719033201E-2</v>
      </c>
      <c r="AM1992" s="127" t="s">
        <v>17433</v>
      </c>
      <c r="AN1992" s="383" t="s">
        <v>17434</v>
      </c>
      <c r="AO1992" s="383"/>
      <c r="AP1992" s="383"/>
      <c r="AQ1992" s="410" t="s">
        <v>17568</v>
      </c>
      <c r="AR1992" s="389"/>
    </row>
    <row r="1993" spans="1:44" ht="15.75" thickBot="1" x14ac:dyDescent="0.3">
      <c r="A1993" s="409" t="s">
        <v>17560</v>
      </c>
      <c r="B1993" s="410">
        <v>37</v>
      </c>
      <c r="C1993" s="383"/>
      <c r="D1993" s="383"/>
      <c r="E1993" s="383"/>
      <c r="F1993" s="383"/>
      <c r="G1993" s="383"/>
      <c r="H1993" s="383"/>
      <c r="I1993" s="383"/>
      <c r="J1993" s="383"/>
      <c r="K1993" s="410" t="s">
        <v>17260</v>
      </c>
      <c r="L1993" s="383"/>
      <c r="M1993" s="410" t="s">
        <v>17328</v>
      </c>
      <c r="N1993" s="410" t="s">
        <v>17570</v>
      </c>
      <c r="O1993" s="383"/>
      <c r="P1993" s="383"/>
      <c r="Q1993" s="410" t="s">
        <v>17460</v>
      </c>
      <c r="R1993" s="410" t="s">
        <v>17230</v>
      </c>
      <c r="S1993" s="383"/>
      <c r="T1993" s="383"/>
      <c r="U1993" s="410" t="s">
        <v>17200</v>
      </c>
      <c r="V1993" s="383"/>
      <c r="W1993" s="383"/>
      <c r="X1993" s="383"/>
      <c r="Y1993" s="411">
        <v>38510</v>
      </c>
      <c r="Z1993" s="410">
        <v>0</v>
      </c>
      <c r="AA1993" s="410">
        <v>0</v>
      </c>
      <c r="AB1993" s="383"/>
      <c r="AC1993" s="383"/>
      <c r="AD1993" s="383"/>
      <c r="AE1993" s="383"/>
      <c r="AF1993" s="410" t="s">
        <v>17469</v>
      </c>
      <c r="AG1993" s="410" t="s">
        <v>17432</v>
      </c>
      <c r="AH1993" s="410">
        <v>1.01</v>
      </c>
      <c r="AI1993" s="410">
        <v>66.349999999999994</v>
      </c>
      <c r="AJ1993" s="410">
        <v>67.37</v>
      </c>
      <c r="AK1993" s="410">
        <v>0.69</v>
      </c>
      <c r="AL1993" s="412">
        <v>1.49918361288407E-2</v>
      </c>
      <c r="AM1993" s="127" t="s">
        <v>17433</v>
      </c>
      <c r="AN1993" s="383" t="s">
        <v>17434</v>
      </c>
      <c r="AO1993" s="383"/>
      <c r="AP1993" s="383"/>
      <c r="AQ1993" s="410" t="s">
        <v>17568</v>
      </c>
      <c r="AR1993" s="389"/>
    </row>
    <row r="1994" spans="1:44" ht="15.75" thickBot="1" x14ac:dyDescent="0.3">
      <c r="A1994" s="409" t="s">
        <v>17560</v>
      </c>
      <c r="B1994" s="410">
        <v>37</v>
      </c>
      <c r="C1994" s="383"/>
      <c r="D1994" s="383"/>
      <c r="E1994" s="383"/>
      <c r="F1994" s="383"/>
      <c r="G1994" s="383"/>
      <c r="H1994" s="383"/>
      <c r="I1994" s="383"/>
      <c r="J1994" s="383"/>
      <c r="K1994" s="410" t="s">
        <v>17260</v>
      </c>
      <c r="L1994" s="383"/>
      <c r="M1994" s="410" t="s">
        <v>17328</v>
      </c>
      <c r="N1994" s="410" t="s">
        <v>17570</v>
      </c>
      <c r="O1994" s="383"/>
      <c r="P1994" s="383"/>
      <c r="Q1994" s="410" t="s">
        <v>17460</v>
      </c>
      <c r="R1994" s="410" t="s">
        <v>17230</v>
      </c>
      <c r="S1994" s="383"/>
      <c r="T1994" s="383"/>
      <c r="U1994" s="410" t="s">
        <v>17200</v>
      </c>
      <c r="V1994" s="383"/>
      <c r="W1994" s="383"/>
      <c r="X1994" s="383"/>
      <c r="Y1994" s="411">
        <v>38510</v>
      </c>
      <c r="Z1994" s="410">
        <v>0</v>
      </c>
      <c r="AA1994" s="410">
        <v>0</v>
      </c>
      <c r="AB1994" s="383"/>
      <c r="AC1994" s="383"/>
      <c r="AD1994" s="383"/>
      <c r="AE1994" s="383"/>
      <c r="AF1994" s="410" t="s">
        <v>17469</v>
      </c>
      <c r="AG1994" s="410" t="s">
        <v>17432</v>
      </c>
      <c r="AH1994" s="410">
        <v>1.23</v>
      </c>
      <c r="AI1994" s="410">
        <v>74.650000000000006</v>
      </c>
      <c r="AJ1994" s="410">
        <v>75.87</v>
      </c>
      <c r="AK1994" s="410">
        <v>0.69</v>
      </c>
      <c r="AL1994" s="412">
        <v>1.6211941478845401E-2</v>
      </c>
      <c r="AM1994" s="127" t="s">
        <v>17433</v>
      </c>
      <c r="AN1994" s="383" t="s">
        <v>17434</v>
      </c>
      <c r="AO1994" s="383"/>
      <c r="AP1994" s="383"/>
      <c r="AQ1994" s="410" t="s">
        <v>17568</v>
      </c>
      <c r="AR1994" s="389"/>
    </row>
    <row r="1995" spans="1:44" ht="15.75" thickBot="1" x14ac:dyDescent="0.3">
      <c r="A1995" s="409" t="s">
        <v>17560</v>
      </c>
      <c r="B1995" s="410">
        <v>37</v>
      </c>
      <c r="C1995" s="383"/>
      <c r="D1995" s="383"/>
      <c r="E1995" s="383"/>
      <c r="F1995" s="383"/>
      <c r="G1995" s="383"/>
      <c r="H1995" s="383"/>
      <c r="I1995" s="383"/>
      <c r="J1995" s="383"/>
      <c r="K1995" s="410" t="s">
        <v>17260</v>
      </c>
      <c r="L1995" s="383"/>
      <c r="M1995" s="410" t="s">
        <v>17328</v>
      </c>
      <c r="N1995" s="410" t="s">
        <v>17570</v>
      </c>
      <c r="O1995" s="383"/>
      <c r="P1995" s="383"/>
      <c r="Q1995" s="410" t="s">
        <v>17460</v>
      </c>
      <c r="R1995" s="410" t="s">
        <v>17230</v>
      </c>
      <c r="S1995" s="383"/>
      <c r="T1995" s="383"/>
      <c r="U1995" s="410" t="s">
        <v>17200</v>
      </c>
      <c r="V1995" s="383"/>
      <c r="W1995" s="383"/>
      <c r="X1995" s="383"/>
      <c r="Y1995" s="411">
        <v>38510</v>
      </c>
      <c r="Z1995" s="410">
        <v>0</v>
      </c>
      <c r="AA1995" s="410">
        <v>0</v>
      </c>
      <c r="AB1995" s="383"/>
      <c r="AC1995" s="383"/>
      <c r="AD1995" s="383"/>
      <c r="AE1995" s="383"/>
      <c r="AF1995" s="410" t="s">
        <v>17469</v>
      </c>
      <c r="AG1995" s="410" t="s">
        <v>17432</v>
      </c>
      <c r="AH1995" s="410">
        <v>1.19</v>
      </c>
      <c r="AI1995" s="410">
        <v>76.239999999999995</v>
      </c>
      <c r="AJ1995" s="410">
        <v>77.44</v>
      </c>
      <c r="AK1995" s="410">
        <v>0.69</v>
      </c>
      <c r="AL1995" s="412">
        <v>1.5366735537190101E-2</v>
      </c>
      <c r="AM1995" s="127" t="s">
        <v>17433</v>
      </c>
      <c r="AN1995" s="383" t="s">
        <v>17434</v>
      </c>
      <c r="AO1995" s="383"/>
      <c r="AP1995" s="383"/>
      <c r="AQ1995" s="410" t="s">
        <v>17568</v>
      </c>
      <c r="AR1995" s="389"/>
    </row>
    <row r="1996" spans="1:44" ht="15.75" thickBot="1" x14ac:dyDescent="0.3">
      <c r="A1996" s="409" t="s">
        <v>17560</v>
      </c>
      <c r="B1996" s="410">
        <v>37</v>
      </c>
      <c r="C1996" s="383"/>
      <c r="D1996" s="383"/>
      <c r="E1996" s="383"/>
      <c r="F1996" s="383"/>
      <c r="G1996" s="383"/>
      <c r="H1996" s="383"/>
      <c r="I1996" s="383"/>
      <c r="J1996" s="383"/>
      <c r="K1996" s="410" t="s">
        <v>17260</v>
      </c>
      <c r="L1996" s="383"/>
      <c r="M1996" s="410" t="s">
        <v>17328</v>
      </c>
      <c r="N1996" s="410" t="s">
        <v>17570</v>
      </c>
      <c r="O1996" s="383"/>
      <c r="P1996" s="383"/>
      <c r="Q1996" s="410" t="s">
        <v>17460</v>
      </c>
      <c r="R1996" s="410" t="s">
        <v>17230</v>
      </c>
      <c r="S1996" s="383"/>
      <c r="T1996" s="383"/>
      <c r="U1996" s="410" t="s">
        <v>17200</v>
      </c>
      <c r="V1996" s="383"/>
      <c r="W1996" s="383"/>
      <c r="X1996" s="383"/>
      <c r="Y1996" s="411">
        <v>38510</v>
      </c>
      <c r="Z1996" s="410">
        <v>0</v>
      </c>
      <c r="AA1996" s="410">
        <v>0</v>
      </c>
      <c r="AB1996" s="383"/>
      <c r="AC1996" s="383"/>
      <c r="AD1996" s="383"/>
      <c r="AE1996" s="383"/>
      <c r="AF1996" s="410" t="s">
        <v>17469</v>
      </c>
      <c r="AG1996" s="410" t="s">
        <v>17432</v>
      </c>
      <c r="AH1996" s="410">
        <v>1.29</v>
      </c>
      <c r="AI1996" s="410">
        <v>69.7</v>
      </c>
      <c r="AJ1996" s="410">
        <v>70.989999999999995</v>
      </c>
      <c r="AK1996" s="410">
        <v>0.7</v>
      </c>
      <c r="AL1996" s="412">
        <v>1.8171573461050899E-2</v>
      </c>
      <c r="AM1996" s="127" t="s">
        <v>17433</v>
      </c>
      <c r="AN1996" s="383" t="s">
        <v>17434</v>
      </c>
      <c r="AO1996" s="383"/>
      <c r="AP1996" s="383"/>
      <c r="AQ1996" s="410" t="s">
        <v>17568</v>
      </c>
      <c r="AR1996" s="389"/>
    </row>
    <row r="1997" spans="1:44" ht="15.75" thickBot="1" x14ac:dyDescent="0.3">
      <c r="A1997" s="409" t="s">
        <v>17560</v>
      </c>
      <c r="B1997" s="410">
        <v>37</v>
      </c>
      <c r="C1997" s="383"/>
      <c r="D1997" s="383"/>
      <c r="E1997" s="383"/>
      <c r="F1997" s="383"/>
      <c r="G1997" s="383"/>
      <c r="H1997" s="383"/>
      <c r="I1997" s="383"/>
      <c r="J1997" s="383"/>
      <c r="K1997" s="410" t="s">
        <v>17260</v>
      </c>
      <c r="L1997" s="383"/>
      <c r="M1997" s="410" t="s">
        <v>17328</v>
      </c>
      <c r="N1997" s="410" t="s">
        <v>17570</v>
      </c>
      <c r="O1997" s="383"/>
      <c r="P1997" s="383"/>
      <c r="Q1997" s="410" t="s">
        <v>17460</v>
      </c>
      <c r="R1997" s="410" t="s">
        <v>17230</v>
      </c>
      <c r="S1997" s="383"/>
      <c r="T1997" s="383"/>
      <c r="U1997" s="410" t="s">
        <v>17200</v>
      </c>
      <c r="V1997" s="383"/>
      <c r="W1997" s="383"/>
      <c r="X1997" s="383"/>
      <c r="Y1997" s="411">
        <v>38510</v>
      </c>
      <c r="Z1997" s="410">
        <v>0</v>
      </c>
      <c r="AA1997" s="410">
        <v>0</v>
      </c>
      <c r="AB1997" s="383"/>
      <c r="AC1997" s="383"/>
      <c r="AD1997" s="383"/>
      <c r="AE1997" s="383"/>
      <c r="AF1997" s="410" t="s">
        <v>17469</v>
      </c>
      <c r="AG1997" s="410" t="s">
        <v>17432</v>
      </c>
      <c r="AH1997" s="410">
        <v>1.27</v>
      </c>
      <c r="AI1997" s="410">
        <v>71.540000000000006</v>
      </c>
      <c r="AJ1997" s="410">
        <v>72.81</v>
      </c>
      <c r="AK1997" s="410">
        <v>0.7</v>
      </c>
      <c r="AL1997" s="412">
        <v>1.7442658975415502E-2</v>
      </c>
      <c r="AM1997" s="127" t="s">
        <v>17433</v>
      </c>
      <c r="AN1997" s="383" t="s">
        <v>17434</v>
      </c>
      <c r="AO1997" s="383"/>
      <c r="AP1997" s="383"/>
      <c r="AQ1997" s="410" t="s">
        <v>17568</v>
      </c>
      <c r="AR1997" s="389"/>
    </row>
    <row r="1998" spans="1:44" ht="15.75" thickBot="1" x14ac:dyDescent="0.3">
      <c r="A1998" s="409" t="s">
        <v>17560</v>
      </c>
      <c r="B1998" s="410">
        <v>37</v>
      </c>
      <c r="C1998" s="383"/>
      <c r="D1998" s="383"/>
      <c r="E1998" s="383"/>
      <c r="F1998" s="383"/>
      <c r="G1998" s="383"/>
      <c r="H1998" s="383"/>
      <c r="I1998" s="383"/>
      <c r="J1998" s="383"/>
      <c r="K1998" s="410" t="s">
        <v>17260</v>
      </c>
      <c r="L1998" s="383"/>
      <c r="M1998" s="410" t="s">
        <v>17328</v>
      </c>
      <c r="N1998" s="410" t="s">
        <v>17570</v>
      </c>
      <c r="O1998" s="383"/>
      <c r="P1998" s="383"/>
      <c r="Q1998" s="410" t="s">
        <v>17460</v>
      </c>
      <c r="R1998" s="410" t="s">
        <v>17230</v>
      </c>
      <c r="S1998" s="383"/>
      <c r="T1998" s="383"/>
      <c r="U1998" s="410" t="s">
        <v>17200</v>
      </c>
      <c r="V1998" s="383"/>
      <c r="W1998" s="383"/>
      <c r="X1998" s="383"/>
      <c r="Y1998" s="411">
        <v>38510</v>
      </c>
      <c r="Z1998" s="410">
        <v>0</v>
      </c>
      <c r="AA1998" s="410">
        <v>0</v>
      </c>
      <c r="AB1998" s="383"/>
      <c r="AC1998" s="383"/>
      <c r="AD1998" s="383"/>
      <c r="AE1998" s="383"/>
      <c r="AF1998" s="410" t="s">
        <v>17469</v>
      </c>
      <c r="AG1998" s="410" t="s">
        <v>17432</v>
      </c>
      <c r="AH1998" s="410">
        <v>1.34</v>
      </c>
      <c r="AI1998" s="410">
        <v>67.150000000000006</v>
      </c>
      <c r="AJ1998" s="410">
        <v>68.489999999999995</v>
      </c>
      <c r="AK1998" s="410">
        <v>0.71</v>
      </c>
      <c r="AL1998" s="412">
        <v>1.9564899985399301E-2</v>
      </c>
      <c r="AM1998" s="127" t="s">
        <v>17433</v>
      </c>
      <c r="AN1998" s="383" t="s">
        <v>17434</v>
      </c>
      <c r="AO1998" s="383"/>
      <c r="AP1998" s="383"/>
      <c r="AQ1998" s="410" t="s">
        <v>17568</v>
      </c>
      <c r="AR1998" s="389"/>
    </row>
    <row r="1999" spans="1:44" ht="15.75" thickBot="1" x14ac:dyDescent="0.3">
      <c r="A1999" s="409" t="s">
        <v>17560</v>
      </c>
      <c r="B1999" s="410">
        <v>37</v>
      </c>
      <c r="C1999" s="383"/>
      <c r="D1999" s="383"/>
      <c r="E1999" s="383"/>
      <c r="F1999" s="383"/>
      <c r="G1999" s="383"/>
      <c r="H1999" s="383"/>
      <c r="I1999" s="383"/>
      <c r="J1999" s="383"/>
      <c r="K1999" s="410" t="s">
        <v>17260</v>
      </c>
      <c r="L1999" s="383"/>
      <c r="M1999" s="410" t="s">
        <v>17328</v>
      </c>
      <c r="N1999" s="410" t="s">
        <v>17570</v>
      </c>
      <c r="O1999" s="383"/>
      <c r="P1999" s="383"/>
      <c r="Q1999" s="410" t="s">
        <v>17460</v>
      </c>
      <c r="R1999" s="410" t="s">
        <v>17230</v>
      </c>
      <c r="S1999" s="383"/>
      <c r="T1999" s="383"/>
      <c r="U1999" s="410" t="s">
        <v>17200</v>
      </c>
      <c r="V1999" s="383"/>
      <c r="W1999" s="383"/>
      <c r="X1999" s="383"/>
      <c r="Y1999" s="411">
        <v>38510</v>
      </c>
      <c r="Z1999" s="410">
        <v>0</v>
      </c>
      <c r="AA1999" s="410">
        <v>0</v>
      </c>
      <c r="AB1999" s="383"/>
      <c r="AC1999" s="383"/>
      <c r="AD1999" s="383"/>
      <c r="AE1999" s="383"/>
      <c r="AF1999" s="410" t="s">
        <v>17469</v>
      </c>
      <c r="AG1999" s="410" t="s">
        <v>17432</v>
      </c>
      <c r="AH1999" s="410">
        <v>1.23</v>
      </c>
      <c r="AI1999" s="410">
        <v>74.650000000000006</v>
      </c>
      <c r="AJ1999" s="410">
        <v>75.87</v>
      </c>
      <c r="AK1999" s="410">
        <v>0.71</v>
      </c>
      <c r="AL1999" s="412">
        <v>1.6211941478845401E-2</v>
      </c>
      <c r="AM1999" s="127" t="s">
        <v>17433</v>
      </c>
      <c r="AN1999" s="383" t="s">
        <v>17434</v>
      </c>
      <c r="AO1999" s="383"/>
      <c r="AP1999" s="383"/>
      <c r="AQ1999" s="410" t="s">
        <v>17568</v>
      </c>
      <c r="AR1999" s="389"/>
    </row>
    <row r="2000" spans="1:44" ht="15.75" thickBot="1" x14ac:dyDescent="0.3">
      <c r="A2000" s="409" t="s">
        <v>17560</v>
      </c>
      <c r="B2000" s="410">
        <v>37</v>
      </c>
      <c r="C2000" s="383"/>
      <c r="D2000" s="383"/>
      <c r="E2000" s="383"/>
      <c r="F2000" s="383"/>
      <c r="G2000" s="383"/>
      <c r="H2000" s="383"/>
      <c r="I2000" s="383"/>
      <c r="J2000" s="383"/>
      <c r="K2000" s="410" t="s">
        <v>17260</v>
      </c>
      <c r="L2000" s="383"/>
      <c r="M2000" s="410" t="s">
        <v>17328</v>
      </c>
      <c r="N2000" s="410" t="s">
        <v>17570</v>
      </c>
      <c r="O2000" s="383"/>
      <c r="P2000" s="383"/>
      <c r="Q2000" s="410" t="s">
        <v>17460</v>
      </c>
      <c r="R2000" s="410" t="s">
        <v>17230</v>
      </c>
      <c r="S2000" s="383"/>
      <c r="T2000" s="383"/>
      <c r="U2000" s="410" t="s">
        <v>17200</v>
      </c>
      <c r="V2000" s="383"/>
      <c r="W2000" s="383"/>
      <c r="X2000" s="383"/>
      <c r="Y2000" s="411">
        <v>38510</v>
      </c>
      <c r="Z2000" s="410">
        <v>0</v>
      </c>
      <c r="AA2000" s="410">
        <v>0</v>
      </c>
      <c r="AB2000" s="383"/>
      <c r="AC2000" s="383"/>
      <c r="AD2000" s="383"/>
      <c r="AE2000" s="383"/>
      <c r="AF2000" s="410" t="s">
        <v>17469</v>
      </c>
      <c r="AG2000" s="410" t="s">
        <v>17432</v>
      </c>
      <c r="AH2000" s="410">
        <v>1.19</v>
      </c>
      <c r="AI2000" s="410">
        <v>74.89</v>
      </c>
      <c r="AJ2000" s="410">
        <v>76.08</v>
      </c>
      <c r="AK2000" s="410">
        <v>0.71</v>
      </c>
      <c r="AL2000" s="412">
        <v>1.5641430073606698E-2</v>
      </c>
      <c r="AM2000" s="127" t="s">
        <v>17433</v>
      </c>
      <c r="AN2000" s="383" t="s">
        <v>17434</v>
      </c>
      <c r="AO2000" s="383"/>
      <c r="AP2000" s="383"/>
      <c r="AQ2000" s="410" t="s">
        <v>17568</v>
      </c>
      <c r="AR2000" s="389"/>
    </row>
    <row r="2001" spans="1:44" ht="15.75" thickBot="1" x14ac:dyDescent="0.3">
      <c r="A2001" s="409" t="s">
        <v>17560</v>
      </c>
      <c r="B2001" s="410">
        <v>37</v>
      </c>
      <c r="C2001" s="383"/>
      <c r="D2001" s="383"/>
      <c r="E2001" s="383"/>
      <c r="F2001" s="383"/>
      <c r="G2001" s="383"/>
      <c r="H2001" s="383"/>
      <c r="I2001" s="383"/>
      <c r="J2001" s="383"/>
      <c r="K2001" s="410" t="s">
        <v>17260</v>
      </c>
      <c r="L2001" s="383"/>
      <c r="M2001" s="410" t="s">
        <v>17328</v>
      </c>
      <c r="N2001" s="410" t="s">
        <v>17570</v>
      </c>
      <c r="O2001" s="383"/>
      <c r="P2001" s="383"/>
      <c r="Q2001" s="410" t="s">
        <v>17460</v>
      </c>
      <c r="R2001" s="410" t="s">
        <v>17230</v>
      </c>
      <c r="S2001" s="383"/>
      <c r="T2001" s="383"/>
      <c r="U2001" s="410" t="s">
        <v>17200</v>
      </c>
      <c r="V2001" s="383"/>
      <c r="W2001" s="383"/>
      <c r="X2001" s="383"/>
      <c r="Y2001" s="411">
        <v>38510</v>
      </c>
      <c r="Z2001" s="410">
        <v>0</v>
      </c>
      <c r="AA2001" s="410">
        <v>0</v>
      </c>
      <c r="AB2001" s="383"/>
      <c r="AC2001" s="383"/>
      <c r="AD2001" s="383"/>
      <c r="AE2001" s="383"/>
      <c r="AF2001" s="410" t="s">
        <v>17469</v>
      </c>
      <c r="AG2001" s="410" t="s">
        <v>17432</v>
      </c>
      <c r="AH2001" s="410">
        <v>1.93</v>
      </c>
      <c r="AI2001" s="410">
        <v>60.69</v>
      </c>
      <c r="AJ2001" s="410">
        <v>62.62</v>
      </c>
      <c r="AK2001" s="410">
        <v>0.72</v>
      </c>
      <c r="AL2001" s="412">
        <v>3.08208240178857E-2</v>
      </c>
      <c r="AM2001" s="127" t="s">
        <v>17433</v>
      </c>
      <c r="AN2001" s="383" t="s">
        <v>17434</v>
      </c>
      <c r="AO2001" s="383"/>
      <c r="AP2001" s="383"/>
      <c r="AQ2001" s="410" t="s">
        <v>17568</v>
      </c>
      <c r="AR2001" s="389"/>
    </row>
    <row r="2002" spans="1:44" ht="15.75" thickBot="1" x14ac:dyDescent="0.3">
      <c r="A2002" s="409" t="s">
        <v>17560</v>
      </c>
      <c r="B2002" s="410">
        <v>37</v>
      </c>
      <c r="C2002" s="383"/>
      <c r="D2002" s="383"/>
      <c r="E2002" s="383"/>
      <c r="F2002" s="383"/>
      <c r="G2002" s="383"/>
      <c r="H2002" s="383"/>
      <c r="I2002" s="383"/>
      <c r="J2002" s="383"/>
      <c r="K2002" s="410" t="s">
        <v>17260</v>
      </c>
      <c r="L2002" s="383"/>
      <c r="M2002" s="410" t="s">
        <v>17328</v>
      </c>
      <c r="N2002" s="410" t="s">
        <v>17570</v>
      </c>
      <c r="O2002" s="383"/>
      <c r="P2002" s="383"/>
      <c r="Q2002" s="410" t="s">
        <v>17460</v>
      </c>
      <c r="R2002" s="410" t="s">
        <v>17230</v>
      </c>
      <c r="S2002" s="383"/>
      <c r="T2002" s="383"/>
      <c r="U2002" s="410" t="s">
        <v>17200</v>
      </c>
      <c r="V2002" s="383"/>
      <c r="W2002" s="383"/>
      <c r="X2002" s="383"/>
      <c r="Y2002" s="411">
        <v>38510</v>
      </c>
      <c r="Z2002" s="410">
        <v>0</v>
      </c>
      <c r="AA2002" s="410">
        <v>0</v>
      </c>
      <c r="AB2002" s="383"/>
      <c r="AC2002" s="383"/>
      <c r="AD2002" s="383"/>
      <c r="AE2002" s="383"/>
      <c r="AF2002" s="410" t="s">
        <v>17469</v>
      </c>
      <c r="AG2002" s="410" t="s">
        <v>17432</v>
      </c>
      <c r="AH2002" s="410">
        <v>1.9</v>
      </c>
      <c r="AI2002" s="410">
        <v>61.73</v>
      </c>
      <c r="AJ2002" s="410">
        <v>63.62</v>
      </c>
      <c r="AK2002" s="410">
        <v>0.72</v>
      </c>
      <c r="AL2002" s="412">
        <v>2.98648223828985E-2</v>
      </c>
      <c r="AM2002" s="127" t="s">
        <v>17433</v>
      </c>
      <c r="AN2002" s="383" t="s">
        <v>17434</v>
      </c>
      <c r="AO2002" s="383"/>
      <c r="AP2002" s="383"/>
      <c r="AQ2002" s="410" t="s">
        <v>17568</v>
      </c>
      <c r="AR2002" s="389"/>
    </row>
    <row r="2003" spans="1:44" ht="15.75" thickBot="1" x14ac:dyDescent="0.3">
      <c r="A2003" s="409" t="s">
        <v>17560</v>
      </c>
      <c r="B2003" s="410">
        <v>37</v>
      </c>
      <c r="C2003" s="383"/>
      <c r="D2003" s="383"/>
      <c r="E2003" s="383"/>
      <c r="F2003" s="383"/>
      <c r="G2003" s="383"/>
      <c r="H2003" s="383"/>
      <c r="I2003" s="383"/>
      <c r="J2003" s="383"/>
      <c r="K2003" s="410" t="s">
        <v>17260</v>
      </c>
      <c r="L2003" s="383"/>
      <c r="M2003" s="410" t="s">
        <v>17328</v>
      </c>
      <c r="N2003" s="410" t="s">
        <v>17570</v>
      </c>
      <c r="O2003" s="383"/>
      <c r="P2003" s="383"/>
      <c r="Q2003" s="410" t="s">
        <v>17460</v>
      </c>
      <c r="R2003" s="410" t="s">
        <v>17230</v>
      </c>
      <c r="S2003" s="383"/>
      <c r="T2003" s="383"/>
      <c r="U2003" s="410" t="s">
        <v>17200</v>
      </c>
      <c r="V2003" s="383"/>
      <c r="W2003" s="383"/>
      <c r="X2003" s="383"/>
      <c r="Y2003" s="411">
        <v>38510</v>
      </c>
      <c r="Z2003" s="410">
        <v>0</v>
      </c>
      <c r="AA2003" s="410">
        <v>0</v>
      </c>
      <c r="AB2003" s="383"/>
      <c r="AC2003" s="383"/>
      <c r="AD2003" s="383"/>
      <c r="AE2003" s="383"/>
      <c r="AF2003" s="410" t="s">
        <v>17469</v>
      </c>
      <c r="AG2003" s="410" t="s">
        <v>17432</v>
      </c>
      <c r="AH2003" s="410">
        <v>0.74</v>
      </c>
      <c r="AI2003" s="410">
        <v>63.64</v>
      </c>
      <c r="AJ2003" s="410">
        <v>64.38</v>
      </c>
      <c r="AK2003" s="410">
        <v>0.72</v>
      </c>
      <c r="AL2003" s="412">
        <v>1.1494252873563199E-2</v>
      </c>
      <c r="AM2003" s="127" t="s">
        <v>17433</v>
      </c>
      <c r="AN2003" s="383" t="s">
        <v>17434</v>
      </c>
      <c r="AO2003" s="383"/>
      <c r="AP2003" s="383"/>
      <c r="AQ2003" s="410" t="s">
        <v>17568</v>
      </c>
      <c r="AR2003" s="389"/>
    </row>
    <row r="2004" spans="1:44" ht="15.75" thickBot="1" x14ac:dyDescent="0.3">
      <c r="A2004" s="409" t="s">
        <v>17560</v>
      </c>
      <c r="B2004" s="410">
        <v>37</v>
      </c>
      <c r="C2004" s="383"/>
      <c r="D2004" s="383"/>
      <c r="E2004" s="383"/>
      <c r="F2004" s="383"/>
      <c r="G2004" s="383"/>
      <c r="H2004" s="383"/>
      <c r="I2004" s="383"/>
      <c r="J2004" s="383"/>
      <c r="K2004" s="410" t="s">
        <v>17260</v>
      </c>
      <c r="L2004" s="383"/>
      <c r="M2004" s="410" t="s">
        <v>17328</v>
      </c>
      <c r="N2004" s="410" t="s">
        <v>17570</v>
      </c>
      <c r="O2004" s="383"/>
      <c r="P2004" s="383"/>
      <c r="Q2004" s="410" t="s">
        <v>17460</v>
      </c>
      <c r="R2004" s="410" t="s">
        <v>17230</v>
      </c>
      <c r="S2004" s="383"/>
      <c r="T2004" s="383"/>
      <c r="U2004" s="410" t="s">
        <v>17200</v>
      </c>
      <c r="V2004" s="383"/>
      <c r="W2004" s="383"/>
      <c r="X2004" s="383"/>
      <c r="Y2004" s="411">
        <v>38510</v>
      </c>
      <c r="Z2004" s="410">
        <v>0</v>
      </c>
      <c r="AA2004" s="410">
        <v>0</v>
      </c>
      <c r="AB2004" s="383"/>
      <c r="AC2004" s="383"/>
      <c r="AD2004" s="383"/>
      <c r="AE2004" s="383"/>
      <c r="AF2004" s="410" t="s">
        <v>17469</v>
      </c>
      <c r="AG2004" s="410" t="s">
        <v>17432</v>
      </c>
      <c r="AH2004" s="410">
        <v>1.06</v>
      </c>
      <c r="AI2004" s="410">
        <v>68.510000000000005</v>
      </c>
      <c r="AJ2004" s="410">
        <v>69.569999999999993</v>
      </c>
      <c r="AK2004" s="410">
        <v>0.72</v>
      </c>
      <c r="AL2004" s="412">
        <v>1.5236452493891E-2</v>
      </c>
      <c r="AM2004" s="127" t="s">
        <v>17433</v>
      </c>
      <c r="AN2004" s="383" t="s">
        <v>17434</v>
      </c>
      <c r="AO2004" s="383"/>
      <c r="AP2004" s="383"/>
      <c r="AQ2004" s="410" t="s">
        <v>17568</v>
      </c>
      <c r="AR2004" s="389"/>
    </row>
    <row r="2005" spans="1:44" ht="15.75" thickBot="1" x14ac:dyDescent="0.3">
      <c r="A2005" s="409" t="s">
        <v>17560</v>
      </c>
      <c r="B2005" s="410">
        <v>37</v>
      </c>
      <c r="C2005" s="383"/>
      <c r="D2005" s="383"/>
      <c r="E2005" s="383"/>
      <c r="F2005" s="383"/>
      <c r="G2005" s="383"/>
      <c r="H2005" s="383"/>
      <c r="I2005" s="383"/>
      <c r="J2005" s="383"/>
      <c r="K2005" s="410" t="s">
        <v>17260</v>
      </c>
      <c r="L2005" s="383"/>
      <c r="M2005" s="410" t="s">
        <v>17328</v>
      </c>
      <c r="N2005" s="410" t="s">
        <v>17570</v>
      </c>
      <c r="O2005" s="383"/>
      <c r="P2005" s="383"/>
      <c r="Q2005" s="410" t="s">
        <v>17460</v>
      </c>
      <c r="R2005" s="410" t="s">
        <v>17230</v>
      </c>
      <c r="S2005" s="383"/>
      <c r="T2005" s="383"/>
      <c r="U2005" s="410" t="s">
        <v>17200</v>
      </c>
      <c r="V2005" s="383"/>
      <c r="W2005" s="383"/>
      <c r="X2005" s="383"/>
      <c r="Y2005" s="411">
        <v>38510</v>
      </c>
      <c r="Z2005" s="410">
        <v>0</v>
      </c>
      <c r="AA2005" s="410">
        <v>0</v>
      </c>
      <c r="AB2005" s="383"/>
      <c r="AC2005" s="383"/>
      <c r="AD2005" s="383"/>
      <c r="AE2005" s="383"/>
      <c r="AF2005" s="410" t="s">
        <v>17469</v>
      </c>
      <c r="AG2005" s="410" t="s">
        <v>17432</v>
      </c>
      <c r="AH2005" s="410">
        <v>1.0900000000000001</v>
      </c>
      <c r="AI2005" s="410">
        <v>69.459999999999994</v>
      </c>
      <c r="AJ2005" s="410">
        <v>70.56</v>
      </c>
      <c r="AK2005" s="410">
        <v>0.72</v>
      </c>
      <c r="AL2005" s="412">
        <v>1.5447845804988701E-2</v>
      </c>
      <c r="AM2005" s="127" t="s">
        <v>17433</v>
      </c>
      <c r="AN2005" s="383" t="s">
        <v>17434</v>
      </c>
      <c r="AO2005" s="383"/>
      <c r="AP2005" s="383"/>
      <c r="AQ2005" s="410" t="s">
        <v>17568</v>
      </c>
      <c r="AR2005" s="389"/>
    </row>
    <row r="2006" spans="1:44" ht="15.75" thickBot="1" x14ac:dyDescent="0.3">
      <c r="A2006" s="409" t="s">
        <v>17560</v>
      </c>
      <c r="B2006" s="410">
        <v>37</v>
      </c>
      <c r="C2006" s="383"/>
      <c r="D2006" s="383"/>
      <c r="E2006" s="383"/>
      <c r="F2006" s="383"/>
      <c r="G2006" s="383"/>
      <c r="H2006" s="383"/>
      <c r="I2006" s="383"/>
      <c r="J2006" s="383"/>
      <c r="K2006" s="410" t="s">
        <v>17260</v>
      </c>
      <c r="L2006" s="383"/>
      <c r="M2006" s="410" t="s">
        <v>17328</v>
      </c>
      <c r="N2006" s="410" t="s">
        <v>17570</v>
      </c>
      <c r="O2006" s="383"/>
      <c r="P2006" s="383"/>
      <c r="Q2006" s="410" t="s">
        <v>17460</v>
      </c>
      <c r="R2006" s="410" t="s">
        <v>17230</v>
      </c>
      <c r="S2006" s="383"/>
      <c r="T2006" s="383"/>
      <c r="U2006" s="410" t="s">
        <v>17200</v>
      </c>
      <c r="V2006" s="383"/>
      <c r="W2006" s="383"/>
      <c r="X2006" s="383"/>
      <c r="Y2006" s="411">
        <v>38510</v>
      </c>
      <c r="Z2006" s="410">
        <v>0</v>
      </c>
      <c r="AA2006" s="410">
        <v>0</v>
      </c>
      <c r="AB2006" s="383"/>
      <c r="AC2006" s="383"/>
      <c r="AD2006" s="383"/>
      <c r="AE2006" s="383"/>
      <c r="AF2006" s="410" t="s">
        <v>17469</v>
      </c>
      <c r="AG2006" s="410" t="s">
        <v>17432</v>
      </c>
      <c r="AH2006" s="410">
        <v>1.1299999999999999</v>
      </c>
      <c r="AI2006" s="410">
        <v>69.7</v>
      </c>
      <c r="AJ2006" s="410">
        <v>70.83</v>
      </c>
      <c r="AK2006" s="410">
        <v>0.72</v>
      </c>
      <c r="AL2006" s="412">
        <v>1.59536919384442E-2</v>
      </c>
      <c r="AM2006" s="127" t="s">
        <v>17433</v>
      </c>
      <c r="AN2006" s="383" t="s">
        <v>17434</v>
      </c>
      <c r="AO2006" s="383"/>
      <c r="AP2006" s="383"/>
      <c r="AQ2006" s="410" t="s">
        <v>17568</v>
      </c>
      <c r="AR2006" s="389"/>
    </row>
    <row r="2007" spans="1:44" ht="15.75" thickBot="1" x14ac:dyDescent="0.3">
      <c r="A2007" s="409" t="s">
        <v>17560</v>
      </c>
      <c r="B2007" s="410">
        <v>37</v>
      </c>
      <c r="C2007" s="383"/>
      <c r="D2007" s="383"/>
      <c r="E2007" s="383"/>
      <c r="F2007" s="383"/>
      <c r="G2007" s="383"/>
      <c r="H2007" s="383"/>
      <c r="I2007" s="383"/>
      <c r="J2007" s="383"/>
      <c r="K2007" s="410" t="s">
        <v>17260</v>
      </c>
      <c r="L2007" s="383"/>
      <c r="M2007" s="410" t="s">
        <v>17328</v>
      </c>
      <c r="N2007" s="410" t="s">
        <v>17570</v>
      </c>
      <c r="O2007" s="383"/>
      <c r="P2007" s="383"/>
      <c r="Q2007" s="410" t="s">
        <v>17460</v>
      </c>
      <c r="R2007" s="410" t="s">
        <v>17230</v>
      </c>
      <c r="S2007" s="383"/>
      <c r="T2007" s="383"/>
      <c r="U2007" s="410" t="s">
        <v>17200</v>
      </c>
      <c r="V2007" s="383"/>
      <c r="W2007" s="383"/>
      <c r="X2007" s="383"/>
      <c r="Y2007" s="411">
        <v>38510</v>
      </c>
      <c r="Z2007" s="410">
        <v>0</v>
      </c>
      <c r="AA2007" s="410">
        <v>0</v>
      </c>
      <c r="AB2007" s="383"/>
      <c r="AC2007" s="383"/>
      <c r="AD2007" s="383"/>
      <c r="AE2007" s="383"/>
      <c r="AF2007" s="410" t="s">
        <v>17469</v>
      </c>
      <c r="AG2007" s="410" t="s">
        <v>17432</v>
      </c>
      <c r="AH2007" s="410">
        <v>1.19</v>
      </c>
      <c r="AI2007" s="410">
        <v>74.97</v>
      </c>
      <c r="AJ2007" s="410">
        <v>76.16</v>
      </c>
      <c r="AK2007" s="410">
        <v>0.72</v>
      </c>
      <c r="AL2007" s="412">
        <v>1.5625E-2</v>
      </c>
      <c r="AM2007" s="127" t="s">
        <v>17433</v>
      </c>
      <c r="AN2007" s="383" t="s">
        <v>17434</v>
      </c>
      <c r="AO2007" s="383"/>
      <c r="AP2007" s="383"/>
      <c r="AQ2007" s="410" t="s">
        <v>17568</v>
      </c>
      <c r="AR2007" s="389"/>
    </row>
    <row r="2008" spans="1:44" ht="15.75" thickBot="1" x14ac:dyDescent="0.3">
      <c r="A2008" s="409" t="s">
        <v>17560</v>
      </c>
      <c r="B2008" s="410">
        <v>37</v>
      </c>
      <c r="C2008" s="383"/>
      <c r="D2008" s="383"/>
      <c r="E2008" s="383"/>
      <c r="F2008" s="383"/>
      <c r="G2008" s="383"/>
      <c r="H2008" s="383"/>
      <c r="I2008" s="383"/>
      <c r="J2008" s="383"/>
      <c r="K2008" s="410" t="s">
        <v>17260</v>
      </c>
      <c r="L2008" s="383"/>
      <c r="M2008" s="410" t="s">
        <v>17328</v>
      </c>
      <c r="N2008" s="410" t="s">
        <v>17570</v>
      </c>
      <c r="O2008" s="383"/>
      <c r="P2008" s="383"/>
      <c r="Q2008" s="410" t="s">
        <v>17460</v>
      </c>
      <c r="R2008" s="410" t="s">
        <v>17230</v>
      </c>
      <c r="S2008" s="383"/>
      <c r="T2008" s="383"/>
      <c r="U2008" s="410" t="s">
        <v>17200</v>
      </c>
      <c r="V2008" s="383"/>
      <c r="W2008" s="383"/>
      <c r="X2008" s="383"/>
      <c r="Y2008" s="411">
        <v>38510</v>
      </c>
      <c r="Z2008" s="410">
        <v>0</v>
      </c>
      <c r="AA2008" s="410">
        <v>0</v>
      </c>
      <c r="AB2008" s="383"/>
      <c r="AC2008" s="383"/>
      <c r="AD2008" s="383"/>
      <c r="AE2008" s="383"/>
      <c r="AF2008" s="410" t="s">
        <v>17469</v>
      </c>
      <c r="AG2008" s="410" t="s">
        <v>17432</v>
      </c>
      <c r="AH2008" s="410">
        <v>1.23</v>
      </c>
      <c r="AI2008" s="410">
        <v>73.290000000000006</v>
      </c>
      <c r="AJ2008" s="410">
        <v>74.52</v>
      </c>
      <c r="AK2008" s="410">
        <v>0.73</v>
      </c>
      <c r="AL2008" s="412">
        <v>1.6505636070853501E-2</v>
      </c>
      <c r="AM2008" s="127" t="s">
        <v>17433</v>
      </c>
      <c r="AN2008" s="383" t="s">
        <v>17434</v>
      </c>
      <c r="AO2008" s="383"/>
      <c r="AP2008" s="383"/>
      <c r="AQ2008" s="410" t="s">
        <v>17568</v>
      </c>
      <c r="AR2008" s="389"/>
    </row>
    <row r="2009" spans="1:44" ht="15.75" thickBot="1" x14ac:dyDescent="0.3">
      <c r="A2009" s="409" t="s">
        <v>17560</v>
      </c>
      <c r="B2009" s="410">
        <v>37</v>
      </c>
      <c r="C2009" s="383"/>
      <c r="D2009" s="383"/>
      <c r="E2009" s="383"/>
      <c r="F2009" s="383"/>
      <c r="G2009" s="383"/>
      <c r="H2009" s="383"/>
      <c r="I2009" s="383"/>
      <c r="J2009" s="383"/>
      <c r="K2009" s="410" t="s">
        <v>17260</v>
      </c>
      <c r="L2009" s="383"/>
      <c r="M2009" s="410" t="s">
        <v>17328</v>
      </c>
      <c r="N2009" s="410" t="s">
        <v>17570</v>
      </c>
      <c r="O2009" s="383"/>
      <c r="P2009" s="383"/>
      <c r="Q2009" s="410" t="s">
        <v>17460</v>
      </c>
      <c r="R2009" s="410" t="s">
        <v>17230</v>
      </c>
      <c r="S2009" s="383"/>
      <c r="T2009" s="383"/>
      <c r="U2009" s="410" t="s">
        <v>17200</v>
      </c>
      <c r="V2009" s="383"/>
      <c r="W2009" s="383"/>
      <c r="X2009" s="383"/>
      <c r="Y2009" s="411">
        <v>38510</v>
      </c>
      <c r="Z2009" s="410">
        <v>0</v>
      </c>
      <c r="AA2009" s="410">
        <v>0</v>
      </c>
      <c r="AB2009" s="383"/>
      <c r="AC2009" s="383"/>
      <c r="AD2009" s="383"/>
      <c r="AE2009" s="383"/>
      <c r="AF2009" s="410" t="s">
        <v>17469</v>
      </c>
      <c r="AG2009" s="410" t="s">
        <v>17432</v>
      </c>
      <c r="AH2009" s="410">
        <v>0.72</v>
      </c>
      <c r="AI2009" s="410">
        <v>63.08</v>
      </c>
      <c r="AJ2009" s="410">
        <v>63.8</v>
      </c>
      <c r="AK2009" s="410">
        <v>0.74</v>
      </c>
      <c r="AL2009" s="412">
        <v>1.12852664576803E-2</v>
      </c>
      <c r="AM2009" s="127" t="s">
        <v>17433</v>
      </c>
      <c r="AN2009" s="383" t="s">
        <v>17434</v>
      </c>
      <c r="AO2009" s="383"/>
      <c r="AP2009" s="383"/>
      <c r="AQ2009" s="410" t="s">
        <v>17568</v>
      </c>
      <c r="AR2009" s="389"/>
    </row>
    <row r="2010" spans="1:44" ht="15.75" thickBot="1" x14ac:dyDescent="0.3">
      <c r="A2010" s="409" t="s">
        <v>17560</v>
      </c>
      <c r="B2010" s="410">
        <v>37</v>
      </c>
      <c r="C2010" s="383"/>
      <c r="D2010" s="383"/>
      <c r="E2010" s="383"/>
      <c r="F2010" s="383"/>
      <c r="G2010" s="383"/>
      <c r="H2010" s="383"/>
      <c r="I2010" s="383"/>
      <c r="J2010" s="383"/>
      <c r="K2010" s="410" t="s">
        <v>17260</v>
      </c>
      <c r="L2010" s="383"/>
      <c r="M2010" s="410" t="s">
        <v>17328</v>
      </c>
      <c r="N2010" s="410" t="s">
        <v>17570</v>
      </c>
      <c r="O2010" s="383"/>
      <c r="P2010" s="383"/>
      <c r="Q2010" s="410" t="s">
        <v>17460</v>
      </c>
      <c r="R2010" s="410" t="s">
        <v>17230</v>
      </c>
      <c r="S2010" s="383"/>
      <c r="T2010" s="383"/>
      <c r="U2010" s="410" t="s">
        <v>17200</v>
      </c>
      <c r="V2010" s="383"/>
      <c r="W2010" s="383"/>
      <c r="X2010" s="383"/>
      <c r="Y2010" s="411">
        <v>38510</v>
      </c>
      <c r="Z2010" s="410">
        <v>0</v>
      </c>
      <c r="AA2010" s="410">
        <v>0</v>
      </c>
      <c r="AB2010" s="383"/>
      <c r="AC2010" s="383"/>
      <c r="AD2010" s="383"/>
      <c r="AE2010" s="383"/>
      <c r="AF2010" s="410" t="s">
        <v>17469</v>
      </c>
      <c r="AG2010" s="410" t="s">
        <v>17432</v>
      </c>
      <c r="AH2010" s="410">
        <v>1.05</v>
      </c>
      <c r="AI2010" s="410">
        <v>67.069999999999993</v>
      </c>
      <c r="AJ2010" s="410">
        <v>68.12</v>
      </c>
      <c r="AK2010" s="410">
        <v>0.74</v>
      </c>
      <c r="AL2010" s="412">
        <v>1.54139753376395E-2</v>
      </c>
      <c r="AM2010" s="127" t="s">
        <v>17433</v>
      </c>
      <c r="AN2010" s="383" t="s">
        <v>17434</v>
      </c>
      <c r="AO2010" s="383"/>
      <c r="AP2010" s="383"/>
      <c r="AQ2010" s="410" t="s">
        <v>17568</v>
      </c>
      <c r="AR2010" s="389"/>
    </row>
    <row r="2011" spans="1:44" ht="15.75" thickBot="1" x14ac:dyDescent="0.3">
      <c r="A2011" s="409" t="s">
        <v>17560</v>
      </c>
      <c r="B2011" s="410">
        <v>37</v>
      </c>
      <c r="C2011" s="383"/>
      <c r="D2011" s="383"/>
      <c r="E2011" s="383"/>
      <c r="F2011" s="383"/>
      <c r="G2011" s="383"/>
      <c r="H2011" s="383"/>
      <c r="I2011" s="383"/>
      <c r="J2011" s="383"/>
      <c r="K2011" s="410" t="s">
        <v>17260</v>
      </c>
      <c r="L2011" s="383"/>
      <c r="M2011" s="410" t="s">
        <v>17328</v>
      </c>
      <c r="N2011" s="410" t="s">
        <v>17570</v>
      </c>
      <c r="O2011" s="383"/>
      <c r="P2011" s="383"/>
      <c r="Q2011" s="410" t="s">
        <v>17460</v>
      </c>
      <c r="R2011" s="410" t="s">
        <v>17230</v>
      </c>
      <c r="S2011" s="383"/>
      <c r="T2011" s="383"/>
      <c r="U2011" s="410" t="s">
        <v>17200</v>
      </c>
      <c r="V2011" s="383"/>
      <c r="W2011" s="383"/>
      <c r="X2011" s="383"/>
      <c r="Y2011" s="411">
        <v>38510</v>
      </c>
      <c r="Z2011" s="410">
        <v>0</v>
      </c>
      <c r="AA2011" s="410">
        <v>0</v>
      </c>
      <c r="AB2011" s="383"/>
      <c r="AC2011" s="383"/>
      <c r="AD2011" s="383"/>
      <c r="AE2011" s="383"/>
      <c r="AF2011" s="410" t="s">
        <v>17469</v>
      </c>
      <c r="AG2011" s="410" t="s">
        <v>17432</v>
      </c>
      <c r="AH2011" s="410">
        <v>1.1599999999999999</v>
      </c>
      <c r="AI2011" s="410">
        <v>70.98</v>
      </c>
      <c r="AJ2011" s="410">
        <v>72.14</v>
      </c>
      <c r="AK2011" s="410">
        <v>0.74</v>
      </c>
      <c r="AL2011" s="412">
        <v>1.6079844746326601E-2</v>
      </c>
      <c r="AM2011" s="127" t="s">
        <v>17433</v>
      </c>
      <c r="AN2011" s="383" t="s">
        <v>17434</v>
      </c>
      <c r="AO2011" s="383"/>
      <c r="AP2011" s="383"/>
      <c r="AQ2011" s="410" t="s">
        <v>17568</v>
      </c>
      <c r="AR2011" s="389"/>
    </row>
    <row r="2012" spans="1:44" ht="15.75" thickBot="1" x14ac:dyDescent="0.3">
      <c r="A2012" s="409" t="s">
        <v>17560</v>
      </c>
      <c r="B2012" s="410">
        <v>37</v>
      </c>
      <c r="C2012" s="383"/>
      <c r="D2012" s="383"/>
      <c r="E2012" s="383"/>
      <c r="F2012" s="383"/>
      <c r="G2012" s="383"/>
      <c r="H2012" s="383"/>
      <c r="I2012" s="383"/>
      <c r="J2012" s="383"/>
      <c r="K2012" s="410" t="s">
        <v>17260</v>
      </c>
      <c r="L2012" s="383"/>
      <c r="M2012" s="410" t="s">
        <v>17328</v>
      </c>
      <c r="N2012" s="410" t="s">
        <v>17570</v>
      </c>
      <c r="O2012" s="383"/>
      <c r="P2012" s="383"/>
      <c r="Q2012" s="410" t="s">
        <v>17460</v>
      </c>
      <c r="R2012" s="410" t="s">
        <v>17230</v>
      </c>
      <c r="S2012" s="383"/>
      <c r="T2012" s="383"/>
      <c r="U2012" s="410" t="s">
        <v>17200</v>
      </c>
      <c r="V2012" s="383"/>
      <c r="W2012" s="383"/>
      <c r="X2012" s="383"/>
      <c r="Y2012" s="411">
        <v>38510</v>
      </c>
      <c r="Z2012" s="410">
        <v>0</v>
      </c>
      <c r="AA2012" s="410">
        <v>0</v>
      </c>
      <c r="AB2012" s="383"/>
      <c r="AC2012" s="383"/>
      <c r="AD2012" s="383"/>
      <c r="AE2012" s="383"/>
      <c r="AF2012" s="410" t="s">
        <v>17469</v>
      </c>
      <c r="AG2012" s="410" t="s">
        <v>17432</v>
      </c>
      <c r="AH2012" s="410">
        <v>1.9</v>
      </c>
      <c r="AI2012" s="410">
        <v>53.83</v>
      </c>
      <c r="AJ2012" s="410">
        <v>55.73</v>
      </c>
      <c r="AK2012" s="410">
        <v>0.75</v>
      </c>
      <c r="AL2012" s="412">
        <v>3.4092948142831501E-2</v>
      </c>
      <c r="AM2012" s="127" t="s">
        <v>17433</v>
      </c>
      <c r="AN2012" s="383" t="s">
        <v>17434</v>
      </c>
      <c r="AO2012" s="383"/>
      <c r="AP2012" s="383"/>
      <c r="AQ2012" s="410" t="s">
        <v>17568</v>
      </c>
      <c r="AR2012" s="389"/>
    </row>
    <row r="2013" spans="1:44" ht="15.75" thickBot="1" x14ac:dyDescent="0.3">
      <c r="A2013" s="409" t="s">
        <v>17560</v>
      </c>
      <c r="B2013" s="410">
        <v>37</v>
      </c>
      <c r="C2013" s="383"/>
      <c r="D2013" s="383"/>
      <c r="E2013" s="383"/>
      <c r="F2013" s="383"/>
      <c r="G2013" s="383"/>
      <c r="H2013" s="383"/>
      <c r="I2013" s="383"/>
      <c r="J2013" s="383"/>
      <c r="K2013" s="410" t="s">
        <v>17260</v>
      </c>
      <c r="L2013" s="383"/>
      <c r="M2013" s="410" t="s">
        <v>17328</v>
      </c>
      <c r="N2013" s="410" t="s">
        <v>17570</v>
      </c>
      <c r="O2013" s="383"/>
      <c r="P2013" s="383"/>
      <c r="Q2013" s="410" t="s">
        <v>17460</v>
      </c>
      <c r="R2013" s="410" t="s">
        <v>17230</v>
      </c>
      <c r="S2013" s="383"/>
      <c r="T2013" s="383"/>
      <c r="U2013" s="410" t="s">
        <v>17200</v>
      </c>
      <c r="V2013" s="383"/>
      <c r="W2013" s="383"/>
      <c r="X2013" s="383"/>
      <c r="Y2013" s="411">
        <v>38510</v>
      </c>
      <c r="Z2013" s="410">
        <v>0</v>
      </c>
      <c r="AA2013" s="410">
        <v>0</v>
      </c>
      <c r="AB2013" s="383"/>
      <c r="AC2013" s="383"/>
      <c r="AD2013" s="383"/>
      <c r="AE2013" s="383"/>
      <c r="AF2013" s="410" t="s">
        <v>17469</v>
      </c>
      <c r="AG2013" s="410" t="s">
        <v>17432</v>
      </c>
      <c r="AH2013" s="410">
        <v>1.83</v>
      </c>
      <c r="AI2013" s="410">
        <v>53.99</v>
      </c>
      <c r="AJ2013" s="410">
        <v>55.82</v>
      </c>
      <c r="AK2013" s="410">
        <v>0.75</v>
      </c>
      <c r="AL2013" s="412">
        <v>3.2783948405589403E-2</v>
      </c>
      <c r="AM2013" s="127" t="s">
        <v>17433</v>
      </c>
      <c r="AN2013" s="383" t="s">
        <v>17434</v>
      </c>
      <c r="AO2013" s="383"/>
      <c r="AP2013" s="383"/>
      <c r="AQ2013" s="410" t="s">
        <v>17568</v>
      </c>
      <c r="AR2013" s="389"/>
    </row>
    <row r="2014" spans="1:44" ht="15.75" thickBot="1" x14ac:dyDescent="0.3">
      <c r="A2014" s="409" t="s">
        <v>17560</v>
      </c>
      <c r="B2014" s="410">
        <v>37</v>
      </c>
      <c r="C2014" s="383"/>
      <c r="D2014" s="383"/>
      <c r="E2014" s="383"/>
      <c r="F2014" s="383"/>
      <c r="G2014" s="383"/>
      <c r="H2014" s="383"/>
      <c r="I2014" s="383"/>
      <c r="J2014" s="383"/>
      <c r="K2014" s="410" t="s">
        <v>17260</v>
      </c>
      <c r="L2014" s="383"/>
      <c r="M2014" s="410" t="s">
        <v>17328</v>
      </c>
      <c r="N2014" s="410" t="s">
        <v>17570</v>
      </c>
      <c r="O2014" s="383"/>
      <c r="P2014" s="383"/>
      <c r="Q2014" s="410" t="s">
        <v>17460</v>
      </c>
      <c r="R2014" s="410" t="s">
        <v>17230</v>
      </c>
      <c r="S2014" s="383"/>
      <c r="T2014" s="383"/>
      <c r="U2014" s="410" t="s">
        <v>17200</v>
      </c>
      <c r="V2014" s="383"/>
      <c r="W2014" s="383"/>
      <c r="X2014" s="383"/>
      <c r="Y2014" s="411">
        <v>38510</v>
      </c>
      <c r="Z2014" s="410">
        <v>0</v>
      </c>
      <c r="AA2014" s="410">
        <v>0</v>
      </c>
      <c r="AB2014" s="383"/>
      <c r="AC2014" s="383"/>
      <c r="AD2014" s="383"/>
      <c r="AE2014" s="383"/>
      <c r="AF2014" s="410" t="s">
        <v>17469</v>
      </c>
      <c r="AG2014" s="410" t="s">
        <v>17432</v>
      </c>
      <c r="AH2014" s="410">
        <v>0.75</v>
      </c>
      <c r="AI2014" s="410">
        <v>63.32</v>
      </c>
      <c r="AJ2014" s="410">
        <v>64.08</v>
      </c>
      <c r="AK2014" s="410">
        <v>0.75</v>
      </c>
      <c r="AL2014" s="412">
        <v>1.17041198501873E-2</v>
      </c>
      <c r="AM2014" s="127" t="s">
        <v>17433</v>
      </c>
      <c r="AN2014" s="383" t="s">
        <v>17434</v>
      </c>
      <c r="AO2014" s="383"/>
      <c r="AP2014" s="383"/>
      <c r="AQ2014" s="410" t="s">
        <v>17568</v>
      </c>
      <c r="AR2014" s="389"/>
    </row>
    <row r="2015" spans="1:44" ht="15.75" thickBot="1" x14ac:dyDescent="0.3">
      <c r="A2015" s="409" t="s">
        <v>17560</v>
      </c>
      <c r="B2015" s="410">
        <v>37</v>
      </c>
      <c r="C2015" s="383"/>
      <c r="D2015" s="383"/>
      <c r="E2015" s="383"/>
      <c r="F2015" s="383"/>
      <c r="G2015" s="383"/>
      <c r="H2015" s="383"/>
      <c r="I2015" s="383"/>
      <c r="J2015" s="383"/>
      <c r="K2015" s="410" t="s">
        <v>17260</v>
      </c>
      <c r="L2015" s="383"/>
      <c r="M2015" s="410" t="s">
        <v>17328</v>
      </c>
      <c r="N2015" s="410" t="s">
        <v>17570</v>
      </c>
      <c r="O2015" s="383"/>
      <c r="P2015" s="383"/>
      <c r="Q2015" s="410" t="s">
        <v>17460</v>
      </c>
      <c r="R2015" s="410" t="s">
        <v>17230</v>
      </c>
      <c r="S2015" s="383"/>
      <c r="T2015" s="383"/>
      <c r="U2015" s="410" t="s">
        <v>17200</v>
      </c>
      <c r="V2015" s="383"/>
      <c r="W2015" s="383"/>
      <c r="X2015" s="383"/>
      <c r="Y2015" s="411">
        <v>38510</v>
      </c>
      <c r="Z2015" s="410">
        <v>0</v>
      </c>
      <c r="AA2015" s="410">
        <v>0</v>
      </c>
      <c r="AB2015" s="383"/>
      <c r="AC2015" s="383"/>
      <c r="AD2015" s="383"/>
      <c r="AE2015" s="383"/>
      <c r="AF2015" s="410" t="s">
        <v>17469</v>
      </c>
      <c r="AG2015" s="410" t="s">
        <v>17432</v>
      </c>
      <c r="AH2015" s="410">
        <v>0.9</v>
      </c>
      <c r="AI2015" s="410">
        <v>66.59</v>
      </c>
      <c r="AJ2015" s="410">
        <v>67.489999999999995</v>
      </c>
      <c r="AK2015" s="410">
        <v>0.75</v>
      </c>
      <c r="AL2015" s="412">
        <v>1.3335308934657E-2</v>
      </c>
      <c r="AM2015" s="127" t="s">
        <v>17433</v>
      </c>
      <c r="AN2015" s="383" t="s">
        <v>17434</v>
      </c>
      <c r="AO2015" s="383"/>
      <c r="AP2015" s="383"/>
      <c r="AQ2015" s="410" t="s">
        <v>17568</v>
      </c>
      <c r="AR2015" s="389"/>
    </row>
    <row r="2016" spans="1:44" ht="15.75" thickBot="1" x14ac:dyDescent="0.3">
      <c r="A2016" s="409" t="s">
        <v>17560</v>
      </c>
      <c r="B2016" s="410">
        <v>37</v>
      </c>
      <c r="C2016" s="383"/>
      <c r="D2016" s="383"/>
      <c r="E2016" s="383"/>
      <c r="F2016" s="383"/>
      <c r="G2016" s="383"/>
      <c r="H2016" s="383"/>
      <c r="I2016" s="383"/>
      <c r="J2016" s="383"/>
      <c r="K2016" s="410" t="s">
        <v>17260</v>
      </c>
      <c r="L2016" s="383"/>
      <c r="M2016" s="410" t="s">
        <v>17328</v>
      </c>
      <c r="N2016" s="410" t="s">
        <v>17570</v>
      </c>
      <c r="O2016" s="383"/>
      <c r="P2016" s="383"/>
      <c r="Q2016" s="410" t="s">
        <v>17460</v>
      </c>
      <c r="R2016" s="410" t="s">
        <v>17230</v>
      </c>
      <c r="S2016" s="383"/>
      <c r="T2016" s="383"/>
      <c r="U2016" s="410" t="s">
        <v>17200</v>
      </c>
      <c r="V2016" s="383"/>
      <c r="W2016" s="383"/>
      <c r="X2016" s="383"/>
      <c r="Y2016" s="411">
        <v>38510</v>
      </c>
      <c r="Z2016" s="410">
        <v>0</v>
      </c>
      <c r="AA2016" s="410">
        <v>0</v>
      </c>
      <c r="AB2016" s="383"/>
      <c r="AC2016" s="383"/>
      <c r="AD2016" s="383"/>
      <c r="AE2016" s="383"/>
      <c r="AF2016" s="410" t="s">
        <v>17469</v>
      </c>
      <c r="AG2016" s="410" t="s">
        <v>17432</v>
      </c>
      <c r="AH2016" s="410">
        <v>0.72</v>
      </c>
      <c r="AI2016" s="410">
        <v>63.88</v>
      </c>
      <c r="AJ2016" s="410">
        <v>64.599999999999994</v>
      </c>
      <c r="AK2016" s="410">
        <v>0.76</v>
      </c>
      <c r="AL2016" s="412">
        <v>1.1145510835913299E-2</v>
      </c>
      <c r="AM2016" s="127" t="s">
        <v>17433</v>
      </c>
      <c r="AN2016" s="383" t="s">
        <v>17434</v>
      </c>
      <c r="AO2016" s="383"/>
      <c r="AP2016" s="383"/>
      <c r="AQ2016" s="410" t="s">
        <v>17568</v>
      </c>
      <c r="AR2016" s="389"/>
    </row>
    <row r="2017" spans="1:44" ht="15.75" thickBot="1" x14ac:dyDescent="0.3">
      <c r="A2017" s="409" t="s">
        <v>17560</v>
      </c>
      <c r="B2017" s="410">
        <v>37</v>
      </c>
      <c r="C2017" s="383"/>
      <c r="D2017" s="383"/>
      <c r="E2017" s="383"/>
      <c r="F2017" s="383"/>
      <c r="G2017" s="383"/>
      <c r="H2017" s="383"/>
      <c r="I2017" s="383"/>
      <c r="J2017" s="383"/>
      <c r="K2017" s="410" t="s">
        <v>17260</v>
      </c>
      <c r="L2017" s="383"/>
      <c r="M2017" s="410" t="s">
        <v>17328</v>
      </c>
      <c r="N2017" s="410" t="s">
        <v>17570</v>
      </c>
      <c r="O2017" s="383"/>
      <c r="P2017" s="383"/>
      <c r="Q2017" s="410" t="s">
        <v>17460</v>
      </c>
      <c r="R2017" s="410" t="s">
        <v>17230</v>
      </c>
      <c r="S2017" s="383"/>
      <c r="T2017" s="383"/>
      <c r="U2017" s="410" t="s">
        <v>17200</v>
      </c>
      <c r="V2017" s="383"/>
      <c r="W2017" s="383"/>
      <c r="X2017" s="383"/>
      <c r="Y2017" s="411">
        <v>38510</v>
      </c>
      <c r="Z2017" s="410">
        <v>0</v>
      </c>
      <c r="AA2017" s="410">
        <v>0</v>
      </c>
      <c r="AB2017" s="383"/>
      <c r="AC2017" s="383"/>
      <c r="AD2017" s="383"/>
      <c r="AE2017" s="383"/>
      <c r="AF2017" s="410" t="s">
        <v>17469</v>
      </c>
      <c r="AG2017" s="410" t="s">
        <v>17432</v>
      </c>
      <c r="AH2017" s="410">
        <v>0.75</v>
      </c>
      <c r="AI2017" s="410">
        <v>69.3</v>
      </c>
      <c r="AJ2017" s="410">
        <v>70.06</v>
      </c>
      <c r="AK2017" s="410">
        <v>0.77</v>
      </c>
      <c r="AL2017" s="412">
        <v>1.0705109905795001E-2</v>
      </c>
      <c r="AM2017" s="127" t="s">
        <v>17433</v>
      </c>
      <c r="AN2017" s="383" t="s">
        <v>17434</v>
      </c>
      <c r="AO2017" s="383"/>
      <c r="AP2017" s="383"/>
      <c r="AQ2017" s="410" t="s">
        <v>17568</v>
      </c>
      <c r="AR2017" s="389"/>
    </row>
    <row r="2018" spans="1:44" ht="15.75" thickBot="1" x14ac:dyDescent="0.3">
      <c r="A2018" s="409" t="s">
        <v>17560</v>
      </c>
      <c r="B2018" s="410">
        <v>37</v>
      </c>
      <c r="C2018" s="383"/>
      <c r="D2018" s="383"/>
      <c r="E2018" s="383"/>
      <c r="F2018" s="383"/>
      <c r="G2018" s="383"/>
      <c r="H2018" s="383"/>
      <c r="I2018" s="383"/>
      <c r="J2018" s="383"/>
      <c r="K2018" s="410" t="s">
        <v>17260</v>
      </c>
      <c r="L2018" s="383"/>
      <c r="M2018" s="410" t="s">
        <v>17328</v>
      </c>
      <c r="N2018" s="410" t="s">
        <v>17570</v>
      </c>
      <c r="O2018" s="383"/>
      <c r="P2018" s="383"/>
      <c r="Q2018" s="410" t="s">
        <v>17460</v>
      </c>
      <c r="R2018" s="410" t="s">
        <v>17230</v>
      </c>
      <c r="S2018" s="383"/>
      <c r="T2018" s="383"/>
      <c r="U2018" s="410" t="s">
        <v>17200</v>
      </c>
      <c r="V2018" s="383"/>
      <c r="W2018" s="383"/>
      <c r="X2018" s="383"/>
      <c r="Y2018" s="411">
        <v>38510</v>
      </c>
      <c r="Z2018" s="410">
        <v>0</v>
      </c>
      <c r="AA2018" s="410">
        <v>0</v>
      </c>
      <c r="AB2018" s="383"/>
      <c r="AC2018" s="383"/>
      <c r="AD2018" s="383"/>
      <c r="AE2018" s="383"/>
      <c r="AF2018" s="410" t="s">
        <v>17469</v>
      </c>
      <c r="AG2018" s="410" t="s">
        <v>17432</v>
      </c>
      <c r="AH2018" s="410">
        <v>0.75</v>
      </c>
      <c r="AI2018" s="410">
        <v>72.89</v>
      </c>
      <c r="AJ2018" s="410">
        <v>73.650000000000006</v>
      </c>
      <c r="AK2018" s="410">
        <v>0.77</v>
      </c>
      <c r="AL2018" s="412">
        <v>1.0183299389002001E-2</v>
      </c>
      <c r="AM2018" s="127" t="s">
        <v>17433</v>
      </c>
      <c r="AN2018" s="383" t="s">
        <v>17434</v>
      </c>
      <c r="AO2018" s="383"/>
      <c r="AP2018" s="383"/>
      <c r="AQ2018" s="410" t="s">
        <v>17568</v>
      </c>
      <c r="AR2018" s="389"/>
    </row>
    <row r="2019" spans="1:44" ht="15.75" thickBot="1" x14ac:dyDescent="0.3">
      <c r="A2019" s="409" t="s">
        <v>17560</v>
      </c>
      <c r="B2019" s="410">
        <v>37</v>
      </c>
      <c r="C2019" s="383"/>
      <c r="D2019" s="383"/>
      <c r="E2019" s="383"/>
      <c r="F2019" s="383"/>
      <c r="G2019" s="383"/>
      <c r="H2019" s="383"/>
      <c r="I2019" s="383"/>
      <c r="J2019" s="383"/>
      <c r="K2019" s="410" t="s">
        <v>17260</v>
      </c>
      <c r="L2019" s="383"/>
      <c r="M2019" s="410" t="s">
        <v>17328</v>
      </c>
      <c r="N2019" s="410" t="s">
        <v>17570</v>
      </c>
      <c r="O2019" s="383"/>
      <c r="P2019" s="383"/>
      <c r="Q2019" s="410" t="s">
        <v>17460</v>
      </c>
      <c r="R2019" s="410" t="s">
        <v>17230</v>
      </c>
      <c r="S2019" s="383"/>
      <c r="T2019" s="383"/>
      <c r="U2019" s="410" t="s">
        <v>17200</v>
      </c>
      <c r="V2019" s="383"/>
      <c r="W2019" s="383"/>
      <c r="X2019" s="383"/>
      <c r="Y2019" s="411">
        <v>38510</v>
      </c>
      <c r="Z2019" s="410">
        <v>0</v>
      </c>
      <c r="AA2019" s="410">
        <v>0</v>
      </c>
      <c r="AB2019" s="383"/>
      <c r="AC2019" s="383"/>
      <c r="AD2019" s="383"/>
      <c r="AE2019" s="383"/>
      <c r="AF2019" s="410" t="s">
        <v>17469</v>
      </c>
      <c r="AG2019" s="410" t="s">
        <v>17432</v>
      </c>
      <c r="AH2019" s="410">
        <v>0.85</v>
      </c>
      <c r="AI2019" s="410">
        <v>72.650000000000006</v>
      </c>
      <c r="AJ2019" s="410">
        <v>73.5</v>
      </c>
      <c r="AK2019" s="410">
        <v>0.78</v>
      </c>
      <c r="AL2019" s="412">
        <v>1.1564625850340101E-2</v>
      </c>
      <c r="AM2019" s="127" t="s">
        <v>17433</v>
      </c>
      <c r="AN2019" s="383" t="s">
        <v>17434</v>
      </c>
      <c r="AO2019" s="383"/>
      <c r="AP2019" s="383"/>
      <c r="AQ2019" s="410" t="s">
        <v>17568</v>
      </c>
      <c r="AR2019" s="389"/>
    </row>
    <row r="2020" spans="1:44" ht="15.75" thickBot="1" x14ac:dyDescent="0.3">
      <c r="A2020" s="409" t="s">
        <v>17560</v>
      </c>
      <c r="B2020" s="410">
        <v>37</v>
      </c>
      <c r="C2020" s="383"/>
      <c r="D2020" s="383"/>
      <c r="E2020" s="383"/>
      <c r="F2020" s="383"/>
      <c r="G2020" s="383"/>
      <c r="H2020" s="383"/>
      <c r="I2020" s="383"/>
      <c r="J2020" s="383"/>
      <c r="K2020" s="410" t="s">
        <v>17260</v>
      </c>
      <c r="L2020" s="383"/>
      <c r="M2020" s="410" t="s">
        <v>17328</v>
      </c>
      <c r="N2020" s="410" t="s">
        <v>17570</v>
      </c>
      <c r="O2020" s="383"/>
      <c r="P2020" s="383"/>
      <c r="Q2020" s="410" t="s">
        <v>17460</v>
      </c>
      <c r="R2020" s="410" t="s">
        <v>17230</v>
      </c>
      <c r="S2020" s="383"/>
      <c r="T2020" s="383"/>
      <c r="U2020" s="410" t="s">
        <v>17200</v>
      </c>
      <c r="V2020" s="383"/>
      <c r="W2020" s="383"/>
      <c r="X2020" s="383"/>
      <c r="Y2020" s="411">
        <v>38510</v>
      </c>
      <c r="Z2020" s="410">
        <v>0</v>
      </c>
      <c r="AA2020" s="410">
        <v>0</v>
      </c>
      <c r="AB2020" s="383"/>
      <c r="AC2020" s="383"/>
      <c r="AD2020" s="383"/>
      <c r="AE2020" s="383"/>
      <c r="AF2020" s="410" t="s">
        <v>17469</v>
      </c>
      <c r="AG2020" s="410" t="s">
        <v>17432</v>
      </c>
      <c r="AH2020" s="410">
        <v>0.77</v>
      </c>
      <c r="AI2020" s="410">
        <v>74.73</v>
      </c>
      <c r="AJ2020" s="410">
        <v>75.5</v>
      </c>
      <c r="AK2020" s="410">
        <v>0.78</v>
      </c>
      <c r="AL2020" s="412">
        <v>1.01986754966887E-2</v>
      </c>
      <c r="AM2020" s="127" t="s">
        <v>17433</v>
      </c>
      <c r="AN2020" s="383" t="s">
        <v>17434</v>
      </c>
      <c r="AO2020" s="383"/>
      <c r="AP2020" s="383"/>
      <c r="AQ2020" s="410" t="s">
        <v>17568</v>
      </c>
      <c r="AR2020" s="389"/>
    </row>
    <row r="2021" spans="1:44" ht="15.75" thickBot="1" x14ac:dyDescent="0.3">
      <c r="A2021" s="409" t="s">
        <v>17560</v>
      </c>
      <c r="B2021" s="410">
        <v>37</v>
      </c>
      <c r="C2021" s="383"/>
      <c r="D2021" s="383"/>
      <c r="E2021" s="383"/>
      <c r="F2021" s="383"/>
      <c r="G2021" s="383"/>
      <c r="H2021" s="383"/>
      <c r="I2021" s="383"/>
      <c r="J2021" s="383"/>
      <c r="K2021" s="410" t="s">
        <v>17260</v>
      </c>
      <c r="L2021" s="383"/>
      <c r="M2021" s="410" t="s">
        <v>17328</v>
      </c>
      <c r="N2021" s="410" t="s">
        <v>17570</v>
      </c>
      <c r="O2021" s="383"/>
      <c r="P2021" s="383"/>
      <c r="Q2021" s="410" t="s">
        <v>17460</v>
      </c>
      <c r="R2021" s="410" t="s">
        <v>17230</v>
      </c>
      <c r="S2021" s="383"/>
      <c r="T2021" s="383"/>
      <c r="U2021" s="410" t="s">
        <v>17200</v>
      </c>
      <c r="V2021" s="383"/>
      <c r="W2021" s="383"/>
      <c r="X2021" s="383"/>
      <c r="Y2021" s="411">
        <v>38510</v>
      </c>
      <c r="Z2021" s="410">
        <v>0</v>
      </c>
      <c r="AA2021" s="410">
        <v>0</v>
      </c>
      <c r="AB2021" s="383"/>
      <c r="AC2021" s="383"/>
      <c r="AD2021" s="383"/>
      <c r="AE2021" s="383"/>
      <c r="AF2021" s="410" t="s">
        <v>17469</v>
      </c>
      <c r="AG2021" s="410" t="s">
        <v>17432</v>
      </c>
      <c r="AH2021" s="410">
        <v>1.91</v>
      </c>
      <c r="AI2021" s="410">
        <v>55.35</v>
      </c>
      <c r="AJ2021" s="410">
        <v>57.26</v>
      </c>
      <c r="AK2021" s="410">
        <v>0.79</v>
      </c>
      <c r="AL2021" s="412">
        <v>3.3356618931191101E-2</v>
      </c>
      <c r="AM2021" s="127" t="s">
        <v>17433</v>
      </c>
      <c r="AN2021" s="383" t="s">
        <v>17434</v>
      </c>
      <c r="AO2021" s="383"/>
      <c r="AP2021" s="383"/>
      <c r="AQ2021" s="410" t="s">
        <v>17568</v>
      </c>
      <c r="AR2021" s="389"/>
    </row>
    <row r="2022" spans="1:44" ht="15.75" thickBot="1" x14ac:dyDescent="0.3">
      <c r="A2022" s="409" t="s">
        <v>17560</v>
      </c>
      <c r="B2022" s="410">
        <v>37</v>
      </c>
      <c r="C2022" s="383"/>
      <c r="D2022" s="383"/>
      <c r="E2022" s="383"/>
      <c r="F2022" s="383"/>
      <c r="G2022" s="383"/>
      <c r="H2022" s="383"/>
      <c r="I2022" s="383"/>
      <c r="J2022" s="383"/>
      <c r="K2022" s="410" t="s">
        <v>17260</v>
      </c>
      <c r="L2022" s="383"/>
      <c r="M2022" s="410" t="s">
        <v>17328</v>
      </c>
      <c r="N2022" s="410" t="s">
        <v>17570</v>
      </c>
      <c r="O2022" s="383"/>
      <c r="P2022" s="383"/>
      <c r="Q2022" s="410" t="s">
        <v>17460</v>
      </c>
      <c r="R2022" s="410" t="s">
        <v>17230</v>
      </c>
      <c r="S2022" s="383"/>
      <c r="T2022" s="383"/>
      <c r="U2022" s="410" t="s">
        <v>17200</v>
      </c>
      <c r="V2022" s="383"/>
      <c r="W2022" s="383"/>
      <c r="X2022" s="383"/>
      <c r="Y2022" s="411">
        <v>38510</v>
      </c>
      <c r="Z2022" s="410">
        <v>0</v>
      </c>
      <c r="AA2022" s="410">
        <v>0</v>
      </c>
      <c r="AB2022" s="383"/>
      <c r="AC2022" s="383"/>
      <c r="AD2022" s="383"/>
      <c r="AE2022" s="383"/>
      <c r="AF2022" s="410" t="s">
        <v>17469</v>
      </c>
      <c r="AG2022" s="410" t="s">
        <v>17432</v>
      </c>
      <c r="AH2022" s="410">
        <v>1.91</v>
      </c>
      <c r="AI2022" s="410">
        <v>57.9</v>
      </c>
      <c r="AJ2022" s="410">
        <v>59.81</v>
      </c>
      <c r="AK2022" s="410">
        <v>0.79</v>
      </c>
      <c r="AL2022" s="412">
        <v>3.1934459120548403E-2</v>
      </c>
      <c r="AM2022" s="127" t="s">
        <v>17433</v>
      </c>
      <c r="AN2022" s="383" t="s">
        <v>17434</v>
      </c>
      <c r="AO2022" s="383"/>
      <c r="AP2022" s="383"/>
      <c r="AQ2022" s="410" t="s">
        <v>17568</v>
      </c>
      <c r="AR2022" s="389"/>
    </row>
    <row r="2023" spans="1:44" ht="15.75" thickBot="1" x14ac:dyDescent="0.3">
      <c r="A2023" s="409" t="s">
        <v>17560</v>
      </c>
      <c r="B2023" s="410">
        <v>37</v>
      </c>
      <c r="C2023" s="383"/>
      <c r="D2023" s="383"/>
      <c r="E2023" s="383"/>
      <c r="F2023" s="383"/>
      <c r="G2023" s="383"/>
      <c r="H2023" s="383"/>
      <c r="I2023" s="383"/>
      <c r="J2023" s="383"/>
      <c r="K2023" s="410" t="s">
        <v>17260</v>
      </c>
      <c r="L2023" s="383"/>
      <c r="M2023" s="410" t="s">
        <v>17328</v>
      </c>
      <c r="N2023" s="410" t="s">
        <v>17570</v>
      </c>
      <c r="O2023" s="383"/>
      <c r="P2023" s="383"/>
      <c r="Q2023" s="410" t="s">
        <v>17460</v>
      </c>
      <c r="R2023" s="410" t="s">
        <v>17230</v>
      </c>
      <c r="S2023" s="383"/>
      <c r="T2023" s="383"/>
      <c r="U2023" s="410" t="s">
        <v>17200</v>
      </c>
      <c r="V2023" s="383"/>
      <c r="W2023" s="383"/>
      <c r="X2023" s="383"/>
      <c r="Y2023" s="411">
        <v>38510</v>
      </c>
      <c r="Z2023" s="410">
        <v>0</v>
      </c>
      <c r="AA2023" s="410">
        <v>0</v>
      </c>
      <c r="AB2023" s="383"/>
      <c r="AC2023" s="383"/>
      <c r="AD2023" s="383"/>
      <c r="AE2023" s="383"/>
      <c r="AF2023" s="410" t="s">
        <v>17469</v>
      </c>
      <c r="AG2023" s="410" t="s">
        <v>17432</v>
      </c>
      <c r="AH2023" s="410">
        <v>0.92</v>
      </c>
      <c r="AI2023" s="410">
        <v>65.239999999999995</v>
      </c>
      <c r="AJ2023" s="410">
        <v>66.150000000000006</v>
      </c>
      <c r="AK2023" s="410">
        <v>0.79</v>
      </c>
      <c r="AL2023" s="412">
        <v>1.3907785336356801E-2</v>
      </c>
      <c r="AM2023" s="127" t="s">
        <v>17433</v>
      </c>
      <c r="AN2023" s="383" t="s">
        <v>17434</v>
      </c>
      <c r="AO2023" s="383"/>
      <c r="AP2023" s="383"/>
      <c r="AQ2023" s="410" t="s">
        <v>17568</v>
      </c>
      <c r="AR2023" s="389"/>
    </row>
    <row r="2024" spans="1:44" ht="15.75" thickBot="1" x14ac:dyDescent="0.3">
      <c r="A2024" s="409" t="s">
        <v>17560</v>
      </c>
      <c r="B2024" s="410">
        <v>37</v>
      </c>
      <c r="C2024" s="383"/>
      <c r="D2024" s="383"/>
      <c r="E2024" s="383"/>
      <c r="F2024" s="383"/>
      <c r="G2024" s="383"/>
      <c r="H2024" s="383"/>
      <c r="I2024" s="383"/>
      <c r="J2024" s="383"/>
      <c r="K2024" s="410" t="s">
        <v>17260</v>
      </c>
      <c r="L2024" s="383"/>
      <c r="M2024" s="410" t="s">
        <v>17328</v>
      </c>
      <c r="N2024" s="410" t="s">
        <v>17570</v>
      </c>
      <c r="O2024" s="383"/>
      <c r="P2024" s="383"/>
      <c r="Q2024" s="410" t="s">
        <v>17460</v>
      </c>
      <c r="R2024" s="410" t="s">
        <v>17230</v>
      </c>
      <c r="S2024" s="383"/>
      <c r="T2024" s="383"/>
      <c r="U2024" s="410" t="s">
        <v>17200</v>
      </c>
      <c r="V2024" s="383"/>
      <c r="W2024" s="383"/>
      <c r="X2024" s="383"/>
      <c r="Y2024" s="411">
        <v>38510</v>
      </c>
      <c r="Z2024" s="410">
        <v>0</v>
      </c>
      <c r="AA2024" s="410">
        <v>0</v>
      </c>
      <c r="AB2024" s="383"/>
      <c r="AC2024" s="383"/>
      <c r="AD2024" s="383"/>
      <c r="AE2024" s="383"/>
      <c r="AF2024" s="410" t="s">
        <v>17469</v>
      </c>
      <c r="AG2024" s="410" t="s">
        <v>17432</v>
      </c>
      <c r="AH2024" s="410">
        <v>1</v>
      </c>
      <c r="AI2024" s="410">
        <v>66.59</v>
      </c>
      <c r="AJ2024" s="410">
        <v>67.59</v>
      </c>
      <c r="AK2024" s="410">
        <v>0.79</v>
      </c>
      <c r="AL2024" s="412">
        <v>1.47950880307738E-2</v>
      </c>
      <c r="AM2024" s="127" t="s">
        <v>17433</v>
      </c>
      <c r="AN2024" s="383" t="s">
        <v>17434</v>
      </c>
      <c r="AO2024" s="383"/>
      <c r="AP2024" s="383"/>
      <c r="AQ2024" s="410" t="s">
        <v>17568</v>
      </c>
      <c r="AR2024" s="389"/>
    </row>
    <row r="2025" spans="1:44" ht="15.75" thickBot="1" x14ac:dyDescent="0.3">
      <c r="A2025" s="409" t="s">
        <v>17560</v>
      </c>
      <c r="B2025" s="410">
        <v>37</v>
      </c>
      <c r="C2025" s="383"/>
      <c r="D2025" s="383"/>
      <c r="E2025" s="383"/>
      <c r="F2025" s="383"/>
      <c r="G2025" s="383"/>
      <c r="H2025" s="383"/>
      <c r="I2025" s="383"/>
      <c r="J2025" s="383"/>
      <c r="K2025" s="410" t="s">
        <v>17260</v>
      </c>
      <c r="L2025" s="383"/>
      <c r="M2025" s="410" t="s">
        <v>17328</v>
      </c>
      <c r="N2025" s="410" t="s">
        <v>17570</v>
      </c>
      <c r="O2025" s="383"/>
      <c r="P2025" s="383"/>
      <c r="Q2025" s="410" t="s">
        <v>17460</v>
      </c>
      <c r="R2025" s="410" t="s">
        <v>17230</v>
      </c>
      <c r="S2025" s="383"/>
      <c r="T2025" s="383"/>
      <c r="U2025" s="410" t="s">
        <v>17200</v>
      </c>
      <c r="V2025" s="383"/>
      <c r="W2025" s="383"/>
      <c r="X2025" s="383"/>
      <c r="Y2025" s="411">
        <v>38510</v>
      </c>
      <c r="Z2025" s="410">
        <v>0</v>
      </c>
      <c r="AA2025" s="410">
        <v>0</v>
      </c>
      <c r="AB2025" s="383"/>
      <c r="AC2025" s="383"/>
      <c r="AD2025" s="383"/>
      <c r="AE2025" s="383"/>
      <c r="AF2025" s="410" t="s">
        <v>17469</v>
      </c>
      <c r="AG2025" s="410" t="s">
        <v>17432</v>
      </c>
      <c r="AH2025" s="410">
        <v>0.78</v>
      </c>
      <c r="AI2025" s="410">
        <v>74.25</v>
      </c>
      <c r="AJ2025" s="410">
        <v>75.03</v>
      </c>
      <c r="AK2025" s="410">
        <v>0.79</v>
      </c>
      <c r="AL2025" s="412">
        <v>1.0395841663334701E-2</v>
      </c>
      <c r="AM2025" s="127" t="s">
        <v>17433</v>
      </c>
      <c r="AN2025" s="383" t="s">
        <v>17434</v>
      </c>
      <c r="AO2025" s="383"/>
      <c r="AP2025" s="383"/>
      <c r="AQ2025" s="410" t="s">
        <v>17568</v>
      </c>
      <c r="AR2025" s="389"/>
    </row>
    <row r="2026" spans="1:44" ht="15.75" thickBot="1" x14ac:dyDescent="0.3">
      <c r="A2026" s="409" t="s">
        <v>17560</v>
      </c>
      <c r="B2026" s="410">
        <v>37</v>
      </c>
      <c r="C2026" s="383"/>
      <c r="D2026" s="383"/>
      <c r="E2026" s="383"/>
      <c r="F2026" s="383"/>
      <c r="G2026" s="383"/>
      <c r="H2026" s="383"/>
      <c r="I2026" s="383"/>
      <c r="J2026" s="383"/>
      <c r="K2026" s="410" t="s">
        <v>17260</v>
      </c>
      <c r="L2026" s="383"/>
      <c r="M2026" s="410" t="s">
        <v>17328</v>
      </c>
      <c r="N2026" s="410" t="s">
        <v>17570</v>
      </c>
      <c r="O2026" s="383"/>
      <c r="P2026" s="383"/>
      <c r="Q2026" s="410" t="s">
        <v>17460</v>
      </c>
      <c r="R2026" s="410" t="s">
        <v>17230</v>
      </c>
      <c r="S2026" s="383"/>
      <c r="T2026" s="383"/>
      <c r="U2026" s="410" t="s">
        <v>17200</v>
      </c>
      <c r="V2026" s="383"/>
      <c r="W2026" s="383"/>
      <c r="X2026" s="383"/>
      <c r="Y2026" s="411">
        <v>38510</v>
      </c>
      <c r="Z2026" s="410">
        <v>0</v>
      </c>
      <c r="AA2026" s="410">
        <v>0</v>
      </c>
      <c r="AB2026" s="383"/>
      <c r="AC2026" s="383"/>
      <c r="AD2026" s="383"/>
      <c r="AE2026" s="383"/>
      <c r="AF2026" s="410" t="s">
        <v>17469</v>
      </c>
      <c r="AG2026" s="410" t="s">
        <v>17432</v>
      </c>
      <c r="AH2026" s="410">
        <v>0.75</v>
      </c>
      <c r="AI2026" s="410">
        <v>64.92</v>
      </c>
      <c r="AJ2026" s="410">
        <v>65.67</v>
      </c>
      <c r="AK2026" s="410">
        <v>0.8</v>
      </c>
      <c r="AL2026" s="412">
        <v>1.14207400639561E-2</v>
      </c>
      <c r="AM2026" s="127" t="s">
        <v>17433</v>
      </c>
      <c r="AN2026" s="383" t="s">
        <v>17434</v>
      </c>
      <c r="AO2026" s="383"/>
      <c r="AP2026" s="383"/>
      <c r="AQ2026" s="410" t="s">
        <v>17568</v>
      </c>
      <c r="AR2026" s="389"/>
    </row>
    <row r="2027" spans="1:44" ht="15.75" thickBot="1" x14ac:dyDescent="0.3">
      <c r="A2027" s="409" t="s">
        <v>17560</v>
      </c>
      <c r="B2027" s="410">
        <v>37</v>
      </c>
      <c r="C2027" s="383"/>
      <c r="D2027" s="383"/>
      <c r="E2027" s="383"/>
      <c r="F2027" s="383"/>
      <c r="G2027" s="383"/>
      <c r="H2027" s="383"/>
      <c r="I2027" s="383"/>
      <c r="J2027" s="383"/>
      <c r="K2027" s="410" t="s">
        <v>17260</v>
      </c>
      <c r="L2027" s="383"/>
      <c r="M2027" s="410" t="s">
        <v>17328</v>
      </c>
      <c r="N2027" s="410" t="s">
        <v>17570</v>
      </c>
      <c r="O2027" s="383"/>
      <c r="P2027" s="383"/>
      <c r="Q2027" s="410" t="s">
        <v>17460</v>
      </c>
      <c r="R2027" s="410" t="s">
        <v>17230</v>
      </c>
      <c r="S2027" s="383"/>
      <c r="T2027" s="383"/>
      <c r="U2027" s="410" t="s">
        <v>17200</v>
      </c>
      <c r="V2027" s="383"/>
      <c r="W2027" s="383"/>
      <c r="X2027" s="383"/>
      <c r="Y2027" s="411">
        <v>38510</v>
      </c>
      <c r="Z2027" s="410">
        <v>0</v>
      </c>
      <c r="AA2027" s="410">
        <v>0</v>
      </c>
      <c r="AB2027" s="383"/>
      <c r="AC2027" s="383"/>
      <c r="AD2027" s="383"/>
      <c r="AE2027" s="383"/>
      <c r="AF2027" s="410" t="s">
        <v>17469</v>
      </c>
      <c r="AG2027" s="410" t="s">
        <v>17432</v>
      </c>
      <c r="AH2027" s="410">
        <v>0.82</v>
      </c>
      <c r="AI2027" s="410">
        <v>72.180000000000007</v>
      </c>
      <c r="AJ2027" s="410">
        <v>72.989999999999995</v>
      </c>
      <c r="AK2027" s="410">
        <v>0.8</v>
      </c>
      <c r="AL2027" s="412">
        <v>1.12344156733799E-2</v>
      </c>
      <c r="AM2027" s="127" t="s">
        <v>17433</v>
      </c>
      <c r="AN2027" s="383" t="s">
        <v>17434</v>
      </c>
      <c r="AO2027" s="383"/>
      <c r="AP2027" s="383"/>
      <c r="AQ2027" s="410" t="s">
        <v>17568</v>
      </c>
      <c r="AR2027" s="389"/>
    </row>
    <row r="2028" spans="1:44" ht="15.75" thickBot="1" x14ac:dyDescent="0.3">
      <c r="A2028" s="409" t="s">
        <v>17560</v>
      </c>
      <c r="B2028" s="410">
        <v>37</v>
      </c>
      <c r="C2028" s="383"/>
      <c r="D2028" s="383"/>
      <c r="E2028" s="383"/>
      <c r="F2028" s="383"/>
      <c r="G2028" s="383"/>
      <c r="H2028" s="383"/>
      <c r="I2028" s="383"/>
      <c r="J2028" s="383"/>
      <c r="K2028" s="410" t="s">
        <v>17260</v>
      </c>
      <c r="L2028" s="383"/>
      <c r="M2028" s="410" t="s">
        <v>17328</v>
      </c>
      <c r="N2028" s="410" t="s">
        <v>17570</v>
      </c>
      <c r="O2028" s="383"/>
      <c r="P2028" s="383"/>
      <c r="Q2028" s="410" t="s">
        <v>17460</v>
      </c>
      <c r="R2028" s="410" t="s">
        <v>17230</v>
      </c>
      <c r="S2028" s="383"/>
      <c r="T2028" s="383"/>
      <c r="U2028" s="410" t="s">
        <v>17200</v>
      </c>
      <c r="V2028" s="383"/>
      <c r="W2028" s="383"/>
      <c r="X2028" s="383"/>
      <c r="Y2028" s="411">
        <v>38510</v>
      </c>
      <c r="Z2028" s="410">
        <v>0</v>
      </c>
      <c r="AA2028" s="410">
        <v>0</v>
      </c>
      <c r="AB2028" s="383"/>
      <c r="AC2028" s="383"/>
      <c r="AD2028" s="383"/>
      <c r="AE2028" s="383"/>
      <c r="AF2028" s="410" t="s">
        <v>17469</v>
      </c>
      <c r="AG2028" s="410" t="s">
        <v>17432</v>
      </c>
      <c r="AH2028" s="410">
        <v>0.8</v>
      </c>
      <c r="AI2028" s="410">
        <v>73.53</v>
      </c>
      <c r="AJ2028" s="410">
        <v>74.33</v>
      </c>
      <c r="AK2028" s="410">
        <v>0.8</v>
      </c>
      <c r="AL2028" s="412">
        <v>1.07628144759855E-2</v>
      </c>
      <c r="AM2028" s="127" t="s">
        <v>17433</v>
      </c>
      <c r="AN2028" s="383" t="s">
        <v>17434</v>
      </c>
      <c r="AO2028" s="383"/>
      <c r="AP2028" s="383"/>
      <c r="AQ2028" s="410" t="s">
        <v>17568</v>
      </c>
      <c r="AR2028" s="389"/>
    </row>
    <row r="2029" spans="1:44" ht="15.75" thickBot="1" x14ac:dyDescent="0.3">
      <c r="A2029" s="409" t="s">
        <v>17560</v>
      </c>
      <c r="B2029" s="410">
        <v>37</v>
      </c>
      <c r="C2029" s="383"/>
      <c r="D2029" s="383"/>
      <c r="E2029" s="383"/>
      <c r="F2029" s="383"/>
      <c r="G2029" s="383"/>
      <c r="H2029" s="383"/>
      <c r="I2029" s="383"/>
      <c r="J2029" s="383"/>
      <c r="K2029" s="410" t="s">
        <v>17260</v>
      </c>
      <c r="L2029" s="383"/>
      <c r="M2029" s="410" t="s">
        <v>17328</v>
      </c>
      <c r="N2029" s="410" t="s">
        <v>17570</v>
      </c>
      <c r="O2029" s="383"/>
      <c r="P2029" s="383"/>
      <c r="Q2029" s="410" t="s">
        <v>17460</v>
      </c>
      <c r="R2029" s="410" t="s">
        <v>17230</v>
      </c>
      <c r="S2029" s="383"/>
      <c r="T2029" s="383"/>
      <c r="U2029" s="410" t="s">
        <v>17200</v>
      </c>
      <c r="V2029" s="383"/>
      <c r="W2029" s="383"/>
      <c r="X2029" s="383"/>
      <c r="Y2029" s="411">
        <v>38510</v>
      </c>
      <c r="Z2029" s="410">
        <v>0</v>
      </c>
      <c r="AA2029" s="410">
        <v>0</v>
      </c>
      <c r="AB2029" s="383"/>
      <c r="AC2029" s="383"/>
      <c r="AD2029" s="383"/>
      <c r="AE2029" s="383"/>
      <c r="AF2029" s="410" t="s">
        <v>17469</v>
      </c>
      <c r="AG2029" s="410" t="s">
        <v>17432</v>
      </c>
      <c r="AH2029" s="410">
        <v>0.85</v>
      </c>
      <c r="AI2029" s="410">
        <v>71.459999999999994</v>
      </c>
      <c r="AJ2029" s="410">
        <v>72.31</v>
      </c>
      <c r="AK2029" s="410">
        <v>0.81</v>
      </c>
      <c r="AL2029" s="412">
        <v>1.17549439911492E-2</v>
      </c>
      <c r="AM2029" s="127" t="s">
        <v>17433</v>
      </c>
      <c r="AN2029" s="383" t="s">
        <v>17434</v>
      </c>
      <c r="AO2029" s="383"/>
      <c r="AP2029" s="383"/>
      <c r="AQ2029" s="410" t="s">
        <v>17568</v>
      </c>
      <c r="AR2029" s="389"/>
    </row>
    <row r="2030" spans="1:44" ht="15.75" thickBot="1" x14ac:dyDescent="0.3">
      <c r="A2030" s="409" t="s">
        <v>17560</v>
      </c>
      <c r="B2030" s="410">
        <v>37</v>
      </c>
      <c r="C2030" s="383"/>
      <c r="D2030" s="383"/>
      <c r="E2030" s="383"/>
      <c r="F2030" s="383"/>
      <c r="G2030" s="383"/>
      <c r="H2030" s="383"/>
      <c r="I2030" s="383"/>
      <c r="J2030" s="383"/>
      <c r="K2030" s="410" t="s">
        <v>17260</v>
      </c>
      <c r="L2030" s="383"/>
      <c r="M2030" s="410" t="s">
        <v>17328</v>
      </c>
      <c r="N2030" s="410" t="s">
        <v>17570</v>
      </c>
      <c r="O2030" s="383"/>
      <c r="P2030" s="383"/>
      <c r="Q2030" s="410" t="s">
        <v>17460</v>
      </c>
      <c r="R2030" s="410" t="s">
        <v>17230</v>
      </c>
      <c r="S2030" s="383"/>
      <c r="T2030" s="383"/>
      <c r="U2030" s="410" t="s">
        <v>17200</v>
      </c>
      <c r="V2030" s="383"/>
      <c r="W2030" s="383"/>
      <c r="X2030" s="383"/>
      <c r="Y2030" s="411">
        <v>38510</v>
      </c>
      <c r="Z2030" s="410">
        <v>0</v>
      </c>
      <c r="AA2030" s="410">
        <v>0</v>
      </c>
      <c r="AB2030" s="383"/>
      <c r="AC2030" s="383"/>
      <c r="AD2030" s="383"/>
      <c r="AE2030" s="383"/>
      <c r="AF2030" s="410" t="s">
        <v>17469</v>
      </c>
      <c r="AG2030" s="410" t="s">
        <v>17432</v>
      </c>
      <c r="AH2030" s="410">
        <v>1.65</v>
      </c>
      <c r="AI2030" s="410">
        <v>53.19</v>
      </c>
      <c r="AJ2030" s="410">
        <v>54.85</v>
      </c>
      <c r="AK2030" s="410">
        <v>0.82</v>
      </c>
      <c r="AL2030" s="412">
        <v>3.00820419325433E-2</v>
      </c>
      <c r="AM2030" s="127" t="s">
        <v>17433</v>
      </c>
      <c r="AN2030" s="383" t="s">
        <v>17434</v>
      </c>
      <c r="AO2030" s="383"/>
      <c r="AP2030" s="383"/>
      <c r="AQ2030" s="410" t="s">
        <v>17568</v>
      </c>
      <c r="AR2030" s="389"/>
    </row>
    <row r="2031" spans="1:44" ht="15.75" thickBot="1" x14ac:dyDescent="0.3">
      <c r="A2031" s="409" t="s">
        <v>17560</v>
      </c>
      <c r="B2031" s="410">
        <v>37</v>
      </c>
      <c r="C2031" s="383"/>
      <c r="D2031" s="383"/>
      <c r="E2031" s="383"/>
      <c r="F2031" s="383"/>
      <c r="G2031" s="383"/>
      <c r="H2031" s="383"/>
      <c r="I2031" s="383"/>
      <c r="J2031" s="383"/>
      <c r="K2031" s="410" t="s">
        <v>17260</v>
      </c>
      <c r="L2031" s="383"/>
      <c r="M2031" s="410" t="s">
        <v>17328</v>
      </c>
      <c r="N2031" s="410" t="s">
        <v>17570</v>
      </c>
      <c r="O2031" s="383"/>
      <c r="P2031" s="383"/>
      <c r="Q2031" s="410" t="s">
        <v>17460</v>
      </c>
      <c r="R2031" s="410" t="s">
        <v>17230</v>
      </c>
      <c r="S2031" s="383"/>
      <c r="T2031" s="383"/>
      <c r="U2031" s="410" t="s">
        <v>17200</v>
      </c>
      <c r="V2031" s="383"/>
      <c r="W2031" s="383"/>
      <c r="X2031" s="383"/>
      <c r="Y2031" s="411">
        <v>38510</v>
      </c>
      <c r="Z2031" s="410">
        <v>0</v>
      </c>
      <c r="AA2031" s="410">
        <v>0</v>
      </c>
      <c r="AB2031" s="383"/>
      <c r="AC2031" s="383"/>
      <c r="AD2031" s="383"/>
      <c r="AE2031" s="383"/>
      <c r="AF2031" s="410" t="s">
        <v>17469</v>
      </c>
      <c r="AG2031" s="410" t="s">
        <v>17432</v>
      </c>
      <c r="AH2031" s="410">
        <v>0.95</v>
      </c>
      <c r="AI2031" s="410">
        <v>64.28</v>
      </c>
      <c r="AJ2031" s="410">
        <v>65.23</v>
      </c>
      <c r="AK2031" s="410">
        <v>0.82</v>
      </c>
      <c r="AL2031" s="412">
        <v>1.45638509888088E-2</v>
      </c>
      <c r="AM2031" s="127" t="s">
        <v>17433</v>
      </c>
      <c r="AN2031" s="383" t="s">
        <v>17434</v>
      </c>
      <c r="AO2031" s="383"/>
      <c r="AP2031" s="383"/>
      <c r="AQ2031" s="410" t="s">
        <v>17568</v>
      </c>
      <c r="AR2031" s="389"/>
    </row>
    <row r="2032" spans="1:44" ht="15.75" thickBot="1" x14ac:dyDescent="0.3">
      <c r="A2032" s="409" t="s">
        <v>17560</v>
      </c>
      <c r="B2032" s="410">
        <v>37</v>
      </c>
      <c r="C2032" s="383"/>
      <c r="D2032" s="383"/>
      <c r="E2032" s="383"/>
      <c r="F2032" s="383"/>
      <c r="G2032" s="383"/>
      <c r="H2032" s="383"/>
      <c r="I2032" s="383"/>
      <c r="J2032" s="383"/>
      <c r="K2032" s="410" t="s">
        <v>17260</v>
      </c>
      <c r="L2032" s="383"/>
      <c r="M2032" s="410" t="s">
        <v>17328</v>
      </c>
      <c r="N2032" s="410" t="s">
        <v>17570</v>
      </c>
      <c r="O2032" s="383"/>
      <c r="P2032" s="383"/>
      <c r="Q2032" s="410" t="s">
        <v>17460</v>
      </c>
      <c r="R2032" s="410" t="s">
        <v>17230</v>
      </c>
      <c r="S2032" s="383"/>
      <c r="T2032" s="383"/>
      <c r="U2032" s="410" t="s">
        <v>17200</v>
      </c>
      <c r="V2032" s="383"/>
      <c r="W2032" s="383"/>
      <c r="X2032" s="383"/>
      <c r="Y2032" s="411">
        <v>38510</v>
      </c>
      <c r="Z2032" s="410">
        <v>0</v>
      </c>
      <c r="AA2032" s="410">
        <v>0</v>
      </c>
      <c r="AB2032" s="383"/>
      <c r="AC2032" s="383"/>
      <c r="AD2032" s="383"/>
      <c r="AE2032" s="383"/>
      <c r="AF2032" s="410" t="s">
        <v>17469</v>
      </c>
      <c r="AG2032" s="410" t="s">
        <v>17432</v>
      </c>
      <c r="AH2032" s="410">
        <v>0.95</v>
      </c>
      <c r="AI2032" s="410">
        <v>63.8</v>
      </c>
      <c r="AJ2032" s="410">
        <v>64.75</v>
      </c>
      <c r="AK2032" s="410">
        <v>0.83</v>
      </c>
      <c r="AL2032" s="412">
        <v>1.4671814671814699E-2</v>
      </c>
      <c r="AM2032" s="127" t="s">
        <v>17433</v>
      </c>
      <c r="AN2032" s="383" t="s">
        <v>17434</v>
      </c>
      <c r="AO2032" s="383"/>
      <c r="AP2032" s="383"/>
      <c r="AQ2032" s="410" t="s">
        <v>17568</v>
      </c>
      <c r="AR2032" s="389"/>
    </row>
    <row r="2033" spans="1:44" ht="15.75" thickBot="1" x14ac:dyDescent="0.3">
      <c r="A2033" s="409" t="s">
        <v>17560</v>
      </c>
      <c r="B2033" s="410">
        <v>37</v>
      </c>
      <c r="C2033" s="383"/>
      <c r="D2033" s="383"/>
      <c r="E2033" s="383"/>
      <c r="F2033" s="383"/>
      <c r="G2033" s="383"/>
      <c r="H2033" s="383"/>
      <c r="I2033" s="383"/>
      <c r="J2033" s="383"/>
      <c r="K2033" s="410" t="s">
        <v>17260</v>
      </c>
      <c r="L2033" s="383"/>
      <c r="M2033" s="410" t="s">
        <v>17328</v>
      </c>
      <c r="N2033" s="410" t="s">
        <v>17570</v>
      </c>
      <c r="O2033" s="383"/>
      <c r="P2033" s="383"/>
      <c r="Q2033" s="410" t="s">
        <v>17460</v>
      </c>
      <c r="R2033" s="410" t="s">
        <v>17230</v>
      </c>
      <c r="S2033" s="383"/>
      <c r="T2033" s="383"/>
      <c r="U2033" s="410" t="s">
        <v>17200</v>
      </c>
      <c r="V2033" s="383"/>
      <c r="W2033" s="383"/>
      <c r="X2033" s="383"/>
      <c r="Y2033" s="411">
        <v>38510</v>
      </c>
      <c r="Z2033" s="410">
        <v>0</v>
      </c>
      <c r="AA2033" s="410">
        <v>0</v>
      </c>
      <c r="AB2033" s="383"/>
      <c r="AC2033" s="383"/>
      <c r="AD2033" s="383"/>
      <c r="AE2033" s="383"/>
      <c r="AF2033" s="410" t="s">
        <v>17469</v>
      </c>
      <c r="AG2033" s="410" t="s">
        <v>17432</v>
      </c>
      <c r="AH2033" s="410">
        <v>0.96</v>
      </c>
      <c r="AI2033" s="410">
        <v>65.56</v>
      </c>
      <c r="AJ2033" s="410">
        <v>66.52</v>
      </c>
      <c r="AK2033" s="410">
        <v>0.83</v>
      </c>
      <c r="AL2033" s="412">
        <v>1.4431749849669301E-2</v>
      </c>
      <c r="AM2033" s="127" t="s">
        <v>17433</v>
      </c>
      <c r="AN2033" s="383" t="s">
        <v>17434</v>
      </c>
      <c r="AO2033" s="383"/>
      <c r="AP2033" s="383"/>
      <c r="AQ2033" s="410" t="s">
        <v>17568</v>
      </c>
      <c r="AR2033" s="389"/>
    </row>
    <row r="2034" spans="1:44" ht="15.75" thickBot="1" x14ac:dyDescent="0.3">
      <c r="A2034" s="409" t="s">
        <v>17560</v>
      </c>
      <c r="B2034" s="410">
        <v>37</v>
      </c>
      <c r="C2034" s="383"/>
      <c r="D2034" s="383"/>
      <c r="E2034" s="383"/>
      <c r="F2034" s="383"/>
      <c r="G2034" s="383"/>
      <c r="H2034" s="383"/>
      <c r="I2034" s="383"/>
      <c r="J2034" s="383"/>
      <c r="K2034" s="410" t="s">
        <v>17260</v>
      </c>
      <c r="L2034" s="383"/>
      <c r="M2034" s="410" t="s">
        <v>17328</v>
      </c>
      <c r="N2034" s="410" t="s">
        <v>17570</v>
      </c>
      <c r="O2034" s="383"/>
      <c r="P2034" s="383"/>
      <c r="Q2034" s="410" t="s">
        <v>17460</v>
      </c>
      <c r="R2034" s="410" t="s">
        <v>17230</v>
      </c>
      <c r="S2034" s="383"/>
      <c r="T2034" s="383"/>
      <c r="U2034" s="410" t="s">
        <v>17200</v>
      </c>
      <c r="V2034" s="383"/>
      <c r="W2034" s="383"/>
      <c r="X2034" s="383"/>
      <c r="Y2034" s="411">
        <v>38510</v>
      </c>
      <c r="Z2034" s="410">
        <v>0</v>
      </c>
      <c r="AA2034" s="410">
        <v>0</v>
      </c>
      <c r="AB2034" s="383"/>
      <c r="AC2034" s="383"/>
      <c r="AD2034" s="383"/>
      <c r="AE2034" s="383"/>
      <c r="AF2034" s="410" t="s">
        <v>17469</v>
      </c>
      <c r="AG2034" s="410" t="s">
        <v>17432</v>
      </c>
      <c r="AH2034" s="410">
        <v>0.87</v>
      </c>
      <c r="AI2034" s="410">
        <v>69.459999999999994</v>
      </c>
      <c r="AJ2034" s="410">
        <v>70.33</v>
      </c>
      <c r="AK2034" s="410">
        <v>0.83</v>
      </c>
      <c r="AL2034" s="412">
        <v>1.2370254514431999E-2</v>
      </c>
      <c r="AM2034" s="127" t="s">
        <v>17433</v>
      </c>
      <c r="AN2034" s="383" t="s">
        <v>17434</v>
      </c>
      <c r="AO2034" s="383"/>
      <c r="AP2034" s="383"/>
      <c r="AQ2034" s="410" t="s">
        <v>17568</v>
      </c>
      <c r="AR2034" s="389"/>
    </row>
    <row r="2035" spans="1:44" ht="15.75" thickBot="1" x14ac:dyDescent="0.3">
      <c r="A2035" s="409" t="s">
        <v>17571</v>
      </c>
      <c r="B2035" s="410">
        <v>2258</v>
      </c>
      <c r="C2035" s="383"/>
      <c r="D2035" s="383"/>
      <c r="E2035" s="383"/>
      <c r="F2035" s="383"/>
      <c r="G2035" s="383"/>
      <c r="H2035" s="383"/>
      <c r="I2035" s="383"/>
      <c r="J2035" s="383"/>
      <c r="K2035" s="410" t="s">
        <v>17260</v>
      </c>
      <c r="L2035" s="410" t="s">
        <v>17541</v>
      </c>
      <c r="M2035" s="410" t="s">
        <v>17572</v>
      </c>
      <c r="N2035" s="410" t="s">
        <v>17573</v>
      </c>
      <c r="O2035" s="383"/>
      <c r="P2035" s="383"/>
      <c r="Q2035" s="410" t="s">
        <v>17460</v>
      </c>
      <c r="R2035" s="410" t="s">
        <v>17200</v>
      </c>
      <c r="S2035" s="383"/>
      <c r="T2035" s="383"/>
      <c r="U2035" s="410" t="s">
        <v>17200</v>
      </c>
      <c r="V2035" s="383"/>
      <c r="W2035" s="383"/>
      <c r="X2035" s="383"/>
      <c r="Y2035" s="411">
        <v>37703</v>
      </c>
      <c r="Z2035" s="410">
        <v>0</v>
      </c>
      <c r="AA2035" s="410">
        <v>0</v>
      </c>
      <c r="AB2035" s="383"/>
      <c r="AC2035" s="383"/>
      <c r="AD2035" s="383"/>
      <c r="AE2035" s="383"/>
      <c r="AF2035" s="410" t="s">
        <v>17469</v>
      </c>
      <c r="AG2035" s="410" t="s">
        <v>17432</v>
      </c>
      <c r="AH2035" s="410">
        <v>22</v>
      </c>
      <c r="AI2035" s="410">
        <v>434</v>
      </c>
      <c r="AJ2035" s="410">
        <v>456</v>
      </c>
      <c r="AK2035" s="410">
        <v>12.15</v>
      </c>
      <c r="AL2035" s="412">
        <v>4.8245614035087703E-2</v>
      </c>
      <c r="AM2035" s="127" t="s">
        <v>17433</v>
      </c>
      <c r="AN2035" s="383" t="s">
        <v>17434</v>
      </c>
      <c r="AO2035" s="383"/>
      <c r="AP2035" s="383"/>
      <c r="AQ2035" s="410" t="s">
        <v>17574</v>
      </c>
      <c r="AR2035" s="389"/>
    </row>
    <row r="2036" spans="1:44" ht="15.75" thickBot="1" x14ac:dyDescent="0.3">
      <c r="A2036" s="409" t="s">
        <v>17571</v>
      </c>
      <c r="B2036" s="410">
        <v>2258</v>
      </c>
      <c r="C2036" s="383"/>
      <c r="D2036" s="383"/>
      <c r="E2036" s="383"/>
      <c r="F2036" s="383"/>
      <c r="G2036" s="383"/>
      <c r="H2036" s="383"/>
      <c r="I2036" s="383"/>
      <c r="J2036" s="383"/>
      <c r="K2036" s="410" t="s">
        <v>17260</v>
      </c>
      <c r="L2036" s="410" t="s">
        <v>17541</v>
      </c>
      <c r="M2036" s="410" t="s">
        <v>17572</v>
      </c>
      <c r="N2036" s="410" t="s">
        <v>17573</v>
      </c>
      <c r="O2036" s="383"/>
      <c r="P2036" s="383"/>
      <c r="Q2036" s="410" t="s">
        <v>17460</v>
      </c>
      <c r="R2036" s="410" t="s">
        <v>17200</v>
      </c>
      <c r="S2036" s="383"/>
      <c r="T2036" s="383"/>
      <c r="U2036" s="410" t="s">
        <v>17200</v>
      </c>
      <c r="V2036" s="383"/>
      <c r="W2036" s="383"/>
      <c r="X2036" s="383"/>
      <c r="Y2036" s="411">
        <v>37703</v>
      </c>
      <c r="Z2036" s="410">
        <v>0</v>
      </c>
      <c r="AA2036" s="410">
        <v>0</v>
      </c>
      <c r="AB2036" s="383"/>
      <c r="AC2036" s="383"/>
      <c r="AD2036" s="383"/>
      <c r="AE2036" s="383"/>
      <c r="AF2036" s="410" t="s">
        <v>17469</v>
      </c>
      <c r="AG2036" s="410" t="s">
        <v>17432</v>
      </c>
      <c r="AH2036" s="410">
        <v>22</v>
      </c>
      <c r="AI2036" s="410">
        <v>432</v>
      </c>
      <c r="AJ2036" s="410">
        <v>454</v>
      </c>
      <c r="AK2036" s="410">
        <v>12.16</v>
      </c>
      <c r="AL2036" s="412">
        <v>4.8458149779735699E-2</v>
      </c>
      <c r="AM2036" s="127" t="s">
        <v>17433</v>
      </c>
      <c r="AN2036" s="383" t="s">
        <v>17434</v>
      </c>
      <c r="AO2036" s="383"/>
      <c r="AP2036" s="383"/>
      <c r="AQ2036" s="410" t="s">
        <v>17574</v>
      </c>
      <c r="AR2036" s="389"/>
    </row>
    <row r="2037" spans="1:44" ht="15.75" thickBot="1" x14ac:dyDescent="0.3">
      <c r="A2037" s="409" t="s">
        <v>17571</v>
      </c>
      <c r="B2037" s="410">
        <v>2258</v>
      </c>
      <c r="C2037" s="383"/>
      <c r="D2037" s="383"/>
      <c r="E2037" s="383"/>
      <c r="F2037" s="383"/>
      <c r="G2037" s="383"/>
      <c r="H2037" s="383"/>
      <c r="I2037" s="383"/>
      <c r="J2037" s="383"/>
      <c r="K2037" s="410" t="s">
        <v>17260</v>
      </c>
      <c r="L2037" s="410" t="s">
        <v>17541</v>
      </c>
      <c r="M2037" s="410" t="s">
        <v>17572</v>
      </c>
      <c r="N2037" s="410" t="s">
        <v>17573</v>
      </c>
      <c r="O2037" s="383"/>
      <c r="P2037" s="383"/>
      <c r="Q2037" s="410" t="s">
        <v>17460</v>
      </c>
      <c r="R2037" s="410" t="s">
        <v>17200</v>
      </c>
      <c r="S2037" s="383"/>
      <c r="T2037" s="383"/>
      <c r="U2037" s="410" t="s">
        <v>17200</v>
      </c>
      <c r="V2037" s="383"/>
      <c r="W2037" s="383"/>
      <c r="X2037" s="383"/>
      <c r="Y2037" s="411">
        <v>37703</v>
      </c>
      <c r="Z2037" s="410">
        <v>0</v>
      </c>
      <c r="AA2037" s="410">
        <v>0</v>
      </c>
      <c r="AB2037" s="383"/>
      <c r="AC2037" s="383"/>
      <c r="AD2037" s="383"/>
      <c r="AE2037" s="383"/>
      <c r="AF2037" s="410" t="s">
        <v>17469</v>
      </c>
      <c r="AG2037" s="410" t="s">
        <v>17432</v>
      </c>
      <c r="AH2037" s="410">
        <v>22</v>
      </c>
      <c r="AI2037" s="410">
        <v>431</v>
      </c>
      <c r="AJ2037" s="410">
        <v>453</v>
      </c>
      <c r="AK2037" s="410">
        <v>12.18</v>
      </c>
      <c r="AL2037" s="412">
        <v>4.8565121412803502E-2</v>
      </c>
      <c r="AM2037" s="127" t="s">
        <v>17433</v>
      </c>
      <c r="AN2037" s="383" t="s">
        <v>17434</v>
      </c>
      <c r="AO2037" s="383"/>
      <c r="AP2037" s="383"/>
      <c r="AQ2037" s="410" t="s">
        <v>17574</v>
      </c>
      <c r="AR2037" s="389"/>
    </row>
    <row r="2038" spans="1:44" ht="15.75" thickBot="1" x14ac:dyDescent="0.3">
      <c r="A2038" s="409" t="s">
        <v>17571</v>
      </c>
      <c r="B2038" s="410">
        <v>2258</v>
      </c>
      <c r="C2038" s="383"/>
      <c r="D2038" s="383"/>
      <c r="E2038" s="383"/>
      <c r="F2038" s="383"/>
      <c r="G2038" s="383"/>
      <c r="H2038" s="383"/>
      <c r="I2038" s="383"/>
      <c r="J2038" s="383"/>
      <c r="K2038" s="410" t="s">
        <v>17260</v>
      </c>
      <c r="L2038" s="410" t="s">
        <v>17541</v>
      </c>
      <c r="M2038" s="410" t="s">
        <v>17572</v>
      </c>
      <c r="N2038" s="410" t="s">
        <v>17573</v>
      </c>
      <c r="O2038" s="383"/>
      <c r="P2038" s="383"/>
      <c r="Q2038" s="410" t="s">
        <v>17460</v>
      </c>
      <c r="R2038" s="410" t="s">
        <v>17200</v>
      </c>
      <c r="S2038" s="383"/>
      <c r="T2038" s="383"/>
      <c r="U2038" s="410" t="s">
        <v>17200</v>
      </c>
      <c r="V2038" s="383"/>
      <c r="W2038" s="383"/>
      <c r="X2038" s="383"/>
      <c r="Y2038" s="411">
        <v>37703</v>
      </c>
      <c r="Z2038" s="410">
        <v>0</v>
      </c>
      <c r="AA2038" s="410">
        <v>0</v>
      </c>
      <c r="AB2038" s="383"/>
      <c r="AC2038" s="383"/>
      <c r="AD2038" s="383"/>
      <c r="AE2038" s="383"/>
      <c r="AF2038" s="410" t="s">
        <v>17469</v>
      </c>
      <c r="AG2038" s="410" t="s">
        <v>17432</v>
      </c>
      <c r="AH2038" s="410">
        <v>23</v>
      </c>
      <c r="AI2038" s="410">
        <v>427</v>
      </c>
      <c r="AJ2038" s="410">
        <v>450</v>
      </c>
      <c r="AK2038" s="410">
        <v>12.21</v>
      </c>
      <c r="AL2038" s="412">
        <v>5.11111111111111E-2</v>
      </c>
      <c r="AM2038" s="127" t="s">
        <v>17433</v>
      </c>
      <c r="AN2038" s="383" t="s">
        <v>17434</v>
      </c>
      <c r="AO2038" s="383"/>
      <c r="AP2038" s="383"/>
      <c r="AQ2038" s="410" t="s">
        <v>17574</v>
      </c>
      <c r="AR2038" s="389"/>
    </row>
    <row r="2039" spans="1:44" ht="15.75" thickBot="1" x14ac:dyDescent="0.3">
      <c r="A2039" s="409" t="s">
        <v>17571</v>
      </c>
      <c r="B2039" s="410">
        <v>2258</v>
      </c>
      <c r="C2039" s="383"/>
      <c r="D2039" s="383"/>
      <c r="E2039" s="383"/>
      <c r="F2039" s="383"/>
      <c r="G2039" s="383"/>
      <c r="H2039" s="383"/>
      <c r="I2039" s="383"/>
      <c r="J2039" s="383"/>
      <c r="K2039" s="410" t="s">
        <v>17260</v>
      </c>
      <c r="L2039" s="410" t="s">
        <v>17541</v>
      </c>
      <c r="M2039" s="410" t="s">
        <v>17572</v>
      </c>
      <c r="N2039" s="410" t="s">
        <v>17573</v>
      </c>
      <c r="O2039" s="383"/>
      <c r="P2039" s="383"/>
      <c r="Q2039" s="410" t="s">
        <v>17460</v>
      </c>
      <c r="R2039" s="410" t="s">
        <v>17200</v>
      </c>
      <c r="S2039" s="383"/>
      <c r="T2039" s="383"/>
      <c r="U2039" s="410" t="s">
        <v>17200</v>
      </c>
      <c r="V2039" s="383"/>
      <c r="W2039" s="383"/>
      <c r="X2039" s="383"/>
      <c r="Y2039" s="411">
        <v>37703</v>
      </c>
      <c r="Z2039" s="410">
        <v>0</v>
      </c>
      <c r="AA2039" s="410">
        <v>0</v>
      </c>
      <c r="AB2039" s="383"/>
      <c r="AC2039" s="383"/>
      <c r="AD2039" s="383"/>
      <c r="AE2039" s="383"/>
      <c r="AF2039" s="410" t="s">
        <v>17469</v>
      </c>
      <c r="AG2039" s="410" t="s">
        <v>17432</v>
      </c>
      <c r="AH2039" s="410">
        <v>25</v>
      </c>
      <c r="AI2039" s="410">
        <v>414</v>
      </c>
      <c r="AJ2039" s="410">
        <v>439</v>
      </c>
      <c r="AK2039" s="410">
        <v>12.35</v>
      </c>
      <c r="AL2039" s="412">
        <v>5.69476082004556E-2</v>
      </c>
      <c r="AM2039" s="127" t="s">
        <v>17433</v>
      </c>
      <c r="AN2039" s="383" t="s">
        <v>17434</v>
      </c>
      <c r="AO2039" s="383"/>
      <c r="AP2039" s="383"/>
      <c r="AQ2039" s="410" t="s">
        <v>17574</v>
      </c>
      <c r="AR2039" s="389"/>
    </row>
    <row r="2040" spans="1:44" ht="15.75" thickBot="1" x14ac:dyDescent="0.3">
      <c r="A2040" s="409" t="s">
        <v>17571</v>
      </c>
      <c r="B2040" s="410">
        <v>2258</v>
      </c>
      <c r="C2040" s="383"/>
      <c r="D2040" s="383"/>
      <c r="E2040" s="383"/>
      <c r="F2040" s="383"/>
      <c r="G2040" s="383"/>
      <c r="H2040" s="383"/>
      <c r="I2040" s="383"/>
      <c r="J2040" s="383"/>
      <c r="K2040" s="410" t="s">
        <v>17260</v>
      </c>
      <c r="L2040" s="410" t="s">
        <v>17541</v>
      </c>
      <c r="M2040" s="410" t="s">
        <v>17572</v>
      </c>
      <c r="N2040" s="410" t="s">
        <v>17573</v>
      </c>
      <c r="O2040" s="383"/>
      <c r="P2040" s="383"/>
      <c r="Q2040" s="410" t="s">
        <v>17460</v>
      </c>
      <c r="R2040" s="410" t="s">
        <v>17200</v>
      </c>
      <c r="S2040" s="383"/>
      <c r="T2040" s="383"/>
      <c r="U2040" s="410" t="s">
        <v>17200</v>
      </c>
      <c r="V2040" s="383"/>
      <c r="W2040" s="383"/>
      <c r="X2040" s="383"/>
      <c r="Y2040" s="411">
        <v>37703</v>
      </c>
      <c r="Z2040" s="410">
        <v>0</v>
      </c>
      <c r="AA2040" s="410">
        <v>0</v>
      </c>
      <c r="AB2040" s="383"/>
      <c r="AC2040" s="383"/>
      <c r="AD2040" s="383"/>
      <c r="AE2040" s="383"/>
      <c r="AF2040" s="410" t="s">
        <v>17469</v>
      </c>
      <c r="AG2040" s="410" t="s">
        <v>17432</v>
      </c>
      <c r="AH2040" s="410">
        <v>20</v>
      </c>
      <c r="AI2040" s="410">
        <v>356</v>
      </c>
      <c r="AJ2040" s="410">
        <v>376</v>
      </c>
      <c r="AK2040" s="410">
        <v>13.57</v>
      </c>
      <c r="AL2040" s="412">
        <v>5.31914893617021E-2</v>
      </c>
      <c r="AM2040" s="127" t="s">
        <v>17433</v>
      </c>
      <c r="AN2040" s="383" t="s">
        <v>17434</v>
      </c>
      <c r="AO2040" s="383"/>
      <c r="AP2040" s="383"/>
      <c r="AQ2040" s="410" t="s">
        <v>17574</v>
      </c>
      <c r="AR2040" s="389"/>
    </row>
    <row r="2041" spans="1:44" ht="15.75" thickBot="1" x14ac:dyDescent="0.3">
      <c r="A2041" s="409" t="s">
        <v>17571</v>
      </c>
      <c r="B2041" s="410">
        <v>2258</v>
      </c>
      <c r="C2041" s="383"/>
      <c r="D2041" s="383"/>
      <c r="E2041" s="383"/>
      <c r="F2041" s="383"/>
      <c r="G2041" s="383"/>
      <c r="H2041" s="383"/>
      <c r="I2041" s="383"/>
      <c r="J2041" s="383"/>
      <c r="K2041" s="410" t="s">
        <v>17260</v>
      </c>
      <c r="L2041" s="410" t="s">
        <v>17541</v>
      </c>
      <c r="M2041" s="410" t="s">
        <v>17572</v>
      </c>
      <c r="N2041" s="410" t="s">
        <v>17573</v>
      </c>
      <c r="O2041" s="383"/>
      <c r="P2041" s="383"/>
      <c r="Q2041" s="410" t="s">
        <v>17460</v>
      </c>
      <c r="R2041" s="410" t="s">
        <v>17200</v>
      </c>
      <c r="S2041" s="383"/>
      <c r="T2041" s="383"/>
      <c r="U2041" s="410" t="s">
        <v>17200</v>
      </c>
      <c r="V2041" s="383"/>
      <c r="W2041" s="383"/>
      <c r="X2041" s="383"/>
      <c r="Y2041" s="411">
        <v>37703</v>
      </c>
      <c r="Z2041" s="410">
        <v>0</v>
      </c>
      <c r="AA2041" s="410">
        <v>0</v>
      </c>
      <c r="AB2041" s="383"/>
      <c r="AC2041" s="383"/>
      <c r="AD2041" s="383"/>
      <c r="AE2041" s="383"/>
      <c r="AF2041" s="410" t="s">
        <v>17469</v>
      </c>
      <c r="AG2041" s="410" t="s">
        <v>17432</v>
      </c>
      <c r="AH2041" s="410">
        <v>20</v>
      </c>
      <c r="AI2041" s="410">
        <v>335</v>
      </c>
      <c r="AJ2041" s="410">
        <v>355</v>
      </c>
      <c r="AK2041" s="410">
        <v>13.93</v>
      </c>
      <c r="AL2041" s="412">
        <v>5.63380281690141E-2</v>
      </c>
      <c r="AM2041" s="127" t="s">
        <v>17433</v>
      </c>
      <c r="AN2041" s="383" t="s">
        <v>17434</v>
      </c>
      <c r="AO2041" s="383"/>
      <c r="AP2041" s="383"/>
      <c r="AQ2041" s="410" t="s">
        <v>17574</v>
      </c>
      <c r="AR2041" s="389"/>
    </row>
    <row r="2042" spans="1:44" ht="15.75" thickBot="1" x14ac:dyDescent="0.3">
      <c r="A2042" s="409" t="s">
        <v>17571</v>
      </c>
      <c r="B2042" s="410">
        <v>2258</v>
      </c>
      <c r="C2042" s="383"/>
      <c r="D2042" s="383"/>
      <c r="E2042" s="383"/>
      <c r="F2042" s="383"/>
      <c r="G2042" s="383"/>
      <c r="H2042" s="383"/>
      <c r="I2042" s="383"/>
      <c r="J2042" s="383"/>
      <c r="K2042" s="410" t="s">
        <v>17260</v>
      </c>
      <c r="L2042" s="410" t="s">
        <v>17541</v>
      </c>
      <c r="M2042" s="410" t="s">
        <v>17572</v>
      </c>
      <c r="N2042" s="410" t="s">
        <v>17573</v>
      </c>
      <c r="O2042" s="383"/>
      <c r="P2042" s="383"/>
      <c r="Q2042" s="410" t="s">
        <v>17460</v>
      </c>
      <c r="R2042" s="410" t="s">
        <v>17200</v>
      </c>
      <c r="S2042" s="383"/>
      <c r="T2042" s="383"/>
      <c r="U2042" s="410" t="s">
        <v>17200</v>
      </c>
      <c r="V2042" s="383"/>
      <c r="W2042" s="383"/>
      <c r="X2042" s="383"/>
      <c r="Y2042" s="411">
        <v>37703</v>
      </c>
      <c r="Z2042" s="410">
        <v>0</v>
      </c>
      <c r="AA2042" s="410">
        <v>0</v>
      </c>
      <c r="AB2042" s="383"/>
      <c r="AC2042" s="383"/>
      <c r="AD2042" s="383"/>
      <c r="AE2042" s="383"/>
      <c r="AF2042" s="410" t="s">
        <v>17469</v>
      </c>
      <c r="AG2042" s="410" t="s">
        <v>17432</v>
      </c>
      <c r="AH2042" s="410">
        <v>33</v>
      </c>
      <c r="AI2042" s="410">
        <v>176</v>
      </c>
      <c r="AJ2042" s="410">
        <v>209</v>
      </c>
      <c r="AK2042" s="410">
        <v>15.88</v>
      </c>
      <c r="AL2042" s="412">
        <v>0.157894736842105</v>
      </c>
      <c r="AM2042" s="127" t="s">
        <v>17433</v>
      </c>
      <c r="AN2042" s="383" t="s">
        <v>17434</v>
      </c>
      <c r="AO2042" s="383"/>
      <c r="AP2042" s="383"/>
      <c r="AQ2042" s="410" t="s">
        <v>17574</v>
      </c>
      <c r="AR2042" s="389"/>
    </row>
    <row r="2043" spans="1:44" ht="15.75" thickBot="1" x14ac:dyDescent="0.3">
      <c r="A2043" s="409" t="s">
        <v>17571</v>
      </c>
      <c r="B2043" s="410">
        <v>2258</v>
      </c>
      <c r="C2043" s="383"/>
      <c r="D2043" s="383"/>
      <c r="E2043" s="383"/>
      <c r="F2043" s="383"/>
      <c r="G2043" s="383"/>
      <c r="H2043" s="383"/>
      <c r="I2043" s="383"/>
      <c r="J2043" s="383"/>
      <c r="K2043" s="410" t="s">
        <v>17260</v>
      </c>
      <c r="L2043" s="410" t="s">
        <v>17541</v>
      </c>
      <c r="M2043" s="410" t="s">
        <v>17572</v>
      </c>
      <c r="N2043" s="410" t="s">
        <v>17573</v>
      </c>
      <c r="O2043" s="383"/>
      <c r="P2043" s="383"/>
      <c r="Q2043" s="410" t="s">
        <v>17460</v>
      </c>
      <c r="R2043" s="410" t="s">
        <v>17200</v>
      </c>
      <c r="S2043" s="383"/>
      <c r="T2043" s="383"/>
      <c r="U2043" s="410" t="s">
        <v>17200</v>
      </c>
      <c r="V2043" s="383"/>
      <c r="W2043" s="383"/>
      <c r="X2043" s="383"/>
      <c r="Y2043" s="411">
        <v>37703</v>
      </c>
      <c r="Z2043" s="410">
        <v>0</v>
      </c>
      <c r="AA2043" s="410">
        <v>0</v>
      </c>
      <c r="AB2043" s="383"/>
      <c r="AC2043" s="383"/>
      <c r="AD2043" s="383"/>
      <c r="AE2043" s="383"/>
      <c r="AF2043" s="410" t="s">
        <v>17469</v>
      </c>
      <c r="AG2043" s="410" t="s">
        <v>17432</v>
      </c>
      <c r="AH2043" s="410">
        <v>34</v>
      </c>
      <c r="AI2043" s="410">
        <v>53</v>
      </c>
      <c r="AJ2043" s="410">
        <v>87</v>
      </c>
      <c r="AK2043" s="410">
        <v>19.28</v>
      </c>
      <c r="AL2043" s="412">
        <v>0.390804597701149</v>
      </c>
      <c r="AM2043" s="127" t="s">
        <v>17433</v>
      </c>
      <c r="AN2043" s="383" t="s">
        <v>17434</v>
      </c>
      <c r="AO2043" s="383"/>
      <c r="AP2043" s="383"/>
      <c r="AQ2043" s="410" t="s">
        <v>17574</v>
      </c>
      <c r="AR2043" s="389"/>
    </row>
    <row r="2044" spans="1:44" ht="15.75" thickBot="1" x14ac:dyDescent="0.3">
      <c r="A2044" s="409" t="s">
        <v>17571</v>
      </c>
      <c r="B2044" s="410">
        <v>2258</v>
      </c>
      <c r="C2044" s="383"/>
      <c r="D2044" s="383"/>
      <c r="E2044" s="383"/>
      <c r="F2044" s="383"/>
      <c r="G2044" s="383"/>
      <c r="H2044" s="383"/>
      <c r="I2044" s="383"/>
      <c r="J2044" s="383"/>
      <c r="K2044" s="410" t="s">
        <v>17260</v>
      </c>
      <c r="L2044" s="410" t="s">
        <v>17541</v>
      </c>
      <c r="M2044" s="410" t="s">
        <v>17572</v>
      </c>
      <c r="N2044" s="410" t="s">
        <v>17573</v>
      </c>
      <c r="O2044" s="383"/>
      <c r="P2044" s="383"/>
      <c r="Q2044" s="410" t="s">
        <v>17460</v>
      </c>
      <c r="R2044" s="410" t="s">
        <v>17200</v>
      </c>
      <c r="S2044" s="383"/>
      <c r="T2044" s="383"/>
      <c r="U2044" s="410" t="s">
        <v>17200</v>
      </c>
      <c r="V2044" s="383"/>
      <c r="W2044" s="383"/>
      <c r="X2044" s="383"/>
      <c r="Y2044" s="411">
        <v>37703</v>
      </c>
      <c r="Z2044" s="410">
        <v>0</v>
      </c>
      <c r="AA2044" s="410">
        <v>0</v>
      </c>
      <c r="AB2044" s="383"/>
      <c r="AC2044" s="383"/>
      <c r="AD2044" s="383"/>
      <c r="AE2044" s="383"/>
      <c r="AF2044" s="410" t="s">
        <v>17469</v>
      </c>
      <c r="AG2044" s="410" t="s">
        <v>17432</v>
      </c>
      <c r="AH2044" s="410">
        <v>9</v>
      </c>
      <c r="AI2044" s="410">
        <v>66</v>
      </c>
      <c r="AJ2044" s="410">
        <v>75</v>
      </c>
      <c r="AK2044" s="410">
        <v>19.649999999999999</v>
      </c>
      <c r="AL2044" s="412">
        <v>0.12</v>
      </c>
      <c r="AM2044" s="127" t="s">
        <v>17433</v>
      </c>
      <c r="AN2044" s="383" t="s">
        <v>17434</v>
      </c>
      <c r="AO2044" s="383"/>
      <c r="AP2044" s="383"/>
      <c r="AQ2044" s="410" t="s">
        <v>17574</v>
      </c>
      <c r="AR2044" s="389"/>
    </row>
    <row r="2045" spans="1:44" ht="15.75" thickBot="1" x14ac:dyDescent="0.3">
      <c r="A2045" s="409" t="s">
        <v>17571</v>
      </c>
      <c r="B2045" s="410">
        <v>2258</v>
      </c>
      <c r="C2045" s="383"/>
      <c r="D2045" s="383"/>
      <c r="E2045" s="383"/>
      <c r="F2045" s="383"/>
      <c r="G2045" s="383"/>
      <c r="H2045" s="383"/>
      <c r="I2045" s="383"/>
      <c r="J2045" s="383"/>
      <c r="K2045" s="410" t="s">
        <v>17260</v>
      </c>
      <c r="L2045" s="410" t="s">
        <v>17541</v>
      </c>
      <c r="M2045" s="410" t="s">
        <v>17572</v>
      </c>
      <c r="N2045" s="410" t="s">
        <v>17573</v>
      </c>
      <c r="O2045" s="383"/>
      <c r="P2045" s="383"/>
      <c r="Q2045" s="410" t="s">
        <v>17460</v>
      </c>
      <c r="R2045" s="410" t="s">
        <v>17200</v>
      </c>
      <c r="S2045" s="383"/>
      <c r="T2045" s="383"/>
      <c r="U2045" s="410" t="s">
        <v>17200</v>
      </c>
      <c r="V2045" s="383"/>
      <c r="W2045" s="383"/>
      <c r="X2045" s="383"/>
      <c r="Y2045" s="411">
        <v>37703</v>
      </c>
      <c r="Z2045" s="410">
        <v>0</v>
      </c>
      <c r="AA2045" s="410">
        <v>0</v>
      </c>
      <c r="AB2045" s="383"/>
      <c r="AC2045" s="383"/>
      <c r="AD2045" s="383"/>
      <c r="AE2045" s="383"/>
      <c r="AF2045" s="410" t="s">
        <v>17469</v>
      </c>
      <c r="AG2045" s="410" t="s">
        <v>17432</v>
      </c>
      <c r="AH2045" s="410">
        <v>12</v>
      </c>
      <c r="AI2045" s="410">
        <v>64</v>
      </c>
      <c r="AJ2045" s="410">
        <v>76</v>
      </c>
      <c r="AK2045" s="410">
        <v>19.690000000000001</v>
      </c>
      <c r="AL2045" s="412">
        <v>0.157894736842105</v>
      </c>
      <c r="AM2045" s="127" t="s">
        <v>17433</v>
      </c>
      <c r="AN2045" s="383" t="s">
        <v>17434</v>
      </c>
      <c r="AO2045" s="383"/>
      <c r="AP2045" s="383"/>
      <c r="AQ2045" s="410" t="s">
        <v>17574</v>
      </c>
      <c r="AR2045" s="389"/>
    </row>
    <row r="2046" spans="1:44" ht="15.75" thickBot="1" x14ac:dyDescent="0.3">
      <c r="A2046" s="409" t="s">
        <v>17571</v>
      </c>
      <c r="B2046" s="410">
        <v>2258</v>
      </c>
      <c r="C2046" s="383"/>
      <c r="D2046" s="383"/>
      <c r="E2046" s="383"/>
      <c r="F2046" s="383"/>
      <c r="G2046" s="383"/>
      <c r="H2046" s="383"/>
      <c r="I2046" s="383"/>
      <c r="J2046" s="383"/>
      <c r="K2046" s="410" t="s">
        <v>17260</v>
      </c>
      <c r="L2046" s="410" t="s">
        <v>17541</v>
      </c>
      <c r="M2046" s="410" t="s">
        <v>17572</v>
      </c>
      <c r="N2046" s="410" t="s">
        <v>17573</v>
      </c>
      <c r="O2046" s="383"/>
      <c r="P2046" s="383"/>
      <c r="Q2046" s="410" t="s">
        <v>17460</v>
      </c>
      <c r="R2046" s="410" t="s">
        <v>17200</v>
      </c>
      <c r="S2046" s="383"/>
      <c r="T2046" s="383"/>
      <c r="U2046" s="410" t="s">
        <v>17200</v>
      </c>
      <c r="V2046" s="383"/>
      <c r="W2046" s="383"/>
      <c r="X2046" s="383"/>
      <c r="Y2046" s="411">
        <v>37703</v>
      </c>
      <c r="Z2046" s="410">
        <v>0</v>
      </c>
      <c r="AA2046" s="410">
        <v>0</v>
      </c>
      <c r="AB2046" s="383"/>
      <c r="AC2046" s="383"/>
      <c r="AD2046" s="383"/>
      <c r="AE2046" s="383"/>
      <c r="AF2046" s="410" t="s">
        <v>17469</v>
      </c>
      <c r="AG2046" s="410" t="s">
        <v>17432</v>
      </c>
      <c r="AH2046" s="410">
        <v>1</v>
      </c>
      <c r="AI2046" s="410">
        <v>8</v>
      </c>
      <c r="AJ2046" s="410">
        <v>9</v>
      </c>
      <c r="AK2046" s="410">
        <v>20.52</v>
      </c>
      <c r="AL2046" s="412">
        <v>0.11111111111111099</v>
      </c>
      <c r="AM2046" s="127" t="s">
        <v>17433</v>
      </c>
      <c r="AN2046" s="383" t="s">
        <v>17434</v>
      </c>
      <c r="AO2046" s="383"/>
      <c r="AP2046" s="383"/>
      <c r="AQ2046" s="410" t="s">
        <v>17574</v>
      </c>
      <c r="AR2046" s="389"/>
    </row>
    <row r="2047" spans="1:44" ht="15.75" thickBot="1" x14ac:dyDescent="0.3">
      <c r="A2047" s="409" t="s">
        <v>17571</v>
      </c>
      <c r="B2047" s="410">
        <v>2258</v>
      </c>
      <c r="C2047" s="383"/>
      <c r="D2047" s="383"/>
      <c r="E2047" s="383"/>
      <c r="F2047" s="383"/>
      <c r="G2047" s="383"/>
      <c r="H2047" s="383"/>
      <c r="I2047" s="383"/>
      <c r="J2047" s="383"/>
      <c r="K2047" s="410" t="s">
        <v>17260</v>
      </c>
      <c r="L2047" s="410" t="s">
        <v>17541</v>
      </c>
      <c r="M2047" s="410" t="s">
        <v>17572</v>
      </c>
      <c r="N2047" s="410" t="s">
        <v>17573</v>
      </c>
      <c r="O2047" s="383"/>
      <c r="P2047" s="383"/>
      <c r="Q2047" s="410" t="s">
        <v>17460</v>
      </c>
      <c r="R2047" s="410" t="s">
        <v>17200</v>
      </c>
      <c r="S2047" s="383"/>
      <c r="T2047" s="383"/>
      <c r="U2047" s="410" t="s">
        <v>17200</v>
      </c>
      <c r="V2047" s="383"/>
      <c r="W2047" s="383"/>
      <c r="X2047" s="383"/>
      <c r="Y2047" s="411">
        <v>37703</v>
      </c>
      <c r="Z2047" s="410">
        <v>0</v>
      </c>
      <c r="AA2047" s="410">
        <v>0</v>
      </c>
      <c r="AB2047" s="383"/>
      <c r="AC2047" s="383"/>
      <c r="AD2047" s="383"/>
      <c r="AE2047" s="383"/>
      <c r="AF2047" s="410" t="s">
        <v>17469</v>
      </c>
      <c r="AG2047" s="410" t="s">
        <v>17432</v>
      </c>
      <c r="AH2047" s="410">
        <v>0</v>
      </c>
      <c r="AI2047" s="410">
        <v>1</v>
      </c>
      <c r="AJ2047" s="410">
        <v>1</v>
      </c>
      <c r="AK2047" s="410">
        <v>20.6</v>
      </c>
      <c r="AL2047" s="412">
        <v>0</v>
      </c>
      <c r="AM2047" s="127" t="s">
        <v>17433</v>
      </c>
      <c r="AN2047" s="383" t="s">
        <v>17434</v>
      </c>
      <c r="AO2047" s="383"/>
      <c r="AP2047" s="383"/>
      <c r="AQ2047" s="410" t="s">
        <v>17574</v>
      </c>
      <c r="AR2047" s="389"/>
    </row>
    <row r="2048" spans="1:44" ht="15.75" thickBot="1" x14ac:dyDescent="0.3">
      <c r="A2048" s="409" t="s">
        <v>17571</v>
      </c>
      <c r="B2048" s="410">
        <v>2258</v>
      </c>
      <c r="C2048" s="383"/>
      <c r="D2048" s="383"/>
      <c r="E2048" s="383"/>
      <c r="F2048" s="383"/>
      <c r="G2048" s="383"/>
      <c r="H2048" s="383"/>
      <c r="I2048" s="383"/>
      <c r="J2048" s="383"/>
      <c r="K2048" s="410" t="s">
        <v>17260</v>
      </c>
      <c r="L2048" s="410" t="s">
        <v>17541</v>
      </c>
      <c r="M2048" s="410" t="s">
        <v>17572</v>
      </c>
      <c r="N2048" s="410" t="s">
        <v>17573</v>
      </c>
      <c r="O2048" s="383"/>
      <c r="P2048" s="383"/>
      <c r="Q2048" s="410" t="s">
        <v>17460</v>
      </c>
      <c r="R2048" s="410" t="s">
        <v>17200</v>
      </c>
      <c r="S2048" s="383"/>
      <c r="T2048" s="383"/>
      <c r="U2048" s="410" t="s">
        <v>17200</v>
      </c>
      <c r="V2048" s="383"/>
      <c r="W2048" s="383"/>
      <c r="X2048" s="383"/>
      <c r="Y2048" s="411">
        <v>37703</v>
      </c>
      <c r="Z2048" s="410">
        <v>0</v>
      </c>
      <c r="AA2048" s="410">
        <v>0</v>
      </c>
      <c r="AB2048" s="383"/>
      <c r="AC2048" s="383"/>
      <c r="AD2048" s="383"/>
      <c r="AE2048" s="383"/>
      <c r="AF2048" s="410" t="s">
        <v>17469</v>
      </c>
      <c r="AG2048" s="410" t="s">
        <v>17432</v>
      </c>
      <c r="AH2048" s="410">
        <v>0</v>
      </c>
      <c r="AI2048" s="410">
        <v>1</v>
      </c>
      <c r="AJ2048" s="410">
        <v>1</v>
      </c>
      <c r="AK2048" s="410">
        <v>20.61</v>
      </c>
      <c r="AL2048" s="412">
        <v>0</v>
      </c>
      <c r="AM2048" s="127" t="s">
        <v>17433</v>
      </c>
      <c r="AN2048" s="383" t="s">
        <v>17434</v>
      </c>
      <c r="AO2048" s="383"/>
      <c r="AP2048" s="383"/>
      <c r="AQ2048" s="410" t="s">
        <v>17574</v>
      </c>
      <c r="AR2048" s="389"/>
    </row>
    <row r="2049" spans="1:44" ht="15.75" thickBot="1" x14ac:dyDescent="0.3">
      <c r="A2049" s="409" t="s">
        <v>17571</v>
      </c>
      <c r="B2049" s="410">
        <v>2258</v>
      </c>
      <c r="C2049" s="383"/>
      <c r="D2049" s="383"/>
      <c r="E2049" s="383"/>
      <c r="F2049" s="383"/>
      <c r="G2049" s="383"/>
      <c r="H2049" s="383"/>
      <c r="I2049" s="383"/>
      <c r="J2049" s="383"/>
      <c r="K2049" s="410" t="s">
        <v>17260</v>
      </c>
      <c r="L2049" s="410" t="s">
        <v>17541</v>
      </c>
      <c r="M2049" s="410" t="s">
        <v>17572</v>
      </c>
      <c r="N2049" s="410" t="s">
        <v>17573</v>
      </c>
      <c r="O2049" s="383"/>
      <c r="P2049" s="383"/>
      <c r="Q2049" s="410" t="s">
        <v>17460</v>
      </c>
      <c r="R2049" s="410" t="s">
        <v>17200</v>
      </c>
      <c r="S2049" s="383"/>
      <c r="T2049" s="383"/>
      <c r="U2049" s="410" t="s">
        <v>17200</v>
      </c>
      <c r="V2049" s="383"/>
      <c r="W2049" s="383"/>
      <c r="X2049" s="383"/>
      <c r="Y2049" s="411">
        <v>37703</v>
      </c>
      <c r="Z2049" s="410">
        <v>0</v>
      </c>
      <c r="AA2049" s="410">
        <v>0</v>
      </c>
      <c r="AB2049" s="383"/>
      <c r="AC2049" s="383"/>
      <c r="AD2049" s="383"/>
      <c r="AE2049" s="383"/>
      <c r="AF2049" s="410" t="s">
        <v>17469</v>
      </c>
      <c r="AG2049" s="410" t="s">
        <v>17432</v>
      </c>
      <c r="AH2049" s="410">
        <v>0</v>
      </c>
      <c r="AI2049" s="410">
        <v>1</v>
      </c>
      <c r="AJ2049" s="410">
        <v>1</v>
      </c>
      <c r="AK2049" s="410">
        <v>20.62</v>
      </c>
      <c r="AL2049" s="412">
        <v>0</v>
      </c>
      <c r="AM2049" s="127" t="s">
        <v>17433</v>
      </c>
      <c r="AN2049" s="383" t="s">
        <v>17434</v>
      </c>
      <c r="AO2049" s="383"/>
      <c r="AP2049" s="383"/>
      <c r="AQ2049" s="410" t="s">
        <v>17574</v>
      </c>
      <c r="AR2049" s="389"/>
    </row>
    <row r="2050" spans="1:44" ht="15.75" thickBot="1" x14ac:dyDescent="0.3">
      <c r="A2050" s="409" t="s">
        <v>17571</v>
      </c>
      <c r="B2050" s="410">
        <v>2258</v>
      </c>
      <c r="C2050" s="383"/>
      <c r="D2050" s="383"/>
      <c r="E2050" s="383"/>
      <c r="F2050" s="383"/>
      <c r="G2050" s="383"/>
      <c r="H2050" s="383"/>
      <c r="I2050" s="383"/>
      <c r="J2050" s="383"/>
      <c r="K2050" s="410" t="s">
        <v>17260</v>
      </c>
      <c r="L2050" s="410" t="s">
        <v>17541</v>
      </c>
      <c r="M2050" s="410" t="s">
        <v>17572</v>
      </c>
      <c r="N2050" s="410" t="s">
        <v>17573</v>
      </c>
      <c r="O2050" s="383"/>
      <c r="P2050" s="383"/>
      <c r="Q2050" s="410" t="s">
        <v>17460</v>
      </c>
      <c r="R2050" s="410" t="s">
        <v>17200</v>
      </c>
      <c r="S2050" s="383"/>
      <c r="T2050" s="383"/>
      <c r="U2050" s="410" t="s">
        <v>17200</v>
      </c>
      <c r="V2050" s="383"/>
      <c r="W2050" s="383"/>
      <c r="X2050" s="383"/>
      <c r="Y2050" s="411">
        <v>37703</v>
      </c>
      <c r="Z2050" s="410">
        <v>0</v>
      </c>
      <c r="AA2050" s="410">
        <v>0</v>
      </c>
      <c r="AB2050" s="383"/>
      <c r="AC2050" s="383"/>
      <c r="AD2050" s="383"/>
      <c r="AE2050" s="383"/>
      <c r="AF2050" s="410" t="s">
        <v>17469</v>
      </c>
      <c r="AG2050" s="410" t="s">
        <v>17432</v>
      </c>
      <c r="AH2050" s="410">
        <v>0</v>
      </c>
      <c r="AI2050" s="410">
        <v>1</v>
      </c>
      <c r="AJ2050" s="410">
        <v>1</v>
      </c>
      <c r="AK2050" s="410">
        <v>20.63</v>
      </c>
      <c r="AL2050" s="412">
        <v>0</v>
      </c>
      <c r="AM2050" s="127" t="s">
        <v>17433</v>
      </c>
      <c r="AN2050" s="383" t="s">
        <v>17434</v>
      </c>
      <c r="AO2050" s="383"/>
      <c r="AP2050" s="383"/>
      <c r="AQ2050" s="410" t="s">
        <v>17574</v>
      </c>
      <c r="AR2050" s="389"/>
    </row>
    <row r="2051" spans="1:44" ht="15.75" thickBot="1" x14ac:dyDescent="0.3">
      <c r="A2051" s="409" t="s">
        <v>17571</v>
      </c>
      <c r="B2051" s="410">
        <v>2258</v>
      </c>
      <c r="C2051" s="383"/>
      <c r="D2051" s="383"/>
      <c r="E2051" s="383"/>
      <c r="F2051" s="383"/>
      <c r="G2051" s="383"/>
      <c r="H2051" s="383"/>
      <c r="I2051" s="383"/>
      <c r="J2051" s="383"/>
      <c r="K2051" s="410" t="s">
        <v>17260</v>
      </c>
      <c r="L2051" s="410" t="s">
        <v>17541</v>
      </c>
      <c r="M2051" s="410" t="s">
        <v>17572</v>
      </c>
      <c r="N2051" s="410" t="s">
        <v>17573</v>
      </c>
      <c r="O2051" s="383"/>
      <c r="P2051" s="383"/>
      <c r="Q2051" s="410" t="s">
        <v>17460</v>
      </c>
      <c r="R2051" s="410" t="s">
        <v>17200</v>
      </c>
      <c r="S2051" s="383"/>
      <c r="T2051" s="383"/>
      <c r="U2051" s="410" t="s">
        <v>17200</v>
      </c>
      <c r="V2051" s="383"/>
      <c r="W2051" s="383"/>
      <c r="X2051" s="383"/>
      <c r="Y2051" s="411">
        <v>37703</v>
      </c>
      <c r="Z2051" s="410">
        <v>0</v>
      </c>
      <c r="AA2051" s="410">
        <v>0</v>
      </c>
      <c r="AB2051" s="383"/>
      <c r="AC2051" s="383"/>
      <c r="AD2051" s="383"/>
      <c r="AE2051" s="383"/>
      <c r="AF2051" s="410" t="s">
        <v>17469</v>
      </c>
      <c r="AG2051" s="410" t="s">
        <v>17432</v>
      </c>
      <c r="AH2051" s="410">
        <v>0</v>
      </c>
      <c r="AI2051" s="410">
        <v>1</v>
      </c>
      <c r="AJ2051" s="410">
        <v>1</v>
      </c>
      <c r="AK2051" s="410">
        <v>20.64</v>
      </c>
      <c r="AL2051" s="412">
        <v>0</v>
      </c>
      <c r="AM2051" s="127" t="s">
        <v>17433</v>
      </c>
      <c r="AN2051" s="383" t="s">
        <v>17434</v>
      </c>
      <c r="AO2051" s="383"/>
      <c r="AP2051" s="383"/>
      <c r="AQ2051" s="410" t="s">
        <v>17574</v>
      </c>
      <c r="AR2051" s="389"/>
    </row>
    <row r="2052" spans="1:44" ht="15.75" thickBot="1" x14ac:dyDescent="0.3">
      <c r="A2052" s="409" t="s">
        <v>17571</v>
      </c>
      <c r="B2052" s="410">
        <v>2258</v>
      </c>
      <c r="C2052" s="383"/>
      <c r="D2052" s="383"/>
      <c r="E2052" s="383"/>
      <c r="F2052" s="383"/>
      <c r="G2052" s="383"/>
      <c r="H2052" s="383"/>
      <c r="I2052" s="383"/>
      <c r="J2052" s="383"/>
      <c r="K2052" s="410" t="s">
        <v>17260</v>
      </c>
      <c r="L2052" s="410" t="s">
        <v>17541</v>
      </c>
      <c r="M2052" s="410" t="s">
        <v>17572</v>
      </c>
      <c r="N2052" s="410" t="s">
        <v>17573</v>
      </c>
      <c r="O2052" s="383"/>
      <c r="P2052" s="383"/>
      <c r="Q2052" s="410" t="s">
        <v>17460</v>
      </c>
      <c r="R2052" s="410" t="s">
        <v>17200</v>
      </c>
      <c r="S2052" s="383"/>
      <c r="T2052" s="383"/>
      <c r="U2052" s="410" t="s">
        <v>17200</v>
      </c>
      <c r="V2052" s="383"/>
      <c r="W2052" s="383"/>
      <c r="X2052" s="383"/>
      <c r="Y2052" s="411">
        <v>37703</v>
      </c>
      <c r="Z2052" s="410">
        <v>0</v>
      </c>
      <c r="AA2052" s="410">
        <v>0</v>
      </c>
      <c r="AB2052" s="383"/>
      <c r="AC2052" s="383"/>
      <c r="AD2052" s="383"/>
      <c r="AE2052" s="383"/>
      <c r="AF2052" s="410" t="s">
        <v>17469</v>
      </c>
      <c r="AG2052" s="410" t="s">
        <v>17432</v>
      </c>
      <c r="AH2052" s="410">
        <v>0</v>
      </c>
      <c r="AI2052" s="410">
        <v>1</v>
      </c>
      <c r="AJ2052" s="410">
        <v>1</v>
      </c>
      <c r="AK2052" s="410">
        <v>20.65</v>
      </c>
      <c r="AL2052" s="412">
        <v>0</v>
      </c>
      <c r="AM2052" s="127" t="s">
        <v>17433</v>
      </c>
      <c r="AN2052" s="383" t="s">
        <v>17434</v>
      </c>
      <c r="AO2052" s="383"/>
      <c r="AP2052" s="383"/>
      <c r="AQ2052" s="410" t="s">
        <v>17574</v>
      </c>
      <c r="AR2052" s="389"/>
    </row>
    <row r="2053" spans="1:44" ht="15.75" thickBot="1" x14ac:dyDescent="0.3">
      <c r="A2053" s="409" t="s">
        <v>17571</v>
      </c>
      <c r="B2053" s="410">
        <v>2258</v>
      </c>
      <c r="C2053" s="383"/>
      <c r="D2053" s="383"/>
      <c r="E2053" s="383"/>
      <c r="F2053" s="383"/>
      <c r="G2053" s="383"/>
      <c r="H2053" s="383"/>
      <c r="I2053" s="383"/>
      <c r="J2053" s="383"/>
      <c r="K2053" s="410" t="s">
        <v>17260</v>
      </c>
      <c r="L2053" s="410" t="s">
        <v>17541</v>
      </c>
      <c r="M2053" s="410" t="s">
        <v>17572</v>
      </c>
      <c r="N2053" s="410" t="s">
        <v>17573</v>
      </c>
      <c r="O2053" s="383"/>
      <c r="P2053" s="383"/>
      <c r="Q2053" s="410" t="s">
        <v>17460</v>
      </c>
      <c r="R2053" s="410" t="s">
        <v>17200</v>
      </c>
      <c r="S2053" s="383"/>
      <c r="T2053" s="383"/>
      <c r="U2053" s="410" t="s">
        <v>17200</v>
      </c>
      <c r="V2053" s="383"/>
      <c r="W2053" s="383"/>
      <c r="X2053" s="383"/>
      <c r="Y2053" s="411">
        <v>37703</v>
      </c>
      <c r="Z2053" s="410">
        <v>0</v>
      </c>
      <c r="AA2053" s="410">
        <v>0</v>
      </c>
      <c r="AB2053" s="383"/>
      <c r="AC2053" s="383"/>
      <c r="AD2053" s="383"/>
      <c r="AE2053" s="383"/>
      <c r="AF2053" s="410" t="s">
        <v>17469</v>
      </c>
      <c r="AG2053" s="410" t="s">
        <v>17432</v>
      </c>
      <c r="AH2053" s="410">
        <v>1</v>
      </c>
      <c r="AI2053" s="410">
        <v>1</v>
      </c>
      <c r="AJ2053" s="410">
        <v>2</v>
      </c>
      <c r="AK2053" s="410">
        <v>20.66</v>
      </c>
      <c r="AL2053" s="412">
        <v>0.5</v>
      </c>
      <c r="AM2053" s="127" t="s">
        <v>17433</v>
      </c>
      <c r="AN2053" s="383" t="s">
        <v>17434</v>
      </c>
      <c r="AO2053" s="383"/>
      <c r="AP2053" s="383"/>
      <c r="AQ2053" s="410" t="s">
        <v>17574</v>
      </c>
      <c r="AR2053" s="389"/>
    </row>
    <row r="2054" spans="1:44" ht="15.75" thickBot="1" x14ac:dyDescent="0.3">
      <c r="A2054" s="409" t="s">
        <v>17571</v>
      </c>
      <c r="B2054" s="410">
        <v>2258</v>
      </c>
      <c r="C2054" s="383"/>
      <c r="D2054" s="383"/>
      <c r="E2054" s="383"/>
      <c r="F2054" s="383"/>
      <c r="G2054" s="383"/>
      <c r="H2054" s="383"/>
      <c r="I2054" s="383"/>
      <c r="J2054" s="383"/>
      <c r="K2054" s="410" t="s">
        <v>17260</v>
      </c>
      <c r="L2054" s="410" t="s">
        <v>17541</v>
      </c>
      <c r="M2054" s="410" t="s">
        <v>17572</v>
      </c>
      <c r="N2054" s="410" t="s">
        <v>17573</v>
      </c>
      <c r="O2054" s="383"/>
      <c r="P2054" s="383"/>
      <c r="Q2054" s="410" t="s">
        <v>17460</v>
      </c>
      <c r="R2054" s="410" t="s">
        <v>17200</v>
      </c>
      <c r="S2054" s="383"/>
      <c r="T2054" s="383"/>
      <c r="U2054" s="410" t="s">
        <v>17200</v>
      </c>
      <c r="V2054" s="383"/>
      <c r="W2054" s="383"/>
      <c r="X2054" s="383"/>
      <c r="Y2054" s="411">
        <v>37703</v>
      </c>
      <c r="Z2054" s="410">
        <v>0</v>
      </c>
      <c r="AA2054" s="410">
        <v>0</v>
      </c>
      <c r="AB2054" s="383"/>
      <c r="AC2054" s="383"/>
      <c r="AD2054" s="383"/>
      <c r="AE2054" s="383"/>
      <c r="AF2054" s="410" t="s">
        <v>17469</v>
      </c>
      <c r="AG2054" s="410" t="s">
        <v>17432</v>
      </c>
      <c r="AH2054" s="410">
        <v>1</v>
      </c>
      <c r="AI2054" s="410">
        <v>1</v>
      </c>
      <c r="AJ2054" s="410">
        <v>2</v>
      </c>
      <c r="AK2054" s="410">
        <v>20.67</v>
      </c>
      <c r="AL2054" s="412">
        <v>0.5</v>
      </c>
      <c r="AM2054" s="127" t="s">
        <v>17433</v>
      </c>
      <c r="AN2054" s="383" t="s">
        <v>17434</v>
      </c>
      <c r="AO2054" s="383"/>
      <c r="AP2054" s="383"/>
      <c r="AQ2054" s="410" t="s">
        <v>17574</v>
      </c>
      <c r="AR2054" s="389"/>
    </row>
    <row r="2055" spans="1:44" ht="15.75" thickBot="1" x14ac:dyDescent="0.3">
      <c r="A2055" s="409" t="s">
        <v>17571</v>
      </c>
      <c r="B2055" s="410">
        <v>2258</v>
      </c>
      <c r="C2055" s="383"/>
      <c r="D2055" s="383"/>
      <c r="E2055" s="383"/>
      <c r="F2055" s="383"/>
      <c r="G2055" s="383"/>
      <c r="H2055" s="383"/>
      <c r="I2055" s="383"/>
      <c r="J2055" s="383"/>
      <c r="K2055" s="410" t="s">
        <v>17260</v>
      </c>
      <c r="L2055" s="410" t="s">
        <v>17541</v>
      </c>
      <c r="M2055" s="410" t="s">
        <v>17572</v>
      </c>
      <c r="N2055" s="410" t="s">
        <v>17573</v>
      </c>
      <c r="O2055" s="383"/>
      <c r="P2055" s="383"/>
      <c r="Q2055" s="410" t="s">
        <v>17460</v>
      </c>
      <c r="R2055" s="410" t="s">
        <v>17200</v>
      </c>
      <c r="S2055" s="383"/>
      <c r="T2055" s="383"/>
      <c r="U2055" s="410" t="s">
        <v>17200</v>
      </c>
      <c r="V2055" s="383"/>
      <c r="W2055" s="383"/>
      <c r="X2055" s="383"/>
      <c r="Y2055" s="411">
        <v>37703</v>
      </c>
      <c r="Z2055" s="410">
        <v>0</v>
      </c>
      <c r="AA2055" s="410">
        <v>0</v>
      </c>
      <c r="AB2055" s="383"/>
      <c r="AC2055" s="383"/>
      <c r="AD2055" s="383"/>
      <c r="AE2055" s="383"/>
      <c r="AF2055" s="410" t="s">
        <v>17469</v>
      </c>
      <c r="AG2055" s="410" t="s">
        <v>17432</v>
      </c>
      <c r="AH2055" s="410">
        <v>1</v>
      </c>
      <c r="AI2055" s="410">
        <v>1</v>
      </c>
      <c r="AJ2055" s="410">
        <v>2</v>
      </c>
      <c r="AK2055" s="410">
        <v>20.68</v>
      </c>
      <c r="AL2055" s="412">
        <v>0.5</v>
      </c>
      <c r="AM2055" s="127" t="s">
        <v>17433</v>
      </c>
      <c r="AN2055" s="383" t="s">
        <v>17434</v>
      </c>
      <c r="AO2055" s="383"/>
      <c r="AP2055" s="383"/>
      <c r="AQ2055" s="410" t="s">
        <v>17574</v>
      </c>
      <c r="AR2055" s="389"/>
    </row>
    <row r="2056" spans="1:44" ht="15.75" thickBot="1" x14ac:dyDescent="0.3">
      <c r="A2056" s="409" t="s">
        <v>17571</v>
      </c>
      <c r="B2056" s="410">
        <v>2258</v>
      </c>
      <c r="C2056" s="383"/>
      <c r="D2056" s="383"/>
      <c r="E2056" s="383"/>
      <c r="F2056" s="383"/>
      <c r="G2056" s="383"/>
      <c r="H2056" s="383"/>
      <c r="I2056" s="383"/>
      <c r="J2056" s="383"/>
      <c r="K2056" s="410" t="s">
        <v>17260</v>
      </c>
      <c r="L2056" s="410" t="s">
        <v>17541</v>
      </c>
      <c r="M2056" s="410" t="s">
        <v>17572</v>
      </c>
      <c r="N2056" s="410" t="s">
        <v>17573</v>
      </c>
      <c r="O2056" s="383"/>
      <c r="P2056" s="383"/>
      <c r="Q2056" s="410" t="s">
        <v>17460</v>
      </c>
      <c r="R2056" s="410" t="s">
        <v>17200</v>
      </c>
      <c r="S2056" s="383"/>
      <c r="T2056" s="383"/>
      <c r="U2056" s="410" t="s">
        <v>17200</v>
      </c>
      <c r="V2056" s="383"/>
      <c r="W2056" s="383"/>
      <c r="X2056" s="383"/>
      <c r="Y2056" s="411">
        <v>37703</v>
      </c>
      <c r="Z2056" s="410">
        <v>0</v>
      </c>
      <c r="AA2056" s="410">
        <v>0</v>
      </c>
      <c r="AB2056" s="383"/>
      <c r="AC2056" s="383"/>
      <c r="AD2056" s="383"/>
      <c r="AE2056" s="383"/>
      <c r="AF2056" s="410" t="s">
        <v>17469</v>
      </c>
      <c r="AG2056" s="410" t="s">
        <v>17432</v>
      </c>
      <c r="AH2056" s="410">
        <v>1</v>
      </c>
      <c r="AI2056" s="410">
        <v>1</v>
      </c>
      <c r="AJ2056" s="410">
        <v>2</v>
      </c>
      <c r="AK2056" s="410">
        <v>20.7</v>
      </c>
      <c r="AL2056" s="412">
        <v>0.5</v>
      </c>
      <c r="AM2056" s="127" t="s">
        <v>17433</v>
      </c>
      <c r="AN2056" s="383" t="s">
        <v>17434</v>
      </c>
      <c r="AO2056" s="383"/>
      <c r="AP2056" s="383"/>
      <c r="AQ2056" s="410" t="s">
        <v>17574</v>
      </c>
      <c r="AR2056" s="389"/>
    </row>
    <row r="2057" spans="1:44" ht="15.75" thickBot="1" x14ac:dyDescent="0.3">
      <c r="A2057" s="409" t="s">
        <v>17571</v>
      </c>
      <c r="B2057" s="410">
        <v>2258</v>
      </c>
      <c r="C2057" s="383"/>
      <c r="D2057" s="383"/>
      <c r="E2057" s="383"/>
      <c r="F2057" s="383"/>
      <c r="G2057" s="383"/>
      <c r="H2057" s="383"/>
      <c r="I2057" s="383"/>
      <c r="J2057" s="383"/>
      <c r="K2057" s="410" t="s">
        <v>17260</v>
      </c>
      <c r="L2057" s="410" t="s">
        <v>17541</v>
      </c>
      <c r="M2057" s="410" t="s">
        <v>17572</v>
      </c>
      <c r="N2057" s="410" t="s">
        <v>17573</v>
      </c>
      <c r="O2057" s="383"/>
      <c r="P2057" s="383"/>
      <c r="Q2057" s="410" t="s">
        <v>17460</v>
      </c>
      <c r="R2057" s="410" t="s">
        <v>17200</v>
      </c>
      <c r="S2057" s="383"/>
      <c r="T2057" s="383"/>
      <c r="U2057" s="410" t="s">
        <v>17200</v>
      </c>
      <c r="V2057" s="383"/>
      <c r="W2057" s="383"/>
      <c r="X2057" s="383"/>
      <c r="Y2057" s="411">
        <v>37703</v>
      </c>
      <c r="Z2057" s="410">
        <v>0</v>
      </c>
      <c r="AA2057" s="410">
        <v>0</v>
      </c>
      <c r="AB2057" s="383"/>
      <c r="AC2057" s="383"/>
      <c r="AD2057" s="383"/>
      <c r="AE2057" s="383"/>
      <c r="AF2057" s="410" t="s">
        <v>17469</v>
      </c>
      <c r="AG2057" s="410" t="s">
        <v>17432</v>
      </c>
      <c r="AH2057" s="410">
        <v>1</v>
      </c>
      <c r="AI2057" s="410">
        <v>1</v>
      </c>
      <c r="AJ2057" s="410">
        <v>2</v>
      </c>
      <c r="AK2057" s="410">
        <v>20.71</v>
      </c>
      <c r="AL2057" s="412">
        <v>0.5</v>
      </c>
      <c r="AM2057" s="127" t="s">
        <v>17433</v>
      </c>
      <c r="AN2057" s="383" t="s">
        <v>17434</v>
      </c>
      <c r="AO2057" s="383"/>
      <c r="AP2057" s="383"/>
      <c r="AQ2057" s="410" t="s">
        <v>17574</v>
      </c>
      <c r="AR2057" s="389"/>
    </row>
    <row r="2058" spans="1:44" ht="15.75" thickBot="1" x14ac:dyDescent="0.3">
      <c r="A2058" s="409" t="s">
        <v>17571</v>
      </c>
      <c r="B2058" s="410">
        <v>2258</v>
      </c>
      <c r="C2058" s="383"/>
      <c r="D2058" s="383"/>
      <c r="E2058" s="383"/>
      <c r="F2058" s="383"/>
      <c r="G2058" s="383"/>
      <c r="H2058" s="383"/>
      <c r="I2058" s="383"/>
      <c r="J2058" s="383"/>
      <c r="K2058" s="410" t="s">
        <v>17260</v>
      </c>
      <c r="L2058" s="410" t="s">
        <v>17541</v>
      </c>
      <c r="M2058" s="410" t="s">
        <v>17572</v>
      </c>
      <c r="N2058" s="410" t="s">
        <v>17573</v>
      </c>
      <c r="O2058" s="383"/>
      <c r="P2058" s="383"/>
      <c r="Q2058" s="410" t="s">
        <v>17460</v>
      </c>
      <c r="R2058" s="410" t="s">
        <v>17200</v>
      </c>
      <c r="S2058" s="383"/>
      <c r="T2058" s="383"/>
      <c r="U2058" s="410" t="s">
        <v>17200</v>
      </c>
      <c r="V2058" s="383"/>
      <c r="W2058" s="383"/>
      <c r="X2058" s="383"/>
      <c r="Y2058" s="411">
        <v>37703</v>
      </c>
      <c r="Z2058" s="410">
        <v>0</v>
      </c>
      <c r="AA2058" s="410">
        <v>0</v>
      </c>
      <c r="AB2058" s="383"/>
      <c r="AC2058" s="383"/>
      <c r="AD2058" s="383"/>
      <c r="AE2058" s="383"/>
      <c r="AF2058" s="410" t="s">
        <v>17469</v>
      </c>
      <c r="AG2058" s="410" t="s">
        <v>17432</v>
      </c>
      <c r="AH2058" s="410">
        <v>1</v>
      </c>
      <c r="AI2058" s="410">
        <v>1</v>
      </c>
      <c r="AJ2058" s="410">
        <v>2</v>
      </c>
      <c r="AK2058" s="410">
        <v>20.73</v>
      </c>
      <c r="AL2058" s="412">
        <v>0.5</v>
      </c>
      <c r="AM2058" s="127" t="s">
        <v>17433</v>
      </c>
      <c r="AN2058" s="383" t="s">
        <v>17434</v>
      </c>
      <c r="AO2058" s="383"/>
      <c r="AP2058" s="383"/>
      <c r="AQ2058" s="410" t="s">
        <v>17574</v>
      </c>
      <c r="AR2058" s="389"/>
    </row>
    <row r="2059" spans="1:44" ht="15.75" thickBot="1" x14ac:dyDescent="0.3">
      <c r="A2059" s="409" t="s">
        <v>17571</v>
      </c>
      <c r="B2059" s="410">
        <v>2258</v>
      </c>
      <c r="C2059" s="383"/>
      <c r="D2059" s="383"/>
      <c r="E2059" s="383"/>
      <c r="F2059" s="383"/>
      <c r="G2059" s="383"/>
      <c r="H2059" s="383"/>
      <c r="I2059" s="383"/>
      <c r="J2059" s="383"/>
      <c r="K2059" s="410" t="s">
        <v>17260</v>
      </c>
      <c r="L2059" s="410" t="s">
        <v>17541</v>
      </c>
      <c r="M2059" s="410" t="s">
        <v>17572</v>
      </c>
      <c r="N2059" s="410" t="s">
        <v>17573</v>
      </c>
      <c r="O2059" s="383"/>
      <c r="P2059" s="383"/>
      <c r="Q2059" s="410" t="s">
        <v>17460</v>
      </c>
      <c r="R2059" s="410" t="s">
        <v>17200</v>
      </c>
      <c r="S2059" s="383"/>
      <c r="T2059" s="383"/>
      <c r="U2059" s="410" t="s">
        <v>17200</v>
      </c>
      <c r="V2059" s="383"/>
      <c r="W2059" s="383"/>
      <c r="X2059" s="383"/>
      <c r="Y2059" s="411">
        <v>37703</v>
      </c>
      <c r="Z2059" s="410">
        <v>0</v>
      </c>
      <c r="AA2059" s="410">
        <v>0</v>
      </c>
      <c r="AB2059" s="383"/>
      <c r="AC2059" s="383"/>
      <c r="AD2059" s="383"/>
      <c r="AE2059" s="383"/>
      <c r="AF2059" s="410" t="s">
        <v>17469</v>
      </c>
      <c r="AG2059" s="410" t="s">
        <v>17432</v>
      </c>
      <c r="AH2059" s="410">
        <v>0</v>
      </c>
      <c r="AI2059" s="410">
        <v>3</v>
      </c>
      <c r="AJ2059" s="410">
        <v>3</v>
      </c>
      <c r="AK2059" s="410">
        <v>20.74</v>
      </c>
      <c r="AL2059" s="412">
        <v>0</v>
      </c>
      <c r="AM2059" s="127" t="s">
        <v>17433</v>
      </c>
      <c r="AN2059" s="383" t="s">
        <v>17434</v>
      </c>
      <c r="AO2059" s="383"/>
      <c r="AP2059" s="383"/>
      <c r="AQ2059" s="410" t="s">
        <v>17574</v>
      </c>
      <c r="AR2059" s="389"/>
    </row>
    <row r="2060" spans="1:44" ht="15.75" thickBot="1" x14ac:dyDescent="0.3">
      <c r="A2060" s="409" t="s">
        <v>17571</v>
      </c>
      <c r="B2060" s="410">
        <v>2258</v>
      </c>
      <c r="C2060" s="383"/>
      <c r="D2060" s="383"/>
      <c r="E2060" s="383"/>
      <c r="F2060" s="383"/>
      <c r="G2060" s="383"/>
      <c r="H2060" s="383"/>
      <c r="I2060" s="383"/>
      <c r="J2060" s="383"/>
      <c r="K2060" s="410" t="s">
        <v>17260</v>
      </c>
      <c r="L2060" s="410" t="s">
        <v>17541</v>
      </c>
      <c r="M2060" s="410" t="s">
        <v>17572</v>
      </c>
      <c r="N2060" s="410" t="s">
        <v>17573</v>
      </c>
      <c r="O2060" s="383"/>
      <c r="P2060" s="383"/>
      <c r="Q2060" s="410" t="s">
        <v>17460</v>
      </c>
      <c r="R2060" s="410" t="s">
        <v>17200</v>
      </c>
      <c r="S2060" s="383"/>
      <c r="T2060" s="383"/>
      <c r="U2060" s="410" t="s">
        <v>17200</v>
      </c>
      <c r="V2060" s="383"/>
      <c r="W2060" s="383"/>
      <c r="X2060" s="383"/>
      <c r="Y2060" s="411">
        <v>37703</v>
      </c>
      <c r="Z2060" s="410">
        <v>0</v>
      </c>
      <c r="AA2060" s="410">
        <v>0</v>
      </c>
      <c r="AB2060" s="383"/>
      <c r="AC2060" s="383"/>
      <c r="AD2060" s="383"/>
      <c r="AE2060" s="383"/>
      <c r="AF2060" s="410" t="s">
        <v>17469</v>
      </c>
      <c r="AG2060" s="410" t="s">
        <v>17432</v>
      </c>
      <c r="AH2060" s="410">
        <v>1</v>
      </c>
      <c r="AI2060" s="410">
        <v>1</v>
      </c>
      <c r="AJ2060" s="410">
        <v>2</v>
      </c>
      <c r="AK2060" s="410">
        <v>20.75</v>
      </c>
      <c r="AL2060" s="412">
        <v>0.5</v>
      </c>
      <c r="AM2060" s="127" t="s">
        <v>17433</v>
      </c>
      <c r="AN2060" s="383" t="s">
        <v>17434</v>
      </c>
      <c r="AO2060" s="383"/>
      <c r="AP2060" s="383"/>
      <c r="AQ2060" s="410" t="s">
        <v>17574</v>
      </c>
      <c r="AR2060" s="389"/>
    </row>
    <row r="2061" spans="1:44" ht="15.75" thickBot="1" x14ac:dyDescent="0.3">
      <c r="A2061" s="409" t="s">
        <v>17571</v>
      </c>
      <c r="B2061" s="410">
        <v>2258</v>
      </c>
      <c r="C2061" s="383"/>
      <c r="D2061" s="383"/>
      <c r="E2061" s="383"/>
      <c r="F2061" s="383"/>
      <c r="G2061" s="383"/>
      <c r="H2061" s="383"/>
      <c r="I2061" s="383"/>
      <c r="J2061" s="383"/>
      <c r="K2061" s="410" t="s">
        <v>17260</v>
      </c>
      <c r="L2061" s="410" t="s">
        <v>17541</v>
      </c>
      <c r="M2061" s="410" t="s">
        <v>17572</v>
      </c>
      <c r="N2061" s="410" t="s">
        <v>17573</v>
      </c>
      <c r="O2061" s="383"/>
      <c r="P2061" s="383"/>
      <c r="Q2061" s="410" t="s">
        <v>17460</v>
      </c>
      <c r="R2061" s="410" t="s">
        <v>17200</v>
      </c>
      <c r="S2061" s="383"/>
      <c r="T2061" s="383"/>
      <c r="U2061" s="410" t="s">
        <v>17200</v>
      </c>
      <c r="V2061" s="383"/>
      <c r="W2061" s="383"/>
      <c r="X2061" s="383"/>
      <c r="Y2061" s="411">
        <v>37703</v>
      </c>
      <c r="Z2061" s="410">
        <v>0</v>
      </c>
      <c r="AA2061" s="410">
        <v>0</v>
      </c>
      <c r="AB2061" s="383"/>
      <c r="AC2061" s="383"/>
      <c r="AD2061" s="383"/>
      <c r="AE2061" s="383"/>
      <c r="AF2061" s="410" t="s">
        <v>17469</v>
      </c>
      <c r="AG2061" s="410" t="s">
        <v>17432</v>
      </c>
      <c r="AH2061" s="410">
        <v>3</v>
      </c>
      <c r="AI2061" s="410">
        <v>16</v>
      </c>
      <c r="AJ2061" s="410">
        <v>19</v>
      </c>
      <c r="AK2061" s="410">
        <v>20.75</v>
      </c>
      <c r="AL2061" s="412">
        <v>0.157894736842105</v>
      </c>
      <c r="AM2061" s="127" t="s">
        <v>17433</v>
      </c>
      <c r="AN2061" s="383" t="s">
        <v>17434</v>
      </c>
      <c r="AO2061" s="383"/>
      <c r="AP2061" s="383"/>
      <c r="AQ2061" s="410" t="s">
        <v>17574</v>
      </c>
      <c r="AR2061" s="389"/>
    </row>
    <row r="2062" spans="1:44" ht="15.75" thickBot="1" x14ac:dyDescent="0.3">
      <c r="A2062" s="409" t="s">
        <v>17571</v>
      </c>
      <c r="B2062" s="410">
        <v>2258</v>
      </c>
      <c r="C2062" s="383"/>
      <c r="D2062" s="383"/>
      <c r="E2062" s="383"/>
      <c r="F2062" s="383"/>
      <c r="G2062" s="383"/>
      <c r="H2062" s="383"/>
      <c r="I2062" s="383"/>
      <c r="J2062" s="383"/>
      <c r="K2062" s="410" t="s">
        <v>17260</v>
      </c>
      <c r="L2062" s="410" t="s">
        <v>17541</v>
      </c>
      <c r="M2062" s="410" t="s">
        <v>17572</v>
      </c>
      <c r="N2062" s="410" t="s">
        <v>17573</v>
      </c>
      <c r="O2062" s="383"/>
      <c r="P2062" s="383"/>
      <c r="Q2062" s="410" t="s">
        <v>17460</v>
      </c>
      <c r="R2062" s="410" t="s">
        <v>17200</v>
      </c>
      <c r="S2062" s="383"/>
      <c r="T2062" s="383"/>
      <c r="U2062" s="410" t="s">
        <v>17200</v>
      </c>
      <c r="V2062" s="383"/>
      <c r="W2062" s="383"/>
      <c r="X2062" s="383"/>
      <c r="Y2062" s="411">
        <v>37703</v>
      </c>
      <c r="Z2062" s="410">
        <v>0</v>
      </c>
      <c r="AA2062" s="410">
        <v>0</v>
      </c>
      <c r="AB2062" s="383"/>
      <c r="AC2062" s="383"/>
      <c r="AD2062" s="383"/>
      <c r="AE2062" s="383"/>
      <c r="AF2062" s="410" t="s">
        <v>17469</v>
      </c>
      <c r="AG2062" s="410" t="s">
        <v>17432</v>
      </c>
      <c r="AH2062" s="410">
        <v>1</v>
      </c>
      <c r="AI2062" s="410">
        <v>1</v>
      </c>
      <c r="AJ2062" s="410">
        <v>2</v>
      </c>
      <c r="AK2062" s="410">
        <v>20.77</v>
      </c>
      <c r="AL2062" s="412">
        <v>0.5</v>
      </c>
      <c r="AM2062" s="127" t="s">
        <v>17433</v>
      </c>
      <c r="AN2062" s="383" t="s">
        <v>17434</v>
      </c>
      <c r="AO2062" s="383"/>
      <c r="AP2062" s="383"/>
      <c r="AQ2062" s="410" t="s">
        <v>17574</v>
      </c>
      <c r="AR2062" s="389"/>
    </row>
    <row r="2063" spans="1:44" ht="15.75" thickBot="1" x14ac:dyDescent="0.3">
      <c r="A2063" s="409" t="s">
        <v>17571</v>
      </c>
      <c r="B2063" s="410">
        <v>2258</v>
      </c>
      <c r="C2063" s="383"/>
      <c r="D2063" s="383"/>
      <c r="E2063" s="383"/>
      <c r="F2063" s="383"/>
      <c r="G2063" s="383"/>
      <c r="H2063" s="383"/>
      <c r="I2063" s="383"/>
      <c r="J2063" s="383"/>
      <c r="K2063" s="410" t="s">
        <v>17260</v>
      </c>
      <c r="L2063" s="410" t="s">
        <v>17541</v>
      </c>
      <c r="M2063" s="410" t="s">
        <v>17572</v>
      </c>
      <c r="N2063" s="410" t="s">
        <v>17573</v>
      </c>
      <c r="O2063" s="383"/>
      <c r="P2063" s="383"/>
      <c r="Q2063" s="410" t="s">
        <v>17460</v>
      </c>
      <c r="R2063" s="410" t="s">
        <v>17200</v>
      </c>
      <c r="S2063" s="383"/>
      <c r="T2063" s="383"/>
      <c r="U2063" s="410" t="s">
        <v>17200</v>
      </c>
      <c r="V2063" s="383"/>
      <c r="W2063" s="383"/>
      <c r="X2063" s="383"/>
      <c r="Y2063" s="411">
        <v>37703</v>
      </c>
      <c r="Z2063" s="410">
        <v>0</v>
      </c>
      <c r="AA2063" s="410">
        <v>0</v>
      </c>
      <c r="AB2063" s="383"/>
      <c r="AC2063" s="383"/>
      <c r="AD2063" s="383"/>
      <c r="AE2063" s="383"/>
      <c r="AF2063" s="410" t="s">
        <v>17469</v>
      </c>
      <c r="AG2063" s="410" t="s">
        <v>17432</v>
      </c>
      <c r="AH2063" s="410">
        <v>1</v>
      </c>
      <c r="AI2063" s="410">
        <v>2</v>
      </c>
      <c r="AJ2063" s="410">
        <v>3</v>
      </c>
      <c r="AK2063" s="410">
        <v>20.79</v>
      </c>
      <c r="AL2063" s="412">
        <v>0.33333333333333298</v>
      </c>
      <c r="AM2063" s="127" t="s">
        <v>17433</v>
      </c>
      <c r="AN2063" s="383" t="s">
        <v>17434</v>
      </c>
      <c r="AO2063" s="383"/>
      <c r="AP2063" s="383"/>
      <c r="AQ2063" s="410" t="s">
        <v>17574</v>
      </c>
      <c r="AR2063" s="389"/>
    </row>
    <row r="2064" spans="1:44" ht="15.75" thickBot="1" x14ac:dyDescent="0.3">
      <c r="A2064" s="409" t="s">
        <v>17571</v>
      </c>
      <c r="B2064" s="410">
        <v>2258</v>
      </c>
      <c r="C2064" s="383"/>
      <c r="D2064" s="383"/>
      <c r="E2064" s="383"/>
      <c r="F2064" s="383"/>
      <c r="G2064" s="383"/>
      <c r="H2064" s="383"/>
      <c r="I2064" s="383"/>
      <c r="J2064" s="383"/>
      <c r="K2064" s="410" t="s">
        <v>17260</v>
      </c>
      <c r="L2064" s="410" t="s">
        <v>17541</v>
      </c>
      <c r="M2064" s="410" t="s">
        <v>17572</v>
      </c>
      <c r="N2064" s="410" t="s">
        <v>17573</v>
      </c>
      <c r="O2064" s="383"/>
      <c r="P2064" s="383"/>
      <c r="Q2064" s="410" t="s">
        <v>17460</v>
      </c>
      <c r="R2064" s="410" t="s">
        <v>17200</v>
      </c>
      <c r="S2064" s="383"/>
      <c r="T2064" s="383"/>
      <c r="U2064" s="410" t="s">
        <v>17200</v>
      </c>
      <c r="V2064" s="383"/>
      <c r="W2064" s="383"/>
      <c r="X2064" s="383"/>
      <c r="Y2064" s="411">
        <v>37703</v>
      </c>
      <c r="Z2064" s="410">
        <v>0</v>
      </c>
      <c r="AA2064" s="410">
        <v>0</v>
      </c>
      <c r="AB2064" s="383"/>
      <c r="AC2064" s="383"/>
      <c r="AD2064" s="383"/>
      <c r="AE2064" s="383"/>
      <c r="AF2064" s="410" t="s">
        <v>17469</v>
      </c>
      <c r="AG2064" s="410" t="s">
        <v>17432</v>
      </c>
      <c r="AH2064" s="410">
        <v>1</v>
      </c>
      <c r="AI2064" s="410">
        <v>2</v>
      </c>
      <c r="AJ2064" s="410">
        <v>3</v>
      </c>
      <c r="AK2064" s="410">
        <v>20.81</v>
      </c>
      <c r="AL2064" s="412">
        <v>0.33333333333333298</v>
      </c>
      <c r="AM2064" s="127" t="s">
        <v>17433</v>
      </c>
      <c r="AN2064" s="383" t="s">
        <v>17434</v>
      </c>
      <c r="AO2064" s="383"/>
      <c r="AP2064" s="383"/>
      <c r="AQ2064" s="410" t="s">
        <v>17574</v>
      </c>
      <c r="AR2064" s="389"/>
    </row>
    <row r="2065" spans="1:44" ht="15.75" thickBot="1" x14ac:dyDescent="0.3">
      <c r="A2065" s="409" t="s">
        <v>17571</v>
      </c>
      <c r="B2065" s="410">
        <v>2258</v>
      </c>
      <c r="C2065" s="383"/>
      <c r="D2065" s="383"/>
      <c r="E2065" s="383"/>
      <c r="F2065" s="383"/>
      <c r="G2065" s="383"/>
      <c r="H2065" s="383"/>
      <c r="I2065" s="383"/>
      <c r="J2065" s="383"/>
      <c r="K2065" s="410" t="s">
        <v>17260</v>
      </c>
      <c r="L2065" s="410" t="s">
        <v>17541</v>
      </c>
      <c r="M2065" s="410" t="s">
        <v>17572</v>
      </c>
      <c r="N2065" s="410" t="s">
        <v>17573</v>
      </c>
      <c r="O2065" s="383"/>
      <c r="P2065" s="383"/>
      <c r="Q2065" s="410" t="s">
        <v>17460</v>
      </c>
      <c r="R2065" s="410" t="s">
        <v>17200</v>
      </c>
      <c r="S2065" s="383"/>
      <c r="T2065" s="383"/>
      <c r="U2065" s="410" t="s">
        <v>17200</v>
      </c>
      <c r="V2065" s="383"/>
      <c r="W2065" s="383"/>
      <c r="X2065" s="383"/>
      <c r="Y2065" s="411">
        <v>37703</v>
      </c>
      <c r="Z2065" s="410">
        <v>0</v>
      </c>
      <c r="AA2065" s="410">
        <v>0</v>
      </c>
      <c r="AB2065" s="383"/>
      <c r="AC2065" s="383"/>
      <c r="AD2065" s="383"/>
      <c r="AE2065" s="383"/>
      <c r="AF2065" s="410" t="s">
        <v>17469</v>
      </c>
      <c r="AG2065" s="410" t="s">
        <v>17432</v>
      </c>
      <c r="AH2065" s="410">
        <v>1</v>
      </c>
      <c r="AI2065" s="410">
        <v>2</v>
      </c>
      <c r="AJ2065" s="410">
        <v>3</v>
      </c>
      <c r="AK2065" s="410">
        <v>20.83</v>
      </c>
      <c r="AL2065" s="412">
        <v>0.33333333333333298</v>
      </c>
      <c r="AM2065" s="127" t="s">
        <v>17433</v>
      </c>
      <c r="AN2065" s="383" t="s">
        <v>17434</v>
      </c>
      <c r="AO2065" s="383"/>
      <c r="AP2065" s="383"/>
      <c r="AQ2065" s="410" t="s">
        <v>17574</v>
      </c>
      <c r="AR2065" s="389"/>
    </row>
    <row r="2066" spans="1:44" ht="15.75" thickBot="1" x14ac:dyDescent="0.3">
      <c r="A2066" s="409" t="s">
        <v>17571</v>
      </c>
      <c r="B2066" s="410">
        <v>2258</v>
      </c>
      <c r="C2066" s="383"/>
      <c r="D2066" s="383"/>
      <c r="E2066" s="383"/>
      <c r="F2066" s="383"/>
      <c r="G2066" s="383"/>
      <c r="H2066" s="383"/>
      <c r="I2066" s="383"/>
      <c r="J2066" s="383"/>
      <c r="K2066" s="410" t="s">
        <v>17260</v>
      </c>
      <c r="L2066" s="410" t="s">
        <v>17541</v>
      </c>
      <c r="M2066" s="410" t="s">
        <v>17572</v>
      </c>
      <c r="N2066" s="410" t="s">
        <v>17573</v>
      </c>
      <c r="O2066" s="383"/>
      <c r="P2066" s="383"/>
      <c r="Q2066" s="410" t="s">
        <v>17460</v>
      </c>
      <c r="R2066" s="410" t="s">
        <v>17200</v>
      </c>
      <c r="S2066" s="383"/>
      <c r="T2066" s="383"/>
      <c r="U2066" s="410" t="s">
        <v>17200</v>
      </c>
      <c r="V2066" s="383"/>
      <c r="W2066" s="383"/>
      <c r="X2066" s="383"/>
      <c r="Y2066" s="411">
        <v>37703</v>
      </c>
      <c r="Z2066" s="410">
        <v>0</v>
      </c>
      <c r="AA2066" s="410">
        <v>0</v>
      </c>
      <c r="AB2066" s="383"/>
      <c r="AC2066" s="383"/>
      <c r="AD2066" s="383"/>
      <c r="AE2066" s="383"/>
      <c r="AF2066" s="410" t="s">
        <v>17469</v>
      </c>
      <c r="AG2066" s="410" t="s">
        <v>17432</v>
      </c>
      <c r="AH2066" s="410">
        <v>0</v>
      </c>
      <c r="AI2066" s="410">
        <v>3</v>
      </c>
      <c r="AJ2066" s="410">
        <v>3</v>
      </c>
      <c r="AK2066" s="410">
        <v>20.85</v>
      </c>
      <c r="AL2066" s="412">
        <v>0</v>
      </c>
      <c r="AM2066" s="127" t="s">
        <v>17433</v>
      </c>
      <c r="AN2066" s="383" t="s">
        <v>17434</v>
      </c>
      <c r="AO2066" s="383"/>
      <c r="AP2066" s="383"/>
      <c r="AQ2066" s="410" t="s">
        <v>17574</v>
      </c>
      <c r="AR2066" s="389"/>
    </row>
    <row r="2067" spans="1:44" ht="15.75" thickBot="1" x14ac:dyDescent="0.3">
      <c r="A2067" s="409" t="s">
        <v>17571</v>
      </c>
      <c r="B2067" s="410">
        <v>2258</v>
      </c>
      <c r="C2067" s="383"/>
      <c r="D2067" s="383"/>
      <c r="E2067" s="383"/>
      <c r="F2067" s="383"/>
      <c r="G2067" s="383"/>
      <c r="H2067" s="383"/>
      <c r="I2067" s="383"/>
      <c r="J2067" s="383"/>
      <c r="K2067" s="410" t="s">
        <v>17260</v>
      </c>
      <c r="L2067" s="410" t="s">
        <v>17541</v>
      </c>
      <c r="M2067" s="410" t="s">
        <v>17572</v>
      </c>
      <c r="N2067" s="410" t="s">
        <v>17573</v>
      </c>
      <c r="O2067" s="383"/>
      <c r="P2067" s="383"/>
      <c r="Q2067" s="410" t="s">
        <v>17460</v>
      </c>
      <c r="R2067" s="410" t="s">
        <v>17200</v>
      </c>
      <c r="S2067" s="383"/>
      <c r="T2067" s="383"/>
      <c r="U2067" s="410" t="s">
        <v>17200</v>
      </c>
      <c r="V2067" s="383"/>
      <c r="W2067" s="383"/>
      <c r="X2067" s="383"/>
      <c r="Y2067" s="411">
        <v>37703</v>
      </c>
      <c r="Z2067" s="410">
        <v>0</v>
      </c>
      <c r="AA2067" s="410">
        <v>0</v>
      </c>
      <c r="AB2067" s="383"/>
      <c r="AC2067" s="383"/>
      <c r="AD2067" s="383"/>
      <c r="AE2067" s="383"/>
      <c r="AF2067" s="410" t="s">
        <v>17469</v>
      </c>
      <c r="AG2067" s="410" t="s">
        <v>17432</v>
      </c>
      <c r="AH2067" s="410">
        <v>1</v>
      </c>
      <c r="AI2067" s="410">
        <v>10</v>
      </c>
      <c r="AJ2067" s="410">
        <v>11</v>
      </c>
      <c r="AK2067" s="410">
        <v>20.85</v>
      </c>
      <c r="AL2067" s="412">
        <v>9.0909090909090898E-2</v>
      </c>
      <c r="AM2067" s="127" t="s">
        <v>17433</v>
      </c>
      <c r="AN2067" s="383" t="s">
        <v>17434</v>
      </c>
      <c r="AO2067" s="383"/>
      <c r="AP2067" s="383"/>
      <c r="AQ2067" s="410" t="s">
        <v>17574</v>
      </c>
      <c r="AR2067" s="389"/>
    </row>
    <row r="2068" spans="1:44" ht="15.75" thickBot="1" x14ac:dyDescent="0.3">
      <c r="A2068" s="409" t="s">
        <v>17571</v>
      </c>
      <c r="B2068" s="410">
        <v>2258</v>
      </c>
      <c r="C2068" s="383"/>
      <c r="D2068" s="383"/>
      <c r="E2068" s="383"/>
      <c r="F2068" s="383"/>
      <c r="G2068" s="383"/>
      <c r="H2068" s="383"/>
      <c r="I2068" s="383"/>
      <c r="J2068" s="383"/>
      <c r="K2068" s="410" t="s">
        <v>17260</v>
      </c>
      <c r="L2068" s="410" t="s">
        <v>17541</v>
      </c>
      <c r="M2068" s="410" t="s">
        <v>17572</v>
      </c>
      <c r="N2068" s="410" t="s">
        <v>17573</v>
      </c>
      <c r="O2068" s="383"/>
      <c r="P2068" s="383"/>
      <c r="Q2068" s="410" t="s">
        <v>17460</v>
      </c>
      <c r="R2068" s="410" t="s">
        <v>17200</v>
      </c>
      <c r="S2068" s="383"/>
      <c r="T2068" s="383"/>
      <c r="U2068" s="410" t="s">
        <v>17200</v>
      </c>
      <c r="V2068" s="383"/>
      <c r="W2068" s="383"/>
      <c r="X2068" s="383"/>
      <c r="Y2068" s="411">
        <v>37703</v>
      </c>
      <c r="Z2068" s="410">
        <v>0</v>
      </c>
      <c r="AA2068" s="410">
        <v>0</v>
      </c>
      <c r="AB2068" s="383"/>
      <c r="AC2068" s="383"/>
      <c r="AD2068" s="383"/>
      <c r="AE2068" s="383"/>
      <c r="AF2068" s="410" t="s">
        <v>17469</v>
      </c>
      <c r="AG2068" s="410" t="s">
        <v>17432</v>
      </c>
      <c r="AH2068" s="410">
        <v>0</v>
      </c>
      <c r="AI2068" s="410">
        <v>4</v>
      </c>
      <c r="AJ2068" s="410">
        <v>4</v>
      </c>
      <c r="AK2068" s="410">
        <v>20.87</v>
      </c>
      <c r="AL2068" s="412">
        <v>0</v>
      </c>
      <c r="AM2068" s="127" t="s">
        <v>17433</v>
      </c>
      <c r="AN2068" s="383" t="s">
        <v>17434</v>
      </c>
      <c r="AO2068" s="383"/>
      <c r="AP2068" s="383"/>
      <c r="AQ2068" s="410" t="s">
        <v>17574</v>
      </c>
      <c r="AR2068" s="389"/>
    </row>
    <row r="2069" spans="1:44" ht="15.75" thickBot="1" x14ac:dyDescent="0.3">
      <c r="A2069" s="409" t="s">
        <v>17571</v>
      </c>
      <c r="B2069" s="410">
        <v>2258</v>
      </c>
      <c r="C2069" s="383"/>
      <c r="D2069" s="383"/>
      <c r="E2069" s="383"/>
      <c r="F2069" s="383"/>
      <c r="G2069" s="383"/>
      <c r="H2069" s="383"/>
      <c r="I2069" s="383"/>
      <c r="J2069" s="383"/>
      <c r="K2069" s="410" t="s">
        <v>17260</v>
      </c>
      <c r="L2069" s="410" t="s">
        <v>17541</v>
      </c>
      <c r="M2069" s="410" t="s">
        <v>17572</v>
      </c>
      <c r="N2069" s="410" t="s">
        <v>17573</v>
      </c>
      <c r="O2069" s="383"/>
      <c r="P2069" s="383"/>
      <c r="Q2069" s="410" t="s">
        <v>17460</v>
      </c>
      <c r="R2069" s="410" t="s">
        <v>17200</v>
      </c>
      <c r="S2069" s="383"/>
      <c r="T2069" s="383"/>
      <c r="U2069" s="410" t="s">
        <v>17200</v>
      </c>
      <c r="V2069" s="383"/>
      <c r="W2069" s="383"/>
      <c r="X2069" s="383"/>
      <c r="Y2069" s="411">
        <v>37703</v>
      </c>
      <c r="Z2069" s="410">
        <v>0</v>
      </c>
      <c r="AA2069" s="410">
        <v>0</v>
      </c>
      <c r="AB2069" s="383"/>
      <c r="AC2069" s="383"/>
      <c r="AD2069" s="383"/>
      <c r="AE2069" s="383"/>
      <c r="AF2069" s="410" t="s">
        <v>17469</v>
      </c>
      <c r="AG2069" s="410" t="s">
        <v>17432</v>
      </c>
      <c r="AH2069" s="410">
        <v>0</v>
      </c>
      <c r="AI2069" s="410">
        <v>8</v>
      </c>
      <c r="AJ2069" s="410">
        <v>8</v>
      </c>
      <c r="AK2069" s="410">
        <v>20.87</v>
      </c>
      <c r="AL2069" s="412">
        <v>0</v>
      </c>
      <c r="AM2069" s="127" t="s">
        <v>17433</v>
      </c>
      <c r="AN2069" s="383" t="s">
        <v>17434</v>
      </c>
      <c r="AO2069" s="383"/>
      <c r="AP2069" s="383"/>
      <c r="AQ2069" s="410" t="s">
        <v>17574</v>
      </c>
      <c r="AR2069" s="389"/>
    </row>
    <row r="2070" spans="1:44" ht="15.75" thickBot="1" x14ac:dyDescent="0.3">
      <c r="A2070" s="409" t="s">
        <v>17571</v>
      </c>
      <c r="B2070" s="410">
        <v>2258</v>
      </c>
      <c r="C2070" s="383"/>
      <c r="D2070" s="383"/>
      <c r="E2070" s="383"/>
      <c r="F2070" s="383"/>
      <c r="G2070" s="383"/>
      <c r="H2070" s="383"/>
      <c r="I2070" s="383"/>
      <c r="J2070" s="383"/>
      <c r="K2070" s="410" t="s">
        <v>17260</v>
      </c>
      <c r="L2070" s="410" t="s">
        <v>17541</v>
      </c>
      <c r="M2070" s="410" t="s">
        <v>17572</v>
      </c>
      <c r="N2070" s="410" t="s">
        <v>17573</v>
      </c>
      <c r="O2070" s="383"/>
      <c r="P2070" s="383"/>
      <c r="Q2070" s="410" t="s">
        <v>17460</v>
      </c>
      <c r="R2070" s="410" t="s">
        <v>17200</v>
      </c>
      <c r="S2070" s="383"/>
      <c r="T2070" s="383"/>
      <c r="U2070" s="410" t="s">
        <v>17200</v>
      </c>
      <c r="V2070" s="383"/>
      <c r="W2070" s="383"/>
      <c r="X2070" s="383"/>
      <c r="Y2070" s="411">
        <v>37703</v>
      </c>
      <c r="Z2070" s="410">
        <v>0</v>
      </c>
      <c r="AA2070" s="410">
        <v>0</v>
      </c>
      <c r="AB2070" s="383"/>
      <c r="AC2070" s="383"/>
      <c r="AD2070" s="383"/>
      <c r="AE2070" s="383"/>
      <c r="AF2070" s="410" t="s">
        <v>17469</v>
      </c>
      <c r="AG2070" s="410" t="s">
        <v>17432</v>
      </c>
      <c r="AH2070" s="410">
        <v>0</v>
      </c>
      <c r="AI2070" s="410">
        <v>7</v>
      </c>
      <c r="AJ2070" s="410">
        <v>7</v>
      </c>
      <c r="AK2070" s="410">
        <v>20.88</v>
      </c>
      <c r="AL2070" s="412">
        <v>0</v>
      </c>
      <c r="AM2070" s="127" t="s">
        <v>17433</v>
      </c>
      <c r="AN2070" s="383" t="s">
        <v>17434</v>
      </c>
      <c r="AO2070" s="383"/>
      <c r="AP2070" s="383"/>
      <c r="AQ2070" s="410" t="s">
        <v>17574</v>
      </c>
      <c r="AR2070" s="389"/>
    </row>
    <row r="2071" spans="1:44" ht="15.75" thickBot="1" x14ac:dyDescent="0.3">
      <c r="A2071" s="409" t="s">
        <v>17571</v>
      </c>
      <c r="B2071" s="410">
        <v>2258</v>
      </c>
      <c r="C2071" s="383"/>
      <c r="D2071" s="383"/>
      <c r="E2071" s="383"/>
      <c r="F2071" s="383"/>
      <c r="G2071" s="383"/>
      <c r="H2071" s="383"/>
      <c r="I2071" s="383"/>
      <c r="J2071" s="383"/>
      <c r="K2071" s="410" t="s">
        <v>17260</v>
      </c>
      <c r="L2071" s="410" t="s">
        <v>17541</v>
      </c>
      <c r="M2071" s="410" t="s">
        <v>17572</v>
      </c>
      <c r="N2071" s="410" t="s">
        <v>17573</v>
      </c>
      <c r="O2071" s="383"/>
      <c r="P2071" s="383"/>
      <c r="Q2071" s="410" t="s">
        <v>17460</v>
      </c>
      <c r="R2071" s="410" t="s">
        <v>17200</v>
      </c>
      <c r="S2071" s="383"/>
      <c r="T2071" s="383"/>
      <c r="U2071" s="410" t="s">
        <v>17200</v>
      </c>
      <c r="V2071" s="383"/>
      <c r="W2071" s="383"/>
      <c r="X2071" s="383"/>
      <c r="Y2071" s="411">
        <v>37703</v>
      </c>
      <c r="Z2071" s="410">
        <v>0</v>
      </c>
      <c r="AA2071" s="410">
        <v>0</v>
      </c>
      <c r="AB2071" s="383"/>
      <c r="AC2071" s="383"/>
      <c r="AD2071" s="383"/>
      <c r="AE2071" s="383"/>
      <c r="AF2071" s="410" t="s">
        <v>17469</v>
      </c>
      <c r="AG2071" s="410" t="s">
        <v>17432</v>
      </c>
      <c r="AH2071" s="410">
        <v>0</v>
      </c>
      <c r="AI2071" s="410">
        <v>3</v>
      </c>
      <c r="AJ2071" s="410">
        <v>3</v>
      </c>
      <c r="AK2071" s="410">
        <v>20.89</v>
      </c>
      <c r="AL2071" s="412">
        <v>0</v>
      </c>
      <c r="AM2071" s="127" t="s">
        <v>17433</v>
      </c>
      <c r="AN2071" s="383" t="s">
        <v>17434</v>
      </c>
      <c r="AO2071" s="383"/>
      <c r="AP2071" s="383"/>
      <c r="AQ2071" s="410" t="s">
        <v>17574</v>
      </c>
      <c r="AR2071" s="389"/>
    </row>
    <row r="2072" spans="1:44" ht="15.75" thickBot="1" x14ac:dyDescent="0.3">
      <c r="A2072" s="409" t="s">
        <v>17571</v>
      </c>
      <c r="B2072" s="410">
        <v>2258</v>
      </c>
      <c r="C2072" s="383"/>
      <c r="D2072" s="383"/>
      <c r="E2072" s="383"/>
      <c r="F2072" s="383"/>
      <c r="G2072" s="383"/>
      <c r="H2072" s="383"/>
      <c r="I2072" s="383"/>
      <c r="J2072" s="383"/>
      <c r="K2072" s="410" t="s">
        <v>17260</v>
      </c>
      <c r="L2072" s="410" t="s">
        <v>17541</v>
      </c>
      <c r="M2072" s="410" t="s">
        <v>17572</v>
      </c>
      <c r="N2072" s="410" t="s">
        <v>17573</v>
      </c>
      <c r="O2072" s="383"/>
      <c r="P2072" s="383"/>
      <c r="Q2072" s="410" t="s">
        <v>17460</v>
      </c>
      <c r="R2072" s="410" t="s">
        <v>17200</v>
      </c>
      <c r="S2072" s="383"/>
      <c r="T2072" s="383"/>
      <c r="U2072" s="410" t="s">
        <v>17200</v>
      </c>
      <c r="V2072" s="383"/>
      <c r="W2072" s="383"/>
      <c r="X2072" s="383"/>
      <c r="Y2072" s="411">
        <v>37703</v>
      </c>
      <c r="Z2072" s="410">
        <v>0</v>
      </c>
      <c r="AA2072" s="410">
        <v>0</v>
      </c>
      <c r="AB2072" s="383"/>
      <c r="AC2072" s="383"/>
      <c r="AD2072" s="383"/>
      <c r="AE2072" s="383"/>
      <c r="AF2072" s="410" t="s">
        <v>17469</v>
      </c>
      <c r="AG2072" s="410" t="s">
        <v>17432</v>
      </c>
      <c r="AH2072" s="410">
        <v>0</v>
      </c>
      <c r="AI2072" s="410">
        <v>4</v>
      </c>
      <c r="AJ2072" s="410">
        <v>4</v>
      </c>
      <c r="AK2072" s="410">
        <v>20.89</v>
      </c>
      <c r="AL2072" s="412">
        <v>0</v>
      </c>
      <c r="AM2072" s="127" t="s">
        <v>17433</v>
      </c>
      <c r="AN2072" s="383" t="s">
        <v>17434</v>
      </c>
      <c r="AO2072" s="383"/>
      <c r="AP2072" s="383"/>
      <c r="AQ2072" s="410" t="s">
        <v>17574</v>
      </c>
      <c r="AR2072" s="389"/>
    </row>
    <row r="2073" spans="1:44" ht="15.75" thickBot="1" x14ac:dyDescent="0.3">
      <c r="A2073" s="409" t="s">
        <v>17571</v>
      </c>
      <c r="B2073" s="410">
        <v>2258</v>
      </c>
      <c r="C2073" s="383"/>
      <c r="D2073" s="383"/>
      <c r="E2073" s="383"/>
      <c r="F2073" s="383"/>
      <c r="G2073" s="383"/>
      <c r="H2073" s="383"/>
      <c r="I2073" s="383"/>
      <c r="J2073" s="383"/>
      <c r="K2073" s="410" t="s">
        <v>17260</v>
      </c>
      <c r="L2073" s="410" t="s">
        <v>17541</v>
      </c>
      <c r="M2073" s="410" t="s">
        <v>17572</v>
      </c>
      <c r="N2073" s="410" t="s">
        <v>17573</v>
      </c>
      <c r="O2073" s="383"/>
      <c r="P2073" s="383"/>
      <c r="Q2073" s="410" t="s">
        <v>17460</v>
      </c>
      <c r="R2073" s="410" t="s">
        <v>17200</v>
      </c>
      <c r="S2073" s="383"/>
      <c r="T2073" s="383"/>
      <c r="U2073" s="410" t="s">
        <v>17200</v>
      </c>
      <c r="V2073" s="383"/>
      <c r="W2073" s="383"/>
      <c r="X2073" s="383"/>
      <c r="Y2073" s="411">
        <v>37703</v>
      </c>
      <c r="Z2073" s="410">
        <v>0</v>
      </c>
      <c r="AA2073" s="410">
        <v>0</v>
      </c>
      <c r="AB2073" s="383"/>
      <c r="AC2073" s="383"/>
      <c r="AD2073" s="383"/>
      <c r="AE2073" s="383"/>
      <c r="AF2073" s="410" t="s">
        <v>17469</v>
      </c>
      <c r="AG2073" s="410" t="s">
        <v>17432</v>
      </c>
      <c r="AH2073" s="410">
        <v>0</v>
      </c>
      <c r="AI2073" s="410">
        <v>5</v>
      </c>
      <c r="AJ2073" s="410">
        <v>5</v>
      </c>
      <c r="AK2073" s="410">
        <v>20.91</v>
      </c>
      <c r="AL2073" s="412">
        <v>0</v>
      </c>
      <c r="AM2073" s="127" t="s">
        <v>17433</v>
      </c>
      <c r="AN2073" s="383" t="s">
        <v>17434</v>
      </c>
      <c r="AO2073" s="383"/>
      <c r="AP2073" s="383"/>
      <c r="AQ2073" s="410" t="s">
        <v>17574</v>
      </c>
      <c r="AR2073" s="389"/>
    </row>
    <row r="2074" spans="1:44" ht="15.75" thickBot="1" x14ac:dyDescent="0.3">
      <c r="A2074" s="409" t="s">
        <v>17571</v>
      </c>
      <c r="B2074" s="410">
        <v>2258</v>
      </c>
      <c r="C2074" s="383"/>
      <c r="D2074" s="383"/>
      <c r="E2074" s="383"/>
      <c r="F2074" s="383"/>
      <c r="G2074" s="383"/>
      <c r="H2074" s="383"/>
      <c r="I2074" s="383"/>
      <c r="J2074" s="383"/>
      <c r="K2074" s="410" t="s">
        <v>17260</v>
      </c>
      <c r="L2074" s="410" t="s">
        <v>17541</v>
      </c>
      <c r="M2074" s="410" t="s">
        <v>17572</v>
      </c>
      <c r="N2074" s="410" t="s">
        <v>17573</v>
      </c>
      <c r="O2074" s="383"/>
      <c r="P2074" s="383"/>
      <c r="Q2074" s="410" t="s">
        <v>17460</v>
      </c>
      <c r="R2074" s="410" t="s">
        <v>17200</v>
      </c>
      <c r="S2074" s="383"/>
      <c r="T2074" s="383"/>
      <c r="U2074" s="410" t="s">
        <v>17200</v>
      </c>
      <c r="V2074" s="383"/>
      <c r="W2074" s="383"/>
      <c r="X2074" s="383"/>
      <c r="Y2074" s="411">
        <v>37703</v>
      </c>
      <c r="Z2074" s="410">
        <v>0</v>
      </c>
      <c r="AA2074" s="410">
        <v>0</v>
      </c>
      <c r="AB2074" s="383"/>
      <c r="AC2074" s="383"/>
      <c r="AD2074" s="383"/>
      <c r="AE2074" s="383"/>
      <c r="AF2074" s="410" t="s">
        <v>17469</v>
      </c>
      <c r="AG2074" s="410" t="s">
        <v>17432</v>
      </c>
      <c r="AH2074" s="410">
        <v>0</v>
      </c>
      <c r="AI2074" s="410">
        <v>1</v>
      </c>
      <c r="AJ2074" s="410">
        <v>1</v>
      </c>
      <c r="AK2074" s="410">
        <v>20.92</v>
      </c>
      <c r="AL2074" s="412">
        <v>0</v>
      </c>
      <c r="AM2074" s="127" t="s">
        <v>17433</v>
      </c>
      <c r="AN2074" s="383" t="s">
        <v>17434</v>
      </c>
      <c r="AO2074" s="383"/>
      <c r="AP2074" s="383"/>
      <c r="AQ2074" s="410" t="s">
        <v>17574</v>
      </c>
      <c r="AR2074" s="389"/>
    </row>
    <row r="2075" spans="1:44" ht="15.75" thickBot="1" x14ac:dyDescent="0.3">
      <c r="A2075" s="413" t="s">
        <v>17571</v>
      </c>
      <c r="B2075" s="414">
        <v>2258</v>
      </c>
      <c r="C2075" s="127"/>
      <c r="D2075" s="127"/>
      <c r="E2075" s="127"/>
      <c r="F2075" s="127"/>
      <c r="G2075" s="127"/>
      <c r="H2075" s="127"/>
      <c r="I2075" s="127"/>
      <c r="J2075" s="383"/>
      <c r="K2075" s="410" t="s">
        <v>17260</v>
      </c>
      <c r="L2075" s="410" t="s">
        <v>17541</v>
      </c>
      <c r="M2075" s="414" t="s">
        <v>17572</v>
      </c>
      <c r="N2075" s="414" t="s">
        <v>17573</v>
      </c>
      <c r="O2075" s="127"/>
      <c r="P2075" s="127"/>
      <c r="Q2075" s="414" t="s">
        <v>17460</v>
      </c>
      <c r="R2075" s="414" t="s">
        <v>17200</v>
      </c>
      <c r="S2075" s="127"/>
      <c r="T2075" s="127"/>
      <c r="U2075" s="414" t="s">
        <v>17200</v>
      </c>
      <c r="V2075" s="127"/>
      <c r="W2075" s="127"/>
      <c r="X2075" s="127"/>
      <c r="Y2075" s="415">
        <v>37703</v>
      </c>
      <c r="Z2075" s="414">
        <v>0</v>
      </c>
      <c r="AA2075" s="414">
        <v>0</v>
      </c>
      <c r="AB2075" s="127"/>
      <c r="AC2075" s="127"/>
      <c r="AD2075" s="127"/>
      <c r="AE2075" s="127"/>
      <c r="AF2075" s="414" t="s">
        <v>17469</v>
      </c>
      <c r="AG2075" s="414" t="s">
        <v>17432</v>
      </c>
      <c r="AH2075" s="414">
        <v>0</v>
      </c>
      <c r="AI2075" s="414">
        <v>1</v>
      </c>
      <c r="AJ2075" s="414">
        <v>1</v>
      </c>
      <c r="AK2075" s="414">
        <v>20.97</v>
      </c>
      <c r="AL2075" s="416">
        <v>0</v>
      </c>
      <c r="AM2075" s="127" t="s">
        <v>17433</v>
      </c>
      <c r="AN2075" s="383" t="s">
        <v>17434</v>
      </c>
      <c r="AO2075" s="127"/>
      <c r="AP2075" s="127"/>
      <c r="AQ2075" s="414" t="s">
        <v>17574</v>
      </c>
      <c r="AR2075" s="417"/>
    </row>
  </sheetData>
  <mergeCells count="4">
    <mergeCell ref="A1:I1"/>
    <mergeCell ref="J1:S1"/>
    <mergeCell ref="T1:AL1"/>
    <mergeCell ref="AM1:AR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37"/>
  <sheetViews>
    <sheetView zoomScaleNormal="100" workbookViewId="0">
      <selection activeCell="C12" sqref="C12"/>
    </sheetView>
  </sheetViews>
  <sheetFormatPr defaultRowHeight="12" x14ac:dyDescent="0.2"/>
  <cols>
    <col min="1" max="1" width="60.140625" style="6" bestFit="1" customWidth="1"/>
    <col min="2" max="2" width="9.7109375" style="6" customWidth="1"/>
    <col min="3" max="3" width="44.7109375" style="6" bestFit="1" customWidth="1"/>
    <col min="4" max="4" width="63.7109375" style="6" bestFit="1" customWidth="1"/>
    <col min="5" max="5" width="25.7109375" style="6" bestFit="1" customWidth="1"/>
    <col min="6" max="6" width="15.7109375" style="6" bestFit="1" customWidth="1"/>
    <col min="7" max="7" width="21.140625" style="6" bestFit="1" customWidth="1"/>
    <col min="8" max="8" width="31.140625" style="6" bestFit="1" customWidth="1"/>
    <col min="9" max="9" width="28.140625" style="6" bestFit="1" customWidth="1"/>
    <col min="10" max="10" width="49.28515625" style="6" bestFit="1" customWidth="1"/>
    <col min="11" max="11" width="32.85546875" style="6" bestFit="1" customWidth="1"/>
    <col min="12" max="12" width="31" style="6" bestFit="1" customWidth="1"/>
    <col min="13" max="13" width="25.28515625" style="6" bestFit="1" customWidth="1"/>
    <col min="14" max="14" width="16.140625" style="6" bestFit="1" customWidth="1"/>
    <col min="15" max="15" width="46.7109375" style="6" customWidth="1"/>
    <col min="16" max="16384" width="9.140625" style="6"/>
  </cols>
  <sheetData>
    <row r="1" spans="1:3" ht="15.75" x14ac:dyDescent="0.25">
      <c r="A1" s="8" t="s">
        <v>11188</v>
      </c>
      <c r="C1" s="8" t="s">
        <v>11189</v>
      </c>
    </row>
    <row r="2" spans="1:3" x14ac:dyDescent="0.2">
      <c r="A2" s="13" t="s">
        <v>62</v>
      </c>
      <c r="C2" s="9" t="s">
        <v>66</v>
      </c>
    </row>
    <row r="3" spans="1:3" x14ac:dyDescent="0.2">
      <c r="A3" s="13" t="s">
        <v>11190</v>
      </c>
      <c r="C3" s="9" t="s">
        <v>894</v>
      </c>
    </row>
    <row r="4" spans="1:3" x14ac:dyDescent="0.2">
      <c r="A4" s="13" t="s">
        <v>11191</v>
      </c>
      <c r="C4" s="9" t="s">
        <v>11192</v>
      </c>
    </row>
    <row r="5" spans="1:3" x14ac:dyDescent="0.2">
      <c r="A5" s="13" t="s">
        <v>11193</v>
      </c>
      <c r="C5" s="9" t="s">
        <v>11194</v>
      </c>
    </row>
    <row r="6" spans="1:3" ht="12.75" thickBot="1" x14ac:dyDescent="0.25">
      <c r="A6" s="13" t="s">
        <v>11195</v>
      </c>
      <c r="C6" s="10" t="s">
        <v>134</v>
      </c>
    </row>
    <row r="7" spans="1:3" ht="12.75" thickBot="1" x14ac:dyDescent="0.25">
      <c r="A7" s="13" t="s">
        <v>11196</v>
      </c>
    </row>
    <row r="8" spans="1:3" ht="15.75" x14ac:dyDescent="0.25">
      <c r="A8" s="13" t="s">
        <v>597</v>
      </c>
      <c r="C8" s="8" t="s">
        <v>11197</v>
      </c>
    </row>
    <row r="9" spans="1:3" ht="12.75" thickBot="1" x14ac:dyDescent="0.25">
      <c r="A9" s="10" t="s">
        <v>134</v>
      </c>
      <c r="C9" s="9" t="s">
        <v>657</v>
      </c>
    </row>
    <row r="10" spans="1:3" ht="12.75" thickBot="1" x14ac:dyDescent="0.25">
      <c r="C10" s="9" t="s">
        <v>225</v>
      </c>
    </row>
    <row r="11" spans="1:3" ht="15.75" x14ac:dyDescent="0.25">
      <c r="A11" s="8" t="s">
        <v>11198</v>
      </c>
      <c r="C11" s="9" t="s">
        <v>64</v>
      </c>
    </row>
    <row r="12" spans="1:3" x14ac:dyDescent="0.2">
      <c r="A12" s="13" t="s">
        <v>60</v>
      </c>
      <c r="C12" s="9" t="s">
        <v>1048</v>
      </c>
    </row>
    <row r="13" spans="1:3" ht="12.75" thickBot="1" x14ac:dyDescent="0.25">
      <c r="A13" s="13" t="s">
        <v>11199</v>
      </c>
      <c r="C13" s="10" t="s">
        <v>134</v>
      </c>
    </row>
    <row r="14" spans="1:3" ht="12.75" thickBot="1" x14ac:dyDescent="0.25">
      <c r="A14" s="13" t="s">
        <v>11200</v>
      </c>
    </row>
    <row r="15" spans="1:3" ht="15.75" x14ac:dyDescent="0.25">
      <c r="A15" s="13" t="s">
        <v>11201</v>
      </c>
      <c r="C15" s="8" t="s">
        <v>11202</v>
      </c>
    </row>
    <row r="16" spans="1:3" x14ac:dyDescent="0.2">
      <c r="A16" s="13" t="s">
        <v>11203</v>
      </c>
      <c r="C16" s="9" t="s">
        <v>714</v>
      </c>
    </row>
    <row r="17" spans="1:3" x14ac:dyDescent="0.2">
      <c r="A17" s="13" t="s">
        <v>11204</v>
      </c>
      <c r="C17" s="28" t="s">
        <v>65</v>
      </c>
    </row>
    <row r="18" spans="1:3" ht="12.75" thickBot="1" x14ac:dyDescent="0.25">
      <c r="A18" s="13" t="s">
        <v>11205</v>
      </c>
      <c r="C18" s="10" t="s">
        <v>484</v>
      </c>
    </row>
    <row r="19" spans="1:3" ht="12.75" thickBot="1" x14ac:dyDescent="0.25">
      <c r="A19" s="13" t="s">
        <v>11206</v>
      </c>
    </row>
    <row r="20" spans="1:3" ht="15.75" x14ac:dyDescent="0.25">
      <c r="A20" s="13" t="s">
        <v>11207</v>
      </c>
      <c r="C20" s="11" t="s">
        <v>11208</v>
      </c>
    </row>
    <row r="21" spans="1:3" x14ac:dyDescent="0.2">
      <c r="A21" s="13" t="s">
        <v>11209</v>
      </c>
      <c r="C21" s="12" t="s">
        <v>129</v>
      </c>
    </row>
    <row r="22" spans="1:3" x14ac:dyDescent="0.2">
      <c r="A22" s="13" t="s">
        <v>11210</v>
      </c>
      <c r="C22" s="12" t="s">
        <v>11211</v>
      </c>
    </row>
    <row r="23" spans="1:3" x14ac:dyDescent="0.2">
      <c r="A23" s="13" t="s">
        <v>144</v>
      </c>
      <c r="C23" s="12" t="s">
        <v>11212</v>
      </c>
    </row>
    <row r="24" spans="1:3" x14ac:dyDescent="0.2">
      <c r="A24" s="13" t="s">
        <v>11213</v>
      </c>
      <c r="C24" s="12" t="s">
        <v>11214</v>
      </c>
    </row>
    <row r="25" spans="1:3" x14ac:dyDescent="0.2">
      <c r="A25" s="13" t="s">
        <v>11215</v>
      </c>
      <c r="C25" s="12" t="s">
        <v>11216</v>
      </c>
    </row>
    <row r="26" spans="1:3" x14ac:dyDescent="0.2">
      <c r="A26" s="13" t="s">
        <v>11217</v>
      </c>
      <c r="C26" s="12" t="s">
        <v>10466</v>
      </c>
    </row>
    <row r="27" spans="1:3" x14ac:dyDescent="0.2">
      <c r="A27" s="13" t="s">
        <v>11218</v>
      </c>
      <c r="C27" s="12" t="s">
        <v>11219</v>
      </c>
    </row>
    <row r="28" spans="1:3" x14ac:dyDescent="0.2">
      <c r="A28" s="13" t="s">
        <v>11220</v>
      </c>
      <c r="C28" s="12" t="s">
        <v>11221</v>
      </c>
    </row>
    <row r="29" spans="1:3" x14ac:dyDescent="0.2">
      <c r="A29" s="13" t="s">
        <v>11222</v>
      </c>
      <c r="C29" s="12" t="s">
        <v>11223</v>
      </c>
    </row>
    <row r="30" spans="1:3" x14ac:dyDescent="0.2">
      <c r="A30" s="13" t="s">
        <v>244</v>
      </c>
      <c r="C30" s="12" t="s">
        <v>11224</v>
      </c>
    </row>
    <row r="31" spans="1:3" x14ac:dyDescent="0.2">
      <c r="A31" s="13" t="s">
        <v>11225</v>
      </c>
      <c r="C31" s="12" t="s">
        <v>11226</v>
      </c>
    </row>
    <row r="32" spans="1:3" x14ac:dyDescent="0.2">
      <c r="A32" s="13" t="s">
        <v>167</v>
      </c>
      <c r="C32" s="12" t="s">
        <v>11227</v>
      </c>
    </row>
    <row r="33" spans="1:3" x14ac:dyDescent="0.2">
      <c r="A33" s="13" t="s">
        <v>245</v>
      </c>
      <c r="C33" s="12" t="s">
        <v>11228</v>
      </c>
    </row>
    <row r="34" spans="1:3" x14ac:dyDescent="0.2">
      <c r="A34" s="13" t="s">
        <v>83</v>
      </c>
      <c r="C34" s="12" t="s">
        <v>11229</v>
      </c>
    </row>
    <row r="35" spans="1:3" x14ac:dyDescent="0.2">
      <c r="A35" s="13" t="s">
        <v>11230</v>
      </c>
      <c r="C35" s="12" t="s">
        <v>11231</v>
      </c>
    </row>
    <row r="36" spans="1:3" x14ac:dyDescent="0.2">
      <c r="A36" s="13" t="s">
        <v>11232</v>
      </c>
      <c r="C36" s="12" t="s">
        <v>11233</v>
      </c>
    </row>
    <row r="37" spans="1:3" x14ac:dyDescent="0.2">
      <c r="A37" s="13" t="s">
        <v>125</v>
      </c>
      <c r="C37" s="12" t="s">
        <v>11234</v>
      </c>
    </row>
    <row r="38" spans="1:3" x14ac:dyDescent="0.2">
      <c r="A38" s="13" t="s">
        <v>11235</v>
      </c>
      <c r="C38" s="12" t="s">
        <v>149</v>
      </c>
    </row>
    <row r="39" spans="1:3" x14ac:dyDescent="0.2">
      <c r="A39" s="13" t="s">
        <v>11236</v>
      </c>
      <c r="C39" s="12" t="s">
        <v>11237</v>
      </c>
    </row>
    <row r="40" spans="1:3" x14ac:dyDescent="0.2">
      <c r="A40" s="13" t="s">
        <v>11238</v>
      </c>
      <c r="C40" s="12" t="s">
        <v>11239</v>
      </c>
    </row>
    <row r="41" spans="1:3" x14ac:dyDescent="0.2">
      <c r="A41" s="13" t="s">
        <v>11240</v>
      </c>
      <c r="C41" s="12" t="s">
        <v>4232</v>
      </c>
    </row>
    <row r="42" spans="1:3" x14ac:dyDescent="0.2">
      <c r="A42" s="13" t="s">
        <v>11241</v>
      </c>
      <c r="C42" s="12" t="s">
        <v>11242</v>
      </c>
    </row>
    <row r="43" spans="1:3" x14ac:dyDescent="0.2">
      <c r="A43" s="13" t="s">
        <v>11243</v>
      </c>
      <c r="C43" s="12" t="s">
        <v>10826</v>
      </c>
    </row>
    <row r="44" spans="1:3" x14ac:dyDescent="0.2">
      <c r="A44" s="13" t="s">
        <v>11244</v>
      </c>
      <c r="C44" s="12" t="s">
        <v>11245</v>
      </c>
    </row>
    <row r="45" spans="1:3" x14ac:dyDescent="0.2">
      <c r="A45" s="13" t="s">
        <v>768</v>
      </c>
      <c r="C45" s="12" t="s">
        <v>11246</v>
      </c>
    </row>
    <row r="46" spans="1:3" x14ac:dyDescent="0.2">
      <c r="A46" s="13" t="s">
        <v>11247</v>
      </c>
      <c r="C46" s="12" t="s">
        <v>11248</v>
      </c>
    </row>
    <row r="47" spans="1:3" x14ac:dyDescent="0.2">
      <c r="A47" s="13" t="s">
        <v>11249</v>
      </c>
      <c r="C47" s="12" t="s">
        <v>199</v>
      </c>
    </row>
    <row r="48" spans="1:3" x14ac:dyDescent="0.2">
      <c r="A48" s="13" t="s">
        <v>11250</v>
      </c>
      <c r="C48" s="12" t="s">
        <v>11251</v>
      </c>
    </row>
    <row r="49" spans="1:3" x14ac:dyDescent="0.2">
      <c r="A49" s="13" t="s">
        <v>11252</v>
      </c>
      <c r="C49" s="12" t="s">
        <v>11253</v>
      </c>
    </row>
    <row r="50" spans="1:3" x14ac:dyDescent="0.2">
      <c r="A50" s="13" t="s">
        <v>11254</v>
      </c>
      <c r="C50" s="12" t="s">
        <v>11255</v>
      </c>
    </row>
    <row r="51" spans="1:3" x14ac:dyDescent="0.2">
      <c r="A51" s="13" t="s">
        <v>11256</v>
      </c>
      <c r="C51" s="12" t="s">
        <v>11257</v>
      </c>
    </row>
    <row r="52" spans="1:3" x14ac:dyDescent="0.2">
      <c r="A52" s="13" t="s">
        <v>11258</v>
      </c>
      <c r="C52" s="12" t="s">
        <v>11259</v>
      </c>
    </row>
    <row r="53" spans="1:3" x14ac:dyDescent="0.2">
      <c r="A53" s="13" t="s">
        <v>11260</v>
      </c>
      <c r="C53" s="12" t="s">
        <v>11261</v>
      </c>
    </row>
    <row r="54" spans="1:3" x14ac:dyDescent="0.2">
      <c r="A54" s="13" t="s">
        <v>11262</v>
      </c>
      <c r="C54" s="12" t="s">
        <v>11263</v>
      </c>
    </row>
    <row r="55" spans="1:3" x14ac:dyDescent="0.2">
      <c r="A55" s="13" t="s">
        <v>11264</v>
      </c>
      <c r="C55" s="12" t="s">
        <v>11265</v>
      </c>
    </row>
    <row r="56" spans="1:3" x14ac:dyDescent="0.2">
      <c r="A56" s="13" t="s">
        <v>11266</v>
      </c>
      <c r="C56" s="12" t="s">
        <v>78</v>
      </c>
    </row>
    <row r="57" spans="1:3" x14ac:dyDescent="0.2">
      <c r="A57" s="13" t="s">
        <v>11267</v>
      </c>
      <c r="C57" s="12" t="s">
        <v>11268</v>
      </c>
    </row>
    <row r="58" spans="1:3" x14ac:dyDescent="0.2">
      <c r="A58" s="13" t="s">
        <v>11269</v>
      </c>
      <c r="C58" s="12" t="s">
        <v>5889</v>
      </c>
    </row>
    <row r="59" spans="1:3" x14ac:dyDescent="0.2">
      <c r="A59" s="13" t="s">
        <v>11270</v>
      </c>
      <c r="C59" s="12" t="s">
        <v>11271</v>
      </c>
    </row>
    <row r="60" spans="1:3" x14ac:dyDescent="0.2">
      <c r="A60" s="13" t="s">
        <v>11272</v>
      </c>
      <c r="C60" s="12" t="s">
        <v>11273</v>
      </c>
    </row>
    <row r="61" spans="1:3" x14ac:dyDescent="0.2">
      <c r="A61" s="13" t="s">
        <v>11274</v>
      </c>
      <c r="C61" s="12" t="s">
        <v>11275</v>
      </c>
    </row>
    <row r="62" spans="1:3" x14ac:dyDescent="0.2">
      <c r="A62" s="13" t="s">
        <v>11276</v>
      </c>
      <c r="C62" s="12" t="s">
        <v>11277</v>
      </c>
    </row>
    <row r="63" spans="1:3" x14ac:dyDescent="0.2">
      <c r="A63" s="13" t="s">
        <v>11278</v>
      </c>
      <c r="C63" s="12" t="s">
        <v>55</v>
      </c>
    </row>
    <row r="64" spans="1:3" ht="12.75" thickBot="1" x14ac:dyDescent="0.25">
      <c r="A64" s="13" t="s">
        <v>11279</v>
      </c>
      <c r="C64" s="14" t="s">
        <v>11280</v>
      </c>
    </row>
    <row r="65" spans="1:3" ht="12.75" thickBot="1" x14ac:dyDescent="0.25">
      <c r="A65" s="13" t="s">
        <v>11281</v>
      </c>
    </row>
    <row r="66" spans="1:3" ht="15.75" x14ac:dyDescent="0.25">
      <c r="A66" s="13" t="s">
        <v>11282</v>
      </c>
      <c r="C66" s="8" t="s">
        <v>11283</v>
      </c>
    </row>
    <row r="67" spans="1:3" x14ac:dyDescent="0.2">
      <c r="A67" s="13" t="s">
        <v>11284</v>
      </c>
      <c r="C67" s="13" t="s">
        <v>11285</v>
      </c>
    </row>
    <row r="68" spans="1:3" x14ac:dyDescent="0.2">
      <c r="A68" s="13" t="s">
        <v>11286</v>
      </c>
      <c r="C68" s="9" t="s">
        <v>11287</v>
      </c>
    </row>
    <row r="69" spans="1:3" x14ac:dyDescent="0.2">
      <c r="A69" s="13" t="s">
        <v>11288</v>
      </c>
      <c r="C69" s="13" t="s">
        <v>1144</v>
      </c>
    </row>
    <row r="70" spans="1:3" x14ac:dyDescent="0.2">
      <c r="A70" s="13" t="s">
        <v>11289</v>
      </c>
      <c r="C70" s="9" t="s">
        <v>11290</v>
      </c>
    </row>
    <row r="71" spans="1:3" x14ac:dyDescent="0.2">
      <c r="A71" s="13" t="s">
        <v>11291</v>
      </c>
      <c r="C71" s="9" t="s">
        <v>11292</v>
      </c>
    </row>
    <row r="72" spans="1:3" x14ac:dyDescent="0.2">
      <c r="A72" s="13" t="s">
        <v>11293</v>
      </c>
      <c r="C72" s="13" t="s">
        <v>151</v>
      </c>
    </row>
    <row r="73" spans="1:3" x14ac:dyDescent="0.2">
      <c r="A73" s="13" t="s">
        <v>11294</v>
      </c>
      <c r="C73" s="9" t="s">
        <v>11295</v>
      </c>
    </row>
    <row r="74" spans="1:3" x14ac:dyDescent="0.2">
      <c r="A74" s="13" t="s">
        <v>11296</v>
      </c>
      <c r="C74" s="13" t="s">
        <v>1285</v>
      </c>
    </row>
    <row r="75" spans="1:3" x14ac:dyDescent="0.2">
      <c r="A75" s="13" t="s">
        <v>11297</v>
      </c>
      <c r="C75" s="13" t="s">
        <v>1196</v>
      </c>
    </row>
    <row r="76" spans="1:3" x14ac:dyDescent="0.2">
      <c r="A76" s="13" t="s">
        <v>11298</v>
      </c>
      <c r="C76" s="13" t="s">
        <v>1239</v>
      </c>
    </row>
    <row r="77" spans="1:3" x14ac:dyDescent="0.2">
      <c r="A77" s="13" t="s">
        <v>11299</v>
      </c>
      <c r="C77" s="13" t="s">
        <v>1212</v>
      </c>
    </row>
    <row r="78" spans="1:3" x14ac:dyDescent="0.2">
      <c r="A78" s="13" t="s">
        <v>11300</v>
      </c>
      <c r="C78" s="13" t="s">
        <v>141</v>
      </c>
    </row>
    <row r="79" spans="1:3" x14ac:dyDescent="0.2">
      <c r="A79" s="13" t="s">
        <v>11301</v>
      </c>
      <c r="C79" s="13" t="s">
        <v>1199</v>
      </c>
    </row>
    <row r="80" spans="1:3" x14ac:dyDescent="0.2">
      <c r="A80" s="13" t="s">
        <v>11302</v>
      </c>
      <c r="C80" s="9" t="s">
        <v>11303</v>
      </c>
    </row>
    <row r="81" spans="1:4" x14ac:dyDescent="0.2">
      <c r="A81" s="13" t="s">
        <v>11304</v>
      </c>
      <c r="C81" s="13" t="s">
        <v>103</v>
      </c>
    </row>
    <row r="82" spans="1:4" x14ac:dyDescent="0.2">
      <c r="A82" s="13" t="s">
        <v>11305</v>
      </c>
      <c r="C82" s="13" t="s">
        <v>1205</v>
      </c>
    </row>
    <row r="83" spans="1:4" x14ac:dyDescent="0.2">
      <c r="A83" s="13" t="s">
        <v>11306</v>
      </c>
      <c r="C83" s="13" t="s">
        <v>1166</v>
      </c>
    </row>
    <row r="84" spans="1:4" x14ac:dyDescent="0.2">
      <c r="A84" s="13" t="s">
        <v>11307</v>
      </c>
      <c r="C84" s="13" t="s">
        <v>2133</v>
      </c>
    </row>
    <row r="85" spans="1:4" x14ac:dyDescent="0.2">
      <c r="A85" s="13" t="s">
        <v>11308</v>
      </c>
      <c r="C85" s="13" t="s">
        <v>11309</v>
      </c>
    </row>
    <row r="86" spans="1:4" ht="15" x14ac:dyDescent="0.25">
      <c r="A86" s="13" t="s">
        <v>11310</v>
      </c>
      <c r="C86" s="9" t="s">
        <v>160</v>
      </c>
      <c r="D86" s="1"/>
    </row>
    <row r="87" spans="1:4" ht="15" x14ac:dyDescent="0.25">
      <c r="A87" s="13" t="s">
        <v>11311</v>
      </c>
      <c r="C87" s="13" t="s">
        <v>1518</v>
      </c>
      <c r="D87" s="1"/>
    </row>
    <row r="88" spans="1:4" ht="15" x14ac:dyDescent="0.25">
      <c r="A88" s="13" t="s">
        <v>11312</v>
      </c>
      <c r="C88" s="13" t="s">
        <v>1418</v>
      </c>
      <c r="D88" s="1"/>
    </row>
    <row r="89" spans="1:4" ht="15" x14ac:dyDescent="0.25">
      <c r="A89" s="13" t="s">
        <v>11313</v>
      </c>
      <c r="C89" s="13" t="s">
        <v>1407</v>
      </c>
      <c r="D89" s="1"/>
    </row>
    <row r="90" spans="1:4" ht="15" x14ac:dyDescent="0.25">
      <c r="A90" s="13" t="s">
        <v>11314</v>
      </c>
      <c r="C90" s="13" t="s">
        <v>1398</v>
      </c>
      <c r="D90" s="1"/>
    </row>
    <row r="91" spans="1:4" ht="15" x14ac:dyDescent="0.25">
      <c r="A91" s="13" t="s">
        <v>11315</v>
      </c>
      <c r="C91" s="13" t="s">
        <v>1167</v>
      </c>
      <c r="D91" s="1"/>
    </row>
    <row r="92" spans="1:4" ht="15" x14ac:dyDescent="0.25">
      <c r="A92" s="13" t="s">
        <v>11316</v>
      </c>
      <c r="C92" s="13" t="s">
        <v>1515</v>
      </c>
      <c r="D92" s="1"/>
    </row>
    <row r="93" spans="1:4" ht="15" x14ac:dyDescent="0.25">
      <c r="A93" s="13" t="s">
        <v>11317</v>
      </c>
      <c r="C93" s="13" t="s">
        <v>2089</v>
      </c>
      <c r="D93" s="1"/>
    </row>
    <row r="94" spans="1:4" ht="15" x14ac:dyDescent="0.25">
      <c r="A94" s="13" t="s">
        <v>11318</v>
      </c>
      <c r="C94" s="13" t="s">
        <v>2095</v>
      </c>
      <c r="D94" s="1"/>
    </row>
    <row r="95" spans="1:4" ht="15" x14ac:dyDescent="0.25">
      <c r="A95" s="13" t="s">
        <v>154</v>
      </c>
      <c r="C95" s="13" t="s">
        <v>2092</v>
      </c>
      <c r="D95" s="1"/>
    </row>
    <row r="96" spans="1:4" ht="15" x14ac:dyDescent="0.25">
      <c r="A96" s="13" t="s">
        <v>149</v>
      </c>
      <c r="C96" s="13" t="s">
        <v>164</v>
      </c>
      <c r="D96" s="1"/>
    </row>
    <row r="97" spans="1:4" ht="15" x14ac:dyDescent="0.25">
      <c r="A97" s="13" t="s">
        <v>11319</v>
      </c>
      <c r="C97" s="13" t="s">
        <v>1202</v>
      </c>
      <c r="D97" s="1"/>
    </row>
    <row r="98" spans="1:4" ht="15" x14ac:dyDescent="0.25">
      <c r="A98" s="13" t="s">
        <v>11320</v>
      </c>
      <c r="C98" s="9" t="s">
        <v>11321</v>
      </c>
      <c r="D98" s="1"/>
    </row>
    <row r="99" spans="1:4" ht="15" x14ac:dyDescent="0.25">
      <c r="A99" s="13" t="s">
        <v>11322</v>
      </c>
      <c r="C99" s="13" t="s">
        <v>2104</v>
      </c>
      <c r="D99" s="1"/>
    </row>
    <row r="100" spans="1:4" ht="15" x14ac:dyDescent="0.25">
      <c r="A100" s="13" t="s">
        <v>11323</v>
      </c>
      <c r="C100" s="13" t="s">
        <v>1238</v>
      </c>
      <c r="D100" s="1"/>
    </row>
    <row r="101" spans="1:4" ht="15" x14ac:dyDescent="0.25">
      <c r="A101" s="13" t="s">
        <v>11324</v>
      </c>
      <c r="C101" s="9" t="s">
        <v>11325</v>
      </c>
      <c r="D101" s="1"/>
    </row>
    <row r="102" spans="1:4" ht="15" x14ac:dyDescent="0.25">
      <c r="A102" s="13" t="s">
        <v>11326</v>
      </c>
      <c r="C102" s="9" t="s">
        <v>11327</v>
      </c>
      <c r="D102" s="1"/>
    </row>
    <row r="103" spans="1:4" ht="15" x14ac:dyDescent="0.25">
      <c r="A103" s="13" t="s">
        <v>11328</v>
      </c>
      <c r="C103" s="13" t="s">
        <v>57</v>
      </c>
      <c r="D103" s="1"/>
    </row>
    <row r="104" spans="1:4" ht="15" x14ac:dyDescent="0.25">
      <c r="A104" s="13" t="s">
        <v>11329</v>
      </c>
      <c r="C104" s="13" t="s">
        <v>1270</v>
      </c>
      <c r="D104" s="1"/>
    </row>
    <row r="105" spans="1:4" ht="15" x14ac:dyDescent="0.25">
      <c r="A105" s="13" t="s">
        <v>11330</v>
      </c>
      <c r="C105" s="13" t="s">
        <v>1193</v>
      </c>
      <c r="D105" s="1"/>
    </row>
    <row r="106" spans="1:4" ht="15" x14ac:dyDescent="0.25">
      <c r="A106" s="13" t="s">
        <v>11331</v>
      </c>
      <c r="C106" s="13" t="s">
        <v>201</v>
      </c>
      <c r="D106" s="1"/>
    </row>
    <row r="107" spans="1:4" ht="15" x14ac:dyDescent="0.25">
      <c r="A107" s="13" t="s">
        <v>11332</v>
      </c>
      <c r="C107" s="13" t="s">
        <v>1242</v>
      </c>
      <c r="D107" s="1"/>
    </row>
    <row r="108" spans="1:4" ht="15" x14ac:dyDescent="0.25">
      <c r="A108" s="13" t="s">
        <v>11333</v>
      </c>
      <c r="C108" s="13" t="s">
        <v>1072</v>
      </c>
      <c r="D108" s="1"/>
    </row>
    <row r="109" spans="1:4" ht="15" x14ac:dyDescent="0.25">
      <c r="A109" s="13" t="s">
        <v>11334</v>
      </c>
      <c r="C109" s="13" t="s">
        <v>1288</v>
      </c>
      <c r="D109" s="1"/>
    </row>
    <row r="110" spans="1:4" ht="15" x14ac:dyDescent="0.25">
      <c r="A110" s="13" t="s">
        <v>11335</v>
      </c>
      <c r="C110" s="9" t="s">
        <v>11336</v>
      </c>
      <c r="D110" s="1"/>
    </row>
    <row r="111" spans="1:4" ht="15" x14ac:dyDescent="0.25">
      <c r="A111" s="13" t="s">
        <v>11337</v>
      </c>
      <c r="C111" s="13" t="s">
        <v>1255</v>
      </c>
      <c r="D111" s="1"/>
    </row>
    <row r="112" spans="1:4" ht="15" x14ac:dyDescent="0.25">
      <c r="A112" s="13" t="s">
        <v>11338</v>
      </c>
      <c r="C112" s="9" t="s">
        <v>11339</v>
      </c>
      <c r="D112" s="1"/>
    </row>
    <row r="113" spans="1:9" ht="15" x14ac:dyDescent="0.25">
      <c r="A113" s="13" t="s">
        <v>11340</v>
      </c>
      <c r="C113" s="9" t="s">
        <v>11341</v>
      </c>
      <c r="D113" s="1"/>
    </row>
    <row r="114" spans="1:9" ht="15" x14ac:dyDescent="0.25">
      <c r="A114" s="13" t="s">
        <v>11342</v>
      </c>
      <c r="C114" s="13" t="s">
        <v>1153</v>
      </c>
      <c r="D114" s="1"/>
    </row>
    <row r="115" spans="1:9" ht="15" x14ac:dyDescent="0.25">
      <c r="A115" s="13" t="s">
        <v>11343</v>
      </c>
      <c r="C115" s="13" t="s">
        <v>1291</v>
      </c>
      <c r="D115" s="1"/>
    </row>
    <row r="116" spans="1:9" ht="15" x14ac:dyDescent="0.25">
      <c r="A116" s="13" t="s">
        <v>11344</v>
      </c>
      <c r="C116" s="13" t="s">
        <v>1294</v>
      </c>
      <c r="D116" s="1"/>
    </row>
    <row r="117" spans="1:9" ht="15" x14ac:dyDescent="0.25">
      <c r="A117" s="13" t="s">
        <v>11345</v>
      </c>
      <c r="C117" s="13" t="s">
        <v>1258</v>
      </c>
      <c r="D117" s="1"/>
    </row>
    <row r="118" spans="1:9" ht="15" x14ac:dyDescent="0.25">
      <c r="A118" s="13" t="s">
        <v>11346</v>
      </c>
      <c r="C118" s="13" t="s">
        <v>1282</v>
      </c>
      <c r="D118" s="1"/>
      <c r="I118" s="7"/>
    </row>
    <row r="119" spans="1:9" ht="15" x14ac:dyDescent="0.25">
      <c r="A119" s="13" t="s">
        <v>11347</v>
      </c>
      <c r="C119" s="13" t="s">
        <v>11348</v>
      </c>
      <c r="D119" s="1"/>
    </row>
    <row r="120" spans="1:9" ht="15" x14ac:dyDescent="0.25">
      <c r="A120" s="13" t="s">
        <v>11349</v>
      </c>
      <c r="C120" s="13" t="s">
        <v>1297</v>
      </c>
      <c r="D120" s="1"/>
    </row>
    <row r="121" spans="1:9" ht="15.75" thickBot="1" x14ac:dyDescent="0.3">
      <c r="A121" s="13" t="s">
        <v>11350</v>
      </c>
      <c r="C121" s="10" t="s">
        <v>134</v>
      </c>
      <c r="D121" s="1"/>
    </row>
    <row r="122" spans="1:9" ht="15" x14ac:dyDescent="0.25">
      <c r="A122" s="13" t="s">
        <v>11351</v>
      </c>
      <c r="D122" s="1"/>
    </row>
    <row r="123" spans="1:9" ht="15" x14ac:dyDescent="0.25">
      <c r="A123" s="13" t="s">
        <v>11352</v>
      </c>
      <c r="D123" s="1"/>
    </row>
    <row r="124" spans="1:9" ht="15" x14ac:dyDescent="0.25">
      <c r="A124" s="13" t="s">
        <v>11353</v>
      </c>
      <c r="D124" s="1"/>
    </row>
    <row r="125" spans="1:9" ht="15" x14ac:dyDescent="0.25">
      <c r="A125" s="13" t="s">
        <v>11354</v>
      </c>
      <c r="D125" s="1"/>
    </row>
    <row r="126" spans="1:9" ht="15" x14ac:dyDescent="0.25">
      <c r="A126" s="13" t="s">
        <v>11355</v>
      </c>
      <c r="D126" s="1"/>
    </row>
    <row r="127" spans="1:9" ht="15" x14ac:dyDescent="0.25">
      <c r="A127" s="13" t="s">
        <v>11356</v>
      </c>
      <c r="D127" s="1"/>
    </row>
    <row r="128" spans="1:9" ht="15" x14ac:dyDescent="0.25">
      <c r="A128" s="13" t="s">
        <v>11357</v>
      </c>
      <c r="D128" s="1"/>
    </row>
    <row r="129" spans="1:4" ht="15" x14ac:dyDescent="0.25">
      <c r="A129" s="13" t="s">
        <v>11358</v>
      </c>
      <c r="D129" s="1"/>
    </row>
    <row r="130" spans="1:4" ht="15" x14ac:dyDescent="0.25">
      <c r="A130" s="13" t="s">
        <v>11359</v>
      </c>
      <c r="D130" s="1"/>
    </row>
    <row r="131" spans="1:4" ht="15" x14ac:dyDescent="0.25">
      <c r="A131" s="13" t="s">
        <v>11360</v>
      </c>
      <c r="D131" s="1"/>
    </row>
    <row r="132" spans="1:4" ht="15" x14ac:dyDescent="0.25">
      <c r="A132" s="13" t="s">
        <v>11361</v>
      </c>
      <c r="D132" s="1"/>
    </row>
    <row r="133" spans="1:4" ht="15" x14ac:dyDescent="0.25">
      <c r="A133" s="13" t="s">
        <v>11362</v>
      </c>
      <c r="D133" s="1"/>
    </row>
    <row r="134" spans="1:4" ht="15" x14ac:dyDescent="0.25">
      <c r="A134" s="13" t="s">
        <v>11363</v>
      </c>
      <c r="D134" s="1"/>
    </row>
    <row r="135" spans="1:4" ht="15" x14ac:dyDescent="0.25">
      <c r="A135" s="13" t="s">
        <v>11364</v>
      </c>
      <c r="D135" s="1"/>
    </row>
    <row r="136" spans="1:4" ht="15" x14ac:dyDescent="0.25">
      <c r="A136" s="13" t="s">
        <v>11365</v>
      </c>
      <c r="D136" s="1"/>
    </row>
    <row r="137" spans="1:4" ht="15" x14ac:dyDescent="0.25">
      <c r="A137" s="13" t="s">
        <v>11366</v>
      </c>
      <c r="D137" s="1"/>
    </row>
    <row r="138" spans="1:4" ht="15" x14ac:dyDescent="0.25">
      <c r="A138" s="13" t="s">
        <v>11367</v>
      </c>
      <c r="D138" s="1"/>
    </row>
    <row r="139" spans="1:4" ht="15" x14ac:dyDescent="0.25">
      <c r="A139" s="13" t="s">
        <v>11368</v>
      </c>
      <c r="D139" s="1"/>
    </row>
    <row r="140" spans="1:4" ht="15" x14ac:dyDescent="0.25">
      <c r="A140" s="13" t="s">
        <v>5889</v>
      </c>
      <c r="D140" s="1"/>
    </row>
    <row r="141" spans="1:4" ht="15" x14ac:dyDescent="0.25">
      <c r="A141" s="13" t="s">
        <v>11369</v>
      </c>
      <c r="D141" s="1"/>
    </row>
    <row r="142" spans="1:4" ht="15" x14ac:dyDescent="0.25">
      <c r="A142" s="13" t="s">
        <v>11370</v>
      </c>
      <c r="D142" s="1"/>
    </row>
    <row r="143" spans="1:4" ht="15" x14ac:dyDescent="0.25">
      <c r="A143" s="13" t="s">
        <v>11371</v>
      </c>
      <c r="D143" s="1"/>
    </row>
    <row r="144" spans="1:4" ht="15" x14ac:dyDescent="0.25">
      <c r="A144" s="13" t="s">
        <v>11372</v>
      </c>
      <c r="D144" s="1"/>
    </row>
    <row r="145" spans="1:4" ht="15" x14ac:dyDescent="0.25">
      <c r="A145" s="13" t="s">
        <v>11373</v>
      </c>
      <c r="D145" s="1"/>
    </row>
    <row r="146" spans="1:4" ht="15" x14ac:dyDescent="0.25">
      <c r="A146" s="13" t="s">
        <v>11374</v>
      </c>
      <c r="D146" s="1"/>
    </row>
    <row r="147" spans="1:4" ht="15" x14ac:dyDescent="0.25">
      <c r="A147" s="13" t="s">
        <v>11375</v>
      </c>
      <c r="D147" s="1"/>
    </row>
    <row r="148" spans="1:4" ht="15" x14ac:dyDescent="0.25">
      <c r="A148" s="13" t="s">
        <v>11376</v>
      </c>
      <c r="D148" s="1"/>
    </row>
    <row r="149" spans="1:4" ht="15" x14ac:dyDescent="0.25">
      <c r="A149" s="13" t="s">
        <v>11377</v>
      </c>
      <c r="D149" s="1"/>
    </row>
    <row r="150" spans="1:4" ht="15" x14ac:dyDescent="0.25">
      <c r="A150" s="13" t="s">
        <v>11378</v>
      </c>
      <c r="D150" s="1"/>
    </row>
    <row r="151" spans="1:4" ht="15" x14ac:dyDescent="0.25">
      <c r="A151" s="13" t="s">
        <v>11379</v>
      </c>
      <c r="D151" s="1"/>
    </row>
    <row r="152" spans="1:4" ht="15" x14ac:dyDescent="0.25">
      <c r="A152" s="13" t="s">
        <v>11380</v>
      </c>
      <c r="D152" s="1"/>
    </row>
    <row r="153" spans="1:4" ht="15" x14ac:dyDescent="0.25">
      <c r="A153" s="13" t="s">
        <v>11381</v>
      </c>
      <c r="D153" s="1"/>
    </row>
    <row r="154" spans="1:4" ht="15" x14ac:dyDescent="0.25">
      <c r="A154" s="13" t="s">
        <v>11382</v>
      </c>
      <c r="D154" s="1"/>
    </row>
    <row r="155" spans="1:4" ht="15" x14ac:dyDescent="0.25">
      <c r="A155" s="13" t="s">
        <v>11383</v>
      </c>
      <c r="D155" s="1"/>
    </row>
    <row r="156" spans="1:4" ht="15" x14ac:dyDescent="0.25">
      <c r="A156" s="13" t="s">
        <v>11384</v>
      </c>
      <c r="D156" s="1"/>
    </row>
    <row r="157" spans="1:4" ht="15" x14ac:dyDescent="0.25">
      <c r="A157" s="13" t="s">
        <v>11385</v>
      </c>
      <c r="D157" s="1"/>
    </row>
    <row r="158" spans="1:4" ht="15" x14ac:dyDescent="0.25">
      <c r="A158" s="13" t="s">
        <v>11386</v>
      </c>
      <c r="D158" s="1"/>
    </row>
    <row r="159" spans="1:4" ht="15" x14ac:dyDescent="0.25">
      <c r="A159" s="13" t="s">
        <v>11387</v>
      </c>
      <c r="D159" s="1"/>
    </row>
    <row r="160" spans="1:4" ht="15" x14ac:dyDescent="0.25">
      <c r="A160" s="13" t="s">
        <v>11388</v>
      </c>
      <c r="D160" s="1"/>
    </row>
    <row r="161" spans="1:4" ht="15" x14ac:dyDescent="0.25">
      <c r="A161" s="13" t="s">
        <v>11389</v>
      </c>
      <c r="D161" s="1"/>
    </row>
    <row r="162" spans="1:4" ht="15" x14ac:dyDescent="0.25">
      <c r="A162" s="13" t="s">
        <v>11390</v>
      </c>
      <c r="D162" s="1"/>
    </row>
    <row r="163" spans="1:4" ht="15" x14ac:dyDescent="0.25">
      <c r="A163" s="13" t="s">
        <v>11391</v>
      </c>
      <c r="D163" s="1"/>
    </row>
    <row r="164" spans="1:4" ht="15" x14ac:dyDescent="0.25">
      <c r="A164" s="13" t="s">
        <v>11392</v>
      </c>
      <c r="D164" s="1"/>
    </row>
    <row r="165" spans="1:4" ht="15" x14ac:dyDescent="0.25">
      <c r="A165" s="13" t="s">
        <v>11393</v>
      </c>
      <c r="D165" s="1"/>
    </row>
    <row r="166" spans="1:4" ht="15" x14ac:dyDescent="0.25">
      <c r="A166" s="13" t="s">
        <v>11394</v>
      </c>
      <c r="D166" s="1"/>
    </row>
    <row r="167" spans="1:4" ht="15" x14ac:dyDescent="0.25">
      <c r="A167" s="13" t="s">
        <v>11395</v>
      </c>
      <c r="D167" s="1"/>
    </row>
    <row r="168" spans="1:4" ht="15" x14ac:dyDescent="0.25">
      <c r="A168" s="13" t="s">
        <v>11396</v>
      </c>
      <c r="D168" s="1"/>
    </row>
    <row r="169" spans="1:4" ht="15" x14ac:dyDescent="0.25">
      <c r="A169" s="13" t="s">
        <v>153</v>
      </c>
      <c r="D169" s="1"/>
    </row>
    <row r="170" spans="1:4" ht="15" x14ac:dyDescent="0.25">
      <c r="A170" s="13" t="s">
        <v>11397</v>
      </c>
      <c r="D170" s="1"/>
    </row>
    <row r="171" spans="1:4" ht="15" x14ac:dyDescent="0.25">
      <c r="A171" s="13" t="s">
        <v>166</v>
      </c>
      <c r="D171" s="1"/>
    </row>
    <row r="172" spans="1:4" ht="15" x14ac:dyDescent="0.25">
      <c r="A172" s="13" t="s">
        <v>11398</v>
      </c>
      <c r="D172" s="1"/>
    </row>
    <row r="173" spans="1:4" ht="15" x14ac:dyDescent="0.25">
      <c r="A173" s="13" t="s">
        <v>11399</v>
      </c>
      <c r="D173" s="1"/>
    </row>
    <row r="174" spans="1:4" ht="15" x14ac:dyDescent="0.25">
      <c r="A174" s="13" t="s">
        <v>11400</v>
      </c>
      <c r="D174" s="1"/>
    </row>
    <row r="175" spans="1:4" ht="15" x14ac:dyDescent="0.25">
      <c r="A175" s="13" t="s">
        <v>11401</v>
      </c>
      <c r="D175" s="1"/>
    </row>
    <row r="176" spans="1:4" ht="15" x14ac:dyDescent="0.25">
      <c r="A176" s="13" t="s">
        <v>11402</v>
      </c>
      <c r="D176" s="1"/>
    </row>
    <row r="177" spans="1:4" ht="15" x14ac:dyDescent="0.25">
      <c r="A177" s="13" t="s">
        <v>11403</v>
      </c>
      <c r="D177" s="1"/>
    </row>
    <row r="178" spans="1:4" ht="15" x14ac:dyDescent="0.25">
      <c r="A178" s="13" t="s">
        <v>11404</v>
      </c>
      <c r="D178" s="1"/>
    </row>
    <row r="179" spans="1:4" ht="15" x14ac:dyDescent="0.25">
      <c r="A179" s="13" t="s">
        <v>11405</v>
      </c>
      <c r="D179" s="1"/>
    </row>
    <row r="180" spans="1:4" ht="15" x14ac:dyDescent="0.25">
      <c r="A180" s="13" t="s">
        <v>11406</v>
      </c>
      <c r="D180" s="1"/>
    </row>
    <row r="181" spans="1:4" ht="15" x14ac:dyDescent="0.25">
      <c r="A181" s="13" t="s">
        <v>11407</v>
      </c>
      <c r="D181" s="1"/>
    </row>
    <row r="182" spans="1:4" ht="15" x14ac:dyDescent="0.25">
      <c r="A182" s="13" t="s">
        <v>11408</v>
      </c>
      <c r="D182" s="1"/>
    </row>
    <row r="183" spans="1:4" ht="15" x14ac:dyDescent="0.25">
      <c r="A183" s="13" t="s">
        <v>11409</v>
      </c>
      <c r="D183" s="1"/>
    </row>
    <row r="184" spans="1:4" ht="15" x14ac:dyDescent="0.25">
      <c r="A184" s="13" t="s">
        <v>11410</v>
      </c>
      <c r="D184" s="1"/>
    </row>
    <row r="185" spans="1:4" ht="15.75" thickBot="1" x14ac:dyDescent="0.3">
      <c r="A185" s="10" t="s">
        <v>59</v>
      </c>
      <c r="D185" s="1"/>
    </row>
    <row r="186" spans="1:4" ht="15" x14ac:dyDescent="0.25">
      <c r="D186" s="1"/>
    </row>
    <row r="187" spans="1:4" ht="15" x14ac:dyDescent="0.25">
      <c r="D187" s="1"/>
    </row>
    <row r="188" spans="1:4" ht="15" x14ac:dyDescent="0.25">
      <c r="D188" s="1"/>
    </row>
    <row r="189" spans="1:4" ht="15" x14ac:dyDescent="0.25">
      <c r="D189" s="1"/>
    </row>
    <row r="190" spans="1:4" ht="15" x14ac:dyDescent="0.25">
      <c r="D190" s="1"/>
    </row>
    <row r="191" spans="1:4" ht="15" x14ac:dyDescent="0.25">
      <c r="D191" s="1"/>
    </row>
    <row r="192" spans="1:4" ht="15" x14ac:dyDescent="0.25">
      <c r="D192" s="1"/>
    </row>
    <row r="193" spans="4:4" ht="15" x14ac:dyDescent="0.25">
      <c r="D193" s="1"/>
    </row>
    <row r="194" spans="4:4" ht="15" x14ac:dyDescent="0.25">
      <c r="D194" s="1"/>
    </row>
    <row r="195" spans="4:4" ht="15" x14ac:dyDescent="0.25">
      <c r="D195" s="1"/>
    </row>
    <row r="196" spans="4:4" ht="15" x14ac:dyDescent="0.25">
      <c r="D196" s="1"/>
    </row>
    <row r="197" spans="4:4" ht="15" x14ac:dyDescent="0.25">
      <c r="D197" s="1"/>
    </row>
    <row r="198" spans="4:4" ht="15" x14ac:dyDescent="0.25">
      <c r="D198" s="1"/>
    </row>
    <row r="199" spans="4:4" ht="15" x14ac:dyDescent="0.25">
      <c r="D199" s="1"/>
    </row>
    <row r="200" spans="4:4" ht="15" x14ac:dyDescent="0.25">
      <c r="D200" s="1"/>
    </row>
    <row r="201" spans="4:4" ht="15" x14ac:dyDescent="0.25">
      <c r="D201" s="1"/>
    </row>
    <row r="202" spans="4:4" ht="15" x14ac:dyDescent="0.25">
      <c r="D202" s="1"/>
    </row>
    <row r="203" spans="4:4" ht="15" x14ac:dyDescent="0.25">
      <c r="D203" s="1"/>
    </row>
    <row r="204" spans="4:4" ht="15" x14ac:dyDescent="0.25">
      <c r="D204" s="1"/>
    </row>
    <row r="205" spans="4:4" ht="15" x14ac:dyDescent="0.25">
      <c r="D205" s="1"/>
    </row>
    <row r="206" spans="4:4" ht="15" x14ac:dyDescent="0.25">
      <c r="D206" s="1"/>
    </row>
    <row r="207" spans="4:4" ht="15" x14ac:dyDescent="0.25">
      <c r="D207" s="1"/>
    </row>
    <row r="208" spans="4:4" ht="15" x14ac:dyDescent="0.25">
      <c r="D208" s="1"/>
    </row>
    <row r="209" spans="4:4" ht="15" x14ac:dyDescent="0.25">
      <c r="D209" s="1"/>
    </row>
    <row r="210" spans="4:4" ht="15" x14ac:dyDescent="0.25">
      <c r="D210" s="1"/>
    </row>
    <row r="211" spans="4:4" ht="15" x14ac:dyDescent="0.25">
      <c r="D211" s="1"/>
    </row>
    <row r="212" spans="4:4" ht="15" x14ac:dyDescent="0.25">
      <c r="D212" s="1"/>
    </row>
    <row r="213" spans="4:4" ht="15" x14ac:dyDescent="0.25">
      <c r="D213" s="1"/>
    </row>
    <row r="214" spans="4:4" ht="15" x14ac:dyDescent="0.25">
      <c r="D214" s="1"/>
    </row>
    <row r="215" spans="4:4" ht="15" x14ac:dyDescent="0.25">
      <c r="D215" s="1"/>
    </row>
    <row r="216" spans="4:4" ht="15" x14ac:dyDescent="0.25">
      <c r="D216" s="1"/>
    </row>
    <row r="217" spans="4:4" ht="15" x14ac:dyDescent="0.25">
      <c r="D217" s="1"/>
    </row>
    <row r="218" spans="4:4" ht="15" x14ac:dyDescent="0.25">
      <c r="D218" s="1"/>
    </row>
    <row r="219" spans="4:4" ht="15" x14ac:dyDescent="0.25">
      <c r="D219" s="1"/>
    </row>
    <row r="220" spans="4:4" ht="15" x14ac:dyDescent="0.25">
      <c r="D220" s="1"/>
    </row>
    <row r="221" spans="4:4" ht="15" x14ac:dyDescent="0.25">
      <c r="D221" s="1"/>
    </row>
    <row r="222" spans="4:4" ht="15" x14ac:dyDescent="0.25">
      <c r="D222" s="1"/>
    </row>
    <row r="223" spans="4:4" ht="15" x14ac:dyDescent="0.25">
      <c r="D223" s="1"/>
    </row>
    <row r="224" spans="4:4" ht="15" x14ac:dyDescent="0.25">
      <c r="D224" s="1"/>
    </row>
    <row r="225" spans="4:4" ht="15" x14ac:dyDescent="0.25">
      <c r="D225" s="1"/>
    </row>
    <row r="226" spans="4:4" ht="15" x14ac:dyDescent="0.25">
      <c r="D226" s="1"/>
    </row>
    <row r="227" spans="4:4" ht="15" x14ac:dyDescent="0.25">
      <c r="D227" s="1"/>
    </row>
    <row r="228" spans="4:4" ht="15" x14ac:dyDescent="0.25">
      <c r="D228" s="1"/>
    </row>
    <row r="229" spans="4:4" ht="15" x14ac:dyDescent="0.25">
      <c r="D229" s="1"/>
    </row>
    <row r="230" spans="4:4" ht="15" x14ac:dyDescent="0.25">
      <c r="D230" s="1"/>
    </row>
    <row r="231" spans="4:4" ht="15" x14ac:dyDescent="0.25">
      <c r="D231" s="1"/>
    </row>
    <row r="232" spans="4:4" ht="15" x14ac:dyDescent="0.25">
      <c r="D232" s="1"/>
    </row>
    <row r="233" spans="4:4" ht="15" x14ac:dyDescent="0.25">
      <c r="D233" s="1"/>
    </row>
    <row r="234" spans="4:4" ht="15" x14ac:dyDescent="0.25">
      <c r="D234" s="1"/>
    </row>
    <row r="235" spans="4:4" ht="15" x14ac:dyDescent="0.25">
      <c r="D235" s="1"/>
    </row>
    <row r="236" spans="4:4" ht="15" x14ac:dyDescent="0.25">
      <c r="D236" s="1"/>
    </row>
    <row r="237" spans="4:4" ht="15" x14ac:dyDescent="0.25">
      <c r="D237" s="1"/>
    </row>
    <row r="238" spans="4:4" ht="15" x14ac:dyDescent="0.25">
      <c r="D238" s="1"/>
    </row>
    <row r="239" spans="4:4" ht="15" x14ac:dyDescent="0.25">
      <c r="D239" s="1"/>
    </row>
    <row r="240" spans="4:4" ht="15" x14ac:dyDescent="0.25">
      <c r="D240" s="1"/>
    </row>
    <row r="241" spans="4:4" ht="15" x14ac:dyDescent="0.25">
      <c r="D241" s="1"/>
    </row>
    <row r="242" spans="4:4" ht="15" x14ac:dyDescent="0.25">
      <c r="D242" s="1"/>
    </row>
    <row r="243" spans="4:4" ht="15" x14ac:dyDescent="0.25">
      <c r="D243" s="1"/>
    </row>
    <row r="244" spans="4:4" ht="15" x14ac:dyDescent="0.25">
      <c r="D244" s="1"/>
    </row>
    <row r="245" spans="4:4" ht="15" x14ac:dyDescent="0.25">
      <c r="D245" s="1"/>
    </row>
    <row r="246" spans="4:4" ht="15" x14ac:dyDescent="0.25">
      <c r="D246" s="1"/>
    </row>
    <row r="247" spans="4:4" ht="15" x14ac:dyDescent="0.25">
      <c r="D247" s="1"/>
    </row>
    <row r="248" spans="4:4" ht="15" x14ac:dyDescent="0.25">
      <c r="D248" s="1"/>
    </row>
    <row r="249" spans="4:4" ht="15" x14ac:dyDescent="0.25">
      <c r="D249" s="1"/>
    </row>
    <row r="250" spans="4:4" ht="15" x14ac:dyDescent="0.25">
      <c r="D250" s="1"/>
    </row>
    <row r="251" spans="4:4" ht="15" x14ac:dyDescent="0.25">
      <c r="D251" s="1"/>
    </row>
    <row r="252" spans="4:4" ht="15" x14ac:dyDescent="0.25">
      <c r="D252" s="1"/>
    </row>
    <row r="253" spans="4:4" ht="15" x14ac:dyDescent="0.25">
      <c r="D253" s="1"/>
    </row>
    <row r="254" spans="4:4" ht="15" x14ac:dyDescent="0.25">
      <c r="D254" s="1"/>
    </row>
    <row r="255" spans="4:4" ht="15" x14ac:dyDescent="0.25">
      <c r="D255" s="1"/>
    </row>
    <row r="256" spans="4:4" ht="15" x14ac:dyDescent="0.25">
      <c r="D256" s="1"/>
    </row>
    <row r="257" spans="4:4" ht="15" x14ac:dyDescent="0.25">
      <c r="D257" s="1"/>
    </row>
    <row r="258" spans="4:4" ht="15" x14ac:dyDescent="0.25">
      <c r="D258" s="1"/>
    </row>
    <row r="259" spans="4:4" ht="15" x14ac:dyDescent="0.25">
      <c r="D259" s="1"/>
    </row>
    <row r="260" spans="4:4" ht="15" x14ac:dyDescent="0.25">
      <c r="D260" s="1"/>
    </row>
    <row r="261" spans="4:4" ht="15" x14ac:dyDescent="0.25">
      <c r="D261" s="1"/>
    </row>
    <row r="262" spans="4:4" ht="15" x14ac:dyDescent="0.25">
      <c r="D262" s="1"/>
    </row>
    <row r="263" spans="4:4" ht="15" x14ac:dyDescent="0.25">
      <c r="D263" s="1"/>
    </row>
    <row r="264" spans="4:4" ht="15" x14ac:dyDescent="0.25">
      <c r="D264" s="1"/>
    </row>
    <row r="265" spans="4:4" ht="15" x14ac:dyDescent="0.25">
      <c r="D265" s="1"/>
    </row>
    <row r="266" spans="4:4" ht="15" x14ac:dyDescent="0.25">
      <c r="D266" s="1"/>
    </row>
    <row r="267" spans="4:4" ht="15" x14ac:dyDescent="0.25">
      <c r="D267" s="1"/>
    </row>
    <row r="268" spans="4:4" ht="15" x14ac:dyDescent="0.25">
      <c r="D268" s="1"/>
    </row>
    <row r="269" spans="4:4" ht="15" x14ac:dyDescent="0.25">
      <c r="D269" s="1"/>
    </row>
    <row r="270" spans="4:4" ht="15" x14ac:dyDescent="0.25">
      <c r="D270" s="1"/>
    </row>
    <row r="271" spans="4:4" ht="15" x14ac:dyDescent="0.25">
      <c r="D271" s="1"/>
    </row>
    <row r="272" spans="4:4" ht="15" x14ac:dyDescent="0.25">
      <c r="D272" s="1"/>
    </row>
    <row r="273" spans="4:4" ht="15" x14ac:dyDescent="0.25">
      <c r="D273" s="1"/>
    </row>
    <row r="274" spans="4:4" ht="15" x14ac:dyDescent="0.25">
      <c r="D274" s="1"/>
    </row>
    <row r="275" spans="4:4" ht="15" x14ac:dyDescent="0.25">
      <c r="D275" s="1"/>
    </row>
    <row r="276" spans="4:4" ht="15" x14ac:dyDescent="0.25">
      <c r="D276" s="1"/>
    </row>
    <row r="277" spans="4:4" ht="15" x14ac:dyDescent="0.25">
      <c r="D277" s="1"/>
    </row>
    <row r="278" spans="4:4" ht="15" x14ac:dyDescent="0.25">
      <c r="D278" s="1"/>
    </row>
    <row r="279" spans="4:4" ht="15" x14ac:dyDescent="0.25">
      <c r="D279" s="1"/>
    </row>
    <row r="280" spans="4:4" ht="15" x14ac:dyDescent="0.25">
      <c r="D280" s="1"/>
    </row>
    <row r="281" spans="4:4" ht="15" x14ac:dyDescent="0.25">
      <c r="D281" s="1"/>
    </row>
    <row r="282" spans="4:4" ht="15" x14ac:dyDescent="0.25">
      <c r="D282" s="1"/>
    </row>
    <row r="283" spans="4:4" ht="15" x14ac:dyDescent="0.25">
      <c r="D283" s="1"/>
    </row>
    <row r="284" spans="4:4" ht="15" x14ac:dyDescent="0.25">
      <c r="D284" s="1"/>
    </row>
    <row r="285" spans="4:4" ht="15" x14ac:dyDescent="0.25">
      <c r="D285" s="1"/>
    </row>
    <row r="286" spans="4:4" ht="15" x14ac:dyDescent="0.25">
      <c r="D286" s="1"/>
    </row>
    <row r="287" spans="4:4" ht="15" x14ac:dyDescent="0.25">
      <c r="D287" s="1"/>
    </row>
    <row r="288" spans="4:4" ht="15" x14ac:dyDescent="0.25">
      <c r="D288" s="1"/>
    </row>
    <row r="289" spans="4:4" ht="15" x14ac:dyDescent="0.25">
      <c r="D289" s="1"/>
    </row>
    <row r="290" spans="4:4" ht="15" x14ac:dyDescent="0.25">
      <c r="D290" s="1"/>
    </row>
    <row r="291" spans="4:4" ht="15" x14ac:dyDescent="0.25">
      <c r="D291" s="1"/>
    </row>
    <row r="292" spans="4:4" ht="15" x14ac:dyDescent="0.25">
      <c r="D292" s="1"/>
    </row>
    <row r="293" spans="4:4" ht="15" x14ac:dyDescent="0.25">
      <c r="D293" s="1"/>
    </row>
    <row r="294" spans="4:4" ht="15" x14ac:dyDescent="0.25">
      <c r="D294" s="1"/>
    </row>
    <row r="295" spans="4:4" ht="15" x14ac:dyDescent="0.25">
      <c r="D295" s="1"/>
    </row>
    <row r="296" spans="4:4" ht="15" x14ac:dyDescent="0.25">
      <c r="D296" s="1"/>
    </row>
    <row r="297" spans="4:4" ht="15" x14ac:dyDescent="0.25">
      <c r="D297" s="1"/>
    </row>
    <row r="298" spans="4:4" ht="15" x14ac:dyDescent="0.25">
      <c r="D298" s="1"/>
    </row>
    <row r="299" spans="4:4" ht="15" x14ac:dyDescent="0.25">
      <c r="D299" s="1"/>
    </row>
    <row r="300" spans="4:4" ht="15" x14ac:dyDescent="0.25">
      <c r="D300" s="1"/>
    </row>
    <row r="301" spans="4:4" ht="15" x14ac:dyDescent="0.25">
      <c r="D301" s="1"/>
    </row>
    <row r="302" spans="4:4" ht="15" x14ac:dyDescent="0.25">
      <c r="D302" s="1"/>
    </row>
    <row r="303" spans="4:4" ht="15" x14ac:dyDescent="0.25">
      <c r="D303" s="1"/>
    </row>
    <row r="304" spans="4:4" ht="15" x14ac:dyDescent="0.25">
      <c r="D304" s="1"/>
    </row>
    <row r="305" spans="4:4" ht="15" x14ac:dyDescent="0.25">
      <c r="D305" s="1"/>
    </row>
    <row r="306" spans="4:4" ht="15" x14ac:dyDescent="0.25">
      <c r="D306" s="1"/>
    </row>
    <row r="307" spans="4:4" ht="15" x14ac:dyDescent="0.25">
      <c r="D307" s="1"/>
    </row>
    <row r="308" spans="4:4" ht="15" x14ac:dyDescent="0.25">
      <c r="D308" s="1"/>
    </row>
    <row r="309" spans="4:4" ht="15" x14ac:dyDescent="0.25">
      <c r="D309" s="1"/>
    </row>
    <row r="310" spans="4:4" ht="15" x14ac:dyDescent="0.25">
      <c r="D310" s="1"/>
    </row>
    <row r="311" spans="4:4" ht="15" x14ac:dyDescent="0.25">
      <c r="D311" s="1"/>
    </row>
    <row r="312" spans="4:4" ht="15" x14ac:dyDescent="0.25">
      <c r="D312" s="1"/>
    </row>
    <row r="313" spans="4:4" ht="15" x14ac:dyDescent="0.25">
      <c r="D313" s="1"/>
    </row>
    <row r="314" spans="4:4" ht="15" x14ac:dyDescent="0.25">
      <c r="D314" s="1"/>
    </row>
    <row r="315" spans="4:4" ht="15" x14ac:dyDescent="0.25">
      <c r="D315" s="1"/>
    </row>
    <row r="316" spans="4:4" ht="15" x14ac:dyDescent="0.25">
      <c r="D316" s="1"/>
    </row>
    <row r="317" spans="4:4" ht="15" x14ac:dyDescent="0.25">
      <c r="D317" s="1"/>
    </row>
    <row r="318" spans="4:4" ht="15" x14ac:dyDescent="0.25">
      <c r="D318" s="1"/>
    </row>
    <row r="319" spans="4:4" ht="15" x14ac:dyDescent="0.25">
      <c r="D319" s="1"/>
    </row>
    <row r="320" spans="4:4" ht="15" x14ac:dyDescent="0.25">
      <c r="D320" s="1"/>
    </row>
    <row r="321" spans="4:4" ht="15" x14ac:dyDescent="0.25">
      <c r="D321" s="1"/>
    </row>
    <row r="322" spans="4:4" ht="15" x14ac:dyDescent="0.25">
      <c r="D322" s="1"/>
    </row>
    <row r="323" spans="4:4" ht="15" x14ac:dyDescent="0.25">
      <c r="D323" s="1"/>
    </row>
    <row r="324" spans="4:4" ht="15" x14ac:dyDescent="0.25">
      <c r="D324" s="1"/>
    </row>
    <row r="325" spans="4:4" ht="15" x14ac:dyDescent="0.25">
      <c r="D325" s="1"/>
    </row>
    <row r="326" spans="4:4" ht="15" x14ac:dyDescent="0.25">
      <c r="D326" s="1"/>
    </row>
    <row r="327" spans="4:4" ht="15" x14ac:dyDescent="0.25">
      <c r="D327" s="1"/>
    </row>
    <row r="328" spans="4:4" ht="15" x14ac:dyDescent="0.25">
      <c r="D328" s="1"/>
    </row>
    <row r="329" spans="4:4" ht="15" x14ac:dyDescent="0.25">
      <c r="D329" s="1"/>
    </row>
    <row r="330" spans="4:4" ht="15" x14ac:dyDescent="0.25">
      <c r="D330" s="1"/>
    </row>
    <row r="331" spans="4:4" ht="15" x14ac:dyDescent="0.25">
      <c r="D331" s="1"/>
    </row>
    <row r="332" spans="4:4" ht="15" x14ac:dyDescent="0.25">
      <c r="D332" s="1"/>
    </row>
    <row r="333" spans="4:4" ht="15" x14ac:dyDescent="0.25">
      <c r="D333" s="1"/>
    </row>
    <row r="334" spans="4:4" ht="15" x14ac:dyDescent="0.25">
      <c r="D334" s="1"/>
    </row>
    <row r="335" spans="4:4" ht="15" x14ac:dyDescent="0.25">
      <c r="D335" s="1"/>
    </row>
    <row r="336" spans="4:4" ht="15" x14ac:dyDescent="0.25">
      <c r="D336" s="1"/>
    </row>
    <row r="337" spans="4:4" ht="15" x14ac:dyDescent="0.25">
      <c r="D337" s="1"/>
    </row>
    <row r="338" spans="4:4" ht="15" x14ac:dyDescent="0.25">
      <c r="D338" s="1"/>
    </row>
    <row r="339" spans="4:4" ht="15" x14ac:dyDescent="0.25">
      <c r="D339" s="1"/>
    </row>
    <row r="340" spans="4:4" ht="15" x14ac:dyDescent="0.25">
      <c r="D340" s="1"/>
    </row>
    <row r="341" spans="4:4" ht="15" x14ac:dyDescent="0.25">
      <c r="D341" s="1"/>
    </row>
    <row r="342" spans="4:4" ht="15" x14ac:dyDescent="0.25">
      <c r="D342" s="1"/>
    </row>
    <row r="343" spans="4:4" ht="15" x14ac:dyDescent="0.25">
      <c r="D343" s="1"/>
    </row>
    <row r="344" spans="4:4" ht="15" x14ac:dyDescent="0.25">
      <c r="D344" s="1"/>
    </row>
    <row r="345" spans="4:4" ht="15" x14ac:dyDescent="0.25">
      <c r="D345" s="1"/>
    </row>
    <row r="346" spans="4:4" ht="15" x14ac:dyDescent="0.25">
      <c r="D346" s="1"/>
    </row>
    <row r="347" spans="4:4" ht="15" x14ac:dyDescent="0.25">
      <c r="D347" s="1"/>
    </row>
    <row r="348" spans="4:4" ht="15" x14ac:dyDescent="0.25">
      <c r="D348" s="1"/>
    </row>
    <row r="349" spans="4:4" ht="15" x14ac:dyDescent="0.25">
      <c r="D349" s="1"/>
    </row>
    <row r="350" spans="4:4" ht="15" x14ac:dyDescent="0.25">
      <c r="D350" s="1"/>
    </row>
    <row r="351" spans="4:4" ht="15" x14ac:dyDescent="0.25">
      <c r="D351" s="1"/>
    </row>
    <row r="352" spans="4:4" ht="15" x14ac:dyDescent="0.25">
      <c r="D352" s="1"/>
    </row>
    <row r="353" spans="4:4" ht="15" x14ac:dyDescent="0.25">
      <c r="D353" s="1"/>
    </row>
    <row r="354" spans="4:4" ht="15" x14ac:dyDescent="0.25">
      <c r="D354" s="1"/>
    </row>
    <row r="355" spans="4:4" ht="15" x14ac:dyDescent="0.25">
      <c r="D355" s="1"/>
    </row>
    <row r="356" spans="4:4" ht="15" x14ac:dyDescent="0.25">
      <c r="D356" s="1"/>
    </row>
    <row r="357" spans="4:4" ht="15" x14ac:dyDescent="0.25">
      <c r="D357" s="1"/>
    </row>
    <row r="358" spans="4:4" ht="15" x14ac:dyDescent="0.25">
      <c r="D358" s="1"/>
    </row>
    <row r="359" spans="4:4" ht="15" x14ac:dyDescent="0.25">
      <c r="D359" s="1"/>
    </row>
    <row r="360" spans="4:4" ht="15" x14ac:dyDescent="0.25">
      <c r="D360" s="1"/>
    </row>
    <row r="361" spans="4:4" ht="15" x14ac:dyDescent="0.25">
      <c r="D361" s="1"/>
    </row>
    <row r="362" spans="4:4" ht="15" x14ac:dyDescent="0.25">
      <c r="D362" s="1"/>
    </row>
    <row r="363" spans="4:4" ht="15" x14ac:dyDescent="0.25">
      <c r="D363" s="1"/>
    </row>
    <row r="364" spans="4:4" ht="15" x14ac:dyDescent="0.25">
      <c r="D364" s="1"/>
    </row>
    <row r="365" spans="4:4" ht="15" x14ac:dyDescent="0.25">
      <c r="D365" s="1"/>
    </row>
    <row r="366" spans="4:4" ht="15" x14ac:dyDescent="0.25">
      <c r="D366" s="1"/>
    </row>
    <row r="367" spans="4:4" ht="15" x14ac:dyDescent="0.25">
      <c r="D367" s="1"/>
    </row>
    <row r="368" spans="4:4" ht="15" x14ac:dyDescent="0.25">
      <c r="D368" s="1"/>
    </row>
    <row r="369" spans="4:4" ht="15" x14ac:dyDescent="0.25">
      <c r="D369" s="1"/>
    </row>
    <row r="370" spans="4:4" ht="15" x14ac:dyDescent="0.25">
      <c r="D370" s="1"/>
    </row>
    <row r="371" spans="4:4" ht="15" x14ac:dyDescent="0.25">
      <c r="D371" s="1"/>
    </row>
    <row r="372" spans="4:4" ht="15" x14ac:dyDescent="0.25">
      <c r="D372" s="1"/>
    </row>
    <row r="373" spans="4:4" ht="15" x14ac:dyDescent="0.25">
      <c r="D373" s="1"/>
    </row>
    <row r="374" spans="4:4" ht="15" x14ac:dyDescent="0.25">
      <c r="D374" s="1"/>
    </row>
    <row r="375" spans="4:4" ht="15" x14ac:dyDescent="0.25">
      <c r="D375" s="1"/>
    </row>
    <row r="376" spans="4:4" ht="15" x14ac:dyDescent="0.25">
      <c r="D376" s="1"/>
    </row>
    <row r="377" spans="4:4" ht="15" x14ac:dyDescent="0.25">
      <c r="D377" s="1"/>
    </row>
    <row r="378" spans="4:4" ht="15" x14ac:dyDescent="0.25">
      <c r="D378" s="1"/>
    </row>
    <row r="379" spans="4:4" ht="15" x14ac:dyDescent="0.25">
      <c r="D379" s="1"/>
    </row>
    <row r="380" spans="4:4" ht="15" x14ac:dyDescent="0.25">
      <c r="D380" s="1"/>
    </row>
    <row r="381" spans="4:4" ht="15" x14ac:dyDescent="0.25">
      <c r="D381" s="1"/>
    </row>
    <row r="382" spans="4:4" ht="15" x14ac:dyDescent="0.25">
      <c r="D382" s="1"/>
    </row>
    <row r="383" spans="4:4" ht="15" x14ac:dyDescent="0.25">
      <c r="D383" s="1"/>
    </row>
    <row r="384" spans="4:4" ht="15" x14ac:dyDescent="0.25">
      <c r="D384" s="1"/>
    </row>
    <row r="385" spans="4:4" ht="15" x14ac:dyDescent="0.25">
      <c r="D385" s="1"/>
    </row>
    <row r="386" spans="4:4" ht="15" x14ac:dyDescent="0.25">
      <c r="D386" s="1"/>
    </row>
    <row r="387" spans="4:4" ht="15" x14ac:dyDescent="0.25">
      <c r="D387" s="1"/>
    </row>
    <row r="388" spans="4:4" ht="15" x14ac:dyDescent="0.25">
      <c r="D388" s="1"/>
    </row>
    <row r="389" spans="4:4" ht="15" x14ac:dyDescent="0.25">
      <c r="D389" s="1"/>
    </row>
    <row r="390" spans="4:4" ht="15" x14ac:dyDescent="0.25">
      <c r="D390" s="1"/>
    </row>
    <row r="391" spans="4:4" ht="15" x14ac:dyDescent="0.25">
      <c r="D391" s="1"/>
    </row>
    <row r="392" spans="4:4" ht="15" x14ac:dyDescent="0.25">
      <c r="D392" s="1"/>
    </row>
    <row r="393" spans="4:4" ht="15" x14ac:dyDescent="0.25">
      <c r="D393" s="1"/>
    </row>
    <row r="394" spans="4:4" ht="15" x14ac:dyDescent="0.25">
      <c r="D394" s="1"/>
    </row>
    <row r="395" spans="4:4" ht="15" x14ac:dyDescent="0.25">
      <c r="D395" s="1"/>
    </row>
    <row r="396" spans="4:4" ht="15" x14ac:dyDescent="0.25">
      <c r="D396" s="1"/>
    </row>
    <row r="397" spans="4:4" ht="15" x14ac:dyDescent="0.25">
      <c r="D397" s="1"/>
    </row>
    <row r="398" spans="4:4" ht="15" x14ac:dyDescent="0.25">
      <c r="D398" s="1"/>
    </row>
    <row r="399" spans="4:4" ht="15" x14ac:dyDescent="0.25">
      <c r="D399" s="1"/>
    </row>
    <row r="400" spans="4:4" ht="15" x14ac:dyDescent="0.25">
      <c r="D400" s="1"/>
    </row>
    <row r="401" spans="4:4" ht="15" x14ac:dyDescent="0.25">
      <c r="D401" s="1"/>
    </row>
    <row r="402" spans="4:4" ht="15" x14ac:dyDescent="0.25">
      <c r="D402" s="1"/>
    </row>
    <row r="403" spans="4:4" ht="15" x14ac:dyDescent="0.25">
      <c r="D403" s="1"/>
    </row>
    <row r="404" spans="4:4" ht="15" x14ac:dyDescent="0.25">
      <c r="D404" s="1"/>
    </row>
    <row r="405" spans="4:4" ht="15" x14ac:dyDescent="0.25">
      <c r="D405" s="1"/>
    </row>
    <row r="406" spans="4:4" ht="15" x14ac:dyDescent="0.25">
      <c r="D406" s="1"/>
    </row>
    <row r="407" spans="4:4" ht="15" x14ac:dyDescent="0.25">
      <c r="D407" s="1"/>
    </row>
    <row r="408" spans="4:4" ht="15" x14ac:dyDescent="0.25">
      <c r="D408" s="1"/>
    </row>
    <row r="409" spans="4:4" ht="15" x14ac:dyDescent="0.25">
      <c r="D409" s="1"/>
    </row>
    <row r="410" spans="4:4" ht="15" x14ac:dyDescent="0.25">
      <c r="D410" s="1"/>
    </row>
    <row r="411" spans="4:4" ht="15" x14ac:dyDescent="0.25">
      <c r="D411" s="1"/>
    </row>
    <row r="412" spans="4:4" ht="15" x14ac:dyDescent="0.25">
      <c r="D412" s="1"/>
    </row>
    <row r="413" spans="4:4" ht="15" x14ac:dyDescent="0.25">
      <c r="D413" s="1"/>
    </row>
    <row r="414" spans="4:4" ht="15" x14ac:dyDescent="0.25">
      <c r="D414" s="1"/>
    </row>
    <row r="415" spans="4:4" ht="15" x14ac:dyDescent="0.25">
      <c r="D415" s="1"/>
    </row>
    <row r="416" spans="4:4" ht="15" x14ac:dyDescent="0.25">
      <c r="D416" s="1"/>
    </row>
    <row r="417" spans="4:4" ht="15" x14ac:dyDescent="0.25">
      <c r="D417" s="1"/>
    </row>
    <row r="418" spans="4:4" ht="15" x14ac:dyDescent="0.25">
      <c r="D418" s="1"/>
    </row>
    <row r="419" spans="4:4" ht="15" x14ac:dyDescent="0.25">
      <c r="D419" s="1"/>
    </row>
    <row r="420" spans="4:4" ht="15" x14ac:dyDescent="0.25">
      <c r="D420" s="1"/>
    </row>
    <row r="421" spans="4:4" ht="15" x14ac:dyDescent="0.25">
      <c r="D421" s="1"/>
    </row>
    <row r="422" spans="4:4" ht="15" x14ac:dyDescent="0.25">
      <c r="D422" s="1"/>
    </row>
    <row r="423" spans="4:4" ht="15" x14ac:dyDescent="0.25">
      <c r="D423" s="1"/>
    </row>
    <row r="424" spans="4:4" ht="15" x14ac:dyDescent="0.25">
      <c r="D424" s="1"/>
    </row>
    <row r="425" spans="4:4" ht="15" x14ac:dyDescent="0.25">
      <c r="D425" s="1"/>
    </row>
    <row r="426" spans="4:4" ht="15" x14ac:dyDescent="0.25">
      <c r="D426" s="1"/>
    </row>
    <row r="427" spans="4:4" ht="15" x14ac:dyDescent="0.25">
      <c r="D427" s="1"/>
    </row>
    <row r="428" spans="4:4" ht="15" x14ac:dyDescent="0.25">
      <c r="D428" s="1"/>
    </row>
    <row r="429" spans="4:4" ht="15" x14ac:dyDescent="0.25">
      <c r="D429" s="1"/>
    </row>
    <row r="430" spans="4:4" ht="15" x14ac:dyDescent="0.25">
      <c r="D430" s="1"/>
    </row>
    <row r="431" spans="4:4" ht="15" x14ac:dyDescent="0.25">
      <c r="D431" s="1"/>
    </row>
    <row r="432" spans="4:4" ht="15" x14ac:dyDescent="0.25">
      <c r="D432" s="1"/>
    </row>
    <row r="433" spans="4:4" ht="15" x14ac:dyDescent="0.25">
      <c r="D433" s="1"/>
    </row>
    <row r="434" spans="4:4" ht="15" x14ac:dyDescent="0.25">
      <c r="D434" s="1"/>
    </row>
    <row r="435" spans="4:4" ht="15" x14ac:dyDescent="0.25">
      <c r="D435" s="1"/>
    </row>
    <row r="436" spans="4:4" ht="15" x14ac:dyDescent="0.25">
      <c r="D436" s="1"/>
    </row>
    <row r="437" spans="4:4" ht="15" x14ac:dyDescent="0.25">
      <c r="D437" s="1"/>
    </row>
  </sheetData>
  <sheetProtection password="C991" sheet="1" objects="1" scenarios="1" insertColumns="0" insertRows="0" deleteColumns="0" deleteRows="0" sort="0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3296"/>
  <sheetViews>
    <sheetView workbookViewId="0">
      <pane ySplit="1" topLeftCell="A2505" activePane="bottomLeft" state="frozen"/>
      <selection activeCell="F25" sqref="F25"/>
      <selection pane="bottomLeft" activeCell="E2513" sqref="E2513"/>
    </sheetView>
  </sheetViews>
  <sheetFormatPr defaultRowHeight="12.75" x14ac:dyDescent="0.2"/>
  <cols>
    <col min="1" max="1" width="8.5703125" style="15" bestFit="1" customWidth="1"/>
    <col min="2" max="2" width="12.85546875" style="15" bestFit="1" customWidth="1"/>
    <col min="3" max="3" width="9.5703125" style="15" bestFit="1" customWidth="1"/>
    <col min="4" max="4" width="14.5703125" style="15" bestFit="1" customWidth="1"/>
    <col min="5" max="5" width="27.7109375" style="15" bestFit="1" customWidth="1"/>
    <col min="6" max="6" width="10.5703125" style="15" bestFit="1" customWidth="1"/>
    <col min="7" max="7" width="14.7109375" style="15" bestFit="1" customWidth="1"/>
    <col min="8" max="8" width="6.28515625" style="15" bestFit="1" customWidth="1"/>
    <col min="9" max="16384" width="9.140625" style="15"/>
  </cols>
  <sheetData>
    <row r="1" spans="1:8" x14ac:dyDescent="0.2">
      <c r="A1" s="15" t="s">
        <v>11411</v>
      </c>
      <c r="B1" s="15" t="s">
        <v>11412</v>
      </c>
      <c r="C1" s="15" t="s">
        <v>9</v>
      </c>
      <c r="D1" s="15" t="s">
        <v>11413</v>
      </c>
      <c r="E1" s="15" t="s">
        <v>11414</v>
      </c>
      <c r="F1" s="15" t="s">
        <v>11415</v>
      </c>
      <c r="G1" s="15" t="s">
        <v>11416</v>
      </c>
      <c r="H1" s="15" t="s">
        <v>11417</v>
      </c>
    </row>
    <row r="2" spans="1:8" x14ac:dyDescent="0.2">
      <c r="A2" s="15" t="s">
        <v>11418</v>
      </c>
      <c r="B2" s="15" t="s">
        <v>11419</v>
      </c>
      <c r="C2" s="15">
        <v>4</v>
      </c>
      <c r="D2" s="15" t="s">
        <v>11420</v>
      </c>
      <c r="E2" s="15" t="s">
        <v>11421</v>
      </c>
      <c r="F2" s="15" t="s">
        <v>11422</v>
      </c>
      <c r="G2" s="15" t="s">
        <v>11423</v>
      </c>
      <c r="H2" s="15" t="s">
        <v>11423</v>
      </c>
    </row>
    <row r="3" spans="1:8" x14ac:dyDescent="0.2">
      <c r="A3" s="15" t="s">
        <v>11424</v>
      </c>
      <c r="B3" s="15" t="s">
        <v>11419</v>
      </c>
      <c r="C3" s="15">
        <v>4</v>
      </c>
      <c r="D3" s="15" t="s">
        <v>11425</v>
      </c>
      <c r="E3" s="15" t="s">
        <v>11426</v>
      </c>
      <c r="F3" s="15" t="s">
        <v>11422</v>
      </c>
      <c r="G3" s="15" t="s">
        <v>11423</v>
      </c>
      <c r="H3" s="15" t="s">
        <v>49</v>
      </c>
    </row>
    <row r="4" spans="1:8" x14ac:dyDescent="0.2">
      <c r="A4" s="15" t="s">
        <v>11427</v>
      </c>
      <c r="B4" s="15" t="s">
        <v>11419</v>
      </c>
      <c r="C4" s="15">
        <v>4</v>
      </c>
      <c r="D4" s="15" t="s">
        <v>11428</v>
      </c>
      <c r="E4" s="15" t="s">
        <v>11429</v>
      </c>
      <c r="F4" s="15" t="s">
        <v>11422</v>
      </c>
      <c r="G4" s="15" t="s">
        <v>11423</v>
      </c>
      <c r="H4" s="15" t="s">
        <v>11430</v>
      </c>
    </row>
    <row r="5" spans="1:8" x14ac:dyDescent="0.2">
      <c r="A5" s="15" t="s">
        <v>11431</v>
      </c>
      <c r="B5" s="15" t="s">
        <v>11419</v>
      </c>
      <c r="C5" s="15">
        <v>4</v>
      </c>
      <c r="D5" s="15" t="s">
        <v>11432</v>
      </c>
      <c r="E5" s="15" t="s">
        <v>11433</v>
      </c>
      <c r="F5" s="15" t="s">
        <v>11422</v>
      </c>
      <c r="G5" s="15" t="s">
        <v>11423</v>
      </c>
      <c r="H5" s="15" t="s">
        <v>11434</v>
      </c>
    </row>
    <row r="6" spans="1:8" x14ac:dyDescent="0.2">
      <c r="A6" s="15" t="s">
        <v>11435</v>
      </c>
      <c r="B6" s="15" t="s">
        <v>11419</v>
      </c>
      <c r="C6" s="15">
        <v>4</v>
      </c>
      <c r="D6" s="15" t="s">
        <v>11436</v>
      </c>
      <c r="E6" s="15" t="s">
        <v>11437</v>
      </c>
      <c r="F6" s="15" t="s">
        <v>11422</v>
      </c>
      <c r="G6" s="15" t="s">
        <v>11423</v>
      </c>
      <c r="H6" s="15" t="s">
        <v>11438</v>
      </c>
    </row>
    <row r="7" spans="1:8" x14ac:dyDescent="0.2">
      <c r="A7" s="15" t="s">
        <v>11439</v>
      </c>
      <c r="B7" s="15" t="s">
        <v>11419</v>
      </c>
      <c r="C7" s="15">
        <v>4</v>
      </c>
      <c r="D7" s="15" t="s">
        <v>11440</v>
      </c>
      <c r="E7" s="15" t="s">
        <v>11441</v>
      </c>
      <c r="F7" s="15" t="s">
        <v>11422</v>
      </c>
      <c r="G7" s="15" t="s">
        <v>11423</v>
      </c>
      <c r="H7" s="15" t="s">
        <v>11442</v>
      </c>
    </row>
    <row r="8" spans="1:8" x14ac:dyDescent="0.2">
      <c r="A8" s="15" t="s">
        <v>11443</v>
      </c>
      <c r="B8" s="15" t="s">
        <v>11419</v>
      </c>
      <c r="C8" s="15">
        <v>4</v>
      </c>
      <c r="D8" s="15" t="s">
        <v>11444</v>
      </c>
      <c r="E8" s="15" t="s">
        <v>11445</v>
      </c>
      <c r="F8" s="15" t="s">
        <v>11422</v>
      </c>
      <c r="G8" s="15" t="s">
        <v>11423</v>
      </c>
      <c r="H8" s="15" t="s">
        <v>11446</v>
      </c>
    </row>
    <row r="9" spans="1:8" x14ac:dyDescent="0.2">
      <c r="A9" s="15" t="s">
        <v>11447</v>
      </c>
      <c r="B9" s="15" t="s">
        <v>11419</v>
      </c>
      <c r="C9" s="15">
        <v>4</v>
      </c>
      <c r="D9" s="15" t="s">
        <v>11448</v>
      </c>
      <c r="E9" s="15" t="s">
        <v>11449</v>
      </c>
      <c r="F9" s="15" t="s">
        <v>11422</v>
      </c>
      <c r="G9" s="15" t="s">
        <v>11423</v>
      </c>
      <c r="H9" s="15" t="s">
        <v>11450</v>
      </c>
    </row>
    <row r="10" spans="1:8" x14ac:dyDescent="0.2">
      <c r="A10" s="15" t="s">
        <v>11451</v>
      </c>
      <c r="B10" s="15" t="s">
        <v>11419</v>
      </c>
      <c r="C10" s="15">
        <v>4</v>
      </c>
      <c r="D10" s="15" t="s">
        <v>11452</v>
      </c>
      <c r="E10" s="15" t="s">
        <v>11453</v>
      </c>
      <c r="F10" s="15" t="s">
        <v>11422</v>
      </c>
      <c r="G10" s="15" t="s">
        <v>11423</v>
      </c>
      <c r="H10" s="15" t="s">
        <v>11454</v>
      </c>
    </row>
    <row r="11" spans="1:8" x14ac:dyDescent="0.2">
      <c r="A11" s="15" t="s">
        <v>11455</v>
      </c>
      <c r="B11" s="15" t="s">
        <v>11419</v>
      </c>
      <c r="C11" s="15">
        <v>4</v>
      </c>
      <c r="D11" s="15" t="s">
        <v>11456</v>
      </c>
      <c r="E11" s="15" t="s">
        <v>11457</v>
      </c>
      <c r="F11" s="15" t="s">
        <v>11422</v>
      </c>
      <c r="G11" s="15" t="s">
        <v>11423</v>
      </c>
      <c r="H11" s="15" t="s">
        <v>11458</v>
      </c>
    </row>
    <row r="12" spans="1:8" x14ac:dyDescent="0.2">
      <c r="A12" s="15" t="s">
        <v>11459</v>
      </c>
      <c r="B12" s="15" t="s">
        <v>11419</v>
      </c>
      <c r="C12" s="15">
        <v>4</v>
      </c>
      <c r="D12" s="15" t="s">
        <v>11460</v>
      </c>
      <c r="E12" s="15" t="s">
        <v>11461</v>
      </c>
      <c r="F12" s="15" t="s">
        <v>11422</v>
      </c>
      <c r="G12" s="15" t="s">
        <v>11423</v>
      </c>
      <c r="H12" s="15" t="s">
        <v>11462</v>
      </c>
    </row>
    <row r="13" spans="1:8" x14ac:dyDescent="0.2">
      <c r="A13" s="15" t="s">
        <v>11463</v>
      </c>
      <c r="B13" s="15" t="s">
        <v>11419</v>
      </c>
      <c r="C13" s="15">
        <v>4</v>
      </c>
      <c r="D13" s="15" t="s">
        <v>11464</v>
      </c>
      <c r="E13" s="15" t="s">
        <v>11465</v>
      </c>
      <c r="F13" s="15" t="s">
        <v>11422</v>
      </c>
      <c r="G13" s="15" t="s">
        <v>11423</v>
      </c>
      <c r="H13" s="15" t="s">
        <v>11466</v>
      </c>
    </row>
    <row r="14" spans="1:8" x14ac:dyDescent="0.2">
      <c r="A14" s="15" t="s">
        <v>11467</v>
      </c>
      <c r="B14" s="15" t="s">
        <v>11419</v>
      </c>
      <c r="C14" s="15">
        <v>4</v>
      </c>
      <c r="D14" s="15" t="s">
        <v>11468</v>
      </c>
      <c r="E14" s="15" t="s">
        <v>11469</v>
      </c>
      <c r="F14" s="15" t="s">
        <v>11422</v>
      </c>
      <c r="G14" s="15" t="s">
        <v>11423</v>
      </c>
      <c r="H14" s="15" t="s">
        <v>11470</v>
      </c>
    </row>
    <row r="15" spans="1:8" x14ac:dyDescent="0.2">
      <c r="A15" s="15" t="s">
        <v>11471</v>
      </c>
      <c r="B15" s="15" t="s">
        <v>11419</v>
      </c>
      <c r="C15" s="15">
        <v>4</v>
      </c>
      <c r="D15" s="15" t="s">
        <v>11472</v>
      </c>
      <c r="E15" s="15" t="s">
        <v>11473</v>
      </c>
      <c r="F15" s="15" t="s">
        <v>11422</v>
      </c>
      <c r="G15" s="15" t="s">
        <v>11423</v>
      </c>
      <c r="H15" s="15" t="s">
        <v>11474</v>
      </c>
    </row>
    <row r="16" spans="1:8" x14ac:dyDescent="0.2">
      <c r="A16" s="15" t="s">
        <v>11475</v>
      </c>
      <c r="B16" s="15" t="s">
        <v>11419</v>
      </c>
      <c r="C16" s="15">
        <v>4</v>
      </c>
      <c r="D16" s="15" t="s">
        <v>11476</v>
      </c>
      <c r="E16" s="15" t="s">
        <v>11477</v>
      </c>
      <c r="F16" s="15" t="s">
        <v>11422</v>
      </c>
      <c r="G16" s="15" t="s">
        <v>11423</v>
      </c>
      <c r="H16" s="15" t="s">
        <v>11478</v>
      </c>
    </row>
    <row r="17" spans="1:8" x14ac:dyDescent="0.2">
      <c r="A17" s="15" t="s">
        <v>11479</v>
      </c>
      <c r="B17" s="15" t="s">
        <v>11419</v>
      </c>
      <c r="C17" s="15">
        <v>4</v>
      </c>
      <c r="D17" s="15" t="s">
        <v>11480</v>
      </c>
      <c r="E17" s="15" t="s">
        <v>11481</v>
      </c>
      <c r="F17" s="15" t="s">
        <v>11422</v>
      </c>
      <c r="G17" s="15" t="s">
        <v>11423</v>
      </c>
      <c r="H17" s="15" t="s">
        <v>11482</v>
      </c>
    </row>
    <row r="18" spans="1:8" x14ac:dyDescent="0.2">
      <c r="A18" s="15" t="s">
        <v>11483</v>
      </c>
      <c r="B18" s="15" t="s">
        <v>11419</v>
      </c>
      <c r="C18" s="15">
        <v>4</v>
      </c>
      <c r="D18" s="15" t="s">
        <v>11484</v>
      </c>
      <c r="E18" s="15" t="s">
        <v>11485</v>
      </c>
      <c r="F18" s="15" t="s">
        <v>11422</v>
      </c>
      <c r="G18" s="15" t="s">
        <v>11423</v>
      </c>
      <c r="H18" s="15" t="s">
        <v>995</v>
      </c>
    </row>
    <row r="19" spans="1:8" x14ac:dyDescent="0.2">
      <c r="A19" s="15" t="s">
        <v>11486</v>
      </c>
      <c r="B19" s="15" t="s">
        <v>11419</v>
      </c>
      <c r="C19" s="15">
        <v>4</v>
      </c>
      <c r="D19" s="15" t="s">
        <v>11487</v>
      </c>
      <c r="E19" s="15" t="s">
        <v>11488</v>
      </c>
      <c r="F19" s="15" t="s">
        <v>11422</v>
      </c>
      <c r="G19" s="15" t="s">
        <v>11423</v>
      </c>
      <c r="H19" s="15" t="s">
        <v>11489</v>
      </c>
    </row>
    <row r="20" spans="1:8" x14ac:dyDescent="0.2">
      <c r="A20" s="15" t="s">
        <v>11490</v>
      </c>
      <c r="B20" s="15" t="s">
        <v>11419</v>
      </c>
      <c r="C20" s="15">
        <v>4</v>
      </c>
      <c r="D20" s="15" t="s">
        <v>11491</v>
      </c>
      <c r="E20" s="15" t="s">
        <v>11492</v>
      </c>
      <c r="F20" s="15" t="s">
        <v>11422</v>
      </c>
      <c r="G20" s="15" t="s">
        <v>11423</v>
      </c>
      <c r="H20" s="15" t="s">
        <v>11493</v>
      </c>
    </row>
    <row r="21" spans="1:8" x14ac:dyDescent="0.2">
      <c r="A21" s="15" t="s">
        <v>11494</v>
      </c>
      <c r="B21" s="15" t="s">
        <v>11419</v>
      </c>
      <c r="C21" s="15">
        <v>4</v>
      </c>
      <c r="D21" s="15" t="s">
        <v>11495</v>
      </c>
      <c r="E21" s="15" t="s">
        <v>11496</v>
      </c>
      <c r="F21" s="15" t="s">
        <v>11422</v>
      </c>
      <c r="G21" s="15" t="s">
        <v>11423</v>
      </c>
      <c r="H21" s="15" t="s">
        <v>11497</v>
      </c>
    </row>
    <row r="22" spans="1:8" x14ac:dyDescent="0.2">
      <c r="A22" s="15" t="s">
        <v>11498</v>
      </c>
      <c r="B22" s="15" t="s">
        <v>11419</v>
      </c>
      <c r="C22" s="15">
        <v>4</v>
      </c>
      <c r="D22" s="15" t="s">
        <v>11499</v>
      </c>
      <c r="E22" s="15" t="s">
        <v>11500</v>
      </c>
      <c r="F22" s="15" t="s">
        <v>11422</v>
      </c>
      <c r="G22" s="15" t="s">
        <v>11423</v>
      </c>
      <c r="H22" s="15" t="s">
        <v>11501</v>
      </c>
    </row>
    <row r="23" spans="1:8" x14ac:dyDescent="0.2">
      <c r="A23" s="15" t="s">
        <v>11502</v>
      </c>
      <c r="B23" s="15" t="s">
        <v>11419</v>
      </c>
      <c r="C23" s="15">
        <v>4</v>
      </c>
      <c r="D23" s="15" t="s">
        <v>11503</v>
      </c>
      <c r="E23" s="15" t="s">
        <v>11504</v>
      </c>
      <c r="F23" s="15" t="s">
        <v>11422</v>
      </c>
      <c r="G23" s="15" t="s">
        <v>11423</v>
      </c>
      <c r="H23" s="15" t="s">
        <v>1036</v>
      </c>
    </row>
    <row r="24" spans="1:8" x14ac:dyDescent="0.2">
      <c r="A24" s="15" t="s">
        <v>11505</v>
      </c>
      <c r="B24" s="15" t="s">
        <v>11419</v>
      </c>
      <c r="C24" s="15">
        <v>4</v>
      </c>
      <c r="D24" s="15" t="s">
        <v>11506</v>
      </c>
      <c r="E24" s="15" t="s">
        <v>11507</v>
      </c>
      <c r="F24" s="15" t="s">
        <v>11422</v>
      </c>
      <c r="G24" s="15" t="s">
        <v>11423</v>
      </c>
      <c r="H24" s="15" t="s">
        <v>11508</v>
      </c>
    </row>
    <row r="25" spans="1:8" x14ac:dyDescent="0.2">
      <c r="A25" s="15" t="s">
        <v>11509</v>
      </c>
      <c r="B25" s="15" t="s">
        <v>11419</v>
      </c>
      <c r="C25" s="15">
        <v>4</v>
      </c>
      <c r="D25" s="15" t="s">
        <v>11510</v>
      </c>
      <c r="E25" s="15" t="s">
        <v>11511</v>
      </c>
      <c r="F25" s="15" t="s">
        <v>11422</v>
      </c>
      <c r="G25" s="15" t="s">
        <v>11423</v>
      </c>
      <c r="H25" s="15" t="s">
        <v>11512</v>
      </c>
    </row>
    <row r="26" spans="1:8" x14ac:dyDescent="0.2">
      <c r="A26" s="15" t="s">
        <v>11513</v>
      </c>
      <c r="B26" s="15" t="s">
        <v>11419</v>
      </c>
      <c r="C26" s="15">
        <v>4</v>
      </c>
      <c r="D26" s="15" t="s">
        <v>11514</v>
      </c>
      <c r="E26" s="15" t="s">
        <v>11515</v>
      </c>
      <c r="F26" s="15" t="s">
        <v>11422</v>
      </c>
      <c r="G26" s="15" t="s">
        <v>11423</v>
      </c>
      <c r="H26" s="15" t="s">
        <v>11516</v>
      </c>
    </row>
    <row r="27" spans="1:8" x14ac:dyDescent="0.2">
      <c r="A27" s="15" t="s">
        <v>11517</v>
      </c>
      <c r="B27" s="15" t="s">
        <v>11419</v>
      </c>
      <c r="C27" s="15">
        <v>4</v>
      </c>
      <c r="D27" s="15" t="s">
        <v>11518</v>
      </c>
      <c r="E27" s="15" t="s">
        <v>11519</v>
      </c>
      <c r="F27" s="15" t="s">
        <v>11422</v>
      </c>
      <c r="G27" s="15" t="s">
        <v>11423</v>
      </c>
      <c r="H27" s="15" t="s">
        <v>11520</v>
      </c>
    </row>
    <row r="28" spans="1:8" x14ac:dyDescent="0.2">
      <c r="A28" s="15" t="s">
        <v>11521</v>
      </c>
      <c r="B28" s="15" t="s">
        <v>11419</v>
      </c>
      <c r="C28" s="15">
        <v>4</v>
      </c>
      <c r="D28" s="15" t="s">
        <v>11522</v>
      </c>
      <c r="E28" s="15" t="s">
        <v>11523</v>
      </c>
      <c r="F28" s="15" t="s">
        <v>11422</v>
      </c>
      <c r="G28" s="15" t="s">
        <v>11423</v>
      </c>
      <c r="H28" s="15" t="s">
        <v>11524</v>
      </c>
    </row>
    <row r="29" spans="1:8" x14ac:dyDescent="0.2">
      <c r="A29" s="15" t="s">
        <v>11525</v>
      </c>
      <c r="B29" s="15" t="s">
        <v>11419</v>
      </c>
      <c r="C29" s="15">
        <v>4</v>
      </c>
      <c r="D29" s="15" t="s">
        <v>11526</v>
      </c>
      <c r="E29" s="15" t="s">
        <v>11527</v>
      </c>
      <c r="F29" s="15" t="s">
        <v>11422</v>
      </c>
      <c r="G29" s="15" t="s">
        <v>11423</v>
      </c>
      <c r="H29" s="15" t="s">
        <v>11528</v>
      </c>
    </row>
    <row r="30" spans="1:8" x14ac:dyDescent="0.2">
      <c r="A30" s="15" t="s">
        <v>11529</v>
      </c>
      <c r="B30" s="15" t="s">
        <v>11419</v>
      </c>
      <c r="C30" s="15">
        <v>4</v>
      </c>
      <c r="D30" s="15" t="s">
        <v>11530</v>
      </c>
      <c r="E30" s="15" t="s">
        <v>11531</v>
      </c>
      <c r="F30" s="15" t="s">
        <v>11422</v>
      </c>
      <c r="G30" s="15" t="s">
        <v>11423</v>
      </c>
      <c r="H30" s="15" t="s">
        <v>11532</v>
      </c>
    </row>
    <row r="31" spans="1:8" x14ac:dyDescent="0.2">
      <c r="A31" s="15" t="s">
        <v>11533</v>
      </c>
      <c r="B31" s="15" t="s">
        <v>11419</v>
      </c>
      <c r="C31" s="15">
        <v>4</v>
      </c>
      <c r="D31" s="15" t="s">
        <v>11534</v>
      </c>
      <c r="E31" s="15" t="s">
        <v>11535</v>
      </c>
      <c r="F31" s="15" t="s">
        <v>11422</v>
      </c>
      <c r="G31" s="15" t="s">
        <v>11423</v>
      </c>
      <c r="H31" s="15" t="s">
        <v>11536</v>
      </c>
    </row>
    <row r="32" spans="1:8" x14ac:dyDescent="0.2">
      <c r="A32" s="15" t="s">
        <v>11537</v>
      </c>
      <c r="B32" s="15" t="s">
        <v>11419</v>
      </c>
      <c r="C32" s="15">
        <v>4</v>
      </c>
      <c r="D32" s="15" t="s">
        <v>11538</v>
      </c>
      <c r="E32" s="15" t="s">
        <v>11539</v>
      </c>
      <c r="F32" s="15" t="s">
        <v>11422</v>
      </c>
      <c r="G32" s="15" t="s">
        <v>11423</v>
      </c>
      <c r="H32" s="15" t="s">
        <v>11540</v>
      </c>
    </row>
    <row r="33" spans="1:8" x14ac:dyDescent="0.2">
      <c r="A33" s="15" t="s">
        <v>11541</v>
      </c>
      <c r="B33" s="15" t="s">
        <v>11419</v>
      </c>
      <c r="C33" s="15">
        <v>4</v>
      </c>
      <c r="D33" s="15" t="s">
        <v>11542</v>
      </c>
      <c r="E33" s="15" t="s">
        <v>11543</v>
      </c>
      <c r="F33" s="15" t="s">
        <v>11422</v>
      </c>
      <c r="G33" s="15" t="s">
        <v>11423</v>
      </c>
      <c r="H33" s="15" t="s">
        <v>11544</v>
      </c>
    </row>
    <row r="34" spans="1:8" x14ac:dyDescent="0.2">
      <c r="A34" s="15" t="s">
        <v>11545</v>
      </c>
      <c r="B34" s="15" t="s">
        <v>11419</v>
      </c>
      <c r="C34" s="15">
        <v>4</v>
      </c>
      <c r="D34" s="15" t="s">
        <v>11546</v>
      </c>
      <c r="E34" s="15" t="s">
        <v>11547</v>
      </c>
      <c r="F34" s="15" t="s">
        <v>11422</v>
      </c>
      <c r="G34" s="15" t="s">
        <v>11423</v>
      </c>
      <c r="H34" s="15" t="s">
        <v>11548</v>
      </c>
    </row>
    <row r="35" spans="1:8" x14ac:dyDescent="0.2">
      <c r="A35" s="15" t="s">
        <v>11549</v>
      </c>
      <c r="B35" s="15" t="s">
        <v>11419</v>
      </c>
      <c r="C35" s="15">
        <v>4</v>
      </c>
      <c r="D35" s="15" t="s">
        <v>11550</v>
      </c>
      <c r="E35" s="15" t="s">
        <v>11551</v>
      </c>
      <c r="F35" s="15" t="s">
        <v>11422</v>
      </c>
      <c r="G35" s="15" t="s">
        <v>11423</v>
      </c>
      <c r="H35" s="15" t="s">
        <v>11552</v>
      </c>
    </row>
    <row r="36" spans="1:8" x14ac:dyDescent="0.2">
      <c r="A36" s="15" t="s">
        <v>11553</v>
      </c>
      <c r="B36" s="15" t="s">
        <v>11419</v>
      </c>
      <c r="C36" s="15">
        <v>4</v>
      </c>
      <c r="D36" s="15" t="s">
        <v>11554</v>
      </c>
      <c r="E36" s="15" t="s">
        <v>11555</v>
      </c>
      <c r="F36" s="15" t="s">
        <v>11422</v>
      </c>
      <c r="G36" s="15" t="s">
        <v>11423</v>
      </c>
      <c r="H36" s="15" t="s">
        <v>11556</v>
      </c>
    </row>
    <row r="37" spans="1:8" x14ac:dyDescent="0.2">
      <c r="A37" s="15" t="s">
        <v>11557</v>
      </c>
      <c r="B37" s="15" t="s">
        <v>11419</v>
      </c>
      <c r="C37" s="15">
        <v>4</v>
      </c>
      <c r="D37" s="15" t="s">
        <v>11558</v>
      </c>
      <c r="E37" s="15" t="s">
        <v>11559</v>
      </c>
      <c r="F37" s="15" t="s">
        <v>11422</v>
      </c>
      <c r="G37" s="15" t="s">
        <v>11423</v>
      </c>
      <c r="H37" s="15" t="s">
        <v>11560</v>
      </c>
    </row>
    <row r="38" spans="1:8" x14ac:dyDescent="0.2">
      <c r="A38" s="15" t="s">
        <v>11561</v>
      </c>
      <c r="B38" s="15" t="s">
        <v>11419</v>
      </c>
      <c r="C38" s="15">
        <v>4</v>
      </c>
      <c r="D38" s="15" t="s">
        <v>11562</v>
      </c>
      <c r="E38" s="15" t="s">
        <v>11563</v>
      </c>
      <c r="F38" s="15" t="s">
        <v>11422</v>
      </c>
      <c r="G38" s="15" t="s">
        <v>11423</v>
      </c>
      <c r="H38" s="15" t="s">
        <v>213</v>
      </c>
    </row>
    <row r="39" spans="1:8" x14ac:dyDescent="0.2">
      <c r="A39" s="15" t="s">
        <v>11564</v>
      </c>
      <c r="B39" s="15" t="s">
        <v>11419</v>
      </c>
      <c r="C39" s="15">
        <v>4</v>
      </c>
      <c r="D39" s="15" t="s">
        <v>11565</v>
      </c>
      <c r="E39" s="15" t="s">
        <v>11566</v>
      </c>
      <c r="F39" s="15" t="s">
        <v>11422</v>
      </c>
      <c r="G39" s="15" t="s">
        <v>11423</v>
      </c>
      <c r="H39" s="15" t="s">
        <v>11567</v>
      </c>
    </row>
    <row r="40" spans="1:8" x14ac:dyDescent="0.2">
      <c r="A40" s="15" t="s">
        <v>11568</v>
      </c>
      <c r="B40" s="15" t="s">
        <v>11419</v>
      </c>
      <c r="C40" s="15">
        <v>4</v>
      </c>
      <c r="D40" s="15" t="s">
        <v>11569</v>
      </c>
      <c r="E40" s="15" t="s">
        <v>11570</v>
      </c>
      <c r="F40" s="15" t="s">
        <v>11422</v>
      </c>
      <c r="G40" s="15" t="s">
        <v>11423</v>
      </c>
      <c r="H40" s="15" t="s">
        <v>11571</v>
      </c>
    </row>
    <row r="41" spans="1:8" x14ac:dyDescent="0.2">
      <c r="A41" s="15" t="s">
        <v>11572</v>
      </c>
      <c r="B41" s="15" t="s">
        <v>11419</v>
      </c>
      <c r="C41" s="15">
        <v>4</v>
      </c>
      <c r="D41" s="15" t="s">
        <v>11573</v>
      </c>
      <c r="E41" s="15" t="s">
        <v>11574</v>
      </c>
      <c r="F41" s="15" t="s">
        <v>11422</v>
      </c>
      <c r="G41" s="15" t="s">
        <v>11423</v>
      </c>
      <c r="H41" s="15" t="s">
        <v>11575</v>
      </c>
    </row>
    <row r="42" spans="1:8" x14ac:dyDescent="0.2">
      <c r="A42" s="15" t="s">
        <v>11576</v>
      </c>
      <c r="B42" s="15" t="s">
        <v>11419</v>
      </c>
      <c r="C42" s="15">
        <v>4</v>
      </c>
      <c r="D42" s="15" t="s">
        <v>11577</v>
      </c>
      <c r="E42" s="15" t="s">
        <v>11578</v>
      </c>
      <c r="F42" s="15" t="s">
        <v>11422</v>
      </c>
      <c r="G42" s="15" t="s">
        <v>11423</v>
      </c>
      <c r="H42" s="15" t="s">
        <v>11579</v>
      </c>
    </row>
    <row r="43" spans="1:8" x14ac:dyDescent="0.2">
      <c r="A43" s="15" t="s">
        <v>11580</v>
      </c>
      <c r="B43" s="15" t="s">
        <v>11419</v>
      </c>
      <c r="C43" s="15">
        <v>4</v>
      </c>
      <c r="D43" s="15" t="s">
        <v>11581</v>
      </c>
      <c r="E43" s="15" t="s">
        <v>7285</v>
      </c>
      <c r="F43" s="15" t="s">
        <v>11422</v>
      </c>
      <c r="G43" s="15" t="s">
        <v>11423</v>
      </c>
      <c r="H43" s="15" t="s">
        <v>11582</v>
      </c>
    </row>
    <row r="44" spans="1:8" x14ac:dyDescent="0.2">
      <c r="A44" s="15" t="s">
        <v>11583</v>
      </c>
      <c r="B44" s="15" t="s">
        <v>11419</v>
      </c>
      <c r="C44" s="15">
        <v>4</v>
      </c>
      <c r="D44" s="15" t="s">
        <v>11584</v>
      </c>
      <c r="E44" s="15" t="s">
        <v>11585</v>
      </c>
      <c r="F44" s="15" t="s">
        <v>11422</v>
      </c>
      <c r="G44" s="15" t="s">
        <v>11423</v>
      </c>
      <c r="H44" s="15" t="s">
        <v>11586</v>
      </c>
    </row>
    <row r="45" spans="1:8" x14ac:dyDescent="0.2">
      <c r="A45" s="15" t="s">
        <v>11587</v>
      </c>
      <c r="B45" s="15" t="s">
        <v>11419</v>
      </c>
      <c r="C45" s="15">
        <v>4</v>
      </c>
      <c r="D45" s="15" t="s">
        <v>11588</v>
      </c>
      <c r="E45" s="15" t="s">
        <v>11589</v>
      </c>
      <c r="F45" s="15" t="s">
        <v>11422</v>
      </c>
      <c r="G45" s="15" t="s">
        <v>11423</v>
      </c>
      <c r="H45" s="15" t="s">
        <v>885</v>
      </c>
    </row>
    <row r="46" spans="1:8" x14ac:dyDescent="0.2">
      <c r="A46" s="15" t="s">
        <v>11590</v>
      </c>
      <c r="B46" s="15" t="s">
        <v>11419</v>
      </c>
      <c r="C46" s="15">
        <v>4</v>
      </c>
      <c r="D46" s="15" t="s">
        <v>11591</v>
      </c>
      <c r="E46" s="15" t="s">
        <v>11592</v>
      </c>
      <c r="F46" s="15" t="s">
        <v>11422</v>
      </c>
      <c r="G46" s="15" t="s">
        <v>11423</v>
      </c>
      <c r="H46" s="15" t="s">
        <v>11593</v>
      </c>
    </row>
    <row r="47" spans="1:8" x14ac:dyDescent="0.2">
      <c r="A47" s="15" t="s">
        <v>11594</v>
      </c>
      <c r="B47" s="15" t="s">
        <v>11419</v>
      </c>
      <c r="C47" s="15">
        <v>4</v>
      </c>
      <c r="D47" s="15" t="s">
        <v>11595</v>
      </c>
      <c r="E47" s="15" t="s">
        <v>11596</v>
      </c>
      <c r="F47" s="15" t="s">
        <v>11422</v>
      </c>
      <c r="G47" s="15" t="s">
        <v>11423</v>
      </c>
      <c r="H47" s="15" t="s">
        <v>11597</v>
      </c>
    </row>
    <row r="48" spans="1:8" x14ac:dyDescent="0.2">
      <c r="A48" s="15" t="s">
        <v>11598</v>
      </c>
      <c r="B48" s="15" t="s">
        <v>11419</v>
      </c>
      <c r="C48" s="15">
        <v>4</v>
      </c>
      <c r="D48" s="15" t="s">
        <v>11599</v>
      </c>
      <c r="E48" s="15" t="s">
        <v>11600</v>
      </c>
      <c r="F48" s="15" t="s">
        <v>11422</v>
      </c>
      <c r="G48" s="15" t="s">
        <v>11423</v>
      </c>
      <c r="H48" s="15" t="s">
        <v>11601</v>
      </c>
    </row>
    <row r="49" spans="1:8" x14ac:dyDescent="0.2">
      <c r="A49" s="15" t="s">
        <v>11602</v>
      </c>
      <c r="B49" s="15" t="s">
        <v>11419</v>
      </c>
      <c r="C49" s="15">
        <v>4</v>
      </c>
      <c r="D49" s="15" t="s">
        <v>11603</v>
      </c>
      <c r="E49" s="15" t="s">
        <v>11604</v>
      </c>
      <c r="F49" s="15" t="s">
        <v>11422</v>
      </c>
      <c r="G49" s="15" t="s">
        <v>11423</v>
      </c>
      <c r="H49" s="15" t="s">
        <v>11605</v>
      </c>
    </row>
    <row r="50" spans="1:8" x14ac:dyDescent="0.2">
      <c r="A50" s="15" t="s">
        <v>11606</v>
      </c>
      <c r="B50" s="15" t="s">
        <v>11419</v>
      </c>
      <c r="C50" s="15">
        <v>4</v>
      </c>
      <c r="D50" s="15" t="s">
        <v>11607</v>
      </c>
      <c r="E50" s="15" t="s">
        <v>11608</v>
      </c>
      <c r="F50" s="15" t="s">
        <v>11422</v>
      </c>
      <c r="G50" s="15" t="s">
        <v>11423</v>
      </c>
      <c r="H50" s="15" t="s">
        <v>11609</v>
      </c>
    </row>
    <row r="51" spans="1:8" x14ac:dyDescent="0.2">
      <c r="A51" s="15" t="s">
        <v>11610</v>
      </c>
      <c r="B51" s="15" t="s">
        <v>11419</v>
      </c>
      <c r="C51" s="15">
        <v>4</v>
      </c>
      <c r="D51" s="15" t="s">
        <v>11611</v>
      </c>
      <c r="E51" s="15" t="s">
        <v>11612</v>
      </c>
      <c r="F51" s="15" t="s">
        <v>11422</v>
      </c>
      <c r="G51" s="15" t="s">
        <v>11423</v>
      </c>
      <c r="H51" s="15" t="s">
        <v>11613</v>
      </c>
    </row>
    <row r="52" spans="1:8" x14ac:dyDescent="0.2">
      <c r="A52" s="15" t="s">
        <v>11614</v>
      </c>
      <c r="B52" s="15" t="s">
        <v>11419</v>
      </c>
      <c r="C52" s="15">
        <v>4</v>
      </c>
      <c r="D52" s="15" t="s">
        <v>11615</v>
      </c>
      <c r="E52" s="15" t="s">
        <v>11616</v>
      </c>
      <c r="F52" s="15" t="s">
        <v>11422</v>
      </c>
      <c r="G52" s="15" t="s">
        <v>11423</v>
      </c>
      <c r="H52" s="15" t="s">
        <v>11617</v>
      </c>
    </row>
    <row r="53" spans="1:8" x14ac:dyDescent="0.2">
      <c r="A53" s="15" t="s">
        <v>11618</v>
      </c>
      <c r="B53" s="15" t="s">
        <v>11419</v>
      </c>
      <c r="C53" s="15">
        <v>4</v>
      </c>
      <c r="D53" s="15" t="s">
        <v>11619</v>
      </c>
      <c r="E53" s="15" t="s">
        <v>11620</v>
      </c>
      <c r="F53" s="15" t="s">
        <v>11422</v>
      </c>
      <c r="G53" s="15" t="s">
        <v>11423</v>
      </c>
      <c r="H53" s="15" t="s">
        <v>11621</v>
      </c>
    </row>
    <row r="54" spans="1:8" x14ac:dyDescent="0.2">
      <c r="A54" s="15" t="s">
        <v>11622</v>
      </c>
      <c r="B54" s="15" t="s">
        <v>11419</v>
      </c>
      <c r="C54" s="15">
        <v>4</v>
      </c>
      <c r="D54" s="15" t="s">
        <v>11623</v>
      </c>
      <c r="E54" s="15" t="s">
        <v>11624</v>
      </c>
      <c r="F54" s="15" t="s">
        <v>11422</v>
      </c>
      <c r="G54" s="15" t="s">
        <v>11423</v>
      </c>
      <c r="H54" s="15" t="s">
        <v>11625</v>
      </c>
    </row>
    <row r="55" spans="1:8" x14ac:dyDescent="0.2">
      <c r="A55" s="15" t="s">
        <v>11626</v>
      </c>
      <c r="B55" s="15" t="s">
        <v>11419</v>
      </c>
      <c r="C55" s="15">
        <v>4</v>
      </c>
      <c r="D55" s="15" t="s">
        <v>11627</v>
      </c>
      <c r="E55" s="15" t="s">
        <v>11628</v>
      </c>
      <c r="F55" s="15" t="s">
        <v>11422</v>
      </c>
      <c r="G55" s="15" t="s">
        <v>11423</v>
      </c>
      <c r="H55" s="15" t="s">
        <v>11629</v>
      </c>
    </row>
    <row r="56" spans="1:8" x14ac:dyDescent="0.2">
      <c r="A56" s="15" t="s">
        <v>11630</v>
      </c>
      <c r="B56" s="15" t="s">
        <v>11419</v>
      </c>
      <c r="C56" s="15">
        <v>4</v>
      </c>
      <c r="D56" s="15" t="s">
        <v>11631</v>
      </c>
      <c r="E56" s="15" t="s">
        <v>11632</v>
      </c>
      <c r="F56" s="15" t="s">
        <v>11422</v>
      </c>
      <c r="G56" s="15" t="s">
        <v>11423</v>
      </c>
    </row>
    <row r="57" spans="1:8" x14ac:dyDescent="0.2">
      <c r="A57" s="15" t="s">
        <v>11633</v>
      </c>
      <c r="B57" s="15" t="s">
        <v>11419</v>
      </c>
      <c r="C57" s="15">
        <v>4</v>
      </c>
      <c r="D57" s="15" t="s">
        <v>11634</v>
      </c>
      <c r="E57" s="15" t="s">
        <v>11635</v>
      </c>
      <c r="F57" s="15" t="s">
        <v>11422</v>
      </c>
      <c r="G57" s="15" t="s">
        <v>11423</v>
      </c>
    </row>
    <row r="58" spans="1:8" x14ac:dyDescent="0.2">
      <c r="A58" s="15" t="s">
        <v>11636</v>
      </c>
      <c r="B58" s="15" t="s">
        <v>11419</v>
      </c>
      <c r="C58" s="15">
        <v>4</v>
      </c>
      <c r="D58" s="15" t="s">
        <v>11637</v>
      </c>
      <c r="E58" s="15" t="s">
        <v>11638</v>
      </c>
      <c r="F58" s="15" t="s">
        <v>11422</v>
      </c>
      <c r="G58" s="15" t="s">
        <v>11423</v>
      </c>
    </row>
    <row r="59" spans="1:8" x14ac:dyDescent="0.2">
      <c r="A59" s="15" t="s">
        <v>11639</v>
      </c>
      <c r="B59" s="15" t="s">
        <v>11419</v>
      </c>
      <c r="C59" s="15">
        <v>4</v>
      </c>
      <c r="D59" s="15" t="s">
        <v>11640</v>
      </c>
      <c r="E59" s="15" t="s">
        <v>11641</v>
      </c>
      <c r="F59" s="15" t="s">
        <v>11422</v>
      </c>
      <c r="G59" s="15" t="s">
        <v>11423</v>
      </c>
    </row>
    <row r="60" spans="1:8" x14ac:dyDescent="0.2">
      <c r="A60" s="15" t="s">
        <v>11642</v>
      </c>
      <c r="B60" s="15" t="s">
        <v>11419</v>
      </c>
      <c r="C60" s="15">
        <v>4</v>
      </c>
      <c r="D60" s="15" t="s">
        <v>11643</v>
      </c>
      <c r="E60" s="15" t="s">
        <v>11644</v>
      </c>
      <c r="F60" s="15" t="s">
        <v>11422</v>
      </c>
      <c r="G60" s="15" t="s">
        <v>11423</v>
      </c>
    </row>
    <row r="61" spans="1:8" x14ac:dyDescent="0.2">
      <c r="A61" s="15" t="s">
        <v>11645</v>
      </c>
      <c r="B61" s="15" t="s">
        <v>11419</v>
      </c>
      <c r="C61" s="15">
        <v>4</v>
      </c>
      <c r="D61" s="15" t="s">
        <v>11646</v>
      </c>
      <c r="E61" s="15" t="s">
        <v>11647</v>
      </c>
      <c r="F61" s="15" t="s">
        <v>11422</v>
      </c>
      <c r="G61" s="15" t="s">
        <v>11423</v>
      </c>
    </row>
    <row r="62" spans="1:8" x14ac:dyDescent="0.2">
      <c r="A62" s="15" t="s">
        <v>11648</v>
      </c>
      <c r="B62" s="15" t="s">
        <v>11419</v>
      </c>
      <c r="C62" s="15">
        <v>4</v>
      </c>
      <c r="D62" s="15" t="s">
        <v>11649</v>
      </c>
      <c r="E62" s="15" t="s">
        <v>11650</v>
      </c>
      <c r="F62" s="15" t="s">
        <v>11422</v>
      </c>
      <c r="G62" s="15" t="s">
        <v>11423</v>
      </c>
    </row>
    <row r="63" spans="1:8" x14ac:dyDescent="0.2">
      <c r="A63" s="15" t="s">
        <v>11651</v>
      </c>
      <c r="B63" s="15" t="s">
        <v>11419</v>
      </c>
      <c r="C63" s="15">
        <v>4</v>
      </c>
      <c r="D63" s="15" t="s">
        <v>11652</v>
      </c>
      <c r="E63" s="15" t="s">
        <v>11653</v>
      </c>
      <c r="F63" s="15" t="s">
        <v>11422</v>
      </c>
      <c r="G63" s="15" t="s">
        <v>11423</v>
      </c>
    </row>
    <row r="64" spans="1:8" x14ac:dyDescent="0.2">
      <c r="A64" s="15" t="s">
        <v>11654</v>
      </c>
      <c r="B64" s="15" t="s">
        <v>11419</v>
      </c>
      <c r="C64" s="15">
        <v>4</v>
      </c>
      <c r="D64" s="15" t="s">
        <v>11655</v>
      </c>
      <c r="E64" s="15" t="s">
        <v>11656</v>
      </c>
      <c r="F64" s="15" t="s">
        <v>11422</v>
      </c>
      <c r="G64" s="15" t="s">
        <v>11423</v>
      </c>
    </row>
    <row r="65" spans="1:7" x14ac:dyDescent="0.2">
      <c r="A65" s="15" t="s">
        <v>11657</v>
      </c>
      <c r="B65" s="15" t="s">
        <v>11419</v>
      </c>
      <c r="C65" s="15">
        <v>4</v>
      </c>
      <c r="D65" s="15" t="s">
        <v>11658</v>
      </c>
      <c r="E65" s="15" t="s">
        <v>831</v>
      </c>
      <c r="F65" s="15" t="s">
        <v>11422</v>
      </c>
      <c r="G65" s="15" t="s">
        <v>11423</v>
      </c>
    </row>
    <row r="66" spans="1:7" x14ac:dyDescent="0.2">
      <c r="A66" s="15" t="s">
        <v>11659</v>
      </c>
      <c r="B66" s="15" t="s">
        <v>11419</v>
      </c>
      <c r="C66" s="15">
        <v>4</v>
      </c>
      <c r="D66" s="15" t="s">
        <v>11660</v>
      </c>
      <c r="E66" s="15" t="s">
        <v>11661</v>
      </c>
      <c r="F66" s="15" t="s">
        <v>11422</v>
      </c>
      <c r="G66" s="15" t="s">
        <v>11423</v>
      </c>
    </row>
    <row r="67" spans="1:7" x14ac:dyDescent="0.2">
      <c r="A67" s="15" t="s">
        <v>11662</v>
      </c>
      <c r="B67" s="15" t="s">
        <v>11419</v>
      </c>
      <c r="C67" s="15">
        <v>4</v>
      </c>
      <c r="D67" s="15" t="s">
        <v>11663</v>
      </c>
      <c r="E67" s="15" t="s">
        <v>11664</v>
      </c>
      <c r="F67" s="15" t="s">
        <v>11422</v>
      </c>
      <c r="G67" s="15" t="s">
        <v>11423</v>
      </c>
    </row>
    <row r="68" spans="1:7" x14ac:dyDescent="0.2">
      <c r="A68" s="15" t="s">
        <v>11665</v>
      </c>
      <c r="B68" s="15" t="s">
        <v>11419</v>
      </c>
      <c r="C68" s="15">
        <v>4</v>
      </c>
      <c r="D68" s="15" t="s">
        <v>11666</v>
      </c>
      <c r="E68" s="15" t="s">
        <v>11667</v>
      </c>
      <c r="F68" s="15" t="s">
        <v>11422</v>
      </c>
      <c r="G68" s="15" t="s">
        <v>11423</v>
      </c>
    </row>
    <row r="69" spans="1:7" x14ac:dyDescent="0.2">
      <c r="A69" s="15" t="s">
        <v>11668</v>
      </c>
      <c r="B69" s="15" t="s">
        <v>11419</v>
      </c>
      <c r="C69" s="15">
        <v>4</v>
      </c>
      <c r="D69" s="15" t="s">
        <v>11669</v>
      </c>
      <c r="E69" s="15" t="s">
        <v>11670</v>
      </c>
      <c r="F69" s="15" t="s">
        <v>11422</v>
      </c>
      <c r="G69" s="15" t="s">
        <v>11423</v>
      </c>
    </row>
    <row r="70" spans="1:7" x14ac:dyDescent="0.2">
      <c r="A70" s="15" t="s">
        <v>11671</v>
      </c>
      <c r="B70" s="15" t="s">
        <v>11672</v>
      </c>
      <c r="C70" s="15">
        <v>10</v>
      </c>
      <c r="D70" s="15" t="s">
        <v>11673</v>
      </c>
      <c r="E70" s="15" t="s">
        <v>11674</v>
      </c>
      <c r="F70" s="15" t="s">
        <v>11675</v>
      </c>
      <c r="G70" s="15" t="s">
        <v>49</v>
      </c>
    </row>
    <row r="71" spans="1:7" x14ac:dyDescent="0.2">
      <c r="A71" s="15" t="s">
        <v>170</v>
      </c>
      <c r="B71" s="15" t="s">
        <v>11672</v>
      </c>
      <c r="C71" s="15">
        <v>10</v>
      </c>
      <c r="D71" s="15" t="s">
        <v>11444</v>
      </c>
      <c r="E71" s="15" t="s">
        <v>169</v>
      </c>
      <c r="F71" s="15" t="s">
        <v>11676</v>
      </c>
      <c r="G71" s="15" t="s">
        <v>49</v>
      </c>
    </row>
    <row r="72" spans="1:7" x14ac:dyDescent="0.2">
      <c r="A72" s="15" t="s">
        <v>118</v>
      </c>
      <c r="B72" s="15" t="s">
        <v>11672</v>
      </c>
      <c r="C72" s="15">
        <v>10</v>
      </c>
      <c r="D72" s="15" t="s">
        <v>11677</v>
      </c>
      <c r="E72" s="15" t="s">
        <v>117</v>
      </c>
      <c r="F72" s="15" t="s">
        <v>11675</v>
      </c>
      <c r="G72" s="15" t="s">
        <v>49</v>
      </c>
    </row>
    <row r="73" spans="1:7" x14ac:dyDescent="0.2">
      <c r="A73" s="15" t="s">
        <v>109</v>
      </c>
      <c r="B73" s="15" t="s">
        <v>11672</v>
      </c>
      <c r="C73" s="15">
        <v>10</v>
      </c>
      <c r="D73" s="15" t="s">
        <v>11678</v>
      </c>
      <c r="E73" s="15" t="s">
        <v>108</v>
      </c>
      <c r="F73" s="15" t="s">
        <v>11676</v>
      </c>
      <c r="G73" s="15" t="s">
        <v>49</v>
      </c>
    </row>
    <row r="74" spans="1:7" x14ac:dyDescent="0.2">
      <c r="A74" s="15" t="s">
        <v>11679</v>
      </c>
      <c r="B74" s="15" t="s">
        <v>11672</v>
      </c>
      <c r="C74" s="15">
        <v>10</v>
      </c>
      <c r="D74" s="15" t="s">
        <v>11680</v>
      </c>
      <c r="E74" s="15" t="s">
        <v>11681</v>
      </c>
      <c r="F74" s="15" t="s">
        <v>11675</v>
      </c>
      <c r="G74" s="15" t="s">
        <v>49</v>
      </c>
    </row>
    <row r="75" spans="1:7" x14ac:dyDescent="0.2">
      <c r="A75" s="15" t="s">
        <v>11682</v>
      </c>
      <c r="B75" s="15" t="s">
        <v>11672</v>
      </c>
      <c r="C75" s="15">
        <v>10</v>
      </c>
      <c r="D75" s="15" t="s">
        <v>11683</v>
      </c>
      <c r="E75" s="15" t="s">
        <v>11684</v>
      </c>
      <c r="F75" s="15" t="s">
        <v>11676</v>
      </c>
      <c r="G75" s="15" t="s">
        <v>49</v>
      </c>
    </row>
    <row r="76" spans="1:7" x14ac:dyDescent="0.2">
      <c r="A76" s="15" t="s">
        <v>138</v>
      </c>
      <c r="B76" s="15" t="s">
        <v>11672</v>
      </c>
      <c r="C76" s="15">
        <v>10</v>
      </c>
      <c r="D76" s="15" t="s">
        <v>11685</v>
      </c>
      <c r="E76" s="15" t="s">
        <v>137</v>
      </c>
      <c r="F76" s="15" t="s">
        <v>11676</v>
      </c>
      <c r="G76" s="15" t="s">
        <v>49</v>
      </c>
    </row>
    <row r="77" spans="1:7" x14ac:dyDescent="0.2">
      <c r="A77" s="15" t="s">
        <v>99</v>
      </c>
      <c r="B77" s="15" t="s">
        <v>11672</v>
      </c>
      <c r="C77" s="15">
        <v>10</v>
      </c>
      <c r="D77" s="15" t="s">
        <v>11686</v>
      </c>
      <c r="E77" s="15" t="s">
        <v>98</v>
      </c>
      <c r="F77" s="15" t="s">
        <v>11675</v>
      </c>
      <c r="G77" s="15" t="s">
        <v>49</v>
      </c>
    </row>
    <row r="78" spans="1:7" x14ac:dyDescent="0.2">
      <c r="A78" s="15" t="s">
        <v>157</v>
      </c>
      <c r="B78" s="15" t="s">
        <v>11672</v>
      </c>
      <c r="C78" s="15">
        <v>10</v>
      </c>
      <c r="D78" s="15" t="s">
        <v>11687</v>
      </c>
      <c r="E78" s="15" t="s">
        <v>156</v>
      </c>
      <c r="F78" s="15" t="s">
        <v>11676</v>
      </c>
      <c r="G78" s="15" t="s">
        <v>49</v>
      </c>
    </row>
    <row r="79" spans="1:7" x14ac:dyDescent="0.2">
      <c r="A79" s="15" t="s">
        <v>11688</v>
      </c>
      <c r="B79" s="15" t="s">
        <v>11672</v>
      </c>
      <c r="C79" s="15">
        <v>10</v>
      </c>
      <c r="D79" s="15" t="s">
        <v>11689</v>
      </c>
      <c r="E79" s="15" t="s">
        <v>11690</v>
      </c>
      <c r="F79" s="15" t="s">
        <v>11676</v>
      </c>
      <c r="G79" s="15" t="s">
        <v>49</v>
      </c>
    </row>
    <row r="80" spans="1:7" x14ac:dyDescent="0.2">
      <c r="A80" s="15" t="s">
        <v>11691</v>
      </c>
      <c r="B80" s="15" t="s">
        <v>11672</v>
      </c>
      <c r="C80" s="15">
        <v>10</v>
      </c>
      <c r="D80" s="15" t="s">
        <v>11623</v>
      </c>
      <c r="E80" s="15" t="s">
        <v>11692</v>
      </c>
      <c r="F80" s="15" t="s">
        <v>11675</v>
      </c>
      <c r="G80" s="15" t="s">
        <v>49</v>
      </c>
    </row>
    <row r="81" spans="1:7" x14ac:dyDescent="0.2">
      <c r="A81" s="15" t="s">
        <v>11693</v>
      </c>
      <c r="B81" s="15" t="s">
        <v>11672</v>
      </c>
      <c r="C81" s="15">
        <v>10</v>
      </c>
      <c r="D81" s="15" t="s">
        <v>11694</v>
      </c>
      <c r="E81" s="15" t="s">
        <v>11695</v>
      </c>
      <c r="F81" s="15" t="s">
        <v>11676</v>
      </c>
      <c r="G81" s="15" t="s">
        <v>49</v>
      </c>
    </row>
    <row r="82" spans="1:7" x14ac:dyDescent="0.2">
      <c r="A82" s="15" t="s">
        <v>75</v>
      </c>
      <c r="B82" s="15" t="s">
        <v>11672</v>
      </c>
      <c r="C82" s="15">
        <v>10</v>
      </c>
      <c r="D82" s="15" t="s">
        <v>11696</v>
      </c>
      <c r="E82" s="15" t="s">
        <v>74</v>
      </c>
      <c r="F82" s="15" t="s">
        <v>11676</v>
      </c>
      <c r="G82" s="15" t="s">
        <v>49</v>
      </c>
    </row>
    <row r="83" spans="1:7" x14ac:dyDescent="0.2">
      <c r="A83" s="15" t="s">
        <v>11697</v>
      </c>
      <c r="B83" s="15" t="s">
        <v>11672</v>
      </c>
      <c r="C83" s="15">
        <v>10</v>
      </c>
      <c r="D83" s="15" t="s">
        <v>11698</v>
      </c>
      <c r="E83" s="15" t="s">
        <v>11699</v>
      </c>
      <c r="F83" s="15" t="s">
        <v>11676</v>
      </c>
      <c r="G83" s="15" t="s">
        <v>49</v>
      </c>
    </row>
    <row r="84" spans="1:7" x14ac:dyDescent="0.2">
      <c r="A84" s="15" t="s">
        <v>11700</v>
      </c>
      <c r="B84" s="15" t="s">
        <v>11672</v>
      </c>
      <c r="C84" s="15">
        <v>10</v>
      </c>
      <c r="D84" s="15" t="s">
        <v>11701</v>
      </c>
      <c r="E84" s="15" t="s">
        <v>11702</v>
      </c>
      <c r="F84" s="15" t="s">
        <v>11675</v>
      </c>
      <c r="G84" s="15" t="s">
        <v>49</v>
      </c>
    </row>
    <row r="85" spans="1:7" x14ac:dyDescent="0.2">
      <c r="A85" s="15" t="s">
        <v>11703</v>
      </c>
      <c r="B85" s="15" t="s">
        <v>11672</v>
      </c>
      <c r="C85" s="15">
        <v>10</v>
      </c>
      <c r="D85" s="15" t="s">
        <v>11704</v>
      </c>
      <c r="E85" s="15" t="s">
        <v>11705</v>
      </c>
      <c r="F85" s="15" t="s">
        <v>11676</v>
      </c>
      <c r="G85" s="15" t="s">
        <v>49</v>
      </c>
    </row>
    <row r="86" spans="1:7" x14ac:dyDescent="0.2">
      <c r="A86" s="15" t="s">
        <v>11706</v>
      </c>
      <c r="B86" s="15" t="s">
        <v>11672</v>
      </c>
      <c r="C86" s="15">
        <v>10</v>
      </c>
      <c r="D86" s="15" t="s">
        <v>11707</v>
      </c>
      <c r="E86" s="15" t="s">
        <v>11708</v>
      </c>
      <c r="F86" s="15" t="s">
        <v>11676</v>
      </c>
      <c r="G86" s="15" t="s">
        <v>49</v>
      </c>
    </row>
    <row r="87" spans="1:7" x14ac:dyDescent="0.2">
      <c r="A87" s="15" t="s">
        <v>11709</v>
      </c>
      <c r="B87" s="15" t="s">
        <v>11672</v>
      </c>
      <c r="C87" s="15">
        <v>10</v>
      </c>
      <c r="D87" s="15" t="s">
        <v>11710</v>
      </c>
      <c r="E87" s="15" t="s">
        <v>11711</v>
      </c>
      <c r="F87" s="15" t="s">
        <v>11676</v>
      </c>
      <c r="G87" s="15" t="s">
        <v>49</v>
      </c>
    </row>
    <row r="88" spans="1:7" x14ac:dyDescent="0.2">
      <c r="A88" s="15" t="s">
        <v>11712</v>
      </c>
      <c r="B88" s="15" t="s">
        <v>11672</v>
      </c>
      <c r="C88" s="15">
        <v>10</v>
      </c>
      <c r="D88" s="15" t="s">
        <v>11713</v>
      </c>
      <c r="E88" s="15" t="s">
        <v>11714</v>
      </c>
      <c r="F88" s="15" t="s">
        <v>11675</v>
      </c>
      <c r="G88" s="15" t="s">
        <v>49</v>
      </c>
    </row>
    <row r="89" spans="1:7" x14ac:dyDescent="0.2">
      <c r="A89" s="15" t="s">
        <v>51</v>
      </c>
      <c r="B89" s="15" t="s">
        <v>11672</v>
      </c>
      <c r="C89" s="15">
        <v>10</v>
      </c>
      <c r="D89" s="15" t="s">
        <v>11715</v>
      </c>
      <c r="E89" s="15" t="s">
        <v>50</v>
      </c>
      <c r="F89" s="15" t="s">
        <v>11676</v>
      </c>
      <c r="G89" s="15" t="s">
        <v>49</v>
      </c>
    </row>
    <row r="90" spans="1:7" x14ac:dyDescent="0.2">
      <c r="A90" s="15" t="s">
        <v>11716</v>
      </c>
      <c r="B90" s="15" t="s">
        <v>11672</v>
      </c>
      <c r="C90" s="15">
        <v>10</v>
      </c>
      <c r="D90" s="15" t="s">
        <v>11717</v>
      </c>
      <c r="E90" s="15" t="s">
        <v>11718</v>
      </c>
      <c r="F90" s="15" t="s">
        <v>11676</v>
      </c>
      <c r="G90" s="15" t="s">
        <v>49</v>
      </c>
    </row>
    <row r="91" spans="1:7" x14ac:dyDescent="0.2">
      <c r="A91" s="15" t="s">
        <v>11719</v>
      </c>
      <c r="B91" s="15" t="s">
        <v>11672</v>
      </c>
      <c r="C91" s="15">
        <v>10</v>
      </c>
      <c r="D91" s="15" t="s">
        <v>11720</v>
      </c>
      <c r="E91" s="15" t="s">
        <v>11721</v>
      </c>
      <c r="F91" s="15" t="s">
        <v>11675</v>
      </c>
      <c r="G91" s="15" t="s">
        <v>49</v>
      </c>
    </row>
    <row r="92" spans="1:7" x14ac:dyDescent="0.2">
      <c r="A92" s="15" t="s">
        <v>11722</v>
      </c>
      <c r="B92" s="15" t="s">
        <v>11672</v>
      </c>
      <c r="C92" s="15">
        <v>10</v>
      </c>
      <c r="D92" s="15" t="s">
        <v>11723</v>
      </c>
      <c r="E92" s="15" t="s">
        <v>11724</v>
      </c>
      <c r="F92" s="15" t="s">
        <v>11675</v>
      </c>
      <c r="G92" s="15" t="s">
        <v>49</v>
      </c>
    </row>
    <row r="93" spans="1:7" x14ac:dyDescent="0.2">
      <c r="A93" s="15" t="s">
        <v>11725</v>
      </c>
      <c r="B93" s="15" t="s">
        <v>11672</v>
      </c>
      <c r="C93" s="15">
        <v>10</v>
      </c>
      <c r="D93" s="15" t="s">
        <v>11726</v>
      </c>
      <c r="E93" s="15" t="s">
        <v>11727</v>
      </c>
      <c r="F93" s="15" t="s">
        <v>11675</v>
      </c>
      <c r="G93" s="15" t="s">
        <v>49</v>
      </c>
    </row>
    <row r="94" spans="1:7" x14ac:dyDescent="0.2">
      <c r="A94" s="15" t="s">
        <v>11728</v>
      </c>
      <c r="B94" s="15" t="s">
        <v>11672</v>
      </c>
      <c r="C94" s="15">
        <v>10</v>
      </c>
      <c r="D94" s="15" t="s">
        <v>11729</v>
      </c>
      <c r="E94" s="15" t="s">
        <v>11730</v>
      </c>
      <c r="F94" s="15" t="s">
        <v>11676</v>
      </c>
      <c r="G94" s="15" t="s">
        <v>49</v>
      </c>
    </row>
    <row r="95" spans="1:7" x14ac:dyDescent="0.2">
      <c r="A95" s="15" t="s">
        <v>11731</v>
      </c>
      <c r="B95" s="15" t="s">
        <v>11672</v>
      </c>
      <c r="C95" s="15">
        <v>10</v>
      </c>
      <c r="D95" s="15" t="s">
        <v>11732</v>
      </c>
      <c r="E95" s="15" t="s">
        <v>11733</v>
      </c>
      <c r="F95" s="15" t="s">
        <v>11734</v>
      </c>
      <c r="G95" s="15" t="s">
        <v>49</v>
      </c>
    </row>
    <row r="96" spans="1:7" x14ac:dyDescent="0.2">
      <c r="A96" s="15" t="s">
        <v>11735</v>
      </c>
      <c r="B96" s="15" t="s">
        <v>11672</v>
      </c>
      <c r="C96" s="15">
        <v>10</v>
      </c>
      <c r="D96" s="15" t="s">
        <v>11736</v>
      </c>
      <c r="E96" s="15" t="s">
        <v>11737</v>
      </c>
      <c r="F96" s="15" t="s">
        <v>11675</v>
      </c>
      <c r="G96" s="15" t="s">
        <v>49</v>
      </c>
    </row>
    <row r="97" spans="1:7" x14ac:dyDescent="0.2">
      <c r="A97" s="15" t="s">
        <v>11738</v>
      </c>
      <c r="B97" s="15" t="s">
        <v>11672</v>
      </c>
      <c r="C97" s="15">
        <v>10</v>
      </c>
      <c r="D97" s="15" t="s">
        <v>11739</v>
      </c>
      <c r="E97" s="15" t="s">
        <v>11740</v>
      </c>
      <c r="F97" s="15" t="s">
        <v>11675</v>
      </c>
      <c r="G97" s="15" t="s">
        <v>49</v>
      </c>
    </row>
    <row r="98" spans="1:7" x14ac:dyDescent="0.2">
      <c r="A98" s="15" t="s">
        <v>184</v>
      </c>
      <c r="B98" s="15" t="s">
        <v>11672</v>
      </c>
      <c r="C98" s="15">
        <v>10</v>
      </c>
      <c r="D98" s="15" t="s">
        <v>11741</v>
      </c>
      <c r="E98" s="15" t="s">
        <v>183</v>
      </c>
      <c r="F98" s="15" t="s">
        <v>11675</v>
      </c>
      <c r="G98" s="15" t="s">
        <v>49</v>
      </c>
    </row>
    <row r="99" spans="1:7" x14ac:dyDescent="0.2">
      <c r="A99" s="15" t="s">
        <v>196</v>
      </c>
      <c r="B99" s="15" t="s">
        <v>11672</v>
      </c>
      <c r="C99" s="15">
        <v>10</v>
      </c>
      <c r="D99" s="15" t="s">
        <v>11742</v>
      </c>
      <c r="E99" s="15" t="s">
        <v>195</v>
      </c>
      <c r="F99" s="15" t="s">
        <v>11675</v>
      </c>
      <c r="G99" s="15" t="s">
        <v>49</v>
      </c>
    </row>
    <row r="100" spans="1:7" x14ac:dyDescent="0.2">
      <c r="A100" s="15" t="s">
        <v>11743</v>
      </c>
      <c r="B100" s="15" t="s">
        <v>11672</v>
      </c>
      <c r="C100" s="15">
        <v>10</v>
      </c>
      <c r="D100" s="15" t="s">
        <v>11744</v>
      </c>
      <c r="E100" s="15" t="s">
        <v>11745</v>
      </c>
      <c r="F100" s="15" t="s">
        <v>11675</v>
      </c>
      <c r="G100" s="15" t="s">
        <v>49</v>
      </c>
    </row>
    <row r="101" spans="1:7" x14ac:dyDescent="0.2">
      <c r="A101" s="15" t="s">
        <v>11746</v>
      </c>
      <c r="B101" s="15" t="s">
        <v>11672</v>
      </c>
      <c r="C101" s="15">
        <v>10</v>
      </c>
      <c r="D101" s="15" t="s">
        <v>11747</v>
      </c>
      <c r="E101" s="15" t="s">
        <v>11748</v>
      </c>
      <c r="F101" s="15" t="s">
        <v>11749</v>
      </c>
      <c r="G101" s="15" t="s">
        <v>49</v>
      </c>
    </row>
    <row r="102" spans="1:7" x14ac:dyDescent="0.2">
      <c r="A102" s="15" t="s">
        <v>11750</v>
      </c>
      <c r="B102" s="15" t="s">
        <v>11672</v>
      </c>
      <c r="C102" s="15">
        <v>10</v>
      </c>
      <c r="D102" s="15" t="s">
        <v>11751</v>
      </c>
      <c r="E102" s="15" t="s">
        <v>11752</v>
      </c>
      <c r="F102" s="15" t="s">
        <v>11675</v>
      </c>
      <c r="G102" s="15" t="s">
        <v>49</v>
      </c>
    </row>
    <row r="103" spans="1:7" x14ac:dyDescent="0.2">
      <c r="A103" s="15" t="s">
        <v>11753</v>
      </c>
      <c r="B103" s="15" t="s">
        <v>11672</v>
      </c>
      <c r="C103" s="15">
        <v>10</v>
      </c>
      <c r="D103" s="15" t="s">
        <v>11754</v>
      </c>
      <c r="E103" s="15" t="s">
        <v>11755</v>
      </c>
      <c r="F103" s="15" t="s">
        <v>11676</v>
      </c>
      <c r="G103" s="15" t="s">
        <v>49</v>
      </c>
    </row>
    <row r="104" spans="1:7" x14ac:dyDescent="0.2">
      <c r="A104" s="15" t="s">
        <v>11756</v>
      </c>
      <c r="B104" s="15" t="s">
        <v>11672</v>
      </c>
      <c r="C104" s="15">
        <v>10</v>
      </c>
      <c r="D104" s="15" t="s">
        <v>11757</v>
      </c>
      <c r="E104" s="15" t="s">
        <v>11758</v>
      </c>
      <c r="F104" s="15" t="s">
        <v>11675</v>
      </c>
      <c r="G104" s="15" t="s">
        <v>49</v>
      </c>
    </row>
    <row r="105" spans="1:7" x14ac:dyDescent="0.2">
      <c r="A105" s="15" t="s">
        <v>11759</v>
      </c>
      <c r="B105" s="15" t="s">
        <v>11672</v>
      </c>
      <c r="C105" s="15">
        <v>10</v>
      </c>
      <c r="D105" s="15" t="s">
        <v>11669</v>
      </c>
      <c r="E105" s="15" t="s">
        <v>11670</v>
      </c>
      <c r="F105" s="15" t="s">
        <v>11422</v>
      </c>
      <c r="G105" s="15" t="s">
        <v>49</v>
      </c>
    </row>
    <row r="106" spans="1:7" x14ac:dyDescent="0.2">
      <c r="A106" s="15" t="s">
        <v>11760</v>
      </c>
      <c r="B106" s="15" t="s">
        <v>11761</v>
      </c>
      <c r="C106" s="15">
        <v>9</v>
      </c>
      <c r="D106" s="15" t="s">
        <v>11420</v>
      </c>
      <c r="E106" s="15" t="s">
        <v>11762</v>
      </c>
      <c r="F106" s="15" t="s">
        <v>11422</v>
      </c>
      <c r="G106" s="15" t="s">
        <v>11430</v>
      </c>
    </row>
    <row r="107" spans="1:7" x14ac:dyDescent="0.2">
      <c r="A107" s="15" t="s">
        <v>11763</v>
      </c>
      <c r="B107" s="15" t="s">
        <v>11761</v>
      </c>
      <c r="C107" s="15">
        <v>9</v>
      </c>
      <c r="D107" s="15" t="s">
        <v>11425</v>
      </c>
      <c r="E107" s="15" t="s">
        <v>11764</v>
      </c>
      <c r="F107" s="15" t="s">
        <v>11422</v>
      </c>
      <c r="G107" s="15" t="s">
        <v>11430</v>
      </c>
    </row>
    <row r="108" spans="1:7" x14ac:dyDescent="0.2">
      <c r="A108" s="15" t="s">
        <v>11765</v>
      </c>
      <c r="B108" s="15" t="s">
        <v>11761</v>
      </c>
      <c r="C108" s="15">
        <v>9</v>
      </c>
      <c r="D108" s="15" t="s">
        <v>11428</v>
      </c>
      <c r="E108" s="15" t="s">
        <v>11766</v>
      </c>
      <c r="F108" s="15" t="s">
        <v>11422</v>
      </c>
      <c r="G108" s="15" t="s">
        <v>11430</v>
      </c>
    </row>
    <row r="109" spans="1:7" x14ac:dyDescent="0.2">
      <c r="A109" s="15" t="s">
        <v>11767</v>
      </c>
      <c r="B109" s="15" t="s">
        <v>11761</v>
      </c>
      <c r="C109" s="15">
        <v>9</v>
      </c>
      <c r="D109" s="15" t="s">
        <v>11432</v>
      </c>
      <c r="E109" s="15" t="s">
        <v>11768</v>
      </c>
      <c r="F109" s="15" t="s">
        <v>11422</v>
      </c>
      <c r="G109" s="15" t="s">
        <v>11430</v>
      </c>
    </row>
    <row r="110" spans="1:7" x14ac:dyDescent="0.2">
      <c r="A110" s="15" t="s">
        <v>11769</v>
      </c>
      <c r="B110" s="15" t="s">
        <v>11761</v>
      </c>
      <c r="C110" s="15">
        <v>9</v>
      </c>
      <c r="D110" s="15" t="s">
        <v>11436</v>
      </c>
      <c r="E110" s="15" t="s">
        <v>11770</v>
      </c>
      <c r="F110" s="15" t="s">
        <v>11422</v>
      </c>
      <c r="G110" s="15" t="s">
        <v>11430</v>
      </c>
    </row>
    <row r="111" spans="1:7" x14ac:dyDescent="0.2">
      <c r="A111" s="15" t="s">
        <v>11771</v>
      </c>
      <c r="B111" s="15" t="s">
        <v>11761</v>
      </c>
      <c r="C111" s="15">
        <v>9</v>
      </c>
      <c r="D111" s="15" t="s">
        <v>11440</v>
      </c>
      <c r="E111" s="15" t="s">
        <v>11772</v>
      </c>
      <c r="F111" s="15" t="s">
        <v>11422</v>
      </c>
      <c r="G111" s="15" t="s">
        <v>11430</v>
      </c>
    </row>
    <row r="112" spans="1:7" x14ac:dyDescent="0.2">
      <c r="A112" s="15" t="s">
        <v>11773</v>
      </c>
      <c r="B112" s="15" t="s">
        <v>11761</v>
      </c>
      <c r="C112" s="15">
        <v>9</v>
      </c>
      <c r="D112" s="15" t="s">
        <v>11774</v>
      </c>
      <c r="E112" s="15" t="s">
        <v>11775</v>
      </c>
      <c r="F112" s="15" t="s">
        <v>11422</v>
      </c>
      <c r="G112" s="15" t="s">
        <v>11430</v>
      </c>
    </row>
    <row r="113" spans="1:7" x14ac:dyDescent="0.2">
      <c r="A113" s="15" t="s">
        <v>11776</v>
      </c>
      <c r="B113" s="15" t="s">
        <v>11761</v>
      </c>
      <c r="C113" s="15">
        <v>9</v>
      </c>
      <c r="D113" s="15" t="s">
        <v>11444</v>
      </c>
      <c r="E113" s="15" t="s">
        <v>11777</v>
      </c>
      <c r="F113" s="15" t="s">
        <v>11422</v>
      </c>
      <c r="G113" s="15" t="s">
        <v>11430</v>
      </c>
    </row>
    <row r="114" spans="1:7" x14ac:dyDescent="0.2">
      <c r="A114" s="15" t="s">
        <v>11778</v>
      </c>
      <c r="B114" s="15" t="s">
        <v>11761</v>
      </c>
      <c r="C114" s="15">
        <v>9</v>
      </c>
      <c r="D114" s="15" t="s">
        <v>11448</v>
      </c>
      <c r="E114" s="15" t="s">
        <v>11779</v>
      </c>
      <c r="F114" s="15" t="s">
        <v>11422</v>
      </c>
      <c r="G114" s="15" t="s">
        <v>11430</v>
      </c>
    </row>
    <row r="115" spans="1:7" x14ac:dyDescent="0.2">
      <c r="A115" s="15" t="s">
        <v>11780</v>
      </c>
      <c r="B115" s="15" t="s">
        <v>11761</v>
      </c>
      <c r="C115" s="15">
        <v>9</v>
      </c>
      <c r="D115" s="15" t="s">
        <v>11452</v>
      </c>
      <c r="E115" s="15" t="s">
        <v>11781</v>
      </c>
      <c r="F115" s="15" t="s">
        <v>11422</v>
      </c>
      <c r="G115" s="15" t="s">
        <v>11430</v>
      </c>
    </row>
    <row r="116" spans="1:7" x14ac:dyDescent="0.2">
      <c r="A116" s="15" t="s">
        <v>11782</v>
      </c>
      <c r="B116" s="15" t="s">
        <v>11761</v>
      </c>
      <c r="C116" s="15">
        <v>9</v>
      </c>
      <c r="D116" s="15" t="s">
        <v>11456</v>
      </c>
      <c r="E116" s="15" t="s">
        <v>11783</v>
      </c>
      <c r="F116" s="15" t="s">
        <v>11422</v>
      </c>
      <c r="G116" s="15" t="s">
        <v>11430</v>
      </c>
    </row>
    <row r="117" spans="1:7" x14ac:dyDescent="0.2">
      <c r="A117" s="15" t="s">
        <v>11784</v>
      </c>
      <c r="B117" s="15" t="s">
        <v>11761</v>
      </c>
      <c r="C117" s="15">
        <v>9</v>
      </c>
      <c r="D117" s="15" t="s">
        <v>11460</v>
      </c>
      <c r="E117" s="15" t="s">
        <v>11785</v>
      </c>
      <c r="F117" s="15" t="s">
        <v>11422</v>
      </c>
      <c r="G117" s="15" t="s">
        <v>11430</v>
      </c>
    </row>
    <row r="118" spans="1:7" x14ac:dyDescent="0.2">
      <c r="A118" s="15" t="s">
        <v>11786</v>
      </c>
      <c r="B118" s="15" t="s">
        <v>11761</v>
      </c>
      <c r="C118" s="15">
        <v>9</v>
      </c>
      <c r="D118" s="15" t="s">
        <v>11464</v>
      </c>
      <c r="E118" s="15" t="s">
        <v>11787</v>
      </c>
      <c r="F118" s="15" t="s">
        <v>11422</v>
      </c>
      <c r="G118" s="15" t="s">
        <v>11430</v>
      </c>
    </row>
    <row r="119" spans="1:7" x14ac:dyDescent="0.2">
      <c r="A119" s="15" t="s">
        <v>11788</v>
      </c>
      <c r="B119" s="15" t="s">
        <v>11761</v>
      </c>
      <c r="C119" s="15">
        <v>9</v>
      </c>
      <c r="D119" s="15" t="s">
        <v>11468</v>
      </c>
      <c r="E119" s="15" t="s">
        <v>11789</v>
      </c>
      <c r="F119" s="15" t="s">
        <v>11422</v>
      </c>
      <c r="G119" s="15" t="s">
        <v>11430</v>
      </c>
    </row>
    <row r="120" spans="1:7" x14ac:dyDescent="0.2">
      <c r="A120" s="15" t="s">
        <v>11790</v>
      </c>
      <c r="B120" s="15" t="s">
        <v>11761</v>
      </c>
      <c r="C120" s="15">
        <v>9</v>
      </c>
      <c r="D120" s="15" t="s">
        <v>11472</v>
      </c>
      <c r="E120" s="15" t="s">
        <v>11791</v>
      </c>
      <c r="F120" s="15" t="s">
        <v>11422</v>
      </c>
      <c r="G120" s="15" t="s">
        <v>11430</v>
      </c>
    </row>
    <row r="121" spans="1:7" x14ac:dyDescent="0.2">
      <c r="A121" s="15" t="s">
        <v>11792</v>
      </c>
      <c r="B121" s="15" t="s">
        <v>11761</v>
      </c>
      <c r="C121" s="15">
        <v>9</v>
      </c>
      <c r="D121" s="15" t="s">
        <v>11669</v>
      </c>
      <c r="E121" s="15" t="s">
        <v>11670</v>
      </c>
      <c r="F121" s="15" t="s">
        <v>11422</v>
      </c>
      <c r="G121" s="15" t="s">
        <v>11430</v>
      </c>
    </row>
    <row r="122" spans="1:7" x14ac:dyDescent="0.2">
      <c r="A122" s="15" t="s">
        <v>11793</v>
      </c>
      <c r="B122" s="15" t="s">
        <v>11794</v>
      </c>
      <c r="C122" s="15">
        <v>6</v>
      </c>
      <c r="D122" s="15" t="s">
        <v>11420</v>
      </c>
      <c r="E122" s="15" t="s">
        <v>11795</v>
      </c>
      <c r="F122" s="15" t="s">
        <v>11422</v>
      </c>
      <c r="G122" s="15" t="s">
        <v>11434</v>
      </c>
    </row>
    <row r="123" spans="1:7" x14ac:dyDescent="0.2">
      <c r="A123" s="15" t="s">
        <v>11796</v>
      </c>
      <c r="B123" s="15" t="s">
        <v>11794</v>
      </c>
      <c r="C123" s="15">
        <v>6</v>
      </c>
      <c r="D123" s="15" t="s">
        <v>11425</v>
      </c>
      <c r="E123" s="15" t="s">
        <v>11797</v>
      </c>
      <c r="F123" s="15" t="s">
        <v>11422</v>
      </c>
      <c r="G123" s="15" t="s">
        <v>11434</v>
      </c>
    </row>
    <row r="124" spans="1:7" x14ac:dyDescent="0.2">
      <c r="A124" s="15" t="s">
        <v>11798</v>
      </c>
      <c r="B124" s="15" t="s">
        <v>11794</v>
      </c>
      <c r="C124" s="15">
        <v>6</v>
      </c>
      <c r="D124" s="15" t="s">
        <v>11428</v>
      </c>
      <c r="E124" s="15" t="s">
        <v>11799</v>
      </c>
      <c r="F124" s="15" t="s">
        <v>11422</v>
      </c>
      <c r="G124" s="15" t="s">
        <v>11434</v>
      </c>
    </row>
    <row r="125" spans="1:7" x14ac:dyDescent="0.2">
      <c r="A125" s="15" t="s">
        <v>11800</v>
      </c>
      <c r="B125" s="15" t="s">
        <v>11794</v>
      </c>
      <c r="C125" s="15">
        <v>6</v>
      </c>
      <c r="D125" s="15" t="s">
        <v>11432</v>
      </c>
      <c r="E125" s="15" t="s">
        <v>11801</v>
      </c>
      <c r="F125" s="15" t="s">
        <v>11422</v>
      </c>
      <c r="G125" s="15" t="s">
        <v>11434</v>
      </c>
    </row>
    <row r="126" spans="1:7" x14ac:dyDescent="0.2">
      <c r="A126" s="15" t="s">
        <v>11802</v>
      </c>
      <c r="B126" s="15" t="s">
        <v>11794</v>
      </c>
      <c r="C126" s="15">
        <v>6</v>
      </c>
      <c r="D126" s="15" t="s">
        <v>11436</v>
      </c>
      <c r="E126" s="15" t="s">
        <v>11803</v>
      </c>
      <c r="F126" s="15" t="s">
        <v>11422</v>
      </c>
      <c r="G126" s="15" t="s">
        <v>11434</v>
      </c>
    </row>
    <row r="127" spans="1:7" x14ac:dyDescent="0.2">
      <c r="A127" s="15" t="s">
        <v>11804</v>
      </c>
      <c r="B127" s="15" t="s">
        <v>11794</v>
      </c>
      <c r="C127" s="15">
        <v>6</v>
      </c>
      <c r="D127" s="15" t="s">
        <v>11440</v>
      </c>
      <c r="E127" s="15" t="s">
        <v>379</v>
      </c>
      <c r="F127" s="15" t="s">
        <v>11422</v>
      </c>
      <c r="G127" s="15" t="s">
        <v>11434</v>
      </c>
    </row>
    <row r="128" spans="1:7" x14ac:dyDescent="0.2">
      <c r="A128" s="15" t="s">
        <v>11805</v>
      </c>
      <c r="B128" s="15" t="s">
        <v>11794</v>
      </c>
      <c r="C128" s="15">
        <v>6</v>
      </c>
      <c r="D128" s="15" t="s">
        <v>11444</v>
      </c>
      <c r="E128" s="15" t="s">
        <v>11449</v>
      </c>
      <c r="F128" s="15" t="s">
        <v>11422</v>
      </c>
      <c r="G128" s="15" t="s">
        <v>11434</v>
      </c>
    </row>
    <row r="129" spans="1:7" x14ac:dyDescent="0.2">
      <c r="A129" s="15" t="s">
        <v>11806</v>
      </c>
      <c r="B129" s="15" t="s">
        <v>11794</v>
      </c>
      <c r="C129" s="15">
        <v>6</v>
      </c>
      <c r="D129" s="15" t="s">
        <v>11448</v>
      </c>
      <c r="E129" s="15" t="s">
        <v>11807</v>
      </c>
      <c r="F129" s="15" t="s">
        <v>11422</v>
      </c>
      <c r="G129" s="15" t="s">
        <v>11434</v>
      </c>
    </row>
    <row r="130" spans="1:7" x14ac:dyDescent="0.2">
      <c r="A130" s="15" t="s">
        <v>11808</v>
      </c>
      <c r="B130" s="15" t="s">
        <v>11794</v>
      </c>
      <c r="C130" s="15">
        <v>6</v>
      </c>
      <c r="D130" s="15" t="s">
        <v>11452</v>
      </c>
      <c r="E130" s="15" t="s">
        <v>11809</v>
      </c>
      <c r="F130" s="15" t="s">
        <v>11422</v>
      </c>
      <c r="G130" s="15" t="s">
        <v>11434</v>
      </c>
    </row>
    <row r="131" spans="1:7" x14ac:dyDescent="0.2">
      <c r="A131" s="15" t="s">
        <v>11810</v>
      </c>
      <c r="B131" s="15" t="s">
        <v>11794</v>
      </c>
      <c r="C131" s="15">
        <v>6</v>
      </c>
      <c r="D131" s="15" t="s">
        <v>11456</v>
      </c>
      <c r="E131" s="15" t="s">
        <v>11811</v>
      </c>
      <c r="F131" s="15" t="s">
        <v>11422</v>
      </c>
      <c r="G131" s="15" t="s">
        <v>11434</v>
      </c>
    </row>
    <row r="132" spans="1:7" x14ac:dyDescent="0.2">
      <c r="A132" s="15" t="s">
        <v>11812</v>
      </c>
      <c r="B132" s="15" t="s">
        <v>11794</v>
      </c>
      <c r="C132" s="15">
        <v>6</v>
      </c>
      <c r="D132" s="15" t="s">
        <v>11460</v>
      </c>
      <c r="E132" s="15" t="s">
        <v>11473</v>
      </c>
      <c r="F132" s="15" t="s">
        <v>11422</v>
      </c>
      <c r="G132" s="15" t="s">
        <v>11434</v>
      </c>
    </row>
    <row r="133" spans="1:7" x14ac:dyDescent="0.2">
      <c r="A133" s="15" t="s">
        <v>11813</v>
      </c>
      <c r="B133" s="15" t="s">
        <v>11794</v>
      </c>
      <c r="C133" s="15">
        <v>6</v>
      </c>
      <c r="D133" s="15" t="s">
        <v>11464</v>
      </c>
      <c r="E133" s="15" t="s">
        <v>11477</v>
      </c>
      <c r="F133" s="15" t="s">
        <v>11422</v>
      </c>
      <c r="G133" s="15" t="s">
        <v>11434</v>
      </c>
    </row>
    <row r="134" spans="1:7" x14ac:dyDescent="0.2">
      <c r="A134" s="15" t="s">
        <v>11814</v>
      </c>
      <c r="B134" s="15" t="s">
        <v>11794</v>
      </c>
      <c r="C134" s="15">
        <v>6</v>
      </c>
      <c r="D134" s="15" t="s">
        <v>11468</v>
      </c>
      <c r="E134" s="15" t="s">
        <v>587</v>
      </c>
      <c r="F134" s="15" t="s">
        <v>11422</v>
      </c>
      <c r="G134" s="15" t="s">
        <v>11434</v>
      </c>
    </row>
    <row r="135" spans="1:7" x14ac:dyDescent="0.2">
      <c r="A135" s="15" t="s">
        <v>11815</v>
      </c>
      <c r="B135" s="15" t="s">
        <v>11794</v>
      </c>
      <c r="C135" s="15">
        <v>6</v>
      </c>
      <c r="D135" s="15" t="s">
        <v>11472</v>
      </c>
      <c r="E135" s="15" t="s">
        <v>11816</v>
      </c>
      <c r="F135" s="15" t="s">
        <v>11422</v>
      </c>
      <c r="G135" s="15" t="s">
        <v>11434</v>
      </c>
    </row>
    <row r="136" spans="1:7" x14ac:dyDescent="0.2">
      <c r="A136" s="15" t="s">
        <v>11817</v>
      </c>
      <c r="B136" s="15" t="s">
        <v>11794</v>
      </c>
      <c r="C136" s="15">
        <v>6</v>
      </c>
      <c r="D136" s="15" t="s">
        <v>11476</v>
      </c>
      <c r="E136" s="15" t="s">
        <v>11818</v>
      </c>
      <c r="F136" s="15" t="s">
        <v>11422</v>
      </c>
      <c r="G136" s="15" t="s">
        <v>11434</v>
      </c>
    </row>
    <row r="137" spans="1:7" x14ac:dyDescent="0.2">
      <c r="A137" s="15" t="s">
        <v>11819</v>
      </c>
      <c r="B137" s="15" t="s">
        <v>11794</v>
      </c>
      <c r="C137" s="15">
        <v>6</v>
      </c>
      <c r="D137" s="15" t="s">
        <v>11480</v>
      </c>
      <c r="E137" s="15" t="s">
        <v>11820</v>
      </c>
      <c r="F137" s="15" t="s">
        <v>11422</v>
      </c>
      <c r="G137" s="15" t="s">
        <v>11434</v>
      </c>
    </row>
    <row r="138" spans="1:7" x14ac:dyDescent="0.2">
      <c r="A138" s="15" t="s">
        <v>11821</v>
      </c>
      <c r="B138" s="15" t="s">
        <v>11794</v>
      </c>
      <c r="C138" s="15">
        <v>6</v>
      </c>
      <c r="D138" s="15" t="s">
        <v>11484</v>
      </c>
      <c r="E138" s="15" t="s">
        <v>11822</v>
      </c>
      <c r="F138" s="15" t="s">
        <v>11422</v>
      </c>
      <c r="G138" s="15" t="s">
        <v>11434</v>
      </c>
    </row>
    <row r="139" spans="1:7" x14ac:dyDescent="0.2">
      <c r="A139" s="15" t="s">
        <v>11823</v>
      </c>
      <c r="B139" s="15" t="s">
        <v>11794</v>
      </c>
      <c r="C139" s="15">
        <v>6</v>
      </c>
      <c r="D139" s="15" t="s">
        <v>11487</v>
      </c>
      <c r="E139" s="15" t="s">
        <v>11824</v>
      </c>
      <c r="F139" s="15" t="s">
        <v>11422</v>
      </c>
      <c r="G139" s="15" t="s">
        <v>11434</v>
      </c>
    </row>
    <row r="140" spans="1:7" x14ac:dyDescent="0.2">
      <c r="A140" s="15" t="s">
        <v>11825</v>
      </c>
      <c r="B140" s="15" t="s">
        <v>11794</v>
      </c>
      <c r="C140" s="15">
        <v>6</v>
      </c>
      <c r="D140" s="15" t="s">
        <v>11491</v>
      </c>
      <c r="E140" s="15" t="s">
        <v>11826</v>
      </c>
      <c r="F140" s="15" t="s">
        <v>11422</v>
      </c>
      <c r="G140" s="15" t="s">
        <v>11434</v>
      </c>
    </row>
    <row r="141" spans="1:7" x14ac:dyDescent="0.2">
      <c r="A141" s="15" t="s">
        <v>11827</v>
      </c>
      <c r="B141" s="15" t="s">
        <v>11794</v>
      </c>
      <c r="C141" s="15">
        <v>6</v>
      </c>
      <c r="D141" s="15" t="s">
        <v>11495</v>
      </c>
      <c r="E141" s="15" t="s">
        <v>11511</v>
      </c>
      <c r="F141" s="15" t="s">
        <v>11422</v>
      </c>
      <c r="G141" s="15" t="s">
        <v>11434</v>
      </c>
    </row>
    <row r="142" spans="1:7" x14ac:dyDescent="0.2">
      <c r="A142" s="15" t="s">
        <v>11828</v>
      </c>
      <c r="B142" s="15" t="s">
        <v>11794</v>
      </c>
      <c r="C142" s="15">
        <v>6</v>
      </c>
      <c r="D142" s="15" t="s">
        <v>11499</v>
      </c>
      <c r="E142" s="15" t="s">
        <v>11829</v>
      </c>
      <c r="F142" s="15" t="s">
        <v>11422</v>
      </c>
      <c r="G142" s="15" t="s">
        <v>11434</v>
      </c>
    </row>
    <row r="143" spans="1:7" x14ac:dyDescent="0.2">
      <c r="A143" s="15" t="s">
        <v>11830</v>
      </c>
      <c r="B143" s="15" t="s">
        <v>11794</v>
      </c>
      <c r="C143" s="15">
        <v>6</v>
      </c>
      <c r="D143" s="15" t="s">
        <v>11503</v>
      </c>
      <c r="E143" s="15" t="s">
        <v>11831</v>
      </c>
      <c r="F143" s="15" t="s">
        <v>11422</v>
      </c>
      <c r="G143" s="15" t="s">
        <v>11434</v>
      </c>
    </row>
    <row r="144" spans="1:7" x14ac:dyDescent="0.2">
      <c r="A144" s="15" t="s">
        <v>11832</v>
      </c>
      <c r="B144" s="15" t="s">
        <v>11794</v>
      </c>
      <c r="C144" s="15">
        <v>6</v>
      </c>
      <c r="D144" s="15" t="s">
        <v>11506</v>
      </c>
      <c r="E144" s="15" t="s">
        <v>11833</v>
      </c>
      <c r="F144" s="15" t="s">
        <v>11422</v>
      </c>
      <c r="G144" s="15" t="s">
        <v>11434</v>
      </c>
    </row>
    <row r="145" spans="1:7" x14ac:dyDescent="0.2">
      <c r="A145" s="15" t="s">
        <v>11834</v>
      </c>
      <c r="B145" s="15" t="s">
        <v>11794</v>
      </c>
      <c r="C145" s="15">
        <v>6</v>
      </c>
      <c r="D145" s="15" t="s">
        <v>11510</v>
      </c>
      <c r="E145" s="15" t="s">
        <v>11535</v>
      </c>
      <c r="F145" s="15" t="s">
        <v>11422</v>
      </c>
      <c r="G145" s="15" t="s">
        <v>11434</v>
      </c>
    </row>
    <row r="146" spans="1:7" x14ac:dyDescent="0.2">
      <c r="A146" s="15" t="s">
        <v>11835</v>
      </c>
      <c r="B146" s="15" t="s">
        <v>11794</v>
      </c>
      <c r="C146" s="15">
        <v>6</v>
      </c>
      <c r="D146" s="15" t="s">
        <v>11514</v>
      </c>
      <c r="E146" s="15" t="s">
        <v>11836</v>
      </c>
      <c r="F146" s="15" t="s">
        <v>11422</v>
      </c>
      <c r="G146" s="15" t="s">
        <v>11434</v>
      </c>
    </row>
    <row r="147" spans="1:7" x14ac:dyDescent="0.2">
      <c r="A147" s="15" t="s">
        <v>11837</v>
      </c>
      <c r="B147" s="15" t="s">
        <v>11794</v>
      </c>
      <c r="C147" s="15">
        <v>6</v>
      </c>
      <c r="D147" s="15" t="s">
        <v>11518</v>
      </c>
      <c r="E147" s="15" t="s">
        <v>11838</v>
      </c>
      <c r="F147" s="15" t="s">
        <v>11422</v>
      </c>
      <c r="G147" s="15" t="s">
        <v>11434</v>
      </c>
    </row>
    <row r="148" spans="1:7" x14ac:dyDescent="0.2">
      <c r="A148" s="15" t="s">
        <v>11839</v>
      </c>
      <c r="B148" s="15" t="s">
        <v>11794</v>
      </c>
      <c r="C148" s="15">
        <v>6</v>
      </c>
      <c r="D148" s="15" t="s">
        <v>11522</v>
      </c>
      <c r="E148" s="15" t="s">
        <v>461</v>
      </c>
      <c r="F148" s="15" t="s">
        <v>11422</v>
      </c>
      <c r="G148" s="15" t="s">
        <v>11434</v>
      </c>
    </row>
    <row r="149" spans="1:7" x14ac:dyDescent="0.2">
      <c r="A149" s="15" t="s">
        <v>11840</v>
      </c>
      <c r="B149" s="15" t="s">
        <v>11794</v>
      </c>
      <c r="C149" s="15">
        <v>6</v>
      </c>
      <c r="D149" s="15" t="s">
        <v>11526</v>
      </c>
      <c r="E149" s="15" t="s">
        <v>11543</v>
      </c>
      <c r="F149" s="15" t="s">
        <v>11422</v>
      </c>
      <c r="G149" s="15" t="s">
        <v>11434</v>
      </c>
    </row>
    <row r="150" spans="1:7" x14ac:dyDescent="0.2">
      <c r="A150" s="15" t="s">
        <v>11841</v>
      </c>
      <c r="B150" s="15" t="s">
        <v>11794</v>
      </c>
      <c r="C150" s="15">
        <v>6</v>
      </c>
      <c r="D150" s="15" t="s">
        <v>11530</v>
      </c>
      <c r="E150" s="15" t="s">
        <v>11842</v>
      </c>
      <c r="F150" s="15" t="s">
        <v>11422</v>
      </c>
      <c r="G150" s="15" t="s">
        <v>11434</v>
      </c>
    </row>
    <row r="151" spans="1:7" x14ac:dyDescent="0.2">
      <c r="A151" s="15" t="s">
        <v>11843</v>
      </c>
      <c r="B151" s="15" t="s">
        <v>11794</v>
      </c>
      <c r="C151" s="15">
        <v>6</v>
      </c>
      <c r="D151" s="15" t="s">
        <v>11534</v>
      </c>
      <c r="E151" s="15" t="s">
        <v>11844</v>
      </c>
      <c r="F151" s="15" t="s">
        <v>11422</v>
      </c>
      <c r="G151" s="15" t="s">
        <v>11434</v>
      </c>
    </row>
    <row r="152" spans="1:7" x14ac:dyDescent="0.2">
      <c r="A152" s="15" t="s">
        <v>11845</v>
      </c>
      <c r="B152" s="15" t="s">
        <v>11794</v>
      </c>
      <c r="C152" s="15">
        <v>6</v>
      </c>
      <c r="D152" s="15" t="s">
        <v>11538</v>
      </c>
      <c r="E152" s="15" t="s">
        <v>11846</v>
      </c>
      <c r="F152" s="15" t="s">
        <v>11422</v>
      </c>
      <c r="G152" s="15" t="s">
        <v>11434</v>
      </c>
    </row>
    <row r="153" spans="1:7" x14ac:dyDescent="0.2">
      <c r="A153" s="15" t="s">
        <v>11847</v>
      </c>
      <c r="B153" s="15" t="s">
        <v>11794</v>
      </c>
      <c r="C153" s="15">
        <v>6</v>
      </c>
      <c r="D153" s="15" t="s">
        <v>11542</v>
      </c>
      <c r="E153" s="15" t="s">
        <v>11848</v>
      </c>
      <c r="F153" s="15" t="s">
        <v>11422</v>
      </c>
      <c r="G153" s="15" t="s">
        <v>11434</v>
      </c>
    </row>
    <row r="154" spans="1:7" x14ac:dyDescent="0.2">
      <c r="A154" s="15" t="s">
        <v>11849</v>
      </c>
      <c r="B154" s="15" t="s">
        <v>11794</v>
      </c>
      <c r="C154" s="15">
        <v>6</v>
      </c>
      <c r="D154" s="15" t="s">
        <v>11546</v>
      </c>
      <c r="E154" s="15" t="s">
        <v>11850</v>
      </c>
      <c r="F154" s="15" t="s">
        <v>11422</v>
      </c>
      <c r="G154" s="15" t="s">
        <v>11434</v>
      </c>
    </row>
    <row r="155" spans="1:7" x14ac:dyDescent="0.2">
      <c r="A155" s="15" t="s">
        <v>11851</v>
      </c>
      <c r="B155" s="15" t="s">
        <v>11794</v>
      </c>
      <c r="C155" s="15">
        <v>6</v>
      </c>
      <c r="D155" s="15" t="s">
        <v>11550</v>
      </c>
      <c r="E155" s="15" t="s">
        <v>11559</v>
      </c>
      <c r="F155" s="15" t="s">
        <v>11422</v>
      </c>
      <c r="G155" s="15" t="s">
        <v>11434</v>
      </c>
    </row>
    <row r="156" spans="1:7" x14ac:dyDescent="0.2">
      <c r="A156" s="15" t="s">
        <v>11852</v>
      </c>
      <c r="B156" s="15" t="s">
        <v>11794</v>
      </c>
      <c r="C156" s="15">
        <v>6</v>
      </c>
      <c r="D156" s="15" t="s">
        <v>11554</v>
      </c>
      <c r="E156" s="15" t="s">
        <v>11563</v>
      </c>
      <c r="F156" s="15" t="s">
        <v>11422</v>
      </c>
      <c r="G156" s="15" t="s">
        <v>11434</v>
      </c>
    </row>
    <row r="157" spans="1:7" x14ac:dyDescent="0.2">
      <c r="A157" s="15" t="s">
        <v>11853</v>
      </c>
      <c r="B157" s="15" t="s">
        <v>11794</v>
      </c>
      <c r="C157" s="15">
        <v>6</v>
      </c>
      <c r="D157" s="15" t="s">
        <v>11558</v>
      </c>
      <c r="E157" s="15" t="s">
        <v>11854</v>
      </c>
      <c r="F157" s="15" t="s">
        <v>11422</v>
      </c>
      <c r="G157" s="15" t="s">
        <v>11434</v>
      </c>
    </row>
    <row r="158" spans="1:7" x14ac:dyDescent="0.2">
      <c r="A158" s="15" t="s">
        <v>11855</v>
      </c>
      <c r="B158" s="15" t="s">
        <v>11794</v>
      </c>
      <c r="C158" s="15">
        <v>6</v>
      </c>
      <c r="D158" s="15" t="s">
        <v>11562</v>
      </c>
      <c r="E158" s="15" t="s">
        <v>11856</v>
      </c>
      <c r="F158" s="15" t="s">
        <v>11422</v>
      </c>
      <c r="G158" s="15" t="s">
        <v>11434</v>
      </c>
    </row>
    <row r="159" spans="1:7" x14ac:dyDescent="0.2">
      <c r="A159" s="15" t="s">
        <v>11857</v>
      </c>
      <c r="B159" s="15" t="s">
        <v>11794</v>
      </c>
      <c r="C159" s="15">
        <v>6</v>
      </c>
      <c r="D159" s="15" t="s">
        <v>11565</v>
      </c>
      <c r="E159" s="15" t="s">
        <v>11574</v>
      </c>
      <c r="F159" s="15" t="s">
        <v>11422</v>
      </c>
      <c r="G159" s="15" t="s">
        <v>11434</v>
      </c>
    </row>
    <row r="160" spans="1:7" x14ac:dyDescent="0.2">
      <c r="A160" s="15" t="s">
        <v>11858</v>
      </c>
      <c r="B160" s="15" t="s">
        <v>11794</v>
      </c>
      <c r="C160" s="15">
        <v>6</v>
      </c>
      <c r="D160" s="15" t="s">
        <v>11569</v>
      </c>
      <c r="E160" s="15" t="s">
        <v>11578</v>
      </c>
      <c r="F160" s="15" t="s">
        <v>11422</v>
      </c>
      <c r="G160" s="15" t="s">
        <v>11434</v>
      </c>
    </row>
    <row r="161" spans="1:7" x14ac:dyDescent="0.2">
      <c r="A161" s="15" t="s">
        <v>11859</v>
      </c>
      <c r="B161" s="15" t="s">
        <v>11794</v>
      </c>
      <c r="C161" s="15">
        <v>6</v>
      </c>
      <c r="D161" s="15" t="s">
        <v>11573</v>
      </c>
      <c r="E161" s="15" t="s">
        <v>409</v>
      </c>
      <c r="F161" s="15" t="s">
        <v>11422</v>
      </c>
      <c r="G161" s="15" t="s">
        <v>11434</v>
      </c>
    </row>
    <row r="162" spans="1:7" x14ac:dyDescent="0.2">
      <c r="A162" s="15" t="s">
        <v>11860</v>
      </c>
      <c r="B162" s="15" t="s">
        <v>11794</v>
      </c>
      <c r="C162" s="15">
        <v>6</v>
      </c>
      <c r="D162" s="15" t="s">
        <v>11577</v>
      </c>
      <c r="E162" s="15" t="s">
        <v>11861</v>
      </c>
      <c r="F162" s="15" t="s">
        <v>11422</v>
      </c>
      <c r="G162" s="15" t="s">
        <v>11434</v>
      </c>
    </row>
    <row r="163" spans="1:7" x14ac:dyDescent="0.2">
      <c r="A163" s="15" t="s">
        <v>11862</v>
      </c>
      <c r="B163" s="15" t="s">
        <v>11794</v>
      </c>
      <c r="C163" s="15">
        <v>6</v>
      </c>
      <c r="D163" s="15" t="s">
        <v>11581</v>
      </c>
      <c r="E163" s="15" t="s">
        <v>493</v>
      </c>
      <c r="F163" s="15" t="s">
        <v>11422</v>
      </c>
      <c r="G163" s="15" t="s">
        <v>11434</v>
      </c>
    </row>
    <row r="164" spans="1:7" x14ac:dyDescent="0.2">
      <c r="A164" s="15" t="s">
        <v>11863</v>
      </c>
      <c r="B164" s="15" t="s">
        <v>11794</v>
      </c>
      <c r="C164" s="15">
        <v>6</v>
      </c>
      <c r="D164" s="15" t="s">
        <v>11584</v>
      </c>
      <c r="E164" s="15" t="s">
        <v>11864</v>
      </c>
      <c r="F164" s="15" t="s">
        <v>11422</v>
      </c>
      <c r="G164" s="15" t="s">
        <v>11434</v>
      </c>
    </row>
    <row r="165" spans="1:7" x14ac:dyDescent="0.2">
      <c r="A165" s="15" t="s">
        <v>11865</v>
      </c>
      <c r="B165" s="15" t="s">
        <v>11794</v>
      </c>
      <c r="C165" s="15">
        <v>6</v>
      </c>
      <c r="D165" s="15" t="s">
        <v>11588</v>
      </c>
      <c r="E165" s="15" t="s">
        <v>11592</v>
      </c>
      <c r="F165" s="15" t="s">
        <v>11422</v>
      </c>
      <c r="G165" s="15" t="s">
        <v>11434</v>
      </c>
    </row>
    <row r="166" spans="1:7" x14ac:dyDescent="0.2">
      <c r="A166" s="15" t="s">
        <v>11866</v>
      </c>
      <c r="B166" s="15" t="s">
        <v>11794</v>
      </c>
      <c r="C166" s="15">
        <v>6</v>
      </c>
      <c r="D166" s="15" t="s">
        <v>11591</v>
      </c>
      <c r="E166" s="15" t="s">
        <v>11600</v>
      </c>
      <c r="F166" s="15" t="s">
        <v>11422</v>
      </c>
      <c r="G166" s="15" t="s">
        <v>11434</v>
      </c>
    </row>
    <row r="167" spans="1:7" x14ac:dyDescent="0.2">
      <c r="A167" s="15" t="s">
        <v>11867</v>
      </c>
      <c r="B167" s="15" t="s">
        <v>11794</v>
      </c>
      <c r="C167" s="15">
        <v>6</v>
      </c>
      <c r="D167" s="15" t="s">
        <v>11595</v>
      </c>
      <c r="E167" s="15" t="s">
        <v>11868</v>
      </c>
      <c r="F167" s="15" t="s">
        <v>11422</v>
      </c>
      <c r="G167" s="15" t="s">
        <v>11434</v>
      </c>
    </row>
    <row r="168" spans="1:7" x14ac:dyDescent="0.2">
      <c r="A168" s="15" t="s">
        <v>11869</v>
      </c>
      <c r="B168" s="15" t="s">
        <v>11794</v>
      </c>
      <c r="C168" s="15">
        <v>6</v>
      </c>
      <c r="D168" s="15" t="s">
        <v>11599</v>
      </c>
      <c r="E168" s="15" t="s">
        <v>11870</v>
      </c>
      <c r="F168" s="15" t="s">
        <v>11422</v>
      </c>
      <c r="G168" s="15" t="s">
        <v>11434</v>
      </c>
    </row>
    <row r="169" spans="1:7" x14ac:dyDescent="0.2">
      <c r="A169" s="15" t="s">
        <v>11871</v>
      </c>
      <c r="B169" s="15" t="s">
        <v>11794</v>
      </c>
      <c r="C169" s="15">
        <v>6</v>
      </c>
      <c r="D169" s="15" t="s">
        <v>11603</v>
      </c>
      <c r="E169" s="15" t="s">
        <v>11612</v>
      </c>
      <c r="F169" s="15" t="s">
        <v>11422</v>
      </c>
      <c r="G169" s="15" t="s">
        <v>11434</v>
      </c>
    </row>
    <row r="170" spans="1:7" x14ac:dyDescent="0.2">
      <c r="A170" s="15" t="s">
        <v>11872</v>
      </c>
      <c r="B170" s="15" t="s">
        <v>11794</v>
      </c>
      <c r="C170" s="15">
        <v>6</v>
      </c>
      <c r="D170" s="15" t="s">
        <v>11607</v>
      </c>
      <c r="E170" s="15" t="s">
        <v>11616</v>
      </c>
      <c r="F170" s="15" t="s">
        <v>11422</v>
      </c>
      <c r="G170" s="15" t="s">
        <v>11434</v>
      </c>
    </row>
    <row r="171" spans="1:7" x14ac:dyDescent="0.2">
      <c r="A171" s="15" t="s">
        <v>11873</v>
      </c>
      <c r="B171" s="15" t="s">
        <v>11794</v>
      </c>
      <c r="C171" s="15">
        <v>6</v>
      </c>
      <c r="D171" s="15" t="s">
        <v>11611</v>
      </c>
      <c r="E171" s="15" t="s">
        <v>11874</v>
      </c>
      <c r="F171" s="15" t="s">
        <v>11422</v>
      </c>
      <c r="G171" s="15" t="s">
        <v>11434</v>
      </c>
    </row>
    <row r="172" spans="1:7" x14ac:dyDescent="0.2">
      <c r="A172" s="15" t="s">
        <v>11875</v>
      </c>
      <c r="B172" s="15" t="s">
        <v>11794</v>
      </c>
      <c r="C172" s="15">
        <v>6</v>
      </c>
      <c r="D172" s="15" t="s">
        <v>11615</v>
      </c>
      <c r="E172" s="15" t="s">
        <v>11876</v>
      </c>
      <c r="F172" s="15" t="s">
        <v>11422</v>
      </c>
      <c r="G172" s="15" t="s">
        <v>11434</v>
      </c>
    </row>
    <row r="173" spans="1:7" x14ac:dyDescent="0.2">
      <c r="A173" s="15" t="s">
        <v>11877</v>
      </c>
      <c r="B173" s="15" t="s">
        <v>11794</v>
      </c>
      <c r="C173" s="15">
        <v>6</v>
      </c>
      <c r="D173" s="15" t="s">
        <v>11619</v>
      </c>
      <c r="E173" s="15" t="s">
        <v>11878</v>
      </c>
      <c r="F173" s="15" t="s">
        <v>11422</v>
      </c>
      <c r="G173" s="15" t="s">
        <v>11434</v>
      </c>
    </row>
    <row r="174" spans="1:7" x14ac:dyDescent="0.2">
      <c r="A174" s="15" t="s">
        <v>11879</v>
      </c>
      <c r="B174" s="15" t="s">
        <v>11794</v>
      </c>
      <c r="C174" s="15">
        <v>6</v>
      </c>
      <c r="D174" s="15" t="s">
        <v>11623</v>
      </c>
      <c r="E174" s="15" t="s">
        <v>11624</v>
      </c>
      <c r="F174" s="15" t="s">
        <v>11422</v>
      </c>
      <c r="G174" s="15" t="s">
        <v>11434</v>
      </c>
    </row>
    <row r="175" spans="1:7" x14ac:dyDescent="0.2">
      <c r="A175" s="15" t="s">
        <v>11880</v>
      </c>
      <c r="B175" s="15" t="s">
        <v>11794</v>
      </c>
      <c r="C175" s="15">
        <v>6</v>
      </c>
      <c r="D175" s="15" t="s">
        <v>11627</v>
      </c>
      <c r="E175" s="15" t="s">
        <v>11881</v>
      </c>
      <c r="F175" s="15" t="s">
        <v>11422</v>
      </c>
      <c r="G175" s="15" t="s">
        <v>11434</v>
      </c>
    </row>
    <row r="176" spans="1:7" x14ac:dyDescent="0.2">
      <c r="A176" s="15" t="s">
        <v>11882</v>
      </c>
      <c r="B176" s="15" t="s">
        <v>11794</v>
      </c>
      <c r="C176" s="15">
        <v>6</v>
      </c>
      <c r="D176" s="15" t="s">
        <v>11631</v>
      </c>
      <c r="E176" s="15" t="s">
        <v>11632</v>
      </c>
      <c r="F176" s="15" t="s">
        <v>11422</v>
      </c>
      <c r="G176" s="15" t="s">
        <v>11434</v>
      </c>
    </row>
    <row r="177" spans="1:7" x14ac:dyDescent="0.2">
      <c r="A177" s="15" t="s">
        <v>11883</v>
      </c>
      <c r="B177" s="15" t="s">
        <v>11794</v>
      </c>
      <c r="C177" s="15">
        <v>6</v>
      </c>
      <c r="D177" s="15" t="s">
        <v>11634</v>
      </c>
      <c r="E177" s="15" t="s">
        <v>11884</v>
      </c>
      <c r="F177" s="15" t="s">
        <v>11422</v>
      </c>
      <c r="G177" s="15" t="s">
        <v>11434</v>
      </c>
    </row>
    <row r="178" spans="1:7" x14ac:dyDescent="0.2">
      <c r="A178" s="15" t="s">
        <v>11885</v>
      </c>
      <c r="B178" s="15" t="s">
        <v>11794</v>
      </c>
      <c r="C178" s="15">
        <v>6</v>
      </c>
      <c r="D178" s="15" t="s">
        <v>11637</v>
      </c>
      <c r="E178" s="15" t="s">
        <v>11886</v>
      </c>
      <c r="F178" s="15" t="s">
        <v>11422</v>
      </c>
      <c r="G178" s="15" t="s">
        <v>11434</v>
      </c>
    </row>
    <row r="179" spans="1:7" x14ac:dyDescent="0.2">
      <c r="A179" s="15" t="s">
        <v>11887</v>
      </c>
      <c r="B179" s="15" t="s">
        <v>11794</v>
      </c>
      <c r="C179" s="15">
        <v>6</v>
      </c>
      <c r="D179" s="15" t="s">
        <v>11640</v>
      </c>
      <c r="E179" s="15" t="s">
        <v>11888</v>
      </c>
      <c r="F179" s="15" t="s">
        <v>11422</v>
      </c>
      <c r="G179" s="15" t="s">
        <v>11434</v>
      </c>
    </row>
    <row r="180" spans="1:7" x14ac:dyDescent="0.2">
      <c r="A180" s="15" t="s">
        <v>11889</v>
      </c>
      <c r="B180" s="15" t="s">
        <v>11794</v>
      </c>
      <c r="C180" s="15">
        <v>6</v>
      </c>
      <c r="D180" s="15" t="s">
        <v>11643</v>
      </c>
      <c r="E180" s="15" t="s">
        <v>11890</v>
      </c>
      <c r="F180" s="15" t="s">
        <v>11422</v>
      </c>
      <c r="G180" s="15" t="s">
        <v>11434</v>
      </c>
    </row>
    <row r="181" spans="1:7" x14ac:dyDescent="0.2">
      <c r="A181" s="15" t="s">
        <v>11891</v>
      </c>
      <c r="B181" s="15" t="s">
        <v>11794</v>
      </c>
      <c r="C181" s="15">
        <v>6</v>
      </c>
      <c r="D181" s="15" t="s">
        <v>11646</v>
      </c>
      <c r="E181" s="15" t="s">
        <v>11892</v>
      </c>
      <c r="F181" s="15" t="s">
        <v>11422</v>
      </c>
      <c r="G181" s="15" t="s">
        <v>11434</v>
      </c>
    </row>
    <row r="182" spans="1:7" x14ac:dyDescent="0.2">
      <c r="A182" s="15" t="s">
        <v>11893</v>
      </c>
      <c r="B182" s="15" t="s">
        <v>11794</v>
      </c>
      <c r="C182" s="15">
        <v>6</v>
      </c>
      <c r="D182" s="15" t="s">
        <v>11649</v>
      </c>
      <c r="E182" s="15" t="s">
        <v>11635</v>
      </c>
      <c r="F182" s="15" t="s">
        <v>11422</v>
      </c>
      <c r="G182" s="15" t="s">
        <v>11434</v>
      </c>
    </row>
    <row r="183" spans="1:7" x14ac:dyDescent="0.2">
      <c r="A183" s="15" t="s">
        <v>11894</v>
      </c>
      <c r="B183" s="15" t="s">
        <v>11794</v>
      </c>
      <c r="C183" s="15">
        <v>6</v>
      </c>
      <c r="D183" s="15" t="s">
        <v>11652</v>
      </c>
      <c r="E183" s="15" t="s">
        <v>11895</v>
      </c>
      <c r="F183" s="15" t="s">
        <v>11422</v>
      </c>
      <c r="G183" s="15" t="s">
        <v>11434</v>
      </c>
    </row>
    <row r="184" spans="1:7" x14ac:dyDescent="0.2">
      <c r="A184" s="15" t="s">
        <v>11896</v>
      </c>
      <c r="B184" s="15" t="s">
        <v>11794</v>
      </c>
      <c r="C184" s="15">
        <v>6</v>
      </c>
      <c r="D184" s="15" t="s">
        <v>11655</v>
      </c>
      <c r="E184" s="15" t="s">
        <v>11897</v>
      </c>
      <c r="F184" s="15" t="s">
        <v>11422</v>
      </c>
      <c r="G184" s="15" t="s">
        <v>11434</v>
      </c>
    </row>
    <row r="185" spans="1:7" x14ac:dyDescent="0.2">
      <c r="A185" s="15" t="s">
        <v>11898</v>
      </c>
      <c r="B185" s="15" t="s">
        <v>11794</v>
      </c>
      <c r="C185" s="15">
        <v>6</v>
      </c>
      <c r="D185" s="15" t="s">
        <v>11658</v>
      </c>
      <c r="E185" s="15" t="s">
        <v>11899</v>
      </c>
      <c r="F185" s="15" t="s">
        <v>11422</v>
      </c>
      <c r="G185" s="15" t="s">
        <v>11434</v>
      </c>
    </row>
    <row r="186" spans="1:7" x14ac:dyDescent="0.2">
      <c r="A186" s="15" t="s">
        <v>11900</v>
      </c>
      <c r="B186" s="15" t="s">
        <v>11794</v>
      </c>
      <c r="C186" s="15">
        <v>6</v>
      </c>
      <c r="D186" s="15" t="s">
        <v>11660</v>
      </c>
      <c r="E186" s="15" t="s">
        <v>11901</v>
      </c>
      <c r="F186" s="15" t="s">
        <v>11422</v>
      </c>
      <c r="G186" s="15" t="s">
        <v>11434</v>
      </c>
    </row>
    <row r="187" spans="1:7" x14ac:dyDescent="0.2">
      <c r="A187" s="15" t="s">
        <v>11902</v>
      </c>
      <c r="B187" s="15" t="s">
        <v>11794</v>
      </c>
      <c r="C187" s="15">
        <v>6</v>
      </c>
      <c r="D187" s="15" t="s">
        <v>11663</v>
      </c>
      <c r="E187" s="15" t="s">
        <v>11903</v>
      </c>
      <c r="F187" s="15" t="s">
        <v>11422</v>
      </c>
      <c r="G187" s="15" t="s">
        <v>11434</v>
      </c>
    </row>
    <row r="188" spans="1:7" x14ac:dyDescent="0.2">
      <c r="A188" s="15" t="s">
        <v>11904</v>
      </c>
      <c r="B188" s="15" t="s">
        <v>11794</v>
      </c>
      <c r="C188" s="15">
        <v>6</v>
      </c>
      <c r="D188" s="15" t="s">
        <v>11666</v>
      </c>
      <c r="E188" s="15" t="s">
        <v>11905</v>
      </c>
      <c r="F188" s="15" t="s">
        <v>11422</v>
      </c>
      <c r="G188" s="15" t="s">
        <v>11434</v>
      </c>
    </row>
    <row r="189" spans="1:7" x14ac:dyDescent="0.2">
      <c r="A189" s="15" t="s">
        <v>11906</v>
      </c>
      <c r="B189" s="15" t="s">
        <v>11794</v>
      </c>
      <c r="C189" s="15">
        <v>6</v>
      </c>
      <c r="D189" s="15" t="s">
        <v>11907</v>
      </c>
      <c r="E189" s="15" t="s">
        <v>11908</v>
      </c>
      <c r="F189" s="15" t="s">
        <v>11422</v>
      </c>
      <c r="G189" s="15" t="s">
        <v>11434</v>
      </c>
    </row>
    <row r="190" spans="1:7" x14ac:dyDescent="0.2">
      <c r="A190" s="15" t="s">
        <v>11909</v>
      </c>
      <c r="B190" s="15" t="s">
        <v>11794</v>
      </c>
      <c r="C190" s="15">
        <v>6</v>
      </c>
      <c r="D190" s="15" t="s">
        <v>11910</v>
      </c>
      <c r="E190" s="15" t="s">
        <v>11911</v>
      </c>
      <c r="F190" s="15" t="s">
        <v>11422</v>
      </c>
      <c r="G190" s="15" t="s">
        <v>11434</v>
      </c>
    </row>
    <row r="191" spans="1:7" x14ac:dyDescent="0.2">
      <c r="A191" s="15" t="s">
        <v>11912</v>
      </c>
      <c r="B191" s="15" t="s">
        <v>11794</v>
      </c>
      <c r="C191" s="15">
        <v>6</v>
      </c>
      <c r="D191" s="15" t="s">
        <v>11913</v>
      </c>
      <c r="E191" s="15" t="s">
        <v>11914</v>
      </c>
      <c r="F191" s="15" t="s">
        <v>11422</v>
      </c>
      <c r="G191" s="15" t="s">
        <v>11434</v>
      </c>
    </row>
    <row r="192" spans="1:7" x14ac:dyDescent="0.2">
      <c r="A192" s="15" t="s">
        <v>11915</v>
      </c>
      <c r="B192" s="15" t="s">
        <v>11794</v>
      </c>
      <c r="C192" s="15">
        <v>6</v>
      </c>
      <c r="D192" s="15" t="s">
        <v>11916</v>
      </c>
      <c r="E192" s="15" t="s">
        <v>11917</v>
      </c>
      <c r="F192" s="15" t="s">
        <v>11422</v>
      </c>
      <c r="G192" s="15" t="s">
        <v>11434</v>
      </c>
    </row>
    <row r="193" spans="1:7" x14ac:dyDescent="0.2">
      <c r="A193" s="15" t="s">
        <v>11918</v>
      </c>
      <c r="B193" s="15" t="s">
        <v>11794</v>
      </c>
      <c r="C193" s="15">
        <v>6</v>
      </c>
      <c r="D193" s="15" t="s">
        <v>11919</v>
      </c>
      <c r="E193" s="15" t="s">
        <v>11661</v>
      </c>
      <c r="F193" s="15" t="s">
        <v>11422</v>
      </c>
      <c r="G193" s="15" t="s">
        <v>11434</v>
      </c>
    </row>
    <row r="194" spans="1:7" x14ac:dyDescent="0.2">
      <c r="A194" s="15" t="s">
        <v>11920</v>
      </c>
      <c r="B194" s="15" t="s">
        <v>11794</v>
      </c>
      <c r="C194" s="15">
        <v>6</v>
      </c>
      <c r="D194" s="15" t="s">
        <v>11921</v>
      </c>
      <c r="E194" s="15" t="s">
        <v>11922</v>
      </c>
      <c r="F194" s="15" t="s">
        <v>11422</v>
      </c>
      <c r="G194" s="15" t="s">
        <v>11434</v>
      </c>
    </row>
    <row r="195" spans="1:7" x14ac:dyDescent="0.2">
      <c r="A195" s="15" t="s">
        <v>11923</v>
      </c>
      <c r="B195" s="15" t="s">
        <v>11794</v>
      </c>
      <c r="C195" s="15">
        <v>6</v>
      </c>
      <c r="D195" s="15" t="s">
        <v>11924</v>
      </c>
      <c r="E195" s="15" t="s">
        <v>11925</v>
      </c>
      <c r="F195" s="15" t="s">
        <v>11422</v>
      </c>
      <c r="G195" s="15" t="s">
        <v>11434</v>
      </c>
    </row>
    <row r="196" spans="1:7" x14ac:dyDescent="0.2">
      <c r="A196" s="15" t="s">
        <v>11926</v>
      </c>
      <c r="B196" s="15" t="s">
        <v>11794</v>
      </c>
      <c r="C196" s="15">
        <v>6</v>
      </c>
      <c r="D196" s="15" t="s">
        <v>11927</v>
      </c>
      <c r="E196" s="15" t="s">
        <v>11928</v>
      </c>
      <c r="F196" s="15" t="s">
        <v>11422</v>
      </c>
      <c r="G196" s="15" t="s">
        <v>11434</v>
      </c>
    </row>
    <row r="197" spans="1:7" x14ac:dyDescent="0.2">
      <c r="A197" s="15" t="s">
        <v>11929</v>
      </c>
      <c r="B197" s="15" t="s">
        <v>11794</v>
      </c>
      <c r="C197" s="15">
        <v>6</v>
      </c>
      <c r="D197" s="15" t="s">
        <v>11669</v>
      </c>
      <c r="E197" s="15" t="s">
        <v>11670</v>
      </c>
      <c r="F197" s="15" t="s">
        <v>11422</v>
      </c>
      <c r="G197" s="15" t="s">
        <v>11434</v>
      </c>
    </row>
    <row r="198" spans="1:7" x14ac:dyDescent="0.2">
      <c r="A198" s="15" t="s">
        <v>11930</v>
      </c>
      <c r="B198" s="15" t="s">
        <v>11931</v>
      </c>
      <c r="C198" s="15">
        <v>9</v>
      </c>
      <c r="D198" s="15" t="s">
        <v>11420</v>
      </c>
      <c r="E198" s="15" t="s">
        <v>11932</v>
      </c>
      <c r="F198" s="15" t="s">
        <v>11422</v>
      </c>
      <c r="G198" s="15" t="s">
        <v>11438</v>
      </c>
    </row>
    <row r="199" spans="1:7" x14ac:dyDescent="0.2">
      <c r="A199" s="15" t="s">
        <v>11933</v>
      </c>
      <c r="B199" s="15" t="s">
        <v>11931</v>
      </c>
      <c r="C199" s="15">
        <v>9</v>
      </c>
      <c r="D199" s="15" t="s">
        <v>11425</v>
      </c>
      <c r="E199" s="15" t="s">
        <v>11934</v>
      </c>
      <c r="F199" s="15" t="s">
        <v>11422</v>
      </c>
      <c r="G199" s="15" t="s">
        <v>11438</v>
      </c>
    </row>
    <row r="200" spans="1:7" x14ac:dyDescent="0.2">
      <c r="A200" s="15" t="s">
        <v>11935</v>
      </c>
      <c r="B200" s="15" t="s">
        <v>11931</v>
      </c>
      <c r="C200" s="15">
        <v>9</v>
      </c>
      <c r="D200" s="15" t="s">
        <v>11428</v>
      </c>
      <c r="E200" s="15" t="s">
        <v>11936</v>
      </c>
      <c r="F200" s="15" t="s">
        <v>11422</v>
      </c>
      <c r="G200" s="15" t="s">
        <v>11438</v>
      </c>
    </row>
    <row r="201" spans="1:7" x14ac:dyDescent="0.2">
      <c r="A201" s="15" t="s">
        <v>11937</v>
      </c>
      <c r="B201" s="15" t="s">
        <v>11931</v>
      </c>
      <c r="C201" s="15">
        <v>9</v>
      </c>
      <c r="D201" s="15" t="s">
        <v>11432</v>
      </c>
      <c r="E201" s="15" t="s">
        <v>11938</v>
      </c>
      <c r="F201" s="15" t="s">
        <v>11422</v>
      </c>
      <c r="G201" s="15" t="s">
        <v>11438</v>
      </c>
    </row>
    <row r="202" spans="1:7" x14ac:dyDescent="0.2">
      <c r="A202" s="15" t="s">
        <v>11939</v>
      </c>
      <c r="B202" s="15" t="s">
        <v>11931</v>
      </c>
      <c r="C202" s="15">
        <v>9</v>
      </c>
      <c r="D202" s="15" t="s">
        <v>11436</v>
      </c>
      <c r="E202" s="15" t="s">
        <v>11940</v>
      </c>
      <c r="F202" s="15" t="s">
        <v>11422</v>
      </c>
      <c r="G202" s="15" t="s">
        <v>11438</v>
      </c>
    </row>
    <row r="203" spans="1:7" x14ac:dyDescent="0.2">
      <c r="A203" s="15" t="s">
        <v>11941</v>
      </c>
      <c r="B203" s="15" t="s">
        <v>11931</v>
      </c>
      <c r="C203" s="15">
        <v>9</v>
      </c>
      <c r="D203" s="15" t="s">
        <v>11440</v>
      </c>
      <c r="E203" s="15" t="s">
        <v>11942</v>
      </c>
      <c r="F203" s="15" t="s">
        <v>11422</v>
      </c>
      <c r="G203" s="15" t="s">
        <v>11438</v>
      </c>
    </row>
    <row r="204" spans="1:7" x14ac:dyDescent="0.2">
      <c r="A204" s="15" t="s">
        <v>11943</v>
      </c>
      <c r="B204" s="15" t="s">
        <v>11931</v>
      </c>
      <c r="C204" s="15">
        <v>9</v>
      </c>
      <c r="D204" s="15" t="s">
        <v>11444</v>
      </c>
      <c r="E204" s="15" t="s">
        <v>11944</v>
      </c>
      <c r="F204" s="15" t="s">
        <v>11422</v>
      </c>
      <c r="G204" s="15" t="s">
        <v>11438</v>
      </c>
    </row>
    <row r="205" spans="1:7" x14ac:dyDescent="0.2">
      <c r="A205" s="15" t="s">
        <v>11945</v>
      </c>
      <c r="B205" s="15" t="s">
        <v>11931</v>
      </c>
      <c r="C205" s="15">
        <v>9</v>
      </c>
      <c r="D205" s="15" t="s">
        <v>11448</v>
      </c>
      <c r="E205" s="15" t="s">
        <v>11946</v>
      </c>
      <c r="F205" s="15" t="s">
        <v>11422</v>
      </c>
      <c r="G205" s="15" t="s">
        <v>11438</v>
      </c>
    </row>
    <row r="206" spans="1:7" x14ac:dyDescent="0.2">
      <c r="A206" s="15" t="s">
        <v>11947</v>
      </c>
      <c r="B206" s="15" t="s">
        <v>11931</v>
      </c>
      <c r="C206" s="15">
        <v>9</v>
      </c>
      <c r="D206" s="15" t="s">
        <v>11452</v>
      </c>
      <c r="E206" s="15" t="s">
        <v>11948</v>
      </c>
      <c r="F206" s="15" t="s">
        <v>11422</v>
      </c>
      <c r="G206" s="15" t="s">
        <v>11438</v>
      </c>
    </row>
    <row r="207" spans="1:7" x14ac:dyDescent="0.2">
      <c r="A207" s="15" t="s">
        <v>11949</v>
      </c>
      <c r="B207" s="15" t="s">
        <v>11931</v>
      </c>
      <c r="C207" s="15">
        <v>9</v>
      </c>
      <c r="D207" s="15" t="s">
        <v>11456</v>
      </c>
      <c r="E207" s="15" t="s">
        <v>11950</v>
      </c>
      <c r="F207" s="15" t="s">
        <v>11422</v>
      </c>
      <c r="G207" s="15" t="s">
        <v>11438</v>
      </c>
    </row>
    <row r="208" spans="1:7" x14ac:dyDescent="0.2">
      <c r="A208" s="15" t="s">
        <v>11951</v>
      </c>
      <c r="B208" s="15" t="s">
        <v>11931</v>
      </c>
      <c r="C208" s="15">
        <v>9</v>
      </c>
      <c r="D208" s="15" t="s">
        <v>11460</v>
      </c>
      <c r="E208" s="15" t="s">
        <v>11952</v>
      </c>
      <c r="F208" s="15" t="s">
        <v>11422</v>
      </c>
      <c r="G208" s="15" t="s">
        <v>11438</v>
      </c>
    </row>
    <row r="209" spans="1:7" x14ac:dyDescent="0.2">
      <c r="A209" s="15" t="s">
        <v>11953</v>
      </c>
      <c r="B209" s="15" t="s">
        <v>11931</v>
      </c>
      <c r="C209" s="15">
        <v>9</v>
      </c>
      <c r="D209" s="15" t="s">
        <v>11464</v>
      </c>
      <c r="E209" s="15" t="s">
        <v>11954</v>
      </c>
      <c r="F209" s="15" t="s">
        <v>11422</v>
      </c>
      <c r="G209" s="15" t="s">
        <v>11438</v>
      </c>
    </row>
    <row r="210" spans="1:7" x14ac:dyDescent="0.2">
      <c r="A210" s="15" t="s">
        <v>11955</v>
      </c>
      <c r="B210" s="15" t="s">
        <v>11931</v>
      </c>
      <c r="C210" s="15">
        <v>9</v>
      </c>
      <c r="D210" s="15" t="s">
        <v>11468</v>
      </c>
      <c r="E210" s="15" t="s">
        <v>11956</v>
      </c>
      <c r="F210" s="15" t="s">
        <v>11422</v>
      </c>
      <c r="G210" s="15" t="s">
        <v>11438</v>
      </c>
    </row>
    <row r="211" spans="1:7" x14ac:dyDescent="0.2">
      <c r="A211" s="15" t="s">
        <v>11957</v>
      </c>
      <c r="B211" s="15" t="s">
        <v>11931</v>
      </c>
      <c r="C211" s="15">
        <v>9</v>
      </c>
      <c r="D211" s="15" t="s">
        <v>11472</v>
      </c>
      <c r="E211" s="15" t="s">
        <v>11958</v>
      </c>
      <c r="F211" s="15" t="s">
        <v>11422</v>
      </c>
      <c r="G211" s="15" t="s">
        <v>11438</v>
      </c>
    </row>
    <row r="212" spans="1:7" x14ac:dyDescent="0.2">
      <c r="A212" s="15" t="s">
        <v>11959</v>
      </c>
      <c r="B212" s="15" t="s">
        <v>11931</v>
      </c>
      <c r="C212" s="15">
        <v>9</v>
      </c>
      <c r="D212" s="15" t="s">
        <v>11476</v>
      </c>
      <c r="E212" s="15" t="s">
        <v>11960</v>
      </c>
      <c r="F212" s="15" t="s">
        <v>11422</v>
      </c>
      <c r="G212" s="15" t="s">
        <v>11438</v>
      </c>
    </row>
    <row r="213" spans="1:7" x14ac:dyDescent="0.2">
      <c r="A213" s="15" t="s">
        <v>11961</v>
      </c>
      <c r="B213" s="15" t="s">
        <v>11931</v>
      </c>
      <c r="C213" s="15">
        <v>9</v>
      </c>
      <c r="D213" s="15" t="s">
        <v>11480</v>
      </c>
      <c r="E213" s="15" t="s">
        <v>11962</v>
      </c>
      <c r="F213" s="15" t="s">
        <v>11422</v>
      </c>
      <c r="G213" s="15" t="s">
        <v>11438</v>
      </c>
    </row>
    <row r="214" spans="1:7" x14ac:dyDescent="0.2">
      <c r="A214" s="15" t="s">
        <v>11963</v>
      </c>
      <c r="B214" s="15" t="s">
        <v>11931</v>
      </c>
      <c r="C214" s="15">
        <v>9</v>
      </c>
      <c r="D214" s="15" t="s">
        <v>11484</v>
      </c>
      <c r="E214" s="15" t="s">
        <v>11964</v>
      </c>
      <c r="F214" s="15" t="s">
        <v>11422</v>
      </c>
      <c r="G214" s="15" t="s">
        <v>11438</v>
      </c>
    </row>
    <row r="215" spans="1:7" x14ac:dyDescent="0.2">
      <c r="A215" s="15" t="s">
        <v>11965</v>
      </c>
      <c r="B215" s="15" t="s">
        <v>11931</v>
      </c>
      <c r="C215" s="15">
        <v>9</v>
      </c>
      <c r="D215" s="15" t="s">
        <v>11487</v>
      </c>
      <c r="E215" s="15" t="s">
        <v>11966</v>
      </c>
      <c r="F215" s="15" t="s">
        <v>11422</v>
      </c>
      <c r="G215" s="15" t="s">
        <v>11438</v>
      </c>
    </row>
    <row r="216" spans="1:7" x14ac:dyDescent="0.2">
      <c r="A216" s="15" t="s">
        <v>11967</v>
      </c>
      <c r="B216" s="15" t="s">
        <v>11931</v>
      </c>
      <c r="C216" s="15">
        <v>9</v>
      </c>
      <c r="D216" s="15" t="s">
        <v>11491</v>
      </c>
      <c r="E216" s="15" t="s">
        <v>11968</v>
      </c>
      <c r="F216" s="15" t="s">
        <v>11422</v>
      </c>
      <c r="G216" s="15" t="s">
        <v>11438</v>
      </c>
    </row>
    <row r="217" spans="1:7" x14ac:dyDescent="0.2">
      <c r="A217" s="15" t="s">
        <v>11969</v>
      </c>
      <c r="B217" s="15" t="s">
        <v>11931</v>
      </c>
      <c r="C217" s="15">
        <v>9</v>
      </c>
      <c r="D217" s="15" t="s">
        <v>11495</v>
      </c>
      <c r="E217" s="15" t="s">
        <v>11970</v>
      </c>
      <c r="F217" s="15" t="s">
        <v>11422</v>
      </c>
      <c r="G217" s="15" t="s">
        <v>11438</v>
      </c>
    </row>
    <row r="218" spans="1:7" x14ac:dyDescent="0.2">
      <c r="A218" s="15" t="s">
        <v>11971</v>
      </c>
      <c r="B218" s="15" t="s">
        <v>11931</v>
      </c>
      <c r="C218" s="15">
        <v>9</v>
      </c>
      <c r="D218" s="15" t="s">
        <v>11499</v>
      </c>
      <c r="E218" s="15" t="s">
        <v>11972</v>
      </c>
      <c r="F218" s="15" t="s">
        <v>11422</v>
      </c>
      <c r="G218" s="15" t="s">
        <v>11438</v>
      </c>
    </row>
    <row r="219" spans="1:7" x14ac:dyDescent="0.2">
      <c r="A219" s="15" t="s">
        <v>11973</v>
      </c>
      <c r="B219" s="15" t="s">
        <v>11931</v>
      </c>
      <c r="C219" s="15">
        <v>9</v>
      </c>
      <c r="D219" s="15" t="s">
        <v>11503</v>
      </c>
      <c r="E219" s="15" t="s">
        <v>11974</v>
      </c>
      <c r="F219" s="15" t="s">
        <v>11422</v>
      </c>
      <c r="G219" s="15" t="s">
        <v>11438</v>
      </c>
    </row>
    <row r="220" spans="1:7" x14ac:dyDescent="0.2">
      <c r="A220" s="15" t="s">
        <v>11975</v>
      </c>
      <c r="B220" s="15" t="s">
        <v>11931</v>
      </c>
      <c r="C220" s="15">
        <v>9</v>
      </c>
      <c r="D220" s="15" t="s">
        <v>11506</v>
      </c>
      <c r="E220" s="15" t="s">
        <v>11976</v>
      </c>
      <c r="F220" s="15" t="s">
        <v>11422</v>
      </c>
      <c r="G220" s="15" t="s">
        <v>11438</v>
      </c>
    </row>
    <row r="221" spans="1:7" x14ac:dyDescent="0.2">
      <c r="A221" s="15" t="s">
        <v>11977</v>
      </c>
      <c r="B221" s="15" t="s">
        <v>11931</v>
      </c>
      <c r="C221" s="15">
        <v>9</v>
      </c>
      <c r="D221" s="15" t="s">
        <v>11510</v>
      </c>
      <c r="E221" s="15" t="s">
        <v>11978</v>
      </c>
      <c r="F221" s="15" t="s">
        <v>11422</v>
      </c>
      <c r="G221" s="15" t="s">
        <v>11438</v>
      </c>
    </row>
    <row r="222" spans="1:7" x14ac:dyDescent="0.2">
      <c r="A222" s="15" t="s">
        <v>11979</v>
      </c>
      <c r="B222" s="15" t="s">
        <v>11931</v>
      </c>
      <c r="C222" s="15">
        <v>9</v>
      </c>
      <c r="D222" s="15" t="s">
        <v>11514</v>
      </c>
      <c r="E222" s="15" t="s">
        <v>11980</v>
      </c>
      <c r="F222" s="15" t="s">
        <v>11422</v>
      </c>
      <c r="G222" s="15" t="s">
        <v>11438</v>
      </c>
    </row>
    <row r="223" spans="1:7" x14ac:dyDescent="0.2">
      <c r="A223" s="15" t="s">
        <v>11981</v>
      </c>
      <c r="B223" s="15" t="s">
        <v>11931</v>
      </c>
      <c r="C223" s="15">
        <v>9</v>
      </c>
      <c r="D223" s="15" t="s">
        <v>11518</v>
      </c>
      <c r="E223" s="15" t="s">
        <v>11982</v>
      </c>
      <c r="F223" s="15" t="s">
        <v>11422</v>
      </c>
      <c r="G223" s="15" t="s">
        <v>11438</v>
      </c>
    </row>
    <row r="224" spans="1:7" x14ac:dyDescent="0.2">
      <c r="A224" s="15" t="s">
        <v>11983</v>
      </c>
      <c r="B224" s="15" t="s">
        <v>11931</v>
      </c>
      <c r="C224" s="15">
        <v>9</v>
      </c>
      <c r="D224" s="15" t="s">
        <v>11522</v>
      </c>
      <c r="E224" s="15" t="s">
        <v>11984</v>
      </c>
      <c r="F224" s="15" t="s">
        <v>11422</v>
      </c>
      <c r="G224" s="15" t="s">
        <v>11438</v>
      </c>
    </row>
    <row r="225" spans="1:7" x14ac:dyDescent="0.2">
      <c r="A225" s="15" t="s">
        <v>11985</v>
      </c>
      <c r="B225" s="15" t="s">
        <v>11931</v>
      </c>
      <c r="C225" s="15">
        <v>9</v>
      </c>
      <c r="D225" s="15" t="s">
        <v>11526</v>
      </c>
      <c r="E225" s="15" t="s">
        <v>11986</v>
      </c>
      <c r="F225" s="15" t="s">
        <v>11422</v>
      </c>
      <c r="G225" s="15" t="s">
        <v>11438</v>
      </c>
    </row>
    <row r="226" spans="1:7" x14ac:dyDescent="0.2">
      <c r="A226" s="15" t="s">
        <v>11987</v>
      </c>
      <c r="B226" s="15" t="s">
        <v>11931</v>
      </c>
      <c r="C226" s="15">
        <v>9</v>
      </c>
      <c r="D226" s="15" t="s">
        <v>11530</v>
      </c>
      <c r="E226" s="15" t="s">
        <v>11874</v>
      </c>
      <c r="F226" s="15" t="s">
        <v>11422</v>
      </c>
      <c r="G226" s="15" t="s">
        <v>11438</v>
      </c>
    </row>
    <row r="227" spans="1:7" x14ac:dyDescent="0.2">
      <c r="A227" s="15" t="s">
        <v>11988</v>
      </c>
      <c r="B227" s="15" t="s">
        <v>11931</v>
      </c>
      <c r="C227" s="15">
        <v>9</v>
      </c>
      <c r="D227" s="15" t="s">
        <v>11534</v>
      </c>
      <c r="E227" s="15" t="s">
        <v>11989</v>
      </c>
      <c r="F227" s="15" t="s">
        <v>11422</v>
      </c>
      <c r="G227" s="15" t="s">
        <v>11438</v>
      </c>
    </row>
    <row r="228" spans="1:7" x14ac:dyDescent="0.2">
      <c r="A228" s="15" t="s">
        <v>11990</v>
      </c>
      <c r="B228" s="15" t="s">
        <v>11931</v>
      </c>
      <c r="C228" s="15">
        <v>9</v>
      </c>
      <c r="D228" s="15" t="s">
        <v>11538</v>
      </c>
      <c r="E228" s="15" t="s">
        <v>11991</v>
      </c>
      <c r="F228" s="15" t="s">
        <v>11422</v>
      </c>
      <c r="G228" s="15" t="s">
        <v>11438</v>
      </c>
    </row>
    <row r="229" spans="1:7" x14ac:dyDescent="0.2">
      <c r="A229" s="15" t="s">
        <v>11992</v>
      </c>
      <c r="B229" s="15" t="s">
        <v>11931</v>
      </c>
      <c r="C229" s="15">
        <v>9</v>
      </c>
      <c r="D229" s="15" t="s">
        <v>11542</v>
      </c>
      <c r="E229" s="15" t="s">
        <v>11993</v>
      </c>
      <c r="F229" s="15" t="s">
        <v>11422</v>
      </c>
      <c r="G229" s="15" t="s">
        <v>11438</v>
      </c>
    </row>
    <row r="230" spans="1:7" x14ac:dyDescent="0.2">
      <c r="A230" s="15" t="s">
        <v>11994</v>
      </c>
      <c r="B230" s="15" t="s">
        <v>11931</v>
      </c>
      <c r="C230" s="15">
        <v>9</v>
      </c>
      <c r="D230" s="15" t="s">
        <v>11546</v>
      </c>
      <c r="E230" s="15" t="s">
        <v>11995</v>
      </c>
      <c r="F230" s="15" t="s">
        <v>11422</v>
      </c>
      <c r="G230" s="15" t="s">
        <v>11438</v>
      </c>
    </row>
    <row r="231" spans="1:7" x14ac:dyDescent="0.2">
      <c r="A231" s="15" t="s">
        <v>11996</v>
      </c>
      <c r="B231" s="15" t="s">
        <v>11931</v>
      </c>
      <c r="C231" s="15">
        <v>9</v>
      </c>
      <c r="D231" s="15" t="s">
        <v>11550</v>
      </c>
      <c r="E231" s="15" t="s">
        <v>11997</v>
      </c>
      <c r="F231" s="15" t="s">
        <v>11422</v>
      </c>
      <c r="G231" s="15" t="s">
        <v>11438</v>
      </c>
    </row>
    <row r="232" spans="1:7" x14ac:dyDescent="0.2">
      <c r="A232" s="15" t="s">
        <v>11998</v>
      </c>
      <c r="B232" s="15" t="s">
        <v>11931</v>
      </c>
      <c r="C232" s="15">
        <v>9</v>
      </c>
      <c r="D232" s="15" t="s">
        <v>11554</v>
      </c>
      <c r="E232" s="15" t="s">
        <v>11999</v>
      </c>
      <c r="F232" s="15" t="s">
        <v>11422</v>
      </c>
      <c r="G232" s="15" t="s">
        <v>11438</v>
      </c>
    </row>
    <row r="233" spans="1:7" x14ac:dyDescent="0.2">
      <c r="A233" s="15" t="s">
        <v>12000</v>
      </c>
      <c r="B233" s="15" t="s">
        <v>11931</v>
      </c>
      <c r="C233" s="15">
        <v>9</v>
      </c>
      <c r="D233" s="15" t="s">
        <v>11558</v>
      </c>
      <c r="E233" s="15" t="s">
        <v>12001</v>
      </c>
      <c r="F233" s="15" t="s">
        <v>11422</v>
      </c>
      <c r="G233" s="15" t="s">
        <v>11438</v>
      </c>
    </row>
    <row r="234" spans="1:7" x14ac:dyDescent="0.2">
      <c r="A234" s="15" t="s">
        <v>12002</v>
      </c>
      <c r="B234" s="15" t="s">
        <v>11931</v>
      </c>
      <c r="C234" s="15">
        <v>9</v>
      </c>
      <c r="D234" s="15" t="s">
        <v>11562</v>
      </c>
      <c r="E234" s="15" t="s">
        <v>12003</v>
      </c>
      <c r="F234" s="15" t="s">
        <v>11422</v>
      </c>
      <c r="G234" s="15" t="s">
        <v>11438</v>
      </c>
    </row>
    <row r="235" spans="1:7" x14ac:dyDescent="0.2">
      <c r="A235" s="15" t="s">
        <v>12004</v>
      </c>
      <c r="B235" s="15" t="s">
        <v>11931</v>
      </c>
      <c r="C235" s="15">
        <v>9</v>
      </c>
      <c r="D235" s="15" t="s">
        <v>11565</v>
      </c>
      <c r="E235" s="15" t="s">
        <v>12005</v>
      </c>
      <c r="F235" s="15" t="s">
        <v>11422</v>
      </c>
      <c r="G235" s="15" t="s">
        <v>11438</v>
      </c>
    </row>
    <row r="236" spans="1:7" x14ac:dyDescent="0.2">
      <c r="A236" s="15" t="s">
        <v>12006</v>
      </c>
      <c r="B236" s="15" t="s">
        <v>11931</v>
      </c>
      <c r="C236" s="15">
        <v>9</v>
      </c>
      <c r="D236" s="15" t="s">
        <v>11569</v>
      </c>
      <c r="E236" s="15" t="s">
        <v>12007</v>
      </c>
      <c r="F236" s="15" t="s">
        <v>11422</v>
      </c>
      <c r="G236" s="15" t="s">
        <v>11438</v>
      </c>
    </row>
    <row r="237" spans="1:7" x14ac:dyDescent="0.2">
      <c r="A237" s="15" t="s">
        <v>12008</v>
      </c>
      <c r="B237" s="15" t="s">
        <v>11931</v>
      </c>
      <c r="C237" s="15">
        <v>9</v>
      </c>
      <c r="D237" s="15" t="s">
        <v>11573</v>
      </c>
      <c r="E237" s="15" t="s">
        <v>12009</v>
      </c>
      <c r="F237" s="15" t="s">
        <v>11422</v>
      </c>
      <c r="G237" s="15" t="s">
        <v>11438</v>
      </c>
    </row>
    <row r="238" spans="1:7" x14ac:dyDescent="0.2">
      <c r="A238" s="15" t="s">
        <v>12010</v>
      </c>
      <c r="B238" s="15" t="s">
        <v>11931</v>
      </c>
      <c r="C238" s="15">
        <v>9</v>
      </c>
      <c r="D238" s="15" t="s">
        <v>11577</v>
      </c>
      <c r="E238" s="15" t="s">
        <v>12011</v>
      </c>
      <c r="F238" s="15" t="s">
        <v>11422</v>
      </c>
      <c r="G238" s="15" t="s">
        <v>11438</v>
      </c>
    </row>
    <row r="239" spans="1:7" x14ac:dyDescent="0.2">
      <c r="A239" s="15" t="s">
        <v>12012</v>
      </c>
      <c r="B239" s="15" t="s">
        <v>11931</v>
      </c>
      <c r="C239" s="15">
        <v>9</v>
      </c>
      <c r="D239" s="15" t="s">
        <v>11581</v>
      </c>
      <c r="E239" s="15" t="s">
        <v>12013</v>
      </c>
      <c r="F239" s="15" t="s">
        <v>11422</v>
      </c>
      <c r="G239" s="15" t="s">
        <v>11438</v>
      </c>
    </row>
    <row r="240" spans="1:7" x14ac:dyDescent="0.2">
      <c r="A240" s="15" t="s">
        <v>12014</v>
      </c>
      <c r="B240" s="15" t="s">
        <v>11931</v>
      </c>
      <c r="C240" s="15">
        <v>9</v>
      </c>
      <c r="D240" s="15" t="s">
        <v>11584</v>
      </c>
      <c r="E240" s="15" t="s">
        <v>12015</v>
      </c>
      <c r="F240" s="15" t="s">
        <v>11422</v>
      </c>
      <c r="G240" s="15" t="s">
        <v>11438</v>
      </c>
    </row>
    <row r="241" spans="1:7" x14ac:dyDescent="0.2">
      <c r="A241" s="15" t="s">
        <v>12016</v>
      </c>
      <c r="B241" s="15" t="s">
        <v>11931</v>
      </c>
      <c r="C241" s="15">
        <v>9</v>
      </c>
      <c r="D241" s="15" t="s">
        <v>11588</v>
      </c>
      <c r="E241" s="15" t="s">
        <v>11787</v>
      </c>
      <c r="F241" s="15" t="s">
        <v>11422</v>
      </c>
      <c r="G241" s="15" t="s">
        <v>11438</v>
      </c>
    </row>
    <row r="242" spans="1:7" x14ac:dyDescent="0.2">
      <c r="A242" s="15" t="s">
        <v>12017</v>
      </c>
      <c r="B242" s="15" t="s">
        <v>11931</v>
      </c>
      <c r="C242" s="15">
        <v>9</v>
      </c>
      <c r="D242" s="15" t="s">
        <v>11591</v>
      </c>
      <c r="E242" s="15" t="s">
        <v>12018</v>
      </c>
      <c r="F242" s="15" t="s">
        <v>11422</v>
      </c>
      <c r="G242" s="15" t="s">
        <v>11438</v>
      </c>
    </row>
    <row r="243" spans="1:7" x14ac:dyDescent="0.2">
      <c r="A243" s="15" t="s">
        <v>12019</v>
      </c>
      <c r="B243" s="15" t="s">
        <v>11931</v>
      </c>
      <c r="C243" s="15">
        <v>9</v>
      </c>
      <c r="D243" s="15" t="s">
        <v>11595</v>
      </c>
      <c r="E243" s="15" t="s">
        <v>12020</v>
      </c>
      <c r="F243" s="15" t="s">
        <v>11422</v>
      </c>
      <c r="G243" s="15" t="s">
        <v>11438</v>
      </c>
    </row>
    <row r="244" spans="1:7" x14ac:dyDescent="0.2">
      <c r="A244" s="15" t="s">
        <v>12021</v>
      </c>
      <c r="B244" s="15" t="s">
        <v>11931</v>
      </c>
      <c r="C244" s="15">
        <v>9</v>
      </c>
      <c r="D244" s="15" t="s">
        <v>11599</v>
      </c>
      <c r="E244" s="15" t="s">
        <v>12022</v>
      </c>
      <c r="F244" s="15" t="s">
        <v>11422</v>
      </c>
      <c r="G244" s="15" t="s">
        <v>11438</v>
      </c>
    </row>
    <row r="245" spans="1:7" x14ac:dyDescent="0.2">
      <c r="A245" s="15" t="s">
        <v>12023</v>
      </c>
      <c r="B245" s="15" t="s">
        <v>11931</v>
      </c>
      <c r="C245" s="15">
        <v>9</v>
      </c>
      <c r="D245" s="15" t="s">
        <v>11603</v>
      </c>
      <c r="E245" s="15" t="s">
        <v>12024</v>
      </c>
      <c r="F245" s="15" t="s">
        <v>11422</v>
      </c>
      <c r="G245" s="15" t="s">
        <v>11438</v>
      </c>
    </row>
    <row r="246" spans="1:7" x14ac:dyDescent="0.2">
      <c r="A246" s="15" t="s">
        <v>12025</v>
      </c>
      <c r="B246" s="15" t="s">
        <v>11931</v>
      </c>
      <c r="C246" s="15">
        <v>9</v>
      </c>
      <c r="D246" s="15" t="s">
        <v>11607</v>
      </c>
      <c r="E246" s="15" t="s">
        <v>12026</v>
      </c>
      <c r="F246" s="15" t="s">
        <v>11422</v>
      </c>
      <c r="G246" s="15" t="s">
        <v>11438</v>
      </c>
    </row>
    <row r="247" spans="1:7" x14ac:dyDescent="0.2">
      <c r="A247" s="15" t="s">
        <v>12027</v>
      </c>
      <c r="B247" s="15" t="s">
        <v>11931</v>
      </c>
      <c r="C247" s="15">
        <v>9</v>
      </c>
      <c r="D247" s="15" t="s">
        <v>11611</v>
      </c>
      <c r="E247" s="15" t="s">
        <v>12028</v>
      </c>
      <c r="F247" s="15" t="s">
        <v>11422</v>
      </c>
      <c r="G247" s="15" t="s">
        <v>11438</v>
      </c>
    </row>
    <row r="248" spans="1:7" x14ac:dyDescent="0.2">
      <c r="A248" s="15" t="s">
        <v>12029</v>
      </c>
      <c r="B248" s="15" t="s">
        <v>11931</v>
      </c>
      <c r="C248" s="15">
        <v>9</v>
      </c>
      <c r="D248" s="15" t="s">
        <v>11615</v>
      </c>
      <c r="E248" s="15" t="s">
        <v>12030</v>
      </c>
      <c r="F248" s="15" t="s">
        <v>11422</v>
      </c>
      <c r="G248" s="15" t="s">
        <v>11438</v>
      </c>
    </row>
    <row r="249" spans="1:7" x14ac:dyDescent="0.2">
      <c r="A249" s="15" t="s">
        <v>12031</v>
      </c>
      <c r="B249" s="15" t="s">
        <v>11931</v>
      </c>
      <c r="C249" s="15">
        <v>9</v>
      </c>
      <c r="D249" s="15" t="s">
        <v>11619</v>
      </c>
      <c r="E249" s="15" t="s">
        <v>12032</v>
      </c>
      <c r="F249" s="15" t="s">
        <v>11422</v>
      </c>
      <c r="G249" s="15" t="s">
        <v>11438</v>
      </c>
    </row>
    <row r="250" spans="1:7" x14ac:dyDescent="0.2">
      <c r="A250" s="15" t="s">
        <v>12033</v>
      </c>
      <c r="B250" s="15" t="s">
        <v>11931</v>
      </c>
      <c r="C250" s="15">
        <v>9</v>
      </c>
      <c r="D250" s="15" t="s">
        <v>11623</v>
      </c>
      <c r="E250" s="15" t="s">
        <v>12034</v>
      </c>
      <c r="F250" s="15" t="s">
        <v>11422</v>
      </c>
      <c r="G250" s="15" t="s">
        <v>11438</v>
      </c>
    </row>
    <row r="251" spans="1:7" x14ac:dyDescent="0.2">
      <c r="A251" s="15" t="s">
        <v>12035</v>
      </c>
      <c r="B251" s="15" t="s">
        <v>11931</v>
      </c>
      <c r="C251" s="15">
        <v>9</v>
      </c>
      <c r="D251" s="15" t="s">
        <v>11627</v>
      </c>
      <c r="E251" s="15" t="s">
        <v>12036</v>
      </c>
      <c r="F251" s="15" t="s">
        <v>11422</v>
      </c>
      <c r="G251" s="15" t="s">
        <v>11438</v>
      </c>
    </row>
    <row r="252" spans="1:7" x14ac:dyDescent="0.2">
      <c r="A252" s="15" t="s">
        <v>12037</v>
      </c>
      <c r="B252" s="15" t="s">
        <v>11931</v>
      </c>
      <c r="C252" s="15">
        <v>9</v>
      </c>
      <c r="D252" s="15" t="s">
        <v>11631</v>
      </c>
      <c r="E252" s="15" t="s">
        <v>12038</v>
      </c>
      <c r="F252" s="15" t="s">
        <v>11422</v>
      </c>
      <c r="G252" s="15" t="s">
        <v>11438</v>
      </c>
    </row>
    <row r="253" spans="1:7" x14ac:dyDescent="0.2">
      <c r="A253" s="15" t="s">
        <v>12039</v>
      </c>
      <c r="B253" s="15" t="s">
        <v>11931</v>
      </c>
      <c r="C253" s="15">
        <v>9</v>
      </c>
      <c r="D253" s="15" t="s">
        <v>11634</v>
      </c>
      <c r="E253" s="15" t="s">
        <v>12040</v>
      </c>
      <c r="F253" s="15" t="s">
        <v>11422</v>
      </c>
      <c r="G253" s="15" t="s">
        <v>11438</v>
      </c>
    </row>
    <row r="254" spans="1:7" x14ac:dyDescent="0.2">
      <c r="A254" s="15" t="s">
        <v>12041</v>
      </c>
      <c r="B254" s="15" t="s">
        <v>11931</v>
      </c>
      <c r="C254" s="15">
        <v>9</v>
      </c>
      <c r="D254" s="15" t="s">
        <v>11637</v>
      </c>
      <c r="E254" s="15" t="s">
        <v>12042</v>
      </c>
      <c r="F254" s="15" t="s">
        <v>11422</v>
      </c>
      <c r="G254" s="15" t="s">
        <v>11438</v>
      </c>
    </row>
    <row r="255" spans="1:7" x14ac:dyDescent="0.2">
      <c r="A255" s="15" t="s">
        <v>12043</v>
      </c>
      <c r="B255" s="15" t="s">
        <v>11931</v>
      </c>
      <c r="C255" s="15">
        <v>9</v>
      </c>
      <c r="D255" s="15" t="s">
        <v>11640</v>
      </c>
      <c r="E255" s="15" t="s">
        <v>12044</v>
      </c>
      <c r="F255" s="15" t="s">
        <v>11422</v>
      </c>
      <c r="G255" s="15" t="s">
        <v>11438</v>
      </c>
    </row>
    <row r="256" spans="1:7" x14ac:dyDescent="0.2">
      <c r="A256" s="15" t="s">
        <v>12045</v>
      </c>
      <c r="B256" s="15" t="s">
        <v>11931</v>
      </c>
      <c r="C256" s="15">
        <v>9</v>
      </c>
      <c r="D256" s="15" t="s">
        <v>11669</v>
      </c>
      <c r="E256" s="15" t="s">
        <v>11670</v>
      </c>
      <c r="F256" s="15" t="s">
        <v>11422</v>
      </c>
      <c r="G256" s="15" t="s">
        <v>11438</v>
      </c>
    </row>
    <row r="257" spans="1:7" x14ac:dyDescent="0.2">
      <c r="A257" s="15" t="s">
        <v>12046</v>
      </c>
      <c r="B257" s="15" t="s">
        <v>12047</v>
      </c>
      <c r="C257" s="15">
        <v>8</v>
      </c>
      <c r="D257" s="15" t="s">
        <v>11420</v>
      </c>
      <c r="E257" s="15" t="s">
        <v>12048</v>
      </c>
      <c r="F257" s="15" t="s">
        <v>11422</v>
      </c>
      <c r="G257" s="15" t="s">
        <v>11442</v>
      </c>
    </row>
    <row r="258" spans="1:7" x14ac:dyDescent="0.2">
      <c r="A258" s="15" t="s">
        <v>12049</v>
      </c>
      <c r="B258" s="15" t="s">
        <v>12047</v>
      </c>
      <c r="C258" s="15">
        <v>8</v>
      </c>
      <c r="D258" s="15" t="s">
        <v>11425</v>
      </c>
      <c r="E258" s="15" t="s">
        <v>12050</v>
      </c>
      <c r="F258" s="15" t="s">
        <v>11422</v>
      </c>
      <c r="G258" s="15" t="s">
        <v>11442</v>
      </c>
    </row>
    <row r="259" spans="1:7" x14ac:dyDescent="0.2">
      <c r="A259" s="15" t="s">
        <v>12051</v>
      </c>
      <c r="B259" s="15" t="s">
        <v>12047</v>
      </c>
      <c r="C259" s="15">
        <v>8</v>
      </c>
      <c r="D259" s="15" t="s">
        <v>11428</v>
      </c>
      <c r="E259" s="15" t="s">
        <v>12052</v>
      </c>
      <c r="F259" s="15" t="s">
        <v>11422</v>
      </c>
      <c r="G259" s="15" t="s">
        <v>11442</v>
      </c>
    </row>
    <row r="260" spans="1:7" x14ac:dyDescent="0.2">
      <c r="A260" s="15" t="s">
        <v>12053</v>
      </c>
      <c r="B260" s="15" t="s">
        <v>12047</v>
      </c>
      <c r="C260" s="15">
        <v>8</v>
      </c>
      <c r="D260" s="15" t="s">
        <v>11432</v>
      </c>
      <c r="E260" s="15" t="s">
        <v>12054</v>
      </c>
      <c r="F260" s="15" t="s">
        <v>11422</v>
      </c>
      <c r="G260" s="15" t="s">
        <v>11442</v>
      </c>
    </row>
    <row r="261" spans="1:7" x14ac:dyDescent="0.2">
      <c r="A261" s="15" t="s">
        <v>12055</v>
      </c>
      <c r="B261" s="15" t="s">
        <v>12047</v>
      </c>
      <c r="C261" s="15">
        <v>8</v>
      </c>
      <c r="D261" s="15" t="s">
        <v>11436</v>
      </c>
      <c r="E261" s="15" t="s">
        <v>12056</v>
      </c>
      <c r="F261" s="15" t="s">
        <v>11422</v>
      </c>
      <c r="G261" s="15" t="s">
        <v>11442</v>
      </c>
    </row>
    <row r="262" spans="1:7" x14ac:dyDescent="0.2">
      <c r="A262" s="15" t="s">
        <v>12057</v>
      </c>
      <c r="B262" s="15" t="s">
        <v>12047</v>
      </c>
      <c r="C262" s="15">
        <v>8</v>
      </c>
      <c r="D262" s="15" t="s">
        <v>11440</v>
      </c>
      <c r="E262" s="15" t="s">
        <v>12058</v>
      </c>
      <c r="F262" s="15" t="s">
        <v>11422</v>
      </c>
      <c r="G262" s="15" t="s">
        <v>11442</v>
      </c>
    </row>
    <row r="263" spans="1:7" x14ac:dyDescent="0.2">
      <c r="A263" s="15" t="s">
        <v>12059</v>
      </c>
      <c r="B263" s="15" t="s">
        <v>12047</v>
      </c>
      <c r="C263" s="15">
        <v>8</v>
      </c>
      <c r="D263" s="15" t="s">
        <v>11444</v>
      </c>
      <c r="E263" s="15" t="s">
        <v>12060</v>
      </c>
      <c r="F263" s="15" t="s">
        <v>11422</v>
      </c>
      <c r="G263" s="15" t="s">
        <v>11442</v>
      </c>
    </row>
    <row r="264" spans="1:7" x14ac:dyDescent="0.2">
      <c r="A264" s="15" t="s">
        <v>12061</v>
      </c>
      <c r="B264" s="15" t="s">
        <v>12047</v>
      </c>
      <c r="C264" s="15">
        <v>8</v>
      </c>
      <c r="D264" s="15" t="s">
        <v>12062</v>
      </c>
      <c r="E264" s="15" t="s">
        <v>12063</v>
      </c>
      <c r="F264" s="15" t="s">
        <v>11422</v>
      </c>
      <c r="G264" s="15" t="s">
        <v>11442</v>
      </c>
    </row>
    <row r="265" spans="1:7" x14ac:dyDescent="0.2">
      <c r="A265" s="15" t="s">
        <v>12064</v>
      </c>
      <c r="B265" s="15" t="s">
        <v>12047</v>
      </c>
      <c r="C265" s="15">
        <v>8</v>
      </c>
      <c r="D265" s="15" t="s">
        <v>11448</v>
      </c>
      <c r="E265" s="15" t="s">
        <v>12065</v>
      </c>
      <c r="F265" s="15" t="s">
        <v>11422</v>
      </c>
      <c r="G265" s="15" t="s">
        <v>11442</v>
      </c>
    </row>
    <row r="266" spans="1:7" x14ac:dyDescent="0.2">
      <c r="A266" s="15" t="s">
        <v>12066</v>
      </c>
      <c r="B266" s="15" t="s">
        <v>12047</v>
      </c>
      <c r="C266" s="15">
        <v>8</v>
      </c>
      <c r="D266" s="15" t="s">
        <v>11452</v>
      </c>
      <c r="E266" s="15" t="s">
        <v>12067</v>
      </c>
      <c r="F266" s="15" t="s">
        <v>11422</v>
      </c>
      <c r="G266" s="15" t="s">
        <v>11442</v>
      </c>
    </row>
    <row r="267" spans="1:7" x14ac:dyDescent="0.2">
      <c r="A267" s="15" t="s">
        <v>12068</v>
      </c>
      <c r="B267" s="15" t="s">
        <v>12047</v>
      </c>
      <c r="C267" s="15">
        <v>8</v>
      </c>
      <c r="D267" s="15" t="s">
        <v>11456</v>
      </c>
      <c r="E267" s="15" t="s">
        <v>12069</v>
      </c>
      <c r="F267" s="15" t="s">
        <v>11422</v>
      </c>
      <c r="G267" s="15" t="s">
        <v>11442</v>
      </c>
    </row>
    <row r="268" spans="1:7" x14ac:dyDescent="0.2">
      <c r="A268" s="15" t="s">
        <v>12070</v>
      </c>
      <c r="B268" s="15" t="s">
        <v>12047</v>
      </c>
      <c r="C268" s="15">
        <v>8</v>
      </c>
      <c r="D268" s="15" t="s">
        <v>11460</v>
      </c>
      <c r="E268" s="15" t="s">
        <v>12071</v>
      </c>
      <c r="F268" s="15" t="s">
        <v>11422</v>
      </c>
      <c r="G268" s="15" t="s">
        <v>11442</v>
      </c>
    </row>
    <row r="269" spans="1:7" x14ac:dyDescent="0.2">
      <c r="A269" s="15" t="s">
        <v>12072</v>
      </c>
      <c r="B269" s="15" t="s">
        <v>12047</v>
      </c>
      <c r="C269" s="15">
        <v>8</v>
      </c>
      <c r="D269" s="15" t="s">
        <v>11464</v>
      </c>
      <c r="E269" s="15" t="s">
        <v>12073</v>
      </c>
      <c r="F269" s="15" t="s">
        <v>11422</v>
      </c>
      <c r="G269" s="15" t="s">
        <v>11442</v>
      </c>
    </row>
    <row r="270" spans="1:7" x14ac:dyDescent="0.2">
      <c r="A270" s="15" t="s">
        <v>12074</v>
      </c>
      <c r="B270" s="15" t="s">
        <v>12047</v>
      </c>
      <c r="C270" s="15">
        <v>8</v>
      </c>
      <c r="D270" s="15" t="s">
        <v>11468</v>
      </c>
      <c r="E270" s="15" t="s">
        <v>12075</v>
      </c>
      <c r="F270" s="15" t="s">
        <v>11422</v>
      </c>
      <c r="G270" s="15" t="s">
        <v>11442</v>
      </c>
    </row>
    <row r="271" spans="1:7" x14ac:dyDescent="0.2">
      <c r="A271" s="15" t="s">
        <v>12076</v>
      </c>
      <c r="B271" s="15" t="s">
        <v>12047</v>
      </c>
      <c r="C271" s="15">
        <v>8</v>
      </c>
      <c r="D271" s="15" t="s">
        <v>11472</v>
      </c>
      <c r="E271" s="15" t="s">
        <v>616</v>
      </c>
      <c r="F271" s="15" t="s">
        <v>11422</v>
      </c>
      <c r="G271" s="15" t="s">
        <v>11442</v>
      </c>
    </row>
    <row r="272" spans="1:7" x14ac:dyDescent="0.2">
      <c r="A272" s="15" t="s">
        <v>12077</v>
      </c>
      <c r="B272" s="15" t="s">
        <v>12047</v>
      </c>
      <c r="C272" s="15">
        <v>8</v>
      </c>
      <c r="D272" s="15" t="s">
        <v>11476</v>
      </c>
      <c r="E272" s="15" t="s">
        <v>12078</v>
      </c>
      <c r="F272" s="15" t="s">
        <v>11422</v>
      </c>
      <c r="G272" s="15" t="s">
        <v>11442</v>
      </c>
    </row>
    <row r="273" spans="1:7" x14ac:dyDescent="0.2">
      <c r="A273" s="15" t="s">
        <v>12079</v>
      </c>
      <c r="B273" s="15" t="s">
        <v>12047</v>
      </c>
      <c r="C273" s="15">
        <v>8</v>
      </c>
      <c r="D273" s="15" t="s">
        <v>11480</v>
      </c>
      <c r="E273" s="15" t="s">
        <v>12080</v>
      </c>
      <c r="F273" s="15" t="s">
        <v>11422</v>
      </c>
      <c r="G273" s="15" t="s">
        <v>11442</v>
      </c>
    </row>
    <row r="274" spans="1:7" x14ac:dyDescent="0.2">
      <c r="A274" s="15" t="s">
        <v>12081</v>
      </c>
      <c r="B274" s="15" t="s">
        <v>12047</v>
      </c>
      <c r="C274" s="15">
        <v>8</v>
      </c>
      <c r="D274" s="15" t="s">
        <v>11484</v>
      </c>
      <c r="E274" s="15" t="s">
        <v>12082</v>
      </c>
      <c r="F274" s="15" t="s">
        <v>11422</v>
      </c>
      <c r="G274" s="15" t="s">
        <v>11442</v>
      </c>
    </row>
    <row r="275" spans="1:7" x14ac:dyDescent="0.2">
      <c r="A275" s="15" t="s">
        <v>12083</v>
      </c>
      <c r="B275" s="15" t="s">
        <v>12047</v>
      </c>
      <c r="C275" s="15">
        <v>8</v>
      </c>
      <c r="D275" s="15" t="s">
        <v>11487</v>
      </c>
      <c r="E275" s="15" t="s">
        <v>12084</v>
      </c>
      <c r="F275" s="15" t="s">
        <v>11422</v>
      </c>
      <c r="G275" s="15" t="s">
        <v>11442</v>
      </c>
    </row>
    <row r="276" spans="1:7" x14ac:dyDescent="0.2">
      <c r="A276" s="15" t="s">
        <v>12085</v>
      </c>
      <c r="B276" s="15" t="s">
        <v>12047</v>
      </c>
      <c r="C276" s="15">
        <v>8</v>
      </c>
      <c r="D276" s="15" t="s">
        <v>11491</v>
      </c>
      <c r="E276" s="15" t="s">
        <v>12086</v>
      </c>
      <c r="F276" s="15" t="s">
        <v>11422</v>
      </c>
      <c r="G276" s="15" t="s">
        <v>11442</v>
      </c>
    </row>
    <row r="277" spans="1:7" x14ac:dyDescent="0.2">
      <c r="A277" s="15" t="s">
        <v>12087</v>
      </c>
      <c r="B277" s="15" t="s">
        <v>12047</v>
      </c>
      <c r="C277" s="15">
        <v>8</v>
      </c>
      <c r="D277" s="15" t="s">
        <v>11495</v>
      </c>
      <c r="E277" s="15" t="s">
        <v>12088</v>
      </c>
      <c r="F277" s="15" t="s">
        <v>11422</v>
      </c>
      <c r="G277" s="15" t="s">
        <v>11442</v>
      </c>
    </row>
    <row r="278" spans="1:7" x14ac:dyDescent="0.2">
      <c r="A278" s="15" t="s">
        <v>12089</v>
      </c>
      <c r="B278" s="15" t="s">
        <v>12047</v>
      </c>
      <c r="C278" s="15">
        <v>8</v>
      </c>
      <c r="D278" s="15" t="s">
        <v>11499</v>
      </c>
      <c r="E278" s="15" t="s">
        <v>12090</v>
      </c>
      <c r="F278" s="15" t="s">
        <v>11422</v>
      </c>
      <c r="G278" s="15" t="s">
        <v>11442</v>
      </c>
    </row>
    <row r="279" spans="1:7" x14ac:dyDescent="0.2">
      <c r="A279" s="15" t="s">
        <v>12091</v>
      </c>
      <c r="B279" s="15" t="s">
        <v>12047</v>
      </c>
      <c r="C279" s="15">
        <v>8</v>
      </c>
      <c r="D279" s="15" t="s">
        <v>11503</v>
      </c>
      <c r="E279" s="15" t="s">
        <v>12092</v>
      </c>
      <c r="F279" s="15" t="s">
        <v>11422</v>
      </c>
      <c r="G279" s="15" t="s">
        <v>11442</v>
      </c>
    </row>
    <row r="280" spans="1:7" x14ac:dyDescent="0.2">
      <c r="A280" s="15" t="s">
        <v>12093</v>
      </c>
      <c r="B280" s="15" t="s">
        <v>12047</v>
      </c>
      <c r="C280" s="15">
        <v>8</v>
      </c>
      <c r="D280" s="15" t="s">
        <v>11506</v>
      </c>
      <c r="E280" s="15" t="s">
        <v>414</v>
      </c>
      <c r="F280" s="15" t="s">
        <v>11422</v>
      </c>
      <c r="G280" s="15" t="s">
        <v>11442</v>
      </c>
    </row>
    <row r="281" spans="1:7" x14ac:dyDescent="0.2">
      <c r="A281" s="15" t="s">
        <v>12094</v>
      </c>
      <c r="B281" s="15" t="s">
        <v>12047</v>
      </c>
      <c r="C281" s="15">
        <v>8</v>
      </c>
      <c r="D281" s="15" t="s">
        <v>11510</v>
      </c>
      <c r="E281" s="15" t="s">
        <v>12095</v>
      </c>
      <c r="F281" s="15" t="s">
        <v>11422</v>
      </c>
      <c r="G281" s="15" t="s">
        <v>11442</v>
      </c>
    </row>
    <row r="282" spans="1:7" x14ac:dyDescent="0.2">
      <c r="A282" s="15" t="s">
        <v>12096</v>
      </c>
      <c r="B282" s="15" t="s">
        <v>12047</v>
      </c>
      <c r="C282" s="15">
        <v>8</v>
      </c>
      <c r="D282" s="15" t="s">
        <v>11514</v>
      </c>
      <c r="E282" s="15" t="s">
        <v>12097</v>
      </c>
      <c r="F282" s="15" t="s">
        <v>11422</v>
      </c>
      <c r="G282" s="15" t="s">
        <v>11442</v>
      </c>
    </row>
    <row r="283" spans="1:7" x14ac:dyDescent="0.2">
      <c r="A283" s="15" t="s">
        <v>12098</v>
      </c>
      <c r="B283" s="15" t="s">
        <v>12047</v>
      </c>
      <c r="C283" s="15">
        <v>8</v>
      </c>
      <c r="D283" s="15" t="s">
        <v>11518</v>
      </c>
      <c r="E283" s="15" t="s">
        <v>12099</v>
      </c>
      <c r="F283" s="15" t="s">
        <v>11422</v>
      </c>
      <c r="G283" s="15" t="s">
        <v>11442</v>
      </c>
    </row>
    <row r="284" spans="1:7" x14ac:dyDescent="0.2">
      <c r="A284" s="15" t="s">
        <v>12100</v>
      </c>
      <c r="B284" s="15" t="s">
        <v>12047</v>
      </c>
      <c r="C284" s="15">
        <v>8</v>
      </c>
      <c r="D284" s="15" t="s">
        <v>11522</v>
      </c>
      <c r="E284" s="15" t="s">
        <v>12101</v>
      </c>
      <c r="F284" s="15" t="s">
        <v>11422</v>
      </c>
      <c r="G284" s="15" t="s">
        <v>11442</v>
      </c>
    </row>
    <row r="285" spans="1:7" x14ac:dyDescent="0.2">
      <c r="A285" s="15" t="s">
        <v>12102</v>
      </c>
      <c r="B285" s="15" t="s">
        <v>12047</v>
      </c>
      <c r="C285" s="15">
        <v>8</v>
      </c>
      <c r="D285" s="15" t="s">
        <v>11526</v>
      </c>
      <c r="E285" s="15" t="s">
        <v>12103</v>
      </c>
      <c r="F285" s="15" t="s">
        <v>11422</v>
      </c>
      <c r="G285" s="15" t="s">
        <v>11442</v>
      </c>
    </row>
    <row r="286" spans="1:7" x14ac:dyDescent="0.2">
      <c r="A286" s="15" t="s">
        <v>12104</v>
      </c>
      <c r="B286" s="15" t="s">
        <v>12047</v>
      </c>
      <c r="C286" s="15">
        <v>8</v>
      </c>
      <c r="D286" s="15" t="s">
        <v>11530</v>
      </c>
      <c r="E286" s="15" t="s">
        <v>11559</v>
      </c>
      <c r="F286" s="15" t="s">
        <v>11422</v>
      </c>
      <c r="G286" s="15" t="s">
        <v>11442</v>
      </c>
    </row>
    <row r="287" spans="1:7" x14ac:dyDescent="0.2">
      <c r="A287" s="15" t="s">
        <v>12105</v>
      </c>
      <c r="B287" s="15" t="s">
        <v>12047</v>
      </c>
      <c r="C287" s="15">
        <v>8</v>
      </c>
      <c r="D287" s="15" t="s">
        <v>11534</v>
      </c>
      <c r="E287" s="15" t="s">
        <v>11563</v>
      </c>
      <c r="F287" s="15" t="s">
        <v>11422</v>
      </c>
      <c r="G287" s="15" t="s">
        <v>11442</v>
      </c>
    </row>
    <row r="288" spans="1:7" x14ac:dyDescent="0.2">
      <c r="A288" s="15" t="s">
        <v>12106</v>
      </c>
      <c r="B288" s="15" t="s">
        <v>12047</v>
      </c>
      <c r="C288" s="15">
        <v>8</v>
      </c>
      <c r="D288" s="15" t="s">
        <v>11538</v>
      </c>
      <c r="E288" s="15" t="s">
        <v>775</v>
      </c>
      <c r="F288" s="15" t="s">
        <v>11422</v>
      </c>
      <c r="G288" s="15" t="s">
        <v>11442</v>
      </c>
    </row>
    <row r="289" spans="1:7" x14ac:dyDescent="0.2">
      <c r="A289" s="15" t="s">
        <v>12107</v>
      </c>
      <c r="B289" s="15" t="s">
        <v>12047</v>
      </c>
      <c r="C289" s="15">
        <v>8</v>
      </c>
      <c r="D289" s="15" t="s">
        <v>11542</v>
      </c>
      <c r="E289" s="15" t="s">
        <v>12108</v>
      </c>
      <c r="F289" s="15" t="s">
        <v>11422</v>
      </c>
      <c r="G289" s="15" t="s">
        <v>11442</v>
      </c>
    </row>
    <row r="290" spans="1:7" x14ac:dyDescent="0.2">
      <c r="A290" s="15" t="s">
        <v>12109</v>
      </c>
      <c r="B290" s="15" t="s">
        <v>12047</v>
      </c>
      <c r="C290" s="15">
        <v>8</v>
      </c>
      <c r="D290" s="15" t="s">
        <v>11546</v>
      </c>
      <c r="E290" s="15" t="s">
        <v>11964</v>
      </c>
      <c r="F290" s="15" t="s">
        <v>11422</v>
      </c>
      <c r="G290" s="15" t="s">
        <v>11442</v>
      </c>
    </row>
    <row r="291" spans="1:7" x14ac:dyDescent="0.2">
      <c r="A291" s="15" t="s">
        <v>12110</v>
      </c>
      <c r="B291" s="15" t="s">
        <v>12047</v>
      </c>
      <c r="C291" s="15">
        <v>8</v>
      </c>
      <c r="D291" s="15" t="s">
        <v>11550</v>
      </c>
      <c r="E291" s="15" t="s">
        <v>12111</v>
      </c>
      <c r="F291" s="15" t="s">
        <v>11422</v>
      </c>
      <c r="G291" s="15" t="s">
        <v>11442</v>
      </c>
    </row>
    <row r="292" spans="1:7" x14ac:dyDescent="0.2">
      <c r="A292" s="15" t="s">
        <v>12112</v>
      </c>
      <c r="B292" s="15" t="s">
        <v>12047</v>
      </c>
      <c r="C292" s="15">
        <v>8</v>
      </c>
      <c r="D292" s="15" t="s">
        <v>11554</v>
      </c>
      <c r="E292" s="15" t="s">
        <v>12113</v>
      </c>
      <c r="F292" s="15" t="s">
        <v>11422</v>
      </c>
      <c r="G292" s="15" t="s">
        <v>11442</v>
      </c>
    </row>
    <row r="293" spans="1:7" x14ac:dyDescent="0.2">
      <c r="A293" s="15" t="s">
        <v>12114</v>
      </c>
      <c r="B293" s="15" t="s">
        <v>12047</v>
      </c>
      <c r="C293" s="15">
        <v>8</v>
      </c>
      <c r="D293" s="15" t="s">
        <v>11558</v>
      </c>
      <c r="E293" s="15" t="s">
        <v>12115</v>
      </c>
      <c r="F293" s="15" t="s">
        <v>11422</v>
      </c>
      <c r="G293" s="15" t="s">
        <v>11442</v>
      </c>
    </row>
    <row r="294" spans="1:7" x14ac:dyDescent="0.2">
      <c r="A294" s="15" t="s">
        <v>12116</v>
      </c>
      <c r="B294" s="15" t="s">
        <v>12047</v>
      </c>
      <c r="C294" s="15">
        <v>8</v>
      </c>
      <c r="D294" s="15" t="s">
        <v>11562</v>
      </c>
      <c r="E294" s="15" t="s">
        <v>409</v>
      </c>
      <c r="F294" s="15" t="s">
        <v>11422</v>
      </c>
      <c r="G294" s="15" t="s">
        <v>11442</v>
      </c>
    </row>
    <row r="295" spans="1:7" x14ac:dyDescent="0.2">
      <c r="A295" s="15" t="s">
        <v>12117</v>
      </c>
      <c r="B295" s="15" t="s">
        <v>12047</v>
      </c>
      <c r="C295" s="15">
        <v>8</v>
      </c>
      <c r="D295" s="15" t="s">
        <v>11565</v>
      </c>
      <c r="E295" s="15" t="s">
        <v>493</v>
      </c>
      <c r="F295" s="15" t="s">
        <v>11422</v>
      </c>
      <c r="G295" s="15" t="s">
        <v>11442</v>
      </c>
    </row>
    <row r="296" spans="1:7" x14ac:dyDescent="0.2">
      <c r="A296" s="15" t="s">
        <v>12118</v>
      </c>
      <c r="B296" s="15" t="s">
        <v>12047</v>
      </c>
      <c r="C296" s="15">
        <v>8</v>
      </c>
      <c r="D296" s="15" t="s">
        <v>11569</v>
      </c>
      <c r="E296" s="15" t="s">
        <v>12119</v>
      </c>
      <c r="F296" s="15" t="s">
        <v>11422</v>
      </c>
      <c r="G296" s="15" t="s">
        <v>11442</v>
      </c>
    </row>
    <row r="297" spans="1:7" x14ac:dyDescent="0.2">
      <c r="A297" s="15" t="s">
        <v>12120</v>
      </c>
      <c r="B297" s="15" t="s">
        <v>12047</v>
      </c>
      <c r="C297" s="15">
        <v>8</v>
      </c>
      <c r="D297" s="15" t="s">
        <v>11573</v>
      </c>
      <c r="E297" s="15" t="s">
        <v>12121</v>
      </c>
      <c r="F297" s="15" t="s">
        <v>11422</v>
      </c>
      <c r="G297" s="15" t="s">
        <v>11442</v>
      </c>
    </row>
    <row r="298" spans="1:7" x14ac:dyDescent="0.2">
      <c r="A298" s="15" t="s">
        <v>12122</v>
      </c>
      <c r="B298" s="15" t="s">
        <v>12047</v>
      </c>
      <c r="C298" s="15">
        <v>8</v>
      </c>
      <c r="D298" s="15" t="s">
        <v>11577</v>
      </c>
      <c r="E298" s="15" t="s">
        <v>12123</v>
      </c>
      <c r="F298" s="15" t="s">
        <v>11422</v>
      </c>
      <c r="G298" s="15" t="s">
        <v>11442</v>
      </c>
    </row>
    <row r="299" spans="1:7" x14ac:dyDescent="0.2">
      <c r="A299" s="15" t="s">
        <v>12124</v>
      </c>
      <c r="B299" s="15" t="s">
        <v>12047</v>
      </c>
      <c r="C299" s="15">
        <v>8</v>
      </c>
      <c r="D299" s="15" t="s">
        <v>11581</v>
      </c>
      <c r="E299" s="15" t="s">
        <v>12125</v>
      </c>
      <c r="F299" s="15" t="s">
        <v>11422</v>
      </c>
      <c r="G299" s="15" t="s">
        <v>11442</v>
      </c>
    </row>
    <row r="300" spans="1:7" x14ac:dyDescent="0.2">
      <c r="A300" s="15" t="s">
        <v>12126</v>
      </c>
      <c r="B300" s="15" t="s">
        <v>12047</v>
      </c>
      <c r="C300" s="15">
        <v>8</v>
      </c>
      <c r="D300" s="15" t="s">
        <v>11584</v>
      </c>
      <c r="E300" s="15" t="s">
        <v>12127</v>
      </c>
      <c r="F300" s="15" t="s">
        <v>11422</v>
      </c>
      <c r="G300" s="15" t="s">
        <v>11442</v>
      </c>
    </row>
    <row r="301" spans="1:7" x14ac:dyDescent="0.2">
      <c r="A301" s="15" t="s">
        <v>12128</v>
      </c>
      <c r="B301" s="15" t="s">
        <v>12047</v>
      </c>
      <c r="C301" s="15">
        <v>8</v>
      </c>
      <c r="D301" s="15" t="s">
        <v>11588</v>
      </c>
      <c r="E301" s="15" t="s">
        <v>11620</v>
      </c>
      <c r="F301" s="15" t="s">
        <v>11422</v>
      </c>
      <c r="G301" s="15" t="s">
        <v>11442</v>
      </c>
    </row>
    <row r="302" spans="1:7" x14ac:dyDescent="0.2">
      <c r="A302" s="15" t="s">
        <v>12129</v>
      </c>
      <c r="B302" s="15" t="s">
        <v>12047</v>
      </c>
      <c r="C302" s="15">
        <v>8</v>
      </c>
      <c r="D302" s="15" t="s">
        <v>11591</v>
      </c>
      <c r="E302" s="15" t="s">
        <v>12130</v>
      </c>
      <c r="F302" s="15" t="s">
        <v>11422</v>
      </c>
      <c r="G302" s="15" t="s">
        <v>11442</v>
      </c>
    </row>
    <row r="303" spans="1:7" x14ac:dyDescent="0.2">
      <c r="A303" s="15" t="s">
        <v>12131</v>
      </c>
      <c r="B303" s="15" t="s">
        <v>12047</v>
      </c>
      <c r="C303" s="15">
        <v>8</v>
      </c>
      <c r="D303" s="15" t="s">
        <v>11595</v>
      </c>
      <c r="E303" s="15" t="s">
        <v>12132</v>
      </c>
      <c r="F303" s="15" t="s">
        <v>11422</v>
      </c>
      <c r="G303" s="15" t="s">
        <v>11442</v>
      </c>
    </row>
    <row r="304" spans="1:7" x14ac:dyDescent="0.2">
      <c r="A304" s="15" t="s">
        <v>12133</v>
      </c>
      <c r="B304" s="15" t="s">
        <v>12047</v>
      </c>
      <c r="C304" s="15">
        <v>8</v>
      </c>
      <c r="D304" s="15" t="s">
        <v>11599</v>
      </c>
      <c r="E304" s="15" t="s">
        <v>12134</v>
      </c>
      <c r="F304" s="15" t="s">
        <v>11422</v>
      </c>
      <c r="G304" s="15" t="s">
        <v>11442</v>
      </c>
    </row>
    <row r="305" spans="1:7" x14ac:dyDescent="0.2">
      <c r="A305" s="15" t="s">
        <v>12135</v>
      </c>
      <c r="B305" s="15" t="s">
        <v>12047</v>
      </c>
      <c r="C305" s="15">
        <v>8</v>
      </c>
      <c r="D305" s="15" t="s">
        <v>11603</v>
      </c>
      <c r="E305" s="15" t="s">
        <v>11881</v>
      </c>
      <c r="F305" s="15" t="s">
        <v>11422</v>
      </c>
      <c r="G305" s="15" t="s">
        <v>11442</v>
      </c>
    </row>
    <row r="306" spans="1:7" x14ac:dyDescent="0.2">
      <c r="A306" s="15" t="s">
        <v>12136</v>
      </c>
      <c r="B306" s="15" t="s">
        <v>12047</v>
      </c>
      <c r="C306" s="15">
        <v>8</v>
      </c>
      <c r="D306" s="15" t="s">
        <v>11607</v>
      </c>
      <c r="E306" s="15" t="s">
        <v>12137</v>
      </c>
      <c r="F306" s="15" t="s">
        <v>11422</v>
      </c>
      <c r="G306" s="15" t="s">
        <v>11442</v>
      </c>
    </row>
    <row r="307" spans="1:7" x14ac:dyDescent="0.2">
      <c r="A307" s="15" t="s">
        <v>12138</v>
      </c>
      <c r="B307" s="15" t="s">
        <v>12047</v>
      </c>
      <c r="C307" s="15">
        <v>8</v>
      </c>
      <c r="D307" s="15" t="s">
        <v>11611</v>
      </c>
      <c r="E307" s="15" t="s">
        <v>12139</v>
      </c>
      <c r="F307" s="15" t="s">
        <v>11422</v>
      </c>
      <c r="G307" s="15" t="s">
        <v>11442</v>
      </c>
    </row>
    <row r="308" spans="1:7" x14ac:dyDescent="0.2">
      <c r="A308" s="15" t="s">
        <v>12140</v>
      </c>
      <c r="B308" s="15" t="s">
        <v>12047</v>
      </c>
      <c r="C308" s="15">
        <v>8</v>
      </c>
      <c r="D308" s="15" t="s">
        <v>11615</v>
      </c>
      <c r="E308" s="15" t="s">
        <v>12141</v>
      </c>
      <c r="F308" s="15" t="s">
        <v>11422</v>
      </c>
      <c r="G308" s="15" t="s">
        <v>11442</v>
      </c>
    </row>
    <row r="309" spans="1:7" x14ac:dyDescent="0.2">
      <c r="A309" s="15" t="s">
        <v>12142</v>
      </c>
      <c r="B309" s="15" t="s">
        <v>12047</v>
      </c>
      <c r="C309" s="15">
        <v>8</v>
      </c>
      <c r="D309" s="15" t="s">
        <v>11619</v>
      </c>
      <c r="E309" s="15" t="s">
        <v>12143</v>
      </c>
      <c r="F309" s="15" t="s">
        <v>11422</v>
      </c>
      <c r="G309" s="15" t="s">
        <v>11442</v>
      </c>
    </row>
    <row r="310" spans="1:7" x14ac:dyDescent="0.2">
      <c r="A310" s="15" t="s">
        <v>12144</v>
      </c>
      <c r="B310" s="15" t="s">
        <v>12047</v>
      </c>
      <c r="C310" s="15">
        <v>8</v>
      </c>
      <c r="D310" s="15" t="s">
        <v>11623</v>
      </c>
      <c r="E310" s="15" t="s">
        <v>12145</v>
      </c>
      <c r="F310" s="15" t="s">
        <v>11422</v>
      </c>
      <c r="G310" s="15" t="s">
        <v>11442</v>
      </c>
    </row>
    <row r="311" spans="1:7" x14ac:dyDescent="0.2">
      <c r="A311" s="15" t="s">
        <v>12146</v>
      </c>
      <c r="B311" s="15" t="s">
        <v>12047</v>
      </c>
      <c r="C311" s="15">
        <v>8</v>
      </c>
      <c r="D311" s="15" t="s">
        <v>11627</v>
      </c>
      <c r="E311" s="15" t="s">
        <v>12147</v>
      </c>
      <c r="F311" s="15" t="s">
        <v>11422</v>
      </c>
      <c r="G311" s="15" t="s">
        <v>11442</v>
      </c>
    </row>
    <row r="312" spans="1:7" x14ac:dyDescent="0.2">
      <c r="A312" s="15" t="s">
        <v>12148</v>
      </c>
      <c r="B312" s="15" t="s">
        <v>12047</v>
      </c>
      <c r="C312" s="15">
        <v>8</v>
      </c>
      <c r="D312" s="15" t="s">
        <v>11631</v>
      </c>
      <c r="E312" s="15" t="s">
        <v>12149</v>
      </c>
      <c r="F312" s="15" t="s">
        <v>11422</v>
      </c>
      <c r="G312" s="15" t="s">
        <v>11442</v>
      </c>
    </row>
    <row r="313" spans="1:7" x14ac:dyDescent="0.2">
      <c r="A313" s="15" t="s">
        <v>12150</v>
      </c>
      <c r="B313" s="15" t="s">
        <v>12047</v>
      </c>
      <c r="C313" s="15">
        <v>8</v>
      </c>
      <c r="D313" s="15" t="s">
        <v>11634</v>
      </c>
      <c r="E313" s="15" t="s">
        <v>12151</v>
      </c>
      <c r="F313" s="15" t="s">
        <v>11422</v>
      </c>
      <c r="G313" s="15" t="s">
        <v>11442</v>
      </c>
    </row>
    <row r="314" spans="1:7" x14ac:dyDescent="0.2">
      <c r="A314" s="15" t="s">
        <v>12152</v>
      </c>
      <c r="B314" s="15" t="s">
        <v>12047</v>
      </c>
      <c r="C314" s="15">
        <v>8</v>
      </c>
      <c r="D314" s="15" t="s">
        <v>11637</v>
      </c>
      <c r="E314" s="15" t="s">
        <v>12153</v>
      </c>
      <c r="F314" s="15" t="s">
        <v>11422</v>
      </c>
      <c r="G314" s="15" t="s">
        <v>11442</v>
      </c>
    </row>
    <row r="315" spans="1:7" x14ac:dyDescent="0.2">
      <c r="A315" s="15" t="s">
        <v>12154</v>
      </c>
      <c r="B315" s="15" t="s">
        <v>12047</v>
      </c>
      <c r="C315" s="15">
        <v>8</v>
      </c>
      <c r="D315" s="15" t="s">
        <v>11640</v>
      </c>
      <c r="E315" s="15" t="s">
        <v>12155</v>
      </c>
      <c r="F315" s="15" t="s">
        <v>11422</v>
      </c>
      <c r="G315" s="15" t="s">
        <v>11442</v>
      </c>
    </row>
    <row r="316" spans="1:7" x14ac:dyDescent="0.2">
      <c r="A316" s="15" t="s">
        <v>12156</v>
      </c>
      <c r="B316" s="15" t="s">
        <v>12047</v>
      </c>
      <c r="C316" s="15">
        <v>8</v>
      </c>
      <c r="D316" s="15" t="s">
        <v>11643</v>
      </c>
      <c r="E316" s="15" t="s">
        <v>12157</v>
      </c>
      <c r="F316" s="15" t="s">
        <v>11422</v>
      </c>
      <c r="G316" s="15" t="s">
        <v>11442</v>
      </c>
    </row>
    <row r="317" spans="1:7" x14ac:dyDescent="0.2">
      <c r="A317" s="15" t="s">
        <v>12158</v>
      </c>
      <c r="B317" s="15" t="s">
        <v>12047</v>
      </c>
      <c r="C317" s="15">
        <v>8</v>
      </c>
      <c r="D317" s="15" t="s">
        <v>11646</v>
      </c>
      <c r="E317" s="15" t="s">
        <v>12159</v>
      </c>
      <c r="F317" s="15" t="s">
        <v>11422</v>
      </c>
      <c r="G317" s="15" t="s">
        <v>11442</v>
      </c>
    </row>
    <row r="318" spans="1:7" x14ac:dyDescent="0.2">
      <c r="A318" s="15" t="s">
        <v>12160</v>
      </c>
      <c r="B318" s="15" t="s">
        <v>12047</v>
      </c>
      <c r="C318" s="15">
        <v>8</v>
      </c>
      <c r="D318" s="15" t="s">
        <v>11649</v>
      </c>
      <c r="E318" s="15" t="s">
        <v>11661</v>
      </c>
      <c r="F318" s="15" t="s">
        <v>11422</v>
      </c>
      <c r="G318" s="15" t="s">
        <v>11442</v>
      </c>
    </row>
    <row r="319" spans="1:7" x14ac:dyDescent="0.2">
      <c r="A319" s="15" t="s">
        <v>12161</v>
      </c>
      <c r="B319" s="15" t="s">
        <v>12047</v>
      </c>
      <c r="C319" s="15">
        <v>8</v>
      </c>
      <c r="D319" s="15" t="s">
        <v>11652</v>
      </c>
      <c r="E319" s="15" t="s">
        <v>12162</v>
      </c>
      <c r="F319" s="15" t="s">
        <v>11422</v>
      </c>
      <c r="G319" s="15" t="s">
        <v>11442</v>
      </c>
    </row>
    <row r="320" spans="1:7" x14ac:dyDescent="0.2">
      <c r="A320" s="15" t="s">
        <v>12163</v>
      </c>
      <c r="B320" s="15" t="s">
        <v>12047</v>
      </c>
      <c r="C320" s="15">
        <v>8</v>
      </c>
      <c r="D320" s="15" t="s">
        <v>11655</v>
      </c>
      <c r="E320" s="15" t="s">
        <v>11791</v>
      </c>
      <c r="F320" s="15" t="s">
        <v>11422</v>
      </c>
      <c r="G320" s="15" t="s">
        <v>11442</v>
      </c>
    </row>
    <row r="321" spans="1:7" x14ac:dyDescent="0.2">
      <c r="A321" s="15" t="s">
        <v>12164</v>
      </c>
      <c r="B321" s="15" t="s">
        <v>12047</v>
      </c>
      <c r="C321" s="15">
        <v>8</v>
      </c>
      <c r="D321" s="15" t="s">
        <v>11669</v>
      </c>
      <c r="E321" s="15" t="s">
        <v>11670</v>
      </c>
      <c r="F321" s="15" t="s">
        <v>11422</v>
      </c>
      <c r="G321" s="15" t="s">
        <v>11442</v>
      </c>
    </row>
    <row r="322" spans="1:7" x14ac:dyDescent="0.2">
      <c r="A322" s="15" t="s">
        <v>12165</v>
      </c>
      <c r="B322" s="15" t="s">
        <v>12166</v>
      </c>
      <c r="C322" s="15">
        <v>1</v>
      </c>
      <c r="D322" s="15" t="s">
        <v>11420</v>
      </c>
      <c r="E322" s="15" t="s">
        <v>12167</v>
      </c>
      <c r="F322" s="15" t="s">
        <v>11422</v>
      </c>
      <c r="G322" s="15" t="s">
        <v>11446</v>
      </c>
    </row>
    <row r="323" spans="1:7" x14ac:dyDescent="0.2">
      <c r="A323" s="15" t="s">
        <v>12168</v>
      </c>
      <c r="B323" s="15" t="s">
        <v>12166</v>
      </c>
      <c r="C323" s="15">
        <v>1</v>
      </c>
      <c r="D323" s="15" t="s">
        <v>11425</v>
      </c>
      <c r="E323" s="15" t="s">
        <v>12169</v>
      </c>
      <c r="F323" s="15" t="s">
        <v>11422</v>
      </c>
      <c r="G323" s="15" t="s">
        <v>11446</v>
      </c>
    </row>
    <row r="324" spans="1:7" x14ac:dyDescent="0.2">
      <c r="A324" s="15" t="s">
        <v>12170</v>
      </c>
      <c r="B324" s="15" t="s">
        <v>12166</v>
      </c>
      <c r="C324" s="15">
        <v>1</v>
      </c>
      <c r="D324" s="15" t="s">
        <v>11428</v>
      </c>
      <c r="E324" s="15" t="s">
        <v>12171</v>
      </c>
      <c r="F324" s="15" t="s">
        <v>11422</v>
      </c>
      <c r="G324" s="15" t="s">
        <v>11446</v>
      </c>
    </row>
    <row r="325" spans="1:7" x14ac:dyDescent="0.2">
      <c r="A325" s="15" t="s">
        <v>12172</v>
      </c>
      <c r="B325" s="15" t="s">
        <v>12166</v>
      </c>
      <c r="C325" s="15">
        <v>1</v>
      </c>
      <c r="D325" s="15" t="s">
        <v>11432</v>
      </c>
      <c r="E325" s="15" t="s">
        <v>12173</v>
      </c>
      <c r="F325" s="15" t="s">
        <v>11422</v>
      </c>
      <c r="G325" s="15" t="s">
        <v>11446</v>
      </c>
    </row>
    <row r="326" spans="1:7" x14ac:dyDescent="0.2">
      <c r="A326" s="15" t="s">
        <v>12174</v>
      </c>
      <c r="B326" s="15" t="s">
        <v>12166</v>
      </c>
      <c r="C326" s="15">
        <v>1</v>
      </c>
      <c r="D326" s="15" t="s">
        <v>11436</v>
      </c>
      <c r="E326" s="15" t="s">
        <v>12175</v>
      </c>
      <c r="F326" s="15" t="s">
        <v>11422</v>
      </c>
      <c r="G326" s="15" t="s">
        <v>11446</v>
      </c>
    </row>
    <row r="327" spans="1:7" x14ac:dyDescent="0.2">
      <c r="A327" s="15" t="s">
        <v>12176</v>
      </c>
      <c r="B327" s="15" t="s">
        <v>12166</v>
      </c>
      <c r="C327" s="15">
        <v>1</v>
      </c>
      <c r="D327" s="15" t="s">
        <v>11440</v>
      </c>
      <c r="E327" s="15" t="s">
        <v>12177</v>
      </c>
      <c r="F327" s="15" t="s">
        <v>11422</v>
      </c>
      <c r="G327" s="15" t="s">
        <v>11446</v>
      </c>
    </row>
    <row r="328" spans="1:7" x14ac:dyDescent="0.2">
      <c r="A328" s="15" t="s">
        <v>12178</v>
      </c>
      <c r="B328" s="15" t="s">
        <v>12166</v>
      </c>
      <c r="C328" s="15">
        <v>1</v>
      </c>
      <c r="D328" s="15" t="s">
        <v>11444</v>
      </c>
      <c r="E328" s="15" t="s">
        <v>12179</v>
      </c>
      <c r="F328" s="15" t="s">
        <v>11422</v>
      </c>
      <c r="G328" s="15" t="s">
        <v>11446</v>
      </c>
    </row>
    <row r="329" spans="1:7" x14ac:dyDescent="0.2">
      <c r="A329" s="15" t="s">
        <v>12180</v>
      </c>
      <c r="B329" s="15" t="s">
        <v>12166</v>
      </c>
      <c r="C329" s="15">
        <v>1</v>
      </c>
      <c r="D329" s="15" t="s">
        <v>11448</v>
      </c>
      <c r="E329" s="15" t="s">
        <v>12181</v>
      </c>
      <c r="F329" s="15" t="s">
        <v>11422</v>
      </c>
      <c r="G329" s="15" t="s">
        <v>11446</v>
      </c>
    </row>
    <row r="330" spans="1:7" x14ac:dyDescent="0.2">
      <c r="A330" s="15" t="s">
        <v>12182</v>
      </c>
      <c r="B330" s="15" t="s">
        <v>12166</v>
      </c>
      <c r="C330" s="15">
        <v>1</v>
      </c>
      <c r="D330" s="15" t="s">
        <v>11669</v>
      </c>
      <c r="E330" s="15" t="s">
        <v>11670</v>
      </c>
      <c r="F330" s="15" t="s">
        <v>11422</v>
      </c>
      <c r="G330" s="15" t="s">
        <v>11446</v>
      </c>
    </row>
    <row r="331" spans="1:7" x14ac:dyDescent="0.2">
      <c r="A331" s="15" t="s">
        <v>12183</v>
      </c>
      <c r="B331" s="15" t="s">
        <v>12184</v>
      </c>
      <c r="C331" s="15">
        <v>3</v>
      </c>
      <c r="D331" s="15" t="s">
        <v>11420</v>
      </c>
      <c r="E331" s="15" t="s">
        <v>12185</v>
      </c>
      <c r="F331" s="15" t="s">
        <v>11422</v>
      </c>
      <c r="G331" s="15" t="s">
        <v>11450</v>
      </c>
    </row>
    <row r="332" spans="1:7" x14ac:dyDescent="0.2">
      <c r="A332" s="15" t="s">
        <v>12186</v>
      </c>
      <c r="B332" s="15" t="s">
        <v>12184</v>
      </c>
      <c r="C332" s="15">
        <v>3</v>
      </c>
      <c r="D332" s="15" t="s">
        <v>11425</v>
      </c>
      <c r="E332" s="15" t="s">
        <v>12187</v>
      </c>
      <c r="F332" s="15" t="s">
        <v>11422</v>
      </c>
      <c r="G332" s="15" t="s">
        <v>11450</v>
      </c>
    </row>
    <row r="333" spans="1:7" x14ac:dyDescent="0.2">
      <c r="A333" s="15" t="s">
        <v>12188</v>
      </c>
      <c r="B333" s="15" t="s">
        <v>12184</v>
      </c>
      <c r="C333" s="15">
        <v>3</v>
      </c>
      <c r="D333" s="15" t="s">
        <v>11428</v>
      </c>
      <c r="E333" s="15" t="s">
        <v>12189</v>
      </c>
      <c r="F333" s="15" t="s">
        <v>11422</v>
      </c>
      <c r="G333" s="15" t="s">
        <v>11450</v>
      </c>
    </row>
    <row r="334" spans="1:7" x14ac:dyDescent="0.2">
      <c r="A334" s="15" t="s">
        <v>12190</v>
      </c>
      <c r="B334" s="15" t="s">
        <v>12184</v>
      </c>
      <c r="C334" s="15">
        <v>3</v>
      </c>
      <c r="D334" s="15" t="s">
        <v>11669</v>
      </c>
      <c r="E334" s="15" t="s">
        <v>11670</v>
      </c>
      <c r="F334" s="15" t="s">
        <v>11422</v>
      </c>
      <c r="G334" s="15" t="s">
        <v>11450</v>
      </c>
    </row>
    <row r="335" spans="1:7" x14ac:dyDescent="0.2">
      <c r="A335" s="15" t="s">
        <v>12191</v>
      </c>
      <c r="B335" s="15" t="s">
        <v>12192</v>
      </c>
      <c r="C335" s="15">
        <v>3</v>
      </c>
      <c r="D335" s="15" t="s">
        <v>11420</v>
      </c>
      <c r="E335" s="15" t="s">
        <v>12193</v>
      </c>
      <c r="F335" s="15" t="s">
        <v>11749</v>
      </c>
      <c r="G335" s="15" t="s">
        <v>11454</v>
      </c>
    </row>
    <row r="336" spans="1:7" x14ac:dyDescent="0.2">
      <c r="A336" s="15" t="s">
        <v>12194</v>
      </c>
      <c r="B336" s="15" t="s">
        <v>12192</v>
      </c>
      <c r="C336" s="15">
        <v>3</v>
      </c>
      <c r="D336" s="15" t="s">
        <v>11669</v>
      </c>
      <c r="E336" s="15" t="s">
        <v>11670</v>
      </c>
      <c r="F336" s="15" t="s">
        <v>11422</v>
      </c>
      <c r="G336" s="15" t="s">
        <v>11454</v>
      </c>
    </row>
    <row r="337" spans="1:7" x14ac:dyDescent="0.2">
      <c r="A337" s="15" t="s">
        <v>12195</v>
      </c>
      <c r="B337" s="15" t="s">
        <v>12196</v>
      </c>
      <c r="C337" s="15">
        <v>4</v>
      </c>
      <c r="D337" s="15" t="s">
        <v>11420</v>
      </c>
      <c r="E337" s="15" t="s">
        <v>12197</v>
      </c>
      <c r="F337" s="15" t="s">
        <v>11422</v>
      </c>
      <c r="G337" s="15" t="s">
        <v>11458</v>
      </c>
    </row>
    <row r="338" spans="1:7" x14ac:dyDescent="0.2">
      <c r="A338" s="15" t="s">
        <v>12198</v>
      </c>
      <c r="B338" s="15" t="s">
        <v>12196</v>
      </c>
      <c r="C338" s="15">
        <v>4</v>
      </c>
      <c r="D338" s="15" t="s">
        <v>11425</v>
      </c>
      <c r="E338" s="15" t="s">
        <v>12199</v>
      </c>
      <c r="F338" s="15" t="s">
        <v>11422</v>
      </c>
      <c r="G338" s="15" t="s">
        <v>11458</v>
      </c>
    </row>
    <row r="339" spans="1:7" x14ac:dyDescent="0.2">
      <c r="A339" s="15" t="s">
        <v>12200</v>
      </c>
      <c r="B339" s="15" t="s">
        <v>12196</v>
      </c>
      <c r="C339" s="15">
        <v>4</v>
      </c>
      <c r="D339" s="15" t="s">
        <v>11428</v>
      </c>
      <c r="E339" s="15" t="s">
        <v>12201</v>
      </c>
      <c r="F339" s="15" t="s">
        <v>11422</v>
      </c>
      <c r="G339" s="15" t="s">
        <v>11458</v>
      </c>
    </row>
    <row r="340" spans="1:7" x14ac:dyDescent="0.2">
      <c r="A340" s="15" t="s">
        <v>12202</v>
      </c>
      <c r="B340" s="15" t="s">
        <v>12196</v>
      </c>
      <c r="C340" s="15">
        <v>4</v>
      </c>
      <c r="D340" s="15" t="s">
        <v>11432</v>
      </c>
      <c r="E340" s="15" t="s">
        <v>12203</v>
      </c>
      <c r="F340" s="15" t="s">
        <v>11422</v>
      </c>
      <c r="G340" s="15" t="s">
        <v>11458</v>
      </c>
    </row>
    <row r="341" spans="1:7" x14ac:dyDescent="0.2">
      <c r="A341" s="15" t="s">
        <v>12204</v>
      </c>
      <c r="B341" s="15" t="s">
        <v>12196</v>
      </c>
      <c r="C341" s="15">
        <v>4</v>
      </c>
      <c r="D341" s="15" t="s">
        <v>11436</v>
      </c>
      <c r="E341" s="15" t="s">
        <v>12205</v>
      </c>
      <c r="F341" s="15" t="s">
        <v>11422</v>
      </c>
      <c r="G341" s="15" t="s">
        <v>11458</v>
      </c>
    </row>
    <row r="342" spans="1:7" x14ac:dyDescent="0.2">
      <c r="A342" s="15" t="s">
        <v>12206</v>
      </c>
      <c r="B342" s="15" t="s">
        <v>12196</v>
      </c>
      <c r="C342" s="15">
        <v>4</v>
      </c>
      <c r="D342" s="15" t="s">
        <v>11440</v>
      </c>
      <c r="E342" s="15" t="s">
        <v>12207</v>
      </c>
      <c r="F342" s="15" t="s">
        <v>11422</v>
      </c>
      <c r="G342" s="15" t="s">
        <v>11458</v>
      </c>
    </row>
    <row r="343" spans="1:7" x14ac:dyDescent="0.2">
      <c r="A343" s="15" t="s">
        <v>12208</v>
      </c>
      <c r="B343" s="15" t="s">
        <v>12196</v>
      </c>
      <c r="C343" s="15">
        <v>4</v>
      </c>
      <c r="D343" s="15" t="s">
        <v>11444</v>
      </c>
      <c r="E343" s="15" t="s">
        <v>11449</v>
      </c>
      <c r="F343" s="15" t="s">
        <v>11422</v>
      </c>
      <c r="G343" s="15" t="s">
        <v>11458</v>
      </c>
    </row>
    <row r="344" spans="1:7" x14ac:dyDescent="0.2">
      <c r="A344" s="15" t="s">
        <v>12209</v>
      </c>
      <c r="B344" s="15" t="s">
        <v>12196</v>
      </c>
      <c r="C344" s="15">
        <v>4</v>
      </c>
      <c r="D344" s="15" t="s">
        <v>11448</v>
      </c>
      <c r="E344" s="15" t="s">
        <v>12210</v>
      </c>
      <c r="F344" s="15" t="s">
        <v>11422</v>
      </c>
      <c r="G344" s="15" t="s">
        <v>11458</v>
      </c>
    </row>
    <row r="345" spans="1:7" x14ac:dyDescent="0.2">
      <c r="A345" s="15" t="s">
        <v>12211</v>
      </c>
      <c r="B345" s="15" t="s">
        <v>12196</v>
      </c>
      <c r="C345" s="15">
        <v>4</v>
      </c>
      <c r="D345" s="15" t="s">
        <v>11452</v>
      </c>
      <c r="E345" s="15" t="s">
        <v>12212</v>
      </c>
      <c r="F345" s="15" t="s">
        <v>11422</v>
      </c>
      <c r="G345" s="15" t="s">
        <v>11458</v>
      </c>
    </row>
    <row r="346" spans="1:7" x14ac:dyDescent="0.2">
      <c r="A346" s="15" t="s">
        <v>12213</v>
      </c>
      <c r="B346" s="15" t="s">
        <v>12196</v>
      </c>
      <c r="C346" s="15">
        <v>4</v>
      </c>
      <c r="D346" s="15" t="s">
        <v>11456</v>
      </c>
      <c r="E346" s="15" t="s">
        <v>11473</v>
      </c>
      <c r="F346" s="15" t="s">
        <v>11422</v>
      </c>
      <c r="G346" s="15" t="s">
        <v>11458</v>
      </c>
    </row>
    <row r="347" spans="1:7" x14ac:dyDescent="0.2">
      <c r="A347" s="15" t="s">
        <v>12214</v>
      </c>
      <c r="B347" s="15" t="s">
        <v>12196</v>
      </c>
      <c r="C347" s="15">
        <v>4</v>
      </c>
      <c r="D347" s="15" t="s">
        <v>11460</v>
      </c>
      <c r="E347" s="15" t="s">
        <v>12215</v>
      </c>
      <c r="F347" s="15" t="s">
        <v>11422</v>
      </c>
      <c r="G347" s="15" t="s">
        <v>11458</v>
      </c>
    </row>
    <row r="348" spans="1:7" x14ac:dyDescent="0.2">
      <c r="A348" s="15" t="s">
        <v>12216</v>
      </c>
      <c r="B348" s="15" t="s">
        <v>12196</v>
      </c>
      <c r="C348" s="15">
        <v>4</v>
      </c>
      <c r="D348" s="15" t="s">
        <v>11464</v>
      </c>
      <c r="E348" s="15" t="s">
        <v>11816</v>
      </c>
      <c r="F348" s="15" t="s">
        <v>11422</v>
      </c>
      <c r="G348" s="15" t="s">
        <v>11458</v>
      </c>
    </row>
    <row r="349" spans="1:7" x14ac:dyDescent="0.2">
      <c r="A349" s="15" t="s">
        <v>12217</v>
      </c>
      <c r="B349" s="15" t="s">
        <v>12196</v>
      </c>
      <c r="C349" s="15">
        <v>4</v>
      </c>
      <c r="D349" s="15" t="s">
        <v>11468</v>
      </c>
      <c r="E349" s="15" t="s">
        <v>12218</v>
      </c>
      <c r="F349" s="15" t="s">
        <v>11422</v>
      </c>
      <c r="G349" s="15" t="s">
        <v>11458</v>
      </c>
    </row>
    <row r="350" spans="1:7" x14ac:dyDescent="0.2">
      <c r="A350" s="15" t="s">
        <v>12219</v>
      </c>
      <c r="B350" s="15" t="s">
        <v>12196</v>
      </c>
      <c r="C350" s="15">
        <v>4</v>
      </c>
      <c r="D350" s="15" t="s">
        <v>11472</v>
      </c>
      <c r="E350" s="15" t="s">
        <v>12220</v>
      </c>
      <c r="F350" s="15" t="s">
        <v>11422</v>
      </c>
      <c r="G350" s="15" t="s">
        <v>11458</v>
      </c>
    </row>
    <row r="351" spans="1:7" x14ac:dyDescent="0.2">
      <c r="A351" s="15" t="s">
        <v>12221</v>
      </c>
      <c r="B351" s="15" t="s">
        <v>12196</v>
      </c>
      <c r="C351" s="15">
        <v>4</v>
      </c>
      <c r="D351" s="15" t="s">
        <v>11476</v>
      </c>
      <c r="E351" s="15" t="s">
        <v>530</v>
      </c>
      <c r="F351" s="15" t="s">
        <v>11422</v>
      </c>
      <c r="G351" s="15" t="s">
        <v>11458</v>
      </c>
    </row>
    <row r="352" spans="1:7" x14ac:dyDescent="0.2">
      <c r="A352" s="15" t="s">
        <v>12222</v>
      </c>
      <c r="B352" s="15" t="s">
        <v>12196</v>
      </c>
      <c r="C352" s="15">
        <v>4</v>
      </c>
      <c r="D352" s="15" t="s">
        <v>11480</v>
      </c>
      <c r="E352" s="15" t="s">
        <v>12223</v>
      </c>
      <c r="F352" s="15" t="s">
        <v>11422</v>
      </c>
      <c r="G352" s="15" t="s">
        <v>11458</v>
      </c>
    </row>
    <row r="353" spans="1:7" x14ac:dyDescent="0.2">
      <c r="A353" s="15" t="s">
        <v>12224</v>
      </c>
      <c r="B353" s="15" t="s">
        <v>12196</v>
      </c>
      <c r="C353" s="15">
        <v>4</v>
      </c>
      <c r="D353" s="15" t="s">
        <v>11484</v>
      </c>
      <c r="E353" s="15" t="s">
        <v>11523</v>
      </c>
      <c r="F353" s="15" t="s">
        <v>11422</v>
      </c>
      <c r="G353" s="15" t="s">
        <v>11458</v>
      </c>
    </row>
    <row r="354" spans="1:7" x14ac:dyDescent="0.2">
      <c r="A354" s="15" t="s">
        <v>12225</v>
      </c>
      <c r="B354" s="15" t="s">
        <v>12196</v>
      </c>
      <c r="C354" s="15">
        <v>4</v>
      </c>
      <c r="D354" s="15" t="s">
        <v>11487</v>
      </c>
      <c r="E354" s="15" t="s">
        <v>12226</v>
      </c>
      <c r="F354" s="15" t="s">
        <v>11422</v>
      </c>
      <c r="G354" s="15" t="s">
        <v>11458</v>
      </c>
    </row>
    <row r="355" spans="1:7" x14ac:dyDescent="0.2">
      <c r="A355" s="15" t="s">
        <v>12227</v>
      </c>
      <c r="B355" s="15" t="s">
        <v>12196</v>
      </c>
      <c r="C355" s="15">
        <v>4</v>
      </c>
      <c r="D355" s="15" t="s">
        <v>11491</v>
      </c>
      <c r="E355" s="15" t="s">
        <v>11535</v>
      </c>
      <c r="F355" s="15" t="s">
        <v>11422</v>
      </c>
      <c r="G355" s="15" t="s">
        <v>11458</v>
      </c>
    </row>
    <row r="356" spans="1:7" x14ac:dyDescent="0.2">
      <c r="A356" s="15" t="s">
        <v>12228</v>
      </c>
      <c r="B356" s="15" t="s">
        <v>12196</v>
      </c>
      <c r="C356" s="15">
        <v>4</v>
      </c>
      <c r="D356" s="15" t="s">
        <v>11495</v>
      </c>
      <c r="E356" s="15" t="s">
        <v>12229</v>
      </c>
      <c r="F356" s="15" t="s">
        <v>11422</v>
      </c>
      <c r="G356" s="15" t="s">
        <v>11458</v>
      </c>
    </row>
    <row r="357" spans="1:7" x14ac:dyDescent="0.2">
      <c r="A357" s="15" t="s">
        <v>12230</v>
      </c>
      <c r="B357" s="15" t="s">
        <v>12196</v>
      </c>
      <c r="C357" s="15">
        <v>4</v>
      </c>
      <c r="D357" s="15" t="s">
        <v>11499</v>
      </c>
      <c r="E357" s="15" t="s">
        <v>12231</v>
      </c>
      <c r="F357" s="15" t="s">
        <v>11422</v>
      </c>
      <c r="G357" s="15" t="s">
        <v>11458</v>
      </c>
    </row>
    <row r="358" spans="1:7" x14ac:dyDescent="0.2">
      <c r="A358" s="15" t="s">
        <v>12232</v>
      </c>
      <c r="B358" s="15" t="s">
        <v>12196</v>
      </c>
      <c r="C358" s="15">
        <v>4</v>
      </c>
      <c r="D358" s="15" t="s">
        <v>11503</v>
      </c>
      <c r="E358" s="15" t="s">
        <v>12233</v>
      </c>
      <c r="F358" s="15" t="s">
        <v>11422</v>
      </c>
      <c r="G358" s="15" t="s">
        <v>11458</v>
      </c>
    </row>
    <row r="359" spans="1:7" x14ac:dyDescent="0.2">
      <c r="A359" s="15" t="s">
        <v>12234</v>
      </c>
      <c r="B359" s="15" t="s">
        <v>12196</v>
      </c>
      <c r="C359" s="15">
        <v>4</v>
      </c>
      <c r="D359" s="15" t="s">
        <v>11506</v>
      </c>
      <c r="E359" s="15" t="s">
        <v>12235</v>
      </c>
      <c r="F359" s="15" t="s">
        <v>11422</v>
      </c>
      <c r="G359" s="15" t="s">
        <v>11458</v>
      </c>
    </row>
    <row r="360" spans="1:7" x14ac:dyDescent="0.2">
      <c r="A360" s="15" t="s">
        <v>12236</v>
      </c>
      <c r="B360" s="15" t="s">
        <v>12196</v>
      </c>
      <c r="C360" s="15">
        <v>4</v>
      </c>
      <c r="D360" s="15" t="s">
        <v>11510</v>
      </c>
      <c r="E360" s="15" t="s">
        <v>12237</v>
      </c>
      <c r="F360" s="15" t="s">
        <v>11422</v>
      </c>
      <c r="G360" s="15" t="s">
        <v>11458</v>
      </c>
    </row>
    <row r="361" spans="1:7" x14ac:dyDescent="0.2">
      <c r="A361" s="15" t="s">
        <v>12238</v>
      </c>
      <c r="B361" s="15" t="s">
        <v>12196</v>
      </c>
      <c r="C361" s="15">
        <v>4</v>
      </c>
      <c r="D361" s="15" t="s">
        <v>11514</v>
      </c>
      <c r="E361" s="15" t="s">
        <v>12239</v>
      </c>
      <c r="F361" s="15" t="s">
        <v>11422</v>
      </c>
      <c r="G361" s="15" t="s">
        <v>11458</v>
      </c>
    </row>
    <row r="362" spans="1:7" x14ac:dyDescent="0.2">
      <c r="A362" s="15" t="s">
        <v>12240</v>
      </c>
      <c r="B362" s="15" t="s">
        <v>12196</v>
      </c>
      <c r="C362" s="15">
        <v>4</v>
      </c>
      <c r="D362" s="15" t="s">
        <v>11518</v>
      </c>
      <c r="E362" s="15" t="s">
        <v>12241</v>
      </c>
      <c r="F362" s="15" t="s">
        <v>11422</v>
      </c>
      <c r="G362" s="15" t="s">
        <v>11458</v>
      </c>
    </row>
    <row r="363" spans="1:7" x14ac:dyDescent="0.2">
      <c r="A363" s="15" t="s">
        <v>12242</v>
      </c>
      <c r="B363" s="15" t="s">
        <v>12196</v>
      </c>
      <c r="C363" s="15">
        <v>4</v>
      </c>
      <c r="D363" s="15" t="s">
        <v>11522</v>
      </c>
      <c r="E363" s="15" t="s">
        <v>12243</v>
      </c>
      <c r="F363" s="15" t="s">
        <v>11422</v>
      </c>
      <c r="G363" s="15" t="s">
        <v>11458</v>
      </c>
    </row>
    <row r="364" spans="1:7" x14ac:dyDescent="0.2">
      <c r="A364" s="15" t="s">
        <v>12244</v>
      </c>
      <c r="B364" s="15" t="s">
        <v>12196</v>
      </c>
      <c r="C364" s="15">
        <v>4</v>
      </c>
      <c r="D364" s="15" t="s">
        <v>11526</v>
      </c>
      <c r="E364" s="15" t="s">
        <v>12245</v>
      </c>
      <c r="F364" s="15" t="s">
        <v>11422</v>
      </c>
      <c r="G364" s="15" t="s">
        <v>11458</v>
      </c>
    </row>
    <row r="365" spans="1:7" x14ac:dyDescent="0.2">
      <c r="A365" s="15" t="s">
        <v>12246</v>
      </c>
      <c r="B365" s="15" t="s">
        <v>12196</v>
      </c>
      <c r="C365" s="15">
        <v>4</v>
      </c>
      <c r="D365" s="15" t="s">
        <v>11530</v>
      </c>
      <c r="E365" s="15" t="s">
        <v>12247</v>
      </c>
      <c r="F365" s="15" t="s">
        <v>11422</v>
      </c>
      <c r="G365" s="15" t="s">
        <v>11458</v>
      </c>
    </row>
    <row r="366" spans="1:7" x14ac:dyDescent="0.2">
      <c r="A366" s="15" t="s">
        <v>12248</v>
      </c>
      <c r="B366" s="15" t="s">
        <v>12196</v>
      </c>
      <c r="C366" s="15">
        <v>4</v>
      </c>
      <c r="D366" s="15" t="s">
        <v>11534</v>
      </c>
      <c r="E366" s="15" t="s">
        <v>12249</v>
      </c>
      <c r="F366" s="15" t="s">
        <v>11422</v>
      </c>
      <c r="G366" s="15" t="s">
        <v>11458</v>
      </c>
    </row>
    <row r="367" spans="1:7" x14ac:dyDescent="0.2">
      <c r="A367" s="15" t="s">
        <v>12250</v>
      </c>
      <c r="B367" s="15" t="s">
        <v>12196</v>
      </c>
      <c r="C367" s="15">
        <v>4</v>
      </c>
      <c r="D367" s="15" t="s">
        <v>11538</v>
      </c>
      <c r="E367" s="15" t="s">
        <v>12251</v>
      </c>
      <c r="F367" s="15" t="s">
        <v>11422</v>
      </c>
      <c r="G367" s="15" t="s">
        <v>11458</v>
      </c>
    </row>
    <row r="368" spans="1:7" x14ac:dyDescent="0.2">
      <c r="A368" s="15" t="s">
        <v>12252</v>
      </c>
      <c r="B368" s="15" t="s">
        <v>12196</v>
      </c>
      <c r="C368" s="15">
        <v>4</v>
      </c>
      <c r="D368" s="15" t="s">
        <v>11542</v>
      </c>
      <c r="E368" s="15" t="s">
        <v>11559</v>
      </c>
      <c r="F368" s="15" t="s">
        <v>11422</v>
      </c>
      <c r="G368" s="15" t="s">
        <v>11458</v>
      </c>
    </row>
    <row r="369" spans="1:7" x14ac:dyDescent="0.2">
      <c r="A369" s="15" t="s">
        <v>12253</v>
      </c>
      <c r="B369" s="15" t="s">
        <v>12196</v>
      </c>
      <c r="C369" s="15">
        <v>4</v>
      </c>
      <c r="D369" s="15" t="s">
        <v>11546</v>
      </c>
      <c r="E369" s="15" t="s">
        <v>11563</v>
      </c>
      <c r="F369" s="15" t="s">
        <v>11422</v>
      </c>
      <c r="G369" s="15" t="s">
        <v>11458</v>
      </c>
    </row>
    <row r="370" spans="1:7" x14ac:dyDescent="0.2">
      <c r="A370" s="15" t="s">
        <v>12254</v>
      </c>
      <c r="B370" s="15" t="s">
        <v>12196</v>
      </c>
      <c r="C370" s="15">
        <v>4</v>
      </c>
      <c r="D370" s="15" t="s">
        <v>11550</v>
      </c>
      <c r="E370" s="15" t="s">
        <v>11856</v>
      </c>
      <c r="F370" s="15" t="s">
        <v>11422</v>
      </c>
      <c r="G370" s="15" t="s">
        <v>11458</v>
      </c>
    </row>
    <row r="371" spans="1:7" x14ac:dyDescent="0.2">
      <c r="A371" s="15" t="s">
        <v>12255</v>
      </c>
      <c r="B371" s="15" t="s">
        <v>12196</v>
      </c>
      <c r="C371" s="15">
        <v>4</v>
      </c>
      <c r="D371" s="15" t="s">
        <v>11554</v>
      </c>
      <c r="E371" s="15" t="s">
        <v>11964</v>
      </c>
      <c r="F371" s="15" t="s">
        <v>11422</v>
      </c>
      <c r="G371" s="15" t="s">
        <v>11458</v>
      </c>
    </row>
    <row r="372" spans="1:7" x14ac:dyDescent="0.2">
      <c r="A372" s="15" t="s">
        <v>12256</v>
      </c>
      <c r="B372" s="15" t="s">
        <v>12196</v>
      </c>
      <c r="C372" s="15">
        <v>4</v>
      </c>
      <c r="D372" s="15" t="s">
        <v>11558</v>
      </c>
      <c r="E372" s="15" t="s">
        <v>11578</v>
      </c>
      <c r="F372" s="15" t="s">
        <v>11422</v>
      </c>
      <c r="G372" s="15" t="s">
        <v>11458</v>
      </c>
    </row>
    <row r="373" spans="1:7" x14ac:dyDescent="0.2">
      <c r="A373" s="15" t="s">
        <v>12257</v>
      </c>
      <c r="B373" s="15" t="s">
        <v>12196</v>
      </c>
      <c r="C373" s="15">
        <v>4</v>
      </c>
      <c r="D373" s="15" t="s">
        <v>11562</v>
      </c>
      <c r="E373" s="15" t="s">
        <v>12258</v>
      </c>
      <c r="F373" s="15" t="s">
        <v>11422</v>
      </c>
      <c r="G373" s="15" t="s">
        <v>11458</v>
      </c>
    </row>
    <row r="374" spans="1:7" x14ac:dyDescent="0.2">
      <c r="A374" s="15" t="s">
        <v>12259</v>
      </c>
      <c r="B374" s="15" t="s">
        <v>12196</v>
      </c>
      <c r="C374" s="15">
        <v>4</v>
      </c>
      <c r="D374" s="15" t="s">
        <v>11565</v>
      </c>
      <c r="E374" s="15" t="s">
        <v>12260</v>
      </c>
      <c r="F374" s="15" t="s">
        <v>11422</v>
      </c>
      <c r="G374" s="15" t="s">
        <v>11458</v>
      </c>
    </row>
    <row r="375" spans="1:7" x14ac:dyDescent="0.2">
      <c r="A375" s="15" t="s">
        <v>12261</v>
      </c>
      <c r="B375" s="15" t="s">
        <v>12196</v>
      </c>
      <c r="C375" s="15">
        <v>4</v>
      </c>
      <c r="D375" s="15" t="s">
        <v>11569</v>
      </c>
      <c r="E375" s="15" t="s">
        <v>664</v>
      </c>
      <c r="F375" s="15" t="s">
        <v>11422</v>
      </c>
      <c r="G375" s="15" t="s">
        <v>11458</v>
      </c>
    </row>
    <row r="376" spans="1:7" x14ac:dyDescent="0.2">
      <c r="A376" s="15" t="s">
        <v>12262</v>
      </c>
      <c r="B376" s="15" t="s">
        <v>12196</v>
      </c>
      <c r="C376" s="15">
        <v>4</v>
      </c>
      <c r="D376" s="15" t="s">
        <v>11573</v>
      </c>
      <c r="E376" s="15" t="s">
        <v>11592</v>
      </c>
      <c r="F376" s="15" t="s">
        <v>11422</v>
      </c>
      <c r="G376" s="15" t="s">
        <v>11458</v>
      </c>
    </row>
    <row r="377" spans="1:7" x14ac:dyDescent="0.2">
      <c r="A377" s="15" t="s">
        <v>12263</v>
      </c>
      <c r="B377" s="15" t="s">
        <v>12196</v>
      </c>
      <c r="C377" s="15">
        <v>4</v>
      </c>
      <c r="D377" s="15" t="s">
        <v>11577</v>
      </c>
      <c r="E377" s="15" t="s">
        <v>12264</v>
      </c>
      <c r="F377" s="15" t="s">
        <v>11422</v>
      </c>
      <c r="G377" s="15" t="s">
        <v>11458</v>
      </c>
    </row>
    <row r="378" spans="1:7" x14ac:dyDescent="0.2">
      <c r="A378" s="15" t="s">
        <v>12265</v>
      </c>
      <c r="B378" s="15" t="s">
        <v>12196</v>
      </c>
      <c r="C378" s="15">
        <v>4</v>
      </c>
      <c r="D378" s="15" t="s">
        <v>11581</v>
      </c>
      <c r="E378" s="15" t="s">
        <v>11600</v>
      </c>
      <c r="F378" s="15" t="s">
        <v>11422</v>
      </c>
      <c r="G378" s="15" t="s">
        <v>11458</v>
      </c>
    </row>
    <row r="379" spans="1:7" x14ac:dyDescent="0.2">
      <c r="A379" s="15" t="s">
        <v>12266</v>
      </c>
      <c r="B379" s="15" t="s">
        <v>12196</v>
      </c>
      <c r="C379" s="15">
        <v>4</v>
      </c>
      <c r="D379" s="15" t="s">
        <v>11584</v>
      </c>
      <c r="E379" s="15" t="s">
        <v>12267</v>
      </c>
      <c r="F379" s="15" t="s">
        <v>11422</v>
      </c>
      <c r="G379" s="15" t="s">
        <v>11458</v>
      </c>
    </row>
    <row r="380" spans="1:7" x14ac:dyDescent="0.2">
      <c r="A380" s="15" t="s">
        <v>12268</v>
      </c>
      <c r="B380" s="15" t="s">
        <v>12196</v>
      </c>
      <c r="C380" s="15">
        <v>4</v>
      </c>
      <c r="D380" s="15" t="s">
        <v>12269</v>
      </c>
      <c r="E380" s="15" t="s">
        <v>12270</v>
      </c>
      <c r="F380" s="15" t="s">
        <v>11422</v>
      </c>
      <c r="G380" s="15" t="s">
        <v>11458</v>
      </c>
    </row>
    <row r="381" spans="1:7" x14ac:dyDescent="0.2">
      <c r="A381" s="15" t="s">
        <v>12271</v>
      </c>
      <c r="B381" s="15" t="s">
        <v>12196</v>
      </c>
      <c r="C381" s="15">
        <v>4</v>
      </c>
      <c r="D381" s="15" t="s">
        <v>11588</v>
      </c>
      <c r="E381" s="15" t="s">
        <v>11612</v>
      </c>
      <c r="F381" s="15" t="s">
        <v>11422</v>
      </c>
      <c r="G381" s="15" t="s">
        <v>11458</v>
      </c>
    </row>
    <row r="382" spans="1:7" x14ac:dyDescent="0.2">
      <c r="A382" s="15" t="s">
        <v>12272</v>
      </c>
      <c r="B382" s="15" t="s">
        <v>12196</v>
      </c>
      <c r="C382" s="15">
        <v>4</v>
      </c>
      <c r="D382" s="15" t="s">
        <v>11591</v>
      </c>
      <c r="E382" s="15" t="s">
        <v>12273</v>
      </c>
      <c r="F382" s="15" t="s">
        <v>11422</v>
      </c>
      <c r="G382" s="15" t="s">
        <v>11458</v>
      </c>
    </row>
    <row r="383" spans="1:7" x14ac:dyDescent="0.2">
      <c r="A383" s="15" t="s">
        <v>12274</v>
      </c>
      <c r="B383" s="15" t="s">
        <v>12196</v>
      </c>
      <c r="C383" s="15">
        <v>4</v>
      </c>
      <c r="D383" s="15" t="s">
        <v>11595</v>
      </c>
      <c r="E383" s="15" t="s">
        <v>12275</v>
      </c>
      <c r="F383" s="15" t="s">
        <v>11422</v>
      </c>
      <c r="G383" s="15" t="s">
        <v>11458</v>
      </c>
    </row>
    <row r="384" spans="1:7" x14ac:dyDescent="0.2">
      <c r="A384" s="15" t="s">
        <v>12276</v>
      </c>
      <c r="B384" s="15" t="s">
        <v>12196</v>
      </c>
      <c r="C384" s="15">
        <v>4</v>
      </c>
      <c r="D384" s="15" t="s">
        <v>11599</v>
      </c>
      <c r="E384" s="15" t="s">
        <v>12277</v>
      </c>
      <c r="F384" s="15" t="s">
        <v>11422</v>
      </c>
      <c r="G384" s="15" t="s">
        <v>11458</v>
      </c>
    </row>
    <row r="385" spans="1:7" x14ac:dyDescent="0.2">
      <c r="A385" s="15" t="s">
        <v>12278</v>
      </c>
      <c r="B385" s="15" t="s">
        <v>12196</v>
      </c>
      <c r="C385" s="15">
        <v>4</v>
      </c>
      <c r="D385" s="15" t="s">
        <v>11603</v>
      </c>
      <c r="E385" s="15" t="s">
        <v>11989</v>
      </c>
      <c r="F385" s="15" t="s">
        <v>11422</v>
      </c>
      <c r="G385" s="15" t="s">
        <v>11458</v>
      </c>
    </row>
    <row r="386" spans="1:7" x14ac:dyDescent="0.2">
      <c r="A386" s="15" t="s">
        <v>12279</v>
      </c>
      <c r="B386" s="15" t="s">
        <v>12196</v>
      </c>
      <c r="C386" s="15">
        <v>4</v>
      </c>
      <c r="D386" s="15" t="s">
        <v>11607</v>
      </c>
      <c r="E386" s="15" t="s">
        <v>12280</v>
      </c>
      <c r="F386" s="15" t="s">
        <v>11422</v>
      </c>
      <c r="G386" s="15" t="s">
        <v>11458</v>
      </c>
    </row>
    <row r="387" spans="1:7" x14ac:dyDescent="0.2">
      <c r="A387" s="15" t="s">
        <v>12281</v>
      </c>
      <c r="B387" s="15" t="s">
        <v>12196</v>
      </c>
      <c r="C387" s="15">
        <v>4</v>
      </c>
      <c r="D387" s="15" t="s">
        <v>11611</v>
      </c>
      <c r="E387" s="15" t="s">
        <v>12282</v>
      </c>
      <c r="F387" s="15" t="s">
        <v>11422</v>
      </c>
      <c r="G387" s="15" t="s">
        <v>11458</v>
      </c>
    </row>
    <row r="388" spans="1:7" x14ac:dyDescent="0.2">
      <c r="A388" s="15" t="s">
        <v>12283</v>
      </c>
      <c r="B388" s="15" t="s">
        <v>12196</v>
      </c>
      <c r="C388" s="15">
        <v>4</v>
      </c>
      <c r="D388" s="15" t="s">
        <v>11615</v>
      </c>
      <c r="E388" s="15" t="s">
        <v>12284</v>
      </c>
      <c r="F388" s="15" t="s">
        <v>11422</v>
      </c>
      <c r="G388" s="15" t="s">
        <v>11458</v>
      </c>
    </row>
    <row r="389" spans="1:7" x14ac:dyDescent="0.2">
      <c r="A389" s="15" t="s">
        <v>12285</v>
      </c>
      <c r="B389" s="15" t="s">
        <v>12196</v>
      </c>
      <c r="C389" s="15">
        <v>4</v>
      </c>
      <c r="D389" s="15" t="s">
        <v>11619</v>
      </c>
      <c r="E389" s="15" t="s">
        <v>12286</v>
      </c>
      <c r="F389" s="15" t="s">
        <v>11422</v>
      </c>
      <c r="G389" s="15" t="s">
        <v>11458</v>
      </c>
    </row>
    <row r="390" spans="1:7" x14ac:dyDescent="0.2">
      <c r="A390" s="15" t="s">
        <v>12287</v>
      </c>
      <c r="B390" s="15" t="s">
        <v>12196</v>
      </c>
      <c r="C390" s="15">
        <v>4</v>
      </c>
      <c r="D390" s="15" t="s">
        <v>11623</v>
      </c>
      <c r="E390" s="15" t="s">
        <v>11886</v>
      </c>
      <c r="F390" s="15" t="s">
        <v>11422</v>
      </c>
      <c r="G390" s="15" t="s">
        <v>11458</v>
      </c>
    </row>
    <row r="391" spans="1:7" x14ac:dyDescent="0.2">
      <c r="A391" s="15" t="s">
        <v>12288</v>
      </c>
      <c r="B391" s="15" t="s">
        <v>12196</v>
      </c>
      <c r="C391" s="15">
        <v>4</v>
      </c>
      <c r="D391" s="15" t="s">
        <v>11627</v>
      </c>
      <c r="E391" s="15" t="s">
        <v>12289</v>
      </c>
      <c r="F391" s="15" t="s">
        <v>11422</v>
      </c>
      <c r="G391" s="15" t="s">
        <v>11458</v>
      </c>
    </row>
    <row r="392" spans="1:7" x14ac:dyDescent="0.2">
      <c r="A392" s="15" t="s">
        <v>12290</v>
      </c>
      <c r="B392" s="15" t="s">
        <v>12196</v>
      </c>
      <c r="C392" s="15">
        <v>4</v>
      </c>
      <c r="D392" s="15" t="s">
        <v>11631</v>
      </c>
      <c r="E392" s="15" t="s">
        <v>12291</v>
      </c>
      <c r="F392" s="15" t="s">
        <v>11422</v>
      </c>
      <c r="G392" s="15" t="s">
        <v>11458</v>
      </c>
    </row>
    <row r="393" spans="1:7" x14ac:dyDescent="0.2">
      <c r="A393" s="15" t="s">
        <v>12292</v>
      </c>
      <c r="B393" s="15" t="s">
        <v>12196</v>
      </c>
      <c r="C393" s="15">
        <v>4</v>
      </c>
      <c r="D393" s="15" t="s">
        <v>11634</v>
      </c>
      <c r="E393" s="15" t="s">
        <v>12293</v>
      </c>
      <c r="F393" s="15" t="s">
        <v>11422</v>
      </c>
      <c r="G393" s="15" t="s">
        <v>11458</v>
      </c>
    </row>
    <row r="394" spans="1:7" x14ac:dyDescent="0.2">
      <c r="A394" s="15" t="s">
        <v>12294</v>
      </c>
      <c r="B394" s="15" t="s">
        <v>12196</v>
      </c>
      <c r="C394" s="15">
        <v>4</v>
      </c>
      <c r="D394" s="15" t="s">
        <v>11637</v>
      </c>
      <c r="E394" s="15" t="s">
        <v>12295</v>
      </c>
      <c r="F394" s="15" t="s">
        <v>11422</v>
      </c>
      <c r="G394" s="15" t="s">
        <v>11458</v>
      </c>
    </row>
    <row r="395" spans="1:7" x14ac:dyDescent="0.2">
      <c r="A395" s="15" t="s">
        <v>12296</v>
      </c>
      <c r="B395" s="15" t="s">
        <v>12196</v>
      </c>
      <c r="C395" s="15">
        <v>4</v>
      </c>
      <c r="D395" s="15" t="s">
        <v>11640</v>
      </c>
      <c r="E395" s="15" t="s">
        <v>12297</v>
      </c>
      <c r="F395" s="15" t="s">
        <v>11422</v>
      </c>
      <c r="G395" s="15" t="s">
        <v>11458</v>
      </c>
    </row>
    <row r="396" spans="1:7" x14ac:dyDescent="0.2">
      <c r="A396" s="15" t="s">
        <v>12298</v>
      </c>
      <c r="B396" s="15" t="s">
        <v>12196</v>
      </c>
      <c r="C396" s="15">
        <v>4</v>
      </c>
      <c r="D396" s="15" t="s">
        <v>11643</v>
      </c>
      <c r="E396" s="15" t="s">
        <v>12299</v>
      </c>
      <c r="F396" s="15" t="s">
        <v>11422</v>
      </c>
      <c r="G396" s="15" t="s">
        <v>11458</v>
      </c>
    </row>
    <row r="397" spans="1:7" x14ac:dyDescent="0.2">
      <c r="A397" s="15" t="s">
        <v>12300</v>
      </c>
      <c r="B397" s="15" t="s">
        <v>12196</v>
      </c>
      <c r="C397" s="15">
        <v>4</v>
      </c>
      <c r="D397" s="15" t="s">
        <v>11646</v>
      </c>
      <c r="E397" s="15" t="s">
        <v>11647</v>
      </c>
      <c r="F397" s="15" t="s">
        <v>11422</v>
      </c>
      <c r="G397" s="15" t="s">
        <v>11458</v>
      </c>
    </row>
    <row r="398" spans="1:7" x14ac:dyDescent="0.2">
      <c r="A398" s="15" t="s">
        <v>12301</v>
      </c>
      <c r="B398" s="15" t="s">
        <v>12196</v>
      </c>
      <c r="C398" s="15">
        <v>4</v>
      </c>
      <c r="D398" s="15" t="s">
        <v>11649</v>
      </c>
      <c r="E398" s="15" t="s">
        <v>12302</v>
      </c>
      <c r="F398" s="15" t="s">
        <v>11422</v>
      </c>
      <c r="G398" s="15" t="s">
        <v>11458</v>
      </c>
    </row>
    <row r="399" spans="1:7" x14ac:dyDescent="0.2">
      <c r="A399" s="15" t="s">
        <v>12303</v>
      </c>
      <c r="B399" s="15" t="s">
        <v>12196</v>
      </c>
      <c r="C399" s="15">
        <v>4</v>
      </c>
      <c r="D399" s="15" t="s">
        <v>11652</v>
      </c>
      <c r="E399" s="15" t="s">
        <v>12304</v>
      </c>
      <c r="F399" s="15" t="s">
        <v>11422</v>
      </c>
      <c r="G399" s="15" t="s">
        <v>11458</v>
      </c>
    </row>
    <row r="400" spans="1:7" x14ac:dyDescent="0.2">
      <c r="A400" s="15" t="s">
        <v>12305</v>
      </c>
      <c r="B400" s="15" t="s">
        <v>12196</v>
      </c>
      <c r="C400" s="15">
        <v>4</v>
      </c>
      <c r="D400" s="15" t="s">
        <v>11655</v>
      </c>
      <c r="E400" s="15" t="s">
        <v>11914</v>
      </c>
      <c r="F400" s="15" t="s">
        <v>11422</v>
      </c>
      <c r="G400" s="15" t="s">
        <v>11458</v>
      </c>
    </row>
    <row r="401" spans="1:7" x14ac:dyDescent="0.2">
      <c r="A401" s="15" t="s">
        <v>12306</v>
      </c>
      <c r="B401" s="15" t="s">
        <v>12196</v>
      </c>
      <c r="C401" s="15">
        <v>4</v>
      </c>
      <c r="D401" s="15" t="s">
        <v>11658</v>
      </c>
      <c r="E401" s="15" t="s">
        <v>12307</v>
      </c>
      <c r="F401" s="15" t="s">
        <v>11422</v>
      </c>
      <c r="G401" s="15" t="s">
        <v>11458</v>
      </c>
    </row>
    <row r="402" spans="1:7" x14ac:dyDescent="0.2">
      <c r="A402" s="15" t="s">
        <v>12308</v>
      </c>
      <c r="B402" s="15" t="s">
        <v>12196</v>
      </c>
      <c r="C402" s="15">
        <v>4</v>
      </c>
      <c r="D402" s="15" t="s">
        <v>11660</v>
      </c>
      <c r="E402" s="15" t="s">
        <v>12309</v>
      </c>
      <c r="F402" s="15" t="s">
        <v>11422</v>
      </c>
      <c r="G402" s="15" t="s">
        <v>11458</v>
      </c>
    </row>
    <row r="403" spans="1:7" x14ac:dyDescent="0.2">
      <c r="A403" s="15" t="s">
        <v>12310</v>
      </c>
      <c r="B403" s="15" t="s">
        <v>12196</v>
      </c>
      <c r="C403" s="15">
        <v>4</v>
      </c>
      <c r="D403" s="15" t="s">
        <v>11663</v>
      </c>
      <c r="E403" s="15" t="s">
        <v>12311</v>
      </c>
      <c r="F403" s="15" t="s">
        <v>11422</v>
      </c>
      <c r="G403" s="15" t="s">
        <v>11458</v>
      </c>
    </row>
    <row r="404" spans="1:7" x14ac:dyDescent="0.2">
      <c r="A404" s="15" t="s">
        <v>12312</v>
      </c>
      <c r="B404" s="15" t="s">
        <v>12196</v>
      </c>
      <c r="C404" s="15">
        <v>4</v>
      </c>
      <c r="D404" s="15" t="s">
        <v>11666</v>
      </c>
      <c r="E404" s="15" t="s">
        <v>11661</v>
      </c>
      <c r="F404" s="15" t="s">
        <v>11422</v>
      </c>
      <c r="G404" s="15" t="s">
        <v>11458</v>
      </c>
    </row>
    <row r="405" spans="1:7" x14ac:dyDescent="0.2">
      <c r="A405" s="15" t="s">
        <v>12313</v>
      </c>
      <c r="B405" s="15" t="s">
        <v>12196</v>
      </c>
      <c r="C405" s="15">
        <v>4</v>
      </c>
      <c r="D405" s="15" t="s">
        <v>11669</v>
      </c>
      <c r="E405" s="15" t="s">
        <v>11670</v>
      </c>
      <c r="F405" s="15" t="s">
        <v>11422</v>
      </c>
      <c r="G405" s="15" t="s">
        <v>11458</v>
      </c>
    </row>
    <row r="406" spans="1:7" x14ac:dyDescent="0.2">
      <c r="A406" s="15" t="s">
        <v>12314</v>
      </c>
      <c r="B406" s="15" t="s">
        <v>12315</v>
      </c>
      <c r="C406" s="15">
        <v>4</v>
      </c>
      <c r="D406" s="15" t="s">
        <v>11420</v>
      </c>
      <c r="E406" s="15" t="s">
        <v>12316</v>
      </c>
      <c r="F406" s="15" t="s">
        <v>11422</v>
      </c>
      <c r="G406" s="15" t="s">
        <v>11462</v>
      </c>
    </row>
    <row r="407" spans="1:7" x14ac:dyDescent="0.2">
      <c r="A407" s="15" t="s">
        <v>12317</v>
      </c>
      <c r="B407" s="15" t="s">
        <v>12315</v>
      </c>
      <c r="C407" s="15">
        <v>4</v>
      </c>
      <c r="D407" s="15" t="s">
        <v>11425</v>
      </c>
      <c r="E407" s="15" t="s">
        <v>12318</v>
      </c>
      <c r="F407" s="15" t="s">
        <v>11422</v>
      </c>
      <c r="G407" s="15" t="s">
        <v>11462</v>
      </c>
    </row>
    <row r="408" spans="1:7" x14ac:dyDescent="0.2">
      <c r="A408" s="15" t="s">
        <v>12319</v>
      </c>
      <c r="B408" s="15" t="s">
        <v>12315</v>
      </c>
      <c r="C408" s="15">
        <v>4</v>
      </c>
      <c r="D408" s="15" t="s">
        <v>11428</v>
      </c>
      <c r="E408" s="15" t="s">
        <v>12320</v>
      </c>
      <c r="F408" s="15" t="s">
        <v>11422</v>
      </c>
      <c r="G408" s="15" t="s">
        <v>11462</v>
      </c>
    </row>
    <row r="409" spans="1:7" x14ac:dyDescent="0.2">
      <c r="A409" s="15" t="s">
        <v>12321</v>
      </c>
      <c r="B409" s="15" t="s">
        <v>12315</v>
      </c>
      <c r="C409" s="15">
        <v>4</v>
      </c>
      <c r="D409" s="15" t="s">
        <v>11432</v>
      </c>
      <c r="E409" s="15" t="s">
        <v>12199</v>
      </c>
      <c r="F409" s="15" t="s">
        <v>11422</v>
      </c>
      <c r="G409" s="15" t="s">
        <v>11462</v>
      </c>
    </row>
    <row r="410" spans="1:7" x14ac:dyDescent="0.2">
      <c r="A410" s="15" t="s">
        <v>12322</v>
      </c>
      <c r="B410" s="15" t="s">
        <v>12315</v>
      </c>
      <c r="C410" s="15">
        <v>4</v>
      </c>
      <c r="D410" s="15" t="s">
        <v>11436</v>
      </c>
      <c r="E410" s="15" t="s">
        <v>11426</v>
      </c>
      <c r="F410" s="15" t="s">
        <v>11422</v>
      </c>
      <c r="G410" s="15" t="s">
        <v>11462</v>
      </c>
    </row>
    <row r="411" spans="1:7" x14ac:dyDescent="0.2">
      <c r="A411" s="15" t="s">
        <v>12323</v>
      </c>
      <c r="B411" s="15" t="s">
        <v>12315</v>
      </c>
      <c r="C411" s="15">
        <v>4</v>
      </c>
      <c r="D411" s="15" t="s">
        <v>11440</v>
      </c>
      <c r="E411" s="15" t="s">
        <v>12324</v>
      </c>
      <c r="F411" s="15" t="s">
        <v>11422</v>
      </c>
      <c r="G411" s="15" t="s">
        <v>11462</v>
      </c>
    </row>
    <row r="412" spans="1:7" x14ac:dyDescent="0.2">
      <c r="A412" s="15" t="s">
        <v>12325</v>
      </c>
      <c r="B412" s="15" t="s">
        <v>12315</v>
      </c>
      <c r="C412" s="15">
        <v>4</v>
      </c>
      <c r="D412" s="15" t="s">
        <v>11444</v>
      </c>
      <c r="E412" s="15" t="s">
        <v>12326</v>
      </c>
      <c r="F412" s="15" t="s">
        <v>11422</v>
      </c>
      <c r="G412" s="15" t="s">
        <v>11462</v>
      </c>
    </row>
    <row r="413" spans="1:7" x14ac:dyDescent="0.2">
      <c r="A413" s="15" t="s">
        <v>12327</v>
      </c>
      <c r="B413" s="15" t="s">
        <v>12315</v>
      </c>
      <c r="C413" s="15">
        <v>4</v>
      </c>
      <c r="D413" s="15" t="s">
        <v>11448</v>
      </c>
      <c r="E413" s="15" t="s">
        <v>12328</v>
      </c>
      <c r="F413" s="15" t="s">
        <v>11422</v>
      </c>
      <c r="G413" s="15" t="s">
        <v>11462</v>
      </c>
    </row>
    <row r="414" spans="1:7" x14ac:dyDescent="0.2">
      <c r="A414" s="15" t="s">
        <v>12329</v>
      </c>
      <c r="B414" s="15" t="s">
        <v>12315</v>
      </c>
      <c r="C414" s="15">
        <v>4</v>
      </c>
      <c r="D414" s="15" t="s">
        <v>11452</v>
      </c>
      <c r="E414" s="15" t="s">
        <v>12330</v>
      </c>
      <c r="F414" s="15" t="s">
        <v>11422</v>
      </c>
      <c r="G414" s="15" t="s">
        <v>11462</v>
      </c>
    </row>
    <row r="415" spans="1:7" x14ac:dyDescent="0.2">
      <c r="A415" s="15" t="s">
        <v>12331</v>
      </c>
      <c r="B415" s="15" t="s">
        <v>12315</v>
      </c>
      <c r="C415" s="15">
        <v>4</v>
      </c>
      <c r="D415" s="15" t="s">
        <v>11456</v>
      </c>
      <c r="E415" s="15" t="s">
        <v>12332</v>
      </c>
      <c r="F415" s="15" t="s">
        <v>11422</v>
      </c>
      <c r="G415" s="15" t="s">
        <v>11462</v>
      </c>
    </row>
    <row r="416" spans="1:7" x14ac:dyDescent="0.2">
      <c r="A416" s="15" t="s">
        <v>12333</v>
      </c>
      <c r="B416" s="15" t="s">
        <v>12315</v>
      </c>
      <c r="C416" s="15">
        <v>4</v>
      </c>
      <c r="D416" s="15" t="s">
        <v>11460</v>
      </c>
      <c r="E416" s="15" t="s">
        <v>11433</v>
      </c>
      <c r="F416" s="15" t="s">
        <v>11422</v>
      </c>
      <c r="G416" s="15" t="s">
        <v>11462</v>
      </c>
    </row>
    <row r="417" spans="1:7" x14ac:dyDescent="0.2">
      <c r="A417" s="15" t="s">
        <v>12334</v>
      </c>
      <c r="B417" s="15" t="s">
        <v>12315</v>
      </c>
      <c r="C417" s="15">
        <v>4</v>
      </c>
      <c r="D417" s="15" t="s">
        <v>11464</v>
      </c>
      <c r="E417" s="15" t="s">
        <v>12335</v>
      </c>
      <c r="F417" s="15" t="s">
        <v>11422</v>
      </c>
      <c r="G417" s="15" t="s">
        <v>11462</v>
      </c>
    </row>
    <row r="418" spans="1:7" x14ac:dyDescent="0.2">
      <c r="A418" s="15" t="s">
        <v>12336</v>
      </c>
      <c r="B418" s="15" t="s">
        <v>12315</v>
      </c>
      <c r="C418" s="15">
        <v>4</v>
      </c>
      <c r="D418" s="15" t="s">
        <v>11468</v>
      </c>
      <c r="E418" s="15" t="s">
        <v>12337</v>
      </c>
      <c r="F418" s="15" t="s">
        <v>11422</v>
      </c>
      <c r="G418" s="15" t="s">
        <v>11462</v>
      </c>
    </row>
    <row r="419" spans="1:7" x14ac:dyDescent="0.2">
      <c r="A419" s="15" t="s">
        <v>12338</v>
      </c>
      <c r="B419" s="15" t="s">
        <v>12315</v>
      </c>
      <c r="C419" s="15">
        <v>4</v>
      </c>
      <c r="D419" s="15" t="s">
        <v>11472</v>
      </c>
      <c r="E419" s="15" t="s">
        <v>12339</v>
      </c>
      <c r="F419" s="15" t="s">
        <v>11422</v>
      </c>
      <c r="G419" s="15" t="s">
        <v>11462</v>
      </c>
    </row>
    <row r="420" spans="1:7" x14ac:dyDescent="0.2">
      <c r="A420" s="15" t="s">
        <v>12340</v>
      </c>
      <c r="B420" s="15" t="s">
        <v>12315</v>
      </c>
      <c r="C420" s="15">
        <v>4</v>
      </c>
      <c r="D420" s="15" t="s">
        <v>11476</v>
      </c>
      <c r="E420" s="15" t="s">
        <v>12341</v>
      </c>
      <c r="F420" s="15" t="s">
        <v>11422</v>
      </c>
      <c r="G420" s="15" t="s">
        <v>11462</v>
      </c>
    </row>
    <row r="421" spans="1:7" x14ac:dyDescent="0.2">
      <c r="A421" s="15" t="s">
        <v>12342</v>
      </c>
      <c r="B421" s="15" t="s">
        <v>12315</v>
      </c>
      <c r="C421" s="15">
        <v>4</v>
      </c>
      <c r="D421" s="15" t="s">
        <v>11480</v>
      </c>
      <c r="E421" s="15" t="s">
        <v>12343</v>
      </c>
      <c r="F421" s="15" t="s">
        <v>11422</v>
      </c>
      <c r="G421" s="15" t="s">
        <v>11462</v>
      </c>
    </row>
    <row r="422" spans="1:7" x14ac:dyDescent="0.2">
      <c r="A422" s="15" t="s">
        <v>12344</v>
      </c>
      <c r="B422" s="15" t="s">
        <v>12315</v>
      </c>
      <c r="C422" s="15">
        <v>4</v>
      </c>
      <c r="D422" s="15" t="s">
        <v>11484</v>
      </c>
      <c r="E422" s="15" t="s">
        <v>12345</v>
      </c>
      <c r="F422" s="15" t="s">
        <v>11422</v>
      </c>
      <c r="G422" s="15" t="s">
        <v>11462</v>
      </c>
    </row>
    <row r="423" spans="1:7" x14ac:dyDescent="0.2">
      <c r="A423" s="15" t="s">
        <v>12346</v>
      </c>
      <c r="B423" s="15" t="s">
        <v>12315</v>
      </c>
      <c r="C423" s="15">
        <v>4</v>
      </c>
      <c r="D423" s="15" t="s">
        <v>11487</v>
      </c>
      <c r="E423" s="15" t="s">
        <v>12347</v>
      </c>
      <c r="F423" s="15" t="s">
        <v>11422</v>
      </c>
      <c r="G423" s="15" t="s">
        <v>11462</v>
      </c>
    </row>
    <row r="424" spans="1:7" x14ac:dyDescent="0.2">
      <c r="A424" s="15" t="s">
        <v>12348</v>
      </c>
      <c r="B424" s="15" t="s">
        <v>12315</v>
      </c>
      <c r="C424" s="15">
        <v>4</v>
      </c>
      <c r="D424" s="15" t="s">
        <v>11491</v>
      </c>
      <c r="E424" s="15" t="s">
        <v>11449</v>
      </c>
      <c r="F424" s="15" t="s">
        <v>11422</v>
      </c>
      <c r="G424" s="15" t="s">
        <v>11462</v>
      </c>
    </row>
    <row r="425" spans="1:7" x14ac:dyDescent="0.2">
      <c r="A425" s="15" t="s">
        <v>12349</v>
      </c>
      <c r="B425" s="15" t="s">
        <v>12315</v>
      </c>
      <c r="C425" s="15">
        <v>4</v>
      </c>
      <c r="D425" s="15" t="s">
        <v>11495</v>
      </c>
      <c r="E425" s="15" t="s">
        <v>12350</v>
      </c>
      <c r="F425" s="15" t="s">
        <v>11422</v>
      </c>
      <c r="G425" s="15" t="s">
        <v>11462</v>
      </c>
    </row>
    <row r="426" spans="1:7" x14ac:dyDescent="0.2">
      <c r="A426" s="15" t="s">
        <v>12351</v>
      </c>
      <c r="B426" s="15" t="s">
        <v>12315</v>
      </c>
      <c r="C426" s="15">
        <v>4</v>
      </c>
      <c r="D426" s="15" t="s">
        <v>11503</v>
      </c>
      <c r="E426" s="15" t="s">
        <v>12352</v>
      </c>
      <c r="F426" s="15" t="s">
        <v>11422</v>
      </c>
      <c r="G426" s="15" t="s">
        <v>11462</v>
      </c>
    </row>
    <row r="427" spans="1:7" x14ac:dyDescent="0.2">
      <c r="A427" s="15" t="s">
        <v>12353</v>
      </c>
      <c r="B427" s="15" t="s">
        <v>12315</v>
      </c>
      <c r="C427" s="15">
        <v>4</v>
      </c>
      <c r="D427" s="15" t="s">
        <v>11506</v>
      </c>
      <c r="E427" s="15" t="s">
        <v>11807</v>
      </c>
      <c r="F427" s="15" t="s">
        <v>11422</v>
      </c>
      <c r="G427" s="15" t="s">
        <v>11462</v>
      </c>
    </row>
    <row r="428" spans="1:7" x14ac:dyDescent="0.2">
      <c r="A428" s="15" t="s">
        <v>12354</v>
      </c>
      <c r="B428" s="15" t="s">
        <v>12315</v>
      </c>
      <c r="C428" s="15">
        <v>4</v>
      </c>
      <c r="D428" s="15" t="s">
        <v>11510</v>
      </c>
      <c r="E428" s="15" t="s">
        <v>12355</v>
      </c>
      <c r="F428" s="15" t="s">
        <v>11422</v>
      </c>
      <c r="G428" s="15" t="s">
        <v>11462</v>
      </c>
    </row>
    <row r="429" spans="1:7" x14ac:dyDescent="0.2">
      <c r="A429" s="15" t="s">
        <v>12356</v>
      </c>
      <c r="B429" s="15" t="s">
        <v>12315</v>
      </c>
      <c r="C429" s="15">
        <v>4</v>
      </c>
      <c r="D429" s="15" t="s">
        <v>11514</v>
      </c>
      <c r="E429" s="15" t="s">
        <v>12357</v>
      </c>
      <c r="F429" s="15" t="s">
        <v>11422</v>
      </c>
      <c r="G429" s="15" t="s">
        <v>11462</v>
      </c>
    </row>
    <row r="430" spans="1:7" x14ac:dyDescent="0.2">
      <c r="A430" s="15" t="s">
        <v>12358</v>
      </c>
      <c r="B430" s="15" t="s">
        <v>12315</v>
      </c>
      <c r="C430" s="15">
        <v>4</v>
      </c>
      <c r="D430" s="15" t="s">
        <v>11518</v>
      </c>
      <c r="E430" s="15" t="s">
        <v>12359</v>
      </c>
      <c r="F430" s="15" t="s">
        <v>11422</v>
      </c>
      <c r="G430" s="15" t="s">
        <v>11462</v>
      </c>
    </row>
    <row r="431" spans="1:7" x14ac:dyDescent="0.2">
      <c r="A431" s="15" t="s">
        <v>12360</v>
      </c>
      <c r="B431" s="15" t="s">
        <v>12315</v>
      </c>
      <c r="C431" s="15">
        <v>4</v>
      </c>
      <c r="D431" s="15" t="s">
        <v>11522</v>
      </c>
      <c r="E431" s="15" t="s">
        <v>12361</v>
      </c>
      <c r="F431" s="15" t="s">
        <v>11422</v>
      </c>
      <c r="G431" s="15" t="s">
        <v>11462</v>
      </c>
    </row>
    <row r="432" spans="1:7" x14ac:dyDescent="0.2">
      <c r="A432" s="15" t="s">
        <v>12362</v>
      </c>
      <c r="B432" s="15" t="s">
        <v>12315</v>
      </c>
      <c r="C432" s="15">
        <v>4</v>
      </c>
      <c r="D432" s="15" t="s">
        <v>11526</v>
      </c>
      <c r="E432" s="15" t="s">
        <v>12363</v>
      </c>
      <c r="F432" s="15" t="s">
        <v>11422</v>
      </c>
      <c r="G432" s="15" t="s">
        <v>11462</v>
      </c>
    </row>
    <row r="433" spans="1:7" x14ac:dyDescent="0.2">
      <c r="A433" s="15" t="s">
        <v>12364</v>
      </c>
      <c r="B433" s="15" t="s">
        <v>12315</v>
      </c>
      <c r="C433" s="15">
        <v>4</v>
      </c>
      <c r="D433" s="15" t="s">
        <v>11530</v>
      </c>
      <c r="E433" s="15" t="s">
        <v>11457</v>
      </c>
      <c r="F433" s="15" t="s">
        <v>11422</v>
      </c>
      <c r="G433" s="15" t="s">
        <v>11462</v>
      </c>
    </row>
    <row r="434" spans="1:7" x14ac:dyDescent="0.2">
      <c r="A434" s="15" t="s">
        <v>12365</v>
      </c>
      <c r="B434" s="15" t="s">
        <v>12315</v>
      </c>
      <c r="C434" s="15">
        <v>4</v>
      </c>
      <c r="D434" s="15" t="s">
        <v>11534</v>
      </c>
      <c r="E434" s="15" t="s">
        <v>11469</v>
      </c>
      <c r="F434" s="15" t="s">
        <v>11422</v>
      </c>
      <c r="G434" s="15" t="s">
        <v>11462</v>
      </c>
    </row>
    <row r="435" spans="1:7" x14ac:dyDescent="0.2">
      <c r="A435" s="15" t="s">
        <v>12366</v>
      </c>
      <c r="B435" s="15" t="s">
        <v>12315</v>
      </c>
      <c r="C435" s="15">
        <v>4</v>
      </c>
      <c r="D435" s="15" t="s">
        <v>11538</v>
      </c>
      <c r="E435" s="15" t="s">
        <v>11473</v>
      </c>
      <c r="F435" s="15" t="s">
        <v>11422</v>
      </c>
      <c r="G435" s="15" t="s">
        <v>11462</v>
      </c>
    </row>
    <row r="436" spans="1:7" x14ac:dyDescent="0.2">
      <c r="A436" s="15" t="s">
        <v>12367</v>
      </c>
      <c r="B436" s="15" t="s">
        <v>12315</v>
      </c>
      <c r="C436" s="15">
        <v>4</v>
      </c>
      <c r="D436" s="15" t="s">
        <v>11542</v>
      </c>
      <c r="E436" s="15" t="s">
        <v>12368</v>
      </c>
      <c r="F436" s="15" t="s">
        <v>11422</v>
      </c>
      <c r="G436" s="15" t="s">
        <v>11462</v>
      </c>
    </row>
    <row r="437" spans="1:7" x14ac:dyDescent="0.2">
      <c r="A437" s="15" t="s">
        <v>12369</v>
      </c>
      <c r="B437" s="15" t="s">
        <v>12315</v>
      </c>
      <c r="C437" s="15">
        <v>4</v>
      </c>
      <c r="D437" s="15" t="s">
        <v>11546</v>
      </c>
      <c r="E437" s="15" t="s">
        <v>12370</v>
      </c>
      <c r="F437" s="15" t="s">
        <v>11422</v>
      </c>
      <c r="G437" s="15" t="s">
        <v>11462</v>
      </c>
    </row>
    <row r="438" spans="1:7" x14ac:dyDescent="0.2">
      <c r="A438" s="15" t="s">
        <v>12371</v>
      </c>
      <c r="B438" s="15" t="s">
        <v>12315</v>
      </c>
      <c r="C438" s="15">
        <v>4</v>
      </c>
      <c r="D438" s="15" t="s">
        <v>11550</v>
      </c>
      <c r="E438" s="15" t="s">
        <v>12372</v>
      </c>
      <c r="F438" s="15" t="s">
        <v>11422</v>
      </c>
      <c r="G438" s="15" t="s">
        <v>11462</v>
      </c>
    </row>
    <row r="439" spans="1:7" x14ac:dyDescent="0.2">
      <c r="A439" s="15" t="s">
        <v>12373</v>
      </c>
      <c r="B439" s="15" t="s">
        <v>12315</v>
      </c>
      <c r="C439" s="15">
        <v>4</v>
      </c>
      <c r="D439" s="15" t="s">
        <v>11554</v>
      </c>
      <c r="E439" s="15" t="s">
        <v>11481</v>
      </c>
      <c r="F439" s="15" t="s">
        <v>11422</v>
      </c>
      <c r="G439" s="15" t="s">
        <v>11462</v>
      </c>
    </row>
    <row r="440" spans="1:7" x14ac:dyDescent="0.2">
      <c r="A440" s="15" t="s">
        <v>12374</v>
      </c>
      <c r="B440" s="15" t="s">
        <v>12315</v>
      </c>
      <c r="C440" s="15">
        <v>4</v>
      </c>
      <c r="D440" s="15" t="s">
        <v>11558</v>
      </c>
      <c r="E440" s="15" t="s">
        <v>12375</v>
      </c>
      <c r="F440" s="15" t="s">
        <v>11422</v>
      </c>
      <c r="G440" s="15" t="s">
        <v>11462</v>
      </c>
    </row>
    <row r="441" spans="1:7" x14ac:dyDescent="0.2">
      <c r="A441" s="15" t="s">
        <v>12376</v>
      </c>
      <c r="B441" s="15" t="s">
        <v>12315</v>
      </c>
      <c r="C441" s="15">
        <v>4</v>
      </c>
      <c r="D441" s="15" t="s">
        <v>11562</v>
      </c>
      <c r="E441" s="15" t="s">
        <v>11816</v>
      </c>
      <c r="F441" s="15" t="s">
        <v>11422</v>
      </c>
      <c r="G441" s="15" t="s">
        <v>11462</v>
      </c>
    </row>
    <row r="442" spans="1:7" x14ac:dyDescent="0.2">
      <c r="A442" s="15" t="s">
        <v>12377</v>
      </c>
      <c r="B442" s="15" t="s">
        <v>12315</v>
      </c>
      <c r="C442" s="15">
        <v>4</v>
      </c>
      <c r="D442" s="15" t="s">
        <v>11565</v>
      </c>
      <c r="E442" s="15" t="s">
        <v>12378</v>
      </c>
      <c r="F442" s="15" t="s">
        <v>11422</v>
      </c>
      <c r="G442" s="15" t="s">
        <v>11462</v>
      </c>
    </row>
    <row r="443" spans="1:7" x14ac:dyDescent="0.2">
      <c r="A443" s="15" t="s">
        <v>12379</v>
      </c>
      <c r="B443" s="15" t="s">
        <v>12315</v>
      </c>
      <c r="C443" s="15">
        <v>4</v>
      </c>
      <c r="D443" s="15" t="s">
        <v>11569</v>
      </c>
      <c r="E443" s="15" t="s">
        <v>12380</v>
      </c>
      <c r="F443" s="15" t="s">
        <v>11422</v>
      </c>
      <c r="G443" s="15" t="s">
        <v>11462</v>
      </c>
    </row>
    <row r="444" spans="1:7" x14ac:dyDescent="0.2">
      <c r="A444" s="15" t="s">
        <v>12381</v>
      </c>
      <c r="B444" s="15" t="s">
        <v>12315</v>
      </c>
      <c r="C444" s="15">
        <v>4</v>
      </c>
      <c r="D444" s="15" t="s">
        <v>11573</v>
      </c>
      <c r="E444" s="15" t="s">
        <v>11822</v>
      </c>
      <c r="F444" s="15" t="s">
        <v>11422</v>
      </c>
      <c r="G444" s="15" t="s">
        <v>11462</v>
      </c>
    </row>
    <row r="445" spans="1:7" x14ac:dyDescent="0.2">
      <c r="A445" s="15" t="s">
        <v>12382</v>
      </c>
      <c r="B445" s="15" t="s">
        <v>12315</v>
      </c>
      <c r="C445" s="15">
        <v>4</v>
      </c>
      <c r="D445" s="15" t="s">
        <v>11577</v>
      </c>
      <c r="E445" s="15" t="s">
        <v>12383</v>
      </c>
      <c r="F445" s="15" t="s">
        <v>11422</v>
      </c>
      <c r="G445" s="15" t="s">
        <v>11462</v>
      </c>
    </row>
    <row r="446" spans="1:7" x14ac:dyDescent="0.2">
      <c r="A446" s="15" t="s">
        <v>12384</v>
      </c>
      <c r="B446" s="15" t="s">
        <v>12315</v>
      </c>
      <c r="C446" s="15">
        <v>4</v>
      </c>
      <c r="D446" s="15" t="s">
        <v>11581</v>
      </c>
      <c r="E446" s="15" t="s">
        <v>12218</v>
      </c>
      <c r="F446" s="15" t="s">
        <v>11422</v>
      </c>
      <c r="G446" s="15" t="s">
        <v>11462</v>
      </c>
    </row>
    <row r="447" spans="1:7" x14ac:dyDescent="0.2">
      <c r="A447" s="15" t="s">
        <v>12385</v>
      </c>
      <c r="B447" s="15" t="s">
        <v>12315</v>
      </c>
      <c r="C447" s="15">
        <v>4</v>
      </c>
      <c r="D447" s="15" t="s">
        <v>11584</v>
      </c>
      <c r="E447" s="15" t="s">
        <v>12386</v>
      </c>
      <c r="F447" s="15" t="s">
        <v>11422</v>
      </c>
      <c r="G447" s="15" t="s">
        <v>11462</v>
      </c>
    </row>
    <row r="448" spans="1:7" x14ac:dyDescent="0.2">
      <c r="A448" s="15" t="s">
        <v>12387</v>
      </c>
      <c r="B448" s="15" t="s">
        <v>12315</v>
      </c>
      <c r="C448" s="15">
        <v>4</v>
      </c>
      <c r="D448" s="15" t="s">
        <v>11588</v>
      </c>
      <c r="E448" s="15" t="s">
        <v>12388</v>
      </c>
      <c r="F448" s="15" t="s">
        <v>11422</v>
      </c>
      <c r="G448" s="15" t="s">
        <v>11462</v>
      </c>
    </row>
    <row r="449" spans="1:7" x14ac:dyDescent="0.2">
      <c r="A449" s="15" t="s">
        <v>12389</v>
      </c>
      <c r="B449" s="15" t="s">
        <v>12315</v>
      </c>
      <c r="C449" s="15">
        <v>4</v>
      </c>
      <c r="D449" s="15" t="s">
        <v>11591</v>
      </c>
      <c r="E449" s="15" t="s">
        <v>11515</v>
      </c>
      <c r="F449" s="15" t="s">
        <v>11422</v>
      </c>
      <c r="G449" s="15" t="s">
        <v>11462</v>
      </c>
    </row>
    <row r="450" spans="1:7" x14ac:dyDescent="0.2">
      <c r="A450" s="15" t="s">
        <v>12390</v>
      </c>
      <c r="B450" s="15" t="s">
        <v>12315</v>
      </c>
      <c r="C450" s="15">
        <v>4</v>
      </c>
      <c r="D450" s="15" t="s">
        <v>11595</v>
      </c>
      <c r="E450" s="15" t="s">
        <v>12391</v>
      </c>
      <c r="F450" s="15" t="s">
        <v>11422</v>
      </c>
      <c r="G450" s="15" t="s">
        <v>11462</v>
      </c>
    </row>
    <row r="451" spans="1:7" x14ac:dyDescent="0.2">
      <c r="A451" s="15" t="s">
        <v>12392</v>
      </c>
      <c r="B451" s="15" t="s">
        <v>12315</v>
      </c>
      <c r="C451" s="15">
        <v>4</v>
      </c>
      <c r="D451" s="15" t="s">
        <v>11599</v>
      </c>
      <c r="E451" s="15" t="s">
        <v>12393</v>
      </c>
      <c r="F451" s="15" t="s">
        <v>11422</v>
      </c>
      <c r="G451" s="15" t="s">
        <v>11462</v>
      </c>
    </row>
    <row r="452" spans="1:7" x14ac:dyDescent="0.2">
      <c r="A452" s="15" t="s">
        <v>12394</v>
      </c>
      <c r="B452" s="15" t="s">
        <v>12315</v>
      </c>
      <c r="C452" s="15">
        <v>4</v>
      </c>
      <c r="D452" s="15" t="s">
        <v>11603</v>
      </c>
      <c r="E452" s="15" t="s">
        <v>12395</v>
      </c>
      <c r="F452" s="15" t="s">
        <v>11422</v>
      </c>
      <c r="G452" s="15" t="s">
        <v>11462</v>
      </c>
    </row>
    <row r="453" spans="1:7" x14ac:dyDescent="0.2">
      <c r="A453" s="15" t="s">
        <v>12396</v>
      </c>
      <c r="B453" s="15" t="s">
        <v>12315</v>
      </c>
      <c r="C453" s="15">
        <v>4</v>
      </c>
      <c r="D453" s="15" t="s">
        <v>11607</v>
      </c>
      <c r="E453" s="15" t="s">
        <v>12084</v>
      </c>
      <c r="F453" s="15" t="s">
        <v>11422</v>
      </c>
      <c r="G453" s="15" t="s">
        <v>11462</v>
      </c>
    </row>
    <row r="454" spans="1:7" x14ac:dyDescent="0.2">
      <c r="A454" s="15" t="s">
        <v>12397</v>
      </c>
      <c r="B454" s="15" t="s">
        <v>12315</v>
      </c>
      <c r="C454" s="15">
        <v>4</v>
      </c>
      <c r="D454" s="15" t="s">
        <v>11611</v>
      </c>
      <c r="E454" s="15" t="s">
        <v>12398</v>
      </c>
      <c r="F454" s="15" t="s">
        <v>11422</v>
      </c>
      <c r="G454" s="15" t="s">
        <v>11462</v>
      </c>
    </row>
    <row r="455" spans="1:7" x14ac:dyDescent="0.2">
      <c r="A455" s="15" t="s">
        <v>12399</v>
      </c>
      <c r="B455" s="15" t="s">
        <v>12315</v>
      </c>
      <c r="C455" s="15">
        <v>4</v>
      </c>
      <c r="D455" s="15" t="s">
        <v>11615</v>
      </c>
      <c r="E455" s="15" t="s">
        <v>12400</v>
      </c>
      <c r="F455" s="15" t="s">
        <v>11422</v>
      </c>
      <c r="G455" s="15" t="s">
        <v>11462</v>
      </c>
    </row>
    <row r="456" spans="1:7" x14ac:dyDescent="0.2">
      <c r="A456" s="15" t="s">
        <v>12401</v>
      </c>
      <c r="B456" s="15" t="s">
        <v>12315</v>
      </c>
      <c r="C456" s="15">
        <v>4</v>
      </c>
      <c r="D456" s="15" t="s">
        <v>11619</v>
      </c>
      <c r="E456" s="15" t="s">
        <v>12402</v>
      </c>
      <c r="F456" s="15" t="s">
        <v>11422</v>
      </c>
      <c r="G456" s="15" t="s">
        <v>11462</v>
      </c>
    </row>
    <row r="457" spans="1:7" x14ac:dyDescent="0.2">
      <c r="A457" s="15" t="s">
        <v>12403</v>
      </c>
      <c r="B457" s="15" t="s">
        <v>12315</v>
      </c>
      <c r="C457" s="15">
        <v>4</v>
      </c>
      <c r="D457" s="15" t="s">
        <v>11623</v>
      </c>
      <c r="E457" s="15" t="s">
        <v>12088</v>
      </c>
      <c r="F457" s="15" t="s">
        <v>11422</v>
      </c>
      <c r="G457" s="15" t="s">
        <v>11462</v>
      </c>
    </row>
    <row r="458" spans="1:7" x14ac:dyDescent="0.2">
      <c r="A458" s="15" t="s">
        <v>12404</v>
      </c>
      <c r="B458" s="15" t="s">
        <v>12315</v>
      </c>
      <c r="C458" s="15">
        <v>4</v>
      </c>
      <c r="D458" s="15" t="s">
        <v>11627</v>
      </c>
      <c r="E458" s="15" t="s">
        <v>12405</v>
      </c>
      <c r="F458" s="15" t="s">
        <v>11422</v>
      </c>
      <c r="G458" s="15" t="s">
        <v>11462</v>
      </c>
    </row>
    <row r="459" spans="1:7" x14ac:dyDescent="0.2">
      <c r="A459" s="15" t="s">
        <v>12406</v>
      </c>
      <c r="B459" s="15" t="s">
        <v>12315</v>
      </c>
      <c r="C459" s="15">
        <v>4</v>
      </c>
      <c r="D459" s="15" t="s">
        <v>11631</v>
      </c>
      <c r="E459" s="15" t="s">
        <v>12407</v>
      </c>
      <c r="F459" s="15" t="s">
        <v>11422</v>
      </c>
      <c r="G459" s="15" t="s">
        <v>11462</v>
      </c>
    </row>
    <row r="460" spans="1:7" x14ac:dyDescent="0.2">
      <c r="A460" s="15" t="s">
        <v>12408</v>
      </c>
      <c r="B460" s="15" t="s">
        <v>12315</v>
      </c>
      <c r="C460" s="15">
        <v>4</v>
      </c>
      <c r="D460" s="15" t="s">
        <v>11634</v>
      </c>
      <c r="E460" s="15" t="s">
        <v>12409</v>
      </c>
      <c r="F460" s="15" t="s">
        <v>11422</v>
      </c>
      <c r="G460" s="15" t="s">
        <v>11462</v>
      </c>
    </row>
    <row r="461" spans="1:7" x14ac:dyDescent="0.2">
      <c r="A461" s="15" t="s">
        <v>12410</v>
      </c>
      <c r="B461" s="15" t="s">
        <v>12315</v>
      </c>
      <c r="C461" s="15">
        <v>4</v>
      </c>
      <c r="D461" s="15" t="s">
        <v>11637</v>
      </c>
      <c r="E461" s="15" t="s">
        <v>11531</v>
      </c>
      <c r="F461" s="15" t="s">
        <v>11422</v>
      </c>
      <c r="G461" s="15" t="s">
        <v>11462</v>
      </c>
    </row>
    <row r="462" spans="1:7" x14ac:dyDescent="0.2">
      <c r="A462" s="15" t="s">
        <v>12411</v>
      </c>
      <c r="B462" s="15" t="s">
        <v>12315</v>
      </c>
      <c r="C462" s="15">
        <v>4</v>
      </c>
      <c r="D462" s="15" t="s">
        <v>11640</v>
      </c>
      <c r="E462" s="15" t="s">
        <v>12412</v>
      </c>
      <c r="F462" s="15" t="s">
        <v>11422</v>
      </c>
      <c r="G462" s="15" t="s">
        <v>11462</v>
      </c>
    </row>
    <row r="463" spans="1:7" x14ac:dyDescent="0.2">
      <c r="A463" s="15" t="s">
        <v>12413</v>
      </c>
      <c r="B463" s="15" t="s">
        <v>12315</v>
      </c>
      <c r="C463" s="15">
        <v>4</v>
      </c>
      <c r="D463" s="15" t="s">
        <v>11643</v>
      </c>
      <c r="E463" s="15" t="s">
        <v>12414</v>
      </c>
      <c r="F463" s="15" t="s">
        <v>11422</v>
      </c>
      <c r="G463" s="15" t="s">
        <v>11462</v>
      </c>
    </row>
    <row r="464" spans="1:7" x14ac:dyDescent="0.2">
      <c r="A464" s="15" t="s">
        <v>12415</v>
      </c>
      <c r="B464" s="15" t="s">
        <v>12315</v>
      </c>
      <c r="C464" s="15">
        <v>4</v>
      </c>
      <c r="D464" s="15" t="s">
        <v>11646</v>
      </c>
      <c r="E464" s="15" t="s">
        <v>11535</v>
      </c>
      <c r="F464" s="15" t="s">
        <v>11422</v>
      </c>
      <c r="G464" s="15" t="s">
        <v>11462</v>
      </c>
    </row>
    <row r="465" spans="1:7" x14ac:dyDescent="0.2">
      <c r="A465" s="15" t="s">
        <v>12416</v>
      </c>
      <c r="B465" s="15" t="s">
        <v>12315</v>
      </c>
      <c r="C465" s="15">
        <v>4</v>
      </c>
      <c r="D465" s="15" t="s">
        <v>11649</v>
      </c>
      <c r="E465" s="15" t="s">
        <v>11836</v>
      </c>
      <c r="F465" s="15" t="s">
        <v>11422</v>
      </c>
      <c r="G465" s="15" t="s">
        <v>11462</v>
      </c>
    </row>
    <row r="466" spans="1:7" x14ac:dyDescent="0.2">
      <c r="A466" s="15" t="s">
        <v>12417</v>
      </c>
      <c r="B466" s="15" t="s">
        <v>12315</v>
      </c>
      <c r="C466" s="15">
        <v>4</v>
      </c>
      <c r="D466" s="15" t="s">
        <v>11652</v>
      </c>
      <c r="E466" s="15" t="s">
        <v>12418</v>
      </c>
      <c r="F466" s="15" t="s">
        <v>11422</v>
      </c>
      <c r="G466" s="15" t="s">
        <v>11462</v>
      </c>
    </row>
    <row r="467" spans="1:7" x14ac:dyDescent="0.2">
      <c r="A467" s="15" t="s">
        <v>12419</v>
      </c>
      <c r="B467" s="15" t="s">
        <v>12315</v>
      </c>
      <c r="C467" s="15">
        <v>4</v>
      </c>
      <c r="D467" s="15" t="s">
        <v>11655</v>
      </c>
      <c r="E467" s="15" t="s">
        <v>12420</v>
      </c>
      <c r="F467" s="15" t="s">
        <v>11422</v>
      </c>
      <c r="G467" s="15" t="s">
        <v>11462</v>
      </c>
    </row>
    <row r="468" spans="1:7" x14ac:dyDescent="0.2">
      <c r="A468" s="15" t="s">
        <v>12421</v>
      </c>
      <c r="B468" s="15" t="s">
        <v>12315</v>
      </c>
      <c r="C468" s="15">
        <v>4</v>
      </c>
      <c r="D468" s="15" t="s">
        <v>11658</v>
      </c>
      <c r="E468" s="15" t="s">
        <v>12422</v>
      </c>
      <c r="F468" s="15" t="s">
        <v>11422</v>
      </c>
      <c r="G468" s="15" t="s">
        <v>11462</v>
      </c>
    </row>
    <row r="469" spans="1:7" x14ac:dyDescent="0.2">
      <c r="A469" s="15" t="s">
        <v>12423</v>
      </c>
      <c r="B469" s="15" t="s">
        <v>12315</v>
      </c>
      <c r="C469" s="15">
        <v>4</v>
      </c>
      <c r="D469" s="15" t="s">
        <v>11660</v>
      </c>
      <c r="E469" s="15" t="s">
        <v>12424</v>
      </c>
      <c r="F469" s="15" t="s">
        <v>11422</v>
      </c>
      <c r="G469" s="15" t="s">
        <v>11462</v>
      </c>
    </row>
    <row r="470" spans="1:7" x14ac:dyDescent="0.2">
      <c r="A470" s="15" t="s">
        <v>12425</v>
      </c>
      <c r="B470" s="15" t="s">
        <v>12315</v>
      </c>
      <c r="C470" s="15">
        <v>4</v>
      </c>
      <c r="D470" s="15" t="s">
        <v>11663</v>
      </c>
      <c r="E470" s="15" t="s">
        <v>279</v>
      </c>
      <c r="F470" s="15" t="s">
        <v>11422</v>
      </c>
      <c r="G470" s="15" t="s">
        <v>11462</v>
      </c>
    </row>
    <row r="471" spans="1:7" x14ac:dyDescent="0.2">
      <c r="A471" s="15" t="s">
        <v>12426</v>
      </c>
      <c r="B471" s="15" t="s">
        <v>12315</v>
      </c>
      <c r="C471" s="15">
        <v>4</v>
      </c>
      <c r="D471" s="15" t="s">
        <v>11666</v>
      </c>
      <c r="E471" s="15" t="s">
        <v>11543</v>
      </c>
      <c r="F471" s="15" t="s">
        <v>11422</v>
      </c>
      <c r="G471" s="15" t="s">
        <v>11462</v>
      </c>
    </row>
    <row r="472" spans="1:7" x14ac:dyDescent="0.2">
      <c r="A472" s="15" t="s">
        <v>12427</v>
      </c>
      <c r="B472" s="15" t="s">
        <v>12315</v>
      </c>
      <c r="C472" s="15">
        <v>4</v>
      </c>
      <c r="D472" s="15" t="s">
        <v>11907</v>
      </c>
      <c r="E472" s="15" t="s">
        <v>12428</v>
      </c>
      <c r="F472" s="15" t="s">
        <v>11422</v>
      </c>
      <c r="G472" s="15" t="s">
        <v>11462</v>
      </c>
    </row>
    <row r="473" spans="1:7" x14ac:dyDescent="0.2">
      <c r="A473" s="15" t="s">
        <v>12429</v>
      </c>
      <c r="B473" s="15" t="s">
        <v>12315</v>
      </c>
      <c r="C473" s="15">
        <v>4</v>
      </c>
      <c r="D473" s="15" t="s">
        <v>11910</v>
      </c>
      <c r="E473" s="15" t="s">
        <v>12430</v>
      </c>
      <c r="F473" s="15" t="s">
        <v>11422</v>
      </c>
      <c r="G473" s="15" t="s">
        <v>11462</v>
      </c>
    </row>
    <row r="474" spans="1:7" x14ac:dyDescent="0.2">
      <c r="A474" s="15" t="s">
        <v>12431</v>
      </c>
      <c r="B474" s="15" t="s">
        <v>12315</v>
      </c>
      <c r="C474" s="15">
        <v>4</v>
      </c>
      <c r="D474" s="15" t="s">
        <v>11913</v>
      </c>
      <c r="E474" s="15" t="s">
        <v>12432</v>
      </c>
      <c r="F474" s="15" t="s">
        <v>11422</v>
      </c>
      <c r="G474" s="15" t="s">
        <v>11462</v>
      </c>
    </row>
    <row r="475" spans="1:7" x14ac:dyDescent="0.2">
      <c r="A475" s="15" t="s">
        <v>12433</v>
      </c>
      <c r="B475" s="15" t="s">
        <v>12315</v>
      </c>
      <c r="C475" s="15">
        <v>4</v>
      </c>
      <c r="D475" s="15" t="s">
        <v>11916</v>
      </c>
      <c r="E475" s="15" t="s">
        <v>12434</v>
      </c>
      <c r="F475" s="15" t="s">
        <v>11422</v>
      </c>
      <c r="G475" s="15" t="s">
        <v>11462</v>
      </c>
    </row>
    <row r="476" spans="1:7" x14ac:dyDescent="0.2">
      <c r="A476" s="15" t="s">
        <v>12435</v>
      </c>
      <c r="B476" s="15" t="s">
        <v>12315</v>
      </c>
      <c r="C476" s="15">
        <v>4</v>
      </c>
      <c r="D476" s="15" t="s">
        <v>11919</v>
      </c>
      <c r="E476" s="15" t="s">
        <v>12436</v>
      </c>
      <c r="F476" s="15" t="s">
        <v>11422</v>
      </c>
      <c r="G476" s="15" t="s">
        <v>11462</v>
      </c>
    </row>
    <row r="477" spans="1:7" x14ac:dyDescent="0.2">
      <c r="A477" s="15" t="s">
        <v>12437</v>
      </c>
      <c r="B477" s="15" t="s">
        <v>12315</v>
      </c>
      <c r="C477" s="15">
        <v>4</v>
      </c>
      <c r="D477" s="15" t="s">
        <v>11921</v>
      </c>
      <c r="E477" s="15" t="s">
        <v>12438</v>
      </c>
      <c r="F477" s="15" t="s">
        <v>11422</v>
      </c>
      <c r="G477" s="15" t="s">
        <v>11462</v>
      </c>
    </row>
    <row r="478" spans="1:7" x14ac:dyDescent="0.2">
      <c r="A478" s="15" t="s">
        <v>12439</v>
      </c>
      <c r="B478" s="15" t="s">
        <v>12315</v>
      </c>
      <c r="C478" s="15">
        <v>4</v>
      </c>
      <c r="D478" s="15" t="s">
        <v>11924</v>
      </c>
      <c r="E478" s="15" t="s">
        <v>12440</v>
      </c>
      <c r="F478" s="15" t="s">
        <v>11422</v>
      </c>
      <c r="G478" s="15" t="s">
        <v>11462</v>
      </c>
    </row>
    <row r="479" spans="1:7" x14ac:dyDescent="0.2">
      <c r="A479" s="15" t="s">
        <v>12441</v>
      </c>
      <c r="B479" s="15" t="s">
        <v>12315</v>
      </c>
      <c r="C479" s="15">
        <v>4</v>
      </c>
      <c r="D479" s="15" t="s">
        <v>11927</v>
      </c>
      <c r="E479" s="15" t="s">
        <v>12442</v>
      </c>
      <c r="F479" s="15" t="s">
        <v>11422</v>
      </c>
      <c r="G479" s="15" t="s">
        <v>11462</v>
      </c>
    </row>
    <row r="480" spans="1:7" x14ac:dyDescent="0.2">
      <c r="A480" s="15" t="s">
        <v>12443</v>
      </c>
      <c r="B480" s="15" t="s">
        <v>12315</v>
      </c>
      <c r="C480" s="15">
        <v>4</v>
      </c>
      <c r="D480" s="15" t="s">
        <v>12444</v>
      </c>
      <c r="E480" s="15" t="s">
        <v>11551</v>
      </c>
      <c r="F480" s="15" t="s">
        <v>11422</v>
      </c>
      <c r="G480" s="15" t="s">
        <v>11462</v>
      </c>
    </row>
    <row r="481" spans="1:7" x14ac:dyDescent="0.2">
      <c r="A481" s="15" t="s">
        <v>12445</v>
      </c>
      <c r="B481" s="15" t="s">
        <v>12315</v>
      </c>
      <c r="C481" s="15">
        <v>4</v>
      </c>
      <c r="D481" s="15" t="s">
        <v>12446</v>
      </c>
      <c r="E481" s="15" t="s">
        <v>11555</v>
      </c>
      <c r="F481" s="15" t="s">
        <v>11422</v>
      </c>
      <c r="G481" s="15" t="s">
        <v>11462</v>
      </c>
    </row>
    <row r="482" spans="1:7" x14ac:dyDescent="0.2">
      <c r="A482" s="15" t="s">
        <v>12447</v>
      </c>
      <c r="B482" s="15" t="s">
        <v>12315</v>
      </c>
      <c r="C482" s="15">
        <v>4</v>
      </c>
      <c r="D482" s="15" t="s">
        <v>12448</v>
      </c>
      <c r="E482" s="15" t="s">
        <v>12449</v>
      </c>
      <c r="F482" s="15" t="s">
        <v>11422</v>
      </c>
      <c r="G482" s="15" t="s">
        <v>11462</v>
      </c>
    </row>
    <row r="483" spans="1:7" x14ac:dyDescent="0.2">
      <c r="A483" s="15" t="s">
        <v>12450</v>
      </c>
      <c r="B483" s="15" t="s">
        <v>12315</v>
      </c>
      <c r="C483" s="15">
        <v>4</v>
      </c>
      <c r="D483" s="15" t="s">
        <v>12451</v>
      </c>
      <c r="E483" s="15" t="s">
        <v>11559</v>
      </c>
      <c r="F483" s="15" t="s">
        <v>11422</v>
      </c>
      <c r="G483" s="15" t="s">
        <v>11462</v>
      </c>
    </row>
    <row r="484" spans="1:7" x14ac:dyDescent="0.2">
      <c r="A484" s="15" t="s">
        <v>12452</v>
      </c>
      <c r="B484" s="15" t="s">
        <v>12315</v>
      </c>
      <c r="C484" s="15">
        <v>4</v>
      </c>
      <c r="D484" s="15" t="s">
        <v>12453</v>
      </c>
      <c r="E484" s="15" t="s">
        <v>12454</v>
      </c>
      <c r="F484" s="15" t="s">
        <v>11422</v>
      </c>
      <c r="G484" s="15" t="s">
        <v>11462</v>
      </c>
    </row>
    <row r="485" spans="1:7" x14ac:dyDescent="0.2">
      <c r="A485" s="15" t="s">
        <v>12455</v>
      </c>
      <c r="B485" s="15" t="s">
        <v>12315</v>
      </c>
      <c r="C485" s="15">
        <v>4</v>
      </c>
      <c r="D485" s="15" t="s">
        <v>12456</v>
      </c>
      <c r="E485" s="15" t="s">
        <v>12457</v>
      </c>
      <c r="F485" s="15" t="s">
        <v>11422</v>
      </c>
      <c r="G485" s="15" t="s">
        <v>11462</v>
      </c>
    </row>
    <row r="486" spans="1:7" x14ac:dyDescent="0.2">
      <c r="A486" s="15" t="s">
        <v>12458</v>
      </c>
      <c r="B486" s="15" t="s">
        <v>12315</v>
      </c>
      <c r="C486" s="15">
        <v>4</v>
      </c>
      <c r="D486" s="15" t="s">
        <v>12459</v>
      </c>
      <c r="E486" s="15" t="s">
        <v>11563</v>
      </c>
      <c r="F486" s="15" t="s">
        <v>11422</v>
      </c>
      <c r="G486" s="15" t="s">
        <v>11462</v>
      </c>
    </row>
    <row r="487" spans="1:7" x14ac:dyDescent="0.2">
      <c r="A487" s="15" t="s">
        <v>12460</v>
      </c>
      <c r="B487" s="15" t="s">
        <v>12315</v>
      </c>
      <c r="C487" s="15">
        <v>4</v>
      </c>
      <c r="D487" s="15" t="s">
        <v>12461</v>
      </c>
      <c r="E487" s="15" t="s">
        <v>12462</v>
      </c>
      <c r="F487" s="15" t="s">
        <v>11422</v>
      </c>
      <c r="G487" s="15" t="s">
        <v>11462</v>
      </c>
    </row>
    <row r="488" spans="1:7" x14ac:dyDescent="0.2">
      <c r="A488" s="15" t="s">
        <v>12463</v>
      </c>
      <c r="B488" s="15" t="s">
        <v>12315</v>
      </c>
      <c r="C488" s="15">
        <v>4</v>
      </c>
      <c r="D488" s="15" t="s">
        <v>12464</v>
      </c>
      <c r="E488" s="15" t="s">
        <v>11854</v>
      </c>
      <c r="F488" s="15" t="s">
        <v>11422</v>
      </c>
      <c r="G488" s="15" t="s">
        <v>11462</v>
      </c>
    </row>
    <row r="489" spans="1:7" x14ac:dyDescent="0.2">
      <c r="A489" s="15" t="s">
        <v>12465</v>
      </c>
      <c r="B489" s="15" t="s">
        <v>12315</v>
      </c>
      <c r="C489" s="15">
        <v>4</v>
      </c>
      <c r="D489" s="15" t="s">
        <v>12466</v>
      </c>
      <c r="E489" s="15" t="s">
        <v>12467</v>
      </c>
      <c r="F489" s="15" t="s">
        <v>11422</v>
      </c>
      <c r="G489" s="15" t="s">
        <v>11462</v>
      </c>
    </row>
    <row r="490" spans="1:7" x14ac:dyDescent="0.2">
      <c r="A490" s="15" t="s">
        <v>12468</v>
      </c>
      <c r="B490" s="15" t="s">
        <v>12315</v>
      </c>
      <c r="C490" s="15">
        <v>4</v>
      </c>
      <c r="D490" s="15" t="s">
        <v>12469</v>
      </c>
      <c r="E490" s="15" t="s">
        <v>11566</v>
      </c>
      <c r="F490" s="15" t="s">
        <v>11422</v>
      </c>
      <c r="G490" s="15" t="s">
        <v>11462</v>
      </c>
    </row>
    <row r="491" spans="1:7" x14ac:dyDescent="0.2">
      <c r="A491" s="15" t="s">
        <v>12470</v>
      </c>
      <c r="B491" s="15" t="s">
        <v>12315</v>
      </c>
      <c r="C491" s="15">
        <v>4</v>
      </c>
      <c r="D491" s="15" t="s">
        <v>12471</v>
      </c>
      <c r="E491" s="15" t="s">
        <v>12472</v>
      </c>
      <c r="F491" s="15" t="s">
        <v>11422</v>
      </c>
      <c r="G491" s="15" t="s">
        <v>11462</v>
      </c>
    </row>
    <row r="492" spans="1:7" x14ac:dyDescent="0.2">
      <c r="A492" s="15" t="s">
        <v>12473</v>
      </c>
      <c r="B492" s="15" t="s">
        <v>12315</v>
      </c>
      <c r="C492" s="15">
        <v>4</v>
      </c>
      <c r="D492" s="15" t="s">
        <v>12474</v>
      </c>
      <c r="E492" s="15" t="s">
        <v>12475</v>
      </c>
      <c r="F492" s="15" t="s">
        <v>11422</v>
      </c>
      <c r="G492" s="15" t="s">
        <v>11462</v>
      </c>
    </row>
    <row r="493" spans="1:7" x14ac:dyDescent="0.2">
      <c r="A493" s="15" t="s">
        <v>12476</v>
      </c>
      <c r="B493" s="15" t="s">
        <v>12315</v>
      </c>
      <c r="C493" s="15">
        <v>4</v>
      </c>
      <c r="D493" s="15" t="s">
        <v>12477</v>
      </c>
      <c r="E493" s="15" t="s">
        <v>11578</v>
      </c>
      <c r="F493" s="15" t="s">
        <v>11422</v>
      </c>
      <c r="G493" s="15" t="s">
        <v>11462</v>
      </c>
    </row>
    <row r="494" spans="1:7" x14ac:dyDescent="0.2">
      <c r="A494" s="15" t="s">
        <v>12478</v>
      </c>
      <c r="B494" s="15" t="s">
        <v>12315</v>
      </c>
      <c r="C494" s="15">
        <v>4</v>
      </c>
      <c r="D494" s="15" t="s">
        <v>12479</v>
      </c>
      <c r="E494" s="15" t="s">
        <v>664</v>
      </c>
      <c r="F494" s="15" t="s">
        <v>11422</v>
      </c>
      <c r="G494" s="15" t="s">
        <v>11462</v>
      </c>
    </row>
    <row r="495" spans="1:7" x14ac:dyDescent="0.2">
      <c r="A495" s="15" t="s">
        <v>12480</v>
      </c>
      <c r="B495" s="15" t="s">
        <v>12315</v>
      </c>
      <c r="C495" s="15">
        <v>4</v>
      </c>
      <c r="D495" s="15" t="s">
        <v>12481</v>
      </c>
      <c r="E495" s="15" t="s">
        <v>409</v>
      </c>
      <c r="F495" s="15" t="s">
        <v>11422</v>
      </c>
      <c r="G495" s="15" t="s">
        <v>11462</v>
      </c>
    </row>
    <row r="496" spans="1:7" x14ac:dyDescent="0.2">
      <c r="A496" s="15" t="s">
        <v>12482</v>
      </c>
      <c r="B496" s="15" t="s">
        <v>12315</v>
      </c>
      <c r="C496" s="15">
        <v>4</v>
      </c>
      <c r="D496" s="15" t="s">
        <v>12483</v>
      </c>
      <c r="E496" s="15" t="s">
        <v>12484</v>
      </c>
      <c r="F496" s="15" t="s">
        <v>11422</v>
      </c>
      <c r="G496" s="15" t="s">
        <v>11462</v>
      </c>
    </row>
    <row r="497" spans="1:7" x14ac:dyDescent="0.2">
      <c r="A497" s="15" t="s">
        <v>12485</v>
      </c>
      <c r="B497" s="15" t="s">
        <v>12315</v>
      </c>
      <c r="C497" s="15">
        <v>4</v>
      </c>
      <c r="D497" s="15" t="s">
        <v>11715</v>
      </c>
      <c r="E497" s="15" t="s">
        <v>11585</v>
      </c>
      <c r="F497" s="15" t="s">
        <v>11422</v>
      </c>
      <c r="G497" s="15" t="s">
        <v>11462</v>
      </c>
    </row>
    <row r="498" spans="1:7" x14ac:dyDescent="0.2">
      <c r="A498" s="15" t="s">
        <v>12486</v>
      </c>
      <c r="B498" s="15" t="s">
        <v>12315</v>
      </c>
      <c r="C498" s="15">
        <v>4</v>
      </c>
      <c r="D498" s="15" t="s">
        <v>12487</v>
      </c>
      <c r="E498" s="15" t="s">
        <v>12488</v>
      </c>
      <c r="F498" s="15" t="s">
        <v>11422</v>
      </c>
      <c r="G498" s="15" t="s">
        <v>11462</v>
      </c>
    </row>
    <row r="499" spans="1:7" x14ac:dyDescent="0.2">
      <c r="A499" s="15" t="s">
        <v>12489</v>
      </c>
      <c r="B499" s="15" t="s">
        <v>12315</v>
      </c>
      <c r="C499" s="15">
        <v>4</v>
      </c>
      <c r="D499" s="15" t="s">
        <v>12490</v>
      </c>
      <c r="E499" s="15" t="s">
        <v>12491</v>
      </c>
      <c r="F499" s="15" t="s">
        <v>11422</v>
      </c>
      <c r="G499" s="15" t="s">
        <v>11462</v>
      </c>
    </row>
    <row r="500" spans="1:7" x14ac:dyDescent="0.2">
      <c r="A500" s="15" t="s">
        <v>12492</v>
      </c>
      <c r="B500" s="15" t="s">
        <v>12315</v>
      </c>
      <c r="C500" s="15">
        <v>4</v>
      </c>
      <c r="D500" s="15" t="s">
        <v>12493</v>
      </c>
      <c r="E500" s="15" t="s">
        <v>674</v>
      </c>
      <c r="F500" s="15" t="s">
        <v>11422</v>
      </c>
      <c r="G500" s="15" t="s">
        <v>11462</v>
      </c>
    </row>
    <row r="501" spans="1:7" x14ac:dyDescent="0.2">
      <c r="A501" s="15" t="s">
        <v>12494</v>
      </c>
      <c r="B501" s="15" t="s">
        <v>12315</v>
      </c>
      <c r="C501" s="15">
        <v>4</v>
      </c>
      <c r="D501" s="15" t="s">
        <v>12495</v>
      </c>
      <c r="E501" s="15" t="s">
        <v>11589</v>
      </c>
      <c r="F501" s="15" t="s">
        <v>11422</v>
      </c>
      <c r="G501" s="15" t="s">
        <v>11462</v>
      </c>
    </row>
    <row r="502" spans="1:7" x14ac:dyDescent="0.2">
      <c r="A502" s="15" t="s">
        <v>12496</v>
      </c>
      <c r="B502" s="15" t="s">
        <v>12315</v>
      </c>
      <c r="C502" s="15">
        <v>4</v>
      </c>
      <c r="D502" s="15" t="s">
        <v>11720</v>
      </c>
      <c r="E502" s="15" t="s">
        <v>11592</v>
      </c>
      <c r="F502" s="15" t="s">
        <v>11422</v>
      </c>
      <c r="G502" s="15" t="s">
        <v>11462</v>
      </c>
    </row>
    <row r="503" spans="1:7" x14ac:dyDescent="0.2">
      <c r="A503" s="15" t="s">
        <v>12497</v>
      </c>
      <c r="B503" s="15" t="s">
        <v>12315</v>
      </c>
      <c r="C503" s="15">
        <v>4</v>
      </c>
      <c r="D503" s="15" t="s">
        <v>12498</v>
      </c>
      <c r="E503" s="15" t="s">
        <v>11600</v>
      </c>
      <c r="F503" s="15" t="s">
        <v>11422</v>
      </c>
      <c r="G503" s="15" t="s">
        <v>11462</v>
      </c>
    </row>
    <row r="504" spans="1:7" x14ac:dyDescent="0.2">
      <c r="A504" s="15" t="s">
        <v>12499</v>
      </c>
      <c r="B504" s="15" t="s">
        <v>12315</v>
      </c>
      <c r="C504" s="15">
        <v>4</v>
      </c>
      <c r="D504" s="15" t="s">
        <v>12500</v>
      </c>
      <c r="E504" s="15" t="s">
        <v>12501</v>
      </c>
      <c r="F504" s="15" t="s">
        <v>11422</v>
      </c>
      <c r="G504" s="15" t="s">
        <v>11462</v>
      </c>
    </row>
    <row r="505" spans="1:7" x14ac:dyDescent="0.2">
      <c r="A505" s="15" t="s">
        <v>12502</v>
      </c>
      <c r="B505" s="15" t="s">
        <v>12315</v>
      </c>
      <c r="C505" s="15">
        <v>4</v>
      </c>
      <c r="D505" s="15" t="s">
        <v>11726</v>
      </c>
      <c r="E505" s="15" t="s">
        <v>11868</v>
      </c>
      <c r="F505" s="15" t="s">
        <v>11422</v>
      </c>
      <c r="G505" s="15" t="s">
        <v>11462</v>
      </c>
    </row>
    <row r="506" spans="1:7" x14ac:dyDescent="0.2">
      <c r="A506" s="15" t="s">
        <v>12503</v>
      </c>
      <c r="B506" s="15" t="s">
        <v>12315</v>
      </c>
      <c r="C506" s="15">
        <v>4</v>
      </c>
      <c r="D506" s="15" t="s">
        <v>12504</v>
      </c>
      <c r="E506" s="15" t="s">
        <v>12505</v>
      </c>
      <c r="F506" s="15" t="s">
        <v>11422</v>
      </c>
      <c r="G506" s="15" t="s">
        <v>11462</v>
      </c>
    </row>
    <row r="507" spans="1:7" x14ac:dyDescent="0.2">
      <c r="A507" s="15" t="s">
        <v>12506</v>
      </c>
      <c r="B507" s="15" t="s">
        <v>12315</v>
      </c>
      <c r="C507" s="15">
        <v>4</v>
      </c>
      <c r="D507" s="15" t="s">
        <v>12507</v>
      </c>
      <c r="E507" s="15" t="s">
        <v>11612</v>
      </c>
      <c r="F507" s="15" t="s">
        <v>11422</v>
      </c>
      <c r="G507" s="15" t="s">
        <v>11462</v>
      </c>
    </row>
    <row r="508" spans="1:7" x14ac:dyDescent="0.2">
      <c r="A508" s="15" t="s">
        <v>12508</v>
      </c>
      <c r="B508" s="15" t="s">
        <v>12315</v>
      </c>
      <c r="C508" s="15">
        <v>4</v>
      </c>
      <c r="D508" s="15" t="s">
        <v>12509</v>
      </c>
      <c r="E508" s="15" t="s">
        <v>11616</v>
      </c>
      <c r="F508" s="15" t="s">
        <v>11422</v>
      </c>
      <c r="G508" s="15" t="s">
        <v>11462</v>
      </c>
    </row>
    <row r="509" spans="1:7" x14ac:dyDescent="0.2">
      <c r="A509" s="15" t="s">
        <v>12510</v>
      </c>
      <c r="B509" s="15" t="s">
        <v>12315</v>
      </c>
      <c r="C509" s="15">
        <v>4</v>
      </c>
      <c r="D509" s="15" t="s">
        <v>12511</v>
      </c>
      <c r="E509" s="15" t="s">
        <v>11620</v>
      </c>
      <c r="F509" s="15" t="s">
        <v>11422</v>
      </c>
      <c r="G509" s="15" t="s">
        <v>11462</v>
      </c>
    </row>
    <row r="510" spans="1:7" x14ac:dyDescent="0.2">
      <c r="A510" s="15" t="s">
        <v>12512</v>
      </c>
      <c r="B510" s="15" t="s">
        <v>12315</v>
      </c>
      <c r="C510" s="15">
        <v>4</v>
      </c>
      <c r="D510" s="15" t="s">
        <v>12513</v>
      </c>
      <c r="E510" s="15" t="s">
        <v>12514</v>
      </c>
      <c r="F510" s="15" t="s">
        <v>11422</v>
      </c>
      <c r="G510" s="15" t="s">
        <v>11462</v>
      </c>
    </row>
    <row r="511" spans="1:7" x14ac:dyDescent="0.2">
      <c r="A511" s="15" t="s">
        <v>12515</v>
      </c>
      <c r="B511" s="15" t="s">
        <v>12315</v>
      </c>
      <c r="C511" s="15">
        <v>4</v>
      </c>
      <c r="D511" s="15" t="s">
        <v>12516</v>
      </c>
      <c r="E511" s="15" t="s">
        <v>12517</v>
      </c>
      <c r="F511" s="15" t="s">
        <v>11422</v>
      </c>
      <c r="G511" s="15" t="s">
        <v>11462</v>
      </c>
    </row>
    <row r="512" spans="1:7" x14ac:dyDescent="0.2">
      <c r="A512" s="15" t="s">
        <v>12518</v>
      </c>
      <c r="B512" s="15" t="s">
        <v>12315</v>
      </c>
      <c r="C512" s="15">
        <v>4</v>
      </c>
      <c r="D512" s="15" t="s">
        <v>12519</v>
      </c>
      <c r="E512" s="15" t="s">
        <v>11876</v>
      </c>
      <c r="F512" s="15" t="s">
        <v>11422</v>
      </c>
      <c r="G512" s="15" t="s">
        <v>11462</v>
      </c>
    </row>
    <row r="513" spans="1:7" x14ac:dyDescent="0.2">
      <c r="A513" s="15" t="s">
        <v>12520</v>
      </c>
      <c r="B513" s="15" t="s">
        <v>12315</v>
      </c>
      <c r="C513" s="15">
        <v>4</v>
      </c>
      <c r="D513" s="15" t="s">
        <v>12521</v>
      </c>
      <c r="E513" s="15" t="s">
        <v>12522</v>
      </c>
      <c r="F513" s="15" t="s">
        <v>11422</v>
      </c>
      <c r="G513" s="15" t="s">
        <v>11462</v>
      </c>
    </row>
    <row r="514" spans="1:7" x14ac:dyDescent="0.2">
      <c r="A514" s="15" t="s">
        <v>12523</v>
      </c>
      <c r="B514" s="15" t="s">
        <v>12315</v>
      </c>
      <c r="C514" s="15">
        <v>4</v>
      </c>
      <c r="D514" s="15" t="s">
        <v>12524</v>
      </c>
      <c r="E514" s="15" t="s">
        <v>12525</v>
      </c>
      <c r="F514" s="15" t="s">
        <v>11422</v>
      </c>
      <c r="G514" s="15" t="s">
        <v>11462</v>
      </c>
    </row>
    <row r="515" spans="1:7" x14ac:dyDescent="0.2">
      <c r="A515" s="15" t="s">
        <v>12526</v>
      </c>
      <c r="B515" s="15" t="s">
        <v>12315</v>
      </c>
      <c r="C515" s="15">
        <v>4</v>
      </c>
      <c r="D515" s="15" t="s">
        <v>12527</v>
      </c>
      <c r="E515" s="15" t="s">
        <v>12528</v>
      </c>
      <c r="F515" s="15" t="s">
        <v>11422</v>
      </c>
      <c r="G515" s="15" t="s">
        <v>11462</v>
      </c>
    </row>
    <row r="516" spans="1:7" x14ac:dyDescent="0.2">
      <c r="A516" s="15" t="s">
        <v>12529</v>
      </c>
      <c r="B516" s="15" t="s">
        <v>12315</v>
      </c>
      <c r="C516" s="15">
        <v>4</v>
      </c>
      <c r="D516" s="15" t="s">
        <v>12530</v>
      </c>
      <c r="E516" s="15" t="s">
        <v>12531</v>
      </c>
      <c r="F516" s="15" t="s">
        <v>11422</v>
      </c>
      <c r="G516" s="15" t="s">
        <v>11462</v>
      </c>
    </row>
    <row r="517" spans="1:7" x14ac:dyDescent="0.2">
      <c r="A517" s="15" t="s">
        <v>12532</v>
      </c>
      <c r="B517" s="15" t="s">
        <v>12315</v>
      </c>
      <c r="C517" s="15">
        <v>4</v>
      </c>
      <c r="D517" s="15" t="s">
        <v>12533</v>
      </c>
      <c r="E517" s="15" t="s">
        <v>11628</v>
      </c>
      <c r="F517" s="15" t="s">
        <v>11422</v>
      </c>
      <c r="G517" s="15" t="s">
        <v>11462</v>
      </c>
    </row>
    <row r="518" spans="1:7" x14ac:dyDescent="0.2">
      <c r="A518" s="15" t="s">
        <v>12534</v>
      </c>
      <c r="B518" s="15" t="s">
        <v>12315</v>
      </c>
      <c r="C518" s="15">
        <v>4</v>
      </c>
      <c r="D518" s="15" t="s">
        <v>12535</v>
      </c>
      <c r="E518" s="15" t="s">
        <v>12536</v>
      </c>
      <c r="F518" s="15" t="s">
        <v>11422</v>
      </c>
      <c r="G518" s="15" t="s">
        <v>11462</v>
      </c>
    </row>
    <row r="519" spans="1:7" x14ac:dyDescent="0.2">
      <c r="A519" s="15" t="s">
        <v>12537</v>
      </c>
      <c r="B519" s="15" t="s">
        <v>12315</v>
      </c>
      <c r="C519" s="15">
        <v>4</v>
      </c>
      <c r="D519" s="15" t="s">
        <v>11736</v>
      </c>
      <c r="E519" s="15" t="s">
        <v>11632</v>
      </c>
      <c r="F519" s="15" t="s">
        <v>11422</v>
      </c>
      <c r="G519" s="15" t="s">
        <v>11462</v>
      </c>
    </row>
    <row r="520" spans="1:7" x14ac:dyDescent="0.2">
      <c r="A520" s="15" t="s">
        <v>12538</v>
      </c>
      <c r="B520" s="15" t="s">
        <v>12315</v>
      </c>
      <c r="C520" s="15">
        <v>4</v>
      </c>
      <c r="D520" s="15" t="s">
        <v>12539</v>
      </c>
      <c r="E520" s="15" t="s">
        <v>11886</v>
      </c>
      <c r="F520" s="15" t="s">
        <v>11422</v>
      </c>
      <c r="G520" s="15" t="s">
        <v>11462</v>
      </c>
    </row>
    <row r="521" spans="1:7" x14ac:dyDescent="0.2">
      <c r="A521" s="15" t="s">
        <v>12540</v>
      </c>
      <c r="B521" s="15" t="s">
        <v>12315</v>
      </c>
      <c r="C521" s="15">
        <v>4</v>
      </c>
      <c r="D521" s="15" t="s">
        <v>12541</v>
      </c>
      <c r="E521" s="15" t="s">
        <v>11892</v>
      </c>
      <c r="F521" s="15" t="s">
        <v>11422</v>
      </c>
      <c r="G521" s="15" t="s">
        <v>11462</v>
      </c>
    </row>
    <row r="522" spans="1:7" x14ac:dyDescent="0.2">
      <c r="A522" s="15" t="s">
        <v>12542</v>
      </c>
      <c r="B522" s="15" t="s">
        <v>12315</v>
      </c>
      <c r="C522" s="15">
        <v>4</v>
      </c>
      <c r="D522" s="15" t="s">
        <v>12543</v>
      </c>
      <c r="E522" s="15" t="s">
        <v>12289</v>
      </c>
      <c r="F522" s="15" t="s">
        <v>11422</v>
      </c>
      <c r="G522" s="15" t="s">
        <v>11462</v>
      </c>
    </row>
    <row r="523" spans="1:7" x14ac:dyDescent="0.2">
      <c r="A523" s="15" t="s">
        <v>12544</v>
      </c>
      <c r="B523" s="15" t="s">
        <v>12315</v>
      </c>
      <c r="C523" s="15">
        <v>4</v>
      </c>
      <c r="D523" s="15" t="s">
        <v>12545</v>
      </c>
      <c r="E523" s="15" t="s">
        <v>12546</v>
      </c>
      <c r="F523" s="15" t="s">
        <v>11422</v>
      </c>
      <c r="G523" s="15" t="s">
        <v>11462</v>
      </c>
    </row>
    <row r="524" spans="1:7" x14ac:dyDescent="0.2">
      <c r="A524" s="15" t="s">
        <v>12547</v>
      </c>
      <c r="B524" s="15" t="s">
        <v>12315</v>
      </c>
      <c r="C524" s="15">
        <v>4</v>
      </c>
      <c r="D524" s="15" t="s">
        <v>12548</v>
      </c>
      <c r="E524" s="15" t="s">
        <v>12549</v>
      </c>
      <c r="F524" s="15" t="s">
        <v>11422</v>
      </c>
      <c r="G524" s="15" t="s">
        <v>11462</v>
      </c>
    </row>
    <row r="525" spans="1:7" x14ac:dyDescent="0.2">
      <c r="A525" s="15" t="s">
        <v>12550</v>
      </c>
      <c r="B525" s="15" t="s">
        <v>12315</v>
      </c>
      <c r="C525" s="15">
        <v>4</v>
      </c>
      <c r="D525" s="15" t="s">
        <v>12551</v>
      </c>
      <c r="E525" s="15" t="s">
        <v>11635</v>
      </c>
      <c r="F525" s="15" t="s">
        <v>11422</v>
      </c>
      <c r="G525" s="15" t="s">
        <v>11462</v>
      </c>
    </row>
    <row r="526" spans="1:7" x14ac:dyDescent="0.2">
      <c r="A526" s="15" t="s">
        <v>12552</v>
      </c>
      <c r="B526" s="15" t="s">
        <v>12315</v>
      </c>
      <c r="C526" s="15">
        <v>4</v>
      </c>
      <c r="D526" s="15" t="s">
        <v>12553</v>
      </c>
      <c r="E526" s="15" t="s">
        <v>12554</v>
      </c>
      <c r="F526" s="15" t="s">
        <v>11422</v>
      </c>
      <c r="G526" s="15" t="s">
        <v>11462</v>
      </c>
    </row>
    <row r="527" spans="1:7" x14ac:dyDescent="0.2">
      <c r="A527" s="15" t="s">
        <v>12555</v>
      </c>
      <c r="B527" s="15" t="s">
        <v>12315</v>
      </c>
      <c r="C527" s="15">
        <v>4</v>
      </c>
      <c r="D527" s="15" t="s">
        <v>12556</v>
      </c>
      <c r="E527" s="15" t="s">
        <v>12557</v>
      </c>
      <c r="F527" s="15" t="s">
        <v>11422</v>
      </c>
      <c r="G527" s="15" t="s">
        <v>11462</v>
      </c>
    </row>
    <row r="528" spans="1:7" x14ac:dyDescent="0.2">
      <c r="A528" s="15" t="s">
        <v>12558</v>
      </c>
      <c r="B528" s="15" t="s">
        <v>12315</v>
      </c>
      <c r="C528" s="15">
        <v>4</v>
      </c>
      <c r="D528" s="15" t="s">
        <v>12559</v>
      </c>
      <c r="E528" s="15" t="s">
        <v>12560</v>
      </c>
      <c r="F528" s="15" t="s">
        <v>11422</v>
      </c>
      <c r="G528" s="15" t="s">
        <v>11462</v>
      </c>
    </row>
    <row r="529" spans="1:7" x14ac:dyDescent="0.2">
      <c r="A529" s="15" t="s">
        <v>12561</v>
      </c>
      <c r="B529" s="15" t="s">
        <v>12315</v>
      </c>
      <c r="C529" s="15">
        <v>4</v>
      </c>
      <c r="D529" s="15" t="s">
        <v>12562</v>
      </c>
      <c r="E529" s="15" t="s">
        <v>12563</v>
      </c>
      <c r="F529" s="15" t="s">
        <v>11422</v>
      </c>
      <c r="G529" s="15" t="s">
        <v>11462</v>
      </c>
    </row>
    <row r="530" spans="1:7" x14ac:dyDescent="0.2">
      <c r="A530" s="15" t="s">
        <v>12564</v>
      </c>
      <c r="B530" s="15" t="s">
        <v>12315</v>
      </c>
      <c r="C530" s="15">
        <v>4</v>
      </c>
      <c r="D530" s="15" t="s">
        <v>12565</v>
      </c>
      <c r="E530" s="15" t="s">
        <v>12299</v>
      </c>
      <c r="F530" s="15" t="s">
        <v>11422</v>
      </c>
      <c r="G530" s="15" t="s">
        <v>11462</v>
      </c>
    </row>
    <row r="531" spans="1:7" x14ac:dyDescent="0.2">
      <c r="A531" s="15" t="s">
        <v>12566</v>
      </c>
      <c r="B531" s="15" t="s">
        <v>12315</v>
      </c>
      <c r="C531" s="15">
        <v>4</v>
      </c>
      <c r="D531" s="15" t="s">
        <v>12567</v>
      </c>
      <c r="E531" s="15" t="s">
        <v>12568</v>
      </c>
      <c r="F531" s="15" t="s">
        <v>11422</v>
      </c>
      <c r="G531" s="15" t="s">
        <v>11462</v>
      </c>
    </row>
    <row r="532" spans="1:7" x14ac:dyDescent="0.2">
      <c r="A532" s="15" t="s">
        <v>12569</v>
      </c>
      <c r="B532" s="15" t="s">
        <v>12315</v>
      </c>
      <c r="C532" s="15">
        <v>4</v>
      </c>
      <c r="D532" s="15" t="s">
        <v>12570</v>
      </c>
      <c r="E532" s="15" t="s">
        <v>541</v>
      </c>
      <c r="F532" s="15" t="s">
        <v>11422</v>
      </c>
      <c r="G532" s="15" t="s">
        <v>11462</v>
      </c>
    </row>
    <row r="533" spans="1:7" x14ac:dyDescent="0.2">
      <c r="A533" s="15" t="s">
        <v>12571</v>
      </c>
      <c r="B533" s="15" t="s">
        <v>12315</v>
      </c>
      <c r="C533" s="15">
        <v>4</v>
      </c>
      <c r="D533" s="15" t="s">
        <v>12572</v>
      </c>
      <c r="E533" s="15" t="s">
        <v>12573</v>
      </c>
      <c r="F533" s="15" t="s">
        <v>11422</v>
      </c>
      <c r="G533" s="15" t="s">
        <v>11462</v>
      </c>
    </row>
    <row r="534" spans="1:7" x14ac:dyDescent="0.2">
      <c r="A534" s="15" t="s">
        <v>12574</v>
      </c>
      <c r="B534" s="15" t="s">
        <v>12315</v>
      </c>
      <c r="C534" s="15">
        <v>4</v>
      </c>
      <c r="D534" s="15" t="s">
        <v>11742</v>
      </c>
      <c r="E534" s="15" t="s">
        <v>11647</v>
      </c>
      <c r="F534" s="15" t="s">
        <v>11422</v>
      </c>
      <c r="G534" s="15" t="s">
        <v>11462</v>
      </c>
    </row>
    <row r="535" spans="1:7" x14ac:dyDescent="0.2">
      <c r="A535" s="15" t="s">
        <v>12575</v>
      </c>
      <c r="B535" s="15" t="s">
        <v>12315</v>
      </c>
      <c r="C535" s="15">
        <v>4</v>
      </c>
      <c r="D535" s="15" t="s">
        <v>12576</v>
      </c>
      <c r="E535" s="15" t="s">
        <v>12577</v>
      </c>
      <c r="F535" s="15" t="s">
        <v>11422</v>
      </c>
      <c r="G535" s="15" t="s">
        <v>11462</v>
      </c>
    </row>
    <row r="536" spans="1:7" x14ac:dyDescent="0.2">
      <c r="A536" s="15" t="s">
        <v>12578</v>
      </c>
      <c r="B536" s="15" t="s">
        <v>12315</v>
      </c>
      <c r="C536" s="15">
        <v>4</v>
      </c>
      <c r="D536" s="15" t="s">
        <v>12579</v>
      </c>
      <c r="E536" s="15" t="s">
        <v>12580</v>
      </c>
      <c r="F536" s="15" t="s">
        <v>11422</v>
      </c>
      <c r="G536" s="15" t="s">
        <v>11462</v>
      </c>
    </row>
    <row r="537" spans="1:7" x14ac:dyDescent="0.2">
      <c r="A537" s="15" t="s">
        <v>12581</v>
      </c>
      <c r="B537" s="15" t="s">
        <v>12315</v>
      </c>
      <c r="C537" s="15">
        <v>4</v>
      </c>
      <c r="D537" s="15" t="s">
        <v>12582</v>
      </c>
      <c r="E537" s="15" t="s">
        <v>12583</v>
      </c>
      <c r="F537" s="15" t="s">
        <v>11422</v>
      </c>
      <c r="G537" s="15" t="s">
        <v>11462</v>
      </c>
    </row>
    <row r="538" spans="1:7" x14ac:dyDescent="0.2">
      <c r="A538" s="15" t="s">
        <v>12584</v>
      </c>
      <c r="B538" s="15" t="s">
        <v>12315</v>
      </c>
      <c r="C538" s="15">
        <v>4</v>
      </c>
      <c r="D538" s="15" t="s">
        <v>12585</v>
      </c>
      <c r="E538" s="15" t="s">
        <v>12304</v>
      </c>
      <c r="F538" s="15" t="s">
        <v>11422</v>
      </c>
      <c r="G538" s="15" t="s">
        <v>11462</v>
      </c>
    </row>
    <row r="539" spans="1:7" x14ac:dyDescent="0.2">
      <c r="A539" s="15" t="s">
        <v>12586</v>
      </c>
      <c r="B539" s="15" t="s">
        <v>12315</v>
      </c>
      <c r="C539" s="15">
        <v>4</v>
      </c>
      <c r="D539" s="15" t="s">
        <v>12587</v>
      </c>
      <c r="E539" s="15" t="s">
        <v>12588</v>
      </c>
      <c r="F539" s="15" t="s">
        <v>11422</v>
      </c>
      <c r="G539" s="15" t="s">
        <v>11462</v>
      </c>
    </row>
    <row r="540" spans="1:7" x14ac:dyDescent="0.2">
      <c r="A540" s="15" t="s">
        <v>12589</v>
      </c>
      <c r="B540" s="15" t="s">
        <v>12315</v>
      </c>
      <c r="C540" s="15">
        <v>4</v>
      </c>
      <c r="D540" s="15" t="s">
        <v>12590</v>
      </c>
      <c r="E540" s="15" t="s">
        <v>12591</v>
      </c>
      <c r="F540" s="15" t="s">
        <v>11422</v>
      </c>
      <c r="G540" s="15" t="s">
        <v>11462</v>
      </c>
    </row>
    <row r="541" spans="1:7" x14ac:dyDescent="0.2">
      <c r="A541" s="15" t="s">
        <v>12592</v>
      </c>
      <c r="B541" s="15" t="s">
        <v>12315</v>
      </c>
      <c r="C541" s="15">
        <v>4</v>
      </c>
      <c r="D541" s="15" t="s">
        <v>11747</v>
      </c>
      <c r="E541" s="15" t="s">
        <v>12593</v>
      </c>
      <c r="F541" s="15" t="s">
        <v>11422</v>
      </c>
      <c r="G541" s="15" t="s">
        <v>11462</v>
      </c>
    </row>
    <row r="542" spans="1:7" x14ac:dyDescent="0.2">
      <c r="A542" s="15" t="s">
        <v>12594</v>
      </c>
      <c r="B542" s="15" t="s">
        <v>12315</v>
      </c>
      <c r="C542" s="15">
        <v>4</v>
      </c>
      <c r="D542" s="15" t="s">
        <v>12595</v>
      </c>
      <c r="E542" s="15" t="s">
        <v>12596</v>
      </c>
      <c r="F542" s="15" t="s">
        <v>11422</v>
      </c>
      <c r="G542" s="15" t="s">
        <v>11462</v>
      </c>
    </row>
    <row r="543" spans="1:7" x14ac:dyDescent="0.2">
      <c r="A543" s="15" t="s">
        <v>12597</v>
      </c>
      <c r="B543" s="15" t="s">
        <v>12315</v>
      </c>
      <c r="C543" s="15">
        <v>4</v>
      </c>
      <c r="D543" s="15" t="s">
        <v>12598</v>
      </c>
      <c r="E543" s="15" t="s">
        <v>12599</v>
      </c>
      <c r="F543" s="15" t="s">
        <v>11422</v>
      </c>
      <c r="G543" s="15" t="s">
        <v>11462</v>
      </c>
    </row>
    <row r="544" spans="1:7" x14ac:dyDescent="0.2">
      <c r="A544" s="15" t="s">
        <v>12600</v>
      </c>
      <c r="B544" s="15" t="s">
        <v>12315</v>
      </c>
      <c r="C544" s="15">
        <v>4</v>
      </c>
      <c r="D544" s="15" t="s">
        <v>12601</v>
      </c>
      <c r="E544" s="15" t="s">
        <v>12602</v>
      </c>
      <c r="F544" s="15" t="s">
        <v>11422</v>
      </c>
      <c r="G544" s="15" t="s">
        <v>11462</v>
      </c>
    </row>
    <row r="545" spans="1:7" x14ac:dyDescent="0.2">
      <c r="A545" s="15" t="s">
        <v>12603</v>
      </c>
      <c r="B545" s="15" t="s">
        <v>12315</v>
      </c>
      <c r="C545" s="15">
        <v>4</v>
      </c>
      <c r="D545" s="15" t="s">
        <v>12604</v>
      </c>
      <c r="E545" s="15" t="s">
        <v>12605</v>
      </c>
      <c r="F545" s="15" t="s">
        <v>11422</v>
      </c>
      <c r="G545" s="15" t="s">
        <v>11462</v>
      </c>
    </row>
    <row r="546" spans="1:7" x14ac:dyDescent="0.2">
      <c r="A546" s="15" t="s">
        <v>12606</v>
      </c>
      <c r="B546" s="15" t="s">
        <v>12315</v>
      </c>
      <c r="C546" s="15">
        <v>4</v>
      </c>
      <c r="D546" s="15" t="s">
        <v>12607</v>
      </c>
      <c r="E546" s="15" t="s">
        <v>12608</v>
      </c>
      <c r="F546" s="15" t="s">
        <v>11422</v>
      </c>
      <c r="G546" s="15" t="s">
        <v>11462</v>
      </c>
    </row>
    <row r="547" spans="1:7" x14ac:dyDescent="0.2">
      <c r="A547" s="15" t="s">
        <v>12609</v>
      </c>
      <c r="B547" s="15" t="s">
        <v>12315</v>
      </c>
      <c r="C547" s="15">
        <v>4</v>
      </c>
      <c r="D547" s="15" t="s">
        <v>12610</v>
      </c>
      <c r="E547" s="15" t="s">
        <v>12611</v>
      </c>
      <c r="F547" s="15" t="s">
        <v>11422</v>
      </c>
      <c r="G547" s="15" t="s">
        <v>11462</v>
      </c>
    </row>
    <row r="548" spans="1:7" x14ac:dyDescent="0.2">
      <c r="A548" s="15" t="s">
        <v>12612</v>
      </c>
      <c r="B548" s="15" t="s">
        <v>12315</v>
      </c>
      <c r="C548" s="15">
        <v>4</v>
      </c>
      <c r="D548" s="15" t="s">
        <v>12613</v>
      </c>
      <c r="E548" s="15" t="s">
        <v>12614</v>
      </c>
      <c r="F548" s="15" t="s">
        <v>11422</v>
      </c>
      <c r="G548" s="15" t="s">
        <v>11462</v>
      </c>
    </row>
    <row r="549" spans="1:7" x14ac:dyDescent="0.2">
      <c r="A549" s="15" t="s">
        <v>12615</v>
      </c>
      <c r="B549" s="15" t="s">
        <v>12315</v>
      </c>
      <c r="C549" s="15">
        <v>4</v>
      </c>
      <c r="D549" s="15" t="s">
        <v>12616</v>
      </c>
      <c r="E549" s="15" t="s">
        <v>11914</v>
      </c>
      <c r="F549" s="15" t="s">
        <v>11422</v>
      </c>
      <c r="G549" s="15" t="s">
        <v>11462</v>
      </c>
    </row>
    <row r="550" spans="1:7" x14ac:dyDescent="0.2">
      <c r="A550" s="15" t="s">
        <v>12617</v>
      </c>
      <c r="B550" s="15" t="s">
        <v>12315</v>
      </c>
      <c r="C550" s="15">
        <v>4</v>
      </c>
      <c r="D550" s="15" t="s">
        <v>12618</v>
      </c>
      <c r="E550" s="15" t="s">
        <v>12619</v>
      </c>
      <c r="F550" s="15" t="s">
        <v>11422</v>
      </c>
      <c r="G550" s="15" t="s">
        <v>11462</v>
      </c>
    </row>
    <row r="551" spans="1:7" x14ac:dyDescent="0.2">
      <c r="A551" s="15" t="s">
        <v>12620</v>
      </c>
      <c r="B551" s="15" t="s">
        <v>12315</v>
      </c>
      <c r="C551" s="15">
        <v>4</v>
      </c>
      <c r="D551" s="15" t="s">
        <v>12621</v>
      </c>
      <c r="E551" s="15" t="s">
        <v>831</v>
      </c>
      <c r="F551" s="15" t="s">
        <v>11422</v>
      </c>
      <c r="G551" s="15" t="s">
        <v>11462</v>
      </c>
    </row>
    <row r="552" spans="1:7" x14ac:dyDescent="0.2">
      <c r="A552" s="15" t="s">
        <v>12622</v>
      </c>
      <c r="B552" s="15" t="s">
        <v>12315</v>
      </c>
      <c r="C552" s="15">
        <v>4</v>
      </c>
      <c r="D552" s="15" t="s">
        <v>12623</v>
      </c>
      <c r="E552" s="15" t="s">
        <v>12311</v>
      </c>
      <c r="F552" s="15" t="s">
        <v>11422</v>
      </c>
      <c r="G552" s="15" t="s">
        <v>11462</v>
      </c>
    </row>
    <row r="553" spans="1:7" x14ac:dyDescent="0.2">
      <c r="A553" s="15" t="s">
        <v>12624</v>
      </c>
      <c r="B553" s="15" t="s">
        <v>12315</v>
      </c>
      <c r="C553" s="15">
        <v>4</v>
      </c>
      <c r="D553" s="15" t="s">
        <v>12625</v>
      </c>
      <c r="E553" s="15" t="s">
        <v>12626</v>
      </c>
      <c r="F553" s="15" t="s">
        <v>11422</v>
      </c>
      <c r="G553" s="15" t="s">
        <v>11462</v>
      </c>
    </row>
    <row r="554" spans="1:7" x14ac:dyDescent="0.2">
      <c r="A554" s="15" t="s">
        <v>12627</v>
      </c>
      <c r="B554" s="15" t="s">
        <v>12315</v>
      </c>
      <c r="C554" s="15">
        <v>4</v>
      </c>
      <c r="D554" s="15" t="s">
        <v>12628</v>
      </c>
      <c r="E554" s="15" t="s">
        <v>12629</v>
      </c>
      <c r="F554" s="15" t="s">
        <v>11422</v>
      </c>
      <c r="G554" s="15" t="s">
        <v>11462</v>
      </c>
    </row>
    <row r="555" spans="1:7" x14ac:dyDescent="0.2">
      <c r="A555" s="15" t="s">
        <v>12630</v>
      </c>
      <c r="B555" s="15" t="s">
        <v>12315</v>
      </c>
      <c r="C555" s="15">
        <v>4</v>
      </c>
      <c r="D555" s="15" t="s">
        <v>12631</v>
      </c>
      <c r="E555" s="15" t="s">
        <v>11661</v>
      </c>
      <c r="F555" s="15" t="s">
        <v>11422</v>
      </c>
      <c r="G555" s="15" t="s">
        <v>11462</v>
      </c>
    </row>
    <row r="556" spans="1:7" x14ac:dyDescent="0.2">
      <c r="A556" s="15" t="s">
        <v>12632</v>
      </c>
      <c r="B556" s="15" t="s">
        <v>12315</v>
      </c>
      <c r="C556" s="15">
        <v>4</v>
      </c>
      <c r="D556" s="15" t="s">
        <v>12633</v>
      </c>
      <c r="E556" s="15" t="s">
        <v>12634</v>
      </c>
      <c r="F556" s="15" t="s">
        <v>11422</v>
      </c>
      <c r="G556" s="15" t="s">
        <v>11462</v>
      </c>
    </row>
    <row r="557" spans="1:7" x14ac:dyDescent="0.2">
      <c r="A557" s="15" t="s">
        <v>12635</v>
      </c>
      <c r="B557" s="15" t="s">
        <v>12315</v>
      </c>
      <c r="C557" s="15">
        <v>4</v>
      </c>
      <c r="D557" s="15" t="s">
        <v>12636</v>
      </c>
      <c r="E557" s="15" t="s">
        <v>12637</v>
      </c>
      <c r="F557" s="15" t="s">
        <v>11422</v>
      </c>
      <c r="G557" s="15" t="s">
        <v>11462</v>
      </c>
    </row>
    <row r="558" spans="1:7" x14ac:dyDescent="0.2">
      <c r="A558" s="15" t="s">
        <v>12638</v>
      </c>
      <c r="B558" s="15" t="s">
        <v>12315</v>
      </c>
      <c r="C558" s="15">
        <v>4</v>
      </c>
      <c r="D558" s="15" t="s">
        <v>12639</v>
      </c>
      <c r="E558" s="15" t="s">
        <v>12640</v>
      </c>
      <c r="F558" s="15" t="s">
        <v>11422</v>
      </c>
      <c r="G558" s="15" t="s">
        <v>11462</v>
      </c>
    </row>
    <row r="559" spans="1:7" x14ac:dyDescent="0.2">
      <c r="A559" s="15" t="s">
        <v>12641</v>
      </c>
      <c r="B559" s="15" t="s">
        <v>12315</v>
      </c>
      <c r="C559" s="15">
        <v>4</v>
      </c>
      <c r="D559" s="15" t="s">
        <v>12642</v>
      </c>
      <c r="E559" s="15" t="s">
        <v>11922</v>
      </c>
      <c r="F559" s="15" t="s">
        <v>11422</v>
      </c>
      <c r="G559" s="15" t="s">
        <v>11462</v>
      </c>
    </row>
    <row r="560" spans="1:7" x14ac:dyDescent="0.2">
      <c r="A560" s="15" t="s">
        <v>12643</v>
      </c>
      <c r="B560" s="15" t="s">
        <v>12315</v>
      </c>
      <c r="C560" s="15">
        <v>4</v>
      </c>
      <c r="D560" s="15" t="s">
        <v>12644</v>
      </c>
      <c r="E560" s="15" t="s">
        <v>12645</v>
      </c>
      <c r="F560" s="15" t="s">
        <v>11422</v>
      </c>
      <c r="G560" s="15" t="s">
        <v>11462</v>
      </c>
    </row>
    <row r="561" spans="1:7" x14ac:dyDescent="0.2">
      <c r="A561" s="15" t="s">
        <v>12646</v>
      </c>
      <c r="B561" s="15" t="s">
        <v>12315</v>
      </c>
      <c r="C561" s="15">
        <v>4</v>
      </c>
      <c r="D561" s="15" t="s">
        <v>12647</v>
      </c>
      <c r="E561" s="15" t="s">
        <v>11664</v>
      </c>
      <c r="F561" s="15" t="s">
        <v>11422</v>
      </c>
      <c r="G561" s="15" t="s">
        <v>11462</v>
      </c>
    </row>
    <row r="562" spans="1:7" x14ac:dyDescent="0.2">
      <c r="A562" s="15" t="s">
        <v>12648</v>
      </c>
      <c r="B562" s="15" t="s">
        <v>12315</v>
      </c>
      <c r="C562" s="15">
        <v>4</v>
      </c>
      <c r="D562" s="15" t="s">
        <v>12649</v>
      </c>
      <c r="E562" s="15" t="s">
        <v>12650</v>
      </c>
      <c r="F562" s="15" t="s">
        <v>11422</v>
      </c>
      <c r="G562" s="15" t="s">
        <v>11462</v>
      </c>
    </row>
    <row r="563" spans="1:7" x14ac:dyDescent="0.2">
      <c r="A563" s="15" t="s">
        <v>12651</v>
      </c>
      <c r="B563" s="15" t="s">
        <v>12315</v>
      </c>
      <c r="C563" s="15">
        <v>4</v>
      </c>
      <c r="D563" s="15" t="s">
        <v>12652</v>
      </c>
      <c r="E563" s="15" t="s">
        <v>12653</v>
      </c>
      <c r="F563" s="15" t="s">
        <v>11422</v>
      </c>
      <c r="G563" s="15" t="s">
        <v>11462</v>
      </c>
    </row>
    <row r="564" spans="1:7" x14ac:dyDescent="0.2">
      <c r="A564" s="15" t="s">
        <v>12654</v>
      </c>
      <c r="B564" s="15" t="s">
        <v>12315</v>
      </c>
      <c r="C564" s="15">
        <v>4</v>
      </c>
      <c r="D564" s="15" t="s">
        <v>12655</v>
      </c>
      <c r="E564" s="15" t="s">
        <v>12656</v>
      </c>
      <c r="F564" s="15" t="s">
        <v>11422</v>
      </c>
      <c r="G564" s="15" t="s">
        <v>11462</v>
      </c>
    </row>
    <row r="565" spans="1:7" x14ac:dyDescent="0.2">
      <c r="A565" s="15" t="s">
        <v>12657</v>
      </c>
      <c r="B565" s="15" t="s">
        <v>12315</v>
      </c>
      <c r="C565" s="15">
        <v>4</v>
      </c>
      <c r="D565" s="15" t="s">
        <v>11669</v>
      </c>
      <c r="E565" s="15" t="s">
        <v>11670</v>
      </c>
      <c r="F565" s="15" t="s">
        <v>11422</v>
      </c>
      <c r="G565" s="15" t="s">
        <v>11462</v>
      </c>
    </row>
    <row r="566" spans="1:7" x14ac:dyDescent="0.2">
      <c r="A566" s="15" t="s">
        <v>12658</v>
      </c>
      <c r="B566" s="15" t="s">
        <v>12659</v>
      </c>
      <c r="C566" s="15">
        <v>9</v>
      </c>
      <c r="D566" s="15" t="s">
        <v>11420</v>
      </c>
      <c r="E566" s="15" t="s">
        <v>12660</v>
      </c>
      <c r="F566" s="15" t="s">
        <v>11422</v>
      </c>
      <c r="G566" s="15" t="s">
        <v>11466</v>
      </c>
    </row>
    <row r="567" spans="1:7" x14ac:dyDescent="0.2">
      <c r="A567" s="15" t="s">
        <v>12661</v>
      </c>
      <c r="B567" s="15" t="s">
        <v>12659</v>
      </c>
      <c r="C567" s="15">
        <v>9</v>
      </c>
      <c r="D567" s="15" t="s">
        <v>11425</v>
      </c>
      <c r="E567" s="15" t="s">
        <v>12662</v>
      </c>
      <c r="F567" s="15" t="s">
        <v>11422</v>
      </c>
      <c r="G567" s="15" t="s">
        <v>11466</v>
      </c>
    </row>
    <row r="568" spans="1:7" x14ac:dyDescent="0.2">
      <c r="A568" s="15" t="s">
        <v>12663</v>
      </c>
      <c r="B568" s="15" t="s">
        <v>12659</v>
      </c>
      <c r="C568" s="15">
        <v>9</v>
      </c>
      <c r="D568" s="15" t="s">
        <v>11428</v>
      </c>
      <c r="E568" s="15" t="s">
        <v>12664</v>
      </c>
      <c r="F568" s="15" t="s">
        <v>11422</v>
      </c>
      <c r="G568" s="15" t="s">
        <v>11466</v>
      </c>
    </row>
    <row r="569" spans="1:7" x14ac:dyDescent="0.2">
      <c r="A569" s="15" t="s">
        <v>12665</v>
      </c>
      <c r="B569" s="15" t="s">
        <v>12659</v>
      </c>
      <c r="C569" s="15">
        <v>9</v>
      </c>
      <c r="D569" s="15" t="s">
        <v>11432</v>
      </c>
      <c r="E569" s="15" t="s">
        <v>12666</v>
      </c>
      <c r="F569" s="15" t="s">
        <v>11422</v>
      </c>
      <c r="G569" s="15" t="s">
        <v>11466</v>
      </c>
    </row>
    <row r="570" spans="1:7" x14ac:dyDescent="0.2">
      <c r="A570" s="15" t="s">
        <v>12667</v>
      </c>
      <c r="B570" s="15" t="s">
        <v>12659</v>
      </c>
      <c r="C570" s="15">
        <v>9</v>
      </c>
      <c r="D570" s="15" t="s">
        <v>11436</v>
      </c>
      <c r="E570" s="15" t="s">
        <v>12668</v>
      </c>
      <c r="F570" s="15" t="s">
        <v>11422</v>
      </c>
      <c r="G570" s="15" t="s">
        <v>11466</v>
      </c>
    </row>
    <row r="571" spans="1:7" x14ac:dyDescent="0.2">
      <c r="A571" s="15" t="s">
        <v>12669</v>
      </c>
      <c r="B571" s="15" t="s">
        <v>12659</v>
      </c>
      <c r="C571" s="15">
        <v>9</v>
      </c>
      <c r="D571" s="15" t="s">
        <v>11669</v>
      </c>
      <c r="E571" s="15" t="s">
        <v>11670</v>
      </c>
      <c r="F571" s="15" t="s">
        <v>11422</v>
      </c>
      <c r="G571" s="15" t="s">
        <v>11466</v>
      </c>
    </row>
    <row r="572" spans="1:7" x14ac:dyDescent="0.2">
      <c r="A572" s="15" t="s">
        <v>12670</v>
      </c>
      <c r="B572" s="15" t="s">
        <v>12671</v>
      </c>
      <c r="C572" s="15">
        <v>10</v>
      </c>
      <c r="D572" s="15" t="s">
        <v>11420</v>
      </c>
      <c r="E572" s="15" t="s">
        <v>12672</v>
      </c>
      <c r="F572" s="15" t="s">
        <v>11422</v>
      </c>
      <c r="G572" s="15" t="s">
        <v>11470</v>
      </c>
    </row>
    <row r="573" spans="1:7" x14ac:dyDescent="0.2">
      <c r="A573" s="15" t="s">
        <v>12673</v>
      </c>
      <c r="B573" s="15" t="s">
        <v>12671</v>
      </c>
      <c r="C573" s="15">
        <v>10</v>
      </c>
      <c r="D573" s="15" t="s">
        <v>11425</v>
      </c>
      <c r="E573" s="15" t="s">
        <v>12048</v>
      </c>
      <c r="F573" s="15" t="s">
        <v>11422</v>
      </c>
      <c r="G573" s="15" t="s">
        <v>11470</v>
      </c>
    </row>
    <row r="574" spans="1:7" x14ac:dyDescent="0.2">
      <c r="A574" s="15" t="s">
        <v>12674</v>
      </c>
      <c r="B574" s="15" t="s">
        <v>12671</v>
      </c>
      <c r="C574" s="15">
        <v>10</v>
      </c>
      <c r="D574" s="15" t="s">
        <v>11428</v>
      </c>
      <c r="E574" s="15" t="s">
        <v>12675</v>
      </c>
      <c r="F574" s="15" t="s">
        <v>11422</v>
      </c>
      <c r="G574" s="15" t="s">
        <v>11470</v>
      </c>
    </row>
    <row r="575" spans="1:7" x14ac:dyDescent="0.2">
      <c r="A575" s="15" t="s">
        <v>12676</v>
      </c>
      <c r="B575" s="15" t="s">
        <v>12671</v>
      </c>
      <c r="C575" s="15">
        <v>10</v>
      </c>
      <c r="D575" s="15" t="s">
        <v>11432</v>
      </c>
      <c r="E575" s="15" t="s">
        <v>12677</v>
      </c>
      <c r="F575" s="15" t="s">
        <v>11422</v>
      </c>
      <c r="G575" s="15" t="s">
        <v>11470</v>
      </c>
    </row>
    <row r="576" spans="1:7" x14ac:dyDescent="0.2">
      <c r="A576" s="15" t="s">
        <v>12678</v>
      </c>
      <c r="B576" s="15" t="s">
        <v>12671</v>
      </c>
      <c r="C576" s="15">
        <v>10</v>
      </c>
      <c r="D576" s="15" t="s">
        <v>11436</v>
      </c>
      <c r="E576" s="15" t="s">
        <v>12679</v>
      </c>
      <c r="F576" s="15" t="s">
        <v>11422</v>
      </c>
      <c r="G576" s="15" t="s">
        <v>11470</v>
      </c>
    </row>
    <row r="577" spans="1:7" x14ac:dyDescent="0.2">
      <c r="A577" s="15" t="s">
        <v>12680</v>
      </c>
      <c r="B577" s="15" t="s">
        <v>12671</v>
      </c>
      <c r="C577" s="15">
        <v>10</v>
      </c>
      <c r="D577" s="15" t="s">
        <v>11440</v>
      </c>
      <c r="E577" s="15" t="s">
        <v>12681</v>
      </c>
      <c r="F577" s="15" t="s">
        <v>11422</v>
      </c>
      <c r="G577" s="15" t="s">
        <v>11470</v>
      </c>
    </row>
    <row r="578" spans="1:7" x14ac:dyDescent="0.2">
      <c r="A578" s="15" t="s">
        <v>12682</v>
      </c>
      <c r="B578" s="15" t="s">
        <v>12671</v>
      </c>
      <c r="C578" s="15">
        <v>10</v>
      </c>
      <c r="D578" s="15" t="s">
        <v>11444</v>
      </c>
      <c r="E578" s="15" t="s">
        <v>12683</v>
      </c>
      <c r="F578" s="15" t="s">
        <v>11422</v>
      </c>
      <c r="G578" s="15" t="s">
        <v>11470</v>
      </c>
    </row>
    <row r="579" spans="1:7" x14ac:dyDescent="0.2">
      <c r="A579" s="15" t="s">
        <v>12684</v>
      </c>
      <c r="B579" s="15" t="s">
        <v>12671</v>
      </c>
      <c r="C579" s="15">
        <v>10</v>
      </c>
      <c r="D579" s="15" t="s">
        <v>11448</v>
      </c>
      <c r="E579" s="15" t="s">
        <v>12685</v>
      </c>
      <c r="F579" s="15" t="s">
        <v>11422</v>
      </c>
      <c r="G579" s="15" t="s">
        <v>11470</v>
      </c>
    </row>
    <row r="580" spans="1:7" x14ac:dyDescent="0.2">
      <c r="A580" s="15" t="s">
        <v>12686</v>
      </c>
      <c r="B580" s="15" t="s">
        <v>12671</v>
      </c>
      <c r="C580" s="15">
        <v>10</v>
      </c>
      <c r="D580" s="15" t="s">
        <v>11452</v>
      </c>
      <c r="E580" s="15" t="s">
        <v>12687</v>
      </c>
      <c r="F580" s="15" t="s">
        <v>11422</v>
      </c>
      <c r="G580" s="15" t="s">
        <v>11470</v>
      </c>
    </row>
    <row r="581" spans="1:7" x14ac:dyDescent="0.2">
      <c r="A581" s="15" t="s">
        <v>12688</v>
      </c>
      <c r="B581" s="15" t="s">
        <v>12671</v>
      </c>
      <c r="C581" s="15">
        <v>10</v>
      </c>
      <c r="D581" s="15" t="s">
        <v>11456</v>
      </c>
      <c r="E581" s="15" t="s">
        <v>12689</v>
      </c>
      <c r="F581" s="15" t="s">
        <v>11422</v>
      </c>
      <c r="G581" s="15" t="s">
        <v>11470</v>
      </c>
    </row>
    <row r="582" spans="1:7" x14ac:dyDescent="0.2">
      <c r="A582" s="15" t="s">
        <v>12690</v>
      </c>
      <c r="B582" s="15" t="s">
        <v>12671</v>
      </c>
      <c r="C582" s="15">
        <v>10</v>
      </c>
      <c r="D582" s="15" t="s">
        <v>11460</v>
      </c>
      <c r="E582" s="15" t="s">
        <v>12691</v>
      </c>
      <c r="F582" s="15" t="s">
        <v>11422</v>
      </c>
      <c r="G582" s="15" t="s">
        <v>11470</v>
      </c>
    </row>
    <row r="583" spans="1:7" x14ac:dyDescent="0.2">
      <c r="A583" s="15" t="s">
        <v>12692</v>
      </c>
      <c r="B583" s="15" t="s">
        <v>12671</v>
      </c>
      <c r="C583" s="15">
        <v>10</v>
      </c>
      <c r="D583" s="15" t="s">
        <v>11464</v>
      </c>
      <c r="E583" s="15" t="s">
        <v>11938</v>
      </c>
      <c r="F583" s="15" t="s">
        <v>11422</v>
      </c>
      <c r="G583" s="15" t="s">
        <v>11470</v>
      </c>
    </row>
    <row r="584" spans="1:7" x14ac:dyDescent="0.2">
      <c r="A584" s="15" t="s">
        <v>12693</v>
      </c>
      <c r="B584" s="15" t="s">
        <v>12671</v>
      </c>
      <c r="C584" s="15">
        <v>10</v>
      </c>
      <c r="D584" s="15" t="s">
        <v>11468</v>
      </c>
      <c r="E584" s="15" t="s">
        <v>12694</v>
      </c>
      <c r="F584" s="15" t="s">
        <v>11422</v>
      </c>
      <c r="G584" s="15" t="s">
        <v>11470</v>
      </c>
    </row>
    <row r="585" spans="1:7" x14ac:dyDescent="0.2">
      <c r="A585" s="15" t="s">
        <v>12695</v>
      </c>
      <c r="B585" s="15" t="s">
        <v>12671</v>
      </c>
      <c r="C585" s="15">
        <v>10</v>
      </c>
      <c r="D585" s="15" t="s">
        <v>11472</v>
      </c>
      <c r="E585" s="15" t="s">
        <v>12696</v>
      </c>
      <c r="F585" s="15" t="s">
        <v>11422</v>
      </c>
      <c r="G585" s="15" t="s">
        <v>11470</v>
      </c>
    </row>
    <row r="586" spans="1:7" x14ac:dyDescent="0.2">
      <c r="A586" s="15" t="s">
        <v>12697</v>
      </c>
      <c r="B586" s="15" t="s">
        <v>12671</v>
      </c>
      <c r="C586" s="15">
        <v>10</v>
      </c>
      <c r="D586" s="15" t="s">
        <v>11476</v>
      </c>
      <c r="E586" s="15" t="s">
        <v>12698</v>
      </c>
      <c r="F586" s="15" t="s">
        <v>11422</v>
      </c>
      <c r="G586" s="15" t="s">
        <v>11470</v>
      </c>
    </row>
    <row r="587" spans="1:7" x14ac:dyDescent="0.2">
      <c r="A587" s="15" t="s">
        <v>12699</v>
      </c>
      <c r="B587" s="15" t="s">
        <v>12671</v>
      </c>
      <c r="C587" s="15">
        <v>10</v>
      </c>
      <c r="D587" s="15" t="s">
        <v>11480</v>
      </c>
      <c r="E587" s="15" t="s">
        <v>12700</v>
      </c>
      <c r="F587" s="15" t="s">
        <v>11422</v>
      </c>
      <c r="G587" s="15" t="s">
        <v>11470</v>
      </c>
    </row>
    <row r="588" spans="1:7" x14ac:dyDescent="0.2">
      <c r="A588" s="15" t="s">
        <v>12701</v>
      </c>
      <c r="B588" s="15" t="s">
        <v>12671</v>
      </c>
      <c r="C588" s="15">
        <v>10</v>
      </c>
      <c r="D588" s="15" t="s">
        <v>11484</v>
      </c>
      <c r="E588" s="15" t="s">
        <v>11811</v>
      </c>
      <c r="F588" s="15" t="s">
        <v>11422</v>
      </c>
      <c r="G588" s="15" t="s">
        <v>11470</v>
      </c>
    </row>
    <row r="589" spans="1:7" x14ac:dyDescent="0.2">
      <c r="A589" s="15" t="s">
        <v>12702</v>
      </c>
      <c r="B589" s="15" t="s">
        <v>12671</v>
      </c>
      <c r="C589" s="15">
        <v>10</v>
      </c>
      <c r="D589" s="15" t="s">
        <v>11487</v>
      </c>
      <c r="E589" s="15" t="s">
        <v>12703</v>
      </c>
      <c r="F589" s="15" t="s">
        <v>11422</v>
      </c>
      <c r="G589" s="15" t="s">
        <v>11470</v>
      </c>
    </row>
    <row r="590" spans="1:7" x14ac:dyDescent="0.2">
      <c r="A590" s="15" t="s">
        <v>12704</v>
      </c>
      <c r="B590" s="15" t="s">
        <v>12671</v>
      </c>
      <c r="C590" s="15">
        <v>10</v>
      </c>
      <c r="D590" s="15" t="s">
        <v>11491</v>
      </c>
      <c r="E590" s="15" t="s">
        <v>616</v>
      </c>
      <c r="F590" s="15" t="s">
        <v>11422</v>
      </c>
      <c r="G590" s="15" t="s">
        <v>11470</v>
      </c>
    </row>
    <row r="591" spans="1:7" x14ac:dyDescent="0.2">
      <c r="A591" s="15" t="s">
        <v>12705</v>
      </c>
      <c r="B591" s="15" t="s">
        <v>12671</v>
      </c>
      <c r="C591" s="15">
        <v>10</v>
      </c>
      <c r="D591" s="15" t="s">
        <v>11495</v>
      </c>
      <c r="E591" s="15" t="s">
        <v>11519</v>
      </c>
      <c r="F591" s="15" t="s">
        <v>11422</v>
      </c>
      <c r="G591" s="15" t="s">
        <v>11470</v>
      </c>
    </row>
    <row r="592" spans="1:7" x14ac:dyDescent="0.2">
      <c r="A592" s="15" t="s">
        <v>12706</v>
      </c>
      <c r="B592" s="15" t="s">
        <v>12671</v>
      </c>
      <c r="C592" s="15">
        <v>10</v>
      </c>
      <c r="D592" s="15" t="s">
        <v>11499</v>
      </c>
      <c r="E592" s="15" t="s">
        <v>11535</v>
      </c>
      <c r="F592" s="15" t="s">
        <v>11422</v>
      </c>
      <c r="G592" s="15" t="s">
        <v>11470</v>
      </c>
    </row>
    <row r="593" spans="1:7" x14ac:dyDescent="0.2">
      <c r="A593" s="15" t="s">
        <v>12707</v>
      </c>
      <c r="B593" s="15" t="s">
        <v>12671</v>
      </c>
      <c r="C593" s="15">
        <v>10</v>
      </c>
      <c r="D593" s="15" t="s">
        <v>11503</v>
      </c>
      <c r="E593" s="15" t="s">
        <v>12092</v>
      </c>
      <c r="F593" s="15" t="s">
        <v>11422</v>
      </c>
      <c r="G593" s="15" t="s">
        <v>11470</v>
      </c>
    </row>
    <row r="594" spans="1:7" x14ac:dyDescent="0.2">
      <c r="A594" s="15" t="s">
        <v>12708</v>
      </c>
      <c r="B594" s="15" t="s">
        <v>12671</v>
      </c>
      <c r="C594" s="15">
        <v>10</v>
      </c>
      <c r="D594" s="15" t="s">
        <v>11506</v>
      </c>
      <c r="E594" s="15" t="s">
        <v>12709</v>
      </c>
      <c r="F594" s="15" t="s">
        <v>11422</v>
      </c>
      <c r="G594" s="15" t="s">
        <v>11470</v>
      </c>
    </row>
    <row r="595" spans="1:7" x14ac:dyDescent="0.2">
      <c r="A595" s="15" t="s">
        <v>12710</v>
      </c>
      <c r="B595" s="15" t="s">
        <v>12671</v>
      </c>
      <c r="C595" s="15">
        <v>10</v>
      </c>
      <c r="D595" s="15" t="s">
        <v>11510</v>
      </c>
      <c r="E595" s="15" t="s">
        <v>12711</v>
      </c>
      <c r="F595" s="15" t="s">
        <v>11422</v>
      </c>
      <c r="G595" s="15" t="s">
        <v>11470</v>
      </c>
    </row>
    <row r="596" spans="1:7" x14ac:dyDescent="0.2">
      <c r="A596" s="15" t="s">
        <v>12712</v>
      </c>
      <c r="B596" s="15" t="s">
        <v>12671</v>
      </c>
      <c r="C596" s="15">
        <v>10</v>
      </c>
      <c r="D596" s="15" t="s">
        <v>11514</v>
      </c>
      <c r="E596" s="15" t="s">
        <v>12713</v>
      </c>
      <c r="F596" s="15" t="s">
        <v>11422</v>
      </c>
      <c r="G596" s="15" t="s">
        <v>11470</v>
      </c>
    </row>
    <row r="597" spans="1:7" x14ac:dyDescent="0.2">
      <c r="A597" s="15" t="s">
        <v>12714</v>
      </c>
      <c r="B597" s="15" t="s">
        <v>12671</v>
      </c>
      <c r="C597" s="15">
        <v>10</v>
      </c>
      <c r="D597" s="15" t="s">
        <v>11518</v>
      </c>
      <c r="E597" s="15" t="s">
        <v>11563</v>
      </c>
      <c r="F597" s="15" t="s">
        <v>11422</v>
      </c>
      <c r="G597" s="15" t="s">
        <v>11470</v>
      </c>
    </row>
    <row r="598" spans="1:7" x14ac:dyDescent="0.2">
      <c r="A598" s="15" t="s">
        <v>12715</v>
      </c>
      <c r="B598" s="15" t="s">
        <v>12671</v>
      </c>
      <c r="C598" s="15">
        <v>10</v>
      </c>
      <c r="D598" s="15" t="s">
        <v>11522</v>
      </c>
      <c r="E598" s="15" t="s">
        <v>12716</v>
      </c>
      <c r="F598" s="15" t="s">
        <v>11422</v>
      </c>
      <c r="G598" s="15" t="s">
        <v>11470</v>
      </c>
    </row>
    <row r="599" spans="1:7" x14ac:dyDescent="0.2">
      <c r="A599" s="15" t="s">
        <v>12717</v>
      </c>
      <c r="B599" s="15" t="s">
        <v>12671</v>
      </c>
      <c r="C599" s="15">
        <v>10</v>
      </c>
      <c r="D599" s="15" t="s">
        <v>11526</v>
      </c>
      <c r="E599" s="15" t="s">
        <v>12718</v>
      </c>
      <c r="F599" s="15" t="s">
        <v>11422</v>
      </c>
      <c r="G599" s="15" t="s">
        <v>11470</v>
      </c>
    </row>
    <row r="600" spans="1:7" x14ac:dyDescent="0.2">
      <c r="A600" s="15" t="s">
        <v>12719</v>
      </c>
      <c r="B600" s="15" t="s">
        <v>12671</v>
      </c>
      <c r="C600" s="15">
        <v>10</v>
      </c>
      <c r="D600" s="15" t="s">
        <v>11530</v>
      </c>
      <c r="E600" s="15" t="s">
        <v>12720</v>
      </c>
      <c r="F600" s="15" t="s">
        <v>11422</v>
      </c>
      <c r="G600" s="15" t="s">
        <v>11470</v>
      </c>
    </row>
    <row r="601" spans="1:7" x14ac:dyDescent="0.2">
      <c r="A601" s="15" t="s">
        <v>12721</v>
      </c>
      <c r="B601" s="15" t="s">
        <v>12671</v>
      </c>
      <c r="C601" s="15">
        <v>10</v>
      </c>
      <c r="D601" s="15" t="s">
        <v>11534</v>
      </c>
      <c r="E601" s="15" t="s">
        <v>12722</v>
      </c>
      <c r="F601" s="15" t="s">
        <v>11422</v>
      </c>
      <c r="G601" s="15" t="s">
        <v>11470</v>
      </c>
    </row>
    <row r="602" spans="1:7" x14ac:dyDescent="0.2">
      <c r="A602" s="15" t="s">
        <v>12723</v>
      </c>
      <c r="B602" s="15" t="s">
        <v>12671</v>
      </c>
      <c r="C602" s="15">
        <v>10</v>
      </c>
      <c r="D602" s="15" t="s">
        <v>11538</v>
      </c>
      <c r="E602" s="15" t="s">
        <v>12724</v>
      </c>
      <c r="F602" s="15" t="s">
        <v>11422</v>
      </c>
      <c r="G602" s="15" t="s">
        <v>11470</v>
      </c>
    </row>
    <row r="603" spans="1:7" x14ac:dyDescent="0.2">
      <c r="A603" s="15" t="s">
        <v>12725</v>
      </c>
      <c r="B603" s="15" t="s">
        <v>12671</v>
      </c>
      <c r="C603" s="15">
        <v>10</v>
      </c>
      <c r="D603" s="15" t="s">
        <v>11542</v>
      </c>
      <c r="E603" s="15" t="s">
        <v>409</v>
      </c>
      <c r="F603" s="15" t="s">
        <v>11422</v>
      </c>
      <c r="G603" s="15" t="s">
        <v>11470</v>
      </c>
    </row>
    <row r="604" spans="1:7" x14ac:dyDescent="0.2">
      <c r="A604" s="15" t="s">
        <v>12726</v>
      </c>
      <c r="B604" s="15" t="s">
        <v>12671</v>
      </c>
      <c r="C604" s="15">
        <v>10</v>
      </c>
      <c r="D604" s="15" t="s">
        <v>11546</v>
      </c>
      <c r="E604" s="15" t="s">
        <v>11592</v>
      </c>
      <c r="F604" s="15" t="s">
        <v>11422</v>
      </c>
      <c r="G604" s="15" t="s">
        <v>11470</v>
      </c>
    </row>
    <row r="605" spans="1:7" x14ac:dyDescent="0.2">
      <c r="A605" s="15" t="s">
        <v>12727</v>
      </c>
      <c r="B605" s="15" t="s">
        <v>12671</v>
      </c>
      <c r="C605" s="15">
        <v>10</v>
      </c>
      <c r="D605" s="15" t="s">
        <v>11550</v>
      </c>
      <c r="E605" s="15" t="s">
        <v>12728</v>
      </c>
      <c r="F605" s="15" t="s">
        <v>11422</v>
      </c>
      <c r="G605" s="15" t="s">
        <v>11470</v>
      </c>
    </row>
    <row r="606" spans="1:7" x14ac:dyDescent="0.2">
      <c r="A606" s="15" t="s">
        <v>12729</v>
      </c>
      <c r="B606" s="15" t="s">
        <v>12671</v>
      </c>
      <c r="C606" s="15">
        <v>10</v>
      </c>
      <c r="D606" s="15" t="s">
        <v>11554</v>
      </c>
      <c r="E606" s="15" t="s">
        <v>12730</v>
      </c>
      <c r="F606" s="15" t="s">
        <v>11422</v>
      </c>
      <c r="G606" s="15" t="s">
        <v>11470</v>
      </c>
    </row>
    <row r="607" spans="1:7" x14ac:dyDescent="0.2">
      <c r="A607" s="15" t="s">
        <v>12731</v>
      </c>
      <c r="B607" s="15" t="s">
        <v>12671</v>
      </c>
      <c r="C607" s="15">
        <v>10</v>
      </c>
      <c r="D607" s="15" t="s">
        <v>11558</v>
      </c>
      <c r="E607" s="15" t="s">
        <v>12732</v>
      </c>
      <c r="F607" s="15" t="s">
        <v>11422</v>
      </c>
      <c r="G607" s="15" t="s">
        <v>11470</v>
      </c>
    </row>
    <row r="608" spans="1:7" x14ac:dyDescent="0.2">
      <c r="A608" s="15" t="s">
        <v>12733</v>
      </c>
      <c r="B608" s="15" t="s">
        <v>12671</v>
      </c>
      <c r="C608" s="15">
        <v>10</v>
      </c>
      <c r="D608" s="15" t="s">
        <v>11562</v>
      </c>
      <c r="E608" s="15" t="s">
        <v>12734</v>
      </c>
      <c r="F608" s="15" t="s">
        <v>11422</v>
      </c>
      <c r="G608" s="15" t="s">
        <v>11470</v>
      </c>
    </row>
    <row r="609" spans="1:7" x14ac:dyDescent="0.2">
      <c r="A609" s="15" t="s">
        <v>12735</v>
      </c>
      <c r="B609" s="15" t="s">
        <v>12671</v>
      </c>
      <c r="C609" s="15">
        <v>10</v>
      </c>
      <c r="D609" s="15" t="s">
        <v>11565</v>
      </c>
      <c r="E609" s="15" t="s">
        <v>12736</v>
      </c>
      <c r="F609" s="15" t="s">
        <v>11422</v>
      </c>
      <c r="G609" s="15" t="s">
        <v>11470</v>
      </c>
    </row>
    <row r="610" spans="1:7" x14ac:dyDescent="0.2">
      <c r="A610" s="15" t="s">
        <v>12737</v>
      </c>
      <c r="B610" s="15" t="s">
        <v>12671</v>
      </c>
      <c r="C610" s="15">
        <v>10</v>
      </c>
      <c r="D610" s="15" t="s">
        <v>11569</v>
      </c>
      <c r="E610" s="15" t="s">
        <v>12738</v>
      </c>
      <c r="F610" s="15" t="s">
        <v>11422</v>
      </c>
      <c r="G610" s="15" t="s">
        <v>11470</v>
      </c>
    </row>
    <row r="611" spans="1:7" x14ac:dyDescent="0.2">
      <c r="A611" s="15" t="s">
        <v>12739</v>
      </c>
      <c r="B611" s="15" t="s">
        <v>12671</v>
      </c>
      <c r="C611" s="15">
        <v>10</v>
      </c>
      <c r="D611" s="15" t="s">
        <v>11573</v>
      </c>
      <c r="E611" s="15" t="s">
        <v>12740</v>
      </c>
      <c r="F611" s="15" t="s">
        <v>11422</v>
      </c>
      <c r="G611" s="15" t="s">
        <v>11470</v>
      </c>
    </row>
    <row r="612" spans="1:7" x14ac:dyDescent="0.2">
      <c r="A612" s="15" t="s">
        <v>12741</v>
      </c>
      <c r="B612" s="15" t="s">
        <v>12671</v>
      </c>
      <c r="C612" s="15">
        <v>10</v>
      </c>
      <c r="D612" s="15" t="s">
        <v>11577</v>
      </c>
      <c r="E612" s="15" t="s">
        <v>12742</v>
      </c>
      <c r="F612" s="15" t="s">
        <v>11422</v>
      </c>
      <c r="G612" s="15" t="s">
        <v>11470</v>
      </c>
    </row>
    <row r="613" spans="1:7" x14ac:dyDescent="0.2">
      <c r="A613" s="15" t="s">
        <v>12743</v>
      </c>
      <c r="B613" s="15" t="s">
        <v>12671</v>
      </c>
      <c r="C613" s="15">
        <v>10</v>
      </c>
      <c r="D613" s="15" t="s">
        <v>11581</v>
      </c>
      <c r="E613" s="15" t="s">
        <v>12744</v>
      </c>
      <c r="F613" s="15" t="s">
        <v>11422</v>
      </c>
      <c r="G613" s="15" t="s">
        <v>11470</v>
      </c>
    </row>
    <row r="614" spans="1:7" x14ac:dyDescent="0.2">
      <c r="A614" s="15" t="s">
        <v>12745</v>
      </c>
      <c r="B614" s="15" t="s">
        <v>12671</v>
      </c>
      <c r="C614" s="15">
        <v>10</v>
      </c>
      <c r="D614" s="15" t="s">
        <v>11584</v>
      </c>
      <c r="E614" s="15" t="s">
        <v>12746</v>
      </c>
      <c r="F614" s="15" t="s">
        <v>11422</v>
      </c>
      <c r="G614" s="15" t="s">
        <v>11470</v>
      </c>
    </row>
    <row r="615" spans="1:7" x14ac:dyDescent="0.2">
      <c r="A615" s="15" t="s">
        <v>12747</v>
      </c>
      <c r="B615" s="15" t="s">
        <v>12671</v>
      </c>
      <c r="C615" s="15">
        <v>10</v>
      </c>
      <c r="D615" s="15" t="s">
        <v>11588</v>
      </c>
      <c r="E615" s="15" t="s">
        <v>11661</v>
      </c>
      <c r="F615" s="15" t="s">
        <v>11422</v>
      </c>
      <c r="G615" s="15" t="s">
        <v>11470</v>
      </c>
    </row>
    <row r="616" spans="1:7" x14ac:dyDescent="0.2">
      <c r="A616" s="15" t="s">
        <v>12748</v>
      </c>
      <c r="B616" s="15" t="s">
        <v>12671</v>
      </c>
      <c r="C616" s="15">
        <v>10</v>
      </c>
      <c r="D616" s="15" t="s">
        <v>11669</v>
      </c>
      <c r="E616" s="15" t="s">
        <v>11670</v>
      </c>
      <c r="F616" s="15" t="s">
        <v>11422</v>
      </c>
      <c r="G616" s="15" t="s">
        <v>11470</v>
      </c>
    </row>
    <row r="617" spans="1:7" x14ac:dyDescent="0.2">
      <c r="A617" s="15" t="s">
        <v>12749</v>
      </c>
      <c r="B617" s="15" t="s">
        <v>12750</v>
      </c>
      <c r="C617" s="15">
        <v>5</v>
      </c>
      <c r="D617" s="15" t="s">
        <v>11420</v>
      </c>
      <c r="E617" s="15" t="s">
        <v>12048</v>
      </c>
      <c r="F617" s="15" t="s">
        <v>11422</v>
      </c>
      <c r="G617" s="15" t="s">
        <v>11474</v>
      </c>
    </row>
    <row r="618" spans="1:7" x14ac:dyDescent="0.2">
      <c r="A618" s="15" t="s">
        <v>12751</v>
      </c>
      <c r="B618" s="15" t="s">
        <v>12750</v>
      </c>
      <c r="C618" s="15">
        <v>5</v>
      </c>
      <c r="D618" s="15" t="s">
        <v>11425</v>
      </c>
      <c r="E618" s="15" t="s">
        <v>12752</v>
      </c>
      <c r="F618" s="15" t="s">
        <v>11422</v>
      </c>
      <c r="G618" s="15" t="s">
        <v>11474</v>
      </c>
    </row>
    <row r="619" spans="1:7" x14ac:dyDescent="0.2">
      <c r="A619" s="15" t="s">
        <v>12753</v>
      </c>
      <c r="B619" s="15" t="s">
        <v>12750</v>
      </c>
      <c r="C619" s="15">
        <v>5</v>
      </c>
      <c r="D619" s="15" t="s">
        <v>11428</v>
      </c>
      <c r="E619" s="15" t="s">
        <v>12754</v>
      </c>
      <c r="F619" s="15" t="s">
        <v>11422</v>
      </c>
      <c r="G619" s="15" t="s">
        <v>11474</v>
      </c>
    </row>
    <row r="620" spans="1:7" x14ac:dyDescent="0.2">
      <c r="A620" s="15" t="s">
        <v>12755</v>
      </c>
      <c r="B620" s="15" t="s">
        <v>12750</v>
      </c>
      <c r="C620" s="15">
        <v>5</v>
      </c>
      <c r="D620" s="15" t="s">
        <v>11432</v>
      </c>
      <c r="E620" s="15" t="s">
        <v>11803</v>
      </c>
      <c r="F620" s="15" t="s">
        <v>11422</v>
      </c>
      <c r="G620" s="15" t="s">
        <v>11474</v>
      </c>
    </row>
    <row r="621" spans="1:7" x14ac:dyDescent="0.2">
      <c r="A621" s="15" t="s">
        <v>12756</v>
      </c>
      <c r="B621" s="15" t="s">
        <v>12750</v>
      </c>
      <c r="C621" s="15">
        <v>5</v>
      </c>
      <c r="D621" s="15" t="s">
        <v>11436</v>
      </c>
      <c r="E621" s="15" t="s">
        <v>12757</v>
      </c>
      <c r="F621" s="15" t="s">
        <v>11422</v>
      </c>
      <c r="G621" s="15" t="s">
        <v>11474</v>
      </c>
    </row>
    <row r="622" spans="1:7" x14ac:dyDescent="0.2">
      <c r="A622" s="15" t="s">
        <v>12758</v>
      </c>
      <c r="B622" s="15" t="s">
        <v>12750</v>
      </c>
      <c r="C622" s="15">
        <v>5</v>
      </c>
      <c r="D622" s="15" t="s">
        <v>11440</v>
      </c>
      <c r="E622" s="15" t="s">
        <v>12759</v>
      </c>
      <c r="F622" s="15" t="s">
        <v>11422</v>
      </c>
      <c r="G622" s="15" t="s">
        <v>11474</v>
      </c>
    </row>
    <row r="623" spans="1:7" x14ac:dyDescent="0.2">
      <c r="A623" s="15" t="s">
        <v>12760</v>
      </c>
      <c r="B623" s="15" t="s">
        <v>12750</v>
      </c>
      <c r="C623" s="15">
        <v>5</v>
      </c>
      <c r="D623" s="15" t="s">
        <v>11444</v>
      </c>
      <c r="E623" s="15" t="s">
        <v>11449</v>
      </c>
      <c r="F623" s="15" t="s">
        <v>11422</v>
      </c>
      <c r="G623" s="15" t="s">
        <v>11474</v>
      </c>
    </row>
    <row r="624" spans="1:7" x14ac:dyDescent="0.2">
      <c r="A624" s="15" t="s">
        <v>12761</v>
      </c>
      <c r="B624" s="15" t="s">
        <v>12750</v>
      </c>
      <c r="C624" s="15">
        <v>5</v>
      </c>
      <c r="D624" s="15" t="s">
        <v>11448</v>
      </c>
      <c r="E624" s="15" t="s">
        <v>11807</v>
      </c>
      <c r="F624" s="15" t="s">
        <v>11422</v>
      </c>
      <c r="G624" s="15" t="s">
        <v>11474</v>
      </c>
    </row>
    <row r="625" spans="1:7" x14ac:dyDescent="0.2">
      <c r="A625" s="15" t="s">
        <v>12762</v>
      </c>
      <c r="B625" s="15" t="s">
        <v>12750</v>
      </c>
      <c r="C625" s="15">
        <v>5</v>
      </c>
      <c r="D625" s="15" t="s">
        <v>11452</v>
      </c>
      <c r="E625" s="15" t="s">
        <v>12763</v>
      </c>
      <c r="F625" s="15" t="s">
        <v>11422</v>
      </c>
      <c r="G625" s="15" t="s">
        <v>11474</v>
      </c>
    </row>
    <row r="626" spans="1:7" x14ac:dyDescent="0.2">
      <c r="A626" s="15" t="s">
        <v>12764</v>
      </c>
      <c r="B626" s="15" t="s">
        <v>12750</v>
      </c>
      <c r="C626" s="15">
        <v>5</v>
      </c>
      <c r="D626" s="15" t="s">
        <v>11456</v>
      </c>
      <c r="E626" s="15" t="s">
        <v>12765</v>
      </c>
      <c r="F626" s="15" t="s">
        <v>11422</v>
      </c>
      <c r="G626" s="15" t="s">
        <v>11474</v>
      </c>
    </row>
    <row r="627" spans="1:7" x14ac:dyDescent="0.2">
      <c r="A627" s="15" t="s">
        <v>12766</v>
      </c>
      <c r="B627" s="15" t="s">
        <v>12750</v>
      </c>
      <c r="C627" s="15">
        <v>5</v>
      </c>
      <c r="D627" s="15" t="s">
        <v>11460</v>
      </c>
      <c r="E627" s="15" t="s">
        <v>12767</v>
      </c>
      <c r="F627" s="15" t="s">
        <v>11422</v>
      </c>
      <c r="G627" s="15" t="s">
        <v>11474</v>
      </c>
    </row>
    <row r="628" spans="1:7" x14ac:dyDescent="0.2">
      <c r="A628" s="15" t="s">
        <v>12768</v>
      </c>
      <c r="B628" s="15" t="s">
        <v>12750</v>
      </c>
      <c r="C628" s="15">
        <v>5</v>
      </c>
      <c r="D628" s="15" t="s">
        <v>11464</v>
      </c>
      <c r="E628" s="15" t="s">
        <v>11811</v>
      </c>
      <c r="F628" s="15" t="s">
        <v>11422</v>
      </c>
      <c r="G628" s="15" t="s">
        <v>11474</v>
      </c>
    </row>
    <row r="629" spans="1:7" x14ac:dyDescent="0.2">
      <c r="A629" s="15" t="s">
        <v>12769</v>
      </c>
      <c r="B629" s="15" t="s">
        <v>12750</v>
      </c>
      <c r="C629" s="15">
        <v>5</v>
      </c>
      <c r="D629" s="15" t="s">
        <v>11468</v>
      </c>
      <c r="E629" s="15" t="s">
        <v>11473</v>
      </c>
      <c r="F629" s="15" t="s">
        <v>11422</v>
      </c>
      <c r="G629" s="15" t="s">
        <v>11474</v>
      </c>
    </row>
    <row r="630" spans="1:7" x14ac:dyDescent="0.2">
      <c r="A630" s="15" t="s">
        <v>12770</v>
      </c>
      <c r="B630" s="15" t="s">
        <v>12750</v>
      </c>
      <c r="C630" s="15">
        <v>5</v>
      </c>
      <c r="D630" s="15" t="s">
        <v>11472</v>
      </c>
      <c r="E630" s="15" t="s">
        <v>12771</v>
      </c>
      <c r="F630" s="15" t="s">
        <v>11422</v>
      </c>
      <c r="G630" s="15" t="s">
        <v>11474</v>
      </c>
    </row>
    <row r="631" spans="1:7" x14ac:dyDescent="0.2">
      <c r="A631" s="15" t="s">
        <v>12772</v>
      </c>
      <c r="B631" s="15" t="s">
        <v>12750</v>
      </c>
      <c r="C631" s="15">
        <v>5</v>
      </c>
      <c r="D631" s="15" t="s">
        <v>11476</v>
      </c>
      <c r="E631" s="15" t="s">
        <v>12773</v>
      </c>
      <c r="F631" s="15" t="s">
        <v>11422</v>
      </c>
      <c r="G631" s="15" t="s">
        <v>11474</v>
      </c>
    </row>
    <row r="632" spans="1:7" x14ac:dyDescent="0.2">
      <c r="A632" s="15" t="s">
        <v>12774</v>
      </c>
      <c r="B632" s="15" t="s">
        <v>12750</v>
      </c>
      <c r="C632" s="15">
        <v>5</v>
      </c>
      <c r="D632" s="15" t="s">
        <v>11480</v>
      </c>
      <c r="E632" s="15" t="s">
        <v>12378</v>
      </c>
      <c r="F632" s="15" t="s">
        <v>11422</v>
      </c>
      <c r="G632" s="15" t="s">
        <v>11474</v>
      </c>
    </row>
    <row r="633" spans="1:7" x14ac:dyDescent="0.2">
      <c r="A633" s="15" t="s">
        <v>12775</v>
      </c>
      <c r="B633" s="15" t="s">
        <v>12750</v>
      </c>
      <c r="C633" s="15">
        <v>5</v>
      </c>
      <c r="D633" s="15" t="s">
        <v>11484</v>
      </c>
      <c r="E633" s="15" t="s">
        <v>11822</v>
      </c>
      <c r="F633" s="15" t="s">
        <v>11422</v>
      </c>
      <c r="G633" s="15" t="s">
        <v>11474</v>
      </c>
    </row>
    <row r="634" spans="1:7" x14ac:dyDescent="0.2">
      <c r="A634" s="15" t="s">
        <v>12776</v>
      </c>
      <c r="B634" s="15" t="s">
        <v>12750</v>
      </c>
      <c r="C634" s="15">
        <v>5</v>
      </c>
      <c r="D634" s="15" t="s">
        <v>11487</v>
      </c>
      <c r="E634" s="15" t="s">
        <v>12777</v>
      </c>
      <c r="F634" s="15" t="s">
        <v>11422</v>
      </c>
      <c r="G634" s="15" t="s">
        <v>11474</v>
      </c>
    </row>
    <row r="635" spans="1:7" x14ac:dyDescent="0.2">
      <c r="A635" s="15" t="s">
        <v>12778</v>
      </c>
      <c r="B635" s="15" t="s">
        <v>12750</v>
      </c>
      <c r="C635" s="15">
        <v>5</v>
      </c>
      <c r="D635" s="15" t="s">
        <v>11491</v>
      </c>
      <c r="E635" s="15" t="s">
        <v>11515</v>
      </c>
      <c r="F635" s="15" t="s">
        <v>11422</v>
      </c>
      <c r="G635" s="15" t="s">
        <v>11474</v>
      </c>
    </row>
    <row r="636" spans="1:7" x14ac:dyDescent="0.2">
      <c r="A636" s="15" t="s">
        <v>12779</v>
      </c>
      <c r="B636" s="15" t="s">
        <v>12750</v>
      </c>
      <c r="C636" s="15">
        <v>5</v>
      </c>
      <c r="D636" s="15" t="s">
        <v>11495</v>
      </c>
      <c r="E636" s="15" t="s">
        <v>12780</v>
      </c>
      <c r="F636" s="15" t="s">
        <v>11422</v>
      </c>
      <c r="G636" s="15" t="s">
        <v>11474</v>
      </c>
    </row>
    <row r="637" spans="1:7" x14ac:dyDescent="0.2">
      <c r="A637" s="15" t="s">
        <v>12781</v>
      </c>
      <c r="B637" s="15" t="s">
        <v>12750</v>
      </c>
      <c r="C637" s="15">
        <v>5</v>
      </c>
      <c r="D637" s="15" t="s">
        <v>11499</v>
      </c>
      <c r="E637" s="15" t="s">
        <v>12084</v>
      </c>
      <c r="F637" s="15" t="s">
        <v>11422</v>
      </c>
      <c r="G637" s="15" t="s">
        <v>11474</v>
      </c>
    </row>
    <row r="638" spans="1:7" x14ac:dyDescent="0.2">
      <c r="A638" s="15" t="s">
        <v>12782</v>
      </c>
      <c r="B638" s="15" t="s">
        <v>12750</v>
      </c>
      <c r="C638" s="15">
        <v>5</v>
      </c>
      <c r="D638" s="15" t="s">
        <v>11503</v>
      </c>
      <c r="E638" s="15" t="s">
        <v>12783</v>
      </c>
      <c r="F638" s="15" t="s">
        <v>11422</v>
      </c>
      <c r="G638" s="15" t="s">
        <v>11474</v>
      </c>
    </row>
    <row r="639" spans="1:7" x14ac:dyDescent="0.2">
      <c r="A639" s="15" t="s">
        <v>12784</v>
      </c>
      <c r="B639" s="15" t="s">
        <v>12750</v>
      </c>
      <c r="C639" s="15">
        <v>5</v>
      </c>
      <c r="D639" s="15" t="s">
        <v>11506</v>
      </c>
      <c r="E639" s="15" t="s">
        <v>12785</v>
      </c>
      <c r="F639" s="15" t="s">
        <v>11422</v>
      </c>
      <c r="G639" s="15" t="s">
        <v>11474</v>
      </c>
    </row>
    <row r="640" spans="1:7" x14ac:dyDescent="0.2">
      <c r="A640" s="15" t="s">
        <v>12786</v>
      </c>
      <c r="B640" s="15" t="s">
        <v>12750</v>
      </c>
      <c r="C640" s="15">
        <v>5</v>
      </c>
      <c r="D640" s="15" t="s">
        <v>11510</v>
      </c>
      <c r="E640" s="15" t="s">
        <v>12787</v>
      </c>
      <c r="F640" s="15" t="s">
        <v>11422</v>
      </c>
      <c r="G640" s="15" t="s">
        <v>11474</v>
      </c>
    </row>
    <row r="641" spans="1:7" x14ac:dyDescent="0.2">
      <c r="A641" s="15" t="s">
        <v>12788</v>
      </c>
      <c r="B641" s="15" t="s">
        <v>12750</v>
      </c>
      <c r="C641" s="15">
        <v>5</v>
      </c>
      <c r="D641" s="15" t="s">
        <v>11514</v>
      </c>
      <c r="E641" s="15" t="s">
        <v>12402</v>
      </c>
      <c r="F641" s="15" t="s">
        <v>11422</v>
      </c>
      <c r="G641" s="15" t="s">
        <v>11474</v>
      </c>
    </row>
    <row r="642" spans="1:7" x14ac:dyDescent="0.2">
      <c r="A642" s="15" t="s">
        <v>12789</v>
      </c>
      <c r="B642" s="15" t="s">
        <v>12750</v>
      </c>
      <c r="C642" s="15">
        <v>5</v>
      </c>
      <c r="D642" s="15" t="s">
        <v>11518</v>
      </c>
      <c r="E642" s="15" t="s">
        <v>11531</v>
      </c>
      <c r="F642" s="15" t="s">
        <v>11422</v>
      </c>
      <c r="G642" s="15" t="s">
        <v>11474</v>
      </c>
    </row>
    <row r="643" spans="1:7" x14ac:dyDescent="0.2">
      <c r="A643" s="15" t="s">
        <v>12790</v>
      </c>
      <c r="B643" s="15" t="s">
        <v>12750</v>
      </c>
      <c r="C643" s="15">
        <v>5</v>
      </c>
      <c r="D643" s="15" t="s">
        <v>11522</v>
      </c>
      <c r="E643" s="15" t="s">
        <v>1013</v>
      </c>
      <c r="F643" s="15" t="s">
        <v>11422</v>
      </c>
      <c r="G643" s="15" t="s">
        <v>11474</v>
      </c>
    </row>
    <row r="644" spans="1:7" x14ac:dyDescent="0.2">
      <c r="A644" s="15" t="s">
        <v>12791</v>
      </c>
      <c r="B644" s="15" t="s">
        <v>12750</v>
      </c>
      <c r="C644" s="15">
        <v>5</v>
      </c>
      <c r="D644" s="15" t="s">
        <v>11526</v>
      </c>
      <c r="E644" s="15" t="s">
        <v>11535</v>
      </c>
      <c r="F644" s="15" t="s">
        <v>11422</v>
      </c>
      <c r="G644" s="15" t="s">
        <v>11474</v>
      </c>
    </row>
    <row r="645" spans="1:7" x14ac:dyDescent="0.2">
      <c r="A645" s="15" t="s">
        <v>12792</v>
      </c>
      <c r="B645" s="15" t="s">
        <v>12750</v>
      </c>
      <c r="C645" s="15">
        <v>5</v>
      </c>
      <c r="D645" s="15" t="s">
        <v>11530</v>
      </c>
      <c r="E645" s="15" t="s">
        <v>11836</v>
      </c>
      <c r="F645" s="15" t="s">
        <v>11422</v>
      </c>
      <c r="G645" s="15" t="s">
        <v>11474</v>
      </c>
    </row>
    <row r="646" spans="1:7" x14ac:dyDescent="0.2">
      <c r="A646" s="15" t="s">
        <v>12793</v>
      </c>
      <c r="B646" s="15" t="s">
        <v>12750</v>
      </c>
      <c r="C646" s="15">
        <v>5</v>
      </c>
      <c r="D646" s="15" t="s">
        <v>11534</v>
      </c>
      <c r="E646" s="15" t="s">
        <v>12794</v>
      </c>
      <c r="F646" s="15" t="s">
        <v>11422</v>
      </c>
      <c r="G646" s="15" t="s">
        <v>11474</v>
      </c>
    </row>
    <row r="647" spans="1:7" x14ac:dyDescent="0.2">
      <c r="A647" s="15" t="s">
        <v>12795</v>
      </c>
      <c r="B647" s="15" t="s">
        <v>12750</v>
      </c>
      <c r="C647" s="15">
        <v>5</v>
      </c>
      <c r="D647" s="15" t="s">
        <v>11538</v>
      </c>
      <c r="E647" s="15" t="s">
        <v>11543</v>
      </c>
      <c r="F647" s="15" t="s">
        <v>11422</v>
      </c>
      <c r="G647" s="15" t="s">
        <v>11474</v>
      </c>
    </row>
    <row r="648" spans="1:7" x14ac:dyDescent="0.2">
      <c r="A648" s="15" t="s">
        <v>12796</v>
      </c>
      <c r="B648" s="15" t="s">
        <v>12750</v>
      </c>
      <c r="C648" s="15">
        <v>5</v>
      </c>
      <c r="D648" s="15" t="s">
        <v>11542</v>
      </c>
      <c r="E648" s="15" t="s">
        <v>12797</v>
      </c>
      <c r="F648" s="15" t="s">
        <v>11422</v>
      </c>
      <c r="G648" s="15" t="s">
        <v>11474</v>
      </c>
    </row>
    <row r="649" spans="1:7" x14ac:dyDescent="0.2">
      <c r="A649" s="15" t="s">
        <v>12798</v>
      </c>
      <c r="B649" s="15" t="s">
        <v>12750</v>
      </c>
      <c r="C649" s="15">
        <v>5</v>
      </c>
      <c r="D649" s="15" t="s">
        <v>11546</v>
      </c>
      <c r="E649" s="15" t="s">
        <v>12237</v>
      </c>
      <c r="F649" s="15" t="s">
        <v>11422</v>
      </c>
      <c r="G649" s="15" t="s">
        <v>11474</v>
      </c>
    </row>
    <row r="650" spans="1:7" x14ac:dyDescent="0.2">
      <c r="A650" s="15" t="s">
        <v>12799</v>
      </c>
      <c r="B650" s="15" t="s">
        <v>12750</v>
      </c>
      <c r="C650" s="15">
        <v>5</v>
      </c>
      <c r="D650" s="15" t="s">
        <v>11550</v>
      </c>
      <c r="E650" s="15" t="s">
        <v>12434</v>
      </c>
      <c r="F650" s="15" t="s">
        <v>11422</v>
      </c>
      <c r="G650" s="15" t="s">
        <v>11474</v>
      </c>
    </row>
    <row r="651" spans="1:7" x14ac:dyDescent="0.2">
      <c r="A651" s="15" t="s">
        <v>12800</v>
      </c>
      <c r="B651" s="15" t="s">
        <v>12750</v>
      </c>
      <c r="C651" s="15">
        <v>5</v>
      </c>
      <c r="D651" s="15" t="s">
        <v>11554</v>
      </c>
      <c r="E651" s="15" t="s">
        <v>12801</v>
      </c>
      <c r="F651" s="15" t="s">
        <v>11422</v>
      </c>
      <c r="G651" s="15" t="s">
        <v>11474</v>
      </c>
    </row>
    <row r="652" spans="1:7" x14ac:dyDescent="0.2">
      <c r="A652" s="15" t="s">
        <v>12802</v>
      </c>
      <c r="B652" s="15" t="s">
        <v>12750</v>
      </c>
      <c r="C652" s="15">
        <v>5</v>
      </c>
      <c r="D652" s="15" t="s">
        <v>11558</v>
      </c>
      <c r="E652" s="15" t="s">
        <v>12803</v>
      </c>
      <c r="F652" s="15" t="s">
        <v>11422</v>
      </c>
      <c r="G652" s="15" t="s">
        <v>11474</v>
      </c>
    </row>
    <row r="653" spans="1:7" x14ac:dyDescent="0.2">
      <c r="A653" s="15" t="s">
        <v>12804</v>
      </c>
      <c r="B653" s="15" t="s">
        <v>12750</v>
      </c>
      <c r="C653" s="15">
        <v>5</v>
      </c>
      <c r="D653" s="15" t="s">
        <v>11562</v>
      </c>
      <c r="E653" s="15" t="s">
        <v>11551</v>
      </c>
      <c r="F653" s="15" t="s">
        <v>11422</v>
      </c>
      <c r="G653" s="15" t="s">
        <v>11474</v>
      </c>
    </row>
    <row r="654" spans="1:7" x14ac:dyDescent="0.2">
      <c r="A654" s="15" t="s">
        <v>12805</v>
      </c>
      <c r="B654" s="15" t="s">
        <v>12750</v>
      </c>
      <c r="C654" s="15">
        <v>5</v>
      </c>
      <c r="D654" s="15" t="s">
        <v>11565</v>
      </c>
      <c r="E654" s="15" t="s">
        <v>12806</v>
      </c>
      <c r="F654" s="15" t="s">
        <v>11422</v>
      </c>
      <c r="G654" s="15" t="s">
        <v>11474</v>
      </c>
    </row>
    <row r="655" spans="1:7" x14ac:dyDescent="0.2">
      <c r="A655" s="15" t="s">
        <v>12807</v>
      </c>
      <c r="B655" s="15" t="s">
        <v>12750</v>
      </c>
      <c r="C655" s="15">
        <v>5</v>
      </c>
      <c r="D655" s="15" t="s">
        <v>11569</v>
      </c>
      <c r="E655" s="15" t="s">
        <v>11559</v>
      </c>
      <c r="F655" s="15" t="s">
        <v>11422</v>
      </c>
      <c r="G655" s="15" t="s">
        <v>11474</v>
      </c>
    </row>
    <row r="656" spans="1:7" x14ac:dyDescent="0.2">
      <c r="A656" s="15" t="s">
        <v>12808</v>
      </c>
      <c r="B656" s="15" t="s">
        <v>12750</v>
      </c>
      <c r="C656" s="15">
        <v>5</v>
      </c>
      <c r="D656" s="15" t="s">
        <v>11573</v>
      </c>
      <c r="E656" s="15" t="s">
        <v>12454</v>
      </c>
      <c r="F656" s="15" t="s">
        <v>11422</v>
      </c>
      <c r="G656" s="15" t="s">
        <v>11474</v>
      </c>
    </row>
    <row r="657" spans="1:7" x14ac:dyDescent="0.2">
      <c r="A657" s="15" t="s">
        <v>12809</v>
      </c>
      <c r="B657" s="15" t="s">
        <v>12750</v>
      </c>
      <c r="C657" s="15">
        <v>5</v>
      </c>
      <c r="D657" s="15" t="s">
        <v>11577</v>
      </c>
      <c r="E657" s="15" t="s">
        <v>11563</v>
      </c>
      <c r="F657" s="15" t="s">
        <v>11422</v>
      </c>
      <c r="G657" s="15" t="s">
        <v>11474</v>
      </c>
    </row>
    <row r="658" spans="1:7" x14ac:dyDescent="0.2">
      <c r="A658" s="15" t="s">
        <v>12810</v>
      </c>
      <c r="B658" s="15" t="s">
        <v>12750</v>
      </c>
      <c r="C658" s="15">
        <v>5</v>
      </c>
      <c r="D658" s="15" t="s">
        <v>11581</v>
      </c>
      <c r="E658" s="15" t="s">
        <v>12811</v>
      </c>
      <c r="F658" s="15" t="s">
        <v>11422</v>
      </c>
      <c r="G658" s="15" t="s">
        <v>11474</v>
      </c>
    </row>
    <row r="659" spans="1:7" x14ac:dyDescent="0.2">
      <c r="A659" s="15" t="s">
        <v>12812</v>
      </c>
      <c r="B659" s="15" t="s">
        <v>12750</v>
      </c>
      <c r="C659" s="15">
        <v>5</v>
      </c>
      <c r="D659" s="15" t="s">
        <v>11584</v>
      </c>
      <c r="E659" s="15" t="s">
        <v>12813</v>
      </c>
      <c r="F659" s="15" t="s">
        <v>11422</v>
      </c>
      <c r="G659" s="15" t="s">
        <v>11474</v>
      </c>
    </row>
    <row r="660" spans="1:7" x14ac:dyDescent="0.2">
      <c r="A660" s="15" t="s">
        <v>12814</v>
      </c>
      <c r="B660" s="15" t="s">
        <v>12750</v>
      </c>
      <c r="C660" s="15">
        <v>5</v>
      </c>
      <c r="D660" s="15" t="s">
        <v>11588</v>
      </c>
      <c r="E660" s="15" t="s">
        <v>11854</v>
      </c>
      <c r="F660" s="15" t="s">
        <v>11422</v>
      </c>
      <c r="G660" s="15" t="s">
        <v>11474</v>
      </c>
    </row>
    <row r="661" spans="1:7" x14ac:dyDescent="0.2">
      <c r="A661" s="15" t="s">
        <v>12815</v>
      </c>
      <c r="B661" s="15" t="s">
        <v>12750</v>
      </c>
      <c r="C661" s="15">
        <v>5</v>
      </c>
      <c r="D661" s="15" t="s">
        <v>11591</v>
      </c>
      <c r="E661" s="15" t="s">
        <v>12816</v>
      </c>
      <c r="F661" s="15" t="s">
        <v>11422</v>
      </c>
      <c r="G661" s="15" t="s">
        <v>11474</v>
      </c>
    </row>
    <row r="662" spans="1:7" x14ac:dyDescent="0.2">
      <c r="A662" s="15" t="s">
        <v>12817</v>
      </c>
      <c r="B662" s="15" t="s">
        <v>12750</v>
      </c>
      <c r="C662" s="15">
        <v>5</v>
      </c>
      <c r="D662" s="15" t="s">
        <v>11595</v>
      </c>
      <c r="E662" s="15" t="s">
        <v>12818</v>
      </c>
      <c r="F662" s="15" t="s">
        <v>11422</v>
      </c>
      <c r="G662" s="15" t="s">
        <v>11474</v>
      </c>
    </row>
    <row r="663" spans="1:7" x14ac:dyDescent="0.2">
      <c r="A663" s="15" t="s">
        <v>12819</v>
      </c>
      <c r="B663" s="15" t="s">
        <v>12750</v>
      </c>
      <c r="C663" s="15">
        <v>5</v>
      </c>
      <c r="D663" s="15" t="s">
        <v>11599</v>
      </c>
      <c r="E663" s="15" t="s">
        <v>12820</v>
      </c>
      <c r="F663" s="15" t="s">
        <v>11422</v>
      </c>
      <c r="G663" s="15" t="s">
        <v>11474</v>
      </c>
    </row>
    <row r="664" spans="1:7" x14ac:dyDescent="0.2">
      <c r="A664" s="15" t="s">
        <v>12821</v>
      </c>
      <c r="B664" s="15" t="s">
        <v>12750</v>
      </c>
      <c r="C664" s="15">
        <v>5</v>
      </c>
      <c r="D664" s="15" t="s">
        <v>11603</v>
      </c>
      <c r="E664" s="15" t="s">
        <v>12822</v>
      </c>
      <c r="F664" s="15" t="s">
        <v>11422</v>
      </c>
      <c r="G664" s="15" t="s">
        <v>11474</v>
      </c>
    </row>
    <row r="665" spans="1:7" x14ac:dyDescent="0.2">
      <c r="A665" s="15" t="s">
        <v>12823</v>
      </c>
      <c r="B665" s="15" t="s">
        <v>12750</v>
      </c>
      <c r="C665" s="15">
        <v>5</v>
      </c>
      <c r="D665" s="15" t="s">
        <v>11607</v>
      </c>
      <c r="E665" s="15" t="s">
        <v>11964</v>
      </c>
      <c r="F665" s="15" t="s">
        <v>11422</v>
      </c>
      <c r="G665" s="15" t="s">
        <v>11474</v>
      </c>
    </row>
    <row r="666" spans="1:7" x14ac:dyDescent="0.2">
      <c r="A666" s="15" t="s">
        <v>12824</v>
      </c>
      <c r="B666" s="15" t="s">
        <v>12750</v>
      </c>
      <c r="C666" s="15">
        <v>5</v>
      </c>
      <c r="D666" s="15" t="s">
        <v>11611</v>
      </c>
      <c r="E666" s="15" t="s">
        <v>12825</v>
      </c>
      <c r="F666" s="15" t="s">
        <v>11422</v>
      </c>
      <c r="G666" s="15" t="s">
        <v>11474</v>
      </c>
    </row>
    <row r="667" spans="1:7" x14ac:dyDescent="0.2">
      <c r="A667" s="15" t="s">
        <v>12826</v>
      </c>
      <c r="B667" s="15" t="s">
        <v>12750</v>
      </c>
      <c r="C667" s="15">
        <v>5</v>
      </c>
      <c r="D667" s="15" t="s">
        <v>11615</v>
      </c>
      <c r="E667" s="15" t="s">
        <v>11574</v>
      </c>
      <c r="F667" s="15" t="s">
        <v>11422</v>
      </c>
      <c r="G667" s="15" t="s">
        <v>11474</v>
      </c>
    </row>
    <row r="668" spans="1:7" x14ac:dyDescent="0.2">
      <c r="A668" s="15" t="s">
        <v>12827</v>
      </c>
      <c r="B668" s="15" t="s">
        <v>12750</v>
      </c>
      <c r="C668" s="15">
        <v>5</v>
      </c>
      <c r="D668" s="15" t="s">
        <v>11619</v>
      </c>
      <c r="E668" s="15" t="s">
        <v>11578</v>
      </c>
      <c r="F668" s="15" t="s">
        <v>11422</v>
      </c>
      <c r="G668" s="15" t="s">
        <v>11474</v>
      </c>
    </row>
    <row r="669" spans="1:7" x14ac:dyDescent="0.2">
      <c r="A669" s="15" t="s">
        <v>12828</v>
      </c>
      <c r="B669" s="15" t="s">
        <v>12750</v>
      </c>
      <c r="C669" s="15">
        <v>5</v>
      </c>
      <c r="D669" s="15" t="s">
        <v>11623</v>
      </c>
      <c r="E669" s="15" t="s">
        <v>12829</v>
      </c>
      <c r="F669" s="15" t="s">
        <v>11422</v>
      </c>
      <c r="G669" s="15" t="s">
        <v>11474</v>
      </c>
    </row>
    <row r="670" spans="1:7" x14ac:dyDescent="0.2">
      <c r="A670" s="15" t="s">
        <v>12830</v>
      </c>
      <c r="B670" s="15" t="s">
        <v>12750</v>
      </c>
      <c r="C670" s="15">
        <v>5</v>
      </c>
      <c r="D670" s="15" t="s">
        <v>11627</v>
      </c>
      <c r="E670" s="15" t="s">
        <v>493</v>
      </c>
      <c r="F670" s="15" t="s">
        <v>11422</v>
      </c>
      <c r="G670" s="15" t="s">
        <v>11474</v>
      </c>
    </row>
    <row r="671" spans="1:7" x14ac:dyDescent="0.2">
      <c r="A671" s="15" t="s">
        <v>12831</v>
      </c>
      <c r="B671" s="15" t="s">
        <v>12750</v>
      </c>
      <c r="C671" s="15">
        <v>5</v>
      </c>
      <c r="D671" s="15" t="s">
        <v>11631</v>
      </c>
      <c r="E671" s="15" t="s">
        <v>12832</v>
      </c>
      <c r="F671" s="15" t="s">
        <v>11422</v>
      </c>
      <c r="G671" s="15" t="s">
        <v>11474</v>
      </c>
    </row>
    <row r="672" spans="1:7" x14ac:dyDescent="0.2">
      <c r="A672" s="15" t="s">
        <v>12833</v>
      </c>
      <c r="B672" s="15" t="s">
        <v>12750</v>
      </c>
      <c r="C672" s="15">
        <v>5</v>
      </c>
      <c r="D672" s="15" t="s">
        <v>11634</v>
      </c>
      <c r="E672" s="15" t="s">
        <v>12834</v>
      </c>
      <c r="F672" s="15" t="s">
        <v>11422</v>
      </c>
      <c r="G672" s="15" t="s">
        <v>11474</v>
      </c>
    </row>
    <row r="673" spans="1:7" x14ac:dyDescent="0.2">
      <c r="A673" s="15" t="s">
        <v>12835</v>
      </c>
      <c r="B673" s="15" t="s">
        <v>12750</v>
      </c>
      <c r="C673" s="15">
        <v>5</v>
      </c>
      <c r="D673" s="15" t="s">
        <v>11637</v>
      </c>
      <c r="E673" s="15" t="s">
        <v>12836</v>
      </c>
      <c r="F673" s="15" t="s">
        <v>11422</v>
      </c>
      <c r="G673" s="15" t="s">
        <v>11474</v>
      </c>
    </row>
    <row r="674" spans="1:7" x14ac:dyDescent="0.2">
      <c r="A674" s="15" t="s">
        <v>12837</v>
      </c>
      <c r="B674" s="15" t="s">
        <v>12750</v>
      </c>
      <c r="C674" s="15">
        <v>5</v>
      </c>
      <c r="D674" s="15" t="s">
        <v>11640</v>
      </c>
      <c r="E674" s="15" t="s">
        <v>11589</v>
      </c>
      <c r="F674" s="15" t="s">
        <v>11422</v>
      </c>
      <c r="G674" s="15" t="s">
        <v>11474</v>
      </c>
    </row>
    <row r="675" spans="1:7" x14ac:dyDescent="0.2">
      <c r="A675" s="15" t="s">
        <v>12838</v>
      </c>
      <c r="B675" s="15" t="s">
        <v>12750</v>
      </c>
      <c r="C675" s="15">
        <v>5</v>
      </c>
      <c r="D675" s="15" t="s">
        <v>11643</v>
      </c>
      <c r="E675" s="15" t="s">
        <v>12839</v>
      </c>
      <c r="F675" s="15" t="s">
        <v>11422</v>
      </c>
      <c r="G675" s="15" t="s">
        <v>11474</v>
      </c>
    </row>
    <row r="676" spans="1:7" x14ac:dyDescent="0.2">
      <c r="A676" s="15" t="s">
        <v>12840</v>
      </c>
      <c r="B676" s="15" t="s">
        <v>12750</v>
      </c>
      <c r="C676" s="15">
        <v>5</v>
      </c>
      <c r="D676" s="15" t="s">
        <v>11646</v>
      </c>
      <c r="E676" s="15" t="s">
        <v>11592</v>
      </c>
      <c r="F676" s="15" t="s">
        <v>11422</v>
      </c>
      <c r="G676" s="15" t="s">
        <v>11474</v>
      </c>
    </row>
    <row r="677" spans="1:7" x14ac:dyDescent="0.2">
      <c r="A677" s="15" t="s">
        <v>12841</v>
      </c>
      <c r="B677" s="15" t="s">
        <v>12750</v>
      </c>
      <c r="C677" s="15">
        <v>5</v>
      </c>
      <c r="D677" s="15" t="s">
        <v>11649</v>
      </c>
      <c r="E677" s="15" t="s">
        <v>11600</v>
      </c>
      <c r="F677" s="15" t="s">
        <v>11422</v>
      </c>
      <c r="G677" s="15" t="s">
        <v>11474</v>
      </c>
    </row>
    <row r="678" spans="1:7" x14ac:dyDescent="0.2">
      <c r="A678" s="15" t="s">
        <v>12842</v>
      </c>
      <c r="B678" s="15" t="s">
        <v>12750</v>
      </c>
      <c r="C678" s="15">
        <v>5</v>
      </c>
      <c r="D678" s="15" t="s">
        <v>11652</v>
      </c>
      <c r="E678" s="15" t="s">
        <v>11604</v>
      </c>
      <c r="F678" s="15" t="s">
        <v>11422</v>
      </c>
      <c r="G678" s="15" t="s">
        <v>11474</v>
      </c>
    </row>
    <row r="679" spans="1:7" x14ac:dyDescent="0.2">
      <c r="A679" s="15" t="s">
        <v>12843</v>
      </c>
      <c r="B679" s="15" t="s">
        <v>12750</v>
      </c>
      <c r="C679" s="15">
        <v>5</v>
      </c>
      <c r="D679" s="15" t="s">
        <v>11655</v>
      </c>
      <c r="E679" s="15" t="s">
        <v>12844</v>
      </c>
      <c r="F679" s="15" t="s">
        <v>11422</v>
      </c>
      <c r="G679" s="15" t="s">
        <v>11474</v>
      </c>
    </row>
    <row r="680" spans="1:7" x14ac:dyDescent="0.2">
      <c r="A680" s="15" t="s">
        <v>12845</v>
      </c>
      <c r="B680" s="15" t="s">
        <v>12750</v>
      </c>
      <c r="C680" s="15">
        <v>5</v>
      </c>
      <c r="D680" s="15" t="s">
        <v>11658</v>
      </c>
      <c r="E680" s="15" t="s">
        <v>12846</v>
      </c>
      <c r="F680" s="15" t="s">
        <v>11422</v>
      </c>
      <c r="G680" s="15" t="s">
        <v>11474</v>
      </c>
    </row>
    <row r="681" spans="1:7" x14ac:dyDescent="0.2">
      <c r="A681" s="15" t="s">
        <v>12847</v>
      </c>
      <c r="B681" s="15" t="s">
        <v>12750</v>
      </c>
      <c r="C681" s="15">
        <v>5</v>
      </c>
      <c r="D681" s="15" t="s">
        <v>11660</v>
      </c>
      <c r="E681" s="15" t="s">
        <v>12848</v>
      </c>
      <c r="F681" s="15" t="s">
        <v>11422</v>
      </c>
      <c r="G681" s="15" t="s">
        <v>11474</v>
      </c>
    </row>
    <row r="682" spans="1:7" x14ac:dyDescent="0.2">
      <c r="A682" s="15" t="s">
        <v>12849</v>
      </c>
      <c r="B682" s="15" t="s">
        <v>12750</v>
      </c>
      <c r="C682" s="15">
        <v>5</v>
      </c>
      <c r="D682" s="15" t="s">
        <v>11663</v>
      </c>
      <c r="E682" s="15" t="s">
        <v>12850</v>
      </c>
      <c r="F682" s="15" t="s">
        <v>11422</v>
      </c>
      <c r="G682" s="15" t="s">
        <v>11474</v>
      </c>
    </row>
    <row r="683" spans="1:7" x14ac:dyDescent="0.2">
      <c r="A683" s="15" t="s">
        <v>12851</v>
      </c>
      <c r="B683" s="15" t="s">
        <v>12750</v>
      </c>
      <c r="C683" s="15">
        <v>5</v>
      </c>
      <c r="D683" s="15" t="s">
        <v>11666</v>
      </c>
      <c r="E683" s="15" t="s">
        <v>11612</v>
      </c>
      <c r="F683" s="15" t="s">
        <v>11422</v>
      </c>
      <c r="G683" s="15" t="s">
        <v>11474</v>
      </c>
    </row>
    <row r="684" spans="1:7" x14ac:dyDescent="0.2">
      <c r="A684" s="15" t="s">
        <v>12852</v>
      </c>
      <c r="B684" s="15" t="s">
        <v>12750</v>
      </c>
      <c r="C684" s="15">
        <v>5</v>
      </c>
      <c r="D684" s="15" t="s">
        <v>11907</v>
      </c>
      <c r="E684" s="15" t="s">
        <v>11616</v>
      </c>
      <c r="F684" s="15" t="s">
        <v>11422</v>
      </c>
      <c r="G684" s="15" t="s">
        <v>11474</v>
      </c>
    </row>
    <row r="685" spans="1:7" x14ac:dyDescent="0.2">
      <c r="A685" s="15" t="s">
        <v>12853</v>
      </c>
      <c r="B685" s="15" t="s">
        <v>12750</v>
      </c>
      <c r="C685" s="15">
        <v>5</v>
      </c>
      <c r="D685" s="15" t="s">
        <v>11910</v>
      </c>
      <c r="E685" s="15" t="s">
        <v>11620</v>
      </c>
      <c r="F685" s="15" t="s">
        <v>11422</v>
      </c>
      <c r="G685" s="15" t="s">
        <v>11474</v>
      </c>
    </row>
    <row r="686" spans="1:7" x14ac:dyDescent="0.2">
      <c r="A686" s="15" t="s">
        <v>12854</v>
      </c>
      <c r="B686" s="15" t="s">
        <v>12750</v>
      </c>
      <c r="C686" s="15">
        <v>5</v>
      </c>
      <c r="D686" s="15" t="s">
        <v>11913</v>
      </c>
      <c r="E686" s="15" t="s">
        <v>12855</v>
      </c>
      <c r="F686" s="15" t="s">
        <v>11422</v>
      </c>
      <c r="G686" s="15" t="s">
        <v>11474</v>
      </c>
    </row>
    <row r="687" spans="1:7" x14ac:dyDescent="0.2">
      <c r="A687" s="15" t="s">
        <v>12856</v>
      </c>
      <c r="B687" s="15" t="s">
        <v>12750</v>
      </c>
      <c r="C687" s="15">
        <v>5</v>
      </c>
      <c r="D687" s="15" t="s">
        <v>11916</v>
      </c>
      <c r="E687" s="15" t="s">
        <v>12857</v>
      </c>
      <c r="F687" s="15" t="s">
        <v>11422</v>
      </c>
      <c r="G687" s="15" t="s">
        <v>11474</v>
      </c>
    </row>
    <row r="688" spans="1:7" x14ac:dyDescent="0.2">
      <c r="A688" s="15" t="s">
        <v>12858</v>
      </c>
      <c r="B688" s="15" t="s">
        <v>12750</v>
      </c>
      <c r="C688" s="15">
        <v>5</v>
      </c>
      <c r="D688" s="15" t="s">
        <v>11919</v>
      </c>
      <c r="E688" s="15" t="s">
        <v>12859</v>
      </c>
      <c r="F688" s="15" t="s">
        <v>11422</v>
      </c>
      <c r="G688" s="15" t="s">
        <v>11474</v>
      </c>
    </row>
    <row r="689" spans="1:7" x14ac:dyDescent="0.2">
      <c r="A689" s="15" t="s">
        <v>12860</v>
      </c>
      <c r="B689" s="15" t="s">
        <v>12750</v>
      </c>
      <c r="C689" s="15">
        <v>5</v>
      </c>
      <c r="D689" s="15" t="s">
        <v>11921</v>
      </c>
      <c r="E689" s="15" t="s">
        <v>11624</v>
      </c>
      <c r="F689" s="15" t="s">
        <v>11422</v>
      </c>
      <c r="G689" s="15" t="s">
        <v>11474</v>
      </c>
    </row>
    <row r="690" spans="1:7" x14ac:dyDescent="0.2">
      <c r="A690" s="15" t="s">
        <v>12861</v>
      </c>
      <c r="B690" s="15" t="s">
        <v>12750</v>
      </c>
      <c r="C690" s="15">
        <v>5</v>
      </c>
      <c r="D690" s="15" t="s">
        <v>11924</v>
      </c>
      <c r="E690" s="15" t="s">
        <v>12862</v>
      </c>
      <c r="F690" s="15" t="s">
        <v>11422</v>
      </c>
      <c r="G690" s="15" t="s">
        <v>11474</v>
      </c>
    </row>
    <row r="691" spans="1:7" x14ac:dyDescent="0.2">
      <c r="A691" s="15" t="s">
        <v>12863</v>
      </c>
      <c r="B691" s="15" t="s">
        <v>12750</v>
      </c>
      <c r="C691" s="15">
        <v>5</v>
      </c>
      <c r="D691" s="15" t="s">
        <v>11927</v>
      </c>
      <c r="E691" s="15" t="s">
        <v>11632</v>
      </c>
      <c r="F691" s="15" t="s">
        <v>11422</v>
      </c>
      <c r="G691" s="15" t="s">
        <v>11474</v>
      </c>
    </row>
    <row r="692" spans="1:7" x14ac:dyDescent="0.2">
      <c r="A692" s="15" t="s">
        <v>12864</v>
      </c>
      <c r="B692" s="15" t="s">
        <v>12750</v>
      </c>
      <c r="C692" s="15">
        <v>5</v>
      </c>
      <c r="D692" s="15" t="s">
        <v>12444</v>
      </c>
      <c r="E692" s="15" t="s">
        <v>11888</v>
      </c>
      <c r="F692" s="15" t="s">
        <v>11422</v>
      </c>
      <c r="G692" s="15" t="s">
        <v>11474</v>
      </c>
    </row>
    <row r="693" spans="1:7" x14ac:dyDescent="0.2">
      <c r="A693" s="15" t="s">
        <v>12865</v>
      </c>
      <c r="B693" s="15" t="s">
        <v>12750</v>
      </c>
      <c r="C693" s="15">
        <v>5</v>
      </c>
      <c r="D693" s="15" t="s">
        <v>12446</v>
      </c>
      <c r="E693" s="15" t="s">
        <v>11892</v>
      </c>
      <c r="F693" s="15" t="s">
        <v>11422</v>
      </c>
      <c r="G693" s="15" t="s">
        <v>11474</v>
      </c>
    </row>
    <row r="694" spans="1:7" x14ac:dyDescent="0.2">
      <c r="A694" s="15" t="s">
        <v>12866</v>
      </c>
      <c r="B694" s="15" t="s">
        <v>12750</v>
      </c>
      <c r="C694" s="15">
        <v>5</v>
      </c>
      <c r="D694" s="15" t="s">
        <v>12448</v>
      </c>
      <c r="E694" s="15" t="s">
        <v>12289</v>
      </c>
      <c r="F694" s="15" t="s">
        <v>11422</v>
      </c>
      <c r="G694" s="15" t="s">
        <v>11474</v>
      </c>
    </row>
    <row r="695" spans="1:7" x14ac:dyDescent="0.2">
      <c r="A695" s="15" t="s">
        <v>12867</v>
      </c>
      <c r="B695" s="15" t="s">
        <v>12750</v>
      </c>
      <c r="C695" s="15">
        <v>5</v>
      </c>
      <c r="D695" s="15" t="s">
        <v>12451</v>
      </c>
      <c r="E695" s="15" t="s">
        <v>11635</v>
      </c>
      <c r="F695" s="15" t="s">
        <v>11422</v>
      </c>
      <c r="G695" s="15" t="s">
        <v>11474</v>
      </c>
    </row>
    <row r="696" spans="1:7" x14ac:dyDescent="0.2">
      <c r="A696" s="15" t="s">
        <v>12868</v>
      </c>
      <c r="B696" s="15" t="s">
        <v>12750</v>
      </c>
      <c r="C696" s="15">
        <v>5</v>
      </c>
      <c r="D696" s="15" t="s">
        <v>12453</v>
      </c>
      <c r="E696" s="15" t="s">
        <v>12869</v>
      </c>
      <c r="F696" s="15" t="s">
        <v>11422</v>
      </c>
      <c r="G696" s="15" t="s">
        <v>11474</v>
      </c>
    </row>
    <row r="697" spans="1:7" x14ac:dyDescent="0.2">
      <c r="A697" s="15" t="s">
        <v>12870</v>
      </c>
      <c r="B697" s="15" t="s">
        <v>12750</v>
      </c>
      <c r="C697" s="15">
        <v>5</v>
      </c>
      <c r="D697" s="15" t="s">
        <v>12456</v>
      </c>
      <c r="E697" s="15" t="s">
        <v>12871</v>
      </c>
      <c r="F697" s="15" t="s">
        <v>11422</v>
      </c>
      <c r="G697" s="15" t="s">
        <v>11474</v>
      </c>
    </row>
    <row r="698" spans="1:7" x14ac:dyDescent="0.2">
      <c r="A698" s="15" t="s">
        <v>12872</v>
      </c>
      <c r="B698" s="15" t="s">
        <v>12750</v>
      </c>
      <c r="C698" s="15">
        <v>5</v>
      </c>
      <c r="D698" s="15" t="s">
        <v>12459</v>
      </c>
      <c r="E698" s="15" t="s">
        <v>11641</v>
      </c>
      <c r="F698" s="15" t="s">
        <v>11422</v>
      </c>
      <c r="G698" s="15" t="s">
        <v>11474</v>
      </c>
    </row>
    <row r="699" spans="1:7" x14ac:dyDescent="0.2">
      <c r="A699" s="15" t="s">
        <v>12873</v>
      </c>
      <c r="B699" s="15" t="s">
        <v>12750</v>
      </c>
      <c r="C699" s="15">
        <v>5</v>
      </c>
      <c r="D699" s="15" t="s">
        <v>12461</v>
      </c>
      <c r="E699" s="15" t="s">
        <v>11897</v>
      </c>
      <c r="F699" s="15" t="s">
        <v>11422</v>
      </c>
      <c r="G699" s="15" t="s">
        <v>11474</v>
      </c>
    </row>
    <row r="700" spans="1:7" x14ac:dyDescent="0.2">
      <c r="A700" s="15" t="s">
        <v>12874</v>
      </c>
      <c r="B700" s="15" t="s">
        <v>12750</v>
      </c>
      <c r="C700" s="15">
        <v>5</v>
      </c>
      <c r="D700" s="15" t="s">
        <v>12464</v>
      </c>
      <c r="E700" s="15" t="s">
        <v>12875</v>
      </c>
      <c r="F700" s="15" t="s">
        <v>11422</v>
      </c>
      <c r="G700" s="15" t="s">
        <v>11474</v>
      </c>
    </row>
    <row r="701" spans="1:7" x14ac:dyDescent="0.2">
      <c r="A701" s="15" t="s">
        <v>12876</v>
      </c>
      <c r="B701" s="15" t="s">
        <v>12750</v>
      </c>
      <c r="C701" s="15">
        <v>5</v>
      </c>
      <c r="D701" s="15" t="s">
        <v>12466</v>
      </c>
      <c r="E701" s="15" t="s">
        <v>12877</v>
      </c>
      <c r="F701" s="15" t="s">
        <v>11422</v>
      </c>
      <c r="G701" s="15" t="s">
        <v>11474</v>
      </c>
    </row>
    <row r="702" spans="1:7" x14ac:dyDescent="0.2">
      <c r="A702" s="15" t="s">
        <v>12878</v>
      </c>
      <c r="B702" s="15" t="s">
        <v>12750</v>
      </c>
      <c r="C702" s="15">
        <v>5</v>
      </c>
      <c r="D702" s="15" t="s">
        <v>12469</v>
      </c>
      <c r="E702" s="15" t="s">
        <v>11899</v>
      </c>
      <c r="F702" s="15" t="s">
        <v>11422</v>
      </c>
      <c r="G702" s="15" t="s">
        <v>11474</v>
      </c>
    </row>
    <row r="703" spans="1:7" x14ac:dyDescent="0.2">
      <c r="A703" s="15" t="s">
        <v>12879</v>
      </c>
      <c r="B703" s="15" t="s">
        <v>12750</v>
      </c>
      <c r="C703" s="15">
        <v>5</v>
      </c>
      <c r="D703" s="15" t="s">
        <v>12471</v>
      </c>
      <c r="E703" s="15" t="s">
        <v>11644</v>
      </c>
      <c r="F703" s="15" t="s">
        <v>11422</v>
      </c>
      <c r="G703" s="15" t="s">
        <v>11474</v>
      </c>
    </row>
    <row r="704" spans="1:7" x14ac:dyDescent="0.2">
      <c r="A704" s="15" t="s">
        <v>12880</v>
      </c>
      <c r="B704" s="15" t="s">
        <v>12750</v>
      </c>
      <c r="C704" s="15">
        <v>5</v>
      </c>
      <c r="D704" s="15" t="s">
        <v>12474</v>
      </c>
      <c r="E704" s="15" t="s">
        <v>12881</v>
      </c>
      <c r="F704" s="15" t="s">
        <v>11422</v>
      </c>
      <c r="G704" s="15" t="s">
        <v>11474</v>
      </c>
    </row>
    <row r="705" spans="1:7" x14ac:dyDescent="0.2">
      <c r="A705" s="15" t="s">
        <v>12882</v>
      </c>
      <c r="B705" s="15" t="s">
        <v>12750</v>
      </c>
      <c r="C705" s="15">
        <v>5</v>
      </c>
      <c r="D705" s="15" t="s">
        <v>12477</v>
      </c>
      <c r="E705" s="15" t="s">
        <v>12883</v>
      </c>
      <c r="F705" s="15" t="s">
        <v>11422</v>
      </c>
      <c r="G705" s="15" t="s">
        <v>11474</v>
      </c>
    </row>
    <row r="706" spans="1:7" x14ac:dyDescent="0.2">
      <c r="A706" s="15" t="s">
        <v>12884</v>
      </c>
      <c r="B706" s="15" t="s">
        <v>12750</v>
      </c>
      <c r="C706" s="15">
        <v>5</v>
      </c>
      <c r="D706" s="15" t="s">
        <v>12479</v>
      </c>
      <c r="E706" s="15" t="s">
        <v>12885</v>
      </c>
      <c r="F706" s="15" t="s">
        <v>11422</v>
      </c>
      <c r="G706" s="15" t="s">
        <v>11474</v>
      </c>
    </row>
    <row r="707" spans="1:7" x14ac:dyDescent="0.2">
      <c r="A707" s="15" t="s">
        <v>12886</v>
      </c>
      <c r="B707" s="15" t="s">
        <v>12750</v>
      </c>
      <c r="C707" s="15">
        <v>5</v>
      </c>
      <c r="D707" s="15" t="s">
        <v>12481</v>
      </c>
      <c r="E707" s="15" t="s">
        <v>11914</v>
      </c>
      <c r="F707" s="15" t="s">
        <v>11422</v>
      </c>
      <c r="G707" s="15" t="s">
        <v>11474</v>
      </c>
    </row>
    <row r="708" spans="1:7" x14ac:dyDescent="0.2">
      <c r="A708" s="15" t="s">
        <v>12887</v>
      </c>
      <c r="B708" s="15" t="s">
        <v>12750</v>
      </c>
      <c r="C708" s="15">
        <v>5</v>
      </c>
      <c r="D708" s="15" t="s">
        <v>12483</v>
      </c>
      <c r="E708" s="15" t="s">
        <v>12888</v>
      </c>
      <c r="F708" s="15" t="s">
        <v>11422</v>
      </c>
      <c r="G708" s="15" t="s">
        <v>11474</v>
      </c>
    </row>
    <row r="709" spans="1:7" x14ac:dyDescent="0.2">
      <c r="A709" s="15" t="s">
        <v>12889</v>
      </c>
      <c r="B709" s="15" t="s">
        <v>12750</v>
      </c>
      <c r="C709" s="15">
        <v>5</v>
      </c>
      <c r="D709" s="15" t="s">
        <v>11715</v>
      </c>
      <c r="E709" s="15" t="s">
        <v>12890</v>
      </c>
      <c r="F709" s="15" t="s">
        <v>11422</v>
      </c>
      <c r="G709" s="15" t="s">
        <v>11474</v>
      </c>
    </row>
    <row r="710" spans="1:7" x14ac:dyDescent="0.2">
      <c r="A710" s="15" t="s">
        <v>12891</v>
      </c>
      <c r="B710" s="15" t="s">
        <v>12750</v>
      </c>
      <c r="C710" s="15">
        <v>5</v>
      </c>
      <c r="D710" s="15" t="s">
        <v>12487</v>
      </c>
      <c r="E710" s="15" t="s">
        <v>12629</v>
      </c>
      <c r="F710" s="15" t="s">
        <v>11422</v>
      </c>
      <c r="G710" s="15" t="s">
        <v>11474</v>
      </c>
    </row>
    <row r="711" spans="1:7" x14ac:dyDescent="0.2">
      <c r="A711" s="15" t="s">
        <v>12892</v>
      </c>
      <c r="B711" s="15" t="s">
        <v>12750</v>
      </c>
      <c r="C711" s="15">
        <v>5</v>
      </c>
      <c r="D711" s="15" t="s">
        <v>12490</v>
      </c>
      <c r="E711" s="15" t="s">
        <v>11661</v>
      </c>
      <c r="F711" s="15" t="s">
        <v>11422</v>
      </c>
      <c r="G711" s="15" t="s">
        <v>11474</v>
      </c>
    </row>
    <row r="712" spans="1:7" x14ac:dyDescent="0.2">
      <c r="A712" s="15" t="s">
        <v>12893</v>
      </c>
      <c r="B712" s="15" t="s">
        <v>12750</v>
      </c>
      <c r="C712" s="15">
        <v>5</v>
      </c>
      <c r="D712" s="15" t="s">
        <v>12493</v>
      </c>
      <c r="E712" s="15" t="s">
        <v>12634</v>
      </c>
      <c r="F712" s="15" t="s">
        <v>11422</v>
      </c>
      <c r="G712" s="15" t="s">
        <v>11474</v>
      </c>
    </row>
    <row r="713" spans="1:7" x14ac:dyDescent="0.2">
      <c r="A713" s="15" t="s">
        <v>12894</v>
      </c>
      <c r="B713" s="15" t="s">
        <v>12750</v>
      </c>
      <c r="C713" s="15">
        <v>5</v>
      </c>
      <c r="D713" s="15" t="s">
        <v>12495</v>
      </c>
      <c r="E713" s="15" t="s">
        <v>11922</v>
      </c>
      <c r="F713" s="15" t="s">
        <v>11422</v>
      </c>
      <c r="G713" s="15" t="s">
        <v>11474</v>
      </c>
    </row>
    <row r="714" spans="1:7" x14ac:dyDescent="0.2">
      <c r="A714" s="15" t="s">
        <v>12895</v>
      </c>
      <c r="B714" s="15" t="s">
        <v>12750</v>
      </c>
      <c r="C714" s="15">
        <v>5</v>
      </c>
      <c r="D714" s="15" t="s">
        <v>11720</v>
      </c>
      <c r="E714" s="15" t="s">
        <v>12896</v>
      </c>
      <c r="F714" s="15" t="s">
        <v>11422</v>
      </c>
      <c r="G714" s="15" t="s">
        <v>11474</v>
      </c>
    </row>
    <row r="715" spans="1:7" x14ac:dyDescent="0.2">
      <c r="A715" s="15" t="s">
        <v>12897</v>
      </c>
      <c r="B715" s="15" t="s">
        <v>12750</v>
      </c>
      <c r="C715" s="15">
        <v>5</v>
      </c>
      <c r="D715" s="15" t="s">
        <v>12498</v>
      </c>
      <c r="E715" s="15" t="s">
        <v>12898</v>
      </c>
      <c r="F715" s="15" t="s">
        <v>11422</v>
      </c>
      <c r="G715" s="15" t="s">
        <v>11474</v>
      </c>
    </row>
    <row r="716" spans="1:7" x14ac:dyDescent="0.2">
      <c r="A716" s="15" t="s">
        <v>12899</v>
      </c>
      <c r="B716" s="15" t="s">
        <v>12750</v>
      </c>
      <c r="C716" s="15">
        <v>5</v>
      </c>
      <c r="D716" s="15" t="s">
        <v>12500</v>
      </c>
      <c r="E716" s="15" t="s">
        <v>12900</v>
      </c>
      <c r="F716" s="15" t="s">
        <v>11422</v>
      </c>
      <c r="G716" s="15" t="s">
        <v>11474</v>
      </c>
    </row>
    <row r="717" spans="1:7" x14ac:dyDescent="0.2">
      <c r="A717" s="15" t="s">
        <v>12901</v>
      </c>
      <c r="B717" s="15" t="s">
        <v>12750</v>
      </c>
      <c r="C717" s="15">
        <v>5</v>
      </c>
      <c r="D717" s="15" t="s">
        <v>11726</v>
      </c>
      <c r="E717" s="15" t="s">
        <v>12902</v>
      </c>
      <c r="F717" s="15" t="s">
        <v>11422</v>
      </c>
      <c r="G717" s="15" t="s">
        <v>11474</v>
      </c>
    </row>
    <row r="718" spans="1:7" x14ac:dyDescent="0.2">
      <c r="A718" s="15" t="s">
        <v>12903</v>
      </c>
      <c r="B718" s="15" t="s">
        <v>12750</v>
      </c>
      <c r="C718" s="15">
        <v>5</v>
      </c>
      <c r="D718" s="15" t="s">
        <v>12904</v>
      </c>
      <c r="E718" s="15" t="s">
        <v>12905</v>
      </c>
      <c r="F718" s="15" t="s">
        <v>11422</v>
      </c>
      <c r="G718" s="15" t="s">
        <v>11474</v>
      </c>
    </row>
    <row r="719" spans="1:7" x14ac:dyDescent="0.2">
      <c r="A719" s="15" t="s">
        <v>12906</v>
      </c>
      <c r="B719" s="15" t="s">
        <v>12750</v>
      </c>
      <c r="C719" s="15">
        <v>5</v>
      </c>
      <c r="D719" s="15" t="s">
        <v>11669</v>
      </c>
      <c r="E719" s="15" t="s">
        <v>11670</v>
      </c>
      <c r="F719" s="15" t="s">
        <v>11422</v>
      </c>
      <c r="G719" s="15" t="s">
        <v>11474</v>
      </c>
    </row>
    <row r="720" spans="1:7" x14ac:dyDescent="0.2">
      <c r="A720" s="15" t="s">
        <v>12907</v>
      </c>
      <c r="B720" s="15" t="s">
        <v>12908</v>
      </c>
      <c r="C720" s="15">
        <v>5</v>
      </c>
      <c r="D720" s="15" t="s">
        <v>11420</v>
      </c>
      <c r="E720" s="15" t="s">
        <v>12048</v>
      </c>
      <c r="F720" s="15" t="s">
        <v>11422</v>
      </c>
      <c r="G720" s="15" t="s">
        <v>11478</v>
      </c>
    </row>
    <row r="721" spans="1:7" x14ac:dyDescent="0.2">
      <c r="A721" s="15" t="s">
        <v>12909</v>
      </c>
      <c r="B721" s="15" t="s">
        <v>12908</v>
      </c>
      <c r="C721" s="15">
        <v>5</v>
      </c>
      <c r="D721" s="15" t="s">
        <v>11425</v>
      </c>
      <c r="E721" s="15" t="s">
        <v>12910</v>
      </c>
      <c r="F721" s="15" t="s">
        <v>11422</v>
      </c>
      <c r="G721" s="15" t="s">
        <v>11478</v>
      </c>
    </row>
    <row r="722" spans="1:7" x14ac:dyDescent="0.2">
      <c r="A722" s="15" t="s">
        <v>12911</v>
      </c>
      <c r="B722" s="15" t="s">
        <v>12908</v>
      </c>
      <c r="C722" s="15">
        <v>5</v>
      </c>
      <c r="D722" s="15" t="s">
        <v>11428</v>
      </c>
      <c r="E722" s="15" t="s">
        <v>12912</v>
      </c>
      <c r="F722" s="15" t="s">
        <v>11422</v>
      </c>
      <c r="G722" s="15" t="s">
        <v>11478</v>
      </c>
    </row>
    <row r="723" spans="1:7" x14ac:dyDescent="0.2">
      <c r="A723" s="15" t="s">
        <v>12913</v>
      </c>
      <c r="B723" s="15" t="s">
        <v>12908</v>
      </c>
      <c r="C723" s="15">
        <v>5</v>
      </c>
      <c r="D723" s="15" t="s">
        <v>11432</v>
      </c>
      <c r="E723" s="15" t="s">
        <v>11801</v>
      </c>
      <c r="F723" s="15" t="s">
        <v>11422</v>
      </c>
      <c r="G723" s="15" t="s">
        <v>11478</v>
      </c>
    </row>
    <row r="724" spans="1:7" x14ac:dyDescent="0.2">
      <c r="A724" s="15" t="s">
        <v>12914</v>
      </c>
      <c r="B724" s="15" t="s">
        <v>12908</v>
      </c>
      <c r="C724" s="15">
        <v>5</v>
      </c>
      <c r="D724" s="15" t="s">
        <v>11436</v>
      </c>
      <c r="E724" s="15" t="s">
        <v>12915</v>
      </c>
      <c r="F724" s="15" t="s">
        <v>11422</v>
      </c>
      <c r="G724" s="15" t="s">
        <v>11478</v>
      </c>
    </row>
    <row r="725" spans="1:7" x14ac:dyDescent="0.2">
      <c r="A725" s="15" t="s">
        <v>12916</v>
      </c>
      <c r="B725" s="15" t="s">
        <v>12908</v>
      </c>
      <c r="C725" s="15">
        <v>5</v>
      </c>
      <c r="D725" s="15" t="s">
        <v>11440</v>
      </c>
      <c r="E725" s="15" t="s">
        <v>11803</v>
      </c>
      <c r="F725" s="15" t="s">
        <v>11422</v>
      </c>
      <c r="G725" s="15" t="s">
        <v>11478</v>
      </c>
    </row>
    <row r="726" spans="1:7" x14ac:dyDescent="0.2">
      <c r="A726" s="15" t="s">
        <v>12917</v>
      </c>
      <c r="B726" s="15" t="s">
        <v>12908</v>
      </c>
      <c r="C726" s="15">
        <v>5</v>
      </c>
      <c r="D726" s="15" t="s">
        <v>11444</v>
      </c>
      <c r="E726" s="15" t="s">
        <v>12757</v>
      </c>
      <c r="F726" s="15" t="s">
        <v>11422</v>
      </c>
      <c r="G726" s="15" t="s">
        <v>11478</v>
      </c>
    </row>
    <row r="727" spans="1:7" x14ac:dyDescent="0.2">
      <c r="A727" s="15" t="s">
        <v>12918</v>
      </c>
      <c r="B727" s="15" t="s">
        <v>12908</v>
      </c>
      <c r="C727" s="15">
        <v>5</v>
      </c>
      <c r="D727" s="15" t="s">
        <v>11448</v>
      </c>
      <c r="E727" s="15" t="s">
        <v>11807</v>
      </c>
      <c r="F727" s="15" t="s">
        <v>11422</v>
      </c>
      <c r="G727" s="15" t="s">
        <v>11478</v>
      </c>
    </row>
    <row r="728" spans="1:7" x14ac:dyDescent="0.2">
      <c r="A728" s="15" t="s">
        <v>12919</v>
      </c>
      <c r="B728" s="15" t="s">
        <v>12908</v>
      </c>
      <c r="C728" s="15">
        <v>5</v>
      </c>
      <c r="D728" s="15" t="s">
        <v>11452</v>
      </c>
      <c r="E728" s="15" t="s">
        <v>12763</v>
      </c>
      <c r="F728" s="15" t="s">
        <v>11422</v>
      </c>
      <c r="G728" s="15" t="s">
        <v>11478</v>
      </c>
    </row>
    <row r="729" spans="1:7" x14ac:dyDescent="0.2">
      <c r="A729" s="15" t="s">
        <v>12920</v>
      </c>
      <c r="B729" s="15" t="s">
        <v>12908</v>
      </c>
      <c r="C729" s="15">
        <v>5</v>
      </c>
      <c r="D729" s="15" t="s">
        <v>11456</v>
      </c>
      <c r="E729" s="15" t="s">
        <v>11811</v>
      </c>
      <c r="F729" s="15" t="s">
        <v>11422</v>
      </c>
      <c r="G729" s="15" t="s">
        <v>11478</v>
      </c>
    </row>
    <row r="730" spans="1:7" x14ac:dyDescent="0.2">
      <c r="A730" s="15" t="s">
        <v>12921</v>
      </c>
      <c r="B730" s="15" t="s">
        <v>12908</v>
      </c>
      <c r="C730" s="15">
        <v>5</v>
      </c>
      <c r="D730" s="15" t="s">
        <v>11460</v>
      </c>
      <c r="E730" s="15" t="s">
        <v>11473</v>
      </c>
      <c r="F730" s="15" t="s">
        <v>11422</v>
      </c>
      <c r="G730" s="15" t="s">
        <v>11478</v>
      </c>
    </row>
    <row r="731" spans="1:7" x14ac:dyDescent="0.2">
      <c r="A731" s="15" t="s">
        <v>12922</v>
      </c>
      <c r="B731" s="15" t="s">
        <v>12908</v>
      </c>
      <c r="C731" s="15">
        <v>5</v>
      </c>
      <c r="D731" s="15" t="s">
        <v>11464</v>
      </c>
      <c r="E731" s="15" t="s">
        <v>12771</v>
      </c>
      <c r="F731" s="15" t="s">
        <v>11422</v>
      </c>
      <c r="G731" s="15" t="s">
        <v>11478</v>
      </c>
    </row>
    <row r="732" spans="1:7" x14ac:dyDescent="0.2">
      <c r="A732" s="15" t="s">
        <v>12923</v>
      </c>
      <c r="B732" s="15" t="s">
        <v>12908</v>
      </c>
      <c r="C732" s="15">
        <v>5</v>
      </c>
      <c r="D732" s="15" t="s">
        <v>11468</v>
      </c>
      <c r="E732" s="15" t="s">
        <v>11822</v>
      </c>
      <c r="F732" s="15" t="s">
        <v>11422</v>
      </c>
      <c r="G732" s="15" t="s">
        <v>11478</v>
      </c>
    </row>
    <row r="733" spans="1:7" x14ac:dyDescent="0.2">
      <c r="A733" s="15" t="s">
        <v>12924</v>
      </c>
      <c r="B733" s="15" t="s">
        <v>12908</v>
      </c>
      <c r="C733" s="15">
        <v>5</v>
      </c>
      <c r="D733" s="15" t="s">
        <v>11472</v>
      </c>
      <c r="E733" s="15" t="s">
        <v>12925</v>
      </c>
      <c r="F733" s="15" t="s">
        <v>11422</v>
      </c>
      <c r="G733" s="15" t="s">
        <v>11478</v>
      </c>
    </row>
    <row r="734" spans="1:7" x14ac:dyDescent="0.2">
      <c r="A734" s="15" t="s">
        <v>12926</v>
      </c>
      <c r="B734" s="15" t="s">
        <v>12908</v>
      </c>
      <c r="C734" s="15">
        <v>5</v>
      </c>
      <c r="D734" s="15" t="s">
        <v>11476</v>
      </c>
      <c r="E734" s="15" t="s">
        <v>12927</v>
      </c>
      <c r="F734" s="15" t="s">
        <v>11422</v>
      </c>
      <c r="G734" s="15" t="s">
        <v>11478</v>
      </c>
    </row>
    <row r="735" spans="1:7" x14ac:dyDescent="0.2">
      <c r="A735" s="15" t="s">
        <v>12928</v>
      </c>
      <c r="B735" s="15" t="s">
        <v>12908</v>
      </c>
      <c r="C735" s="15">
        <v>5</v>
      </c>
      <c r="D735" s="15" t="s">
        <v>11480</v>
      </c>
      <c r="E735" s="15" t="s">
        <v>12388</v>
      </c>
      <c r="F735" s="15" t="s">
        <v>11422</v>
      </c>
      <c r="G735" s="15" t="s">
        <v>11478</v>
      </c>
    </row>
    <row r="736" spans="1:7" x14ac:dyDescent="0.2">
      <c r="A736" s="15" t="s">
        <v>12929</v>
      </c>
      <c r="B736" s="15" t="s">
        <v>12908</v>
      </c>
      <c r="C736" s="15">
        <v>5</v>
      </c>
      <c r="D736" s="15" t="s">
        <v>11484</v>
      </c>
      <c r="E736" s="15" t="s">
        <v>12930</v>
      </c>
      <c r="F736" s="15" t="s">
        <v>11422</v>
      </c>
      <c r="G736" s="15" t="s">
        <v>11478</v>
      </c>
    </row>
    <row r="737" spans="1:7" x14ac:dyDescent="0.2">
      <c r="A737" s="15" t="s">
        <v>12931</v>
      </c>
      <c r="B737" s="15" t="s">
        <v>12908</v>
      </c>
      <c r="C737" s="15">
        <v>5</v>
      </c>
      <c r="D737" s="15" t="s">
        <v>11487</v>
      </c>
      <c r="E737" s="15" t="s">
        <v>12932</v>
      </c>
      <c r="F737" s="15" t="s">
        <v>11422</v>
      </c>
      <c r="G737" s="15" t="s">
        <v>11478</v>
      </c>
    </row>
    <row r="738" spans="1:7" x14ac:dyDescent="0.2">
      <c r="A738" s="15" t="s">
        <v>12933</v>
      </c>
      <c r="B738" s="15" t="s">
        <v>12908</v>
      </c>
      <c r="C738" s="15">
        <v>5</v>
      </c>
      <c r="D738" s="15" t="s">
        <v>11491</v>
      </c>
      <c r="E738" s="15" t="s">
        <v>12934</v>
      </c>
      <c r="F738" s="15" t="s">
        <v>11422</v>
      </c>
      <c r="G738" s="15" t="s">
        <v>11478</v>
      </c>
    </row>
    <row r="739" spans="1:7" x14ac:dyDescent="0.2">
      <c r="A739" s="15" t="s">
        <v>12935</v>
      </c>
      <c r="B739" s="15" t="s">
        <v>12908</v>
      </c>
      <c r="C739" s="15">
        <v>5</v>
      </c>
      <c r="D739" s="15" t="s">
        <v>11495</v>
      </c>
      <c r="E739" s="15" t="s">
        <v>12936</v>
      </c>
      <c r="F739" s="15" t="s">
        <v>11422</v>
      </c>
      <c r="G739" s="15" t="s">
        <v>11478</v>
      </c>
    </row>
    <row r="740" spans="1:7" x14ac:dyDescent="0.2">
      <c r="A740" s="15" t="s">
        <v>12937</v>
      </c>
      <c r="B740" s="15" t="s">
        <v>12908</v>
      </c>
      <c r="C740" s="15">
        <v>5</v>
      </c>
      <c r="D740" s="15" t="s">
        <v>11499</v>
      </c>
      <c r="E740" s="15" t="s">
        <v>11531</v>
      </c>
      <c r="F740" s="15" t="s">
        <v>11422</v>
      </c>
      <c r="G740" s="15" t="s">
        <v>11478</v>
      </c>
    </row>
    <row r="741" spans="1:7" x14ac:dyDescent="0.2">
      <c r="A741" s="15" t="s">
        <v>12938</v>
      </c>
      <c r="B741" s="15" t="s">
        <v>12908</v>
      </c>
      <c r="C741" s="15">
        <v>5</v>
      </c>
      <c r="D741" s="15" t="s">
        <v>11503</v>
      </c>
      <c r="E741" s="15" t="s">
        <v>12412</v>
      </c>
      <c r="F741" s="15" t="s">
        <v>11422</v>
      </c>
      <c r="G741" s="15" t="s">
        <v>11478</v>
      </c>
    </row>
    <row r="742" spans="1:7" x14ac:dyDescent="0.2">
      <c r="A742" s="15" t="s">
        <v>12939</v>
      </c>
      <c r="B742" s="15" t="s">
        <v>12908</v>
      </c>
      <c r="C742" s="15">
        <v>5</v>
      </c>
      <c r="D742" s="15" t="s">
        <v>11506</v>
      </c>
      <c r="E742" s="15" t="s">
        <v>12940</v>
      </c>
      <c r="F742" s="15" t="s">
        <v>11422</v>
      </c>
      <c r="G742" s="15" t="s">
        <v>11478</v>
      </c>
    </row>
    <row r="743" spans="1:7" x14ac:dyDescent="0.2">
      <c r="A743" s="15" t="s">
        <v>12941</v>
      </c>
      <c r="B743" s="15" t="s">
        <v>12908</v>
      </c>
      <c r="C743" s="15">
        <v>5</v>
      </c>
      <c r="D743" s="15" t="s">
        <v>11510</v>
      </c>
      <c r="E743" s="15" t="s">
        <v>11535</v>
      </c>
      <c r="F743" s="15" t="s">
        <v>11422</v>
      </c>
      <c r="G743" s="15" t="s">
        <v>11478</v>
      </c>
    </row>
    <row r="744" spans="1:7" x14ac:dyDescent="0.2">
      <c r="A744" s="15" t="s">
        <v>12942</v>
      </c>
      <c r="B744" s="15" t="s">
        <v>12908</v>
      </c>
      <c r="C744" s="15">
        <v>5</v>
      </c>
      <c r="D744" s="15" t="s">
        <v>11514</v>
      </c>
      <c r="E744" s="15" t="s">
        <v>11836</v>
      </c>
      <c r="F744" s="15" t="s">
        <v>11422</v>
      </c>
      <c r="G744" s="15" t="s">
        <v>11478</v>
      </c>
    </row>
    <row r="745" spans="1:7" x14ac:dyDescent="0.2">
      <c r="A745" s="15" t="s">
        <v>12943</v>
      </c>
      <c r="B745" s="15" t="s">
        <v>12908</v>
      </c>
      <c r="C745" s="15">
        <v>5</v>
      </c>
      <c r="D745" s="15" t="s">
        <v>11518</v>
      </c>
      <c r="E745" s="15" t="s">
        <v>12944</v>
      </c>
      <c r="F745" s="15" t="s">
        <v>11422</v>
      </c>
      <c r="G745" s="15" t="s">
        <v>11478</v>
      </c>
    </row>
    <row r="746" spans="1:7" x14ac:dyDescent="0.2">
      <c r="A746" s="15" t="s">
        <v>12945</v>
      </c>
      <c r="B746" s="15" t="s">
        <v>12908</v>
      </c>
      <c r="C746" s="15">
        <v>5</v>
      </c>
      <c r="D746" s="15" t="s">
        <v>11522</v>
      </c>
      <c r="E746" s="15" t="s">
        <v>461</v>
      </c>
      <c r="F746" s="15" t="s">
        <v>11422</v>
      </c>
      <c r="G746" s="15" t="s">
        <v>11478</v>
      </c>
    </row>
    <row r="747" spans="1:7" x14ac:dyDescent="0.2">
      <c r="A747" s="15" t="s">
        <v>12946</v>
      </c>
      <c r="B747" s="15" t="s">
        <v>12908</v>
      </c>
      <c r="C747" s="15">
        <v>5</v>
      </c>
      <c r="D747" s="15" t="s">
        <v>11526</v>
      </c>
      <c r="E747" s="15" t="s">
        <v>11543</v>
      </c>
      <c r="F747" s="15" t="s">
        <v>11422</v>
      </c>
      <c r="G747" s="15" t="s">
        <v>11478</v>
      </c>
    </row>
    <row r="748" spans="1:7" x14ac:dyDescent="0.2">
      <c r="A748" s="15" t="s">
        <v>12947</v>
      </c>
      <c r="B748" s="15" t="s">
        <v>12908</v>
      </c>
      <c r="C748" s="15">
        <v>5</v>
      </c>
      <c r="D748" s="15" t="s">
        <v>11530</v>
      </c>
      <c r="E748" s="15" t="s">
        <v>12237</v>
      </c>
      <c r="F748" s="15" t="s">
        <v>11422</v>
      </c>
      <c r="G748" s="15" t="s">
        <v>11478</v>
      </c>
    </row>
    <row r="749" spans="1:7" x14ac:dyDescent="0.2">
      <c r="A749" s="15" t="s">
        <v>12948</v>
      </c>
      <c r="B749" s="15" t="s">
        <v>12908</v>
      </c>
      <c r="C749" s="15">
        <v>5</v>
      </c>
      <c r="D749" s="15" t="s">
        <v>11534</v>
      </c>
      <c r="E749" s="15" t="s">
        <v>12434</v>
      </c>
      <c r="F749" s="15" t="s">
        <v>11422</v>
      </c>
      <c r="G749" s="15" t="s">
        <v>11478</v>
      </c>
    </row>
    <row r="750" spans="1:7" x14ac:dyDescent="0.2">
      <c r="A750" s="15" t="s">
        <v>12949</v>
      </c>
      <c r="B750" s="15" t="s">
        <v>12908</v>
      </c>
      <c r="C750" s="15">
        <v>5</v>
      </c>
      <c r="D750" s="15" t="s">
        <v>11538</v>
      </c>
      <c r="E750" s="15" t="s">
        <v>12950</v>
      </c>
      <c r="F750" s="15" t="s">
        <v>11422</v>
      </c>
      <c r="G750" s="15" t="s">
        <v>11478</v>
      </c>
    </row>
    <row r="751" spans="1:7" x14ac:dyDescent="0.2">
      <c r="A751" s="15" t="s">
        <v>12951</v>
      </c>
      <c r="B751" s="15" t="s">
        <v>12908</v>
      </c>
      <c r="C751" s="15">
        <v>5</v>
      </c>
      <c r="D751" s="15" t="s">
        <v>11542</v>
      </c>
      <c r="E751" s="15" t="s">
        <v>12952</v>
      </c>
      <c r="F751" s="15" t="s">
        <v>11422</v>
      </c>
      <c r="G751" s="15" t="s">
        <v>11478</v>
      </c>
    </row>
    <row r="752" spans="1:7" x14ac:dyDescent="0.2">
      <c r="A752" s="15" t="s">
        <v>12953</v>
      </c>
      <c r="B752" s="15" t="s">
        <v>12908</v>
      </c>
      <c r="C752" s="15">
        <v>5</v>
      </c>
      <c r="D752" s="15" t="s">
        <v>11546</v>
      </c>
      <c r="E752" s="15" t="s">
        <v>11551</v>
      </c>
      <c r="F752" s="15" t="s">
        <v>11422</v>
      </c>
      <c r="G752" s="15" t="s">
        <v>11478</v>
      </c>
    </row>
    <row r="753" spans="1:7" x14ac:dyDescent="0.2">
      <c r="A753" s="15" t="s">
        <v>12954</v>
      </c>
      <c r="B753" s="15" t="s">
        <v>12908</v>
      </c>
      <c r="C753" s="15">
        <v>5</v>
      </c>
      <c r="D753" s="15" t="s">
        <v>11550</v>
      </c>
      <c r="E753" s="15" t="s">
        <v>11846</v>
      </c>
      <c r="F753" s="15" t="s">
        <v>11422</v>
      </c>
      <c r="G753" s="15" t="s">
        <v>11478</v>
      </c>
    </row>
    <row r="754" spans="1:7" x14ac:dyDescent="0.2">
      <c r="A754" s="15" t="s">
        <v>12955</v>
      </c>
      <c r="B754" s="15" t="s">
        <v>12908</v>
      </c>
      <c r="C754" s="15">
        <v>5</v>
      </c>
      <c r="D754" s="15" t="s">
        <v>11554</v>
      </c>
      <c r="E754" s="15" t="s">
        <v>12956</v>
      </c>
      <c r="F754" s="15" t="s">
        <v>11422</v>
      </c>
      <c r="G754" s="15" t="s">
        <v>11478</v>
      </c>
    </row>
    <row r="755" spans="1:7" x14ac:dyDescent="0.2">
      <c r="A755" s="15" t="s">
        <v>12957</v>
      </c>
      <c r="B755" s="15" t="s">
        <v>12908</v>
      </c>
      <c r="C755" s="15">
        <v>5</v>
      </c>
      <c r="D755" s="15" t="s">
        <v>11558</v>
      </c>
      <c r="E755" s="15" t="s">
        <v>11559</v>
      </c>
      <c r="F755" s="15" t="s">
        <v>11422</v>
      </c>
      <c r="G755" s="15" t="s">
        <v>11478</v>
      </c>
    </row>
    <row r="756" spans="1:7" x14ac:dyDescent="0.2">
      <c r="A756" s="15" t="s">
        <v>12958</v>
      </c>
      <c r="B756" s="15" t="s">
        <v>12908</v>
      </c>
      <c r="C756" s="15">
        <v>5</v>
      </c>
      <c r="D756" s="15" t="s">
        <v>11562</v>
      </c>
      <c r="E756" s="15" t="s">
        <v>12454</v>
      </c>
      <c r="F756" s="15" t="s">
        <v>11422</v>
      </c>
      <c r="G756" s="15" t="s">
        <v>11478</v>
      </c>
    </row>
    <row r="757" spans="1:7" x14ac:dyDescent="0.2">
      <c r="A757" s="15" t="s">
        <v>12959</v>
      </c>
      <c r="B757" s="15" t="s">
        <v>12908</v>
      </c>
      <c r="C757" s="15">
        <v>5</v>
      </c>
      <c r="D757" s="15" t="s">
        <v>11565</v>
      </c>
      <c r="E757" s="15" t="s">
        <v>12960</v>
      </c>
      <c r="F757" s="15" t="s">
        <v>11422</v>
      </c>
      <c r="G757" s="15" t="s">
        <v>11478</v>
      </c>
    </row>
    <row r="758" spans="1:7" x14ac:dyDescent="0.2">
      <c r="A758" s="15" t="s">
        <v>12961</v>
      </c>
      <c r="B758" s="15" t="s">
        <v>12908</v>
      </c>
      <c r="C758" s="15">
        <v>5</v>
      </c>
      <c r="D758" s="15" t="s">
        <v>11569</v>
      </c>
      <c r="E758" s="15" t="s">
        <v>11563</v>
      </c>
      <c r="F758" s="15" t="s">
        <v>11422</v>
      </c>
      <c r="G758" s="15" t="s">
        <v>11478</v>
      </c>
    </row>
    <row r="759" spans="1:7" x14ac:dyDescent="0.2">
      <c r="A759" s="15" t="s">
        <v>12962</v>
      </c>
      <c r="B759" s="15" t="s">
        <v>12908</v>
      </c>
      <c r="C759" s="15">
        <v>5</v>
      </c>
      <c r="D759" s="15" t="s">
        <v>11573</v>
      </c>
      <c r="E759" s="15" t="s">
        <v>12963</v>
      </c>
      <c r="F759" s="15" t="s">
        <v>11422</v>
      </c>
      <c r="G759" s="15" t="s">
        <v>11478</v>
      </c>
    </row>
    <row r="760" spans="1:7" x14ac:dyDescent="0.2">
      <c r="A760" s="15" t="s">
        <v>12964</v>
      </c>
      <c r="B760" s="15" t="s">
        <v>12908</v>
      </c>
      <c r="C760" s="15">
        <v>5</v>
      </c>
      <c r="D760" s="15" t="s">
        <v>11577</v>
      </c>
      <c r="E760" s="15" t="s">
        <v>11854</v>
      </c>
      <c r="F760" s="15" t="s">
        <v>11422</v>
      </c>
      <c r="G760" s="15" t="s">
        <v>11478</v>
      </c>
    </row>
    <row r="761" spans="1:7" x14ac:dyDescent="0.2">
      <c r="A761" s="15" t="s">
        <v>12965</v>
      </c>
      <c r="B761" s="15" t="s">
        <v>12908</v>
      </c>
      <c r="C761" s="15">
        <v>5</v>
      </c>
      <c r="D761" s="15" t="s">
        <v>11581</v>
      </c>
      <c r="E761" s="15" t="s">
        <v>12822</v>
      </c>
      <c r="F761" s="15" t="s">
        <v>11422</v>
      </c>
      <c r="G761" s="15" t="s">
        <v>11478</v>
      </c>
    </row>
    <row r="762" spans="1:7" x14ac:dyDescent="0.2">
      <c r="A762" s="15" t="s">
        <v>12966</v>
      </c>
      <c r="B762" s="15" t="s">
        <v>12908</v>
      </c>
      <c r="C762" s="15">
        <v>5</v>
      </c>
      <c r="D762" s="15" t="s">
        <v>11584</v>
      </c>
      <c r="E762" s="15" t="s">
        <v>12967</v>
      </c>
      <c r="F762" s="15" t="s">
        <v>11422</v>
      </c>
      <c r="G762" s="15" t="s">
        <v>11478</v>
      </c>
    </row>
    <row r="763" spans="1:7" x14ac:dyDescent="0.2">
      <c r="A763" s="15" t="s">
        <v>12968</v>
      </c>
      <c r="B763" s="15" t="s">
        <v>12908</v>
      </c>
      <c r="C763" s="15">
        <v>5</v>
      </c>
      <c r="D763" s="15" t="s">
        <v>11588</v>
      </c>
      <c r="E763" s="15" t="s">
        <v>12969</v>
      </c>
      <c r="F763" s="15" t="s">
        <v>11422</v>
      </c>
      <c r="G763" s="15" t="s">
        <v>11478</v>
      </c>
    </row>
    <row r="764" spans="1:7" x14ac:dyDescent="0.2">
      <c r="A764" s="15" t="s">
        <v>12970</v>
      </c>
      <c r="B764" s="15" t="s">
        <v>12908</v>
      </c>
      <c r="C764" s="15">
        <v>5</v>
      </c>
      <c r="D764" s="15" t="s">
        <v>11591</v>
      </c>
      <c r="E764" s="15" t="s">
        <v>11964</v>
      </c>
      <c r="F764" s="15" t="s">
        <v>11422</v>
      </c>
      <c r="G764" s="15" t="s">
        <v>11478</v>
      </c>
    </row>
    <row r="765" spans="1:7" x14ac:dyDescent="0.2">
      <c r="A765" s="15" t="s">
        <v>12971</v>
      </c>
      <c r="B765" s="15" t="s">
        <v>12908</v>
      </c>
      <c r="C765" s="15">
        <v>5</v>
      </c>
      <c r="D765" s="15" t="s">
        <v>11595</v>
      </c>
      <c r="E765" s="15" t="s">
        <v>12972</v>
      </c>
      <c r="F765" s="15" t="s">
        <v>11422</v>
      </c>
      <c r="G765" s="15" t="s">
        <v>11478</v>
      </c>
    </row>
    <row r="766" spans="1:7" x14ac:dyDescent="0.2">
      <c r="A766" s="15" t="s">
        <v>12973</v>
      </c>
      <c r="B766" s="15" t="s">
        <v>12908</v>
      </c>
      <c r="C766" s="15">
        <v>5</v>
      </c>
      <c r="D766" s="15" t="s">
        <v>11599</v>
      </c>
      <c r="E766" s="15" t="s">
        <v>11574</v>
      </c>
      <c r="F766" s="15" t="s">
        <v>11422</v>
      </c>
      <c r="G766" s="15" t="s">
        <v>11478</v>
      </c>
    </row>
    <row r="767" spans="1:7" x14ac:dyDescent="0.2">
      <c r="A767" s="15" t="s">
        <v>12974</v>
      </c>
      <c r="B767" s="15" t="s">
        <v>12908</v>
      </c>
      <c r="C767" s="15">
        <v>5</v>
      </c>
      <c r="D767" s="15" t="s">
        <v>11603</v>
      </c>
      <c r="E767" s="15" t="s">
        <v>11592</v>
      </c>
      <c r="F767" s="15" t="s">
        <v>11422</v>
      </c>
      <c r="G767" s="15" t="s">
        <v>11478</v>
      </c>
    </row>
    <row r="768" spans="1:7" x14ac:dyDescent="0.2">
      <c r="A768" s="15" t="s">
        <v>12975</v>
      </c>
      <c r="B768" s="15" t="s">
        <v>12908</v>
      </c>
      <c r="C768" s="15">
        <v>5</v>
      </c>
      <c r="D768" s="15" t="s">
        <v>11607</v>
      </c>
      <c r="E768" s="15" t="s">
        <v>11600</v>
      </c>
      <c r="F768" s="15" t="s">
        <v>11422</v>
      </c>
      <c r="G768" s="15" t="s">
        <v>11478</v>
      </c>
    </row>
    <row r="769" spans="1:7" x14ac:dyDescent="0.2">
      <c r="A769" s="15" t="s">
        <v>12976</v>
      </c>
      <c r="B769" s="15" t="s">
        <v>12908</v>
      </c>
      <c r="C769" s="15">
        <v>5</v>
      </c>
      <c r="D769" s="15" t="s">
        <v>11611</v>
      </c>
      <c r="E769" s="15" t="s">
        <v>11604</v>
      </c>
      <c r="F769" s="15" t="s">
        <v>11422</v>
      </c>
      <c r="G769" s="15" t="s">
        <v>11478</v>
      </c>
    </row>
    <row r="770" spans="1:7" x14ac:dyDescent="0.2">
      <c r="A770" s="15" t="s">
        <v>12977</v>
      </c>
      <c r="B770" s="15" t="s">
        <v>12908</v>
      </c>
      <c r="C770" s="15">
        <v>5</v>
      </c>
      <c r="D770" s="15" t="s">
        <v>11615</v>
      </c>
      <c r="E770" s="15" t="s">
        <v>12267</v>
      </c>
      <c r="F770" s="15" t="s">
        <v>11422</v>
      </c>
      <c r="G770" s="15" t="s">
        <v>11478</v>
      </c>
    </row>
    <row r="771" spans="1:7" x14ac:dyDescent="0.2">
      <c r="A771" s="15" t="s">
        <v>12978</v>
      </c>
      <c r="B771" s="15" t="s">
        <v>12908</v>
      </c>
      <c r="C771" s="15">
        <v>5</v>
      </c>
      <c r="D771" s="15" t="s">
        <v>11619</v>
      </c>
      <c r="E771" s="15" t="s">
        <v>12979</v>
      </c>
      <c r="F771" s="15" t="s">
        <v>11422</v>
      </c>
      <c r="G771" s="15" t="s">
        <v>11478</v>
      </c>
    </row>
    <row r="772" spans="1:7" x14ac:dyDescent="0.2">
      <c r="A772" s="15" t="s">
        <v>12980</v>
      </c>
      <c r="B772" s="15" t="s">
        <v>12908</v>
      </c>
      <c r="C772" s="15">
        <v>5</v>
      </c>
      <c r="D772" s="15" t="s">
        <v>11623</v>
      </c>
      <c r="E772" s="15" t="s">
        <v>11612</v>
      </c>
      <c r="F772" s="15" t="s">
        <v>11422</v>
      </c>
      <c r="G772" s="15" t="s">
        <v>11478</v>
      </c>
    </row>
    <row r="773" spans="1:7" x14ac:dyDescent="0.2">
      <c r="A773" s="15" t="s">
        <v>12981</v>
      </c>
      <c r="B773" s="15" t="s">
        <v>12908</v>
      </c>
      <c r="C773" s="15">
        <v>5</v>
      </c>
      <c r="D773" s="15" t="s">
        <v>11627</v>
      </c>
      <c r="E773" s="15" t="s">
        <v>11616</v>
      </c>
      <c r="F773" s="15" t="s">
        <v>11422</v>
      </c>
      <c r="G773" s="15" t="s">
        <v>11478</v>
      </c>
    </row>
    <row r="774" spans="1:7" x14ac:dyDescent="0.2">
      <c r="A774" s="15" t="s">
        <v>12982</v>
      </c>
      <c r="B774" s="15" t="s">
        <v>12908</v>
      </c>
      <c r="C774" s="15">
        <v>5</v>
      </c>
      <c r="D774" s="15" t="s">
        <v>11631</v>
      </c>
      <c r="E774" s="15" t="s">
        <v>11620</v>
      </c>
      <c r="F774" s="15" t="s">
        <v>11422</v>
      </c>
      <c r="G774" s="15" t="s">
        <v>11478</v>
      </c>
    </row>
    <row r="775" spans="1:7" x14ac:dyDescent="0.2">
      <c r="A775" s="15" t="s">
        <v>12983</v>
      </c>
      <c r="B775" s="15" t="s">
        <v>12908</v>
      </c>
      <c r="C775" s="15">
        <v>5</v>
      </c>
      <c r="D775" s="15" t="s">
        <v>11634</v>
      </c>
      <c r="E775" s="15" t="s">
        <v>11876</v>
      </c>
      <c r="F775" s="15" t="s">
        <v>11422</v>
      </c>
      <c r="G775" s="15" t="s">
        <v>11478</v>
      </c>
    </row>
    <row r="776" spans="1:7" x14ac:dyDescent="0.2">
      <c r="A776" s="15" t="s">
        <v>12984</v>
      </c>
      <c r="B776" s="15" t="s">
        <v>12908</v>
      </c>
      <c r="C776" s="15">
        <v>5</v>
      </c>
      <c r="D776" s="15" t="s">
        <v>11637</v>
      </c>
      <c r="E776" s="15" t="s">
        <v>12985</v>
      </c>
      <c r="F776" s="15" t="s">
        <v>11422</v>
      </c>
      <c r="G776" s="15" t="s">
        <v>11478</v>
      </c>
    </row>
    <row r="777" spans="1:7" x14ac:dyDescent="0.2">
      <c r="A777" s="15" t="s">
        <v>12986</v>
      </c>
      <c r="B777" s="15" t="s">
        <v>12908</v>
      </c>
      <c r="C777" s="15">
        <v>5</v>
      </c>
      <c r="D777" s="15" t="s">
        <v>11640</v>
      </c>
      <c r="E777" s="15" t="s">
        <v>12987</v>
      </c>
      <c r="F777" s="15" t="s">
        <v>11422</v>
      </c>
      <c r="G777" s="15" t="s">
        <v>11478</v>
      </c>
    </row>
    <row r="778" spans="1:7" x14ac:dyDescent="0.2">
      <c r="A778" s="15" t="s">
        <v>12988</v>
      </c>
      <c r="B778" s="15" t="s">
        <v>12908</v>
      </c>
      <c r="C778" s="15">
        <v>5</v>
      </c>
      <c r="D778" s="15" t="s">
        <v>11643</v>
      </c>
      <c r="E778" s="15" t="s">
        <v>11989</v>
      </c>
      <c r="F778" s="15" t="s">
        <v>11422</v>
      </c>
      <c r="G778" s="15" t="s">
        <v>11478</v>
      </c>
    </row>
    <row r="779" spans="1:7" x14ac:dyDescent="0.2">
      <c r="A779" s="15" t="s">
        <v>12989</v>
      </c>
      <c r="B779" s="15" t="s">
        <v>12908</v>
      </c>
      <c r="C779" s="15">
        <v>5</v>
      </c>
      <c r="D779" s="15" t="s">
        <v>11646</v>
      </c>
      <c r="E779" s="15" t="s">
        <v>12990</v>
      </c>
      <c r="F779" s="15" t="s">
        <v>11422</v>
      </c>
      <c r="G779" s="15" t="s">
        <v>11478</v>
      </c>
    </row>
    <row r="780" spans="1:7" x14ac:dyDescent="0.2">
      <c r="A780" s="15" t="s">
        <v>12991</v>
      </c>
      <c r="B780" s="15" t="s">
        <v>12908</v>
      </c>
      <c r="C780" s="15">
        <v>5</v>
      </c>
      <c r="D780" s="15" t="s">
        <v>11649</v>
      </c>
      <c r="E780" s="15" t="s">
        <v>12992</v>
      </c>
      <c r="F780" s="15" t="s">
        <v>11422</v>
      </c>
      <c r="G780" s="15" t="s">
        <v>11478</v>
      </c>
    </row>
    <row r="781" spans="1:7" x14ac:dyDescent="0.2">
      <c r="A781" s="15" t="s">
        <v>12993</v>
      </c>
      <c r="B781" s="15" t="s">
        <v>12908</v>
      </c>
      <c r="C781" s="15">
        <v>5</v>
      </c>
      <c r="D781" s="15" t="s">
        <v>11652</v>
      </c>
      <c r="E781" s="15" t="s">
        <v>11624</v>
      </c>
      <c r="F781" s="15" t="s">
        <v>11422</v>
      </c>
      <c r="G781" s="15" t="s">
        <v>11478</v>
      </c>
    </row>
    <row r="782" spans="1:7" x14ac:dyDescent="0.2">
      <c r="A782" s="15" t="s">
        <v>12994</v>
      </c>
      <c r="B782" s="15" t="s">
        <v>12908</v>
      </c>
      <c r="C782" s="15">
        <v>5</v>
      </c>
      <c r="D782" s="15" t="s">
        <v>11655</v>
      </c>
      <c r="E782" s="15" t="s">
        <v>11632</v>
      </c>
      <c r="F782" s="15" t="s">
        <v>11422</v>
      </c>
      <c r="G782" s="15" t="s">
        <v>11478</v>
      </c>
    </row>
    <row r="783" spans="1:7" x14ac:dyDescent="0.2">
      <c r="A783" s="15" t="s">
        <v>12995</v>
      </c>
      <c r="B783" s="15" t="s">
        <v>12908</v>
      </c>
      <c r="C783" s="15">
        <v>5</v>
      </c>
      <c r="D783" s="15" t="s">
        <v>11658</v>
      </c>
      <c r="E783" s="15" t="s">
        <v>12996</v>
      </c>
      <c r="F783" s="15" t="s">
        <v>11422</v>
      </c>
      <c r="G783" s="15" t="s">
        <v>11478</v>
      </c>
    </row>
    <row r="784" spans="1:7" x14ac:dyDescent="0.2">
      <c r="A784" s="15" t="s">
        <v>12997</v>
      </c>
      <c r="B784" s="15" t="s">
        <v>12908</v>
      </c>
      <c r="C784" s="15">
        <v>5</v>
      </c>
      <c r="D784" s="15" t="s">
        <v>11660</v>
      </c>
      <c r="E784" s="15" t="s">
        <v>12998</v>
      </c>
      <c r="F784" s="15" t="s">
        <v>11422</v>
      </c>
      <c r="G784" s="15" t="s">
        <v>11478</v>
      </c>
    </row>
    <row r="785" spans="1:7" x14ac:dyDescent="0.2">
      <c r="A785" s="15" t="s">
        <v>12999</v>
      </c>
      <c r="B785" s="15" t="s">
        <v>12908</v>
      </c>
      <c r="C785" s="15">
        <v>5</v>
      </c>
      <c r="D785" s="15" t="s">
        <v>11663</v>
      </c>
      <c r="E785" s="15" t="s">
        <v>11892</v>
      </c>
      <c r="F785" s="15" t="s">
        <v>11422</v>
      </c>
      <c r="G785" s="15" t="s">
        <v>11478</v>
      </c>
    </row>
    <row r="786" spans="1:7" x14ac:dyDescent="0.2">
      <c r="A786" s="15" t="s">
        <v>13000</v>
      </c>
      <c r="B786" s="15" t="s">
        <v>12908</v>
      </c>
      <c r="C786" s="15">
        <v>5</v>
      </c>
      <c r="D786" s="15" t="s">
        <v>11666</v>
      </c>
      <c r="E786" s="15" t="s">
        <v>12289</v>
      </c>
      <c r="F786" s="15" t="s">
        <v>11422</v>
      </c>
      <c r="G786" s="15" t="s">
        <v>11478</v>
      </c>
    </row>
    <row r="787" spans="1:7" x14ac:dyDescent="0.2">
      <c r="A787" s="15" t="s">
        <v>13001</v>
      </c>
      <c r="B787" s="15" t="s">
        <v>12908</v>
      </c>
      <c r="C787" s="15">
        <v>5</v>
      </c>
      <c r="D787" s="15" t="s">
        <v>11907</v>
      </c>
      <c r="E787" s="15" t="s">
        <v>11635</v>
      </c>
      <c r="F787" s="15" t="s">
        <v>11422</v>
      </c>
      <c r="G787" s="15" t="s">
        <v>11478</v>
      </c>
    </row>
    <row r="788" spans="1:7" x14ac:dyDescent="0.2">
      <c r="A788" s="15" t="s">
        <v>13002</v>
      </c>
      <c r="B788" s="15" t="s">
        <v>12908</v>
      </c>
      <c r="C788" s="15">
        <v>5</v>
      </c>
      <c r="D788" s="15" t="s">
        <v>11910</v>
      </c>
      <c r="E788" s="15" t="s">
        <v>13003</v>
      </c>
      <c r="F788" s="15" t="s">
        <v>11422</v>
      </c>
      <c r="G788" s="15" t="s">
        <v>11478</v>
      </c>
    </row>
    <row r="789" spans="1:7" x14ac:dyDescent="0.2">
      <c r="A789" s="15" t="s">
        <v>13004</v>
      </c>
      <c r="B789" s="15" t="s">
        <v>12908</v>
      </c>
      <c r="C789" s="15">
        <v>5</v>
      </c>
      <c r="D789" s="15" t="s">
        <v>11913</v>
      </c>
      <c r="E789" s="15" t="s">
        <v>13005</v>
      </c>
      <c r="F789" s="15" t="s">
        <v>11422</v>
      </c>
      <c r="G789" s="15" t="s">
        <v>11478</v>
      </c>
    </row>
    <row r="790" spans="1:7" x14ac:dyDescent="0.2">
      <c r="A790" s="15" t="s">
        <v>13006</v>
      </c>
      <c r="B790" s="15" t="s">
        <v>12908</v>
      </c>
      <c r="C790" s="15">
        <v>5</v>
      </c>
      <c r="D790" s="15" t="s">
        <v>11916</v>
      </c>
      <c r="E790" s="15" t="s">
        <v>13007</v>
      </c>
      <c r="F790" s="15" t="s">
        <v>11422</v>
      </c>
      <c r="G790" s="15" t="s">
        <v>11478</v>
      </c>
    </row>
    <row r="791" spans="1:7" x14ac:dyDescent="0.2">
      <c r="A791" s="15" t="s">
        <v>13008</v>
      </c>
      <c r="B791" s="15" t="s">
        <v>12908</v>
      </c>
      <c r="C791" s="15">
        <v>5</v>
      </c>
      <c r="D791" s="15" t="s">
        <v>11919</v>
      </c>
      <c r="E791" s="15" t="s">
        <v>11899</v>
      </c>
      <c r="F791" s="15" t="s">
        <v>11422</v>
      </c>
      <c r="G791" s="15" t="s">
        <v>11478</v>
      </c>
    </row>
    <row r="792" spans="1:7" x14ac:dyDescent="0.2">
      <c r="A792" s="15" t="s">
        <v>13009</v>
      </c>
      <c r="B792" s="15" t="s">
        <v>12908</v>
      </c>
      <c r="C792" s="15">
        <v>5</v>
      </c>
      <c r="D792" s="15" t="s">
        <v>11921</v>
      </c>
      <c r="E792" s="15" t="s">
        <v>11644</v>
      </c>
      <c r="F792" s="15" t="s">
        <v>11422</v>
      </c>
      <c r="G792" s="15" t="s">
        <v>11478</v>
      </c>
    </row>
    <row r="793" spans="1:7" x14ac:dyDescent="0.2">
      <c r="A793" s="15" t="s">
        <v>13010</v>
      </c>
      <c r="B793" s="15" t="s">
        <v>12908</v>
      </c>
      <c r="C793" s="15">
        <v>5</v>
      </c>
      <c r="D793" s="15" t="s">
        <v>11924</v>
      </c>
      <c r="E793" s="15" t="s">
        <v>13011</v>
      </c>
      <c r="F793" s="15" t="s">
        <v>11422</v>
      </c>
      <c r="G793" s="15" t="s">
        <v>11478</v>
      </c>
    </row>
    <row r="794" spans="1:7" x14ac:dyDescent="0.2">
      <c r="A794" s="15" t="s">
        <v>13012</v>
      </c>
      <c r="B794" s="15" t="s">
        <v>12908</v>
      </c>
      <c r="C794" s="15">
        <v>5</v>
      </c>
      <c r="D794" s="15" t="s">
        <v>11927</v>
      </c>
      <c r="E794" s="15" t="s">
        <v>13013</v>
      </c>
      <c r="F794" s="15" t="s">
        <v>11422</v>
      </c>
      <c r="G794" s="15" t="s">
        <v>11478</v>
      </c>
    </row>
    <row r="795" spans="1:7" x14ac:dyDescent="0.2">
      <c r="A795" s="15" t="s">
        <v>13014</v>
      </c>
      <c r="B795" s="15" t="s">
        <v>12908</v>
      </c>
      <c r="C795" s="15">
        <v>5</v>
      </c>
      <c r="D795" s="15" t="s">
        <v>12444</v>
      </c>
      <c r="E795" s="15" t="s">
        <v>13015</v>
      </c>
      <c r="F795" s="15" t="s">
        <v>11422</v>
      </c>
      <c r="G795" s="15" t="s">
        <v>11478</v>
      </c>
    </row>
    <row r="796" spans="1:7" x14ac:dyDescent="0.2">
      <c r="A796" s="15" t="s">
        <v>13016</v>
      </c>
      <c r="B796" s="15" t="s">
        <v>12908</v>
      </c>
      <c r="C796" s="15">
        <v>5</v>
      </c>
      <c r="D796" s="15" t="s">
        <v>12446</v>
      </c>
      <c r="E796" s="15" t="s">
        <v>13017</v>
      </c>
      <c r="F796" s="15" t="s">
        <v>11422</v>
      </c>
      <c r="G796" s="15" t="s">
        <v>11478</v>
      </c>
    </row>
    <row r="797" spans="1:7" x14ac:dyDescent="0.2">
      <c r="A797" s="15" t="s">
        <v>13018</v>
      </c>
      <c r="B797" s="15" t="s">
        <v>12908</v>
      </c>
      <c r="C797" s="15">
        <v>5</v>
      </c>
      <c r="D797" s="15" t="s">
        <v>12448</v>
      </c>
      <c r="E797" s="15" t="s">
        <v>13019</v>
      </c>
      <c r="F797" s="15" t="s">
        <v>11422</v>
      </c>
      <c r="G797" s="15" t="s">
        <v>11478</v>
      </c>
    </row>
    <row r="798" spans="1:7" x14ac:dyDescent="0.2">
      <c r="A798" s="15" t="s">
        <v>13020</v>
      </c>
      <c r="B798" s="15" t="s">
        <v>12908</v>
      </c>
      <c r="C798" s="15">
        <v>5</v>
      </c>
      <c r="D798" s="15" t="s">
        <v>12451</v>
      </c>
      <c r="E798" s="15" t="s">
        <v>13021</v>
      </c>
      <c r="F798" s="15" t="s">
        <v>11422</v>
      </c>
      <c r="G798" s="15" t="s">
        <v>11478</v>
      </c>
    </row>
    <row r="799" spans="1:7" x14ac:dyDescent="0.2">
      <c r="A799" s="15" t="s">
        <v>13022</v>
      </c>
      <c r="B799" s="15" t="s">
        <v>12908</v>
      </c>
      <c r="C799" s="15">
        <v>5</v>
      </c>
      <c r="D799" s="15" t="s">
        <v>12453</v>
      </c>
      <c r="E799" s="15" t="s">
        <v>13023</v>
      </c>
      <c r="F799" s="15" t="s">
        <v>11422</v>
      </c>
      <c r="G799" s="15" t="s">
        <v>11478</v>
      </c>
    </row>
    <row r="800" spans="1:7" x14ac:dyDescent="0.2">
      <c r="A800" s="15" t="s">
        <v>13024</v>
      </c>
      <c r="B800" s="15" t="s">
        <v>12908</v>
      </c>
      <c r="C800" s="15">
        <v>5</v>
      </c>
      <c r="D800" s="15" t="s">
        <v>12456</v>
      </c>
      <c r="E800" s="15" t="s">
        <v>11914</v>
      </c>
      <c r="F800" s="15" t="s">
        <v>11422</v>
      </c>
      <c r="G800" s="15" t="s">
        <v>11478</v>
      </c>
    </row>
    <row r="801" spans="1:7" x14ac:dyDescent="0.2">
      <c r="A801" s="15" t="s">
        <v>13025</v>
      </c>
      <c r="B801" s="15" t="s">
        <v>12908</v>
      </c>
      <c r="C801" s="15">
        <v>5</v>
      </c>
      <c r="D801" s="15" t="s">
        <v>12459</v>
      </c>
      <c r="E801" s="15" t="s">
        <v>13026</v>
      </c>
      <c r="F801" s="15" t="s">
        <v>11422</v>
      </c>
      <c r="G801" s="15" t="s">
        <v>11478</v>
      </c>
    </row>
    <row r="802" spans="1:7" x14ac:dyDescent="0.2">
      <c r="A802" s="15" t="s">
        <v>13027</v>
      </c>
      <c r="B802" s="15" t="s">
        <v>12908</v>
      </c>
      <c r="C802" s="15">
        <v>5</v>
      </c>
      <c r="D802" s="15" t="s">
        <v>12461</v>
      </c>
      <c r="E802" s="15" t="s">
        <v>13028</v>
      </c>
      <c r="F802" s="15" t="s">
        <v>11422</v>
      </c>
      <c r="G802" s="15" t="s">
        <v>11478</v>
      </c>
    </row>
    <row r="803" spans="1:7" x14ac:dyDescent="0.2">
      <c r="A803" s="15" t="s">
        <v>13029</v>
      </c>
      <c r="B803" s="15" t="s">
        <v>12908</v>
      </c>
      <c r="C803" s="15">
        <v>5</v>
      </c>
      <c r="D803" s="15" t="s">
        <v>12464</v>
      </c>
      <c r="E803" s="15" t="s">
        <v>13030</v>
      </c>
      <c r="F803" s="15" t="s">
        <v>11422</v>
      </c>
      <c r="G803" s="15" t="s">
        <v>11478</v>
      </c>
    </row>
    <row r="804" spans="1:7" x14ac:dyDescent="0.2">
      <c r="A804" s="15" t="s">
        <v>13031</v>
      </c>
      <c r="B804" s="15" t="s">
        <v>12908</v>
      </c>
      <c r="C804" s="15">
        <v>5</v>
      </c>
      <c r="D804" s="15" t="s">
        <v>12466</v>
      </c>
      <c r="E804" s="15" t="s">
        <v>12890</v>
      </c>
      <c r="F804" s="15" t="s">
        <v>11422</v>
      </c>
      <c r="G804" s="15" t="s">
        <v>11478</v>
      </c>
    </row>
    <row r="805" spans="1:7" x14ac:dyDescent="0.2">
      <c r="A805" s="15" t="s">
        <v>13032</v>
      </c>
      <c r="B805" s="15" t="s">
        <v>12908</v>
      </c>
      <c r="C805" s="15">
        <v>5</v>
      </c>
      <c r="D805" s="15" t="s">
        <v>12469</v>
      </c>
      <c r="E805" s="15" t="s">
        <v>12629</v>
      </c>
      <c r="F805" s="15" t="s">
        <v>11422</v>
      </c>
      <c r="G805" s="15" t="s">
        <v>11478</v>
      </c>
    </row>
    <row r="806" spans="1:7" x14ac:dyDescent="0.2">
      <c r="A806" s="15" t="s">
        <v>13033</v>
      </c>
      <c r="B806" s="15" t="s">
        <v>12908</v>
      </c>
      <c r="C806" s="15">
        <v>5</v>
      </c>
      <c r="D806" s="15" t="s">
        <v>12471</v>
      </c>
      <c r="E806" s="15" t="s">
        <v>13034</v>
      </c>
      <c r="F806" s="15" t="s">
        <v>11422</v>
      </c>
      <c r="G806" s="15" t="s">
        <v>11478</v>
      </c>
    </row>
    <row r="807" spans="1:7" x14ac:dyDescent="0.2">
      <c r="A807" s="15" t="s">
        <v>13035</v>
      </c>
      <c r="B807" s="15" t="s">
        <v>12908</v>
      </c>
      <c r="C807" s="15">
        <v>5</v>
      </c>
      <c r="D807" s="15" t="s">
        <v>12474</v>
      </c>
      <c r="E807" s="15" t="s">
        <v>11661</v>
      </c>
      <c r="F807" s="15" t="s">
        <v>11422</v>
      </c>
      <c r="G807" s="15" t="s">
        <v>11478</v>
      </c>
    </row>
    <row r="808" spans="1:7" x14ac:dyDescent="0.2">
      <c r="A808" s="15" t="s">
        <v>13036</v>
      </c>
      <c r="B808" s="15" t="s">
        <v>12908</v>
      </c>
      <c r="C808" s="15">
        <v>5</v>
      </c>
      <c r="D808" s="15" t="s">
        <v>12477</v>
      </c>
      <c r="E808" s="15" t="s">
        <v>12634</v>
      </c>
      <c r="F808" s="15" t="s">
        <v>11422</v>
      </c>
      <c r="G808" s="15" t="s">
        <v>11478</v>
      </c>
    </row>
    <row r="809" spans="1:7" x14ac:dyDescent="0.2">
      <c r="A809" s="15" t="s">
        <v>13037</v>
      </c>
      <c r="B809" s="15" t="s">
        <v>12908</v>
      </c>
      <c r="C809" s="15">
        <v>5</v>
      </c>
      <c r="D809" s="15" t="s">
        <v>12479</v>
      </c>
      <c r="E809" s="15" t="s">
        <v>9771</v>
      </c>
      <c r="F809" s="15" t="s">
        <v>11422</v>
      </c>
      <c r="G809" s="15" t="s">
        <v>11478</v>
      </c>
    </row>
    <row r="810" spans="1:7" x14ac:dyDescent="0.2">
      <c r="A810" s="15" t="s">
        <v>13038</v>
      </c>
      <c r="B810" s="15" t="s">
        <v>12908</v>
      </c>
      <c r="C810" s="15">
        <v>5</v>
      </c>
      <c r="D810" s="15" t="s">
        <v>12481</v>
      </c>
      <c r="E810" s="15" t="s">
        <v>11922</v>
      </c>
      <c r="F810" s="15" t="s">
        <v>11422</v>
      </c>
      <c r="G810" s="15" t="s">
        <v>11478</v>
      </c>
    </row>
    <row r="811" spans="1:7" x14ac:dyDescent="0.2">
      <c r="A811" s="15" t="s">
        <v>13039</v>
      </c>
      <c r="B811" s="15" t="s">
        <v>12908</v>
      </c>
      <c r="C811" s="15">
        <v>5</v>
      </c>
      <c r="D811" s="15" t="s">
        <v>12483</v>
      </c>
      <c r="E811" s="15" t="s">
        <v>13040</v>
      </c>
      <c r="F811" s="15" t="s">
        <v>11422</v>
      </c>
      <c r="G811" s="15" t="s">
        <v>11478</v>
      </c>
    </row>
    <row r="812" spans="1:7" x14ac:dyDescent="0.2">
      <c r="A812" s="15" t="s">
        <v>13041</v>
      </c>
      <c r="B812" s="15" t="s">
        <v>12908</v>
      </c>
      <c r="C812" s="15">
        <v>5</v>
      </c>
      <c r="D812" s="15" t="s">
        <v>11669</v>
      </c>
      <c r="E812" s="15" t="s">
        <v>11670</v>
      </c>
      <c r="F812" s="15" t="s">
        <v>11422</v>
      </c>
      <c r="G812" s="15" t="s">
        <v>11478</v>
      </c>
    </row>
    <row r="813" spans="1:7" x14ac:dyDescent="0.2">
      <c r="A813" s="15" t="s">
        <v>13042</v>
      </c>
      <c r="B813" s="15" t="s">
        <v>13043</v>
      </c>
      <c r="C813" s="15">
        <v>7</v>
      </c>
      <c r="D813" s="15" t="s">
        <v>11420</v>
      </c>
      <c r="E813" s="15" t="s">
        <v>13044</v>
      </c>
      <c r="F813" s="15" t="s">
        <v>11422</v>
      </c>
      <c r="G813" s="15" t="s">
        <v>11482</v>
      </c>
    </row>
    <row r="814" spans="1:7" x14ac:dyDescent="0.2">
      <c r="A814" s="15" t="s">
        <v>13045</v>
      </c>
      <c r="B814" s="15" t="s">
        <v>13043</v>
      </c>
      <c r="C814" s="15">
        <v>7</v>
      </c>
      <c r="D814" s="15" t="s">
        <v>11425</v>
      </c>
      <c r="E814" s="15" t="s">
        <v>12048</v>
      </c>
      <c r="F814" s="15" t="s">
        <v>11422</v>
      </c>
      <c r="G814" s="15" t="s">
        <v>11482</v>
      </c>
    </row>
    <row r="815" spans="1:7" x14ac:dyDescent="0.2">
      <c r="A815" s="15" t="s">
        <v>13046</v>
      </c>
      <c r="B815" s="15" t="s">
        <v>13043</v>
      </c>
      <c r="C815" s="15">
        <v>7</v>
      </c>
      <c r="D815" s="15" t="s">
        <v>11428</v>
      </c>
      <c r="E815" s="15" t="s">
        <v>13047</v>
      </c>
      <c r="F815" s="15" t="s">
        <v>11422</v>
      </c>
      <c r="G815" s="15" t="s">
        <v>11482</v>
      </c>
    </row>
    <row r="816" spans="1:7" x14ac:dyDescent="0.2">
      <c r="A816" s="15" t="s">
        <v>13048</v>
      </c>
      <c r="B816" s="15" t="s">
        <v>13043</v>
      </c>
      <c r="C816" s="15">
        <v>7</v>
      </c>
      <c r="D816" s="15" t="s">
        <v>11432</v>
      </c>
      <c r="E816" s="15" t="s">
        <v>13049</v>
      </c>
      <c r="F816" s="15" t="s">
        <v>11422</v>
      </c>
      <c r="G816" s="15" t="s">
        <v>11482</v>
      </c>
    </row>
    <row r="817" spans="1:7" x14ac:dyDescent="0.2">
      <c r="A817" s="15" t="s">
        <v>13050</v>
      </c>
      <c r="B817" s="15" t="s">
        <v>13043</v>
      </c>
      <c r="C817" s="15">
        <v>7</v>
      </c>
      <c r="D817" s="15" t="s">
        <v>11436</v>
      </c>
      <c r="E817" s="15" t="s">
        <v>13051</v>
      </c>
      <c r="F817" s="15" t="s">
        <v>11422</v>
      </c>
      <c r="G817" s="15" t="s">
        <v>11482</v>
      </c>
    </row>
    <row r="818" spans="1:7" x14ac:dyDescent="0.2">
      <c r="A818" s="15" t="s">
        <v>13052</v>
      </c>
      <c r="B818" s="15" t="s">
        <v>13043</v>
      </c>
      <c r="C818" s="15">
        <v>7</v>
      </c>
      <c r="D818" s="15" t="s">
        <v>11440</v>
      </c>
      <c r="E818" s="15" t="s">
        <v>11801</v>
      </c>
      <c r="F818" s="15" t="s">
        <v>11422</v>
      </c>
      <c r="G818" s="15" t="s">
        <v>11482</v>
      </c>
    </row>
    <row r="819" spans="1:7" x14ac:dyDescent="0.2">
      <c r="A819" s="15" t="s">
        <v>13053</v>
      </c>
      <c r="B819" s="15" t="s">
        <v>13043</v>
      </c>
      <c r="C819" s="15">
        <v>7</v>
      </c>
      <c r="D819" s="15" t="s">
        <v>11444</v>
      </c>
      <c r="E819" s="15" t="s">
        <v>13054</v>
      </c>
      <c r="F819" s="15" t="s">
        <v>11422</v>
      </c>
      <c r="G819" s="15" t="s">
        <v>11482</v>
      </c>
    </row>
    <row r="820" spans="1:7" x14ac:dyDescent="0.2">
      <c r="A820" s="15" t="s">
        <v>13055</v>
      </c>
      <c r="B820" s="15" t="s">
        <v>13043</v>
      </c>
      <c r="C820" s="15">
        <v>7</v>
      </c>
      <c r="D820" s="15" t="s">
        <v>11448</v>
      </c>
      <c r="E820" s="15" t="s">
        <v>11803</v>
      </c>
      <c r="F820" s="15" t="s">
        <v>11422</v>
      </c>
      <c r="G820" s="15" t="s">
        <v>11482</v>
      </c>
    </row>
    <row r="821" spans="1:7" x14ac:dyDescent="0.2">
      <c r="A821" s="15" t="s">
        <v>13056</v>
      </c>
      <c r="B821" s="15" t="s">
        <v>13043</v>
      </c>
      <c r="C821" s="15">
        <v>7</v>
      </c>
      <c r="D821" s="15" t="s">
        <v>11452</v>
      </c>
      <c r="E821" s="15" t="s">
        <v>13057</v>
      </c>
      <c r="F821" s="15" t="s">
        <v>11422</v>
      </c>
      <c r="G821" s="15" t="s">
        <v>11482</v>
      </c>
    </row>
    <row r="822" spans="1:7" x14ac:dyDescent="0.2">
      <c r="A822" s="15" t="s">
        <v>13058</v>
      </c>
      <c r="B822" s="15" t="s">
        <v>13043</v>
      </c>
      <c r="C822" s="15">
        <v>7</v>
      </c>
      <c r="D822" s="15" t="s">
        <v>11456</v>
      </c>
      <c r="E822" s="15" t="s">
        <v>13059</v>
      </c>
      <c r="F822" s="15" t="s">
        <v>11422</v>
      </c>
      <c r="G822" s="15" t="s">
        <v>11482</v>
      </c>
    </row>
    <row r="823" spans="1:7" x14ac:dyDescent="0.2">
      <c r="A823" s="15" t="s">
        <v>13060</v>
      </c>
      <c r="B823" s="15" t="s">
        <v>13043</v>
      </c>
      <c r="C823" s="15">
        <v>7</v>
      </c>
      <c r="D823" s="15" t="s">
        <v>11460</v>
      </c>
      <c r="E823" s="15" t="s">
        <v>13061</v>
      </c>
      <c r="F823" s="15" t="s">
        <v>11422</v>
      </c>
      <c r="G823" s="15" t="s">
        <v>11482</v>
      </c>
    </row>
    <row r="824" spans="1:7" x14ac:dyDescent="0.2">
      <c r="A824" s="15" t="s">
        <v>13062</v>
      </c>
      <c r="B824" s="15" t="s">
        <v>13043</v>
      </c>
      <c r="C824" s="15">
        <v>7</v>
      </c>
      <c r="D824" s="15" t="s">
        <v>11464</v>
      </c>
      <c r="E824" s="15" t="s">
        <v>11445</v>
      </c>
      <c r="F824" s="15" t="s">
        <v>11422</v>
      </c>
      <c r="G824" s="15" t="s">
        <v>11482</v>
      </c>
    </row>
    <row r="825" spans="1:7" x14ac:dyDescent="0.2">
      <c r="A825" s="15" t="s">
        <v>13063</v>
      </c>
      <c r="B825" s="15" t="s">
        <v>13043</v>
      </c>
      <c r="C825" s="15">
        <v>7</v>
      </c>
      <c r="D825" s="15" t="s">
        <v>11468</v>
      </c>
      <c r="E825" s="15" t="s">
        <v>11449</v>
      </c>
      <c r="F825" s="15" t="s">
        <v>11422</v>
      </c>
      <c r="G825" s="15" t="s">
        <v>11482</v>
      </c>
    </row>
    <row r="826" spans="1:7" x14ac:dyDescent="0.2">
      <c r="A826" s="15" t="s">
        <v>13064</v>
      </c>
      <c r="B826" s="15" t="s">
        <v>13043</v>
      </c>
      <c r="C826" s="15">
        <v>7</v>
      </c>
      <c r="D826" s="15" t="s">
        <v>11472</v>
      </c>
      <c r="E826" s="15" t="s">
        <v>11807</v>
      </c>
      <c r="F826" s="15" t="s">
        <v>11422</v>
      </c>
      <c r="G826" s="15" t="s">
        <v>11482</v>
      </c>
    </row>
    <row r="827" spans="1:7" x14ac:dyDescent="0.2">
      <c r="A827" s="15" t="s">
        <v>13065</v>
      </c>
      <c r="B827" s="15" t="s">
        <v>13043</v>
      </c>
      <c r="C827" s="15">
        <v>7</v>
      </c>
      <c r="D827" s="15" t="s">
        <v>11476</v>
      </c>
      <c r="E827" s="15" t="s">
        <v>12763</v>
      </c>
      <c r="F827" s="15" t="s">
        <v>11422</v>
      </c>
      <c r="G827" s="15" t="s">
        <v>11482</v>
      </c>
    </row>
    <row r="828" spans="1:7" x14ac:dyDescent="0.2">
      <c r="A828" s="15" t="s">
        <v>13066</v>
      </c>
      <c r="B828" s="15" t="s">
        <v>13043</v>
      </c>
      <c r="C828" s="15">
        <v>7</v>
      </c>
      <c r="D828" s="15" t="s">
        <v>11480</v>
      </c>
      <c r="E828" s="15" t="s">
        <v>13067</v>
      </c>
      <c r="F828" s="15" t="s">
        <v>11422</v>
      </c>
      <c r="G828" s="15" t="s">
        <v>11482</v>
      </c>
    </row>
    <row r="829" spans="1:7" x14ac:dyDescent="0.2">
      <c r="A829" s="15" t="s">
        <v>13068</v>
      </c>
      <c r="B829" s="15" t="s">
        <v>13043</v>
      </c>
      <c r="C829" s="15">
        <v>7</v>
      </c>
      <c r="D829" s="15" t="s">
        <v>11484</v>
      </c>
      <c r="E829" s="15" t="s">
        <v>13069</v>
      </c>
      <c r="F829" s="15" t="s">
        <v>11422</v>
      </c>
      <c r="G829" s="15" t="s">
        <v>11482</v>
      </c>
    </row>
    <row r="830" spans="1:7" x14ac:dyDescent="0.2">
      <c r="A830" s="15" t="s">
        <v>13070</v>
      </c>
      <c r="B830" s="15" t="s">
        <v>13043</v>
      </c>
      <c r="C830" s="15">
        <v>7</v>
      </c>
      <c r="D830" s="15" t="s">
        <v>11487</v>
      </c>
      <c r="E830" s="15" t="s">
        <v>11457</v>
      </c>
      <c r="F830" s="15" t="s">
        <v>11422</v>
      </c>
      <c r="G830" s="15" t="s">
        <v>11482</v>
      </c>
    </row>
    <row r="831" spans="1:7" x14ac:dyDescent="0.2">
      <c r="A831" s="15" t="s">
        <v>13071</v>
      </c>
      <c r="B831" s="15" t="s">
        <v>13043</v>
      </c>
      <c r="C831" s="15">
        <v>7</v>
      </c>
      <c r="D831" s="15" t="s">
        <v>11491</v>
      </c>
      <c r="E831" s="15" t="s">
        <v>13072</v>
      </c>
      <c r="F831" s="15" t="s">
        <v>11422</v>
      </c>
      <c r="G831" s="15" t="s">
        <v>11482</v>
      </c>
    </row>
    <row r="832" spans="1:7" x14ac:dyDescent="0.2">
      <c r="A832" s="15" t="s">
        <v>13073</v>
      </c>
      <c r="B832" s="15" t="s">
        <v>13043</v>
      </c>
      <c r="C832" s="15">
        <v>7</v>
      </c>
      <c r="D832" s="15" t="s">
        <v>11495</v>
      </c>
      <c r="E832" s="15" t="s">
        <v>11469</v>
      </c>
      <c r="F832" s="15" t="s">
        <v>11422</v>
      </c>
      <c r="G832" s="15" t="s">
        <v>11482</v>
      </c>
    </row>
    <row r="833" spans="1:7" x14ac:dyDescent="0.2">
      <c r="A833" s="15" t="s">
        <v>13074</v>
      </c>
      <c r="B833" s="15" t="s">
        <v>13043</v>
      </c>
      <c r="C833" s="15">
        <v>7</v>
      </c>
      <c r="D833" s="15" t="s">
        <v>11499</v>
      </c>
      <c r="E833" s="15" t="s">
        <v>11473</v>
      </c>
      <c r="F833" s="15" t="s">
        <v>11422</v>
      </c>
      <c r="G833" s="15" t="s">
        <v>11482</v>
      </c>
    </row>
    <row r="834" spans="1:7" x14ac:dyDescent="0.2">
      <c r="A834" s="15" t="s">
        <v>13075</v>
      </c>
      <c r="B834" s="15" t="s">
        <v>13043</v>
      </c>
      <c r="C834" s="15">
        <v>7</v>
      </c>
      <c r="D834" s="15" t="s">
        <v>11503</v>
      </c>
      <c r="E834" s="15" t="s">
        <v>12368</v>
      </c>
      <c r="F834" s="15" t="s">
        <v>11422</v>
      </c>
      <c r="G834" s="15" t="s">
        <v>11482</v>
      </c>
    </row>
    <row r="835" spans="1:7" x14ac:dyDescent="0.2">
      <c r="A835" s="15" t="s">
        <v>13076</v>
      </c>
      <c r="B835" s="15" t="s">
        <v>13043</v>
      </c>
      <c r="C835" s="15">
        <v>7</v>
      </c>
      <c r="D835" s="15" t="s">
        <v>11506</v>
      </c>
      <c r="E835" s="15" t="s">
        <v>12771</v>
      </c>
      <c r="F835" s="15" t="s">
        <v>11422</v>
      </c>
      <c r="G835" s="15" t="s">
        <v>11482</v>
      </c>
    </row>
    <row r="836" spans="1:7" x14ac:dyDescent="0.2">
      <c r="A836" s="15" t="s">
        <v>13077</v>
      </c>
      <c r="B836" s="15" t="s">
        <v>13043</v>
      </c>
      <c r="C836" s="15">
        <v>7</v>
      </c>
      <c r="D836" s="15" t="s">
        <v>11510</v>
      </c>
      <c r="E836" s="15" t="s">
        <v>11822</v>
      </c>
      <c r="F836" s="15" t="s">
        <v>11422</v>
      </c>
      <c r="G836" s="15" t="s">
        <v>11482</v>
      </c>
    </row>
    <row r="837" spans="1:7" x14ac:dyDescent="0.2">
      <c r="A837" s="15" t="s">
        <v>13078</v>
      </c>
      <c r="B837" s="15" t="s">
        <v>13043</v>
      </c>
      <c r="C837" s="15">
        <v>7</v>
      </c>
      <c r="D837" s="15" t="s">
        <v>11514</v>
      </c>
      <c r="E837" s="15" t="s">
        <v>11511</v>
      </c>
      <c r="F837" s="15" t="s">
        <v>11422</v>
      </c>
      <c r="G837" s="15" t="s">
        <v>11482</v>
      </c>
    </row>
    <row r="838" spans="1:7" x14ac:dyDescent="0.2">
      <c r="A838" s="15" t="s">
        <v>13079</v>
      </c>
      <c r="B838" s="15" t="s">
        <v>13043</v>
      </c>
      <c r="C838" s="15">
        <v>7</v>
      </c>
      <c r="D838" s="15" t="s">
        <v>11518</v>
      </c>
      <c r="E838" s="15" t="s">
        <v>13080</v>
      </c>
      <c r="F838" s="15" t="s">
        <v>11422</v>
      </c>
      <c r="G838" s="15" t="s">
        <v>11482</v>
      </c>
    </row>
    <row r="839" spans="1:7" x14ac:dyDescent="0.2">
      <c r="A839" s="15" t="s">
        <v>13081</v>
      </c>
      <c r="B839" s="15" t="s">
        <v>13043</v>
      </c>
      <c r="C839" s="15">
        <v>7</v>
      </c>
      <c r="D839" s="15" t="s">
        <v>11522</v>
      </c>
      <c r="E839" s="15" t="s">
        <v>12388</v>
      </c>
      <c r="F839" s="15" t="s">
        <v>11422</v>
      </c>
      <c r="G839" s="15" t="s">
        <v>11482</v>
      </c>
    </row>
    <row r="840" spans="1:7" x14ac:dyDescent="0.2">
      <c r="A840" s="15" t="s">
        <v>13082</v>
      </c>
      <c r="B840" s="15" t="s">
        <v>13043</v>
      </c>
      <c r="C840" s="15">
        <v>7</v>
      </c>
      <c r="D840" s="15" t="s">
        <v>11526</v>
      </c>
      <c r="E840" s="15" t="s">
        <v>12932</v>
      </c>
      <c r="F840" s="15" t="s">
        <v>11422</v>
      </c>
      <c r="G840" s="15" t="s">
        <v>11482</v>
      </c>
    </row>
    <row r="841" spans="1:7" x14ac:dyDescent="0.2">
      <c r="A841" s="15" t="s">
        <v>13083</v>
      </c>
      <c r="B841" s="15" t="s">
        <v>13043</v>
      </c>
      <c r="C841" s="15">
        <v>7</v>
      </c>
      <c r="D841" s="15" t="s">
        <v>11530</v>
      </c>
      <c r="E841" s="15" t="s">
        <v>13084</v>
      </c>
      <c r="F841" s="15" t="s">
        <v>11422</v>
      </c>
      <c r="G841" s="15" t="s">
        <v>11482</v>
      </c>
    </row>
    <row r="842" spans="1:7" x14ac:dyDescent="0.2">
      <c r="A842" s="15" t="s">
        <v>13085</v>
      </c>
      <c r="B842" s="15" t="s">
        <v>13043</v>
      </c>
      <c r="C842" s="15">
        <v>7</v>
      </c>
      <c r="D842" s="15" t="s">
        <v>11534</v>
      </c>
      <c r="E842" s="15" t="s">
        <v>13086</v>
      </c>
      <c r="F842" s="15" t="s">
        <v>11422</v>
      </c>
      <c r="G842" s="15" t="s">
        <v>11482</v>
      </c>
    </row>
    <row r="843" spans="1:7" x14ac:dyDescent="0.2">
      <c r="A843" s="15" t="s">
        <v>13087</v>
      </c>
      <c r="B843" s="15" t="s">
        <v>13043</v>
      </c>
      <c r="C843" s="15">
        <v>7</v>
      </c>
      <c r="D843" s="15" t="s">
        <v>11538</v>
      </c>
      <c r="E843" s="15" t="s">
        <v>13088</v>
      </c>
      <c r="F843" s="15" t="s">
        <v>11422</v>
      </c>
      <c r="G843" s="15" t="s">
        <v>11482</v>
      </c>
    </row>
    <row r="844" spans="1:7" x14ac:dyDescent="0.2">
      <c r="A844" s="15" t="s">
        <v>13089</v>
      </c>
      <c r="B844" s="15" t="s">
        <v>13043</v>
      </c>
      <c r="C844" s="15">
        <v>7</v>
      </c>
      <c r="D844" s="15" t="s">
        <v>11542</v>
      </c>
      <c r="E844" s="15" t="s">
        <v>13090</v>
      </c>
      <c r="F844" s="15" t="s">
        <v>11422</v>
      </c>
      <c r="G844" s="15" t="s">
        <v>11482</v>
      </c>
    </row>
    <row r="845" spans="1:7" x14ac:dyDescent="0.2">
      <c r="A845" s="15" t="s">
        <v>13091</v>
      </c>
      <c r="B845" s="15" t="s">
        <v>13043</v>
      </c>
      <c r="C845" s="15">
        <v>7</v>
      </c>
      <c r="D845" s="15" t="s">
        <v>11546</v>
      </c>
      <c r="E845" s="15" t="s">
        <v>11531</v>
      </c>
      <c r="F845" s="15" t="s">
        <v>11422</v>
      </c>
      <c r="G845" s="15" t="s">
        <v>11482</v>
      </c>
    </row>
    <row r="846" spans="1:7" x14ac:dyDescent="0.2">
      <c r="A846" s="15" t="s">
        <v>13092</v>
      </c>
      <c r="B846" s="15" t="s">
        <v>13043</v>
      </c>
      <c r="C846" s="15">
        <v>7</v>
      </c>
      <c r="D846" s="15" t="s">
        <v>11550</v>
      </c>
      <c r="E846" s="15" t="s">
        <v>12412</v>
      </c>
      <c r="F846" s="15" t="s">
        <v>11422</v>
      </c>
      <c r="G846" s="15" t="s">
        <v>11482</v>
      </c>
    </row>
    <row r="847" spans="1:7" x14ac:dyDescent="0.2">
      <c r="A847" s="15" t="s">
        <v>13093</v>
      </c>
      <c r="B847" s="15" t="s">
        <v>13043</v>
      </c>
      <c r="C847" s="15">
        <v>7</v>
      </c>
      <c r="D847" s="15" t="s">
        <v>11554</v>
      </c>
      <c r="E847" s="15" t="s">
        <v>11535</v>
      </c>
      <c r="F847" s="15" t="s">
        <v>11422</v>
      </c>
      <c r="G847" s="15" t="s">
        <v>11482</v>
      </c>
    </row>
    <row r="848" spans="1:7" x14ac:dyDescent="0.2">
      <c r="A848" s="15" t="s">
        <v>13094</v>
      </c>
      <c r="B848" s="15" t="s">
        <v>13043</v>
      </c>
      <c r="C848" s="15">
        <v>7</v>
      </c>
      <c r="D848" s="15" t="s">
        <v>11558</v>
      </c>
      <c r="E848" s="15" t="s">
        <v>12092</v>
      </c>
      <c r="F848" s="15" t="s">
        <v>11422</v>
      </c>
      <c r="G848" s="15" t="s">
        <v>11482</v>
      </c>
    </row>
    <row r="849" spans="1:7" x14ac:dyDescent="0.2">
      <c r="A849" s="15" t="s">
        <v>13095</v>
      </c>
      <c r="B849" s="15" t="s">
        <v>13043</v>
      </c>
      <c r="C849" s="15">
        <v>7</v>
      </c>
      <c r="D849" s="15" t="s">
        <v>11562</v>
      </c>
      <c r="E849" s="15" t="s">
        <v>11543</v>
      </c>
      <c r="F849" s="15" t="s">
        <v>11422</v>
      </c>
      <c r="G849" s="15" t="s">
        <v>11482</v>
      </c>
    </row>
    <row r="850" spans="1:7" x14ac:dyDescent="0.2">
      <c r="A850" s="15" t="s">
        <v>13096</v>
      </c>
      <c r="B850" s="15" t="s">
        <v>13043</v>
      </c>
      <c r="C850" s="15">
        <v>7</v>
      </c>
      <c r="D850" s="15" t="s">
        <v>11565</v>
      </c>
      <c r="E850" s="15" t="s">
        <v>12797</v>
      </c>
      <c r="F850" s="15" t="s">
        <v>11422</v>
      </c>
      <c r="G850" s="15" t="s">
        <v>11482</v>
      </c>
    </row>
    <row r="851" spans="1:7" x14ac:dyDescent="0.2">
      <c r="A851" s="15" t="s">
        <v>13097</v>
      </c>
      <c r="B851" s="15" t="s">
        <v>13043</v>
      </c>
      <c r="C851" s="15">
        <v>7</v>
      </c>
      <c r="D851" s="15" t="s">
        <v>11569</v>
      </c>
      <c r="E851" s="15" t="s">
        <v>13098</v>
      </c>
      <c r="F851" s="15" t="s">
        <v>11422</v>
      </c>
      <c r="G851" s="15" t="s">
        <v>11482</v>
      </c>
    </row>
    <row r="852" spans="1:7" x14ac:dyDescent="0.2">
      <c r="A852" s="15" t="s">
        <v>13099</v>
      </c>
      <c r="B852" s="15" t="s">
        <v>13043</v>
      </c>
      <c r="C852" s="15">
        <v>7</v>
      </c>
      <c r="D852" s="15" t="s">
        <v>11573</v>
      </c>
      <c r="E852" s="15" t="s">
        <v>12237</v>
      </c>
      <c r="F852" s="15" t="s">
        <v>11422</v>
      </c>
      <c r="G852" s="15" t="s">
        <v>11482</v>
      </c>
    </row>
    <row r="853" spans="1:7" x14ac:dyDescent="0.2">
      <c r="A853" s="15" t="s">
        <v>13100</v>
      </c>
      <c r="B853" s="15" t="s">
        <v>13043</v>
      </c>
      <c r="C853" s="15">
        <v>7</v>
      </c>
      <c r="D853" s="15" t="s">
        <v>11577</v>
      </c>
      <c r="E853" s="15" t="s">
        <v>12434</v>
      </c>
      <c r="F853" s="15" t="s">
        <v>11422</v>
      </c>
      <c r="G853" s="15" t="s">
        <v>11482</v>
      </c>
    </row>
    <row r="854" spans="1:7" x14ac:dyDescent="0.2">
      <c r="A854" s="15" t="s">
        <v>13101</v>
      </c>
      <c r="B854" s="15" t="s">
        <v>13043</v>
      </c>
      <c r="C854" s="15">
        <v>7</v>
      </c>
      <c r="D854" s="15" t="s">
        <v>11581</v>
      </c>
      <c r="E854" s="15" t="s">
        <v>12801</v>
      </c>
      <c r="F854" s="15" t="s">
        <v>11422</v>
      </c>
      <c r="G854" s="15" t="s">
        <v>11482</v>
      </c>
    </row>
    <row r="855" spans="1:7" x14ac:dyDescent="0.2">
      <c r="A855" s="15" t="s">
        <v>13102</v>
      </c>
      <c r="B855" s="15" t="s">
        <v>13043</v>
      </c>
      <c r="C855" s="15">
        <v>7</v>
      </c>
      <c r="D855" s="15" t="s">
        <v>11584</v>
      </c>
      <c r="E855" s="15" t="s">
        <v>12950</v>
      </c>
      <c r="F855" s="15" t="s">
        <v>11422</v>
      </c>
      <c r="G855" s="15" t="s">
        <v>11482</v>
      </c>
    </row>
    <row r="856" spans="1:7" x14ac:dyDescent="0.2">
      <c r="A856" s="15" t="s">
        <v>13103</v>
      </c>
      <c r="B856" s="15" t="s">
        <v>13043</v>
      </c>
      <c r="C856" s="15">
        <v>7</v>
      </c>
      <c r="D856" s="15" t="s">
        <v>11588</v>
      </c>
      <c r="E856" s="15" t="s">
        <v>11551</v>
      </c>
      <c r="F856" s="15" t="s">
        <v>11422</v>
      </c>
      <c r="G856" s="15" t="s">
        <v>11482</v>
      </c>
    </row>
    <row r="857" spans="1:7" x14ac:dyDescent="0.2">
      <c r="A857" s="15" t="s">
        <v>13104</v>
      </c>
      <c r="B857" s="15" t="s">
        <v>13043</v>
      </c>
      <c r="C857" s="15">
        <v>7</v>
      </c>
      <c r="D857" s="15" t="s">
        <v>11591</v>
      </c>
      <c r="E857" s="15" t="s">
        <v>11846</v>
      </c>
      <c r="F857" s="15" t="s">
        <v>11422</v>
      </c>
      <c r="G857" s="15" t="s">
        <v>11482</v>
      </c>
    </row>
    <row r="858" spans="1:7" x14ac:dyDescent="0.2">
      <c r="A858" s="15" t="s">
        <v>13105</v>
      </c>
      <c r="B858" s="15" t="s">
        <v>13043</v>
      </c>
      <c r="C858" s="15">
        <v>7</v>
      </c>
      <c r="D858" s="15" t="s">
        <v>11595</v>
      </c>
      <c r="E858" s="15" t="s">
        <v>11954</v>
      </c>
      <c r="F858" s="15" t="s">
        <v>11422</v>
      </c>
      <c r="G858" s="15" t="s">
        <v>11482</v>
      </c>
    </row>
    <row r="859" spans="1:7" x14ac:dyDescent="0.2">
      <c r="A859" s="15" t="s">
        <v>13106</v>
      </c>
      <c r="B859" s="15" t="s">
        <v>13043</v>
      </c>
      <c r="C859" s="15">
        <v>7</v>
      </c>
      <c r="D859" s="15" t="s">
        <v>11599</v>
      </c>
      <c r="E859" s="15" t="s">
        <v>13107</v>
      </c>
      <c r="F859" s="15" t="s">
        <v>11422</v>
      </c>
      <c r="G859" s="15" t="s">
        <v>11482</v>
      </c>
    </row>
    <row r="860" spans="1:7" x14ac:dyDescent="0.2">
      <c r="A860" s="15" t="s">
        <v>13108</v>
      </c>
      <c r="B860" s="15" t="s">
        <v>13043</v>
      </c>
      <c r="C860" s="15">
        <v>7</v>
      </c>
      <c r="D860" s="15" t="s">
        <v>11603</v>
      </c>
      <c r="E860" s="15" t="s">
        <v>13109</v>
      </c>
      <c r="F860" s="15" t="s">
        <v>11422</v>
      </c>
      <c r="G860" s="15" t="s">
        <v>11482</v>
      </c>
    </row>
    <row r="861" spans="1:7" x14ac:dyDescent="0.2">
      <c r="A861" s="15" t="s">
        <v>13110</v>
      </c>
      <c r="B861" s="15" t="s">
        <v>13043</v>
      </c>
      <c r="C861" s="15">
        <v>7</v>
      </c>
      <c r="D861" s="15" t="s">
        <v>11607</v>
      </c>
      <c r="E861" s="15" t="s">
        <v>11559</v>
      </c>
      <c r="F861" s="15" t="s">
        <v>11422</v>
      </c>
      <c r="G861" s="15" t="s">
        <v>11482</v>
      </c>
    </row>
    <row r="862" spans="1:7" x14ac:dyDescent="0.2">
      <c r="A862" s="15" t="s">
        <v>13111</v>
      </c>
      <c r="B862" s="15" t="s">
        <v>13043</v>
      </c>
      <c r="C862" s="15">
        <v>7</v>
      </c>
      <c r="D862" s="15" t="s">
        <v>11611</v>
      </c>
      <c r="E862" s="15" t="s">
        <v>12454</v>
      </c>
      <c r="F862" s="15" t="s">
        <v>11422</v>
      </c>
      <c r="G862" s="15" t="s">
        <v>11482</v>
      </c>
    </row>
    <row r="863" spans="1:7" x14ac:dyDescent="0.2">
      <c r="A863" s="15" t="s">
        <v>13112</v>
      </c>
      <c r="B863" s="15" t="s">
        <v>13043</v>
      </c>
      <c r="C863" s="15">
        <v>7</v>
      </c>
      <c r="D863" s="15" t="s">
        <v>11615</v>
      </c>
      <c r="E863" s="15" t="s">
        <v>11563</v>
      </c>
      <c r="F863" s="15" t="s">
        <v>11422</v>
      </c>
      <c r="G863" s="15" t="s">
        <v>11482</v>
      </c>
    </row>
    <row r="864" spans="1:7" x14ac:dyDescent="0.2">
      <c r="A864" s="15" t="s">
        <v>13113</v>
      </c>
      <c r="B864" s="15" t="s">
        <v>13043</v>
      </c>
      <c r="C864" s="15">
        <v>7</v>
      </c>
      <c r="D864" s="15" t="s">
        <v>11619</v>
      </c>
      <c r="E864" s="15" t="s">
        <v>11854</v>
      </c>
      <c r="F864" s="15" t="s">
        <v>11422</v>
      </c>
      <c r="G864" s="15" t="s">
        <v>11482</v>
      </c>
    </row>
    <row r="865" spans="1:7" x14ac:dyDescent="0.2">
      <c r="A865" s="15" t="s">
        <v>13114</v>
      </c>
      <c r="B865" s="15" t="s">
        <v>13043</v>
      </c>
      <c r="C865" s="15">
        <v>7</v>
      </c>
      <c r="D865" s="15" t="s">
        <v>11623</v>
      </c>
      <c r="E865" s="15" t="s">
        <v>12467</v>
      </c>
      <c r="F865" s="15" t="s">
        <v>11422</v>
      </c>
      <c r="G865" s="15" t="s">
        <v>11482</v>
      </c>
    </row>
    <row r="866" spans="1:7" x14ac:dyDescent="0.2">
      <c r="A866" s="15" t="s">
        <v>13115</v>
      </c>
      <c r="B866" s="15" t="s">
        <v>13043</v>
      </c>
      <c r="C866" s="15">
        <v>7</v>
      </c>
      <c r="D866" s="15" t="s">
        <v>11627</v>
      </c>
      <c r="E866" s="15" t="s">
        <v>13116</v>
      </c>
      <c r="F866" s="15" t="s">
        <v>11422</v>
      </c>
      <c r="G866" s="15" t="s">
        <v>11482</v>
      </c>
    </row>
    <row r="867" spans="1:7" x14ac:dyDescent="0.2">
      <c r="A867" s="15" t="s">
        <v>13117</v>
      </c>
      <c r="B867" s="15" t="s">
        <v>13043</v>
      </c>
      <c r="C867" s="15">
        <v>7</v>
      </c>
      <c r="D867" s="15" t="s">
        <v>11631</v>
      </c>
      <c r="E867" s="15" t="s">
        <v>13118</v>
      </c>
      <c r="F867" s="15" t="s">
        <v>11422</v>
      </c>
      <c r="G867" s="15" t="s">
        <v>11482</v>
      </c>
    </row>
    <row r="868" spans="1:7" x14ac:dyDescent="0.2">
      <c r="A868" s="15" t="s">
        <v>13119</v>
      </c>
      <c r="B868" s="15" t="s">
        <v>13043</v>
      </c>
      <c r="C868" s="15">
        <v>7</v>
      </c>
      <c r="D868" s="15" t="s">
        <v>11634</v>
      </c>
      <c r="E868" s="15" t="s">
        <v>11578</v>
      </c>
      <c r="F868" s="15" t="s">
        <v>11422</v>
      </c>
      <c r="G868" s="15" t="s">
        <v>11482</v>
      </c>
    </row>
    <row r="869" spans="1:7" x14ac:dyDescent="0.2">
      <c r="A869" s="15" t="s">
        <v>13120</v>
      </c>
      <c r="B869" s="15" t="s">
        <v>13043</v>
      </c>
      <c r="C869" s="15">
        <v>7</v>
      </c>
      <c r="D869" s="15" t="s">
        <v>11637</v>
      </c>
      <c r="E869" s="15" t="s">
        <v>13121</v>
      </c>
      <c r="F869" s="15" t="s">
        <v>11422</v>
      </c>
      <c r="G869" s="15" t="s">
        <v>11482</v>
      </c>
    </row>
    <row r="870" spans="1:7" x14ac:dyDescent="0.2">
      <c r="A870" s="15" t="s">
        <v>13122</v>
      </c>
      <c r="B870" s="15" t="s">
        <v>13043</v>
      </c>
      <c r="C870" s="15">
        <v>7</v>
      </c>
      <c r="D870" s="15" t="s">
        <v>11640</v>
      </c>
      <c r="E870" s="15" t="s">
        <v>13123</v>
      </c>
      <c r="F870" s="15" t="s">
        <v>11422</v>
      </c>
      <c r="G870" s="15" t="s">
        <v>11482</v>
      </c>
    </row>
    <row r="871" spans="1:7" x14ac:dyDescent="0.2">
      <c r="A871" s="15" t="s">
        <v>13124</v>
      </c>
      <c r="B871" s="15" t="s">
        <v>13043</v>
      </c>
      <c r="C871" s="15">
        <v>7</v>
      </c>
      <c r="D871" s="15" t="s">
        <v>11643</v>
      </c>
      <c r="E871" s="15" t="s">
        <v>13125</v>
      </c>
      <c r="F871" s="15" t="s">
        <v>11422</v>
      </c>
      <c r="G871" s="15" t="s">
        <v>11482</v>
      </c>
    </row>
    <row r="872" spans="1:7" x14ac:dyDescent="0.2">
      <c r="A872" s="15" t="s">
        <v>13126</v>
      </c>
      <c r="B872" s="15" t="s">
        <v>13043</v>
      </c>
      <c r="C872" s="15">
        <v>7</v>
      </c>
      <c r="D872" s="15" t="s">
        <v>11646</v>
      </c>
      <c r="E872" s="15" t="s">
        <v>13127</v>
      </c>
      <c r="F872" s="15" t="s">
        <v>11422</v>
      </c>
      <c r="G872" s="15" t="s">
        <v>11482</v>
      </c>
    </row>
    <row r="873" spans="1:7" x14ac:dyDescent="0.2">
      <c r="A873" s="15" t="s">
        <v>13128</v>
      </c>
      <c r="B873" s="15" t="s">
        <v>13043</v>
      </c>
      <c r="C873" s="15">
        <v>7</v>
      </c>
      <c r="D873" s="15" t="s">
        <v>11649</v>
      </c>
      <c r="E873" s="15" t="s">
        <v>11592</v>
      </c>
      <c r="F873" s="15" t="s">
        <v>11422</v>
      </c>
      <c r="G873" s="15" t="s">
        <v>11482</v>
      </c>
    </row>
    <row r="874" spans="1:7" x14ac:dyDescent="0.2">
      <c r="A874" s="15" t="s">
        <v>13129</v>
      </c>
      <c r="B874" s="15" t="s">
        <v>13043</v>
      </c>
      <c r="C874" s="15">
        <v>7</v>
      </c>
      <c r="D874" s="15" t="s">
        <v>11652</v>
      </c>
      <c r="E874" s="15" t="s">
        <v>13130</v>
      </c>
      <c r="F874" s="15" t="s">
        <v>11422</v>
      </c>
      <c r="G874" s="15" t="s">
        <v>11482</v>
      </c>
    </row>
    <row r="875" spans="1:7" x14ac:dyDescent="0.2">
      <c r="A875" s="15" t="s">
        <v>13131</v>
      </c>
      <c r="B875" s="15" t="s">
        <v>13043</v>
      </c>
      <c r="C875" s="15">
        <v>7</v>
      </c>
      <c r="D875" s="15" t="s">
        <v>11655</v>
      </c>
      <c r="E875" s="15" t="s">
        <v>11600</v>
      </c>
      <c r="F875" s="15" t="s">
        <v>11422</v>
      </c>
      <c r="G875" s="15" t="s">
        <v>11482</v>
      </c>
    </row>
    <row r="876" spans="1:7" x14ac:dyDescent="0.2">
      <c r="A876" s="15" t="s">
        <v>13132</v>
      </c>
      <c r="B876" s="15" t="s">
        <v>13043</v>
      </c>
      <c r="C876" s="15">
        <v>7</v>
      </c>
      <c r="D876" s="15" t="s">
        <v>11658</v>
      </c>
      <c r="E876" s="15" t="s">
        <v>11604</v>
      </c>
      <c r="F876" s="15" t="s">
        <v>11422</v>
      </c>
      <c r="G876" s="15" t="s">
        <v>11482</v>
      </c>
    </row>
    <row r="877" spans="1:7" x14ac:dyDescent="0.2">
      <c r="A877" s="15" t="s">
        <v>13133</v>
      </c>
      <c r="B877" s="15" t="s">
        <v>13043</v>
      </c>
      <c r="C877" s="15">
        <v>7</v>
      </c>
      <c r="D877" s="15" t="s">
        <v>11660</v>
      </c>
      <c r="E877" s="15" t="s">
        <v>13134</v>
      </c>
      <c r="F877" s="15" t="s">
        <v>11422</v>
      </c>
      <c r="G877" s="15" t="s">
        <v>11482</v>
      </c>
    </row>
    <row r="878" spans="1:7" x14ac:dyDescent="0.2">
      <c r="A878" s="15" t="s">
        <v>13135</v>
      </c>
      <c r="B878" s="15" t="s">
        <v>13043</v>
      </c>
      <c r="C878" s="15">
        <v>7</v>
      </c>
      <c r="D878" s="15" t="s">
        <v>11663</v>
      </c>
      <c r="E878" s="15" t="s">
        <v>12505</v>
      </c>
      <c r="F878" s="15" t="s">
        <v>11422</v>
      </c>
      <c r="G878" s="15" t="s">
        <v>11482</v>
      </c>
    </row>
    <row r="879" spans="1:7" x14ac:dyDescent="0.2">
      <c r="A879" s="15" t="s">
        <v>13136</v>
      </c>
      <c r="B879" s="15" t="s">
        <v>13043</v>
      </c>
      <c r="C879" s="15">
        <v>7</v>
      </c>
      <c r="D879" s="15" t="s">
        <v>11666</v>
      </c>
      <c r="E879" s="15" t="s">
        <v>13137</v>
      </c>
      <c r="F879" s="15" t="s">
        <v>11422</v>
      </c>
      <c r="G879" s="15" t="s">
        <v>11482</v>
      </c>
    </row>
    <row r="880" spans="1:7" x14ac:dyDescent="0.2">
      <c r="A880" s="15" t="s">
        <v>13138</v>
      </c>
      <c r="B880" s="15" t="s">
        <v>13043</v>
      </c>
      <c r="C880" s="15">
        <v>7</v>
      </c>
      <c r="D880" s="15" t="s">
        <v>11907</v>
      </c>
      <c r="E880" s="15" t="s">
        <v>11612</v>
      </c>
      <c r="F880" s="15" t="s">
        <v>11422</v>
      </c>
      <c r="G880" s="15" t="s">
        <v>11482</v>
      </c>
    </row>
    <row r="881" spans="1:7" x14ac:dyDescent="0.2">
      <c r="A881" s="15" t="s">
        <v>13139</v>
      </c>
      <c r="B881" s="15" t="s">
        <v>13043</v>
      </c>
      <c r="C881" s="15">
        <v>7</v>
      </c>
      <c r="D881" s="15" t="s">
        <v>11910</v>
      </c>
      <c r="E881" s="15" t="s">
        <v>11616</v>
      </c>
      <c r="F881" s="15" t="s">
        <v>11422</v>
      </c>
      <c r="G881" s="15" t="s">
        <v>11482</v>
      </c>
    </row>
    <row r="882" spans="1:7" x14ac:dyDescent="0.2">
      <c r="A882" s="15" t="s">
        <v>13140</v>
      </c>
      <c r="B882" s="15" t="s">
        <v>13043</v>
      </c>
      <c r="C882" s="15">
        <v>7</v>
      </c>
      <c r="D882" s="15" t="s">
        <v>11913</v>
      </c>
      <c r="E882" s="15" t="s">
        <v>13141</v>
      </c>
      <c r="F882" s="15" t="s">
        <v>11422</v>
      </c>
      <c r="G882" s="15" t="s">
        <v>11482</v>
      </c>
    </row>
    <row r="883" spans="1:7" x14ac:dyDescent="0.2">
      <c r="A883" s="15" t="s">
        <v>13142</v>
      </c>
      <c r="B883" s="15" t="s">
        <v>13043</v>
      </c>
      <c r="C883" s="15">
        <v>7</v>
      </c>
      <c r="D883" s="15" t="s">
        <v>11916</v>
      </c>
      <c r="E883" s="15" t="s">
        <v>13143</v>
      </c>
      <c r="F883" s="15" t="s">
        <v>11422</v>
      </c>
      <c r="G883" s="15" t="s">
        <v>11482</v>
      </c>
    </row>
    <row r="884" spans="1:7" x14ac:dyDescent="0.2">
      <c r="A884" s="15" t="s">
        <v>13144</v>
      </c>
      <c r="B884" s="15" t="s">
        <v>13043</v>
      </c>
      <c r="C884" s="15">
        <v>7</v>
      </c>
      <c r="D884" s="15" t="s">
        <v>11919</v>
      </c>
      <c r="E884" s="15" t="s">
        <v>12280</v>
      </c>
      <c r="F884" s="15" t="s">
        <v>11422</v>
      </c>
      <c r="G884" s="15" t="s">
        <v>11482</v>
      </c>
    </row>
    <row r="885" spans="1:7" x14ac:dyDescent="0.2">
      <c r="A885" s="15" t="s">
        <v>13145</v>
      </c>
      <c r="B885" s="15" t="s">
        <v>13043</v>
      </c>
      <c r="C885" s="15">
        <v>7</v>
      </c>
      <c r="D885" s="15" t="s">
        <v>11921</v>
      </c>
      <c r="E885" s="15" t="s">
        <v>13146</v>
      </c>
      <c r="F885" s="15" t="s">
        <v>11422</v>
      </c>
      <c r="G885" s="15" t="s">
        <v>11482</v>
      </c>
    </row>
    <row r="886" spans="1:7" x14ac:dyDescent="0.2">
      <c r="A886" s="15" t="s">
        <v>13147</v>
      </c>
      <c r="B886" s="15" t="s">
        <v>13043</v>
      </c>
      <c r="C886" s="15">
        <v>7</v>
      </c>
      <c r="D886" s="15" t="s">
        <v>11924</v>
      </c>
      <c r="E886" s="15" t="s">
        <v>13148</v>
      </c>
      <c r="F886" s="15" t="s">
        <v>11422</v>
      </c>
      <c r="G886" s="15" t="s">
        <v>11482</v>
      </c>
    </row>
    <row r="887" spans="1:7" x14ac:dyDescent="0.2">
      <c r="A887" s="15" t="s">
        <v>13149</v>
      </c>
      <c r="B887" s="15" t="s">
        <v>13043</v>
      </c>
      <c r="C887" s="15">
        <v>7</v>
      </c>
      <c r="D887" s="15" t="s">
        <v>11927</v>
      </c>
      <c r="E887" s="15" t="s">
        <v>13150</v>
      </c>
      <c r="F887" s="15" t="s">
        <v>11422</v>
      </c>
      <c r="G887" s="15" t="s">
        <v>11482</v>
      </c>
    </row>
    <row r="888" spans="1:7" x14ac:dyDescent="0.2">
      <c r="A888" s="15" t="s">
        <v>13151</v>
      </c>
      <c r="B888" s="15" t="s">
        <v>13043</v>
      </c>
      <c r="C888" s="15">
        <v>7</v>
      </c>
      <c r="D888" s="15" t="s">
        <v>12444</v>
      </c>
      <c r="E888" s="15" t="s">
        <v>13152</v>
      </c>
      <c r="F888" s="15" t="s">
        <v>11422</v>
      </c>
      <c r="G888" s="15" t="s">
        <v>11482</v>
      </c>
    </row>
    <row r="889" spans="1:7" x14ac:dyDescent="0.2">
      <c r="A889" s="15" t="s">
        <v>13153</v>
      </c>
      <c r="B889" s="15" t="s">
        <v>13043</v>
      </c>
      <c r="C889" s="15">
        <v>7</v>
      </c>
      <c r="D889" s="15" t="s">
        <v>12446</v>
      </c>
      <c r="E889" s="15" t="s">
        <v>11886</v>
      </c>
      <c r="F889" s="15" t="s">
        <v>11422</v>
      </c>
      <c r="G889" s="15" t="s">
        <v>11482</v>
      </c>
    </row>
    <row r="890" spans="1:7" x14ac:dyDescent="0.2">
      <c r="A890" s="15" t="s">
        <v>13154</v>
      </c>
      <c r="B890" s="15" t="s">
        <v>13043</v>
      </c>
      <c r="C890" s="15">
        <v>7</v>
      </c>
      <c r="D890" s="15" t="s">
        <v>12448</v>
      </c>
      <c r="E890" s="15" t="s">
        <v>13155</v>
      </c>
      <c r="F890" s="15" t="s">
        <v>11422</v>
      </c>
      <c r="G890" s="15" t="s">
        <v>11482</v>
      </c>
    </row>
    <row r="891" spans="1:7" x14ac:dyDescent="0.2">
      <c r="A891" s="15" t="s">
        <v>13156</v>
      </c>
      <c r="B891" s="15" t="s">
        <v>13043</v>
      </c>
      <c r="C891" s="15">
        <v>7</v>
      </c>
      <c r="D891" s="15" t="s">
        <v>12451</v>
      </c>
      <c r="E891" s="15" t="s">
        <v>13157</v>
      </c>
      <c r="F891" s="15" t="s">
        <v>11422</v>
      </c>
      <c r="G891" s="15" t="s">
        <v>11482</v>
      </c>
    </row>
    <row r="892" spans="1:7" x14ac:dyDescent="0.2">
      <c r="A892" s="15" t="s">
        <v>13158</v>
      </c>
      <c r="B892" s="15" t="s">
        <v>13043</v>
      </c>
      <c r="C892" s="15">
        <v>7</v>
      </c>
      <c r="D892" s="15" t="s">
        <v>12453</v>
      </c>
      <c r="E892" s="15" t="s">
        <v>13159</v>
      </c>
      <c r="F892" s="15" t="s">
        <v>11422</v>
      </c>
      <c r="G892" s="15" t="s">
        <v>11482</v>
      </c>
    </row>
    <row r="893" spans="1:7" x14ac:dyDescent="0.2">
      <c r="A893" s="15" t="s">
        <v>13160</v>
      </c>
      <c r="B893" s="15" t="s">
        <v>13043</v>
      </c>
      <c r="C893" s="15">
        <v>7</v>
      </c>
      <c r="D893" s="15" t="s">
        <v>12456</v>
      </c>
      <c r="E893" s="15" t="s">
        <v>13161</v>
      </c>
      <c r="F893" s="15" t="s">
        <v>11422</v>
      </c>
      <c r="G893" s="15" t="s">
        <v>11482</v>
      </c>
    </row>
    <row r="894" spans="1:7" x14ac:dyDescent="0.2">
      <c r="A894" s="15" t="s">
        <v>13162</v>
      </c>
      <c r="B894" s="15" t="s">
        <v>13043</v>
      </c>
      <c r="C894" s="15">
        <v>7</v>
      </c>
      <c r="D894" s="15" t="s">
        <v>12459</v>
      </c>
      <c r="E894" s="15" t="s">
        <v>11899</v>
      </c>
      <c r="F894" s="15" t="s">
        <v>11422</v>
      </c>
      <c r="G894" s="15" t="s">
        <v>11482</v>
      </c>
    </row>
    <row r="895" spans="1:7" x14ac:dyDescent="0.2">
      <c r="A895" s="15" t="s">
        <v>13163</v>
      </c>
      <c r="B895" s="15" t="s">
        <v>13043</v>
      </c>
      <c r="C895" s="15">
        <v>7</v>
      </c>
      <c r="D895" s="15" t="s">
        <v>12461</v>
      </c>
      <c r="E895" s="15" t="s">
        <v>11644</v>
      </c>
      <c r="F895" s="15" t="s">
        <v>11422</v>
      </c>
      <c r="G895" s="15" t="s">
        <v>11482</v>
      </c>
    </row>
    <row r="896" spans="1:7" x14ac:dyDescent="0.2">
      <c r="A896" s="15" t="s">
        <v>13164</v>
      </c>
      <c r="B896" s="15" t="s">
        <v>13043</v>
      </c>
      <c r="C896" s="15">
        <v>7</v>
      </c>
      <c r="D896" s="15" t="s">
        <v>12464</v>
      </c>
      <c r="E896" s="15" t="s">
        <v>13165</v>
      </c>
      <c r="F896" s="15" t="s">
        <v>11422</v>
      </c>
      <c r="G896" s="15" t="s">
        <v>11482</v>
      </c>
    </row>
    <row r="897" spans="1:7" x14ac:dyDescent="0.2">
      <c r="A897" s="15" t="s">
        <v>13166</v>
      </c>
      <c r="B897" s="15" t="s">
        <v>13043</v>
      </c>
      <c r="C897" s="15">
        <v>7</v>
      </c>
      <c r="D897" s="15" t="s">
        <v>12466</v>
      </c>
      <c r="E897" s="15" t="s">
        <v>13167</v>
      </c>
      <c r="F897" s="15" t="s">
        <v>11422</v>
      </c>
      <c r="G897" s="15" t="s">
        <v>11482</v>
      </c>
    </row>
    <row r="898" spans="1:7" x14ac:dyDescent="0.2">
      <c r="A898" s="15" t="s">
        <v>13168</v>
      </c>
      <c r="B898" s="15" t="s">
        <v>13043</v>
      </c>
      <c r="C898" s="15">
        <v>7</v>
      </c>
      <c r="D898" s="15" t="s">
        <v>12469</v>
      </c>
      <c r="E898" s="15" t="s">
        <v>13169</v>
      </c>
      <c r="F898" s="15" t="s">
        <v>11422</v>
      </c>
      <c r="G898" s="15" t="s">
        <v>11482</v>
      </c>
    </row>
    <row r="899" spans="1:7" x14ac:dyDescent="0.2">
      <c r="A899" s="15" t="s">
        <v>13170</v>
      </c>
      <c r="B899" s="15" t="s">
        <v>13043</v>
      </c>
      <c r="C899" s="15">
        <v>7</v>
      </c>
      <c r="D899" s="15" t="s">
        <v>12471</v>
      </c>
      <c r="E899" s="15" t="s">
        <v>12304</v>
      </c>
      <c r="F899" s="15" t="s">
        <v>11422</v>
      </c>
      <c r="G899" s="15" t="s">
        <v>11482</v>
      </c>
    </row>
    <row r="900" spans="1:7" x14ac:dyDescent="0.2">
      <c r="A900" s="15" t="s">
        <v>13171</v>
      </c>
      <c r="B900" s="15" t="s">
        <v>13043</v>
      </c>
      <c r="C900" s="15">
        <v>7</v>
      </c>
      <c r="D900" s="15" t="s">
        <v>12474</v>
      </c>
      <c r="E900" s="15" t="s">
        <v>11914</v>
      </c>
      <c r="F900" s="15" t="s">
        <v>11422</v>
      </c>
      <c r="G900" s="15" t="s">
        <v>11482</v>
      </c>
    </row>
    <row r="901" spans="1:7" x14ac:dyDescent="0.2">
      <c r="A901" s="15" t="s">
        <v>13172</v>
      </c>
      <c r="B901" s="15" t="s">
        <v>13043</v>
      </c>
      <c r="C901" s="15">
        <v>7</v>
      </c>
      <c r="D901" s="15" t="s">
        <v>12477</v>
      </c>
      <c r="E901" s="15" t="s">
        <v>11917</v>
      </c>
      <c r="F901" s="15" t="s">
        <v>11422</v>
      </c>
      <c r="G901" s="15" t="s">
        <v>11482</v>
      </c>
    </row>
    <row r="902" spans="1:7" x14ac:dyDescent="0.2">
      <c r="A902" s="15" t="s">
        <v>13173</v>
      </c>
      <c r="B902" s="15" t="s">
        <v>13043</v>
      </c>
      <c r="C902" s="15">
        <v>7</v>
      </c>
      <c r="D902" s="15" t="s">
        <v>12479</v>
      </c>
      <c r="E902" s="15" t="s">
        <v>13174</v>
      </c>
      <c r="F902" s="15" t="s">
        <v>11422</v>
      </c>
      <c r="G902" s="15" t="s">
        <v>11482</v>
      </c>
    </row>
    <row r="903" spans="1:7" x14ac:dyDescent="0.2">
      <c r="A903" s="15" t="s">
        <v>13175</v>
      </c>
      <c r="B903" s="15" t="s">
        <v>13043</v>
      </c>
      <c r="C903" s="15">
        <v>7</v>
      </c>
      <c r="D903" s="15" t="s">
        <v>12481</v>
      </c>
      <c r="E903" s="15" t="s">
        <v>12629</v>
      </c>
      <c r="F903" s="15" t="s">
        <v>11422</v>
      </c>
      <c r="G903" s="15" t="s">
        <v>11482</v>
      </c>
    </row>
    <row r="904" spans="1:7" x14ac:dyDescent="0.2">
      <c r="A904" s="15" t="s">
        <v>13176</v>
      </c>
      <c r="B904" s="15" t="s">
        <v>13043</v>
      </c>
      <c r="C904" s="15">
        <v>7</v>
      </c>
      <c r="D904" s="15" t="s">
        <v>12483</v>
      </c>
      <c r="E904" s="15" t="s">
        <v>11661</v>
      </c>
      <c r="F904" s="15" t="s">
        <v>11422</v>
      </c>
      <c r="G904" s="15" t="s">
        <v>11482</v>
      </c>
    </row>
    <row r="905" spans="1:7" x14ac:dyDescent="0.2">
      <c r="A905" s="15" t="s">
        <v>13177</v>
      </c>
      <c r="B905" s="15" t="s">
        <v>13043</v>
      </c>
      <c r="C905" s="15">
        <v>7</v>
      </c>
      <c r="D905" s="15" t="s">
        <v>11715</v>
      </c>
      <c r="E905" s="15" t="s">
        <v>12634</v>
      </c>
      <c r="F905" s="15" t="s">
        <v>11422</v>
      </c>
      <c r="G905" s="15" t="s">
        <v>11482</v>
      </c>
    </row>
    <row r="906" spans="1:7" x14ac:dyDescent="0.2">
      <c r="A906" s="15" t="s">
        <v>13178</v>
      </c>
      <c r="B906" s="15" t="s">
        <v>13043</v>
      </c>
      <c r="C906" s="15">
        <v>7</v>
      </c>
      <c r="D906" s="15" t="s">
        <v>12487</v>
      </c>
      <c r="E906" s="15" t="s">
        <v>12637</v>
      </c>
      <c r="F906" s="15" t="s">
        <v>11422</v>
      </c>
      <c r="G906" s="15" t="s">
        <v>11482</v>
      </c>
    </row>
    <row r="907" spans="1:7" x14ac:dyDescent="0.2">
      <c r="A907" s="15" t="s">
        <v>13179</v>
      </c>
      <c r="B907" s="15" t="s">
        <v>13043</v>
      </c>
      <c r="C907" s="15">
        <v>7</v>
      </c>
      <c r="D907" s="15" t="s">
        <v>12490</v>
      </c>
      <c r="E907" s="15" t="s">
        <v>12902</v>
      </c>
      <c r="F907" s="15" t="s">
        <v>11422</v>
      </c>
      <c r="G907" s="15" t="s">
        <v>11482</v>
      </c>
    </row>
    <row r="908" spans="1:7" x14ac:dyDescent="0.2">
      <c r="A908" s="15" t="s">
        <v>13180</v>
      </c>
      <c r="B908" s="15" t="s">
        <v>13043</v>
      </c>
      <c r="C908" s="15">
        <v>7</v>
      </c>
      <c r="D908" s="15" t="s">
        <v>12493</v>
      </c>
      <c r="E908" s="15" t="s">
        <v>13181</v>
      </c>
      <c r="F908" s="15" t="s">
        <v>11422</v>
      </c>
      <c r="G908" s="15" t="s">
        <v>11482</v>
      </c>
    </row>
    <row r="909" spans="1:7" x14ac:dyDescent="0.2">
      <c r="A909" s="15" t="s">
        <v>13182</v>
      </c>
      <c r="B909" s="15" t="s">
        <v>13043</v>
      </c>
      <c r="C909" s="15">
        <v>7</v>
      </c>
      <c r="D909" s="15" t="s">
        <v>12495</v>
      </c>
      <c r="E909" s="15" t="s">
        <v>13183</v>
      </c>
      <c r="F909" s="15" t="s">
        <v>11422</v>
      </c>
      <c r="G909" s="15" t="s">
        <v>11482</v>
      </c>
    </row>
    <row r="910" spans="1:7" x14ac:dyDescent="0.2">
      <c r="A910" s="15" t="s">
        <v>13184</v>
      </c>
      <c r="B910" s="15" t="s">
        <v>13043</v>
      </c>
      <c r="C910" s="15">
        <v>7</v>
      </c>
      <c r="D910" s="15" t="s">
        <v>11720</v>
      </c>
      <c r="E910" s="15" t="s">
        <v>12656</v>
      </c>
      <c r="F910" s="15" t="s">
        <v>11422</v>
      </c>
      <c r="G910" s="15" t="s">
        <v>11482</v>
      </c>
    </row>
    <row r="911" spans="1:7" x14ac:dyDescent="0.2">
      <c r="A911" s="15" t="s">
        <v>13185</v>
      </c>
      <c r="B911" s="15" t="s">
        <v>13043</v>
      </c>
      <c r="C911" s="15">
        <v>7</v>
      </c>
      <c r="D911" s="15" t="s">
        <v>12498</v>
      </c>
      <c r="E911" s="15" t="s">
        <v>13186</v>
      </c>
      <c r="F911" s="15" t="s">
        <v>11422</v>
      </c>
      <c r="G911" s="15" t="s">
        <v>11482</v>
      </c>
    </row>
    <row r="912" spans="1:7" x14ac:dyDescent="0.2">
      <c r="A912" s="15" t="s">
        <v>13187</v>
      </c>
      <c r="B912" s="15" t="s">
        <v>13043</v>
      </c>
      <c r="C912" s="15">
        <v>7</v>
      </c>
      <c r="D912" s="15" t="s">
        <v>11669</v>
      </c>
      <c r="E912" s="15" t="s">
        <v>11670</v>
      </c>
      <c r="F912" s="15" t="s">
        <v>11422</v>
      </c>
      <c r="G912" s="15" t="s">
        <v>11482</v>
      </c>
    </row>
    <row r="913" spans="1:7" x14ac:dyDescent="0.2">
      <c r="A913" s="15" t="s">
        <v>13188</v>
      </c>
      <c r="B913" s="15" t="s">
        <v>13189</v>
      </c>
      <c r="C913" s="15">
        <v>7</v>
      </c>
      <c r="D913" s="15" t="s">
        <v>11420</v>
      </c>
      <c r="E913" s="15" t="s">
        <v>12910</v>
      </c>
      <c r="F913" s="15" t="s">
        <v>11422</v>
      </c>
      <c r="G913" s="15" t="s">
        <v>995</v>
      </c>
    </row>
    <row r="914" spans="1:7" x14ac:dyDescent="0.2">
      <c r="A914" s="15" t="s">
        <v>13190</v>
      </c>
      <c r="B914" s="15" t="s">
        <v>13189</v>
      </c>
      <c r="C914" s="15">
        <v>7</v>
      </c>
      <c r="D914" s="15" t="s">
        <v>11425</v>
      </c>
      <c r="E914" s="15" t="s">
        <v>13191</v>
      </c>
      <c r="F914" s="15" t="s">
        <v>11422</v>
      </c>
      <c r="G914" s="15" t="s">
        <v>995</v>
      </c>
    </row>
    <row r="915" spans="1:7" x14ac:dyDescent="0.2">
      <c r="A915" s="15" t="s">
        <v>13192</v>
      </c>
      <c r="B915" s="15" t="s">
        <v>13189</v>
      </c>
      <c r="C915" s="15">
        <v>7</v>
      </c>
      <c r="D915" s="15" t="s">
        <v>11428</v>
      </c>
      <c r="E915" s="15" t="s">
        <v>13193</v>
      </c>
      <c r="F915" s="15" t="s">
        <v>11422</v>
      </c>
      <c r="G915" s="15" t="s">
        <v>995</v>
      </c>
    </row>
    <row r="916" spans="1:7" x14ac:dyDescent="0.2">
      <c r="A916" s="15" t="s">
        <v>1024</v>
      </c>
      <c r="B916" s="15" t="s">
        <v>13189</v>
      </c>
      <c r="C916" s="15">
        <v>7</v>
      </c>
      <c r="D916" s="15" t="s">
        <v>11432</v>
      </c>
      <c r="E916" s="15" t="s">
        <v>1023</v>
      </c>
      <c r="F916" s="15" t="s">
        <v>11422</v>
      </c>
      <c r="G916" s="15" t="s">
        <v>995</v>
      </c>
    </row>
    <row r="917" spans="1:7" x14ac:dyDescent="0.2">
      <c r="A917" s="15" t="s">
        <v>13194</v>
      </c>
      <c r="B917" s="15" t="s">
        <v>13189</v>
      </c>
      <c r="C917" s="15">
        <v>7</v>
      </c>
      <c r="D917" s="15" t="s">
        <v>11436</v>
      </c>
      <c r="E917" s="15" t="s">
        <v>13195</v>
      </c>
      <c r="F917" s="15" t="s">
        <v>11422</v>
      </c>
      <c r="G917" s="15" t="s">
        <v>995</v>
      </c>
    </row>
    <row r="918" spans="1:7" x14ac:dyDescent="0.2">
      <c r="A918" s="15" t="s">
        <v>13196</v>
      </c>
      <c r="B918" s="15" t="s">
        <v>13189</v>
      </c>
      <c r="C918" s="15">
        <v>7</v>
      </c>
      <c r="D918" s="15" t="s">
        <v>11440</v>
      </c>
      <c r="E918" s="15" t="s">
        <v>13197</v>
      </c>
      <c r="F918" s="15" t="s">
        <v>11422</v>
      </c>
      <c r="G918" s="15" t="s">
        <v>995</v>
      </c>
    </row>
    <row r="919" spans="1:7" x14ac:dyDescent="0.2">
      <c r="A919" s="15" t="s">
        <v>13198</v>
      </c>
      <c r="B919" s="15" t="s">
        <v>13189</v>
      </c>
      <c r="C919" s="15">
        <v>7</v>
      </c>
      <c r="D919" s="15" t="s">
        <v>11444</v>
      </c>
      <c r="E919" s="15" t="s">
        <v>12757</v>
      </c>
      <c r="F919" s="15" t="s">
        <v>11422</v>
      </c>
      <c r="G919" s="15" t="s">
        <v>995</v>
      </c>
    </row>
    <row r="920" spans="1:7" x14ac:dyDescent="0.2">
      <c r="A920" s="15" t="s">
        <v>13199</v>
      </c>
      <c r="B920" s="15" t="s">
        <v>13189</v>
      </c>
      <c r="C920" s="15">
        <v>7</v>
      </c>
      <c r="D920" s="15" t="s">
        <v>11448</v>
      </c>
      <c r="E920" s="15" t="s">
        <v>11445</v>
      </c>
      <c r="F920" s="15" t="s">
        <v>11422</v>
      </c>
      <c r="G920" s="15" t="s">
        <v>995</v>
      </c>
    </row>
    <row r="921" spans="1:7" x14ac:dyDescent="0.2">
      <c r="A921" s="15" t="s">
        <v>13200</v>
      </c>
      <c r="B921" s="15" t="s">
        <v>13189</v>
      </c>
      <c r="C921" s="15">
        <v>7</v>
      </c>
      <c r="D921" s="15" t="s">
        <v>11452</v>
      </c>
      <c r="E921" s="15" t="s">
        <v>13201</v>
      </c>
      <c r="F921" s="15" t="s">
        <v>11422</v>
      </c>
      <c r="G921" s="15" t="s">
        <v>995</v>
      </c>
    </row>
    <row r="922" spans="1:7" x14ac:dyDescent="0.2">
      <c r="A922" s="15" t="s">
        <v>13202</v>
      </c>
      <c r="B922" s="15" t="s">
        <v>13189</v>
      </c>
      <c r="C922" s="15">
        <v>7</v>
      </c>
      <c r="D922" s="15" t="s">
        <v>11456</v>
      </c>
      <c r="E922" s="15" t="s">
        <v>13203</v>
      </c>
      <c r="F922" s="15" t="s">
        <v>11422</v>
      </c>
      <c r="G922" s="15" t="s">
        <v>995</v>
      </c>
    </row>
    <row r="923" spans="1:7" x14ac:dyDescent="0.2">
      <c r="A923" s="15" t="s">
        <v>13204</v>
      </c>
      <c r="B923" s="15" t="s">
        <v>13189</v>
      </c>
      <c r="C923" s="15">
        <v>7</v>
      </c>
      <c r="D923" s="15" t="s">
        <v>11460</v>
      </c>
      <c r="E923" s="15" t="s">
        <v>11457</v>
      </c>
      <c r="F923" s="15" t="s">
        <v>11422</v>
      </c>
      <c r="G923" s="15" t="s">
        <v>995</v>
      </c>
    </row>
    <row r="924" spans="1:7" x14ac:dyDescent="0.2">
      <c r="A924" s="15" t="s">
        <v>13205</v>
      </c>
      <c r="B924" s="15" t="s">
        <v>13189</v>
      </c>
      <c r="C924" s="15">
        <v>7</v>
      </c>
      <c r="D924" s="15" t="s">
        <v>11464</v>
      </c>
      <c r="E924" s="15" t="s">
        <v>12067</v>
      </c>
      <c r="F924" s="15" t="s">
        <v>11422</v>
      </c>
      <c r="G924" s="15" t="s">
        <v>995</v>
      </c>
    </row>
    <row r="925" spans="1:7" x14ac:dyDescent="0.2">
      <c r="A925" s="15" t="s">
        <v>13206</v>
      </c>
      <c r="B925" s="15" t="s">
        <v>13189</v>
      </c>
      <c r="C925" s="15">
        <v>7</v>
      </c>
      <c r="D925" s="15" t="s">
        <v>11468</v>
      </c>
      <c r="E925" s="15" t="s">
        <v>11811</v>
      </c>
      <c r="F925" s="15" t="s">
        <v>11422</v>
      </c>
      <c r="G925" s="15" t="s">
        <v>995</v>
      </c>
    </row>
    <row r="926" spans="1:7" x14ac:dyDescent="0.2">
      <c r="A926" s="15" t="s">
        <v>13207</v>
      </c>
      <c r="B926" s="15" t="s">
        <v>13189</v>
      </c>
      <c r="C926" s="15">
        <v>7</v>
      </c>
      <c r="D926" s="15" t="s">
        <v>11472</v>
      </c>
      <c r="E926" s="15" t="s">
        <v>11473</v>
      </c>
      <c r="F926" s="15" t="s">
        <v>11422</v>
      </c>
      <c r="G926" s="15" t="s">
        <v>995</v>
      </c>
    </row>
    <row r="927" spans="1:7" x14ac:dyDescent="0.2">
      <c r="A927" s="15" t="s">
        <v>13208</v>
      </c>
      <c r="B927" s="15" t="s">
        <v>13189</v>
      </c>
      <c r="C927" s="15">
        <v>7</v>
      </c>
      <c r="D927" s="15" t="s">
        <v>11476</v>
      </c>
      <c r="E927" s="15" t="s">
        <v>13209</v>
      </c>
      <c r="F927" s="15" t="s">
        <v>11422</v>
      </c>
      <c r="G927" s="15" t="s">
        <v>995</v>
      </c>
    </row>
    <row r="928" spans="1:7" x14ac:dyDescent="0.2">
      <c r="A928" s="15" t="s">
        <v>13210</v>
      </c>
      <c r="B928" s="15" t="s">
        <v>13189</v>
      </c>
      <c r="C928" s="15">
        <v>7</v>
      </c>
      <c r="D928" s="15" t="s">
        <v>11480</v>
      </c>
      <c r="E928" s="15" t="s">
        <v>13211</v>
      </c>
      <c r="F928" s="15" t="s">
        <v>11422</v>
      </c>
      <c r="G928" s="15" t="s">
        <v>995</v>
      </c>
    </row>
    <row r="929" spans="1:7" x14ac:dyDescent="0.2">
      <c r="A929" s="15" t="s">
        <v>13212</v>
      </c>
      <c r="B929" s="15" t="s">
        <v>13189</v>
      </c>
      <c r="C929" s="15">
        <v>7</v>
      </c>
      <c r="D929" s="15" t="s">
        <v>11484</v>
      </c>
      <c r="E929" s="15" t="s">
        <v>876</v>
      </c>
      <c r="F929" s="15" t="s">
        <v>11422</v>
      </c>
      <c r="G929" s="15" t="s">
        <v>995</v>
      </c>
    </row>
    <row r="930" spans="1:7" x14ac:dyDescent="0.2">
      <c r="A930" s="15" t="s">
        <v>13213</v>
      </c>
      <c r="B930" s="15" t="s">
        <v>13189</v>
      </c>
      <c r="C930" s="15">
        <v>7</v>
      </c>
      <c r="D930" s="15" t="s">
        <v>11487</v>
      </c>
      <c r="E930" s="15" t="s">
        <v>13214</v>
      </c>
      <c r="F930" s="15" t="s">
        <v>11422</v>
      </c>
      <c r="G930" s="15" t="s">
        <v>995</v>
      </c>
    </row>
    <row r="931" spans="1:7" x14ac:dyDescent="0.2">
      <c r="A931" s="15" t="s">
        <v>13215</v>
      </c>
      <c r="B931" s="15" t="s">
        <v>13189</v>
      </c>
      <c r="C931" s="15">
        <v>7</v>
      </c>
      <c r="D931" s="15" t="s">
        <v>11491</v>
      </c>
      <c r="E931" s="15" t="s">
        <v>11822</v>
      </c>
      <c r="F931" s="15" t="s">
        <v>11422</v>
      </c>
      <c r="G931" s="15" t="s">
        <v>995</v>
      </c>
    </row>
    <row r="932" spans="1:7" x14ac:dyDescent="0.2">
      <c r="A932" s="15" t="s">
        <v>13216</v>
      </c>
      <c r="B932" s="15" t="s">
        <v>13189</v>
      </c>
      <c r="C932" s="15">
        <v>7</v>
      </c>
      <c r="D932" s="15" t="s">
        <v>11495</v>
      </c>
      <c r="E932" s="15" t="s">
        <v>12388</v>
      </c>
      <c r="F932" s="15" t="s">
        <v>11422</v>
      </c>
      <c r="G932" s="15" t="s">
        <v>995</v>
      </c>
    </row>
    <row r="933" spans="1:7" x14ac:dyDescent="0.2">
      <c r="A933" s="15" t="s">
        <v>13217</v>
      </c>
      <c r="B933" s="15" t="s">
        <v>13189</v>
      </c>
      <c r="C933" s="15">
        <v>7</v>
      </c>
      <c r="D933" s="15" t="s">
        <v>11499</v>
      </c>
      <c r="E933" s="15" t="s">
        <v>13086</v>
      </c>
      <c r="F933" s="15" t="s">
        <v>11422</v>
      </c>
      <c r="G933" s="15" t="s">
        <v>995</v>
      </c>
    </row>
    <row r="934" spans="1:7" x14ac:dyDescent="0.2">
      <c r="A934" s="15" t="s">
        <v>13218</v>
      </c>
      <c r="B934" s="15" t="s">
        <v>13189</v>
      </c>
      <c r="C934" s="15">
        <v>7</v>
      </c>
      <c r="D934" s="15" t="s">
        <v>11503</v>
      </c>
      <c r="E934" s="15" t="s">
        <v>13219</v>
      </c>
      <c r="F934" s="15" t="s">
        <v>11422</v>
      </c>
      <c r="G934" s="15" t="s">
        <v>995</v>
      </c>
    </row>
    <row r="935" spans="1:7" x14ac:dyDescent="0.2">
      <c r="A935" s="15" t="s">
        <v>13220</v>
      </c>
      <c r="B935" s="15" t="s">
        <v>13189</v>
      </c>
      <c r="C935" s="15">
        <v>7</v>
      </c>
      <c r="D935" s="15" t="s">
        <v>11506</v>
      </c>
      <c r="E935" s="15" t="s">
        <v>12084</v>
      </c>
      <c r="F935" s="15" t="s">
        <v>11422</v>
      </c>
      <c r="G935" s="15" t="s">
        <v>995</v>
      </c>
    </row>
    <row r="936" spans="1:7" x14ac:dyDescent="0.2">
      <c r="A936" s="15" t="s">
        <v>13221</v>
      </c>
      <c r="B936" s="15" t="s">
        <v>13189</v>
      </c>
      <c r="C936" s="15">
        <v>7</v>
      </c>
      <c r="D936" s="15" t="s">
        <v>11510</v>
      </c>
      <c r="E936" s="15" t="s">
        <v>12787</v>
      </c>
      <c r="F936" s="15" t="s">
        <v>11422</v>
      </c>
      <c r="G936" s="15" t="s">
        <v>995</v>
      </c>
    </row>
    <row r="937" spans="1:7" x14ac:dyDescent="0.2">
      <c r="A937" s="15" t="s">
        <v>13222</v>
      </c>
      <c r="B937" s="15" t="s">
        <v>13189</v>
      </c>
      <c r="C937" s="15">
        <v>7</v>
      </c>
      <c r="D937" s="15" t="s">
        <v>11514</v>
      </c>
      <c r="E937" s="15" t="s">
        <v>13223</v>
      </c>
      <c r="F937" s="15" t="s">
        <v>11422</v>
      </c>
      <c r="G937" s="15" t="s">
        <v>995</v>
      </c>
    </row>
    <row r="938" spans="1:7" x14ac:dyDescent="0.2">
      <c r="A938" s="15" t="s">
        <v>13224</v>
      </c>
      <c r="B938" s="15" t="s">
        <v>13189</v>
      </c>
      <c r="C938" s="15">
        <v>7</v>
      </c>
      <c r="D938" s="15" t="s">
        <v>11518</v>
      </c>
      <c r="E938" s="15" t="s">
        <v>350</v>
      </c>
      <c r="F938" s="15" t="s">
        <v>11422</v>
      </c>
      <c r="G938" s="15" t="s">
        <v>995</v>
      </c>
    </row>
    <row r="939" spans="1:7" x14ac:dyDescent="0.2">
      <c r="A939" s="15" t="s">
        <v>13225</v>
      </c>
      <c r="B939" s="15" t="s">
        <v>13189</v>
      </c>
      <c r="C939" s="15">
        <v>7</v>
      </c>
      <c r="D939" s="15" t="s">
        <v>11522</v>
      </c>
      <c r="E939" s="15" t="s">
        <v>13226</v>
      </c>
      <c r="F939" s="15" t="s">
        <v>11422</v>
      </c>
      <c r="G939" s="15" t="s">
        <v>995</v>
      </c>
    </row>
    <row r="940" spans="1:7" x14ac:dyDescent="0.2">
      <c r="A940" s="15" t="s">
        <v>1004</v>
      </c>
      <c r="B940" s="15" t="s">
        <v>13189</v>
      </c>
      <c r="C940" s="15">
        <v>7</v>
      </c>
      <c r="D940" s="15" t="s">
        <v>11526</v>
      </c>
      <c r="E940" s="15" t="s">
        <v>1003</v>
      </c>
      <c r="F940" s="15" t="s">
        <v>11422</v>
      </c>
      <c r="G940" s="15" t="s">
        <v>995</v>
      </c>
    </row>
    <row r="941" spans="1:7" x14ac:dyDescent="0.2">
      <c r="A941" s="15" t="s">
        <v>1014</v>
      </c>
      <c r="B941" s="15" t="s">
        <v>13189</v>
      </c>
      <c r="C941" s="15">
        <v>7</v>
      </c>
      <c r="D941" s="15" t="s">
        <v>11530</v>
      </c>
      <c r="E941" s="15" t="s">
        <v>1013</v>
      </c>
      <c r="F941" s="15" t="s">
        <v>11422</v>
      </c>
      <c r="G941" s="15" t="s">
        <v>995</v>
      </c>
    </row>
    <row r="942" spans="1:7" x14ac:dyDescent="0.2">
      <c r="A942" s="15" t="s">
        <v>13227</v>
      </c>
      <c r="B942" s="15" t="s">
        <v>13189</v>
      </c>
      <c r="C942" s="15">
        <v>7</v>
      </c>
      <c r="D942" s="15" t="s">
        <v>11534</v>
      </c>
      <c r="E942" s="15" t="s">
        <v>11535</v>
      </c>
      <c r="F942" s="15" t="s">
        <v>11422</v>
      </c>
      <c r="G942" s="15" t="s">
        <v>995</v>
      </c>
    </row>
    <row r="943" spans="1:7" x14ac:dyDescent="0.2">
      <c r="A943" s="15" t="s">
        <v>13228</v>
      </c>
      <c r="B943" s="15" t="s">
        <v>13189</v>
      </c>
      <c r="C943" s="15">
        <v>7</v>
      </c>
      <c r="D943" s="15" t="s">
        <v>11538</v>
      </c>
      <c r="E943" s="15" t="s">
        <v>13229</v>
      </c>
      <c r="F943" s="15" t="s">
        <v>11422</v>
      </c>
      <c r="G943" s="15" t="s">
        <v>995</v>
      </c>
    </row>
    <row r="944" spans="1:7" x14ac:dyDescent="0.2">
      <c r="A944" s="15" t="s">
        <v>13230</v>
      </c>
      <c r="B944" s="15" t="s">
        <v>13189</v>
      </c>
      <c r="C944" s="15">
        <v>7</v>
      </c>
      <c r="D944" s="15" t="s">
        <v>11542</v>
      </c>
      <c r="E944" s="15" t="s">
        <v>13231</v>
      </c>
      <c r="F944" s="15" t="s">
        <v>11422</v>
      </c>
      <c r="G944" s="15" t="s">
        <v>995</v>
      </c>
    </row>
    <row r="945" spans="1:7" x14ac:dyDescent="0.2">
      <c r="A945" s="15" t="s">
        <v>13232</v>
      </c>
      <c r="B945" s="15" t="s">
        <v>13189</v>
      </c>
      <c r="C945" s="15">
        <v>7</v>
      </c>
      <c r="D945" s="15" t="s">
        <v>11546</v>
      </c>
      <c r="E945" s="15" t="s">
        <v>11770</v>
      </c>
      <c r="F945" s="15" t="s">
        <v>11422</v>
      </c>
      <c r="G945" s="15" t="s">
        <v>995</v>
      </c>
    </row>
    <row r="946" spans="1:7" x14ac:dyDescent="0.2">
      <c r="A946" s="15" t="s">
        <v>1000</v>
      </c>
      <c r="B946" s="15" t="s">
        <v>13189</v>
      </c>
      <c r="C946" s="15">
        <v>7</v>
      </c>
      <c r="D946" s="15" t="s">
        <v>11550</v>
      </c>
      <c r="E946" s="15" t="s">
        <v>461</v>
      </c>
      <c r="F946" s="15" t="s">
        <v>11422</v>
      </c>
      <c r="G946" s="15" t="s">
        <v>995</v>
      </c>
    </row>
    <row r="947" spans="1:7" x14ac:dyDescent="0.2">
      <c r="A947" s="15" t="s">
        <v>13233</v>
      </c>
      <c r="B947" s="15" t="s">
        <v>13189</v>
      </c>
      <c r="C947" s="15">
        <v>7</v>
      </c>
      <c r="D947" s="15" t="s">
        <v>11554</v>
      </c>
      <c r="E947" s="15" t="s">
        <v>992</v>
      </c>
      <c r="F947" s="15" t="s">
        <v>11422</v>
      </c>
      <c r="G947" s="15" t="s">
        <v>995</v>
      </c>
    </row>
    <row r="948" spans="1:7" x14ac:dyDescent="0.2">
      <c r="A948" s="15" t="s">
        <v>13234</v>
      </c>
      <c r="B948" s="15" t="s">
        <v>13189</v>
      </c>
      <c r="C948" s="15">
        <v>7</v>
      </c>
      <c r="D948" s="15" t="s">
        <v>11558</v>
      </c>
      <c r="E948" s="15" t="s">
        <v>13235</v>
      </c>
      <c r="F948" s="15" t="s">
        <v>11422</v>
      </c>
      <c r="G948" s="15" t="s">
        <v>995</v>
      </c>
    </row>
    <row r="949" spans="1:7" x14ac:dyDescent="0.2">
      <c r="A949" s="15" t="s">
        <v>13236</v>
      </c>
      <c r="B949" s="15" t="s">
        <v>13189</v>
      </c>
      <c r="C949" s="15">
        <v>7</v>
      </c>
      <c r="D949" s="15" t="s">
        <v>11562</v>
      </c>
      <c r="E949" s="15" t="s">
        <v>13237</v>
      </c>
      <c r="F949" s="15" t="s">
        <v>11422</v>
      </c>
      <c r="G949" s="15" t="s">
        <v>995</v>
      </c>
    </row>
    <row r="950" spans="1:7" x14ac:dyDescent="0.2">
      <c r="A950" s="15" t="s">
        <v>13238</v>
      </c>
      <c r="B950" s="15" t="s">
        <v>13189</v>
      </c>
      <c r="C950" s="15">
        <v>7</v>
      </c>
      <c r="D950" s="15" t="s">
        <v>11565</v>
      </c>
      <c r="E950" s="15" t="s">
        <v>12237</v>
      </c>
      <c r="F950" s="15" t="s">
        <v>11422</v>
      </c>
      <c r="G950" s="15" t="s">
        <v>995</v>
      </c>
    </row>
    <row r="951" spans="1:7" x14ac:dyDescent="0.2">
      <c r="A951" s="15" t="s">
        <v>13239</v>
      </c>
      <c r="B951" s="15" t="s">
        <v>13189</v>
      </c>
      <c r="C951" s="15">
        <v>7</v>
      </c>
      <c r="D951" s="15" t="s">
        <v>11569</v>
      </c>
      <c r="E951" s="15" t="s">
        <v>660</v>
      </c>
      <c r="F951" s="15" t="s">
        <v>11422</v>
      </c>
      <c r="G951" s="15" t="s">
        <v>995</v>
      </c>
    </row>
    <row r="952" spans="1:7" x14ac:dyDescent="0.2">
      <c r="A952" s="15" t="s">
        <v>13240</v>
      </c>
      <c r="B952" s="15" t="s">
        <v>13189</v>
      </c>
      <c r="C952" s="15">
        <v>7</v>
      </c>
      <c r="D952" s="15" t="s">
        <v>11573</v>
      </c>
      <c r="E952" s="15" t="s">
        <v>13241</v>
      </c>
      <c r="F952" s="15" t="s">
        <v>11422</v>
      </c>
      <c r="G952" s="15" t="s">
        <v>995</v>
      </c>
    </row>
    <row r="953" spans="1:7" x14ac:dyDescent="0.2">
      <c r="A953" s="15" t="s">
        <v>1006</v>
      </c>
      <c r="B953" s="15" t="s">
        <v>13189</v>
      </c>
      <c r="C953" s="15">
        <v>7</v>
      </c>
      <c r="D953" s="15" t="s">
        <v>11577</v>
      </c>
      <c r="E953" s="15" t="s">
        <v>547</v>
      </c>
      <c r="F953" s="15" t="s">
        <v>11422</v>
      </c>
      <c r="G953" s="15" t="s">
        <v>995</v>
      </c>
    </row>
    <row r="954" spans="1:7" x14ac:dyDescent="0.2">
      <c r="A954" s="15" t="s">
        <v>13242</v>
      </c>
      <c r="B954" s="15" t="s">
        <v>13189</v>
      </c>
      <c r="C954" s="15">
        <v>7</v>
      </c>
      <c r="D954" s="15" t="s">
        <v>11581</v>
      </c>
      <c r="E954" s="15" t="s">
        <v>13243</v>
      </c>
      <c r="F954" s="15" t="s">
        <v>11422</v>
      </c>
      <c r="G954" s="15" t="s">
        <v>995</v>
      </c>
    </row>
    <row r="955" spans="1:7" x14ac:dyDescent="0.2">
      <c r="A955" s="15" t="s">
        <v>13244</v>
      </c>
      <c r="B955" s="15" t="s">
        <v>13189</v>
      </c>
      <c r="C955" s="15">
        <v>7</v>
      </c>
      <c r="D955" s="15" t="s">
        <v>11584</v>
      </c>
      <c r="E955" s="15" t="s">
        <v>11559</v>
      </c>
      <c r="F955" s="15" t="s">
        <v>11422</v>
      </c>
      <c r="G955" s="15" t="s">
        <v>995</v>
      </c>
    </row>
    <row r="956" spans="1:7" x14ac:dyDescent="0.2">
      <c r="A956" s="15" t="s">
        <v>13245</v>
      </c>
      <c r="B956" s="15" t="s">
        <v>13189</v>
      </c>
      <c r="C956" s="15">
        <v>7</v>
      </c>
      <c r="D956" s="15" t="s">
        <v>11588</v>
      </c>
      <c r="E956" s="15" t="s">
        <v>11563</v>
      </c>
      <c r="F956" s="15" t="s">
        <v>11422</v>
      </c>
      <c r="G956" s="15" t="s">
        <v>995</v>
      </c>
    </row>
    <row r="957" spans="1:7" x14ac:dyDescent="0.2">
      <c r="A957" s="15" t="s">
        <v>13246</v>
      </c>
      <c r="B957" s="15" t="s">
        <v>13189</v>
      </c>
      <c r="C957" s="15">
        <v>7</v>
      </c>
      <c r="D957" s="15" t="s">
        <v>11591</v>
      </c>
      <c r="E957" s="15" t="s">
        <v>13247</v>
      </c>
      <c r="F957" s="15" t="s">
        <v>11422</v>
      </c>
      <c r="G957" s="15" t="s">
        <v>995</v>
      </c>
    </row>
    <row r="958" spans="1:7" x14ac:dyDescent="0.2">
      <c r="A958" s="15" t="s">
        <v>13248</v>
      </c>
      <c r="B958" s="15" t="s">
        <v>13189</v>
      </c>
      <c r="C958" s="15">
        <v>7</v>
      </c>
      <c r="D958" s="15" t="s">
        <v>11595</v>
      </c>
      <c r="E958" s="15" t="s">
        <v>11854</v>
      </c>
      <c r="F958" s="15" t="s">
        <v>11422</v>
      </c>
      <c r="G958" s="15" t="s">
        <v>995</v>
      </c>
    </row>
    <row r="959" spans="1:7" x14ac:dyDescent="0.2">
      <c r="A959" s="15" t="s">
        <v>1010</v>
      </c>
      <c r="B959" s="15" t="s">
        <v>13189</v>
      </c>
      <c r="C959" s="15">
        <v>7</v>
      </c>
      <c r="D959" s="15" t="s">
        <v>11599</v>
      </c>
      <c r="E959" s="15" t="s">
        <v>1009</v>
      </c>
      <c r="F959" s="15" t="s">
        <v>11422</v>
      </c>
      <c r="G959" s="15" t="s">
        <v>995</v>
      </c>
    </row>
    <row r="960" spans="1:7" x14ac:dyDescent="0.2">
      <c r="A960" s="15" t="s">
        <v>13249</v>
      </c>
      <c r="B960" s="15" t="s">
        <v>13189</v>
      </c>
      <c r="C960" s="15">
        <v>7</v>
      </c>
      <c r="D960" s="15" t="s">
        <v>11603</v>
      </c>
      <c r="E960" s="15" t="s">
        <v>13250</v>
      </c>
      <c r="F960" s="15" t="s">
        <v>11422</v>
      </c>
      <c r="G960" s="15" t="s">
        <v>995</v>
      </c>
    </row>
    <row r="961" spans="1:7" x14ac:dyDescent="0.2">
      <c r="A961" s="15" t="s">
        <v>1016</v>
      </c>
      <c r="B961" s="15" t="s">
        <v>13189</v>
      </c>
      <c r="C961" s="15">
        <v>7</v>
      </c>
      <c r="D961" s="15" t="s">
        <v>11607</v>
      </c>
      <c r="E961" s="15" t="s">
        <v>775</v>
      </c>
      <c r="F961" s="15" t="s">
        <v>11422</v>
      </c>
      <c r="G961" s="15" t="s">
        <v>995</v>
      </c>
    </row>
    <row r="962" spans="1:7" x14ac:dyDescent="0.2">
      <c r="A962" s="15" t="s">
        <v>13251</v>
      </c>
      <c r="B962" s="15" t="s">
        <v>13189</v>
      </c>
      <c r="C962" s="15">
        <v>7</v>
      </c>
      <c r="D962" s="15" t="s">
        <v>11611</v>
      </c>
      <c r="E962" s="15" t="s">
        <v>13252</v>
      </c>
      <c r="F962" s="15" t="s">
        <v>11422</v>
      </c>
      <c r="G962" s="15" t="s">
        <v>995</v>
      </c>
    </row>
    <row r="963" spans="1:7" x14ac:dyDescent="0.2">
      <c r="A963" s="15" t="s">
        <v>13253</v>
      </c>
      <c r="B963" s="15" t="s">
        <v>13189</v>
      </c>
      <c r="C963" s="15">
        <v>7</v>
      </c>
      <c r="D963" s="15" t="s">
        <v>11615</v>
      </c>
      <c r="E963" s="15" t="s">
        <v>13254</v>
      </c>
      <c r="F963" s="15" t="s">
        <v>11422</v>
      </c>
      <c r="G963" s="15" t="s">
        <v>995</v>
      </c>
    </row>
    <row r="964" spans="1:7" x14ac:dyDescent="0.2">
      <c r="A964" s="15" t="s">
        <v>13255</v>
      </c>
      <c r="B964" s="15" t="s">
        <v>13189</v>
      </c>
      <c r="C964" s="15">
        <v>7</v>
      </c>
      <c r="D964" s="15" t="s">
        <v>11619</v>
      </c>
      <c r="E964" s="15" t="s">
        <v>13256</v>
      </c>
      <c r="F964" s="15" t="s">
        <v>11422</v>
      </c>
      <c r="G964" s="15" t="s">
        <v>995</v>
      </c>
    </row>
    <row r="965" spans="1:7" x14ac:dyDescent="0.2">
      <c r="A965" s="15" t="s">
        <v>13257</v>
      </c>
      <c r="B965" s="15" t="s">
        <v>13189</v>
      </c>
      <c r="C965" s="15">
        <v>7</v>
      </c>
      <c r="D965" s="15" t="s">
        <v>11623</v>
      </c>
      <c r="E965" s="15" t="s">
        <v>409</v>
      </c>
      <c r="F965" s="15" t="s">
        <v>11422</v>
      </c>
      <c r="G965" s="15" t="s">
        <v>995</v>
      </c>
    </row>
    <row r="966" spans="1:7" x14ac:dyDescent="0.2">
      <c r="A966" s="15" t="s">
        <v>13258</v>
      </c>
      <c r="B966" s="15" t="s">
        <v>13189</v>
      </c>
      <c r="C966" s="15">
        <v>7</v>
      </c>
      <c r="D966" s="15" t="s">
        <v>11627</v>
      </c>
      <c r="E966" s="15" t="s">
        <v>13121</v>
      </c>
      <c r="F966" s="15" t="s">
        <v>11422</v>
      </c>
      <c r="G966" s="15" t="s">
        <v>995</v>
      </c>
    </row>
    <row r="967" spans="1:7" x14ac:dyDescent="0.2">
      <c r="A967" s="15" t="s">
        <v>13259</v>
      </c>
      <c r="B967" s="15" t="s">
        <v>13189</v>
      </c>
      <c r="C967" s="15">
        <v>7</v>
      </c>
      <c r="D967" s="15" t="s">
        <v>11631</v>
      </c>
      <c r="E967" s="15" t="s">
        <v>493</v>
      </c>
      <c r="F967" s="15" t="s">
        <v>11422</v>
      </c>
      <c r="G967" s="15" t="s">
        <v>995</v>
      </c>
    </row>
    <row r="968" spans="1:7" x14ac:dyDescent="0.2">
      <c r="A968" s="15" t="s">
        <v>13260</v>
      </c>
      <c r="B968" s="15" t="s">
        <v>13189</v>
      </c>
      <c r="C968" s="15">
        <v>7</v>
      </c>
      <c r="D968" s="15" t="s">
        <v>11634</v>
      </c>
      <c r="E968" s="15" t="s">
        <v>13127</v>
      </c>
      <c r="F968" s="15" t="s">
        <v>11422</v>
      </c>
      <c r="G968" s="15" t="s">
        <v>995</v>
      </c>
    </row>
    <row r="969" spans="1:7" x14ac:dyDescent="0.2">
      <c r="A969" s="15" t="s">
        <v>13261</v>
      </c>
      <c r="B969" s="15" t="s">
        <v>13189</v>
      </c>
      <c r="C969" s="15">
        <v>7</v>
      </c>
      <c r="D969" s="15" t="s">
        <v>11637</v>
      </c>
      <c r="E969" s="15" t="s">
        <v>13262</v>
      </c>
      <c r="F969" s="15" t="s">
        <v>11422</v>
      </c>
      <c r="G969" s="15" t="s">
        <v>995</v>
      </c>
    </row>
    <row r="970" spans="1:7" x14ac:dyDescent="0.2">
      <c r="A970" s="15" t="s">
        <v>13263</v>
      </c>
      <c r="B970" s="15" t="s">
        <v>13189</v>
      </c>
      <c r="C970" s="15">
        <v>7</v>
      </c>
      <c r="D970" s="15" t="s">
        <v>11640</v>
      </c>
      <c r="E970" s="15" t="s">
        <v>11600</v>
      </c>
      <c r="F970" s="15" t="s">
        <v>11422</v>
      </c>
      <c r="G970" s="15" t="s">
        <v>995</v>
      </c>
    </row>
    <row r="971" spans="1:7" x14ac:dyDescent="0.2">
      <c r="A971" s="15" t="s">
        <v>13264</v>
      </c>
      <c r="B971" s="15" t="s">
        <v>13189</v>
      </c>
      <c r="C971" s="15">
        <v>7</v>
      </c>
      <c r="D971" s="15" t="s">
        <v>11643</v>
      </c>
      <c r="E971" s="15" t="s">
        <v>11604</v>
      </c>
      <c r="F971" s="15" t="s">
        <v>11422</v>
      </c>
      <c r="G971" s="15" t="s">
        <v>995</v>
      </c>
    </row>
    <row r="972" spans="1:7" x14ac:dyDescent="0.2">
      <c r="A972" s="15" t="s">
        <v>13265</v>
      </c>
      <c r="B972" s="15" t="s">
        <v>13189</v>
      </c>
      <c r="C972" s="15">
        <v>7</v>
      </c>
      <c r="D972" s="15" t="s">
        <v>11646</v>
      </c>
      <c r="E972" s="15" t="s">
        <v>13266</v>
      </c>
      <c r="F972" s="15" t="s">
        <v>11422</v>
      </c>
      <c r="G972" s="15" t="s">
        <v>995</v>
      </c>
    </row>
    <row r="973" spans="1:7" x14ac:dyDescent="0.2">
      <c r="A973" s="15" t="s">
        <v>13267</v>
      </c>
      <c r="B973" s="15" t="s">
        <v>13189</v>
      </c>
      <c r="C973" s="15">
        <v>7</v>
      </c>
      <c r="D973" s="15" t="s">
        <v>11649</v>
      </c>
      <c r="E973" s="15" t="s">
        <v>12979</v>
      </c>
      <c r="F973" s="15" t="s">
        <v>11422</v>
      </c>
      <c r="G973" s="15" t="s">
        <v>995</v>
      </c>
    </row>
    <row r="974" spans="1:7" x14ac:dyDescent="0.2">
      <c r="A974" s="15" t="s">
        <v>13268</v>
      </c>
      <c r="B974" s="15" t="s">
        <v>13189</v>
      </c>
      <c r="C974" s="15">
        <v>7</v>
      </c>
      <c r="D974" s="15" t="s">
        <v>11652</v>
      </c>
      <c r="E974" s="15" t="s">
        <v>12505</v>
      </c>
      <c r="F974" s="15" t="s">
        <v>11422</v>
      </c>
      <c r="G974" s="15" t="s">
        <v>995</v>
      </c>
    </row>
    <row r="975" spans="1:7" x14ac:dyDescent="0.2">
      <c r="A975" s="15" t="s">
        <v>13269</v>
      </c>
      <c r="B975" s="15" t="s">
        <v>13189</v>
      </c>
      <c r="C975" s="15">
        <v>7</v>
      </c>
      <c r="D975" s="15" t="s">
        <v>11655</v>
      </c>
      <c r="E975" s="15" t="s">
        <v>11616</v>
      </c>
      <c r="F975" s="15" t="s">
        <v>11422</v>
      </c>
      <c r="G975" s="15" t="s">
        <v>995</v>
      </c>
    </row>
    <row r="976" spans="1:7" x14ac:dyDescent="0.2">
      <c r="A976" s="15" t="s">
        <v>13270</v>
      </c>
      <c r="B976" s="15" t="s">
        <v>13189</v>
      </c>
      <c r="C976" s="15">
        <v>7</v>
      </c>
      <c r="D976" s="15" t="s">
        <v>11658</v>
      </c>
      <c r="E976" s="15" t="s">
        <v>13271</v>
      </c>
      <c r="F976" s="15" t="s">
        <v>11422</v>
      </c>
      <c r="G976" s="15" t="s">
        <v>995</v>
      </c>
    </row>
    <row r="977" spans="1:7" x14ac:dyDescent="0.2">
      <c r="A977" s="15" t="s">
        <v>13272</v>
      </c>
      <c r="B977" s="15" t="s">
        <v>13189</v>
      </c>
      <c r="C977" s="15">
        <v>7</v>
      </c>
      <c r="D977" s="15" t="s">
        <v>11660</v>
      </c>
      <c r="E977" s="15" t="s">
        <v>13273</v>
      </c>
      <c r="F977" s="15" t="s">
        <v>11422</v>
      </c>
      <c r="G977" s="15" t="s">
        <v>995</v>
      </c>
    </row>
    <row r="978" spans="1:7" x14ac:dyDescent="0.2">
      <c r="A978" s="15" t="s">
        <v>13274</v>
      </c>
      <c r="B978" s="15" t="s">
        <v>13189</v>
      </c>
      <c r="C978" s="15">
        <v>7</v>
      </c>
      <c r="D978" s="15" t="s">
        <v>11663</v>
      </c>
      <c r="E978" s="15" t="s">
        <v>13275</v>
      </c>
      <c r="F978" s="15" t="s">
        <v>11422</v>
      </c>
      <c r="G978" s="15" t="s">
        <v>995</v>
      </c>
    </row>
    <row r="979" spans="1:7" x14ac:dyDescent="0.2">
      <c r="A979" s="15" t="s">
        <v>13276</v>
      </c>
      <c r="B979" s="15" t="s">
        <v>13189</v>
      </c>
      <c r="C979" s="15">
        <v>7</v>
      </c>
      <c r="D979" s="15" t="s">
        <v>11666</v>
      </c>
      <c r="E979" s="15" t="s">
        <v>13277</v>
      </c>
      <c r="F979" s="15" t="s">
        <v>11422</v>
      </c>
      <c r="G979" s="15" t="s">
        <v>995</v>
      </c>
    </row>
    <row r="980" spans="1:7" x14ac:dyDescent="0.2">
      <c r="A980" s="15" t="s">
        <v>13278</v>
      </c>
      <c r="B980" s="15" t="s">
        <v>13189</v>
      </c>
      <c r="C980" s="15">
        <v>7</v>
      </c>
      <c r="D980" s="15" t="s">
        <v>11907</v>
      </c>
      <c r="E980" s="15" t="s">
        <v>13279</v>
      </c>
      <c r="F980" s="15" t="s">
        <v>11422</v>
      </c>
      <c r="G980" s="15" t="s">
        <v>995</v>
      </c>
    </row>
    <row r="981" spans="1:7" x14ac:dyDescent="0.2">
      <c r="A981" s="15" t="s">
        <v>13280</v>
      </c>
      <c r="B981" s="15" t="s">
        <v>13189</v>
      </c>
      <c r="C981" s="15">
        <v>7</v>
      </c>
      <c r="D981" s="15" t="s">
        <v>11910</v>
      </c>
      <c r="E981" s="15" t="s">
        <v>13281</v>
      </c>
      <c r="F981" s="15" t="s">
        <v>11422</v>
      </c>
      <c r="G981" s="15" t="s">
        <v>995</v>
      </c>
    </row>
    <row r="982" spans="1:7" x14ac:dyDescent="0.2">
      <c r="A982" s="15" t="s">
        <v>13282</v>
      </c>
      <c r="B982" s="15" t="s">
        <v>13189</v>
      </c>
      <c r="C982" s="15">
        <v>7</v>
      </c>
      <c r="D982" s="15" t="s">
        <v>11913</v>
      </c>
      <c r="E982" s="15" t="s">
        <v>13283</v>
      </c>
      <c r="F982" s="15" t="s">
        <v>11422</v>
      </c>
      <c r="G982" s="15" t="s">
        <v>995</v>
      </c>
    </row>
    <row r="983" spans="1:7" x14ac:dyDescent="0.2">
      <c r="A983" s="15" t="s">
        <v>13284</v>
      </c>
      <c r="B983" s="15" t="s">
        <v>13189</v>
      </c>
      <c r="C983" s="15">
        <v>7</v>
      </c>
      <c r="D983" s="15" t="s">
        <v>11916</v>
      </c>
      <c r="E983" s="15" t="s">
        <v>13285</v>
      </c>
      <c r="F983" s="15" t="s">
        <v>11422</v>
      </c>
      <c r="G983" s="15" t="s">
        <v>995</v>
      </c>
    </row>
    <row r="984" spans="1:7" x14ac:dyDescent="0.2">
      <c r="A984" s="15" t="s">
        <v>13286</v>
      </c>
      <c r="B984" s="15" t="s">
        <v>13189</v>
      </c>
      <c r="C984" s="15">
        <v>7</v>
      </c>
      <c r="D984" s="15" t="s">
        <v>11919</v>
      </c>
      <c r="E984" s="15" t="s">
        <v>13287</v>
      </c>
      <c r="F984" s="15" t="s">
        <v>11422</v>
      </c>
      <c r="G984" s="15" t="s">
        <v>995</v>
      </c>
    </row>
    <row r="985" spans="1:7" x14ac:dyDescent="0.2">
      <c r="A985" s="15" t="s">
        <v>13288</v>
      </c>
      <c r="B985" s="15" t="s">
        <v>13189</v>
      </c>
      <c r="C985" s="15">
        <v>7</v>
      </c>
      <c r="D985" s="15" t="s">
        <v>11921</v>
      </c>
      <c r="E985" s="15" t="s">
        <v>13289</v>
      </c>
      <c r="F985" s="15" t="s">
        <v>11422</v>
      </c>
      <c r="G985" s="15" t="s">
        <v>995</v>
      </c>
    </row>
    <row r="986" spans="1:7" x14ac:dyDescent="0.2">
      <c r="A986" s="15" t="s">
        <v>13290</v>
      </c>
      <c r="B986" s="15" t="s">
        <v>13189</v>
      </c>
      <c r="C986" s="15">
        <v>7</v>
      </c>
      <c r="D986" s="15" t="s">
        <v>11924</v>
      </c>
      <c r="E986" s="15" t="s">
        <v>11881</v>
      </c>
      <c r="F986" s="15" t="s">
        <v>11422</v>
      </c>
      <c r="G986" s="15" t="s">
        <v>995</v>
      </c>
    </row>
    <row r="987" spans="1:7" x14ac:dyDescent="0.2">
      <c r="A987" s="15" t="s">
        <v>13291</v>
      </c>
      <c r="B987" s="15" t="s">
        <v>13189</v>
      </c>
      <c r="C987" s="15">
        <v>7</v>
      </c>
      <c r="D987" s="15" t="s">
        <v>11927</v>
      </c>
      <c r="E987" s="15" t="s">
        <v>13292</v>
      </c>
      <c r="F987" s="15" t="s">
        <v>11422</v>
      </c>
      <c r="G987" s="15" t="s">
        <v>995</v>
      </c>
    </row>
    <row r="988" spans="1:7" x14ac:dyDescent="0.2">
      <c r="A988" s="15" t="s">
        <v>1019</v>
      </c>
      <c r="B988" s="15" t="s">
        <v>13189</v>
      </c>
      <c r="C988" s="15">
        <v>7</v>
      </c>
      <c r="D988" s="15" t="s">
        <v>12444</v>
      </c>
      <c r="E988" s="15" t="s">
        <v>1018</v>
      </c>
      <c r="F988" s="15" t="s">
        <v>11422</v>
      </c>
      <c r="G988" s="15" t="s">
        <v>995</v>
      </c>
    </row>
    <row r="989" spans="1:7" x14ac:dyDescent="0.2">
      <c r="A989" s="15" t="s">
        <v>13293</v>
      </c>
      <c r="B989" s="15" t="s">
        <v>13189</v>
      </c>
      <c r="C989" s="15">
        <v>7</v>
      </c>
      <c r="D989" s="15" t="s">
        <v>12446</v>
      </c>
      <c r="E989" s="15" t="s">
        <v>13294</v>
      </c>
      <c r="F989" s="15" t="s">
        <v>11422</v>
      </c>
      <c r="G989" s="15" t="s">
        <v>995</v>
      </c>
    </row>
    <row r="990" spans="1:7" x14ac:dyDescent="0.2">
      <c r="A990" s="15" t="s">
        <v>13295</v>
      </c>
      <c r="B990" s="15" t="s">
        <v>13189</v>
      </c>
      <c r="C990" s="15">
        <v>7</v>
      </c>
      <c r="D990" s="15" t="s">
        <v>12448</v>
      </c>
      <c r="E990" s="15" t="s">
        <v>13296</v>
      </c>
      <c r="F990" s="15" t="s">
        <v>11422</v>
      </c>
      <c r="G990" s="15" t="s">
        <v>995</v>
      </c>
    </row>
    <row r="991" spans="1:7" x14ac:dyDescent="0.2">
      <c r="A991" s="15" t="s">
        <v>13297</v>
      </c>
      <c r="B991" s="15" t="s">
        <v>13189</v>
      </c>
      <c r="C991" s="15">
        <v>7</v>
      </c>
      <c r="D991" s="15" t="s">
        <v>12451</v>
      </c>
      <c r="E991" s="15" t="s">
        <v>13298</v>
      </c>
      <c r="F991" s="15" t="s">
        <v>11422</v>
      </c>
      <c r="G991" s="15" t="s">
        <v>995</v>
      </c>
    </row>
    <row r="992" spans="1:7" x14ac:dyDescent="0.2">
      <c r="A992" s="15" t="s">
        <v>13299</v>
      </c>
      <c r="B992" s="15" t="s">
        <v>13189</v>
      </c>
      <c r="C992" s="15">
        <v>7</v>
      </c>
      <c r="D992" s="15" t="s">
        <v>12453</v>
      </c>
      <c r="E992" s="15" t="s">
        <v>13300</v>
      </c>
      <c r="F992" s="15" t="s">
        <v>11422</v>
      </c>
      <c r="G992" s="15" t="s">
        <v>995</v>
      </c>
    </row>
    <row r="993" spans="1:7" x14ac:dyDescent="0.2">
      <c r="A993" s="15" t="s">
        <v>13301</v>
      </c>
      <c r="B993" s="15" t="s">
        <v>13189</v>
      </c>
      <c r="C993" s="15">
        <v>7</v>
      </c>
      <c r="D993" s="15" t="s">
        <v>12456</v>
      </c>
      <c r="E993" s="15" t="s">
        <v>13302</v>
      </c>
      <c r="F993" s="15" t="s">
        <v>11422</v>
      </c>
      <c r="G993" s="15" t="s">
        <v>995</v>
      </c>
    </row>
    <row r="994" spans="1:7" x14ac:dyDescent="0.2">
      <c r="A994" s="15" t="s">
        <v>13303</v>
      </c>
      <c r="B994" s="15" t="s">
        <v>13189</v>
      </c>
      <c r="C994" s="15">
        <v>7</v>
      </c>
      <c r="D994" s="15" t="s">
        <v>12459</v>
      </c>
      <c r="E994" s="15" t="s">
        <v>13304</v>
      </c>
      <c r="F994" s="15" t="s">
        <v>11422</v>
      </c>
      <c r="G994" s="15" t="s">
        <v>995</v>
      </c>
    </row>
    <row r="995" spans="1:7" x14ac:dyDescent="0.2">
      <c r="A995" s="15" t="s">
        <v>13305</v>
      </c>
      <c r="B995" s="15" t="s">
        <v>13189</v>
      </c>
      <c r="C995" s="15">
        <v>7</v>
      </c>
      <c r="D995" s="15" t="s">
        <v>12461</v>
      </c>
      <c r="E995" s="15" t="s">
        <v>13005</v>
      </c>
      <c r="F995" s="15" t="s">
        <v>11422</v>
      </c>
      <c r="G995" s="15" t="s">
        <v>995</v>
      </c>
    </row>
    <row r="996" spans="1:7" x14ac:dyDescent="0.2">
      <c r="A996" s="15" t="s">
        <v>13306</v>
      </c>
      <c r="B996" s="15" t="s">
        <v>13189</v>
      </c>
      <c r="C996" s="15">
        <v>7</v>
      </c>
      <c r="D996" s="15" t="s">
        <v>12464</v>
      </c>
      <c r="E996" s="15" t="s">
        <v>11638</v>
      </c>
      <c r="F996" s="15" t="s">
        <v>11422</v>
      </c>
      <c r="G996" s="15" t="s">
        <v>995</v>
      </c>
    </row>
    <row r="997" spans="1:7" x14ac:dyDescent="0.2">
      <c r="A997" s="15" t="s">
        <v>13307</v>
      </c>
      <c r="B997" s="15" t="s">
        <v>13189</v>
      </c>
      <c r="C997" s="15">
        <v>7</v>
      </c>
      <c r="D997" s="15" t="s">
        <v>12466</v>
      </c>
      <c r="E997" s="15" t="s">
        <v>11897</v>
      </c>
      <c r="F997" s="15" t="s">
        <v>11422</v>
      </c>
      <c r="G997" s="15" t="s">
        <v>995</v>
      </c>
    </row>
    <row r="998" spans="1:7" x14ac:dyDescent="0.2">
      <c r="A998" s="15" t="s">
        <v>13308</v>
      </c>
      <c r="B998" s="15" t="s">
        <v>13189</v>
      </c>
      <c r="C998" s="15">
        <v>7</v>
      </c>
      <c r="D998" s="15" t="s">
        <v>12469</v>
      </c>
      <c r="E998" s="15" t="s">
        <v>11899</v>
      </c>
      <c r="F998" s="15" t="s">
        <v>11422</v>
      </c>
      <c r="G998" s="15" t="s">
        <v>995</v>
      </c>
    </row>
    <row r="999" spans="1:7" x14ac:dyDescent="0.2">
      <c r="A999" s="15" t="s">
        <v>13309</v>
      </c>
      <c r="B999" s="15" t="s">
        <v>13189</v>
      </c>
      <c r="C999" s="15">
        <v>7</v>
      </c>
      <c r="D999" s="15" t="s">
        <v>12471</v>
      </c>
      <c r="E999" s="15" t="s">
        <v>12155</v>
      </c>
      <c r="F999" s="15" t="s">
        <v>11422</v>
      </c>
      <c r="G999" s="15" t="s">
        <v>995</v>
      </c>
    </row>
    <row r="1000" spans="1:7" x14ac:dyDescent="0.2">
      <c r="A1000" s="15" t="s">
        <v>13310</v>
      </c>
      <c r="B1000" s="15" t="s">
        <v>13189</v>
      </c>
      <c r="C1000" s="15">
        <v>7</v>
      </c>
      <c r="D1000" s="15" t="s">
        <v>12474</v>
      </c>
      <c r="E1000" s="15" t="s">
        <v>13311</v>
      </c>
      <c r="F1000" s="15" t="s">
        <v>11422</v>
      </c>
      <c r="G1000" s="15" t="s">
        <v>995</v>
      </c>
    </row>
    <row r="1001" spans="1:7" x14ac:dyDescent="0.2">
      <c r="A1001" s="15" t="s">
        <v>13312</v>
      </c>
      <c r="B1001" s="15" t="s">
        <v>13189</v>
      </c>
      <c r="C1001" s="15">
        <v>7</v>
      </c>
      <c r="D1001" s="15" t="s">
        <v>12477</v>
      </c>
      <c r="E1001" s="15" t="s">
        <v>13313</v>
      </c>
      <c r="F1001" s="15" t="s">
        <v>11422</v>
      </c>
      <c r="G1001" s="15" t="s">
        <v>995</v>
      </c>
    </row>
    <row r="1002" spans="1:7" x14ac:dyDescent="0.2">
      <c r="A1002" s="15" t="s">
        <v>13314</v>
      </c>
      <c r="B1002" s="15" t="s">
        <v>13189</v>
      </c>
      <c r="C1002" s="15">
        <v>7</v>
      </c>
      <c r="D1002" s="15" t="s">
        <v>12479</v>
      </c>
      <c r="E1002" s="15" t="s">
        <v>13315</v>
      </c>
      <c r="F1002" s="15" t="s">
        <v>11422</v>
      </c>
      <c r="G1002" s="15" t="s">
        <v>995</v>
      </c>
    </row>
    <row r="1003" spans="1:7" x14ac:dyDescent="0.2">
      <c r="A1003" s="15" t="s">
        <v>13316</v>
      </c>
      <c r="B1003" s="15" t="s">
        <v>13189</v>
      </c>
      <c r="C1003" s="15">
        <v>7</v>
      </c>
      <c r="D1003" s="15" t="s">
        <v>12481</v>
      </c>
      <c r="E1003" s="15" t="s">
        <v>13317</v>
      </c>
      <c r="F1003" s="15" t="s">
        <v>11422</v>
      </c>
      <c r="G1003" s="15" t="s">
        <v>995</v>
      </c>
    </row>
    <row r="1004" spans="1:7" x14ac:dyDescent="0.2">
      <c r="A1004" s="15" t="s">
        <v>13318</v>
      </c>
      <c r="B1004" s="15" t="s">
        <v>13189</v>
      </c>
      <c r="C1004" s="15">
        <v>7</v>
      </c>
      <c r="D1004" s="15" t="s">
        <v>12483</v>
      </c>
      <c r="E1004" s="15" t="s">
        <v>753</v>
      </c>
      <c r="F1004" s="15" t="s">
        <v>11422</v>
      </c>
      <c r="G1004" s="15" t="s">
        <v>995</v>
      </c>
    </row>
    <row r="1005" spans="1:7" x14ac:dyDescent="0.2">
      <c r="A1005" s="15" t="s">
        <v>13319</v>
      </c>
      <c r="B1005" s="15" t="s">
        <v>13189</v>
      </c>
      <c r="C1005" s="15">
        <v>7</v>
      </c>
      <c r="D1005" s="15" t="s">
        <v>11715</v>
      </c>
      <c r="E1005" s="15" t="s">
        <v>13320</v>
      </c>
      <c r="F1005" s="15" t="s">
        <v>11422</v>
      </c>
      <c r="G1005" s="15" t="s">
        <v>995</v>
      </c>
    </row>
    <row r="1006" spans="1:7" x14ac:dyDescent="0.2">
      <c r="A1006" s="15" t="s">
        <v>13321</v>
      </c>
      <c r="B1006" s="15" t="s">
        <v>13189</v>
      </c>
      <c r="C1006" s="15">
        <v>7</v>
      </c>
      <c r="D1006" s="15" t="s">
        <v>12487</v>
      </c>
      <c r="E1006" s="15" t="s">
        <v>13322</v>
      </c>
      <c r="F1006" s="15" t="s">
        <v>11422</v>
      </c>
      <c r="G1006" s="15" t="s">
        <v>995</v>
      </c>
    </row>
    <row r="1007" spans="1:7" x14ac:dyDescent="0.2">
      <c r="A1007" s="15" t="s">
        <v>997</v>
      </c>
      <c r="B1007" s="15" t="s">
        <v>13189</v>
      </c>
      <c r="C1007" s="15">
        <v>7</v>
      </c>
      <c r="D1007" s="15" t="s">
        <v>12490</v>
      </c>
      <c r="E1007" s="15" t="s">
        <v>996</v>
      </c>
      <c r="F1007" s="15" t="s">
        <v>11422</v>
      </c>
      <c r="G1007" s="15" t="s">
        <v>995</v>
      </c>
    </row>
    <row r="1008" spans="1:7" x14ac:dyDescent="0.2">
      <c r="A1008" s="15" t="s">
        <v>13323</v>
      </c>
      <c r="B1008" s="15" t="s">
        <v>13189</v>
      </c>
      <c r="C1008" s="15">
        <v>7</v>
      </c>
      <c r="D1008" s="15" t="s">
        <v>12493</v>
      </c>
      <c r="E1008" s="15" t="s">
        <v>13324</v>
      </c>
      <c r="F1008" s="15" t="s">
        <v>11422</v>
      </c>
      <c r="G1008" s="15" t="s">
        <v>995</v>
      </c>
    </row>
    <row r="1009" spans="1:7" x14ac:dyDescent="0.2">
      <c r="A1009" s="15" t="s">
        <v>13325</v>
      </c>
      <c r="B1009" s="15" t="s">
        <v>13189</v>
      </c>
      <c r="C1009" s="15">
        <v>7</v>
      </c>
      <c r="D1009" s="15" t="s">
        <v>12495</v>
      </c>
      <c r="E1009" s="15" t="s">
        <v>12593</v>
      </c>
      <c r="F1009" s="15" t="s">
        <v>11422</v>
      </c>
      <c r="G1009" s="15" t="s">
        <v>995</v>
      </c>
    </row>
    <row r="1010" spans="1:7" x14ac:dyDescent="0.2">
      <c r="A1010" s="15" t="s">
        <v>13326</v>
      </c>
      <c r="B1010" s="15" t="s">
        <v>13189</v>
      </c>
      <c r="C1010" s="15">
        <v>7</v>
      </c>
      <c r="D1010" s="15" t="s">
        <v>11720</v>
      </c>
      <c r="E1010" s="15" t="s">
        <v>13327</v>
      </c>
      <c r="F1010" s="15" t="s">
        <v>11422</v>
      </c>
      <c r="G1010" s="15" t="s">
        <v>995</v>
      </c>
    </row>
    <row r="1011" spans="1:7" x14ac:dyDescent="0.2">
      <c r="A1011" s="15" t="s">
        <v>13328</v>
      </c>
      <c r="B1011" s="15" t="s">
        <v>13189</v>
      </c>
      <c r="C1011" s="15">
        <v>7</v>
      </c>
      <c r="D1011" s="15" t="s">
        <v>12498</v>
      </c>
      <c r="E1011" s="15" t="s">
        <v>13329</v>
      </c>
      <c r="F1011" s="15" t="s">
        <v>11422</v>
      </c>
      <c r="G1011" s="15" t="s">
        <v>995</v>
      </c>
    </row>
    <row r="1012" spans="1:7" x14ac:dyDescent="0.2">
      <c r="A1012" s="15" t="s">
        <v>13330</v>
      </c>
      <c r="B1012" s="15" t="s">
        <v>13189</v>
      </c>
      <c r="C1012" s="15">
        <v>7</v>
      </c>
      <c r="D1012" s="15" t="s">
        <v>12500</v>
      </c>
      <c r="E1012" s="15" t="s">
        <v>13331</v>
      </c>
      <c r="F1012" s="15" t="s">
        <v>11422</v>
      </c>
      <c r="G1012" s="15" t="s">
        <v>995</v>
      </c>
    </row>
    <row r="1013" spans="1:7" x14ac:dyDescent="0.2">
      <c r="A1013" s="15" t="s">
        <v>13332</v>
      </c>
      <c r="B1013" s="15" t="s">
        <v>13189</v>
      </c>
      <c r="C1013" s="15">
        <v>7</v>
      </c>
      <c r="D1013" s="15" t="s">
        <v>11726</v>
      </c>
      <c r="E1013" s="15" t="s">
        <v>11661</v>
      </c>
      <c r="F1013" s="15" t="s">
        <v>11422</v>
      </c>
      <c r="G1013" s="15" t="s">
        <v>995</v>
      </c>
    </row>
    <row r="1014" spans="1:7" x14ac:dyDescent="0.2">
      <c r="A1014" s="15" t="s">
        <v>13333</v>
      </c>
      <c r="B1014" s="15" t="s">
        <v>13189</v>
      </c>
      <c r="C1014" s="15">
        <v>7</v>
      </c>
      <c r="D1014" s="15" t="s">
        <v>12904</v>
      </c>
      <c r="E1014" s="15" t="s">
        <v>13334</v>
      </c>
      <c r="F1014" s="15" t="s">
        <v>11422</v>
      </c>
      <c r="G1014" s="15" t="s">
        <v>995</v>
      </c>
    </row>
    <row r="1015" spans="1:7" x14ac:dyDescent="0.2">
      <c r="A1015" s="15" t="s">
        <v>13335</v>
      </c>
      <c r="B1015" s="15" t="s">
        <v>13189</v>
      </c>
      <c r="C1015" s="15">
        <v>7</v>
      </c>
      <c r="D1015" s="15" t="s">
        <v>12504</v>
      </c>
      <c r="E1015" s="15" t="s">
        <v>13336</v>
      </c>
      <c r="F1015" s="15" t="s">
        <v>11422</v>
      </c>
      <c r="G1015" s="15" t="s">
        <v>995</v>
      </c>
    </row>
    <row r="1016" spans="1:7" x14ac:dyDescent="0.2">
      <c r="A1016" s="15" t="s">
        <v>13337</v>
      </c>
      <c r="B1016" s="15" t="s">
        <v>13189</v>
      </c>
      <c r="C1016" s="15">
        <v>7</v>
      </c>
      <c r="D1016" s="15" t="s">
        <v>12507</v>
      </c>
      <c r="E1016" s="15" t="s">
        <v>13338</v>
      </c>
      <c r="F1016" s="15" t="s">
        <v>11422</v>
      </c>
      <c r="G1016" s="15" t="s">
        <v>995</v>
      </c>
    </row>
    <row r="1017" spans="1:7" x14ac:dyDescent="0.2">
      <c r="A1017" s="15" t="s">
        <v>13339</v>
      </c>
      <c r="B1017" s="15" t="s">
        <v>13189</v>
      </c>
      <c r="C1017" s="15">
        <v>7</v>
      </c>
      <c r="D1017" s="15" t="s">
        <v>12509</v>
      </c>
      <c r="E1017" s="15" t="s">
        <v>13340</v>
      </c>
      <c r="F1017" s="15" t="s">
        <v>11422</v>
      </c>
      <c r="G1017" s="15" t="s">
        <v>995</v>
      </c>
    </row>
    <row r="1018" spans="1:7" x14ac:dyDescent="0.2">
      <c r="A1018" s="15" t="s">
        <v>13341</v>
      </c>
      <c r="B1018" s="15" t="s">
        <v>13189</v>
      </c>
      <c r="C1018" s="15">
        <v>7</v>
      </c>
      <c r="D1018" s="15" t="s">
        <v>11669</v>
      </c>
      <c r="E1018" s="15" t="s">
        <v>11670</v>
      </c>
      <c r="F1018" s="15" t="s">
        <v>11422</v>
      </c>
      <c r="G1018" s="15" t="s">
        <v>995</v>
      </c>
    </row>
    <row r="1019" spans="1:7" x14ac:dyDescent="0.2">
      <c r="A1019" s="15" t="s">
        <v>13342</v>
      </c>
      <c r="B1019" s="15" t="s">
        <v>13343</v>
      </c>
      <c r="C1019" s="15">
        <v>4</v>
      </c>
      <c r="D1019" s="15" t="s">
        <v>11420</v>
      </c>
      <c r="E1019" s="15" t="s">
        <v>13044</v>
      </c>
      <c r="F1019" s="15" t="s">
        <v>11422</v>
      </c>
      <c r="G1019" s="15" t="s">
        <v>11489</v>
      </c>
    </row>
    <row r="1020" spans="1:7" x14ac:dyDescent="0.2">
      <c r="A1020" s="15" t="s">
        <v>13344</v>
      </c>
      <c r="B1020" s="15" t="s">
        <v>13343</v>
      </c>
      <c r="C1020" s="15">
        <v>4</v>
      </c>
      <c r="D1020" s="15" t="s">
        <v>11425</v>
      </c>
      <c r="E1020" s="15" t="s">
        <v>12910</v>
      </c>
      <c r="F1020" s="15" t="s">
        <v>11422</v>
      </c>
      <c r="G1020" s="15" t="s">
        <v>11489</v>
      </c>
    </row>
    <row r="1021" spans="1:7" x14ac:dyDescent="0.2">
      <c r="A1021" s="15" t="s">
        <v>13345</v>
      </c>
      <c r="B1021" s="15" t="s">
        <v>13343</v>
      </c>
      <c r="C1021" s="15">
        <v>4</v>
      </c>
      <c r="D1021" s="15" t="s">
        <v>11428</v>
      </c>
      <c r="E1021" s="15" t="s">
        <v>13191</v>
      </c>
      <c r="F1021" s="15" t="s">
        <v>11422</v>
      </c>
      <c r="G1021" s="15" t="s">
        <v>11489</v>
      </c>
    </row>
    <row r="1022" spans="1:7" x14ac:dyDescent="0.2">
      <c r="A1022" s="15" t="s">
        <v>13346</v>
      </c>
      <c r="B1022" s="15" t="s">
        <v>13343</v>
      </c>
      <c r="C1022" s="15">
        <v>4</v>
      </c>
      <c r="D1022" s="15" t="s">
        <v>11432</v>
      </c>
      <c r="E1022" s="15" t="s">
        <v>13347</v>
      </c>
      <c r="F1022" s="15" t="s">
        <v>11422</v>
      </c>
      <c r="G1022" s="15" t="s">
        <v>11489</v>
      </c>
    </row>
    <row r="1023" spans="1:7" x14ac:dyDescent="0.2">
      <c r="A1023" s="15" t="s">
        <v>13348</v>
      </c>
      <c r="B1023" s="15" t="s">
        <v>13343</v>
      </c>
      <c r="C1023" s="15">
        <v>4</v>
      </c>
      <c r="D1023" s="15" t="s">
        <v>11436</v>
      </c>
      <c r="E1023" s="15" t="s">
        <v>13349</v>
      </c>
      <c r="F1023" s="15" t="s">
        <v>11422</v>
      </c>
      <c r="G1023" s="15" t="s">
        <v>11489</v>
      </c>
    </row>
    <row r="1024" spans="1:7" x14ac:dyDescent="0.2">
      <c r="A1024" s="15" t="s">
        <v>13350</v>
      </c>
      <c r="B1024" s="15" t="s">
        <v>13343</v>
      </c>
      <c r="C1024" s="15">
        <v>4</v>
      </c>
      <c r="D1024" s="15" t="s">
        <v>11440</v>
      </c>
      <c r="E1024" s="15" t="s">
        <v>13351</v>
      </c>
      <c r="F1024" s="15" t="s">
        <v>11422</v>
      </c>
      <c r="G1024" s="15" t="s">
        <v>11489</v>
      </c>
    </row>
    <row r="1025" spans="1:7" x14ac:dyDescent="0.2">
      <c r="A1025" s="15" t="s">
        <v>13352</v>
      </c>
      <c r="B1025" s="15" t="s">
        <v>13343</v>
      </c>
      <c r="C1025" s="15">
        <v>4</v>
      </c>
      <c r="D1025" s="15" t="s">
        <v>11444</v>
      </c>
      <c r="E1025" s="15" t="s">
        <v>13353</v>
      </c>
      <c r="F1025" s="15" t="s">
        <v>11422</v>
      </c>
      <c r="G1025" s="15" t="s">
        <v>11489</v>
      </c>
    </row>
    <row r="1026" spans="1:7" x14ac:dyDescent="0.2">
      <c r="A1026" s="15" t="s">
        <v>13354</v>
      </c>
      <c r="B1026" s="15" t="s">
        <v>13343</v>
      </c>
      <c r="C1026" s="15">
        <v>4</v>
      </c>
      <c r="D1026" s="15" t="s">
        <v>11448</v>
      </c>
      <c r="E1026" s="15" t="s">
        <v>11803</v>
      </c>
      <c r="F1026" s="15" t="s">
        <v>11422</v>
      </c>
      <c r="G1026" s="15" t="s">
        <v>11489</v>
      </c>
    </row>
    <row r="1027" spans="1:7" x14ac:dyDescent="0.2">
      <c r="A1027" s="15" t="s">
        <v>13355</v>
      </c>
      <c r="B1027" s="15" t="s">
        <v>13343</v>
      </c>
      <c r="C1027" s="15">
        <v>4</v>
      </c>
      <c r="D1027" s="15" t="s">
        <v>11452</v>
      </c>
      <c r="E1027" s="15" t="s">
        <v>13197</v>
      </c>
      <c r="F1027" s="15" t="s">
        <v>11422</v>
      </c>
      <c r="G1027" s="15" t="s">
        <v>11489</v>
      </c>
    </row>
    <row r="1028" spans="1:7" x14ac:dyDescent="0.2">
      <c r="A1028" s="15" t="s">
        <v>13356</v>
      </c>
      <c r="B1028" s="15" t="s">
        <v>13343</v>
      </c>
      <c r="C1028" s="15">
        <v>4</v>
      </c>
      <c r="D1028" s="15" t="s">
        <v>11456</v>
      </c>
      <c r="E1028" s="15" t="s">
        <v>13357</v>
      </c>
      <c r="F1028" s="15" t="s">
        <v>11422</v>
      </c>
      <c r="G1028" s="15" t="s">
        <v>11489</v>
      </c>
    </row>
    <row r="1029" spans="1:7" x14ac:dyDescent="0.2">
      <c r="A1029" s="15" t="s">
        <v>13358</v>
      </c>
      <c r="B1029" s="15" t="s">
        <v>13343</v>
      </c>
      <c r="C1029" s="15">
        <v>4</v>
      </c>
      <c r="D1029" s="15" t="s">
        <v>11460</v>
      </c>
      <c r="E1029" s="15" t="s">
        <v>13359</v>
      </c>
      <c r="F1029" s="15" t="s">
        <v>11422</v>
      </c>
      <c r="G1029" s="15" t="s">
        <v>11489</v>
      </c>
    </row>
    <row r="1030" spans="1:7" x14ac:dyDescent="0.2">
      <c r="A1030" s="15" t="s">
        <v>13360</v>
      </c>
      <c r="B1030" s="15" t="s">
        <v>13343</v>
      </c>
      <c r="C1030" s="15">
        <v>4</v>
      </c>
      <c r="D1030" s="15" t="s">
        <v>11464</v>
      </c>
      <c r="E1030" s="15" t="s">
        <v>13361</v>
      </c>
      <c r="F1030" s="15" t="s">
        <v>11422</v>
      </c>
      <c r="G1030" s="15" t="s">
        <v>11489</v>
      </c>
    </row>
    <row r="1031" spans="1:7" x14ac:dyDescent="0.2">
      <c r="A1031" s="15" t="s">
        <v>13362</v>
      </c>
      <c r="B1031" s="15" t="s">
        <v>13343</v>
      </c>
      <c r="C1031" s="15">
        <v>4</v>
      </c>
      <c r="D1031" s="15" t="s">
        <v>11468</v>
      </c>
      <c r="E1031" s="15" t="s">
        <v>13363</v>
      </c>
      <c r="F1031" s="15" t="s">
        <v>11422</v>
      </c>
      <c r="G1031" s="15" t="s">
        <v>11489</v>
      </c>
    </row>
    <row r="1032" spans="1:7" x14ac:dyDescent="0.2">
      <c r="A1032" s="15" t="s">
        <v>13364</v>
      </c>
      <c r="B1032" s="15" t="s">
        <v>13343</v>
      </c>
      <c r="C1032" s="15">
        <v>4</v>
      </c>
      <c r="D1032" s="15" t="s">
        <v>11472</v>
      </c>
      <c r="E1032" s="15" t="s">
        <v>13365</v>
      </c>
      <c r="F1032" s="15" t="s">
        <v>11422</v>
      </c>
      <c r="G1032" s="15" t="s">
        <v>11489</v>
      </c>
    </row>
    <row r="1033" spans="1:7" x14ac:dyDescent="0.2">
      <c r="A1033" s="15" t="s">
        <v>13366</v>
      </c>
      <c r="B1033" s="15" t="s">
        <v>13343</v>
      </c>
      <c r="C1033" s="15">
        <v>4</v>
      </c>
      <c r="D1033" s="15" t="s">
        <v>11476</v>
      </c>
      <c r="E1033" s="15" t="s">
        <v>13367</v>
      </c>
      <c r="F1033" s="15" t="s">
        <v>11422</v>
      </c>
      <c r="G1033" s="15" t="s">
        <v>11489</v>
      </c>
    </row>
    <row r="1034" spans="1:7" x14ac:dyDescent="0.2">
      <c r="A1034" s="15" t="s">
        <v>13368</v>
      </c>
      <c r="B1034" s="15" t="s">
        <v>13343</v>
      </c>
      <c r="C1034" s="15">
        <v>4</v>
      </c>
      <c r="D1034" s="15" t="s">
        <v>11480</v>
      </c>
      <c r="E1034" s="15" t="s">
        <v>11445</v>
      </c>
      <c r="F1034" s="15" t="s">
        <v>11422</v>
      </c>
      <c r="G1034" s="15" t="s">
        <v>11489</v>
      </c>
    </row>
    <row r="1035" spans="1:7" x14ac:dyDescent="0.2">
      <c r="A1035" s="15" t="s">
        <v>13369</v>
      </c>
      <c r="B1035" s="15" t="s">
        <v>13343</v>
      </c>
      <c r="C1035" s="15">
        <v>4</v>
      </c>
      <c r="D1035" s="15" t="s">
        <v>11484</v>
      </c>
      <c r="E1035" s="15" t="s">
        <v>13370</v>
      </c>
      <c r="F1035" s="15" t="s">
        <v>11422</v>
      </c>
      <c r="G1035" s="15" t="s">
        <v>11489</v>
      </c>
    </row>
    <row r="1036" spans="1:7" x14ac:dyDescent="0.2">
      <c r="A1036" s="15" t="s">
        <v>13371</v>
      </c>
      <c r="B1036" s="15" t="s">
        <v>13343</v>
      </c>
      <c r="C1036" s="15">
        <v>4</v>
      </c>
      <c r="D1036" s="15" t="s">
        <v>11487</v>
      </c>
      <c r="E1036" s="15" t="s">
        <v>13372</v>
      </c>
      <c r="F1036" s="15" t="s">
        <v>11422</v>
      </c>
      <c r="G1036" s="15" t="s">
        <v>11489</v>
      </c>
    </row>
    <row r="1037" spans="1:7" x14ac:dyDescent="0.2">
      <c r="A1037" s="15" t="s">
        <v>13373</v>
      </c>
      <c r="B1037" s="15" t="s">
        <v>13343</v>
      </c>
      <c r="C1037" s="15">
        <v>4</v>
      </c>
      <c r="D1037" s="15" t="s">
        <v>11491</v>
      </c>
      <c r="E1037" s="15" t="s">
        <v>13374</v>
      </c>
      <c r="F1037" s="15" t="s">
        <v>11422</v>
      </c>
      <c r="G1037" s="15" t="s">
        <v>11489</v>
      </c>
    </row>
    <row r="1038" spans="1:7" x14ac:dyDescent="0.2">
      <c r="A1038" s="15" t="s">
        <v>13375</v>
      </c>
      <c r="B1038" s="15" t="s">
        <v>13343</v>
      </c>
      <c r="C1038" s="15">
        <v>4</v>
      </c>
      <c r="D1038" s="15" t="s">
        <v>11495</v>
      </c>
      <c r="E1038" s="15" t="s">
        <v>13376</v>
      </c>
      <c r="F1038" s="15" t="s">
        <v>11422</v>
      </c>
      <c r="G1038" s="15" t="s">
        <v>11489</v>
      </c>
    </row>
    <row r="1039" spans="1:7" x14ac:dyDescent="0.2">
      <c r="A1039" s="15" t="s">
        <v>13377</v>
      </c>
      <c r="B1039" s="15" t="s">
        <v>13343</v>
      </c>
      <c r="C1039" s="15">
        <v>4</v>
      </c>
      <c r="D1039" s="15" t="s">
        <v>11499</v>
      </c>
      <c r="E1039" s="15" t="s">
        <v>11807</v>
      </c>
      <c r="F1039" s="15" t="s">
        <v>11422</v>
      </c>
      <c r="G1039" s="15" t="s">
        <v>11489</v>
      </c>
    </row>
    <row r="1040" spans="1:7" x14ac:dyDescent="0.2">
      <c r="A1040" s="15" t="s">
        <v>13378</v>
      </c>
      <c r="B1040" s="15" t="s">
        <v>13343</v>
      </c>
      <c r="C1040" s="15">
        <v>4</v>
      </c>
      <c r="D1040" s="15" t="s">
        <v>11503</v>
      </c>
      <c r="E1040" s="15" t="s">
        <v>639</v>
      </c>
      <c r="F1040" s="15" t="s">
        <v>11422</v>
      </c>
      <c r="G1040" s="15" t="s">
        <v>11489</v>
      </c>
    </row>
    <row r="1041" spans="1:7" x14ac:dyDescent="0.2">
      <c r="A1041" s="15" t="s">
        <v>13379</v>
      </c>
      <c r="B1041" s="15" t="s">
        <v>13343</v>
      </c>
      <c r="C1041" s="15">
        <v>4</v>
      </c>
      <c r="D1041" s="15" t="s">
        <v>11506</v>
      </c>
      <c r="E1041" s="15" t="s">
        <v>13380</v>
      </c>
      <c r="F1041" s="15" t="s">
        <v>11422</v>
      </c>
      <c r="G1041" s="15" t="s">
        <v>11489</v>
      </c>
    </row>
    <row r="1042" spans="1:7" x14ac:dyDescent="0.2">
      <c r="A1042" s="15" t="s">
        <v>13381</v>
      </c>
      <c r="B1042" s="15" t="s">
        <v>13343</v>
      </c>
      <c r="C1042" s="15">
        <v>4</v>
      </c>
      <c r="D1042" s="15" t="s">
        <v>11510</v>
      </c>
      <c r="E1042" s="15" t="s">
        <v>12767</v>
      </c>
      <c r="F1042" s="15" t="s">
        <v>11422</v>
      </c>
      <c r="G1042" s="15" t="s">
        <v>11489</v>
      </c>
    </row>
    <row r="1043" spans="1:7" x14ac:dyDescent="0.2">
      <c r="A1043" s="15" t="s">
        <v>13382</v>
      </c>
      <c r="B1043" s="15" t="s">
        <v>13343</v>
      </c>
      <c r="C1043" s="15">
        <v>4</v>
      </c>
      <c r="D1043" s="15" t="s">
        <v>11514</v>
      </c>
      <c r="E1043" s="15" t="s">
        <v>11811</v>
      </c>
      <c r="F1043" s="15" t="s">
        <v>11422</v>
      </c>
      <c r="G1043" s="15" t="s">
        <v>11489</v>
      </c>
    </row>
    <row r="1044" spans="1:7" x14ac:dyDescent="0.2">
      <c r="A1044" s="15" t="s">
        <v>13383</v>
      </c>
      <c r="B1044" s="15" t="s">
        <v>13343</v>
      </c>
      <c r="C1044" s="15">
        <v>4</v>
      </c>
      <c r="D1044" s="15" t="s">
        <v>11518</v>
      </c>
      <c r="E1044" s="15" t="s">
        <v>11473</v>
      </c>
      <c r="F1044" s="15" t="s">
        <v>11422</v>
      </c>
      <c r="G1044" s="15" t="s">
        <v>11489</v>
      </c>
    </row>
    <row r="1045" spans="1:7" x14ac:dyDescent="0.2">
      <c r="A1045" s="15" t="s">
        <v>13384</v>
      </c>
      <c r="B1045" s="15" t="s">
        <v>13343</v>
      </c>
      <c r="C1045" s="15">
        <v>4</v>
      </c>
      <c r="D1045" s="15" t="s">
        <v>11522</v>
      </c>
      <c r="E1045" s="15" t="s">
        <v>12771</v>
      </c>
      <c r="F1045" s="15" t="s">
        <v>11422</v>
      </c>
      <c r="G1045" s="15" t="s">
        <v>11489</v>
      </c>
    </row>
    <row r="1046" spans="1:7" x14ac:dyDescent="0.2">
      <c r="A1046" s="15" t="s">
        <v>13385</v>
      </c>
      <c r="B1046" s="15" t="s">
        <v>13343</v>
      </c>
      <c r="C1046" s="15">
        <v>4</v>
      </c>
      <c r="D1046" s="15" t="s">
        <v>11526</v>
      </c>
      <c r="E1046" s="15" t="s">
        <v>11824</v>
      </c>
      <c r="F1046" s="15" t="s">
        <v>11422</v>
      </c>
      <c r="G1046" s="15" t="s">
        <v>11489</v>
      </c>
    </row>
    <row r="1047" spans="1:7" x14ac:dyDescent="0.2">
      <c r="A1047" s="15" t="s">
        <v>13386</v>
      </c>
      <c r="B1047" s="15" t="s">
        <v>13343</v>
      </c>
      <c r="C1047" s="15">
        <v>4</v>
      </c>
      <c r="D1047" s="15" t="s">
        <v>11530</v>
      </c>
      <c r="E1047" s="15" t="s">
        <v>12777</v>
      </c>
      <c r="F1047" s="15" t="s">
        <v>11422</v>
      </c>
      <c r="G1047" s="15" t="s">
        <v>11489</v>
      </c>
    </row>
    <row r="1048" spans="1:7" x14ac:dyDescent="0.2">
      <c r="A1048" s="15" t="s">
        <v>13387</v>
      </c>
      <c r="B1048" s="15" t="s">
        <v>13343</v>
      </c>
      <c r="C1048" s="15">
        <v>4</v>
      </c>
      <c r="D1048" s="15" t="s">
        <v>11534</v>
      </c>
      <c r="E1048" s="15" t="s">
        <v>12925</v>
      </c>
      <c r="F1048" s="15" t="s">
        <v>11422</v>
      </c>
      <c r="G1048" s="15" t="s">
        <v>11489</v>
      </c>
    </row>
    <row r="1049" spans="1:7" x14ac:dyDescent="0.2">
      <c r="A1049" s="15" t="s">
        <v>13388</v>
      </c>
      <c r="B1049" s="15" t="s">
        <v>13343</v>
      </c>
      <c r="C1049" s="15">
        <v>4</v>
      </c>
      <c r="D1049" s="15" t="s">
        <v>11538</v>
      </c>
      <c r="E1049" s="15" t="s">
        <v>13389</v>
      </c>
      <c r="F1049" s="15" t="s">
        <v>11422</v>
      </c>
      <c r="G1049" s="15" t="s">
        <v>11489</v>
      </c>
    </row>
    <row r="1050" spans="1:7" x14ac:dyDescent="0.2">
      <c r="A1050" s="15" t="s">
        <v>13390</v>
      </c>
      <c r="B1050" s="15" t="s">
        <v>13343</v>
      </c>
      <c r="C1050" s="15">
        <v>4</v>
      </c>
      <c r="D1050" s="15" t="s">
        <v>11542</v>
      </c>
      <c r="E1050" s="15" t="s">
        <v>13391</v>
      </c>
      <c r="F1050" s="15" t="s">
        <v>11422</v>
      </c>
      <c r="G1050" s="15" t="s">
        <v>11489</v>
      </c>
    </row>
    <row r="1051" spans="1:7" x14ac:dyDescent="0.2">
      <c r="A1051" s="15" t="s">
        <v>13392</v>
      </c>
      <c r="B1051" s="15" t="s">
        <v>13343</v>
      </c>
      <c r="C1051" s="15">
        <v>4</v>
      </c>
      <c r="D1051" s="15" t="s">
        <v>11546</v>
      </c>
      <c r="E1051" s="15" t="s">
        <v>13393</v>
      </c>
      <c r="F1051" s="15" t="s">
        <v>11422</v>
      </c>
      <c r="G1051" s="15" t="s">
        <v>11489</v>
      </c>
    </row>
    <row r="1052" spans="1:7" x14ac:dyDescent="0.2">
      <c r="A1052" s="15" t="s">
        <v>13394</v>
      </c>
      <c r="B1052" s="15" t="s">
        <v>13343</v>
      </c>
      <c r="C1052" s="15">
        <v>4</v>
      </c>
      <c r="D1052" s="15" t="s">
        <v>11550</v>
      </c>
      <c r="E1052" s="15" t="s">
        <v>11531</v>
      </c>
      <c r="F1052" s="15" t="s">
        <v>11422</v>
      </c>
      <c r="G1052" s="15" t="s">
        <v>11489</v>
      </c>
    </row>
    <row r="1053" spans="1:7" x14ac:dyDescent="0.2">
      <c r="A1053" s="15" t="s">
        <v>13395</v>
      </c>
      <c r="B1053" s="15" t="s">
        <v>13343</v>
      </c>
      <c r="C1053" s="15">
        <v>4</v>
      </c>
      <c r="D1053" s="15" t="s">
        <v>11554</v>
      </c>
      <c r="E1053" s="15" t="s">
        <v>13396</v>
      </c>
      <c r="F1053" s="15" t="s">
        <v>11422</v>
      </c>
      <c r="G1053" s="15" t="s">
        <v>11489</v>
      </c>
    </row>
    <row r="1054" spans="1:7" x14ac:dyDescent="0.2">
      <c r="A1054" s="15" t="s">
        <v>13397</v>
      </c>
      <c r="B1054" s="15" t="s">
        <v>13343</v>
      </c>
      <c r="C1054" s="15">
        <v>4</v>
      </c>
      <c r="D1054" s="15" t="s">
        <v>11558</v>
      </c>
      <c r="E1054" s="15" t="s">
        <v>12412</v>
      </c>
      <c r="F1054" s="15" t="s">
        <v>11422</v>
      </c>
      <c r="G1054" s="15" t="s">
        <v>11489</v>
      </c>
    </row>
    <row r="1055" spans="1:7" x14ac:dyDescent="0.2">
      <c r="A1055" s="15" t="s">
        <v>13398</v>
      </c>
      <c r="B1055" s="15" t="s">
        <v>13343</v>
      </c>
      <c r="C1055" s="15">
        <v>4</v>
      </c>
      <c r="D1055" s="15" t="s">
        <v>11562</v>
      </c>
      <c r="E1055" s="15" t="s">
        <v>11535</v>
      </c>
      <c r="F1055" s="15" t="s">
        <v>11422</v>
      </c>
      <c r="G1055" s="15" t="s">
        <v>11489</v>
      </c>
    </row>
    <row r="1056" spans="1:7" x14ac:dyDescent="0.2">
      <c r="A1056" s="15" t="s">
        <v>13399</v>
      </c>
      <c r="B1056" s="15" t="s">
        <v>13343</v>
      </c>
      <c r="C1056" s="15">
        <v>4</v>
      </c>
      <c r="D1056" s="15" t="s">
        <v>11565</v>
      </c>
      <c r="E1056" s="15" t="s">
        <v>11836</v>
      </c>
      <c r="F1056" s="15" t="s">
        <v>11422</v>
      </c>
      <c r="G1056" s="15" t="s">
        <v>11489</v>
      </c>
    </row>
    <row r="1057" spans="1:7" x14ac:dyDescent="0.2">
      <c r="A1057" s="15" t="s">
        <v>13400</v>
      </c>
      <c r="B1057" s="15" t="s">
        <v>13343</v>
      </c>
      <c r="C1057" s="15">
        <v>4</v>
      </c>
      <c r="D1057" s="15" t="s">
        <v>11569</v>
      </c>
      <c r="E1057" s="15" t="s">
        <v>12794</v>
      </c>
      <c r="F1057" s="15" t="s">
        <v>11422</v>
      </c>
      <c r="G1057" s="15" t="s">
        <v>11489</v>
      </c>
    </row>
    <row r="1058" spans="1:7" x14ac:dyDescent="0.2">
      <c r="A1058" s="15" t="s">
        <v>13401</v>
      </c>
      <c r="B1058" s="15" t="s">
        <v>13343</v>
      </c>
      <c r="C1058" s="15">
        <v>4</v>
      </c>
      <c r="D1058" s="15" t="s">
        <v>11573</v>
      </c>
      <c r="E1058" s="15" t="s">
        <v>13402</v>
      </c>
      <c r="F1058" s="15" t="s">
        <v>11422</v>
      </c>
      <c r="G1058" s="15" t="s">
        <v>11489</v>
      </c>
    </row>
    <row r="1059" spans="1:7" x14ac:dyDescent="0.2">
      <c r="A1059" s="15" t="s">
        <v>13403</v>
      </c>
      <c r="B1059" s="15" t="s">
        <v>13343</v>
      </c>
      <c r="C1059" s="15">
        <v>4</v>
      </c>
      <c r="D1059" s="15" t="s">
        <v>11577</v>
      </c>
      <c r="E1059" s="15" t="s">
        <v>461</v>
      </c>
      <c r="F1059" s="15" t="s">
        <v>11422</v>
      </c>
      <c r="G1059" s="15" t="s">
        <v>11489</v>
      </c>
    </row>
    <row r="1060" spans="1:7" x14ac:dyDescent="0.2">
      <c r="A1060" s="15" t="s">
        <v>13404</v>
      </c>
      <c r="B1060" s="15" t="s">
        <v>13343</v>
      </c>
      <c r="C1060" s="15">
        <v>4</v>
      </c>
      <c r="D1060" s="15" t="s">
        <v>11581</v>
      </c>
      <c r="E1060" s="15" t="s">
        <v>13405</v>
      </c>
      <c r="F1060" s="15" t="s">
        <v>11422</v>
      </c>
      <c r="G1060" s="15" t="s">
        <v>11489</v>
      </c>
    </row>
    <row r="1061" spans="1:7" x14ac:dyDescent="0.2">
      <c r="A1061" s="15" t="s">
        <v>13406</v>
      </c>
      <c r="B1061" s="15" t="s">
        <v>13343</v>
      </c>
      <c r="C1061" s="15">
        <v>4</v>
      </c>
      <c r="D1061" s="15" t="s">
        <v>11584</v>
      </c>
      <c r="E1061" s="15" t="s">
        <v>13407</v>
      </c>
      <c r="F1061" s="15" t="s">
        <v>11422</v>
      </c>
      <c r="G1061" s="15" t="s">
        <v>11489</v>
      </c>
    </row>
    <row r="1062" spans="1:7" x14ac:dyDescent="0.2">
      <c r="A1062" s="15" t="s">
        <v>13408</v>
      </c>
      <c r="B1062" s="15" t="s">
        <v>13343</v>
      </c>
      <c r="C1062" s="15">
        <v>4</v>
      </c>
      <c r="D1062" s="15" t="s">
        <v>11588</v>
      </c>
      <c r="E1062" s="15" t="s">
        <v>13409</v>
      </c>
      <c r="F1062" s="15" t="s">
        <v>11422</v>
      </c>
      <c r="G1062" s="15" t="s">
        <v>11489</v>
      </c>
    </row>
    <row r="1063" spans="1:7" x14ac:dyDescent="0.2">
      <c r="A1063" s="15" t="s">
        <v>13410</v>
      </c>
      <c r="B1063" s="15" t="s">
        <v>13343</v>
      </c>
      <c r="C1063" s="15">
        <v>4</v>
      </c>
      <c r="D1063" s="15" t="s">
        <v>11591</v>
      </c>
      <c r="E1063" s="15" t="s">
        <v>13411</v>
      </c>
      <c r="F1063" s="15" t="s">
        <v>11422</v>
      </c>
      <c r="G1063" s="15" t="s">
        <v>11489</v>
      </c>
    </row>
    <row r="1064" spans="1:7" x14ac:dyDescent="0.2">
      <c r="A1064" s="15" t="s">
        <v>13412</v>
      </c>
      <c r="B1064" s="15" t="s">
        <v>13343</v>
      </c>
      <c r="C1064" s="15">
        <v>4</v>
      </c>
      <c r="D1064" s="15" t="s">
        <v>11595</v>
      </c>
      <c r="E1064" s="15" t="s">
        <v>12434</v>
      </c>
      <c r="F1064" s="15" t="s">
        <v>11422</v>
      </c>
      <c r="G1064" s="15" t="s">
        <v>11489</v>
      </c>
    </row>
    <row r="1065" spans="1:7" x14ac:dyDescent="0.2">
      <c r="A1065" s="15" t="s">
        <v>13413</v>
      </c>
      <c r="B1065" s="15" t="s">
        <v>13343</v>
      </c>
      <c r="C1065" s="15">
        <v>4</v>
      </c>
      <c r="D1065" s="15" t="s">
        <v>11599</v>
      </c>
      <c r="E1065" s="15" t="s">
        <v>12801</v>
      </c>
      <c r="F1065" s="15" t="s">
        <v>11422</v>
      </c>
      <c r="G1065" s="15" t="s">
        <v>11489</v>
      </c>
    </row>
    <row r="1066" spans="1:7" x14ac:dyDescent="0.2">
      <c r="A1066" s="15" t="s">
        <v>13414</v>
      </c>
      <c r="B1066" s="15" t="s">
        <v>13343</v>
      </c>
      <c r="C1066" s="15">
        <v>4</v>
      </c>
      <c r="D1066" s="15" t="s">
        <v>11603</v>
      </c>
      <c r="E1066" s="15" t="s">
        <v>13415</v>
      </c>
      <c r="F1066" s="15" t="s">
        <v>11422</v>
      </c>
      <c r="G1066" s="15" t="s">
        <v>11489</v>
      </c>
    </row>
    <row r="1067" spans="1:7" x14ac:dyDescent="0.2">
      <c r="A1067" s="15" t="s">
        <v>13416</v>
      </c>
      <c r="B1067" s="15" t="s">
        <v>13343</v>
      </c>
      <c r="C1067" s="15">
        <v>4</v>
      </c>
      <c r="D1067" s="15" t="s">
        <v>11607</v>
      </c>
      <c r="E1067" s="15" t="s">
        <v>12950</v>
      </c>
      <c r="F1067" s="15" t="s">
        <v>11422</v>
      </c>
      <c r="G1067" s="15" t="s">
        <v>11489</v>
      </c>
    </row>
    <row r="1068" spans="1:7" x14ac:dyDescent="0.2">
      <c r="A1068" s="15" t="s">
        <v>13417</v>
      </c>
      <c r="B1068" s="15" t="s">
        <v>13343</v>
      </c>
      <c r="C1068" s="15">
        <v>4</v>
      </c>
      <c r="D1068" s="15" t="s">
        <v>11611</v>
      </c>
      <c r="E1068" s="15" t="s">
        <v>12440</v>
      </c>
      <c r="F1068" s="15" t="s">
        <v>11422</v>
      </c>
      <c r="G1068" s="15" t="s">
        <v>11489</v>
      </c>
    </row>
    <row r="1069" spans="1:7" x14ac:dyDescent="0.2">
      <c r="A1069" s="15" t="s">
        <v>13418</v>
      </c>
      <c r="B1069" s="15" t="s">
        <v>13343</v>
      </c>
      <c r="C1069" s="15">
        <v>4</v>
      </c>
      <c r="D1069" s="15" t="s">
        <v>11615</v>
      </c>
      <c r="E1069" s="15" t="s">
        <v>12803</v>
      </c>
      <c r="F1069" s="15" t="s">
        <v>11422</v>
      </c>
      <c r="G1069" s="15" t="s">
        <v>11489</v>
      </c>
    </row>
    <row r="1070" spans="1:7" x14ac:dyDescent="0.2">
      <c r="A1070" s="15" t="s">
        <v>13419</v>
      </c>
      <c r="B1070" s="15" t="s">
        <v>13343</v>
      </c>
      <c r="C1070" s="15">
        <v>4</v>
      </c>
      <c r="D1070" s="15" t="s">
        <v>11619</v>
      </c>
      <c r="E1070" s="15" t="s">
        <v>11551</v>
      </c>
      <c r="F1070" s="15" t="s">
        <v>11422</v>
      </c>
      <c r="G1070" s="15" t="s">
        <v>11489</v>
      </c>
    </row>
    <row r="1071" spans="1:7" x14ac:dyDescent="0.2">
      <c r="A1071" s="15" t="s">
        <v>13420</v>
      </c>
      <c r="B1071" s="15" t="s">
        <v>13343</v>
      </c>
      <c r="C1071" s="15">
        <v>4</v>
      </c>
      <c r="D1071" s="15" t="s">
        <v>11623</v>
      </c>
      <c r="E1071" s="15" t="s">
        <v>13421</v>
      </c>
      <c r="F1071" s="15" t="s">
        <v>11422</v>
      </c>
      <c r="G1071" s="15" t="s">
        <v>11489</v>
      </c>
    </row>
    <row r="1072" spans="1:7" x14ac:dyDescent="0.2">
      <c r="A1072" s="15" t="s">
        <v>13422</v>
      </c>
      <c r="B1072" s="15" t="s">
        <v>13343</v>
      </c>
      <c r="C1072" s="15">
        <v>4</v>
      </c>
      <c r="D1072" s="15" t="s">
        <v>11627</v>
      </c>
      <c r="E1072" s="15" t="s">
        <v>13423</v>
      </c>
      <c r="F1072" s="15" t="s">
        <v>11422</v>
      </c>
      <c r="G1072" s="15" t="s">
        <v>11489</v>
      </c>
    </row>
    <row r="1073" spans="1:7" x14ac:dyDescent="0.2">
      <c r="A1073" s="15" t="s">
        <v>13424</v>
      </c>
      <c r="B1073" s="15" t="s">
        <v>13343</v>
      </c>
      <c r="C1073" s="15">
        <v>4</v>
      </c>
      <c r="D1073" s="15" t="s">
        <v>11631</v>
      </c>
      <c r="E1073" s="15" t="s">
        <v>11559</v>
      </c>
      <c r="F1073" s="15" t="s">
        <v>11422</v>
      </c>
      <c r="G1073" s="15" t="s">
        <v>11489</v>
      </c>
    </row>
    <row r="1074" spans="1:7" x14ac:dyDescent="0.2">
      <c r="A1074" s="15" t="s">
        <v>13425</v>
      </c>
      <c r="B1074" s="15" t="s">
        <v>13343</v>
      </c>
      <c r="C1074" s="15">
        <v>4</v>
      </c>
      <c r="D1074" s="15" t="s">
        <v>11634</v>
      </c>
      <c r="E1074" s="15" t="s">
        <v>11563</v>
      </c>
      <c r="F1074" s="15" t="s">
        <v>11422</v>
      </c>
      <c r="G1074" s="15" t="s">
        <v>11489</v>
      </c>
    </row>
    <row r="1075" spans="1:7" x14ac:dyDescent="0.2">
      <c r="A1075" s="15" t="s">
        <v>13426</v>
      </c>
      <c r="B1075" s="15" t="s">
        <v>13343</v>
      </c>
      <c r="C1075" s="15">
        <v>4</v>
      </c>
      <c r="D1075" s="15" t="s">
        <v>11637</v>
      </c>
      <c r="E1075" s="15" t="s">
        <v>13427</v>
      </c>
      <c r="F1075" s="15" t="s">
        <v>11422</v>
      </c>
      <c r="G1075" s="15" t="s">
        <v>11489</v>
      </c>
    </row>
    <row r="1076" spans="1:7" x14ac:dyDescent="0.2">
      <c r="A1076" s="15" t="s">
        <v>13428</v>
      </c>
      <c r="B1076" s="15" t="s">
        <v>13343</v>
      </c>
      <c r="C1076" s="15">
        <v>4</v>
      </c>
      <c r="D1076" s="15" t="s">
        <v>11640</v>
      </c>
      <c r="E1076" s="15" t="s">
        <v>11854</v>
      </c>
      <c r="F1076" s="15" t="s">
        <v>11422</v>
      </c>
      <c r="G1076" s="15" t="s">
        <v>11489</v>
      </c>
    </row>
    <row r="1077" spans="1:7" x14ac:dyDescent="0.2">
      <c r="A1077" s="15" t="s">
        <v>13429</v>
      </c>
      <c r="B1077" s="15" t="s">
        <v>13343</v>
      </c>
      <c r="C1077" s="15">
        <v>4</v>
      </c>
      <c r="D1077" s="15" t="s">
        <v>11643</v>
      </c>
      <c r="E1077" s="15" t="s">
        <v>13430</v>
      </c>
      <c r="F1077" s="15" t="s">
        <v>11422</v>
      </c>
      <c r="G1077" s="15" t="s">
        <v>11489</v>
      </c>
    </row>
    <row r="1078" spans="1:7" x14ac:dyDescent="0.2">
      <c r="A1078" s="15" t="s">
        <v>13431</v>
      </c>
      <c r="B1078" s="15" t="s">
        <v>13343</v>
      </c>
      <c r="C1078" s="15">
        <v>4</v>
      </c>
      <c r="D1078" s="15" t="s">
        <v>11646</v>
      </c>
      <c r="E1078" s="15" t="s">
        <v>13432</v>
      </c>
      <c r="F1078" s="15" t="s">
        <v>11422</v>
      </c>
      <c r="G1078" s="15" t="s">
        <v>11489</v>
      </c>
    </row>
    <row r="1079" spans="1:7" x14ac:dyDescent="0.2">
      <c r="A1079" s="15" t="s">
        <v>13433</v>
      </c>
      <c r="B1079" s="15" t="s">
        <v>13343</v>
      </c>
      <c r="C1079" s="15">
        <v>4</v>
      </c>
      <c r="D1079" s="15" t="s">
        <v>11649</v>
      </c>
      <c r="E1079" s="15" t="s">
        <v>12822</v>
      </c>
      <c r="F1079" s="15" t="s">
        <v>11422</v>
      </c>
      <c r="G1079" s="15" t="s">
        <v>11489</v>
      </c>
    </row>
    <row r="1080" spans="1:7" x14ac:dyDescent="0.2">
      <c r="A1080" s="15" t="s">
        <v>13434</v>
      </c>
      <c r="B1080" s="15" t="s">
        <v>13343</v>
      </c>
      <c r="C1080" s="15">
        <v>4</v>
      </c>
      <c r="D1080" s="15" t="s">
        <v>11652</v>
      </c>
      <c r="E1080" s="15" t="s">
        <v>13435</v>
      </c>
      <c r="F1080" s="15" t="s">
        <v>11422</v>
      </c>
      <c r="G1080" s="15" t="s">
        <v>11489</v>
      </c>
    </row>
    <row r="1081" spans="1:7" x14ac:dyDescent="0.2">
      <c r="A1081" s="15" t="s">
        <v>13436</v>
      </c>
      <c r="B1081" s="15" t="s">
        <v>13343</v>
      </c>
      <c r="C1081" s="15">
        <v>4</v>
      </c>
      <c r="D1081" s="15" t="s">
        <v>11655</v>
      </c>
      <c r="E1081" s="15" t="s">
        <v>13437</v>
      </c>
      <c r="F1081" s="15" t="s">
        <v>11422</v>
      </c>
      <c r="G1081" s="15" t="s">
        <v>11489</v>
      </c>
    </row>
    <row r="1082" spans="1:7" x14ac:dyDescent="0.2">
      <c r="A1082" s="15" t="s">
        <v>13438</v>
      </c>
      <c r="B1082" s="15" t="s">
        <v>13343</v>
      </c>
      <c r="C1082" s="15">
        <v>4</v>
      </c>
      <c r="D1082" s="15" t="s">
        <v>11658</v>
      </c>
      <c r="E1082" s="15" t="s">
        <v>11574</v>
      </c>
      <c r="F1082" s="15" t="s">
        <v>11422</v>
      </c>
      <c r="G1082" s="15" t="s">
        <v>11489</v>
      </c>
    </row>
    <row r="1083" spans="1:7" x14ac:dyDescent="0.2">
      <c r="A1083" s="15" t="s">
        <v>13439</v>
      </c>
      <c r="B1083" s="15" t="s">
        <v>13343</v>
      </c>
      <c r="C1083" s="15">
        <v>4</v>
      </c>
      <c r="D1083" s="15" t="s">
        <v>11660</v>
      </c>
      <c r="E1083" s="15" t="s">
        <v>11578</v>
      </c>
      <c r="F1083" s="15" t="s">
        <v>11422</v>
      </c>
      <c r="G1083" s="15" t="s">
        <v>11489</v>
      </c>
    </row>
    <row r="1084" spans="1:7" x14ac:dyDescent="0.2">
      <c r="A1084" s="15" t="s">
        <v>13440</v>
      </c>
      <c r="B1084" s="15" t="s">
        <v>13343</v>
      </c>
      <c r="C1084" s="15">
        <v>4</v>
      </c>
      <c r="D1084" s="15" t="s">
        <v>11663</v>
      </c>
      <c r="E1084" s="15" t="s">
        <v>13441</v>
      </c>
      <c r="F1084" s="15" t="s">
        <v>11422</v>
      </c>
      <c r="G1084" s="15" t="s">
        <v>11489</v>
      </c>
    </row>
    <row r="1085" spans="1:7" x14ac:dyDescent="0.2">
      <c r="A1085" s="15" t="s">
        <v>13442</v>
      </c>
      <c r="B1085" s="15" t="s">
        <v>13343</v>
      </c>
      <c r="C1085" s="15">
        <v>4</v>
      </c>
      <c r="D1085" s="15" t="s">
        <v>11666</v>
      </c>
      <c r="E1085" s="15" t="s">
        <v>13443</v>
      </c>
      <c r="F1085" s="15" t="s">
        <v>11422</v>
      </c>
      <c r="G1085" s="15" t="s">
        <v>11489</v>
      </c>
    </row>
    <row r="1086" spans="1:7" x14ac:dyDescent="0.2">
      <c r="A1086" s="15" t="s">
        <v>13444</v>
      </c>
      <c r="B1086" s="15" t="s">
        <v>13343</v>
      </c>
      <c r="C1086" s="15">
        <v>4</v>
      </c>
      <c r="D1086" s="15" t="s">
        <v>11907</v>
      </c>
      <c r="E1086" s="15" t="s">
        <v>12724</v>
      </c>
      <c r="F1086" s="15" t="s">
        <v>11422</v>
      </c>
      <c r="G1086" s="15" t="s">
        <v>11489</v>
      </c>
    </row>
    <row r="1087" spans="1:7" x14ac:dyDescent="0.2">
      <c r="A1087" s="15" t="s">
        <v>13445</v>
      </c>
      <c r="B1087" s="15" t="s">
        <v>13343</v>
      </c>
      <c r="C1087" s="15">
        <v>4</v>
      </c>
      <c r="D1087" s="15" t="s">
        <v>11910</v>
      </c>
      <c r="E1087" s="15" t="s">
        <v>409</v>
      </c>
      <c r="F1087" s="15" t="s">
        <v>11422</v>
      </c>
      <c r="G1087" s="15" t="s">
        <v>11489</v>
      </c>
    </row>
    <row r="1088" spans="1:7" x14ac:dyDescent="0.2">
      <c r="A1088" s="15" t="s">
        <v>13446</v>
      </c>
      <c r="B1088" s="15" t="s">
        <v>13343</v>
      </c>
      <c r="C1088" s="15">
        <v>4</v>
      </c>
      <c r="D1088" s="15" t="s">
        <v>11913</v>
      </c>
      <c r="E1088" s="15" t="s">
        <v>12829</v>
      </c>
      <c r="F1088" s="15" t="s">
        <v>11422</v>
      </c>
      <c r="G1088" s="15" t="s">
        <v>11489</v>
      </c>
    </row>
    <row r="1089" spans="1:7" x14ac:dyDescent="0.2">
      <c r="A1089" s="15" t="s">
        <v>13447</v>
      </c>
      <c r="B1089" s="15" t="s">
        <v>13343</v>
      </c>
      <c r="C1089" s="15">
        <v>4</v>
      </c>
      <c r="D1089" s="15" t="s">
        <v>11916</v>
      </c>
      <c r="E1089" s="15" t="s">
        <v>493</v>
      </c>
      <c r="F1089" s="15" t="s">
        <v>11422</v>
      </c>
      <c r="G1089" s="15" t="s">
        <v>11489</v>
      </c>
    </row>
    <row r="1090" spans="1:7" x14ac:dyDescent="0.2">
      <c r="A1090" s="15" t="s">
        <v>13448</v>
      </c>
      <c r="B1090" s="15" t="s">
        <v>13343</v>
      </c>
      <c r="C1090" s="15">
        <v>4</v>
      </c>
      <c r="D1090" s="15" t="s">
        <v>11919</v>
      </c>
      <c r="E1090" s="15" t="s">
        <v>13127</v>
      </c>
      <c r="F1090" s="15" t="s">
        <v>11422</v>
      </c>
      <c r="G1090" s="15" t="s">
        <v>11489</v>
      </c>
    </row>
    <row r="1091" spans="1:7" x14ac:dyDescent="0.2">
      <c r="A1091" s="15" t="s">
        <v>13449</v>
      </c>
      <c r="B1091" s="15" t="s">
        <v>13343</v>
      </c>
      <c r="C1091" s="15">
        <v>4</v>
      </c>
      <c r="D1091" s="15" t="s">
        <v>11921</v>
      </c>
      <c r="E1091" s="15" t="s">
        <v>13450</v>
      </c>
      <c r="F1091" s="15" t="s">
        <v>11422</v>
      </c>
      <c r="G1091" s="15" t="s">
        <v>11489</v>
      </c>
    </row>
    <row r="1092" spans="1:7" x14ac:dyDescent="0.2">
      <c r="A1092" s="15" t="s">
        <v>13451</v>
      </c>
      <c r="B1092" s="15" t="s">
        <v>13343</v>
      </c>
      <c r="C1092" s="15">
        <v>4</v>
      </c>
      <c r="D1092" s="15" t="s">
        <v>11924</v>
      </c>
      <c r="E1092" s="15" t="s">
        <v>13452</v>
      </c>
      <c r="F1092" s="15" t="s">
        <v>11422</v>
      </c>
      <c r="G1092" s="15" t="s">
        <v>11489</v>
      </c>
    </row>
    <row r="1093" spans="1:7" x14ac:dyDescent="0.2">
      <c r="A1093" s="15" t="s">
        <v>13453</v>
      </c>
      <c r="B1093" s="15" t="s">
        <v>13343</v>
      </c>
      <c r="C1093" s="15">
        <v>4</v>
      </c>
      <c r="D1093" s="15" t="s">
        <v>11927</v>
      </c>
      <c r="E1093" s="15" t="s">
        <v>12836</v>
      </c>
      <c r="F1093" s="15" t="s">
        <v>11422</v>
      </c>
      <c r="G1093" s="15" t="s">
        <v>11489</v>
      </c>
    </row>
    <row r="1094" spans="1:7" x14ac:dyDescent="0.2">
      <c r="A1094" s="15" t="s">
        <v>13454</v>
      </c>
      <c r="B1094" s="15" t="s">
        <v>13343</v>
      </c>
      <c r="C1094" s="15">
        <v>4</v>
      </c>
      <c r="D1094" s="15" t="s">
        <v>12444</v>
      </c>
      <c r="E1094" s="15" t="s">
        <v>11592</v>
      </c>
      <c r="F1094" s="15" t="s">
        <v>11422</v>
      </c>
      <c r="G1094" s="15" t="s">
        <v>11489</v>
      </c>
    </row>
    <row r="1095" spans="1:7" x14ac:dyDescent="0.2">
      <c r="A1095" s="15" t="s">
        <v>13455</v>
      </c>
      <c r="B1095" s="15" t="s">
        <v>13343</v>
      </c>
      <c r="C1095" s="15">
        <v>4</v>
      </c>
      <c r="D1095" s="15" t="s">
        <v>12446</v>
      </c>
      <c r="E1095" s="15" t="s">
        <v>13456</v>
      </c>
      <c r="F1095" s="15" t="s">
        <v>11422</v>
      </c>
      <c r="G1095" s="15" t="s">
        <v>11489</v>
      </c>
    </row>
    <row r="1096" spans="1:7" x14ac:dyDescent="0.2">
      <c r="A1096" s="15" t="s">
        <v>13457</v>
      </c>
      <c r="B1096" s="15" t="s">
        <v>13343</v>
      </c>
      <c r="C1096" s="15">
        <v>4</v>
      </c>
      <c r="D1096" s="15" t="s">
        <v>12448</v>
      </c>
      <c r="E1096" s="15" t="s">
        <v>11600</v>
      </c>
      <c r="F1096" s="15" t="s">
        <v>11422</v>
      </c>
      <c r="G1096" s="15" t="s">
        <v>11489</v>
      </c>
    </row>
    <row r="1097" spans="1:7" x14ac:dyDescent="0.2">
      <c r="A1097" s="15" t="s">
        <v>13458</v>
      </c>
      <c r="B1097" s="15" t="s">
        <v>13343</v>
      </c>
      <c r="C1097" s="15">
        <v>4</v>
      </c>
      <c r="D1097" s="15" t="s">
        <v>12451</v>
      </c>
      <c r="E1097" s="15" t="s">
        <v>11604</v>
      </c>
      <c r="F1097" s="15" t="s">
        <v>11422</v>
      </c>
      <c r="G1097" s="15" t="s">
        <v>11489</v>
      </c>
    </row>
    <row r="1098" spans="1:7" x14ac:dyDescent="0.2">
      <c r="A1098" s="15" t="s">
        <v>13459</v>
      </c>
      <c r="B1098" s="15" t="s">
        <v>13343</v>
      </c>
      <c r="C1098" s="15">
        <v>4</v>
      </c>
      <c r="D1098" s="15" t="s">
        <v>12453</v>
      </c>
      <c r="E1098" s="15" t="s">
        <v>12267</v>
      </c>
      <c r="F1098" s="15" t="s">
        <v>11422</v>
      </c>
      <c r="G1098" s="15" t="s">
        <v>11489</v>
      </c>
    </row>
    <row r="1099" spans="1:7" x14ac:dyDescent="0.2">
      <c r="A1099" s="15" t="s">
        <v>13460</v>
      </c>
      <c r="B1099" s="15" t="s">
        <v>13343</v>
      </c>
      <c r="C1099" s="15">
        <v>4</v>
      </c>
      <c r="D1099" s="15" t="s">
        <v>12456</v>
      </c>
      <c r="E1099" s="15" t="s">
        <v>12844</v>
      </c>
      <c r="F1099" s="15" t="s">
        <v>11422</v>
      </c>
      <c r="G1099" s="15" t="s">
        <v>11489</v>
      </c>
    </row>
    <row r="1100" spans="1:7" x14ac:dyDescent="0.2">
      <c r="A1100" s="15" t="s">
        <v>13461</v>
      </c>
      <c r="B1100" s="15" t="s">
        <v>13343</v>
      </c>
      <c r="C1100" s="15">
        <v>4</v>
      </c>
      <c r="D1100" s="15" t="s">
        <v>12459</v>
      </c>
      <c r="E1100" s="15" t="s">
        <v>13266</v>
      </c>
      <c r="F1100" s="15" t="s">
        <v>11422</v>
      </c>
      <c r="G1100" s="15" t="s">
        <v>11489</v>
      </c>
    </row>
    <row r="1101" spans="1:7" x14ac:dyDescent="0.2">
      <c r="A1101" s="15" t="s">
        <v>13462</v>
      </c>
      <c r="B1101" s="15" t="s">
        <v>13343</v>
      </c>
      <c r="C1101" s="15">
        <v>4</v>
      </c>
      <c r="D1101" s="15" t="s">
        <v>12461</v>
      </c>
      <c r="E1101" s="15" t="s">
        <v>13463</v>
      </c>
      <c r="F1101" s="15" t="s">
        <v>11422</v>
      </c>
      <c r="G1101" s="15" t="s">
        <v>11489</v>
      </c>
    </row>
    <row r="1102" spans="1:7" x14ac:dyDescent="0.2">
      <c r="A1102" s="15" t="s">
        <v>13464</v>
      </c>
      <c r="B1102" s="15" t="s">
        <v>13343</v>
      </c>
      <c r="C1102" s="15">
        <v>4</v>
      </c>
      <c r="D1102" s="15" t="s">
        <v>12464</v>
      </c>
      <c r="E1102" s="15" t="s">
        <v>12850</v>
      </c>
      <c r="F1102" s="15" t="s">
        <v>11422</v>
      </c>
      <c r="G1102" s="15" t="s">
        <v>11489</v>
      </c>
    </row>
    <row r="1103" spans="1:7" x14ac:dyDescent="0.2">
      <c r="A1103" s="15" t="s">
        <v>13465</v>
      </c>
      <c r="B1103" s="15" t="s">
        <v>13343</v>
      </c>
      <c r="C1103" s="15">
        <v>4</v>
      </c>
      <c r="D1103" s="15" t="s">
        <v>12466</v>
      </c>
      <c r="E1103" s="15" t="s">
        <v>13466</v>
      </c>
      <c r="F1103" s="15" t="s">
        <v>11422</v>
      </c>
      <c r="G1103" s="15" t="s">
        <v>11489</v>
      </c>
    </row>
    <row r="1104" spans="1:7" x14ac:dyDescent="0.2">
      <c r="A1104" s="15" t="s">
        <v>13467</v>
      </c>
      <c r="B1104" s="15" t="s">
        <v>13343</v>
      </c>
      <c r="C1104" s="15">
        <v>4</v>
      </c>
      <c r="D1104" s="15" t="s">
        <v>12469</v>
      </c>
      <c r="E1104" s="15" t="s">
        <v>11612</v>
      </c>
      <c r="F1104" s="15" t="s">
        <v>11422</v>
      </c>
      <c r="G1104" s="15" t="s">
        <v>11489</v>
      </c>
    </row>
    <row r="1105" spans="1:7" x14ac:dyDescent="0.2">
      <c r="A1105" s="15" t="s">
        <v>13468</v>
      </c>
      <c r="B1105" s="15" t="s">
        <v>13343</v>
      </c>
      <c r="C1105" s="15">
        <v>4</v>
      </c>
      <c r="D1105" s="15" t="s">
        <v>12471</v>
      </c>
      <c r="E1105" s="15" t="s">
        <v>11616</v>
      </c>
      <c r="F1105" s="15" t="s">
        <v>11422</v>
      </c>
      <c r="G1105" s="15" t="s">
        <v>11489</v>
      </c>
    </row>
    <row r="1106" spans="1:7" x14ac:dyDescent="0.2">
      <c r="A1106" s="15" t="s">
        <v>13469</v>
      </c>
      <c r="B1106" s="15" t="s">
        <v>13343</v>
      </c>
      <c r="C1106" s="15">
        <v>4</v>
      </c>
      <c r="D1106" s="15" t="s">
        <v>12474</v>
      </c>
      <c r="E1106" s="15" t="s">
        <v>11620</v>
      </c>
      <c r="F1106" s="15" t="s">
        <v>11422</v>
      </c>
      <c r="G1106" s="15" t="s">
        <v>11489</v>
      </c>
    </row>
    <row r="1107" spans="1:7" x14ac:dyDescent="0.2">
      <c r="A1107" s="15" t="s">
        <v>13470</v>
      </c>
      <c r="B1107" s="15" t="s">
        <v>13343</v>
      </c>
      <c r="C1107" s="15">
        <v>4</v>
      </c>
      <c r="D1107" s="15" t="s">
        <v>12477</v>
      </c>
      <c r="E1107" s="15" t="s">
        <v>13471</v>
      </c>
      <c r="F1107" s="15" t="s">
        <v>11422</v>
      </c>
      <c r="G1107" s="15" t="s">
        <v>11489</v>
      </c>
    </row>
    <row r="1108" spans="1:7" x14ac:dyDescent="0.2">
      <c r="A1108" s="15" t="s">
        <v>13472</v>
      </c>
      <c r="B1108" s="15" t="s">
        <v>13343</v>
      </c>
      <c r="C1108" s="15">
        <v>4</v>
      </c>
      <c r="D1108" s="15" t="s">
        <v>12479</v>
      </c>
      <c r="E1108" s="15" t="s">
        <v>13473</v>
      </c>
      <c r="F1108" s="15" t="s">
        <v>11422</v>
      </c>
      <c r="G1108" s="15" t="s">
        <v>11489</v>
      </c>
    </row>
    <row r="1109" spans="1:7" x14ac:dyDescent="0.2">
      <c r="A1109" s="15" t="s">
        <v>13474</v>
      </c>
      <c r="B1109" s="15" t="s">
        <v>13343</v>
      </c>
      <c r="C1109" s="15">
        <v>4</v>
      </c>
      <c r="D1109" s="15" t="s">
        <v>12481</v>
      </c>
      <c r="E1109" s="15" t="s">
        <v>13475</v>
      </c>
      <c r="F1109" s="15" t="s">
        <v>11422</v>
      </c>
      <c r="G1109" s="15" t="s">
        <v>11489</v>
      </c>
    </row>
    <row r="1110" spans="1:7" x14ac:dyDescent="0.2">
      <c r="A1110" s="15" t="s">
        <v>13476</v>
      </c>
      <c r="B1110" s="15" t="s">
        <v>13343</v>
      </c>
      <c r="C1110" s="15">
        <v>4</v>
      </c>
      <c r="D1110" s="15" t="s">
        <v>12483</v>
      </c>
      <c r="E1110" s="15" t="s">
        <v>12987</v>
      </c>
      <c r="F1110" s="15" t="s">
        <v>11422</v>
      </c>
      <c r="G1110" s="15" t="s">
        <v>11489</v>
      </c>
    </row>
    <row r="1111" spans="1:7" x14ac:dyDescent="0.2">
      <c r="A1111" s="15" t="s">
        <v>13477</v>
      </c>
      <c r="B1111" s="15" t="s">
        <v>13343</v>
      </c>
      <c r="C1111" s="15">
        <v>4</v>
      </c>
      <c r="D1111" s="15" t="s">
        <v>11715</v>
      </c>
      <c r="E1111" s="15" t="s">
        <v>13478</v>
      </c>
      <c r="F1111" s="15" t="s">
        <v>11422</v>
      </c>
      <c r="G1111" s="15" t="s">
        <v>11489</v>
      </c>
    </row>
    <row r="1112" spans="1:7" x14ac:dyDescent="0.2">
      <c r="A1112" s="15" t="s">
        <v>13479</v>
      </c>
      <c r="B1112" s="15" t="s">
        <v>13343</v>
      </c>
      <c r="C1112" s="15">
        <v>4</v>
      </c>
      <c r="D1112" s="15" t="s">
        <v>12487</v>
      </c>
      <c r="E1112" s="15" t="s">
        <v>12990</v>
      </c>
      <c r="F1112" s="15" t="s">
        <v>11422</v>
      </c>
      <c r="G1112" s="15" t="s">
        <v>11489</v>
      </c>
    </row>
    <row r="1113" spans="1:7" x14ac:dyDescent="0.2">
      <c r="A1113" s="15" t="s">
        <v>13480</v>
      </c>
      <c r="B1113" s="15" t="s">
        <v>13343</v>
      </c>
      <c r="C1113" s="15">
        <v>4</v>
      </c>
      <c r="D1113" s="15" t="s">
        <v>12490</v>
      </c>
      <c r="E1113" s="15" t="s">
        <v>13481</v>
      </c>
      <c r="F1113" s="15" t="s">
        <v>11422</v>
      </c>
      <c r="G1113" s="15" t="s">
        <v>11489</v>
      </c>
    </row>
    <row r="1114" spans="1:7" x14ac:dyDescent="0.2">
      <c r="A1114" s="15" t="s">
        <v>13482</v>
      </c>
      <c r="B1114" s="15" t="s">
        <v>13343</v>
      </c>
      <c r="C1114" s="15">
        <v>4</v>
      </c>
      <c r="D1114" s="15" t="s">
        <v>12493</v>
      </c>
      <c r="E1114" s="15" t="s">
        <v>13483</v>
      </c>
      <c r="F1114" s="15" t="s">
        <v>11422</v>
      </c>
      <c r="G1114" s="15" t="s">
        <v>11489</v>
      </c>
    </row>
    <row r="1115" spans="1:7" x14ac:dyDescent="0.2">
      <c r="A1115" s="15" t="s">
        <v>13484</v>
      </c>
      <c r="B1115" s="15" t="s">
        <v>13343</v>
      </c>
      <c r="C1115" s="15">
        <v>4</v>
      </c>
      <c r="D1115" s="15" t="s">
        <v>12495</v>
      </c>
      <c r="E1115" s="15" t="s">
        <v>11624</v>
      </c>
      <c r="F1115" s="15" t="s">
        <v>11422</v>
      </c>
      <c r="G1115" s="15" t="s">
        <v>11489</v>
      </c>
    </row>
    <row r="1116" spans="1:7" x14ac:dyDescent="0.2">
      <c r="A1116" s="15" t="s">
        <v>13485</v>
      </c>
      <c r="B1116" s="15" t="s">
        <v>13343</v>
      </c>
      <c r="C1116" s="15">
        <v>4</v>
      </c>
      <c r="D1116" s="15" t="s">
        <v>11720</v>
      </c>
      <c r="E1116" s="15" t="s">
        <v>11632</v>
      </c>
      <c r="F1116" s="15" t="s">
        <v>11422</v>
      </c>
      <c r="G1116" s="15" t="s">
        <v>11489</v>
      </c>
    </row>
    <row r="1117" spans="1:7" x14ac:dyDescent="0.2">
      <c r="A1117" s="15" t="s">
        <v>13486</v>
      </c>
      <c r="B1117" s="15" t="s">
        <v>13343</v>
      </c>
      <c r="C1117" s="15">
        <v>4</v>
      </c>
      <c r="D1117" s="15" t="s">
        <v>12498</v>
      </c>
      <c r="E1117" s="15" t="s">
        <v>13487</v>
      </c>
      <c r="F1117" s="15" t="s">
        <v>11422</v>
      </c>
      <c r="G1117" s="15" t="s">
        <v>11489</v>
      </c>
    </row>
    <row r="1118" spans="1:7" x14ac:dyDescent="0.2">
      <c r="A1118" s="15" t="s">
        <v>13488</v>
      </c>
      <c r="B1118" s="15" t="s">
        <v>13343</v>
      </c>
      <c r="C1118" s="15">
        <v>4</v>
      </c>
      <c r="D1118" s="15" t="s">
        <v>12500</v>
      </c>
      <c r="E1118" s="15" t="s">
        <v>11892</v>
      </c>
      <c r="F1118" s="15" t="s">
        <v>11422</v>
      </c>
      <c r="G1118" s="15" t="s">
        <v>11489</v>
      </c>
    </row>
    <row r="1119" spans="1:7" x14ac:dyDescent="0.2">
      <c r="A1119" s="15" t="s">
        <v>13489</v>
      </c>
      <c r="B1119" s="15" t="s">
        <v>13343</v>
      </c>
      <c r="C1119" s="15">
        <v>4</v>
      </c>
      <c r="D1119" s="15" t="s">
        <v>11726</v>
      </c>
      <c r="E1119" s="15" t="s">
        <v>13490</v>
      </c>
      <c r="F1119" s="15" t="s">
        <v>11422</v>
      </c>
      <c r="G1119" s="15" t="s">
        <v>11489</v>
      </c>
    </row>
    <row r="1120" spans="1:7" x14ac:dyDescent="0.2">
      <c r="A1120" s="15" t="s">
        <v>13491</v>
      </c>
      <c r="B1120" s="15" t="s">
        <v>13343</v>
      </c>
      <c r="C1120" s="15">
        <v>4</v>
      </c>
      <c r="D1120" s="15" t="s">
        <v>12904</v>
      </c>
      <c r="E1120" s="15" t="s">
        <v>13492</v>
      </c>
      <c r="F1120" s="15" t="s">
        <v>11422</v>
      </c>
      <c r="G1120" s="15" t="s">
        <v>11489</v>
      </c>
    </row>
    <row r="1121" spans="1:7" x14ac:dyDescent="0.2">
      <c r="A1121" s="15" t="s">
        <v>13493</v>
      </c>
      <c r="B1121" s="15" t="s">
        <v>13343</v>
      </c>
      <c r="C1121" s="15">
        <v>4</v>
      </c>
      <c r="D1121" s="15" t="s">
        <v>12504</v>
      </c>
      <c r="E1121" s="15" t="s">
        <v>13494</v>
      </c>
      <c r="F1121" s="15" t="s">
        <v>11422</v>
      </c>
      <c r="G1121" s="15" t="s">
        <v>11489</v>
      </c>
    </row>
    <row r="1122" spans="1:7" x14ac:dyDescent="0.2">
      <c r="A1122" s="15" t="s">
        <v>13495</v>
      </c>
      <c r="B1122" s="15" t="s">
        <v>13343</v>
      </c>
      <c r="C1122" s="15">
        <v>4</v>
      </c>
      <c r="D1122" s="15" t="s">
        <v>12507</v>
      </c>
      <c r="E1122" s="15" t="s">
        <v>11638</v>
      </c>
      <c r="F1122" s="15" t="s">
        <v>11422</v>
      </c>
      <c r="G1122" s="15" t="s">
        <v>11489</v>
      </c>
    </row>
    <row r="1123" spans="1:7" x14ac:dyDescent="0.2">
      <c r="A1123" s="15" t="s">
        <v>13496</v>
      </c>
      <c r="B1123" s="15" t="s">
        <v>13343</v>
      </c>
      <c r="C1123" s="15">
        <v>4</v>
      </c>
      <c r="D1123" s="15" t="s">
        <v>12509</v>
      </c>
      <c r="E1123" s="15" t="s">
        <v>11899</v>
      </c>
      <c r="F1123" s="15" t="s">
        <v>11422</v>
      </c>
      <c r="G1123" s="15" t="s">
        <v>11489</v>
      </c>
    </row>
    <row r="1124" spans="1:7" x14ac:dyDescent="0.2">
      <c r="A1124" s="15" t="s">
        <v>13497</v>
      </c>
      <c r="B1124" s="15" t="s">
        <v>13343</v>
      </c>
      <c r="C1124" s="15">
        <v>4</v>
      </c>
      <c r="D1124" s="15" t="s">
        <v>12511</v>
      </c>
      <c r="E1124" s="15" t="s">
        <v>11644</v>
      </c>
      <c r="F1124" s="15" t="s">
        <v>11422</v>
      </c>
      <c r="G1124" s="15" t="s">
        <v>11489</v>
      </c>
    </row>
    <row r="1125" spans="1:7" x14ac:dyDescent="0.2">
      <c r="A1125" s="15" t="s">
        <v>13498</v>
      </c>
      <c r="B1125" s="15" t="s">
        <v>13343</v>
      </c>
      <c r="C1125" s="15">
        <v>4</v>
      </c>
      <c r="D1125" s="15" t="s">
        <v>12513</v>
      </c>
      <c r="E1125" s="15" t="s">
        <v>13499</v>
      </c>
      <c r="F1125" s="15" t="s">
        <v>11422</v>
      </c>
      <c r="G1125" s="15" t="s">
        <v>11489</v>
      </c>
    </row>
    <row r="1126" spans="1:7" x14ac:dyDescent="0.2">
      <c r="A1126" s="15" t="s">
        <v>13500</v>
      </c>
      <c r="B1126" s="15" t="s">
        <v>13343</v>
      </c>
      <c r="C1126" s="15">
        <v>4</v>
      </c>
      <c r="D1126" s="15" t="s">
        <v>12516</v>
      </c>
      <c r="E1126" s="15" t="s">
        <v>13011</v>
      </c>
      <c r="F1126" s="15" t="s">
        <v>11422</v>
      </c>
      <c r="G1126" s="15" t="s">
        <v>11489</v>
      </c>
    </row>
    <row r="1127" spans="1:7" x14ac:dyDescent="0.2">
      <c r="A1127" s="15" t="s">
        <v>13501</v>
      </c>
      <c r="B1127" s="15" t="s">
        <v>13343</v>
      </c>
      <c r="C1127" s="15">
        <v>4</v>
      </c>
      <c r="D1127" s="15" t="s">
        <v>12519</v>
      </c>
      <c r="E1127" s="15" t="s">
        <v>12304</v>
      </c>
      <c r="F1127" s="15" t="s">
        <v>11422</v>
      </c>
      <c r="G1127" s="15" t="s">
        <v>11489</v>
      </c>
    </row>
    <row r="1128" spans="1:7" x14ac:dyDescent="0.2">
      <c r="A1128" s="15" t="s">
        <v>13502</v>
      </c>
      <c r="B1128" s="15" t="s">
        <v>13343</v>
      </c>
      <c r="C1128" s="15">
        <v>4</v>
      </c>
      <c r="D1128" s="15" t="s">
        <v>12521</v>
      </c>
      <c r="E1128" s="15" t="s">
        <v>13503</v>
      </c>
      <c r="F1128" s="15" t="s">
        <v>11422</v>
      </c>
      <c r="G1128" s="15" t="s">
        <v>11489</v>
      </c>
    </row>
    <row r="1129" spans="1:7" x14ac:dyDescent="0.2">
      <c r="A1129" s="15" t="s">
        <v>13504</v>
      </c>
      <c r="B1129" s="15" t="s">
        <v>13343</v>
      </c>
      <c r="C1129" s="15">
        <v>4</v>
      </c>
      <c r="D1129" s="15" t="s">
        <v>12524</v>
      </c>
      <c r="E1129" s="15" t="s">
        <v>13505</v>
      </c>
      <c r="F1129" s="15" t="s">
        <v>11422</v>
      </c>
      <c r="G1129" s="15" t="s">
        <v>11489</v>
      </c>
    </row>
    <row r="1130" spans="1:7" x14ac:dyDescent="0.2">
      <c r="A1130" s="15" t="s">
        <v>13506</v>
      </c>
      <c r="B1130" s="15" t="s">
        <v>13343</v>
      </c>
      <c r="C1130" s="15">
        <v>4</v>
      </c>
      <c r="D1130" s="15" t="s">
        <v>12527</v>
      </c>
      <c r="E1130" s="15" t="s">
        <v>13507</v>
      </c>
      <c r="F1130" s="15" t="s">
        <v>11422</v>
      </c>
      <c r="G1130" s="15" t="s">
        <v>11489</v>
      </c>
    </row>
    <row r="1131" spans="1:7" x14ac:dyDescent="0.2">
      <c r="A1131" s="15" t="s">
        <v>13508</v>
      </c>
      <c r="B1131" s="15" t="s">
        <v>13343</v>
      </c>
      <c r="C1131" s="15">
        <v>4</v>
      </c>
      <c r="D1131" s="15" t="s">
        <v>12530</v>
      </c>
      <c r="E1131" s="15" t="s">
        <v>11914</v>
      </c>
      <c r="F1131" s="15" t="s">
        <v>11422</v>
      </c>
      <c r="G1131" s="15" t="s">
        <v>11489</v>
      </c>
    </row>
    <row r="1132" spans="1:7" x14ac:dyDescent="0.2">
      <c r="A1132" s="15" t="s">
        <v>13509</v>
      </c>
      <c r="B1132" s="15" t="s">
        <v>13343</v>
      </c>
      <c r="C1132" s="15">
        <v>4</v>
      </c>
      <c r="D1132" s="15" t="s">
        <v>12533</v>
      </c>
      <c r="E1132" s="15" t="s">
        <v>12629</v>
      </c>
      <c r="F1132" s="15" t="s">
        <v>11422</v>
      </c>
      <c r="G1132" s="15" t="s">
        <v>11489</v>
      </c>
    </row>
    <row r="1133" spans="1:7" x14ac:dyDescent="0.2">
      <c r="A1133" s="15" t="s">
        <v>13510</v>
      </c>
      <c r="B1133" s="15" t="s">
        <v>13343</v>
      </c>
      <c r="C1133" s="15">
        <v>4</v>
      </c>
      <c r="D1133" s="15" t="s">
        <v>12535</v>
      </c>
      <c r="E1133" s="15" t="s">
        <v>11661</v>
      </c>
      <c r="F1133" s="15" t="s">
        <v>11422</v>
      </c>
      <c r="G1133" s="15" t="s">
        <v>11489</v>
      </c>
    </row>
    <row r="1134" spans="1:7" x14ac:dyDescent="0.2">
      <c r="A1134" s="15" t="s">
        <v>13511</v>
      </c>
      <c r="B1134" s="15" t="s">
        <v>13343</v>
      </c>
      <c r="C1134" s="15">
        <v>4</v>
      </c>
      <c r="D1134" s="15" t="s">
        <v>11736</v>
      </c>
      <c r="E1134" s="15" t="s">
        <v>12634</v>
      </c>
      <c r="F1134" s="15" t="s">
        <v>11422</v>
      </c>
      <c r="G1134" s="15" t="s">
        <v>11489</v>
      </c>
    </row>
    <row r="1135" spans="1:7" x14ac:dyDescent="0.2">
      <c r="A1135" s="15" t="s">
        <v>13512</v>
      </c>
      <c r="B1135" s="15" t="s">
        <v>13343</v>
      </c>
      <c r="C1135" s="15">
        <v>4</v>
      </c>
      <c r="D1135" s="15" t="s">
        <v>12539</v>
      </c>
      <c r="E1135" s="15" t="s">
        <v>12637</v>
      </c>
      <c r="F1135" s="15" t="s">
        <v>11422</v>
      </c>
      <c r="G1135" s="15" t="s">
        <v>11489</v>
      </c>
    </row>
    <row r="1136" spans="1:7" x14ac:dyDescent="0.2">
      <c r="A1136" s="15" t="s">
        <v>13513</v>
      </c>
      <c r="B1136" s="15" t="s">
        <v>13343</v>
      </c>
      <c r="C1136" s="15">
        <v>4</v>
      </c>
      <c r="D1136" s="15" t="s">
        <v>12541</v>
      </c>
      <c r="E1136" s="15" t="s">
        <v>13040</v>
      </c>
      <c r="F1136" s="15" t="s">
        <v>11422</v>
      </c>
      <c r="G1136" s="15" t="s">
        <v>11489</v>
      </c>
    </row>
    <row r="1137" spans="1:7" x14ac:dyDescent="0.2">
      <c r="A1137" s="15" t="s">
        <v>13514</v>
      </c>
      <c r="B1137" s="15" t="s">
        <v>13343</v>
      </c>
      <c r="C1137" s="15">
        <v>4</v>
      </c>
      <c r="D1137" s="15" t="s">
        <v>12543</v>
      </c>
      <c r="E1137" s="15" t="s">
        <v>13515</v>
      </c>
      <c r="F1137" s="15" t="s">
        <v>11422</v>
      </c>
      <c r="G1137" s="15" t="s">
        <v>11489</v>
      </c>
    </row>
    <row r="1138" spans="1:7" x14ac:dyDescent="0.2">
      <c r="A1138" s="15" t="s">
        <v>13516</v>
      </c>
      <c r="B1138" s="15" t="s">
        <v>13343</v>
      </c>
      <c r="C1138" s="15">
        <v>4</v>
      </c>
      <c r="D1138" s="15" t="s">
        <v>12545</v>
      </c>
      <c r="E1138" s="15" t="s">
        <v>12905</v>
      </c>
      <c r="F1138" s="15" t="s">
        <v>11422</v>
      </c>
      <c r="G1138" s="15" t="s">
        <v>11489</v>
      </c>
    </row>
    <row r="1139" spans="1:7" x14ac:dyDescent="0.2">
      <c r="A1139" s="15" t="s">
        <v>13517</v>
      </c>
      <c r="B1139" s="15" t="s">
        <v>13343</v>
      </c>
      <c r="C1139" s="15">
        <v>4</v>
      </c>
      <c r="D1139" s="15" t="s">
        <v>11669</v>
      </c>
      <c r="E1139" s="15" t="s">
        <v>11670</v>
      </c>
      <c r="F1139" s="15" t="s">
        <v>11422</v>
      </c>
      <c r="G1139" s="15" t="s">
        <v>11489</v>
      </c>
    </row>
    <row r="1140" spans="1:7" x14ac:dyDescent="0.2">
      <c r="A1140" s="15" t="s">
        <v>13518</v>
      </c>
      <c r="B1140" s="15" t="s">
        <v>13519</v>
      </c>
      <c r="C1140" s="15">
        <v>6</v>
      </c>
      <c r="D1140" s="15" t="s">
        <v>11420</v>
      </c>
      <c r="E1140" s="15" t="s">
        <v>13520</v>
      </c>
      <c r="F1140" s="15" t="s">
        <v>13521</v>
      </c>
      <c r="G1140" s="15" t="s">
        <v>11493</v>
      </c>
    </row>
    <row r="1141" spans="1:7" x14ac:dyDescent="0.2">
      <c r="A1141" s="15" t="s">
        <v>13522</v>
      </c>
      <c r="B1141" s="15" t="s">
        <v>13519</v>
      </c>
      <c r="C1141" s="15">
        <v>6</v>
      </c>
      <c r="D1141" s="15" t="s">
        <v>11425</v>
      </c>
      <c r="E1141" s="15" t="s">
        <v>12910</v>
      </c>
      <c r="F1141" s="15" t="s">
        <v>13521</v>
      </c>
      <c r="G1141" s="15" t="s">
        <v>11493</v>
      </c>
    </row>
    <row r="1142" spans="1:7" x14ac:dyDescent="0.2">
      <c r="A1142" s="15" t="s">
        <v>13523</v>
      </c>
      <c r="B1142" s="15" t="s">
        <v>13519</v>
      </c>
      <c r="C1142" s="15">
        <v>6</v>
      </c>
      <c r="D1142" s="15" t="s">
        <v>11428</v>
      </c>
      <c r="E1142" s="15" t="s">
        <v>13524</v>
      </c>
      <c r="F1142" s="15" t="s">
        <v>13521</v>
      </c>
      <c r="G1142" s="15" t="s">
        <v>11493</v>
      </c>
    </row>
    <row r="1143" spans="1:7" x14ac:dyDescent="0.2">
      <c r="A1143" s="15" t="s">
        <v>13525</v>
      </c>
      <c r="B1143" s="15" t="s">
        <v>13519</v>
      </c>
      <c r="C1143" s="15">
        <v>6</v>
      </c>
      <c r="D1143" s="15" t="s">
        <v>11432</v>
      </c>
      <c r="E1143" s="15" t="s">
        <v>13526</v>
      </c>
      <c r="F1143" s="15" t="s">
        <v>13521</v>
      </c>
      <c r="G1143" s="15" t="s">
        <v>11493</v>
      </c>
    </row>
    <row r="1144" spans="1:7" x14ac:dyDescent="0.2">
      <c r="A1144" s="15" t="s">
        <v>13527</v>
      </c>
      <c r="B1144" s="15" t="s">
        <v>13519</v>
      </c>
      <c r="C1144" s="15">
        <v>6</v>
      </c>
      <c r="D1144" s="15" t="s">
        <v>11436</v>
      </c>
      <c r="E1144" s="15" t="s">
        <v>13528</v>
      </c>
      <c r="F1144" s="15" t="s">
        <v>13521</v>
      </c>
      <c r="G1144" s="15" t="s">
        <v>11493</v>
      </c>
    </row>
    <row r="1145" spans="1:7" x14ac:dyDescent="0.2">
      <c r="A1145" s="15" t="s">
        <v>13529</v>
      </c>
      <c r="B1145" s="15" t="s">
        <v>13519</v>
      </c>
      <c r="C1145" s="15">
        <v>6</v>
      </c>
      <c r="D1145" s="15" t="s">
        <v>11440</v>
      </c>
      <c r="E1145" s="15" t="s">
        <v>13530</v>
      </c>
      <c r="F1145" s="15" t="s">
        <v>13521</v>
      </c>
      <c r="G1145" s="15" t="s">
        <v>11493</v>
      </c>
    </row>
    <row r="1146" spans="1:7" x14ac:dyDescent="0.2">
      <c r="A1146" s="15" t="s">
        <v>13531</v>
      </c>
      <c r="B1146" s="15" t="s">
        <v>13519</v>
      </c>
      <c r="C1146" s="15">
        <v>6</v>
      </c>
      <c r="D1146" s="15" t="s">
        <v>11444</v>
      </c>
      <c r="E1146" s="15" t="s">
        <v>13532</v>
      </c>
      <c r="F1146" s="15" t="s">
        <v>13521</v>
      </c>
      <c r="G1146" s="15" t="s">
        <v>11493</v>
      </c>
    </row>
    <row r="1147" spans="1:7" x14ac:dyDescent="0.2">
      <c r="A1147" s="15" t="s">
        <v>13533</v>
      </c>
      <c r="B1147" s="15" t="s">
        <v>13519</v>
      </c>
      <c r="C1147" s="15">
        <v>6</v>
      </c>
      <c r="D1147" s="15" t="s">
        <v>11448</v>
      </c>
      <c r="E1147" s="15" t="s">
        <v>13534</v>
      </c>
      <c r="F1147" s="15" t="s">
        <v>13521</v>
      </c>
      <c r="G1147" s="15" t="s">
        <v>11493</v>
      </c>
    </row>
    <row r="1148" spans="1:7" x14ac:dyDescent="0.2">
      <c r="A1148" s="15" t="s">
        <v>13535</v>
      </c>
      <c r="B1148" s="15" t="s">
        <v>13519</v>
      </c>
      <c r="C1148" s="15">
        <v>6</v>
      </c>
      <c r="D1148" s="15" t="s">
        <v>11452</v>
      </c>
      <c r="E1148" s="15" t="s">
        <v>474</v>
      </c>
      <c r="F1148" s="15" t="s">
        <v>13521</v>
      </c>
      <c r="G1148" s="15" t="s">
        <v>11493</v>
      </c>
    </row>
    <row r="1149" spans="1:7" x14ac:dyDescent="0.2">
      <c r="A1149" s="15" t="s">
        <v>13536</v>
      </c>
      <c r="B1149" s="15" t="s">
        <v>13519</v>
      </c>
      <c r="C1149" s="15">
        <v>6</v>
      </c>
      <c r="D1149" s="15" t="s">
        <v>11456</v>
      </c>
      <c r="E1149" s="15" t="s">
        <v>13537</v>
      </c>
      <c r="F1149" s="15" t="s">
        <v>13521</v>
      </c>
      <c r="G1149" s="15" t="s">
        <v>11493</v>
      </c>
    </row>
    <row r="1150" spans="1:7" x14ac:dyDescent="0.2">
      <c r="A1150" s="15" t="s">
        <v>13538</v>
      </c>
      <c r="B1150" s="15" t="s">
        <v>13519</v>
      </c>
      <c r="C1150" s="15">
        <v>6</v>
      </c>
      <c r="D1150" s="15" t="s">
        <v>11460</v>
      </c>
      <c r="E1150" s="15" t="s">
        <v>13370</v>
      </c>
      <c r="F1150" s="15" t="s">
        <v>13521</v>
      </c>
      <c r="G1150" s="15" t="s">
        <v>11493</v>
      </c>
    </row>
    <row r="1151" spans="1:7" x14ac:dyDescent="0.2">
      <c r="A1151" s="15" t="s">
        <v>13539</v>
      </c>
      <c r="B1151" s="15" t="s">
        <v>13519</v>
      </c>
      <c r="C1151" s="15">
        <v>6</v>
      </c>
      <c r="D1151" s="15" t="s">
        <v>11464</v>
      </c>
      <c r="E1151" s="15" t="s">
        <v>13540</v>
      </c>
      <c r="F1151" s="15" t="s">
        <v>13521</v>
      </c>
      <c r="G1151" s="15" t="s">
        <v>11493</v>
      </c>
    </row>
    <row r="1152" spans="1:7" x14ac:dyDescent="0.2">
      <c r="A1152" s="15" t="s">
        <v>13541</v>
      </c>
      <c r="B1152" s="15" t="s">
        <v>13519</v>
      </c>
      <c r="C1152" s="15">
        <v>6</v>
      </c>
      <c r="D1152" s="15" t="s">
        <v>11468</v>
      </c>
      <c r="E1152" s="15" t="s">
        <v>13542</v>
      </c>
      <c r="F1152" s="15" t="s">
        <v>13521</v>
      </c>
      <c r="G1152" s="15" t="s">
        <v>11493</v>
      </c>
    </row>
    <row r="1153" spans="1:7" x14ac:dyDescent="0.2">
      <c r="A1153" s="15" t="s">
        <v>13543</v>
      </c>
      <c r="B1153" s="15" t="s">
        <v>13519</v>
      </c>
      <c r="C1153" s="15">
        <v>6</v>
      </c>
      <c r="D1153" s="15" t="s">
        <v>11472</v>
      </c>
      <c r="E1153" s="15" t="s">
        <v>13544</v>
      </c>
      <c r="F1153" s="15" t="s">
        <v>13521</v>
      </c>
      <c r="G1153" s="15" t="s">
        <v>11493</v>
      </c>
    </row>
    <row r="1154" spans="1:7" x14ac:dyDescent="0.2">
      <c r="A1154" s="15" t="s">
        <v>13545</v>
      </c>
      <c r="B1154" s="15" t="s">
        <v>13519</v>
      </c>
      <c r="C1154" s="15">
        <v>6</v>
      </c>
      <c r="D1154" s="15" t="s">
        <v>11476</v>
      </c>
      <c r="E1154" s="15" t="s">
        <v>13546</v>
      </c>
      <c r="F1154" s="15" t="s">
        <v>13521</v>
      </c>
      <c r="G1154" s="15" t="s">
        <v>11493</v>
      </c>
    </row>
    <row r="1155" spans="1:7" x14ac:dyDescent="0.2">
      <c r="A1155" s="15" t="s">
        <v>13547</v>
      </c>
      <c r="B1155" s="15" t="s">
        <v>13519</v>
      </c>
      <c r="C1155" s="15">
        <v>6</v>
      </c>
      <c r="D1155" s="15" t="s">
        <v>11480</v>
      </c>
      <c r="E1155" s="15" t="s">
        <v>13548</v>
      </c>
      <c r="F1155" s="15" t="s">
        <v>13521</v>
      </c>
      <c r="G1155" s="15" t="s">
        <v>11493</v>
      </c>
    </row>
    <row r="1156" spans="1:7" x14ac:dyDescent="0.2">
      <c r="A1156" s="15" t="s">
        <v>13549</v>
      </c>
      <c r="B1156" s="15" t="s">
        <v>13519</v>
      </c>
      <c r="C1156" s="15">
        <v>6</v>
      </c>
      <c r="D1156" s="15" t="s">
        <v>11484</v>
      </c>
      <c r="E1156" s="15" t="s">
        <v>13550</v>
      </c>
      <c r="F1156" s="15" t="s">
        <v>13521</v>
      </c>
      <c r="G1156" s="15" t="s">
        <v>11493</v>
      </c>
    </row>
    <row r="1157" spans="1:7" x14ac:dyDescent="0.2">
      <c r="A1157" s="15" t="s">
        <v>13551</v>
      </c>
      <c r="B1157" s="15" t="s">
        <v>13519</v>
      </c>
      <c r="C1157" s="15">
        <v>6</v>
      </c>
      <c r="D1157" s="15" t="s">
        <v>11487</v>
      </c>
      <c r="E1157" s="15" t="s">
        <v>13552</v>
      </c>
      <c r="F1157" s="15" t="s">
        <v>13521</v>
      </c>
      <c r="G1157" s="15" t="s">
        <v>11493</v>
      </c>
    </row>
    <row r="1158" spans="1:7" x14ac:dyDescent="0.2">
      <c r="A1158" s="15" t="s">
        <v>13553</v>
      </c>
      <c r="B1158" s="15" t="s">
        <v>13519</v>
      </c>
      <c r="C1158" s="15">
        <v>6</v>
      </c>
      <c r="D1158" s="15" t="s">
        <v>11491</v>
      </c>
      <c r="E1158" s="15" t="s">
        <v>13554</v>
      </c>
      <c r="F1158" s="15" t="s">
        <v>13521</v>
      </c>
      <c r="G1158" s="15" t="s">
        <v>11493</v>
      </c>
    </row>
    <row r="1159" spans="1:7" x14ac:dyDescent="0.2">
      <c r="A1159" s="15" t="s">
        <v>13555</v>
      </c>
      <c r="B1159" s="15" t="s">
        <v>13519</v>
      </c>
      <c r="C1159" s="15">
        <v>6</v>
      </c>
      <c r="D1159" s="15" t="s">
        <v>11495</v>
      </c>
      <c r="E1159" s="15" t="s">
        <v>13556</v>
      </c>
      <c r="F1159" s="15" t="s">
        <v>13521</v>
      </c>
      <c r="G1159" s="15" t="s">
        <v>11493</v>
      </c>
    </row>
    <row r="1160" spans="1:7" x14ac:dyDescent="0.2">
      <c r="A1160" s="15" t="s">
        <v>13557</v>
      </c>
      <c r="B1160" s="15" t="s">
        <v>13519</v>
      </c>
      <c r="C1160" s="15">
        <v>6</v>
      </c>
      <c r="D1160" s="15" t="s">
        <v>11499</v>
      </c>
      <c r="E1160" s="15" t="s">
        <v>11535</v>
      </c>
      <c r="F1160" s="15" t="s">
        <v>13521</v>
      </c>
      <c r="G1160" s="15" t="s">
        <v>11493</v>
      </c>
    </row>
    <row r="1161" spans="1:7" x14ac:dyDescent="0.2">
      <c r="A1161" s="15" t="s">
        <v>13558</v>
      </c>
      <c r="B1161" s="15" t="s">
        <v>13519</v>
      </c>
      <c r="C1161" s="15">
        <v>6</v>
      </c>
      <c r="D1161" s="15" t="s">
        <v>11503</v>
      </c>
      <c r="E1161" s="15" t="s">
        <v>461</v>
      </c>
      <c r="F1161" s="15" t="s">
        <v>13521</v>
      </c>
      <c r="G1161" s="15" t="s">
        <v>11493</v>
      </c>
    </row>
    <row r="1162" spans="1:7" x14ac:dyDescent="0.2">
      <c r="A1162" s="15" t="s">
        <v>13559</v>
      </c>
      <c r="B1162" s="15" t="s">
        <v>13519</v>
      </c>
      <c r="C1162" s="15">
        <v>6</v>
      </c>
      <c r="D1162" s="15" t="s">
        <v>11506</v>
      </c>
      <c r="E1162" s="15" t="s">
        <v>13560</v>
      </c>
      <c r="F1162" s="15" t="s">
        <v>13521</v>
      </c>
      <c r="G1162" s="15" t="s">
        <v>11493</v>
      </c>
    </row>
    <row r="1163" spans="1:7" x14ac:dyDescent="0.2">
      <c r="A1163" s="15" t="s">
        <v>13561</v>
      </c>
      <c r="B1163" s="15" t="s">
        <v>13519</v>
      </c>
      <c r="C1163" s="15">
        <v>6</v>
      </c>
      <c r="D1163" s="15" t="s">
        <v>11510</v>
      </c>
      <c r="E1163" s="15" t="s">
        <v>13562</v>
      </c>
      <c r="F1163" s="15" t="s">
        <v>13521</v>
      </c>
      <c r="G1163" s="15" t="s">
        <v>11493</v>
      </c>
    </row>
    <row r="1164" spans="1:7" x14ac:dyDescent="0.2">
      <c r="A1164" s="15" t="s">
        <v>13563</v>
      </c>
      <c r="B1164" s="15" t="s">
        <v>13519</v>
      </c>
      <c r="C1164" s="15">
        <v>6</v>
      </c>
      <c r="D1164" s="15" t="s">
        <v>11514</v>
      </c>
      <c r="E1164" s="15" t="s">
        <v>11559</v>
      </c>
      <c r="F1164" s="15" t="s">
        <v>13521</v>
      </c>
      <c r="G1164" s="15" t="s">
        <v>11493</v>
      </c>
    </row>
    <row r="1165" spans="1:7" x14ac:dyDescent="0.2">
      <c r="A1165" s="15" t="s">
        <v>13564</v>
      </c>
      <c r="B1165" s="15" t="s">
        <v>13519</v>
      </c>
      <c r="C1165" s="15">
        <v>6</v>
      </c>
      <c r="D1165" s="15" t="s">
        <v>11518</v>
      </c>
      <c r="E1165" s="15" t="s">
        <v>11563</v>
      </c>
      <c r="F1165" s="15" t="s">
        <v>13521</v>
      </c>
      <c r="G1165" s="15" t="s">
        <v>11493</v>
      </c>
    </row>
    <row r="1166" spans="1:7" x14ac:dyDescent="0.2">
      <c r="A1166" s="15" t="s">
        <v>13565</v>
      </c>
      <c r="B1166" s="15" t="s">
        <v>13519</v>
      </c>
      <c r="C1166" s="15">
        <v>6</v>
      </c>
      <c r="D1166" s="15" t="s">
        <v>11522</v>
      </c>
      <c r="E1166" s="15" t="s">
        <v>13566</v>
      </c>
      <c r="F1166" s="15" t="s">
        <v>13521</v>
      </c>
      <c r="G1166" s="15" t="s">
        <v>11493</v>
      </c>
    </row>
    <row r="1167" spans="1:7" x14ac:dyDescent="0.2">
      <c r="A1167" s="15" t="s">
        <v>13567</v>
      </c>
      <c r="B1167" s="15" t="s">
        <v>13519</v>
      </c>
      <c r="C1167" s="15">
        <v>6</v>
      </c>
      <c r="D1167" s="15" t="s">
        <v>11526</v>
      </c>
      <c r="E1167" s="15" t="s">
        <v>11856</v>
      </c>
      <c r="F1167" s="15" t="s">
        <v>13521</v>
      </c>
      <c r="G1167" s="15" t="s">
        <v>11493</v>
      </c>
    </row>
    <row r="1168" spans="1:7" x14ac:dyDescent="0.2">
      <c r="A1168" s="15" t="s">
        <v>13568</v>
      </c>
      <c r="B1168" s="15" t="s">
        <v>13519</v>
      </c>
      <c r="C1168" s="15">
        <v>6</v>
      </c>
      <c r="D1168" s="15" t="s">
        <v>11530</v>
      </c>
      <c r="E1168" s="15" t="s">
        <v>13569</v>
      </c>
      <c r="F1168" s="15" t="s">
        <v>13521</v>
      </c>
      <c r="G1168" s="15" t="s">
        <v>11493</v>
      </c>
    </row>
    <row r="1169" spans="1:7" x14ac:dyDescent="0.2">
      <c r="A1169" s="15" t="s">
        <v>13570</v>
      </c>
      <c r="B1169" s="15" t="s">
        <v>13519</v>
      </c>
      <c r="C1169" s="15">
        <v>6</v>
      </c>
      <c r="D1169" s="15" t="s">
        <v>11534</v>
      </c>
      <c r="E1169" s="15" t="s">
        <v>12825</v>
      </c>
      <c r="F1169" s="15" t="s">
        <v>13521</v>
      </c>
      <c r="G1169" s="15" t="s">
        <v>11493</v>
      </c>
    </row>
    <row r="1170" spans="1:7" x14ac:dyDescent="0.2">
      <c r="A1170" s="15" t="s">
        <v>13571</v>
      </c>
      <c r="B1170" s="15" t="s">
        <v>13519</v>
      </c>
      <c r="C1170" s="15">
        <v>6</v>
      </c>
      <c r="D1170" s="15" t="s">
        <v>11538</v>
      </c>
      <c r="E1170" s="15" t="s">
        <v>409</v>
      </c>
      <c r="F1170" s="15" t="s">
        <v>13521</v>
      </c>
      <c r="G1170" s="15" t="s">
        <v>11493</v>
      </c>
    </row>
    <row r="1171" spans="1:7" x14ac:dyDescent="0.2">
      <c r="A1171" s="15" t="s">
        <v>13572</v>
      </c>
      <c r="B1171" s="15" t="s">
        <v>13519</v>
      </c>
      <c r="C1171" s="15">
        <v>6</v>
      </c>
      <c r="D1171" s="15" t="s">
        <v>11542</v>
      </c>
      <c r="E1171" s="15" t="s">
        <v>12829</v>
      </c>
      <c r="F1171" s="15" t="s">
        <v>13521</v>
      </c>
      <c r="G1171" s="15" t="s">
        <v>11493</v>
      </c>
    </row>
    <row r="1172" spans="1:7" x14ac:dyDescent="0.2">
      <c r="A1172" s="15" t="s">
        <v>13573</v>
      </c>
      <c r="B1172" s="15" t="s">
        <v>13519</v>
      </c>
      <c r="C1172" s="15">
        <v>6</v>
      </c>
      <c r="D1172" s="15" t="s">
        <v>11546</v>
      </c>
      <c r="E1172" s="15" t="s">
        <v>11592</v>
      </c>
      <c r="F1172" s="15" t="s">
        <v>13521</v>
      </c>
      <c r="G1172" s="15" t="s">
        <v>11493</v>
      </c>
    </row>
    <row r="1173" spans="1:7" x14ac:dyDescent="0.2">
      <c r="A1173" s="15" t="s">
        <v>13574</v>
      </c>
      <c r="B1173" s="15" t="s">
        <v>13519</v>
      </c>
      <c r="C1173" s="15">
        <v>6</v>
      </c>
      <c r="D1173" s="15" t="s">
        <v>11550</v>
      </c>
      <c r="E1173" s="15" t="s">
        <v>13575</v>
      </c>
      <c r="F1173" s="15" t="s">
        <v>13521</v>
      </c>
      <c r="G1173" s="15" t="s">
        <v>11493</v>
      </c>
    </row>
    <row r="1174" spans="1:7" x14ac:dyDescent="0.2">
      <c r="A1174" s="15" t="s">
        <v>13576</v>
      </c>
      <c r="B1174" s="15" t="s">
        <v>13519</v>
      </c>
      <c r="C1174" s="15">
        <v>6</v>
      </c>
      <c r="D1174" s="15" t="s">
        <v>11554</v>
      </c>
      <c r="E1174" s="15" t="s">
        <v>13577</v>
      </c>
      <c r="F1174" s="15" t="s">
        <v>13521</v>
      </c>
      <c r="G1174" s="15" t="s">
        <v>11493</v>
      </c>
    </row>
    <row r="1175" spans="1:7" x14ac:dyDescent="0.2">
      <c r="A1175" s="15" t="s">
        <v>13578</v>
      </c>
      <c r="B1175" s="15" t="s">
        <v>13519</v>
      </c>
      <c r="C1175" s="15">
        <v>6</v>
      </c>
      <c r="D1175" s="15" t="s">
        <v>11558</v>
      </c>
      <c r="E1175" s="15" t="s">
        <v>13579</v>
      </c>
      <c r="F1175" s="15" t="s">
        <v>13521</v>
      </c>
      <c r="G1175" s="15" t="s">
        <v>11493</v>
      </c>
    </row>
    <row r="1176" spans="1:7" x14ac:dyDescent="0.2">
      <c r="A1176" s="15" t="s">
        <v>13580</v>
      </c>
      <c r="B1176" s="15" t="s">
        <v>13519</v>
      </c>
      <c r="C1176" s="15">
        <v>6</v>
      </c>
      <c r="D1176" s="15" t="s">
        <v>11562</v>
      </c>
      <c r="E1176" s="15" t="s">
        <v>11878</v>
      </c>
      <c r="F1176" s="15" t="s">
        <v>13521</v>
      </c>
      <c r="G1176" s="15" t="s">
        <v>11493</v>
      </c>
    </row>
    <row r="1177" spans="1:7" x14ac:dyDescent="0.2">
      <c r="A1177" s="15" t="s">
        <v>13581</v>
      </c>
      <c r="B1177" s="15" t="s">
        <v>13519</v>
      </c>
      <c r="C1177" s="15">
        <v>6</v>
      </c>
      <c r="D1177" s="15" t="s">
        <v>11565</v>
      </c>
      <c r="E1177" s="15" t="s">
        <v>13582</v>
      </c>
      <c r="F1177" s="15" t="s">
        <v>13521</v>
      </c>
      <c r="G1177" s="15" t="s">
        <v>11493</v>
      </c>
    </row>
    <row r="1178" spans="1:7" x14ac:dyDescent="0.2">
      <c r="A1178" s="15" t="s">
        <v>13583</v>
      </c>
      <c r="B1178" s="15" t="s">
        <v>13519</v>
      </c>
      <c r="C1178" s="15">
        <v>6</v>
      </c>
      <c r="D1178" s="15" t="s">
        <v>11569</v>
      </c>
      <c r="E1178" s="15" t="s">
        <v>13584</v>
      </c>
      <c r="F1178" s="15" t="s">
        <v>13521</v>
      </c>
      <c r="G1178" s="15" t="s">
        <v>11493</v>
      </c>
    </row>
    <row r="1179" spans="1:7" x14ac:dyDescent="0.2">
      <c r="A1179" s="15" t="s">
        <v>13585</v>
      </c>
      <c r="B1179" s="15" t="s">
        <v>13519</v>
      </c>
      <c r="C1179" s="15">
        <v>6</v>
      </c>
      <c r="D1179" s="15" t="s">
        <v>11573</v>
      </c>
      <c r="E1179" s="15" t="s">
        <v>13586</v>
      </c>
      <c r="F1179" s="15" t="s">
        <v>13521</v>
      </c>
      <c r="G1179" s="15" t="s">
        <v>11493</v>
      </c>
    </row>
    <row r="1180" spans="1:7" x14ac:dyDescent="0.2">
      <c r="A1180" s="15" t="s">
        <v>13587</v>
      </c>
      <c r="B1180" s="15" t="s">
        <v>13519</v>
      </c>
      <c r="C1180" s="15">
        <v>6</v>
      </c>
      <c r="D1180" s="15" t="s">
        <v>11577</v>
      </c>
      <c r="E1180" s="15" t="s">
        <v>13588</v>
      </c>
      <c r="F1180" s="15" t="s">
        <v>13521</v>
      </c>
      <c r="G1180" s="15" t="s">
        <v>11493</v>
      </c>
    </row>
    <row r="1181" spans="1:7" x14ac:dyDescent="0.2">
      <c r="A1181" s="15" t="s">
        <v>13589</v>
      </c>
      <c r="B1181" s="15" t="s">
        <v>13519</v>
      </c>
      <c r="C1181" s="15">
        <v>6</v>
      </c>
      <c r="D1181" s="15" t="s">
        <v>11581</v>
      </c>
      <c r="E1181" s="15" t="s">
        <v>12869</v>
      </c>
      <c r="F1181" s="15" t="s">
        <v>13521</v>
      </c>
      <c r="G1181" s="15" t="s">
        <v>11493</v>
      </c>
    </row>
    <row r="1182" spans="1:7" x14ac:dyDescent="0.2">
      <c r="A1182" s="15" t="s">
        <v>13590</v>
      </c>
      <c r="B1182" s="15" t="s">
        <v>13519</v>
      </c>
      <c r="C1182" s="15">
        <v>6</v>
      </c>
      <c r="D1182" s="15" t="s">
        <v>11584</v>
      </c>
      <c r="E1182" s="15" t="s">
        <v>13591</v>
      </c>
      <c r="F1182" s="15" t="s">
        <v>13521</v>
      </c>
      <c r="G1182" s="15" t="s">
        <v>11493</v>
      </c>
    </row>
    <row r="1183" spans="1:7" x14ac:dyDescent="0.2">
      <c r="A1183" s="15" t="s">
        <v>13592</v>
      </c>
      <c r="B1183" s="15" t="s">
        <v>13519</v>
      </c>
      <c r="C1183" s="15">
        <v>6</v>
      </c>
      <c r="D1183" s="15" t="s">
        <v>11588</v>
      </c>
      <c r="E1183" s="15" t="s">
        <v>13593</v>
      </c>
      <c r="F1183" s="15" t="s">
        <v>13521</v>
      </c>
      <c r="G1183" s="15" t="s">
        <v>11493</v>
      </c>
    </row>
    <row r="1184" spans="1:7" x14ac:dyDescent="0.2">
      <c r="A1184" s="15" t="s">
        <v>13594</v>
      </c>
      <c r="B1184" s="15" t="s">
        <v>13519</v>
      </c>
      <c r="C1184" s="15">
        <v>6</v>
      </c>
      <c r="D1184" s="15" t="s">
        <v>11591</v>
      </c>
      <c r="E1184" s="15" t="s">
        <v>13595</v>
      </c>
      <c r="F1184" s="15" t="s">
        <v>13521</v>
      </c>
      <c r="G1184" s="15" t="s">
        <v>11493</v>
      </c>
    </row>
    <row r="1185" spans="1:7" x14ac:dyDescent="0.2">
      <c r="A1185" s="15" t="s">
        <v>13596</v>
      </c>
      <c r="B1185" s="15" t="s">
        <v>13519</v>
      </c>
      <c r="C1185" s="15">
        <v>6</v>
      </c>
      <c r="D1185" s="15" t="s">
        <v>11595</v>
      </c>
      <c r="E1185" s="15" t="s">
        <v>13597</v>
      </c>
      <c r="F1185" s="15" t="s">
        <v>13521</v>
      </c>
      <c r="G1185" s="15" t="s">
        <v>11493</v>
      </c>
    </row>
    <row r="1186" spans="1:7" x14ac:dyDescent="0.2">
      <c r="A1186" s="15" t="s">
        <v>13598</v>
      </c>
      <c r="B1186" s="15" t="s">
        <v>13519</v>
      </c>
      <c r="C1186" s="15">
        <v>6</v>
      </c>
      <c r="D1186" s="15" t="s">
        <v>11599</v>
      </c>
      <c r="E1186" s="15" t="s">
        <v>13599</v>
      </c>
      <c r="F1186" s="15" t="s">
        <v>13521</v>
      </c>
      <c r="G1186" s="15" t="s">
        <v>11493</v>
      </c>
    </row>
    <row r="1187" spans="1:7" x14ac:dyDescent="0.2">
      <c r="A1187" s="15" t="s">
        <v>13600</v>
      </c>
      <c r="B1187" s="15" t="s">
        <v>13519</v>
      </c>
      <c r="C1187" s="15">
        <v>6</v>
      </c>
      <c r="D1187" s="15" t="s">
        <v>11603</v>
      </c>
      <c r="E1187" s="15" t="s">
        <v>13601</v>
      </c>
      <c r="F1187" s="15" t="s">
        <v>13521</v>
      </c>
      <c r="G1187" s="15" t="s">
        <v>11493</v>
      </c>
    </row>
    <row r="1188" spans="1:7" x14ac:dyDescent="0.2">
      <c r="A1188" s="15" t="s">
        <v>13602</v>
      </c>
      <c r="B1188" s="15" t="s">
        <v>13519</v>
      </c>
      <c r="C1188" s="15">
        <v>6</v>
      </c>
      <c r="D1188" s="15" t="s">
        <v>11607</v>
      </c>
      <c r="E1188" s="15" t="s">
        <v>13603</v>
      </c>
      <c r="F1188" s="15" t="s">
        <v>13521</v>
      </c>
      <c r="G1188" s="15" t="s">
        <v>11493</v>
      </c>
    </row>
    <row r="1189" spans="1:7" x14ac:dyDescent="0.2">
      <c r="A1189" s="15" t="s">
        <v>13604</v>
      </c>
      <c r="B1189" s="15" t="s">
        <v>13519</v>
      </c>
      <c r="C1189" s="15">
        <v>6</v>
      </c>
      <c r="D1189" s="15" t="s">
        <v>11611</v>
      </c>
      <c r="E1189" s="15" t="s">
        <v>13605</v>
      </c>
      <c r="F1189" s="15" t="s">
        <v>13521</v>
      </c>
      <c r="G1189" s="15" t="s">
        <v>11493</v>
      </c>
    </row>
    <row r="1190" spans="1:7" x14ac:dyDescent="0.2">
      <c r="A1190" s="15" t="s">
        <v>13606</v>
      </c>
      <c r="B1190" s="15" t="s">
        <v>13519</v>
      </c>
      <c r="C1190" s="15">
        <v>6</v>
      </c>
      <c r="D1190" s="15" t="s">
        <v>11615</v>
      </c>
      <c r="E1190" s="15" t="s">
        <v>13607</v>
      </c>
      <c r="F1190" s="15" t="s">
        <v>13521</v>
      </c>
      <c r="G1190" s="15" t="s">
        <v>11493</v>
      </c>
    </row>
    <row r="1191" spans="1:7" x14ac:dyDescent="0.2">
      <c r="A1191" s="15" t="s">
        <v>13608</v>
      </c>
      <c r="B1191" s="15" t="s">
        <v>13519</v>
      </c>
      <c r="C1191" s="15">
        <v>6</v>
      </c>
      <c r="D1191" s="15" t="s">
        <v>11619</v>
      </c>
      <c r="E1191" s="15" t="s">
        <v>13609</v>
      </c>
      <c r="F1191" s="15" t="s">
        <v>13521</v>
      </c>
      <c r="G1191" s="15" t="s">
        <v>11493</v>
      </c>
    </row>
    <row r="1192" spans="1:7" x14ac:dyDescent="0.2">
      <c r="A1192" s="15" t="s">
        <v>13610</v>
      </c>
      <c r="B1192" s="15" t="s">
        <v>13519</v>
      </c>
      <c r="C1192" s="15">
        <v>6</v>
      </c>
      <c r="D1192" s="15" t="s">
        <v>11623</v>
      </c>
      <c r="E1192" s="15" t="s">
        <v>13611</v>
      </c>
      <c r="F1192" s="15" t="s">
        <v>13521</v>
      </c>
      <c r="G1192" s="15" t="s">
        <v>11493</v>
      </c>
    </row>
    <row r="1193" spans="1:7" x14ac:dyDescent="0.2">
      <c r="A1193" s="15" t="s">
        <v>13612</v>
      </c>
      <c r="B1193" s="15" t="s">
        <v>13519</v>
      </c>
      <c r="C1193" s="15">
        <v>6</v>
      </c>
      <c r="D1193" s="15" t="s">
        <v>11627</v>
      </c>
      <c r="E1193" s="15" t="s">
        <v>13613</v>
      </c>
      <c r="F1193" s="15" t="s">
        <v>13521</v>
      </c>
      <c r="G1193" s="15" t="s">
        <v>11493</v>
      </c>
    </row>
    <row r="1194" spans="1:7" x14ac:dyDescent="0.2">
      <c r="A1194" s="15" t="s">
        <v>13614</v>
      </c>
      <c r="B1194" s="15" t="s">
        <v>13519</v>
      </c>
      <c r="C1194" s="15">
        <v>6</v>
      </c>
      <c r="D1194" s="15" t="s">
        <v>11631</v>
      </c>
      <c r="E1194" s="15" t="s">
        <v>13615</v>
      </c>
      <c r="F1194" s="15" t="s">
        <v>13521</v>
      </c>
      <c r="G1194" s="15" t="s">
        <v>11493</v>
      </c>
    </row>
    <row r="1195" spans="1:7" x14ac:dyDescent="0.2">
      <c r="A1195" s="15" t="s">
        <v>13616</v>
      </c>
      <c r="B1195" s="15" t="s">
        <v>13519</v>
      </c>
      <c r="C1195" s="15">
        <v>6</v>
      </c>
      <c r="D1195" s="15" t="s">
        <v>11634</v>
      </c>
      <c r="E1195" s="15" t="s">
        <v>11914</v>
      </c>
      <c r="F1195" s="15" t="s">
        <v>13521</v>
      </c>
      <c r="G1195" s="15" t="s">
        <v>11493</v>
      </c>
    </row>
    <row r="1196" spans="1:7" x14ac:dyDescent="0.2">
      <c r="A1196" s="15" t="s">
        <v>13617</v>
      </c>
      <c r="B1196" s="15" t="s">
        <v>13519</v>
      </c>
      <c r="C1196" s="15">
        <v>6</v>
      </c>
      <c r="D1196" s="15" t="s">
        <v>11637</v>
      </c>
      <c r="E1196" s="15" t="s">
        <v>12888</v>
      </c>
      <c r="F1196" s="15" t="s">
        <v>13521</v>
      </c>
      <c r="G1196" s="15" t="s">
        <v>11493</v>
      </c>
    </row>
    <row r="1197" spans="1:7" x14ac:dyDescent="0.2">
      <c r="A1197" s="15" t="s">
        <v>13618</v>
      </c>
      <c r="B1197" s="15" t="s">
        <v>13519</v>
      </c>
      <c r="C1197" s="15">
        <v>6</v>
      </c>
      <c r="D1197" s="15" t="s">
        <v>11640</v>
      </c>
      <c r="E1197" s="15" t="s">
        <v>13619</v>
      </c>
      <c r="F1197" s="15" t="s">
        <v>13521</v>
      </c>
      <c r="G1197" s="15" t="s">
        <v>11493</v>
      </c>
    </row>
    <row r="1198" spans="1:7" x14ac:dyDescent="0.2">
      <c r="A1198" s="15" t="s">
        <v>13620</v>
      </c>
      <c r="B1198" s="15" t="s">
        <v>13519</v>
      </c>
      <c r="C1198" s="15">
        <v>6</v>
      </c>
      <c r="D1198" s="15" t="s">
        <v>11643</v>
      </c>
      <c r="E1198" s="15" t="s">
        <v>11661</v>
      </c>
      <c r="F1198" s="15" t="s">
        <v>13521</v>
      </c>
      <c r="G1198" s="15" t="s">
        <v>11493</v>
      </c>
    </row>
    <row r="1199" spans="1:7" x14ac:dyDescent="0.2">
      <c r="A1199" s="15" t="s">
        <v>13621</v>
      </c>
      <c r="B1199" s="15" t="s">
        <v>13519</v>
      </c>
      <c r="C1199" s="15">
        <v>6</v>
      </c>
      <c r="D1199" s="15" t="s">
        <v>11646</v>
      </c>
      <c r="E1199" s="15" t="s">
        <v>12637</v>
      </c>
      <c r="F1199" s="15" t="s">
        <v>13521</v>
      </c>
      <c r="G1199" s="15" t="s">
        <v>11493</v>
      </c>
    </row>
    <row r="1200" spans="1:7" x14ac:dyDescent="0.2">
      <c r="A1200" s="15" t="s">
        <v>13622</v>
      </c>
      <c r="B1200" s="15" t="s">
        <v>13519</v>
      </c>
      <c r="C1200" s="15">
        <v>6</v>
      </c>
      <c r="D1200" s="15" t="s">
        <v>11649</v>
      </c>
      <c r="E1200" s="15" t="s">
        <v>13623</v>
      </c>
      <c r="F1200" s="15" t="s">
        <v>13521</v>
      </c>
      <c r="G1200" s="15" t="s">
        <v>11493</v>
      </c>
    </row>
    <row r="1201" spans="1:7" x14ac:dyDescent="0.2">
      <c r="A1201" s="15" t="s">
        <v>13624</v>
      </c>
      <c r="B1201" s="15" t="s">
        <v>13519</v>
      </c>
      <c r="C1201" s="15">
        <v>6</v>
      </c>
      <c r="D1201" s="15" t="s">
        <v>11652</v>
      </c>
      <c r="E1201" s="15" t="s">
        <v>13625</v>
      </c>
      <c r="F1201" s="15" t="s">
        <v>13521</v>
      </c>
      <c r="G1201" s="15" t="s">
        <v>11493</v>
      </c>
    </row>
    <row r="1202" spans="1:7" x14ac:dyDescent="0.2">
      <c r="A1202" s="15" t="s">
        <v>13626</v>
      </c>
      <c r="B1202" s="15" t="s">
        <v>13519</v>
      </c>
      <c r="C1202" s="15">
        <v>6</v>
      </c>
      <c r="D1202" s="15" t="s">
        <v>11655</v>
      </c>
      <c r="E1202" s="15" t="s">
        <v>13627</v>
      </c>
      <c r="F1202" s="15" t="s">
        <v>13521</v>
      </c>
      <c r="G1202" s="15" t="s">
        <v>11493</v>
      </c>
    </row>
    <row r="1203" spans="1:7" x14ac:dyDescent="0.2">
      <c r="A1203" s="15" t="s">
        <v>13628</v>
      </c>
      <c r="B1203" s="15" t="s">
        <v>13519</v>
      </c>
      <c r="C1203" s="15">
        <v>6</v>
      </c>
      <c r="D1203" s="15" t="s">
        <v>11658</v>
      </c>
      <c r="E1203" s="15" t="s">
        <v>13629</v>
      </c>
      <c r="F1203" s="15" t="s">
        <v>13521</v>
      </c>
      <c r="G1203" s="15" t="s">
        <v>11493</v>
      </c>
    </row>
    <row r="1204" spans="1:7" x14ac:dyDescent="0.2">
      <c r="A1204" s="15" t="s">
        <v>13630</v>
      </c>
      <c r="B1204" s="15" t="s">
        <v>13519</v>
      </c>
      <c r="C1204" s="15">
        <v>6</v>
      </c>
      <c r="D1204" s="15" t="s">
        <v>11669</v>
      </c>
      <c r="E1204" s="15" t="s">
        <v>11670</v>
      </c>
      <c r="F1204" s="15" t="s">
        <v>11422</v>
      </c>
      <c r="G1204" s="15" t="s">
        <v>11493</v>
      </c>
    </row>
    <row r="1205" spans="1:7" x14ac:dyDescent="0.2">
      <c r="A1205" s="15" t="s">
        <v>13631</v>
      </c>
      <c r="B1205" s="15" t="s">
        <v>13632</v>
      </c>
      <c r="C1205" s="15">
        <v>1</v>
      </c>
      <c r="D1205" s="15" t="s">
        <v>11420</v>
      </c>
      <c r="E1205" s="15" t="s">
        <v>13633</v>
      </c>
      <c r="F1205" s="15" t="s">
        <v>11422</v>
      </c>
      <c r="G1205" s="15" t="s">
        <v>11497</v>
      </c>
    </row>
    <row r="1206" spans="1:7" x14ac:dyDescent="0.2">
      <c r="A1206" s="15" t="s">
        <v>13634</v>
      </c>
      <c r="B1206" s="15" t="s">
        <v>13632</v>
      </c>
      <c r="C1206" s="15">
        <v>1</v>
      </c>
      <c r="D1206" s="15" t="s">
        <v>11425</v>
      </c>
      <c r="E1206" s="15" t="s">
        <v>13635</v>
      </c>
      <c r="F1206" s="15" t="s">
        <v>11422</v>
      </c>
      <c r="G1206" s="15" t="s">
        <v>11497</v>
      </c>
    </row>
    <row r="1207" spans="1:7" x14ac:dyDescent="0.2">
      <c r="A1207" s="15" t="s">
        <v>13636</v>
      </c>
      <c r="B1207" s="15" t="s">
        <v>13632</v>
      </c>
      <c r="C1207" s="15">
        <v>1</v>
      </c>
      <c r="D1207" s="15" t="s">
        <v>11428</v>
      </c>
      <c r="E1207" s="15" t="s">
        <v>12777</v>
      </c>
      <c r="F1207" s="15" t="s">
        <v>11422</v>
      </c>
      <c r="G1207" s="15" t="s">
        <v>11497</v>
      </c>
    </row>
    <row r="1208" spans="1:7" x14ac:dyDescent="0.2">
      <c r="A1208" s="15" t="s">
        <v>13637</v>
      </c>
      <c r="B1208" s="15" t="s">
        <v>13632</v>
      </c>
      <c r="C1208" s="15">
        <v>1</v>
      </c>
      <c r="D1208" s="15" t="s">
        <v>11432</v>
      </c>
      <c r="E1208" s="15" t="s">
        <v>11535</v>
      </c>
      <c r="F1208" s="15" t="s">
        <v>11422</v>
      </c>
      <c r="G1208" s="15" t="s">
        <v>11497</v>
      </c>
    </row>
    <row r="1209" spans="1:7" x14ac:dyDescent="0.2">
      <c r="A1209" s="15" t="s">
        <v>13638</v>
      </c>
      <c r="B1209" s="15" t="s">
        <v>13632</v>
      </c>
      <c r="C1209" s="15">
        <v>1</v>
      </c>
      <c r="D1209" s="15" t="s">
        <v>11436</v>
      </c>
      <c r="E1209" s="15" t="s">
        <v>12434</v>
      </c>
      <c r="F1209" s="15" t="s">
        <v>11422</v>
      </c>
      <c r="G1209" s="15" t="s">
        <v>11497</v>
      </c>
    </row>
    <row r="1210" spans="1:7" x14ac:dyDescent="0.2">
      <c r="A1210" s="15" t="s">
        <v>13639</v>
      </c>
      <c r="B1210" s="15" t="s">
        <v>13632</v>
      </c>
      <c r="C1210" s="15">
        <v>1</v>
      </c>
      <c r="D1210" s="15" t="s">
        <v>11440</v>
      </c>
      <c r="E1210" s="15" t="s">
        <v>13640</v>
      </c>
      <c r="F1210" s="15" t="s">
        <v>11422</v>
      </c>
      <c r="G1210" s="15" t="s">
        <v>11497</v>
      </c>
    </row>
    <row r="1211" spans="1:7" x14ac:dyDescent="0.2">
      <c r="A1211" s="15" t="s">
        <v>13641</v>
      </c>
      <c r="B1211" s="15" t="s">
        <v>13632</v>
      </c>
      <c r="C1211" s="15">
        <v>1</v>
      </c>
      <c r="D1211" s="15" t="s">
        <v>11444</v>
      </c>
      <c r="E1211" s="15" t="s">
        <v>12822</v>
      </c>
      <c r="F1211" s="15" t="s">
        <v>11422</v>
      </c>
      <c r="G1211" s="15" t="s">
        <v>11497</v>
      </c>
    </row>
    <row r="1212" spans="1:7" x14ac:dyDescent="0.2">
      <c r="A1212" s="15" t="s">
        <v>13642</v>
      </c>
      <c r="B1212" s="15" t="s">
        <v>13632</v>
      </c>
      <c r="C1212" s="15">
        <v>1</v>
      </c>
      <c r="D1212" s="15" t="s">
        <v>11448</v>
      </c>
      <c r="E1212" s="15" t="s">
        <v>409</v>
      </c>
      <c r="F1212" s="15" t="s">
        <v>11422</v>
      </c>
      <c r="G1212" s="15" t="s">
        <v>11497</v>
      </c>
    </row>
    <row r="1213" spans="1:7" x14ac:dyDescent="0.2">
      <c r="A1213" s="15" t="s">
        <v>13643</v>
      </c>
      <c r="B1213" s="15" t="s">
        <v>13632</v>
      </c>
      <c r="C1213" s="15">
        <v>1</v>
      </c>
      <c r="D1213" s="15" t="s">
        <v>11452</v>
      </c>
      <c r="E1213" s="15" t="s">
        <v>13644</v>
      </c>
      <c r="F1213" s="15" t="s">
        <v>11422</v>
      </c>
      <c r="G1213" s="15" t="s">
        <v>11497</v>
      </c>
    </row>
    <row r="1214" spans="1:7" x14ac:dyDescent="0.2">
      <c r="A1214" s="15" t="s">
        <v>13645</v>
      </c>
      <c r="B1214" s="15" t="s">
        <v>13632</v>
      </c>
      <c r="C1214" s="15">
        <v>1</v>
      </c>
      <c r="D1214" s="15" t="s">
        <v>11456</v>
      </c>
      <c r="E1214" s="15" t="s">
        <v>13646</v>
      </c>
      <c r="F1214" s="15" t="s">
        <v>11422</v>
      </c>
      <c r="G1214" s="15" t="s">
        <v>11497</v>
      </c>
    </row>
    <row r="1215" spans="1:7" x14ac:dyDescent="0.2">
      <c r="A1215" s="15" t="s">
        <v>13647</v>
      </c>
      <c r="B1215" s="15" t="s">
        <v>13632</v>
      </c>
      <c r="C1215" s="15">
        <v>1</v>
      </c>
      <c r="D1215" s="15" t="s">
        <v>11460</v>
      </c>
      <c r="E1215" s="15" t="s">
        <v>13648</v>
      </c>
      <c r="F1215" s="15" t="s">
        <v>11422</v>
      </c>
      <c r="G1215" s="15" t="s">
        <v>11497</v>
      </c>
    </row>
    <row r="1216" spans="1:7" x14ac:dyDescent="0.2">
      <c r="A1216" s="15" t="s">
        <v>13649</v>
      </c>
      <c r="B1216" s="15" t="s">
        <v>13632</v>
      </c>
      <c r="C1216" s="15">
        <v>1</v>
      </c>
      <c r="D1216" s="15" t="s">
        <v>11464</v>
      </c>
      <c r="E1216" s="15" t="s">
        <v>13650</v>
      </c>
      <c r="F1216" s="15" t="s">
        <v>11422</v>
      </c>
      <c r="G1216" s="15" t="s">
        <v>11497</v>
      </c>
    </row>
    <row r="1217" spans="1:7" x14ac:dyDescent="0.2">
      <c r="A1217" s="15" t="s">
        <v>13651</v>
      </c>
      <c r="B1217" s="15" t="s">
        <v>13632</v>
      </c>
      <c r="C1217" s="15">
        <v>1</v>
      </c>
      <c r="D1217" s="15" t="s">
        <v>11468</v>
      </c>
      <c r="E1217" s="15" t="s">
        <v>13652</v>
      </c>
      <c r="F1217" s="15" t="s">
        <v>11422</v>
      </c>
      <c r="G1217" s="15" t="s">
        <v>11497</v>
      </c>
    </row>
    <row r="1218" spans="1:7" x14ac:dyDescent="0.2">
      <c r="A1218" s="15" t="s">
        <v>13653</v>
      </c>
      <c r="B1218" s="15" t="s">
        <v>13632</v>
      </c>
      <c r="C1218" s="15">
        <v>1</v>
      </c>
      <c r="D1218" s="15" t="s">
        <v>11472</v>
      </c>
      <c r="E1218" s="15" t="s">
        <v>13654</v>
      </c>
      <c r="F1218" s="15" t="s">
        <v>11422</v>
      </c>
      <c r="G1218" s="15" t="s">
        <v>11497</v>
      </c>
    </row>
    <row r="1219" spans="1:7" x14ac:dyDescent="0.2">
      <c r="A1219" s="15" t="s">
        <v>13655</v>
      </c>
      <c r="B1219" s="15" t="s">
        <v>13632</v>
      </c>
      <c r="C1219" s="15">
        <v>1</v>
      </c>
      <c r="D1219" s="15" t="s">
        <v>11476</v>
      </c>
      <c r="E1219" s="15" t="s">
        <v>11661</v>
      </c>
      <c r="F1219" s="15" t="s">
        <v>11422</v>
      </c>
      <c r="G1219" s="15" t="s">
        <v>11497</v>
      </c>
    </row>
    <row r="1220" spans="1:7" x14ac:dyDescent="0.2">
      <c r="A1220" s="15" t="s">
        <v>13656</v>
      </c>
      <c r="B1220" s="15" t="s">
        <v>13632</v>
      </c>
      <c r="C1220" s="15">
        <v>1</v>
      </c>
      <c r="D1220" s="15" t="s">
        <v>11480</v>
      </c>
      <c r="E1220" s="15" t="s">
        <v>13657</v>
      </c>
      <c r="F1220" s="15" t="s">
        <v>11422</v>
      </c>
      <c r="G1220" s="15" t="s">
        <v>11497</v>
      </c>
    </row>
    <row r="1221" spans="1:7" x14ac:dyDescent="0.2">
      <c r="A1221" s="15" t="s">
        <v>13658</v>
      </c>
      <c r="B1221" s="15" t="s">
        <v>13632</v>
      </c>
      <c r="C1221" s="15">
        <v>1</v>
      </c>
      <c r="D1221" s="15" t="s">
        <v>11669</v>
      </c>
      <c r="E1221" s="15" t="s">
        <v>11670</v>
      </c>
      <c r="F1221" s="15" t="s">
        <v>11422</v>
      </c>
      <c r="G1221" s="15" t="s">
        <v>11497</v>
      </c>
    </row>
    <row r="1222" spans="1:7" x14ac:dyDescent="0.2">
      <c r="A1222" s="15" t="s">
        <v>13659</v>
      </c>
      <c r="B1222" s="15" t="s">
        <v>13660</v>
      </c>
      <c r="C1222" s="15">
        <v>3</v>
      </c>
      <c r="D1222" s="15" t="s">
        <v>11420</v>
      </c>
      <c r="E1222" s="15" t="s">
        <v>13661</v>
      </c>
      <c r="F1222" s="15" t="s">
        <v>11422</v>
      </c>
      <c r="G1222" s="15" t="s">
        <v>11501</v>
      </c>
    </row>
    <row r="1223" spans="1:7" x14ac:dyDescent="0.2">
      <c r="A1223" s="15" t="s">
        <v>13662</v>
      </c>
      <c r="B1223" s="15" t="s">
        <v>13660</v>
      </c>
      <c r="C1223" s="15">
        <v>3</v>
      </c>
      <c r="D1223" s="15" t="s">
        <v>11425</v>
      </c>
      <c r="E1223" s="15" t="s">
        <v>13663</v>
      </c>
      <c r="F1223" s="15" t="s">
        <v>11422</v>
      </c>
      <c r="G1223" s="15" t="s">
        <v>11501</v>
      </c>
    </row>
    <row r="1224" spans="1:7" x14ac:dyDescent="0.2">
      <c r="A1224" s="15" t="s">
        <v>13664</v>
      </c>
      <c r="B1224" s="15" t="s">
        <v>13660</v>
      </c>
      <c r="C1224" s="15">
        <v>3</v>
      </c>
      <c r="D1224" s="15" t="s">
        <v>11428</v>
      </c>
      <c r="E1224" s="15" t="s">
        <v>13665</v>
      </c>
      <c r="F1224" s="15" t="s">
        <v>11422</v>
      </c>
      <c r="G1224" s="15" t="s">
        <v>11501</v>
      </c>
    </row>
    <row r="1225" spans="1:7" x14ac:dyDescent="0.2">
      <c r="A1225" s="15" t="s">
        <v>13666</v>
      </c>
      <c r="B1225" s="15" t="s">
        <v>13660</v>
      </c>
      <c r="C1225" s="15">
        <v>3</v>
      </c>
      <c r="D1225" s="15" t="s">
        <v>11436</v>
      </c>
      <c r="E1225" s="15" t="s">
        <v>13667</v>
      </c>
      <c r="F1225" s="15" t="s">
        <v>11422</v>
      </c>
      <c r="G1225" s="15" t="s">
        <v>11501</v>
      </c>
    </row>
    <row r="1226" spans="1:7" x14ac:dyDescent="0.2">
      <c r="A1226" s="15" t="s">
        <v>13668</v>
      </c>
      <c r="B1226" s="15" t="s">
        <v>13660</v>
      </c>
      <c r="C1226" s="15">
        <v>3</v>
      </c>
      <c r="D1226" s="15" t="s">
        <v>11440</v>
      </c>
      <c r="E1226" s="15" t="s">
        <v>13669</v>
      </c>
      <c r="F1226" s="15" t="s">
        <v>11422</v>
      </c>
      <c r="G1226" s="15" t="s">
        <v>11501</v>
      </c>
    </row>
    <row r="1227" spans="1:7" x14ac:dyDescent="0.2">
      <c r="A1227" s="15" t="s">
        <v>13670</v>
      </c>
      <c r="B1227" s="15" t="s">
        <v>13660</v>
      </c>
      <c r="C1227" s="15">
        <v>3</v>
      </c>
      <c r="D1227" s="15" t="s">
        <v>11444</v>
      </c>
      <c r="E1227" s="15" t="s">
        <v>11807</v>
      </c>
      <c r="F1227" s="15" t="s">
        <v>11422</v>
      </c>
      <c r="G1227" s="15" t="s">
        <v>11501</v>
      </c>
    </row>
    <row r="1228" spans="1:7" x14ac:dyDescent="0.2">
      <c r="A1228" s="15" t="s">
        <v>13671</v>
      </c>
      <c r="B1228" s="15" t="s">
        <v>13660</v>
      </c>
      <c r="C1228" s="15">
        <v>3</v>
      </c>
      <c r="D1228" s="15" t="s">
        <v>11448</v>
      </c>
      <c r="E1228" s="15" t="s">
        <v>13672</v>
      </c>
      <c r="F1228" s="15" t="s">
        <v>11422</v>
      </c>
      <c r="G1228" s="15" t="s">
        <v>11501</v>
      </c>
    </row>
    <row r="1229" spans="1:7" x14ac:dyDescent="0.2">
      <c r="A1229" s="15" t="s">
        <v>13673</v>
      </c>
      <c r="B1229" s="15" t="s">
        <v>13660</v>
      </c>
      <c r="C1229" s="15">
        <v>3</v>
      </c>
      <c r="D1229" s="15" t="s">
        <v>11452</v>
      </c>
      <c r="E1229" s="15" t="s">
        <v>13674</v>
      </c>
      <c r="F1229" s="15" t="s">
        <v>11422</v>
      </c>
      <c r="G1229" s="15" t="s">
        <v>11501</v>
      </c>
    </row>
    <row r="1230" spans="1:7" x14ac:dyDescent="0.2">
      <c r="A1230" s="15" t="s">
        <v>13675</v>
      </c>
      <c r="B1230" s="15" t="s">
        <v>13660</v>
      </c>
      <c r="C1230" s="15">
        <v>3</v>
      </c>
      <c r="D1230" s="15" t="s">
        <v>11456</v>
      </c>
      <c r="E1230" s="15" t="s">
        <v>13676</v>
      </c>
      <c r="F1230" s="15" t="s">
        <v>11422</v>
      </c>
      <c r="G1230" s="15" t="s">
        <v>11501</v>
      </c>
    </row>
    <row r="1231" spans="1:7" x14ac:dyDescent="0.2">
      <c r="A1231" s="15" t="s">
        <v>13677</v>
      </c>
      <c r="B1231" s="15" t="s">
        <v>13660</v>
      </c>
      <c r="C1231" s="15">
        <v>3</v>
      </c>
      <c r="D1231" s="15" t="s">
        <v>11460</v>
      </c>
      <c r="E1231" s="15" t="s">
        <v>13678</v>
      </c>
      <c r="F1231" s="15" t="s">
        <v>11422</v>
      </c>
      <c r="G1231" s="15" t="s">
        <v>11501</v>
      </c>
    </row>
    <row r="1232" spans="1:7" x14ac:dyDescent="0.2">
      <c r="A1232" s="15" t="s">
        <v>13679</v>
      </c>
      <c r="B1232" s="15" t="s">
        <v>13660</v>
      </c>
      <c r="C1232" s="15">
        <v>3</v>
      </c>
      <c r="D1232" s="15" t="s">
        <v>11464</v>
      </c>
      <c r="E1232" s="15" t="s">
        <v>13680</v>
      </c>
      <c r="F1232" s="15" t="s">
        <v>11422</v>
      </c>
      <c r="G1232" s="15" t="s">
        <v>11501</v>
      </c>
    </row>
    <row r="1233" spans="1:7" x14ac:dyDescent="0.2">
      <c r="A1233" s="15" t="s">
        <v>13681</v>
      </c>
      <c r="B1233" s="15" t="s">
        <v>13660</v>
      </c>
      <c r="C1233" s="15">
        <v>3</v>
      </c>
      <c r="D1233" s="15" t="s">
        <v>11468</v>
      </c>
      <c r="E1233" s="15" t="s">
        <v>13682</v>
      </c>
      <c r="F1233" s="15" t="s">
        <v>11422</v>
      </c>
      <c r="G1233" s="15" t="s">
        <v>11501</v>
      </c>
    </row>
    <row r="1234" spans="1:7" x14ac:dyDescent="0.2">
      <c r="A1234" s="15" t="s">
        <v>13683</v>
      </c>
      <c r="B1234" s="15" t="s">
        <v>13660</v>
      </c>
      <c r="C1234" s="15">
        <v>3</v>
      </c>
      <c r="D1234" s="15" t="s">
        <v>11472</v>
      </c>
      <c r="E1234" s="15" t="s">
        <v>11846</v>
      </c>
      <c r="F1234" s="15" t="s">
        <v>11422</v>
      </c>
      <c r="G1234" s="15" t="s">
        <v>11501</v>
      </c>
    </row>
    <row r="1235" spans="1:7" x14ac:dyDescent="0.2">
      <c r="A1235" s="15" t="s">
        <v>13684</v>
      </c>
      <c r="B1235" s="15" t="s">
        <v>13660</v>
      </c>
      <c r="C1235" s="15">
        <v>3</v>
      </c>
      <c r="D1235" s="15" t="s">
        <v>11476</v>
      </c>
      <c r="E1235" s="15" t="s">
        <v>12185</v>
      </c>
      <c r="F1235" s="15" t="s">
        <v>11422</v>
      </c>
      <c r="G1235" s="15" t="s">
        <v>11501</v>
      </c>
    </row>
    <row r="1236" spans="1:7" x14ac:dyDescent="0.2">
      <c r="A1236" s="15" t="s">
        <v>13685</v>
      </c>
      <c r="B1236" s="15" t="s">
        <v>13660</v>
      </c>
      <c r="C1236" s="15">
        <v>3</v>
      </c>
      <c r="D1236" s="15" t="s">
        <v>11480</v>
      </c>
      <c r="E1236" s="15" t="s">
        <v>11616</v>
      </c>
      <c r="F1236" s="15" t="s">
        <v>11422</v>
      </c>
      <c r="G1236" s="15" t="s">
        <v>11501</v>
      </c>
    </row>
    <row r="1237" spans="1:7" x14ac:dyDescent="0.2">
      <c r="A1237" s="15" t="s">
        <v>13686</v>
      </c>
      <c r="B1237" s="15" t="s">
        <v>13660</v>
      </c>
      <c r="C1237" s="15">
        <v>3</v>
      </c>
      <c r="D1237" s="15" t="s">
        <v>11484</v>
      </c>
      <c r="E1237" s="15" t="s">
        <v>13687</v>
      </c>
      <c r="F1237" s="15" t="s">
        <v>11422</v>
      </c>
      <c r="G1237" s="15" t="s">
        <v>11501</v>
      </c>
    </row>
    <row r="1238" spans="1:7" x14ac:dyDescent="0.2">
      <c r="A1238" s="15" t="s">
        <v>13688</v>
      </c>
      <c r="B1238" s="15" t="s">
        <v>13660</v>
      </c>
      <c r="C1238" s="15">
        <v>3</v>
      </c>
      <c r="D1238" s="15" t="s">
        <v>11487</v>
      </c>
      <c r="E1238" s="15" t="s">
        <v>13689</v>
      </c>
      <c r="F1238" s="15" t="s">
        <v>11422</v>
      </c>
      <c r="G1238" s="15" t="s">
        <v>11501</v>
      </c>
    </row>
    <row r="1239" spans="1:7" x14ac:dyDescent="0.2">
      <c r="A1239" s="15" t="s">
        <v>13690</v>
      </c>
      <c r="B1239" s="15" t="s">
        <v>13660</v>
      </c>
      <c r="C1239" s="15">
        <v>3</v>
      </c>
      <c r="D1239" s="15" t="s">
        <v>11491</v>
      </c>
      <c r="E1239" s="15" t="s">
        <v>13691</v>
      </c>
      <c r="F1239" s="15" t="s">
        <v>11422</v>
      </c>
      <c r="G1239" s="15" t="s">
        <v>11501</v>
      </c>
    </row>
    <row r="1240" spans="1:7" x14ac:dyDescent="0.2">
      <c r="A1240" s="15" t="s">
        <v>13692</v>
      </c>
      <c r="B1240" s="15" t="s">
        <v>13660</v>
      </c>
      <c r="C1240" s="15">
        <v>3</v>
      </c>
      <c r="D1240" s="15" t="s">
        <v>11495</v>
      </c>
      <c r="E1240" s="15" t="s">
        <v>13652</v>
      </c>
      <c r="F1240" s="15" t="s">
        <v>11422</v>
      </c>
      <c r="G1240" s="15" t="s">
        <v>11501</v>
      </c>
    </row>
    <row r="1241" spans="1:7" x14ac:dyDescent="0.2">
      <c r="A1241" s="15" t="s">
        <v>13693</v>
      </c>
      <c r="B1241" s="15" t="s">
        <v>13660</v>
      </c>
      <c r="C1241" s="15">
        <v>3</v>
      </c>
      <c r="D1241" s="15" t="s">
        <v>11499</v>
      </c>
      <c r="E1241" s="15" t="s">
        <v>12577</v>
      </c>
      <c r="F1241" s="15" t="s">
        <v>11422</v>
      </c>
      <c r="G1241" s="15" t="s">
        <v>11501</v>
      </c>
    </row>
    <row r="1242" spans="1:7" x14ac:dyDescent="0.2">
      <c r="A1242" s="15" t="s">
        <v>13694</v>
      </c>
      <c r="B1242" s="15" t="s">
        <v>13660</v>
      </c>
      <c r="C1242" s="15">
        <v>3</v>
      </c>
      <c r="D1242" s="15" t="s">
        <v>11503</v>
      </c>
      <c r="E1242" s="15" t="s">
        <v>11661</v>
      </c>
      <c r="F1242" s="15" t="s">
        <v>11422</v>
      </c>
      <c r="G1242" s="15" t="s">
        <v>11501</v>
      </c>
    </row>
    <row r="1243" spans="1:7" x14ac:dyDescent="0.2">
      <c r="A1243" s="15" t="s">
        <v>13695</v>
      </c>
      <c r="B1243" s="15" t="s">
        <v>13660</v>
      </c>
      <c r="C1243" s="15">
        <v>3</v>
      </c>
      <c r="D1243" s="15" t="s">
        <v>11506</v>
      </c>
      <c r="E1243" s="15" t="s">
        <v>13696</v>
      </c>
      <c r="F1243" s="15" t="s">
        <v>11422</v>
      </c>
      <c r="G1243" s="15" t="s">
        <v>11501</v>
      </c>
    </row>
    <row r="1244" spans="1:7" x14ac:dyDescent="0.2">
      <c r="A1244" s="15" t="s">
        <v>13697</v>
      </c>
      <c r="B1244" s="15" t="s">
        <v>13660</v>
      </c>
      <c r="C1244" s="15">
        <v>3</v>
      </c>
      <c r="D1244" s="15" t="s">
        <v>11510</v>
      </c>
      <c r="E1244" s="15" t="s">
        <v>13698</v>
      </c>
      <c r="F1244" s="15" t="s">
        <v>11422</v>
      </c>
      <c r="G1244" s="15" t="s">
        <v>11501</v>
      </c>
    </row>
    <row r="1245" spans="1:7" x14ac:dyDescent="0.2">
      <c r="A1245" s="15" t="s">
        <v>13699</v>
      </c>
      <c r="B1245" s="15" t="s">
        <v>13660</v>
      </c>
      <c r="C1245" s="15">
        <v>3</v>
      </c>
      <c r="D1245" s="15" t="s">
        <v>13700</v>
      </c>
      <c r="E1245" s="15" t="s">
        <v>13701</v>
      </c>
      <c r="F1245" s="15" t="s">
        <v>11749</v>
      </c>
      <c r="G1245" s="15" t="s">
        <v>11501</v>
      </c>
    </row>
    <row r="1246" spans="1:7" x14ac:dyDescent="0.2">
      <c r="A1246" s="15" t="s">
        <v>13702</v>
      </c>
      <c r="B1246" s="15" t="s">
        <v>13660</v>
      </c>
      <c r="C1246" s="15">
        <v>3</v>
      </c>
      <c r="D1246" s="15" t="s">
        <v>11669</v>
      </c>
      <c r="E1246" s="15" t="s">
        <v>11670</v>
      </c>
      <c r="F1246" s="15" t="s">
        <v>11422</v>
      </c>
      <c r="G1246" s="15" t="s">
        <v>11501</v>
      </c>
    </row>
    <row r="1247" spans="1:7" x14ac:dyDescent="0.2">
      <c r="A1247" s="15" t="s">
        <v>13703</v>
      </c>
      <c r="B1247" s="15" t="s">
        <v>13704</v>
      </c>
      <c r="C1247" s="15">
        <v>1</v>
      </c>
      <c r="D1247" s="15" t="s">
        <v>11420</v>
      </c>
      <c r="E1247" s="15" t="s">
        <v>13705</v>
      </c>
      <c r="F1247" s="15" t="s">
        <v>11422</v>
      </c>
      <c r="G1247" s="15" t="s">
        <v>1036</v>
      </c>
    </row>
    <row r="1248" spans="1:7" x14ac:dyDescent="0.2">
      <c r="A1248" s="15" t="s">
        <v>13706</v>
      </c>
      <c r="B1248" s="15" t="s">
        <v>13704</v>
      </c>
      <c r="C1248" s="15">
        <v>1</v>
      </c>
      <c r="D1248" s="15" t="s">
        <v>11425</v>
      </c>
      <c r="E1248" s="15" t="s">
        <v>13707</v>
      </c>
      <c r="F1248" s="15" t="s">
        <v>11422</v>
      </c>
      <c r="G1248" s="15" t="s">
        <v>1036</v>
      </c>
    </row>
    <row r="1249" spans="1:7" x14ac:dyDescent="0.2">
      <c r="A1249" s="15" t="s">
        <v>13708</v>
      </c>
      <c r="B1249" s="15" t="s">
        <v>13704</v>
      </c>
      <c r="C1249" s="15">
        <v>1</v>
      </c>
      <c r="D1249" s="15" t="s">
        <v>11428</v>
      </c>
      <c r="E1249" s="15" t="s">
        <v>13709</v>
      </c>
      <c r="F1249" s="15" t="s">
        <v>11422</v>
      </c>
      <c r="G1249" s="15" t="s">
        <v>1036</v>
      </c>
    </row>
    <row r="1250" spans="1:7" x14ac:dyDescent="0.2">
      <c r="A1250" s="15" t="s">
        <v>13710</v>
      </c>
      <c r="B1250" s="15" t="s">
        <v>13704</v>
      </c>
      <c r="C1250" s="15">
        <v>1</v>
      </c>
      <c r="D1250" s="15" t="s">
        <v>11432</v>
      </c>
      <c r="E1250" s="15" t="s">
        <v>13711</v>
      </c>
      <c r="F1250" s="15" t="s">
        <v>11422</v>
      </c>
      <c r="G1250" s="15" t="s">
        <v>1036</v>
      </c>
    </row>
    <row r="1251" spans="1:7" x14ac:dyDescent="0.2">
      <c r="A1251" s="15" t="s">
        <v>13712</v>
      </c>
      <c r="B1251" s="15" t="s">
        <v>13704</v>
      </c>
      <c r="C1251" s="15">
        <v>1</v>
      </c>
      <c r="D1251" s="15" t="s">
        <v>11436</v>
      </c>
      <c r="E1251" s="15" t="s">
        <v>13713</v>
      </c>
      <c r="F1251" s="15" t="s">
        <v>11422</v>
      </c>
      <c r="G1251" s="15" t="s">
        <v>1036</v>
      </c>
    </row>
    <row r="1252" spans="1:7" x14ac:dyDescent="0.2">
      <c r="A1252" s="15" t="s">
        <v>13714</v>
      </c>
      <c r="B1252" s="15" t="s">
        <v>13704</v>
      </c>
      <c r="C1252" s="15">
        <v>1</v>
      </c>
      <c r="D1252" s="15" t="s">
        <v>11440</v>
      </c>
      <c r="E1252" s="15" t="s">
        <v>11535</v>
      </c>
      <c r="F1252" s="15" t="s">
        <v>11422</v>
      </c>
      <c r="G1252" s="15" t="s">
        <v>1036</v>
      </c>
    </row>
    <row r="1253" spans="1:7" x14ac:dyDescent="0.2">
      <c r="A1253" s="15" t="s">
        <v>13715</v>
      </c>
      <c r="B1253" s="15" t="s">
        <v>13704</v>
      </c>
      <c r="C1253" s="15">
        <v>1</v>
      </c>
      <c r="D1253" s="15" t="s">
        <v>11444</v>
      </c>
      <c r="E1253" s="15" t="s">
        <v>13716</v>
      </c>
      <c r="F1253" s="15" t="s">
        <v>11422</v>
      </c>
      <c r="G1253" s="15" t="s">
        <v>1036</v>
      </c>
    </row>
    <row r="1254" spans="1:7" x14ac:dyDescent="0.2">
      <c r="A1254" s="15" t="s">
        <v>13717</v>
      </c>
      <c r="B1254" s="15" t="s">
        <v>13704</v>
      </c>
      <c r="C1254" s="15">
        <v>1</v>
      </c>
      <c r="D1254" s="15" t="s">
        <v>11448</v>
      </c>
      <c r="E1254" s="15" t="s">
        <v>13718</v>
      </c>
      <c r="F1254" s="15" t="s">
        <v>11422</v>
      </c>
      <c r="G1254" s="15" t="s">
        <v>1036</v>
      </c>
    </row>
    <row r="1255" spans="1:7" x14ac:dyDescent="0.2">
      <c r="A1255" s="15" t="s">
        <v>13719</v>
      </c>
      <c r="B1255" s="15" t="s">
        <v>13704</v>
      </c>
      <c r="C1255" s="15">
        <v>1</v>
      </c>
      <c r="D1255" s="15" t="s">
        <v>11452</v>
      </c>
      <c r="E1255" s="15" t="s">
        <v>12173</v>
      </c>
      <c r="F1255" s="15" t="s">
        <v>11422</v>
      </c>
      <c r="G1255" s="15" t="s">
        <v>1036</v>
      </c>
    </row>
    <row r="1256" spans="1:7" x14ac:dyDescent="0.2">
      <c r="A1256" s="15" t="s">
        <v>13720</v>
      </c>
      <c r="B1256" s="15" t="s">
        <v>13704</v>
      </c>
      <c r="C1256" s="15">
        <v>1</v>
      </c>
      <c r="D1256" s="15" t="s">
        <v>11456</v>
      </c>
      <c r="E1256" s="15" t="s">
        <v>13721</v>
      </c>
      <c r="F1256" s="15" t="s">
        <v>11422</v>
      </c>
      <c r="G1256" s="15" t="s">
        <v>1036</v>
      </c>
    </row>
    <row r="1257" spans="1:7" x14ac:dyDescent="0.2">
      <c r="A1257" s="15" t="s">
        <v>13722</v>
      </c>
      <c r="B1257" s="15" t="s">
        <v>13704</v>
      </c>
      <c r="C1257" s="15">
        <v>1</v>
      </c>
      <c r="D1257" s="15" t="s">
        <v>11460</v>
      </c>
      <c r="E1257" s="15" t="s">
        <v>1037</v>
      </c>
      <c r="F1257" s="15" t="s">
        <v>11422</v>
      </c>
      <c r="G1257" s="15" t="s">
        <v>1036</v>
      </c>
    </row>
    <row r="1258" spans="1:7" x14ac:dyDescent="0.2">
      <c r="A1258" s="15" t="s">
        <v>13723</v>
      </c>
      <c r="B1258" s="15" t="s">
        <v>13704</v>
      </c>
      <c r="C1258" s="15">
        <v>1</v>
      </c>
      <c r="D1258" s="15" t="s">
        <v>11464</v>
      </c>
      <c r="E1258" s="15" t="s">
        <v>13150</v>
      </c>
      <c r="F1258" s="15" t="s">
        <v>11422</v>
      </c>
      <c r="G1258" s="15" t="s">
        <v>1036</v>
      </c>
    </row>
    <row r="1259" spans="1:7" x14ac:dyDescent="0.2">
      <c r="A1259" s="15" t="s">
        <v>13724</v>
      </c>
      <c r="B1259" s="15" t="s">
        <v>13704</v>
      </c>
      <c r="C1259" s="15">
        <v>1</v>
      </c>
      <c r="D1259" s="15" t="s">
        <v>11468</v>
      </c>
      <c r="E1259" s="15" t="s">
        <v>13725</v>
      </c>
      <c r="F1259" s="15" t="s">
        <v>11422</v>
      </c>
      <c r="G1259" s="15" t="s">
        <v>1036</v>
      </c>
    </row>
    <row r="1260" spans="1:7" x14ac:dyDescent="0.2">
      <c r="A1260" s="15" t="s">
        <v>13726</v>
      </c>
      <c r="B1260" s="15" t="s">
        <v>13704</v>
      </c>
      <c r="C1260" s="15">
        <v>1</v>
      </c>
      <c r="D1260" s="15" t="s">
        <v>11472</v>
      </c>
      <c r="E1260" s="15" t="s">
        <v>13698</v>
      </c>
      <c r="F1260" s="15" t="s">
        <v>11422</v>
      </c>
      <c r="G1260" s="15" t="s">
        <v>1036</v>
      </c>
    </row>
    <row r="1261" spans="1:7" x14ac:dyDescent="0.2">
      <c r="A1261" s="15" t="s">
        <v>13727</v>
      </c>
      <c r="B1261" s="15" t="s">
        <v>13704</v>
      </c>
      <c r="C1261" s="15">
        <v>1</v>
      </c>
      <c r="D1261" s="15" t="s">
        <v>11669</v>
      </c>
      <c r="E1261" s="15" t="s">
        <v>11670</v>
      </c>
      <c r="F1261" s="15" t="s">
        <v>11422</v>
      </c>
      <c r="G1261" s="15" t="s">
        <v>1036</v>
      </c>
    </row>
    <row r="1262" spans="1:7" x14ac:dyDescent="0.2">
      <c r="A1262" s="15" t="s">
        <v>13728</v>
      </c>
      <c r="B1262" s="15" t="s">
        <v>13729</v>
      </c>
      <c r="C1262" s="15">
        <v>5</v>
      </c>
      <c r="D1262" s="15" t="s">
        <v>11420</v>
      </c>
      <c r="E1262" s="15" t="s">
        <v>13730</v>
      </c>
      <c r="F1262" s="15" t="s">
        <v>11422</v>
      </c>
      <c r="G1262" s="15" t="s">
        <v>11508</v>
      </c>
    </row>
    <row r="1263" spans="1:7" x14ac:dyDescent="0.2">
      <c r="A1263" s="15" t="s">
        <v>13731</v>
      </c>
      <c r="B1263" s="15" t="s">
        <v>13729</v>
      </c>
      <c r="C1263" s="15">
        <v>5</v>
      </c>
      <c r="D1263" s="15" t="s">
        <v>11425</v>
      </c>
      <c r="E1263" s="15" t="s">
        <v>13732</v>
      </c>
      <c r="F1263" s="15" t="s">
        <v>11422</v>
      </c>
      <c r="G1263" s="15" t="s">
        <v>11508</v>
      </c>
    </row>
    <row r="1264" spans="1:7" x14ac:dyDescent="0.2">
      <c r="A1264" s="15" t="s">
        <v>13733</v>
      </c>
      <c r="B1264" s="15" t="s">
        <v>13729</v>
      </c>
      <c r="C1264" s="15">
        <v>5</v>
      </c>
      <c r="D1264" s="15" t="s">
        <v>11428</v>
      </c>
      <c r="E1264" s="15" t="s">
        <v>13734</v>
      </c>
      <c r="F1264" s="15" t="s">
        <v>11422</v>
      </c>
      <c r="G1264" s="15" t="s">
        <v>11508</v>
      </c>
    </row>
    <row r="1265" spans="1:7" x14ac:dyDescent="0.2">
      <c r="A1265" s="15" t="s">
        <v>13735</v>
      </c>
      <c r="B1265" s="15" t="s">
        <v>13729</v>
      </c>
      <c r="C1265" s="15">
        <v>5</v>
      </c>
      <c r="D1265" s="15" t="s">
        <v>11432</v>
      </c>
      <c r="E1265" s="15" t="s">
        <v>13736</v>
      </c>
      <c r="F1265" s="15" t="s">
        <v>11422</v>
      </c>
      <c r="G1265" s="15" t="s">
        <v>11508</v>
      </c>
    </row>
    <row r="1266" spans="1:7" x14ac:dyDescent="0.2">
      <c r="A1266" s="15" t="s">
        <v>13737</v>
      </c>
      <c r="B1266" s="15" t="s">
        <v>13729</v>
      </c>
      <c r="C1266" s="15">
        <v>5</v>
      </c>
      <c r="D1266" s="15" t="s">
        <v>11436</v>
      </c>
      <c r="E1266" s="15" t="s">
        <v>13738</v>
      </c>
      <c r="F1266" s="15" t="s">
        <v>11422</v>
      </c>
      <c r="G1266" s="15" t="s">
        <v>11508</v>
      </c>
    </row>
    <row r="1267" spans="1:7" x14ac:dyDescent="0.2">
      <c r="A1267" s="15" t="s">
        <v>13739</v>
      </c>
      <c r="B1267" s="15" t="s">
        <v>13729</v>
      </c>
      <c r="C1267" s="15">
        <v>5</v>
      </c>
      <c r="D1267" s="15" t="s">
        <v>11440</v>
      </c>
      <c r="E1267" s="15" t="s">
        <v>13740</v>
      </c>
      <c r="F1267" s="15" t="s">
        <v>11422</v>
      </c>
      <c r="G1267" s="15" t="s">
        <v>11508</v>
      </c>
    </row>
    <row r="1268" spans="1:7" x14ac:dyDescent="0.2">
      <c r="A1268" s="15" t="s">
        <v>13741</v>
      </c>
      <c r="B1268" s="15" t="s">
        <v>13729</v>
      </c>
      <c r="C1268" s="15">
        <v>5</v>
      </c>
      <c r="D1268" s="15" t="s">
        <v>11444</v>
      </c>
      <c r="E1268" s="15" t="s">
        <v>13742</v>
      </c>
      <c r="F1268" s="15" t="s">
        <v>11422</v>
      </c>
      <c r="G1268" s="15" t="s">
        <v>11508</v>
      </c>
    </row>
    <row r="1269" spans="1:7" x14ac:dyDescent="0.2">
      <c r="A1269" s="15" t="s">
        <v>13743</v>
      </c>
      <c r="B1269" s="15" t="s">
        <v>13729</v>
      </c>
      <c r="C1269" s="15">
        <v>5</v>
      </c>
      <c r="D1269" s="15" t="s">
        <v>11448</v>
      </c>
      <c r="E1269" s="15" t="s">
        <v>13744</v>
      </c>
      <c r="F1269" s="15" t="s">
        <v>11422</v>
      </c>
      <c r="G1269" s="15" t="s">
        <v>11508</v>
      </c>
    </row>
    <row r="1270" spans="1:7" x14ac:dyDescent="0.2">
      <c r="A1270" s="15" t="s">
        <v>13745</v>
      </c>
      <c r="B1270" s="15" t="s">
        <v>13729</v>
      </c>
      <c r="C1270" s="15">
        <v>5</v>
      </c>
      <c r="D1270" s="15" t="s">
        <v>11452</v>
      </c>
      <c r="E1270" s="15" t="s">
        <v>12201</v>
      </c>
      <c r="F1270" s="15" t="s">
        <v>11422</v>
      </c>
      <c r="G1270" s="15" t="s">
        <v>11508</v>
      </c>
    </row>
    <row r="1271" spans="1:7" x14ac:dyDescent="0.2">
      <c r="A1271" s="15" t="s">
        <v>13746</v>
      </c>
      <c r="B1271" s="15" t="s">
        <v>13729</v>
      </c>
      <c r="C1271" s="15">
        <v>5</v>
      </c>
      <c r="D1271" s="15" t="s">
        <v>11456</v>
      </c>
      <c r="E1271" s="15" t="s">
        <v>13747</v>
      </c>
      <c r="F1271" s="15" t="s">
        <v>11422</v>
      </c>
      <c r="G1271" s="15" t="s">
        <v>11508</v>
      </c>
    </row>
    <row r="1272" spans="1:7" x14ac:dyDescent="0.2">
      <c r="A1272" s="15" t="s">
        <v>13748</v>
      </c>
      <c r="B1272" s="15" t="s">
        <v>13729</v>
      </c>
      <c r="C1272" s="15">
        <v>5</v>
      </c>
      <c r="D1272" s="15" t="s">
        <v>11460</v>
      </c>
      <c r="E1272" s="15" t="s">
        <v>12332</v>
      </c>
      <c r="F1272" s="15" t="s">
        <v>11422</v>
      </c>
      <c r="G1272" s="15" t="s">
        <v>11508</v>
      </c>
    </row>
    <row r="1273" spans="1:7" x14ac:dyDescent="0.2">
      <c r="A1273" s="15" t="s">
        <v>13749</v>
      </c>
      <c r="B1273" s="15" t="s">
        <v>13729</v>
      </c>
      <c r="C1273" s="15">
        <v>5</v>
      </c>
      <c r="D1273" s="15" t="s">
        <v>11464</v>
      </c>
      <c r="E1273" s="15" t="s">
        <v>13750</v>
      </c>
      <c r="F1273" s="15" t="s">
        <v>11422</v>
      </c>
      <c r="G1273" s="15" t="s">
        <v>11508</v>
      </c>
    </row>
    <row r="1274" spans="1:7" x14ac:dyDescent="0.2">
      <c r="A1274" s="15" t="s">
        <v>13751</v>
      </c>
      <c r="B1274" s="15" t="s">
        <v>13729</v>
      </c>
      <c r="C1274" s="15">
        <v>5</v>
      </c>
      <c r="D1274" s="15" t="s">
        <v>11468</v>
      </c>
      <c r="E1274" s="15" t="s">
        <v>11449</v>
      </c>
      <c r="F1274" s="15" t="s">
        <v>11422</v>
      </c>
      <c r="G1274" s="15" t="s">
        <v>11508</v>
      </c>
    </row>
    <row r="1275" spans="1:7" x14ac:dyDescent="0.2">
      <c r="A1275" s="15" t="s">
        <v>13752</v>
      </c>
      <c r="B1275" s="15" t="s">
        <v>13729</v>
      </c>
      <c r="C1275" s="15">
        <v>5</v>
      </c>
      <c r="D1275" s="15" t="s">
        <v>11472</v>
      </c>
      <c r="E1275" s="15" t="s">
        <v>12763</v>
      </c>
      <c r="F1275" s="15" t="s">
        <v>11422</v>
      </c>
      <c r="G1275" s="15" t="s">
        <v>11508</v>
      </c>
    </row>
    <row r="1276" spans="1:7" x14ac:dyDescent="0.2">
      <c r="A1276" s="15" t="s">
        <v>13753</v>
      </c>
      <c r="B1276" s="15" t="s">
        <v>13729</v>
      </c>
      <c r="C1276" s="15">
        <v>5</v>
      </c>
      <c r="D1276" s="15" t="s">
        <v>11476</v>
      </c>
      <c r="E1276" s="15" t="s">
        <v>13754</v>
      </c>
      <c r="F1276" s="15" t="s">
        <v>11422</v>
      </c>
      <c r="G1276" s="15" t="s">
        <v>11508</v>
      </c>
    </row>
    <row r="1277" spans="1:7" x14ac:dyDescent="0.2">
      <c r="A1277" s="15" t="s">
        <v>13755</v>
      </c>
      <c r="B1277" s="15" t="s">
        <v>13729</v>
      </c>
      <c r="C1277" s="15">
        <v>5</v>
      </c>
      <c r="D1277" s="15" t="s">
        <v>11480</v>
      </c>
      <c r="E1277" s="15" t="s">
        <v>13756</v>
      </c>
      <c r="F1277" s="15" t="s">
        <v>11422</v>
      </c>
      <c r="G1277" s="15" t="s">
        <v>11508</v>
      </c>
    </row>
    <row r="1278" spans="1:7" x14ac:dyDescent="0.2">
      <c r="A1278" s="15" t="s">
        <v>13757</v>
      </c>
      <c r="B1278" s="15" t="s">
        <v>13729</v>
      </c>
      <c r="C1278" s="15">
        <v>5</v>
      </c>
      <c r="D1278" s="15" t="s">
        <v>11484</v>
      </c>
      <c r="E1278" s="15" t="s">
        <v>13758</v>
      </c>
      <c r="F1278" s="15" t="s">
        <v>11422</v>
      </c>
      <c r="G1278" s="15" t="s">
        <v>11508</v>
      </c>
    </row>
    <row r="1279" spans="1:7" x14ac:dyDescent="0.2">
      <c r="A1279" s="15" t="s">
        <v>13759</v>
      </c>
      <c r="B1279" s="15" t="s">
        <v>13729</v>
      </c>
      <c r="C1279" s="15">
        <v>5</v>
      </c>
      <c r="D1279" s="15" t="s">
        <v>11487</v>
      </c>
      <c r="E1279" s="15" t="s">
        <v>13760</v>
      </c>
      <c r="F1279" s="15" t="s">
        <v>11422</v>
      </c>
      <c r="G1279" s="15" t="s">
        <v>11508</v>
      </c>
    </row>
    <row r="1280" spans="1:7" x14ac:dyDescent="0.2">
      <c r="A1280" s="15" t="s">
        <v>13761</v>
      </c>
      <c r="B1280" s="15" t="s">
        <v>13729</v>
      </c>
      <c r="C1280" s="15">
        <v>5</v>
      </c>
      <c r="D1280" s="15" t="s">
        <v>11491</v>
      </c>
      <c r="E1280" s="15" t="s">
        <v>12771</v>
      </c>
      <c r="F1280" s="15" t="s">
        <v>11422</v>
      </c>
      <c r="G1280" s="15" t="s">
        <v>11508</v>
      </c>
    </row>
    <row r="1281" spans="1:7" x14ac:dyDescent="0.2">
      <c r="A1281" s="15" t="s">
        <v>13762</v>
      </c>
      <c r="B1281" s="15" t="s">
        <v>13729</v>
      </c>
      <c r="C1281" s="15">
        <v>5</v>
      </c>
      <c r="D1281" s="15" t="s">
        <v>11495</v>
      </c>
      <c r="E1281" s="15" t="s">
        <v>11822</v>
      </c>
      <c r="F1281" s="15" t="s">
        <v>11422</v>
      </c>
      <c r="G1281" s="15" t="s">
        <v>11508</v>
      </c>
    </row>
    <row r="1282" spans="1:7" x14ac:dyDescent="0.2">
      <c r="A1282" s="15" t="s">
        <v>13763</v>
      </c>
      <c r="B1282" s="15" t="s">
        <v>13729</v>
      </c>
      <c r="C1282" s="15">
        <v>5</v>
      </c>
      <c r="D1282" s="15" t="s">
        <v>11499</v>
      </c>
      <c r="E1282" s="15" t="s">
        <v>12078</v>
      </c>
      <c r="F1282" s="15" t="s">
        <v>11422</v>
      </c>
      <c r="G1282" s="15" t="s">
        <v>11508</v>
      </c>
    </row>
    <row r="1283" spans="1:7" x14ac:dyDescent="0.2">
      <c r="A1283" s="15" t="s">
        <v>13764</v>
      </c>
      <c r="B1283" s="15" t="s">
        <v>13729</v>
      </c>
      <c r="C1283" s="15">
        <v>5</v>
      </c>
      <c r="D1283" s="15" t="s">
        <v>11503</v>
      </c>
      <c r="E1283" s="15" t="s">
        <v>13086</v>
      </c>
      <c r="F1283" s="15" t="s">
        <v>11422</v>
      </c>
      <c r="G1283" s="15" t="s">
        <v>11508</v>
      </c>
    </row>
    <row r="1284" spans="1:7" x14ac:dyDescent="0.2">
      <c r="A1284" s="15" t="s">
        <v>13765</v>
      </c>
      <c r="B1284" s="15" t="s">
        <v>13729</v>
      </c>
      <c r="C1284" s="15">
        <v>5</v>
      </c>
      <c r="D1284" s="15" t="s">
        <v>11506</v>
      </c>
      <c r="E1284" s="15" t="s">
        <v>13766</v>
      </c>
      <c r="F1284" s="15" t="s">
        <v>11422</v>
      </c>
      <c r="G1284" s="15" t="s">
        <v>11508</v>
      </c>
    </row>
    <row r="1285" spans="1:7" x14ac:dyDescent="0.2">
      <c r="A1285" s="15" t="s">
        <v>13767</v>
      </c>
      <c r="B1285" s="15" t="s">
        <v>13729</v>
      </c>
      <c r="C1285" s="15">
        <v>5</v>
      </c>
      <c r="D1285" s="15" t="s">
        <v>11510</v>
      </c>
      <c r="E1285" s="15" t="s">
        <v>13090</v>
      </c>
      <c r="F1285" s="15" t="s">
        <v>11422</v>
      </c>
      <c r="G1285" s="15" t="s">
        <v>11508</v>
      </c>
    </row>
    <row r="1286" spans="1:7" x14ac:dyDescent="0.2">
      <c r="A1286" s="15" t="s">
        <v>13768</v>
      </c>
      <c r="B1286" s="15" t="s">
        <v>13729</v>
      </c>
      <c r="C1286" s="15">
        <v>5</v>
      </c>
      <c r="D1286" s="15" t="s">
        <v>11514</v>
      </c>
      <c r="E1286" s="15" t="s">
        <v>13769</v>
      </c>
      <c r="F1286" s="15" t="s">
        <v>11422</v>
      </c>
      <c r="G1286" s="15" t="s">
        <v>11508</v>
      </c>
    </row>
    <row r="1287" spans="1:7" x14ac:dyDescent="0.2">
      <c r="A1287" s="15" t="s">
        <v>13770</v>
      </c>
      <c r="B1287" s="15" t="s">
        <v>13729</v>
      </c>
      <c r="C1287" s="15">
        <v>5</v>
      </c>
      <c r="D1287" s="15" t="s">
        <v>11518</v>
      </c>
      <c r="E1287" s="15" t="s">
        <v>13771</v>
      </c>
      <c r="F1287" s="15" t="s">
        <v>11422</v>
      </c>
      <c r="G1287" s="15" t="s">
        <v>11508</v>
      </c>
    </row>
    <row r="1288" spans="1:7" x14ac:dyDescent="0.2">
      <c r="A1288" s="15" t="s">
        <v>13772</v>
      </c>
      <c r="B1288" s="15" t="s">
        <v>13729</v>
      </c>
      <c r="C1288" s="15">
        <v>5</v>
      </c>
      <c r="D1288" s="15" t="s">
        <v>11522</v>
      </c>
      <c r="E1288" s="15" t="s">
        <v>13773</v>
      </c>
      <c r="F1288" s="15" t="s">
        <v>11422</v>
      </c>
      <c r="G1288" s="15" t="s">
        <v>11508</v>
      </c>
    </row>
    <row r="1289" spans="1:7" x14ac:dyDescent="0.2">
      <c r="A1289" s="15" t="s">
        <v>13774</v>
      </c>
      <c r="B1289" s="15" t="s">
        <v>13729</v>
      </c>
      <c r="C1289" s="15">
        <v>5</v>
      </c>
      <c r="D1289" s="15" t="s">
        <v>11526</v>
      </c>
      <c r="E1289" s="15" t="s">
        <v>13775</v>
      </c>
      <c r="F1289" s="15" t="s">
        <v>11422</v>
      </c>
      <c r="G1289" s="15" t="s">
        <v>11508</v>
      </c>
    </row>
    <row r="1290" spans="1:7" x14ac:dyDescent="0.2">
      <c r="A1290" s="15" t="s">
        <v>13776</v>
      </c>
      <c r="B1290" s="15" t="s">
        <v>13729</v>
      </c>
      <c r="C1290" s="15">
        <v>5</v>
      </c>
      <c r="D1290" s="15" t="s">
        <v>11530</v>
      </c>
      <c r="E1290" s="15" t="s">
        <v>13777</v>
      </c>
      <c r="F1290" s="15" t="s">
        <v>11422</v>
      </c>
      <c r="G1290" s="15" t="s">
        <v>11508</v>
      </c>
    </row>
    <row r="1291" spans="1:7" x14ac:dyDescent="0.2">
      <c r="A1291" s="15" t="s">
        <v>13778</v>
      </c>
      <c r="B1291" s="15" t="s">
        <v>13729</v>
      </c>
      <c r="C1291" s="15">
        <v>5</v>
      </c>
      <c r="D1291" s="15" t="s">
        <v>11534</v>
      </c>
      <c r="E1291" s="15" t="s">
        <v>13779</v>
      </c>
      <c r="F1291" s="15" t="s">
        <v>11422</v>
      </c>
      <c r="G1291" s="15" t="s">
        <v>11508</v>
      </c>
    </row>
    <row r="1292" spans="1:7" x14ac:dyDescent="0.2">
      <c r="A1292" s="15" t="s">
        <v>13780</v>
      </c>
      <c r="B1292" s="15" t="s">
        <v>13729</v>
      </c>
      <c r="C1292" s="15">
        <v>5</v>
      </c>
      <c r="D1292" s="15" t="s">
        <v>11538</v>
      </c>
      <c r="E1292" s="15" t="s">
        <v>13781</v>
      </c>
      <c r="F1292" s="15" t="s">
        <v>11422</v>
      </c>
      <c r="G1292" s="15" t="s">
        <v>11508</v>
      </c>
    </row>
    <row r="1293" spans="1:7" x14ac:dyDescent="0.2">
      <c r="A1293" s="15" t="s">
        <v>13782</v>
      </c>
      <c r="B1293" s="15" t="s">
        <v>13729</v>
      </c>
      <c r="C1293" s="15">
        <v>5</v>
      </c>
      <c r="D1293" s="15" t="s">
        <v>11542</v>
      </c>
      <c r="E1293" s="15" t="s">
        <v>13783</v>
      </c>
      <c r="F1293" s="15" t="s">
        <v>11422</v>
      </c>
      <c r="G1293" s="15" t="s">
        <v>11508</v>
      </c>
    </row>
    <row r="1294" spans="1:7" x14ac:dyDescent="0.2">
      <c r="A1294" s="15" t="s">
        <v>13784</v>
      </c>
      <c r="B1294" s="15" t="s">
        <v>13729</v>
      </c>
      <c r="C1294" s="15">
        <v>5</v>
      </c>
      <c r="D1294" s="15" t="s">
        <v>11546</v>
      </c>
      <c r="E1294" s="15" t="s">
        <v>13785</v>
      </c>
      <c r="F1294" s="15" t="s">
        <v>11422</v>
      </c>
      <c r="G1294" s="15" t="s">
        <v>11508</v>
      </c>
    </row>
    <row r="1295" spans="1:7" x14ac:dyDescent="0.2">
      <c r="A1295" s="15" t="s">
        <v>13786</v>
      </c>
      <c r="B1295" s="15" t="s">
        <v>13729</v>
      </c>
      <c r="C1295" s="15">
        <v>5</v>
      </c>
      <c r="D1295" s="15" t="s">
        <v>11550</v>
      </c>
      <c r="E1295" s="15" t="s">
        <v>13787</v>
      </c>
      <c r="F1295" s="15" t="s">
        <v>11422</v>
      </c>
      <c r="G1295" s="15" t="s">
        <v>11508</v>
      </c>
    </row>
    <row r="1296" spans="1:7" x14ac:dyDescent="0.2">
      <c r="A1296" s="15" t="s">
        <v>13788</v>
      </c>
      <c r="B1296" s="15" t="s">
        <v>13729</v>
      </c>
      <c r="C1296" s="15">
        <v>5</v>
      </c>
      <c r="D1296" s="15" t="s">
        <v>11554</v>
      </c>
      <c r="E1296" s="15" t="s">
        <v>13789</v>
      </c>
      <c r="F1296" s="15" t="s">
        <v>11422</v>
      </c>
      <c r="G1296" s="15" t="s">
        <v>11508</v>
      </c>
    </row>
    <row r="1297" spans="1:7" x14ac:dyDescent="0.2">
      <c r="A1297" s="15" t="s">
        <v>13790</v>
      </c>
      <c r="B1297" s="15" t="s">
        <v>13729</v>
      </c>
      <c r="C1297" s="15">
        <v>5</v>
      </c>
      <c r="D1297" s="15" t="s">
        <v>11558</v>
      </c>
      <c r="E1297" s="15" t="s">
        <v>13791</v>
      </c>
      <c r="F1297" s="15" t="s">
        <v>11422</v>
      </c>
      <c r="G1297" s="15" t="s">
        <v>11508</v>
      </c>
    </row>
    <row r="1298" spans="1:7" x14ac:dyDescent="0.2">
      <c r="A1298" s="15" t="s">
        <v>13792</v>
      </c>
      <c r="B1298" s="15" t="s">
        <v>13729</v>
      </c>
      <c r="C1298" s="15">
        <v>5</v>
      </c>
      <c r="D1298" s="15" t="s">
        <v>11562</v>
      </c>
      <c r="E1298" s="15" t="s">
        <v>13793</v>
      </c>
      <c r="F1298" s="15" t="s">
        <v>11422</v>
      </c>
      <c r="G1298" s="15" t="s">
        <v>11508</v>
      </c>
    </row>
    <row r="1299" spans="1:7" x14ac:dyDescent="0.2">
      <c r="A1299" s="15" t="s">
        <v>13794</v>
      </c>
      <c r="B1299" s="15" t="s">
        <v>13729</v>
      </c>
      <c r="C1299" s="15">
        <v>5</v>
      </c>
      <c r="D1299" s="15" t="s">
        <v>11565</v>
      </c>
      <c r="E1299" s="15" t="s">
        <v>11559</v>
      </c>
      <c r="F1299" s="15" t="s">
        <v>11422</v>
      </c>
      <c r="G1299" s="15" t="s">
        <v>11508</v>
      </c>
    </row>
    <row r="1300" spans="1:7" x14ac:dyDescent="0.2">
      <c r="A1300" s="15" t="s">
        <v>13795</v>
      </c>
      <c r="B1300" s="15" t="s">
        <v>13729</v>
      </c>
      <c r="C1300" s="15">
        <v>5</v>
      </c>
      <c r="D1300" s="15" t="s">
        <v>11569</v>
      </c>
      <c r="E1300" s="15" t="s">
        <v>13796</v>
      </c>
      <c r="F1300" s="15" t="s">
        <v>11422</v>
      </c>
      <c r="G1300" s="15" t="s">
        <v>11508</v>
      </c>
    </row>
    <row r="1301" spans="1:7" x14ac:dyDescent="0.2">
      <c r="A1301" s="15" t="s">
        <v>13797</v>
      </c>
      <c r="B1301" s="15" t="s">
        <v>13729</v>
      </c>
      <c r="C1301" s="15">
        <v>5</v>
      </c>
      <c r="D1301" s="15" t="s">
        <v>11573</v>
      </c>
      <c r="E1301" s="15" t="s">
        <v>13798</v>
      </c>
      <c r="F1301" s="15" t="s">
        <v>11422</v>
      </c>
      <c r="G1301" s="15" t="s">
        <v>11508</v>
      </c>
    </row>
    <row r="1302" spans="1:7" x14ac:dyDescent="0.2">
      <c r="A1302" s="15" t="s">
        <v>13799</v>
      </c>
      <c r="B1302" s="15" t="s">
        <v>13729</v>
      </c>
      <c r="C1302" s="15">
        <v>5</v>
      </c>
      <c r="D1302" s="15" t="s">
        <v>11577</v>
      </c>
      <c r="E1302" s="15" t="s">
        <v>12185</v>
      </c>
      <c r="F1302" s="15" t="s">
        <v>11422</v>
      </c>
      <c r="G1302" s="15" t="s">
        <v>11508</v>
      </c>
    </row>
    <row r="1303" spans="1:7" x14ac:dyDescent="0.2">
      <c r="A1303" s="15" t="s">
        <v>13800</v>
      </c>
      <c r="B1303" s="15" t="s">
        <v>13729</v>
      </c>
      <c r="C1303" s="15">
        <v>5</v>
      </c>
      <c r="D1303" s="15" t="s">
        <v>11581</v>
      </c>
      <c r="E1303" s="15" t="s">
        <v>13801</v>
      </c>
      <c r="F1303" s="15" t="s">
        <v>11422</v>
      </c>
      <c r="G1303" s="15" t="s">
        <v>11508</v>
      </c>
    </row>
    <row r="1304" spans="1:7" x14ac:dyDescent="0.2">
      <c r="A1304" s="15" t="s">
        <v>13802</v>
      </c>
      <c r="B1304" s="15" t="s">
        <v>13729</v>
      </c>
      <c r="C1304" s="15">
        <v>5</v>
      </c>
      <c r="D1304" s="15" t="s">
        <v>11584</v>
      </c>
      <c r="E1304" s="15" t="s">
        <v>11964</v>
      </c>
      <c r="F1304" s="15" t="s">
        <v>11422</v>
      </c>
      <c r="G1304" s="15" t="s">
        <v>11508</v>
      </c>
    </row>
    <row r="1305" spans="1:7" x14ac:dyDescent="0.2">
      <c r="A1305" s="15" t="s">
        <v>13803</v>
      </c>
      <c r="B1305" s="15" t="s">
        <v>13729</v>
      </c>
      <c r="C1305" s="15">
        <v>5</v>
      </c>
      <c r="D1305" s="15" t="s">
        <v>11588</v>
      </c>
      <c r="E1305" s="15" t="s">
        <v>13804</v>
      </c>
      <c r="F1305" s="15" t="s">
        <v>11422</v>
      </c>
      <c r="G1305" s="15" t="s">
        <v>11508</v>
      </c>
    </row>
    <row r="1306" spans="1:7" x14ac:dyDescent="0.2">
      <c r="A1306" s="15" t="s">
        <v>13805</v>
      </c>
      <c r="B1306" s="15" t="s">
        <v>13729</v>
      </c>
      <c r="C1306" s="15">
        <v>5</v>
      </c>
      <c r="D1306" s="15" t="s">
        <v>11591</v>
      </c>
      <c r="E1306" s="15" t="s">
        <v>13806</v>
      </c>
      <c r="F1306" s="15" t="s">
        <v>11422</v>
      </c>
      <c r="G1306" s="15" t="s">
        <v>11508</v>
      </c>
    </row>
    <row r="1307" spans="1:7" x14ac:dyDescent="0.2">
      <c r="A1307" s="15" t="s">
        <v>13807</v>
      </c>
      <c r="B1307" s="15" t="s">
        <v>13729</v>
      </c>
      <c r="C1307" s="15">
        <v>5</v>
      </c>
      <c r="D1307" s="15" t="s">
        <v>11595</v>
      </c>
      <c r="E1307" s="15" t="s">
        <v>13808</v>
      </c>
      <c r="F1307" s="15" t="s">
        <v>11422</v>
      </c>
      <c r="G1307" s="15" t="s">
        <v>11508</v>
      </c>
    </row>
    <row r="1308" spans="1:7" x14ac:dyDescent="0.2">
      <c r="A1308" s="15" t="s">
        <v>13809</v>
      </c>
      <c r="B1308" s="15" t="s">
        <v>13729</v>
      </c>
      <c r="C1308" s="15">
        <v>5</v>
      </c>
      <c r="D1308" s="15" t="s">
        <v>11599</v>
      </c>
      <c r="E1308" s="15" t="s">
        <v>12829</v>
      </c>
      <c r="F1308" s="15" t="s">
        <v>11422</v>
      </c>
      <c r="G1308" s="15" t="s">
        <v>11508</v>
      </c>
    </row>
    <row r="1309" spans="1:7" x14ac:dyDescent="0.2">
      <c r="A1309" s="15" t="s">
        <v>13810</v>
      </c>
      <c r="B1309" s="15" t="s">
        <v>13729</v>
      </c>
      <c r="C1309" s="15">
        <v>5</v>
      </c>
      <c r="D1309" s="15" t="s">
        <v>11603</v>
      </c>
      <c r="E1309" s="15" t="s">
        <v>13811</v>
      </c>
      <c r="F1309" s="15" t="s">
        <v>11422</v>
      </c>
      <c r="G1309" s="15" t="s">
        <v>11508</v>
      </c>
    </row>
    <row r="1310" spans="1:7" x14ac:dyDescent="0.2">
      <c r="A1310" s="15" t="s">
        <v>13812</v>
      </c>
      <c r="B1310" s="15" t="s">
        <v>13729</v>
      </c>
      <c r="C1310" s="15">
        <v>5</v>
      </c>
      <c r="D1310" s="15" t="s">
        <v>11607</v>
      </c>
      <c r="E1310" s="15" t="s">
        <v>13813</v>
      </c>
      <c r="F1310" s="15" t="s">
        <v>11422</v>
      </c>
      <c r="G1310" s="15" t="s">
        <v>11508</v>
      </c>
    </row>
    <row r="1311" spans="1:7" x14ac:dyDescent="0.2">
      <c r="A1311" s="15" t="s">
        <v>13814</v>
      </c>
      <c r="B1311" s="15" t="s">
        <v>13729</v>
      </c>
      <c r="C1311" s="15">
        <v>5</v>
      </c>
      <c r="D1311" s="15" t="s">
        <v>11611</v>
      </c>
      <c r="E1311" s="15" t="s">
        <v>13815</v>
      </c>
      <c r="F1311" s="15" t="s">
        <v>11422</v>
      </c>
      <c r="G1311" s="15" t="s">
        <v>11508</v>
      </c>
    </row>
    <row r="1312" spans="1:7" x14ac:dyDescent="0.2">
      <c r="A1312" s="15" t="s">
        <v>13816</v>
      </c>
      <c r="B1312" s="15" t="s">
        <v>13729</v>
      </c>
      <c r="C1312" s="15">
        <v>5</v>
      </c>
      <c r="D1312" s="15" t="s">
        <v>11615</v>
      </c>
      <c r="E1312" s="15" t="s">
        <v>13817</v>
      </c>
      <c r="F1312" s="15" t="s">
        <v>11422</v>
      </c>
      <c r="G1312" s="15" t="s">
        <v>11508</v>
      </c>
    </row>
    <row r="1313" spans="1:7" x14ac:dyDescent="0.2">
      <c r="A1313" s="15" t="s">
        <v>13818</v>
      </c>
      <c r="B1313" s="15" t="s">
        <v>13729</v>
      </c>
      <c r="C1313" s="15">
        <v>5</v>
      </c>
      <c r="D1313" s="15" t="s">
        <v>11619</v>
      </c>
      <c r="E1313" s="15" t="s">
        <v>13819</v>
      </c>
      <c r="F1313" s="15" t="s">
        <v>11422</v>
      </c>
      <c r="G1313" s="15" t="s">
        <v>11508</v>
      </c>
    </row>
    <row r="1314" spans="1:7" x14ac:dyDescent="0.2">
      <c r="A1314" s="15" t="s">
        <v>13820</v>
      </c>
      <c r="B1314" s="15" t="s">
        <v>13729</v>
      </c>
      <c r="C1314" s="15">
        <v>5</v>
      </c>
      <c r="D1314" s="15" t="s">
        <v>11623</v>
      </c>
      <c r="E1314" s="15" t="s">
        <v>12844</v>
      </c>
      <c r="F1314" s="15" t="s">
        <v>11422</v>
      </c>
      <c r="G1314" s="15" t="s">
        <v>11508</v>
      </c>
    </row>
    <row r="1315" spans="1:7" x14ac:dyDescent="0.2">
      <c r="A1315" s="15" t="s">
        <v>13821</v>
      </c>
      <c r="B1315" s="15" t="s">
        <v>13729</v>
      </c>
      <c r="C1315" s="15">
        <v>5</v>
      </c>
      <c r="D1315" s="15" t="s">
        <v>11627</v>
      </c>
      <c r="E1315" s="15" t="s">
        <v>13822</v>
      </c>
      <c r="F1315" s="15" t="s">
        <v>11422</v>
      </c>
      <c r="G1315" s="15" t="s">
        <v>11508</v>
      </c>
    </row>
    <row r="1316" spans="1:7" x14ac:dyDescent="0.2">
      <c r="A1316" s="15" t="s">
        <v>13823</v>
      </c>
      <c r="B1316" s="15" t="s">
        <v>13729</v>
      </c>
      <c r="C1316" s="15">
        <v>5</v>
      </c>
      <c r="D1316" s="15" t="s">
        <v>11631</v>
      </c>
      <c r="E1316" s="15" t="s">
        <v>13824</v>
      </c>
      <c r="F1316" s="15" t="s">
        <v>11422</v>
      </c>
      <c r="G1316" s="15" t="s">
        <v>11508</v>
      </c>
    </row>
    <row r="1317" spans="1:7" x14ac:dyDescent="0.2">
      <c r="A1317" s="15" t="s">
        <v>13825</v>
      </c>
      <c r="B1317" s="15" t="s">
        <v>13729</v>
      </c>
      <c r="C1317" s="15">
        <v>5</v>
      </c>
      <c r="D1317" s="15" t="s">
        <v>11634</v>
      </c>
      <c r="E1317" s="15" t="s">
        <v>13826</v>
      </c>
      <c r="F1317" s="15" t="s">
        <v>11422</v>
      </c>
      <c r="G1317" s="15" t="s">
        <v>11508</v>
      </c>
    </row>
    <row r="1318" spans="1:7" x14ac:dyDescent="0.2">
      <c r="A1318" s="15" t="s">
        <v>13827</v>
      </c>
      <c r="B1318" s="15" t="s">
        <v>13729</v>
      </c>
      <c r="C1318" s="15">
        <v>5</v>
      </c>
      <c r="D1318" s="15" t="s">
        <v>11637</v>
      </c>
      <c r="E1318" s="15" t="s">
        <v>13828</v>
      </c>
      <c r="F1318" s="15" t="s">
        <v>11422</v>
      </c>
      <c r="G1318" s="15" t="s">
        <v>11508</v>
      </c>
    </row>
    <row r="1319" spans="1:7" x14ac:dyDescent="0.2">
      <c r="A1319" s="15" t="s">
        <v>13829</v>
      </c>
      <c r="B1319" s="15" t="s">
        <v>13729</v>
      </c>
      <c r="C1319" s="15">
        <v>5</v>
      </c>
      <c r="D1319" s="15" t="s">
        <v>11640</v>
      </c>
      <c r="E1319" s="15" t="s">
        <v>11612</v>
      </c>
      <c r="F1319" s="15" t="s">
        <v>11422</v>
      </c>
      <c r="G1319" s="15" t="s">
        <v>11508</v>
      </c>
    </row>
    <row r="1320" spans="1:7" x14ac:dyDescent="0.2">
      <c r="A1320" s="15" t="s">
        <v>13830</v>
      </c>
      <c r="B1320" s="15" t="s">
        <v>13729</v>
      </c>
      <c r="C1320" s="15">
        <v>5</v>
      </c>
      <c r="D1320" s="15" t="s">
        <v>11643</v>
      </c>
      <c r="E1320" s="15" t="s">
        <v>13831</v>
      </c>
      <c r="F1320" s="15" t="s">
        <v>11422</v>
      </c>
      <c r="G1320" s="15" t="s">
        <v>11508</v>
      </c>
    </row>
    <row r="1321" spans="1:7" x14ac:dyDescent="0.2">
      <c r="A1321" s="15" t="s">
        <v>13832</v>
      </c>
      <c r="B1321" s="15" t="s">
        <v>13729</v>
      </c>
      <c r="C1321" s="15">
        <v>5</v>
      </c>
      <c r="D1321" s="15" t="s">
        <v>11646</v>
      </c>
      <c r="E1321" s="15" t="s">
        <v>13833</v>
      </c>
      <c r="F1321" s="15" t="s">
        <v>11422</v>
      </c>
      <c r="G1321" s="15" t="s">
        <v>11508</v>
      </c>
    </row>
    <row r="1322" spans="1:7" x14ac:dyDescent="0.2">
      <c r="A1322" s="15" t="s">
        <v>13834</v>
      </c>
      <c r="B1322" s="15" t="s">
        <v>13729</v>
      </c>
      <c r="C1322" s="15">
        <v>5</v>
      </c>
      <c r="D1322" s="15" t="s">
        <v>11649</v>
      </c>
      <c r="E1322" s="15" t="s">
        <v>13835</v>
      </c>
      <c r="F1322" s="15" t="s">
        <v>11422</v>
      </c>
      <c r="G1322" s="15" t="s">
        <v>11508</v>
      </c>
    </row>
    <row r="1323" spans="1:7" x14ac:dyDescent="0.2">
      <c r="A1323" s="15" t="s">
        <v>13836</v>
      </c>
      <c r="B1323" s="15" t="s">
        <v>13729</v>
      </c>
      <c r="C1323" s="15">
        <v>5</v>
      </c>
      <c r="D1323" s="15" t="s">
        <v>11652</v>
      </c>
      <c r="E1323" s="15" t="s">
        <v>13837</v>
      </c>
      <c r="F1323" s="15" t="s">
        <v>11422</v>
      </c>
      <c r="G1323" s="15" t="s">
        <v>11508</v>
      </c>
    </row>
    <row r="1324" spans="1:7" x14ac:dyDescent="0.2">
      <c r="A1324" s="15" t="s">
        <v>13838</v>
      </c>
      <c r="B1324" s="15" t="s">
        <v>13729</v>
      </c>
      <c r="C1324" s="15">
        <v>5</v>
      </c>
      <c r="D1324" s="15" t="s">
        <v>11655</v>
      </c>
      <c r="E1324" s="15" t="s">
        <v>13839</v>
      </c>
      <c r="F1324" s="15" t="s">
        <v>11422</v>
      </c>
      <c r="G1324" s="15" t="s">
        <v>11508</v>
      </c>
    </row>
    <row r="1325" spans="1:7" x14ac:dyDescent="0.2">
      <c r="A1325" s="15" t="s">
        <v>13840</v>
      </c>
      <c r="B1325" s="15" t="s">
        <v>13729</v>
      </c>
      <c r="C1325" s="15">
        <v>5</v>
      </c>
      <c r="D1325" s="15" t="s">
        <v>11658</v>
      </c>
      <c r="E1325" s="15" t="s">
        <v>13841</v>
      </c>
      <c r="F1325" s="15" t="s">
        <v>11422</v>
      </c>
      <c r="G1325" s="15" t="s">
        <v>11508</v>
      </c>
    </row>
    <row r="1326" spans="1:7" x14ac:dyDescent="0.2">
      <c r="A1326" s="15" t="s">
        <v>13842</v>
      </c>
      <c r="B1326" s="15" t="s">
        <v>13729</v>
      </c>
      <c r="C1326" s="15">
        <v>5</v>
      </c>
      <c r="D1326" s="15" t="s">
        <v>11660</v>
      </c>
      <c r="E1326" s="15" t="s">
        <v>13843</v>
      </c>
      <c r="F1326" s="15" t="s">
        <v>11422</v>
      </c>
      <c r="G1326" s="15" t="s">
        <v>11508</v>
      </c>
    </row>
    <row r="1327" spans="1:7" x14ac:dyDescent="0.2">
      <c r="A1327" s="15" t="s">
        <v>13844</v>
      </c>
      <c r="B1327" s="15" t="s">
        <v>13729</v>
      </c>
      <c r="C1327" s="15">
        <v>5</v>
      </c>
      <c r="D1327" s="15" t="s">
        <v>11663</v>
      </c>
      <c r="E1327" s="15" t="s">
        <v>13845</v>
      </c>
      <c r="F1327" s="15" t="s">
        <v>11422</v>
      </c>
      <c r="G1327" s="15" t="s">
        <v>11508</v>
      </c>
    </row>
    <row r="1328" spans="1:7" x14ac:dyDescent="0.2">
      <c r="A1328" s="15" t="s">
        <v>13846</v>
      </c>
      <c r="B1328" s="15" t="s">
        <v>13729</v>
      </c>
      <c r="C1328" s="15">
        <v>5</v>
      </c>
      <c r="D1328" s="15" t="s">
        <v>11666</v>
      </c>
      <c r="E1328" s="15" t="s">
        <v>12280</v>
      </c>
      <c r="F1328" s="15" t="s">
        <v>11422</v>
      </c>
      <c r="G1328" s="15" t="s">
        <v>11508</v>
      </c>
    </row>
    <row r="1329" spans="1:7" x14ac:dyDescent="0.2">
      <c r="A1329" s="15" t="s">
        <v>13847</v>
      </c>
      <c r="B1329" s="15" t="s">
        <v>13729</v>
      </c>
      <c r="C1329" s="15">
        <v>5</v>
      </c>
      <c r="D1329" s="15" t="s">
        <v>11907</v>
      </c>
      <c r="E1329" s="15" t="s">
        <v>13848</v>
      </c>
      <c r="F1329" s="15" t="s">
        <v>11422</v>
      </c>
      <c r="G1329" s="15" t="s">
        <v>11508</v>
      </c>
    </row>
    <row r="1330" spans="1:7" x14ac:dyDescent="0.2">
      <c r="A1330" s="15" t="s">
        <v>13849</v>
      </c>
      <c r="B1330" s="15" t="s">
        <v>13729</v>
      </c>
      <c r="C1330" s="15">
        <v>5</v>
      </c>
      <c r="D1330" s="15" t="s">
        <v>11910</v>
      </c>
      <c r="E1330" s="15" t="s">
        <v>13850</v>
      </c>
      <c r="F1330" s="15" t="s">
        <v>11422</v>
      </c>
      <c r="G1330" s="15" t="s">
        <v>11508</v>
      </c>
    </row>
    <row r="1331" spans="1:7" x14ac:dyDescent="0.2">
      <c r="A1331" s="15" t="s">
        <v>13851</v>
      </c>
      <c r="B1331" s="15" t="s">
        <v>13729</v>
      </c>
      <c r="C1331" s="15">
        <v>5</v>
      </c>
      <c r="D1331" s="15" t="s">
        <v>11913</v>
      </c>
      <c r="E1331" s="15" t="s">
        <v>13287</v>
      </c>
      <c r="F1331" s="15" t="s">
        <v>11422</v>
      </c>
      <c r="G1331" s="15" t="s">
        <v>11508</v>
      </c>
    </row>
    <row r="1332" spans="1:7" x14ac:dyDescent="0.2">
      <c r="A1332" s="15" t="s">
        <v>13852</v>
      </c>
      <c r="B1332" s="15" t="s">
        <v>13729</v>
      </c>
      <c r="C1332" s="15">
        <v>5</v>
      </c>
      <c r="D1332" s="15" t="s">
        <v>11916</v>
      </c>
      <c r="E1332" s="15" t="s">
        <v>13853</v>
      </c>
      <c r="F1332" s="15" t="s">
        <v>11422</v>
      </c>
      <c r="G1332" s="15" t="s">
        <v>11508</v>
      </c>
    </row>
    <row r="1333" spans="1:7" x14ac:dyDescent="0.2">
      <c r="A1333" s="15" t="s">
        <v>13854</v>
      </c>
      <c r="B1333" s="15" t="s">
        <v>13729</v>
      </c>
      <c r="C1333" s="15">
        <v>5</v>
      </c>
      <c r="D1333" s="15" t="s">
        <v>11919</v>
      </c>
      <c r="E1333" s="15" t="s">
        <v>13855</v>
      </c>
      <c r="F1333" s="15" t="s">
        <v>11422</v>
      </c>
      <c r="G1333" s="15" t="s">
        <v>11508</v>
      </c>
    </row>
    <row r="1334" spans="1:7" x14ac:dyDescent="0.2">
      <c r="A1334" s="15" t="s">
        <v>13856</v>
      </c>
      <c r="B1334" s="15" t="s">
        <v>13729</v>
      </c>
      <c r="C1334" s="15">
        <v>5</v>
      </c>
      <c r="D1334" s="15" t="s">
        <v>11921</v>
      </c>
      <c r="E1334" s="15" t="s">
        <v>13857</v>
      </c>
      <c r="F1334" s="15" t="s">
        <v>11422</v>
      </c>
      <c r="G1334" s="15" t="s">
        <v>11508</v>
      </c>
    </row>
    <row r="1335" spans="1:7" x14ac:dyDescent="0.2">
      <c r="A1335" s="15" t="s">
        <v>13858</v>
      </c>
      <c r="B1335" s="15" t="s">
        <v>13729</v>
      </c>
      <c r="C1335" s="15">
        <v>5</v>
      </c>
      <c r="D1335" s="15" t="s">
        <v>11924</v>
      </c>
      <c r="E1335" s="15" t="s">
        <v>11641</v>
      </c>
      <c r="F1335" s="15" t="s">
        <v>11422</v>
      </c>
      <c r="G1335" s="15" t="s">
        <v>11508</v>
      </c>
    </row>
    <row r="1336" spans="1:7" x14ac:dyDescent="0.2">
      <c r="A1336" s="15" t="s">
        <v>13859</v>
      </c>
      <c r="B1336" s="15" t="s">
        <v>13729</v>
      </c>
      <c r="C1336" s="15">
        <v>5</v>
      </c>
      <c r="D1336" s="15" t="s">
        <v>11927</v>
      </c>
      <c r="E1336" s="15" t="s">
        <v>13007</v>
      </c>
      <c r="F1336" s="15" t="s">
        <v>11422</v>
      </c>
      <c r="G1336" s="15" t="s">
        <v>11508</v>
      </c>
    </row>
    <row r="1337" spans="1:7" x14ac:dyDescent="0.2">
      <c r="A1337" s="15" t="s">
        <v>13860</v>
      </c>
      <c r="B1337" s="15" t="s">
        <v>13729</v>
      </c>
      <c r="C1337" s="15">
        <v>5</v>
      </c>
      <c r="D1337" s="15" t="s">
        <v>12444</v>
      </c>
      <c r="E1337" s="15" t="s">
        <v>13861</v>
      </c>
      <c r="F1337" s="15" t="s">
        <v>11422</v>
      </c>
      <c r="G1337" s="15" t="s">
        <v>11508</v>
      </c>
    </row>
    <row r="1338" spans="1:7" x14ac:dyDescent="0.2">
      <c r="A1338" s="15" t="s">
        <v>13862</v>
      </c>
      <c r="B1338" s="15" t="s">
        <v>13729</v>
      </c>
      <c r="C1338" s="15">
        <v>5</v>
      </c>
      <c r="D1338" s="15" t="s">
        <v>12446</v>
      </c>
      <c r="E1338" s="15" t="s">
        <v>13863</v>
      </c>
      <c r="F1338" s="15" t="s">
        <v>11422</v>
      </c>
      <c r="G1338" s="15" t="s">
        <v>11508</v>
      </c>
    </row>
    <row r="1339" spans="1:7" x14ac:dyDescent="0.2">
      <c r="A1339" s="15" t="s">
        <v>13864</v>
      </c>
      <c r="B1339" s="15" t="s">
        <v>13729</v>
      </c>
      <c r="C1339" s="15">
        <v>5</v>
      </c>
      <c r="D1339" s="15" t="s">
        <v>12448</v>
      </c>
      <c r="E1339" s="15" t="s">
        <v>13865</v>
      </c>
      <c r="F1339" s="15" t="s">
        <v>11422</v>
      </c>
      <c r="G1339" s="15" t="s">
        <v>11508</v>
      </c>
    </row>
    <row r="1340" spans="1:7" x14ac:dyDescent="0.2">
      <c r="A1340" s="15" t="s">
        <v>13866</v>
      </c>
      <c r="B1340" s="15" t="s">
        <v>13729</v>
      </c>
      <c r="C1340" s="15">
        <v>5</v>
      </c>
      <c r="D1340" s="15" t="s">
        <v>12451</v>
      </c>
      <c r="E1340" s="15" t="s">
        <v>13867</v>
      </c>
      <c r="F1340" s="15" t="s">
        <v>11422</v>
      </c>
      <c r="G1340" s="15" t="s">
        <v>11508</v>
      </c>
    </row>
    <row r="1341" spans="1:7" x14ac:dyDescent="0.2">
      <c r="A1341" s="15" t="s">
        <v>13868</v>
      </c>
      <c r="B1341" s="15" t="s">
        <v>13729</v>
      </c>
      <c r="C1341" s="15">
        <v>5</v>
      </c>
      <c r="D1341" s="15" t="s">
        <v>12453</v>
      </c>
      <c r="E1341" s="15" t="s">
        <v>11917</v>
      </c>
      <c r="F1341" s="15" t="s">
        <v>11422</v>
      </c>
      <c r="G1341" s="15" t="s">
        <v>11508</v>
      </c>
    </row>
    <row r="1342" spans="1:7" x14ac:dyDescent="0.2">
      <c r="A1342" s="15" t="s">
        <v>13869</v>
      </c>
      <c r="B1342" s="15" t="s">
        <v>13729</v>
      </c>
      <c r="C1342" s="15">
        <v>5</v>
      </c>
      <c r="D1342" s="15" t="s">
        <v>12456</v>
      </c>
      <c r="E1342" s="15" t="s">
        <v>13870</v>
      </c>
      <c r="F1342" s="15" t="s">
        <v>11422</v>
      </c>
      <c r="G1342" s="15" t="s">
        <v>11508</v>
      </c>
    </row>
    <row r="1343" spans="1:7" x14ac:dyDescent="0.2">
      <c r="A1343" s="15" t="s">
        <v>13871</v>
      </c>
      <c r="B1343" s="15" t="s">
        <v>13729</v>
      </c>
      <c r="C1343" s="15">
        <v>5</v>
      </c>
      <c r="D1343" s="15" t="s">
        <v>12459</v>
      </c>
      <c r="E1343" s="15" t="s">
        <v>12634</v>
      </c>
      <c r="F1343" s="15" t="s">
        <v>11422</v>
      </c>
      <c r="G1343" s="15" t="s">
        <v>11508</v>
      </c>
    </row>
    <row r="1344" spans="1:7" x14ac:dyDescent="0.2">
      <c r="A1344" s="15" t="s">
        <v>13872</v>
      </c>
      <c r="B1344" s="15" t="s">
        <v>13729</v>
      </c>
      <c r="C1344" s="15">
        <v>5</v>
      </c>
      <c r="D1344" s="15" t="s">
        <v>12461</v>
      </c>
      <c r="E1344" s="15" t="s">
        <v>13873</v>
      </c>
      <c r="F1344" s="15" t="s">
        <v>11422</v>
      </c>
      <c r="G1344" s="15" t="s">
        <v>11508</v>
      </c>
    </row>
    <row r="1345" spans="1:7" x14ac:dyDescent="0.2">
      <c r="A1345" s="15" t="s">
        <v>13874</v>
      </c>
      <c r="B1345" s="15" t="s">
        <v>13729</v>
      </c>
      <c r="C1345" s="15">
        <v>5</v>
      </c>
      <c r="D1345" s="15" t="s">
        <v>11669</v>
      </c>
      <c r="E1345" s="15" t="s">
        <v>11670</v>
      </c>
      <c r="F1345" s="15" t="s">
        <v>11422</v>
      </c>
      <c r="G1345" s="15" t="s">
        <v>11508</v>
      </c>
    </row>
    <row r="1346" spans="1:7" x14ac:dyDescent="0.2">
      <c r="A1346" s="15" t="s">
        <v>13875</v>
      </c>
      <c r="B1346" s="15" t="s">
        <v>13876</v>
      </c>
      <c r="C1346" s="15">
        <v>5</v>
      </c>
      <c r="D1346" s="15" t="s">
        <v>11420</v>
      </c>
      <c r="E1346" s="15" t="s">
        <v>13877</v>
      </c>
      <c r="F1346" s="15" t="s">
        <v>11422</v>
      </c>
      <c r="G1346" s="15" t="s">
        <v>11512</v>
      </c>
    </row>
    <row r="1347" spans="1:7" x14ac:dyDescent="0.2">
      <c r="A1347" s="15" t="s">
        <v>13878</v>
      </c>
      <c r="B1347" s="15" t="s">
        <v>13876</v>
      </c>
      <c r="C1347" s="15">
        <v>5</v>
      </c>
      <c r="D1347" s="15" t="s">
        <v>11425</v>
      </c>
      <c r="E1347" s="15" t="s">
        <v>13879</v>
      </c>
      <c r="F1347" s="15" t="s">
        <v>11422</v>
      </c>
      <c r="G1347" s="15" t="s">
        <v>11512</v>
      </c>
    </row>
    <row r="1348" spans="1:7" x14ac:dyDescent="0.2">
      <c r="A1348" s="15" t="s">
        <v>13880</v>
      </c>
      <c r="B1348" s="15" t="s">
        <v>13876</v>
      </c>
      <c r="C1348" s="15">
        <v>5</v>
      </c>
      <c r="D1348" s="15" t="s">
        <v>11428</v>
      </c>
      <c r="E1348" s="15" t="s">
        <v>13881</v>
      </c>
      <c r="F1348" s="15" t="s">
        <v>11422</v>
      </c>
      <c r="G1348" s="15" t="s">
        <v>11512</v>
      </c>
    </row>
    <row r="1349" spans="1:7" x14ac:dyDescent="0.2">
      <c r="A1349" s="15" t="s">
        <v>13882</v>
      </c>
      <c r="B1349" s="15" t="s">
        <v>13876</v>
      </c>
      <c r="C1349" s="15">
        <v>5</v>
      </c>
      <c r="D1349" s="15" t="s">
        <v>11432</v>
      </c>
      <c r="E1349" s="15" t="s">
        <v>13883</v>
      </c>
      <c r="F1349" s="15" t="s">
        <v>11422</v>
      </c>
      <c r="G1349" s="15" t="s">
        <v>11512</v>
      </c>
    </row>
    <row r="1350" spans="1:7" x14ac:dyDescent="0.2">
      <c r="A1350" s="15" t="s">
        <v>13884</v>
      </c>
      <c r="B1350" s="15" t="s">
        <v>13876</v>
      </c>
      <c r="C1350" s="15">
        <v>5</v>
      </c>
      <c r="D1350" s="15" t="s">
        <v>11436</v>
      </c>
      <c r="E1350" s="15" t="s">
        <v>11801</v>
      </c>
      <c r="F1350" s="15" t="s">
        <v>11422</v>
      </c>
      <c r="G1350" s="15" t="s">
        <v>11512</v>
      </c>
    </row>
    <row r="1351" spans="1:7" x14ac:dyDescent="0.2">
      <c r="A1351" s="15" t="s">
        <v>13885</v>
      </c>
      <c r="B1351" s="15" t="s">
        <v>13876</v>
      </c>
      <c r="C1351" s="15">
        <v>5</v>
      </c>
      <c r="D1351" s="15" t="s">
        <v>11440</v>
      </c>
      <c r="E1351" s="15" t="s">
        <v>13886</v>
      </c>
      <c r="F1351" s="15" t="s">
        <v>11422</v>
      </c>
      <c r="G1351" s="15" t="s">
        <v>11512</v>
      </c>
    </row>
    <row r="1352" spans="1:7" x14ac:dyDescent="0.2">
      <c r="A1352" s="15" t="s">
        <v>13887</v>
      </c>
      <c r="B1352" s="15" t="s">
        <v>13876</v>
      </c>
      <c r="C1352" s="15">
        <v>5</v>
      </c>
      <c r="D1352" s="15" t="s">
        <v>11444</v>
      </c>
      <c r="E1352" s="15" t="s">
        <v>13888</v>
      </c>
      <c r="F1352" s="15" t="s">
        <v>11422</v>
      </c>
      <c r="G1352" s="15" t="s">
        <v>11512</v>
      </c>
    </row>
    <row r="1353" spans="1:7" x14ac:dyDescent="0.2">
      <c r="A1353" s="15" t="s">
        <v>13889</v>
      </c>
      <c r="B1353" s="15" t="s">
        <v>13876</v>
      </c>
      <c r="C1353" s="15">
        <v>5</v>
      </c>
      <c r="D1353" s="15" t="s">
        <v>11448</v>
      </c>
      <c r="E1353" s="15" t="s">
        <v>12757</v>
      </c>
      <c r="F1353" s="15" t="s">
        <v>11422</v>
      </c>
      <c r="G1353" s="15" t="s">
        <v>11512</v>
      </c>
    </row>
    <row r="1354" spans="1:7" x14ac:dyDescent="0.2">
      <c r="A1354" s="15" t="s">
        <v>13890</v>
      </c>
      <c r="B1354" s="15" t="s">
        <v>13876</v>
      </c>
      <c r="C1354" s="15">
        <v>5</v>
      </c>
      <c r="D1354" s="15" t="s">
        <v>11452</v>
      </c>
      <c r="E1354" s="15" t="s">
        <v>13891</v>
      </c>
      <c r="F1354" s="15" t="s">
        <v>11422</v>
      </c>
      <c r="G1354" s="15" t="s">
        <v>11512</v>
      </c>
    </row>
    <row r="1355" spans="1:7" x14ac:dyDescent="0.2">
      <c r="A1355" s="15" t="s">
        <v>13892</v>
      </c>
      <c r="B1355" s="15" t="s">
        <v>13876</v>
      </c>
      <c r="C1355" s="15">
        <v>5</v>
      </c>
      <c r="D1355" s="15" t="s">
        <v>11456</v>
      </c>
      <c r="E1355" s="15" t="s">
        <v>13893</v>
      </c>
      <c r="F1355" s="15" t="s">
        <v>11422</v>
      </c>
      <c r="G1355" s="15" t="s">
        <v>11512</v>
      </c>
    </row>
    <row r="1356" spans="1:7" x14ac:dyDescent="0.2">
      <c r="A1356" s="15" t="s">
        <v>13894</v>
      </c>
      <c r="B1356" s="15" t="s">
        <v>13876</v>
      </c>
      <c r="C1356" s="15">
        <v>5</v>
      </c>
      <c r="D1356" s="15" t="s">
        <v>11460</v>
      </c>
      <c r="E1356" s="15" t="s">
        <v>12763</v>
      </c>
      <c r="F1356" s="15" t="s">
        <v>11422</v>
      </c>
      <c r="G1356" s="15" t="s">
        <v>11512</v>
      </c>
    </row>
    <row r="1357" spans="1:7" x14ac:dyDescent="0.2">
      <c r="A1357" s="15" t="s">
        <v>13895</v>
      </c>
      <c r="B1357" s="15" t="s">
        <v>13876</v>
      </c>
      <c r="C1357" s="15">
        <v>5</v>
      </c>
      <c r="D1357" s="15" t="s">
        <v>11464</v>
      </c>
      <c r="E1357" s="15" t="s">
        <v>13758</v>
      </c>
      <c r="F1357" s="15" t="s">
        <v>11422</v>
      </c>
      <c r="G1357" s="15" t="s">
        <v>11512</v>
      </c>
    </row>
    <row r="1358" spans="1:7" x14ac:dyDescent="0.2">
      <c r="A1358" s="15" t="s">
        <v>13896</v>
      </c>
      <c r="B1358" s="15" t="s">
        <v>13876</v>
      </c>
      <c r="C1358" s="15">
        <v>5</v>
      </c>
      <c r="D1358" s="15" t="s">
        <v>11468</v>
      </c>
      <c r="E1358" s="15" t="s">
        <v>13897</v>
      </c>
      <c r="F1358" s="15" t="s">
        <v>11422</v>
      </c>
      <c r="G1358" s="15" t="s">
        <v>11512</v>
      </c>
    </row>
    <row r="1359" spans="1:7" x14ac:dyDescent="0.2">
      <c r="A1359" s="15" t="s">
        <v>13898</v>
      </c>
      <c r="B1359" s="15" t="s">
        <v>13876</v>
      </c>
      <c r="C1359" s="15">
        <v>5</v>
      </c>
      <c r="D1359" s="15" t="s">
        <v>11472</v>
      </c>
      <c r="E1359" s="15" t="s">
        <v>11473</v>
      </c>
      <c r="F1359" s="15" t="s">
        <v>11422</v>
      </c>
      <c r="G1359" s="15" t="s">
        <v>11512</v>
      </c>
    </row>
    <row r="1360" spans="1:7" x14ac:dyDescent="0.2">
      <c r="A1360" s="15" t="s">
        <v>13899</v>
      </c>
      <c r="B1360" s="15" t="s">
        <v>13876</v>
      </c>
      <c r="C1360" s="15">
        <v>5</v>
      </c>
      <c r="D1360" s="15" t="s">
        <v>11476</v>
      </c>
      <c r="E1360" s="15" t="s">
        <v>12703</v>
      </c>
      <c r="F1360" s="15" t="s">
        <v>11422</v>
      </c>
      <c r="G1360" s="15" t="s">
        <v>11512</v>
      </c>
    </row>
    <row r="1361" spans="1:7" x14ac:dyDescent="0.2">
      <c r="A1361" s="15" t="s">
        <v>13900</v>
      </c>
      <c r="B1361" s="15" t="s">
        <v>13876</v>
      </c>
      <c r="C1361" s="15">
        <v>5</v>
      </c>
      <c r="D1361" s="15" t="s">
        <v>11480</v>
      </c>
      <c r="E1361" s="15" t="s">
        <v>12378</v>
      </c>
      <c r="F1361" s="15" t="s">
        <v>11422</v>
      </c>
      <c r="G1361" s="15" t="s">
        <v>11512</v>
      </c>
    </row>
    <row r="1362" spans="1:7" x14ac:dyDescent="0.2">
      <c r="A1362" s="15" t="s">
        <v>13901</v>
      </c>
      <c r="B1362" s="15" t="s">
        <v>13876</v>
      </c>
      <c r="C1362" s="15">
        <v>5</v>
      </c>
      <c r="D1362" s="15" t="s">
        <v>11484</v>
      </c>
      <c r="E1362" s="15" t="s">
        <v>13902</v>
      </c>
      <c r="F1362" s="15" t="s">
        <v>11422</v>
      </c>
      <c r="G1362" s="15" t="s">
        <v>11512</v>
      </c>
    </row>
    <row r="1363" spans="1:7" x14ac:dyDescent="0.2">
      <c r="A1363" s="15" t="s">
        <v>13903</v>
      </c>
      <c r="B1363" s="15" t="s">
        <v>13876</v>
      </c>
      <c r="C1363" s="15">
        <v>5</v>
      </c>
      <c r="D1363" s="15" t="s">
        <v>11487</v>
      </c>
      <c r="E1363" s="15" t="s">
        <v>13904</v>
      </c>
      <c r="F1363" s="15" t="s">
        <v>11422</v>
      </c>
      <c r="G1363" s="15" t="s">
        <v>11512</v>
      </c>
    </row>
    <row r="1364" spans="1:7" x14ac:dyDescent="0.2">
      <c r="A1364" s="15" t="s">
        <v>13905</v>
      </c>
      <c r="B1364" s="15" t="s">
        <v>13876</v>
      </c>
      <c r="C1364" s="15">
        <v>5</v>
      </c>
      <c r="D1364" s="15" t="s">
        <v>11491</v>
      </c>
      <c r="E1364" s="15" t="s">
        <v>13906</v>
      </c>
      <c r="F1364" s="15" t="s">
        <v>11422</v>
      </c>
      <c r="G1364" s="15" t="s">
        <v>11512</v>
      </c>
    </row>
    <row r="1365" spans="1:7" x14ac:dyDescent="0.2">
      <c r="A1365" s="15" t="s">
        <v>13907</v>
      </c>
      <c r="B1365" s="15" t="s">
        <v>13876</v>
      </c>
      <c r="C1365" s="15">
        <v>5</v>
      </c>
      <c r="D1365" s="15" t="s">
        <v>11495</v>
      </c>
      <c r="E1365" s="15" t="s">
        <v>12391</v>
      </c>
      <c r="F1365" s="15" t="s">
        <v>11422</v>
      </c>
      <c r="G1365" s="15" t="s">
        <v>11512</v>
      </c>
    </row>
    <row r="1366" spans="1:7" x14ac:dyDescent="0.2">
      <c r="A1366" s="15" t="s">
        <v>13908</v>
      </c>
      <c r="B1366" s="15" t="s">
        <v>13876</v>
      </c>
      <c r="C1366" s="15">
        <v>5</v>
      </c>
      <c r="D1366" s="15" t="s">
        <v>11499</v>
      </c>
      <c r="E1366" s="15" t="s">
        <v>12084</v>
      </c>
      <c r="F1366" s="15" t="s">
        <v>11422</v>
      </c>
      <c r="G1366" s="15" t="s">
        <v>11512</v>
      </c>
    </row>
    <row r="1367" spans="1:7" x14ac:dyDescent="0.2">
      <c r="A1367" s="15" t="s">
        <v>13909</v>
      </c>
      <c r="B1367" s="15" t="s">
        <v>13876</v>
      </c>
      <c r="C1367" s="15">
        <v>5</v>
      </c>
      <c r="D1367" s="15" t="s">
        <v>11503</v>
      </c>
      <c r="E1367" s="15" t="s">
        <v>13910</v>
      </c>
      <c r="F1367" s="15" t="s">
        <v>11422</v>
      </c>
      <c r="G1367" s="15" t="s">
        <v>11512</v>
      </c>
    </row>
    <row r="1368" spans="1:7" x14ac:dyDescent="0.2">
      <c r="A1368" s="15" t="s">
        <v>13911</v>
      </c>
      <c r="B1368" s="15" t="s">
        <v>13876</v>
      </c>
      <c r="C1368" s="15">
        <v>5</v>
      </c>
      <c r="D1368" s="15" t="s">
        <v>11506</v>
      </c>
      <c r="E1368" s="15" t="s">
        <v>13912</v>
      </c>
      <c r="F1368" s="15" t="s">
        <v>11422</v>
      </c>
      <c r="G1368" s="15" t="s">
        <v>11512</v>
      </c>
    </row>
    <row r="1369" spans="1:7" x14ac:dyDescent="0.2">
      <c r="A1369" s="15" t="s">
        <v>13913</v>
      </c>
      <c r="B1369" s="15" t="s">
        <v>13876</v>
      </c>
      <c r="C1369" s="15">
        <v>5</v>
      </c>
      <c r="D1369" s="15" t="s">
        <v>11510</v>
      </c>
      <c r="E1369" s="15" t="s">
        <v>13914</v>
      </c>
      <c r="F1369" s="15" t="s">
        <v>11422</v>
      </c>
      <c r="G1369" s="15" t="s">
        <v>11512</v>
      </c>
    </row>
    <row r="1370" spans="1:7" x14ac:dyDescent="0.2">
      <c r="A1370" s="15" t="s">
        <v>13915</v>
      </c>
      <c r="B1370" s="15" t="s">
        <v>13876</v>
      </c>
      <c r="C1370" s="15">
        <v>5</v>
      </c>
      <c r="D1370" s="15" t="s">
        <v>11514</v>
      </c>
      <c r="E1370" s="15" t="s">
        <v>13916</v>
      </c>
      <c r="F1370" s="15" t="s">
        <v>11422</v>
      </c>
      <c r="G1370" s="15" t="s">
        <v>11512</v>
      </c>
    </row>
    <row r="1371" spans="1:7" x14ac:dyDescent="0.2">
      <c r="A1371" s="15" t="s">
        <v>13917</v>
      </c>
      <c r="B1371" s="15" t="s">
        <v>13876</v>
      </c>
      <c r="C1371" s="15">
        <v>5</v>
      </c>
      <c r="D1371" s="15" t="s">
        <v>11518</v>
      </c>
      <c r="E1371" s="15" t="s">
        <v>461</v>
      </c>
      <c r="F1371" s="15" t="s">
        <v>11422</v>
      </c>
      <c r="G1371" s="15" t="s">
        <v>11512</v>
      </c>
    </row>
    <row r="1372" spans="1:7" x14ac:dyDescent="0.2">
      <c r="A1372" s="15" t="s">
        <v>13918</v>
      </c>
      <c r="B1372" s="15" t="s">
        <v>13876</v>
      </c>
      <c r="C1372" s="15">
        <v>5</v>
      </c>
      <c r="D1372" s="15" t="s">
        <v>11522</v>
      </c>
      <c r="E1372" s="15" t="s">
        <v>13919</v>
      </c>
      <c r="F1372" s="15" t="s">
        <v>11422</v>
      </c>
      <c r="G1372" s="15" t="s">
        <v>11512</v>
      </c>
    </row>
    <row r="1373" spans="1:7" x14ac:dyDescent="0.2">
      <c r="A1373" s="15" t="s">
        <v>13920</v>
      </c>
      <c r="B1373" s="15" t="s">
        <v>13876</v>
      </c>
      <c r="C1373" s="15">
        <v>5</v>
      </c>
      <c r="D1373" s="15" t="s">
        <v>11526</v>
      </c>
      <c r="E1373" s="15" t="s">
        <v>11555</v>
      </c>
      <c r="F1373" s="15" t="s">
        <v>11422</v>
      </c>
      <c r="G1373" s="15" t="s">
        <v>11512</v>
      </c>
    </row>
    <row r="1374" spans="1:7" x14ac:dyDescent="0.2">
      <c r="A1374" s="15" t="s">
        <v>13921</v>
      </c>
      <c r="B1374" s="15" t="s">
        <v>13876</v>
      </c>
      <c r="C1374" s="15">
        <v>5</v>
      </c>
      <c r="D1374" s="15" t="s">
        <v>11530</v>
      </c>
      <c r="E1374" s="15" t="s">
        <v>13922</v>
      </c>
      <c r="F1374" s="15" t="s">
        <v>11422</v>
      </c>
      <c r="G1374" s="15" t="s">
        <v>11512</v>
      </c>
    </row>
    <row r="1375" spans="1:7" x14ac:dyDescent="0.2">
      <c r="A1375" s="15" t="s">
        <v>13923</v>
      </c>
      <c r="B1375" s="15" t="s">
        <v>13876</v>
      </c>
      <c r="C1375" s="15">
        <v>5</v>
      </c>
      <c r="D1375" s="15" t="s">
        <v>11534</v>
      </c>
      <c r="E1375" s="15" t="s">
        <v>13924</v>
      </c>
      <c r="F1375" s="15" t="s">
        <v>11422</v>
      </c>
      <c r="G1375" s="15" t="s">
        <v>11512</v>
      </c>
    </row>
    <row r="1376" spans="1:7" x14ac:dyDescent="0.2">
      <c r="A1376" s="15" t="s">
        <v>13925</v>
      </c>
      <c r="B1376" s="15" t="s">
        <v>13876</v>
      </c>
      <c r="C1376" s="15">
        <v>5</v>
      </c>
      <c r="D1376" s="15" t="s">
        <v>11538</v>
      </c>
      <c r="E1376" s="15" t="s">
        <v>13926</v>
      </c>
      <c r="F1376" s="15" t="s">
        <v>11422</v>
      </c>
      <c r="G1376" s="15" t="s">
        <v>11512</v>
      </c>
    </row>
    <row r="1377" spans="1:7" x14ac:dyDescent="0.2">
      <c r="A1377" s="15" t="s">
        <v>13927</v>
      </c>
      <c r="B1377" s="15" t="s">
        <v>13876</v>
      </c>
      <c r="C1377" s="15">
        <v>5</v>
      </c>
      <c r="D1377" s="15" t="s">
        <v>11542</v>
      </c>
      <c r="E1377" s="15" t="s">
        <v>11559</v>
      </c>
      <c r="F1377" s="15" t="s">
        <v>11422</v>
      </c>
      <c r="G1377" s="15" t="s">
        <v>11512</v>
      </c>
    </row>
    <row r="1378" spans="1:7" x14ac:dyDescent="0.2">
      <c r="A1378" s="15" t="s">
        <v>13928</v>
      </c>
      <c r="B1378" s="15" t="s">
        <v>13876</v>
      </c>
      <c r="C1378" s="15">
        <v>5</v>
      </c>
      <c r="D1378" s="15" t="s">
        <v>11546</v>
      </c>
      <c r="E1378" s="15" t="s">
        <v>13929</v>
      </c>
      <c r="F1378" s="15" t="s">
        <v>11422</v>
      </c>
      <c r="G1378" s="15" t="s">
        <v>11512</v>
      </c>
    </row>
    <row r="1379" spans="1:7" x14ac:dyDescent="0.2">
      <c r="A1379" s="15" t="s">
        <v>13930</v>
      </c>
      <c r="B1379" s="15" t="s">
        <v>13876</v>
      </c>
      <c r="C1379" s="15">
        <v>5</v>
      </c>
      <c r="D1379" s="15" t="s">
        <v>11550</v>
      </c>
      <c r="E1379" s="15" t="s">
        <v>13931</v>
      </c>
      <c r="F1379" s="15" t="s">
        <v>11422</v>
      </c>
      <c r="G1379" s="15" t="s">
        <v>11512</v>
      </c>
    </row>
    <row r="1380" spans="1:7" x14ac:dyDescent="0.2">
      <c r="A1380" s="15" t="s">
        <v>13932</v>
      </c>
      <c r="B1380" s="15" t="s">
        <v>13876</v>
      </c>
      <c r="C1380" s="15">
        <v>5</v>
      </c>
      <c r="D1380" s="15" t="s">
        <v>11554</v>
      </c>
      <c r="E1380" s="15" t="s">
        <v>13933</v>
      </c>
      <c r="F1380" s="15" t="s">
        <v>11422</v>
      </c>
      <c r="G1380" s="15" t="s">
        <v>11512</v>
      </c>
    </row>
    <row r="1381" spans="1:7" x14ac:dyDescent="0.2">
      <c r="A1381" s="15" t="s">
        <v>13934</v>
      </c>
      <c r="B1381" s="15" t="s">
        <v>13876</v>
      </c>
      <c r="C1381" s="15">
        <v>5</v>
      </c>
      <c r="D1381" s="15" t="s">
        <v>11558</v>
      </c>
      <c r="E1381" s="15" t="s">
        <v>13935</v>
      </c>
      <c r="F1381" s="15" t="s">
        <v>11422</v>
      </c>
      <c r="G1381" s="15" t="s">
        <v>11512</v>
      </c>
    </row>
    <row r="1382" spans="1:7" x14ac:dyDescent="0.2">
      <c r="A1382" s="15" t="s">
        <v>13936</v>
      </c>
      <c r="B1382" s="15" t="s">
        <v>13876</v>
      </c>
      <c r="C1382" s="15">
        <v>5</v>
      </c>
      <c r="D1382" s="15" t="s">
        <v>11562</v>
      </c>
      <c r="E1382" s="15" t="s">
        <v>13937</v>
      </c>
      <c r="F1382" s="15" t="s">
        <v>11422</v>
      </c>
      <c r="G1382" s="15" t="s">
        <v>11512</v>
      </c>
    </row>
    <row r="1383" spans="1:7" x14ac:dyDescent="0.2">
      <c r="A1383" s="15" t="s">
        <v>13938</v>
      </c>
      <c r="B1383" s="15" t="s">
        <v>13876</v>
      </c>
      <c r="C1383" s="15">
        <v>5</v>
      </c>
      <c r="D1383" s="15" t="s">
        <v>11565</v>
      </c>
      <c r="E1383" s="15" t="s">
        <v>11964</v>
      </c>
      <c r="F1383" s="15" t="s">
        <v>11422</v>
      </c>
      <c r="G1383" s="15" t="s">
        <v>11512</v>
      </c>
    </row>
    <row r="1384" spans="1:7" x14ac:dyDescent="0.2">
      <c r="A1384" s="15" t="s">
        <v>13939</v>
      </c>
      <c r="B1384" s="15" t="s">
        <v>13876</v>
      </c>
      <c r="C1384" s="15">
        <v>5</v>
      </c>
      <c r="D1384" s="15" t="s">
        <v>11569</v>
      </c>
      <c r="E1384" s="15" t="s">
        <v>13940</v>
      </c>
      <c r="F1384" s="15" t="s">
        <v>11422</v>
      </c>
      <c r="G1384" s="15" t="s">
        <v>11512</v>
      </c>
    </row>
    <row r="1385" spans="1:7" x14ac:dyDescent="0.2">
      <c r="A1385" s="15" t="s">
        <v>13941</v>
      </c>
      <c r="B1385" s="15" t="s">
        <v>13876</v>
      </c>
      <c r="C1385" s="15">
        <v>5</v>
      </c>
      <c r="D1385" s="15" t="s">
        <v>11573</v>
      </c>
      <c r="E1385" s="15" t="s">
        <v>13942</v>
      </c>
      <c r="F1385" s="15" t="s">
        <v>11422</v>
      </c>
      <c r="G1385" s="15" t="s">
        <v>11512</v>
      </c>
    </row>
    <row r="1386" spans="1:7" x14ac:dyDescent="0.2">
      <c r="A1386" s="15" t="s">
        <v>13943</v>
      </c>
      <c r="B1386" s="15" t="s">
        <v>13876</v>
      </c>
      <c r="C1386" s="15">
        <v>5</v>
      </c>
      <c r="D1386" s="15" t="s">
        <v>11577</v>
      </c>
      <c r="E1386" s="15" t="s">
        <v>409</v>
      </c>
      <c r="F1386" s="15" t="s">
        <v>11422</v>
      </c>
      <c r="G1386" s="15" t="s">
        <v>11512</v>
      </c>
    </row>
    <row r="1387" spans="1:7" x14ac:dyDescent="0.2">
      <c r="A1387" s="15" t="s">
        <v>13944</v>
      </c>
      <c r="B1387" s="15" t="s">
        <v>13876</v>
      </c>
      <c r="C1387" s="15">
        <v>5</v>
      </c>
      <c r="D1387" s="15" t="s">
        <v>11581</v>
      </c>
      <c r="E1387" s="15" t="s">
        <v>13127</v>
      </c>
      <c r="F1387" s="15" t="s">
        <v>11422</v>
      </c>
      <c r="G1387" s="15" t="s">
        <v>11512</v>
      </c>
    </row>
    <row r="1388" spans="1:7" x14ac:dyDescent="0.2">
      <c r="A1388" s="15" t="s">
        <v>13945</v>
      </c>
      <c r="B1388" s="15" t="s">
        <v>13876</v>
      </c>
      <c r="C1388" s="15">
        <v>5</v>
      </c>
      <c r="D1388" s="15" t="s">
        <v>11584</v>
      </c>
      <c r="E1388" s="15" t="s">
        <v>13946</v>
      </c>
      <c r="F1388" s="15" t="s">
        <v>11422</v>
      </c>
      <c r="G1388" s="15" t="s">
        <v>11512</v>
      </c>
    </row>
    <row r="1389" spans="1:7" x14ac:dyDescent="0.2">
      <c r="A1389" s="15" t="s">
        <v>13947</v>
      </c>
      <c r="B1389" s="15" t="s">
        <v>13876</v>
      </c>
      <c r="C1389" s="15">
        <v>5</v>
      </c>
      <c r="D1389" s="15" t="s">
        <v>11588</v>
      </c>
      <c r="E1389" s="15" t="s">
        <v>13948</v>
      </c>
      <c r="F1389" s="15" t="s">
        <v>11422</v>
      </c>
      <c r="G1389" s="15" t="s">
        <v>11512</v>
      </c>
    </row>
    <row r="1390" spans="1:7" x14ac:dyDescent="0.2">
      <c r="A1390" s="15" t="s">
        <v>13949</v>
      </c>
      <c r="B1390" s="15" t="s">
        <v>13876</v>
      </c>
      <c r="C1390" s="15">
        <v>5</v>
      </c>
      <c r="D1390" s="15" t="s">
        <v>11591</v>
      </c>
      <c r="E1390" s="15" t="s">
        <v>11604</v>
      </c>
      <c r="F1390" s="15" t="s">
        <v>11422</v>
      </c>
      <c r="G1390" s="15" t="s">
        <v>11512</v>
      </c>
    </row>
    <row r="1391" spans="1:7" x14ac:dyDescent="0.2">
      <c r="A1391" s="15" t="s">
        <v>13950</v>
      </c>
      <c r="B1391" s="15" t="s">
        <v>13876</v>
      </c>
      <c r="C1391" s="15">
        <v>5</v>
      </c>
      <c r="D1391" s="15" t="s">
        <v>11595</v>
      </c>
      <c r="E1391" s="15" t="s">
        <v>12267</v>
      </c>
      <c r="F1391" s="15" t="s">
        <v>11422</v>
      </c>
      <c r="G1391" s="15" t="s">
        <v>11512</v>
      </c>
    </row>
    <row r="1392" spans="1:7" x14ac:dyDescent="0.2">
      <c r="A1392" s="15" t="s">
        <v>13951</v>
      </c>
      <c r="B1392" s="15" t="s">
        <v>13876</v>
      </c>
      <c r="C1392" s="15">
        <v>5</v>
      </c>
      <c r="D1392" s="15" t="s">
        <v>11599</v>
      </c>
      <c r="E1392" s="15" t="s">
        <v>13952</v>
      </c>
      <c r="F1392" s="15" t="s">
        <v>11422</v>
      </c>
      <c r="G1392" s="15" t="s">
        <v>11512</v>
      </c>
    </row>
    <row r="1393" spans="1:7" x14ac:dyDescent="0.2">
      <c r="A1393" s="15" t="s">
        <v>13953</v>
      </c>
      <c r="B1393" s="15" t="s">
        <v>13876</v>
      </c>
      <c r="C1393" s="15">
        <v>5</v>
      </c>
      <c r="D1393" s="15" t="s">
        <v>11603</v>
      </c>
      <c r="E1393" s="15" t="s">
        <v>13954</v>
      </c>
      <c r="F1393" s="15" t="s">
        <v>11422</v>
      </c>
      <c r="G1393" s="15" t="s">
        <v>11512</v>
      </c>
    </row>
    <row r="1394" spans="1:7" x14ac:dyDescent="0.2">
      <c r="A1394" s="15" t="s">
        <v>13955</v>
      </c>
      <c r="B1394" s="15" t="s">
        <v>13876</v>
      </c>
      <c r="C1394" s="15">
        <v>5</v>
      </c>
      <c r="D1394" s="15" t="s">
        <v>11607</v>
      </c>
      <c r="E1394" s="15" t="s">
        <v>13956</v>
      </c>
      <c r="F1394" s="15" t="s">
        <v>11422</v>
      </c>
      <c r="G1394" s="15" t="s">
        <v>11512</v>
      </c>
    </row>
    <row r="1395" spans="1:7" x14ac:dyDescent="0.2">
      <c r="A1395" s="15" t="s">
        <v>13957</v>
      </c>
      <c r="B1395" s="15" t="s">
        <v>13876</v>
      </c>
      <c r="C1395" s="15">
        <v>5</v>
      </c>
      <c r="D1395" s="15" t="s">
        <v>11611</v>
      </c>
      <c r="E1395" s="15" t="s">
        <v>13958</v>
      </c>
      <c r="F1395" s="15" t="s">
        <v>11422</v>
      </c>
      <c r="G1395" s="15" t="s">
        <v>11512</v>
      </c>
    </row>
    <row r="1396" spans="1:7" x14ac:dyDescent="0.2">
      <c r="A1396" s="15" t="s">
        <v>13959</v>
      </c>
      <c r="B1396" s="15" t="s">
        <v>13876</v>
      </c>
      <c r="C1396" s="15">
        <v>5</v>
      </c>
      <c r="D1396" s="15" t="s">
        <v>11615</v>
      </c>
      <c r="E1396" s="15" t="s">
        <v>12514</v>
      </c>
      <c r="F1396" s="15" t="s">
        <v>11422</v>
      </c>
      <c r="G1396" s="15" t="s">
        <v>11512</v>
      </c>
    </row>
    <row r="1397" spans="1:7" x14ac:dyDescent="0.2">
      <c r="A1397" s="15" t="s">
        <v>13960</v>
      </c>
      <c r="B1397" s="15" t="s">
        <v>13876</v>
      </c>
      <c r="C1397" s="15">
        <v>5</v>
      </c>
      <c r="D1397" s="15" t="s">
        <v>11619</v>
      </c>
      <c r="E1397" s="15" t="s">
        <v>13961</v>
      </c>
      <c r="F1397" s="15" t="s">
        <v>11422</v>
      </c>
      <c r="G1397" s="15" t="s">
        <v>11512</v>
      </c>
    </row>
    <row r="1398" spans="1:7" x14ac:dyDescent="0.2">
      <c r="A1398" s="15" t="s">
        <v>13962</v>
      </c>
      <c r="B1398" s="15" t="s">
        <v>13876</v>
      </c>
      <c r="C1398" s="15">
        <v>5</v>
      </c>
      <c r="D1398" s="15" t="s">
        <v>11623</v>
      </c>
      <c r="E1398" s="15" t="s">
        <v>13963</v>
      </c>
      <c r="F1398" s="15" t="s">
        <v>11422</v>
      </c>
      <c r="G1398" s="15" t="s">
        <v>11512</v>
      </c>
    </row>
    <row r="1399" spans="1:7" x14ac:dyDescent="0.2">
      <c r="A1399" s="15" t="s">
        <v>13964</v>
      </c>
      <c r="B1399" s="15" t="s">
        <v>13876</v>
      </c>
      <c r="C1399" s="15">
        <v>5</v>
      </c>
      <c r="D1399" s="15" t="s">
        <v>11627</v>
      </c>
      <c r="E1399" s="15" t="s">
        <v>13965</v>
      </c>
      <c r="F1399" s="15" t="s">
        <v>11422</v>
      </c>
      <c r="G1399" s="15" t="s">
        <v>11512</v>
      </c>
    </row>
    <row r="1400" spans="1:7" x14ac:dyDescent="0.2">
      <c r="A1400" s="15" t="s">
        <v>13966</v>
      </c>
      <c r="B1400" s="15" t="s">
        <v>13876</v>
      </c>
      <c r="C1400" s="15">
        <v>5</v>
      </c>
      <c r="D1400" s="15" t="s">
        <v>11631</v>
      </c>
      <c r="E1400" s="15" t="s">
        <v>13967</v>
      </c>
      <c r="F1400" s="15" t="s">
        <v>11422</v>
      </c>
      <c r="G1400" s="15" t="s">
        <v>11512</v>
      </c>
    </row>
    <row r="1401" spans="1:7" x14ac:dyDescent="0.2">
      <c r="A1401" s="15" t="s">
        <v>13968</v>
      </c>
      <c r="B1401" s="15" t="s">
        <v>13876</v>
      </c>
      <c r="C1401" s="15">
        <v>5</v>
      </c>
      <c r="D1401" s="15" t="s">
        <v>11634</v>
      </c>
      <c r="E1401" s="15" t="s">
        <v>13969</v>
      </c>
      <c r="F1401" s="15" t="s">
        <v>11422</v>
      </c>
      <c r="G1401" s="15" t="s">
        <v>11512</v>
      </c>
    </row>
    <row r="1402" spans="1:7" x14ac:dyDescent="0.2">
      <c r="A1402" s="15" t="s">
        <v>13970</v>
      </c>
      <c r="B1402" s="15" t="s">
        <v>13876</v>
      </c>
      <c r="C1402" s="15">
        <v>5</v>
      </c>
      <c r="D1402" s="15" t="s">
        <v>11637</v>
      </c>
      <c r="E1402" s="15" t="s">
        <v>13971</v>
      </c>
      <c r="F1402" s="15" t="s">
        <v>11422</v>
      </c>
      <c r="G1402" s="15" t="s">
        <v>11512</v>
      </c>
    </row>
    <row r="1403" spans="1:7" x14ac:dyDescent="0.2">
      <c r="A1403" s="15" t="s">
        <v>13972</v>
      </c>
      <c r="B1403" s="15" t="s">
        <v>13876</v>
      </c>
      <c r="C1403" s="15">
        <v>5</v>
      </c>
      <c r="D1403" s="15" t="s">
        <v>11640</v>
      </c>
      <c r="E1403" s="15" t="s">
        <v>13973</v>
      </c>
      <c r="F1403" s="15" t="s">
        <v>11422</v>
      </c>
      <c r="G1403" s="15" t="s">
        <v>11512</v>
      </c>
    </row>
    <row r="1404" spans="1:7" x14ac:dyDescent="0.2">
      <c r="A1404" s="15" t="s">
        <v>13974</v>
      </c>
      <c r="B1404" s="15" t="s">
        <v>13876</v>
      </c>
      <c r="C1404" s="15">
        <v>5</v>
      </c>
      <c r="D1404" s="15" t="s">
        <v>11643</v>
      </c>
      <c r="E1404" s="15" t="s">
        <v>13975</v>
      </c>
      <c r="F1404" s="15" t="s">
        <v>11422</v>
      </c>
      <c r="G1404" s="15" t="s">
        <v>11512</v>
      </c>
    </row>
    <row r="1405" spans="1:7" x14ac:dyDescent="0.2">
      <c r="A1405" s="15" t="s">
        <v>13976</v>
      </c>
      <c r="B1405" s="15" t="s">
        <v>13876</v>
      </c>
      <c r="C1405" s="15">
        <v>5</v>
      </c>
      <c r="D1405" s="15" t="s">
        <v>11646</v>
      </c>
      <c r="E1405" s="15" t="s">
        <v>11886</v>
      </c>
      <c r="F1405" s="15" t="s">
        <v>11422</v>
      </c>
      <c r="G1405" s="15" t="s">
        <v>11512</v>
      </c>
    </row>
    <row r="1406" spans="1:7" x14ac:dyDescent="0.2">
      <c r="A1406" s="15" t="s">
        <v>13977</v>
      </c>
      <c r="B1406" s="15" t="s">
        <v>13876</v>
      </c>
      <c r="C1406" s="15">
        <v>5</v>
      </c>
      <c r="D1406" s="15" t="s">
        <v>11649</v>
      </c>
      <c r="E1406" s="15" t="s">
        <v>11888</v>
      </c>
      <c r="F1406" s="15" t="s">
        <v>11422</v>
      </c>
      <c r="G1406" s="15" t="s">
        <v>11512</v>
      </c>
    </row>
    <row r="1407" spans="1:7" x14ac:dyDescent="0.2">
      <c r="A1407" s="15" t="s">
        <v>13978</v>
      </c>
      <c r="B1407" s="15" t="s">
        <v>13876</v>
      </c>
      <c r="C1407" s="15">
        <v>5</v>
      </c>
      <c r="D1407" s="15" t="s">
        <v>11652</v>
      </c>
      <c r="E1407" s="15" t="s">
        <v>13979</v>
      </c>
      <c r="F1407" s="15" t="s">
        <v>11422</v>
      </c>
      <c r="G1407" s="15" t="s">
        <v>11512</v>
      </c>
    </row>
    <row r="1408" spans="1:7" x14ac:dyDescent="0.2">
      <c r="A1408" s="15" t="s">
        <v>13980</v>
      </c>
      <c r="B1408" s="15" t="s">
        <v>13876</v>
      </c>
      <c r="C1408" s="15">
        <v>5</v>
      </c>
      <c r="D1408" s="15" t="s">
        <v>11655</v>
      </c>
      <c r="E1408" s="15" t="s">
        <v>13981</v>
      </c>
      <c r="F1408" s="15" t="s">
        <v>11422</v>
      </c>
      <c r="G1408" s="15" t="s">
        <v>11512</v>
      </c>
    </row>
    <row r="1409" spans="1:7" x14ac:dyDescent="0.2">
      <c r="A1409" s="15" t="s">
        <v>13982</v>
      </c>
      <c r="B1409" s="15" t="s">
        <v>13876</v>
      </c>
      <c r="C1409" s="15">
        <v>5</v>
      </c>
      <c r="D1409" s="15" t="s">
        <v>11658</v>
      </c>
      <c r="E1409" s="15" t="s">
        <v>13983</v>
      </c>
      <c r="F1409" s="15" t="s">
        <v>11422</v>
      </c>
      <c r="G1409" s="15" t="s">
        <v>11512</v>
      </c>
    </row>
    <row r="1410" spans="1:7" x14ac:dyDescent="0.2">
      <c r="A1410" s="15" t="s">
        <v>13984</v>
      </c>
      <c r="B1410" s="15" t="s">
        <v>13876</v>
      </c>
      <c r="C1410" s="15">
        <v>5</v>
      </c>
      <c r="D1410" s="15" t="s">
        <v>11660</v>
      </c>
      <c r="E1410" s="15" t="s">
        <v>13985</v>
      </c>
      <c r="F1410" s="15" t="s">
        <v>11422</v>
      </c>
      <c r="G1410" s="15" t="s">
        <v>11512</v>
      </c>
    </row>
    <row r="1411" spans="1:7" x14ac:dyDescent="0.2">
      <c r="A1411" s="15" t="s">
        <v>13986</v>
      </c>
      <c r="B1411" s="15" t="s">
        <v>13876</v>
      </c>
      <c r="C1411" s="15">
        <v>5</v>
      </c>
      <c r="D1411" s="15" t="s">
        <v>11663</v>
      </c>
      <c r="E1411" s="15" t="s">
        <v>13300</v>
      </c>
      <c r="F1411" s="15" t="s">
        <v>11422</v>
      </c>
      <c r="G1411" s="15" t="s">
        <v>11512</v>
      </c>
    </row>
    <row r="1412" spans="1:7" x14ac:dyDescent="0.2">
      <c r="A1412" s="15" t="s">
        <v>13987</v>
      </c>
      <c r="B1412" s="15" t="s">
        <v>13876</v>
      </c>
      <c r="C1412" s="15">
        <v>5</v>
      </c>
      <c r="D1412" s="15" t="s">
        <v>11666</v>
      </c>
      <c r="E1412" s="15" t="s">
        <v>13988</v>
      </c>
      <c r="F1412" s="15" t="s">
        <v>11422</v>
      </c>
      <c r="G1412" s="15" t="s">
        <v>11512</v>
      </c>
    </row>
    <row r="1413" spans="1:7" x14ac:dyDescent="0.2">
      <c r="A1413" s="15" t="s">
        <v>13989</v>
      </c>
      <c r="B1413" s="15" t="s">
        <v>13876</v>
      </c>
      <c r="C1413" s="15">
        <v>5</v>
      </c>
      <c r="D1413" s="15" t="s">
        <v>11907</v>
      </c>
      <c r="E1413" s="15" t="s">
        <v>13990</v>
      </c>
      <c r="F1413" s="15" t="s">
        <v>11422</v>
      </c>
      <c r="G1413" s="15" t="s">
        <v>11512</v>
      </c>
    </row>
    <row r="1414" spans="1:7" x14ac:dyDescent="0.2">
      <c r="A1414" s="15" t="s">
        <v>13991</v>
      </c>
      <c r="B1414" s="15" t="s">
        <v>13876</v>
      </c>
      <c r="C1414" s="15">
        <v>5</v>
      </c>
      <c r="D1414" s="15" t="s">
        <v>11910</v>
      </c>
      <c r="E1414" s="15" t="s">
        <v>13992</v>
      </c>
      <c r="F1414" s="15" t="s">
        <v>11422</v>
      </c>
      <c r="G1414" s="15" t="s">
        <v>11512</v>
      </c>
    </row>
    <row r="1415" spans="1:7" x14ac:dyDescent="0.2">
      <c r="A1415" s="15" t="s">
        <v>13993</v>
      </c>
      <c r="B1415" s="15" t="s">
        <v>13876</v>
      </c>
      <c r="C1415" s="15">
        <v>5</v>
      </c>
      <c r="D1415" s="15" t="s">
        <v>11913</v>
      </c>
      <c r="E1415" s="15" t="s">
        <v>11899</v>
      </c>
      <c r="F1415" s="15" t="s">
        <v>11422</v>
      </c>
      <c r="G1415" s="15" t="s">
        <v>11512</v>
      </c>
    </row>
    <row r="1416" spans="1:7" x14ac:dyDescent="0.2">
      <c r="A1416" s="15" t="s">
        <v>13994</v>
      </c>
      <c r="B1416" s="15" t="s">
        <v>13876</v>
      </c>
      <c r="C1416" s="15">
        <v>5</v>
      </c>
      <c r="D1416" s="15" t="s">
        <v>11916</v>
      </c>
      <c r="E1416" s="15" t="s">
        <v>13995</v>
      </c>
      <c r="F1416" s="15" t="s">
        <v>11422</v>
      </c>
      <c r="G1416" s="15" t="s">
        <v>11512</v>
      </c>
    </row>
    <row r="1417" spans="1:7" x14ac:dyDescent="0.2">
      <c r="A1417" s="15" t="s">
        <v>13996</v>
      </c>
      <c r="B1417" s="15" t="s">
        <v>13876</v>
      </c>
      <c r="C1417" s="15">
        <v>5</v>
      </c>
      <c r="D1417" s="15" t="s">
        <v>11919</v>
      </c>
      <c r="E1417" s="15" t="s">
        <v>13997</v>
      </c>
      <c r="F1417" s="15" t="s">
        <v>11422</v>
      </c>
      <c r="G1417" s="15" t="s">
        <v>11512</v>
      </c>
    </row>
    <row r="1418" spans="1:7" x14ac:dyDescent="0.2">
      <c r="A1418" s="15" t="s">
        <v>13998</v>
      </c>
      <c r="B1418" s="15" t="s">
        <v>13876</v>
      </c>
      <c r="C1418" s="15">
        <v>5</v>
      </c>
      <c r="D1418" s="15" t="s">
        <v>11921</v>
      </c>
      <c r="E1418" s="15" t="s">
        <v>13999</v>
      </c>
      <c r="F1418" s="15" t="s">
        <v>11422</v>
      </c>
      <c r="G1418" s="15" t="s">
        <v>11512</v>
      </c>
    </row>
    <row r="1419" spans="1:7" x14ac:dyDescent="0.2">
      <c r="A1419" s="15" t="s">
        <v>14000</v>
      </c>
      <c r="B1419" s="15" t="s">
        <v>13876</v>
      </c>
      <c r="C1419" s="15">
        <v>5</v>
      </c>
      <c r="D1419" s="15" t="s">
        <v>11924</v>
      </c>
      <c r="E1419" s="15" t="s">
        <v>14001</v>
      </c>
      <c r="F1419" s="15" t="s">
        <v>11422</v>
      </c>
      <c r="G1419" s="15" t="s">
        <v>11512</v>
      </c>
    </row>
    <row r="1420" spans="1:7" x14ac:dyDescent="0.2">
      <c r="A1420" s="15" t="s">
        <v>14002</v>
      </c>
      <c r="B1420" s="15" t="s">
        <v>13876</v>
      </c>
      <c r="C1420" s="15">
        <v>5</v>
      </c>
      <c r="D1420" s="15" t="s">
        <v>11927</v>
      </c>
      <c r="E1420" s="15" t="s">
        <v>996</v>
      </c>
      <c r="F1420" s="15" t="s">
        <v>11422</v>
      </c>
      <c r="G1420" s="15" t="s">
        <v>11512</v>
      </c>
    </row>
    <row r="1421" spans="1:7" x14ac:dyDescent="0.2">
      <c r="A1421" s="15" t="s">
        <v>14003</v>
      </c>
      <c r="B1421" s="15" t="s">
        <v>13876</v>
      </c>
      <c r="C1421" s="15">
        <v>5</v>
      </c>
      <c r="D1421" s="15" t="s">
        <v>12444</v>
      </c>
      <c r="E1421" s="15" t="s">
        <v>14004</v>
      </c>
      <c r="F1421" s="15" t="s">
        <v>11422</v>
      </c>
      <c r="G1421" s="15" t="s">
        <v>11512</v>
      </c>
    </row>
    <row r="1422" spans="1:7" x14ac:dyDescent="0.2">
      <c r="A1422" s="15" t="s">
        <v>14005</v>
      </c>
      <c r="B1422" s="15" t="s">
        <v>13876</v>
      </c>
      <c r="C1422" s="15">
        <v>5</v>
      </c>
      <c r="D1422" s="15" t="s">
        <v>12446</v>
      </c>
      <c r="E1422" s="15" t="s">
        <v>13503</v>
      </c>
      <c r="F1422" s="15" t="s">
        <v>11422</v>
      </c>
      <c r="G1422" s="15" t="s">
        <v>11512</v>
      </c>
    </row>
    <row r="1423" spans="1:7" x14ac:dyDescent="0.2">
      <c r="A1423" s="15" t="s">
        <v>14006</v>
      </c>
      <c r="B1423" s="15" t="s">
        <v>13876</v>
      </c>
      <c r="C1423" s="15">
        <v>5</v>
      </c>
      <c r="D1423" s="15" t="s">
        <v>12448</v>
      </c>
      <c r="E1423" s="15" t="s">
        <v>14007</v>
      </c>
      <c r="F1423" s="15" t="s">
        <v>11422</v>
      </c>
      <c r="G1423" s="15" t="s">
        <v>11512</v>
      </c>
    </row>
    <row r="1424" spans="1:7" x14ac:dyDescent="0.2">
      <c r="A1424" s="15" t="s">
        <v>14008</v>
      </c>
      <c r="B1424" s="15" t="s">
        <v>13876</v>
      </c>
      <c r="C1424" s="15">
        <v>5</v>
      </c>
      <c r="D1424" s="15" t="s">
        <v>12451</v>
      </c>
      <c r="E1424" s="15" t="s">
        <v>14009</v>
      </c>
      <c r="F1424" s="15" t="s">
        <v>11422</v>
      </c>
      <c r="G1424" s="15" t="s">
        <v>11512</v>
      </c>
    </row>
    <row r="1425" spans="1:7" x14ac:dyDescent="0.2">
      <c r="A1425" s="15" t="s">
        <v>14010</v>
      </c>
      <c r="B1425" s="15" t="s">
        <v>13876</v>
      </c>
      <c r="C1425" s="15">
        <v>5</v>
      </c>
      <c r="D1425" s="15" t="s">
        <v>12453</v>
      </c>
      <c r="E1425" s="15" t="s">
        <v>14011</v>
      </c>
      <c r="F1425" s="15" t="s">
        <v>11422</v>
      </c>
      <c r="G1425" s="15" t="s">
        <v>11512</v>
      </c>
    </row>
    <row r="1426" spans="1:7" x14ac:dyDescent="0.2">
      <c r="A1426" s="15" t="s">
        <v>14012</v>
      </c>
      <c r="B1426" s="15" t="s">
        <v>13876</v>
      </c>
      <c r="C1426" s="15">
        <v>5</v>
      </c>
      <c r="D1426" s="15" t="s">
        <v>12456</v>
      </c>
      <c r="E1426" s="15" t="s">
        <v>14013</v>
      </c>
      <c r="F1426" s="15" t="s">
        <v>11422</v>
      </c>
      <c r="G1426" s="15" t="s">
        <v>11512</v>
      </c>
    </row>
    <row r="1427" spans="1:7" x14ac:dyDescent="0.2">
      <c r="A1427" s="15" t="s">
        <v>14014</v>
      </c>
      <c r="B1427" s="15" t="s">
        <v>13876</v>
      </c>
      <c r="C1427" s="15">
        <v>5</v>
      </c>
      <c r="D1427" s="15" t="s">
        <v>12459</v>
      </c>
      <c r="E1427" s="15" t="s">
        <v>11661</v>
      </c>
      <c r="F1427" s="15" t="s">
        <v>11422</v>
      </c>
      <c r="G1427" s="15" t="s">
        <v>11512</v>
      </c>
    </row>
    <row r="1428" spans="1:7" x14ac:dyDescent="0.2">
      <c r="A1428" s="15" t="s">
        <v>14015</v>
      </c>
      <c r="B1428" s="15" t="s">
        <v>13876</v>
      </c>
      <c r="C1428" s="15">
        <v>5</v>
      </c>
      <c r="D1428" s="15" t="s">
        <v>12461</v>
      </c>
      <c r="E1428" s="15" t="s">
        <v>14016</v>
      </c>
      <c r="F1428" s="15" t="s">
        <v>11422</v>
      </c>
      <c r="G1428" s="15" t="s">
        <v>11512</v>
      </c>
    </row>
    <row r="1429" spans="1:7" x14ac:dyDescent="0.2">
      <c r="A1429" s="15" t="s">
        <v>14017</v>
      </c>
      <c r="B1429" s="15" t="s">
        <v>13876</v>
      </c>
      <c r="C1429" s="15">
        <v>5</v>
      </c>
      <c r="D1429" s="15" t="s">
        <v>12464</v>
      </c>
      <c r="E1429" s="15" t="s">
        <v>14018</v>
      </c>
      <c r="F1429" s="15" t="s">
        <v>11422</v>
      </c>
      <c r="G1429" s="15" t="s">
        <v>11512</v>
      </c>
    </row>
    <row r="1430" spans="1:7" x14ac:dyDescent="0.2">
      <c r="A1430" s="15" t="s">
        <v>14019</v>
      </c>
      <c r="B1430" s="15" t="s">
        <v>13876</v>
      </c>
      <c r="C1430" s="15">
        <v>5</v>
      </c>
      <c r="D1430" s="15" t="s">
        <v>12466</v>
      </c>
      <c r="E1430" s="15" t="s">
        <v>14020</v>
      </c>
      <c r="F1430" s="15" t="s">
        <v>11422</v>
      </c>
      <c r="G1430" s="15" t="s">
        <v>11512</v>
      </c>
    </row>
    <row r="1431" spans="1:7" x14ac:dyDescent="0.2">
      <c r="A1431" s="15" t="s">
        <v>14021</v>
      </c>
      <c r="B1431" s="15" t="s">
        <v>13876</v>
      </c>
      <c r="C1431" s="15">
        <v>5</v>
      </c>
      <c r="D1431" s="15" t="s">
        <v>12469</v>
      </c>
      <c r="E1431" s="15" t="s">
        <v>13186</v>
      </c>
      <c r="F1431" s="15" t="s">
        <v>11422</v>
      </c>
      <c r="G1431" s="15" t="s">
        <v>11512</v>
      </c>
    </row>
    <row r="1432" spans="1:7" x14ac:dyDescent="0.2">
      <c r="A1432" s="15" t="s">
        <v>14022</v>
      </c>
      <c r="B1432" s="15" t="s">
        <v>13876</v>
      </c>
      <c r="C1432" s="15">
        <v>5</v>
      </c>
      <c r="D1432" s="15" t="s">
        <v>12471</v>
      </c>
      <c r="E1432" s="15" t="s">
        <v>14023</v>
      </c>
      <c r="F1432" s="15" t="s">
        <v>11422</v>
      </c>
      <c r="G1432" s="15" t="s">
        <v>11512</v>
      </c>
    </row>
    <row r="1433" spans="1:7" x14ac:dyDescent="0.2">
      <c r="A1433" s="15" t="s">
        <v>14024</v>
      </c>
      <c r="B1433" s="15" t="s">
        <v>13876</v>
      </c>
      <c r="C1433" s="15">
        <v>5</v>
      </c>
      <c r="D1433" s="15" t="s">
        <v>11669</v>
      </c>
      <c r="E1433" s="15" t="s">
        <v>11670</v>
      </c>
      <c r="F1433" s="15" t="s">
        <v>11422</v>
      </c>
      <c r="G1433" s="15" t="s">
        <v>11512</v>
      </c>
    </row>
    <row r="1434" spans="1:7" x14ac:dyDescent="0.2">
      <c r="A1434" s="15" t="s">
        <v>14025</v>
      </c>
      <c r="B1434" s="15" t="s">
        <v>14026</v>
      </c>
      <c r="C1434" s="15">
        <v>4</v>
      </c>
      <c r="D1434" s="15" t="s">
        <v>11420</v>
      </c>
      <c r="E1434" s="15" t="s">
        <v>12048</v>
      </c>
      <c r="F1434" s="15" t="s">
        <v>11422</v>
      </c>
      <c r="G1434" s="15" t="s">
        <v>11516</v>
      </c>
    </row>
    <row r="1435" spans="1:7" x14ac:dyDescent="0.2">
      <c r="A1435" s="15" t="s">
        <v>14027</v>
      </c>
      <c r="B1435" s="15" t="s">
        <v>14026</v>
      </c>
      <c r="C1435" s="15">
        <v>4</v>
      </c>
      <c r="D1435" s="15" t="s">
        <v>11425</v>
      </c>
      <c r="E1435" s="15" t="s">
        <v>14028</v>
      </c>
      <c r="F1435" s="15" t="s">
        <v>11422</v>
      </c>
      <c r="G1435" s="15" t="s">
        <v>11516</v>
      </c>
    </row>
    <row r="1436" spans="1:7" x14ac:dyDescent="0.2">
      <c r="A1436" s="15" t="s">
        <v>14029</v>
      </c>
      <c r="B1436" s="15" t="s">
        <v>14026</v>
      </c>
      <c r="C1436" s="15">
        <v>4</v>
      </c>
      <c r="D1436" s="15" t="s">
        <v>11428</v>
      </c>
      <c r="E1436" s="15" t="s">
        <v>14030</v>
      </c>
      <c r="F1436" s="15" t="s">
        <v>11422</v>
      </c>
      <c r="G1436" s="15" t="s">
        <v>11516</v>
      </c>
    </row>
    <row r="1437" spans="1:7" x14ac:dyDescent="0.2">
      <c r="A1437" s="15" t="s">
        <v>14031</v>
      </c>
      <c r="B1437" s="15" t="s">
        <v>14026</v>
      </c>
      <c r="C1437" s="15">
        <v>4</v>
      </c>
      <c r="D1437" s="15" t="s">
        <v>11432</v>
      </c>
      <c r="E1437" s="15" t="s">
        <v>14032</v>
      </c>
      <c r="F1437" s="15" t="s">
        <v>11422</v>
      </c>
      <c r="G1437" s="15" t="s">
        <v>11516</v>
      </c>
    </row>
    <row r="1438" spans="1:7" x14ac:dyDescent="0.2">
      <c r="A1438" s="15" t="s">
        <v>14033</v>
      </c>
      <c r="B1438" s="15" t="s">
        <v>14026</v>
      </c>
      <c r="C1438" s="15">
        <v>4</v>
      </c>
      <c r="D1438" s="15" t="s">
        <v>11436</v>
      </c>
      <c r="E1438" s="15" t="s">
        <v>11801</v>
      </c>
      <c r="F1438" s="15" t="s">
        <v>11422</v>
      </c>
      <c r="G1438" s="15" t="s">
        <v>11516</v>
      </c>
    </row>
    <row r="1439" spans="1:7" x14ac:dyDescent="0.2">
      <c r="A1439" s="15" t="s">
        <v>14034</v>
      </c>
      <c r="B1439" s="15" t="s">
        <v>14026</v>
      </c>
      <c r="C1439" s="15">
        <v>4</v>
      </c>
      <c r="D1439" s="15" t="s">
        <v>11440</v>
      </c>
      <c r="E1439" s="15" t="s">
        <v>14035</v>
      </c>
      <c r="F1439" s="15" t="s">
        <v>11422</v>
      </c>
      <c r="G1439" s="15" t="s">
        <v>11516</v>
      </c>
    </row>
    <row r="1440" spans="1:7" x14ac:dyDescent="0.2">
      <c r="A1440" s="15" t="s">
        <v>14036</v>
      </c>
      <c r="B1440" s="15" t="s">
        <v>14026</v>
      </c>
      <c r="C1440" s="15">
        <v>4</v>
      </c>
      <c r="D1440" s="15" t="s">
        <v>11444</v>
      </c>
      <c r="E1440" s="15" t="s">
        <v>11449</v>
      </c>
      <c r="F1440" s="15" t="s">
        <v>11422</v>
      </c>
      <c r="G1440" s="15" t="s">
        <v>11516</v>
      </c>
    </row>
    <row r="1441" spans="1:7" x14ac:dyDescent="0.2">
      <c r="A1441" s="15" t="s">
        <v>14037</v>
      </c>
      <c r="B1441" s="15" t="s">
        <v>14026</v>
      </c>
      <c r="C1441" s="15">
        <v>4</v>
      </c>
      <c r="D1441" s="15" t="s">
        <v>11448</v>
      </c>
      <c r="E1441" s="15" t="s">
        <v>11807</v>
      </c>
      <c r="F1441" s="15" t="s">
        <v>11422</v>
      </c>
      <c r="G1441" s="15" t="s">
        <v>11516</v>
      </c>
    </row>
    <row r="1442" spans="1:7" x14ac:dyDescent="0.2">
      <c r="A1442" s="15" t="s">
        <v>14038</v>
      </c>
      <c r="B1442" s="15" t="s">
        <v>14026</v>
      </c>
      <c r="C1442" s="15">
        <v>4</v>
      </c>
      <c r="D1442" s="15" t="s">
        <v>11452</v>
      </c>
      <c r="E1442" s="15" t="s">
        <v>13072</v>
      </c>
      <c r="F1442" s="15" t="s">
        <v>11422</v>
      </c>
      <c r="G1442" s="15" t="s">
        <v>11516</v>
      </c>
    </row>
    <row r="1443" spans="1:7" x14ac:dyDescent="0.2">
      <c r="A1443" s="15" t="s">
        <v>14039</v>
      </c>
      <c r="B1443" s="15" t="s">
        <v>14026</v>
      </c>
      <c r="C1443" s="15">
        <v>4</v>
      </c>
      <c r="D1443" s="15" t="s">
        <v>11456</v>
      </c>
      <c r="E1443" s="15" t="s">
        <v>11465</v>
      </c>
      <c r="F1443" s="15" t="s">
        <v>11422</v>
      </c>
      <c r="G1443" s="15" t="s">
        <v>11516</v>
      </c>
    </row>
    <row r="1444" spans="1:7" x14ac:dyDescent="0.2">
      <c r="A1444" s="15" t="s">
        <v>14040</v>
      </c>
      <c r="B1444" s="15" t="s">
        <v>14026</v>
      </c>
      <c r="C1444" s="15">
        <v>4</v>
      </c>
      <c r="D1444" s="15" t="s">
        <v>11460</v>
      </c>
      <c r="E1444" s="15" t="s">
        <v>13544</v>
      </c>
      <c r="F1444" s="15" t="s">
        <v>11422</v>
      </c>
      <c r="G1444" s="15" t="s">
        <v>11516</v>
      </c>
    </row>
    <row r="1445" spans="1:7" x14ac:dyDescent="0.2">
      <c r="A1445" s="15" t="s">
        <v>14041</v>
      </c>
      <c r="B1445" s="15" t="s">
        <v>14026</v>
      </c>
      <c r="C1445" s="15">
        <v>4</v>
      </c>
      <c r="D1445" s="15" t="s">
        <v>11464</v>
      </c>
      <c r="E1445" s="15" t="s">
        <v>11469</v>
      </c>
      <c r="F1445" s="15" t="s">
        <v>11422</v>
      </c>
      <c r="G1445" s="15" t="s">
        <v>11516</v>
      </c>
    </row>
    <row r="1446" spans="1:7" x14ac:dyDescent="0.2">
      <c r="A1446" s="15" t="s">
        <v>14042</v>
      </c>
      <c r="B1446" s="15" t="s">
        <v>14026</v>
      </c>
      <c r="C1446" s="15">
        <v>4</v>
      </c>
      <c r="D1446" s="15" t="s">
        <v>11468</v>
      </c>
      <c r="E1446" s="15" t="s">
        <v>11473</v>
      </c>
      <c r="F1446" s="15" t="s">
        <v>11422</v>
      </c>
      <c r="G1446" s="15" t="s">
        <v>11516</v>
      </c>
    </row>
    <row r="1447" spans="1:7" x14ac:dyDescent="0.2">
      <c r="A1447" s="15" t="s">
        <v>14043</v>
      </c>
      <c r="B1447" s="15" t="s">
        <v>14026</v>
      </c>
      <c r="C1447" s="15">
        <v>4</v>
      </c>
      <c r="D1447" s="15" t="s">
        <v>11472</v>
      </c>
      <c r="E1447" s="15" t="s">
        <v>14044</v>
      </c>
      <c r="F1447" s="15" t="s">
        <v>11422</v>
      </c>
      <c r="G1447" s="15" t="s">
        <v>11516</v>
      </c>
    </row>
    <row r="1448" spans="1:7" x14ac:dyDescent="0.2">
      <c r="A1448" s="15" t="s">
        <v>14045</v>
      </c>
      <c r="B1448" s="15" t="s">
        <v>14026</v>
      </c>
      <c r="C1448" s="15">
        <v>4</v>
      </c>
      <c r="D1448" s="15" t="s">
        <v>11476</v>
      </c>
      <c r="E1448" s="15" t="s">
        <v>14046</v>
      </c>
      <c r="F1448" s="15" t="s">
        <v>11422</v>
      </c>
      <c r="G1448" s="15" t="s">
        <v>11516</v>
      </c>
    </row>
    <row r="1449" spans="1:7" x14ac:dyDescent="0.2">
      <c r="A1449" s="15" t="s">
        <v>14047</v>
      </c>
      <c r="B1449" s="15" t="s">
        <v>14026</v>
      </c>
      <c r="C1449" s="15">
        <v>4</v>
      </c>
      <c r="D1449" s="15" t="s">
        <v>11480</v>
      </c>
      <c r="E1449" s="15" t="s">
        <v>11496</v>
      </c>
      <c r="F1449" s="15" t="s">
        <v>11422</v>
      </c>
      <c r="G1449" s="15" t="s">
        <v>11516</v>
      </c>
    </row>
    <row r="1450" spans="1:7" x14ac:dyDescent="0.2">
      <c r="A1450" s="15" t="s">
        <v>14048</v>
      </c>
      <c r="B1450" s="15" t="s">
        <v>14026</v>
      </c>
      <c r="C1450" s="15">
        <v>4</v>
      </c>
      <c r="D1450" s="15" t="s">
        <v>11484</v>
      </c>
      <c r="E1450" s="15" t="s">
        <v>12220</v>
      </c>
      <c r="F1450" s="15" t="s">
        <v>11422</v>
      </c>
      <c r="G1450" s="15" t="s">
        <v>11516</v>
      </c>
    </row>
    <row r="1451" spans="1:7" x14ac:dyDescent="0.2">
      <c r="A1451" s="15" t="s">
        <v>14049</v>
      </c>
      <c r="B1451" s="15" t="s">
        <v>14026</v>
      </c>
      <c r="C1451" s="15">
        <v>4</v>
      </c>
      <c r="D1451" s="15" t="s">
        <v>11487</v>
      </c>
      <c r="E1451" s="15" t="s">
        <v>14050</v>
      </c>
      <c r="F1451" s="15" t="s">
        <v>11422</v>
      </c>
      <c r="G1451" s="15" t="s">
        <v>11516</v>
      </c>
    </row>
    <row r="1452" spans="1:7" x14ac:dyDescent="0.2">
      <c r="A1452" s="15" t="s">
        <v>14051</v>
      </c>
      <c r="B1452" s="15" t="s">
        <v>14026</v>
      </c>
      <c r="C1452" s="15">
        <v>4</v>
      </c>
      <c r="D1452" s="15" t="s">
        <v>11491</v>
      </c>
      <c r="E1452" s="15" t="s">
        <v>11535</v>
      </c>
      <c r="F1452" s="15" t="s">
        <v>11422</v>
      </c>
      <c r="G1452" s="15" t="s">
        <v>11516</v>
      </c>
    </row>
    <row r="1453" spans="1:7" x14ac:dyDescent="0.2">
      <c r="A1453" s="15" t="s">
        <v>14052</v>
      </c>
      <c r="B1453" s="15" t="s">
        <v>14026</v>
      </c>
      <c r="C1453" s="15">
        <v>4</v>
      </c>
      <c r="D1453" s="15" t="s">
        <v>11495</v>
      </c>
      <c r="E1453" s="15" t="s">
        <v>14053</v>
      </c>
      <c r="F1453" s="15" t="s">
        <v>11422</v>
      </c>
      <c r="G1453" s="15" t="s">
        <v>11516</v>
      </c>
    </row>
    <row r="1454" spans="1:7" x14ac:dyDescent="0.2">
      <c r="A1454" s="15" t="s">
        <v>14054</v>
      </c>
      <c r="B1454" s="15" t="s">
        <v>14026</v>
      </c>
      <c r="C1454" s="15">
        <v>4</v>
      </c>
      <c r="D1454" s="15" t="s">
        <v>11499</v>
      </c>
      <c r="E1454" s="15" t="s">
        <v>11543</v>
      </c>
      <c r="F1454" s="15" t="s">
        <v>11422</v>
      </c>
      <c r="G1454" s="15" t="s">
        <v>11516</v>
      </c>
    </row>
    <row r="1455" spans="1:7" x14ac:dyDescent="0.2">
      <c r="A1455" s="15" t="s">
        <v>14055</v>
      </c>
      <c r="B1455" s="15" t="s">
        <v>14026</v>
      </c>
      <c r="C1455" s="15">
        <v>4</v>
      </c>
      <c r="D1455" s="15" t="s">
        <v>11503</v>
      </c>
      <c r="E1455" s="15" t="s">
        <v>14056</v>
      </c>
      <c r="F1455" s="15" t="s">
        <v>11422</v>
      </c>
      <c r="G1455" s="15" t="s">
        <v>11516</v>
      </c>
    </row>
    <row r="1456" spans="1:7" x14ac:dyDescent="0.2">
      <c r="A1456" s="15" t="s">
        <v>14057</v>
      </c>
      <c r="B1456" s="15" t="s">
        <v>14026</v>
      </c>
      <c r="C1456" s="15">
        <v>4</v>
      </c>
      <c r="D1456" s="15" t="s">
        <v>11506</v>
      </c>
      <c r="E1456" s="15" t="s">
        <v>12434</v>
      </c>
      <c r="F1456" s="15" t="s">
        <v>11422</v>
      </c>
      <c r="G1456" s="15" t="s">
        <v>11516</v>
      </c>
    </row>
    <row r="1457" spans="1:7" x14ac:dyDescent="0.2">
      <c r="A1457" s="15" t="s">
        <v>14058</v>
      </c>
      <c r="B1457" s="15" t="s">
        <v>14026</v>
      </c>
      <c r="C1457" s="15">
        <v>4</v>
      </c>
      <c r="D1457" s="15" t="s">
        <v>11510</v>
      </c>
      <c r="E1457" s="15" t="s">
        <v>12950</v>
      </c>
      <c r="F1457" s="15" t="s">
        <v>11422</v>
      </c>
      <c r="G1457" s="15" t="s">
        <v>11516</v>
      </c>
    </row>
    <row r="1458" spans="1:7" x14ac:dyDescent="0.2">
      <c r="A1458" s="15" t="s">
        <v>14059</v>
      </c>
      <c r="B1458" s="15" t="s">
        <v>14026</v>
      </c>
      <c r="C1458" s="15">
        <v>4</v>
      </c>
      <c r="D1458" s="15" t="s">
        <v>11514</v>
      </c>
      <c r="E1458" s="15" t="s">
        <v>14060</v>
      </c>
      <c r="F1458" s="15" t="s">
        <v>11422</v>
      </c>
      <c r="G1458" s="15" t="s">
        <v>11516</v>
      </c>
    </row>
    <row r="1459" spans="1:7" x14ac:dyDescent="0.2">
      <c r="A1459" s="15" t="s">
        <v>14061</v>
      </c>
      <c r="B1459" s="15" t="s">
        <v>14026</v>
      </c>
      <c r="C1459" s="15">
        <v>4</v>
      </c>
      <c r="D1459" s="15" t="s">
        <v>11518</v>
      </c>
      <c r="E1459" s="15" t="s">
        <v>12249</v>
      </c>
      <c r="F1459" s="15" t="s">
        <v>11422</v>
      </c>
      <c r="G1459" s="15" t="s">
        <v>11516</v>
      </c>
    </row>
    <row r="1460" spans="1:7" x14ac:dyDescent="0.2">
      <c r="A1460" s="15" t="s">
        <v>14062</v>
      </c>
      <c r="B1460" s="15" t="s">
        <v>14026</v>
      </c>
      <c r="C1460" s="15">
        <v>4</v>
      </c>
      <c r="D1460" s="15" t="s">
        <v>11522</v>
      </c>
      <c r="E1460" s="15" t="s">
        <v>14063</v>
      </c>
      <c r="F1460" s="15" t="s">
        <v>11422</v>
      </c>
      <c r="G1460" s="15" t="s">
        <v>11516</v>
      </c>
    </row>
    <row r="1461" spans="1:7" x14ac:dyDescent="0.2">
      <c r="A1461" s="15" t="s">
        <v>14064</v>
      </c>
      <c r="B1461" s="15" t="s">
        <v>14026</v>
      </c>
      <c r="C1461" s="15">
        <v>4</v>
      </c>
      <c r="D1461" s="15" t="s">
        <v>11526</v>
      </c>
      <c r="E1461" s="15" t="s">
        <v>14065</v>
      </c>
      <c r="F1461" s="15" t="s">
        <v>11422</v>
      </c>
      <c r="G1461" s="15" t="s">
        <v>11516</v>
      </c>
    </row>
    <row r="1462" spans="1:7" x14ac:dyDescent="0.2">
      <c r="A1462" s="15" t="s">
        <v>14066</v>
      </c>
      <c r="B1462" s="15" t="s">
        <v>14026</v>
      </c>
      <c r="C1462" s="15">
        <v>4</v>
      </c>
      <c r="D1462" s="15" t="s">
        <v>11530</v>
      </c>
      <c r="E1462" s="15" t="s">
        <v>14067</v>
      </c>
      <c r="F1462" s="15" t="s">
        <v>11422</v>
      </c>
      <c r="G1462" s="15" t="s">
        <v>11516</v>
      </c>
    </row>
    <row r="1463" spans="1:7" x14ac:dyDescent="0.2">
      <c r="A1463" s="15" t="s">
        <v>14068</v>
      </c>
      <c r="B1463" s="15" t="s">
        <v>14026</v>
      </c>
      <c r="C1463" s="15">
        <v>4</v>
      </c>
      <c r="D1463" s="15" t="s">
        <v>11534</v>
      </c>
      <c r="E1463" s="15" t="s">
        <v>11559</v>
      </c>
      <c r="F1463" s="15" t="s">
        <v>11422</v>
      </c>
      <c r="G1463" s="15" t="s">
        <v>11516</v>
      </c>
    </row>
    <row r="1464" spans="1:7" x14ac:dyDescent="0.2">
      <c r="A1464" s="15" t="s">
        <v>14069</v>
      </c>
      <c r="B1464" s="15" t="s">
        <v>14026</v>
      </c>
      <c r="C1464" s="15">
        <v>4</v>
      </c>
      <c r="D1464" s="15" t="s">
        <v>11538</v>
      </c>
      <c r="E1464" s="15" t="s">
        <v>12454</v>
      </c>
      <c r="F1464" s="15" t="s">
        <v>11422</v>
      </c>
      <c r="G1464" s="15" t="s">
        <v>11516</v>
      </c>
    </row>
    <row r="1465" spans="1:7" x14ac:dyDescent="0.2">
      <c r="A1465" s="15" t="s">
        <v>14070</v>
      </c>
      <c r="B1465" s="15" t="s">
        <v>14026</v>
      </c>
      <c r="C1465" s="15">
        <v>4</v>
      </c>
      <c r="D1465" s="15" t="s">
        <v>11542</v>
      </c>
      <c r="E1465" s="15" t="s">
        <v>11563</v>
      </c>
      <c r="F1465" s="15" t="s">
        <v>11422</v>
      </c>
      <c r="G1465" s="15" t="s">
        <v>11516</v>
      </c>
    </row>
    <row r="1466" spans="1:7" x14ac:dyDescent="0.2">
      <c r="A1466" s="15" t="s">
        <v>14071</v>
      </c>
      <c r="B1466" s="15" t="s">
        <v>14026</v>
      </c>
      <c r="C1466" s="15">
        <v>4</v>
      </c>
      <c r="D1466" s="15" t="s">
        <v>11546</v>
      </c>
      <c r="E1466" s="15" t="s">
        <v>13566</v>
      </c>
      <c r="F1466" s="15" t="s">
        <v>11422</v>
      </c>
      <c r="G1466" s="15" t="s">
        <v>11516</v>
      </c>
    </row>
    <row r="1467" spans="1:7" x14ac:dyDescent="0.2">
      <c r="A1467" s="15" t="s">
        <v>14072</v>
      </c>
      <c r="B1467" s="15" t="s">
        <v>14026</v>
      </c>
      <c r="C1467" s="15">
        <v>4</v>
      </c>
      <c r="D1467" s="15" t="s">
        <v>11550</v>
      </c>
      <c r="E1467" s="15" t="s">
        <v>12467</v>
      </c>
      <c r="F1467" s="15" t="s">
        <v>11422</v>
      </c>
      <c r="G1467" s="15" t="s">
        <v>11516</v>
      </c>
    </row>
    <row r="1468" spans="1:7" x14ac:dyDescent="0.2">
      <c r="A1468" s="15" t="s">
        <v>14073</v>
      </c>
      <c r="B1468" s="15" t="s">
        <v>14026</v>
      </c>
      <c r="C1468" s="15">
        <v>4</v>
      </c>
      <c r="D1468" s="15" t="s">
        <v>11554</v>
      </c>
      <c r="E1468" s="15" t="s">
        <v>14074</v>
      </c>
      <c r="F1468" s="15" t="s">
        <v>11422</v>
      </c>
      <c r="G1468" s="15" t="s">
        <v>11516</v>
      </c>
    </row>
    <row r="1469" spans="1:7" x14ac:dyDescent="0.2">
      <c r="A1469" s="15" t="s">
        <v>14075</v>
      </c>
      <c r="B1469" s="15" t="s">
        <v>14026</v>
      </c>
      <c r="C1469" s="15">
        <v>4</v>
      </c>
      <c r="D1469" s="15" t="s">
        <v>11558</v>
      </c>
      <c r="E1469" s="15" t="s">
        <v>11856</v>
      </c>
      <c r="F1469" s="15" t="s">
        <v>11422</v>
      </c>
      <c r="G1469" s="15" t="s">
        <v>11516</v>
      </c>
    </row>
    <row r="1470" spans="1:7" x14ac:dyDescent="0.2">
      <c r="A1470" s="15" t="s">
        <v>14076</v>
      </c>
      <c r="B1470" s="15" t="s">
        <v>14026</v>
      </c>
      <c r="C1470" s="15">
        <v>4</v>
      </c>
      <c r="D1470" s="15" t="s">
        <v>11562</v>
      </c>
      <c r="E1470" s="15" t="s">
        <v>11566</v>
      </c>
      <c r="F1470" s="15" t="s">
        <v>11422</v>
      </c>
      <c r="G1470" s="15" t="s">
        <v>11516</v>
      </c>
    </row>
    <row r="1471" spans="1:7" x14ac:dyDescent="0.2">
      <c r="A1471" s="15" t="s">
        <v>14077</v>
      </c>
      <c r="B1471" s="15" t="s">
        <v>14026</v>
      </c>
      <c r="C1471" s="15">
        <v>4</v>
      </c>
      <c r="D1471" s="15" t="s">
        <v>11565</v>
      </c>
      <c r="E1471" s="15" t="s">
        <v>11570</v>
      </c>
      <c r="F1471" s="15" t="s">
        <v>11422</v>
      </c>
      <c r="G1471" s="15" t="s">
        <v>11516</v>
      </c>
    </row>
    <row r="1472" spans="1:7" x14ac:dyDescent="0.2">
      <c r="A1472" s="15" t="s">
        <v>14078</v>
      </c>
      <c r="B1472" s="15" t="s">
        <v>14026</v>
      </c>
      <c r="C1472" s="15">
        <v>4</v>
      </c>
      <c r="D1472" s="15" t="s">
        <v>11569</v>
      </c>
      <c r="E1472" s="15" t="s">
        <v>11574</v>
      </c>
      <c r="F1472" s="15" t="s">
        <v>11422</v>
      </c>
      <c r="G1472" s="15" t="s">
        <v>11516</v>
      </c>
    </row>
    <row r="1473" spans="1:7" x14ac:dyDescent="0.2">
      <c r="A1473" s="15" t="s">
        <v>14079</v>
      </c>
      <c r="B1473" s="15" t="s">
        <v>14026</v>
      </c>
      <c r="C1473" s="15">
        <v>4</v>
      </c>
      <c r="D1473" s="15" t="s">
        <v>11573</v>
      </c>
      <c r="E1473" s="15" t="s">
        <v>14080</v>
      </c>
      <c r="F1473" s="15" t="s">
        <v>11422</v>
      </c>
      <c r="G1473" s="15" t="s">
        <v>11516</v>
      </c>
    </row>
    <row r="1474" spans="1:7" x14ac:dyDescent="0.2">
      <c r="A1474" s="15" t="s">
        <v>14081</v>
      </c>
      <c r="B1474" s="15" t="s">
        <v>14026</v>
      </c>
      <c r="C1474" s="15">
        <v>4</v>
      </c>
      <c r="D1474" s="15" t="s">
        <v>11577</v>
      </c>
      <c r="E1474" s="15" t="s">
        <v>11578</v>
      </c>
      <c r="F1474" s="15" t="s">
        <v>11422</v>
      </c>
      <c r="G1474" s="15" t="s">
        <v>11516</v>
      </c>
    </row>
    <row r="1475" spans="1:7" x14ac:dyDescent="0.2">
      <c r="A1475" s="15" t="s">
        <v>14082</v>
      </c>
      <c r="B1475" s="15" t="s">
        <v>14026</v>
      </c>
      <c r="C1475" s="15">
        <v>4</v>
      </c>
      <c r="D1475" s="15" t="s">
        <v>11581</v>
      </c>
      <c r="E1475" s="15" t="s">
        <v>14083</v>
      </c>
      <c r="F1475" s="15" t="s">
        <v>11422</v>
      </c>
      <c r="G1475" s="15" t="s">
        <v>11516</v>
      </c>
    </row>
    <row r="1476" spans="1:7" x14ac:dyDescent="0.2">
      <c r="A1476" s="15" t="s">
        <v>14084</v>
      </c>
      <c r="B1476" s="15" t="s">
        <v>14026</v>
      </c>
      <c r="C1476" s="15">
        <v>4</v>
      </c>
      <c r="D1476" s="15" t="s">
        <v>11584</v>
      </c>
      <c r="E1476" s="15" t="s">
        <v>409</v>
      </c>
      <c r="F1476" s="15" t="s">
        <v>11422</v>
      </c>
      <c r="G1476" s="15" t="s">
        <v>11516</v>
      </c>
    </row>
    <row r="1477" spans="1:7" x14ac:dyDescent="0.2">
      <c r="A1477" s="15" t="s">
        <v>14085</v>
      </c>
      <c r="B1477" s="15" t="s">
        <v>14026</v>
      </c>
      <c r="C1477" s="15">
        <v>4</v>
      </c>
      <c r="D1477" s="15" t="s">
        <v>11588</v>
      </c>
      <c r="E1477" s="15" t="s">
        <v>11585</v>
      </c>
      <c r="F1477" s="15" t="s">
        <v>11422</v>
      </c>
      <c r="G1477" s="15" t="s">
        <v>11516</v>
      </c>
    </row>
    <row r="1478" spans="1:7" x14ac:dyDescent="0.2">
      <c r="A1478" s="15" t="s">
        <v>14086</v>
      </c>
      <c r="B1478" s="15" t="s">
        <v>14026</v>
      </c>
      <c r="C1478" s="15">
        <v>4</v>
      </c>
      <c r="D1478" s="15" t="s">
        <v>11591</v>
      </c>
      <c r="E1478" s="15" t="s">
        <v>11592</v>
      </c>
      <c r="F1478" s="15" t="s">
        <v>11422</v>
      </c>
      <c r="G1478" s="15" t="s">
        <v>11516</v>
      </c>
    </row>
    <row r="1479" spans="1:7" x14ac:dyDescent="0.2">
      <c r="A1479" s="15" t="s">
        <v>14087</v>
      </c>
      <c r="B1479" s="15" t="s">
        <v>14026</v>
      </c>
      <c r="C1479" s="15">
        <v>4</v>
      </c>
      <c r="D1479" s="15" t="s">
        <v>11595</v>
      </c>
      <c r="E1479" s="15" t="s">
        <v>11600</v>
      </c>
      <c r="F1479" s="15" t="s">
        <v>11422</v>
      </c>
      <c r="G1479" s="15" t="s">
        <v>11516</v>
      </c>
    </row>
    <row r="1480" spans="1:7" x14ac:dyDescent="0.2">
      <c r="A1480" s="15" t="s">
        <v>14088</v>
      </c>
      <c r="B1480" s="15" t="s">
        <v>14026</v>
      </c>
      <c r="C1480" s="15">
        <v>4</v>
      </c>
      <c r="D1480" s="15" t="s">
        <v>11599</v>
      </c>
      <c r="E1480" s="15" t="s">
        <v>11604</v>
      </c>
      <c r="F1480" s="15" t="s">
        <v>11422</v>
      </c>
      <c r="G1480" s="15" t="s">
        <v>11516</v>
      </c>
    </row>
    <row r="1481" spans="1:7" x14ac:dyDescent="0.2">
      <c r="A1481" s="15" t="s">
        <v>14089</v>
      </c>
      <c r="B1481" s="15" t="s">
        <v>14026</v>
      </c>
      <c r="C1481" s="15">
        <v>4</v>
      </c>
      <c r="D1481" s="15" t="s">
        <v>11603</v>
      </c>
      <c r="E1481" s="15" t="s">
        <v>11612</v>
      </c>
      <c r="F1481" s="15" t="s">
        <v>11422</v>
      </c>
      <c r="G1481" s="15" t="s">
        <v>11516</v>
      </c>
    </row>
    <row r="1482" spans="1:7" x14ac:dyDescent="0.2">
      <c r="A1482" s="15" t="s">
        <v>14090</v>
      </c>
      <c r="B1482" s="15" t="s">
        <v>14026</v>
      </c>
      <c r="C1482" s="15">
        <v>4</v>
      </c>
      <c r="D1482" s="15" t="s">
        <v>11607</v>
      </c>
      <c r="E1482" s="15" t="s">
        <v>11616</v>
      </c>
      <c r="F1482" s="15" t="s">
        <v>11422</v>
      </c>
      <c r="G1482" s="15" t="s">
        <v>11516</v>
      </c>
    </row>
    <row r="1483" spans="1:7" x14ac:dyDescent="0.2">
      <c r="A1483" s="15" t="s">
        <v>14091</v>
      </c>
      <c r="B1483" s="15" t="s">
        <v>14026</v>
      </c>
      <c r="C1483" s="15">
        <v>4</v>
      </c>
      <c r="D1483" s="15" t="s">
        <v>11611</v>
      </c>
      <c r="E1483" s="15" t="s">
        <v>14092</v>
      </c>
      <c r="F1483" s="15" t="s">
        <v>11422</v>
      </c>
      <c r="G1483" s="15" t="s">
        <v>11516</v>
      </c>
    </row>
    <row r="1484" spans="1:7" x14ac:dyDescent="0.2">
      <c r="A1484" s="15" t="s">
        <v>14093</v>
      </c>
      <c r="B1484" s="15" t="s">
        <v>14026</v>
      </c>
      <c r="C1484" s="15">
        <v>4</v>
      </c>
      <c r="D1484" s="15" t="s">
        <v>11615</v>
      </c>
      <c r="E1484" s="15" t="s">
        <v>11876</v>
      </c>
      <c r="F1484" s="15" t="s">
        <v>11422</v>
      </c>
      <c r="G1484" s="15" t="s">
        <v>11516</v>
      </c>
    </row>
    <row r="1485" spans="1:7" x14ac:dyDescent="0.2">
      <c r="A1485" s="15" t="s">
        <v>14094</v>
      </c>
      <c r="B1485" s="15" t="s">
        <v>14026</v>
      </c>
      <c r="C1485" s="15">
        <v>4</v>
      </c>
      <c r="D1485" s="15" t="s">
        <v>11619</v>
      </c>
      <c r="E1485" s="15" t="s">
        <v>14095</v>
      </c>
      <c r="F1485" s="15" t="s">
        <v>11422</v>
      </c>
      <c r="G1485" s="15" t="s">
        <v>11516</v>
      </c>
    </row>
    <row r="1486" spans="1:7" x14ac:dyDescent="0.2">
      <c r="A1486" s="15" t="s">
        <v>14096</v>
      </c>
      <c r="B1486" s="15" t="s">
        <v>14026</v>
      </c>
      <c r="C1486" s="15">
        <v>4</v>
      </c>
      <c r="D1486" s="15" t="s">
        <v>11623</v>
      </c>
      <c r="E1486" s="15" t="s">
        <v>14097</v>
      </c>
      <c r="F1486" s="15" t="s">
        <v>11422</v>
      </c>
      <c r="G1486" s="15" t="s">
        <v>11516</v>
      </c>
    </row>
    <row r="1487" spans="1:7" x14ac:dyDescent="0.2">
      <c r="A1487" s="15" t="s">
        <v>14098</v>
      </c>
      <c r="B1487" s="15" t="s">
        <v>14026</v>
      </c>
      <c r="C1487" s="15">
        <v>4</v>
      </c>
      <c r="D1487" s="15" t="s">
        <v>11627</v>
      </c>
      <c r="E1487" s="15" t="s">
        <v>14099</v>
      </c>
      <c r="F1487" s="15" t="s">
        <v>11422</v>
      </c>
      <c r="G1487" s="15" t="s">
        <v>11516</v>
      </c>
    </row>
    <row r="1488" spans="1:7" x14ac:dyDescent="0.2">
      <c r="A1488" s="15" t="s">
        <v>14100</v>
      </c>
      <c r="B1488" s="15" t="s">
        <v>14026</v>
      </c>
      <c r="C1488" s="15">
        <v>4</v>
      </c>
      <c r="D1488" s="15" t="s">
        <v>11631</v>
      </c>
      <c r="E1488" s="15" t="s">
        <v>14101</v>
      </c>
      <c r="F1488" s="15" t="s">
        <v>11422</v>
      </c>
      <c r="G1488" s="15" t="s">
        <v>11516</v>
      </c>
    </row>
    <row r="1489" spans="1:7" x14ac:dyDescent="0.2">
      <c r="A1489" s="15" t="s">
        <v>14102</v>
      </c>
      <c r="B1489" s="15" t="s">
        <v>14026</v>
      </c>
      <c r="C1489" s="15">
        <v>4</v>
      </c>
      <c r="D1489" s="15" t="s">
        <v>11634</v>
      </c>
      <c r="E1489" s="15" t="s">
        <v>11624</v>
      </c>
      <c r="F1489" s="15" t="s">
        <v>11422</v>
      </c>
      <c r="G1489" s="15" t="s">
        <v>11516</v>
      </c>
    </row>
    <row r="1490" spans="1:7" x14ac:dyDescent="0.2">
      <c r="A1490" s="15" t="s">
        <v>14103</v>
      </c>
      <c r="B1490" s="15" t="s">
        <v>14026</v>
      </c>
      <c r="C1490" s="15">
        <v>4</v>
      </c>
      <c r="D1490" s="15" t="s">
        <v>11637</v>
      </c>
      <c r="E1490" s="15" t="s">
        <v>11632</v>
      </c>
      <c r="F1490" s="15" t="s">
        <v>11422</v>
      </c>
      <c r="G1490" s="15" t="s">
        <v>11516</v>
      </c>
    </row>
    <row r="1491" spans="1:7" x14ac:dyDescent="0.2">
      <c r="A1491" s="15" t="s">
        <v>14104</v>
      </c>
      <c r="B1491" s="15" t="s">
        <v>14026</v>
      </c>
      <c r="C1491" s="15">
        <v>4</v>
      </c>
      <c r="D1491" s="15" t="s">
        <v>11640</v>
      </c>
      <c r="E1491" s="15" t="s">
        <v>14105</v>
      </c>
      <c r="F1491" s="15" t="s">
        <v>11422</v>
      </c>
      <c r="G1491" s="15" t="s">
        <v>11516</v>
      </c>
    </row>
    <row r="1492" spans="1:7" x14ac:dyDescent="0.2">
      <c r="A1492" s="15" t="s">
        <v>14106</v>
      </c>
      <c r="B1492" s="15" t="s">
        <v>14026</v>
      </c>
      <c r="C1492" s="15">
        <v>4</v>
      </c>
      <c r="D1492" s="15" t="s">
        <v>11643</v>
      </c>
      <c r="E1492" s="15" t="s">
        <v>14107</v>
      </c>
      <c r="F1492" s="15" t="s">
        <v>11422</v>
      </c>
      <c r="G1492" s="15" t="s">
        <v>11516</v>
      </c>
    </row>
    <row r="1493" spans="1:7" x14ac:dyDescent="0.2">
      <c r="A1493" s="15" t="s">
        <v>14108</v>
      </c>
      <c r="B1493" s="15" t="s">
        <v>14026</v>
      </c>
      <c r="C1493" s="15">
        <v>4</v>
      </c>
      <c r="D1493" s="15" t="s">
        <v>11646</v>
      </c>
      <c r="E1493" s="15" t="s">
        <v>12546</v>
      </c>
      <c r="F1493" s="15" t="s">
        <v>11422</v>
      </c>
      <c r="G1493" s="15" t="s">
        <v>11516</v>
      </c>
    </row>
    <row r="1494" spans="1:7" x14ac:dyDescent="0.2">
      <c r="A1494" s="15" t="s">
        <v>14109</v>
      </c>
      <c r="B1494" s="15" t="s">
        <v>14026</v>
      </c>
      <c r="C1494" s="15">
        <v>4</v>
      </c>
      <c r="D1494" s="15" t="s">
        <v>11649</v>
      </c>
      <c r="E1494" s="15" t="s">
        <v>14110</v>
      </c>
      <c r="F1494" s="15" t="s">
        <v>11422</v>
      </c>
      <c r="G1494" s="15" t="s">
        <v>11516</v>
      </c>
    </row>
    <row r="1495" spans="1:7" x14ac:dyDescent="0.2">
      <c r="A1495" s="15" t="s">
        <v>14111</v>
      </c>
      <c r="B1495" s="15" t="s">
        <v>14026</v>
      </c>
      <c r="C1495" s="15">
        <v>4</v>
      </c>
      <c r="D1495" s="15" t="s">
        <v>11652</v>
      </c>
      <c r="E1495" s="15" t="s">
        <v>11899</v>
      </c>
      <c r="F1495" s="15" t="s">
        <v>11422</v>
      </c>
      <c r="G1495" s="15" t="s">
        <v>11516</v>
      </c>
    </row>
    <row r="1496" spans="1:7" x14ac:dyDescent="0.2">
      <c r="A1496" s="15" t="s">
        <v>14112</v>
      </c>
      <c r="B1496" s="15" t="s">
        <v>14026</v>
      </c>
      <c r="C1496" s="15">
        <v>4</v>
      </c>
      <c r="D1496" s="15" t="s">
        <v>11655</v>
      </c>
      <c r="E1496" s="15" t="s">
        <v>14113</v>
      </c>
      <c r="F1496" s="15" t="s">
        <v>11422</v>
      </c>
      <c r="G1496" s="15" t="s">
        <v>11516</v>
      </c>
    </row>
    <row r="1497" spans="1:7" x14ac:dyDescent="0.2">
      <c r="A1497" s="15" t="s">
        <v>14114</v>
      </c>
      <c r="B1497" s="15" t="s">
        <v>14026</v>
      </c>
      <c r="C1497" s="15">
        <v>4</v>
      </c>
      <c r="D1497" s="15" t="s">
        <v>11658</v>
      </c>
      <c r="E1497" s="15" t="s">
        <v>13499</v>
      </c>
      <c r="F1497" s="15" t="s">
        <v>11422</v>
      </c>
      <c r="G1497" s="15" t="s">
        <v>11516</v>
      </c>
    </row>
    <row r="1498" spans="1:7" x14ac:dyDescent="0.2">
      <c r="A1498" s="15" t="s">
        <v>14115</v>
      </c>
      <c r="B1498" s="15" t="s">
        <v>14026</v>
      </c>
      <c r="C1498" s="15">
        <v>4</v>
      </c>
      <c r="D1498" s="15" t="s">
        <v>11660</v>
      </c>
      <c r="E1498" s="15" t="s">
        <v>753</v>
      </c>
      <c r="F1498" s="15" t="s">
        <v>11422</v>
      </c>
      <c r="G1498" s="15" t="s">
        <v>11516</v>
      </c>
    </row>
    <row r="1499" spans="1:7" x14ac:dyDescent="0.2">
      <c r="A1499" s="15" t="s">
        <v>14116</v>
      </c>
      <c r="B1499" s="15" t="s">
        <v>14026</v>
      </c>
      <c r="C1499" s="15">
        <v>4</v>
      </c>
      <c r="D1499" s="15" t="s">
        <v>11663</v>
      </c>
      <c r="E1499" s="15" t="s">
        <v>11911</v>
      </c>
      <c r="F1499" s="15" t="s">
        <v>11422</v>
      </c>
      <c r="G1499" s="15" t="s">
        <v>11516</v>
      </c>
    </row>
    <row r="1500" spans="1:7" x14ac:dyDescent="0.2">
      <c r="A1500" s="15" t="s">
        <v>14117</v>
      </c>
      <c r="B1500" s="15" t="s">
        <v>14026</v>
      </c>
      <c r="C1500" s="15">
        <v>4</v>
      </c>
      <c r="D1500" s="15" t="s">
        <v>11666</v>
      </c>
      <c r="E1500" s="15" t="s">
        <v>14118</v>
      </c>
      <c r="F1500" s="15" t="s">
        <v>11422</v>
      </c>
      <c r="G1500" s="15" t="s">
        <v>11516</v>
      </c>
    </row>
    <row r="1501" spans="1:7" x14ac:dyDescent="0.2">
      <c r="A1501" s="15" t="s">
        <v>14119</v>
      </c>
      <c r="B1501" s="15" t="s">
        <v>14026</v>
      </c>
      <c r="C1501" s="15">
        <v>4</v>
      </c>
      <c r="D1501" s="15" t="s">
        <v>11907</v>
      </c>
      <c r="E1501" s="15" t="s">
        <v>14120</v>
      </c>
      <c r="F1501" s="15" t="s">
        <v>11422</v>
      </c>
      <c r="G1501" s="15" t="s">
        <v>11516</v>
      </c>
    </row>
    <row r="1502" spans="1:7" x14ac:dyDescent="0.2">
      <c r="A1502" s="15" t="s">
        <v>14121</v>
      </c>
      <c r="B1502" s="15" t="s">
        <v>14026</v>
      </c>
      <c r="C1502" s="15">
        <v>4</v>
      </c>
      <c r="D1502" s="15" t="s">
        <v>11910</v>
      </c>
      <c r="E1502" s="15" t="s">
        <v>14122</v>
      </c>
      <c r="F1502" s="15" t="s">
        <v>11422</v>
      </c>
      <c r="G1502" s="15" t="s">
        <v>11516</v>
      </c>
    </row>
    <row r="1503" spans="1:7" x14ac:dyDescent="0.2">
      <c r="A1503" s="15" t="s">
        <v>14123</v>
      </c>
      <c r="B1503" s="15" t="s">
        <v>14026</v>
      </c>
      <c r="C1503" s="15">
        <v>4</v>
      </c>
      <c r="D1503" s="15" t="s">
        <v>11913</v>
      </c>
      <c r="E1503" s="15" t="s">
        <v>14124</v>
      </c>
      <c r="F1503" s="15" t="s">
        <v>11422</v>
      </c>
      <c r="G1503" s="15" t="s">
        <v>11516</v>
      </c>
    </row>
    <row r="1504" spans="1:7" x14ac:dyDescent="0.2">
      <c r="A1504" s="15" t="s">
        <v>14125</v>
      </c>
      <c r="B1504" s="15" t="s">
        <v>14026</v>
      </c>
      <c r="C1504" s="15">
        <v>4</v>
      </c>
      <c r="D1504" s="15" t="s">
        <v>11916</v>
      </c>
      <c r="E1504" s="15" t="s">
        <v>14126</v>
      </c>
      <c r="F1504" s="15" t="s">
        <v>11422</v>
      </c>
      <c r="G1504" s="15" t="s">
        <v>11516</v>
      </c>
    </row>
    <row r="1505" spans="1:7" x14ac:dyDescent="0.2">
      <c r="A1505" s="15" t="s">
        <v>14127</v>
      </c>
      <c r="B1505" s="15" t="s">
        <v>14026</v>
      </c>
      <c r="C1505" s="15">
        <v>4</v>
      </c>
      <c r="D1505" s="15" t="s">
        <v>11919</v>
      </c>
      <c r="E1505" s="15" t="s">
        <v>14128</v>
      </c>
      <c r="F1505" s="15" t="s">
        <v>11422</v>
      </c>
      <c r="G1505" s="15" t="s">
        <v>11516</v>
      </c>
    </row>
    <row r="1506" spans="1:7" x14ac:dyDescent="0.2">
      <c r="A1506" s="15" t="s">
        <v>14129</v>
      </c>
      <c r="B1506" s="15" t="s">
        <v>14026</v>
      </c>
      <c r="C1506" s="15">
        <v>4</v>
      </c>
      <c r="D1506" s="15" t="s">
        <v>11921</v>
      </c>
      <c r="E1506" s="15" t="s">
        <v>11914</v>
      </c>
      <c r="F1506" s="15" t="s">
        <v>11422</v>
      </c>
      <c r="G1506" s="15" t="s">
        <v>11516</v>
      </c>
    </row>
    <row r="1507" spans="1:7" x14ac:dyDescent="0.2">
      <c r="A1507" s="15" t="s">
        <v>14130</v>
      </c>
      <c r="B1507" s="15" t="s">
        <v>14026</v>
      </c>
      <c r="C1507" s="15">
        <v>4</v>
      </c>
      <c r="D1507" s="15" t="s">
        <v>11924</v>
      </c>
      <c r="E1507" s="15" t="s">
        <v>14131</v>
      </c>
      <c r="F1507" s="15" t="s">
        <v>11422</v>
      </c>
      <c r="G1507" s="15" t="s">
        <v>11516</v>
      </c>
    </row>
    <row r="1508" spans="1:7" x14ac:dyDescent="0.2">
      <c r="A1508" s="15" t="s">
        <v>14132</v>
      </c>
      <c r="B1508" s="15" t="s">
        <v>14026</v>
      </c>
      <c r="C1508" s="15">
        <v>4</v>
      </c>
      <c r="D1508" s="15" t="s">
        <v>11927</v>
      </c>
      <c r="E1508" s="15" t="s">
        <v>12629</v>
      </c>
      <c r="F1508" s="15" t="s">
        <v>11422</v>
      </c>
      <c r="G1508" s="15" t="s">
        <v>11516</v>
      </c>
    </row>
    <row r="1509" spans="1:7" x14ac:dyDescent="0.2">
      <c r="A1509" s="15" t="s">
        <v>14133</v>
      </c>
      <c r="B1509" s="15" t="s">
        <v>14026</v>
      </c>
      <c r="C1509" s="15">
        <v>4</v>
      </c>
      <c r="D1509" s="15" t="s">
        <v>12444</v>
      </c>
      <c r="E1509" s="15" t="s">
        <v>11661</v>
      </c>
      <c r="F1509" s="15" t="s">
        <v>11422</v>
      </c>
      <c r="G1509" s="15" t="s">
        <v>11516</v>
      </c>
    </row>
    <row r="1510" spans="1:7" x14ac:dyDescent="0.2">
      <c r="A1510" s="15" t="s">
        <v>14134</v>
      </c>
      <c r="B1510" s="15" t="s">
        <v>14026</v>
      </c>
      <c r="C1510" s="15">
        <v>4</v>
      </c>
      <c r="D1510" s="15" t="s">
        <v>12446</v>
      </c>
      <c r="E1510" s="15" t="s">
        <v>12634</v>
      </c>
      <c r="F1510" s="15" t="s">
        <v>11422</v>
      </c>
      <c r="G1510" s="15" t="s">
        <v>11516</v>
      </c>
    </row>
    <row r="1511" spans="1:7" x14ac:dyDescent="0.2">
      <c r="A1511" s="15" t="s">
        <v>14135</v>
      </c>
      <c r="B1511" s="15" t="s">
        <v>14026</v>
      </c>
      <c r="C1511" s="15">
        <v>4</v>
      </c>
      <c r="D1511" s="15" t="s">
        <v>12448</v>
      </c>
      <c r="E1511" s="15" t="s">
        <v>12637</v>
      </c>
      <c r="F1511" s="15" t="s">
        <v>11422</v>
      </c>
      <c r="G1511" s="15" t="s">
        <v>11516</v>
      </c>
    </row>
    <row r="1512" spans="1:7" x14ac:dyDescent="0.2">
      <c r="A1512" s="15" t="s">
        <v>14136</v>
      </c>
      <c r="B1512" s="15" t="s">
        <v>14026</v>
      </c>
      <c r="C1512" s="15">
        <v>4</v>
      </c>
      <c r="D1512" s="15" t="s">
        <v>12451</v>
      </c>
      <c r="E1512" s="15" t="s">
        <v>12653</v>
      </c>
      <c r="F1512" s="15" t="s">
        <v>11422</v>
      </c>
      <c r="G1512" s="15" t="s">
        <v>11516</v>
      </c>
    </row>
    <row r="1513" spans="1:7" x14ac:dyDescent="0.2">
      <c r="A1513" s="15" t="s">
        <v>14137</v>
      </c>
      <c r="B1513" s="15" t="s">
        <v>14026</v>
      </c>
      <c r="C1513" s="15">
        <v>4</v>
      </c>
      <c r="D1513" s="15" t="s">
        <v>12453</v>
      </c>
      <c r="E1513" s="15" t="s">
        <v>11667</v>
      </c>
      <c r="F1513" s="15" t="s">
        <v>11422</v>
      </c>
      <c r="G1513" s="15" t="s">
        <v>11516</v>
      </c>
    </row>
    <row r="1514" spans="1:7" x14ac:dyDescent="0.2">
      <c r="A1514" s="15" t="s">
        <v>14138</v>
      </c>
      <c r="B1514" s="15" t="s">
        <v>14026</v>
      </c>
      <c r="C1514" s="15">
        <v>4</v>
      </c>
      <c r="D1514" s="15" t="s">
        <v>12456</v>
      </c>
      <c r="E1514" s="15" t="s">
        <v>14139</v>
      </c>
      <c r="F1514" s="15" t="s">
        <v>11422</v>
      </c>
      <c r="G1514" s="15" t="s">
        <v>11516</v>
      </c>
    </row>
    <row r="1515" spans="1:7" x14ac:dyDescent="0.2">
      <c r="A1515" s="15" t="s">
        <v>14140</v>
      </c>
      <c r="B1515" s="15" t="s">
        <v>14026</v>
      </c>
      <c r="C1515" s="15">
        <v>4</v>
      </c>
      <c r="D1515" s="15" t="s">
        <v>12459</v>
      </c>
      <c r="E1515" s="15" t="s">
        <v>14141</v>
      </c>
      <c r="F1515" s="15" t="s">
        <v>11422</v>
      </c>
      <c r="G1515" s="15" t="s">
        <v>11516</v>
      </c>
    </row>
    <row r="1516" spans="1:7" x14ac:dyDescent="0.2">
      <c r="A1516" s="15" t="s">
        <v>14142</v>
      </c>
      <c r="B1516" s="15" t="s">
        <v>14026</v>
      </c>
      <c r="C1516" s="15">
        <v>4</v>
      </c>
      <c r="D1516" s="15" t="s">
        <v>11669</v>
      </c>
      <c r="E1516" s="15" t="s">
        <v>11670</v>
      </c>
      <c r="F1516" s="15" t="s">
        <v>11422</v>
      </c>
      <c r="G1516" s="15" t="s">
        <v>11516</v>
      </c>
    </row>
    <row r="1517" spans="1:7" x14ac:dyDescent="0.2">
      <c r="A1517" s="15" t="s">
        <v>14143</v>
      </c>
      <c r="B1517" s="15" t="s">
        <v>14144</v>
      </c>
      <c r="C1517" s="15">
        <v>7</v>
      </c>
      <c r="D1517" s="15" t="s">
        <v>11420</v>
      </c>
      <c r="E1517" s="15" t="s">
        <v>13044</v>
      </c>
      <c r="F1517" s="15" t="s">
        <v>11422</v>
      </c>
      <c r="G1517" s="15" t="s">
        <v>11520</v>
      </c>
    </row>
    <row r="1518" spans="1:7" x14ac:dyDescent="0.2">
      <c r="A1518" s="15" t="s">
        <v>14145</v>
      </c>
      <c r="B1518" s="15" t="s">
        <v>14144</v>
      </c>
      <c r="C1518" s="15">
        <v>7</v>
      </c>
      <c r="D1518" s="15" t="s">
        <v>11425</v>
      </c>
      <c r="E1518" s="15" t="s">
        <v>14146</v>
      </c>
      <c r="F1518" s="15" t="s">
        <v>11422</v>
      </c>
      <c r="G1518" s="15" t="s">
        <v>11520</v>
      </c>
    </row>
    <row r="1519" spans="1:7" x14ac:dyDescent="0.2">
      <c r="A1519" s="15" t="s">
        <v>14147</v>
      </c>
      <c r="B1519" s="15" t="s">
        <v>14144</v>
      </c>
      <c r="C1519" s="15">
        <v>7</v>
      </c>
      <c r="D1519" s="15" t="s">
        <v>11428</v>
      </c>
      <c r="E1519" s="15" t="s">
        <v>13193</v>
      </c>
      <c r="F1519" s="15" t="s">
        <v>11422</v>
      </c>
      <c r="G1519" s="15" t="s">
        <v>11520</v>
      </c>
    </row>
    <row r="1520" spans="1:7" x14ac:dyDescent="0.2">
      <c r="A1520" s="15" t="s">
        <v>14148</v>
      </c>
      <c r="B1520" s="15" t="s">
        <v>14144</v>
      </c>
      <c r="C1520" s="15">
        <v>7</v>
      </c>
      <c r="D1520" s="15" t="s">
        <v>11432</v>
      </c>
      <c r="E1520" s="15" t="s">
        <v>14149</v>
      </c>
      <c r="F1520" s="15" t="s">
        <v>11422</v>
      </c>
      <c r="G1520" s="15" t="s">
        <v>11520</v>
      </c>
    </row>
    <row r="1521" spans="1:7" x14ac:dyDescent="0.2">
      <c r="A1521" s="15" t="s">
        <v>14150</v>
      </c>
      <c r="B1521" s="15" t="s">
        <v>14144</v>
      </c>
      <c r="C1521" s="15">
        <v>7</v>
      </c>
      <c r="D1521" s="15" t="s">
        <v>11436</v>
      </c>
      <c r="E1521" s="15" t="s">
        <v>13744</v>
      </c>
      <c r="F1521" s="15" t="s">
        <v>11422</v>
      </c>
      <c r="G1521" s="15" t="s">
        <v>11520</v>
      </c>
    </row>
    <row r="1522" spans="1:7" x14ac:dyDescent="0.2">
      <c r="A1522" s="15" t="s">
        <v>14151</v>
      </c>
      <c r="B1522" s="15" t="s">
        <v>14144</v>
      </c>
      <c r="C1522" s="15">
        <v>7</v>
      </c>
      <c r="D1522" s="15" t="s">
        <v>11440</v>
      </c>
      <c r="E1522" s="15" t="s">
        <v>13195</v>
      </c>
      <c r="F1522" s="15" t="s">
        <v>11422</v>
      </c>
      <c r="G1522" s="15" t="s">
        <v>11520</v>
      </c>
    </row>
    <row r="1523" spans="1:7" x14ac:dyDescent="0.2">
      <c r="A1523" s="15" t="s">
        <v>14152</v>
      </c>
      <c r="B1523" s="15" t="s">
        <v>14144</v>
      </c>
      <c r="C1523" s="15">
        <v>7</v>
      </c>
      <c r="D1523" s="15" t="s">
        <v>11444</v>
      </c>
      <c r="E1523" s="15" t="s">
        <v>14153</v>
      </c>
      <c r="F1523" s="15" t="s">
        <v>11422</v>
      </c>
      <c r="G1523" s="15" t="s">
        <v>11520</v>
      </c>
    </row>
    <row r="1524" spans="1:7" x14ac:dyDescent="0.2">
      <c r="A1524" s="15" t="s">
        <v>14154</v>
      </c>
      <c r="B1524" s="15" t="s">
        <v>14144</v>
      </c>
      <c r="C1524" s="15">
        <v>7</v>
      </c>
      <c r="D1524" s="15" t="s">
        <v>11448</v>
      </c>
      <c r="E1524" s="15" t="s">
        <v>11801</v>
      </c>
      <c r="F1524" s="15" t="s">
        <v>11422</v>
      </c>
      <c r="G1524" s="15" t="s">
        <v>11520</v>
      </c>
    </row>
    <row r="1525" spans="1:7" x14ac:dyDescent="0.2">
      <c r="A1525" s="15" t="s">
        <v>14155</v>
      </c>
      <c r="B1525" s="15" t="s">
        <v>14144</v>
      </c>
      <c r="C1525" s="15">
        <v>7</v>
      </c>
      <c r="D1525" s="15" t="s">
        <v>11452</v>
      </c>
      <c r="E1525" s="15" t="s">
        <v>14156</v>
      </c>
      <c r="F1525" s="15" t="s">
        <v>11422</v>
      </c>
      <c r="G1525" s="15" t="s">
        <v>11520</v>
      </c>
    </row>
    <row r="1526" spans="1:7" x14ac:dyDescent="0.2">
      <c r="A1526" s="15" t="s">
        <v>14157</v>
      </c>
      <c r="B1526" s="15" t="s">
        <v>14144</v>
      </c>
      <c r="C1526" s="15">
        <v>7</v>
      </c>
      <c r="D1526" s="15" t="s">
        <v>11456</v>
      </c>
      <c r="E1526" s="15" t="s">
        <v>11803</v>
      </c>
      <c r="F1526" s="15" t="s">
        <v>11422</v>
      </c>
      <c r="G1526" s="15" t="s">
        <v>11520</v>
      </c>
    </row>
    <row r="1527" spans="1:7" x14ac:dyDescent="0.2">
      <c r="A1527" s="15" t="s">
        <v>14158</v>
      </c>
      <c r="B1527" s="15" t="s">
        <v>14144</v>
      </c>
      <c r="C1527" s="15">
        <v>7</v>
      </c>
      <c r="D1527" s="15" t="s">
        <v>11460</v>
      </c>
      <c r="E1527" s="15" t="s">
        <v>13059</v>
      </c>
      <c r="F1527" s="15" t="s">
        <v>11422</v>
      </c>
      <c r="G1527" s="15" t="s">
        <v>11520</v>
      </c>
    </row>
    <row r="1528" spans="1:7" x14ac:dyDescent="0.2">
      <c r="A1528" s="15" t="s">
        <v>14159</v>
      </c>
      <c r="B1528" s="15" t="s">
        <v>14144</v>
      </c>
      <c r="C1528" s="15">
        <v>7</v>
      </c>
      <c r="D1528" s="15" t="s">
        <v>11464</v>
      </c>
      <c r="E1528" s="15" t="s">
        <v>11445</v>
      </c>
      <c r="F1528" s="15" t="s">
        <v>11422</v>
      </c>
      <c r="G1528" s="15" t="s">
        <v>11520</v>
      </c>
    </row>
    <row r="1529" spans="1:7" x14ac:dyDescent="0.2">
      <c r="A1529" s="15" t="s">
        <v>14160</v>
      </c>
      <c r="B1529" s="15" t="s">
        <v>14144</v>
      </c>
      <c r="C1529" s="15">
        <v>7</v>
      </c>
      <c r="D1529" s="15" t="s">
        <v>11468</v>
      </c>
      <c r="E1529" s="15" t="s">
        <v>13370</v>
      </c>
      <c r="F1529" s="15" t="s">
        <v>11422</v>
      </c>
      <c r="G1529" s="15" t="s">
        <v>11520</v>
      </c>
    </row>
    <row r="1530" spans="1:7" x14ac:dyDescent="0.2">
      <c r="A1530" s="15" t="s">
        <v>14161</v>
      </c>
      <c r="B1530" s="15" t="s">
        <v>14144</v>
      </c>
      <c r="C1530" s="15">
        <v>7</v>
      </c>
      <c r="D1530" s="15" t="s">
        <v>11472</v>
      </c>
      <c r="E1530" s="15" t="s">
        <v>14162</v>
      </c>
      <c r="F1530" s="15" t="s">
        <v>11422</v>
      </c>
      <c r="G1530" s="15" t="s">
        <v>11520</v>
      </c>
    </row>
    <row r="1531" spans="1:7" x14ac:dyDescent="0.2">
      <c r="A1531" s="15" t="s">
        <v>14163</v>
      </c>
      <c r="B1531" s="15" t="s">
        <v>14144</v>
      </c>
      <c r="C1531" s="15">
        <v>7</v>
      </c>
      <c r="D1531" s="15" t="s">
        <v>11476</v>
      </c>
      <c r="E1531" s="15" t="s">
        <v>12350</v>
      </c>
      <c r="F1531" s="15" t="s">
        <v>11422</v>
      </c>
      <c r="G1531" s="15" t="s">
        <v>11520</v>
      </c>
    </row>
    <row r="1532" spans="1:7" x14ac:dyDescent="0.2">
      <c r="A1532" s="15" t="s">
        <v>14164</v>
      </c>
      <c r="B1532" s="15" t="s">
        <v>14144</v>
      </c>
      <c r="C1532" s="15">
        <v>7</v>
      </c>
      <c r="D1532" s="15" t="s">
        <v>11480</v>
      </c>
      <c r="E1532" s="15" t="s">
        <v>14165</v>
      </c>
      <c r="F1532" s="15" t="s">
        <v>11422</v>
      </c>
      <c r="G1532" s="15" t="s">
        <v>11520</v>
      </c>
    </row>
    <row r="1533" spans="1:7" x14ac:dyDescent="0.2">
      <c r="A1533" s="15" t="s">
        <v>14166</v>
      </c>
      <c r="B1533" s="15" t="s">
        <v>14144</v>
      </c>
      <c r="C1533" s="15">
        <v>7</v>
      </c>
      <c r="D1533" s="15" t="s">
        <v>11484</v>
      </c>
      <c r="E1533" s="15" t="s">
        <v>11807</v>
      </c>
      <c r="F1533" s="15" t="s">
        <v>11422</v>
      </c>
      <c r="G1533" s="15" t="s">
        <v>11520</v>
      </c>
    </row>
    <row r="1534" spans="1:7" x14ac:dyDescent="0.2">
      <c r="A1534" s="15" t="s">
        <v>14167</v>
      </c>
      <c r="B1534" s="15" t="s">
        <v>14144</v>
      </c>
      <c r="C1534" s="15">
        <v>7</v>
      </c>
      <c r="D1534" s="15" t="s">
        <v>11487</v>
      </c>
      <c r="E1534" s="15" t="s">
        <v>639</v>
      </c>
      <c r="F1534" s="15" t="s">
        <v>11422</v>
      </c>
      <c r="G1534" s="15" t="s">
        <v>11520</v>
      </c>
    </row>
    <row r="1535" spans="1:7" x14ac:dyDescent="0.2">
      <c r="A1535" s="15" t="s">
        <v>14168</v>
      </c>
      <c r="B1535" s="15" t="s">
        <v>14144</v>
      </c>
      <c r="C1535" s="15">
        <v>7</v>
      </c>
      <c r="D1535" s="15" t="s">
        <v>11491</v>
      </c>
      <c r="E1535" s="15" t="s">
        <v>12763</v>
      </c>
      <c r="F1535" s="15" t="s">
        <v>11422</v>
      </c>
      <c r="G1535" s="15" t="s">
        <v>11520</v>
      </c>
    </row>
    <row r="1536" spans="1:7" x14ac:dyDescent="0.2">
      <c r="A1536" s="15" t="s">
        <v>14169</v>
      </c>
      <c r="B1536" s="15" t="s">
        <v>14144</v>
      </c>
      <c r="C1536" s="15">
        <v>7</v>
      </c>
      <c r="D1536" s="15" t="s">
        <v>11495</v>
      </c>
      <c r="E1536" s="15" t="s">
        <v>13067</v>
      </c>
      <c r="F1536" s="15" t="s">
        <v>11422</v>
      </c>
      <c r="G1536" s="15" t="s">
        <v>11520</v>
      </c>
    </row>
    <row r="1537" spans="1:7" x14ac:dyDescent="0.2">
      <c r="A1537" s="15" t="s">
        <v>14170</v>
      </c>
      <c r="B1537" s="15" t="s">
        <v>14144</v>
      </c>
      <c r="C1537" s="15">
        <v>7</v>
      </c>
      <c r="D1537" s="15" t="s">
        <v>11499</v>
      </c>
      <c r="E1537" s="15" t="s">
        <v>14171</v>
      </c>
      <c r="F1537" s="15" t="s">
        <v>11422</v>
      </c>
      <c r="G1537" s="15" t="s">
        <v>11520</v>
      </c>
    </row>
    <row r="1538" spans="1:7" x14ac:dyDescent="0.2">
      <c r="A1538" s="15" t="s">
        <v>14172</v>
      </c>
      <c r="B1538" s="15" t="s">
        <v>14144</v>
      </c>
      <c r="C1538" s="15">
        <v>7</v>
      </c>
      <c r="D1538" s="15" t="s">
        <v>11503</v>
      </c>
      <c r="E1538" s="15" t="s">
        <v>12767</v>
      </c>
      <c r="F1538" s="15" t="s">
        <v>11422</v>
      </c>
      <c r="G1538" s="15" t="s">
        <v>11520</v>
      </c>
    </row>
    <row r="1539" spans="1:7" x14ac:dyDescent="0.2">
      <c r="A1539" s="15" t="s">
        <v>14173</v>
      </c>
      <c r="B1539" s="15" t="s">
        <v>14144</v>
      </c>
      <c r="C1539" s="15">
        <v>7</v>
      </c>
      <c r="D1539" s="15" t="s">
        <v>11506</v>
      </c>
      <c r="E1539" s="15" t="s">
        <v>11811</v>
      </c>
      <c r="F1539" s="15" t="s">
        <v>11422</v>
      </c>
      <c r="G1539" s="15" t="s">
        <v>11520</v>
      </c>
    </row>
    <row r="1540" spans="1:7" x14ac:dyDescent="0.2">
      <c r="A1540" s="15" t="s">
        <v>14174</v>
      </c>
      <c r="B1540" s="15" t="s">
        <v>14144</v>
      </c>
      <c r="C1540" s="15">
        <v>7</v>
      </c>
      <c r="D1540" s="15" t="s">
        <v>11510</v>
      </c>
      <c r="E1540" s="15" t="s">
        <v>11473</v>
      </c>
      <c r="F1540" s="15" t="s">
        <v>11422</v>
      </c>
      <c r="G1540" s="15" t="s">
        <v>11520</v>
      </c>
    </row>
    <row r="1541" spans="1:7" x14ac:dyDescent="0.2">
      <c r="A1541" s="15" t="s">
        <v>14175</v>
      </c>
      <c r="B1541" s="15" t="s">
        <v>14144</v>
      </c>
      <c r="C1541" s="15">
        <v>7</v>
      </c>
      <c r="D1541" s="15" t="s">
        <v>11514</v>
      </c>
      <c r="E1541" s="15" t="s">
        <v>12771</v>
      </c>
      <c r="F1541" s="15" t="s">
        <v>11422</v>
      </c>
      <c r="G1541" s="15" t="s">
        <v>11520</v>
      </c>
    </row>
    <row r="1542" spans="1:7" x14ac:dyDescent="0.2">
      <c r="A1542" s="15" t="s">
        <v>14176</v>
      </c>
      <c r="B1542" s="15" t="s">
        <v>14144</v>
      </c>
      <c r="C1542" s="15">
        <v>7</v>
      </c>
      <c r="D1542" s="15" t="s">
        <v>11518</v>
      </c>
      <c r="E1542" s="15" t="s">
        <v>14177</v>
      </c>
      <c r="F1542" s="15" t="s">
        <v>11422</v>
      </c>
      <c r="G1542" s="15" t="s">
        <v>11520</v>
      </c>
    </row>
    <row r="1543" spans="1:7" x14ac:dyDescent="0.2">
      <c r="A1543" s="15" t="s">
        <v>14178</v>
      </c>
      <c r="B1543" s="15" t="s">
        <v>14144</v>
      </c>
      <c r="C1543" s="15">
        <v>7</v>
      </c>
      <c r="D1543" s="15" t="s">
        <v>11522</v>
      </c>
      <c r="E1543" s="15" t="s">
        <v>14179</v>
      </c>
      <c r="F1543" s="15" t="s">
        <v>11422</v>
      </c>
      <c r="G1543" s="15" t="s">
        <v>11520</v>
      </c>
    </row>
    <row r="1544" spans="1:7" x14ac:dyDescent="0.2">
      <c r="A1544" s="15" t="s">
        <v>14180</v>
      </c>
      <c r="B1544" s="15" t="s">
        <v>14144</v>
      </c>
      <c r="C1544" s="15">
        <v>7</v>
      </c>
      <c r="D1544" s="15" t="s">
        <v>11526</v>
      </c>
      <c r="E1544" s="15" t="s">
        <v>11822</v>
      </c>
      <c r="F1544" s="15" t="s">
        <v>11422</v>
      </c>
      <c r="G1544" s="15" t="s">
        <v>11520</v>
      </c>
    </row>
    <row r="1545" spans="1:7" x14ac:dyDescent="0.2">
      <c r="A1545" s="15" t="s">
        <v>14181</v>
      </c>
      <c r="B1545" s="15" t="s">
        <v>14144</v>
      </c>
      <c r="C1545" s="15">
        <v>7</v>
      </c>
      <c r="D1545" s="15" t="s">
        <v>11530</v>
      </c>
      <c r="E1545" s="15" t="s">
        <v>12218</v>
      </c>
      <c r="F1545" s="15" t="s">
        <v>11422</v>
      </c>
      <c r="G1545" s="15" t="s">
        <v>11520</v>
      </c>
    </row>
    <row r="1546" spans="1:7" x14ac:dyDescent="0.2">
      <c r="A1546" s="15" t="s">
        <v>14182</v>
      </c>
      <c r="B1546" s="15" t="s">
        <v>14144</v>
      </c>
      <c r="C1546" s="15">
        <v>7</v>
      </c>
      <c r="D1546" s="15" t="s">
        <v>11534</v>
      </c>
      <c r="E1546" s="15" t="s">
        <v>11511</v>
      </c>
      <c r="F1546" s="15" t="s">
        <v>11422</v>
      </c>
      <c r="G1546" s="15" t="s">
        <v>11520</v>
      </c>
    </row>
    <row r="1547" spans="1:7" x14ac:dyDescent="0.2">
      <c r="A1547" s="15" t="s">
        <v>14183</v>
      </c>
      <c r="B1547" s="15" t="s">
        <v>14144</v>
      </c>
      <c r="C1547" s="15">
        <v>7</v>
      </c>
      <c r="D1547" s="15" t="s">
        <v>11538</v>
      </c>
      <c r="E1547" s="15" t="s">
        <v>12925</v>
      </c>
      <c r="F1547" s="15" t="s">
        <v>11422</v>
      </c>
      <c r="G1547" s="15" t="s">
        <v>11520</v>
      </c>
    </row>
    <row r="1548" spans="1:7" x14ac:dyDescent="0.2">
      <c r="A1548" s="15" t="s">
        <v>14184</v>
      </c>
      <c r="B1548" s="15" t="s">
        <v>14144</v>
      </c>
      <c r="C1548" s="15">
        <v>7</v>
      </c>
      <c r="D1548" s="15" t="s">
        <v>11542</v>
      </c>
      <c r="E1548" s="15" t="s">
        <v>11515</v>
      </c>
      <c r="F1548" s="15" t="s">
        <v>11422</v>
      </c>
      <c r="G1548" s="15" t="s">
        <v>11520</v>
      </c>
    </row>
    <row r="1549" spans="1:7" x14ac:dyDescent="0.2">
      <c r="A1549" s="15" t="s">
        <v>14185</v>
      </c>
      <c r="B1549" s="15" t="s">
        <v>14144</v>
      </c>
      <c r="C1549" s="15">
        <v>7</v>
      </c>
      <c r="D1549" s="15" t="s">
        <v>11546</v>
      </c>
      <c r="E1549" s="15" t="s">
        <v>14186</v>
      </c>
      <c r="F1549" s="15" t="s">
        <v>11422</v>
      </c>
      <c r="G1549" s="15" t="s">
        <v>11520</v>
      </c>
    </row>
    <row r="1550" spans="1:7" x14ac:dyDescent="0.2">
      <c r="A1550" s="15" t="s">
        <v>14187</v>
      </c>
      <c r="B1550" s="15" t="s">
        <v>14144</v>
      </c>
      <c r="C1550" s="15">
        <v>7</v>
      </c>
      <c r="D1550" s="15" t="s">
        <v>11550</v>
      </c>
      <c r="E1550" s="15" t="s">
        <v>12084</v>
      </c>
      <c r="F1550" s="15" t="s">
        <v>11422</v>
      </c>
      <c r="G1550" s="15" t="s">
        <v>11520</v>
      </c>
    </row>
    <row r="1551" spans="1:7" x14ac:dyDescent="0.2">
      <c r="A1551" s="15" t="s">
        <v>14188</v>
      </c>
      <c r="B1551" s="15" t="s">
        <v>14144</v>
      </c>
      <c r="C1551" s="15">
        <v>7</v>
      </c>
      <c r="D1551" s="15" t="s">
        <v>11554</v>
      </c>
      <c r="E1551" s="15" t="s">
        <v>14189</v>
      </c>
      <c r="F1551" s="15" t="s">
        <v>11422</v>
      </c>
      <c r="G1551" s="15" t="s">
        <v>11520</v>
      </c>
    </row>
    <row r="1552" spans="1:7" x14ac:dyDescent="0.2">
      <c r="A1552" s="15" t="s">
        <v>14190</v>
      </c>
      <c r="B1552" s="15" t="s">
        <v>14144</v>
      </c>
      <c r="C1552" s="15">
        <v>7</v>
      </c>
      <c r="D1552" s="15" t="s">
        <v>11558</v>
      </c>
      <c r="E1552" s="15" t="s">
        <v>11535</v>
      </c>
      <c r="F1552" s="15" t="s">
        <v>11422</v>
      </c>
      <c r="G1552" s="15" t="s">
        <v>11520</v>
      </c>
    </row>
    <row r="1553" spans="1:7" x14ac:dyDescent="0.2">
      <c r="A1553" s="15" t="s">
        <v>14191</v>
      </c>
      <c r="B1553" s="15" t="s">
        <v>14144</v>
      </c>
      <c r="C1553" s="15">
        <v>7</v>
      </c>
      <c r="D1553" s="15" t="s">
        <v>11562</v>
      </c>
      <c r="E1553" s="15" t="s">
        <v>14192</v>
      </c>
      <c r="F1553" s="15" t="s">
        <v>11422</v>
      </c>
      <c r="G1553" s="15" t="s">
        <v>11520</v>
      </c>
    </row>
    <row r="1554" spans="1:7" x14ac:dyDescent="0.2">
      <c r="A1554" s="15" t="s">
        <v>14193</v>
      </c>
      <c r="B1554" s="15" t="s">
        <v>14144</v>
      </c>
      <c r="C1554" s="15">
        <v>7</v>
      </c>
      <c r="D1554" s="15" t="s">
        <v>11565</v>
      </c>
      <c r="E1554" s="15" t="s">
        <v>14194</v>
      </c>
      <c r="F1554" s="15" t="s">
        <v>11422</v>
      </c>
      <c r="G1554" s="15" t="s">
        <v>11520</v>
      </c>
    </row>
    <row r="1555" spans="1:7" x14ac:dyDescent="0.2">
      <c r="A1555" s="15" t="s">
        <v>14195</v>
      </c>
      <c r="B1555" s="15" t="s">
        <v>14144</v>
      </c>
      <c r="C1555" s="15">
        <v>7</v>
      </c>
      <c r="D1555" s="15" t="s">
        <v>11569</v>
      </c>
      <c r="E1555" s="15" t="s">
        <v>11543</v>
      </c>
      <c r="F1555" s="15" t="s">
        <v>11422</v>
      </c>
      <c r="G1555" s="15" t="s">
        <v>11520</v>
      </c>
    </row>
    <row r="1556" spans="1:7" x14ac:dyDescent="0.2">
      <c r="A1556" s="15" t="s">
        <v>14196</v>
      </c>
      <c r="B1556" s="15" t="s">
        <v>14144</v>
      </c>
      <c r="C1556" s="15">
        <v>7</v>
      </c>
      <c r="D1556" s="15" t="s">
        <v>11573</v>
      </c>
      <c r="E1556" s="15" t="s">
        <v>12797</v>
      </c>
      <c r="F1556" s="15" t="s">
        <v>11422</v>
      </c>
      <c r="G1556" s="15" t="s">
        <v>11520</v>
      </c>
    </row>
    <row r="1557" spans="1:7" x14ac:dyDescent="0.2">
      <c r="A1557" s="15" t="s">
        <v>14197</v>
      </c>
      <c r="B1557" s="15" t="s">
        <v>14144</v>
      </c>
      <c r="C1557" s="15">
        <v>7</v>
      </c>
      <c r="D1557" s="15" t="s">
        <v>11577</v>
      </c>
      <c r="E1557" s="15" t="s">
        <v>12950</v>
      </c>
      <c r="F1557" s="15" t="s">
        <v>11422</v>
      </c>
      <c r="G1557" s="15" t="s">
        <v>11520</v>
      </c>
    </row>
    <row r="1558" spans="1:7" x14ac:dyDescent="0.2">
      <c r="A1558" s="15" t="s">
        <v>14198</v>
      </c>
      <c r="B1558" s="15" t="s">
        <v>14144</v>
      </c>
      <c r="C1558" s="15">
        <v>7</v>
      </c>
      <c r="D1558" s="15" t="s">
        <v>11581</v>
      </c>
      <c r="E1558" s="15" t="s">
        <v>11551</v>
      </c>
      <c r="F1558" s="15" t="s">
        <v>11422</v>
      </c>
      <c r="G1558" s="15" t="s">
        <v>11520</v>
      </c>
    </row>
    <row r="1559" spans="1:7" x14ac:dyDescent="0.2">
      <c r="A1559" s="15" t="s">
        <v>14199</v>
      </c>
      <c r="B1559" s="15" t="s">
        <v>14144</v>
      </c>
      <c r="C1559" s="15">
        <v>7</v>
      </c>
      <c r="D1559" s="15" t="s">
        <v>11584</v>
      </c>
      <c r="E1559" s="15" t="s">
        <v>14200</v>
      </c>
      <c r="F1559" s="15" t="s">
        <v>11422</v>
      </c>
      <c r="G1559" s="15" t="s">
        <v>11520</v>
      </c>
    </row>
    <row r="1560" spans="1:7" x14ac:dyDescent="0.2">
      <c r="A1560" s="15" t="s">
        <v>14201</v>
      </c>
      <c r="B1560" s="15" t="s">
        <v>14144</v>
      </c>
      <c r="C1560" s="15">
        <v>7</v>
      </c>
      <c r="D1560" s="15" t="s">
        <v>11588</v>
      </c>
      <c r="E1560" s="15" t="s">
        <v>14202</v>
      </c>
      <c r="F1560" s="15" t="s">
        <v>11422</v>
      </c>
      <c r="G1560" s="15" t="s">
        <v>11520</v>
      </c>
    </row>
    <row r="1561" spans="1:7" x14ac:dyDescent="0.2">
      <c r="A1561" s="15" t="s">
        <v>14203</v>
      </c>
      <c r="B1561" s="15" t="s">
        <v>14144</v>
      </c>
      <c r="C1561" s="15">
        <v>7</v>
      </c>
      <c r="D1561" s="15" t="s">
        <v>11591</v>
      </c>
      <c r="E1561" s="15" t="s">
        <v>11846</v>
      </c>
      <c r="F1561" s="15" t="s">
        <v>11422</v>
      </c>
      <c r="G1561" s="15" t="s">
        <v>11520</v>
      </c>
    </row>
    <row r="1562" spans="1:7" x14ac:dyDescent="0.2">
      <c r="A1562" s="15" t="s">
        <v>14204</v>
      </c>
      <c r="B1562" s="15" t="s">
        <v>14144</v>
      </c>
      <c r="C1562" s="15">
        <v>7</v>
      </c>
      <c r="D1562" s="15" t="s">
        <v>11595</v>
      </c>
      <c r="E1562" s="15" t="s">
        <v>14205</v>
      </c>
      <c r="F1562" s="15" t="s">
        <v>11422</v>
      </c>
      <c r="G1562" s="15" t="s">
        <v>11520</v>
      </c>
    </row>
    <row r="1563" spans="1:7" x14ac:dyDescent="0.2">
      <c r="A1563" s="15" t="s">
        <v>14206</v>
      </c>
      <c r="B1563" s="15" t="s">
        <v>14144</v>
      </c>
      <c r="C1563" s="15">
        <v>7</v>
      </c>
      <c r="D1563" s="15" t="s">
        <v>11599</v>
      </c>
      <c r="E1563" s="15" t="s">
        <v>13791</v>
      </c>
      <c r="F1563" s="15" t="s">
        <v>11422</v>
      </c>
      <c r="G1563" s="15" t="s">
        <v>11520</v>
      </c>
    </row>
    <row r="1564" spans="1:7" x14ac:dyDescent="0.2">
      <c r="A1564" s="15" t="s">
        <v>14207</v>
      </c>
      <c r="B1564" s="15" t="s">
        <v>14144</v>
      </c>
      <c r="C1564" s="15">
        <v>7</v>
      </c>
      <c r="D1564" s="15" t="s">
        <v>11603</v>
      </c>
      <c r="E1564" s="15" t="s">
        <v>11559</v>
      </c>
      <c r="F1564" s="15" t="s">
        <v>11422</v>
      </c>
      <c r="G1564" s="15" t="s">
        <v>11520</v>
      </c>
    </row>
    <row r="1565" spans="1:7" x14ac:dyDescent="0.2">
      <c r="A1565" s="15" t="s">
        <v>14208</v>
      </c>
      <c r="B1565" s="15" t="s">
        <v>14144</v>
      </c>
      <c r="C1565" s="15">
        <v>7</v>
      </c>
      <c r="D1565" s="15" t="s">
        <v>11607</v>
      </c>
      <c r="E1565" s="15" t="s">
        <v>12454</v>
      </c>
      <c r="F1565" s="15" t="s">
        <v>11422</v>
      </c>
      <c r="G1565" s="15" t="s">
        <v>11520</v>
      </c>
    </row>
    <row r="1566" spans="1:7" x14ac:dyDescent="0.2">
      <c r="A1566" s="15" t="s">
        <v>14209</v>
      </c>
      <c r="B1566" s="15" t="s">
        <v>14144</v>
      </c>
      <c r="C1566" s="15">
        <v>7</v>
      </c>
      <c r="D1566" s="15" t="s">
        <v>11611</v>
      </c>
      <c r="E1566" s="15" t="s">
        <v>11563</v>
      </c>
      <c r="F1566" s="15" t="s">
        <v>11422</v>
      </c>
      <c r="G1566" s="15" t="s">
        <v>11520</v>
      </c>
    </row>
    <row r="1567" spans="1:7" x14ac:dyDescent="0.2">
      <c r="A1567" s="15" t="s">
        <v>14210</v>
      </c>
      <c r="B1567" s="15" t="s">
        <v>14144</v>
      </c>
      <c r="C1567" s="15">
        <v>7</v>
      </c>
      <c r="D1567" s="15" t="s">
        <v>11615</v>
      </c>
      <c r="E1567" s="15" t="s">
        <v>11854</v>
      </c>
      <c r="F1567" s="15" t="s">
        <v>11422</v>
      </c>
      <c r="G1567" s="15" t="s">
        <v>11520</v>
      </c>
    </row>
    <row r="1568" spans="1:7" x14ac:dyDescent="0.2">
      <c r="A1568" s="15" t="s">
        <v>14211</v>
      </c>
      <c r="B1568" s="15" t="s">
        <v>14144</v>
      </c>
      <c r="C1568" s="15">
        <v>7</v>
      </c>
      <c r="D1568" s="15" t="s">
        <v>11619</v>
      </c>
      <c r="E1568" s="15" t="s">
        <v>12822</v>
      </c>
      <c r="F1568" s="15" t="s">
        <v>11422</v>
      </c>
      <c r="G1568" s="15" t="s">
        <v>11520</v>
      </c>
    </row>
    <row r="1569" spans="1:7" x14ac:dyDescent="0.2">
      <c r="A1569" s="15" t="s">
        <v>14212</v>
      </c>
      <c r="B1569" s="15" t="s">
        <v>14144</v>
      </c>
      <c r="C1569" s="15">
        <v>7</v>
      </c>
      <c r="D1569" s="15" t="s">
        <v>11623</v>
      </c>
      <c r="E1569" s="15" t="s">
        <v>14213</v>
      </c>
      <c r="F1569" s="15" t="s">
        <v>11422</v>
      </c>
      <c r="G1569" s="15" t="s">
        <v>11520</v>
      </c>
    </row>
    <row r="1570" spans="1:7" x14ac:dyDescent="0.2">
      <c r="A1570" s="15" t="s">
        <v>14214</v>
      </c>
      <c r="B1570" s="15" t="s">
        <v>14144</v>
      </c>
      <c r="C1570" s="15">
        <v>7</v>
      </c>
      <c r="D1570" s="15" t="s">
        <v>11627</v>
      </c>
      <c r="E1570" s="15" t="s">
        <v>11856</v>
      </c>
      <c r="F1570" s="15" t="s">
        <v>11422</v>
      </c>
      <c r="G1570" s="15" t="s">
        <v>11520</v>
      </c>
    </row>
    <row r="1571" spans="1:7" x14ac:dyDescent="0.2">
      <c r="A1571" s="15" t="s">
        <v>14215</v>
      </c>
      <c r="B1571" s="15" t="s">
        <v>14144</v>
      </c>
      <c r="C1571" s="15">
        <v>7</v>
      </c>
      <c r="D1571" s="15" t="s">
        <v>11631</v>
      </c>
      <c r="E1571" s="15" t="s">
        <v>11574</v>
      </c>
      <c r="F1571" s="15" t="s">
        <v>11422</v>
      </c>
      <c r="G1571" s="15" t="s">
        <v>11520</v>
      </c>
    </row>
    <row r="1572" spans="1:7" x14ac:dyDescent="0.2">
      <c r="A1572" s="15" t="s">
        <v>14216</v>
      </c>
      <c r="B1572" s="15" t="s">
        <v>14144</v>
      </c>
      <c r="C1572" s="15">
        <v>7</v>
      </c>
      <c r="D1572" s="15" t="s">
        <v>11634</v>
      </c>
      <c r="E1572" s="15" t="s">
        <v>12724</v>
      </c>
      <c r="F1572" s="15" t="s">
        <v>11422</v>
      </c>
      <c r="G1572" s="15" t="s">
        <v>11520</v>
      </c>
    </row>
    <row r="1573" spans="1:7" x14ac:dyDescent="0.2">
      <c r="A1573" s="15" t="s">
        <v>14217</v>
      </c>
      <c r="B1573" s="15" t="s">
        <v>14144</v>
      </c>
      <c r="C1573" s="15">
        <v>7</v>
      </c>
      <c r="D1573" s="15" t="s">
        <v>11637</v>
      </c>
      <c r="E1573" s="15" t="s">
        <v>409</v>
      </c>
      <c r="F1573" s="15" t="s">
        <v>11422</v>
      </c>
      <c r="G1573" s="15" t="s">
        <v>11520</v>
      </c>
    </row>
    <row r="1574" spans="1:7" x14ac:dyDescent="0.2">
      <c r="A1574" s="15" t="s">
        <v>14218</v>
      </c>
      <c r="B1574" s="15" t="s">
        <v>14144</v>
      </c>
      <c r="C1574" s="15">
        <v>7</v>
      </c>
      <c r="D1574" s="15" t="s">
        <v>11640</v>
      </c>
      <c r="E1574" s="15" t="s">
        <v>13121</v>
      </c>
      <c r="F1574" s="15" t="s">
        <v>11422</v>
      </c>
      <c r="G1574" s="15" t="s">
        <v>11520</v>
      </c>
    </row>
    <row r="1575" spans="1:7" x14ac:dyDescent="0.2">
      <c r="A1575" s="15" t="s">
        <v>14219</v>
      </c>
      <c r="B1575" s="15" t="s">
        <v>14144</v>
      </c>
      <c r="C1575" s="15">
        <v>7</v>
      </c>
      <c r="D1575" s="15" t="s">
        <v>11643</v>
      </c>
      <c r="E1575" s="15" t="s">
        <v>12829</v>
      </c>
      <c r="F1575" s="15" t="s">
        <v>11422</v>
      </c>
      <c r="G1575" s="15" t="s">
        <v>11520</v>
      </c>
    </row>
    <row r="1576" spans="1:7" x14ac:dyDescent="0.2">
      <c r="A1576" s="15" t="s">
        <v>14220</v>
      </c>
      <c r="B1576" s="15" t="s">
        <v>14144</v>
      </c>
      <c r="C1576" s="15">
        <v>7</v>
      </c>
      <c r="D1576" s="15" t="s">
        <v>11646</v>
      </c>
      <c r="E1576" s="15" t="s">
        <v>14221</v>
      </c>
      <c r="F1576" s="15" t="s">
        <v>11422</v>
      </c>
      <c r="G1576" s="15" t="s">
        <v>11520</v>
      </c>
    </row>
    <row r="1577" spans="1:7" x14ac:dyDescent="0.2">
      <c r="A1577" s="15" t="s">
        <v>14222</v>
      </c>
      <c r="B1577" s="15" t="s">
        <v>14144</v>
      </c>
      <c r="C1577" s="15">
        <v>7</v>
      </c>
      <c r="D1577" s="15" t="s">
        <v>11649</v>
      </c>
      <c r="E1577" s="15" t="s">
        <v>11589</v>
      </c>
      <c r="F1577" s="15" t="s">
        <v>11422</v>
      </c>
      <c r="G1577" s="15" t="s">
        <v>11520</v>
      </c>
    </row>
    <row r="1578" spans="1:7" x14ac:dyDescent="0.2">
      <c r="A1578" s="15" t="s">
        <v>14223</v>
      </c>
      <c r="B1578" s="15" t="s">
        <v>14144</v>
      </c>
      <c r="C1578" s="15">
        <v>7</v>
      </c>
      <c r="D1578" s="15" t="s">
        <v>11652</v>
      </c>
      <c r="E1578" s="15" t="s">
        <v>11592</v>
      </c>
      <c r="F1578" s="15" t="s">
        <v>11422</v>
      </c>
      <c r="G1578" s="15" t="s">
        <v>11520</v>
      </c>
    </row>
    <row r="1579" spans="1:7" x14ac:dyDescent="0.2">
      <c r="A1579" s="15" t="s">
        <v>14224</v>
      </c>
      <c r="B1579" s="15" t="s">
        <v>14144</v>
      </c>
      <c r="C1579" s="15">
        <v>7</v>
      </c>
      <c r="D1579" s="15" t="s">
        <v>11655</v>
      </c>
      <c r="E1579" s="15" t="s">
        <v>14225</v>
      </c>
      <c r="F1579" s="15" t="s">
        <v>11422</v>
      </c>
      <c r="G1579" s="15" t="s">
        <v>11520</v>
      </c>
    </row>
    <row r="1580" spans="1:7" x14ac:dyDescent="0.2">
      <c r="A1580" s="15" t="s">
        <v>14226</v>
      </c>
      <c r="B1580" s="15" t="s">
        <v>14144</v>
      </c>
      <c r="C1580" s="15">
        <v>7</v>
      </c>
      <c r="D1580" s="15" t="s">
        <v>11658</v>
      </c>
      <c r="E1580" s="15" t="s">
        <v>11600</v>
      </c>
      <c r="F1580" s="15" t="s">
        <v>11422</v>
      </c>
      <c r="G1580" s="15" t="s">
        <v>11520</v>
      </c>
    </row>
    <row r="1581" spans="1:7" x14ac:dyDescent="0.2">
      <c r="A1581" s="15" t="s">
        <v>14227</v>
      </c>
      <c r="B1581" s="15" t="s">
        <v>14144</v>
      </c>
      <c r="C1581" s="15">
        <v>7</v>
      </c>
      <c r="D1581" s="15" t="s">
        <v>11660</v>
      </c>
      <c r="E1581" s="15" t="s">
        <v>12850</v>
      </c>
      <c r="F1581" s="15" t="s">
        <v>11422</v>
      </c>
      <c r="G1581" s="15" t="s">
        <v>11520</v>
      </c>
    </row>
    <row r="1582" spans="1:7" x14ac:dyDescent="0.2">
      <c r="A1582" s="15" t="s">
        <v>14228</v>
      </c>
      <c r="B1582" s="15" t="s">
        <v>14144</v>
      </c>
      <c r="C1582" s="15">
        <v>7</v>
      </c>
      <c r="D1582" s="15" t="s">
        <v>11663</v>
      </c>
      <c r="E1582" s="15" t="s">
        <v>11868</v>
      </c>
      <c r="F1582" s="15" t="s">
        <v>11422</v>
      </c>
      <c r="G1582" s="15" t="s">
        <v>11520</v>
      </c>
    </row>
    <row r="1583" spans="1:7" x14ac:dyDescent="0.2">
      <c r="A1583" s="15" t="s">
        <v>14229</v>
      </c>
      <c r="B1583" s="15" t="s">
        <v>14144</v>
      </c>
      <c r="C1583" s="15">
        <v>7</v>
      </c>
      <c r="D1583" s="15" t="s">
        <v>11666</v>
      </c>
      <c r="E1583" s="15" t="s">
        <v>11870</v>
      </c>
      <c r="F1583" s="15" t="s">
        <v>11422</v>
      </c>
      <c r="G1583" s="15" t="s">
        <v>11520</v>
      </c>
    </row>
    <row r="1584" spans="1:7" x14ac:dyDescent="0.2">
      <c r="A1584" s="15" t="s">
        <v>14230</v>
      </c>
      <c r="B1584" s="15" t="s">
        <v>14144</v>
      </c>
      <c r="C1584" s="15">
        <v>7</v>
      </c>
      <c r="D1584" s="15" t="s">
        <v>11907</v>
      </c>
      <c r="E1584" s="15" t="s">
        <v>14231</v>
      </c>
      <c r="F1584" s="15" t="s">
        <v>11422</v>
      </c>
      <c r="G1584" s="15" t="s">
        <v>11520</v>
      </c>
    </row>
    <row r="1585" spans="1:7" x14ac:dyDescent="0.2">
      <c r="A1585" s="15" t="s">
        <v>14232</v>
      </c>
      <c r="B1585" s="15" t="s">
        <v>14144</v>
      </c>
      <c r="C1585" s="15">
        <v>7</v>
      </c>
      <c r="D1585" s="15" t="s">
        <v>11910</v>
      </c>
      <c r="E1585" s="15" t="s">
        <v>11612</v>
      </c>
      <c r="F1585" s="15" t="s">
        <v>11422</v>
      </c>
      <c r="G1585" s="15" t="s">
        <v>11520</v>
      </c>
    </row>
    <row r="1586" spans="1:7" x14ac:dyDescent="0.2">
      <c r="A1586" s="15" t="s">
        <v>14233</v>
      </c>
      <c r="B1586" s="15" t="s">
        <v>14144</v>
      </c>
      <c r="C1586" s="15">
        <v>7</v>
      </c>
      <c r="D1586" s="15" t="s">
        <v>11913</v>
      </c>
      <c r="E1586" s="15" t="s">
        <v>11616</v>
      </c>
      <c r="F1586" s="15" t="s">
        <v>11422</v>
      </c>
      <c r="G1586" s="15" t="s">
        <v>11520</v>
      </c>
    </row>
    <row r="1587" spans="1:7" x14ac:dyDescent="0.2">
      <c r="A1587" s="15" t="s">
        <v>14234</v>
      </c>
      <c r="B1587" s="15" t="s">
        <v>14144</v>
      </c>
      <c r="C1587" s="15">
        <v>7</v>
      </c>
      <c r="D1587" s="15" t="s">
        <v>11916</v>
      </c>
      <c r="E1587" s="15" t="s">
        <v>11620</v>
      </c>
      <c r="F1587" s="15" t="s">
        <v>11422</v>
      </c>
      <c r="G1587" s="15" t="s">
        <v>11520</v>
      </c>
    </row>
    <row r="1588" spans="1:7" x14ac:dyDescent="0.2">
      <c r="A1588" s="15" t="s">
        <v>14235</v>
      </c>
      <c r="B1588" s="15" t="s">
        <v>14144</v>
      </c>
      <c r="C1588" s="15">
        <v>7</v>
      </c>
      <c r="D1588" s="15" t="s">
        <v>11919</v>
      </c>
      <c r="E1588" s="15" t="s">
        <v>14236</v>
      </c>
      <c r="F1588" s="15" t="s">
        <v>11422</v>
      </c>
      <c r="G1588" s="15" t="s">
        <v>11520</v>
      </c>
    </row>
    <row r="1589" spans="1:7" x14ac:dyDescent="0.2">
      <c r="A1589" s="15" t="s">
        <v>14237</v>
      </c>
      <c r="B1589" s="15" t="s">
        <v>14144</v>
      </c>
      <c r="C1589" s="15">
        <v>7</v>
      </c>
      <c r="D1589" s="15" t="s">
        <v>11921</v>
      </c>
      <c r="E1589" s="15" t="s">
        <v>11876</v>
      </c>
      <c r="F1589" s="15" t="s">
        <v>11422</v>
      </c>
      <c r="G1589" s="15" t="s">
        <v>11520</v>
      </c>
    </row>
    <row r="1590" spans="1:7" x14ac:dyDescent="0.2">
      <c r="A1590" s="15" t="s">
        <v>14238</v>
      </c>
      <c r="B1590" s="15" t="s">
        <v>14144</v>
      </c>
      <c r="C1590" s="15">
        <v>7</v>
      </c>
      <c r="D1590" s="15" t="s">
        <v>11924</v>
      </c>
      <c r="E1590" s="15" t="s">
        <v>14239</v>
      </c>
      <c r="F1590" s="15" t="s">
        <v>11422</v>
      </c>
      <c r="G1590" s="15" t="s">
        <v>11520</v>
      </c>
    </row>
    <row r="1591" spans="1:7" x14ac:dyDescent="0.2">
      <c r="A1591" s="15" t="s">
        <v>14240</v>
      </c>
      <c r="B1591" s="15" t="s">
        <v>14144</v>
      </c>
      <c r="C1591" s="15">
        <v>7</v>
      </c>
      <c r="D1591" s="15" t="s">
        <v>11927</v>
      </c>
      <c r="E1591" s="15" t="s">
        <v>14241</v>
      </c>
      <c r="F1591" s="15" t="s">
        <v>11422</v>
      </c>
      <c r="G1591" s="15" t="s">
        <v>11520</v>
      </c>
    </row>
    <row r="1592" spans="1:7" x14ac:dyDescent="0.2">
      <c r="A1592" s="15" t="s">
        <v>14242</v>
      </c>
      <c r="B1592" s="15" t="s">
        <v>14144</v>
      </c>
      <c r="C1592" s="15">
        <v>7</v>
      </c>
      <c r="D1592" s="15" t="s">
        <v>12444</v>
      </c>
      <c r="E1592" s="15" t="s">
        <v>13283</v>
      </c>
      <c r="F1592" s="15" t="s">
        <v>11422</v>
      </c>
      <c r="G1592" s="15" t="s">
        <v>11520</v>
      </c>
    </row>
    <row r="1593" spans="1:7" x14ac:dyDescent="0.2">
      <c r="A1593" s="15" t="s">
        <v>14243</v>
      </c>
      <c r="B1593" s="15" t="s">
        <v>14144</v>
      </c>
      <c r="C1593" s="15">
        <v>7</v>
      </c>
      <c r="D1593" s="15" t="s">
        <v>12446</v>
      </c>
      <c r="E1593" s="15" t="s">
        <v>14244</v>
      </c>
      <c r="F1593" s="15" t="s">
        <v>11422</v>
      </c>
      <c r="G1593" s="15" t="s">
        <v>11520</v>
      </c>
    </row>
    <row r="1594" spans="1:7" x14ac:dyDescent="0.2">
      <c r="A1594" s="15" t="s">
        <v>14245</v>
      </c>
      <c r="B1594" s="15" t="s">
        <v>14144</v>
      </c>
      <c r="C1594" s="15">
        <v>7</v>
      </c>
      <c r="D1594" s="15" t="s">
        <v>12448</v>
      </c>
      <c r="E1594" s="15" t="s">
        <v>14246</v>
      </c>
      <c r="F1594" s="15" t="s">
        <v>11422</v>
      </c>
      <c r="G1594" s="15" t="s">
        <v>11520</v>
      </c>
    </row>
    <row r="1595" spans="1:7" x14ac:dyDescent="0.2">
      <c r="A1595" s="15" t="s">
        <v>14247</v>
      </c>
      <c r="B1595" s="15" t="s">
        <v>14144</v>
      </c>
      <c r="C1595" s="15">
        <v>7</v>
      </c>
      <c r="D1595" s="15" t="s">
        <v>12451</v>
      </c>
      <c r="E1595" s="15" t="s">
        <v>11624</v>
      </c>
      <c r="F1595" s="15" t="s">
        <v>11422</v>
      </c>
      <c r="G1595" s="15" t="s">
        <v>11520</v>
      </c>
    </row>
    <row r="1596" spans="1:7" x14ac:dyDescent="0.2">
      <c r="A1596" s="15" t="s">
        <v>14248</v>
      </c>
      <c r="B1596" s="15" t="s">
        <v>14144</v>
      </c>
      <c r="C1596" s="15">
        <v>7</v>
      </c>
      <c r="D1596" s="15" t="s">
        <v>12453</v>
      </c>
      <c r="E1596" s="15" t="s">
        <v>14249</v>
      </c>
      <c r="F1596" s="15" t="s">
        <v>11422</v>
      </c>
      <c r="G1596" s="15" t="s">
        <v>11520</v>
      </c>
    </row>
    <row r="1597" spans="1:7" x14ac:dyDescent="0.2">
      <c r="A1597" s="15" t="s">
        <v>14250</v>
      </c>
      <c r="B1597" s="15" t="s">
        <v>14144</v>
      </c>
      <c r="C1597" s="15">
        <v>7</v>
      </c>
      <c r="D1597" s="15" t="s">
        <v>12456</v>
      </c>
      <c r="E1597" s="15" t="s">
        <v>14251</v>
      </c>
      <c r="F1597" s="15" t="s">
        <v>11422</v>
      </c>
      <c r="G1597" s="15" t="s">
        <v>11520</v>
      </c>
    </row>
    <row r="1598" spans="1:7" x14ac:dyDescent="0.2">
      <c r="A1598" s="15" t="s">
        <v>14252</v>
      </c>
      <c r="B1598" s="15" t="s">
        <v>14144</v>
      </c>
      <c r="C1598" s="15">
        <v>7</v>
      </c>
      <c r="D1598" s="15" t="s">
        <v>12459</v>
      </c>
      <c r="E1598" s="15" t="s">
        <v>11632</v>
      </c>
      <c r="F1598" s="15" t="s">
        <v>11422</v>
      </c>
      <c r="G1598" s="15" t="s">
        <v>11520</v>
      </c>
    </row>
    <row r="1599" spans="1:7" x14ac:dyDescent="0.2">
      <c r="A1599" s="15" t="s">
        <v>14253</v>
      </c>
      <c r="B1599" s="15" t="s">
        <v>14144</v>
      </c>
      <c r="C1599" s="15">
        <v>7</v>
      </c>
      <c r="D1599" s="15" t="s">
        <v>12461</v>
      </c>
      <c r="E1599" s="15" t="s">
        <v>14254</v>
      </c>
      <c r="F1599" s="15" t="s">
        <v>11422</v>
      </c>
      <c r="G1599" s="15" t="s">
        <v>11520</v>
      </c>
    </row>
    <row r="1600" spans="1:7" x14ac:dyDescent="0.2">
      <c r="A1600" s="15" t="s">
        <v>14255</v>
      </c>
      <c r="B1600" s="15" t="s">
        <v>14144</v>
      </c>
      <c r="C1600" s="15">
        <v>7</v>
      </c>
      <c r="D1600" s="15" t="s">
        <v>12464</v>
      </c>
      <c r="E1600" s="15" t="s">
        <v>11886</v>
      </c>
      <c r="F1600" s="15" t="s">
        <v>11422</v>
      </c>
      <c r="G1600" s="15" t="s">
        <v>11520</v>
      </c>
    </row>
    <row r="1601" spans="1:7" x14ac:dyDescent="0.2">
      <c r="A1601" s="15" t="s">
        <v>14256</v>
      </c>
      <c r="B1601" s="15" t="s">
        <v>14144</v>
      </c>
      <c r="C1601" s="15">
        <v>7</v>
      </c>
      <c r="D1601" s="15" t="s">
        <v>12466</v>
      </c>
      <c r="E1601" s="15" t="s">
        <v>11892</v>
      </c>
      <c r="F1601" s="15" t="s">
        <v>11422</v>
      </c>
      <c r="G1601" s="15" t="s">
        <v>11520</v>
      </c>
    </row>
    <row r="1602" spans="1:7" x14ac:dyDescent="0.2">
      <c r="A1602" s="15" t="s">
        <v>14257</v>
      </c>
      <c r="B1602" s="15" t="s">
        <v>14144</v>
      </c>
      <c r="C1602" s="15">
        <v>7</v>
      </c>
      <c r="D1602" s="15" t="s">
        <v>12469</v>
      </c>
      <c r="E1602" s="15" t="s">
        <v>12289</v>
      </c>
      <c r="F1602" s="15" t="s">
        <v>11422</v>
      </c>
      <c r="G1602" s="15" t="s">
        <v>11520</v>
      </c>
    </row>
    <row r="1603" spans="1:7" x14ac:dyDescent="0.2">
      <c r="A1603" s="15" t="s">
        <v>14258</v>
      </c>
      <c r="B1603" s="15" t="s">
        <v>14144</v>
      </c>
      <c r="C1603" s="15">
        <v>7</v>
      </c>
      <c r="D1603" s="15" t="s">
        <v>12471</v>
      </c>
      <c r="E1603" s="15" t="s">
        <v>14259</v>
      </c>
      <c r="F1603" s="15" t="s">
        <v>11422</v>
      </c>
      <c r="G1603" s="15" t="s">
        <v>11520</v>
      </c>
    </row>
    <row r="1604" spans="1:7" x14ac:dyDescent="0.2">
      <c r="A1604" s="15" t="s">
        <v>14260</v>
      </c>
      <c r="B1604" s="15" t="s">
        <v>14144</v>
      </c>
      <c r="C1604" s="15">
        <v>7</v>
      </c>
      <c r="D1604" s="15" t="s">
        <v>12474</v>
      </c>
      <c r="E1604" s="15" t="s">
        <v>11635</v>
      </c>
      <c r="F1604" s="15" t="s">
        <v>11422</v>
      </c>
      <c r="G1604" s="15" t="s">
        <v>11520</v>
      </c>
    </row>
    <row r="1605" spans="1:7" x14ac:dyDescent="0.2">
      <c r="A1605" s="15" t="s">
        <v>14261</v>
      </c>
      <c r="B1605" s="15" t="s">
        <v>14144</v>
      </c>
      <c r="C1605" s="15">
        <v>7</v>
      </c>
      <c r="D1605" s="15" t="s">
        <v>12477</v>
      </c>
      <c r="E1605" s="15" t="s">
        <v>14262</v>
      </c>
      <c r="F1605" s="15" t="s">
        <v>11422</v>
      </c>
      <c r="G1605" s="15" t="s">
        <v>11520</v>
      </c>
    </row>
    <row r="1606" spans="1:7" x14ac:dyDescent="0.2">
      <c r="A1606" s="15" t="s">
        <v>14263</v>
      </c>
      <c r="B1606" s="15" t="s">
        <v>14144</v>
      </c>
      <c r="C1606" s="15">
        <v>7</v>
      </c>
      <c r="D1606" s="15" t="s">
        <v>12479</v>
      </c>
      <c r="E1606" s="15" t="s">
        <v>14264</v>
      </c>
      <c r="F1606" s="15" t="s">
        <v>11422</v>
      </c>
      <c r="G1606" s="15" t="s">
        <v>11520</v>
      </c>
    </row>
    <row r="1607" spans="1:7" x14ac:dyDescent="0.2">
      <c r="A1607" s="15" t="s">
        <v>14265</v>
      </c>
      <c r="B1607" s="15" t="s">
        <v>14144</v>
      </c>
      <c r="C1607" s="15">
        <v>7</v>
      </c>
      <c r="D1607" s="15" t="s">
        <v>12481</v>
      </c>
      <c r="E1607" s="15" t="s">
        <v>13003</v>
      </c>
      <c r="F1607" s="15" t="s">
        <v>11422</v>
      </c>
      <c r="G1607" s="15" t="s">
        <v>11520</v>
      </c>
    </row>
    <row r="1608" spans="1:7" x14ac:dyDescent="0.2">
      <c r="A1608" s="15" t="s">
        <v>14266</v>
      </c>
      <c r="B1608" s="15" t="s">
        <v>14144</v>
      </c>
      <c r="C1608" s="15">
        <v>7</v>
      </c>
      <c r="D1608" s="15" t="s">
        <v>12483</v>
      </c>
      <c r="E1608" s="15" t="s">
        <v>13595</v>
      </c>
      <c r="F1608" s="15" t="s">
        <v>11422</v>
      </c>
      <c r="G1608" s="15" t="s">
        <v>11520</v>
      </c>
    </row>
    <row r="1609" spans="1:7" x14ac:dyDescent="0.2">
      <c r="A1609" s="15" t="s">
        <v>14267</v>
      </c>
      <c r="B1609" s="15" t="s">
        <v>14144</v>
      </c>
      <c r="C1609" s="15">
        <v>7</v>
      </c>
      <c r="D1609" s="15" t="s">
        <v>11715</v>
      </c>
      <c r="E1609" s="15" t="s">
        <v>11641</v>
      </c>
      <c r="F1609" s="15" t="s">
        <v>11422</v>
      </c>
      <c r="G1609" s="15" t="s">
        <v>11520</v>
      </c>
    </row>
    <row r="1610" spans="1:7" x14ac:dyDescent="0.2">
      <c r="A1610" s="15" t="s">
        <v>14268</v>
      </c>
      <c r="B1610" s="15" t="s">
        <v>14144</v>
      </c>
      <c r="C1610" s="15">
        <v>7</v>
      </c>
      <c r="D1610" s="15" t="s">
        <v>14269</v>
      </c>
      <c r="E1610" s="15" t="s">
        <v>14270</v>
      </c>
      <c r="F1610" s="15" t="s">
        <v>11422</v>
      </c>
      <c r="G1610" s="15" t="s">
        <v>11520</v>
      </c>
    </row>
    <row r="1611" spans="1:7" x14ac:dyDescent="0.2">
      <c r="A1611" s="15" t="s">
        <v>14271</v>
      </c>
      <c r="B1611" s="15" t="s">
        <v>14144</v>
      </c>
      <c r="C1611" s="15">
        <v>7</v>
      </c>
      <c r="D1611" s="15" t="s">
        <v>12487</v>
      </c>
      <c r="E1611" s="15" t="s">
        <v>14272</v>
      </c>
      <c r="F1611" s="15" t="s">
        <v>11422</v>
      </c>
      <c r="G1611" s="15" t="s">
        <v>11520</v>
      </c>
    </row>
    <row r="1612" spans="1:7" x14ac:dyDescent="0.2">
      <c r="A1612" s="15" t="s">
        <v>14273</v>
      </c>
      <c r="B1612" s="15" t="s">
        <v>14144</v>
      </c>
      <c r="C1612" s="15">
        <v>7</v>
      </c>
      <c r="D1612" s="15" t="s">
        <v>12490</v>
      </c>
      <c r="E1612" s="15" t="s">
        <v>13992</v>
      </c>
      <c r="F1612" s="15" t="s">
        <v>11422</v>
      </c>
      <c r="G1612" s="15" t="s">
        <v>11520</v>
      </c>
    </row>
    <row r="1613" spans="1:7" x14ac:dyDescent="0.2">
      <c r="A1613" s="15" t="s">
        <v>14274</v>
      </c>
      <c r="B1613" s="15" t="s">
        <v>14144</v>
      </c>
      <c r="C1613" s="15">
        <v>7</v>
      </c>
      <c r="D1613" s="15" t="s">
        <v>12495</v>
      </c>
      <c r="E1613" s="15" t="s">
        <v>14270</v>
      </c>
      <c r="F1613" s="15" t="s">
        <v>11422</v>
      </c>
      <c r="G1613" s="15" t="s">
        <v>11520</v>
      </c>
    </row>
    <row r="1614" spans="1:7" x14ac:dyDescent="0.2">
      <c r="A1614" s="15" t="s">
        <v>14275</v>
      </c>
      <c r="B1614" s="15" t="s">
        <v>14144</v>
      </c>
      <c r="C1614" s="15">
        <v>7</v>
      </c>
      <c r="D1614" s="15" t="s">
        <v>11720</v>
      </c>
      <c r="E1614" s="15" t="s">
        <v>11897</v>
      </c>
      <c r="F1614" s="15" t="s">
        <v>11422</v>
      </c>
      <c r="G1614" s="15" t="s">
        <v>11520</v>
      </c>
    </row>
    <row r="1615" spans="1:7" x14ac:dyDescent="0.2">
      <c r="A1615" s="15" t="s">
        <v>14276</v>
      </c>
      <c r="B1615" s="15" t="s">
        <v>14144</v>
      </c>
      <c r="C1615" s="15">
        <v>7</v>
      </c>
      <c r="D1615" s="15" t="s">
        <v>12498</v>
      </c>
      <c r="E1615" s="15" t="s">
        <v>12877</v>
      </c>
      <c r="F1615" s="15" t="s">
        <v>11422</v>
      </c>
      <c r="G1615" s="15" t="s">
        <v>11520</v>
      </c>
    </row>
    <row r="1616" spans="1:7" x14ac:dyDescent="0.2">
      <c r="A1616" s="15" t="s">
        <v>14277</v>
      </c>
      <c r="B1616" s="15" t="s">
        <v>14144</v>
      </c>
      <c r="C1616" s="15">
        <v>7</v>
      </c>
      <c r="D1616" s="15" t="s">
        <v>12500</v>
      </c>
      <c r="E1616" s="15" t="s">
        <v>14278</v>
      </c>
      <c r="F1616" s="15" t="s">
        <v>11422</v>
      </c>
      <c r="G1616" s="15" t="s">
        <v>11520</v>
      </c>
    </row>
    <row r="1617" spans="1:7" x14ac:dyDescent="0.2">
      <c r="A1617" s="15" t="s">
        <v>14279</v>
      </c>
      <c r="B1617" s="15" t="s">
        <v>14144</v>
      </c>
      <c r="C1617" s="15">
        <v>7</v>
      </c>
      <c r="D1617" s="15" t="s">
        <v>11726</v>
      </c>
      <c r="E1617" s="15" t="s">
        <v>11899</v>
      </c>
      <c r="F1617" s="15" t="s">
        <v>11422</v>
      </c>
      <c r="G1617" s="15" t="s">
        <v>11520</v>
      </c>
    </row>
    <row r="1618" spans="1:7" x14ac:dyDescent="0.2">
      <c r="A1618" s="15" t="s">
        <v>14280</v>
      </c>
      <c r="B1618" s="15" t="s">
        <v>14144</v>
      </c>
      <c r="C1618" s="15">
        <v>7</v>
      </c>
      <c r="D1618" s="15" t="s">
        <v>12904</v>
      </c>
      <c r="E1618" s="15" t="s">
        <v>14281</v>
      </c>
      <c r="F1618" s="15" t="s">
        <v>11422</v>
      </c>
      <c r="G1618" s="15" t="s">
        <v>11520</v>
      </c>
    </row>
    <row r="1619" spans="1:7" x14ac:dyDescent="0.2">
      <c r="A1619" s="15" t="s">
        <v>14282</v>
      </c>
      <c r="B1619" s="15" t="s">
        <v>14144</v>
      </c>
      <c r="C1619" s="15">
        <v>7</v>
      </c>
      <c r="D1619" s="15" t="s">
        <v>12504</v>
      </c>
      <c r="E1619" s="15" t="s">
        <v>11644</v>
      </c>
      <c r="F1619" s="15" t="s">
        <v>11422</v>
      </c>
      <c r="G1619" s="15" t="s">
        <v>11520</v>
      </c>
    </row>
    <row r="1620" spans="1:7" x14ac:dyDescent="0.2">
      <c r="A1620" s="15" t="s">
        <v>14283</v>
      </c>
      <c r="B1620" s="15" t="s">
        <v>14144</v>
      </c>
      <c r="C1620" s="15">
        <v>7</v>
      </c>
      <c r="D1620" s="15" t="s">
        <v>12507</v>
      </c>
      <c r="E1620" s="15" t="s">
        <v>14284</v>
      </c>
      <c r="F1620" s="15" t="s">
        <v>11422</v>
      </c>
      <c r="G1620" s="15" t="s">
        <v>11520</v>
      </c>
    </row>
    <row r="1621" spans="1:7" x14ac:dyDescent="0.2">
      <c r="A1621" s="15" t="s">
        <v>14285</v>
      </c>
      <c r="B1621" s="15" t="s">
        <v>14144</v>
      </c>
      <c r="C1621" s="15">
        <v>7</v>
      </c>
      <c r="D1621" s="15" t="s">
        <v>12509</v>
      </c>
      <c r="E1621" s="15" t="s">
        <v>11911</v>
      </c>
      <c r="F1621" s="15" t="s">
        <v>11422</v>
      </c>
      <c r="G1621" s="15" t="s">
        <v>11520</v>
      </c>
    </row>
    <row r="1622" spans="1:7" x14ac:dyDescent="0.2">
      <c r="A1622" s="15" t="s">
        <v>14286</v>
      </c>
      <c r="B1622" s="15" t="s">
        <v>14144</v>
      </c>
      <c r="C1622" s="15">
        <v>7</v>
      </c>
      <c r="D1622" s="15" t="s">
        <v>12511</v>
      </c>
      <c r="E1622" s="15" t="s">
        <v>13017</v>
      </c>
      <c r="F1622" s="15" t="s">
        <v>11422</v>
      </c>
      <c r="G1622" s="15" t="s">
        <v>11520</v>
      </c>
    </row>
    <row r="1623" spans="1:7" x14ac:dyDescent="0.2">
      <c r="A1623" s="15" t="s">
        <v>14287</v>
      </c>
      <c r="B1623" s="15" t="s">
        <v>14144</v>
      </c>
      <c r="C1623" s="15">
        <v>7</v>
      </c>
      <c r="D1623" s="15" t="s">
        <v>12513</v>
      </c>
      <c r="E1623" s="15" t="s">
        <v>14288</v>
      </c>
      <c r="F1623" s="15" t="s">
        <v>11422</v>
      </c>
      <c r="G1623" s="15" t="s">
        <v>11520</v>
      </c>
    </row>
    <row r="1624" spans="1:7" x14ac:dyDescent="0.2">
      <c r="A1624" s="15" t="s">
        <v>14289</v>
      </c>
      <c r="B1624" s="15" t="s">
        <v>14144</v>
      </c>
      <c r="C1624" s="15">
        <v>7</v>
      </c>
      <c r="D1624" s="15" t="s">
        <v>12516</v>
      </c>
      <c r="E1624" s="15" t="s">
        <v>14290</v>
      </c>
      <c r="F1624" s="15" t="s">
        <v>11422</v>
      </c>
      <c r="G1624" s="15" t="s">
        <v>11520</v>
      </c>
    </row>
    <row r="1625" spans="1:7" x14ac:dyDescent="0.2">
      <c r="A1625" s="15" t="s">
        <v>14291</v>
      </c>
      <c r="B1625" s="15" t="s">
        <v>14144</v>
      </c>
      <c r="C1625" s="15">
        <v>7</v>
      </c>
      <c r="D1625" s="15" t="s">
        <v>12519</v>
      </c>
      <c r="E1625" s="15" t="s">
        <v>13619</v>
      </c>
      <c r="F1625" s="15" t="s">
        <v>11422</v>
      </c>
      <c r="G1625" s="15" t="s">
        <v>11520</v>
      </c>
    </row>
    <row r="1626" spans="1:7" x14ac:dyDescent="0.2">
      <c r="A1626" s="15" t="s">
        <v>14292</v>
      </c>
      <c r="B1626" s="15" t="s">
        <v>14144</v>
      </c>
      <c r="C1626" s="15">
        <v>7</v>
      </c>
      <c r="D1626" s="15" t="s">
        <v>12521</v>
      </c>
      <c r="E1626" s="15" t="s">
        <v>12629</v>
      </c>
      <c r="F1626" s="15" t="s">
        <v>11422</v>
      </c>
      <c r="G1626" s="15" t="s">
        <v>11520</v>
      </c>
    </row>
    <row r="1627" spans="1:7" x14ac:dyDescent="0.2">
      <c r="A1627" s="15" t="s">
        <v>14293</v>
      </c>
      <c r="B1627" s="15" t="s">
        <v>14144</v>
      </c>
      <c r="C1627" s="15">
        <v>7</v>
      </c>
      <c r="D1627" s="15" t="s">
        <v>12524</v>
      </c>
      <c r="E1627" s="15" t="s">
        <v>11661</v>
      </c>
      <c r="F1627" s="15" t="s">
        <v>11422</v>
      </c>
      <c r="G1627" s="15" t="s">
        <v>11520</v>
      </c>
    </row>
    <row r="1628" spans="1:7" x14ac:dyDescent="0.2">
      <c r="A1628" s="15" t="s">
        <v>14294</v>
      </c>
      <c r="B1628" s="15" t="s">
        <v>14144</v>
      </c>
      <c r="C1628" s="15">
        <v>7</v>
      </c>
      <c r="D1628" s="15" t="s">
        <v>12527</v>
      </c>
      <c r="E1628" s="15" t="s">
        <v>12634</v>
      </c>
      <c r="F1628" s="15" t="s">
        <v>11422</v>
      </c>
      <c r="G1628" s="15" t="s">
        <v>11520</v>
      </c>
    </row>
    <row r="1629" spans="1:7" x14ac:dyDescent="0.2">
      <c r="A1629" s="15" t="s">
        <v>14295</v>
      </c>
      <c r="B1629" s="15" t="s">
        <v>14144</v>
      </c>
      <c r="C1629" s="15">
        <v>7</v>
      </c>
      <c r="D1629" s="15" t="s">
        <v>12530</v>
      </c>
      <c r="E1629" s="15" t="s">
        <v>12637</v>
      </c>
      <c r="F1629" s="15" t="s">
        <v>11422</v>
      </c>
      <c r="G1629" s="15" t="s">
        <v>11520</v>
      </c>
    </row>
    <row r="1630" spans="1:7" x14ac:dyDescent="0.2">
      <c r="A1630" s="15" t="s">
        <v>14296</v>
      </c>
      <c r="B1630" s="15" t="s">
        <v>14144</v>
      </c>
      <c r="C1630" s="15">
        <v>7</v>
      </c>
      <c r="D1630" s="15" t="s">
        <v>12533</v>
      </c>
      <c r="E1630" s="15" t="s">
        <v>12656</v>
      </c>
      <c r="F1630" s="15" t="s">
        <v>11422</v>
      </c>
      <c r="G1630" s="15" t="s">
        <v>11520</v>
      </c>
    </row>
    <row r="1631" spans="1:7" x14ac:dyDescent="0.2">
      <c r="A1631" s="15" t="s">
        <v>14297</v>
      </c>
      <c r="B1631" s="15" t="s">
        <v>14144</v>
      </c>
      <c r="C1631" s="15">
        <v>7</v>
      </c>
      <c r="D1631" s="15" t="s">
        <v>12535</v>
      </c>
      <c r="E1631" s="15" t="s">
        <v>13186</v>
      </c>
      <c r="F1631" s="15" t="s">
        <v>11422</v>
      </c>
      <c r="G1631" s="15" t="s">
        <v>11520</v>
      </c>
    </row>
    <row r="1632" spans="1:7" x14ac:dyDescent="0.2">
      <c r="A1632" s="15" t="s">
        <v>14298</v>
      </c>
      <c r="B1632" s="15" t="s">
        <v>14144</v>
      </c>
      <c r="C1632" s="15">
        <v>7</v>
      </c>
      <c r="D1632" s="15" t="s">
        <v>13700</v>
      </c>
      <c r="E1632" s="15" t="s">
        <v>14299</v>
      </c>
      <c r="F1632" s="15" t="s">
        <v>11749</v>
      </c>
      <c r="G1632" s="15" t="s">
        <v>11520</v>
      </c>
    </row>
    <row r="1633" spans="1:7" x14ac:dyDescent="0.2">
      <c r="A1633" s="15" t="s">
        <v>14300</v>
      </c>
      <c r="B1633" s="15" t="s">
        <v>14144</v>
      </c>
      <c r="C1633" s="15">
        <v>7</v>
      </c>
      <c r="D1633" s="15" t="s">
        <v>11669</v>
      </c>
      <c r="E1633" s="15" t="s">
        <v>11670</v>
      </c>
      <c r="F1633" s="15" t="s">
        <v>11422</v>
      </c>
      <c r="G1633" s="15" t="s">
        <v>11520</v>
      </c>
    </row>
    <row r="1634" spans="1:7" x14ac:dyDescent="0.2">
      <c r="A1634" s="15" t="s">
        <v>14301</v>
      </c>
      <c r="B1634" s="15" t="s">
        <v>14302</v>
      </c>
      <c r="C1634" s="15">
        <v>8</v>
      </c>
      <c r="D1634" s="15" t="s">
        <v>11420</v>
      </c>
      <c r="E1634" s="15" t="s">
        <v>14303</v>
      </c>
      <c r="F1634" s="15" t="s">
        <v>11422</v>
      </c>
      <c r="G1634" s="15" t="s">
        <v>11524</v>
      </c>
    </row>
    <row r="1635" spans="1:7" x14ac:dyDescent="0.2">
      <c r="A1635" s="15" t="s">
        <v>14304</v>
      </c>
      <c r="B1635" s="15" t="s">
        <v>14302</v>
      </c>
      <c r="C1635" s="15">
        <v>8</v>
      </c>
      <c r="D1635" s="15" t="s">
        <v>11425</v>
      </c>
      <c r="E1635" s="15" t="s">
        <v>14305</v>
      </c>
      <c r="F1635" s="15" t="s">
        <v>11422</v>
      </c>
      <c r="G1635" s="15" t="s">
        <v>11524</v>
      </c>
    </row>
    <row r="1636" spans="1:7" x14ac:dyDescent="0.2">
      <c r="A1636" s="15" t="s">
        <v>14306</v>
      </c>
      <c r="B1636" s="15" t="s">
        <v>14302</v>
      </c>
      <c r="C1636" s="15">
        <v>8</v>
      </c>
      <c r="D1636" s="15" t="s">
        <v>11428</v>
      </c>
      <c r="E1636" s="15" t="s">
        <v>12683</v>
      </c>
      <c r="F1636" s="15" t="s">
        <v>11422</v>
      </c>
      <c r="G1636" s="15" t="s">
        <v>11524</v>
      </c>
    </row>
    <row r="1637" spans="1:7" x14ac:dyDescent="0.2">
      <c r="A1637" s="15" t="s">
        <v>14307</v>
      </c>
      <c r="B1637" s="15" t="s">
        <v>14302</v>
      </c>
      <c r="C1637" s="15">
        <v>8</v>
      </c>
      <c r="D1637" s="15" t="s">
        <v>11432</v>
      </c>
      <c r="E1637" s="15" t="s">
        <v>14308</v>
      </c>
      <c r="F1637" s="15" t="s">
        <v>11422</v>
      </c>
      <c r="G1637" s="15" t="s">
        <v>11524</v>
      </c>
    </row>
    <row r="1638" spans="1:7" x14ac:dyDescent="0.2">
      <c r="A1638" s="15" t="s">
        <v>14309</v>
      </c>
      <c r="B1638" s="15" t="s">
        <v>14302</v>
      </c>
      <c r="C1638" s="15">
        <v>8</v>
      </c>
      <c r="D1638" s="15" t="s">
        <v>11436</v>
      </c>
      <c r="E1638" s="15" t="s">
        <v>14310</v>
      </c>
      <c r="F1638" s="15" t="s">
        <v>11422</v>
      </c>
      <c r="G1638" s="15" t="s">
        <v>11524</v>
      </c>
    </row>
    <row r="1639" spans="1:7" x14ac:dyDescent="0.2">
      <c r="A1639" s="15" t="s">
        <v>14311</v>
      </c>
      <c r="B1639" s="15" t="s">
        <v>14302</v>
      </c>
      <c r="C1639" s="15">
        <v>8</v>
      </c>
      <c r="D1639" s="15" t="s">
        <v>11440</v>
      </c>
      <c r="E1639" s="15" t="s">
        <v>639</v>
      </c>
      <c r="F1639" s="15" t="s">
        <v>11422</v>
      </c>
      <c r="G1639" s="15" t="s">
        <v>11524</v>
      </c>
    </row>
    <row r="1640" spans="1:7" x14ac:dyDescent="0.2">
      <c r="A1640" s="15" t="s">
        <v>14312</v>
      </c>
      <c r="B1640" s="15" t="s">
        <v>14302</v>
      </c>
      <c r="C1640" s="15">
        <v>8</v>
      </c>
      <c r="D1640" s="15" t="s">
        <v>11444</v>
      </c>
      <c r="E1640" s="15" t="s">
        <v>7455</v>
      </c>
      <c r="F1640" s="15" t="s">
        <v>11422</v>
      </c>
      <c r="G1640" s="15" t="s">
        <v>11524</v>
      </c>
    </row>
    <row r="1641" spans="1:7" x14ac:dyDescent="0.2">
      <c r="A1641" s="15" t="s">
        <v>14313</v>
      </c>
      <c r="B1641" s="15" t="s">
        <v>14302</v>
      </c>
      <c r="C1641" s="15">
        <v>8</v>
      </c>
      <c r="D1641" s="15" t="s">
        <v>11448</v>
      </c>
      <c r="E1641" s="15" t="s">
        <v>14314</v>
      </c>
      <c r="F1641" s="15" t="s">
        <v>11422</v>
      </c>
      <c r="G1641" s="15" t="s">
        <v>11524</v>
      </c>
    </row>
    <row r="1642" spans="1:7" x14ac:dyDescent="0.2">
      <c r="A1642" s="15" t="s">
        <v>14315</v>
      </c>
      <c r="B1642" s="15" t="s">
        <v>14302</v>
      </c>
      <c r="C1642" s="15">
        <v>8</v>
      </c>
      <c r="D1642" s="15" t="s">
        <v>11452</v>
      </c>
      <c r="E1642" s="15" t="s">
        <v>616</v>
      </c>
      <c r="F1642" s="15" t="s">
        <v>11422</v>
      </c>
      <c r="G1642" s="15" t="s">
        <v>11524</v>
      </c>
    </row>
    <row r="1643" spans="1:7" x14ac:dyDescent="0.2">
      <c r="A1643" s="15" t="s">
        <v>14316</v>
      </c>
      <c r="B1643" s="15" t="s">
        <v>14302</v>
      </c>
      <c r="C1643" s="15">
        <v>8</v>
      </c>
      <c r="D1643" s="15" t="s">
        <v>11456</v>
      </c>
      <c r="E1643" s="15" t="s">
        <v>14317</v>
      </c>
      <c r="F1643" s="15" t="s">
        <v>11422</v>
      </c>
      <c r="G1643" s="15" t="s">
        <v>11524</v>
      </c>
    </row>
    <row r="1644" spans="1:7" x14ac:dyDescent="0.2">
      <c r="A1644" s="15" t="s">
        <v>14318</v>
      </c>
      <c r="B1644" s="15" t="s">
        <v>14302</v>
      </c>
      <c r="C1644" s="15">
        <v>8</v>
      </c>
      <c r="D1644" s="15" t="s">
        <v>11460</v>
      </c>
      <c r="E1644" s="15" t="s">
        <v>12386</v>
      </c>
      <c r="F1644" s="15" t="s">
        <v>11422</v>
      </c>
      <c r="G1644" s="15" t="s">
        <v>11524</v>
      </c>
    </row>
    <row r="1645" spans="1:7" x14ac:dyDescent="0.2">
      <c r="A1645" s="15" t="s">
        <v>14319</v>
      </c>
      <c r="B1645" s="15" t="s">
        <v>14302</v>
      </c>
      <c r="C1645" s="15">
        <v>8</v>
      </c>
      <c r="D1645" s="15" t="s">
        <v>11464</v>
      </c>
      <c r="E1645" s="15" t="s">
        <v>14320</v>
      </c>
      <c r="F1645" s="15" t="s">
        <v>11422</v>
      </c>
      <c r="G1645" s="15" t="s">
        <v>11524</v>
      </c>
    </row>
    <row r="1646" spans="1:7" x14ac:dyDescent="0.2">
      <c r="A1646" s="15" t="s">
        <v>14321</v>
      </c>
      <c r="B1646" s="15" t="s">
        <v>14302</v>
      </c>
      <c r="C1646" s="15">
        <v>8</v>
      </c>
      <c r="D1646" s="15" t="s">
        <v>11468</v>
      </c>
      <c r="E1646" s="15" t="s">
        <v>14322</v>
      </c>
      <c r="F1646" s="15" t="s">
        <v>11422</v>
      </c>
      <c r="G1646" s="15" t="s">
        <v>11524</v>
      </c>
    </row>
    <row r="1647" spans="1:7" x14ac:dyDescent="0.2">
      <c r="A1647" s="15" t="s">
        <v>14323</v>
      </c>
      <c r="B1647" s="15" t="s">
        <v>14302</v>
      </c>
      <c r="C1647" s="15">
        <v>8</v>
      </c>
      <c r="D1647" s="15" t="s">
        <v>11472</v>
      </c>
      <c r="E1647" s="15" t="s">
        <v>14324</v>
      </c>
      <c r="F1647" s="15" t="s">
        <v>11422</v>
      </c>
      <c r="G1647" s="15" t="s">
        <v>11524</v>
      </c>
    </row>
    <row r="1648" spans="1:7" x14ac:dyDescent="0.2">
      <c r="A1648" s="15" t="s">
        <v>14325</v>
      </c>
      <c r="B1648" s="15" t="s">
        <v>14302</v>
      </c>
      <c r="C1648" s="15">
        <v>8</v>
      </c>
      <c r="D1648" s="15" t="s">
        <v>11476</v>
      </c>
      <c r="E1648" s="15" t="s">
        <v>14326</v>
      </c>
      <c r="F1648" s="15" t="s">
        <v>11422</v>
      </c>
      <c r="G1648" s="15" t="s">
        <v>11524</v>
      </c>
    </row>
    <row r="1649" spans="1:7" x14ac:dyDescent="0.2">
      <c r="A1649" s="15" t="s">
        <v>14327</v>
      </c>
      <c r="B1649" s="15" t="s">
        <v>14302</v>
      </c>
      <c r="C1649" s="15">
        <v>8</v>
      </c>
      <c r="D1649" s="15" t="s">
        <v>11480</v>
      </c>
      <c r="E1649" s="15" t="s">
        <v>12794</v>
      </c>
      <c r="F1649" s="15" t="s">
        <v>11422</v>
      </c>
      <c r="G1649" s="15" t="s">
        <v>11524</v>
      </c>
    </row>
    <row r="1650" spans="1:7" x14ac:dyDescent="0.2">
      <c r="A1650" s="15" t="s">
        <v>14328</v>
      </c>
      <c r="B1650" s="15" t="s">
        <v>14302</v>
      </c>
      <c r="C1650" s="15">
        <v>8</v>
      </c>
      <c r="D1650" s="15" t="s">
        <v>11484</v>
      </c>
      <c r="E1650" s="15" t="s">
        <v>414</v>
      </c>
      <c r="F1650" s="15" t="s">
        <v>11422</v>
      </c>
      <c r="G1650" s="15" t="s">
        <v>11524</v>
      </c>
    </row>
    <row r="1651" spans="1:7" x14ac:dyDescent="0.2">
      <c r="A1651" s="15" t="s">
        <v>14329</v>
      </c>
      <c r="B1651" s="15" t="s">
        <v>14302</v>
      </c>
      <c r="C1651" s="15">
        <v>8</v>
      </c>
      <c r="D1651" s="15" t="s">
        <v>11487</v>
      </c>
      <c r="E1651" s="15" t="s">
        <v>14330</v>
      </c>
      <c r="F1651" s="15" t="s">
        <v>11422</v>
      </c>
      <c r="G1651" s="15" t="s">
        <v>11524</v>
      </c>
    </row>
    <row r="1652" spans="1:7" x14ac:dyDescent="0.2">
      <c r="A1652" s="15" t="s">
        <v>14331</v>
      </c>
      <c r="B1652" s="15" t="s">
        <v>14302</v>
      </c>
      <c r="C1652" s="15">
        <v>8</v>
      </c>
      <c r="D1652" s="15" t="s">
        <v>11491</v>
      </c>
      <c r="E1652" s="15" t="s">
        <v>14332</v>
      </c>
      <c r="F1652" s="15" t="s">
        <v>11422</v>
      </c>
      <c r="G1652" s="15" t="s">
        <v>11524</v>
      </c>
    </row>
    <row r="1653" spans="1:7" x14ac:dyDescent="0.2">
      <c r="A1653" s="15" t="s">
        <v>14333</v>
      </c>
      <c r="B1653" s="15" t="s">
        <v>14302</v>
      </c>
      <c r="C1653" s="15">
        <v>8</v>
      </c>
      <c r="D1653" s="15" t="s">
        <v>11495</v>
      </c>
      <c r="E1653" s="15" t="s">
        <v>14334</v>
      </c>
      <c r="F1653" s="15" t="s">
        <v>11422</v>
      </c>
      <c r="G1653" s="15" t="s">
        <v>11524</v>
      </c>
    </row>
    <row r="1654" spans="1:7" x14ac:dyDescent="0.2">
      <c r="A1654" s="15" t="s">
        <v>14335</v>
      </c>
      <c r="B1654" s="15" t="s">
        <v>14302</v>
      </c>
      <c r="C1654" s="15">
        <v>8</v>
      </c>
      <c r="D1654" s="15" t="s">
        <v>11499</v>
      </c>
      <c r="E1654" s="15" t="s">
        <v>14336</v>
      </c>
      <c r="F1654" s="15" t="s">
        <v>11422</v>
      </c>
      <c r="G1654" s="15" t="s">
        <v>11524</v>
      </c>
    </row>
    <row r="1655" spans="1:7" x14ac:dyDescent="0.2">
      <c r="A1655" s="15" t="s">
        <v>14337</v>
      </c>
      <c r="B1655" s="15" t="s">
        <v>14302</v>
      </c>
      <c r="C1655" s="15">
        <v>8</v>
      </c>
      <c r="D1655" s="15" t="s">
        <v>11503</v>
      </c>
      <c r="E1655" s="15" t="s">
        <v>11563</v>
      </c>
      <c r="F1655" s="15" t="s">
        <v>11422</v>
      </c>
      <c r="G1655" s="15" t="s">
        <v>11524</v>
      </c>
    </row>
    <row r="1656" spans="1:7" x14ac:dyDescent="0.2">
      <c r="A1656" s="15" t="s">
        <v>14338</v>
      </c>
      <c r="B1656" s="15" t="s">
        <v>14302</v>
      </c>
      <c r="C1656" s="15">
        <v>8</v>
      </c>
      <c r="D1656" s="15" t="s">
        <v>11506</v>
      </c>
      <c r="E1656" s="15" t="s">
        <v>14339</v>
      </c>
      <c r="F1656" s="15" t="s">
        <v>11422</v>
      </c>
      <c r="G1656" s="15" t="s">
        <v>11524</v>
      </c>
    </row>
    <row r="1657" spans="1:7" x14ac:dyDescent="0.2">
      <c r="A1657" s="15" t="s">
        <v>14340</v>
      </c>
      <c r="B1657" s="15" t="s">
        <v>14302</v>
      </c>
      <c r="C1657" s="15">
        <v>8</v>
      </c>
      <c r="D1657" s="15" t="s">
        <v>11510</v>
      </c>
      <c r="E1657" s="15" t="s">
        <v>11964</v>
      </c>
      <c r="F1657" s="15" t="s">
        <v>11422</v>
      </c>
      <c r="G1657" s="15" t="s">
        <v>11524</v>
      </c>
    </row>
    <row r="1658" spans="1:7" x14ac:dyDescent="0.2">
      <c r="A1658" s="15" t="s">
        <v>14341</v>
      </c>
      <c r="B1658" s="15" t="s">
        <v>14302</v>
      </c>
      <c r="C1658" s="15">
        <v>8</v>
      </c>
      <c r="D1658" s="15" t="s">
        <v>11514</v>
      </c>
      <c r="E1658" s="15" t="s">
        <v>14342</v>
      </c>
      <c r="F1658" s="15" t="s">
        <v>11422</v>
      </c>
      <c r="G1658" s="15" t="s">
        <v>11524</v>
      </c>
    </row>
    <row r="1659" spans="1:7" x14ac:dyDescent="0.2">
      <c r="A1659" s="15" t="s">
        <v>14343</v>
      </c>
      <c r="B1659" s="15" t="s">
        <v>14302</v>
      </c>
      <c r="C1659" s="15">
        <v>8</v>
      </c>
      <c r="D1659" s="15" t="s">
        <v>11518</v>
      </c>
      <c r="E1659" s="15" t="s">
        <v>664</v>
      </c>
      <c r="F1659" s="15" t="s">
        <v>11422</v>
      </c>
      <c r="G1659" s="15" t="s">
        <v>11524</v>
      </c>
    </row>
    <row r="1660" spans="1:7" x14ac:dyDescent="0.2">
      <c r="A1660" s="15" t="s">
        <v>14344</v>
      </c>
      <c r="B1660" s="15" t="s">
        <v>14302</v>
      </c>
      <c r="C1660" s="15">
        <v>8</v>
      </c>
      <c r="D1660" s="15" t="s">
        <v>11522</v>
      </c>
      <c r="E1660" s="15" t="s">
        <v>409</v>
      </c>
      <c r="F1660" s="15" t="s">
        <v>11422</v>
      </c>
      <c r="G1660" s="15" t="s">
        <v>11524</v>
      </c>
    </row>
    <row r="1661" spans="1:7" x14ac:dyDescent="0.2">
      <c r="A1661" s="15" t="s">
        <v>14345</v>
      </c>
      <c r="B1661" s="15" t="s">
        <v>14302</v>
      </c>
      <c r="C1661" s="15">
        <v>8</v>
      </c>
      <c r="D1661" s="15" t="s">
        <v>11526</v>
      </c>
      <c r="E1661" s="15" t="s">
        <v>14346</v>
      </c>
      <c r="F1661" s="15" t="s">
        <v>11422</v>
      </c>
      <c r="G1661" s="15" t="s">
        <v>11524</v>
      </c>
    </row>
    <row r="1662" spans="1:7" x14ac:dyDescent="0.2">
      <c r="A1662" s="15" t="s">
        <v>14347</v>
      </c>
      <c r="B1662" s="15" t="s">
        <v>14302</v>
      </c>
      <c r="C1662" s="15">
        <v>8</v>
      </c>
      <c r="D1662" s="15" t="s">
        <v>11530</v>
      </c>
      <c r="E1662" s="15" t="s">
        <v>11592</v>
      </c>
      <c r="F1662" s="15" t="s">
        <v>11422</v>
      </c>
      <c r="G1662" s="15" t="s">
        <v>11524</v>
      </c>
    </row>
    <row r="1663" spans="1:7" x14ac:dyDescent="0.2">
      <c r="A1663" s="15" t="s">
        <v>14348</v>
      </c>
      <c r="B1663" s="15" t="s">
        <v>14302</v>
      </c>
      <c r="C1663" s="15">
        <v>8</v>
      </c>
      <c r="D1663" s="15" t="s">
        <v>11534</v>
      </c>
      <c r="E1663" s="15" t="s">
        <v>14349</v>
      </c>
      <c r="F1663" s="15" t="s">
        <v>11422</v>
      </c>
      <c r="G1663" s="15" t="s">
        <v>11524</v>
      </c>
    </row>
    <row r="1664" spans="1:7" x14ac:dyDescent="0.2">
      <c r="A1664" s="15" t="s">
        <v>14350</v>
      </c>
      <c r="B1664" s="15" t="s">
        <v>14302</v>
      </c>
      <c r="C1664" s="15">
        <v>8</v>
      </c>
      <c r="D1664" s="15" t="s">
        <v>11538</v>
      </c>
      <c r="E1664" s="15" t="s">
        <v>12121</v>
      </c>
      <c r="F1664" s="15" t="s">
        <v>11422</v>
      </c>
      <c r="G1664" s="15" t="s">
        <v>11524</v>
      </c>
    </row>
    <row r="1665" spans="1:7" x14ac:dyDescent="0.2">
      <c r="A1665" s="15" t="s">
        <v>14351</v>
      </c>
      <c r="B1665" s="15" t="s">
        <v>14302</v>
      </c>
      <c r="C1665" s="15">
        <v>8</v>
      </c>
      <c r="D1665" s="15" t="s">
        <v>11542</v>
      </c>
      <c r="E1665" s="15" t="s">
        <v>14352</v>
      </c>
      <c r="F1665" s="15" t="s">
        <v>11422</v>
      </c>
      <c r="G1665" s="15" t="s">
        <v>11524</v>
      </c>
    </row>
    <row r="1666" spans="1:7" x14ac:dyDescent="0.2">
      <c r="A1666" s="15" t="s">
        <v>14353</v>
      </c>
      <c r="B1666" s="15" t="s">
        <v>14302</v>
      </c>
      <c r="C1666" s="15">
        <v>8</v>
      </c>
      <c r="D1666" s="15" t="s">
        <v>11546</v>
      </c>
      <c r="E1666" s="15" t="s">
        <v>14354</v>
      </c>
      <c r="F1666" s="15" t="s">
        <v>11422</v>
      </c>
      <c r="G1666" s="15" t="s">
        <v>11524</v>
      </c>
    </row>
    <row r="1667" spans="1:7" x14ac:dyDescent="0.2">
      <c r="A1667" s="15" t="s">
        <v>14355</v>
      </c>
      <c r="B1667" s="15" t="s">
        <v>14302</v>
      </c>
      <c r="C1667" s="15">
        <v>8</v>
      </c>
      <c r="D1667" s="15" t="s">
        <v>11550</v>
      </c>
      <c r="E1667" s="15" t="s">
        <v>12134</v>
      </c>
      <c r="F1667" s="15" t="s">
        <v>11422</v>
      </c>
      <c r="G1667" s="15" t="s">
        <v>11524</v>
      </c>
    </row>
    <row r="1668" spans="1:7" x14ac:dyDescent="0.2">
      <c r="A1668" s="15" t="s">
        <v>14356</v>
      </c>
      <c r="B1668" s="15" t="s">
        <v>14302</v>
      </c>
      <c r="C1668" s="15">
        <v>8</v>
      </c>
      <c r="D1668" s="15" t="s">
        <v>11554</v>
      </c>
      <c r="E1668" s="15" t="s">
        <v>14357</v>
      </c>
      <c r="F1668" s="15" t="s">
        <v>11422</v>
      </c>
      <c r="G1668" s="15" t="s">
        <v>11524</v>
      </c>
    </row>
    <row r="1669" spans="1:7" x14ac:dyDescent="0.2">
      <c r="A1669" s="15" t="s">
        <v>14358</v>
      </c>
      <c r="B1669" s="15" t="s">
        <v>14302</v>
      </c>
      <c r="C1669" s="15">
        <v>8</v>
      </c>
      <c r="D1669" s="15" t="s">
        <v>11558</v>
      </c>
      <c r="E1669" s="15" t="s">
        <v>11881</v>
      </c>
      <c r="F1669" s="15" t="s">
        <v>11422</v>
      </c>
      <c r="G1669" s="15" t="s">
        <v>11524</v>
      </c>
    </row>
    <row r="1670" spans="1:7" x14ac:dyDescent="0.2">
      <c r="A1670" s="15" t="s">
        <v>14359</v>
      </c>
      <c r="B1670" s="15" t="s">
        <v>14302</v>
      </c>
      <c r="C1670" s="15">
        <v>8</v>
      </c>
      <c r="D1670" s="15" t="s">
        <v>11562</v>
      </c>
      <c r="E1670" s="15" t="s">
        <v>14360</v>
      </c>
      <c r="F1670" s="15" t="s">
        <v>11422</v>
      </c>
      <c r="G1670" s="15" t="s">
        <v>11524</v>
      </c>
    </row>
    <row r="1671" spans="1:7" x14ac:dyDescent="0.2">
      <c r="A1671" s="15" t="s">
        <v>14361</v>
      </c>
      <c r="B1671" s="15" t="s">
        <v>14302</v>
      </c>
      <c r="C1671" s="15">
        <v>8</v>
      </c>
      <c r="D1671" s="15" t="s">
        <v>11565</v>
      </c>
      <c r="E1671" s="15" t="s">
        <v>14362</v>
      </c>
      <c r="F1671" s="15" t="s">
        <v>11422</v>
      </c>
      <c r="G1671" s="15" t="s">
        <v>11524</v>
      </c>
    </row>
    <row r="1672" spans="1:7" x14ac:dyDescent="0.2">
      <c r="A1672" s="15" t="s">
        <v>14363</v>
      </c>
      <c r="B1672" s="15" t="s">
        <v>14302</v>
      </c>
      <c r="C1672" s="15">
        <v>8</v>
      </c>
      <c r="D1672" s="15" t="s">
        <v>11569</v>
      </c>
      <c r="E1672" s="15" t="s">
        <v>13487</v>
      </c>
      <c r="F1672" s="15" t="s">
        <v>11422</v>
      </c>
      <c r="G1672" s="15" t="s">
        <v>11524</v>
      </c>
    </row>
    <row r="1673" spans="1:7" x14ac:dyDescent="0.2">
      <c r="A1673" s="15" t="s">
        <v>14364</v>
      </c>
      <c r="B1673" s="15" t="s">
        <v>14302</v>
      </c>
      <c r="C1673" s="15">
        <v>8</v>
      </c>
      <c r="D1673" s="15" t="s">
        <v>11573</v>
      </c>
      <c r="E1673" s="15" t="s">
        <v>11890</v>
      </c>
      <c r="F1673" s="15" t="s">
        <v>11422</v>
      </c>
      <c r="G1673" s="15" t="s">
        <v>11524</v>
      </c>
    </row>
    <row r="1674" spans="1:7" x14ac:dyDescent="0.2">
      <c r="A1674" s="15" t="s">
        <v>14365</v>
      </c>
      <c r="B1674" s="15" t="s">
        <v>14302</v>
      </c>
      <c r="C1674" s="15">
        <v>8</v>
      </c>
      <c r="D1674" s="15" t="s">
        <v>11577</v>
      </c>
      <c r="E1674" s="15" t="s">
        <v>14366</v>
      </c>
      <c r="F1674" s="15" t="s">
        <v>11422</v>
      </c>
      <c r="G1674" s="15" t="s">
        <v>11524</v>
      </c>
    </row>
    <row r="1675" spans="1:7" x14ac:dyDescent="0.2">
      <c r="A1675" s="15" t="s">
        <v>14367</v>
      </c>
      <c r="B1675" s="15" t="s">
        <v>14302</v>
      </c>
      <c r="C1675" s="15">
        <v>8</v>
      </c>
      <c r="D1675" s="15" t="s">
        <v>11581</v>
      </c>
      <c r="E1675" s="15" t="s">
        <v>12869</v>
      </c>
      <c r="F1675" s="15" t="s">
        <v>11422</v>
      </c>
      <c r="G1675" s="15" t="s">
        <v>11524</v>
      </c>
    </row>
    <row r="1676" spans="1:7" x14ac:dyDescent="0.2">
      <c r="A1676" s="15" t="s">
        <v>14368</v>
      </c>
      <c r="B1676" s="15" t="s">
        <v>14302</v>
      </c>
      <c r="C1676" s="15">
        <v>8</v>
      </c>
      <c r="D1676" s="15" t="s">
        <v>11584</v>
      </c>
      <c r="E1676" s="15" t="s">
        <v>14369</v>
      </c>
      <c r="F1676" s="15" t="s">
        <v>11422</v>
      </c>
      <c r="G1676" s="15" t="s">
        <v>11524</v>
      </c>
    </row>
    <row r="1677" spans="1:7" x14ac:dyDescent="0.2">
      <c r="A1677" s="15" t="s">
        <v>14370</v>
      </c>
      <c r="B1677" s="15" t="s">
        <v>14302</v>
      </c>
      <c r="C1677" s="15">
        <v>8</v>
      </c>
      <c r="D1677" s="15" t="s">
        <v>11588</v>
      </c>
      <c r="E1677" s="15" t="s">
        <v>14371</v>
      </c>
      <c r="F1677" s="15" t="s">
        <v>11422</v>
      </c>
      <c r="G1677" s="15" t="s">
        <v>11524</v>
      </c>
    </row>
    <row r="1678" spans="1:7" x14ac:dyDescent="0.2">
      <c r="A1678" s="15" t="s">
        <v>14372</v>
      </c>
      <c r="B1678" s="15" t="s">
        <v>14302</v>
      </c>
      <c r="C1678" s="15">
        <v>8</v>
      </c>
      <c r="D1678" s="15" t="s">
        <v>11591</v>
      </c>
      <c r="E1678" s="15" t="s">
        <v>14373</v>
      </c>
      <c r="F1678" s="15" t="s">
        <v>11422</v>
      </c>
      <c r="G1678" s="15" t="s">
        <v>11524</v>
      </c>
    </row>
    <row r="1679" spans="1:7" x14ac:dyDescent="0.2">
      <c r="A1679" s="15" t="s">
        <v>14374</v>
      </c>
      <c r="B1679" s="15" t="s">
        <v>14302</v>
      </c>
      <c r="C1679" s="15">
        <v>8</v>
      </c>
      <c r="D1679" s="15" t="s">
        <v>11595</v>
      </c>
      <c r="E1679" s="15" t="s">
        <v>13315</v>
      </c>
      <c r="F1679" s="15" t="s">
        <v>11422</v>
      </c>
      <c r="G1679" s="15" t="s">
        <v>11524</v>
      </c>
    </row>
    <row r="1680" spans="1:7" x14ac:dyDescent="0.2">
      <c r="A1680" s="15" t="s">
        <v>14375</v>
      </c>
      <c r="B1680" s="15" t="s">
        <v>14302</v>
      </c>
      <c r="C1680" s="15">
        <v>8</v>
      </c>
      <c r="D1680" s="15" t="s">
        <v>11599</v>
      </c>
      <c r="E1680" s="15" t="s">
        <v>14376</v>
      </c>
      <c r="F1680" s="15" t="s">
        <v>11422</v>
      </c>
      <c r="G1680" s="15" t="s">
        <v>11524</v>
      </c>
    </row>
    <row r="1681" spans="1:7" x14ac:dyDescent="0.2">
      <c r="A1681" s="15" t="s">
        <v>14377</v>
      </c>
      <c r="B1681" s="15" t="s">
        <v>14302</v>
      </c>
      <c r="C1681" s="15">
        <v>8</v>
      </c>
      <c r="D1681" s="15" t="s">
        <v>11603</v>
      </c>
      <c r="E1681" s="15" t="s">
        <v>14378</v>
      </c>
      <c r="F1681" s="15" t="s">
        <v>11422</v>
      </c>
      <c r="G1681" s="15" t="s">
        <v>11524</v>
      </c>
    </row>
    <row r="1682" spans="1:7" x14ac:dyDescent="0.2">
      <c r="A1682" s="15" t="s">
        <v>14379</v>
      </c>
      <c r="B1682" s="15" t="s">
        <v>14302</v>
      </c>
      <c r="C1682" s="15">
        <v>8</v>
      </c>
      <c r="D1682" s="15" t="s">
        <v>11607</v>
      </c>
      <c r="E1682" s="15" t="s">
        <v>14380</v>
      </c>
      <c r="F1682" s="15" t="s">
        <v>11422</v>
      </c>
      <c r="G1682" s="15" t="s">
        <v>11524</v>
      </c>
    </row>
    <row r="1683" spans="1:7" x14ac:dyDescent="0.2">
      <c r="A1683" s="15" t="s">
        <v>14381</v>
      </c>
      <c r="B1683" s="15" t="s">
        <v>14302</v>
      </c>
      <c r="C1683" s="15">
        <v>8</v>
      </c>
      <c r="D1683" s="15" t="s">
        <v>11611</v>
      </c>
      <c r="E1683" s="15" t="s">
        <v>12742</v>
      </c>
      <c r="F1683" s="15" t="s">
        <v>11422</v>
      </c>
      <c r="G1683" s="15" t="s">
        <v>11524</v>
      </c>
    </row>
    <row r="1684" spans="1:7" x14ac:dyDescent="0.2">
      <c r="A1684" s="15" t="s">
        <v>14382</v>
      </c>
      <c r="B1684" s="15" t="s">
        <v>14302</v>
      </c>
      <c r="C1684" s="15">
        <v>8</v>
      </c>
      <c r="D1684" s="15" t="s">
        <v>11615</v>
      </c>
      <c r="E1684" s="15" t="s">
        <v>14383</v>
      </c>
      <c r="F1684" s="15" t="s">
        <v>11422</v>
      </c>
      <c r="G1684" s="15" t="s">
        <v>11524</v>
      </c>
    </row>
    <row r="1685" spans="1:7" x14ac:dyDescent="0.2">
      <c r="A1685" s="15" t="s">
        <v>14384</v>
      </c>
      <c r="B1685" s="15" t="s">
        <v>14302</v>
      </c>
      <c r="C1685" s="15">
        <v>8</v>
      </c>
      <c r="D1685" s="15" t="s">
        <v>11619</v>
      </c>
      <c r="E1685" s="15" t="s">
        <v>14385</v>
      </c>
      <c r="F1685" s="15" t="s">
        <v>11422</v>
      </c>
      <c r="G1685" s="15" t="s">
        <v>11524</v>
      </c>
    </row>
    <row r="1686" spans="1:7" x14ac:dyDescent="0.2">
      <c r="A1686" s="15" t="s">
        <v>14386</v>
      </c>
      <c r="B1686" s="15" t="s">
        <v>14302</v>
      </c>
      <c r="C1686" s="15">
        <v>8</v>
      </c>
      <c r="D1686" s="15" t="s">
        <v>11623</v>
      </c>
      <c r="E1686" s="15" t="s">
        <v>12746</v>
      </c>
      <c r="F1686" s="15" t="s">
        <v>11422</v>
      </c>
      <c r="G1686" s="15" t="s">
        <v>11524</v>
      </c>
    </row>
    <row r="1687" spans="1:7" x14ac:dyDescent="0.2">
      <c r="A1687" s="15" t="s">
        <v>14387</v>
      </c>
      <c r="B1687" s="15" t="s">
        <v>14302</v>
      </c>
      <c r="C1687" s="15">
        <v>8</v>
      </c>
      <c r="D1687" s="15" t="s">
        <v>11627</v>
      </c>
      <c r="E1687" s="15" t="s">
        <v>14388</v>
      </c>
      <c r="F1687" s="15" t="s">
        <v>11422</v>
      </c>
      <c r="G1687" s="15" t="s">
        <v>11524</v>
      </c>
    </row>
    <row r="1688" spans="1:7" x14ac:dyDescent="0.2">
      <c r="A1688" s="15" t="s">
        <v>14389</v>
      </c>
      <c r="B1688" s="15" t="s">
        <v>14302</v>
      </c>
      <c r="C1688" s="15">
        <v>8</v>
      </c>
      <c r="D1688" s="15" t="s">
        <v>11631</v>
      </c>
      <c r="E1688" s="15" t="s">
        <v>14390</v>
      </c>
      <c r="F1688" s="15" t="s">
        <v>11422</v>
      </c>
      <c r="G1688" s="15" t="s">
        <v>11524</v>
      </c>
    </row>
    <row r="1689" spans="1:7" x14ac:dyDescent="0.2">
      <c r="A1689" s="15" t="s">
        <v>14391</v>
      </c>
      <c r="B1689" s="15" t="s">
        <v>14302</v>
      </c>
      <c r="C1689" s="15">
        <v>8</v>
      </c>
      <c r="D1689" s="15" t="s">
        <v>11634</v>
      </c>
      <c r="E1689" s="15" t="s">
        <v>14392</v>
      </c>
      <c r="F1689" s="15" t="s">
        <v>11422</v>
      </c>
      <c r="G1689" s="15" t="s">
        <v>11524</v>
      </c>
    </row>
    <row r="1690" spans="1:7" x14ac:dyDescent="0.2">
      <c r="A1690" s="15" t="s">
        <v>14393</v>
      </c>
      <c r="B1690" s="15" t="s">
        <v>14302</v>
      </c>
      <c r="C1690" s="15">
        <v>8</v>
      </c>
      <c r="D1690" s="15" t="s">
        <v>11669</v>
      </c>
      <c r="E1690" s="15" t="s">
        <v>11670</v>
      </c>
      <c r="F1690" s="15" t="s">
        <v>11422</v>
      </c>
      <c r="G1690" s="15" t="s">
        <v>11524</v>
      </c>
    </row>
    <row r="1691" spans="1:7" x14ac:dyDescent="0.2">
      <c r="A1691" s="15" t="s">
        <v>14394</v>
      </c>
      <c r="B1691" s="15" t="s">
        <v>14395</v>
      </c>
      <c r="C1691" s="15">
        <v>7</v>
      </c>
      <c r="D1691" s="15" t="s">
        <v>11420</v>
      </c>
      <c r="E1691" s="15" t="s">
        <v>12048</v>
      </c>
      <c r="F1691" s="15" t="s">
        <v>11422</v>
      </c>
      <c r="G1691" s="15" t="s">
        <v>11528</v>
      </c>
    </row>
    <row r="1692" spans="1:7" x14ac:dyDescent="0.2">
      <c r="A1692" s="15" t="s">
        <v>14396</v>
      </c>
      <c r="B1692" s="15" t="s">
        <v>14395</v>
      </c>
      <c r="C1692" s="15">
        <v>7</v>
      </c>
      <c r="D1692" s="15" t="s">
        <v>11425</v>
      </c>
      <c r="E1692" s="15" t="s">
        <v>14397</v>
      </c>
      <c r="F1692" s="15" t="s">
        <v>11422</v>
      </c>
      <c r="G1692" s="15" t="s">
        <v>11528</v>
      </c>
    </row>
    <row r="1693" spans="1:7" x14ac:dyDescent="0.2">
      <c r="A1693" s="15" t="s">
        <v>14398</v>
      </c>
      <c r="B1693" s="15" t="s">
        <v>14395</v>
      </c>
      <c r="C1693" s="15">
        <v>7</v>
      </c>
      <c r="D1693" s="15" t="s">
        <v>11428</v>
      </c>
      <c r="E1693" s="15" t="s">
        <v>14399</v>
      </c>
      <c r="F1693" s="15" t="s">
        <v>11422</v>
      </c>
      <c r="G1693" s="15" t="s">
        <v>11528</v>
      </c>
    </row>
    <row r="1694" spans="1:7" x14ac:dyDescent="0.2">
      <c r="A1694" s="15" t="s">
        <v>14400</v>
      </c>
      <c r="B1694" s="15" t="s">
        <v>14395</v>
      </c>
      <c r="C1694" s="15">
        <v>7</v>
      </c>
      <c r="D1694" s="15" t="s">
        <v>11432</v>
      </c>
      <c r="E1694" s="15" t="s">
        <v>14401</v>
      </c>
      <c r="F1694" s="15" t="s">
        <v>11422</v>
      </c>
      <c r="G1694" s="15" t="s">
        <v>11528</v>
      </c>
    </row>
    <row r="1695" spans="1:7" x14ac:dyDescent="0.2">
      <c r="A1695" s="15" t="s">
        <v>14402</v>
      </c>
      <c r="B1695" s="15" t="s">
        <v>14395</v>
      </c>
      <c r="C1695" s="15">
        <v>7</v>
      </c>
      <c r="D1695" s="15" t="s">
        <v>11436</v>
      </c>
      <c r="E1695" s="15" t="s">
        <v>12683</v>
      </c>
      <c r="F1695" s="15" t="s">
        <v>11422</v>
      </c>
      <c r="G1695" s="15" t="s">
        <v>11528</v>
      </c>
    </row>
    <row r="1696" spans="1:7" x14ac:dyDescent="0.2">
      <c r="A1696" s="15" t="s">
        <v>14403</v>
      </c>
      <c r="B1696" s="15" t="s">
        <v>14395</v>
      </c>
      <c r="C1696" s="15">
        <v>7</v>
      </c>
      <c r="D1696" s="15" t="s">
        <v>11440</v>
      </c>
      <c r="E1696" s="15" t="s">
        <v>11803</v>
      </c>
      <c r="F1696" s="15" t="s">
        <v>11422</v>
      </c>
      <c r="G1696" s="15" t="s">
        <v>11528</v>
      </c>
    </row>
    <row r="1697" spans="1:7" x14ac:dyDescent="0.2">
      <c r="A1697" s="15" t="s">
        <v>14404</v>
      </c>
      <c r="B1697" s="15" t="s">
        <v>14395</v>
      </c>
      <c r="C1697" s="15">
        <v>7</v>
      </c>
      <c r="D1697" s="15" t="s">
        <v>11444</v>
      </c>
      <c r="E1697" s="15" t="s">
        <v>14405</v>
      </c>
      <c r="F1697" s="15" t="s">
        <v>11422</v>
      </c>
      <c r="G1697" s="15" t="s">
        <v>11528</v>
      </c>
    </row>
    <row r="1698" spans="1:7" x14ac:dyDescent="0.2">
      <c r="A1698" s="15" t="s">
        <v>14406</v>
      </c>
      <c r="B1698" s="15" t="s">
        <v>14395</v>
      </c>
      <c r="C1698" s="15">
        <v>7</v>
      </c>
      <c r="D1698" s="15" t="s">
        <v>11448</v>
      </c>
      <c r="E1698" s="15" t="s">
        <v>13357</v>
      </c>
      <c r="F1698" s="15" t="s">
        <v>11422</v>
      </c>
      <c r="G1698" s="15" t="s">
        <v>11528</v>
      </c>
    </row>
    <row r="1699" spans="1:7" x14ac:dyDescent="0.2">
      <c r="A1699" s="15" t="s">
        <v>14407</v>
      </c>
      <c r="B1699" s="15" t="s">
        <v>14395</v>
      </c>
      <c r="C1699" s="15">
        <v>7</v>
      </c>
      <c r="D1699" s="15" t="s">
        <v>11452</v>
      </c>
      <c r="E1699" s="15" t="s">
        <v>12757</v>
      </c>
      <c r="F1699" s="15" t="s">
        <v>11422</v>
      </c>
      <c r="G1699" s="15" t="s">
        <v>11528</v>
      </c>
    </row>
    <row r="1700" spans="1:7" x14ac:dyDescent="0.2">
      <c r="A1700" s="15" t="s">
        <v>14408</v>
      </c>
      <c r="B1700" s="15" t="s">
        <v>14395</v>
      </c>
      <c r="C1700" s="15">
        <v>7</v>
      </c>
      <c r="D1700" s="15" t="s">
        <v>11456</v>
      </c>
      <c r="E1700" s="15" t="s">
        <v>14409</v>
      </c>
      <c r="F1700" s="15" t="s">
        <v>11422</v>
      </c>
      <c r="G1700" s="15" t="s">
        <v>11528</v>
      </c>
    </row>
    <row r="1701" spans="1:7" x14ac:dyDescent="0.2">
      <c r="A1701" s="15" t="s">
        <v>14410</v>
      </c>
      <c r="B1701" s="15" t="s">
        <v>14395</v>
      </c>
      <c r="C1701" s="15">
        <v>7</v>
      </c>
      <c r="D1701" s="15" t="s">
        <v>11460</v>
      </c>
      <c r="E1701" s="15" t="s">
        <v>14411</v>
      </c>
      <c r="F1701" s="15" t="s">
        <v>11422</v>
      </c>
      <c r="G1701" s="15" t="s">
        <v>11528</v>
      </c>
    </row>
    <row r="1702" spans="1:7" x14ac:dyDescent="0.2">
      <c r="A1702" s="15" t="s">
        <v>14412</v>
      </c>
      <c r="B1702" s="15" t="s">
        <v>14395</v>
      </c>
      <c r="C1702" s="15">
        <v>7</v>
      </c>
      <c r="D1702" s="15" t="s">
        <v>11464</v>
      </c>
      <c r="E1702" s="15" t="s">
        <v>11445</v>
      </c>
      <c r="F1702" s="15" t="s">
        <v>11422</v>
      </c>
      <c r="G1702" s="15" t="s">
        <v>11528</v>
      </c>
    </row>
    <row r="1703" spans="1:7" x14ac:dyDescent="0.2">
      <c r="A1703" s="15" t="s">
        <v>14413</v>
      </c>
      <c r="B1703" s="15" t="s">
        <v>14395</v>
      </c>
      <c r="C1703" s="15">
        <v>7</v>
      </c>
      <c r="D1703" s="15" t="s">
        <v>11468</v>
      </c>
      <c r="E1703" s="15" t="s">
        <v>12763</v>
      </c>
      <c r="F1703" s="15" t="s">
        <v>11422</v>
      </c>
      <c r="G1703" s="15" t="s">
        <v>11528</v>
      </c>
    </row>
    <row r="1704" spans="1:7" x14ac:dyDescent="0.2">
      <c r="A1704" s="15" t="s">
        <v>14414</v>
      </c>
      <c r="B1704" s="15" t="s">
        <v>14395</v>
      </c>
      <c r="C1704" s="15">
        <v>7</v>
      </c>
      <c r="D1704" s="15" t="s">
        <v>11472</v>
      </c>
      <c r="E1704" s="15" t="s">
        <v>13067</v>
      </c>
      <c r="F1704" s="15" t="s">
        <v>11422</v>
      </c>
      <c r="G1704" s="15" t="s">
        <v>11528</v>
      </c>
    </row>
    <row r="1705" spans="1:7" x14ac:dyDescent="0.2">
      <c r="A1705" s="15" t="s">
        <v>14415</v>
      </c>
      <c r="B1705" s="15" t="s">
        <v>14395</v>
      </c>
      <c r="C1705" s="15">
        <v>7</v>
      </c>
      <c r="D1705" s="15" t="s">
        <v>11476</v>
      </c>
      <c r="E1705" s="15" t="s">
        <v>13201</v>
      </c>
      <c r="F1705" s="15" t="s">
        <v>11422</v>
      </c>
      <c r="G1705" s="15" t="s">
        <v>11528</v>
      </c>
    </row>
    <row r="1706" spans="1:7" x14ac:dyDescent="0.2">
      <c r="A1706" s="15" t="s">
        <v>14416</v>
      </c>
      <c r="B1706" s="15" t="s">
        <v>14395</v>
      </c>
      <c r="C1706" s="15">
        <v>7</v>
      </c>
      <c r="D1706" s="15" t="s">
        <v>11480</v>
      </c>
      <c r="E1706" s="15" t="s">
        <v>14417</v>
      </c>
      <c r="F1706" s="15" t="s">
        <v>11422</v>
      </c>
      <c r="G1706" s="15" t="s">
        <v>11528</v>
      </c>
    </row>
    <row r="1707" spans="1:7" x14ac:dyDescent="0.2">
      <c r="A1707" s="15" t="s">
        <v>14418</v>
      </c>
      <c r="B1707" s="15" t="s">
        <v>14395</v>
      </c>
      <c r="C1707" s="15">
        <v>7</v>
      </c>
      <c r="D1707" s="15" t="s">
        <v>11484</v>
      </c>
      <c r="E1707" s="15" t="s">
        <v>12067</v>
      </c>
      <c r="F1707" s="15" t="s">
        <v>11422</v>
      </c>
      <c r="G1707" s="15" t="s">
        <v>11528</v>
      </c>
    </row>
    <row r="1708" spans="1:7" x14ac:dyDescent="0.2">
      <c r="A1708" s="15" t="s">
        <v>14419</v>
      </c>
      <c r="B1708" s="15" t="s">
        <v>14395</v>
      </c>
      <c r="C1708" s="15">
        <v>7</v>
      </c>
      <c r="D1708" s="15" t="s">
        <v>11487</v>
      </c>
      <c r="E1708" s="15" t="s">
        <v>11473</v>
      </c>
      <c r="F1708" s="15" t="s">
        <v>11422</v>
      </c>
      <c r="G1708" s="15" t="s">
        <v>11528</v>
      </c>
    </row>
    <row r="1709" spans="1:7" x14ac:dyDescent="0.2">
      <c r="A1709" s="15" t="s">
        <v>14420</v>
      </c>
      <c r="B1709" s="15" t="s">
        <v>14395</v>
      </c>
      <c r="C1709" s="15">
        <v>7</v>
      </c>
      <c r="D1709" s="15" t="s">
        <v>11491</v>
      </c>
      <c r="E1709" s="15" t="s">
        <v>14421</v>
      </c>
      <c r="F1709" s="15" t="s">
        <v>11422</v>
      </c>
      <c r="G1709" s="15" t="s">
        <v>11528</v>
      </c>
    </row>
    <row r="1710" spans="1:7" x14ac:dyDescent="0.2">
      <c r="A1710" s="15" t="s">
        <v>14422</v>
      </c>
      <c r="B1710" s="15" t="s">
        <v>14395</v>
      </c>
      <c r="C1710" s="15">
        <v>7</v>
      </c>
      <c r="D1710" s="15" t="s">
        <v>11495</v>
      </c>
      <c r="E1710" s="15" t="s">
        <v>14423</v>
      </c>
      <c r="F1710" s="15" t="s">
        <v>11422</v>
      </c>
      <c r="G1710" s="15" t="s">
        <v>11528</v>
      </c>
    </row>
    <row r="1711" spans="1:7" x14ac:dyDescent="0.2">
      <c r="A1711" s="15" t="s">
        <v>14424</v>
      </c>
      <c r="B1711" s="15" t="s">
        <v>14395</v>
      </c>
      <c r="C1711" s="15">
        <v>7</v>
      </c>
      <c r="D1711" s="15" t="s">
        <v>11499</v>
      </c>
      <c r="E1711" s="15" t="s">
        <v>616</v>
      </c>
      <c r="F1711" s="15" t="s">
        <v>11422</v>
      </c>
      <c r="G1711" s="15" t="s">
        <v>11528</v>
      </c>
    </row>
    <row r="1712" spans="1:7" x14ac:dyDescent="0.2">
      <c r="A1712" s="15" t="s">
        <v>14425</v>
      </c>
      <c r="B1712" s="15" t="s">
        <v>14395</v>
      </c>
      <c r="C1712" s="15">
        <v>7</v>
      </c>
      <c r="D1712" s="15" t="s">
        <v>11503</v>
      </c>
      <c r="E1712" s="15" t="s">
        <v>13906</v>
      </c>
      <c r="F1712" s="15" t="s">
        <v>11422</v>
      </c>
      <c r="G1712" s="15" t="s">
        <v>11528</v>
      </c>
    </row>
    <row r="1713" spans="1:7" x14ac:dyDescent="0.2">
      <c r="A1713" s="15" t="s">
        <v>14426</v>
      </c>
      <c r="B1713" s="15" t="s">
        <v>14395</v>
      </c>
      <c r="C1713" s="15">
        <v>7</v>
      </c>
      <c r="D1713" s="15" t="s">
        <v>11506</v>
      </c>
      <c r="E1713" s="15" t="s">
        <v>14427</v>
      </c>
      <c r="F1713" s="15" t="s">
        <v>11422</v>
      </c>
      <c r="G1713" s="15" t="s">
        <v>11528</v>
      </c>
    </row>
    <row r="1714" spans="1:7" x14ac:dyDescent="0.2">
      <c r="A1714" s="15" t="s">
        <v>14428</v>
      </c>
      <c r="B1714" s="15" t="s">
        <v>14395</v>
      </c>
      <c r="C1714" s="15">
        <v>7</v>
      </c>
      <c r="D1714" s="15" t="s">
        <v>11510</v>
      </c>
      <c r="E1714" s="15" t="s">
        <v>12386</v>
      </c>
      <c r="F1714" s="15" t="s">
        <v>11422</v>
      </c>
      <c r="G1714" s="15" t="s">
        <v>11528</v>
      </c>
    </row>
    <row r="1715" spans="1:7" x14ac:dyDescent="0.2">
      <c r="A1715" s="15" t="s">
        <v>14429</v>
      </c>
      <c r="B1715" s="15" t="s">
        <v>14395</v>
      </c>
      <c r="C1715" s="15">
        <v>7</v>
      </c>
      <c r="D1715" s="15" t="s">
        <v>11514</v>
      </c>
      <c r="E1715" s="15" t="s">
        <v>14430</v>
      </c>
      <c r="F1715" s="15" t="s">
        <v>11422</v>
      </c>
      <c r="G1715" s="15" t="s">
        <v>11528</v>
      </c>
    </row>
    <row r="1716" spans="1:7" x14ac:dyDescent="0.2">
      <c r="A1716" s="15" t="s">
        <v>14431</v>
      </c>
      <c r="B1716" s="15" t="s">
        <v>14395</v>
      </c>
      <c r="C1716" s="15">
        <v>7</v>
      </c>
      <c r="D1716" s="15" t="s">
        <v>11518</v>
      </c>
      <c r="E1716" s="15" t="s">
        <v>14432</v>
      </c>
      <c r="F1716" s="15" t="s">
        <v>11422</v>
      </c>
      <c r="G1716" s="15" t="s">
        <v>11528</v>
      </c>
    </row>
    <row r="1717" spans="1:7" x14ac:dyDescent="0.2">
      <c r="A1717" s="15" t="s">
        <v>14433</v>
      </c>
      <c r="B1717" s="15" t="s">
        <v>14395</v>
      </c>
      <c r="C1717" s="15">
        <v>7</v>
      </c>
      <c r="D1717" s="15" t="s">
        <v>11522</v>
      </c>
      <c r="E1717" s="15" t="s">
        <v>12391</v>
      </c>
      <c r="F1717" s="15" t="s">
        <v>11422</v>
      </c>
      <c r="G1717" s="15" t="s">
        <v>11528</v>
      </c>
    </row>
    <row r="1718" spans="1:7" x14ac:dyDescent="0.2">
      <c r="A1718" s="15" t="s">
        <v>14434</v>
      </c>
      <c r="B1718" s="15" t="s">
        <v>14395</v>
      </c>
      <c r="C1718" s="15">
        <v>7</v>
      </c>
      <c r="D1718" s="15" t="s">
        <v>11526</v>
      </c>
      <c r="E1718" s="15" t="s">
        <v>12084</v>
      </c>
      <c r="F1718" s="15" t="s">
        <v>11422</v>
      </c>
      <c r="G1718" s="15" t="s">
        <v>11528</v>
      </c>
    </row>
    <row r="1719" spans="1:7" x14ac:dyDescent="0.2">
      <c r="A1719" s="15" t="s">
        <v>14435</v>
      </c>
      <c r="B1719" s="15" t="s">
        <v>14395</v>
      </c>
      <c r="C1719" s="15">
        <v>7</v>
      </c>
      <c r="D1719" s="15" t="s">
        <v>11530</v>
      </c>
      <c r="E1719" s="15" t="s">
        <v>14436</v>
      </c>
      <c r="F1719" s="15" t="s">
        <v>11422</v>
      </c>
      <c r="G1719" s="15" t="s">
        <v>11528</v>
      </c>
    </row>
    <row r="1720" spans="1:7" x14ac:dyDescent="0.2">
      <c r="A1720" s="15" t="s">
        <v>14437</v>
      </c>
      <c r="B1720" s="15" t="s">
        <v>14395</v>
      </c>
      <c r="C1720" s="15">
        <v>7</v>
      </c>
      <c r="D1720" s="15" t="s">
        <v>11534</v>
      </c>
      <c r="E1720" s="15" t="s">
        <v>13912</v>
      </c>
      <c r="F1720" s="15" t="s">
        <v>11422</v>
      </c>
      <c r="G1720" s="15" t="s">
        <v>11528</v>
      </c>
    </row>
    <row r="1721" spans="1:7" x14ac:dyDescent="0.2">
      <c r="A1721" s="15" t="s">
        <v>14438</v>
      </c>
      <c r="B1721" s="15" t="s">
        <v>14395</v>
      </c>
      <c r="C1721" s="15">
        <v>7</v>
      </c>
      <c r="D1721" s="15" t="s">
        <v>11538</v>
      </c>
      <c r="E1721" s="15" t="s">
        <v>11535</v>
      </c>
      <c r="F1721" s="15" t="s">
        <v>11422</v>
      </c>
      <c r="G1721" s="15" t="s">
        <v>11528</v>
      </c>
    </row>
    <row r="1722" spans="1:7" x14ac:dyDescent="0.2">
      <c r="A1722" s="15" t="s">
        <v>14439</v>
      </c>
      <c r="B1722" s="15" t="s">
        <v>14395</v>
      </c>
      <c r="C1722" s="15">
        <v>7</v>
      </c>
      <c r="D1722" s="15" t="s">
        <v>11542</v>
      </c>
      <c r="E1722" s="15" t="s">
        <v>14440</v>
      </c>
      <c r="F1722" s="15" t="s">
        <v>11422</v>
      </c>
      <c r="G1722" s="15" t="s">
        <v>11528</v>
      </c>
    </row>
    <row r="1723" spans="1:7" x14ac:dyDescent="0.2">
      <c r="A1723" s="15" t="s">
        <v>14441</v>
      </c>
      <c r="B1723" s="15" t="s">
        <v>14395</v>
      </c>
      <c r="C1723" s="15">
        <v>7</v>
      </c>
      <c r="D1723" s="15" t="s">
        <v>11546</v>
      </c>
      <c r="E1723" s="15" t="s">
        <v>14442</v>
      </c>
      <c r="F1723" s="15" t="s">
        <v>11422</v>
      </c>
      <c r="G1723" s="15" t="s">
        <v>11528</v>
      </c>
    </row>
    <row r="1724" spans="1:7" x14ac:dyDescent="0.2">
      <c r="A1724" s="15" t="s">
        <v>14443</v>
      </c>
      <c r="B1724" s="15" t="s">
        <v>14395</v>
      </c>
      <c r="C1724" s="15">
        <v>7</v>
      </c>
      <c r="D1724" s="15" t="s">
        <v>11550</v>
      </c>
      <c r="E1724" s="15" t="s">
        <v>14444</v>
      </c>
      <c r="F1724" s="15" t="s">
        <v>11422</v>
      </c>
      <c r="G1724" s="15" t="s">
        <v>11528</v>
      </c>
    </row>
    <row r="1725" spans="1:7" x14ac:dyDescent="0.2">
      <c r="A1725" s="15" t="s">
        <v>14445</v>
      </c>
      <c r="B1725" s="15" t="s">
        <v>14395</v>
      </c>
      <c r="C1725" s="15">
        <v>7</v>
      </c>
      <c r="D1725" s="15" t="s">
        <v>11554</v>
      </c>
      <c r="E1725" s="15" t="s">
        <v>14446</v>
      </c>
      <c r="F1725" s="15" t="s">
        <v>11422</v>
      </c>
      <c r="G1725" s="15" t="s">
        <v>11528</v>
      </c>
    </row>
    <row r="1726" spans="1:7" x14ac:dyDescent="0.2">
      <c r="A1726" s="15" t="s">
        <v>14447</v>
      </c>
      <c r="B1726" s="15" t="s">
        <v>14395</v>
      </c>
      <c r="C1726" s="15">
        <v>7</v>
      </c>
      <c r="D1726" s="15" t="s">
        <v>11558</v>
      </c>
      <c r="E1726" s="15" t="s">
        <v>414</v>
      </c>
      <c r="F1726" s="15" t="s">
        <v>11422</v>
      </c>
      <c r="G1726" s="15" t="s">
        <v>11528</v>
      </c>
    </row>
    <row r="1727" spans="1:7" x14ac:dyDescent="0.2">
      <c r="A1727" s="15" t="s">
        <v>14448</v>
      </c>
      <c r="B1727" s="15" t="s">
        <v>14395</v>
      </c>
      <c r="C1727" s="15">
        <v>7</v>
      </c>
      <c r="D1727" s="15" t="s">
        <v>11562</v>
      </c>
      <c r="E1727" s="15" t="s">
        <v>14449</v>
      </c>
      <c r="F1727" s="15" t="s">
        <v>11422</v>
      </c>
      <c r="G1727" s="15" t="s">
        <v>11528</v>
      </c>
    </row>
    <row r="1728" spans="1:7" x14ac:dyDescent="0.2">
      <c r="A1728" s="15" t="s">
        <v>14450</v>
      </c>
      <c r="B1728" s="15" t="s">
        <v>14395</v>
      </c>
      <c r="C1728" s="15">
        <v>7</v>
      </c>
      <c r="D1728" s="15" t="s">
        <v>11565</v>
      </c>
      <c r="E1728" s="15" t="s">
        <v>461</v>
      </c>
      <c r="F1728" s="15" t="s">
        <v>11422</v>
      </c>
      <c r="G1728" s="15" t="s">
        <v>11528</v>
      </c>
    </row>
    <row r="1729" spans="1:7" x14ac:dyDescent="0.2">
      <c r="A1729" s="15" t="s">
        <v>14451</v>
      </c>
      <c r="B1729" s="15" t="s">
        <v>14395</v>
      </c>
      <c r="C1729" s="15">
        <v>7</v>
      </c>
      <c r="D1729" s="15" t="s">
        <v>11569</v>
      </c>
      <c r="E1729" s="15" t="s">
        <v>13235</v>
      </c>
      <c r="F1729" s="15" t="s">
        <v>11422</v>
      </c>
      <c r="G1729" s="15" t="s">
        <v>11528</v>
      </c>
    </row>
    <row r="1730" spans="1:7" x14ac:dyDescent="0.2">
      <c r="A1730" s="15" t="s">
        <v>14452</v>
      </c>
      <c r="B1730" s="15" t="s">
        <v>14395</v>
      </c>
      <c r="C1730" s="15">
        <v>7</v>
      </c>
      <c r="D1730" s="15" t="s">
        <v>11573</v>
      </c>
      <c r="E1730" s="15" t="s">
        <v>12432</v>
      </c>
      <c r="F1730" s="15" t="s">
        <v>11422</v>
      </c>
      <c r="G1730" s="15" t="s">
        <v>11528</v>
      </c>
    </row>
    <row r="1731" spans="1:7" x14ac:dyDescent="0.2">
      <c r="A1731" s="15" t="s">
        <v>14453</v>
      </c>
      <c r="B1731" s="15" t="s">
        <v>14395</v>
      </c>
      <c r="C1731" s="15">
        <v>7</v>
      </c>
      <c r="D1731" s="15" t="s">
        <v>11577</v>
      </c>
      <c r="E1731" s="15" t="s">
        <v>12237</v>
      </c>
      <c r="F1731" s="15" t="s">
        <v>11422</v>
      </c>
      <c r="G1731" s="15" t="s">
        <v>11528</v>
      </c>
    </row>
    <row r="1732" spans="1:7" x14ac:dyDescent="0.2">
      <c r="A1732" s="15" t="s">
        <v>14454</v>
      </c>
      <c r="B1732" s="15" t="s">
        <v>14395</v>
      </c>
      <c r="C1732" s="15">
        <v>7</v>
      </c>
      <c r="D1732" s="15" t="s">
        <v>11581</v>
      </c>
      <c r="E1732" s="15" t="s">
        <v>13415</v>
      </c>
      <c r="F1732" s="15" t="s">
        <v>11422</v>
      </c>
      <c r="G1732" s="15" t="s">
        <v>11528</v>
      </c>
    </row>
    <row r="1733" spans="1:7" x14ac:dyDescent="0.2">
      <c r="A1733" s="15" t="s">
        <v>14455</v>
      </c>
      <c r="B1733" s="15" t="s">
        <v>14395</v>
      </c>
      <c r="C1733" s="15">
        <v>7</v>
      </c>
      <c r="D1733" s="15" t="s">
        <v>11584</v>
      </c>
      <c r="E1733" s="15" t="s">
        <v>14456</v>
      </c>
      <c r="F1733" s="15" t="s">
        <v>11422</v>
      </c>
      <c r="G1733" s="15" t="s">
        <v>11528</v>
      </c>
    </row>
    <row r="1734" spans="1:7" x14ac:dyDescent="0.2">
      <c r="A1734" s="15" t="s">
        <v>14457</v>
      </c>
      <c r="B1734" s="15" t="s">
        <v>14395</v>
      </c>
      <c r="C1734" s="15">
        <v>7</v>
      </c>
      <c r="D1734" s="15" t="s">
        <v>11588</v>
      </c>
      <c r="E1734" s="15" t="s">
        <v>14458</v>
      </c>
      <c r="F1734" s="15" t="s">
        <v>11422</v>
      </c>
      <c r="G1734" s="15" t="s">
        <v>11528</v>
      </c>
    </row>
    <row r="1735" spans="1:7" x14ac:dyDescent="0.2">
      <c r="A1735" s="15" t="s">
        <v>14459</v>
      </c>
      <c r="B1735" s="15" t="s">
        <v>14395</v>
      </c>
      <c r="C1735" s="15">
        <v>7</v>
      </c>
      <c r="D1735" s="15" t="s">
        <v>11591</v>
      </c>
      <c r="E1735" s="15" t="s">
        <v>14202</v>
      </c>
      <c r="F1735" s="15" t="s">
        <v>11422</v>
      </c>
      <c r="G1735" s="15" t="s">
        <v>11528</v>
      </c>
    </row>
    <row r="1736" spans="1:7" x14ac:dyDescent="0.2">
      <c r="A1736" s="15" t="s">
        <v>14460</v>
      </c>
      <c r="B1736" s="15" t="s">
        <v>14395</v>
      </c>
      <c r="C1736" s="15">
        <v>7</v>
      </c>
      <c r="D1736" s="15" t="s">
        <v>11595</v>
      </c>
      <c r="E1736" s="15" t="s">
        <v>14461</v>
      </c>
      <c r="F1736" s="15" t="s">
        <v>11422</v>
      </c>
      <c r="G1736" s="15" t="s">
        <v>11528</v>
      </c>
    </row>
    <row r="1737" spans="1:7" x14ac:dyDescent="0.2">
      <c r="A1737" s="15" t="s">
        <v>14462</v>
      </c>
      <c r="B1737" s="15" t="s">
        <v>14395</v>
      </c>
      <c r="C1737" s="15">
        <v>7</v>
      </c>
      <c r="D1737" s="15" t="s">
        <v>11599</v>
      </c>
      <c r="E1737" s="15" t="s">
        <v>11846</v>
      </c>
      <c r="F1737" s="15" t="s">
        <v>11422</v>
      </c>
      <c r="G1737" s="15" t="s">
        <v>11528</v>
      </c>
    </row>
    <row r="1738" spans="1:7" x14ac:dyDescent="0.2">
      <c r="A1738" s="15" t="s">
        <v>14463</v>
      </c>
      <c r="B1738" s="15" t="s">
        <v>14395</v>
      </c>
      <c r="C1738" s="15">
        <v>7</v>
      </c>
      <c r="D1738" s="15" t="s">
        <v>11603</v>
      </c>
      <c r="E1738" s="15" t="s">
        <v>11563</v>
      </c>
      <c r="F1738" s="15" t="s">
        <v>11422</v>
      </c>
      <c r="G1738" s="15" t="s">
        <v>11528</v>
      </c>
    </row>
    <row r="1739" spans="1:7" x14ac:dyDescent="0.2">
      <c r="A1739" s="15" t="s">
        <v>14464</v>
      </c>
      <c r="B1739" s="15" t="s">
        <v>14395</v>
      </c>
      <c r="C1739" s="15">
        <v>7</v>
      </c>
      <c r="D1739" s="15" t="s">
        <v>11607</v>
      </c>
      <c r="E1739" s="15" t="s">
        <v>11854</v>
      </c>
      <c r="F1739" s="15" t="s">
        <v>11422</v>
      </c>
      <c r="G1739" s="15" t="s">
        <v>11528</v>
      </c>
    </row>
    <row r="1740" spans="1:7" x14ac:dyDescent="0.2">
      <c r="A1740" s="15" t="s">
        <v>14465</v>
      </c>
      <c r="B1740" s="15" t="s">
        <v>14395</v>
      </c>
      <c r="C1740" s="15">
        <v>7</v>
      </c>
      <c r="D1740" s="15" t="s">
        <v>11611</v>
      </c>
      <c r="E1740" s="15" t="s">
        <v>14466</v>
      </c>
      <c r="F1740" s="15" t="s">
        <v>11422</v>
      </c>
      <c r="G1740" s="15" t="s">
        <v>11528</v>
      </c>
    </row>
    <row r="1741" spans="1:7" x14ac:dyDescent="0.2">
      <c r="A1741" s="15" t="s">
        <v>14467</v>
      </c>
      <c r="B1741" s="15" t="s">
        <v>14395</v>
      </c>
      <c r="C1741" s="15">
        <v>7</v>
      </c>
      <c r="D1741" s="15" t="s">
        <v>11615</v>
      </c>
      <c r="E1741" s="15" t="s">
        <v>14468</v>
      </c>
      <c r="F1741" s="15" t="s">
        <v>11422</v>
      </c>
      <c r="G1741" s="15" t="s">
        <v>11528</v>
      </c>
    </row>
    <row r="1742" spans="1:7" x14ac:dyDescent="0.2">
      <c r="A1742" s="15" t="s">
        <v>14469</v>
      </c>
      <c r="B1742" s="15" t="s">
        <v>14395</v>
      </c>
      <c r="C1742" s="15">
        <v>7</v>
      </c>
      <c r="D1742" s="15" t="s">
        <v>11619</v>
      </c>
      <c r="E1742" s="15" t="s">
        <v>14470</v>
      </c>
      <c r="F1742" s="15" t="s">
        <v>11422</v>
      </c>
      <c r="G1742" s="15" t="s">
        <v>11528</v>
      </c>
    </row>
    <row r="1743" spans="1:7" x14ac:dyDescent="0.2">
      <c r="A1743" s="15" t="s">
        <v>14471</v>
      </c>
      <c r="B1743" s="15" t="s">
        <v>14395</v>
      </c>
      <c r="C1743" s="15">
        <v>7</v>
      </c>
      <c r="D1743" s="15" t="s">
        <v>11623</v>
      </c>
      <c r="E1743" s="15" t="s">
        <v>14472</v>
      </c>
      <c r="F1743" s="15" t="s">
        <v>11422</v>
      </c>
      <c r="G1743" s="15" t="s">
        <v>11528</v>
      </c>
    </row>
    <row r="1744" spans="1:7" x14ac:dyDescent="0.2">
      <c r="A1744" s="15" t="s">
        <v>14473</v>
      </c>
      <c r="B1744" s="15" t="s">
        <v>14395</v>
      </c>
      <c r="C1744" s="15">
        <v>7</v>
      </c>
      <c r="D1744" s="15" t="s">
        <v>11627</v>
      </c>
      <c r="E1744" s="15" t="s">
        <v>12822</v>
      </c>
      <c r="F1744" s="15" t="s">
        <v>11422</v>
      </c>
      <c r="G1744" s="15" t="s">
        <v>11528</v>
      </c>
    </row>
    <row r="1745" spans="1:7" x14ac:dyDescent="0.2">
      <c r="A1745" s="15" t="s">
        <v>14474</v>
      </c>
      <c r="B1745" s="15" t="s">
        <v>14395</v>
      </c>
      <c r="C1745" s="15">
        <v>7</v>
      </c>
      <c r="D1745" s="15" t="s">
        <v>11631</v>
      </c>
      <c r="E1745" s="15" t="s">
        <v>14475</v>
      </c>
      <c r="F1745" s="15" t="s">
        <v>11422</v>
      </c>
      <c r="G1745" s="15" t="s">
        <v>11528</v>
      </c>
    </row>
    <row r="1746" spans="1:7" x14ac:dyDescent="0.2">
      <c r="A1746" s="15" t="s">
        <v>14476</v>
      </c>
      <c r="B1746" s="15" t="s">
        <v>14395</v>
      </c>
      <c r="C1746" s="15">
        <v>7</v>
      </c>
      <c r="D1746" s="15" t="s">
        <v>11634</v>
      </c>
      <c r="E1746" s="15" t="s">
        <v>409</v>
      </c>
      <c r="F1746" s="15" t="s">
        <v>11422</v>
      </c>
      <c r="G1746" s="15" t="s">
        <v>11528</v>
      </c>
    </row>
    <row r="1747" spans="1:7" x14ac:dyDescent="0.2">
      <c r="A1747" s="15" t="s">
        <v>14477</v>
      </c>
      <c r="B1747" s="15" t="s">
        <v>14395</v>
      </c>
      <c r="C1747" s="15">
        <v>7</v>
      </c>
      <c r="D1747" s="15" t="s">
        <v>11637</v>
      </c>
      <c r="E1747" s="15" t="s">
        <v>493</v>
      </c>
      <c r="F1747" s="15" t="s">
        <v>11422</v>
      </c>
      <c r="G1747" s="15" t="s">
        <v>11528</v>
      </c>
    </row>
    <row r="1748" spans="1:7" x14ac:dyDescent="0.2">
      <c r="A1748" s="15" t="s">
        <v>14478</v>
      </c>
      <c r="B1748" s="15" t="s">
        <v>14395</v>
      </c>
      <c r="C1748" s="15">
        <v>7</v>
      </c>
      <c r="D1748" s="15" t="s">
        <v>11640</v>
      </c>
      <c r="E1748" s="15" t="s">
        <v>14479</v>
      </c>
      <c r="F1748" s="15" t="s">
        <v>11422</v>
      </c>
      <c r="G1748" s="15" t="s">
        <v>11528</v>
      </c>
    </row>
    <row r="1749" spans="1:7" x14ac:dyDescent="0.2">
      <c r="A1749" s="15" t="s">
        <v>14480</v>
      </c>
      <c r="B1749" s="15" t="s">
        <v>14395</v>
      </c>
      <c r="C1749" s="15">
        <v>7</v>
      </c>
      <c r="D1749" s="15" t="s">
        <v>11643</v>
      </c>
      <c r="E1749" s="15" t="s">
        <v>13262</v>
      </c>
      <c r="F1749" s="15" t="s">
        <v>11422</v>
      </c>
      <c r="G1749" s="15" t="s">
        <v>11528</v>
      </c>
    </row>
    <row r="1750" spans="1:7" x14ac:dyDescent="0.2">
      <c r="A1750" s="15" t="s">
        <v>14481</v>
      </c>
      <c r="B1750" s="15" t="s">
        <v>14395</v>
      </c>
      <c r="C1750" s="15">
        <v>7</v>
      </c>
      <c r="D1750" s="15" t="s">
        <v>11646</v>
      </c>
      <c r="E1750" s="15" t="s">
        <v>11592</v>
      </c>
      <c r="F1750" s="15" t="s">
        <v>11422</v>
      </c>
      <c r="G1750" s="15" t="s">
        <v>11528</v>
      </c>
    </row>
    <row r="1751" spans="1:7" x14ac:dyDescent="0.2">
      <c r="A1751" s="15" t="s">
        <v>14482</v>
      </c>
      <c r="B1751" s="15" t="s">
        <v>14395</v>
      </c>
      <c r="C1751" s="15">
        <v>7</v>
      </c>
      <c r="D1751" s="15" t="s">
        <v>11649</v>
      </c>
      <c r="E1751" s="15" t="s">
        <v>14483</v>
      </c>
      <c r="F1751" s="15" t="s">
        <v>11422</v>
      </c>
      <c r="G1751" s="15" t="s">
        <v>11528</v>
      </c>
    </row>
    <row r="1752" spans="1:7" x14ac:dyDescent="0.2">
      <c r="A1752" s="15" t="s">
        <v>14484</v>
      </c>
      <c r="B1752" s="15" t="s">
        <v>14395</v>
      </c>
      <c r="C1752" s="15">
        <v>7</v>
      </c>
      <c r="D1752" s="15" t="s">
        <v>11652</v>
      </c>
      <c r="E1752" s="15" t="s">
        <v>14485</v>
      </c>
      <c r="F1752" s="15" t="s">
        <v>11422</v>
      </c>
      <c r="G1752" s="15" t="s">
        <v>11528</v>
      </c>
    </row>
    <row r="1753" spans="1:7" x14ac:dyDescent="0.2">
      <c r="A1753" s="15" t="s">
        <v>14486</v>
      </c>
      <c r="B1753" s="15" t="s">
        <v>14395</v>
      </c>
      <c r="C1753" s="15">
        <v>7</v>
      </c>
      <c r="D1753" s="15" t="s">
        <v>11655</v>
      </c>
      <c r="E1753" s="15" t="s">
        <v>14487</v>
      </c>
      <c r="F1753" s="15" t="s">
        <v>11422</v>
      </c>
      <c r="G1753" s="15" t="s">
        <v>11528</v>
      </c>
    </row>
    <row r="1754" spans="1:7" x14ac:dyDescent="0.2">
      <c r="A1754" s="15" t="s">
        <v>14488</v>
      </c>
      <c r="B1754" s="15" t="s">
        <v>14395</v>
      </c>
      <c r="C1754" s="15">
        <v>7</v>
      </c>
      <c r="D1754" s="15" t="s">
        <v>11658</v>
      </c>
      <c r="E1754" s="15" t="s">
        <v>13275</v>
      </c>
      <c r="F1754" s="15" t="s">
        <v>11422</v>
      </c>
      <c r="G1754" s="15" t="s">
        <v>11528</v>
      </c>
    </row>
    <row r="1755" spans="1:7" x14ac:dyDescent="0.2">
      <c r="A1755" s="15" t="s">
        <v>14489</v>
      </c>
      <c r="B1755" s="15" t="s">
        <v>14395</v>
      </c>
      <c r="C1755" s="15">
        <v>7</v>
      </c>
      <c r="D1755" s="15" t="s">
        <v>11660</v>
      </c>
      <c r="E1755" s="15" t="s">
        <v>14490</v>
      </c>
      <c r="F1755" s="15" t="s">
        <v>11422</v>
      </c>
      <c r="G1755" s="15" t="s">
        <v>11528</v>
      </c>
    </row>
    <row r="1756" spans="1:7" x14ac:dyDescent="0.2">
      <c r="A1756" s="15" t="s">
        <v>14491</v>
      </c>
      <c r="B1756" s="15" t="s">
        <v>14395</v>
      </c>
      <c r="C1756" s="15">
        <v>7</v>
      </c>
      <c r="D1756" s="15" t="s">
        <v>11663</v>
      </c>
      <c r="E1756" s="15" t="s">
        <v>14492</v>
      </c>
      <c r="F1756" s="15" t="s">
        <v>11422</v>
      </c>
      <c r="G1756" s="15" t="s">
        <v>11528</v>
      </c>
    </row>
    <row r="1757" spans="1:7" x14ac:dyDescent="0.2">
      <c r="A1757" s="15" t="s">
        <v>14493</v>
      </c>
      <c r="B1757" s="15" t="s">
        <v>14395</v>
      </c>
      <c r="C1757" s="15">
        <v>7</v>
      </c>
      <c r="D1757" s="15" t="s">
        <v>11666</v>
      </c>
      <c r="E1757" s="15" t="s">
        <v>13289</v>
      </c>
      <c r="F1757" s="15" t="s">
        <v>11422</v>
      </c>
      <c r="G1757" s="15" t="s">
        <v>11528</v>
      </c>
    </row>
    <row r="1758" spans="1:7" x14ac:dyDescent="0.2">
      <c r="A1758" s="15" t="s">
        <v>14494</v>
      </c>
      <c r="B1758" s="15" t="s">
        <v>14395</v>
      </c>
      <c r="C1758" s="15">
        <v>7</v>
      </c>
      <c r="D1758" s="15" t="s">
        <v>11907</v>
      </c>
      <c r="E1758" s="15" t="s">
        <v>14495</v>
      </c>
      <c r="F1758" s="15" t="s">
        <v>11422</v>
      </c>
      <c r="G1758" s="15" t="s">
        <v>11528</v>
      </c>
    </row>
    <row r="1759" spans="1:7" x14ac:dyDescent="0.2">
      <c r="A1759" s="15" t="s">
        <v>14496</v>
      </c>
      <c r="B1759" s="15" t="s">
        <v>14395</v>
      </c>
      <c r="C1759" s="15">
        <v>7</v>
      </c>
      <c r="D1759" s="15" t="s">
        <v>11910</v>
      </c>
      <c r="E1759" s="15" t="s">
        <v>14251</v>
      </c>
      <c r="F1759" s="15" t="s">
        <v>11422</v>
      </c>
      <c r="G1759" s="15" t="s">
        <v>11528</v>
      </c>
    </row>
    <row r="1760" spans="1:7" x14ac:dyDescent="0.2">
      <c r="A1760" s="15" t="s">
        <v>14497</v>
      </c>
      <c r="B1760" s="15" t="s">
        <v>14395</v>
      </c>
      <c r="C1760" s="15">
        <v>7</v>
      </c>
      <c r="D1760" s="15" t="s">
        <v>11913</v>
      </c>
      <c r="E1760" s="15" t="s">
        <v>12536</v>
      </c>
      <c r="F1760" s="15" t="s">
        <v>11422</v>
      </c>
      <c r="G1760" s="15" t="s">
        <v>11528</v>
      </c>
    </row>
    <row r="1761" spans="1:7" x14ac:dyDescent="0.2">
      <c r="A1761" s="15" t="s">
        <v>14498</v>
      </c>
      <c r="B1761" s="15" t="s">
        <v>14395</v>
      </c>
      <c r="C1761" s="15">
        <v>7</v>
      </c>
      <c r="D1761" s="15" t="s">
        <v>11916</v>
      </c>
      <c r="E1761" s="15" t="s">
        <v>14254</v>
      </c>
      <c r="F1761" s="15" t="s">
        <v>11422</v>
      </c>
      <c r="G1761" s="15" t="s">
        <v>11528</v>
      </c>
    </row>
    <row r="1762" spans="1:7" x14ac:dyDescent="0.2">
      <c r="A1762" s="15" t="s">
        <v>14499</v>
      </c>
      <c r="B1762" s="15" t="s">
        <v>14395</v>
      </c>
      <c r="C1762" s="15">
        <v>7</v>
      </c>
      <c r="D1762" s="15" t="s">
        <v>11919</v>
      </c>
      <c r="E1762" s="15" t="s">
        <v>11886</v>
      </c>
      <c r="F1762" s="15" t="s">
        <v>11422</v>
      </c>
      <c r="G1762" s="15" t="s">
        <v>11528</v>
      </c>
    </row>
    <row r="1763" spans="1:7" x14ac:dyDescent="0.2">
      <c r="A1763" s="15" t="s">
        <v>14500</v>
      </c>
      <c r="B1763" s="15" t="s">
        <v>14395</v>
      </c>
      <c r="C1763" s="15">
        <v>7</v>
      </c>
      <c r="D1763" s="15" t="s">
        <v>11921</v>
      </c>
      <c r="E1763" s="15" t="s">
        <v>14501</v>
      </c>
      <c r="F1763" s="15" t="s">
        <v>11422</v>
      </c>
      <c r="G1763" s="15" t="s">
        <v>11528</v>
      </c>
    </row>
    <row r="1764" spans="1:7" x14ac:dyDescent="0.2">
      <c r="A1764" s="15" t="s">
        <v>14502</v>
      </c>
      <c r="B1764" s="15" t="s">
        <v>14395</v>
      </c>
      <c r="C1764" s="15">
        <v>7</v>
      </c>
      <c r="D1764" s="15" t="s">
        <v>11924</v>
      </c>
      <c r="E1764" s="15" t="s">
        <v>14503</v>
      </c>
      <c r="F1764" s="15" t="s">
        <v>11422</v>
      </c>
      <c r="G1764" s="15" t="s">
        <v>11528</v>
      </c>
    </row>
    <row r="1765" spans="1:7" x14ac:dyDescent="0.2">
      <c r="A1765" s="15" t="s">
        <v>14504</v>
      </c>
      <c r="B1765" s="15" t="s">
        <v>14395</v>
      </c>
      <c r="C1765" s="15">
        <v>7</v>
      </c>
      <c r="D1765" s="15" t="s">
        <v>11927</v>
      </c>
      <c r="E1765" s="15" t="s">
        <v>13988</v>
      </c>
      <c r="F1765" s="15" t="s">
        <v>11422</v>
      </c>
      <c r="G1765" s="15" t="s">
        <v>11528</v>
      </c>
    </row>
    <row r="1766" spans="1:7" x14ac:dyDescent="0.2">
      <c r="A1766" s="15" t="s">
        <v>14505</v>
      </c>
      <c r="B1766" s="15" t="s">
        <v>14395</v>
      </c>
      <c r="C1766" s="15">
        <v>7</v>
      </c>
      <c r="D1766" s="15" t="s">
        <v>12444</v>
      </c>
      <c r="E1766" s="15" t="s">
        <v>11897</v>
      </c>
      <c r="F1766" s="15" t="s">
        <v>11422</v>
      </c>
      <c r="G1766" s="15" t="s">
        <v>11528</v>
      </c>
    </row>
    <row r="1767" spans="1:7" x14ac:dyDescent="0.2">
      <c r="A1767" s="15" t="s">
        <v>14506</v>
      </c>
      <c r="B1767" s="15" t="s">
        <v>14395</v>
      </c>
      <c r="C1767" s="15">
        <v>7</v>
      </c>
      <c r="D1767" s="15" t="s">
        <v>12446</v>
      </c>
      <c r="E1767" s="15" t="s">
        <v>14507</v>
      </c>
      <c r="F1767" s="15" t="s">
        <v>11422</v>
      </c>
      <c r="G1767" s="15" t="s">
        <v>11528</v>
      </c>
    </row>
    <row r="1768" spans="1:7" x14ac:dyDescent="0.2">
      <c r="A1768" s="15" t="s">
        <v>14508</v>
      </c>
      <c r="B1768" s="15" t="s">
        <v>14395</v>
      </c>
      <c r="C1768" s="15">
        <v>7</v>
      </c>
      <c r="D1768" s="15" t="s">
        <v>12448</v>
      </c>
      <c r="E1768" s="15" t="s">
        <v>14509</v>
      </c>
      <c r="F1768" s="15" t="s">
        <v>11422</v>
      </c>
      <c r="G1768" s="15" t="s">
        <v>11528</v>
      </c>
    </row>
    <row r="1769" spans="1:7" x14ac:dyDescent="0.2">
      <c r="A1769" s="15" t="s">
        <v>14510</v>
      </c>
      <c r="B1769" s="15" t="s">
        <v>14395</v>
      </c>
      <c r="C1769" s="15">
        <v>7</v>
      </c>
      <c r="D1769" s="15" t="s">
        <v>12451</v>
      </c>
      <c r="E1769" s="15" t="s">
        <v>14511</v>
      </c>
      <c r="F1769" s="15" t="s">
        <v>11422</v>
      </c>
      <c r="G1769" s="15" t="s">
        <v>11528</v>
      </c>
    </row>
    <row r="1770" spans="1:7" x14ac:dyDescent="0.2">
      <c r="A1770" s="15" t="s">
        <v>14512</v>
      </c>
      <c r="B1770" s="15" t="s">
        <v>14395</v>
      </c>
      <c r="C1770" s="15">
        <v>7</v>
      </c>
      <c r="D1770" s="15" t="s">
        <v>12453</v>
      </c>
      <c r="E1770" s="15" t="s">
        <v>13311</v>
      </c>
      <c r="F1770" s="15" t="s">
        <v>11422</v>
      </c>
      <c r="G1770" s="15" t="s">
        <v>11528</v>
      </c>
    </row>
    <row r="1771" spans="1:7" x14ac:dyDescent="0.2">
      <c r="A1771" s="15" t="s">
        <v>14513</v>
      </c>
      <c r="B1771" s="15" t="s">
        <v>14395</v>
      </c>
      <c r="C1771" s="15">
        <v>7</v>
      </c>
      <c r="D1771" s="15" t="s">
        <v>12456</v>
      </c>
      <c r="E1771" s="15" t="s">
        <v>13315</v>
      </c>
      <c r="F1771" s="15" t="s">
        <v>11422</v>
      </c>
      <c r="G1771" s="15" t="s">
        <v>11528</v>
      </c>
    </row>
    <row r="1772" spans="1:7" x14ac:dyDescent="0.2">
      <c r="A1772" s="15" t="s">
        <v>14514</v>
      </c>
      <c r="B1772" s="15" t="s">
        <v>14395</v>
      </c>
      <c r="C1772" s="15">
        <v>7</v>
      </c>
      <c r="D1772" s="15" t="s">
        <v>12459</v>
      </c>
      <c r="E1772" s="15" t="s">
        <v>13317</v>
      </c>
      <c r="F1772" s="15" t="s">
        <v>11422</v>
      </c>
      <c r="G1772" s="15" t="s">
        <v>11528</v>
      </c>
    </row>
    <row r="1773" spans="1:7" x14ac:dyDescent="0.2">
      <c r="A1773" s="15" t="s">
        <v>14515</v>
      </c>
      <c r="B1773" s="15" t="s">
        <v>14395</v>
      </c>
      <c r="C1773" s="15">
        <v>7</v>
      </c>
      <c r="D1773" s="15" t="s">
        <v>12461</v>
      </c>
      <c r="E1773" s="15" t="s">
        <v>13165</v>
      </c>
      <c r="F1773" s="15" t="s">
        <v>11422</v>
      </c>
      <c r="G1773" s="15" t="s">
        <v>11528</v>
      </c>
    </row>
    <row r="1774" spans="1:7" x14ac:dyDescent="0.2">
      <c r="A1774" s="15" t="s">
        <v>14516</v>
      </c>
      <c r="B1774" s="15" t="s">
        <v>14395</v>
      </c>
      <c r="C1774" s="15">
        <v>7</v>
      </c>
      <c r="D1774" s="15" t="s">
        <v>12464</v>
      </c>
      <c r="E1774" s="15" t="s">
        <v>13322</v>
      </c>
      <c r="F1774" s="15" t="s">
        <v>11422</v>
      </c>
      <c r="G1774" s="15" t="s">
        <v>11528</v>
      </c>
    </row>
    <row r="1775" spans="1:7" x14ac:dyDescent="0.2">
      <c r="A1775" s="15" t="s">
        <v>14517</v>
      </c>
      <c r="B1775" s="15" t="s">
        <v>14395</v>
      </c>
      <c r="C1775" s="15">
        <v>7</v>
      </c>
      <c r="D1775" s="15" t="s">
        <v>12466</v>
      </c>
      <c r="E1775" s="15" t="s">
        <v>14518</v>
      </c>
      <c r="F1775" s="15" t="s">
        <v>11422</v>
      </c>
      <c r="G1775" s="15" t="s">
        <v>11528</v>
      </c>
    </row>
    <row r="1776" spans="1:7" x14ac:dyDescent="0.2">
      <c r="A1776" s="15" t="s">
        <v>14519</v>
      </c>
      <c r="B1776" s="15" t="s">
        <v>14395</v>
      </c>
      <c r="C1776" s="15">
        <v>7</v>
      </c>
      <c r="D1776" s="15" t="s">
        <v>12469</v>
      </c>
      <c r="E1776" s="15" t="s">
        <v>12593</v>
      </c>
      <c r="F1776" s="15" t="s">
        <v>11422</v>
      </c>
      <c r="G1776" s="15" t="s">
        <v>11528</v>
      </c>
    </row>
    <row r="1777" spans="1:7" x14ac:dyDescent="0.2">
      <c r="A1777" s="15" t="s">
        <v>14520</v>
      </c>
      <c r="B1777" s="15" t="s">
        <v>14395</v>
      </c>
      <c r="C1777" s="15">
        <v>7</v>
      </c>
      <c r="D1777" s="15" t="s">
        <v>12471</v>
      </c>
      <c r="E1777" s="15" t="s">
        <v>14521</v>
      </c>
      <c r="F1777" s="15" t="s">
        <v>11422</v>
      </c>
      <c r="G1777" s="15" t="s">
        <v>11528</v>
      </c>
    </row>
    <row r="1778" spans="1:7" x14ac:dyDescent="0.2">
      <c r="A1778" s="15" t="s">
        <v>14522</v>
      </c>
      <c r="B1778" s="15" t="s">
        <v>14395</v>
      </c>
      <c r="C1778" s="15">
        <v>7</v>
      </c>
      <c r="D1778" s="15" t="s">
        <v>12474</v>
      </c>
      <c r="E1778" s="15" t="s">
        <v>12746</v>
      </c>
      <c r="F1778" s="15" t="s">
        <v>11422</v>
      </c>
      <c r="G1778" s="15" t="s">
        <v>11528</v>
      </c>
    </row>
    <row r="1779" spans="1:7" x14ac:dyDescent="0.2">
      <c r="A1779" s="15" t="s">
        <v>14523</v>
      </c>
      <c r="B1779" s="15" t="s">
        <v>14395</v>
      </c>
      <c r="C1779" s="15">
        <v>7</v>
      </c>
      <c r="D1779" s="15" t="s">
        <v>12477</v>
      </c>
      <c r="E1779" s="15" t="s">
        <v>11661</v>
      </c>
      <c r="F1779" s="15" t="s">
        <v>11422</v>
      </c>
      <c r="G1779" s="15" t="s">
        <v>11528</v>
      </c>
    </row>
    <row r="1780" spans="1:7" x14ac:dyDescent="0.2">
      <c r="A1780" s="15" t="s">
        <v>14524</v>
      </c>
      <c r="B1780" s="15" t="s">
        <v>14395</v>
      </c>
      <c r="C1780" s="15">
        <v>7</v>
      </c>
      <c r="D1780" s="15" t="s">
        <v>12479</v>
      </c>
      <c r="E1780" s="15" t="s">
        <v>12634</v>
      </c>
      <c r="F1780" s="15" t="s">
        <v>11422</v>
      </c>
      <c r="G1780" s="15" t="s">
        <v>11528</v>
      </c>
    </row>
    <row r="1781" spans="1:7" x14ac:dyDescent="0.2">
      <c r="A1781" s="15" t="s">
        <v>14525</v>
      </c>
      <c r="B1781" s="15" t="s">
        <v>14395</v>
      </c>
      <c r="C1781" s="15">
        <v>7</v>
      </c>
      <c r="D1781" s="15" t="s">
        <v>12481</v>
      </c>
      <c r="E1781" s="15" t="s">
        <v>12637</v>
      </c>
      <c r="F1781" s="15" t="s">
        <v>11422</v>
      </c>
      <c r="G1781" s="15" t="s">
        <v>11528</v>
      </c>
    </row>
    <row r="1782" spans="1:7" x14ac:dyDescent="0.2">
      <c r="A1782" s="15" t="s">
        <v>14526</v>
      </c>
      <c r="B1782" s="15" t="s">
        <v>14395</v>
      </c>
      <c r="C1782" s="15">
        <v>7</v>
      </c>
      <c r="D1782" s="15" t="s">
        <v>12483</v>
      </c>
      <c r="E1782" s="15" t="s">
        <v>12640</v>
      </c>
      <c r="F1782" s="15" t="s">
        <v>11422</v>
      </c>
      <c r="G1782" s="15" t="s">
        <v>11528</v>
      </c>
    </row>
    <row r="1783" spans="1:7" x14ac:dyDescent="0.2">
      <c r="A1783" s="15" t="s">
        <v>14527</v>
      </c>
      <c r="B1783" s="15" t="s">
        <v>14395</v>
      </c>
      <c r="C1783" s="15">
        <v>7</v>
      </c>
      <c r="D1783" s="15" t="s">
        <v>11715</v>
      </c>
      <c r="E1783" s="15" t="s">
        <v>13657</v>
      </c>
      <c r="F1783" s="15" t="s">
        <v>11422</v>
      </c>
      <c r="G1783" s="15" t="s">
        <v>11528</v>
      </c>
    </row>
    <row r="1784" spans="1:7" x14ac:dyDescent="0.2">
      <c r="A1784" s="15" t="s">
        <v>14528</v>
      </c>
      <c r="B1784" s="15" t="s">
        <v>14395</v>
      </c>
      <c r="C1784" s="15">
        <v>7</v>
      </c>
      <c r="D1784" s="15" t="s">
        <v>11669</v>
      </c>
      <c r="E1784" s="15" t="s">
        <v>11670</v>
      </c>
      <c r="F1784" s="15" t="s">
        <v>11422</v>
      </c>
      <c r="G1784" s="15" t="s">
        <v>11528</v>
      </c>
    </row>
    <row r="1785" spans="1:7" x14ac:dyDescent="0.2">
      <c r="A1785" s="15" t="s">
        <v>14529</v>
      </c>
      <c r="B1785" s="15" t="s">
        <v>14530</v>
      </c>
      <c r="C1785" s="15">
        <v>9</v>
      </c>
      <c r="D1785" s="15" t="s">
        <v>11420</v>
      </c>
      <c r="E1785" s="15" t="s">
        <v>14531</v>
      </c>
      <c r="F1785" s="15" t="s">
        <v>11422</v>
      </c>
      <c r="G1785" s="15" t="s">
        <v>11532</v>
      </c>
    </row>
    <row r="1786" spans="1:7" x14ac:dyDescent="0.2">
      <c r="A1786" s="15" t="s">
        <v>14532</v>
      </c>
      <c r="B1786" s="15" t="s">
        <v>14530</v>
      </c>
      <c r="C1786" s="15">
        <v>9</v>
      </c>
      <c r="D1786" s="15" t="s">
        <v>11425</v>
      </c>
      <c r="E1786" s="15" t="s">
        <v>11811</v>
      </c>
      <c r="F1786" s="15" t="s">
        <v>11422</v>
      </c>
      <c r="G1786" s="15" t="s">
        <v>11532</v>
      </c>
    </row>
    <row r="1787" spans="1:7" x14ac:dyDescent="0.2">
      <c r="A1787" s="15" t="s">
        <v>14533</v>
      </c>
      <c r="B1787" s="15" t="s">
        <v>14530</v>
      </c>
      <c r="C1787" s="15">
        <v>9</v>
      </c>
      <c r="D1787" s="15" t="s">
        <v>11428</v>
      </c>
      <c r="E1787" s="15" t="s">
        <v>12084</v>
      </c>
      <c r="F1787" s="15" t="s">
        <v>11422</v>
      </c>
      <c r="G1787" s="15" t="s">
        <v>11532</v>
      </c>
    </row>
    <row r="1788" spans="1:7" x14ac:dyDescent="0.2">
      <c r="A1788" s="15" t="s">
        <v>14534</v>
      </c>
      <c r="B1788" s="15" t="s">
        <v>14530</v>
      </c>
      <c r="C1788" s="15">
        <v>9</v>
      </c>
      <c r="D1788" s="15" t="s">
        <v>11432</v>
      </c>
      <c r="E1788" s="15" t="s">
        <v>14535</v>
      </c>
      <c r="F1788" s="15" t="s">
        <v>11422</v>
      </c>
      <c r="G1788" s="15" t="s">
        <v>11532</v>
      </c>
    </row>
    <row r="1789" spans="1:7" x14ac:dyDescent="0.2">
      <c r="A1789" s="15" t="s">
        <v>14536</v>
      </c>
      <c r="B1789" s="15" t="s">
        <v>14530</v>
      </c>
      <c r="C1789" s="15">
        <v>9</v>
      </c>
      <c r="D1789" s="15" t="s">
        <v>11436</v>
      </c>
      <c r="E1789" s="15" t="s">
        <v>14537</v>
      </c>
      <c r="F1789" s="15" t="s">
        <v>11422</v>
      </c>
      <c r="G1789" s="15" t="s">
        <v>11532</v>
      </c>
    </row>
    <row r="1790" spans="1:7" x14ac:dyDescent="0.2">
      <c r="A1790" s="15" t="s">
        <v>14538</v>
      </c>
      <c r="B1790" s="15" t="s">
        <v>14530</v>
      </c>
      <c r="C1790" s="15">
        <v>9</v>
      </c>
      <c r="D1790" s="15" t="s">
        <v>11440</v>
      </c>
      <c r="E1790" s="15" t="s">
        <v>14539</v>
      </c>
      <c r="F1790" s="15" t="s">
        <v>11422</v>
      </c>
      <c r="G1790" s="15" t="s">
        <v>11532</v>
      </c>
    </row>
    <row r="1791" spans="1:7" x14ac:dyDescent="0.2">
      <c r="A1791" s="15" t="s">
        <v>14540</v>
      </c>
      <c r="B1791" s="15" t="s">
        <v>14530</v>
      </c>
      <c r="C1791" s="15">
        <v>9</v>
      </c>
      <c r="D1791" s="15" t="s">
        <v>11444</v>
      </c>
      <c r="E1791" s="15" t="s">
        <v>11954</v>
      </c>
      <c r="F1791" s="15" t="s">
        <v>11422</v>
      </c>
      <c r="G1791" s="15" t="s">
        <v>11532</v>
      </c>
    </row>
    <row r="1792" spans="1:7" x14ac:dyDescent="0.2">
      <c r="A1792" s="15" t="s">
        <v>14541</v>
      </c>
      <c r="B1792" s="15" t="s">
        <v>14530</v>
      </c>
      <c r="C1792" s="15">
        <v>9</v>
      </c>
      <c r="D1792" s="15" t="s">
        <v>11448</v>
      </c>
      <c r="E1792" s="15" t="s">
        <v>14542</v>
      </c>
      <c r="F1792" s="15" t="s">
        <v>11422</v>
      </c>
      <c r="G1792" s="15" t="s">
        <v>11532</v>
      </c>
    </row>
    <row r="1793" spans="1:7" x14ac:dyDescent="0.2">
      <c r="A1793" s="15" t="s">
        <v>14543</v>
      </c>
      <c r="B1793" s="15" t="s">
        <v>14530</v>
      </c>
      <c r="C1793" s="15">
        <v>9</v>
      </c>
      <c r="D1793" s="15" t="s">
        <v>11452</v>
      </c>
      <c r="E1793" s="15" t="s">
        <v>409</v>
      </c>
      <c r="F1793" s="15" t="s">
        <v>11422</v>
      </c>
      <c r="G1793" s="15" t="s">
        <v>11532</v>
      </c>
    </row>
    <row r="1794" spans="1:7" x14ac:dyDescent="0.2">
      <c r="A1794" s="15" t="s">
        <v>14544</v>
      </c>
      <c r="B1794" s="15" t="s">
        <v>14530</v>
      </c>
      <c r="C1794" s="15">
        <v>9</v>
      </c>
      <c r="D1794" s="15" t="s">
        <v>11456</v>
      </c>
      <c r="E1794" s="15" t="s">
        <v>13127</v>
      </c>
      <c r="F1794" s="15" t="s">
        <v>11422</v>
      </c>
      <c r="G1794" s="15" t="s">
        <v>11532</v>
      </c>
    </row>
    <row r="1795" spans="1:7" x14ac:dyDescent="0.2">
      <c r="A1795" s="15" t="s">
        <v>14545</v>
      </c>
      <c r="B1795" s="15" t="s">
        <v>14530</v>
      </c>
      <c r="C1795" s="15">
        <v>9</v>
      </c>
      <c r="D1795" s="15" t="s">
        <v>11460</v>
      </c>
      <c r="E1795" s="15" t="s">
        <v>12121</v>
      </c>
      <c r="F1795" s="15" t="s">
        <v>11422</v>
      </c>
      <c r="G1795" s="15" t="s">
        <v>11532</v>
      </c>
    </row>
    <row r="1796" spans="1:7" x14ac:dyDescent="0.2">
      <c r="A1796" s="15" t="s">
        <v>14546</v>
      </c>
      <c r="B1796" s="15" t="s">
        <v>14530</v>
      </c>
      <c r="C1796" s="15">
        <v>9</v>
      </c>
      <c r="D1796" s="15" t="s">
        <v>11464</v>
      </c>
      <c r="E1796" s="15" t="s">
        <v>14547</v>
      </c>
      <c r="F1796" s="15" t="s">
        <v>11422</v>
      </c>
      <c r="G1796" s="15" t="s">
        <v>11532</v>
      </c>
    </row>
    <row r="1797" spans="1:7" x14ac:dyDescent="0.2">
      <c r="A1797" s="15" t="s">
        <v>14548</v>
      </c>
      <c r="B1797" s="15" t="s">
        <v>14530</v>
      </c>
      <c r="C1797" s="15">
        <v>9</v>
      </c>
      <c r="D1797" s="15" t="s">
        <v>11472</v>
      </c>
      <c r="E1797" s="15" t="s">
        <v>14549</v>
      </c>
      <c r="F1797" s="15" t="s">
        <v>11422</v>
      </c>
      <c r="G1797" s="15" t="s">
        <v>11532</v>
      </c>
    </row>
    <row r="1798" spans="1:7" x14ac:dyDescent="0.2">
      <c r="A1798" s="15" t="s">
        <v>14550</v>
      </c>
      <c r="B1798" s="15" t="s">
        <v>14530</v>
      </c>
      <c r="C1798" s="15">
        <v>9</v>
      </c>
      <c r="D1798" s="15" t="s">
        <v>11476</v>
      </c>
      <c r="E1798" s="15" t="s">
        <v>14551</v>
      </c>
      <c r="F1798" s="15" t="s">
        <v>11422</v>
      </c>
      <c r="G1798" s="15" t="s">
        <v>11532</v>
      </c>
    </row>
    <row r="1799" spans="1:7" x14ac:dyDescent="0.2">
      <c r="A1799" s="15" t="s">
        <v>14552</v>
      </c>
      <c r="B1799" s="15" t="s">
        <v>14530</v>
      </c>
      <c r="C1799" s="15">
        <v>9</v>
      </c>
      <c r="D1799" s="15" t="s">
        <v>11480</v>
      </c>
      <c r="E1799" s="15" t="s">
        <v>14553</v>
      </c>
      <c r="F1799" s="15" t="s">
        <v>11422</v>
      </c>
      <c r="G1799" s="15" t="s">
        <v>11532</v>
      </c>
    </row>
    <row r="1800" spans="1:7" x14ac:dyDescent="0.2">
      <c r="A1800" s="15" t="s">
        <v>14554</v>
      </c>
      <c r="B1800" s="15" t="s">
        <v>14530</v>
      </c>
      <c r="C1800" s="15">
        <v>9</v>
      </c>
      <c r="D1800" s="15" t="s">
        <v>11484</v>
      </c>
      <c r="E1800" s="15" t="s">
        <v>14555</v>
      </c>
      <c r="F1800" s="15" t="s">
        <v>11422</v>
      </c>
      <c r="G1800" s="15" t="s">
        <v>11532</v>
      </c>
    </row>
    <row r="1801" spans="1:7" x14ac:dyDescent="0.2">
      <c r="A1801" s="15" t="s">
        <v>14556</v>
      </c>
      <c r="B1801" s="15" t="s">
        <v>14530</v>
      </c>
      <c r="C1801" s="15">
        <v>9</v>
      </c>
      <c r="D1801" s="15" t="s">
        <v>13700</v>
      </c>
      <c r="E1801" s="15" t="s">
        <v>14557</v>
      </c>
      <c r="F1801" s="15" t="s">
        <v>11749</v>
      </c>
      <c r="G1801" s="15" t="s">
        <v>11532</v>
      </c>
    </row>
    <row r="1802" spans="1:7" x14ac:dyDescent="0.2">
      <c r="A1802" s="15" t="s">
        <v>14558</v>
      </c>
      <c r="B1802" s="15" t="s">
        <v>14530</v>
      </c>
      <c r="C1802" s="15">
        <v>9</v>
      </c>
      <c r="D1802" s="15" t="s">
        <v>11669</v>
      </c>
      <c r="E1802" s="15" t="s">
        <v>11670</v>
      </c>
      <c r="F1802" s="15" t="s">
        <v>11422</v>
      </c>
      <c r="G1802" s="15" t="s">
        <v>11532</v>
      </c>
    </row>
    <row r="1803" spans="1:7" x14ac:dyDescent="0.2">
      <c r="A1803" s="15" t="s">
        <v>14559</v>
      </c>
      <c r="B1803" s="15" t="s">
        <v>14560</v>
      </c>
      <c r="C1803" s="15">
        <v>1</v>
      </c>
      <c r="D1803" s="15" t="s">
        <v>11420</v>
      </c>
      <c r="E1803" s="15" t="s">
        <v>14561</v>
      </c>
      <c r="F1803" s="15" t="s">
        <v>11422</v>
      </c>
      <c r="G1803" s="15" t="s">
        <v>11536</v>
      </c>
    </row>
    <row r="1804" spans="1:7" x14ac:dyDescent="0.2">
      <c r="A1804" s="15" t="s">
        <v>14562</v>
      </c>
      <c r="B1804" s="15" t="s">
        <v>14560</v>
      </c>
      <c r="C1804" s="15">
        <v>1</v>
      </c>
      <c r="D1804" s="15" t="s">
        <v>11425</v>
      </c>
      <c r="E1804" s="15" t="s">
        <v>11807</v>
      </c>
      <c r="F1804" s="15" t="s">
        <v>11422</v>
      </c>
      <c r="G1804" s="15" t="s">
        <v>11536</v>
      </c>
    </row>
    <row r="1805" spans="1:7" x14ac:dyDescent="0.2">
      <c r="A1805" s="15" t="s">
        <v>14563</v>
      </c>
      <c r="B1805" s="15" t="s">
        <v>14560</v>
      </c>
      <c r="C1805" s="15">
        <v>1</v>
      </c>
      <c r="D1805" s="15" t="s">
        <v>11428</v>
      </c>
      <c r="E1805" s="15" t="s">
        <v>14564</v>
      </c>
      <c r="F1805" s="15" t="s">
        <v>11422</v>
      </c>
      <c r="G1805" s="15" t="s">
        <v>11536</v>
      </c>
    </row>
    <row r="1806" spans="1:7" x14ac:dyDescent="0.2">
      <c r="A1806" s="15" t="s">
        <v>14565</v>
      </c>
      <c r="B1806" s="15" t="s">
        <v>14560</v>
      </c>
      <c r="C1806" s="15">
        <v>1</v>
      </c>
      <c r="D1806" s="15" t="s">
        <v>11432</v>
      </c>
      <c r="E1806" s="15" t="s">
        <v>14566</v>
      </c>
      <c r="F1806" s="15" t="s">
        <v>11422</v>
      </c>
      <c r="G1806" s="15" t="s">
        <v>11536</v>
      </c>
    </row>
    <row r="1807" spans="1:7" x14ac:dyDescent="0.2">
      <c r="A1807" s="15" t="s">
        <v>14567</v>
      </c>
      <c r="B1807" s="15" t="s">
        <v>14560</v>
      </c>
      <c r="C1807" s="15">
        <v>1</v>
      </c>
      <c r="D1807" s="15" t="s">
        <v>11436</v>
      </c>
      <c r="E1807" s="15" t="s">
        <v>14568</v>
      </c>
      <c r="F1807" s="15" t="s">
        <v>11422</v>
      </c>
      <c r="G1807" s="15" t="s">
        <v>11536</v>
      </c>
    </row>
    <row r="1808" spans="1:7" x14ac:dyDescent="0.2">
      <c r="A1808" s="15" t="s">
        <v>14569</v>
      </c>
      <c r="B1808" s="15" t="s">
        <v>14560</v>
      </c>
      <c r="C1808" s="15">
        <v>1</v>
      </c>
      <c r="D1808" s="15" t="s">
        <v>11440</v>
      </c>
      <c r="E1808" s="15" t="s">
        <v>12247</v>
      </c>
      <c r="F1808" s="15" t="s">
        <v>11422</v>
      </c>
      <c r="G1808" s="15" t="s">
        <v>11536</v>
      </c>
    </row>
    <row r="1809" spans="1:7" x14ac:dyDescent="0.2">
      <c r="A1809" s="15" t="s">
        <v>14570</v>
      </c>
      <c r="B1809" s="15" t="s">
        <v>14560</v>
      </c>
      <c r="C1809" s="15">
        <v>1</v>
      </c>
      <c r="D1809" s="15" t="s">
        <v>11444</v>
      </c>
      <c r="E1809" s="15" t="s">
        <v>14571</v>
      </c>
      <c r="F1809" s="15" t="s">
        <v>11422</v>
      </c>
      <c r="G1809" s="15" t="s">
        <v>11536</v>
      </c>
    </row>
    <row r="1810" spans="1:7" x14ac:dyDescent="0.2">
      <c r="A1810" s="15" t="s">
        <v>14572</v>
      </c>
      <c r="B1810" s="15" t="s">
        <v>14560</v>
      </c>
      <c r="C1810" s="15">
        <v>1</v>
      </c>
      <c r="D1810" s="15" t="s">
        <v>11448</v>
      </c>
      <c r="E1810" s="15" t="s">
        <v>14573</v>
      </c>
      <c r="F1810" s="15" t="s">
        <v>11422</v>
      </c>
      <c r="G1810" s="15" t="s">
        <v>11536</v>
      </c>
    </row>
    <row r="1811" spans="1:7" x14ac:dyDescent="0.2">
      <c r="A1811" s="15" t="s">
        <v>14574</v>
      </c>
      <c r="B1811" s="15" t="s">
        <v>14560</v>
      </c>
      <c r="C1811" s="15">
        <v>1</v>
      </c>
      <c r="D1811" s="15" t="s">
        <v>11452</v>
      </c>
      <c r="E1811" s="15" t="s">
        <v>14575</v>
      </c>
      <c r="F1811" s="15" t="s">
        <v>11422</v>
      </c>
      <c r="G1811" s="15" t="s">
        <v>11536</v>
      </c>
    </row>
    <row r="1812" spans="1:7" x14ac:dyDescent="0.2">
      <c r="A1812" s="15" t="s">
        <v>14576</v>
      </c>
      <c r="B1812" s="15" t="s">
        <v>14560</v>
      </c>
      <c r="C1812" s="15">
        <v>1</v>
      </c>
      <c r="D1812" s="15" t="s">
        <v>11456</v>
      </c>
      <c r="E1812" s="15" t="s">
        <v>13017</v>
      </c>
      <c r="F1812" s="15" t="s">
        <v>11422</v>
      </c>
      <c r="G1812" s="15" t="s">
        <v>11536</v>
      </c>
    </row>
    <row r="1813" spans="1:7" x14ac:dyDescent="0.2">
      <c r="A1813" s="15" t="s">
        <v>14577</v>
      </c>
      <c r="B1813" s="15" t="s">
        <v>14560</v>
      </c>
      <c r="C1813" s="15">
        <v>1</v>
      </c>
      <c r="D1813" s="15" t="s">
        <v>11669</v>
      </c>
      <c r="E1813" s="15" t="s">
        <v>11670</v>
      </c>
      <c r="F1813" s="15" t="s">
        <v>11422</v>
      </c>
      <c r="G1813" s="15" t="s">
        <v>11536</v>
      </c>
    </row>
    <row r="1814" spans="1:7" x14ac:dyDescent="0.2">
      <c r="A1814" s="15" t="s">
        <v>14578</v>
      </c>
      <c r="B1814" s="15" t="s">
        <v>14579</v>
      </c>
      <c r="C1814" s="15">
        <v>2</v>
      </c>
      <c r="D1814" s="15" t="s">
        <v>11420</v>
      </c>
      <c r="E1814" s="15" t="s">
        <v>14580</v>
      </c>
      <c r="F1814" s="15" t="s">
        <v>11422</v>
      </c>
      <c r="G1814" s="15" t="s">
        <v>11540</v>
      </c>
    </row>
    <row r="1815" spans="1:7" x14ac:dyDescent="0.2">
      <c r="A1815" s="15" t="s">
        <v>14581</v>
      </c>
      <c r="B1815" s="15" t="s">
        <v>14579</v>
      </c>
      <c r="C1815" s="15">
        <v>2</v>
      </c>
      <c r="D1815" s="15" t="s">
        <v>11425</v>
      </c>
      <c r="E1815" s="15" t="s">
        <v>14582</v>
      </c>
      <c r="F1815" s="15" t="s">
        <v>11422</v>
      </c>
      <c r="G1815" s="15" t="s">
        <v>11540</v>
      </c>
    </row>
    <row r="1816" spans="1:7" x14ac:dyDescent="0.2">
      <c r="A1816" s="15" t="s">
        <v>14583</v>
      </c>
      <c r="B1816" s="15" t="s">
        <v>14579</v>
      </c>
      <c r="C1816" s="15">
        <v>2</v>
      </c>
      <c r="D1816" s="15" t="s">
        <v>11428</v>
      </c>
      <c r="E1816" s="15" t="s">
        <v>14584</v>
      </c>
      <c r="F1816" s="15" t="s">
        <v>11422</v>
      </c>
      <c r="G1816" s="15" t="s">
        <v>11540</v>
      </c>
    </row>
    <row r="1817" spans="1:7" x14ac:dyDescent="0.2">
      <c r="A1817" s="15" t="s">
        <v>14585</v>
      </c>
      <c r="B1817" s="15" t="s">
        <v>14579</v>
      </c>
      <c r="C1817" s="15">
        <v>2</v>
      </c>
      <c r="D1817" s="15" t="s">
        <v>11432</v>
      </c>
      <c r="E1817" s="15" t="s">
        <v>12350</v>
      </c>
      <c r="F1817" s="15" t="s">
        <v>11422</v>
      </c>
      <c r="G1817" s="15" t="s">
        <v>11540</v>
      </c>
    </row>
    <row r="1818" spans="1:7" x14ac:dyDescent="0.2">
      <c r="A1818" s="15" t="s">
        <v>14586</v>
      </c>
      <c r="B1818" s="15" t="s">
        <v>14579</v>
      </c>
      <c r="C1818" s="15">
        <v>2</v>
      </c>
      <c r="D1818" s="15" t="s">
        <v>11436</v>
      </c>
      <c r="E1818" s="15" t="s">
        <v>14587</v>
      </c>
      <c r="F1818" s="15" t="s">
        <v>11422</v>
      </c>
      <c r="G1818" s="15" t="s">
        <v>11540</v>
      </c>
    </row>
    <row r="1819" spans="1:7" x14ac:dyDescent="0.2">
      <c r="A1819" s="15" t="s">
        <v>14588</v>
      </c>
      <c r="B1819" s="15" t="s">
        <v>14579</v>
      </c>
      <c r="C1819" s="15">
        <v>2</v>
      </c>
      <c r="D1819" s="15" t="s">
        <v>11440</v>
      </c>
      <c r="E1819" s="15" t="s">
        <v>12777</v>
      </c>
      <c r="F1819" s="15" t="s">
        <v>11422</v>
      </c>
      <c r="G1819" s="15" t="s">
        <v>11540</v>
      </c>
    </row>
    <row r="1820" spans="1:7" x14ac:dyDescent="0.2">
      <c r="A1820" s="15" t="s">
        <v>14589</v>
      </c>
      <c r="B1820" s="15" t="s">
        <v>14579</v>
      </c>
      <c r="C1820" s="15">
        <v>2</v>
      </c>
      <c r="D1820" s="15" t="s">
        <v>11444</v>
      </c>
      <c r="E1820" s="15" t="s">
        <v>13713</v>
      </c>
      <c r="F1820" s="15" t="s">
        <v>11422</v>
      </c>
      <c r="G1820" s="15" t="s">
        <v>11540</v>
      </c>
    </row>
    <row r="1821" spans="1:7" x14ac:dyDescent="0.2">
      <c r="A1821" s="15" t="s">
        <v>14590</v>
      </c>
      <c r="B1821" s="15" t="s">
        <v>14579</v>
      </c>
      <c r="C1821" s="15">
        <v>2</v>
      </c>
      <c r="D1821" s="15" t="s">
        <v>11448</v>
      </c>
      <c r="E1821" s="15" t="s">
        <v>14591</v>
      </c>
      <c r="F1821" s="15" t="s">
        <v>11422</v>
      </c>
      <c r="G1821" s="15" t="s">
        <v>11540</v>
      </c>
    </row>
    <row r="1822" spans="1:7" x14ac:dyDescent="0.2">
      <c r="A1822" s="15" t="s">
        <v>14592</v>
      </c>
      <c r="B1822" s="15" t="s">
        <v>14579</v>
      </c>
      <c r="C1822" s="15">
        <v>2</v>
      </c>
      <c r="D1822" s="15" t="s">
        <v>11452</v>
      </c>
      <c r="E1822" s="15" t="s">
        <v>14593</v>
      </c>
      <c r="F1822" s="15" t="s">
        <v>11422</v>
      </c>
      <c r="G1822" s="15" t="s">
        <v>11540</v>
      </c>
    </row>
    <row r="1823" spans="1:7" x14ac:dyDescent="0.2">
      <c r="A1823" s="15" t="s">
        <v>14594</v>
      </c>
      <c r="B1823" s="15" t="s">
        <v>14579</v>
      </c>
      <c r="C1823" s="15">
        <v>2</v>
      </c>
      <c r="D1823" s="15" t="s">
        <v>11456</v>
      </c>
      <c r="E1823" s="15" t="s">
        <v>14595</v>
      </c>
      <c r="F1823" s="15" t="s">
        <v>11422</v>
      </c>
      <c r="G1823" s="15" t="s">
        <v>11540</v>
      </c>
    </row>
    <row r="1824" spans="1:7" x14ac:dyDescent="0.2">
      <c r="A1824" s="15" t="s">
        <v>14596</v>
      </c>
      <c r="B1824" s="15" t="s">
        <v>14579</v>
      </c>
      <c r="C1824" s="15">
        <v>2</v>
      </c>
      <c r="D1824" s="15" t="s">
        <v>11460</v>
      </c>
      <c r="E1824" s="15" t="s">
        <v>12850</v>
      </c>
      <c r="F1824" s="15" t="s">
        <v>11422</v>
      </c>
      <c r="G1824" s="15" t="s">
        <v>11540</v>
      </c>
    </row>
    <row r="1825" spans="1:7" x14ac:dyDescent="0.2">
      <c r="A1825" s="15" t="s">
        <v>14597</v>
      </c>
      <c r="B1825" s="15" t="s">
        <v>14579</v>
      </c>
      <c r="C1825" s="15">
        <v>2</v>
      </c>
      <c r="D1825" s="15" t="s">
        <v>11464</v>
      </c>
      <c r="E1825" s="15" t="s">
        <v>12173</v>
      </c>
      <c r="F1825" s="15" t="s">
        <v>11422</v>
      </c>
      <c r="G1825" s="15" t="s">
        <v>11540</v>
      </c>
    </row>
    <row r="1826" spans="1:7" x14ac:dyDescent="0.2">
      <c r="A1826" s="15" t="s">
        <v>14598</v>
      </c>
      <c r="B1826" s="15" t="s">
        <v>14579</v>
      </c>
      <c r="C1826" s="15">
        <v>2</v>
      </c>
      <c r="D1826" s="15" t="s">
        <v>11468</v>
      </c>
      <c r="E1826" s="15" t="s">
        <v>14599</v>
      </c>
      <c r="F1826" s="15" t="s">
        <v>11422</v>
      </c>
      <c r="G1826" s="15" t="s">
        <v>11540</v>
      </c>
    </row>
    <row r="1827" spans="1:7" x14ac:dyDescent="0.2">
      <c r="A1827" s="15" t="s">
        <v>14600</v>
      </c>
      <c r="B1827" s="15" t="s">
        <v>14579</v>
      </c>
      <c r="C1827" s="15">
        <v>2</v>
      </c>
      <c r="D1827" s="15" t="s">
        <v>11472</v>
      </c>
      <c r="E1827" s="15" t="s">
        <v>13271</v>
      </c>
      <c r="F1827" s="15" t="s">
        <v>11422</v>
      </c>
      <c r="G1827" s="15" t="s">
        <v>11540</v>
      </c>
    </row>
    <row r="1828" spans="1:7" x14ac:dyDescent="0.2">
      <c r="A1828" s="15" t="s">
        <v>14601</v>
      </c>
      <c r="B1828" s="15" t="s">
        <v>14579</v>
      </c>
      <c r="C1828" s="15">
        <v>2</v>
      </c>
      <c r="D1828" s="15" t="s">
        <v>11476</v>
      </c>
      <c r="E1828" s="15" t="s">
        <v>14602</v>
      </c>
      <c r="F1828" s="15" t="s">
        <v>11422</v>
      </c>
      <c r="G1828" s="15" t="s">
        <v>11540</v>
      </c>
    </row>
    <row r="1829" spans="1:7" x14ac:dyDescent="0.2">
      <c r="A1829" s="15" t="s">
        <v>14603</v>
      </c>
      <c r="B1829" s="15" t="s">
        <v>14579</v>
      </c>
      <c r="C1829" s="15">
        <v>2</v>
      </c>
      <c r="D1829" s="15" t="s">
        <v>11480</v>
      </c>
      <c r="E1829" s="15" t="s">
        <v>14604</v>
      </c>
      <c r="F1829" s="15" t="s">
        <v>11422</v>
      </c>
      <c r="G1829" s="15" t="s">
        <v>11540</v>
      </c>
    </row>
    <row r="1830" spans="1:7" x14ac:dyDescent="0.2">
      <c r="A1830" s="15" t="s">
        <v>14605</v>
      </c>
      <c r="B1830" s="15" t="s">
        <v>14579</v>
      </c>
      <c r="C1830" s="15">
        <v>2</v>
      </c>
      <c r="D1830" s="15" t="s">
        <v>11484</v>
      </c>
      <c r="E1830" s="15" t="s">
        <v>14606</v>
      </c>
      <c r="F1830" s="15" t="s">
        <v>11422</v>
      </c>
      <c r="G1830" s="15" t="s">
        <v>11540</v>
      </c>
    </row>
    <row r="1831" spans="1:7" x14ac:dyDescent="0.2">
      <c r="A1831" s="15" t="s">
        <v>14607</v>
      </c>
      <c r="B1831" s="15" t="s">
        <v>14579</v>
      </c>
      <c r="C1831" s="15">
        <v>2</v>
      </c>
      <c r="D1831" s="15" t="s">
        <v>11487</v>
      </c>
      <c r="E1831" s="15" t="s">
        <v>13652</v>
      </c>
      <c r="F1831" s="15" t="s">
        <v>11422</v>
      </c>
      <c r="G1831" s="15" t="s">
        <v>11540</v>
      </c>
    </row>
    <row r="1832" spans="1:7" x14ac:dyDescent="0.2">
      <c r="A1832" s="15" t="s">
        <v>14608</v>
      </c>
      <c r="B1832" s="15" t="s">
        <v>14579</v>
      </c>
      <c r="C1832" s="15">
        <v>2</v>
      </c>
      <c r="D1832" s="15" t="s">
        <v>11491</v>
      </c>
      <c r="E1832" s="15" t="s">
        <v>12189</v>
      </c>
      <c r="F1832" s="15" t="s">
        <v>11422</v>
      </c>
      <c r="G1832" s="15" t="s">
        <v>11540</v>
      </c>
    </row>
    <row r="1833" spans="1:7" x14ac:dyDescent="0.2">
      <c r="A1833" s="15" t="s">
        <v>14609</v>
      </c>
      <c r="B1833" s="15" t="s">
        <v>14579</v>
      </c>
      <c r="C1833" s="15">
        <v>2</v>
      </c>
      <c r="D1833" s="15" t="s">
        <v>11495</v>
      </c>
      <c r="E1833" s="15" t="s">
        <v>11914</v>
      </c>
      <c r="F1833" s="15" t="s">
        <v>11422</v>
      </c>
      <c r="G1833" s="15" t="s">
        <v>11540</v>
      </c>
    </row>
    <row r="1834" spans="1:7" x14ac:dyDescent="0.2">
      <c r="A1834" s="15" t="s">
        <v>14610</v>
      </c>
      <c r="B1834" s="15" t="s">
        <v>14579</v>
      </c>
      <c r="C1834" s="15">
        <v>2</v>
      </c>
      <c r="D1834" s="15" t="s">
        <v>11499</v>
      </c>
      <c r="E1834" s="15" t="s">
        <v>12629</v>
      </c>
      <c r="F1834" s="15" t="s">
        <v>11422</v>
      </c>
      <c r="G1834" s="15" t="s">
        <v>11540</v>
      </c>
    </row>
    <row r="1835" spans="1:7" x14ac:dyDescent="0.2">
      <c r="A1835" s="15" t="s">
        <v>14611</v>
      </c>
      <c r="B1835" s="15" t="s">
        <v>14579</v>
      </c>
      <c r="C1835" s="15">
        <v>2</v>
      </c>
      <c r="D1835" s="15" t="s">
        <v>11669</v>
      </c>
      <c r="E1835" s="15" t="s">
        <v>11670</v>
      </c>
      <c r="F1835" s="15" t="s">
        <v>11422</v>
      </c>
      <c r="G1835" s="15" t="s">
        <v>11540</v>
      </c>
    </row>
    <row r="1836" spans="1:7" x14ac:dyDescent="0.2">
      <c r="A1836" s="15" t="s">
        <v>14612</v>
      </c>
      <c r="B1836" s="15" t="s">
        <v>14613</v>
      </c>
      <c r="C1836" s="15">
        <v>6</v>
      </c>
      <c r="D1836" s="15" t="s">
        <v>11420</v>
      </c>
      <c r="E1836" s="15" t="s">
        <v>14614</v>
      </c>
      <c r="F1836" s="15" t="s">
        <v>11422</v>
      </c>
      <c r="G1836" s="15" t="s">
        <v>11544</v>
      </c>
    </row>
    <row r="1837" spans="1:7" x14ac:dyDescent="0.2">
      <c r="A1837" s="15" t="s">
        <v>14615</v>
      </c>
      <c r="B1837" s="15" t="s">
        <v>14613</v>
      </c>
      <c r="C1837" s="15">
        <v>6</v>
      </c>
      <c r="D1837" s="15" t="s">
        <v>11425</v>
      </c>
      <c r="E1837" s="15" t="s">
        <v>14616</v>
      </c>
      <c r="F1837" s="15" t="s">
        <v>11422</v>
      </c>
      <c r="G1837" s="15" t="s">
        <v>11544</v>
      </c>
    </row>
    <row r="1838" spans="1:7" x14ac:dyDescent="0.2">
      <c r="A1838" s="15" t="s">
        <v>14617</v>
      </c>
      <c r="B1838" s="15" t="s">
        <v>14613</v>
      </c>
      <c r="C1838" s="15">
        <v>6</v>
      </c>
      <c r="D1838" s="15" t="s">
        <v>11428</v>
      </c>
      <c r="E1838" s="15" t="s">
        <v>14618</v>
      </c>
      <c r="F1838" s="15" t="s">
        <v>11422</v>
      </c>
      <c r="G1838" s="15" t="s">
        <v>11544</v>
      </c>
    </row>
    <row r="1839" spans="1:7" x14ac:dyDescent="0.2">
      <c r="A1839" s="15" t="s">
        <v>14619</v>
      </c>
      <c r="B1839" s="15" t="s">
        <v>14613</v>
      </c>
      <c r="C1839" s="15">
        <v>6</v>
      </c>
      <c r="D1839" s="15" t="s">
        <v>14620</v>
      </c>
      <c r="E1839" s="15" t="s">
        <v>14621</v>
      </c>
      <c r="F1839" s="15" t="s">
        <v>11422</v>
      </c>
      <c r="G1839" s="15" t="s">
        <v>11544</v>
      </c>
    </row>
    <row r="1840" spans="1:7" x14ac:dyDescent="0.2">
      <c r="A1840" s="15" t="s">
        <v>14622</v>
      </c>
      <c r="B1840" s="15" t="s">
        <v>14613</v>
      </c>
      <c r="C1840" s="15">
        <v>6</v>
      </c>
      <c r="D1840" s="15" t="s">
        <v>11432</v>
      </c>
      <c r="E1840" s="15" t="s">
        <v>14421</v>
      </c>
      <c r="F1840" s="15" t="s">
        <v>11422</v>
      </c>
      <c r="G1840" s="15" t="s">
        <v>11544</v>
      </c>
    </row>
    <row r="1841" spans="1:7" x14ac:dyDescent="0.2">
      <c r="A1841" s="15" t="s">
        <v>14623</v>
      </c>
      <c r="B1841" s="15" t="s">
        <v>14613</v>
      </c>
      <c r="C1841" s="15">
        <v>6</v>
      </c>
      <c r="D1841" s="15" t="s">
        <v>11436</v>
      </c>
      <c r="E1841" s="15" t="s">
        <v>14624</v>
      </c>
      <c r="F1841" s="15" t="s">
        <v>11422</v>
      </c>
      <c r="G1841" s="15" t="s">
        <v>11544</v>
      </c>
    </row>
    <row r="1842" spans="1:7" x14ac:dyDescent="0.2">
      <c r="A1842" s="15" t="s">
        <v>14625</v>
      </c>
      <c r="B1842" s="15" t="s">
        <v>14613</v>
      </c>
      <c r="C1842" s="15">
        <v>6</v>
      </c>
      <c r="D1842" s="15" t="s">
        <v>11440</v>
      </c>
      <c r="E1842" s="15" t="s">
        <v>14626</v>
      </c>
      <c r="F1842" s="15" t="s">
        <v>11422</v>
      </c>
      <c r="G1842" s="15" t="s">
        <v>11544</v>
      </c>
    </row>
    <row r="1843" spans="1:7" x14ac:dyDescent="0.2">
      <c r="A1843" s="15" t="s">
        <v>14627</v>
      </c>
      <c r="B1843" s="15" t="s">
        <v>14613</v>
      </c>
      <c r="C1843" s="15">
        <v>6</v>
      </c>
      <c r="D1843" s="15" t="s">
        <v>11444</v>
      </c>
      <c r="E1843" s="15" t="s">
        <v>14628</v>
      </c>
      <c r="F1843" s="15" t="s">
        <v>11422</v>
      </c>
      <c r="G1843" s="15" t="s">
        <v>11544</v>
      </c>
    </row>
    <row r="1844" spans="1:7" x14ac:dyDescent="0.2">
      <c r="A1844" s="15" t="s">
        <v>14629</v>
      </c>
      <c r="B1844" s="15" t="s">
        <v>14613</v>
      </c>
      <c r="C1844" s="15">
        <v>6</v>
      </c>
      <c r="D1844" s="15" t="s">
        <v>11448</v>
      </c>
      <c r="E1844" s="15" t="s">
        <v>14630</v>
      </c>
      <c r="F1844" s="15" t="s">
        <v>11422</v>
      </c>
      <c r="G1844" s="15" t="s">
        <v>11544</v>
      </c>
    </row>
    <row r="1845" spans="1:7" x14ac:dyDescent="0.2">
      <c r="A1845" s="15" t="s">
        <v>14631</v>
      </c>
      <c r="B1845" s="15" t="s">
        <v>14613</v>
      </c>
      <c r="C1845" s="15">
        <v>6</v>
      </c>
      <c r="D1845" s="15" t="s">
        <v>11452</v>
      </c>
      <c r="E1845" s="15" t="s">
        <v>461</v>
      </c>
      <c r="F1845" s="15" t="s">
        <v>11422</v>
      </c>
      <c r="G1845" s="15" t="s">
        <v>11544</v>
      </c>
    </row>
    <row r="1846" spans="1:7" x14ac:dyDescent="0.2">
      <c r="A1846" s="15" t="s">
        <v>14632</v>
      </c>
      <c r="B1846" s="15" t="s">
        <v>14613</v>
      </c>
      <c r="C1846" s="15">
        <v>6</v>
      </c>
      <c r="D1846" s="15" t="s">
        <v>11456</v>
      </c>
      <c r="E1846" s="15" t="s">
        <v>14633</v>
      </c>
      <c r="F1846" s="15" t="s">
        <v>11422</v>
      </c>
      <c r="G1846" s="15" t="s">
        <v>11544</v>
      </c>
    </row>
    <row r="1847" spans="1:7" x14ac:dyDescent="0.2">
      <c r="A1847" s="15" t="s">
        <v>14634</v>
      </c>
      <c r="B1847" s="15" t="s">
        <v>14613</v>
      </c>
      <c r="C1847" s="15">
        <v>6</v>
      </c>
      <c r="D1847" s="15" t="s">
        <v>11460</v>
      </c>
      <c r="E1847" s="15" t="s">
        <v>14635</v>
      </c>
      <c r="F1847" s="15" t="s">
        <v>11422</v>
      </c>
      <c r="G1847" s="15" t="s">
        <v>11544</v>
      </c>
    </row>
    <row r="1848" spans="1:7" x14ac:dyDescent="0.2">
      <c r="A1848" s="15" t="s">
        <v>14636</v>
      </c>
      <c r="B1848" s="15" t="s">
        <v>14613</v>
      </c>
      <c r="C1848" s="15">
        <v>6</v>
      </c>
      <c r="D1848" s="15" t="s">
        <v>11464</v>
      </c>
      <c r="E1848" s="15" t="s">
        <v>14637</v>
      </c>
      <c r="F1848" s="15" t="s">
        <v>11422</v>
      </c>
      <c r="G1848" s="15" t="s">
        <v>11544</v>
      </c>
    </row>
    <row r="1849" spans="1:7" x14ac:dyDescent="0.2">
      <c r="A1849" s="15" t="s">
        <v>14638</v>
      </c>
      <c r="B1849" s="15" t="s">
        <v>14613</v>
      </c>
      <c r="C1849" s="15">
        <v>6</v>
      </c>
      <c r="D1849" s="15" t="s">
        <v>11468</v>
      </c>
      <c r="E1849" s="15" t="s">
        <v>14639</v>
      </c>
      <c r="F1849" s="15" t="s">
        <v>11422</v>
      </c>
      <c r="G1849" s="15" t="s">
        <v>11544</v>
      </c>
    </row>
    <row r="1850" spans="1:7" x14ac:dyDescent="0.2">
      <c r="A1850" s="15" t="s">
        <v>14640</v>
      </c>
      <c r="B1850" s="15" t="s">
        <v>14613</v>
      </c>
      <c r="C1850" s="15">
        <v>6</v>
      </c>
      <c r="D1850" s="15" t="s">
        <v>11472</v>
      </c>
      <c r="E1850" s="15" t="s">
        <v>409</v>
      </c>
      <c r="F1850" s="15" t="s">
        <v>11422</v>
      </c>
      <c r="G1850" s="15" t="s">
        <v>11544</v>
      </c>
    </row>
    <row r="1851" spans="1:7" x14ac:dyDescent="0.2">
      <c r="A1851" s="15" t="s">
        <v>14641</v>
      </c>
      <c r="B1851" s="15" t="s">
        <v>14613</v>
      </c>
      <c r="C1851" s="15">
        <v>6</v>
      </c>
      <c r="D1851" s="15" t="s">
        <v>14642</v>
      </c>
      <c r="E1851" s="15" t="s">
        <v>14643</v>
      </c>
      <c r="F1851" s="15" t="s">
        <v>11422</v>
      </c>
      <c r="G1851" s="15" t="s">
        <v>11544</v>
      </c>
    </row>
    <row r="1852" spans="1:7" x14ac:dyDescent="0.2">
      <c r="A1852" s="15" t="s">
        <v>14644</v>
      </c>
      <c r="B1852" s="15" t="s">
        <v>14613</v>
      </c>
      <c r="C1852" s="15">
        <v>6</v>
      </c>
      <c r="D1852" s="15" t="s">
        <v>11476</v>
      </c>
      <c r="E1852" s="15" t="s">
        <v>14645</v>
      </c>
      <c r="F1852" s="15" t="s">
        <v>11422</v>
      </c>
      <c r="G1852" s="15" t="s">
        <v>11544</v>
      </c>
    </row>
    <row r="1853" spans="1:7" x14ac:dyDescent="0.2">
      <c r="A1853" s="15" t="s">
        <v>14646</v>
      </c>
      <c r="B1853" s="15" t="s">
        <v>14613</v>
      </c>
      <c r="C1853" s="15">
        <v>6</v>
      </c>
      <c r="D1853" s="15" t="s">
        <v>11480</v>
      </c>
      <c r="E1853" s="15" t="s">
        <v>14647</v>
      </c>
      <c r="F1853" s="15" t="s">
        <v>11422</v>
      </c>
      <c r="G1853" s="15" t="s">
        <v>11544</v>
      </c>
    </row>
    <row r="1854" spans="1:7" x14ac:dyDescent="0.2">
      <c r="A1854" s="15" t="s">
        <v>14648</v>
      </c>
      <c r="B1854" s="15" t="s">
        <v>14613</v>
      </c>
      <c r="C1854" s="15">
        <v>6</v>
      </c>
      <c r="D1854" s="15" t="s">
        <v>11484</v>
      </c>
      <c r="E1854" s="15" t="s">
        <v>14649</v>
      </c>
      <c r="F1854" s="15" t="s">
        <v>11422</v>
      </c>
      <c r="G1854" s="15" t="s">
        <v>11544</v>
      </c>
    </row>
    <row r="1855" spans="1:7" x14ac:dyDescent="0.2">
      <c r="A1855" s="15" t="s">
        <v>14650</v>
      </c>
      <c r="B1855" s="15" t="s">
        <v>14613</v>
      </c>
      <c r="C1855" s="15">
        <v>6</v>
      </c>
      <c r="D1855" s="15" t="s">
        <v>11487</v>
      </c>
      <c r="E1855" s="15" t="s">
        <v>12130</v>
      </c>
      <c r="F1855" s="15" t="s">
        <v>11422</v>
      </c>
      <c r="G1855" s="15" t="s">
        <v>11544</v>
      </c>
    </row>
    <row r="1856" spans="1:7" x14ac:dyDescent="0.2">
      <c r="A1856" s="15" t="s">
        <v>14651</v>
      </c>
      <c r="B1856" s="15" t="s">
        <v>14613</v>
      </c>
      <c r="C1856" s="15">
        <v>6</v>
      </c>
      <c r="D1856" s="15" t="s">
        <v>11491</v>
      </c>
      <c r="E1856" s="15" t="s">
        <v>14652</v>
      </c>
      <c r="F1856" s="15" t="s">
        <v>11422</v>
      </c>
      <c r="G1856" s="15" t="s">
        <v>11544</v>
      </c>
    </row>
    <row r="1857" spans="1:7" x14ac:dyDescent="0.2">
      <c r="A1857" s="15" t="s">
        <v>14653</v>
      </c>
      <c r="B1857" s="15" t="s">
        <v>14613</v>
      </c>
      <c r="C1857" s="15">
        <v>6</v>
      </c>
      <c r="D1857" s="15" t="s">
        <v>11495</v>
      </c>
      <c r="E1857" s="15" t="s">
        <v>14654</v>
      </c>
      <c r="F1857" s="15" t="s">
        <v>11422</v>
      </c>
      <c r="G1857" s="15" t="s">
        <v>11544</v>
      </c>
    </row>
    <row r="1858" spans="1:7" x14ac:dyDescent="0.2">
      <c r="A1858" s="15" t="s">
        <v>14655</v>
      </c>
      <c r="B1858" s="15" t="s">
        <v>14613</v>
      </c>
      <c r="C1858" s="15">
        <v>6</v>
      </c>
      <c r="D1858" s="15" t="s">
        <v>11499</v>
      </c>
      <c r="E1858" s="15" t="s">
        <v>14369</v>
      </c>
      <c r="F1858" s="15" t="s">
        <v>11422</v>
      </c>
      <c r="G1858" s="15" t="s">
        <v>11544</v>
      </c>
    </row>
    <row r="1859" spans="1:7" x14ac:dyDescent="0.2">
      <c r="A1859" s="15" t="s">
        <v>14656</v>
      </c>
      <c r="B1859" s="15" t="s">
        <v>14613</v>
      </c>
      <c r="C1859" s="15">
        <v>6</v>
      </c>
      <c r="D1859" s="15" t="s">
        <v>11503</v>
      </c>
      <c r="E1859" s="15" t="s">
        <v>14657</v>
      </c>
      <c r="F1859" s="15" t="s">
        <v>11422</v>
      </c>
      <c r="G1859" s="15" t="s">
        <v>11544</v>
      </c>
    </row>
    <row r="1860" spans="1:7" x14ac:dyDescent="0.2">
      <c r="A1860" s="15" t="s">
        <v>14658</v>
      </c>
      <c r="B1860" s="15" t="s">
        <v>14613</v>
      </c>
      <c r="C1860" s="15">
        <v>6</v>
      </c>
      <c r="D1860" s="15" t="s">
        <v>11506</v>
      </c>
      <c r="E1860" s="15" t="s">
        <v>12151</v>
      </c>
      <c r="F1860" s="15" t="s">
        <v>11422</v>
      </c>
      <c r="G1860" s="15" t="s">
        <v>11544</v>
      </c>
    </row>
    <row r="1861" spans="1:7" x14ac:dyDescent="0.2">
      <c r="A1861" s="15" t="s">
        <v>14659</v>
      </c>
      <c r="B1861" s="15" t="s">
        <v>14613</v>
      </c>
      <c r="C1861" s="15">
        <v>6</v>
      </c>
      <c r="D1861" s="15" t="s">
        <v>11510</v>
      </c>
      <c r="E1861" s="15" t="s">
        <v>12153</v>
      </c>
      <c r="F1861" s="15" t="s">
        <v>11422</v>
      </c>
      <c r="G1861" s="15" t="s">
        <v>11544</v>
      </c>
    </row>
    <row r="1862" spans="1:7" x14ac:dyDescent="0.2">
      <c r="A1862" s="15" t="s">
        <v>14660</v>
      </c>
      <c r="B1862" s="15" t="s">
        <v>14613</v>
      </c>
      <c r="C1862" s="15">
        <v>6</v>
      </c>
      <c r="D1862" s="15" t="s">
        <v>11514</v>
      </c>
      <c r="E1862" s="15" t="s">
        <v>14661</v>
      </c>
      <c r="F1862" s="15" t="s">
        <v>11422</v>
      </c>
      <c r="G1862" s="15" t="s">
        <v>11544</v>
      </c>
    </row>
    <row r="1863" spans="1:7" x14ac:dyDescent="0.2">
      <c r="A1863" s="15" t="s">
        <v>14662</v>
      </c>
      <c r="B1863" s="15" t="s">
        <v>14613</v>
      </c>
      <c r="C1863" s="15">
        <v>6</v>
      </c>
      <c r="D1863" s="15" t="s">
        <v>11518</v>
      </c>
      <c r="E1863" s="15" t="s">
        <v>12020</v>
      </c>
      <c r="F1863" s="15" t="s">
        <v>11422</v>
      </c>
      <c r="G1863" s="15" t="s">
        <v>11544</v>
      </c>
    </row>
    <row r="1864" spans="1:7" x14ac:dyDescent="0.2">
      <c r="A1864" s="15" t="s">
        <v>14663</v>
      </c>
      <c r="B1864" s="15" t="s">
        <v>14613</v>
      </c>
      <c r="C1864" s="15">
        <v>6</v>
      </c>
      <c r="D1864" s="15" t="s">
        <v>11522</v>
      </c>
      <c r="E1864" s="15" t="s">
        <v>14664</v>
      </c>
      <c r="F1864" s="15" t="s">
        <v>11422</v>
      </c>
      <c r="G1864" s="15" t="s">
        <v>11544</v>
      </c>
    </row>
    <row r="1865" spans="1:7" x14ac:dyDescent="0.2">
      <c r="A1865" s="15" t="s">
        <v>14665</v>
      </c>
      <c r="B1865" s="15" t="s">
        <v>14613</v>
      </c>
      <c r="C1865" s="15">
        <v>6</v>
      </c>
      <c r="D1865" s="15" t="s">
        <v>11526</v>
      </c>
      <c r="E1865" s="15" t="s">
        <v>14666</v>
      </c>
      <c r="F1865" s="15" t="s">
        <v>11422</v>
      </c>
      <c r="G1865" s="15" t="s">
        <v>11544</v>
      </c>
    </row>
    <row r="1866" spans="1:7" x14ac:dyDescent="0.2">
      <c r="A1866" s="15" t="s">
        <v>14667</v>
      </c>
      <c r="B1866" s="15" t="s">
        <v>14613</v>
      </c>
      <c r="C1866" s="15">
        <v>6</v>
      </c>
      <c r="D1866" s="15" t="s">
        <v>11530</v>
      </c>
      <c r="E1866" s="15" t="s">
        <v>14668</v>
      </c>
      <c r="F1866" s="15" t="s">
        <v>11422</v>
      </c>
      <c r="G1866" s="15" t="s">
        <v>11544</v>
      </c>
    </row>
    <row r="1867" spans="1:7" x14ac:dyDescent="0.2">
      <c r="A1867" s="15" t="s">
        <v>14669</v>
      </c>
      <c r="B1867" s="15" t="s">
        <v>14613</v>
      </c>
      <c r="C1867" s="15">
        <v>6</v>
      </c>
      <c r="D1867" s="15" t="s">
        <v>11534</v>
      </c>
      <c r="E1867" s="15" t="s">
        <v>11914</v>
      </c>
      <c r="F1867" s="15" t="s">
        <v>11422</v>
      </c>
      <c r="G1867" s="15" t="s">
        <v>11544</v>
      </c>
    </row>
    <row r="1868" spans="1:7" x14ac:dyDescent="0.2">
      <c r="A1868" s="15" t="s">
        <v>14670</v>
      </c>
      <c r="B1868" s="15" t="s">
        <v>14613</v>
      </c>
      <c r="C1868" s="15">
        <v>6</v>
      </c>
      <c r="D1868" s="15" t="s">
        <v>11538</v>
      </c>
      <c r="E1868" s="15" t="s">
        <v>14671</v>
      </c>
      <c r="F1868" s="15" t="s">
        <v>11422</v>
      </c>
      <c r="G1868" s="15" t="s">
        <v>11544</v>
      </c>
    </row>
    <row r="1869" spans="1:7" x14ac:dyDescent="0.2">
      <c r="A1869" s="15" t="s">
        <v>14672</v>
      </c>
      <c r="B1869" s="15" t="s">
        <v>14613</v>
      </c>
      <c r="C1869" s="15">
        <v>6</v>
      </c>
      <c r="D1869" s="15" t="s">
        <v>11669</v>
      </c>
      <c r="E1869" s="15" t="s">
        <v>11670</v>
      </c>
      <c r="F1869" s="15" t="s">
        <v>11422</v>
      </c>
      <c r="G1869" s="15" t="s">
        <v>11544</v>
      </c>
    </row>
    <row r="1870" spans="1:7" x14ac:dyDescent="0.2">
      <c r="A1870" s="15" t="s">
        <v>14673</v>
      </c>
      <c r="B1870" s="15" t="s">
        <v>14674</v>
      </c>
      <c r="C1870" s="15">
        <v>2</v>
      </c>
      <c r="D1870" s="15" t="s">
        <v>11420</v>
      </c>
      <c r="E1870" s="15" t="s">
        <v>14675</v>
      </c>
      <c r="F1870" s="15" t="s">
        <v>11422</v>
      </c>
      <c r="G1870" s="15" t="s">
        <v>11548</v>
      </c>
    </row>
    <row r="1871" spans="1:7" x14ac:dyDescent="0.2">
      <c r="A1871" s="15" t="s">
        <v>14676</v>
      </c>
      <c r="B1871" s="15" t="s">
        <v>14674</v>
      </c>
      <c r="C1871" s="15">
        <v>2</v>
      </c>
      <c r="D1871" s="15" t="s">
        <v>11425</v>
      </c>
      <c r="E1871" s="15" t="s">
        <v>13661</v>
      </c>
      <c r="F1871" s="15" t="s">
        <v>11422</v>
      </c>
      <c r="G1871" s="15" t="s">
        <v>11548</v>
      </c>
    </row>
    <row r="1872" spans="1:7" x14ac:dyDescent="0.2">
      <c r="A1872" s="15" t="s">
        <v>14677</v>
      </c>
      <c r="B1872" s="15" t="s">
        <v>14674</v>
      </c>
      <c r="C1872" s="15">
        <v>2</v>
      </c>
      <c r="D1872" s="15" t="s">
        <v>11428</v>
      </c>
      <c r="E1872" s="15" t="s">
        <v>14678</v>
      </c>
      <c r="F1872" s="15" t="s">
        <v>11422</v>
      </c>
      <c r="G1872" s="15" t="s">
        <v>11548</v>
      </c>
    </row>
    <row r="1873" spans="1:7" x14ac:dyDescent="0.2">
      <c r="A1873" s="15" t="s">
        <v>14679</v>
      </c>
      <c r="B1873" s="15" t="s">
        <v>14674</v>
      </c>
      <c r="C1873" s="15">
        <v>2</v>
      </c>
      <c r="D1873" s="15" t="s">
        <v>11432</v>
      </c>
      <c r="E1873" s="15" t="s">
        <v>14680</v>
      </c>
      <c r="F1873" s="15" t="s">
        <v>11422</v>
      </c>
      <c r="G1873" s="15" t="s">
        <v>11548</v>
      </c>
    </row>
    <row r="1874" spans="1:7" x14ac:dyDescent="0.2">
      <c r="A1874" s="15" t="s">
        <v>14681</v>
      </c>
      <c r="B1874" s="15" t="s">
        <v>14674</v>
      </c>
      <c r="C1874" s="15">
        <v>2</v>
      </c>
      <c r="D1874" s="15" t="s">
        <v>11436</v>
      </c>
      <c r="E1874" s="15" t="s">
        <v>14682</v>
      </c>
      <c r="F1874" s="15" t="s">
        <v>11422</v>
      </c>
      <c r="G1874" s="15" t="s">
        <v>11548</v>
      </c>
    </row>
    <row r="1875" spans="1:7" x14ac:dyDescent="0.2">
      <c r="A1875" s="15" t="s">
        <v>14683</v>
      </c>
      <c r="B1875" s="15" t="s">
        <v>14674</v>
      </c>
      <c r="C1875" s="15">
        <v>2</v>
      </c>
      <c r="D1875" s="15" t="s">
        <v>11440</v>
      </c>
      <c r="E1875" s="15" t="s">
        <v>14684</v>
      </c>
      <c r="F1875" s="15" t="s">
        <v>11422</v>
      </c>
      <c r="G1875" s="15" t="s">
        <v>11548</v>
      </c>
    </row>
    <row r="1876" spans="1:7" x14ac:dyDescent="0.2">
      <c r="A1876" s="15" t="s">
        <v>14685</v>
      </c>
      <c r="B1876" s="15" t="s">
        <v>14674</v>
      </c>
      <c r="C1876" s="15">
        <v>2</v>
      </c>
      <c r="D1876" s="15" t="s">
        <v>11444</v>
      </c>
      <c r="E1876" s="15" t="s">
        <v>13203</v>
      </c>
      <c r="F1876" s="15" t="s">
        <v>11422</v>
      </c>
      <c r="G1876" s="15" t="s">
        <v>11548</v>
      </c>
    </row>
    <row r="1877" spans="1:7" x14ac:dyDescent="0.2">
      <c r="A1877" s="15" t="s">
        <v>14686</v>
      </c>
      <c r="B1877" s="15" t="s">
        <v>14674</v>
      </c>
      <c r="C1877" s="15">
        <v>2</v>
      </c>
      <c r="D1877" s="15" t="s">
        <v>11448</v>
      </c>
      <c r="E1877" s="15" t="s">
        <v>14687</v>
      </c>
      <c r="F1877" s="15" t="s">
        <v>11422</v>
      </c>
      <c r="G1877" s="15" t="s">
        <v>11548</v>
      </c>
    </row>
    <row r="1878" spans="1:7" x14ac:dyDescent="0.2">
      <c r="A1878" s="15" t="s">
        <v>14688</v>
      </c>
      <c r="B1878" s="15" t="s">
        <v>14674</v>
      </c>
      <c r="C1878" s="15">
        <v>2</v>
      </c>
      <c r="D1878" s="15" t="s">
        <v>11452</v>
      </c>
      <c r="E1878" s="15" t="s">
        <v>14689</v>
      </c>
      <c r="F1878" s="15" t="s">
        <v>11422</v>
      </c>
      <c r="G1878" s="15" t="s">
        <v>11548</v>
      </c>
    </row>
    <row r="1879" spans="1:7" x14ac:dyDescent="0.2">
      <c r="A1879" s="15" t="s">
        <v>14690</v>
      </c>
      <c r="B1879" s="15" t="s">
        <v>14674</v>
      </c>
      <c r="C1879" s="15">
        <v>2</v>
      </c>
      <c r="D1879" s="15" t="s">
        <v>11456</v>
      </c>
      <c r="E1879" s="15" t="s">
        <v>12771</v>
      </c>
      <c r="F1879" s="15" t="s">
        <v>11422</v>
      </c>
      <c r="G1879" s="15" t="s">
        <v>11548</v>
      </c>
    </row>
    <row r="1880" spans="1:7" x14ac:dyDescent="0.2">
      <c r="A1880" s="15" t="s">
        <v>14691</v>
      </c>
      <c r="B1880" s="15" t="s">
        <v>14674</v>
      </c>
      <c r="C1880" s="15">
        <v>2</v>
      </c>
      <c r="D1880" s="15" t="s">
        <v>11460</v>
      </c>
      <c r="E1880" s="15" t="s">
        <v>11816</v>
      </c>
      <c r="F1880" s="15" t="s">
        <v>11422</v>
      </c>
      <c r="G1880" s="15" t="s">
        <v>11548</v>
      </c>
    </row>
    <row r="1881" spans="1:7" x14ac:dyDescent="0.2">
      <c r="A1881" s="15" t="s">
        <v>14692</v>
      </c>
      <c r="B1881" s="15" t="s">
        <v>14674</v>
      </c>
      <c r="C1881" s="15">
        <v>2</v>
      </c>
      <c r="D1881" s="15" t="s">
        <v>11464</v>
      </c>
      <c r="E1881" s="15" t="s">
        <v>14693</v>
      </c>
      <c r="F1881" s="15" t="s">
        <v>11422</v>
      </c>
      <c r="G1881" s="15" t="s">
        <v>11548</v>
      </c>
    </row>
    <row r="1882" spans="1:7" x14ac:dyDescent="0.2">
      <c r="A1882" s="15" t="s">
        <v>14694</v>
      </c>
      <c r="B1882" s="15" t="s">
        <v>14674</v>
      </c>
      <c r="C1882" s="15">
        <v>2</v>
      </c>
      <c r="D1882" s="15" t="s">
        <v>11468</v>
      </c>
      <c r="E1882" s="15" t="s">
        <v>12932</v>
      </c>
      <c r="F1882" s="15" t="s">
        <v>11422</v>
      </c>
      <c r="G1882" s="15" t="s">
        <v>11548</v>
      </c>
    </row>
    <row r="1883" spans="1:7" x14ac:dyDescent="0.2">
      <c r="A1883" s="15" t="s">
        <v>14695</v>
      </c>
      <c r="B1883" s="15" t="s">
        <v>14674</v>
      </c>
      <c r="C1883" s="15">
        <v>2</v>
      </c>
      <c r="D1883" s="15" t="s">
        <v>11472</v>
      </c>
      <c r="E1883" s="15" t="s">
        <v>14696</v>
      </c>
      <c r="F1883" s="15" t="s">
        <v>11422</v>
      </c>
      <c r="G1883" s="15" t="s">
        <v>11548</v>
      </c>
    </row>
    <row r="1884" spans="1:7" x14ac:dyDescent="0.2">
      <c r="A1884" s="15" t="s">
        <v>14697</v>
      </c>
      <c r="B1884" s="15" t="s">
        <v>14674</v>
      </c>
      <c r="C1884" s="15">
        <v>2</v>
      </c>
      <c r="D1884" s="15" t="s">
        <v>11476</v>
      </c>
      <c r="E1884" s="15" t="s">
        <v>14698</v>
      </c>
      <c r="F1884" s="15" t="s">
        <v>11422</v>
      </c>
      <c r="G1884" s="15" t="s">
        <v>11548</v>
      </c>
    </row>
    <row r="1885" spans="1:7" x14ac:dyDescent="0.2">
      <c r="A1885" s="15" t="s">
        <v>14699</v>
      </c>
      <c r="B1885" s="15" t="s">
        <v>14674</v>
      </c>
      <c r="C1885" s="15">
        <v>2</v>
      </c>
      <c r="D1885" s="15" t="s">
        <v>11480</v>
      </c>
      <c r="E1885" s="15" t="s">
        <v>13713</v>
      </c>
      <c r="F1885" s="15" t="s">
        <v>11422</v>
      </c>
      <c r="G1885" s="15" t="s">
        <v>11548</v>
      </c>
    </row>
    <row r="1886" spans="1:7" x14ac:dyDescent="0.2">
      <c r="A1886" s="15" t="s">
        <v>14700</v>
      </c>
      <c r="B1886" s="15" t="s">
        <v>14674</v>
      </c>
      <c r="C1886" s="15">
        <v>2</v>
      </c>
      <c r="D1886" s="15" t="s">
        <v>11484</v>
      </c>
      <c r="E1886" s="15" t="s">
        <v>11535</v>
      </c>
      <c r="F1886" s="15" t="s">
        <v>11422</v>
      </c>
      <c r="G1886" s="15" t="s">
        <v>11548</v>
      </c>
    </row>
    <row r="1887" spans="1:7" x14ac:dyDescent="0.2">
      <c r="A1887" s="15" t="s">
        <v>14701</v>
      </c>
      <c r="B1887" s="15" t="s">
        <v>14674</v>
      </c>
      <c r="C1887" s="15">
        <v>2</v>
      </c>
      <c r="D1887" s="15" t="s">
        <v>11487</v>
      </c>
      <c r="E1887" s="15" t="s">
        <v>11836</v>
      </c>
      <c r="F1887" s="15" t="s">
        <v>11422</v>
      </c>
      <c r="G1887" s="15" t="s">
        <v>11548</v>
      </c>
    </row>
    <row r="1888" spans="1:7" x14ac:dyDescent="0.2">
      <c r="A1888" s="15" t="s">
        <v>14702</v>
      </c>
      <c r="B1888" s="15" t="s">
        <v>14674</v>
      </c>
      <c r="C1888" s="15">
        <v>2</v>
      </c>
      <c r="D1888" s="15" t="s">
        <v>11491</v>
      </c>
      <c r="E1888" s="15" t="s">
        <v>13769</v>
      </c>
      <c r="F1888" s="15" t="s">
        <v>11422</v>
      </c>
      <c r="G1888" s="15" t="s">
        <v>11548</v>
      </c>
    </row>
    <row r="1889" spans="1:7" x14ac:dyDescent="0.2">
      <c r="A1889" s="15" t="s">
        <v>14703</v>
      </c>
      <c r="B1889" s="15" t="s">
        <v>14674</v>
      </c>
      <c r="C1889" s="15">
        <v>2</v>
      </c>
      <c r="D1889" s="15" t="s">
        <v>11495</v>
      </c>
      <c r="E1889" s="15" t="s">
        <v>11543</v>
      </c>
      <c r="F1889" s="15" t="s">
        <v>11422</v>
      </c>
      <c r="G1889" s="15" t="s">
        <v>11548</v>
      </c>
    </row>
    <row r="1890" spans="1:7" x14ac:dyDescent="0.2">
      <c r="A1890" s="15" t="s">
        <v>14704</v>
      </c>
      <c r="B1890" s="15" t="s">
        <v>14674</v>
      </c>
      <c r="C1890" s="15">
        <v>2</v>
      </c>
      <c r="D1890" s="15" t="s">
        <v>11499</v>
      </c>
      <c r="E1890" s="15" t="s">
        <v>12237</v>
      </c>
      <c r="F1890" s="15" t="s">
        <v>11422</v>
      </c>
      <c r="G1890" s="15" t="s">
        <v>11548</v>
      </c>
    </row>
    <row r="1891" spans="1:7" x14ac:dyDescent="0.2">
      <c r="A1891" s="15" t="s">
        <v>14705</v>
      </c>
      <c r="B1891" s="15" t="s">
        <v>14674</v>
      </c>
      <c r="C1891" s="15">
        <v>2</v>
      </c>
      <c r="D1891" s="15" t="s">
        <v>11503</v>
      </c>
      <c r="E1891" s="15" t="s">
        <v>14706</v>
      </c>
      <c r="F1891" s="15" t="s">
        <v>11422</v>
      </c>
      <c r="G1891" s="15" t="s">
        <v>11548</v>
      </c>
    </row>
    <row r="1892" spans="1:7" x14ac:dyDescent="0.2">
      <c r="A1892" s="15" t="s">
        <v>14707</v>
      </c>
      <c r="B1892" s="15" t="s">
        <v>14674</v>
      </c>
      <c r="C1892" s="15">
        <v>2</v>
      </c>
      <c r="D1892" s="15" t="s">
        <v>11506</v>
      </c>
      <c r="E1892" s="15" t="s">
        <v>11563</v>
      </c>
      <c r="F1892" s="15" t="s">
        <v>11422</v>
      </c>
      <c r="G1892" s="15" t="s">
        <v>11548</v>
      </c>
    </row>
    <row r="1893" spans="1:7" x14ac:dyDescent="0.2">
      <c r="A1893" s="15" t="s">
        <v>14708</v>
      </c>
      <c r="B1893" s="15" t="s">
        <v>14674</v>
      </c>
      <c r="C1893" s="15">
        <v>2</v>
      </c>
      <c r="D1893" s="15" t="s">
        <v>11510</v>
      </c>
      <c r="E1893" s="15" t="s">
        <v>11962</v>
      </c>
      <c r="F1893" s="15" t="s">
        <v>11422</v>
      </c>
      <c r="G1893" s="15" t="s">
        <v>11548</v>
      </c>
    </row>
    <row r="1894" spans="1:7" x14ac:dyDescent="0.2">
      <c r="A1894" s="15" t="s">
        <v>14709</v>
      </c>
      <c r="B1894" s="15" t="s">
        <v>14674</v>
      </c>
      <c r="C1894" s="15">
        <v>2</v>
      </c>
      <c r="D1894" s="15" t="s">
        <v>11514</v>
      </c>
      <c r="E1894" s="15" t="s">
        <v>12724</v>
      </c>
      <c r="F1894" s="15" t="s">
        <v>11422</v>
      </c>
      <c r="G1894" s="15" t="s">
        <v>11548</v>
      </c>
    </row>
    <row r="1895" spans="1:7" x14ac:dyDescent="0.2">
      <c r="A1895" s="15" t="s">
        <v>14710</v>
      </c>
      <c r="B1895" s="15" t="s">
        <v>14674</v>
      </c>
      <c r="C1895" s="15">
        <v>2</v>
      </c>
      <c r="D1895" s="15" t="s">
        <v>11518</v>
      </c>
      <c r="E1895" s="15" t="s">
        <v>12829</v>
      </c>
      <c r="F1895" s="15" t="s">
        <v>11422</v>
      </c>
      <c r="G1895" s="15" t="s">
        <v>11548</v>
      </c>
    </row>
    <row r="1896" spans="1:7" x14ac:dyDescent="0.2">
      <c r="A1896" s="15" t="s">
        <v>14711</v>
      </c>
      <c r="B1896" s="15" t="s">
        <v>14674</v>
      </c>
      <c r="C1896" s="15">
        <v>2</v>
      </c>
      <c r="D1896" s="15" t="s">
        <v>11522</v>
      </c>
      <c r="E1896" s="15" t="s">
        <v>11592</v>
      </c>
      <c r="F1896" s="15" t="s">
        <v>11422</v>
      </c>
      <c r="G1896" s="15" t="s">
        <v>11548</v>
      </c>
    </row>
    <row r="1897" spans="1:7" x14ac:dyDescent="0.2">
      <c r="A1897" s="15" t="s">
        <v>14712</v>
      </c>
      <c r="B1897" s="15" t="s">
        <v>14674</v>
      </c>
      <c r="C1897" s="15">
        <v>2</v>
      </c>
      <c r="D1897" s="15" t="s">
        <v>11526</v>
      </c>
      <c r="E1897" s="15" t="s">
        <v>11612</v>
      </c>
      <c r="F1897" s="15" t="s">
        <v>11422</v>
      </c>
      <c r="G1897" s="15" t="s">
        <v>11548</v>
      </c>
    </row>
    <row r="1898" spans="1:7" x14ac:dyDescent="0.2">
      <c r="A1898" s="15" t="s">
        <v>14713</v>
      </c>
      <c r="B1898" s="15" t="s">
        <v>14674</v>
      </c>
      <c r="C1898" s="15">
        <v>2</v>
      </c>
      <c r="D1898" s="15" t="s">
        <v>11530</v>
      </c>
      <c r="E1898" s="15" t="s">
        <v>11616</v>
      </c>
      <c r="F1898" s="15" t="s">
        <v>11422</v>
      </c>
      <c r="G1898" s="15" t="s">
        <v>11548</v>
      </c>
    </row>
    <row r="1899" spans="1:7" x14ac:dyDescent="0.2">
      <c r="A1899" s="15" t="s">
        <v>14714</v>
      </c>
      <c r="B1899" s="15" t="s">
        <v>14674</v>
      </c>
      <c r="C1899" s="15">
        <v>2</v>
      </c>
      <c r="D1899" s="15" t="s">
        <v>11534</v>
      </c>
      <c r="E1899" s="15" t="s">
        <v>12273</v>
      </c>
      <c r="F1899" s="15" t="s">
        <v>11422</v>
      </c>
      <c r="G1899" s="15" t="s">
        <v>11548</v>
      </c>
    </row>
    <row r="1900" spans="1:7" x14ac:dyDescent="0.2">
      <c r="A1900" s="15" t="s">
        <v>14715</v>
      </c>
      <c r="B1900" s="15" t="s">
        <v>14674</v>
      </c>
      <c r="C1900" s="15">
        <v>2</v>
      </c>
      <c r="D1900" s="15" t="s">
        <v>11538</v>
      </c>
      <c r="E1900" s="15" t="s">
        <v>14716</v>
      </c>
      <c r="F1900" s="15" t="s">
        <v>11422</v>
      </c>
      <c r="G1900" s="15" t="s">
        <v>11548</v>
      </c>
    </row>
    <row r="1901" spans="1:7" x14ac:dyDescent="0.2">
      <c r="A1901" s="15" t="s">
        <v>14717</v>
      </c>
      <c r="B1901" s="15" t="s">
        <v>14674</v>
      </c>
      <c r="C1901" s="15">
        <v>2</v>
      </c>
      <c r="D1901" s="15" t="s">
        <v>11542</v>
      </c>
      <c r="E1901" s="15" t="s">
        <v>14718</v>
      </c>
      <c r="F1901" s="15" t="s">
        <v>11422</v>
      </c>
      <c r="G1901" s="15" t="s">
        <v>11548</v>
      </c>
    </row>
    <row r="1902" spans="1:7" x14ac:dyDescent="0.2">
      <c r="A1902" s="15" t="s">
        <v>14719</v>
      </c>
      <c r="B1902" s="15" t="s">
        <v>14674</v>
      </c>
      <c r="C1902" s="15">
        <v>2</v>
      </c>
      <c r="D1902" s="15" t="s">
        <v>11546</v>
      </c>
      <c r="E1902" s="15" t="s">
        <v>12732</v>
      </c>
      <c r="F1902" s="15" t="s">
        <v>11422</v>
      </c>
      <c r="G1902" s="15" t="s">
        <v>11548</v>
      </c>
    </row>
    <row r="1903" spans="1:7" x14ac:dyDescent="0.2">
      <c r="A1903" s="15" t="s">
        <v>14720</v>
      </c>
      <c r="B1903" s="15" t="s">
        <v>14674</v>
      </c>
      <c r="C1903" s="15">
        <v>2</v>
      </c>
      <c r="D1903" s="15" t="s">
        <v>11550</v>
      </c>
      <c r="E1903" s="15" t="s">
        <v>14721</v>
      </c>
      <c r="F1903" s="15" t="s">
        <v>11422</v>
      </c>
      <c r="G1903" s="15" t="s">
        <v>11548</v>
      </c>
    </row>
    <row r="1904" spans="1:7" x14ac:dyDescent="0.2">
      <c r="A1904" s="15" t="s">
        <v>14722</v>
      </c>
      <c r="B1904" s="15" t="s">
        <v>14674</v>
      </c>
      <c r="C1904" s="15">
        <v>2</v>
      </c>
      <c r="D1904" s="15" t="s">
        <v>11554</v>
      </c>
      <c r="E1904" s="15" t="s">
        <v>14723</v>
      </c>
      <c r="F1904" s="15" t="s">
        <v>11422</v>
      </c>
      <c r="G1904" s="15" t="s">
        <v>11548</v>
      </c>
    </row>
    <row r="1905" spans="1:7" x14ac:dyDescent="0.2">
      <c r="A1905" s="15" t="s">
        <v>14724</v>
      </c>
      <c r="B1905" s="15" t="s">
        <v>14674</v>
      </c>
      <c r="C1905" s="15">
        <v>2</v>
      </c>
      <c r="D1905" s="15" t="s">
        <v>11558</v>
      </c>
      <c r="E1905" s="15" t="s">
        <v>11989</v>
      </c>
      <c r="F1905" s="15" t="s">
        <v>11422</v>
      </c>
      <c r="G1905" s="15" t="s">
        <v>11548</v>
      </c>
    </row>
    <row r="1906" spans="1:7" x14ac:dyDescent="0.2">
      <c r="A1906" s="15" t="s">
        <v>14725</v>
      </c>
      <c r="B1906" s="15" t="s">
        <v>14674</v>
      </c>
      <c r="C1906" s="15">
        <v>2</v>
      </c>
      <c r="D1906" s="15" t="s">
        <v>11562</v>
      </c>
      <c r="E1906" s="15" t="s">
        <v>13579</v>
      </c>
      <c r="F1906" s="15" t="s">
        <v>11422</v>
      </c>
      <c r="G1906" s="15" t="s">
        <v>11548</v>
      </c>
    </row>
    <row r="1907" spans="1:7" x14ac:dyDescent="0.2">
      <c r="A1907" s="15" t="s">
        <v>14726</v>
      </c>
      <c r="B1907" s="15" t="s">
        <v>14674</v>
      </c>
      <c r="C1907" s="15">
        <v>2</v>
      </c>
      <c r="D1907" s="15" t="s">
        <v>11565</v>
      </c>
      <c r="E1907" s="15" t="s">
        <v>14727</v>
      </c>
      <c r="F1907" s="15" t="s">
        <v>11422</v>
      </c>
      <c r="G1907" s="15" t="s">
        <v>11548</v>
      </c>
    </row>
    <row r="1908" spans="1:7" x14ac:dyDescent="0.2">
      <c r="A1908" s="15" t="s">
        <v>14728</v>
      </c>
      <c r="B1908" s="15" t="s">
        <v>14674</v>
      </c>
      <c r="C1908" s="15">
        <v>2</v>
      </c>
      <c r="D1908" s="15" t="s">
        <v>11569</v>
      </c>
      <c r="E1908" s="15" t="s">
        <v>13850</v>
      </c>
      <c r="F1908" s="15" t="s">
        <v>11422</v>
      </c>
      <c r="G1908" s="15" t="s">
        <v>11548</v>
      </c>
    </row>
    <row r="1909" spans="1:7" x14ac:dyDescent="0.2">
      <c r="A1909" s="15" t="s">
        <v>14729</v>
      </c>
      <c r="B1909" s="15" t="s">
        <v>14674</v>
      </c>
      <c r="C1909" s="15">
        <v>2</v>
      </c>
      <c r="D1909" s="15" t="s">
        <v>11573</v>
      </c>
      <c r="E1909" s="15" t="s">
        <v>12289</v>
      </c>
      <c r="F1909" s="15" t="s">
        <v>11422</v>
      </c>
      <c r="G1909" s="15" t="s">
        <v>11548</v>
      </c>
    </row>
    <row r="1910" spans="1:7" x14ac:dyDescent="0.2">
      <c r="A1910" s="15" t="s">
        <v>14730</v>
      </c>
      <c r="B1910" s="15" t="s">
        <v>14674</v>
      </c>
      <c r="C1910" s="15">
        <v>2</v>
      </c>
      <c r="D1910" s="15" t="s">
        <v>11577</v>
      </c>
      <c r="E1910" s="15" t="s">
        <v>14731</v>
      </c>
      <c r="F1910" s="15" t="s">
        <v>11422</v>
      </c>
      <c r="G1910" s="15" t="s">
        <v>11548</v>
      </c>
    </row>
    <row r="1911" spans="1:7" x14ac:dyDescent="0.2">
      <c r="A1911" s="15" t="s">
        <v>14732</v>
      </c>
      <c r="B1911" s="15" t="s">
        <v>14674</v>
      </c>
      <c r="C1911" s="15">
        <v>2</v>
      </c>
      <c r="D1911" s="15" t="s">
        <v>11581</v>
      </c>
      <c r="E1911" s="15" t="s">
        <v>14733</v>
      </c>
      <c r="F1911" s="15" t="s">
        <v>11422</v>
      </c>
      <c r="G1911" s="15" t="s">
        <v>11548</v>
      </c>
    </row>
    <row r="1912" spans="1:7" x14ac:dyDescent="0.2">
      <c r="A1912" s="15" t="s">
        <v>14734</v>
      </c>
      <c r="B1912" s="15" t="s">
        <v>14674</v>
      </c>
      <c r="C1912" s="15">
        <v>2</v>
      </c>
      <c r="D1912" s="15" t="s">
        <v>11584</v>
      </c>
      <c r="E1912" s="15" t="s">
        <v>12554</v>
      </c>
      <c r="F1912" s="15" t="s">
        <v>11422</v>
      </c>
      <c r="G1912" s="15" t="s">
        <v>11548</v>
      </c>
    </row>
    <row r="1913" spans="1:7" x14ac:dyDescent="0.2">
      <c r="A1913" s="15" t="s">
        <v>14735</v>
      </c>
      <c r="B1913" s="15" t="s">
        <v>14674</v>
      </c>
      <c r="C1913" s="15">
        <v>2</v>
      </c>
      <c r="D1913" s="15" t="s">
        <v>11588</v>
      </c>
      <c r="E1913" s="15" t="s">
        <v>14736</v>
      </c>
      <c r="F1913" s="15" t="s">
        <v>11422</v>
      </c>
      <c r="G1913" s="15" t="s">
        <v>11548</v>
      </c>
    </row>
    <row r="1914" spans="1:7" x14ac:dyDescent="0.2">
      <c r="A1914" s="15" t="s">
        <v>14737</v>
      </c>
      <c r="B1914" s="15" t="s">
        <v>14674</v>
      </c>
      <c r="C1914" s="15">
        <v>2</v>
      </c>
      <c r="D1914" s="15" t="s">
        <v>11591</v>
      </c>
      <c r="E1914" s="15" t="s">
        <v>14738</v>
      </c>
      <c r="F1914" s="15" t="s">
        <v>11422</v>
      </c>
      <c r="G1914" s="15" t="s">
        <v>11548</v>
      </c>
    </row>
    <row r="1915" spans="1:7" x14ac:dyDescent="0.2">
      <c r="A1915" s="15" t="s">
        <v>14739</v>
      </c>
      <c r="B1915" s="15" t="s">
        <v>14674</v>
      </c>
      <c r="C1915" s="15">
        <v>2</v>
      </c>
      <c r="D1915" s="15" t="s">
        <v>11595</v>
      </c>
      <c r="E1915" s="15" t="s">
        <v>14740</v>
      </c>
      <c r="F1915" s="15" t="s">
        <v>11422</v>
      </c>
      <c r="G1915" s="15" t="s">
        <v>11548</v>
      </c>
    </row>
    <row r="1916" spans="1:7" x14ac:dyDescent="0.2">
      <c r="A1916" s="15" t="s">
        <v>14741</v>
      </c>
      <c r="B1916" s="15" t="s">
        <v>14674</v>
      </c>
      <c r="C1916" s="15">
        <v>2</v>
      </c>
      <c r="D1916" s="15" t="s">
        <v>11599</v>
      </c>
      <c r="E1916" s="15" t="s">
        <v>14742</v>
      </c>
      <c r="F1916" s="15" t="s">
        <v>11422</v>
      </c>
      <c r="G1916" s="15" t="s">
        <v>11548</v>
      </c>
    </row>
    <row r="1917" spans="1:7" x14ac:dyDescent="0.2">
      <c r="A1917" s="15" t="s">
        <v>14743</v>
      </c>
      <c r="B1917" s="15" t="s">
        <v>14674</v>
      </c>
      <c r="C1917" s="15">
        <v>2</v>
      </c>
      <c r="D1917" s="15" t="s">
        <v>11603</v>
      </c>
      <c r="E1917" s="15" t="s">
        <v>14744</v>
      </c>
      <c r="F1917" s="15" t="s">
        <v>11422</v>
      </c>
      <c r="G1917" s="15" t="s">
        <v>11548</v>
      </c>
    </row>
    <row r="1918" spans="1:7" x14ac:dyDescent="0.2">
      <c r="A1918" s="15" t="s">
        <v>14745</v>
      </c>
      <c r="B1918" s="15" t="s">
        <v>14674</v>
      </c>
      <c r="C1918" s="15">
        <v>2</v>
      </c>
      <c r="D1918" s="15" t="s">
        <v>11607</v>
      </c>
      <c r="E1918" s="15" t="s">
        <v>12877</v>
      </c>
      <c r="F1918" s="15" t="s">
        <v>11422</v>
      </c>
      <c r="G1918" s="15" t="s">
        <v>11548</v>
      </c>
    </row>
    <row r="1919" spans="1:7" x14ac:dyDescent="0.2">
      <c r="A1919" s="15" t="s">
        <v>14746</v>
      </c>
      <c r="B1919" s="15" t="s">
        <v>14674</v>
      </c>
      <c r="C1919" s="15">
        <v>2</v>
      </c>
      <c r="D1919" s="15" t="s">
        <v>11611</v>
      </c>
      <c r="E1919" s="15" t="s">
        <v>14747</v>
      </c>
      <c r="F1919" s="15" t="s">
        <v>11422</v>
      </c>
      <c r="G1919" s="15" t="s">
        <v>11548</v>
      </c>
    </row>
    <row r="1920" spans="1:7" x14ac:dyDescent="0.2">
      <c r="A1920" s="15" t="s">
        <v>14748</v>
      </c>
      <c r="B1920" s="15" t="s">
        <v>14674</v>
      </c>
      <c r="C1920" s="15">
        <v>2</v>
      </c>
      <c r="D1920" s="15" t="s">
        <v>11615</v>
      </c>
      <c r="E1920" s="15" t="s">
        <v>13015</v>
      </c>
      <c r="F1920" s="15" t="s">
        <v>11422</v>
      </c>
      <c r="G1920" s="15" t="s">
        <v>11548</v>
      </c>
    </row>
    <row r="1921" spans="1:7" x14ac:dyDescent="0.2">
      <c r="A1921" s="15" t="s">
        <v>14749</v>
      </c>
      <c r="B1921" s="15" t="s">
        <v>14674</v>
      </c>
      <c r="C1921" s="15">
        <v>2</v>
      </c>
      <c r="D1921" s="15" t="s">
        <v>11619</v>
      </c>
      <c r="E1921" s="15" t="s">
        <v>13725</v>
      </c>
      <c r="F1921" s="15" t="s">
        <v>11422</v>
      </c>
      <c r="G1921" s="15" t="s">
        <v>11548</v>
      </c>
    </row>
    <row r="1922" spans="1:7" x14ac:dyDescent="0.2">
      <c r="A1922" s="15" t="s">
        <v>14750</v>
      </c>
      <c r="B1922" s="15" t="s">
        <v>14674</v>
      </c>
      <c r="C1922" s="15">
        <v>2</v>
      </c>
      <c r="D1922" s="15" t="s">
        <v>11623</v>
      </c>
      <c r="E1922" s="15" t="s">
        <v>13017</v>
      </c>
      <c r="F1922" s="15" t="s">
        <v>11422</v>
      </c>
      <c r="G1922" s="15" t="s">
        <v>11548</v>
      </c>
    </row>
    <row r="1923" spans="1:7" x14ac:dyDescent="0.2">
      <c r="A1923" s="15" t="s">
        <v>14751</v>
      </c>
      <c r="B1923" s="15" t="s">
        <v>14674</v>
      </c>
      <c r="C1923" s="15">
        <v>2</v>
      </c>
      <c r="D1923" s="15" t="s">
        <v>11627</v>
      </c>
      <c r="E1923" s="15" t="s">
        <v>14752</v>
      </c>
      <c r="F1923" s="15" t="s">
        <v>11422</v>
      </c>
      <c r="G1923" s="15" t="s">
        <v>11548</v>
      </c>
    </row>
    <row r="1924" spans="1:7" x14ac:dyDescent="0.2">
      <c r="A1924" s="15" t="s">
        <v>14753</v>
      </c>
      <c r="B1924" s="15" t="s">
        <v>14674</v>
      </c>
      <c r="C1924" s="15">
        <v>2</v>
      </c>
      <c r="D1924" s="15" t="s">
        <v>11631</v>
      </c>
      <c r="E1924" s="15" t="s">
        <v>14754</v>
      </c>
      <c r="F1924" s="15" t="s">
        <v>11422</v>
      </c>
      <c r="G1924" s="15" t="s">
        <v>11548</v>
      </c>
    </row>
    <row r="1925" spans="1:7" x14ac:dyDescent="0.2">
      <c r="A1925" s="15" t="s">
        <v>14755</v>
      </c>
      <c r="B1925" s="15" t="s">
        <v>14674</v>
      </c>
      <c r="C1925" s="15">
        <v>2</v>
      </c>
      <c r="D1925" s="15" t="s">
        <v>11634</v>
      </c>
      <c r="E1925" s="15" t="s">
        <v>14756</v>
      </c>
      <c r="F1925" s="15" t="s">
        <v>11422</v>
      </c>
      <c r="G1925" s="15" t="s">
        <v>11548</v>
      </c>
    </row>
    <row r="1926" spans="1:7" x14ac:dyDescent="0.2">
      <c r="A1926" s="15" t="s">
        <v>14757</v>
      </c>
      <c r="B1926" s="15" t="s">
        <v>14674</v>
      </c>
      <c r="C1926" s="15">
        <v>2</v>
      </c>
      <c r="D1926" s="15" t="s">
        <v>11637</v>
      </c>
      <c r="E1926" s="15" t="s">
        <v>12629</v>
      </c>
      <c r="F1926" s="15" t="s">
        <v>11422</v>
      </c>
      <c r="G1926" s="15" t="s">
        <v>11548</v>
      </c>
    </row>
    <row r="1927" spans="1:7" x14ac:dyDescent="0.2">
      <c r="A1927" s="15" t="s">
        <v>14758</v>
      </c>
      <c r="B1927" s="15" t="s">
        <v>14674</v>
      </c>
      <c r="C1927" s="15">
        <v>2</v>
      </c>
      <c r="D1927" s="15" t="s">
        <v>11640</v>
      </c>
      <c r="E1927" s="15" t="s">
        <v>11661</v>
      </c>
      <c r="F1927" s="15" t="s">
        <v>11422</v>
      </c>
      <c r="G1927" s="15" t="s">
        <v>11548</v>
      </c>
    </row>
    <row r="1928" spans="1:7" x14ac:dyDescent="0.2">
      <c r="A1928" s="15" t="s">
        <v>14759</v>
      </c>
      <c r="B1928" s="15" t="s">
        <v>14674</v>
      </c>
      <c r="C1928" s="15">
        <v>2</v>
      </c>
      <c r="D1928" s="15" t="s">
        <v>11643</v>
      </c>
      <c r="E1928" s="15" t="s">
        <v>12634</v>
      </c>
      <c r="F1928" s="15" t="s">
        <v>11422</v>
      </c>
      <c r="G1928" s="15" t="s">
        <v>11548</v>
      </c>
    </row>
    <row r="1929" spans="1:7" x14ac:dyDescent="0.2">
      <c r="A1929" s="15" t="s">
        <v>14760</v>
      </c>
      <c r="B1929" s="15" t="s">
        <v>14674</v>
      </c>
      <c r="C1929" s="15">
        <v>2</v>
      </c>
      <c r="D1929" s="15" t="s">
        <v>11646</v>
      </c>
      <c r="E1929" s="15" t="s">
        <v>14761</v>
      </c>
      <c r="F1929" s="15" t="s">
        <v>11422</v>
      </c>
      <c r="G1929" s="15" t="s">
        <v>11548</v>
      </c>
    </row>
    <row r="1930" spans="1:7" x14ac:dyDescent="0.2">
      <c r="A1930" s="15" t="s">
        <v>14762</v>
      </c>
      <c r="B1930" s="15" t="s">
        <v>14674</v>
      </c>
      <c r="C1930" s="15">
        <v>2</v>
      </c>
      <c r="D1930" s="15" t="s">
        <v>11649</v>
      </c>
      <c r="E1930" s="15" t="s">
        <v>14763</v>
      </c>
      <c r="F1930" s="15" t="s">
        <v>11422</v>
      </c>
      <c r="G1930" s="15" t="s">
        <v>11548</v>
      </c>
    </row>
    <row r="1931" spans="1:7" x14ac:dyDescent="0.2">
      <c r="A1931" s="15" t="s">
        <v>14764</v>
      </c>
      <c r="B1931" s="15" t="s">
        <v>14674</v>
      </c>
      <c r="C1931" s="15">
        <v>2</v>
      </c>
      <c r="D1931" s="15" t="s">
        <v>11652</v>
      </c>
      <c r="E1931" s="15" t="s">
        <v>14765</v>
      </c>
      <c r="F1931" s="15" t="s">
        <v>11422</v>
      </c>
      <c r="G1931" s="15" t="s">
        <v>11548</v>
      </c>
    </row>
    <row r="1932" spans="1:7" x14ac:dyDescent="0.2">
      <c r="A1932" s="15" t="s">
        <v>14766</v>
      </c>
      <c r="B1932" s="15" t="s">
        <v>14674</v>
      </c>
      <c r="C1932" s="15">
        <v>2</v>
      </c>
      <c r="D1932" s="15" t="s">
        <v>11669</v>
      </c>
      <c r="E1932" s="15" t="s">
        <v>11670</v>
      </c>
      <c r="F1932" s="15" t="s">
        <v>11422</v>
      </c>
      <c r="G1932" s="15" t="s">
        <v>11548</v>
      </c>
    </row>
    <row r="1933" spans="1:7" x14ac:dyDescent="0.2">
      <c r="A1933" s="15" t="s">
        <v>14767</v>
      </c>
      <c r="B1933" s="15" t="s">
        <v>14768</v>
      </c>
      <c r="C1933" s="15">
        <v>4</v>
      </c>
      <c r="D1933" s="15" t="s">
        <v>11420</v>
      </c>
      <c r="E1933" s="15" t="s">
        <v>14769</v>
      </c>
      <c r="F1933" s="15" t="s">
        <v>11422</v>
      </c>
      <c r="G1933" s="15" t="s">
        <v>11552</v>
      </c>
    </row>
    <row r="1934" spans="1:7" x14ac:dyDescent="0.2">
      <c r="A1934" s="15" t="s">
        <v>14770</v>
      </c>
      <c r="B1934" s="15" t="s">
        <v>14768</v>
      </c>
      <c r="C1934" s="15">
        <v>4</v>
      </c>
      <c r="D1934" s="15" t="s">
        <v>11425</v>
      </c>
      <c r="E1934" s="15" t="s">
        <v>12752</v>
      </c>
      <c r="F1934" s="15" t="s">
        <v>11422</v>
      </c>
      <c r="G1934" s="15" t="s">
        <v>11552</v>
      </c>
    </row>
    <row r="1935" spans="1:7" x14ac:dyDescent="0.2">
      <c r="A1935" s="15" t="s">
        <v>14771</v>
      </c>
      <c r="B1935" s="15" t="s">
        <v>14768</v>
      </c>
      <c r="C1935" s="15">
        <v>4</v>
      </c>
      <c r="D1935" s="15" t="s">
        <v>11428</v>
      </c>
      <c r="E1935" s="15" t="s">
        <v>14772</v>
      </c>
      <c r="F1935" s="15" t="s">
        <v>11422</v>
      </c>
      <c r="G1935" s="15" t="s">
        <v>11552</v>
      </c>
    </row>
    <row r="1936" spans="1:7" x14ac:dyDescent="0.2">
      <c r="A1936" s="15" t="s">
        <v>14773</v>
      </c>
      <c r="B1936" s="15" t="s">
        <v>14768</v>
      </c>
      <c r="C1936" s="15">
        <v>4</v>
      </c>
      <c r="D1936" s="15" t="s">
        <v>11432</v>
      </c>
      <c r="E1936" s="15" t="s">
        <v>14774</v>
      </c>
      <c r="F1936" s="15" t="s">
        <v>11422</v>
      </c>
      <c r="G1936" s="15" t="s">
        <v>11552</v>
      </c>
    </row>
    <row r="1937" spans="1:7" x14ac:dyDescent="0.2">
      <c r="A1937" s="15" t="s">
        <v>14775</v>
      </c>
      <c r="B1937" s="15" t="s">
        <v>14768</v>
      </c>
      <c r="C1937" s="15">
        <v>4</v>
      </c>
      <c r="D1937" s="15" t="s">
        <v>11436</v>
      </c>
      <c r="E1937" s="15" t="s">
        <v>14776</v>
      </c>
      <c r="F1937" s="15" t="s">
        <v>11422</v>
      </c>
      <c r="G1937" s="15" t="s">
        <v>11552</v>
      </c>
    </row>
    <row r="1938" spans="1:7" x14ac:dyDescent="0.2">
      <c r="A1938" s="15" t="s">
        <v>14777</v>
      </c>
      <c r="B1938" s="15" t="s">
        <v>14768</v>
      </c>
      <c r="C1938" s="15">
        <v>4</v>
      </c>
      <c r="D1938" s="15" t="s">
        <v>11440</v>
      </c>
      <c r="E1938" s="15" t="s">
        <v>14778</v>
      </c>
      <c r="F1938" s="15" t="s">
        <v>11422</v>
      </c>
      <c r="G1938" s="15" t="s">
        <v>11552</v>
      </c>
    </row>
    <row r="1939" spans="1:7" x14ac:dyDescent="0.2">
      <c r="A1939" s="15" t="s">
        <v>14779</v>
      </c>
      <c r="B1939" s="15" t="s">
        <v>14768</v>
      </c>
      <c r="C1939" s="15">
        <v>4</v>
      </c>
      <c r="D1939" s="15" t="s">
        <v>11444</v>
      </c>
      <c r="E1939" s="15" t="s">
        <v>14780</v>
      </c>
      <c r="F1939" s="15" t="s">
        <v>11422</v>
      </c>
      <c r="G1939" s="15" t="s">
        <v>11552</v>
      </c>
    </row>
    <row r="1940" spans="1:7" x14ac:dyDescent="0.2">
      <c r="A1940" s="15" t="s">
        <v>14781</v>
      </c>
      <c r="B1940" s="15" t="s">
        <v>14768</v>
      </c>
      <c r="C1940" s="15">
        <v>4</v>
      </c>
      <c r="D1940" s="15" t="s">
        <v>11448</v>
      </c>
      <c r="E1940" s="15" t="s">
        <v>14782</v>
      </c>
      <c r="F1940" s="15" t="s">
        <v>11422</v>
      </c>
      <c r="G1940" s="15" t="s">
        <v>11552</v>
      </c>
    </row>
    <row r="1941" spans="1:7" x14ac:dyDescent="0.2">
      <c r="A1941" s="15" t="s">
        <v>14783</v>
      </c>
      <c r="B1941" s="15" t="s">
        <v>14768</v>
      </c>
      <c r="C1941" s="15">
        <v>4</v>
      </c>
      <c r="D1941" s="15" t="s">
        <v>11452</v>
      </c>
      <c r="E1941" s="15" t="s">
        <v>14784</v>
      </c>
      <c r="F1941" s="15" t="s">
        <v>11422</v>
      </c>
      <c r="G1941" s="15" t="s">
        <v>11552</v>
      </c>
    </row>
    <row r="1942" spans="1:7" x14ac:dyDescent="0.2">
      <c r="A1942" s="15" t="s">
        <v>14785</v>
      </c>
      <c r="B1942" s="15" t="s">
        <v>14768</v>
      </c>
      <c r="C1942" s="15">
        <v>4</v>
      </c>
      <c r="D1942" s="15" t="s">
        <v>11456</v>
      </c>
      <c r="E1942" s="15" t="s">
        <v>14786</v>
      </c>
      <c r="F1942" s="15" t="s">
        <v>11422</v>
      </c>
      <c r="G1942" s="15" t="s">
        <v>11552</v>
      </c>
    </row>
    <row r="1943" spans="1:7" x14ac:dyDescent="0.2">
      <c r="A1943" s="15" t="s">
        <v>14787</v>
      </c>
      <c r="B1943" s="15" t="s">
        <v>14768</v>
      </c>
      <c r="C1943" s="15">
        <v>4</v>
      </c>
      <c r="D1943" s="15" t="s">
        <v>11460</v>
      </c>
      <c r="E1943" s="15" t="s">
        <v>14788</v>
      </c>
      <c r="F1943" s="15" t="s">
        <v>11422</v>
      </c>
      <c r="G1943" s="15" t="s">
        <v>11552</v>
      </c>
    </row>
    <row r="1944" spans="1:7" x14ac:dyDescent="0.2">
      <c r="A1944" s="15" t="s">
        <v>14789</v>
      </c>
      <c r="B1944" s="15" t="s">
        <v>14768</v>
      </c>
      <c r="C1944" s="15">
        <v>4</v>
      </c>
      <c r="D1944" s="15" t="s">
        <v>11464</v>
      </c>
      <c r="E1944" s="15" t="s">
        <v>12345</v>
      </c>
      <c r="F1944" s="15" t="s">
        <v>11422</v>
      </c>
      <c r="G1944" s="15" t="s">
        <v>11552</v>
      </c>
    </row>
    <row r="1945" spans="1:7" x14ac:dyDescent="0.2">
      <c r="A1945" s="15" t="s">
        <v>14790</v>
      </c>
      <c r="B1945" s="15" t="s">
        <v>14768</v>
      </c>
      <c r="C1945" s="15">
        <v>4</v>
      </c>
      <c r="D1945" s="15" t="s">
        <v>11468</v>
      </c>
      <c r="E1945" s="15" t="s">
        <v>14791</v>
      </c>
      <c r="F1945" s="15" t="s">
        <v>11422</v>
      </c>
      <c r="G1945" s="15" t="s">
        <v>11552</v>
      </c>
    </row>
    <row r="1946" spans="1:7" x14ac:dyDescent="0.2">
      <c r="A1946" s="15" t="s">
        <v>14792</v>
      </c>
      <c r="B1946" s="15" t="s">
        <v>14768</v>
      </c>
      <c r="C1946" s="15">
        <v>4</v>
      </c>
      <c r="D1946" s="15" t="s">
        <v>11472</v>
      </c>
      <c r="E1946" s="15" t="s">
        <v>13370</v>
      </c>
      <c r="F1946" s="15" t="s">
        <v>11422</v>
      </c>
      <c r="G1946" s="15" t="s">
        <v>11552</v>
      </c>
    </row>
    <row r="1947" spans="1:7" x14ac:dyDescent="0.2">
      <c r="A1947" s="15" t="s">
        <v>14793</v>
      </c>
      <c r="B1947" s="15" t="s">
        <v>14768</v>
      </c>
      <c r="C1947" s="15">
        <v>4</v>
      </c>
      <c r="D1947" s="15" t="s">
        <v>11476</v>
      </c>
      <c r="E1947" s="15" t="s">
        <v>12350</v>
      </c>
      <c r="F1947" s="15" t="s">
        <v>11422</v>
      </c>
      <c r="G1947" s="15" t="s">
        <v>11552</v>
      </c>
    </row>
    <row r="1948" spans="1:7" x14ac:dyDescent="0.2">
      <c r="A1948" s="15" t="s">
        <v>14794</v>
      </c>
      <c r="B1948" s="15" t="s">
        <v>14768</v>
      </c>
      <c r="C1948" s="15">
        <v>4</v>
      </c>
      <c r="D1948" s="15" t="s">
        <v>11480</v>
      </c>
      <c r="E1948" s="15" t="s">
        <v>14795</v>
      </c>
      <c r="F1948" s="15" t="s">
        <v>11422</v>
      </c>
      <c r="G1948" s="15" t="s">
        <v>11552</v>
      </c>
    </row>
    <row r="1949" spans="1:7" x14ac:dyDescent="0.2">
      <c r="A1949" s="15" t="s">
        <v>14796</v>
      </c>
      <c r="B1949" s="15" t="s">
        <v>14768</v>
      </c>
      <c r="C1949" s="15">
        <v>4</v>
      </c>
      <c r="D1949" s="15" t="s">
        <v>11484</v>
      </c>
      <c r="E1949" s="15" t="s">
        <v>14797</v>
      </c>
      <c r="F1949" s="15" t="s">
        <v>11422</v>
      </c>
      <c r="G1949" s="15" t="s">
        <v>11552</v>
      </c>
    </row>
    <row r="1950" spans="1:7" x14ac:dyDescent="0.2">
      <c r="A1950" s="15" t="s">
        <v>14798</v>
      </c>
      <c r="B1950" s="15" t="s">
        <v>14768</v>
      </c>
      <c r="C1950" s="15">
        <v>4</v>
      </c>
      <c r="D1950" s="15" t="s">
        <v>11487</v>
      </c>
      <c r="E1950" s="15" t="s">
        <v>14799</v>
      </c>
      <c r="F1950" s="15" t="s">
        <v>11422</v>
      </c>
      <c r="G1950" s="15" t="s">
        <v>11552</v>
      </c>
    </row>
    <row r="1951" spans="1:7" x14ac:dyDescent="0.2">
      <c r="A1951" s="15" t="s">
        <v>14800</v>
      </c>
      <c r="B1951" s="15" t="s">
        <v>14768</v>
      </c>
      <c r="C1951" s="15">
        <v>4</v>
      </c>
      <c r="D1951" s="15" t="s">
        <v>11491</v>
      </c>
      <c r="E1951" s="15" t="s">
        <v>12359</v>
      </c>
      <c r="F1951" s="15" t="s">
        <v>11422</v>
      </c>
      <c r="G1951" s="15" t="s">
        <v>11552</v>
      </c>
    </row>
    <row r="1952" spans="1:7" x14ac:dyDescent="0.2">
      <c r="A1952" s="15" t="s">
        <v>14801</v>
      </c>
      <c r="B1952" s="15" t="s">
        <v>14768</v>
      </c>
      <c r="C1952" s="15">
        <v>4</v>
      </c>
      <c r="D1952" s="15" t="s">
        <v>11495</v>
      </c>
      <c r="E1952" s="15" t="s">
        <v>11457</v>
      </c>
      <c r="F1952" s="15" t="s">
        <v>11422</v>
      </c>
      <c r="G1952" s="15" t="s">
        <v>11552</v>
      </c>
    </row>
    <row r="1953" spans="1:7" x14ac:dyDescent="0.2">
      <c r="A1953" s="15" t="s">
        <v>14802</v>
      </c>
      <c r="B1953" s="15" t="s">
        <v>14768</v>
      </c>
      <c r="C1953" s="15">
        <v>4</v>
      </c>
      <c r="D1953" s="15" t="s">
        <v>11499</v>
      </c>
      <c r="E1953" s="15" t="s">
        <v>14803</v>
      </c>
      <c r="F1953" s="15" t="s">
        <v>11422</v>
      </c>
      <c r="G1953" s="15" t="s">
        <v>11552</v>
      </c>
    </row>
    <row r="1954" spans="1:7" x14ac:dyDescent="0.2">
      <c r="A1954" s="15" t="s">
        <v>14804</v>
      </c>
      <c r="B1954" s="15" t="s">
        <v>14768</v>
      </c>
      <c r="C1954" s="15">
        <v>4</v>
      </c>
      <c r="D1954" s="15" t="s">
        <v>11503</v>
      </c>
      <c r="E1954" s="15" t="s">
        <v>11473</v>
      </c>
      <c r="F1954" s="15" t="s">
        <v>11422</v>
      </c>
      <c r="G1954" s="15" t="s">
        <v>11552</v>
      </c>
    </row>
    <row r="1955" spans="1:7" x14ac:dyDescent="0.2">
      <c r="A1955" s="15" t="s">
        <v>14805</v>
      </c>
      <c r="B1955" s="15" t="s">
        <v>14768</v>
      </c>
      <c r="C1955" s="15">
        <v>4</v>
      </c>
      <c r="D1955" s="15" t="s">
        <v>11506</v>
      </c>
      <c r="E1955" s="15" t="s">
        <v>587</v>
      </c>
      <c r="F1955" s="15" t="s">
        <v>11422</v>
      </c>
      <c r="G1955" s="15" t="s">
        <v>11552</v>
      </c>
    </row>
    <row r="1956" spans="1:7" x14ac:dyDescent="0.2">
      <c r="A1956" s="15" t="s">
        <v>14806</v>
      </c>
      <c r="B1956" s="15" t="s">
        <v>14768</v>
      </c>
      <c r="C1956" s="15">
        <v>4</v>
      </c>
      <c r="D1956" s="15" t="s">
        <v>11510</v>
      </c>
      <c r="E1956" s="15" t="s">
        <v>14807</v>
      </c>
      <c r="F1956" s="15" t="s">
        <v>11422</v>
      </c>
      <c r="G1956" s="15" t="s">
        <v>11552</v>
      </c>
    </row>
    <row r="1957" spans="1:7" x14ac:dyDescent="0.2">
      <c r="A1957" s="15" t="s">
        <v>14808</v>
      </c>
      <c r="B1957" s="15" t="s">
        <v>14768</v>
      </c>
      <c r="C1957" s="15">
        <v>4</v>
      </c>
      <c r="D1957" s="15" t="s">
        <v>11514</v>
      </c>
      <c r="E1957" s="15" t="s">
        <v>14809</v>
      </c>
      <c r="F1957" s="15" t="s">
        <v>11422</v>
      </c>
      <c r="G1957" s="15" t="s">
        <v>11552</v>
      </c>
    </row>
    <row r="1958" spans="1:7" x14ac:dyDescent="0.2">
      <c r="A1958" s="15" t="s">
        <v>14810</v>
      </c>
      <c r="B1958" s="15" t="s">
        <v>14768</v>
      </c>
      <c r="C1958" s="15">
        <v>4</v>
      </c>
      <c r="D1958" s="15" t="s">
        <v>11518</v>
      </c>
      <c r="E1958" s="15" t="s">
        <v>12777</v>
      </c>
      <c r="F1958" s="15" t="s">
        <v>11422</v>
      </c>
      <c r="G1958" s="15" t="s">
        <v>11552</v>
      </c>
    </row>
    <row r="1959" spans="1:7" x14ac:dyDescent="0.2">
      <c r="A1959" s="15" t="s">
        <v>14811</v>
      </c>
      <c r="B1959" s="15" t="s">
        <v>14768</v>
      </c>
      <c r="C1959" s="15">
        <v>4</v>
      </c>
      <c r="D1959" s="15" t="s">
        <v>11522</v>
      </c>
      <c r="E1959" s="15" t="s">
        <v>14812</v>
      </c>
      <c r="F1959" s="15" t="s">
        <v>11422</v>
      </c>
      <c r="G1959" s="15" t="s">
        <v>11552</v>
      </c>
    </row>
    <row r="1960" spans="1:7" x14ac:dyDescent="0.2">
      <c r="A1960" s="15" t="s">
        <v>14813</v>
      </c>
      <c r="B1960" s="15" t="s">
        <v>14768</v>
      </c>
      <c r="C1960" s="15">
        <v>4</v>
      </c>
      <c r="D1960" s="15" t="s">
        <v>11526</v>
      </c>
      <c r="E1960" s="15" t="s">
        <v>14814</v>
      </c>
      <c r="F1960" s="15" t="s">
        <v>11422</v>
      </c>
      <c r="G1960" s="15" t="s">
        <v>11552</v>
      </c>
    </row>
    <row r="1961" spans="1:7" x14ac:dyDescent="0.2">
      <c r="A1961" s="15" t="s">
        <v>14815</v>
      </c>
      <c r="B1961" s="15" t="s">
        <v>14768</v>
      </c>
      <c r="C1961" s="15">
        <v>4</v>
      </c>
      <c r="D1961" s="15" t="s">
        <v>11530</v>
      </c>
      <c r="E1961" s="15" t="s">
        <v>14816</v>
      </c>
      <c r="F1961" s="15" t="s">
        <v>11422</v>
      </c>
      <c r="G1961" s="15" t="s">
        <v>11552</v>
      </c>
    </row>
    <row r="1962" spans="1:7" x14ac:dyDescent="0.2">
      <c r="A1962" s="15" t="s">
        <v>14817</v>
      </c>
      <c r="B1962" s="15" t="s">
        <v>14768</v>
      </c>
      <c r="C1962" s="15">
        <v>4</v>
      </c>
      <c r="D1962" s="15" t="s">
        <v>11534</v>
      </c>
      <c r="E1962" s="15" t="s">
        <v>14818</v>
      </c>
      <c r="F1962" s="15" t="s">
        <v>11422</v>
      </c>
      <c r="G1962" s="15" t="s">
        <v>11552</v>
      </c>
    </row>
    <row r="1963" spans="1:7" x14ac:dyDescent="0.2">
      <c r="A1963" s="15" t="s">
        <v>14819</v>
      </c>
      <c r="B1963" s="15" t="s">
        <v>14768</v>
      </c>
      <c r="C1963" s="15">
        <v>4</v>
      </c>
      <c r="D1963" s="15" t="s">
        <v>11538</v>
      </c>
      <c r="E1963" s="15" t="s">
        <v>14820</v>
      </c>
      <c r="F1963" s="15" t="s">
        <v>11422</v>
      </c>
      <c r="G1963" s="15" t="s">
        <v>11552</v>
      </c>
    </row>
    <row r="1964" spans="1:7" x14ac:dyDescent="0.2">
      <c r="A1964" s="15" t="s">
        <v>14821</v>
      </c>
      <c r="B1964" s="15" t="s">
        <v>14768</v>
      </c>
      <c r="C1964" s="15">
        <v>4</v>
      </c>
      <c r="D1964" s="15" t="s">
        <v>11542</v>
      </c>
      <c r="E1964" s="15" t="s">
        <v>14822</v>
      </c>
      <c r="F1964" s="15" t="s">
        <v>11422</v>
      </c>
      <c r="G1964" s="15" t="s">
        <v>11552</v>
      </c>
    </row>
    <row r="1965" spans="1:7" x14ac:dyDescent="0.2">
      <c r="A1965" s="15" t="s">
        <v>14823</v>
      </c>
      <c r="B1965" s="15" t="s">
        <v>14768</v>
      </c>
      <c r="C1965" s="15">
        <v>4</v>
      </c>
      <c r="D1965" s="15" t="s">
        <v>11546</v>
      </c>
      <c r="E1965" s="15" t="s">
        <v>14824</v>
      </c>
      <c r="F1965" s="15" t="s">
        <v>11422</v>
      </c>
      <c r="G1965" s="15" t="s">
        <v>11552</v>
      </c>
    </row>
    <row r="1966" spans="1:7" x14ac:dyDescent="0.2">
      <c r="A1966" s="15" t="s">
        <v>14825</v>
      </c>
      <c r="B1966" s="15" t="s">
        <v>14768</v>
      </c>
      <c r="C1966" s="15">
        <v>4</v>
      </c>
      <c r="D1966" s="15" t="s">
        <v>11550</v>
      </c>
      <c r="E1966" s="15" t="s">
        <v>12414</v>
      </c>
      <c r="F1966" s="15" t="s">
        <v>11422</v>
      </c>
      <c r="G1966" s="15" t="s">
        <v>11552</v>
      </c>
    </row>
    <row r="1967" spans="1:7" x14ac:dyDescent="0.2">
      <c r="A1967" s="15" t="s">
        <v>14826</v>
      </c>
      <c r="B1967" s="15" t="s">
        <v>14768</v>
      </c>
      <c r="C1967" s="15">
        <v>4</v>
      </c>
      <c r="D1967" s="15" t="s">
        <v>11554</v>
      </c>
      <c r="E1967" s="15" t="s">
        <v>11535</v>
      </c>
      <c r="F1967" s="15" t="s">
        <v>11422</v>
      </c>
      <c r="G1967" s="15" t="s">
        <v>11552</v>
      </c>
    </row>
    <row r="1968" spans="1:7" x14ac:dyDescent="0.2">
      <c r="A1968" s="15" t="s">
        <v>14827</v>
      </c>
      <c r="B1968" s="15" t="s">
        <v>14768</v>
      </c>
      <c r="C1968" s="15">
        <v>4</v>
      </c>
      <c r="D1968" s="15" t="s">
        <v>11558</v>
      </c>
      <c r="E1968" s="15" t="s">
        <v>14828</v>
      </c>
      <c r="F1968" s="15" t="s">
        <v>11422</v>
      </c>
      <c r="G1968" s="15" t="s">
        <v>11552</v>
      </c>
    </row>
    <row r="1969" spans="1:7" x14ac:dyDescent="0.2">
      <c r="A1969" s="15" t="s">
        <v>14829</v>
      </c>
      <c r="B1969" s="15" t="s">
        <v>14768</v>
      </c>
      <c r="C1969" s="15">
        <v>4</v>
      </c>
      <c r="D1969" s="15" t="s">
        <v>11562</v>
      </c>
      <c r="E1969" s="15" t="s">
        <v>14830</v>
      </c>
      <c r="F1969" s="15" t="s">
        <v>11422</v>
      </c>
      <c r="G1969" s="15" t="s">
        <v>11552</v>
      </c>
    </row>
    <row r="1970" spans="1:7" x14ac:dyDescent="0.2">
      <c r="A1970" s="15" t="s">
        <v>14831</v>
      </c>
      <c r="B1970" s="15" t="s">
        <v>14768</v>
      </c>
      <c r="C1970" s="15">
        <v>4</v>
      </c>
      <c r="D1970" s="15" t="s">
        <v>11565</v>
      </c>
      <c r="E1970" s="15" t="s">
        <v>11770</v>
      </c>
      <c r="F1970" s="15" t="s">
        <v>11422</v>
      </c>
      <c r="G1970" s="15" t="s">
        <v>11552</v>
      </c>
    </row>
    <row r="1971" spans="1:7" x14ac:dyDescent="0.2">
      <c r="A1971" s="15" t="s">
        <v>14832</v>
      </c>
      <c r="B1971" s="15" t="s">
        <v>14768</v>
      </c>
      <c r="C1971" s="15">
        <v>4</v>
      </c>
      <c r="D1971" s="15" t="s">
        <v>11569</v>
      </c>
      <c r="E1971" s="15" t="s">
        <v>14833</v>
      </c>
      <c r="F1971" s="15" t="s">
        <v>11422</v>
      </c>
      <c r="G1971" s="15" t="s">
        <v>11552</v>
      </c>
    </row>
    <row r="1972" spans="1:7" x14ac:dyDescent="0.2">
      <c r="A1972" s="15" t="s">
        <v>14834</v>
      </c>
      <c r="B1972" s="15" t="s">
        <v>14768</v>
      </c>
      <c r="C1972" s="15">
        <v>4</v>
      </c>
      <c r="D1972" s="15" t="s">
        <v>11573</v>
      </c>
      <c r="E1972" s="15" t="s">
        <v>11543</v>
      </c>
      <c r="F1972" s="15" t="s">
        <v>11422</v>
      </c>
      <c r="G1972" s="15" t="s">
        <v>11552</v>
      </c>
    </row>
    <row r="1973" spans="1:7" x14ac:dyDescent="0.2">
      <c r="A1973" s="15" t="s">
        <v>14835</v>
      </c>
      <c r="B1973" s="15" t="s">
        <v>14768</v>
      </c>
      <c r="C1973" s="15">
        <v>4</v>
      </c>
      <c r="D1973" s="15" t="s">
        <v>11577</v>
      </c>
      <c r="E1973" s="15" t="s">
        <v>14836</v>
      </c>
      <c r="F1973" s="15" t="s">
        <v>11422</v>
      </c>
      <c r="G1973" s="15" t="s">
        <v>11552</v>
      </c>
    </row>
    <row r="1974" spans="1:7" x14ac:dyDescent="0.2">
      <c r="A1974" s="15" t="s">
        <v>14837</v>
      </c>
      <c r="B1974" s="15" t="s">
        <v>14768</v>
      </c>
      <c r="C1974" s="15">
        <v>4</v>
      </c>
      <c r="D1974" s="15" t="s">
        <v>11581</v>
      </c>
      <c r="E1974" s="15" t="s">
        <v>14838</v>
      </c>
      <c r="F1974" s="15" t="s">
        <v>11422</v>
      </c>
      <c r="G1974" s="15" t="s">
        <v>11552</v>
      </c>
    </row>
    <row r="1975" spans="1:7" x14ac:dyDescent="0.2">
      <c r="A1975" s="15" t="s">
        <v>14839</v>
      </c>
      <c r="B1975" s="15" t="s">
        <v>14768</v>
      </c>
      <c r="C1975" s="15">
        <v>4</v>
      </c>
      <c r="D1975" s="15" t="s">
        <v>11584</v>
      </c>
      <c r="E1975" s="15" t="s">
        <v>14840</v>
      </c>
      <c r="F1975" s="15" t="s">
        <v>11422</v>
      </c>
      <c r="G1975" s="15" t="s">
        <v>11552</v>
      </c>
    </row>
    <row r="1976" spans="1:7" x14ac:dyDescent="0.2">
      <c r="A1976" s="15" t="s">
        <v>14841</v>
      </c>
      <c r="B1976" s="15" t="s">
        <v>14768</v>
      </c>
      <c r="C1976" s="15">
        <v>4</v>
      </c>
      <c r="D1976" s="15" t="s">
        <v>11588</v>
      </c>
      <c r="E1976" s="15" t="s">
        <v>14842</v>
      </c>
      <c r="F1976" s="15" t="s">
        <v>11422</v>
      </c>
      <c r="G1976" s="15" t="s">
        <v>11552</v>
      </c>
    </row>
    <row r="1977" spans="1:7" x14ac:dyDescent="0.2">
      <c r="A1977" s="15" t="s">
        <v>14843</v>
      </c>
      <c r="B1977" s="15" t="s">
        <v>14768</v>
      </c>
      <c r="C1977" s="15">
        <v>4</v>
      </c>
      <c r="D1977" s="15" t="s">
        <v>11591</v>
      </c>
      <c r="E1977" s="15" t="s">
        <v>12803</v>
      </c>
      <c r="F1977" s="15" t="s">
        <v>11422</v>
      </c>
      <c r="G1977" s="15" t="s">
        <v>11552</v>
      </c>
    </row>
    <row r="1978" spans="1:7" x14ac:dyDescent="0.2">
      <c r="A1978" s="15" t="s">
        <v>14844</v>
      </c>
      <c r="B1978" s="15" t="s">
        <v>14768</v>
      </c>
      <c r="C1978" s="15">
        <v>4</v>
      </c>
      <c r="D1978" s="15" t="s">
        <v>11595</v>
      </c>
      <c r="E1978" s="15" t="s">
        <v>14845</v>
      </c>
      <c r="F1978" s="15" t="s">
        <v>11422</v>
      </c>
      <c r="G1978" s="15" t="s">
        <v>11552</v>
      </c>
    </row>
    <row r="1979" spans="1:7" x14ac:dyDescent="0.2">
      <c r="A1979" s="15" t="s">
        <v>14846</v>
      </c>
      <c r="B1979" s="15" t="s">
        <v>14768</v>
      </c>
      <c r="C1979" s="15">
        <v>4</v>
      </c>
      <c r="D1979" s="15" t="s">
        <v>11599</v>
      </c>
      <c r="E1979" s="15" t="s">
        <v>14847</v>
      </c>
      <c r="F1979" s="15" t="s">
        <v>11422</v>
      </c>
      <c r="G1979" s="15" t="s">
        <v>11552</v>
      </c>
    </row>
    <row r="1980" spans="1:7" x14ac:dyDescent="0.2">
      <c r="A1980" s="15" t="s">
        <v>14848</v>
      </c>
      <c r="B1980" s="15" t="s">
        <v>14768</v>
      </c>
      <c r="C1980" s="15">
        <v>4</v>
      </c>
      <c r="D1980" s="15" t="s">
        <v>11603</v>
      </c>
      <c r="E1980" s="15" t="s">
        <v>14849</v>
      </c>
      <c r="F1980" s="15" t="s">
        <v>11422</v>
      </c>
      <c r="G1980" s="15" t="s">
        <v>11552</v>
      </c>
    </row>
    <row r="1981" spans="1:7" x14ac:dyDescent="0.2">
      <c r="A1981" s="15" t="s">
        <v>14850</v>
      </c>
      <c r="B1981" s="15" t="s">
        <v>14768</v>
      </c>
      <c r="C1981" s="15">
        <v>4</v>
      </c>
      <c r="D1981" s="15" t="s">
        <v>11607</v>
      </c>
      <c r="E1981" s="15" t="s">
        <v>14851</v>
      </c>
      <c r="F1981" s="15" t="s">
        <v>11422</v>
      </c>
      <c r="G1981" s="15" t="s">
        <v>11552</v>
      </c>
    </row>
    <row r="1982" spans="1:7" x14ac:dyDescent="0.2">
      <c r="A1982" s="15" t="s">
        <v>14852</v>
      </c>
      <c r="B1982" s="15" t="s">
        <v>14768</v>
      </c>
      <c r="C1982" s="15">
        <v>4</v>
      </c>
      <c r="D1982" s="15" t="s">
        <v>11611</v>
      </c>
      <c r="E1982" s="15" t="s">
        <v>11559</v>
      </c>
      <c r="F1982" s="15" t="s">
        <v>11422</v>
      </c>
      <c r="G1982" s="15" t="s">
        <v>11552</v>
      </c>
    </row>
    <row r="1983" spans="1:7" x14ac:dyDescent="0.2">
      <c r="A1983" s="15" t="s">
        <v>14853</v>
      </c>
      <c r="B1983" s="15" t="s">
        <v>14768</v>
      </c>
      <c r="C1983" s="15">
        <v>4</v>
      </c>
      <c r="D1983" s="15" t="s">
        <v>11615</v>
      </c>
      <c r="E1983" s="15" t="s">
        <v>526</v>
      </c>
      <c r="F1983" s="15" t="s">
        <v>11422</v>
      </c>
      <c r="G1983" s="15" t="s">
        <v>11552</v>
      </c>
    </row>
    <row r="1984" spans="1:7" x14ac:dyDescent="0.2">
      <c r="A1984" s="15" t="s">
        <v>14854</v>
      </c>
      <c r="B1984" s="15" t="s">
        <v>14768</v>
      </c>
      <c r="C1984" s="15">
        <v>4</v>
      </c>
      <c r="D1984" s="15" t="s">
        <v>11619</v>
      </c>
      <c r="E1984" s="15" t="s">
        <v>12467</v>
      </c>
      <c r="F1984" s="15" t="s">
        <v>11422</v>
      </c>
      <c r="G1984" s="15" t="s">
        <v>11552</v>
      </c>
    </row>
    <row r="1985" spans="1:7" x14ac:dyDescent="0.2">
      <c r="A1985" s="15" t="s">
        <v>14855</v>
      </c>
      <c r="B1985" s="15" t="s">
        <v>14768</v>
      </c>
      <c r="C1985" s="15">
        <v>4</v>
      </c>
      <c r="D1985" s="15" t="s">
        <v>11623</v>
      </c>
      <c r="E1985" s="15" t="s">
        <v>11578</v>
      </c>
      <c r="F1985" s="15" t="s">
        <v>11422</v>
      </c>
      <c r="G1985" s="15" t="s">
        <v>11552</v>
      </c>
    </row>
    <row r="1986" spans="1:7" x14ac:dyDescent="0.2">
      <c r="A1986" s="15" t="s">
        <v>14856</v>
      </c>
      <c r="B1986" s="15" t="s">
        <v>14768</v>
      </c>
      <c r="C1986" s="15">
        <v>4</v>
      </c>
      <c r="D1986" s="15" t="s">
        <v>11627</v>
      </c>
      <c r="E1986" s="15" t="s">
        <v>14857</v>
      </c>
      <c r="F1986" s="15" t="s">
        <v>11422</v>
      </c>
      <c r="G1986" s="15" t="s">
        <v>11552</v>
      </c>
    </row>
    <row r="1987" spans="1:7" x14ac:dyDescent="0.2">
      <c r="A1987" s="15" t="s">
        <v>14858</v>
      </c>
      <c r="B1987" s="15" t="s">
        <v>14768</v>
      </c>
      <c r="C1987" s="15">
        <v>4</v>
      </c>
      <c r="D1987" s="15" t="s">
        <v>11631</v>
      </c>
      <c r="E1987" s="15" t="s">
        <v>409</v>
      </c>
      <c r="F1987" s="15" t="s">
        <v>11422</v>
      </c>
      <c r="G1987" s="15" t="s">
        <v>11552</v>
      </c>
    </row>
    <row r="1988" spans="1:7" x14ac:dyDescent="0.2">
      <c r="A1988" s="15" t="s">
        <v>14859</v>
      </c>
      <c r="B1988" s="15" t="s">
        <v>14768</v>
      </c>
      <c r="C1988" s="15">
        <v>4</v>
      </c>
      <c r="D1988" s="15" t="s">
        <v>11634</v>
      </c>
      <c r="E1988" s="15" t="s">
        <v>14860</v>
      </c>
      <c r="F1988" s="15" t="s">
        <v>11422</v>
      </c>
      <c r="G1988" s="15" t="s">
        <v>11552</v>
      </c>
    </row>
    <row r="1989" spans="1:7" x14ac:dyDescent="0.2">
      <c r="A1989" s="15" t="s">
        <v>14861</v>
      </c>
      <c r="B1989" s="15" t="s">
        <v>14768</v>
      </c>
      <c r="C1989" s="15">
        <v>4</v>
      </c>
      <c r="D1989" s="15" t="s">
        <v>11637</v>
      </c>
      <c r="E1989" s="15" t="s">
        <v>11589</v>
      </c>
      <c r="F1989" s="15" t="s">
        <v>11422</v>
      </c>
      <c r="G1989" s="15" t="s">
        <v>11552</v>
      </c>
    </row>
    <row r="1990" spans="1:7" x14ac:dyDescent="0.2">
      <c r="A1990" s="15" t="s">
        <v>14862</v>
      </c>
      <c r="B1990" s="15" t="s">
        <v>14768</v>
      </c>
      <c r="C1990" s="15">
        <v>4</v>
      </c>
      <c r="D1990" s="15" t="s">
        <v>11640</v>
      </c>
      <c r="E1990" s="15" t="s">
        <v>11592</v>
      </c>
      <c r="F1990" s="15" t="s">
        <v>11422</v>
      </c>
      <c r="G1990" s="15" t="s">
        <v>11552</v>
      </c>
    </row>
    <row r="1991" spans="1:7" x14ac:dyDescent="0.2">
      <c r="A1991" s="15" t="s">
        <v>14863</v>
      </c>
      <c r="B1991" s="15" t="s">
        <v>14768</v>
      </c>
      <c r="C1991" s="15">
        <v>4</v>
      </c>
      <c r="D1991" s="15" t="s">
        <v>11643</v>
      </c>
      <c r="E1991" s="15" t="s">
        <v>12267</v>
      </c>
      <c r="F1991" s="15" t="s">
        <v>11422</v>
      </c>
      <c r="G1991" s="15" t="s">
        <v>11552</v>
      </c>
    </row>
    <row r="1992" spans="1:7" x14ac:dyDescent="0.2">
      <c r="A1992" s="15" t="s">
        <v>14864</v>
      </c>
      <c r="B1992" s="15" t="s">
        <v>14768</v>
      </c>
      <c r="C1992" s="15">
        <v>4</v>
      </c>
      <c r="D1992" s="15" t="s">
        <v>11646</v>
      </c>
      <c r="E1992" s="15" t="s">
        <v>14865</v>
      </c>
      <c r="F1992" s="15" t="s">
        <v>11422</v>
      </c>
      <c r="G1992" s="15" t="s">
        <v>11552</v>
      </c>
    </row>
    <row r="1993" spans="1:7" x14ac:dyDescent="0.2">
      <c r="A1993" s="15" t="s">
        <v>14866</v>
      </c>
      <c r="B1993" s="15" t="s">
        <v>14768</v>
      </c>
      <c r="C1993" s="15">
        <v>4</v>
      </c>
      <c r="D1993" s="15" t="s">
        <v>11649</v>
      </c>
      <c r="E1993" s="15" t="s">
        <v>12505</v>
      </c>
      <c r="F1993" s="15" t="s">
        <v>11422</v>
      </c>
      <c r="G1993" s="15" t="s">
        <v>11552</v>
      </c>
    </row>
    <row r="1994" spans="1:7" x14ac:dyDescent="0.2">
      <c r="A1994" s="15" t="s">
        <v>14867</v>
      </c>
      <c r="B1994" s="15" t="s">
        <v>14768</v>
      </c>
      <c r="C1994" s="15">
        <v>4</v>
      </c>
      <c r="D1994" s="15" t="s">
        <v>11652</v>
      </c>
      <c r="E1994" s="15" t="s">
        <v>11616</v>
      </c>
      <c r="F1994" s="15" t="s">
        <v>11422</v>
      </c>
      <c r="G1994" s="15" t="s">
        <v>11552</v>
      </c>
    </row>
    <row r="1995" spans="1:7" x14ac:dyDescent="0.2">
      <c r="A1995" s="15" t="s">
        <v>14868</v>
      </c>
      <c r="B1995" s="15" t="s">
        <v>14768</v>
      </c>
      <c r="C1995" s="15">
        <v>4</v>
      </c>
      <c r="D1995" s="15" t="s">
        <v>11655</v>
      </c>
      <c r="E1995" s="15" t="s">
        <v>14869</v>
      </c>
      <c r="F1995" s="15" t="s">
        <v>11422</v>
      </c>
      <c r="G1995" s="15" t="s">
        <v>11552</v>
      </c>
    </row>
    <row r="1996" spans="1:7" x14ac:dyDescent="0.2">
      <c r="A1996" s="15" t="s">
        <v>14870</v>
      </c>
      <c r="B1996" s="15" t="s">
        <v>14768</v>
      </c>
      <c r="C1996" s="15">
        <v>4</v>
      </c>
      <c r="D1996" s="15" t="s">
        <v>11658</v>
      </c>
      <c r="E1996" s="15" t="s">
        <v>14871</v>
      </c>
      <c r="F1996" s="15" t="s">
        <v>11422</v>
      </c>
      <c r="G1996" s="15" t="s">
        <v>11552</v>
      </c>
    </row>
    <row r="1997" spans="1:7" x14ac:dyDescent="0.2">
      <c r="A1997" s="15" t="s">
        <v>14872</v>
      </c>
      <c r="B1997" s="15" t="s">
        <v>14768</v>
      </c>
      <c r="C1997" s="15">
        <v>4</v>
      </c>
      <c r="D1997" s="15" t="s">
        <v>11660</v>
      </c>
      <c r="E1997" s="15" t="s">
        <v>14873</v>
      </c>
      <c r="F1997" s="15" t="s">
        <v>11422</v>
      </c>
      <c r="G1997" s="15" t="s">
        <v>11552</v>
      </c>
    </row>
    <row r="1998" spans="1:7" x14ac:dyDescent="0.2">
      <c r="A1998" s="15" t="s">
        <v>14874</v>
      </c>
      <c r="B1998" s="15" t="s">
        <v>14768</v>
      </c>
      <c r="C1998" s="15">
        <v>4</v>
      </c>
      <c r="D1998" s="15" t="s">
        <v>11663</v>
      </c>
      <c r="E1998" s="15" t="s">
        <v>14875</v>
      </c>
      <c r="F1998" s="15" t="s">
        <v>11422</v>
      </c>
      <c r="G1998" s="15" t="s">
        <v>11552</v>
      </c>
    </row>
    <row r="1999" spans="1:7" x14ac:dyDescent="0.2">
      <c r="A1999" s="15" t="s">
        <v>14876</v>
      </c>
      <c r="B1999" s="15" t="s">
        <v>14768</v>
      </c>
      <c r="C1999" s="15">
        <v>4</v>
      </c>
      <c r="D1999" s="15" t="s">
        <v>11666</v>
      </c>
      <c r="E1999" s="15" t="s">
        <v>14877</v>
      </c>
      <c r="F1999" s="15" t="s">
        <v>11422</v>
      </c>
      <c r="G1999" s="15" t="s">
        <v>11552</v>
      </c>
    </row>
    <row r="2000" spans="1:7" x14ac:dyDescent="0.2">
      <c r="A2000" s="15" t="s">
        <v>14878</v>
      </c>
      <c r="B2000" s="15" t="s">
        <v>14768</v>
      </c>
      <c r="C2000" s="15">
        <v>4</v>
      </c>
      <c r="D2000" s="15" t="s">
        <v>11907</v>
      </c>
      <c r="E2000" s="15" t="s">
        <v>11989</v>
      </c>
      <c r="F2000" s="15" t="s">
        <v>11422</v>
      </c>
      <c r="G2000" s="15" t="s">
        <v>11552</v>
      </c>
    </row>
    <row r="2001" spans="1:7" x14ac:dyDescent="0.2">
      <c r="A2001" s="15" t="s">
        <v>14879</v>
      </c>
      <c r="B2001" s="15" t="s">
        <v>14768</v>
      </c>
      <c r="C2001" s="15">
        <v>4</v>
      </c>
      <c r="D2001" s="15" t="s">
        <v>11910</v>
      </c>
      <c r="E2001" s="15" t="s">
        <v>14880</v>
      </c>
      <c r="F2001" s="15" t="s">
        <v>11422</v>
      </c>
      <c r="G2001" s="15" t="s">
        <v>11552</v>
      </c>
    </row>
    <row r="2002" spans="1:7" x14ac:dyDescent="0.2">
      <c r="A2002" s="15" t="s">
        <v>14881</v>
      </c>
      <c r="B2002" s="15" t="s">
        <v>14768</v>
      </c>
      <c r="C2002" s="15">
        <v>4</v>
      </c>
      <c r="D2002" s="15" t="s">
        <v>11913</v>
      </c>
      <c r="E2002" s="15" t="s">
        <v>14882</v>
      </c>
      <c r="F2002" s="15" t="s">
        <v>11422</v>
      </c>
      <c r="G2002" s="15" t="s">
        <v>11552</v>
      </c>
    </row>
    <row r="2003" spans="1:7" x14ac:dyDescent="0.2">
      <c r="A2003" s="15" t="s">
        <v>14883</v>
      </c>
      <c r="B2003" s="15" t="s">
        <v>14768</v>
      </c>
      <c r="C2003" s="15">
        <v>4</v>
      </c>
      <c r="D2003" s="15" t="s">
        <v>11916</v>
      </c>
      <c r="E2003" s="15" t="s">
        <v>14884</v>
      </c>
      <c r="F2003" s="15" t="s">
        <v>11422</v>
      </c>
      <c r="G2003" s="15" t="s">
        <v>11552</v>
      </c>
    </row>
    <row r="2004" spans="1:7" x14ac:dyDescent="0.2">
      <c r="A2004" s="15" t="s">
        <v>14885</v>
      </c>
      <c r="B2004" s="15" t="s">
        <v>14768</v>
      </c>
      <c r="C2004" s="15">
        <v>4</v>
      </c>
      <c r="D2004" s="15" t="s">
        <v>11919</v>
      </c>
      <c r="E2004" s="15" t="s">
        <v>14886</v>
      </c>
      <c r="F2004" s="15" t="s">
        <v>11422</v>
      </c>
      <c r="G2004" s="15" t="s">
        <v>11552</v>
      </c>
    </row>
    <row r="2005" spans="1:7" x14ac:dyDescent="0.2">
      <c r="A2005" s="15" t="s">
        <v>14887</v>
      </c>
      <c r="B2005" s="15" t="s">
        <v>14768</v>
      </c>
      <c r="C2005" s="15">
        <v>4</v>
      </c>
      <c r="D2005" s="15" t="s">
        <v>11921</v>
      </c>
      <c r="E2005" s="15" t="s">
        <v>14888</v>
      </c>
      <c r="F2005" s="15" t="s">
        <v>11422</v>
      </c>
      <c r="G2005" s="15" t="s">
        <v>11552</v>
      </c>
    </row>
    <row r="2006" spans="1:7" x14ac:dyDescent="0.2">
      <c r="A2006" s="15" t="s">
        <v>14889</v>
      </c>
      <c r="B2006" s="15" t="s">
        <v>14768</v>
      </c>
      <c r="C2006" s="15">
        <v>4</v>
      </c>
      <c r="D2006" s="15" t="s">
        <v>11924</v>
      </c>
      <c r="E2006" s="15" t="s">
        <v>14890</v>
      </c>
      <c r="F2006" s="15" t="s">
        <v>11422</v>
      </c>
      <c r="G2006" s="15" t="s">
        <v>11552</v>
      </c>
    </row>
    <row r="2007" spans="1:7" x14ac:dyDescent="0.2">
      <c r="A2007" s="15" t="s">
        <v>14891</v>
      </c>
      <c r="B2007" s="15" t="s">
        <v>14768</v>
      </c>
      <c r="C2007" s="15">
        <v>4</v>
      </c>
      <c r="D2007" s="15" t="s">
        <v>11927</v>
      </c>
      <c r="E2007" s="15" t="s">
        <v>11886</v>
      </c>
      <c r="F2007" s="15" t="s">
        <v>11422</v>
      </c>
      <c r="G2007" s="15" t="s">
        <v>11552</v>
      </c>
    </row>
    <row r="2008" spans="1:7" x14ac:dyDescent="0.2">
      <c r="A2008" s="15" t="s">
        <v>14892</v>
      </c>
      <c r="B2008" s="15" t="s">
        <v>14768</v>
      </c>
      <c r="C2008" s="15">
        <v>4</v>
      </c>
      <c r="D2008" s="15" t="s">
        <v>12444</v>
      </c>
      <c r="E2008" s="15" t="s">
        <v>11635</v>
      </c>
      <c r="F2008" s="15" t="s">
        <v>11422</v>
      </c>
      <c r="G2008" s="15" t="s">
        <v>11552</v>
      </c>
    </row>
    <row r="2009" spans="1:7" x14ac:dyDescent="0.2">
      <c r="A2009" s="15" t="s">
        <v>14893</v>
      </c>
      <c r="B2009" s="15" t="s">
        <v>14768</v>
      </c>
      <c r="C2009" s="15">
        <v>4</v>
      </c>
      <c r="D2009" s="15" t="s">
        <v>12446</v>
      </c>
      <c r="E2009" s="15" t="s">
        <v>12554</v>
      </c>
      <c r="F2009" s="15" t="s">
        <v>11422</v>
      </c>
      <c r="G2009" s="15" t="s">
        <v>11552</v>
      </c>
    </row>
    <row r="2010" spans="1:7" x14ac:dyDescent="0.2">
      <c r="A2010" s="15" t="s">
        <v>14894</v>
      </c>
      <c r="B2010" s="15" t="s">
        <v>14768</v>
      </c>
      <c r="C2010" s="15">
        <v>4</v>
      </c>
      <c r="D2010" s="15" t="s">
        <v>12448</v>
      </c>
      <c r="E2010" s="15" t="s">
        <v>14895</v>
      </c>
      <c r="F2010" s="15" t="s">
        <v>11422</v>
      </c>
      <c r="G2010" s="15" t="s">
        <v>11552</v>
      </c>
    </row>
    <row r="2011" spans="1:7" x14ac:dyDescent="0.2">
      <c r="A2011" s="15" t="s">
        <v>14896</v>
      </c>
      <c r="B2011" s="15" t="s">
        <v>14768</v>
      </c>
      <c r="C2011" s="15">
        <v>4</v>
      </c>
      <c r="D2011" s="15" t="s">
        <v>12451</v>
      </c>
      <c r="E2011" s="15" t="s">
        <v>14573</v>
      </c>
      <c r="F2011" s="15" t="s">
        <v>11422</v>
      </c>
      <c r="G2011" s="15" t="s">
        <v>11552</v>
      </c>
    </row>
    <row r="2012" spans="1:7" x14ac:dyDescent="0.2">
      <c r="A2012" s="15" t="s">
        <v>14897</v>
      </c>
      <c r="B2012" s="15" t="s">
        <v>14768</v>
      </c>
      <c r="C2012" s="15">
        <v>4</v>
      </c>
      <c r="D2012" s="15" t="s">
        <v>12453</v>
      </c>
      <c r="E2012" s="15" t="s">
        <v>13494</v>
      </c>
      <c r="F2012" s="15" t="s">
        <v>11422</v>
      </c>
      <c r="G2012" s="15" t="s">
        <v>11552</v>
      </c>
    </row>
    <row r="2013" spans="1:7" x14ac:dyDescent="0.2">
      <c r="A2013" s="15" t="s">
        <v>14898</v>
      </c>
      <c r="B2013" s="15" t="s">
        <v>14768</v>
      </c>
      <c r="C2013" s="15">
        <v>4</v>
      </c>
      <c r="D2013" s="15" t="s">
        <v>12456</v>
      </c>
      <c r="E2013" s="15" t="s">
        <v>14899</v>
      </c>
      <c r="F2013" s="15" t="s">
        <v>11422</v>
      </c>
      <c r="G2013" s="15" t="s">
        <v>11552</v>
      </c>
    </row>
    <row r="2014" spans="1:7" x14ac:dyDescent="0.2">
      <c r="A2014" s="15" t="s">
        <v>14900</v>
      </c>
      <c r="B2014" s="15" t="s">
        <v>14768</v>
      </c>
      <c r="C2014" s="15">
        <v>4</v>
      </c>
      <c r="D2014" s="15" t="s">
        <v>12459</v>
      </c>
      <c r="E2014" s="15" t="s">
        <v>14901</v>
      </c>
      <c r="F2014" s="15" t="s">
        <v>11422</v>
      </c>
      <c r="G2014" s="15" t="s">
        <v>11552</v>
      </c>
    </row>
    <row r="2015" spans="1:7" x14ac:dyDescent="0.2">
      <c r="A2015" s="15" t="s">
        <v>14902</v>
      </c>
      <c r="B2015" s="15" t="s">
        <v>14768</v>
      </c>
      <c r="C2015" s="15">
        <v>4</v>
      </c>
      <c r="D2015" s="15" t="s">
        <v>12461</v>
      </c>
      <c r="E2015" s="15" t="s">
        <v>14278</v>
      </c>
      <c r="F2015" s="15" t="s">
        <v>11422</v>
      </c>
      <c r="G2015" s="15" t="s">
        <v>11552</v>
      </c>
    </row>
    <row r="2016" spans="1:7" x14ac:dyDescent="0.2">
      <c r="A2016" s="15" t="s">
        <v>14903</v>
      </c>
      <c r="B2016" s="15" t="s">
        <v>14768</v>
      </c>
      <c r="C2016" s="15">
        <v>4</v>
      </c>
      <c r="D2016" s="15" t="s">
        <v>12464</v>
      </c>
      <c r="E2016" s="15" t="s">
        <v>14904</v>
      </c>
      <c r="F2016" s="15" t="s">
        <v>11422</v>
      </c>
      <c r="G2016" s="15" t="s">
        <v>11552</v>
      </c>
    </row>
    <row r="2017" spans="1:7" x14ac:dyDescent="0.2">
      <c r="A2017" s="15" t="s">
        <v>14905</v>
      </c>
      <c r="B2017" s="15" t="s">
        <v>14768</v>
      </c>
      <c r="C2017" s="15">
        <v>4</v>
      </c>
      <c r="D2017" s="15" t="s">
        <v>12466</v>
      </c>
      <c r="E2017" s="15" t="s">
        <v>14906</v>
      </c>
      <c r="F2017" s="15" t="s">
        <v>11422</v>
      </c>
      <c r="G2017" s="15" t="s">
        <v>11552</v>
      </c>
    </row>
    <row r="2018" spans="1:7" x14ac:dyDescent="0.2">
      <c r="A2018" s="15" t="s">
        <v>14907</v>
      </c>
      <c r="B2018" s="15" t="s">
        <v>14768</v>
      </c>
      <c r="C2018" s="15">
        <v>4</v>
      </c>
      <c r="D2018" s="15" t="s">
        <v>12469</v>
      </c>
      <c r="E2018" s="15" t="s">
        <v>14908</v>
      </c>
      <c r="F2018" s="15" t="s">
        <v>11422</v>
      </c>
      <c r="G2018" s="15" t="s">
        <v>11552</v>
      </c>
    </row>
    <row r="2019" spans="1:7" x14ac:dyDescent="0.2">
      <c r="A2019" s="15" t="s">
        <v>14909</v>
      </c>
      <c r="B2019" s="15" t="s">
        <v>14768</v>
      </c>
      <c r="C2019" s="15">
        <v>4</v>
      </c>
      <c r="D2019" s="15" t="s">
        <v>12471</v>
      </c>
      <c r="E2019" s="15" t="s">
        <v>14910</v>
      </c>
      <c r="F2019" s="15" t="s">
        <v>11422</v>
      </c>
      <c r="G2019" s="15" t="s">
        <v>11552</v>
      </c>
    </row>
    <row r="2020" spans="1:7" x14ac:dyDescent="0.2">
      <c r="A2020" s="15" t="s">
        <v>14911</v>
      </c>
      <c r="B2020" s="15" t="s">
        <v>14768</v>
      </c>
      <c r="C2020" s="15">
        <v>4</v>
      </c>
      <c r="D2020" s="15" t="s">
        <v>12474</v>
      </c>
      <c r="E2020" s="15" t="s">
        <v>14912</v>
      </c>
      <c r="F2020" s="15" t="s">
        <v>11422</v>
      </c>
      <c r="G2020" s="15" t="s">
        <v>11552</v>
      </c>
    </row>
    <row r="2021" spans="1:7" x14ac:dyDescent="0.2">
      <c r="A2021" s="15" t="s">
        <v>14913</v>
      </c>
      <c r="B2021" s="15" t="s">
        <v>14768</v>
      </c>
      <c r="C2021" s="15">
        <v>4</v>
      </c>
      <c r="D2021" s="15" t="s">
        <v>12477</v>
      </c>
      <c r="E2021" s="15" t="s">
        <v>14914</v>
      </c>
      <c r="F2021" s="15" t="s">
        <v>11422</v>
      </c>
      <c r="G2021" s="15" t="s">
        <v>11552</v>
      </c>
    </row>
    <row r="2022" spans="1:7" x14ac:dyDescent="0.2">
      <c r="A2022" s="15" t="s">
        <v>14915</v>
      </c>
      <c r="B2022" s="15" t="s">
        <v>14768</v>
      </c>
      <c r="C2022" s="15">
        <v>4</v>
      </c>
      <c r="D2022" s="15" t="s">
        <v>12479</v>
      </c>
      <c r="E2022" s="15" t="s">
        <v>11914</v>
      </c>
      <c r="F2022" s="15" t="s">
        <v>11422</v>
      </c>
      <c r="G2022" s="15" t="s">
        <v>11552</v>
      </c>
    </row>
    <row r="2023" spans="1:7" x14ac:dyDescent="0.2">
      <c r="A2023" s="15" t="s">
        <v>14916</v>
      </c>
      <c r="B2023" s="15" t="s">
        <v>14768</v>
      </c>
      <c r="C2023" s="15">
        <v>4</v>
      </c>
      <c r="D2023" s="15" t="s">
        <v>12481</v>
      </c>
      <c r="E2023" s="15" t="s">
        <v>14917</v>
      </c>
      <c r="F2023" s="15" t="s">
        <v>11422</v>
      </c>
      <c r="G2023" s="15" t="s">
        <v>11552</v>
      </c>
    </row>
    <row r="2024" spans="1:7" x14ac:dyDescent="0.2">
      <c r="A2024" s="15" t="s">
        <v>14918</v>
      </c>
      <c r="B2024" s="15" t="s">
        <v>14768</v>
      </c>
      <c r="C2024" s="15">
        <v>4</v>
      </c>
      <c r="D2024" s="15" t="s">
        <v>12483</v>
      </c>
      <c r="E2024" s="15" t="s">
        <v>14919</v>
      </c>
      <c r="F2024" s="15" t="s">
        <v>11422</v>
      </c>
      <c r="G2024" s="15" t="s">
        <v>11552</v>
      </c>
    </row>
    <row r="2025" spans="1:7" x14ac:dyDescent="0.2">
      <c r="A2025" s="15" t="s">
        <v>14920</v>
      </c>
      <c r="B2025" s="15" t="s">
        <v>14768</v>
      </c>
      <c r="C2025" s="15">
        <v>4</v>
      </c>
      <c r="D2025" s="15" t="s">
        <v>11715</v>
      </c>
      <c r="E2025" s="15" t="s">
        <v>12629</v>
      </c>
      <c r="F2025" s="15" t="s">
        <v>11422</v>
      </c>
      <c r="G2025" s="15" t="s">
        <v>11552</v>
      </c>
    </row>
    <row r="2026" spans="1:7" x14ac:dyDescent="0.2">
      <c r="A2026" s="15" t="s">
        <v>14921</v>
      </c>
      <c r="B2026" s="15" t="s">
        <v>14768</v>
      </c>
      <c r="C2026" s="15">
        <v>4</v>
      </c>
      <c r="D2026" s="15" t="s">
        <v>12487</v>
      </c>
      <c r="E2026" s="15" t="s">
        <v>11661</v>
      </c>
      <c r="F2026" s="15" t="s">
        <v>11422</v>
      </c>
      <c r="G2026" s="15" t="s">
        <v>11552</v>
      </c>
    </row>
    <row r="2027" spans="1:7" x14ac:dyDescent="0.2">
      <c r="A2027" s="15" t="s">
        <v>14922</v>
      </c>
      <c r="B2027" s="15" t="s">
        <v>14768</v>
      </c>
      <c r="C2027" s="15">
        <v>4</v>
      </c>
      <c r="D2027" s="15" t="s">
        <v>12490</v>
      </c>
      <c r="E2027" s="15" t="s">
        <v>14923</v>
      </c>
      <c r="F2027" s="15" t="s">
        <v>11422</v>
      </c>
      <c r="G2027" s="15" t="s">
        <v>11552</v>
      </c>
    </row>
    <row r="2028" spans="1:7" x14ac:dyDescent="0.2">
      <c r="A2028" s="15" t="s">
        <v>14924</v>
      </c>
      <c r="B2028" s="15" t="s">
        <v>14768</v>
      </c>
      <c r="C2028" s="15">
        <v>4</v>
      </c>
      <c r="D2028" s="15" t="s">
        <v>12493</v>
      </c>
      <c r="E2028" s="15" t="s">
        <v>12634</v>
      </c>
      <c r="F2028" s="15" t="s">
        <v>11422</v>
      </c>
      <c r="G2028" s="15" t="s">
        <v>11552</v>
      </c>
    </row>
    <row r="2029" spans="1:7" x14ac:dyDescent="0.2">
      <c r="A2029" s="15" t="s">
        <v>14925</v>
      </c>
      <c r="B2029" s="15" t="s">
        <v>14768</v>
      </c>
      <c r="C2029" s="15">
        <v>4</v>
      </c>
      <c r="D2029" s="15" t="s">
        <v>12495</v>
      </c>
      <c r="E2029" s="15" t="s">
        <v>12650</v>
      </c>
      <c r="F2029" s="15" t="s">
        <v>11422</v>
      </c>
      <c r="G2029" s="15" t="s">
        <v>11552</v>
      </c>
    </row>
    <row r="2030" spans="1:7" x14ac:dyDescent="0.2">
      <c r="A2030" s="15" t="s">
        <v>14926</v>
      </c>
      <c r="B2030" s="15" t="s">
        <v>14768</v>
      </c>
      <c r="C2030" s="15">
        <v>4</v>
      </c>
      <c r="D2030" s="15" t="s">
        <v>11720</v>
      </c>
      <c r="E2030" s="15" t="s">
        <v>13336</v>
      </c>
      <c r="F2030" s="15" t="s">
        <v>11422</v>
      </c>
      <c r="G2030" s="15" t="s">
        <v>11552</v>
      </c>
    </row>
    <row r="2031" spans="1:7" x14ac:dyDescent="0.2">
      <c r="A2031" s="15" t="s">
        <v>14927</v>
      </c>
      <c r="B2031" s="15" t="s">
        <v>14768</v>
      </c>
      <c r="C2031" s="15">
        <v>4</v>
      </c>
      <c r="D2031" s="15" t="s">
        <v>12498</v>
      </c>
      <c r="E2031" s="15" t="s">
        <v>14928</v>
      </c>
      <c r="F2031" s="15" t="s">
        <v>11422</v>
      </c>
      <c r="G2031" s="15" t="s">
        <v>11552</v>
      </c>
    </row>
    <row r="2032" spans="1:7" x14ac:dyDescent="0.2">
      <c r="A2032" s="15" t="s">
        <v>14929</v>
      </c>
      <c r="B2032" s="15" t="s">
        <v>14768</v>
      </c>
      <c r="C2032" s="15">
        <v>4</v>
      </c>
      <c r="D2032" s="15" t="s">
        <v>12500</v>
      </c>
      <c r="E2032" s="15" t="s">
        <v>14930</v>
      </c>
      <c r="F2032" s="15" t="s">
        <v>11422</v>
      </c>
      <c r="G2032" s="15" t="s">
        <v>11552</v>
      </c>
    </row>
    <row r="2033" spans="1:7" x14ac:dyDescent="0.2">
      <c r="A2033" s="15" t="s">
        <v>14931</v>
      </c>
      <c r="B2033" s="15" t="s">
        <v>14768</v>
      </c>
      <c r="C2033" s="15">
        <v>4</v>
      </c>
      <c r="D2033" s="15" t="s">
        <v>11669</v>
      </c>
      <c r="E2033" s="15" t="s">
        <v>11670</v>
      </c>
      <c r="F2033" s="15" t="s">
        <v>11422</v>
      </c>
      <c r="G2033" s="15" t="s">
        <v>11552</v>
      </c>
    </row>
    <row r="2034" spans="1:7" x14ac:dyDescent="0.2">
      <c r="A2034" s="15" t="s">
        <v>14932</v>
      </c>
      <c r="B2034" s="15" t="s">
        <v>14933</v>
      </c>
      <c r="C2034" s="15">
        <v>8</v>
      </c>
      <c r="D2034" s="15" t="s">
        <v>11420</v>
      </c>
      <c r="E2034" s="15" t="s">
        <v>12048</v>
      </c>
      <c r="F2034" s="15" t="s">
        <v>11422</v>
      </c>
      <c r="G2034" s="15" t="s">
        <v>11556</v>
      </c>
    </row>
    <row r="2035" spans="1:7" x14ac:dyDescent="0.2">
      <c r="A2035" s="15" t="s">
        <v>14934</v>
      </c>
      <c r="B2035" s="15" t="s">
        <v>14933</v>
      </c>
      <c r="C2035" s="15">
        <v>8</v>
      </c>
      <c r="D2035" s="15" t="s">
        <v>11425</v>
      </c>
      <c r="E2035" s="15" t="s">
        <v>14935</v>
      </c>
      <c r="F2035" s="15" t="s">
        <v>11422</v>
      </c>
      <c r="G2035" s="15" t="s">
        <v>11556</v>
      </c>
    </row>
    <row r="2036" spans="1:7" x14ac:dyDescent="0.2">
      <c r="A2036" s="15" t="s">
        <v>14936</v>
      </c>
      <c r="B2036" s="15" t="s">
        <v>14933</v>
      </c>
      <c r="C2036" s="15">
        <v>8</v>
      </c>
      <c r="D2036" s="15" t="s">
        <v>11428</v>
      </c>
      <c r="E2036" s="15" t="s">
        <v>14937</v>
      </c>
      <c r="F2036" s="15" t="s">
        <v>11422</v>
      </c>
      <c r="G2036" s="15" t="s">
        <v>11556</v>
      </c>
    </row>
    <row r="2037" spans="1:7" x14ac:dyDescent="0.2">
      <c r="A2037" s="15" t="s">
        <v>14938</v>
      </c>
      <c r="B2037" s="15" t="s">
        <v>14933</v>
      </c>
      <c r="C2037" s="15">
        <v>8</v>
      </c>
      <c r="D2037" s="15" t="s">
        <v>11432</v>
      </c>
      <c r="E2037" s="15" t="s">
        <v>14939</v>
      </c>
      <c r="F2037" s="15" t="s">
        <v>11422</v>
      </c>
      <c r="G2037" s="15" t="s">
        <v>11556</v>
      </c>
    </row>
    <row r="2038" spans="1:7" x14ac:dyDescent="0.2">
      <c r="A2038" s="15" t="s">
        <v>14940</v>
      </c>
      <c r="B2038" s="15" t="s">
        <v>14933</v>
      </c>
      <c r="C2038" s="15">
        <v>8</v>
      </c>
      <c r="D2038" s="15" t="s">
        <v>11436</v>
      </c>
      <c r="E2038" s="15" t="s">
        <v>14941</v>
      </c>
      <c r="F2038" s="15" t="s">
        <v>11422</v>
      </c>
      <c r="G2038" s="15" t="s">
        <v>11556</v>
      </c>
    </row>
    <row r="2039" spans="1:7" x14ac:dyDescent="0.2">
      <c r="A2039" s="15" t="s">
        <v>14942</v>
      </c>
      <c r="B2039" s="15" t="s">
        <v>14933</v>
      </c>
      <c r="C2039" s="15">
        <v>8</v>
      </c>
      <c r="D2039" s="15" t="s">
        <v>11440</v>
      </c>
      <c r="E2039" s="15" t="s">
        <v>14943</v>
      </c>
      <c r="F2039" s="15" t="s">
        <v>11422</v>
      </c>
      <c r="G2039" s="15" t="s">
        <v>11556</v>
      </c>
    </row>
    <row r="2040" spans="1:7" x14ac:dyDescent="0.2">
      <c r="A2040" s="15" t="s">
        <v>14944</v>
      </c>
      <c r="B2040" s="15" t="s">
        <v>14933</v>
      </c>
      <c r="C2040" s="15">
        <v>8</v>
      </c>
      <c r="D2040" s="15" t="s">
        <v>11444</v>
      </c>
      <c r="E2040" s="15" t="s">
        <v>12345</v>
      </c>
      <c r="F2040" s="15" t="s">
        <v>11422</v>
      </c>
      <c r="G2040" s="15" t="s">
        <v>11556</v>
      </c>
    </row>
    <row r="2041" spans="1:7" x14ac:dyDescent="0.2">
      <c r="A2041" s="15" t="s">
        <v>14945</v>
      </c>
      <c r="B2041" s="15" t="s">
        <v>14933</v>
      </c>
      <c r="C2041" s="15">
        <v>8</v>
      </c>
      <c r="D2041" s="15" t="s">
        <v>11448</v>
      </c>
      <c r="E2041" s="15" t="s">
        <v>14946</v>
      </c>
      <c r="F2041" s="15" t="s">
        <v>11422</v>
      </c>
      <c r="G2041" s="15" t="s">
        <v>11556</v>
      </c>
    </row>
    <row r="2042" spans="1:7" x14ac:dyDescent="0.2">
      <c r="A2042" s="15" t="s">
        <v>14947</v>
      </c>
      <c r="B2042" s="15" t="s">
        <v>14933</v>
      </c>
      <c r="C2042" s="15">
        <v>8</v>
      </c>
      <c r="D2042" s="15" t="s">
        <v>11452</v>
      </c>
      <c r="E2042" s="15" t="s">
        <v>12763</v>
      </c>
      <c r="F2042" s="15" t="s">
        <v>11422</v>
      </c>
      <c r="G2042" s="15" t="s">
        <v>11556</v>
      </c>
    </row>
    <row r="2043" spans="1:7" x14ac:dyDescent="0.2">
      <c r="A2043" s="15" t="s">
        <v>14948</v>
      </c>
      <c r="B2043" s="15" t="s">
        <v>14933</v>
      </c>
      <c r="C2043" s="15">
        <v>8</v>
      </c>
      <c r="D2043" s="15" t="s">
        <v>11456</v>
      </c>
      <c r="E2043" s="15" t="s">
        <v>14949</v>
      </c>
      <c r="F2043" s="15" t="s">
        <v>11422</v>
      </c>
      <c r="G2043" s="15" t="s">
        <v>11556</v>
      </c>
    </row>
    <row r="2044" spans="1:7" x14ac:dyDescent="0.2">
      <c r="A2044" s="15" t="s">
        <v>14950</v>
      </c>
      <c r="B2044" s="15" t="s">
        <v>14933</v>
      </c>
      <c r="C2044" s="15">
        <v>8</v>
      </c>
      <c r="D2044" s="15" t="s">
        <v>11460</v>
      </c>
      <c r="E2044" s="15" t="s">
        <v>14951</v>
      </c>
      <c r="F2044" s="15" t="s">
        <v>11422</v>
      </c>
      <c r="G2044" s="15" t="s">
        <v>11556</v>
      </c>
    </row>
    <row r="2045" spans="1:7" x14ac:dyDescent="0.2">
      <c r="A2045" s="15" t="s">
        <v>14952</v>
      </c>
      <c r="B2045" s="15" t="s">
        <v>14933</v>
      </c>
      <c r="C2045" s="15">
        <v>8</v>
      </c>
      <c r="D2045" s="15" t="s">
        <v>11464</v>
      </c>
      <c r="E2045" s="15" t="s">
        <v>14953</v>
      </c>
      <c r="F2045" s="15" t="s">
        <v>11422</v>
      </c>
      <c r="G2045" s="15" t="s">
        <v>11556</v>
      </c>
    </row>
    <row r="2046" spans="1:7" x14ac:dyDescent="0.2">
      <c r="A2046" s="15" t="s">
        <v>14954</v>
      </c>
      <c r="B2046" s="15" t="s">
        <v>14933</v>
      </c>
      <c r="C2046" s="15">
        <v>8</v>
      </c>
      <c r="D2046" s="15" t="s">
        <v>11468</v>
      </c>
      <c r="E2046" s="15" t="s">
        <v>14955</v>
      </c>
      <c r="F2046" s="15" t="s">
        <v>11422</v>
      </c>
      <c r="G2046" s="15" t="s">
        <v>11556</v>
      </c>
    </row>
    <row r="2047" spans="1:7" x14ac:dyDescent="0.2">
      <c r="A2047" s="15" t="s">
        <v>14956</v>
      </c>
      <c r="B2047" s="15" t="s">
        <v>14933</v>
      </c>
      <c r="C2047" s="15">
        <v>8</v>
      </c>
      <c r="D2047" s="15" t="s">
        <v>11472</v>
      </c>
      <c r="E2047" s="15" t="s">
        <v>14630</v>
      </c>
      <c r="F2047" s="15" t="s">
        <v>11422</v>
      </c>
      <c r="G2047" s="15" t="s">
        <v>11556</v>
      </c>
    </row>
    <row r="2048" spans="1:7" x14ac:dyDescent="0.2">
      <c r="A2048" s="15" t="s">
        <v>14957</v>
      </c>
      <c r="B2048" s="15" t="s">
        <v>14933</v>
      </c>
      <c r="C2048" s="15">
        <v>8</v>
      </c>
      <c r="D2048" s="15" t="s">
        <v>11476</v>
      </c>
      <c r="E2048" s="15" t="s">
        <v>14958</v>
      </c>
      <c r="F2048" s="15" t="s">
        <v>11422</v>
      </c>
      <c r="G2048" s="15" t="s">
        <v>11556</v>
      </c>
    </row>
    <row r="2049" spans="1:7" x14ac:dyDescent="0.2">
      <c r="A2049" s="15" t="s">
        <v>14959</v>
      </c>
      <c r="B2049" s="15" t="s">
        <v>14933</v>
      </c>
      <c r="C2049" s="15">
        <v>8</v>
      </c>
      <c r="D2049" s="15" t="s">
        <v>11480</v>
      </c>
      <c r="E2049" s="15" t="s">
        <v>14960</v>
      </c>
      <c r="F2049" s="15" t="s">
        <v>11422</v>
      </c>
      <c r="G2049" s="15" t="s">
        <v>11556</v>
      </c>
    </row>
    <row r="2050" spans="1:7" x14ac:dyDescent="0.2">
      <c r="A2050" s="15" t="s">
        <v>14961</v>
      </c>
      <c r="B2050" s="15" t="s">
        <v>14933</v>
      </c>
      <c r="C2050" s="15">
        <v>8</v>
      </c>
      <c r="D2050" s="15" t="s">
        <v>11484</v>
      </c>
      <c r="E2050" s="15" t="s">
        <v>14332</v>
      </c>
      <c r="F2050" s="15" t="s">
        <v>11422</v>
      </c>
      <c r="G2050" s="15" t="s">
        <v>11556</v>
      </c>
    </row>
    <row r="2051" spans="1:7" x14ac:dyDescent="0.2">
      <c r="A2051" s="15" t="s">
        <v>14962</v>
      </c>
      <c r="B2051" s="15" t="s">
        <v>14933</v>
      </c>
      <c r="C2051" s="15">
        <v>8</v>
      </c>
      <c r="D2051" s="15" t="s">
        <v>11487</v>
      </c>
      <c r="E2051" s="15" t="s">
        <v>14963</v>
      </c>
      <c r="F2051" s="15" t="s">
        <v>11422</v>
      </c>
      <c r="G2051" s="15" t="s">
        <v>11556</v>
      </c>
    </row>
    <row r="2052" spans="1:7" x14ac:dyDescent="0.2">
      <c r="A2052" s="15" t="s">
        <v>14964</v>
      </c>
      <c r="B2052" s="15" t="s">
        <v>14933</v>
      </c>
      <c r="C2052" s="15">
        <v>8</v>
      </c>
      <c r="D2052" s="15" t="s">
        <v>11491</v>
      </c>
      <c r="E2052" s="15" t="s">
        <v>461</v>
      </c>
      <c r="F2052" s="15" t="s">
        <v>11422</v>
      </c>
      <c r="G2052" s="15" t="s">
        <v>11556</v>
      </c>
    </row>
    <row r="2053" spans="1:7" x14ac:dyDescent="0.2">
      <c r="A2053" s="15" t="s">
        <v>14965</v>
      </c>
      <c r="B2053" s="15" t="s">
        <v>14933</v>
      </c>
      <c r="C2053" s="15">
        <v>8</v>
      </c>
      <c r="D2053" s="15" t="s">
        <v>11495</v>
      </c>
      <c r="E2053" s="15" t="s">
        <v>14966</v>
      </c>
      <c r="F2053" s="15" t="s">
        <v>11422</v>
      </c>
      <c r="G2053" s="15" t="s">
        <v>11556</v>
      </c>
    </row>
    <row r="2054" spans="1:7" x14ac:dyDescent="0.2">
      <c r="A2054" s="15" t="s">
        <v>14967</v>
      </c>
      <c r="B2054" s="15" t="s">
        <v>14933</v>
      </c>
      <c r="C2054" s="15">
        <v>8</v>
      </c>
      <c r="D2054" s="15" t="s">
        <v>11499</v>
      </c>
      <c r="E2054" s="15" t="s">
        <v>14968</v>
      </c>
      <c r="F2054" s="15" t="s">
        <v>11422</v>
      </c>
      <c r="G2054" s="15" t="s">
        <v>11556</v>
      </c>
    </row>
    <row r="2055" spans="1:7" x14ac:dyDescent="0.2">
      <c r="A2055" s="15" t="s">
        <v>14969</v>
      </c>
      <c r="B2055" s="15" t="s">
        <v>14933</v>
      </c>
      <c r="C2055" s="15">
        <v>8</v>
      </c>
      <c r="D2055" s="15" t="s">
        <v>11503</v>
      </c>
      <c r="E2055" s="15" t="s">
        <v>14970</v>
      </c>
      <c r="F2055" s="15" t="s">
        <v>11422</v>
      </c>
      <c r="G2055" s="15" t="s">
        <v>11556</v>
      </c>
    </row>
    <row r="2056" spans="1:7" x14ac:dyDescent="0.2">
      <c r="A2056" s="15" t="s">
        <v>14971</v>
      </c>
      <c r="B2056" s="15" t="s">
        <v>14933</v>
      </c>
      <c r="C2056" s="15">
        <v>8</v>
      </c>
      <c r="D2056" s="15" t="s">
        <v>11506</v>
      </c>
      <c r="E2056" s="15" t="s">
        <v>14972</v>
      </c>
      <c r="F2056" s="15" t="s">
        <v>11422</v>
      </c>
      <c r="G2056" s="15" t="s">
        <v>11556</v>
      </c>
    </row>
    <row r="2057" spans="1:7" x14ac:dyDescent="0.2">
      <c r="A2057" s="15" t="s">
        <v>14973</v>
      </c>
      <c r="B2057" s="15" t="s">
        <v>14933</v>
      </c>
      <c r="C2057" s="15">
        <v>8</v>
      </c>
      <c r="D2057" s="15" t="s">
        <v>11510</v>
      </c>
      <c r="E2057" s="15" t="s">
        <v>493</v>
      </c>
      <c r="F2057" s="15" t="s">
        <v>11422</v>
      </c>
      <c r="G2057" s="15" t="s">
        <v>11556</v>
      </c>
    </row>
    <row r="2058" spans="1:7" x14ac:dyDescent="0.2">
      <c r="A2058" s="15" t="s">
        <v>14974</v>
      </c>
      <c r="B2058" s="15" t="s">
        <v>14933</v>
      </c>
      <c r="C2058" s="15">
        <v>8</v>
      </c>
      <c r="D2058" s="15" t="s">
        <v>11514</v>
      </c>
      <c r="E2058" s="15" t="s">
        <v>12834</v>
      </c>
      <c r="F2058" s="15" t="s">
        <v>11422</v>
      </c>
      <c r="G2058" s="15" t="s">
        <v>11556</v>
      </c>
    </row>
    <row r="2059" spans="1:7" x14ac:dyDescent="0.2">
      <c r="A2059" s="15" t="s">
        <v>14975</v>
      </c>
      <c r="B2059" s="15" t="s">
        <v>14933</v>
      </c>
      <c r="C2059" s="15">
        <v>8</v>
      </c>
      <c r="D2059" s="15" t="s">
        <v>11518</v>
      </c>
      <c r="E2059" s="15" t="s">
        <v>674</v>
      </c>
      <c r="F2059" s="15" t="s">
        <v>11422</v>
      </c>
      <c r="G2059" s="15" t="s">
        <v>11556</v>
      </c>
    </row>
    <row r="2060" spans="1:7" x14ac:dyDescent="0.2">
      <c r="A2060" s="15" t="s">
        <v>14976</v>
      </c>
      <c r="B2060" s="15" t="s">
        <v>14933</v>
      </c>
      <c r="C2060" s="15">
        <v>8</v>
      </c>
      <c r="D2060" s="15" t="s">
        <v>11522</v>
      </c>
      <c r="E2060" s="15" t="s">
        <v>14977</v>
      </c>
      <c r="F2060" s="15" t="s">
        <v>11422</v>
      </c>
      <c r="G2060" s="15" t="s">
        <v>11556</v>
      </c>
    </row>
    <row r="2061" spans="1:7" x14ac:dyDescent="0.2">
      <c r="A2061" s="15" t="s">
        <v>14978</v>
      </c>
      <c r="B2061" s="15" t="s">
        <v>14933</v>
      </c>
      <c r="C2061" s="15">
        <v>8</v>
      </c>
      <c r="D2061" s="15" t="s">
        <v>11526</v>
      </c>
      <c r="E2061" s="15" t="s">
        <v>12836</v>
      </c>
      <c r="F2061" s="15" t="s">
        <v>11422</v>
      </c>
      <c r="G2061" s="15" t="s">
        <v>11556</v>
      </c>
    </row>
    <row r="2062" spans="1:7" x14ac:dyDescent="0.2">
      <c r="A2062" s="15" t="s">
        <v>14979</v>
      </c>
      <c r="B2062" s="15" t="s">
        <v>14933</v>
      </c>
      <c r="C2062" s="15">
        <v>8</v>
      </c>
      <c r="D2062" s="15" t="s">
        <v>11530</v>
      </c>
      <c r="E2062" s="15" t="s">
        <v>12850</v>
      </c>
      <c r="F2062" s="15" t="s">
        <v>11422</v>
      </c>
      <c r="G2062" s="15" t="s">
        <v>11556</v>
      </c>
    </row>
    <row r="2063" spans="1:7" x14ac:dyDescent="0.2">
      <c r="A2063" s="15" t="s">
        <v>14980</v>
      </c>
      <c r="B2063" s="15" t="s">
        <v>14933</v>
      </c>
      <c r="C2063" s="15">
        <v>8</v>
      </c>
      <c r="D2063" s="15" t="s">
        <v>11534</v>
      </c>
      <c r="E2063" s="15" t="s">
        <v>13273</v>
      </c>
      <c r="F2063" s="15" t="s">
        <v>11422</v>
      </c>
      <c r="G2063" s="15" t="s">
        <v>11556</v>
      </c>
    </row>
    <row r="2064" spans="1:7" x14ac:dyDescent="0.2">
      <c r="A2064" s="15" t="s">
        <v>14981</v>
      </c>
      <c r="B2064" s="15" t="s">
        <v>14933</v>
      </c>
      <c r="C2064" s="15">
        <v>8</v>
      </c>
      <c r="D2064" s="15" t="s">
        <v>11538</v>
      </c>
      <c r="E2064" s="15" t="s">
        <v>14982</v>
      </c>
      <c r="F2064" s="15" t="s">
        <v>11422</v>
      </c>
      <c r="G2064" s="15" t="s">
        <v>11556</v>
      </c>
    </row>
    <row r="2065" spans="1:7" x14ac:dyDescent="0.2">
      <c r="A2065" s="15" t="s">
        <v>14983</v>
      </c>
      <c r="B2065" s="15" t="s">
        <v>14933</v>
      </c>
      <c r="C2065" s="15">
        <v>8</v>
      </c>
      <c r="D2065" s="15" t="s">
        <v>11542</v>
      </c>
      <c r="E2065" s="15" t="s">
        <v>13473</v>
      </c>
      <c r="F2065" s="15" t="s">
        <v>11422</v>
      </c>
      <c r="G2065" s="15" t="s">
        <v>11556</v>
      </c>
    </row>
    <row r="2066" spans="1:7" x14ac:dyDescent="0.2">
      <c r="A2066" s="15" t="s">
        <v>14984</v>
      </c>
      <c r="B2066" s="15" t="s">
        <v>14933</v>
      </c>
      <c r="C2066" s="15">
        <v>8</v>
      </c>
      <c r="D2066" s="15" t="s">
        <v>11546</v>
      </c>
      <c r="E2066" s="15" t="s">
        <v>14985</v>
      </c>
      <c r="F2066" s="15" t="s">
        <v>11422</v>
      </c>
      <c r="G2066" s="15" t="s">
        <v>11556</v>
      </c>
    </row>
    <row r="2067" spans="1:7" x14ac:dyDescent="0.2">
      <c r="A2067" s="15" t="s">
        <v>14986</v>
      </c>
      <c r="B2067" s="15" t="s">
        <v>14933</v>
      </c>
      <c r="C2067" s="15">
        <v>8</v>
      </c>
      <c r="D2067" s="15" t="s">
        <v>11550</v>
      </c>
      <c r="E2067" s="15" t="s">
        <v>14987</v>
      </c>
      <c r="F2067" s="15" t="s">
        <v>11422</v>
      </c>
      <c r="G2067" s="15" t="s">
        <v>11556</v>
      </c>
    </row>
    <row r="2068" spans="1:7" x14ac:dyDescent="0.2">
      <c r="A2068" s="15" t="s">
        <v>14988</v>
      </c>
      <c r="B2068" s="15" t="s">
        <v>14933</v>
      </c>
      <c r="C2068" s="15">
        <v>8</v>
      </c>
      <c r="D2068" s="15" t="s">
        <v>11554</v>
      </c>
      <c r="E2068" s="15" t="s">
        <v>12536</v>
      </c>
      <c r="F2068" s="15" t="s">
        <v>11422</v>
      </c>
      <c r="G2068" s="15" t="s">
        <v>11556</v>
      </c>
    </row>
    <row r="2069" spans="1:7" x14ac:dyDescent="0.2">
      <c r="A2069" s="15" t="s">
        <v>14989</v>
      </c>
      <c r="B2069" s="15" t="s">
        <v>14933</v>
      </c>
      <c r="C2069" s="15">
        <v>8</v>
      </c>
      <c r="D2069" s="15" t="s">
        <v>11558</v>
      </c>
      <c r="E2069" s="15" t="s">
        <v>13979</v>
      </c>
      <c r="F2069" s="15" t="s">
        <v>11422</v>
      </c>
      <c r="G2069" s="15" t="s">
        <v>11556</v>
      </c>
    </row>
    <row r="2070" spans="1:7" x14ac:dyDescent="0.2">
      <c r="A2070" s="15" t="s">
        <v>14990</v>
      </c>
      <c r="B2070" s="15" t="s">
        <v>14933</v>
      </c>
      <c r="C2070" s="15">
        <v>8</v>
      </c>
      <c r="D2070" s="15" t="s">
        <v>11562</v>
      </c>
      <c r="E2070" s="15" t="s">
        <v>14991</v>
      </c>
      <c r="F2070" s="15" t="s">
        <v>11422</v>
      </c>
      <c r="G2070" s="15" t="s">
        <v>11556</v>
      </c>
    </row>
    <row r="2071" spans="1:7" x14ac:dyDescent="0.2">
      <c r="A2071" s="15" t="s">
        <v>14992</v>
      </c>
      <c r="B2071" s="15" t="s">
        <v>14933</v>
      </c>
      <c r="C2071" s="15">
        <v>8</v>
      </c>
      <c r="D2071" s="15" t="s">
        <v>11565</v>
      </c>
      <c r="E2071" s="15" t="s">
        <v>13985</v>
      </c>
      <c r="F2071" s="15" t="s">
        <v>11422</v>
      </c>
      <c r="G2071" s="15" t="s">
        <v>11556</v>
      </c>
    </row>
    <row r="2072" spans="1:7" x14ac:dyDescent="0.2">
      <c r="A2072" s="15" t="s">
        <v>14993</v>
      </c>
      <c r="B2072" s="15" t="s">
        <v>14933</v>
      </c>
      <c r="C2072" s="15">
        <v>8</v>
      </c>
      <c r="D2072" s="15" t="s">
        <v>11569</v>
      </c>
      <c r="E2072" s="15" t="s">
        <v>12869</v>
      </c>
      <c r="F2072" s="15" t="s">
        <v>11422</v>
      </c>
      <c r="G2072" s="15" t="s">
        <v>11556</v>
      </c>
    </row>
    <row r="2073" spans="1:7" x14ac:dyDescent="0.2">
      <c r="A2073" s="15" t="s">
        <v>14994</v>
      </c>
      <c r="B2073" s="15" t="s">
        <v>14933</v>
      </c>
      <c r="C2073" s="15">
        <v>8</v>
      </c>
      <c r="D2073" s="15" t="s">
        <v>11573</v>
      </c>
      <c r="E2073" s="15" t="s">
        <v>14995</v>
      </c>
      <c r="F2073" s="15" t="s">
        <v>11422</v>
      </c>
      <c r="G2073" s="15" t="s">
        <v>11556</v>
      </c>
    </row>
    <row r="2074" spans="1:7" x14ac:dyDescent="0.2">
      <c r="A2074" s="15" t="s">
        <v>14996</v>
      </c>
      <c r="B2074" s="15" t="s">
        <v>14933</v>
      </c>
      <c r="C2074" s="15">
        <v>8</v>
      </c>
      <c r="D2074" s="15" t="s">
        <v>11577</v>
      </c>
      <c r="E2074" s="15" t="s">
        <v>14997</v>
      </c>
      <c r="F2074" s="15" t="s">
        <v>11422</v>
      </c>
      <c r="G2074" s="15" t="s">
        <v>11556</v>
      </c>
    </row>
    <row r="2075" spans="1:7" x14ac:dyDescent="0.2">
      <c r="A2075" s="15" t="s">
        <v>14998</v>
      </c>
      <c r="B2075" s="15" t="s">
        <v>14933</v>
      </c>
      <c r="C2075" s="15">
        <v>8</v>
      </c>
      <c r="D2075" s="15" t="s">
        <v>11581</v>
      </c>
      <c r="E2075" s="15" t="s">
        <v>13315</v>
      </c>
      <c r="F2075" s="15" t="s">
        <v>11422</v>
      </c>
      <c r="G2075" s="15" t="s">
        <v>11556</v>
      </c>
    </row>
    <row r="2076" spans="1:7" x14ac:dyDescent="0.2">
      <c r="A2076" s="15" t="s">
        <v>14999</v>
      </c>
      <c r="B2076" s="15" t="s">
        <v>14933</v>
      </c>
      <c r="C2076" s="15">
        <v>8</v>
      </c>
      <c r="D2076" s="15" t="s">
        <v>11584</v>
      </c>
      <c r="E2076" s="15" t="s">
        <v>13165</v>
      </c>
      <c r="F2076" s="15" t="s">
        <v>11422</v>
      </c>
      <c r="G2076" s="15" t="s">
        <v>11556</v>
      </c>
    </row>
    <row r="2077" spans="1:7" x14ac:dyDescent="0.2">
      <c r="A2077" s="15" t="s">
        <v>15000</v>
      </c>
      <c r="B2077" s="15" t="s">
        <v>14933</v>
      </c>
      <c r="C2077" s="15">
        <v>8</v>
      </c>
      <c r="D2077" s="15" t="s">
        <v>11588</v>
      </c>
      <c r="E2077" s="15" t="s">
        <v>15001</v>
      </c>
      <c r="F2077" s="15" t="s">
        <v>11422</v>
      </c>
      <c r="G2077" s="15" t="s">
        <v>11556</v>
      </c>
    </row>
    <row r="2078" spans="1:7" x14ac:dyDescent="0.2">
      <c r="A2078" s="15" t="s">
        <v>15002</v>
      </c>
      <c r="B2078" s="15" t="s">
        <v>14933</v>
      </c>
      <c r="C2078" s="15">
        <v>8</v>
      </c>
      <c r="D2078" s="15" t="s">
        <v>11591</v>
      </c>
      <c r="E2078" s="15" t="s">
        <v>12881</v>
      </c>
      <c r="F2078" s="15" t="s">
        <v>11422</v>
      </c>
      <c r="G2078" s="15" t="s">
        <v>11556</v>
      </c>
    </row>
    <row r="2079" spans="1:7" x14ac:dyDescent="0.2">
      <c r="A2079" s="15" t="s">
        <v>15003</v>
      </c>
      <c r="B2079" s="15" t="s">
        <v>14933</v>
      </c>
      <c r="C2079" s="15">
        <v>8</v>
      </c>
      <c r="D2079" s="15" t="s">
        <v>11595</v>
      </c>
      <c r="E2079" s="15" t="s">
        <v>14001</v>
      </c>
      <c r="F2079" s="15" t="s">
        <v>11422</v>
      </c>
      <c r="G2079" s="15" t="s">
        <v>11556</v>
      </c>
    </row>
    <row r="2080" spans="1:7" x14ac:dyDescent="0.2">
      <c r="A2080" s="15" t="s">
        <v>15004</v>
      </c>
      <c r="B2080" s="15" t="s">
        <v>14933</v>
      </c>
      <c r="C2080" s="15">
        <v>8</v>
      </c>
      <c r="D2080" s="15" t="s">
        <v>11599</v>
      </c>
      <c r="E2080" s="15" t="s">
        <v>15005</v>
      </c>
      <c r="F2080" s="15" t="s">
        <v>11422</v>
      </c>
      <c r="G2080" s="15" t="s">
        <v>11556</v>
      </c>
    </row>
    <row r="2081" spans="1:7" x14ac:dyDescent="0.2">
      <c r="A2081" s="15" t="s">
        <v>15006</v>
      </c>
      <c r="B2081" s="15" t="s">
        <v>14933</v>
      </c>
      <c r="C2081" s="15">
        <v>8</v>
      </c>
      <c r="D2081" s="15" t="s">
        <v>11603</v>
      </c>
      <c r="E2081" s="15" t="s">
        <v>15007</v>
      </c>
      <c r="F2081" s="15" t="s">
        <v>11422</v>
      </c>
      <c r="G2081" s="15" t="s">
        <v>11556</v>
      </c>
    </row>
    <row r="2082" spans="1:7" x14ac:dyDescent="0.2">
      <c r="A2082" s="15" t="s">
        <v>15008</v>
      </c>
      <c r="B2082" s="15" t="s">
        <v>14933</v>
      </c>
      <c r="C2082" s="15">
        <v>8</v>
      </c>
      <c r="D2082" s="15" t="s">
        <v>11607</v>
      </c>
      <c r="E2082" s="15" t="s">
        <v>15009</v>
      </c>
      <c r="F2082" s="15" t="s">
        <v>11422</v>
      </c>
      <c r="G2082" s="15" t="s">
        <v>11556</v>
      </c>
    </row>
    <row r="2083" spans="1:7" x14ac:dyDescent="0.2">
      <c r="A2083" s="15" t="s">
        <v>15010</v>
      </c>
      <c r="B2083" s="15" t="s">
        <v>14933</v>
      </c>
      <c r="C2083" s="15">
        <v>8</v>
      </c>
      <c r="D2083" s="15" t="s">
        <v>11611</v>
      </c>
      <c r="E2083" s="15" t="s">
        <v>15011</v>
      </c>
      <c r="F2083" s="15" t="s">
        <v>11422</v>
      </c>
      <c r="G2083" s="15" t="s">
        <v>11556</v>
      </c>
    </row>
    <row r="2084" spans="1:7" x14ac:dyDescent="0.2">
      <c r="A2084" s="15" t="s">
        <v>15012</v>
      </c>
      <c r="B2084" s="15" t="s">
        <v>14933</v>
      </c>
      <c r="C2084" s="15">
        <v>8</v>
      </c>
      <c r="D2084" s="15" t="s">
        <v>11615</v>
      </c>
      <c r="E2084" s="15" t="s">
        <v>15013</v>
      </c>
      <c r="F2084" s="15" t="s">
        <v>11422</v>
      </c>
      <c r="G2084" s="15" t="s">
        <v>11556</v>
      </c>
    </row>
    <row r="2085" spans="1:7" x14ac:dyDescent="0.2">
      <c r="A2085" s="15" t="s">
        <v>15014</v>
      </c>
      <c r="B2085" s="15" t="s">
        <v>14933</v>
      </c>
      <c r="C2085" s="15">
        <v>8</v>
      </c>
      <c r="D2085" s="15" t="s">
        <v>11619</v>
      </c>
      <c r="E2085" s="15" t="s">
        <v>9771</v>
      </c>
      <c r="F2085" s="15" t="s">
        <v>11422</v>
      </c>
      <c r="G2085" s="15" t="s">
        <v>11556</v>
      </c>
    </row>
    <row r="2086" spans="1:7" x14ac:dyDescent="0.2">
      <c r="A2086" s="15" t="s">
        <v>15015</v>
      </c>
      <c r="B2086" s="15" t="s">
        <v>14933</v>
      </c>
      <c r="C2086" s="15">
        <v>8</v>
      </c>
      <c r="D2086" s="15" t="s">
        <v>11623</v>
      </c>
      <c r="E2086" s="15" t="s">
        <v>15016</v>
      </c>
      <c r="F2086" s="15" t="s">
        <v>11422</v>
      </c>
      <c r="G2086" s="15" t="s">
        <v>11556</v>
      </c>
    </row>
    <row r="2087" spans="1:7" x14ac:dyDescent="0.2">
      <c r="A2087" s="15" t="s">
        <v>15017</v>
      </c>
      <c r="B2087" s="15" t="s">
        <v>14933</v>
      </c>
      <c r="C2087" s="15">
        <v>8</v>
      </c>
      <c r="D2087" s="15" t="s">
        <v>11669</v>
      </c>
      <c r="E2087" s="15" t="s">
        <v>11670</v>
      </c>
      <c r="F2087" s="15" t="s">
        <v>11422</v>
      </c>
      <c r="G2087" s="15" t="s">
        <v>11556</v>
      </c>
    </row>
    <row r="2088" spans="1:7" x14ac:dyDescent="0.2">
      <c r="A2088" s="15" t="s">
        <v>15018</v>
      </c>
      <c r="B2088" s="15" t="s">
        <v>15019</v>
      </c>
      <c r="C2088" s="15">
        <v>5</v>
      </c>
      <c r="D2088" s="15" t="s">
        <v>11420</v>
      </c>
      <c r="E2088" s="15" t="s">
        <v>12048</v>
      </c>
      <c r="F2088" s="15" t="s">
        <v>11422</v>
      </c>
      <c r="G2088" s="15" t="s">
        <v>11560</v>
      </c>
    </row>
    <row r="2089" spans="1:7" x14ac:dyDescent="0.2">
      <c r="A2089" s="15" t="s">
        <v>15020</v>
      </c>
      <c r="B2089" s="15" t="s">
        <v>15019</v>
      </c>
      <c r="C2089" s="15">
        <v>5</v>
      </c>
      <c r="D2089" s="15" t="s">
        <v>11425</v>
      </c>
      <c r="E2089" s="15" t="s">
        <v>12910</v>
      </c>
      <c r="F2089" s="15" t="s">
        <v>11422</v>
      </c>
      <c r="G2089" s="15" t="s">
        <v>11560</v>
      </c>
    </row>
    <row r="2090" spans="1:7" x14ac:dyDescent="0.2">
      <c r="A2090" s="15" t="s">
        <v>15021</v>
      </c>
      <c r="B2090" s="15" t="s">
        <v>15019</v>
      </c>
      <c r="C2090" s="15">
        <v>5</v>
      </c>
      <c r="D2090" s="15" t="s">
        <v>11428</v>
      </c>
      <c r="E2090" s="15" t="s">
        <v>15022</v>
      </c>
      <c r="F2090" s="15" t="s">
        <v>11422</v>
      </c>
      <c r="G2090" s="15" t="s">
        <v>11560</v>
      </c>
    </row>
    <row r="2091" spans="1:7" x14ac:dyDescent="0.2">
      <c r="A2091" s="15" t="s">
        <v>15023</v>
      </c>
      <c r="B2091" s="15" t="s">
        <v>15019</v>
      </c>
      <c r="C2091" s="15">
        <v>5</v>
      </c>
      <c r="D2091" s="15" t="s">
        <v>11432</v>
      </c>
      <c r="E2091" s="15" t="s">
        <v>15024</v>
      </c>
      <c r="F2091" s="15" t="s">
        <v>11422</v>
      </c>
      <c r="G2091" s="15" t="s">
        <v>11560</v>
      </c>
    </row>
    <row r="2092" spans="1:7" x14ac:dyDescent="0.2">
      <c r="A2092" s="15" t="s">
        <v>15025</v>
      </c>
      <c r="B2092" s="15" t="s">
        <v>15019</v>
      </c>
      <c r="C2092" s="15">
        <v>5</v>
      </c>
      <c r="D2092" s="15" t="s">
        <v>11436</v>
      </c>
      <c r="E2092" s="15" t="s">
        <v>15026</v>
      </c>
      <c r="F2092" s="15" t="s">
        <v>11422</v>
      </c>
      <c r="G2092" s="15" t="s">
        <v>11560</v>
      </c>
    </row>
    <row r="2093" spans="1:7" x14ac:dyDescent="0.2">
      <c r="A2093" s="15" t="s">
        <v>15027</v>
      </c>
      <c r="B2093" s="15" t="s">
        <v>15019</v>
      </c>
      <c r="C2093" s="15">
        <v>5</v>
      </c>
      <c r="D2093" s="15" t="s">
        <v>11440</v>
      </c>
      <c r="E2093" s="15" t="s">
        <v>15028</v>
      </c>
      <c r="F2093" s="15" t="s">
        <v>11422</v>
      </c>
      <c r="G2093" s="15" t="s">
        <v>11560</v>
      </c>
    </row>
    <row r="2094" spans="1:7" x14ac:dyDescent="0.2">
      <c r="A2094" s="15" t="s">
        <v>15029</v>
      </c>
      <c r="B2094" s="15" t="s">
        <v>15019</v>
      </c>
      <c r="C2094" s="15">
        <v>5</v>
      </c>
      <c r="D2094" s="15" t="s">
        <v>11444</v>
      </c>
      <c r="E2094" s="15" t="s">
        <v>15030</v>
      </c>
      <c r="F2094" s="15" t="s">
        <v>11422</v>
      </c>
      <c r="G2094" s="15" t="s">
        <v>11560</v>
      </c>
    </row>
    <row r="2095" spans="1:7" x14ac:dyDescent="0.2">
      <c r="A2095" s="15" t="s">
        <v>15031</v>
      </c>
      <c r="B2095" s="15" t="s">
        <v>15019</v>
      </c>
      <c r="C2095" s="15">
        <v>5</v>
      </c>
      <c r="D2095" s="15" t="s">
        <v>11448</v>
      </c>
      <c r="E2095" s="15" t="s">
        <v>12757</v>
      </c>
      <c r="F2095" s="15" t="s">
        <v>11422</v>
      </c>
      <c r="G2095" s="15" t="s">
        <v>11560</v>
      </c>
    </row>
    <row r="2096" spans="1:7" x14ac:dyDescent="0.2">
      <c r="A2096" s="15" t="s">
        <v>15032</v>
      </c>
      <c r="B2096" s="15" t="s">
        <v>15019</v>
      </c>
      <c r="C2096" s="15">
        <v>5</v>
      </c>
      <c r="D2096" s="15" t="s">
        <v>11452</v>
      </c>
      <c r="E2096" s="15" t="s">
        <v>11445</v>
      </c>
      <c r="F2096" s="15" t="s">
        <v>11422</v>
      </c>
      <c r="G2096" s="15" t="s">
        <v>11560</v>
      </c>
    </row>
    <row r="2097" spans="1:7" x14ac:dyDescent="0.2">
      <c r="A2097" s="15" t="s">
        <v>15033</v>
      </c>
      <c r="B2097" s="15" t="s">
        <v>15019</v>
      </c>
      <c r="C2097" s="15">
        <v>5</v>
      </c>
      <c r="D2097" s="15" t="s">
        <v>11456</v>
      </c>
      <c r="E2097" s="15" t="s">
        <v>11807</v>
      </c>
      <c r="F2097" s="15" t="s">
        <v>11422</v>
      </c>
      <c r="G2097" s="15" t="s">
        <v>11560</v>
      </c>
    </row>
    <row r="2098" spans="1:7" x14ac:dyDescent="0.2">
      <c r="A2098" s="15" t="s">
        <v>15034</v>
      </c>
      <c r="B2098" s="15" t="s">
        <v>15019</v>
      </c>
      <c r="C2098" s="15">
        <v>5</v>
      </c>
      <c r="D2098" s="15" t="s">
        <v>11460</v>
      </c>
      <c r="E2098" s="15" t="s">
        <v>12765</v>
      </c>
      <c r="F2098" s="15" t="s">
        <v>11422</v>
      </c>
      <c r="G2098" s="15" t="s">
        <v>11560</v>
      </c>
    </row>
    <row r="2099" spans="1:7" x14ac:dyDescent="0.2">
      <c r="A2099" s="15" t="s">
        <v>15035</v>
      </c>
      <c r="B2099" s="15" t="s">
        <v>15019</v>
      </c>
      <c r="C2099" s="15">
        <v>5</v>
      </c>
      <c r="D2099" s="15" t="s">
        <v>11464</v>
      </c>
      <c r="E2099" s="15" t="s">
        <v>11811</v>
      </c>
      <c r="F2099" s="15" t="s">
        <v>11422</v>
      </c>
      <c r="G2099" s="15" t="s">
        <v>11560</v>
      </c>
    </row>
    <row r="2100" spans="1:7" x14ac:dyDescent="0.2">
      <c r="A2100" s="15" t="s">
        <v>15036</v>
      </c>
      <c r="B2100" s="15" t="s">
        <v>15019</v>
      </c>
      <c r="C2100" s="15">
        <v>5</v>
      </c>
      <c r="D2100" s="15" t="s">
        <v>11468</v>
      </c>
      <c r="E2100" s="15" t="s">
        <v>15037</v>
      </c>
      <c r="F2100" s="15" t="s">
        <v>11422</v>
      </c>
      <c r="G2100" s="15" t="s">
        <v>11560</v>
      </c>
    </row>
    <row r="2101" spans="1:7" x14ac:dyDescent="0.2">
      <c r="A2101" s="15" t="s">
        <v>15038</v>
      </c>
      <c r="B2101" s="15" t="s">
        <v>15019</v>
      </c>
      <c r="C2101" s="15">
        <v>5</v>
      </c>
      <c r="D2101" s="15" t="s">
        <v>11472</v>
      </c>
      <c r="E2101" s="15" t="s">
        <v>12771</v>
      </c>
      <c r="F2101" s="15" t="s">
        <v>11422</v>
      </c>
      <c r="G2101" s="15" t="s">
        <v>11560</v>
      </c>
    </row>
    <row r="2102" spans="1:7" x14ac:dyDescent="0.2">
      <c r="A2102" s="15" t="s">
        <v>15039</v>
      </c>
      <c r="B2102" s="15" t="s">
        <v>15019</v>
      </c>
      <c r="C2102" s="15">
        <v>5</v>
      </c>
      <c r="D2102" s="15" t="s">
        <v>11476</v>
      </c>
      <c r="E2102" s="15" t="s">
        <v>15040</v>
      </c>
      <c r="F2102" s="15" t="s">
        <v>11422</v>
      </c>
      <c r="G2102" s="15" t="s">
        <v>11560</v>
      </c>
    </row>
    <row r="2103" spans="1:7" x14ac:dyDescent="0.2">
      <c r="A2103" s="15" t="s">
        <v>15041</v>
      </c>
      <c r="B2103" s="15" t="s">
        <v>15019</v>
      </c>
      <c r="C2103" s="15">
        <v>5</v>
      </c>
      <c r="D2103" s="15" t="s">
        <v>11480</v>
      </c>
      <c r="E2103" s="15" t="s">
        <v>15042</v>
      </c>
      <c r="F2103" s="15" t="s">
        <v>11422</v>
      </c>
      <c r="G2103" s="15" t="s">
        <v>11560</v>
      </c>
    </row>
    <row r="2104" spans="1:7" x14ac:dyDescent="0.2">
      <c r="A2104" s="15" t="s">
        <v>15043</v>
      </c>
      <c r="B2104" s="15" t="s">
        <v>15019</v>
      </c>
      <c r="C2104" s="15">
        <v>5</v>
      </c>
      <c r="D2104" s="15" t="s">
        <v>11484</v>
      </c>
      <c r="E2104" s="15" t="s">
        <v>11822</v>
      </c>
      <c r="F2104" s="15" t="s">
        <v>11422</v>
      </c>
      <c r="G2104" s="15" t="s">
        <v>11560</v>
      </c>
    </row>
    <row r="2105" spans="1:7" x14ac:dyDescent="0.2">
      <c r="A2105" s="15" t="s">
        <v>15044</v>
      </c>
      <c r="B2105" s="15" t="s">
        <v>15019</v>
      </c>
      <c r="C2105" s="15">
        <v>5</v>
      </c>
      <c r="D2105" s="15" t="s">
        <v>11487</v>
      </c>
      <c r="E2105" s="15" t="s">
        <v>15045</v>
      </c>
      <c r="F2105" s="15" t="s">
        <v>11422</v>
      </c>
      <c r="G2105" s="15" t="s">
        <v>11560</v>
      </c>
    </row>
    <row r="2106" spans="1:7" x14ac:dyDescent="0.2">
      <c r="A2106" s="15" t="s">
        <v>15046</v>
      </c>
      <c r="B2106" s="15" t="s">
        <v>15019</v>
      </c>
      <c r="C2106" s="15">
        <v>5</v>
      </c>
      <c r="D2106" s="15" t="s">
        <v>11491</v>
      </c>
      <c r="E2106" s="15" t="s">
        <v>15047</v>
      </c>
      <c r="F2106" s="15" t="s">
        <v>11422</v>
      </c>
      <c r="G2106" s="15" t="s">
        <v>11560</v>
      </c>
    </row>
    <row r="2107" spans="1:7" x14ac:dyDescent="0.2">
      <c r="A2107" s="15" t="s">
        <v>15048</v>
      </c>
      <c r="B2107" s="15" t="s">
        <v>15019</v>
      </c>
      <c r="C2107" s="15">
        <v>5</v>
      </c>
      <c r="D2107" s="15" t="s">
        <v>11495</v>
      </c>
      <c r="E2107" s="15" t="s">
        <v>15049</v>
      </c>
      <c r="F2107" s="15" t="s">
        <v>11422</v>
      </c>
      <c r="G2107" s="15" t="s">
        <v>11560</v>
      </c>
    </row>
    <row r="2108" spans="1:7" x14ac:dyDescent="0.2">
      <c r="A2108" s="15" t="s">
        <v>15050</v>
      </c>
      <c r="B2108" s="15" t="s">
        <v>15019</v>
      </c>
      <c r="C2108" s="15">
        <v>5</v>
      </c>
      <c r="D2108" s="15" t="s">
        <v>11499</v>
      </c>
      <c r="E2108" s="15" t="s">
        <v>12932</v>
      </c>
      <c r="F2108" s="15" t="s">
        <v>11422</v>
      </c>
      <c r="G2108" s="15" t="s">
        <v>11560</v>
      </c>
    </row>
    <row r="2109" spans="1:7" x14ac:dyDescent="0.2">
      <c r="A2109" s="15" t="s">
        <v>15051</v>
      </c>
      <c r="B2109" s="15" t="s">
        <v>15019</v>
      </c>
      <c r="C2109" s="15">
        <v>5</v>
      </c>
      <c r="D2109" s="15" t="s">
        <v>11503</v>
      </c>
      <c r="E2109" s="15" t="s">
        <v>14698</v>
      </c>
      <c r="F2109" s="15" t="s">
        <v>11422</v>
      </c>
      <c r="G2109" s="15" t="s">
        <v>11560</v>
      </c>
    </row>
    <row r="2110" spans="1:7" x14ac:dyDescent="0.2">
      <c r="A2110" s="15" t="s">
        <v>15052</v>
      </c>
      <c r="B2110" s="15" t="s">
        <v>15019</v>
      </c>
      <c r="C2110" s="15">
        <v>5</v>
      </c>
      <c r="D2110" s="15" t="s">
        <v>11506</v>
      </c>
      <c r="E2110" s="15" t="s">
        <v>12167</v>
      </c>
      <c r="F2110" s="15" t="s">
        <v>11422</v>
      </c>
      <c r="G2110" s="15" t="s">
        <v>11560</v>
      </c>
    </row>
    <row r="2111" spans="1:7" x14ac:dyDescent="0.2">
      <c r="A2111" s="15" t="s">
        <v>15053</v>
      </c>
      <c r="B2111" s="15" t="s">
        <v>15019</v>
      </c>
      <c r="C2111" s="15">
        <v>5</v>
      </c>
      <c r="D2111" s="15" t="s">
        <v>11510</v>
      </c>
      <c r="E2111" s="15" t="s">
        <v>11531</v>
      </c>
      <c r="F2111" s="15" t="s">
        <v>11422</v>
      </c>
      <c r="G2111" s="15" t="s">
        <v>11560</v>
      </c>
    </row>
    <row r="2112" spans="1:7" x14ac:dyDescent="0.2">
      <c r="A2112" s="15" t="s">
        <v>15054</v>
      </c>
      <c r="B2112" s="15" t="s">
        <v>15019</v>
      </c>
      <c r="C2112" s="15">
        <v>5</v>
      </c>
      <c r="D2112" s="15" t="s">
        <v>11514</v>
      </c>
      <c r="E2112" s="15" t="s">
        <v>11535</v>
      </c>
      <c r="F2112" s="15" t="s">
        <v>11422</v>
      </c>
      <c r="G2112" s="15" t="s">
        <v>11560</v>
      </c>
    </row>
    <row r="2113" spans="1:7" x14ac:dyDescent="0.2">
      <c r="A2113" s="15" t="s">
        <v>15055</v>
      </c>
      <c r="B2113" s="15" t="s">
        <v>15019</v>
      </c>
      <c r="C2113" s="15">
        <v>5</v>
      </c>
      <c r="D2113" s="15" t="s">
        <v>11518</v>
      </c>
      <c r="E2113" s="15" t="s">
        <v>11836</v>
      </c>
      <c r="F2113" s="15" t="s">
        <v>11422</v>
      </c>
      <c r="G2113" s="15" t="s">
        <v>11560</v>
      </c>
    </row>
    <row r="2114" spans="1:7" x14ac:dyDescent="0.2">
      <c r="A2114" s="15" t="s">
        <v>15056</v>
      </c>
      <c r="B2114" s="15" t="s">
        <v>15019</v>
      </c>
      <c r="C2114" s="15">
        <v>5</v>
      </c>
      <c r="D2114" s="15" t="s">
        <v>11522</v>
      </c>
      <c r="E2114" s="15" t="s">
        <v>15057</v>
      </c>
      <c r="F2114" s="15" t="s">
        <v>11422</v>
      </c>
      <c r="G2114" s="15" t="s">
        <v>11560</v>
      </c>
    </row>
    <row r="2115" spans="1:7" x14ac:dyDescent="0.2">
      <c r="A2115" s="15" t="s">
        <v>15058</v>
      </c>
      <c r="B2115" s="15" t="s">
        <v>15019</v>
      </c>
      <c r="C2115" s="15">
        <v>5</v>
      </c>
      <c r="D2115" s="15" t="s">
        <v>11526</v>
      </c>
      <c r="E2115" s="15" t="s">
        <v>15059</v>
      </c>
      <c r="F2115" s="15" t="s">
        <v>11422</v>
      </c>
      <c r="G2115" s="15" t="s">
        <v>11560</v>
      </c>
    </row>
    <row r="2116" spans="1:7" x14ac:dyDescent="0.2">
      <c r="A2116" s="15" t="s">
        <v>15060</v>
      </c>
      <c r="B2116" s="15" t="s">
        <v>15019</v>
      </c>
      <c r="C2116" s="15">
        <v>5</v>
      </c>
      <c r="D2116" s="15" t="s">
        <v>11530</v>
      </c>
      <c r="E2116" s="15" t="s">
        <v>11543</v>
      </c>
      <c r="F2116" s="15" t="s">
        <v>11422</v>
      </c>
      <c r="G2116" s="15" t="s">
        <v>11560</v>
      </c>
    </row>
    <row r="2117" spans="1:7" x14ac:dyDescent="0.2">
      <c r="A2117" s="15" t="s">
        <v>15061</v>
      </c>
      <c r="B2117" s="15" t="s">
        <v>15019</v>
      </c>
      <c r="C2117" s="15">
        <v>5</v>
      </c>
      <c r="D2117" s="15" t="s">
        <v>11534</v>
      </c>
      <c r="E2117" s="15" t="s">
        <v>15062</v>
      </c>
      <c r="F2117" s="15" t="s">
        <v>11422</v>
      </c>
      <c r="G2117" s="15" t="s">
        <v>11560</v>
      </c>
    </row>
    <row r="2118" spans="1:7" x14ac:dyDescent="0.2">
      <c r="A2118" s="15" t="s">
        <v>15063</v>
      </c>
      <c r="B2118" s="15" t="s">
        <v>15019</v>
      </c>
      <c r="C2118" s="15">
        <v>5</v>
      </c>
      <c r="D2118" s="15" t="s">
        <v>11538</v>
      </c>
      <c r="E2118" s="15" t="s">
        <v>12237</v>
      </c>
      <c r="F2118" s="15" t="s">
        <v>11422</v>
      </c>
      <c r="G2118" s="15" t="s">
        <v>11560</v>
      </c>
    </row>
    <row r="2119" spans="1:7" x14ac:dyDescent="0.2">
      <c r="A2119" s="15" t="s">
        <v>15064</v>
      </c>
      <c r="B2119" s="15" t="s">
        <v>15019</v>
      </c>
      <c r="C2119" s="15">
        <v>5</v>
      </c>
      <c r="D2119" s="15" t="s">
        <v>11542</v>
      </c>
      <c r="E2119" s="15" t="s">
        <v>12434</v>
      </c>
      <c r="F2119" s="15" t="s">
        <v>11422</v>
      </c>
      <c r="G2119" s="15" t="s">
        <v>11560</v>
      </c>
    </row>
    <row r="2120" spans="1:7" x14ac:dyDescent="0.2">
      <c r="A2120" s="15" t="s">
        <v>15065</v>
      </c>
      <c r="B2120" s="15" t="s">
        <v>15019</v>
      </c>
      <c r="C2120" s="15">
        <v>5</v>
      </c>
      <c r="D2120" s="15" t="s">
        <v>11546</v>
      </c>
      <c r="E2120" s="15" t="s">
        <v>12801</v>
      </c>
      <c r="F2120" s="15" t="s">
        <v>11422</v>
      </c>
      <c r="G2120" s="15" t="s">
        <v>11560</v>
      </c>
    </row>
    <row r="2121" spans="1:7" x14ac:dyDescent="0.2">
      <c r="A2121" s="15" t="s">
        <v>15066</v>
      </c>
      <c r="B2121" s="15" t="s">
        <v>15019</v>
      </c>
      <c r="C2121" s="15">
        <v>5</v>
      </c>
      <c r="D2121" s="15" t="s">
        <v>11550</v>
      </c>
      <c r="E2121" s="15" t="s">
        <v>12950</v>
      </c>
      <c r="F2121" s="15" t="s">
        <v>11422</v>
      </c>
      <c r="G2121" s="15" t="s">
        <v>11560</v>
      </c>
    </row>
    <row r="2122" spans="1:7" x14ac:dyDescent="0.2">
      <c r="A2122" s="15" t="s">
        <v>15067</v>
      </c>
      <c r="B2122" s="15" t="s">
        <v>15019</v>
      </c>
      <c r="C2122" s="15">
        <v>5</v>
      </c>
      <c r="D2122" s="15" t="s">
        <v>11554</v>
      </c>
      <c r="E2122" s="15" t="s">
        <v>11551</v>
      </c>
      <c r="F2122" s="15" t="s">
        <v>11422</v>
      </c>
      <c r="G2122" s="15" t="s">
        <v>11560</v>
      </c>
    </row>
    <row r="2123" spans="1:7" x14ac:dyDescent="0.2">
      <c r="A2123" s="15" t="s">
        <v>15068</v>
      </c>
      <c r="B2123" s="15" t="s">
        <v>15019</v>
      </c>
      <c r="C2123" s="15">
        <v>5</v>
      </c>
      <c r="D2123" s="15" t="s">
        <v>11558</v>
      </c>
      <c r="E2123" s="15" t="s">
        <v>15069</v>
      </c>
      <c r="F2123" s="15" t="s">
        <v>11422</v>
      </c>
      <c r="G2123" s="15" t="s">
        <v>11560</v>
      </c>
    </row>
    <row r="2124" spans="1:7" x14ac:dyDescent="0.2">
      <c r="A2124" s="15" t="s">
        <v>15070</v>
      </c>
      <c r="B2124" s="15" t="s">
        <v>15019</v>
      </c>
      <c r="C2124" s="15">
        <v>5</v>
      </c>
      <c r="D2124" s="15" t="s">
        <v>11562</v>
      </c>
      <c r="E2124" s="15" t="s">
        <v>15071</v>
      </c>
      <c r="F2124" s="15" t="s">
        <v>11422</v>
      </c>
      <c r="G2124" s="15" t="s">
        <v>11560</v>
      </c>
    </row>
    <row r="2125" spans="1:7" x14ac:dyDescent="0.2">
      <c r="A2125" s="15" t="s">
        <v>15072</v>
      </c>
      <c r="B2125" s="15" t="s">
        <v>15019</v>
      </c>
      <c r="C2125" s="15">
        <v>5</v>
      </c>
      <c r="D2125" s="15" t="s">
        <v>11565</v>
      </c>
      <c r="E2125" s="15" t="s">
        <v>12249</v>
      </c>
      <c r="F2125" s="15" t="s">
        <v>11422</v>
      </c>
      <c r="G2125" s="15" t="s">
        <v>11560</v>
      </c>
    </row>
    <row r="2126" spans="1:7" x14ac:dyDescent="0.2">
      <c r="A2126" s="15" t="s">
        <v>15073</v>
      </c>
      <c r="B2126" s="15" t="s">
        <v>15019</v>
      </c>
      <c r="C2126" s="15">
        <v>5</v>
      </c>
      <c r="D2126" s="15" t="s">
        <v>11569</v>
      </c>
      <c r="E2126" s="15" t="s">
        <v>13783</v>
      </c>
      <c r="F2126" s="15" t="s">
        <v>11422</v>
      </c>
      <c r="G2126" s="15" t="s">
        <v>11560</v>
      </c>
    </row>
    <row r="2127" spans="1:7" x14ac:dyDescent="0.2">
      <c r="A2127" s="15" t="s">
        <v>15074</v>
      </c>
      <c r="B2127" s="15" t="s">
        <v>15019</v>
      </c>
      <c r="C2127" s="15">
        <v>5</v>
      </c>
      <c r="D2127" s="15" t="s">
        <v>11573</v>
      </c>
      <c r="E2127" s="15" t="s">
        <v>11559</v>
      </c>
      <c r="F2127" s="15" t="s">
        <v>11422</v>
      </c>
      <c r="G2127" s="15" t="s">
        <v>11560</v>
      </c>
    </row>
    <row r="2128" spans="1:7" x14ac:dyDescent="0.2">
      <c r="A2128" s="15" t="s">
        <v>15075</v>
      </c>
      <c r="B2128" s="15" t="s">
        <v>15019</v>
      </c>
      <c r="C2128" s="15">
        <v>5</v>
      </c>
      <c r="D2128" s="15" t="s">
        <v>11577</v>
      </c>
      <c r="E2128" s="15" t="s">
        <v>11563</v>
      </c>
      <c r="F2128" s="15" t="s">
        <v>11422</v>
      </c>
      <c r="G2128" s="15" t="s">
        <v>11560</v>
      </c>
    </row>
    <row r="2129" spans="1:7" x14ac:dyDescent="0.2">
      <c r="A2129" s="15" t="s">
        <v>15076</v>
      </c>
      <c r="B2129" s="15" t="s">
        <v>15019</v>
      </c>
      <c r="C2129" s="15">
        <v>5</v>
      </c>
      <c r="D2129" s="15" t="s">
        <v>11581</v>
      </c>
      <c r="E2129" s="15" t="s">
        <v>12822</v>
      </c>
      <c r="F2129" s="15" t="s">
        <v>11422</v>
      </c>
      <c r="G2129" s="15" t="s">
        <v>11560</v>
      </c>
    </row>
    <row r="2130" spans="1:7" x14ac:dyDescent="0.2">
      <c r="A2130" s="15" t="s">
        <v>15077</v>
      </c>
      <c r="B2130" s="15" t="s">
        <v>15019</v>
      </c>
      <c r="C2130" s="15">
        <v>5</v>
      </c>
      <c r="D2130" s="15" t="s">
        <v>11584</v>
      </c>
      <c r="E2130" s="15" t="s">
        <v>11964</v>
      </c>
      <c r="F2130" s="15" t="s">
        <v>11422</v>
      </c>
      <c r="G2130" s="15" t="s">
        <v>11560</v>
      </c>
    </row>
    <row r="2131" spans="1:7" x14ac:dyDescent="0.2">
      <c r="A2131" s="15" t="s">
        <v>15078</v>
      </c>
      <c r="B2131" s="15" t="s">
        <v>15019</v>
      </c>
      <c r="C2131" s="15">
        <v>5</v>
      </c>
      <c r="D2131" s="15" t="s">
        <v>11588</v>
      </c>
      <c r="E2131" s="15" t="s">
        <v>11574</v>
      </c>
      <c r="F2131" s="15" t="s">
        <v>11422</v>
      </c>
      <c r="G2131" s="15" t="s">
        <v>11560</v>
      </c>
    </row>
    <row r="2132" spans="1:7" x14ac:dyDescent="0.2">
      <c r="A2132" s="15" t="s">
        <v>15079</v>
      </c>
      <c r="B2132" s="15" t="s">
        <v>15019</v>
      </c>
      <c r="C2132" s="15">
        <v>5</v>
      </c>
      <c r="D2132" s="15" t="s">
        <v>11591</v>
      </c>
      <c r="E2132" s="15" t="s">
        <v>15080</v>
      </c>
      <c r="F2132" s="15" t="s">
        <v>11422</v>
      </c>
      <c r="G2132" s="15" t="s">
        <v>11560</v>
      </c>
    </row>
    <row r="2133" spans="1:7" x14ac:dyDescent="0.2">
      <c r="A2133" s="15" t="s">
        <v>15081</v>
      </c>
      <c r="B2133" s="15" t="s">
        <v>15019</v>
      </c>
      <c r="C2133" s="15">
        <v>5</v>
      </c>
      <c r="D2133" s="15" t="s">
        <v>11595</v>
      </c>
      <c r="E2133" s="15" t="s">
        <v>493</v>
      </c>
      <c r="F2133" s="15" t="s">
        <v>11422</v>
      </c>
      <c r="G2133" s="15" t="s">
        <v>11560</v>
      </c>
    </row>
    <row r="2134" spans="1:7" x14ac:dyDescent="0.2">
      <c r="A2134" s="15" t="s">
        <v>15082</v>
      </c>
      <c r="B2134" s="15" t="s">
        <v>15019</v>
      </c>
      <c r="C2134" s="15">
        <v>5</v>
      </c>
      <c r="D2134" s="15" t="s">
        <v>11599</v>
      </c>
      <c r="E2134" s="15" t="s">
        <v>15083</v>
      </c>
      <c r="F2134" s="15" t="s">
        <v>11422</v>
      </c>
      <c r="G2134" s="15" t="s">
        <v>11560</v>
      </c>
    </row>
    <row r="2135" spans="1:7" x14ac:dyDescent="0.2">
      <c r="A2135" s="15" t="s">
        <v>15084</v>
      </c>
      <c r="B2135" s="15" t="s">
        <v>15019</v>
      </c>
      <c r="C2135" s="15">
        <v>5</v>
      </c>
      <c r="D2135" s="15" t="s">
        <v>11603</v>
      </c>
      <c r="E2135" s="15" t="s">
        <v>13125</v>
      </c>
      <c r="F2135" s="15" t="s">
        <v>11422</v>
      </c>
      <c r="G2135" s="15" t="s">
        <v>11560</v>
      </c>
    </row>
    <row r="2136" spans="1:7" x14ac:dyDescent="0.2">
      <c r="A2136" s="15" t="s">
        <v>15085</v>
      </c>
      <c r="B2136" s="15" t="s">
        <v>15019</v>
      </c>
      <c r="C2136" s="15">
        <v>5</v>
      </c>
      <c r="D2136" s="15" t="s">
        <v>11607</v>
      </c>
      <c r="E2136" s="15" t="s">
        <v>11592</v>
      </c>
      <c r="F2136" s="15" t="s">
        <v>11422</v>
      </c>
      <c r="G2136" s="15" t="s">
        <v>11560</v>
      </c>
    </row>
    <row r="2137" spans="1:7" x14ac:dyDescent="0.2">
      <c r="A2137" s="15" t="s">
        <v>15086</v>
      </c>
      <c r="B2137" s="15" t="s">
        <v>15019</v>
      </c>
      <c r="C2137" s="15">
        <v>5</v>
      </c>
      <c r="D2137" s="15" t="s">
        <v>11611</v>
      </c>
      <c r="E2137" s="15" t="s">
        <v>15087</v>
      </c>
      <c r="F2137" s="15" t="s">
        <v>11422</v>
      </c>
      <c r="G2137" s="15" t="s">
        <v>11560</v>
      </c>
    </row>
    <row r="2138" spans="1:7" x14ac:dyDescent="0.2">
      <c r="A2138" s="15" t="s">
        <v>15088</v>
      </c>
      <c r="B2138" s="15" t="s">
        <v>15019</v>
      </c>
      <c r="C2138" s="15">
        <v>5</v>
      </c>
      <c r="D2138" s="15" t="s">
        <v>11615</v>
      </c>
      <c r="E2138" s="15" t="s">
        <v>11600</v>
      </c>
      <c r="F2138" s="15" t="s">
        <v>11422</v>
      </c>
      <c r="G2138" s="15" t="s">
        <v>11560</v>
      </c>
    </row>
    <row r="2139" spans="1:7" x14ac:dyDescent="0.2">
      <c r="A2139" s="15" t="s">
        <v>15089</v>
      </c>
      <c r="B2139" s="15" t="s">
        <v>15019</v>
      </c>
      <c r="C2139" s="15">
        <v>5</v>
      </c>
      <c r="D2139" s="15" t="s">
        <v>11619</v>
      </c>
      <c r="E2139" s="15" t="s">
        <v>15090</v>
      </c>
      <c r="F2139" s="15" t="s">
        <v>11422</v>
      </c>
      <c r="G2139" s="15" t="s">
        <v>11560</v>
      </c>
    </row>
    <row r="2140" spans="1:7" x14ac:dyDescent="0.2">
      <c r="A2140" s="15" t="s">
        <v>15091</v>
      </c>
      <c r="B2140" s="15" t="s">
        <v>15019</v>
      </c>
      <c r="C2140" s="15">
        <v>5</v>
      </c>
      <c r="D2140" s="15" t="s">
        <v>11623</v>
      </c>
      <c r="E2140" s="15" t="s">
        <v>15092</v>
      </c>
      <c r="F2140" s="15" t="s">
        <v>11422</v>
      </c>
      <c r="G2140" s="15" t="s">
        <v>11560</v>
      </c>
    </row>
    <row r="2141" spans="1:7" x14ac:dyDescent="0.2">
      <c r="A2141" s="15" t="s">
        <v>15093</v>
      </c>
      <c r="B2141" s="15" t="s">
        <v>15019</v>
      </c>
      <c r="C2141" s="15">
        <v>5</v>
      </c>
      <c r="D2141" s="15" t="s">
        <v>11627</v>
      </c>
      <c r="E2141" s="15" t="s">
        <v>12850</v>
      </c>
      <c r="F2141" s="15" t="s">
        <v>11422</v>
      </c>
      <c r="G2141" s="15" t="s">
        <v>11560</v>
      </c>
    </row>
    <row r="2142" spans="1:7" x14ac:dyDescent="0.2">
      <c r="A2142" s="15" t="s">
        <v>15094</v>
      </c>
      <c r="B2142" s="15" t="s">
        <v>15019</v>
      </c>
      <c r="C2142" s="15">
        <v>5</v>
      </c>
      <c r="D2142" s="15" t="s">
        <v>11631</v>
      </c>
      <c r="E2142" s="15" t="s">
        <v>12979</v>
      </c>
      <c r="F2142" s="15" t="s">
        <v>11422</v>
      </c>
      <c r="G2142" s="15" t="s">
        <v>11560</v>
      </c>
    </row>
    <row r="2143" spans="1:7" x14ac:dyDescent="0.2">
      <c r="A2143" s="15" t="s">
        <v>15095</v>
      </c>
      <c r="B2143" s="15" t="s">
        <v>15019</v>
      </c>
      <c r="C2143" s="15">
        <v>5</v>
      </c>
      <c r="D2143" s="15" t="s">
        <v>11634</v>
      </c>
      <c r="E2143" s="15" t="s">
        <v>11612</v>
      </c>
      <c r="F2143" s="15" t="s">
        <v>11422</v>
      </c>
      <c r="G2143" s="15" t="s">
        <v>11560</v>
      </c>
    </row>
    <row r="2144" spans="1:7" x14ac:dyDescent="0.2">
      <c r="A2144" s="15" t="s">
        <v>15096</v>
      </c>
      <c r="B2144" s="15" t="s">
        <v>15019</v>
      </c>
      <c r="C2144" s="15">
        <v>5</v>
      </c>
      <c r="D2144" s="15" t="s">
        <v>11637</v>
      </c>
      <c r="E2144" s="15" t="s">
        <v>11616</v>
      </c>
      <c r="F2144" s="15" t="s">
        <v>11422</v>
      </c>
      <c r="G2144" s="15" t="s">
        <v>11560</v>
      </c>
    </row>
    <row r="2145" spans="1:7" x14ac:dyDescent="0.2">
      <c r="A2145" s="15" t="s">
        <v>15097</v>
      </c>
      <c r="B2145" s="15" t="s">
        <v>15019</v>
      </c>
      <c r="C2145" s="15">
        <v>5</v>
      </c>
      <c r="D2145" s="15" t="s">
        <v>11640</v>
      </c>
      <c r="E2145" s="15" t="s">
        <v>11620</v>
      </c>
      <c r="F2145" s="15" t="s">
        <v>11422</v>
      </c>
      <c r="G2145" s="15" t="s">
        <v>11560</v>
      </c>
    </row>
    <row r="2146" spans="1:7" x14ac:dyDescent="0.2">
      <c r="A2146" s="15" t="s">
        <v>15098</v>
      </c>
      <c r="B2146" s="15" t="s">
        <v>15019</v>
      </c>
      <c r="C2146" s="15">
        <v>5</v>
      </c>
      <c r="D2146" s="15" t="s">
        <v>11643</v>
      </c>
      <c r="E2146" s="15" t="s">
        <v>15099</v>
      </c>
      <c r="F2146" s="15" t="s">
        <v>11422</v>
      </c>
      <c r="G2146" s="15" t="s">
        <v>11560</v>
      </c>
    </row>
    <row r="2147" spans="1:7" x14ac:dyDescent="0.2">
      <c r="A2147" s="15" t="s">
        <v>15100</v>
      </c>
      <c r="B2147" s="15" t="s">
        <v>15019</v>
      </c>
      <c r="C2147" s="15">
        <v>5</v>
      </c>
      <c r="D2147" s="15" t="s">
        <v>11646</v>
      </c>
      <c r="E2147" s="15" t="s">
        <v>15101</v>
      </c>
      <c r="F2147" s="15" t="s">
        <v>11422</v>
      </c>
      <c r="G2147" s="15" t="s">
        <v>11560</v>
      </c>
    </row>
    <row r="2148" spans="1:7" x14ac:dyDescent="0.2">
      <c r="A2148" s="15" t="s">
        <v>15102</v>
      </c>
      <c r="B2148" s="15" t="s">
        <v>15019</v>
      </c>
      <c r="C2148" s="15">
        <v>5</v>
      </c>
      <c r="D2148" s="15" t="s">
        <v>11649</v>
      </c>
      <c r="E2148" s="15" t="s">
        <v>12985</v>
      </c>
      <c r="F2148" s="15" t="s">
        <v>11422</v>
      </c>
      <c r="G2148" s="15" t="s">
        <v>11560</v>
      </c>
    </row>
    <row r="2149" spans="1:7" x14ac:dyDescent="0.2">
      <c r="A2149" s="15" t="s">
        <v>15103</v>
      </c>
      <c r="B2149" s="15" t="s">
        <v>15019</v>
      </c>
      <c r="C2149" s="15">
        <v>5</v>
      </c>
      <c r="D2149" s="15" t="s">
        <v>11652</v>
      </c>
      <c r="E2149" s="15" t="s">
        <v>13287</v>
      </c>
      <c r="F2149" s="15" t="s">
        <v>11422</v>
      </c>
      <c r="G2149" s="15" t="s">
        <v>11560</v>
      </c>
    </row>
    <row r="2150" spans="1:7" x14ac:dyDescent="0.2">
      <c r="A2150" s="15" t="s">
        <v>15104</v>
      </c>
      <c r="B2150" s="15" t="s">
        <v>15019</v>
      </c>
      <c r="C2150" s="15">
        <v>5</v>
      </c>
      <c r="D2150" s="15" t="s">
        <v>11655</v>
      </c>
      <c r="E2150" s="15" t="s">
        <v>12528</v>
      </c>
      <c r="F2150" s="15" t="s">
        <v>11422</v>
      </c>
      <c r="G2150" s="15" t="s">
        <v>11560</v>
      </c>
    </row>
    <row r="2151" spans="1:7" x14ac:dyDescent="0.2">
      <c r="A2151" s="15" t="s">
        <v>15105</v>
      </c>
      <c r="B2151" s="15" t="s">
        <v>15019</v>
      </c>
      <c r="C2151" s="15">
        <v>5</v>
      </c>
      <c r="D2151" s="15" t="s">
        <v>11658</v>
      </c>
      <c r="E2151" s="15" t="s">
        <v>11624</v>
      </c>
      <c r="F2151" s="15" t="s">
        <v>11422</v>
      </c>
      <c r="G2151" s="15" t="s">
        <v>11560</v>
      </c>
    </row>
    <row r="2152" spans="1:7" x14ac:dyDescent="0.2">
      <c r="A2152" s="15" t="s">
        <v>15106</v>
      </c>
      <c r="B2152" s="15" t="s">
        <v>15019</v>
      </c>
      <c r="C2152" s="15">
        <v>5</v>
      </c>
      <c r="D2152" s="15" t="s">
        <v>11660</v>
      </c>
      <c r="E2152" s="15" t="s">
        <v>15107</v>
      </c>
      <c r="F2152" s="15" t="s">
        <v>11422</v>
      </c>
      <c r="G2152" s="15" t="s">
        <v>11560</v>
      </c>
    </row>
    <row r="2153" spans="1:7" x14ac:dyDescent="0.2">
      <c r="A2153" s="15" t="s">
        <v>15108</v>
      </c>
      <c r="B2153" s="15" t="s">
        <v>15019</v>
      </c>
      <c r="C2153" s="15">
        <v>5</v>
      </c>
      <c r="D2153" s="15" t="s">
        <v>11663</v>
      </c>
      <c r="E2153" s="15" t="s">
        <v>11632</v>
      </c>
      <c r="F2153" s="15" t="s">
        <v>11422</v>
      </c>
      <c r="G2153" s="15" t="s">
        <v>11560</v>
      </c>
    </row>
    <row r="2154" spans="1:7" x14ac:dyDescent="0.2">
      <c r="A2154" s="15" t="s">
        <v>15109</v>
      </c>
      <c r="B2154" s="15" t="s">
        <v>15019</v>
      </c>
      <c r="C2154" s="15">
        <v>5</v>
      </c>
      <c r="D2154" s="15" t="s">
        <v>11666</v>
      </c>
      <c r="E2154" s="15" t="s">
        <v>15110</v>
      </c>
      <c r="F2154" s="15" t="s">
        <v>11422</v>
      </c>
      <c r="G2154" s="15" t="s">
        <v>11560</v>
      </c>
    </row>
    <row r="2155" spans="1:7" x14ac:dyDescent="0.2">
      <c r="A2155" s="15" t="s">
        <v>15111</v>
      </c>
      <c r="B2155" s="15" t="s">
        <v>15019</v>
      </c>
      <c r="C2155" s="15">
        <v>5</v>
      </c>
      <c r="D2155" s="15" t="s">
        <v>11907</v>
      </c>
      <c r="E2155" s="15" t="s">
        <v>15112</v>
      </c>
      <c r="F2155" s="15" t="s">
        <v>11422</v>
      </c>
      <c r="G2155" s="15" t="s">
        <v>11560</v>
      </c>
    </row>
    <row r="2156" spans="1:7" x14ac:dyDescent="0.2">
      <c r="A2156" s="15" t="s">
        <v>15113</v>
      </c>
      <c r="B2156" s="15" t="s">
        <v>15019</v>
      </c>
      <c r="C2156" s="15">
        <v>5</v>
      </c>
      <c r="D2156" s="15" t="s">
        <v>11910</v>
      </c>
      <c r="E2156" s="15" t="s">
        <v>12289</v>
      </c>
      <c r="F2156" s="15" t="s">
        <v>11422</v>
      </c>
      <c r="G2156" s="15" t="s">
        <v>11560</v>
      </c>
    </row>
    <row r="2157" spans="1:7" x14ac:dyDescent="0.2">
      <c r="A2157" s="15" t="s">
        <v>15114</v>
      </c>
      <c r="B2157" s="15" t="s">
        <v>15019</v>
      </c>
      <c r="C2157" s="15">
        <v>5</v>
      </c>
      <c r="D2157" s="15" t="s">
        <v>11913</v>
      </c>
      <c r="E2157" s="15" t="s">
        <v>12869</v>
      </c>
      <c r="F2157" s="15" t="s">
        <v>11422</v>
      </c>
      <c r="G2157" s="15" t="s">
        <v>11560</v>
      </c>
    </row>
    <row r="2158" spans="1:7" x14ac:dyDescent="0.2">
      <c r="A2158" s="15" t="s">
        <v>15115</v>
      </c>
      <c r="B2158" s="15" t="s">
        <v>15019</v>
      </c>
      <c r="C2158" s="15">
        <v>5</v>
      </c>
      <c r="D2158" s="15" t="s">
        <v>11916</v>
      </c>
      <c r="E2158" s="15" t="s">
        <v>15116</v>
      </c>
      <c r="F2158" s="15" t="s">
        <v>11422</v>
      </c>
      <c r="G2158" s="15" t="s">
        <v>11560</v>
      </c>
    </row>
    <row r="2159" spans="1:7" x14ac:dyDescent="0.2">
      <c r="A2159" s="15" t="s">
        <v>15117</v>
      </c>
      <c r="B2159" s="15" t="s">
        <v>15019</v>
      </c>
      <c r="C2159" s="15">
        <v>5</v>
      </c>
      <c r="D2159" s="15" t="s">
        <v>11919</v>
      </c>
      <c r="E2159" s="15" t="s">
        <v>15118</v>
      </c>
      <c r="F2159" s="15" t="s">
        <v>11422</v>
      </c>
      <c r="G2159" s="15" t="s">
        <v>11560</v>
      </c>
    </row>
    <row r="2160" spans="1:7" x14ac:dyDescent="0.2">
      <c r="A2160" s="15" t="s">
        <v>15119</v>
      </c>
      <c r="B2160" s="15" t="s">
        <v>15019</v>
      </c>
      <c r="C2160" s="15">
        <v>5</v>
      </c>
      <c r="D2160" s="15" t="s">
        <v>11921</v>
      </c>
      <c r="E2160" s="15" t="s">
        <v>15120</v>
      </c>
      <c r="F2160" s="15" t="s">
        <v>11422</v>
      </c>
      <c r="G2160" s="15" t="s">
        <v>11560</v>
      </c>
    </row>
    <row r="2161" spans="1:7" x14ac:dyDescent="0.2">
      <c r="A2161" s="15" t="s">
        <v>15121</v>
      </c>
      <c r="B2161" s="15" t="s">
        <v>15019</v>
      </c>
      <c r="C2161" s="15">
        <v>5</v>
      </c>
      <c r="D2161" s="15" t="s">
        <v>11924</v>
      </c>
      <c r="E2161" s="15" t="s">
        <v>14747</v>
      </c>
      <c r="F2161" s="15" t="s">
        <v>11422</v>
      </c>
      <c r="G2161" s="15" t="s">
        <v>11560</v>
      </c>
    </row>
    <row r="2162" spans="1:7" x14ac:dyDescent="0.2">
      <c r="A2162" s="15" t="s">
        <v>15122</v>
      </c>
      <c r="B2162" s="15" t="s">
        <v>15019</v>
      </c>
      <c r="C2162" s="15">
        <v>5</v>
      </c>
      <c r="D2162" s="15" t="s">
        <v>11927</v>
      </c>
      <c r="E2162" s="15" t="s">
        <v>11644</v>
      </c>
      <c r="F2162" s="15" t="s">
        <v>11422</v>
      </c>
      <c r="G2162" s="15" t="s">
        <v>11560</v>
      </c>
    </row>
    <row r="2163" spans="1:7" x14ac:dyDescent="0.2">
      <c r="A2163" s="15" t="s">
        <v>15123</v>
      </c>
      <c r="B2163" s="15" t="s">
        <v>15019</v>
      </c>
      <c r="C2163" s="15">
        <v>5</v>
      </c>
      <c r="D2163" s="15" t="s">
        <v>12444</v>
      </c>
      <c r="E2163" s="15" t="s">
        <v>12881</v>
      </c>
      <c r="F2163" s="15" t="s">
        <v>11422</v>
      </c>
      <c r="G2163" s="15" t="s">
        <v>11560</v>
      </c>
    </row>
    <row r="2164" spans="1:7" x14ac:dyDescent="0.2">
      <c r="A2164" s="15" t="s">
        <v>15124</v>
      </c>
      <c r="B2164" s="15" t="s">
        <v>15019</v>
      </c>
      <c r="C2164" s="15">
        <v>5</v>
      </c>
      <c r="D2164" s="15" t="s">
        <v>12446</v>
      </c>
      <c r="E2164" s="15" t="s">
        <v>12157</v>
      </c>
      <c r="F2164" s="15" t="s">
        <v>11422</v>
      </c>
      <c r="G2164" s="15" t="s">
        <v>11560</v>
      </c>
    </row>
    <row r="2165" spans="1:7" x14ac:dyDescent="0.2">
      <c r="A2165" s="15" t="s">
        <v>15125</v>
      </c>
      <c r="B2165" s="15" t="s">
        <v>15019</v>
      </c>
      <c r="C2165" s="15">
        <v>5</v>
      </c>
      <c r="D2165" s="15" t="s">
        <v>12448</v>
      </c>
      <c r="E2165" s="15" t="s">
        <v>15126</v>
      </c>
      <c r="F2165" s="15" t="s">
        <v>11422</v>
      </c>
      <c r="G2165" s="15" t="s">
        <v>11560</v>
      </c>
    </row>
    <row r="2166" spans="1:7" x14ac:dyDescent="0.2">
      <c r="A2166" s="15" t="s">
        <v>15127</v>
      </c>
      <c r="B2166" s="15" t="s">
        <v>15019</v>
      </c>
      <c r="C2166" s="15">
        <v>5</v>
      </c>
      <c r="D2166" s="15" t="s">
        <v>12451</v>
      </c>
      <c r="E2166" s="15" t="s">
        <v>15128</v>
      </c>
      <c r="F2166" s="15" t="s">
        <v>11422</v>
      </c>
      <c r="G2166" s="15" t="s">
        <v>11560</v>
      </c>
    </row>
    <row r="2167" spans="1:7" x14ac:dyDescent="0.2">
      <c r="A2167" s="15" t="s">
        <v>15129</v>
      </c>
      <c r="B2167" s="15" t="s">
        <v>15019</v>
      </c>
      <c r="C2167" s="15">
        <v>5</v>
      </c>
      <c r="D2167" s="15" t="s">
        <v>12453</v>
      </c>
      <c r="E2167" s="15" t="s">
        <v>11914</v>
      </c>
      <c r="F2167" s="15" t="s">
        <v>11422</v>
      </c>
      <c r="G2167" s="15" t="s">
        <v>11560</v>
      </c>
    </row>
    <row r="2168" spans="1:7" x14ac:dyDescent="0.2">
      <c r="A2168" s="15" t="s">
        <v>15130</v>
      </c>
      <c r="B2168" s="15" t="s">
        <v>15019</v>
      </c>
      <c r="C2168" s="15">
        <v>5</v>
      </c>
      <c r="D2168" s="15" t="s">
        <v>12456</v>
      </c>
      <c r="E2168" s="15" t="s">
        <v>15131</v>
      </c>
      <c r="F2168" s="15" t="s">
        <v>11422</v>
      </c>
      <c r="G2168" s="15" t="s">
        <v>11560</v>
      </c>
    </row>
    <row r="2169" spans="1:7" x14ac:dyDescent="0.2">
      <c r="A2169" s="15" t="s">
        <v>15132</v>
      </c>
      <c r="B2169" s="15" t="s">
        <v>15019</v>
      </c>
      <c r="C2169" s="15">
        <v>5</v>
      </c>
      <c r="D2169" s="15" t="s">
        <v>12459</v>
      </c>
      <c r="E2169" s="15" t="s">
        <v>15133</v>
      </c>
      <c r="F2169" s="15" t="s">
        <v>11422</v>
      </c>
      <c r="G2169" s="15" t="s">
        <v>11560</v>
      </c>
    </row>
    <row r="2170" spans="1:7" x14ac:dyDescent="0.2">
      <c r="A2170" s="15" t="s">
        <v>15134</v>
      </c>
      <c r="B2170" s="15" t="s">
        <v>15019</v>
      </c>
      <c r="C2170" s="15">
        <v>5</v>
      </c>
      <c r="D2170" s="15" t="s">
        <v>12461</v>
      </c>
      <c r="E2170" s="15" t="s">
        <v>12629</v>
      </c>
      <c r="F2170" s="15" t="s">
        <v>11422</v>
      </c>
      <c r="G2170" s="15" t="s">
        <v>11560</v>
      </c>
    </row>
    <row r="2171" spans="1:7" x14ac:dyDescent="0.2">
      <c r="A2171" s="15" t="s">
        <v>15135</v>
      </c>
      <c r="B2171" s="15" t="s">
        <v>15019</v>
      </c>
      <c r="C2171" s="15">
        <v>5</v>
      </c>
      <c r="D2171" s="15" t="s">
        <v>12464</v>
      </c>
      <c r="E2171" s="15" t="s">
        <v>11661</v>
      </c>
      <c r="F2171" s="15" t="s">
        <v>11422</v>
      </c>
      <c r="G2171" s="15" t="s">
        <v>11560</v>
      </c>
    </row>
    <row r="2172" spans="1:7" x14ac:dyDescent="0.2">
      <c r="A2172" s="15" t="s">
        <v>15136</v>
      </c>
      <c r="B2172" s="15" t="s">
        <v>15019</v>
      </c>
      <c r="C2172" s="15">
        <v>5</v>
      </c>
      <c r="D2172" s="15" t="s">
        <v>12466</v>
      </c>
      <c r="E2172" s="15" t="s">
        <v>12634</v>
      </c>
      <c r="F2172" s="15" t="s">
        <v>11422</v>
      </c>
      <c r="G2172" s="15" t="s">
        <v>11560</v>
      </c>
    </row>
    <row r="2173" spans="1:7" x14ac:dyDescent="0.2">
      <c r="A2173" s="15" t="s">
        <v>15137</v>
      </c>
      <c r="B2173" s="15" t="s">
        <v>15019</v>
      </c>
      <c r="C2173" s="15">
        <v>5</v>
      </c>
      <c r="D2173" s="15" t="s">
        <v>12469</v>
      </c>
      <c r="E2173" s="15" t="s">
        <v>15016</v>
      </c>
      <c r="F2173" s="15" t="s">
        <v>11422</v>
      </c>
      <c r="G2173" s="15" t="s">
        <v>11560</v>
      </c>
    </row>
    <row r="2174" spans="1:7" x14ac:dyDescent="0.2">
      <c r="A2174" s="15" t="s">
        <v>15138</v>
      </c>
      <c r="B2174" s="15" t="s">
        <v>15019</v>
      </c>
      <c r="C2174" s="15">
        <v>5</v>
      </c>
      <c r="D2174" s="15" t="s">
        <v>12471</v>
      </c>
      <c r="E2174" s="15" t="s">
        <v>1676</v>
      </c>
      <c r="F2174" s="15" t="s">
        <v>11422</v>
      </c>
      <c r="G2174" s="15" t="s">
        <v>11560</v>
      </c>
    </row>
    <row r="2175" spans="1:7" x14ac:dyDescent="0.2">
      <c r="A2175" s="15" t="s">
        <v>15139</v>
      </c>
      <c r="B2175" s="15" t="s">
        <v>15019</v>
      </c>
      <c r="C2175" s="15">
        <v>5</v>
      </c>
      <c r="D2175" s="15" t="s">
        <v>12474</v>
      </c>
      <c r="E2175" s="15" t="s">
        <v>15140</v>
      </c>
      <c r="F2175" s="15" t="s">
        <v>11422</v>
      </c>
      <c r="G2175" s="15" t="s">
        <v>11560</v>
      </c>
    </row>
    <row r="2176" spans="1:7" x14ac:dyDescent="0.2">
      <c r="A2176" s="15" t="s">
        <v>15141</v>
      </c>
      <c r="B2176" s="15" t="s">
        <v>15019</v>
      </c>
      <c r="C2176" s="15">
        <v>5</v>
      </c>
      <c r="D2176" s="15" t="s">
        <v>11669</v>
      </c>
      <c r="E2176" s="15" t="s">
        <v>11670</v>
      </c>
      <c r="F2176" s="15" t="s">
        <v>11422</v>
      </c>
      <c r="G2176" s="15" t="s">
        <v>11560</v>
      </c>
    </row>
    <row r="2177" spans="1:7" x14ac:dyDescent="0.2">
      <c r="A2177" s="15" t="s">
        <v>15142</v>
      </c>
      <c r="B2177" s="15" t="s">
        <v>15143</v>
      </c>
      <c r="C2177" s="15">
        <v>6</v>
      </c>
      <c r="D2177" s="15" t="s">
        <v>11420</v>
      </c>
      <c r="E2177" s="15" t="s">
        <v>13044</v>
      </c>
      <c r="F2177" s="15" t="s">
        <v>11422</v>
      </c>
      <c r="G2177" s="15" t="s">
        <v>213</v>
      </c>
    </row>
    <row r="2178" spans="1:7" x14ac:dyDescent="0.2">
      <c r="A2178" s="15" t="s">
        <v>248</v>
      </c>
      <c r="B2178" s="15" t="s">
        <v>15143</v>
      </c>
      <c r="C2178" s="15">
        <v>6</v>
      </c>
      <c r="D2178" s="15" t="s">
        <v>11425</v>
      </c>
      <c r="E2178" s="15" t="s">
        <v>247</v>
      </c>
      <c r="F2178" s="15" t="s">
        <v>11422</v>
      </c>
      <c r="G2178" s="15" t="s">
        <v>213</v>
      </c>
    </row>
    <row r="2179" spans="1:7" x14ac:dyDescent="0.2">
      <c r="A2179" s="15" t="s">
        <v>456</v>
      </c>
      <c r="B2179" s="15" t="s">
        <v>15143</v>
      </c>
      <c r="C2179" s="15">
        <v>6</v>
      </c>
      <c r="D2179" s="15" t="s">
        <v>11428</v>
      </c>
      <c r="E2179" s="15" t="s">
        <v>455</v>
      </c>
      <c r="F2179" s="15" t="s">
        <v>11422</v>
      </c>
      <c r="G2179" s="15" t="s">
        <v>213</v>
      </c>
    </row>
    <row r="2180" spans="1:7" x14ac:dyDescent="0.2">
      <c r="A2180" s="15" t="s">
        <v>313</v>
      </c>
      <c r="B2180" s="15" t="s">
        <v>15143</v>
      </c>
      <c r="C2180" s="15">
        <v>6</v>
      </c>
      <c r="D2180" s="15" t="s">
        <v>11432</v>
      </c>
      <c r="E2180" s="15" t="s">
        <v>312</v>
      </c>
      <c r="F2180" s="15" t="s">
        <v>11422</v>
      </c>
      <c r="G2180" s="15" t="s">
        <v>213</v>
      </c>
    </row>
    <row r="2181" spans="1:7" x14ac:dyDescent="0.2">
      <c r="A2181" s="15" t="s">
        <v>301</v>
      </c>
      <c r="B2181" s="15" t="s">
        <v>15143</v>
      </c>
      <c r="C2181" s="15">
        <v>6</v>
      </c>
      <c r="D2181" s="15" t="s">
        <v>11436</v>
      </c>
      <c r="E2181" s="15" t="s">
        <v>300</v>
      </c>
      <c r="F2181" s="15" t="s">
        <v>11422</v>
      </c>
      <c r="G2181" s="15" t="s">
        <v>213</v>
      </c>
    </row>
    <row r="2182" spans="1:7" x14ac:dyDescent="0.2">
      <c r="A2182" s="15" t="s">
        <v>15144</v>
      </c>
      <c r="B2182" s="15" t="s">
        <v>15143</v>
      </c>
      <c r="C2182" s="15">
        <v>6</v>
      </c>
      <c r="D2182" s="15" t="s">
        <v>11440</v>
      </c>
      <c r="E2182" s="15" t="s">
        <v>12683</v>
      </c>
      <c r="F2182" s="15" t="s">
        <v>11422</v>
      </c>
      <c r="G2182" s="15" t="s">
        <v>213</v>
      </c>
    </row>
    <row r="2183" spans="1:7" x14ac:dyDescent="0.2">
      <c r="A2183" s="15" t="s">
        <v>15145</v>
      </c>
      <c r="B2183" s="15" t="s">
        <v>15143</v>
      </c>
      <c r="C2183" s="15">
        <v>6</v>
      </c>
      <c r="D2183" s="15" t="s">
        <v>11444</v>
      </c>
      <c r="E2183" s="15" t="s">
        <v>12341</v>
      </c>
      <c r="F2183" s="15" t="s">
        <v>11422</v>
      </c>
      <c r="G2183" s="15" t="s">
        <v>213</v>
      </c>
    </row>
    <row r="2184" spans="1:7" x14ac:dyDescent="0.2">
      <c r="A2184" s="15" t="s">
        <v>475</v>
      </c>
      <c r="B2184" s="15" t="s">
        <v>15143</v>
      </c>
      <c r="C2184" s="15">
        <v>6</v>
      </c>
      <c r="D2184" s="15" t="s">
        <v>11448</v>
      </c>
      <c r="E2184" s="15" t="s">
        <v>474</v>
      </c>
      <c r="F2184" s="15" t="s">
        <v>11422</v>
      </c>
      <c r="G2184" s="15" t="s">
        <v>213</v>
      </c>
    </row>
    <row r="2185" spans="1:7" x14ac:dyDescent="0.2">
      <c r="A2185" s="15" t="s">
        <v>335</v>
      </c>
      <c r="B2185" s="15" t="s">
        <v>15143</v>
      </c>
      <c r="C2185" s="15">
        <v>6</v>
      </c>
      <c r="D2185" s="15" t="s">
        <v>11452</v>
      </c>
      <c r="E2185" s="15" t="s">
        <v>334</v>
      </c>
      <c r="F2185" s="15" t="s">
        <v>11422</v>
      </c>
      <c r="G2185" s="15" t="s">
        <v>213</v>
      </c>
    </row>
    <row r="2186" spans="1:7" x14ac:dyDescent="0.2">
      <c r="A2186" s="15" t="s">
        <v>640</v>
      </c>
      <c r="B2186" s="15" t="s">
        <v>15143</v>
      </c>
      <c r="C2186" s="15">
        <v>6</v>
      </c>
      <c r="D2186" s="15" t="s">
        <v>11456</v>
      </c>
      <c r="E2186" s="15" t="s">
        <v>639</v>
      </c>
      <c r="F2186" s="15" t="s">
        <v>11422</v>
      </c>
      <c r="G2186" s="15" t="s">
        <v>213</v>
      </c>
    </row>
    <row r="2187" spans="1:7" x14ac:dyDescent="0.2">
      <c r="A2187" s="15" t="s">
        <v>15146</v>
      </c>
      <c r="B2187" s="15" t="s">
        <v>15143</v>
      </c>
      <c r="C2187" s="15">
        <v>6</v>
      </c>
      <c r="D2187" s="15" t="s">
        <v>11460</v>
      </c>
      <c r="E2187" s="15" t="s">
        <v>11457</v>
      </c>
      <c r="F2187" s="15" t="s">
        <v>11422</v>
      </c>
      <c r="G2187" s="15" t="s">
        <v>213</v>
      </c>
    </row>
    <row r="2188" spans="1:7" x14ac:dyDescent="0.2">
      <c r="A2188" s="15" t="s">
        <v>15147</v>
      </c>
      <c r="B2188" s="15" t="s">
        <v>15143</v>
      </c>
      <c r="C2188" s="15">
        <v>6</v>
      </c>
      <c r="D2188" s="15" t="s">
        <v>11464</v>
      </c>
      <c r="E2188" s="15" t="s">
        <v>11465</v>
      </c>
      <c r="F2188" s="15" t="s">
        <v>11422</v>
      </c>
      <c r="G2188" s="15" t="s">
        <v>213</v>
      </c>
    </row>
    <row r="2189" spans="1:7" x14ac:dyDescent="0.2">
      <c r="A2189" s="15" t="s">
        <v>15148</v>
      </c>
      <c r="B2189" s="15" t="s">
        <v>15143</v>
      </c>
      <c r="C2189" s="15">
        <v>6</v>
      </c>
      <c r="D2189" s="15" t="s">
        <v>11468</v>
      </c>
      <c r="E2189" s="15" t="s">
        <v>15149</v>
      </c>
      <c r="F2189" s="15" t="s">
        <v>11422</v>
      </c>
      <c r="G2189" s="15" t="s">
        <v>213</v>
      </c>
    </row>
    <row r="2190" spans="1:7" x14ac:dyDescent="0.2">
      <c r="A2190" s="15" t="s">
        <v>588</v>
      </c>
      <c r="B2190" s="15" t="s">
        <v>15143</v>
      </c>
      <c r="C2190" s="15">
        <v>6</v>
      </c>
      <c r="D2190" s="15" t="s">
        <v>11472</v>
      </c>
      <c r="E2190" s="15" t="s">
        <v>587</v>
      </c>
      <c r="F2190" s="15" t="s">
        <v>11422</v>
      </c>
      <c r="G2190" s="15" t="s">
        <v>213</v>
      </c>
    </row>
    <row r="2191" spans="1:7" x14ac:dyDescent="0.2">
      <c r="A2191" s="15" t="s">
        <v>435</v>
      </c>
      <c r="B2191" s="15" t="s">
        <v>15143</v>
      </c>
      <c r="C2191" s="15">
        <v>6</v>
      </c>
      <c r="D2191" s="15" t="s">
        <v>11476</v>
      </c>
      <c r="E2191" s="15" t="s">
        <v>7280</v>
      </c>
      <c r="F2191" s="15" t="s">
        <v>11422</v>
      </c>
      <c r="G2191" s="15" t="s">
        <v>213</v>
      </c>
    </row>
    <row r="2192" spans="1:7" x14ac:dyDescent="0.2">
      <c r="A2192" s="15" t="s">
        <v>877</v>
      </c>
      <c r="B2192" s="15" t="s">
        <v>15143</v>
      </c>
      <c r="C2192" s="15">
        <v>6</v>
      </c>
      <c r="D2192" s="15" t="s">
        <v>11480</v>
      </c>
      <c r="E2192" s="15" t="s">
        <v>876</v>
      </c>
      <c r="F2192" s="15" t="s">
        <v>11422</v>
      </c>
      <c r="G2192" s="15" t="s">
        <v>213</v>
      </c>
    </row>
    <row r="2193" spans="1:7" x14ac:dyDescent="0.2">
      <c r="A2193" s="15" t="s">
        <v>15150</v>
      </c>
      <c r="B2193" s="15" t="s">
        <v>15143</v>
      </c>
      <c r="C2193" s="15">
        <v>6</v>
      </c>
      <c r="D2193" s="15" t="s">
        <v>11484</v>
      </c>
      <c r="E2193" s="15" t="s">
        <v>15151</v>
      </c>
      <c r="F2193" s="15" t="s">
        <v>11422</v>
      </c>
      <c r="G2193" s="15" t="s">
        <v>213</v>
      </c>
    </row>
    <row r="2194" spans="1:7" x14ac:dyDescent="0.2">
      <c r="A2194" s="15" t="s">
        <v>15152</v>
      </c>
      <c r="B2194" s="15" t="s">
        <v>15143</v>
      </c>
      <c r="C2194" s="15">
        <v>6</v>
      </c>
      <c r="D2194" s="15" t="s">
        <v>11487</v>
      </c>
      <c r="E2194" s="15" t="s">
        <v>15153</v>
      </c>
      <c r="F2194" s="15" t="s">
        <v>11422</v>
      </c>
      <c r="G2194" s="15" t="s">
        <v>213</v>
      </c>
    </row>
    <row r="2195" spans="1:7" x14ac:dyDescent="0.2">
      <c r="A2195" s="15" t="s">
        <v>15154</v>
      </c>
      <c r="B2195" s="15" t="s">
        <v>15143</v>
      </c>
      <c r="C2195" s="15">
        <v>6</v>
      </c>
      <c r="D2195" s="15" t="s">
        <v>11491</v>
      </c>
      <c r="E2195" s="15" t="s">
        <v>15155</v>
      </c>
      <c r="F2195" s="15" t="s">
        <v>11422</v>
      </c>
      <c r="G2195" s="15" t="s">
        <v>213</v>
      </c>
    </row>
    <row r="2196" spans="1:7" x14ac:dyDescent="0.2">
      <c r="A2196" s="15" t="s">
        <v>617</v>
      </c>
      <c r="B2196" s="15" t="s">
        <v>15143</v>
      </c>
      <c r="C2196" s="15">
        <v>6</v>
      </c>
      <c r="D2196" s="15" t="s">
        <v>11495</v>
      </c>
      <c r="E2196" s="15" t="s">
        <v>616</v>
      </c>
      <c r="F2196" s="15" t="s">
        <v>11422</v>
      </c>
      <c r="G2196" s="15" t="s">
        <v>213</v>
      </c>
    </row>
    <row r="2197" spans="1:7" x14ac:dyDescent="0.2">
      <c r="A2197" s="15" t="s">
        <v>15156</v>
      </c>
      <c r="B2197" s="15" t="s">
        <v>15143</v>
      </c>
      <c r="C2197" s="15">
        <v>6</v>
      </c>
      <c r="D2197" s="15" t="s">
        <v>11499</v>
      </c>
      <c r="E2197" s="15" t="s">
        <v>12932</v>
      </c>
      <c r="F2197" s="15" t="s">
        <v>11422</v>
      </c>
      <c r="G2197" s="15" t="s">
        <v>213</v>
      </c>
    </row>
    <row r="2198" spans="1:7" x14ac:dyDescent="0.2">
      <c r="A2198" s="15" t="s">
        <v>239</v>
      </c>
      <c r="B2198" s="15" t="s">
        <v>15143</v>
      </c>
      <c r="C2198" s="15">
        <v>6</v>
      </c>
      <c r="D2198" s="15" t="s">
        <v>11503</v>
      </c>
      <c r="E2198" s="15" t="s">
        <v>238</v>
      </c>
      <c r="F2198" s="15" t="s">
        <v>11422</v>
      </c>
      <c r="G2198" s="15" t="s">
        <v>213</v>
      </c>
    </row>
    <row r="2199" spans="1:7" x14ac:dyDescent="0.2">
      <c r="A2199" s="15" t="s">
        <v>351</v>
      </c>
      <c r="B2199" s="15" t="s">
        <v>15143</v>
      </c>
      <c r="C2199" s="15">
        <v>6</v>
      </c>
      <c r="D2199" s="15" t="s">
        <v>11506</v>
      </c>
      <c r="E2199" s="15" t="s">
        <v>350</v>
      </c>
      <c r="F2199" s="15" t="s">
        <v>11422</v>
      </c>
      <c r="G2199" s="15" t="s">
        <v>213</v>
      </c>
    </row>
    <row r="2200" spans="1:7" x14ac:dyDescent="0.2">
      <c r="A2200" s="15" t="s">
        <v>415</v>
      </c>
      <c r="B2200" s="15" t="s">
        <v>15143</v>
      </c>
      <c r="C2200" s="15">
        <v>6</v>
      </c>
      <c r="D2200" s="15" t="s">
        <v>11510</v>
      </c>
      <c r="E2200" s="15" t="s">
        <v>414</v>
      </c>
      <c r="F2200" s="15" t="s">
        <v>11422</v>
      </c>
      <c r="G2200" s="15" t="s">
        <v>213</v>
      </c>
    </row>
    <row r="2201" spans="1:7" x14ac:dyDescent="0.2">
      <c r="A2201" s="15" t="s">
        <v>381</v>
      </c>
      <c r="B2201" s="15" t="s">
        <v>15143</v>
      </c>
      <c r="C2201" s="15">
        <v>6</v>
      </c>
      <c r="D2201" s="15" t="s">
        <v>11514</v>
      </c>
      <c r="E2201" s="15" t="s">
        <v>380</v>
      </c>
      <c r="F2201" s="15" t="s">
        <v>11422</v>
      </c>
      <c r="G2201" s="15" t="s">
        <v>213</v>
      </c>
    </row>
    <row r="2202" spans="1:7" x14ac:dyDescent="0.2">
      <c r="A2202" s="15" t="s">
        <v>280</v>
      </c>
      <c r="B2202" s="15" t="s">
        <v>15143</v>
      </c>
      <c r="C2202" s="15">
        <v>6</v>
      </c>
      <c r="D2202" s="15" t="s">
        <v>11518</v>
      </c>
      <c r="E2202" s="15" t="s">
        <v>279</v>
      </c>
      <c r="F2202" s="15" t="s">
        <v>11422</v>
      </c>
      <c r="G2202" s="15" t="s">
        <v>213</v>
      </c>
    </row>
    <row r="2203" spans="1:7" x14ac:dyDescent="0.2">
      <c r="A2203" s="15" t="s">
        <v>462</v>
      </c>
      <c r="B2203" s="15" t="s">
        <v>15143</v>
      </c>
      <c r="C2203" s="15">
        <v>6</v>
      </c>
      <c r="D2203" s="15" t="s">
        <v>11522</v>
      </c>
      <c r="E2203" s="15" t="s">
        <v>461</v>
      </c>
      <c r="F2203" s="15" t="s">
        <v>11422</v>
      </c>
      <c r="G2203" s="15" t="s">
        <v>213</v>
      </c>
    </row>
    <row r="2204" spans="1:7" x14ac:dyDescent="0.2">
      <c r="A2204" s="15" t="s">
        <v>15157</v>
      </c>
      <c r="B2204" s="15" t="s">
        <v>15143</v>
      </c>
      <c r="C2204" s="15">
        <v>6</v>
      </c>
      <c r="D2204" s="15" t="s">
        <v>11526</v>
      </c>
      <c r="E2204" s="15" t="s">
        <v>15158</v>
      </c>
      <c r="F2204" s="15" t="s">
        <v>11422</v>
      </c>
      <c r="G2204" s="15" t="s">
        <v>213</v>
      </c>
    </row>
    <row r="2205" spans="1:7" x14ac:dyDescent="0.2">
      <c r="A2205" s="15" t="s">
        <v>15159</v>
      </c>
      <c r="B2205" s="15" t="s">
        <v>15143</v>
      </c>
      <c r="C2205" s="15">
        <v>6</v>
      </c>
      <c r="D2205" s="15" t="s">
        <v>11530</v>
      </c>
      <c r="E2205" s="15" t="s">
        <v>15160</v>
      </c>
      <c r="F2205" s="15" t="s">
        <v>11422</v>
      </c>
      <c r="G2205" s="15" t="s">
        <v>213</v>
      </c>
    </row>
    <row r="2206" spans="1:7" x14ac:dyDescent="0.2">
      <c r="A2206" s="15" t="s">
        <v>661</v>
      </c>
      <c r="B2206" s="15" t="s">
        <v>15143</v>
      </c>
      <c r="C2206" s="15">
        <v>6</v>
      </c>
      <c r="D2206" s="15" t="s">
        <v>11534</v>
      </c>
      <c r="E2206" s="15" t="s">
        <v>660</v>
      </c>
      <c r="F2206" s="15" t="s">
        <v>11422</v>
      </c>
      <c r="G2206" s="15" t="s">
        <v>213</v>
      </c>
    </row>
    <row r="2207" spans="1:7" x14ac:dyDescent="0.2">
      <c r="A2207" s="15" t="s">
        <v>548</v>
      </c>
      <c r="B2207" s="15" t="s">
        <v>15143</v>
      </c>
      <c r="C2207" s="15">
        <v>6</v>
      </c>
      <c r="D2207" s="15" t="s">
        <v>11538</v>
      </c>
      <c r="E2207" s="15" t="s">
        <v>547</v>
      </c>
      <c r="F2207" s="15" t="s">
        <v>11422</v>
      </c>
      <c r="G2207" s="15" t="s">
        <v>213</v>
      </c>
    </row>
    <row r="2208" spans="1:7" x14ac:dyDescent="0.2">
      <c r="A2208" s="15" t="s">
        <v>645</v>
      </c>
      <c r="B2208" s="15" t="s">
        <v>15143</v>
      </c>
      <c r="C2208" s="15">
        <v>6</v>
      </c>
      <c r="D2208" s="15" t="s">
        <v>11542</v>
      </c>
      <c r="E2208" s="15" t="s">
        <v>644</v>
      </c>
      <c r="F2208" s="15" t="s">
        <v>11422</v>
      </c>
      <c r="G2208" s="15" t="s">
        <v>213</v>
      </c>
    </row>
    <row r="2209" spans="1:7" x14ac:dyDescent="0.2">
      <c r="A2209" s="15" t="s">
        <v>15161</v>
      </c>
      <c r="B2209" s="15" t="s">
        <v>15143</v>
      </c>
      <c r="C2209" s="15">
        <v>6</v>
      </c>
      <c r="D2209" s="15" t="s">
        <v>11546</v>
      </c>
      <c r="E2209" s="15" t="s">
        <v>11559</v>
      </c>
      <c r="F2209" s="15" t="s">
        <v>11422</v>
      </c>
      <c r="G2209" s="15" t="s">
        <v>213</v>
      </c>
    </row>
    <row r="2210" spans="1:7" x14ac:dyDescent="0.2">
      <c r="A2210" s="15" t="s">
        <v>15162</v>
      </c>
      <c r="B2210" s="15" t="s">
        <v>15143</v>
      </c>
      <c r="C2210" s="15">
        <v>6</v>
      </c>
      <c r="D2210" s="15" t="s">
        <v>11550</v>
      </c>
      <c r="E2210" s="15" t="s">
        <v>11563</v>
      </c>
      <c r="F2210" s="15" t="s">
        <v>11422</v>
      </c>
      <c r="G2210" s="15" t="s">
        <v>213</v>
      </c>
    </row>
    <row r="2211" spans="1:7" x14ac:dyDescent="0.2">
      <c r="A2211" s="15" t="s">
        <v>527</v>
      </c>
      <c r="B2211" s="15" t="s">
        <v>15143</v>
      </c>
      <c r="C2211" s="15">
        <v>6</v>
      </c>
      <c r="D2211" s="15" t="s">
        <v>11554</v>
      </c>
      <c r="E2211" s="15" t="s">
        <v>526</v>
      </c>
      <c r="F2211" s="15" t="s">
        <v>11422</v>
      </c>
      <c r="G2211" s="15" t="s">
        <v>213</v>
      </c>
    </row>
    <row r="2212" spans="1:7" x14ac:dyDescent="0.2">
      <c r="A2212" s="15" t="s">
        <v>15163</v>
      </c>
      <c r="B2212" s="15" t="s">
        <v>15143</v>
      </c>
      <c r="C2212" s="15">
        <v>6</v>
      </c>
      <c r="D2212" s="15" t="s">
        <v>11558</v>
      </c>
      <c r="E2212" s="15" t="s">
        <v>15164</v>
      </c>
      <c r="F2212" s="15" t="s">
        <v>11422</v>
      </c>
      <c r="G2212" s="15" t="s">
        <v>213</v>
      </c>
    </row>
    <row r="2213" spans="1:7" x14ac:dyDescent="0.2">
      <c r="A2213" s="15" t="s">
        <v>276</v>
      </c>
      <c r="B2213" s="15" t="s">
        <v>15143</v>
      </c>
      <c r="C2213" s="15">
        <v>6</v>
      </c>
      <c r="D2213" s="15" t="s">
        <v>11562</v>
      </c>
      <c r="E2213" s="15" t="s">
        <v>275</v>
      </c>
      <c r="F2213" s="15" t="s">
        <v>11422</v>
      </c>
      <c r="G2213" s="15" t="s">
        <v>213</v>
      </c>
    </row>
    <row r="2214" spans="1:7" x14ac:dyDescent="0.2">
      <c r="A2214" s="15" t="s">
        <v>776</v>
      </c>
      <c r="B2214" s="15" t="s">
        <v>15143</v>
      </c>
      <c r="C2214" s="15">
        <v>6</v>
      </c>
      <c r="D2214" s="15" t="s">
        <v>11565</v>
      </c>
      <c r="E2214" s="15" t="s">
        <v>775</v>
      </c>
      <c r="F2214" s="15" t="s">
        <v>11422</v>
      </c>
      <c r="G2214" s="15" t="s">
        <v>213</v>
      </c>
    </row>
    <row r="2215" spans="1:7" x14ac:dyDescent="0.2">
      <c r="A2215" s="15" t="s">
        <v>15165</v>
      </c>
      <c r="B2215" s="15" t="s">
        <v>15143</v>
      </c>
      <c r="C2215" s="15">
        <v>6</v>
      </c>
      <c r="D2215" s="15" t="s">
        <v>11569</v>
      </c>
      <c r="E2215" s="15" t="s">
        <v>15166</v>
      </c>
      <c r="F2215" s="15" t="s">
        <v>11422</v>
      </c>
      <c r="G2215" s="15" t="s">
        <v>213</v>
      </c>
    </row>
    <row r="2216" spans="1:7" x14ac:dyDescent="0.2">
      <c r="A2216" s="15" t="s">
        <v>15167</v>
      </c>
      <c r="B2216" s="15" t="s">
        <v>15143</v>
      </c>
      <c r="C2216" s="15">
        <v>6</v>
      </c>
      <c r="D2216" s="15" t="s">
        <v>11573</v>
      </c>
      <c r="E2216" s="15" t="s">
        <v>15168</v>
      </c>
      <c r="F2216" s="15" t="s">
        <v>11422</v>
      </c>
      <c r="G2216" s="15" t="s">
        <v>213</v>
      </c>
    </row>
    <row r="2217" spans="1:7" x14ac:dyDescent="0.2">
      <c r="A2217" s="15" t="s">
        <v>410</v>
      </c>
      <c r="B2217" s="15" t="s">
        <v>15143</v>
      </c>
      <c r="C2217" s="15">
        <v>6</v>
      </c>
      <c r="D2217" s="15" t="s">
        <v>11577</v>
      </c>
      <c r="E2217" s="15" t="s">
        <v>409</v>
      </c>
      <c r="F2217" s="15" t="s">
        <v>11422</v>
      </c>
      <c r="G2217" s="15" t="s">
        <v>213</v>
      </c>
    </row>
    <row r="2218" spans="1:7" x14ac:dyDescent="0.2">
      <c r="A2218" s="15" t="s">
        <v>494</v>
      </c>
      <c r="B2218" s="15" t="s">
        <v>15143</v>
      </c>
      <c r="C2218" s="15">
        <v>6</v>
      </c>
      <c r="D2218" s="15" t="s">
        <v>11581</v>
      </c>
      <c r="E2218" s="15" t="s">
        <v>493</v>
      </c>
      <c r="F2218" s="15" t="s">
        <v>11422</v>
      </c>
      <c r="G2218" s="15" t="s">
        <v>213</v>
      </c>
    </row>
    <row r="2219" spans="1:7" x14ac:dyDescent="0.2">
      <c r="A2219" s="15" t="s">
        <v>15169</v>
      </c>
      <c r="B2219" s="15" t="s">
        <v>15143</v>
      </c>
      <c r="C2219" s="15">
        <v>6</v>
      </c>
      <c r="D2219" s="15" t="s">
        <v>11584</v>
      </c>
      <c r="E2219" s="15" t="s">
        <v>15170</v>
      </c>
      <c r="F2219" s="15" t="s">
        <v>11422</v>
      </c>
      <c r="G2219" s="15" t="s">
        <v>213</v>
      </c>
    </row>
    <row r="2220" spans="1:7" x14ac:dyDescent="0.2">
      <c r="A2220" s="15" t="s">
        <v>15171</v>
      </c>
      <c r="B2220" s="15" t="s">
        <v>15143</v>
      </c>
      <c r="C2220" s="15">
        <v>6</v>
      </c>
      <c r="D2220" s="15" t="s">
        <v>11588</v>
      </c>
      <c r="E2220" s="15" t="s">
        <v>15172</v>
      </c>
      <c r="F2220" s="15" t="s">
        <v>11422</v>
      </c>
      <c r="G2220" s="15" t="s">
        <v>213</v>
      </c>
    </row>
    <row r="2221" spans="1:7" x14ac:dyDescent="0.2">
      <c r="A2221" s="15" t="s">
        <v>15173</v>
      </c>
      <c r="B2221" s="15" t="s">
        <v>15143</v>
      </c>
      <c r="C2221" s="15">
        <v>6</v>
      </c>
      <c r="D2221" s="15" t="s">
        <v>11591</v>
      </c>
      <c r="E2221" s="15" t="s">
        <v>15174</v>
      </c>
      <c r="F2221" s="15" t="s">
        <v>11422</v>
      </c>
      <c r="G2221" s="15" t="s">
        <v>213</v>
      </c>
    </row>
    <row r="2222" spans="1:7" x14ac:dyDescent="0.2">
      <c r="A2222" s="15" t="s">
        <v>675</v>
      </c>
      <c r="B2222" s="15" t="s">
        <v>15143</v>
      </c>
      <c r="C2222" s="15">
        <v>6</v>
      </c>
      <c r="D2222" s="15" t="s">
        <v>11595</v>
      </c>
      <c r="E2222" s="15" t="s">
        <v>674</v>
      </c>
      <c r="F2222" s="15" t="s">
        <v>11422</v>
      </c>
      <c r="G2222" s="15" t="s">
        <v>213</v>
      </c>
    </row>
    <row r="2223" spans="1:7" x14ac:dyDescent="0.2">
      <c r="A2223" s="15" t="s">
        <v>311</v>
      </c>
      <c r="B2223" s="15" t="s">
        <v>15143</v>
      </c>
      <c r="C2223" s="15">
        <v>6</v>
      </c>
      <c r="D2223" s="15" t="s">
        <v>11599</v>
      </c>
      <c r="E2223" s="15" t="s">
        <v>310</v>
      </c>
      <c r="F2223" s="15" t="s">
        <v>11422</v>
      </c>
      <c r="G2223" s="15" t="s">
        <v>213</v>
      </c>
    </row>
    <row r="2224" spans="1:7" x14ac:dyDescent="0.2">
      <c r="A2224" s="15" t="s">
        <v>15175</v>
      </c>
      <c r="B2224" s="15" t="s">
        <v>15143</v>
      </c>
      <c r="C2224" s="15">
        <v>6</v>
      </c>
      <c r="D2224" s="15" t="s">
        <v>11603</v>
      </c>
      <c r="E2224" s="15" t="s">
        <v>11604</v>
      </c>
      <c r="F2224" s="15" t="s">
        <v>11422</v>
      </c>
      <c r="G2224" s="15" t="s">
        <v>213</v>
      </c>
    </row>
    <row r="2225" spans="1:7" x14ac:dyDescent="0.2">
      <c r="A2225" s="15" t="s">
        <v>15176</v>
      </c>
      <c r="B2225" s="15" t="s">
        <v>15143</v>
      </c>
      <c r="C2225" s="15">
        <v>6</v>
      </c>
      <c r="D2225" s="15" t="s">
        <v>11607</v>
      </c>
      <c r="E2225" s="15" t="s">
        <v>15177</v>
      </c>
      <c r="F2225" s="15" t="s">
        <v>11422</v>
      </c>
      <c r="G2225" s="15" t="s">
        <v>213</v>
      </c>
    </row>
    <row r="2226" spans="1:7" x14ac:dyDescent="0.2">
      <c r="A2226" s="15" t="s">
        <v>15178</v>
      </c>
      <c r="B2226" s="15" t="s">
        <v>15143</v>
      </c>
      <c r="C2226" s="15">
        <v>6</v>
      </c>
      <c r="D2226" s="15" t="s">
        <v>11611</v>
      </c>
      <c r="E2226" s="15" t="s">
        <v>12514</v>
      </c>
      <c r="F2226" s="15" t="s">
        <v>11422</v>
      </c>
      <c r="G2226" s="15" t="s">
        <v>213</v>
      </c>
    </row>
    <row r="2227" spans="1:7" x14ac:dyDescent="0.2">
      <c r="A2227" s="15" t="s">
        <v>15179</v>
      </c>
      <c r="B2227" s="15" t="s">
        <v>15143</v>
      </c>
      <c r="C2227" s="15">
        <v>6</v>
      </c>
      <c r="D2227" s="15" t="s">
        <v>11615</v>
      </c>
      <c r="E2227" s="15" t="s">
        <v>15180</v>
      </c>
      <c r="F2227" s="15" t="s">
        <v>11422</v>
      </c>
      <c r="G2227" s="15" t="s">
        <v>213</v>
      </c>
    </row>
    <row r="2228" spans="1:7" x14ac:dyDescent="0.2">
      <c r="A2228" s="15" t="s">
        <v>15181</v>
      </c>
      <c r="B2228" s="15" t="s">
        <v>15143</v>
      </c>
      <c r="C2228" s="15">
        <v>6</v>
      </c>
      <c r="D2228" s="15" t="s">
        <v>11619</v>
      </c>
      <c r="E2228" s="15" t="s">
        <v>12985</v>
      </c>
      <c r="F2228" s="15" t="s">
        <v>11422</v>
      </c>
      <c r="G2228" s="15" t="s">
        <v>213</v>
      </c>
    </row>
    <row r="2229" spans="1:7" x14ac:dyDescent="0.2">
      <c r="A2229" s="15" t="s">
        <v>15182</v>
      </c>
      <c r="B2229" s="15" t="s">
        <v>15143</v>
      </c>
      <c r="C2229" s="15">
        <v>6</v>
      </c>
      <c r="D2229" s="15" t="s">
        <v>11623</v>
      </c>
      <c r="E2229" s="15" t="s">
        <v>15183</v>
      </c>
      <c r="F2229" s="15" t="s">
        <v>11422</v>
      </c>
      <c r="G2229" s="15" t="s">
        <v>213</v>
      </c>
    </row>
    <row r="2230" spans="1:7" x14ac:dyDescent="0.2">
      <c r="A2230" s="15" t="s">
        <v>15184</v>
      </c>
      <c r="B2230" s="15" t="s">
        <v>15143</v>
      </c>
      <c r="C2230" s="15">
        <v>6</v>
      </c>
      <c r="D2230" s="15" t="s">
        <v>11627</v>
      </c>
      <c r="E2230" s="15" t="s">
        <v>15185</v>
      </c>
      <c r="F2230" s="15" t="s">
        <v>11422</v>
      </c>
      <c r="G2230" s="15" t="s">
        <v>213</v>
      </c>
    </row>
    <row r="2231" spans="1:7" x14ac:dyDescent="0.2">
      <c r="A2231" s="15" t="s">
        <v>728</v>
      </c>
      <c r="B2231" s="15" t="s">
        <v>15143</v>
      </c>
      <c r="C2231" s="15">
        <v>6</v>
      </c>
      <c r="D2231" s="15" t="s">
        <v>11631</v>
      </c>
      <c r="E2231" s="15" t="s">
        <v>727</v>
      </c>
      <c r="F2231" s="15" t="s">
        <v>11422</v>
      </c>
      <c r="G2231" s="15" t="s">
        <v>213</v>
      </c>
    </row>
    <row r="2232" spans="1:7" x14ac:dyDescent="0.2">
      <c r="A2232" s="15" t="s">
        <v>15186</v>
      </c>
      <c r="B2232" s="15" t="s">
        <v>15143</v>
      </c>
      <c r="C2232" s="15">
        <v>6</v>
      </c>
      <c r="D2232" s="15" t="s">
        <v>11634</v>
      </c>
      <c r="E2232" s="15" t="s">
        <v>15187</v>
      </c>
      <c r="F2232" s="15" t="s">
        <v>11422</v>
      </c>
      <c r="G2232" s="15" t="s">
        <v>213</v>
      </c>
    </row>
    <row r="2233" spans="1:7" x14ac:dyDescent="0.2">
      <c r="A2233" s="15" t="s">
        <v>15188</v>
      </c>
      <c r="B2233" s="15" t="s">
        <v>15143</v>
      </c>
      <c r="C2233" s="15">
        <v>6</v>
      </c>
      <c r="D2233" s="15" t="s">
        <v>11637</v>
      </c>
      <c r="E2233" s="15" t="s">
        <v>13283</v>
      </c>
      <c r="F2233" s="15" t="s">
        <v>11422</v>
      </c>
      <c r="G2233" s="15" t="s">
        <v>213</v>
      </c>
    </row>
    <row r="2234" spans="1:7" x14ac:dyDescent="0.2">
      <c r="A2234" s="15" t="s">
        <v>15189</v>
      </c>
      <c r="B2234" s="15" t="s">
        <v>15143</v>
      </c>
      <c r="C2234" s="15">
        <v>6</v>
      </c>
      <c r="D2234" s="15" t="s">
        <v>11640</v>
      </c>
      <c r="E2234" s="15" t="s">
        <v>13287</v>
      </c>
      <c r="F2234" s="15" t="s">
        <v>11422</v>
      </c>
      <c r="G2234" s="15" t="s">
        <v>213</v>
      </c>
    </row>
    <row r="2235" spans="1:7" x14ac:dyDescent="0.2">
      <c r="A2235" s="15" t="s">
        <v>15190</v>
      </c>
      <c r="B2235" s="15" t="s">
        <v>15143</v>
      </c>
      <c r="C2235" s="15">
        <v>6</v>
      </c>
      <c r="D2235" s="15" t="s">
        <v>11643</v>
      </c>
      <c r="E2235" s="15" t="s">
        <v>13289</v>
      </c>
      <c r="F2235" s="15" t="s">
        <v>11422</v>
      </c>
      <c r="G2235" s="15" t="s">
        <v>213</v>
      </c>
    </row>
    <row r="2236" spans="1:7" x14ac:dyDescent="0.2">
      <c r="A2236" s="15" t="s">
        <v>15191</v>
      </c>
      <c r="B2236" s="15" t="s">
        <v>15143</v>
      </c>
      <c r="C2236" s="15">
        <v>6</v>
      </c>
      <c r="D2236" s="15" t="s">
        <v>11646</v>
      </c>
      <c r="E2236" s="15" t="s">
        <v>15192</v>
      </c>
      <c r="F2236" s="15" t="s">
        <v>11422</v>
      </c>
      <c r="G2236" s="15" t="s">
        <v>213</v>
      </c>
    </row>
    <row r="2237" spans="1:7" x14ac:dyDescent="0.2">
      <c r="A2237" s="15" t="s">
        <v>744</v>
      </c>
      <c r="B2237" s="15" t="s">
        <v>15143</v>
      </c>
      <c r="C2237" s="15">
        <v>6</v>
      </c>
      <c r="D2237" s="15" t="s">
        <v>11649</v>
      </c>
      <c r="E2237" s="15" t="s">
        <v>743</v>
      </c>
      <c r="F2237" s="15" t="s">
        <v>11422</v>
      </c>
      <c r="G2237" s="15" t="s">
        <v>213</v>
      </c>
    </row>
    <row r="2238" spans="1:7" x14ac:dyDescent="0.2">
      <c r="A2238" s="15" t="s">
        <v>15193</v>
      </c>
      <c r="B2238" s="15" t="s">
        <v>15143</v>
      </c>
      <c r="C2238" s="15">
        <v>6</v>
      </c>
      <c r="D2238" s="15" t="s">
        <v>11652</v>
      </c>
      <c r="E2238" s="15" t="s">
        <v>14105</v>
      </c>
      <c r="F2238" s="15" t="s">
        <v>11422</v>
      </c>
      <c r="G2238" s="15" t="s">
        <v>213</v>
      </c>
    </row>
    <row r="2239" spans="1:7" x14ac:dyDescent="0.2">
      <c r="A2239" s="15" t="s">
        <v>15194</v>
      </c>
      <c r="B2239" s="15" t="s">
        <v>15143</v>
      </c>
      <c r="C2239" s="15">
        <v>6</v>
      </c>
      <c r="D2239" s="15" t="s">
        <v>11655</v>
      </c>
      <c r="E2239" s="15" t="s">
        <v>13292</v>
      </c>
      <c r="F2239" s="15" t="s">
        <v>11422</v>
      </c>
      <c r="G2239" s="15" t="s">
        <v>213</v>
      </c>
    </row>
    <row r="2240" spans="1:7" x14ac:dyDescent="0.2">
      <c r="A2240" s="15" t="s">
        <v>15195</v>
      </c>
      <c r="B2240" s="15" t="s">
        <v>15143</v>
      </c>
      <c r="C2240" s="15">
        <v>6</v>
      </c>
      <c r="D2240" s="15" t="s">
        <v>11658</v>
      </c>
      <c r="E2240" s="15" t="s">
        <v>15196</v>
      </c>
      <c r="F2240" s="15" t="s">
        <v>11422</v>
      </c>
      <c r="G2240" s="15" t="s">
        <v>213</v>
      </c>
    </row>
    <row r="2241" spans="1:7" x14ac:dyDescent="0.2">
      <c r="A2241" s="15" t="s">
        <v>215</v>
      </c>
      <c r="B2241" s="15" t="s">
        <v>15143</v>
      </c>
      <c r="C2241" s="15">
        <v>6</v>
      </c>
      <c r="D2241" s="15" t="s">
        <v>11660</v>
      </c>
      <c r="E2241" s="15" t="s">
        <v>214</v>
      </c>
      <c r="F2241" s="15" t="s">
        <v>11422</v>
      </c>
      <c r="G2241" s="15" t="s">
        <v>213</v>
      </c>
    </row>
    <row r="2242" spans="1:7" x14ac:dyDescent="0.2">
      <c r="A2242" s="15" t="s">
        <v>15197</v>
      </c>
      <c r="B2242" s="15" t="s">
        <v>15143</v>
      </c>
      <c r="C2242" s="15">
        <v>6</v>
      </c>
      <c r="D2242" s="15" t="s">
        <v>11663</v>
      </c>
      <c r="E2242" s="15" t="s">
        <v>15198</v>
      </c>
      <c r="F2242" s="15" t="s">
        <v>11422</v>
      </c>
      <c r="G2242" s="15" t="s">
        <v>213</v>
      </c>
    </row>
    <row r="2243" spans="1:7" x14ac:dyDescent="0.2">
      <c r="A2243" s="15" t="s">
        <v>15199</v>
      </c>
      <c r="B2243" s="15" t="s">
        <v>15143</v>
      </c>
      <c r="C2243" s="15">
        <v>6</v>
      </c>
      <c r="D2243" s="15" t="s">
        <v>11666</v>
      </c>
      <c r="E2243" s="15" t="s">
        <v>12299</v>
      </c>
      <c r="F2243" s="15" t="s">
        <v>11422</v>
      </c>
      <c r="G2243" s="15" t="s">
        <v>213</v>
      </c>
    </row>
    <row r="2244" spans="1:7" x14ac:dyDescent="0.2">
      <c r="A2244" s="15" t="s">
        <v>15200</v>
      </c>
      <c r="B2244" s="15" t="s">
        <v>15143</v>
      </c>
      <c r="C2244" s="15">
        <v>6</v>
      </c>
      <c r="D2244" s="15" t="s">
        <v>11907</v>
      </c>
      <c r="E2244" s="15" t="s">
        <v>15201</v>
      </c>
      <c r="F2244" s="15" t="s">
        <v>11422</v>
      </c>
      <c r="G2244" s="15" t="s">
        <v>213</v>
      </c>
    </row>
    <row r="2245" spans="1:7" x14ac:dyDescent="0.2">
      <c r="A2245" s="15" t="s">
        <v>542</v>
      </c>
      <c r="B2245" s="15" t="s">
        <v>15143</v>
      </c>
      <c r="C2245" s="15">
        <v>6</v>
      </c>
      <c r="D2245" s="15" t="s">
        <v>11910</v>
      </c>
      <c r="E2245" s="15" t="s">
        <v>541</v>
      </c>
      <c r="F2245" s="15" t="s">
        <v>11422</v>
      </c>
      <c r="G2245" s="15" t="s">
        <v>213</v>
      </c>
    </row>
    <row r="2246" spans="1:7" x14ac:dyDescent="0.2">
      <c r="A2246" s="15" t="s">
        <v>15202</v>
      </c>
      <c r="B2246" s="15" t="s">
        <v>15143</v>
      </c>
      <c r="C2246" s="15">
        <v>6</v>
      </c>
      <c r="D2246" s="15" t="s">
        <v>11913</v>
      </c>
      <c r="E2246" s="15" t="s">
        <v>14290</v>
      </c>
      <c r="F2246" s="15" t="s">
        <v>11422</v>
      </c>
      <c r="G2246" s="15" t="s">
        <v>213</v>
      </c>
    </row>
    <row r="2247" spans="1:7" x14ac:dyDescent="0.2">
      <c r="A2247" s="15" t="s">
        <v>15203</v>
      </c>
      <c r="B2247" s="15" t="s">
        <v>15143</v>
      </c>
      <c r="C2247" s="15">
        <v>6</v>
      </c>
      <c r="D2247" s="15" t="s">
        <v>11916</v>
      </c>
      <c r="E2247" s="15" t="s">
        <v>15204</v>
      </c>
      <c r="F2247" s="15" t="s">
        <v>11422</v>
      </c>
      <c r="G2247" s="15" t="s">
        <v>213</v>
      </c>
    </row>
    <row r="2248" spans="1:7" x14ac:dyDescent="0.2">
      <c r="A2248" s="15" t="s">
        <v>15205</v>
      </c>
      <c r="B2248" s="15" t="s">
        <v>15143</v>
      </c>
      <c r="C2248" s="15">
        <v>6</v>
      </c>
      <c r="D2248" s="15" t="s">
        <v>11919</v>
      </c>
      <c r="E2248" s="15" t="s">
        <v>15206</v>
      </c>
      <c r="F2248" s="15" t="s">
        <v>11422</v>
      </c>
      <c r="G2248" s="15" t="s">
        <v>213</v>
      </c>
    </row>
    <row r="2249" spans="1:7" x14ac:dyDescent="0.2">
      <c r="A2249" s="15" t="s">
        <v>15207</v>
      </c>
      <c r="B2249" s="15" t="s">
        <v>15143</v>
      </c>
      <c r="C2249" s="15">
        <v>6</v>
      </c>
      <c r="D2249" s="15" t="s">
        <v>11921</v>
      </c>
      <c r="E2249" s="15" t="s">
        <v>15208</v>
      </c>
      <c r="F2249" s="15" t="s">
        <v>11422</v>
      </c>
      <c r="G2249" s="15" t="s">
        <v>213</v>
      </c>
    </row>
    <row r="2250" spans="1:7" x14ac:dyDescent="0.2">
      <c r="A2250" s="15" t="s">
        <v>15209</v>
      </c>
      <c r="B2250" s="15" t="s">
        <v>15143</v>
      </c>
      <c r="C2250" s="15">
        <v>6</v>
      </c>
      <c r="D2250" s="15" t="s">
        <v>11924</v>
      </c>
      <c r="E2250" s="15" t="s">
        <v>11661</v>
      </c>
      <c r="F2250" s="15" t="s">
        <v>11422</v>
      </c>
      <c r="G2250" s="15" t="s">
        <v>213</v>
      </c>
    </row>
    <row r="2251" spans="1:7" x14ac:dyDescent="0.2">
      <c r="A2251" s="15" t="s">
        <v>328</v>
      </c>
      <c r="B2251" s="15" t="s">
        <v>15143</v>
      </c>
      <c r="C2251" s="15">
        <v>6</v>
      </c>
      <c r="D2251" s="15" t="s">
        <v>11927</v>
      </c>
      <c r="E2251" s="15" t="s">
        <v>327</v>
      </c>
      <c r="F2251" s="15" t="s">
        <v>11422</v>
      </c>
      <c r="G2251" s="15" t="s">
        <v>213</v>
      </c>
    </row>
    <row r="2252" spans="1:7" x14ac:dyDescent="0.2">
      <c r="A2252" s="15" t="s">
        <v>291</v>
      </c>
      <c r="B2252" s="15" t="s">
        <v>15143</v>
      </c>
      <c r="C2252" s="15">
        <v>6</v>
      </c>
      <c r="D2252" s="15" t="s">
        <v>12444</v>
      </c>
      <c r="E2252" s="15" t="s">
        <v>290</v>
      </c>
      <c r="F2252" s="15" t="s">
        <v>11422</v>
      </c>
      <c r="G2252" s="15" t="s">
        <v>213</v>
      </c>
    </row>
    <row r="2253" spans="1:7" x14ac:dyDescent="0.2">
      <c r="A2253" s="15" t="s">
        <v>445</v>
      </c>
      <c r="B2253" s="15" t="s">
        <v>15143</v>
      </c>
      <c r="C2253" s="15">
        <v>6</v>
      </c>
      <c r="D2253" s="15" t="s">
        <v>12446</v>
      </c>
      <c r="E2253" s="15" t="s">
        <v>449</v>
      </c>
      <c r="F2253" s="15" t="s">
        <v>11422</v>
      </c>
      <c r="G2253" s="15" t="s">
        <v>213</v>
      </c>
    </row>
    <row r="2254" spans="1:7" x14ac:dyDescent="0.2">
      <c r="A2254" s="15" t="s">
        <v>15210</v>
      </c>
      <c r="B2254" s="15" t="s">
        <v>15143</v>
      </c>
      <c r="C2254" s="15">
        <v>6</v>
      </c>
      <c r="D2254" s="15" t="s">
        <v>11669</v>
      </c>
      <c r="E2254" s="15" t="s">
        <v>11670</v>
      </c>
      <c r="F2254" s="15" t="s">
        <v>11422</v>
      </c>
      <c r="G2254" s="15" t="s">
        <v>213</v>
      </c>
    </row>
    <row r="2255" spans="1:7" x14ac:dyDescent="0.2">
      <c r="A2255" s="15" t="s">
        <v>15211</v>
      </c>
      <c r="B2255" s="15" t="s">
        <v>15212</v>
      </c>
      <c r="C2255" s="15">
        <v>10</v>
      </c>
      <c r="D2255" s="15" t="s">
        <v>11420</v>
      </c>
      <c r="E2255" s="15" t="s">
        <v>12199</v>
      </c>
      <c r="F2255" s="15" t="s">
        <v>11422</v>
      </c>
      <c r="G2255" s="15" t="s">
        <v>11567</v>
      </c>
    </row>
    <row r="2256" spans="1:7" x14ac:dyDescent="0.2">
      <c r="A2256" s="15" t="s">
        <v>15213</v>
      </c>
      <c r="B2256" s="15" t="s">
        <v>15212</v>
      </c>
      <c r="C2256" s="15">
        <v>10</v>
      </c>
      <c r="D2256" s="15" t="s">
        <v>11425</v>
      </c>
      <c r="E2256" s="15" t="s">
        <v>11801</v>
      </c>
      <c r="F2256" s="15" t="s">
        <v>11422</v>
      </c>
      <c r="G2256" s="15" t="s">
        <v>11567</v>
      </c>
    </row>
    <row r="2257" spans="1:7" x14ac:dyDescent="0.2">
      <c r="A2257" s="15" t="s">
        <v>15214</v>
      </c>
      <c r="B2257" s="15" t="s">
        <v>15212</v>
      </c>
      <c r="C2257" s="15">
        <v>10</v>
      </c>
      <c r="D2257" s="15" t="s">
        <v>11428</v>
      </c>
      <c r="E2257" s="15" t="s">
        <v>15215</v>
      </c>
      <c r="F2257" s="15" t="s">
        <v>11422</v>
      </c>
      <c r="G2257" s="15" t="s">
        <v>11567</v>
      </c>
    </row>
    <row r="2258" spans="1:7" x14ac:dyDescent="0.2">
      <c r="A2258" s="15" t="s">
        <v>15216</v>
      </c>
      <c r="B2258" s="15" t="s">
        <v>15212</v>
      </c>
      <c r="C2258" s="15">
        <v>10</v>
      </c>
      <c r="D2258" s="15" t="s">
        <v>11432</v>
      </c>
      <c r="E2258" s="15" t="s">
        <v>15217</v>
      </c>
      <c r="F2258" s="15" t="s">
        <v>11422</v>
      </c>
      <c r="G2258" s="15" t="s">
        <v>11567</v>
      </c>
    </row>
    <row r="2259" spans="1:7" x14ac:dyDescent="0.2">
      <c r="A2259" s="15" t="s">
        <v>15218</v>
      </c>
      <c r="B2259" s="15" t="s">
        <v>15212</v>
      </c>
      <c r="C2259" s="15">
        <v>10</v>
      </c>
      <c r="D2259" s="15" t="s">
        <v>11436</v>
      </c>
      <c r="E2259" s="15" t="s">
        <v>11816</v>
      </c>
      <c r="F2259" s="15" t="s">
        <v>11422</v>
      </c>
      <c r="G2259" s="15" t="s">
        <v>11567</v>
      </c>
    </row>
    <row r="2260" spans="1:7" x14ac:dyDescent="0.2">
      <c r="A2260" s="15" t="s">
        <v>15219</v>
      </c>
      <c r="B2260" s="15" t="s">
        <v>15212</v>
      </c>
      <c r="C2260" s="15">
        <v>10</v>
      </c>
      <c r="D2260" s="15" t="s">
        <v>11440</v>
      </c>
      <c r="E2260" s="15" t="s">
        <v>14566</v>
      </c>
      <c r="F2260" s="15" t="s">
        <v>11422</v>
      </c>
      <c r="G2260" s="15" t="s">
        <v>11567</v>
      </c>
    </row>
    <row r="2261" spans="1:7" x14ac:dyDescent="0.2">
      <c r="A2261" s="15" t="s">
        <v>15220</v>
      </c>
      <c r="B2261" s="15" t="s">
        <v>15212</v>
      </c>
      <c r="C2261" s="15">
        <v>10</v>
      </c>
      <c r="D2261" s="15" t="s">
        <v>11444</v>
      </c>
      <c r="E2261" s="15" t="s">
        <v>15221</v>
      </c>
      <c r="F2261" s="15" t="s">
        <v>11422</v>
      </c>
      <c r="G2261" s="15" t="s">
        <v>11567</v>
      </c>
    </row>
    <row r="2262" spans="1:7" x14ac:dyDescent="0.2">
      <c r="A2262" s="15" t="s">
        <v>15222</v>
      </c>
      <c r="B2262" s="15" t="s">
        <v>15212</v>
      </c>
      <c r="C2262" s="15">
        <v>10</v>
      </c>
      <c r="D2262" s="15" t="s">
        <v>11448</v>
      </c>
      <c r="E2262" s="15" t="s">
        <v>14624</v>
      </c>
      <c r="F2262" s="15" t="s">
        <v>11422</v>
      </c>
      <c r="G2262" s="15" t="s">
        <v>11567</v>
      </c>
    </row>
    <row r="2263" spans="1:7" x14ac:dyDescent="0.2">
      <c r="A2263" s="15" t="s">
        <v>15223</v>
      </c>
      <c r="B2263" s="15" t="s">
        <v>15212</v>
      </c>
      <c r="C2263" s="15">
        <v>10</v>
      </c>
      <c r="D2263" s="15" t="s">
        <v>11452</v>
      </c>
      <c r="E2263" s="15" t="s">
        <v>15224</v>
      </c>
      <c r="F2263" s="15" t="s">
        <v>11422</v>
      </c>
      <c r="G2263" s="15" t="s">
        <v>11567</v>
      </c>
    </row>
    <row r="2264" spans="1:7" x14ac:dyDescent="0.2">
      <c r="A2264" s="15" t="s">
        <v>15225</v>
      </c>
      <c r="B2264" s="15" t="s">
        <v>15212</v>
      </c>
      <c r="C2264" s="15">
        <v>10</v>
      </c>
      <c r="D2264" s="15" t="s">
        <v>11456</v>
      </c>
      <c r="E2264" s="15" t="s">
        <v>12084</v>
      </c>
      <c r="F2264" s="15" t="s">
        <v>11422</v>
      </c>
      <c r="G2264" s="15" t="s">
        <v>11567</v>
      </c>
    </row>
    <row r="2265" spans="1:7" x14ac:dyDescent="0.2">
      <c r="A2265" s="15" t="s">
        <v>15226</v>
      </c>
      <c r="B2265" s="15" t="s">
        <v>15212</v>
      </c>
      <c r="C2265" s="15">
        <v>10</v>
      </c>
      <c r="D2265" s="15" t="s">
        <v>11460</v>
      </c>
      <c r="E2265" s="15" t="s">
        <v>15227</v>
      </c>
      <c r="F2265" s="15" t="s">
        <v>11422</v>
      </c>
      <c r="G2265" s="15" t="s">
        <v>11567</v>
      </c>
    </row>
    <row r="2266" spans="1:7" x14ac:dyDescent="0.2">
      <c r="A2266" s="15" t="s">
        <v>15228</v>
      </c>
      <c r="B2266" s="15" t="s">
        <v>15212</v>
      </c>
      <c r="C2266" s="15">
        <v>10</v>
      </c>
      <c r="D2266" s="15" t="s">
        <v>11464</v>
      </c>
      <c r="E2266" s="15" t="s">
        <v>461</v>
      </c>
      <c r="F2266" s="15" t="s">
        <v>11422</v>
      </c>
      <c r="G2266" s="15" t="s">
        <v>11567</v>
      </c>
    </row>
    <row r="2267" spans="1:7" x14ac:dyDescent="0.2">
      <c r="A2267" s="15" t="s">
        <v>15229</v>
      </c>
      <c r="B2267" s="15" t="s">
        <v>15212</v>
      </c>
      <c r="C2267" s="15">
        <v>10</v>
      </c>
      <c r="D2267" s="15" t="s">
        <v>11468</v>
      </c>
      <c r="E2267" s="15" t="s">
        <v>15230</v>
      </c>
      <c r="F2267" s="15" t="s">
        <v>11422</v>
      </c>
      <c r="G2267" s="15" t="s">
        <v>11567</v>
      </c>
    </row>
    <row r="2268" spans="1:7" x14ac:dyDescent="0.2">
      <c r="A2268" s="15" t="s">
        <v>15231</v>
      </c>
      <c r="B2268" s="15" t="s">
        <v>15212</v>
      </c>
      <c r="C2268" s="15">
        <v>10</v>
      </c>
      <c r="D2268" s="15" t="s">
        <v>11472</v>
      </c>
      <c r="E2268" s="15" t="s">
        <v>15232</v>
      </c>
      <c r="F2268" s="15" t="s">
        <v>11422</v>
      </c>
      <c r="G2268" s="15" t="s">
        <v>11567</v>
      </c>
    </row>
    <row r="2269" spans="1:7" x14ac:dyDescent="0.2">
      <c r="A2269" s="15" t="s">
        <v>15233</v>
      </c>
      <c r="B2269" s="15" t="s">
        <v>15212</v>
      </c>
      <c r="C2269" s="15">
        <v>10</v>
      </c>
      <c r="D2269" s="15" t="s">
        <v>11476</v>
      </c>
      <c r="E2269" s="15" t="s">
        <v>11559</v>
      </c>
      <c r="F2269" s="15" t="s">
        <v>11422</v>
      </c>
      <c r="G2269" s="15" t="s">
        <v>11567</v>
      </c>
    </row>
    <row r="2270" spans="1:7" x14ac:dyDescent="0.2">
      <c r="A2270" s="15" t="s">
        <v>15234</v>
      </c>
      <c r="B2270" s="15" t="s">
        <v>15212</v>
      </c>
      <c r="C2270" s="15">
        <v>10</v>
      </c>
      <c r="D2270" s="15" t="s">
        <v>11480</v>
      </c>
      <c r="E2270" s="15" t="s">
        <v>11563</v>
      </c>
      <c r="F2270" s="15" t="s">
        <v>11422</v>
      </c>
      <c r="G2270" s="15" t="s">
        <v>11567</v>
      </c>
    </row>
    <row r="2271" spans="1:7" x14ac:dyDescent="0.2">
      <c r="A2271" s="15" t="s">
        <v>15235</v>
      </c>
      <c r="B2271" s="15" t="s">
        <v>15212</v>
      </c>
      <c r="C2271" s="15">
        <v>10</v>
      </c>
      <c r="D2271" s="15" t="s">
        <v>11484</v>
      </c>
      <c r="E2271" s="15" t="s">
        <v>15236</v>
      </c>
      <c r="F2271" s="15" t="s">
        <v>11422</v>
      </c>
      <c r="G2271" s="15" t="s">
        <v>11567</v>
      </c>
    </row>
    <row r="2272" spans="1:7" x14ac:dyDescent="0.2">
      <c r="A2272" s="15" t="s">
        <v>15237</v>
      </c>
      <c r="B2272" s="15" t="s">
        <v>15212</v>
      </c>
      <c r="C2272" s="15">
        <v>10</v>
      </c>
      <c r="D2272" s="15" t="s">
        <v>11487</v>
      </c>
      <c r="E2272" s="15" t="s">
        <v>15238</v>
      </c>
      <c r="F2272" s="15" t="s">
        <v>11422</v>
      </c>
      <c r="G2272" s="15" t="s">
        <v>11567</v>
      </c>
    </row>
    <row r="2273" spans="1:7" x14ac:dyDescent="0.2">
      <c r="A2273" s="15" t="s">
        <v>15239</v>
      </c>
      <c r="B2273" s="15" t="s">
        <v>15212</v>
      </c>
      <c r="C2273" s="15">
        <v>10</v>
      </c>
      <c r="D2273" s="15" t="s">
        <v>11491</v>
      </c>
      <c r="E2273" s="15" t="s">
        <v>11964</v>
      </c>
      <c r="F2273" s="15" t="s">
        <v>11422</v>
      </c>
      <c r="G2273" s="15" t="s">
        <v>11567</v>
      </c>
    </row>
    <row r="2274" spans="1:7" x14ac:dyDescent="0.2">
      <c r="A2274" s="15" t="s">
        <v>15240</v>
      </c>
      <c r="B2274" s="15" t="s">
        <v>15212</v>
      </c>
      <c r="C2274" s="15">
        <v>10</v>
      </c>
      <c r="D2274" s="15" t="s">
        <v>11495</v>
      </c>
      <c r="E2274" s="15" t="s">
        <v>13254</v>
      </c>
      <c r="F2274" s="15" t="s">
        <v>11422</v>
      </c>
      <c r="G2274" s="15" t="s">
        <v>11567</v>
      </c>
    </row>
    <row r="2275" spans="1:7" x14ac:dyDescent="0.2">
      <c r="A2275" s="15" t="s">
        <v>15241</v>
      </c>
      <c r="B2275" s="15" t="s">
        <v>15212</v>
      </c>
      <c r="C2275" s="15">
        <v>10</v>
      </c>
      <c r="D2275" s="15" t="s">
        <v>11499</v>
      </c>
      <c r="E2275" s="15" t="s">
        <v>409</v>
      </c>
      <c r="F2275" s="15" t="s">
        <v>11422</v>
      </c>
      <c r="G2275" s="15" t="s">
        <v>11567</v>
      </c>
    </row>
    <row r="2276" spans="1:7" x14ac:dyDescent="0.2">
      <c r="A2276" s="15" t="s">
        <v>15242</v>
      </c>
      <c r="B2276" s="15" t="s">
        <v>15212</v>
      </c>
      <c r="C2276" s="15">
        <v>10</v>
      </c>
      <c r="D2276" s="15" t="s">
        <v>11503</v>
      </c>
      <c r="E2276" s="15" t="s">
        <v>13121</v>
      </c>
      <c r="F2276" s="15" t="s">
        <v>11422</v>
      </c>
      <c r="G2276" s="15" t="s">
        <v>11567</v>
      </c>
    </row>
    <row r="2277" spans="1:7" x14ac:dyDescent="0.2">
      <c r="A2277" s="15" t="s">
        <v>15243</v>
      </c>
      <c r="B2277" s="15" t="s">
        <v>15212</v>
      </c>
      <c r="C2277" s="15">
        <v>10</v>
      </c>
      <c r="D2277" s="15" t="s">
        <v>11506</v>
      </c>
      <c r="E2277" s="15" t="s">
        <v>15244</v>
      </c>
      <c r="F2277" s="15" t="s">
        <v>11422</v>
      </c>
      <c r="G2277" s="15" t="s">
        <v>11567</v>
      </c>
    </row>
    <row r="2278" spans="1:7" x14ac:dyDescent="0.2">
      <c r="A2278" s="15" t="s">
        <v>15245</v>
      </c>
      <c r="B2278" s="15" t="s">
        <v>15212</v>
      </c>
      <c r="C2278" s="15">
        <v>10</v>
      </c>
      <c r="D2278" s="15" t="s">
        <v>11510</v>
      </c>
      <c r="E2278" s="15" t="s">
        <v>11600</v>
      </c>
      <c r="F2278" s="15" t="s">
        <v>11422</v>
      </c>
      <c r="G2278" s="15" t="s">
        <v>11567</v>
      </c>
    </row>
    <row r="2279" spans="1:7" x14ac:dyDescent="0.2">
      <c r="A2279" s="15" t="s">
        <v>15246</v>
      </c>
      <c r="B2279" s="15" t="s">
        <v>15212</v>
      </c>
      <c r="C2279" s="15">
        <v>10</v>
      </c>
      <c r="D2279" s="15" t="s">
        <v>11514</v>
      </c>
      <c r="E2279" s="15" t="s">
        <v>15099</v>
      </c>
      <c r="F2279" s="15" t="s">
        <v>11422</v>
      </c>
      <c r="G2279" s="15" t="s">
        <v>11567</v>
      </c>
    </row>
    <row r="2280" spans="1:7" x14ac:dyDescent="0.2">
      <c r="A2280" s="15" t="s">
        <v>15247</v>
      </c>
      <c r="B2280" s="15" t="s">
        <v>15212</v>
      </c>
      <c r="C2280" s="15">
        <v>10</v>
      </c>
      <c r="D2280" s="15" t="s">
        <v>11518</v>
      </c>
      <c r="E2280" s="15" t="s">
        <v>15248</v>
      </c>
      <c r="F2280" s="15" t="s">
        <v>11422</v>
      </c>
      <c r="G2280" s="15" t="s">
        <v>11567</v>
      </c>
    </row>
    <row r="2281" spans="1:7" x14ac:dyDescent="0.2">
      <c r="A2281" s="15" t="s">
        <v>15249</v>
      </c>
      <c r="B2281" s="15" t="s">
        <v>15212</v>
      </c>
      <c r="C2281" s="15">
        <v>10</v>
      </c>
      <c r="D2281" s="15" t="s">
        <v>11522</v>
      </c>
      <c r="E2281" s="15" t="s">
        <v>11886</v>
      </c>
      <c r="F2281" s="15" t="s">
        <v>11422</v>
      </c>
      <c r="G2281" s="15" t="s">
        <v>11567</v>
      </c>
    </row>
    <row r="2282" spans="1:7" x14ac:dyDescent="0.2">
      <c r="A2282" s="15" t="s">
        <v>15250</v>
      </c>
      <c r="B2282" s="15" t="s">
        <v>15212</v>
      </c>
      <c r="C2282" s="15">
        <v>10</v>
      </c>
      <c r="D2282" s="15" t="s">
        <v>11526</v>
      </c>
      <c r="E2282" s="15" t="s">
        <v>13317</v>
      </c>
      <c r="F2282" s="15" t="s">
        <v>11422</v>
      </c>
      <c r="G2282" s="15" t="s">
        <v>11567</v>
      </c>
    </row>
    <row r="2283" spans="1:7" x14ac:dyDescent="0.2">
      <c r="A2283" s="15" t="s">
        <v>15251</v>
      </c>
      <c r="B2283" s="15" t="s">
        <v>15212</v>
      </c>
      <c r="C2283" s="15">
        <v>10</v>
      </c>
      <c r="D2283" s="15" t="s">
        <v>11530</v>
      </c>
      <c r="E2283" s="15" t="s">
        <v>15252</v>
      </c>
      <c r="F2283" s="15" t="s">
        <v>11422</v>
      </c>
      <c r="G2283" s="15" t="s">
        <v>11567</v>
      </c>
    </row>
    <row r="2284" spans="1:7" x14ac:dyDescent="0.2">
      <c r="A2284" s="15" t="s">
        <v>15253</v>
      </c>
      <c r="B2284" s="15" t="s">
        <v>15212</v>
      </c>
      <c r="C2284" s="15">
        <v>10</v>
      </c>
      <c r="D2284" s="15" t="s">
        <v>11534</v>
      </c>
      <c r="E2284" s="15" t="s">
        <v>15254</v>
      </c>
      <c r="F2284" s="15" t="s">
        <v>11422</v>
      </c>
      <c r="G2284" s="15" t="s">
        <v>11567</v>
      </c>
    </row>
    <row r="2285" spans="1:7" x14ac:dyDescent="0.2">
      <c r="A2285" s="15" t="s">
        <v>15255</v>
      </c>
      <c r="B2285" s="15" t="s">
        <v>15212</v>
      </c>
      <c r="C2285" s="15">
        <v>10</v>
      </c>
      <c r="D2285" s="15" t="s">
        <v>11538</v>
      </c>
      <c r="E2285" s="15" t="s">
        <v>11914</v>
      </c>
      <c r="F2285" s="15" t="s">
        <v>11422</v>
      </c>
      <c r="G2285" s="15" t="s">
        <v>11567</v>
      </c>
    </row>
    <row r="2286" spans="1:7" x14ac:dyDescent="0.2">
      <c r="A2286" s="15" t="s">
        <v>15256</v>
      </c>
      <c r="B2286" s="15" t="s">
        <v>15212</v>
      </c>
      <c r="C2286" s="15">
        <v>10</v>
      </c>
      <c r="D2286" s="15" t="s">
        <v>11542</v>
      </c>
      <c r="E2286" s="15" t="s">
        <v>15257</v>
      </c>
      <c r="F2286" s="15" t="s">
        <v>11422</v>
      </c>
      <c r="G2286" s="15" t="s">
        <v>11567</v>
      </c>
    </row>
    <row r="2287" spans="1:7" x14ac:dyDescent="0.2">
      <c r="A2287" s="15" t="s">
        <v>15258</v>
      </c>
      <c r="B2287" s="15" t="s">
        <v>15212</v>
      </c>
      <c r="C2287" s="15">
        <v>10</v>
      </c>
      <c r="D2287" s="15" t="s">
        <v>11546</v>
      </c>
      <c r="E2287" s="15" t="s">
        <v>15259</v>
      </c>
      <c r="F2287" s="15" t="s">
        <v>11422</v>
      </c>
      <c r="G2287" s="15" t="s">
        <v>11567</v>
      </c>
    </row>
    <row r="2288" spans="1:7" x14ac:dyDescent="0.2">
      <c r="A2288" s="15" t="s">
        <v>15260</v>
      </c>
      <c r="B2288" s="15" t="s">
        <v>15212</v>
      </c>
      <c r="C2288" s="15">
        <v>10</v>
      </c>
      <c r="D2288" s="15" t="s">
        <v>11550</v>
      </c>
      <c r="E2288" s="15" t="s">
        <v>11661</v>
      </c>
      <c r="F2288" s="15" t="s">
        <v>11422</v>
      </c>
      <c r="G2288" s="15" t="s">
        <v>11567</v>
      </c>
    </row>
    <row r="2289" spans="1:7" x14ac:dyDescent="0.2">
      <c r="A2289" s="15" t="s">
        <v>15261</v>
      </c>
      <c r="B2289" s="15" t="s">
        <v>15212</v>
      </c>
      <c r="C2289" s="15">
        <v>10</v>
      </c>
      <c r="D2289" s="15" t="s">
        <v>11554</v>
      </c>
      <c r="E2289" s="15" t="s">
        <v>12640</v>
      </c>
      <c r="F2289" s="15" t="s">
        <v>11422</v>
      </c>
      <c r="G2289" s="15" t="s">
        <v>11567</v>
      </c>
    </row>
    <row r="2290" spans="1:7" x14ac:dyDescent="0.2">
      <c r="A2290" s="15" t="s">
        <v>15262</v>
      </c>
      <c r="B2290" s="15" t="s">
        <v>15212</v>
      </c>
      <c r="C2290" s="15">
        <v>10</v>
      </c>
      <c r="D2290" s="15" t="s">
        <v>11558</v>
      </c>
      <c r="E2290" s="15" t="s">
        <v>15263</v>
      </c>
      <c r="F2290" s="15" t="s">
        <v>11422</v>
      </c>
      <c r="G2290" s="15" t="s">
        <v>11567</v>
      </c>
    </row>
    <row r="2291" spans="1:7" x14ac:dyDescent="0.2">
      <c r="A2291" s="15" t="s">
        <v>15264</v>
      </c>
      <c r="B2291" s="15" t="s">
        <v>15212</v>
      </c>
      <c r="C2291" s="15">
        <v>10</v>
      </c>
      <c r="D2291" s="15" t="s">
        <v>11669</v>
      </c>
      <c r="E2291" s="15" t="s">
        <v>11670</v>
      </c>
      <c r="F2291" s="15" t="s">
        <v>11422</v>
      </c>
      <c r="G2291" s="15" t="s">
        <v>11567</v>
      </c>
    </row>
    <row r="2292" spans="1:7" x14ac:dyDescent="0.2">
      <c r="A2292" s="15" t="s">
        <v>15265</v>
      </c>
      <c r="B2292" s="15" t="s">
        <v>15266</v>
      </c>
      <c r="C2292" s="15">
        <v>3</v>
      </c>
      <c r="D2292" s="15" t="s">
        <v>11420</v>
      </c>
      <c r="E2292" s="15" t="s">
        <v>12048</v>
      </c>
      <c r="F2292" s="15" t="s">
        <v>11422</v>
      </c>
      <c r="G2292" s="15" t="s">
        <v>11571</v>
      </c>
    </row>
    <row r="2293" spans="1:7" x14ac:dyDescent="0.2">
      <c r="A2293" s="15" t="s">
        <v>15267</v>
      </c>
      <c r="B2293" s="15" t="s">
        <v>15266</v>
      </c>
      <c r="C2293" s="15">
        <v>3</v>
      </c>
      <c r="D2293" s="15" t="s">
        <v>11425</v>
      </c>
      <c r="E2293" s="15" t="s">
        <v>15268</v>
      </c>
      <c r="F2293" s="15" t="s">
        <v>11422</v>
      </c>
      <c r="G2293" s="15" t="s">
        <v>11571</v>
      </c>
    </row>
    <row r="2294" spans="1:7" x14ac:dyDescent="0.2">
      <c r="A2294" s="15" t="s">
        <v>15269</v>
      </c>
      <c r="B2294" s="15" t="s">
        <v>15266</v>
      </c>
      <c r="C2294" s="15">
        <v>3</v>
      </c>
      <c r="D2294" s="15" t="s">
        <v>11428</v>
      </c>
      <c r="E2294" s="15" t="s">
        <v>15270</v>
      </c>
      <c r="F2294" s="15" t="s">
        <v>11422</v>
      </c>
      <c r="G2294" s="15" t="s">
        <v>11571</v>
      </c>
    </row>
    <row r="2295" spans="1:7" x14ac:dyDescent="0.2">
      <c r="A2295" s="15" t="s">
        <v>15271</v>
      </c>
      <c r="B2295" s="15" t="s">
        <v>15266</v>
      </c>
      <c r="C2295" s="15">
        <v>3</v>
      </c>
      <c r="D2295" s="15" t="s">
        <v>11432</v>
      </c>
      <c r="E2295" s="15" t="s">
        <v>312</v>
      </c>
      <c r="F2295" s="15" t="s">
        <v>11422</v>
      </c>
      <c r="G2295" s="15" t="s">
        <v>11571</v>
      </c>
    </row>
    <row r="2296" spans="1:7" x14ac:dyDescent="0.2">
      <c r="A2296" s="15" t="s">
        <v>15272</v>
      </c>
      <c r="B2296" s="15" t="s">
        <v>15266</v>
      </c>
      <c r="C2296" s="15">
        <v>3</v>
      </c>
      <c r="D2296" s="15" t="s">
        <v>11436</v>
      </c>
      <c r="E2296" s="15" t="s">
        <v>15273</v>
      </c>
      <c r="F2296" s="15" t="s">
        <v>11422</v>
      </c>
      <c r="G2296" s="15" t="s">
        <v>11571</v>
      </c>
    </row>
    <row r="2297" spans="1:7" x14ac:dyDescent="0.2">
      <c r="A2297" s="15" t="s">
        <v>15274</v>
      </c>
      <c r="B2297" s="15" t="s">
        <v>15266</v>
      </c>
      <c r="C2297" s="15">
        <v>3</v>
      </c>
      <c r="D2297" s="15" t="s">
        <v>11440</v>
      </c>
      <c r="E2297" s="15" t="s">
        <v>15275</v>
      </c>
      <c r="F2297" s="15" t="s">
        <v>11422</v>
      </c>
      <c r="G2297" s="15" t="s">
        <v>11571</v>
      </c>
    </row>
    <row r="2298" spans="1:7" x14ac:dyDescent="0.2">
      <c r="A2298" s="15" t="s">
        <v>15276</v>
      </c>
      <c r="B2298" s="15" t="s">
        <v>15266</v>
      </c>
      <c r="C2298" s="15">
        <v>3</v>
      </c>
      <c r="D2298" s="15" t="s">
        <v>11444</v>
      </c>
      <c r="E2298" s="15" t="s">
        <v>15277</v>
      </c>
      <c r="F2298" s="15" t="s">
        <v>11422</v>
      </c>
      <c r="G2298" s="15" t="s">
        <v>11571</v>
      </c>
    </row>
    <row r="2299" spans="1:7" x14ac:dyDescent="0.2">
      <c r="A2299" s="15" t="s">
        <v>15278</v>
      </c>
      <c r="B2299" s="15" t="s">
        <v>15266</v>
      </c>
      <c r="C2299" s="15">
        <v>3</v>
      </c>
      <c r="D2299" s="15" t="s">
        <v>11448</v>
      </c>
      <c r="E2299" s="15" t="s">
        <v>12203</v>
      </c>
      <c r="F2299" s="15" t="s">
        <v>11422</v>
      </c>
      <c r="G2299" s="15" t="s">
        <v>11571</v>
      </c>
    </row>
    <row r="2300" spans="1:7" x14ac:dyDescent="0.2">
      <c r="A2300" s="15" t="s">
        <v>15279</v>
      </c>
      <c r="B2300" s="15" t="s">
        <v>15266</v>
      </c>
      <c r="C2300" s="15">
        <v>3</v>
      </c>
      <c r="D2300" s="15" t="s">
        <v>11452</v>
      </c>
      <c r="E2300" s="15" t="s">
        <v>15280</v>
      </c>
      <c r="F2300" s="15" t="s">
        <v>11422</v>
      </c>
      <c r="G2300" s="15" t="s">
        <v>11571</v>
      </c>
    </row>
    <row r="2301" spans="1:7" x14ac:dyDescent="0.2">
      <c r="A2301" s="15" t="s">
        <v>15281</v>
      </c>
      <c r="B2301" s="15" t="s">
        <v>15266</v>
      </c>
      <c r="C2301" s="15">
        <v>3</v>
      </c>
      <c r="D2301" s="15" t="s">
        <v>11456</v>
      </c>
      <c r="E2301" s="15" t="s">
        <v>11445</v>
      </c>
      <c r="F2301" s="15" t="s">
        <v>11422</v>
      </c>
      <c r="G2301" s="15" t="s">
        <v>11571</v>
      </c>
    </row>
    <row r="2302" spans="1:7" x14ac:dyDescent="0.2">
      <c r="A2302" s="15" t="s">
        <v>15282</v>
      </c>
      <c r="B2302" s="15" t="s">
        <v>15266</v>
      </c>
      <c r="C2302" s="15">
        <v>3</v>
      </c>
      <c r="D2302" s="15" t="s">
        <v>11460</v>
      </c>
      <c r="E2302" s="15" t="s">
        <v>15283</v>
      </c>
      <c r="F2302" s="15" t="s">
        <v>11422</v>
      </c>
      <c r="G2302" s="15" t="s">
        <v>11571</v>
      </c>
    </row>
    <row r="2303" spans="1:7" x14ac:dyDescent="0.2">
      <c r="A2303" s="15" t="s">
        <v>15284</v>
      </c>
      <c r="B2303" s="15" t="s">
        <v>15266</v>
      </c>
      <c r="C2303" s="15">
        <v>3</v>
      </c>
      <c r="D2303" s="15" t="s">
        <v>11464</v>
      </c>
      <c r="E2303" s="15" t="s">
        <v>13540</v>
      </c>
      <c r="F2303" s="15" t="s">
        <v>11422</v>
      </c>
      <c r="G2303" s="15" t="s">
        <v>11571</v>
      </c>
    </row>
    <row r="2304" spans="1:7" x14ac:dyDescent="0.2">
      <c r="A2304" s="15" t="s">
        <v>15285</v>
      </c>
      <c r="B2304" s="15" t="s">
        <v>15266</v>
      </c>
      <c r="C2304" s="15">
        <v>3</v>
      </c>
      <c r="D2304" s="15" t="s">
        <v>11468</v>
      </c>
      <c r="E2304" s="15" t="s">
        <v>14310</v>
      </c>
      <c r="F2304" s="15" t="s">
        <v>11422</v>
      </c>
      <c r="G2304" s="15" t="s">
        <v>11571</v>
      </c>
    </row>
    <row r="2305" spans="1:7" x14ac:dyDescent="0.2">
      <c r="A2305" s="15" t="s">
        <v>15286</v>
      </c>
      <c r="B2305" s="15" t="s">
        <v>15266</v>
      </c>
      <c r="C2305" s="15">
        <v>3</v>
      </c>
      <c r="D2305" s="15" t="s">
        <v>11472</v>
      </c>
      <c r="E2305" s="15" t="s">
        <v>15287</v>
      </c>
      <c r="F2305" s="15" t="s">
        <v>11422</v>
      </c>
      <c r="G2305" s="15" t="s">
        <v>11571</v>
      </c>
    </row>
    <row r="2306" spans="1:7" x14ac:dyDescent="0.2">
      <c r="A2306" s="15" t="s">
        <v>15288</v>
      </c>
      <c r="B2306" s="15" t="s">
        <v>15266</v>
      </c>
      <c r="C2306" s="15">
        <v>3</v>
      </c>
      <c r="D2306" s="15" t="s">
        <v>11476</v>
      </c>
      <c r="E2306" s="15" t="s">
        <v>443</v>
      </c>
      <c r="F2306" s="15" t="s">
        <v>11422</v>
      </c>
      <c r="G2306" s="15" t="s">
        <v>11571</v>
      </c>
    </row>
    <row r="2307" spans="1:7" x14ac:dyDescent="0.2">
      <c r="A2307" s="15" t="s">
        <v>15289</v>
      </c>
      <c r="B2307" s="15" t="s">
        <v>15266</v>
      </c>
      <c r="C2307" s="15">
        <v>3</v>
      </c>
      <c r="D2307" s="15" t="s">
        <v>11480</v>
      </c>
      <c r="E2307" s="15" t="s">
        <v>15290</v>
      </c>
      <c r="F2307" s="15" t="s">
        <v>11422</v>
      </c>
      <c r="G2307" s="15" t="s">
        <v>11571</v>
      </c>
    </row>
    <row r="2308" spans="1:7" x14ac:dyDescent="0.2">
      <c r="A2308" s="15" t="s">
        <v>15291</v>
      </c>
      <c r="B2308" s="15" t="s">
        <v>15266</v>
      </c>
      <c r="C2308" s="15">
        <v>3</v>
      </c>
      <c r="D2308" s="15" t="s">
        <v>11484</v>
      </c>
      <c r="E2308" s="15" t="s">
        <v>15292</v>
      </c>
      <c r="F2308" s="15" t="s">
        <v>11422</v>
      </c>
      <c r="G2308" s="15" t="s">
        <v>11571</v>
      </c>
    </row>
    <row r="2309" spans="1:7" x14ac:dyDescent="0.2">
      <c r="A2309" s="15" t="s">
        <v>15293</v>
      </c>
      <c r="B2309" s="15" t="s">
        <v>15266</v>
      </c>
      <c r="C2309" s="15">
        <v>3</v>
      </c>
      <c r="D2309" s="15" t="s">
        <v>11487</v>
      </c>
      <c r="E2309" s="15" t="s">
        <v>12771</v>
      </c>
      <c r="F2309" s="15" t="s">
        <v>11422</v>
      </c>
      <c r="G2309" s="15" t="s">
        <v>11571</v>
      </c>
    </row>
    <row r="2310" spans="1:7" x14ac:dyDescent="0.2">
      <c r="A2310" s="15" t="s">
        <v>15294</v>
      </c>
      <c r="B2310" s="15" t="s">
        <v>15266</v>
      </c>
      <c r="C2310" s="15">
        <v>3</v>
      </c>
      <c r="D2310" s="15" t="s">
        <v>11491</v>
      </c>
      <c r="E2310" s="15" t="s">
        <v>11816</v>
      </c>
      <c r="F2310" s="15" t="s">
        <v>11422</v>
      </c>
      <c r="G2310" s="15" t="s">
        <v>11571</v>
      </c>
    </row>
    <row r="2311" spans="1:7" x14ac:dyDescent="0.2">
      <c r="A2311" s="15" t="s">
        <v>15295</v>
      </c>
      <c r="B2311" s="15" t="s">
        <v>15266</v>
      </c>
      <c r="C2311" s="15">
        <v>3</v>
      </c>
      <c r="D2311" s="15" t="s">
        <v>11495</v>
      </c>
      <c r="E2311" s="15" t="s">
        <v>11822</v>
      </c>
      <c r="F2311" s="15" t="s">
        <v>11422</v>
      </c>
      <c r="G2311" s="15" t="s">
        <v>11571</v>
      </c>
    </row>
    <row r="2312" spans="1:7" x14ac:dyDescent="0.2">
      <c r="A2312" s="15" t="s">
        <v>15296</v>
      </c>
      <c r="B2312" s="15" t="s">
        <v>15266</v>
      </c>
      <c r="C2312" s="15">
        <v>3</v>
      </c>
      <c r="D2312" s="15" t="s">
        <v>11499</v>
      </c>
      <c r="E2312" s="15" t="s">
        <v>12777</v>
      </c>
      <c r="F2312" s="15" t="s">
        <v>11422</v>
      </c>
      <c r="G2312" s="15" t="s">
        <v>11571</v>
      </c>
    </row>
    <row r="2313" spans="1:7" x14ac:dyDescent="0.2">
      <c r="A2313" s="15" t="s">
        <v>15297</v>
      </c>
      <c r="B2313" s="15" t="s">
        <v>15266</v>
      </c>
      <c r="C2313" s="15">
        <v>3</v>
      </c>
      <c r="D2313" s="15" t="s">
        <v>11503</v>
      </c>
      <c r="E2313" s="15" t="s">
        <v>15298</v>
      </c>
      <c r="F2313" s="15" t="s">
        <v>11422</v>
      </c>
      <c r="G2313" s="15" t="s">
        <v>11571</v>
      </c>
    </row>
    <row r="2314" spans="1:7" x14ac:dyDescent="0.2">
      <c r="A2314" s="15" t="s">
        <v>15299</v>
      </c>
      <c r="B2314" s="15" t="s">
        <v>15266</v>
      </c>
      <c r="C2314" s="15">
        <v>3</v>
      </c>
      <c r="D2314" s="15" t="s">
        <v>11506</v>
      </c>
      <c r="E2314" s="15" t="s">
        <v>12932</v>
      </c>
      <c r="F2314" s="15" t="s">
        <v>11422</v>
      </c>
      <c r="G2314" s="15" t="s">
        <v>11571</v>
      </c>
    </row>
    <row r="2315" spans="1:7" x14ac:dyDescent="0.2">
      <c r="A2315" s="15" t="s">
        <v>15300</v>
      </c>
      <c r="B2315" s="15" t="s">
        <v>15266</v>
      </c>
      <c r="C2315" s="15">
        <v>3</v>
      </c>
      <c r="D2315" s="15" t="s">
        <v>11510</v>
      </c>
      <c r="E2315" s="15" t="s">
        <v>13223</v>
      </c>
      <c r="F2315" s="15" t="s">
        <v>11422</v>
      </c>
      <c r="G2315" s="15" t="s">
        <v>11571</v>
      </c>
    </row>
    <row r="2316" spans="1:7" x14ac:dyDescent="0.2">
      <c r="A2316" s="15" t="s">
        <v>15301</v>
      </c>
      <c r="B2316" s="15" t="s">
        <v>15266</v>
      </c>
      <c r="C2316" s="15">
        <v>3</v>
      </c>
      <c r="D2316" s="15" t="s">
        <v>11514</v>
      </c>
      <c r="E2316" s="15" t="s">
        <v>14698</v>
      </c>
      <c r="F2316" s="15" t="s">
        <v>11422</v>
      </c>
      <c r="G2316" s="15" t="s">
        <v>11571</v>
      </c>
    </row>
    <row r="2317" spans="1:7" x14ac:dyDescent="0.2">
      <c r="A2317" s="15" t="s">
        <v>15302</v>
      </c>
      <c r="B2317" s="15" t="s">
        <v>15266</v>
      </c>
      <c r="C2317" s="15">
        <v>3</v>
      </c>
      <c r="D2317" s="15" t="s">
        <v>11518</v>
      </c>
      <c r="E2317" s="15" t="s">
        <v>11531</v>
      </c>
      <c r="F2317" s="15" t="s">
        <v>11422</v>
      </c>
      <c r="G2317" s="15" t="s">
        <v>11571</v>
      </c>
    </row>
    <row r="2318" spans="1:7" x14ac:dyDescent="0.2">
      <c r="A2318" s="15" t="s">
        <v>15303</v>
      </c>
      <c r="B2318" s="15" t="s">
        <v>15266</v>
      </c>
      <c r="C2318" s="15">
        <v>3</v>
      </c>
      <c r="D2318" s="15" t="s">
        <v>11522</v>
      </c>
      <c r="E2318" s="15" t="s">
        <v>15304</v>
      </c>
      <c r="F2318" s="15" t="s">
        <v>11422</v>
      </c>
      <c r="G2318" s="15" t="s">
        <v>11571</v>
      </c>
    </row>
    <row r="2319" spans="1:7" x14ac:dyDescent="0.2">
      <c r="A2319" s="15" t="s">
        <v>15305</v>
      </c>
      <c r="B2319" s="15" t="s">
        <v>15266</v>
      </c>
      <c r="C2319" s="15">
        <v>3</v>
      </c>
      <c r="D2319" s="15" t="s">
        <v>11526</v>
      </c>
      <c r="E2319" s="15" t="s">
        <v>11535</v>
      </c>
      <c r="F2319" s="15" t="s">
        <v>11422</v>
      </c>
      <c r="G2319" s="15" t="s">
        <v>11571</v>
      </c>
    </row>
    <row r="2320" spans="1:7" x14ac:dyDescent="0.2">
      <c r="A2320" s="15" t="s">
        <v>15306</v>
      </c>
      <c r="B2320" s="15" t="s">
        <v>15266</v>
      </c>
      <c r="C2320" s="15">
        <v>3</v>
      </c>
      <c r="D2320" s="15" t="s">
        <v>11530</v>
      </c>
      <c r="E2320" s="15" t="s">
        <v>11836</v>
      </c>
      <c r="F2320" s="15" t="s">
        <v>11422</v>
      </c>
      <c r="G2320" s="15" t="s">
        <v>11571</v>
      </c>
    </row>
    <row r="2321" spans="1:7" x14ac:dyDescent="0.2">
      <c r="A2321" s="15" t="s">
        <v>15307</v>
      </c>
      <c r="B2321" s="15" t="s">
        <v>15266</v>
      </c>
      <c r="C2321" s="15">
        <v>3</v>
      </c>
      <c r="D2321" s="15" t="s">
        <v>11534</v>
      </c>
      <c r="E2321" s="15" t="s">
        <v>11543</v>
      </c>
      <c r="F2321" s="15" t="s">
        <v>11422</v>
      </c>
      <c r="G2321" s="15" t="s">
        <v>11571</v>
      </c>
    </row>
    <row r="2322" spans="1:7" x14ac:dyDescent="0.2">
      <c r="A2322" s="15" t="s">
        <v>15308</v>
      </c>
      <c r="B2322" s="15" t="s">
        <v>15266</v>
      </c>
      <c r="C2322" s="15">
        <v>3</v>
      </c>
      <c r="D2322" s="15" t="s">
        <v>11538</v>
      </c>
      <c r="E2322" s="15" t="s">
        <v>15309</v>
      </c>
      <c r="F2322" s="15" t="s">
        <v>11422</v>
      </c>
      <c r="G2322" s="15" t="s">
        <v>11571</v>
      </c>
    </row>
    <row r="2323" spans="1:7" x14ac:dyDescent="0.2">
      <c r="A2323" s="15" t="s">
        <v>15310</v>
      </c>
      <c r="B2323" s="15" t="s">
        <v>15266</v>
      </c>
      <c r="C2323" s="15">
        <v>3</v>
      </c>
      <c r="D2323" s="15" t="s">
        <v>11542</v>
      </c>
      <c r="E2323" s="15" t="s">
        <v>15311</v>
      </c>
      <c r="F2323" s="15" t="s">
        <v>11422</v>
      </c>
      <c r="G2323" s="15" t="s">
        <v>11571</v>
      </c>
    </row>
    <row r="2324" spans="1:7" x14ac:dyDescent="0.2">
      <c r="A2324" s="15" t="s">
        <v>15312</v>
      </c>
      <c r="B2324" s="15" t="s">
        <v>15266</v>
      </c>
      <c r="C2324" s="15">
        <v>3</v>
      </c>
      <c r="D2324" s="15" t="s">
        <v>11546</v>
      </c>
      <c r="E2324" s="15" t="s">
        <v>11563</v>
      </c>
      <c r="F2324" s="15" t="s">
        <v>11422</v>
      </c>
      <c r="G2324" s="15" t="s">
        <v>11571</v>
      </c>
    </row>
    <row r="2325" spans="1:7" x14ac:dyDescent="0.2">
      <c r="A2325" s="15" t="s">
        <v>15313</v>
      </c>
      <c r="B2325" s="15" t="s">
        <v>15266</v>
      </c>
      <c r="C2325" s="15">
        <v>3</v>
      </c>
      <c r="D2325" s="15" t="s">
        <v>11550</v>
      </c>
      <c r="E2325" s="15" t="s">
        <v>15314</v>
      </c>
      <c r="F2325" s="15" t="s">
        <v>11422</v>
      </c>
      <c r="G2325" s="15" t="s">
        <v>11571</v>
      </c>
    </row>
    <row r="2326" spans="1:7" x14ac:dyDescent="0.2">
      <c r="A2326" s="15" t="s">
        <v>15315</v>
      </c>
      <c r="B2326" s="15" t="s">
        <v>15266</v>
      </c>
      <c r="C2326" s="15">
        <v>3</v>
      </c>
      <c r="D2326" s="15" t="s">
        <v>11554</v>
      </c>
      <c r="E2326" s="15" t="s">
        <v>15316</v>
      </c>
      <c r="F2326" s="15" t="s">
        <v>11422</v>
      </c>
      <c r="G2326" s="15" t="s">
        <v>11571</v>
      </c>
    </row>
    <row r="2327" spans="1:7" x14ac:dyDescent="0.2">
      <c r="A2327" s="15" t="s">
        <v>15317</v>
      </c>
      <c r="B2327" s="15" t="s">
        <v>15266</v>
      </c>
      <c r="C2327" s="15">
        <v>3</v>
      </c>
      <c r="D2327" s="15" t="s">
        <v>11558</v>
      </c>
      <c r="E2327" s="15" t="s">
        <v>14475</v>
      </c>
      <c r="F2327" s="15" t="s">
        <v>11422</v>
      </c>
      <c r="G2327" s="15" t="s">
        <v>11571</v>
      </c>
    </row>
    <row r="2328" spans="1:7" x14ac:dyDescent="0.2">
      <c r="A2328" s="15" t="s">
        <v>15318</v>
      </c>
      <c r="B2328" s="15" t="s">
        <v>15266</v>
      </c>
      <c r="C2328" s="15">
        <v>3</v>
      </c>
      <c r="D2328" s="15" t="s">
        <v>11562</v>
      </c>
      <c r="E2328" s="15" t="s">
        <v>11574</v>
      </c>
      <c r="F2328" s="15" t="s">
        <v>11422</v>
      </c>
      <c r="G2328" s="15" t="s">
        <v>11571</v>
      </c>
    </row>
    <row r="2329" spans="1:7" x14ac:dyDescent="0.2">
      <c r="A2329" s="15" t="s">
        <v>15319</v>
      </c>
      <c r="B2329" s="15" t="s">
        <v>15266</v>
      </c>
      <c r="C2329" s="15">
        <v>3</v>
      </c>
      <c r="D2329" s="15" t="s">
        <v>11565</v>
      </c>
      <c r="E2329" s="15" t="s">
        <v>15320</v>
      </c>
      <c r="F2329" s="15" t="s">
        <v>11422</v>
      </c>
      <c r="G2329" s="15" t="s">
        <v>11571</v>
      </c>
    </row>
    <row r="2330" spans="1:7" x14ac:dyDescent="0.2">
      <c r="A2330" s="15" t="s">
        <v>15321</v>
      </c>
      <c r="B2330" s="15" t="s">
        <v>15266</v>
      </c>
      <c r="C2330" s="15">
        <v>3</v>
      </c>
      <c r="D2330" s="15" t="s">
        <v>11569</v>
      </c>
      <c r="E2330" s="15" t="s">
        <v>15322</v>
      </c>
      <c r="F2330" s="15" t="s">
        <v>11422</v>
      </c>
      <c r="G2330" s="15" t="s">
        <v>11571</v>
      </c>
    </row>
    <row r="2331" spans="1:7" x14ac:dyDescent="0.2">
      <c r="A2331" s="15" t="s">
        <v>15323</v>
      </c>
      <c r="B2331" s="15" t="s">
        <v>15266</v>
      </c>
      <c r="C2331" s="15">
        <v>3</v>
      </c>
      <c r="D2331" s="15" t="s">
        <v>11573</v>
      </c>
      <c r="E2331" s="15" t="s">
        <v>15324</v>
      </c>
      <c r="F2331" s="15" t="s">
        <v>11422</v>
      </c>
      <c r="G2331" s="15" t="s">
        <v>11571</v>
      </c>
    </row>
    <row r="2332" spans="1:7" x14ac:dyDescent="0.2">
      <c r="A2332" s="15" t="s">
        <v>15325</v>
      </c>
      <c r="B2332" s="15" t="s">
        <v>15266</v>
      </c>
      <c r="C2332" s="15">
        <v>3</v>
      </c>
      <c r="D2332" s="15" t="s">
        <v>11577</v>
      </c>
      <c r="E2332" s="15" t="s">
        <v>15326</v>
      </c>
      <c r="F2332" s="15" t="s">
        <v>11422</v>
      </c>
      <c r="G2332" s="15" t="s">
        <v>11571</v>
      </c>
    </row>
    <row r="2333" spans="1:7" x14ac:dyDescent="0.2">
      <c r="A2333" s="15" t="s">
        <v>15327</v>
      </c>
      <c r="B2333" s="15" t="s">
        <v>15266</v>
      </c>
      <c r="C2333" s="15">
        <v>3</v>
      </c>
      <c r="D2333" s="15" t="s">
        <v>11581</v>
      </c>
      <c r="E2333" s="15" t="s">
        <v>15328</v>
      </c>
      <c r="F2333" s="15" t="s">
        <v>11422</v>
      </c>
      <c r="G2333" s="15" t="s">
        <v>11571</v>
      </c>
    </row>
    <row r="2334" spans="1:7" x14ac:dyDescent="0.2">
      <c r="A2334" s="15" t="s">
        <v>15329</v>
      </c>
      <c r="B2334" s="15" t="s">
        <v>15266</v>
      </c>
      <c r="C2334" s="15">
        <v>3</v>
      </c>
      <c r="D2334" s="15" t="s">
        <v>11584</v>
      </c>
      <c r="E2334" s="15" t="s">
        <v>12850</v>
      </c>
      <c r="F2334" s="15" t="s">
        <v>11422</v>
      </c>
      <c r="G2334" s="15" t="s">
        <v>11571</v>
      </c>
    </row>
    <row r="2335" spans="1:7" x14ac:dyDescent="0.2">
      <c r="A2335" s="15" t="s">
        <v>15330</v>
      </c>
      <c r="B2335" s="15" t="s">
        <v>15266</v>
      </c>
      <c r="C2335" s="15">
        <v>3</v>
      </c>
      <c r="D2335" s="15" t="s">
        <v>11588</v>
      </c>
      <c r="E2335" s="15" t="s">
        <v>15331</v>
      </c>
      <c r="F2335" s="15" t="s">
        <v>11422</v>
      </c>
      <c r="G2335" s="15" t="s">
        <v>11571</v>
      </c>
    </row>
    <row r="2336" spans="1:7" x14ac:dyDescent="0.2">
      <c r="A2336" s="15" t="s">
        <v>15332</v>
      </c>
      <c r="B2336" s="15" t="s">
        <v>15266</v>
      </c>
      <c r="C2336" s="15">
        <v>3</v>
      </c>
      <c r="D2336" s="15" t="s">
        <v>11591</v>
      </c>
      <c r="E2336" s="15" t="s">
        <v>11612</v>
      </c>
      <c r="F2336" s="15" t="s">
        <v>11422</v>
      </c>
      <c r="G2336" s="15" t="s">
        <v>11571</v>
      </c>
    </row>
    <row r="2337" spans="1:7" x14ac:dyDescent="0.2">
      <c r="A2337" s="15" t="s">
        <v>15333</v>
      </c>
      <c r="B2337" s="15" t="s">
        <v>15266</v>
      </c>
      <c r="C2337" s="15">
        <v>3</v>
      </c>
      <c r="D2337" s="15" t="s">
        <v>11595</v>
      </c>
      <c r="E2337" s="15" t="s">
        <v>11616</v>
      </c>
      <c r="F2337" s="15" t="s">
        <v>11422</v>
      </c>
      <c r="G2337" s="15" t="s">
        <v>11571</v>
      </c>
    </row>
    <row r="2338" spans="1:7" x14ac:dyDescent="0.2">
      <c r="A2338" s="15" t="s">
        <v>15334</v>
      </c>
      <c r="B2338" s="15" t="s">
        <v>15266</v>
      </c>
      <c r="C2338" s="15">
        <v>3</v>
      </c>
      <c r="D2338" s="15" t="s">
        <v>11599</v>
      </c>
      <c r="E2338" s="15" t="s">
        <v>15335</v>
      </c>
      <c r="F2338" s="15" t="s">
        <v>11422</v>
      </c>
      <c r="G2338" s="15" t="s">
        <v>11571</v>
      </c>
    </row>
    <row r="2339" spans="1:7" x14ac:dyDescent="0.2">
      <c r="A2339" s="15" t="s">
        <v>15336</v>
      </c>
      <c r="B2339" s="15" t="s">
        <v>15266</v>
      </c>
      <c r="C2339" s="15">
        <v>3</v>
      </c>
      <c r="D2339" s="15" t="s">
        <v>11603</v>
      </c>
      <c r="E2339" s="15" t="s">
        <v>14875</v>
      </c>
      <c r="F2339" s="15" t="s">
        <v>11422</v>
      </c>
      <c r="G2339" s="15" t="s">
        <v>11571</v>
      </c>
    </row>
    <row r="2340" spans="1:7" x14ac:dyDescent="0.2">
      <c r="A2340" s="15" t="s">
        <v>15337</v>
      </c>
      <c r="B2340" s="15" t="s">
        <v>15266</v>
      </c>
      <c r="C2340" s="15">
        <v>3</v>
      </c>
      <c r="D2340" s="15" t="s">
        <v>11607</v>
      </c>
      <c r="E2340" s="15" t="s">
        <v>15338</v>
      </c>
      <c r="F2340" s="15" t="s">
        <v>11422</v>
      </c>
      <c r="G2340" s="15" t="s">
        <v>11571</v>
      </c>
    </row>
    <row r="2341" spans="1:7" x14ac:dyDescent="0.2">
      <c r="A2341" s="15" t="s">
        <v>15339</v>
      </c>
      <c r="B2341" s="15" t="s">
        <v>15266</v>
      </c>
      <c r="C2341" s="15">
        <v>3</v>
      </c>
      <c r="D2341" s="15" t="s">
        <v>11611</v>
      </c>
      <c r="E2341" s="15" t="s">
        <v>11624</v>
      </c>
      <c r="F2341" s="15" t="s">
        <v>11422</v>
      </c>
      <c r="G2341" s="15" t="s">
        <v>11571</v>
      </c>
    </row>
    <row r="2342" spans="1:7" x14ac:dyDescent="0.2">
      <c r="A2342" s="15" t="s">
        <v>15340</v>
      </c>
      <c r="B2342" s="15" t="s">
        <v>15266</v>
      </c>
      <c r="C2342" s="15">
        <v>3</v>
      </c>
      <c r="D2342" s="15" t="s">
        <v>11615</v>
      </c>
      <c r="E2342" s="15" t="s">
        <v>15341</v>
      </c>
      <c r="F2342" s="15" t="s">
        <v>11422</v>
      </c>
      <c r="G2342" s="15" t="s">
        <v>11571</v>
      </c>
    </row>
    <row r="2343" spans="1:7" x14ac:dyDescent="0.2">
      <c r="A2343" s="15" t="s">
        <v>15342</v>
      </c>
      <c r="B2343" s="15" t="s">
        <v>15266</v>
      </c>
      <c r="C2343" s="15">
        <v>3</v>
      </c>
      <c r="D2343" s="15" t="s">
        <v>11619</v>
      </c>
      <c r="E2343" s="15" t="s">
        <v>11632</v>
      </c>
      <c r="F2343" s="15" t="s">
        <v>11422</v>
      </c>
      <c r="G2343" s="15" t="s">
        <v>11571</v>
      </c>
    </row>
    <row r="2344" spans="1:7" x14ac:dyDescent="0.2">
      <c r="A2344" s="15" t="s">
        <v>15343</v>
      </c>
      <c r="B2344" s="15" t="s">
        <v>15266</v>
      </c>
      <c r="C2344" s="15">
        <v>3</v>
      </c>
      <c r="D2344" s="15" t="s">
        <v>11623</v>
      </c>
      <c r="E2344" s="15" t="s">
        <v>15344</v>
      </c>
      <c r="F2344" s="15" t="s">
        <v>11422</v>
      </c>
      <c r="G2344" s="15" t="s">
        <v>11571</v>
      </c>
    </row>
    <row r="2345" spans="1:7" x14ac:dyDescent="0.2">
      <c r="A2345" s="15" t="s">
        <v>15345</v>
      </c>
      <c r="B2345" s="15" t="s">
        <v>15266</v>
      </c>
      <c r="C2345" s="15">
        <v>3</v>
      </c>
      <c r="D2345" s="15" t="s">
        <v>11627</v>
      </c>
      <c r="E2345" s="15" t="s">
        <v>15346</v>
      </c>
      <c r="F2345" s="15" t="s">
        <v>11422</v>
      </c>
      <c r="G2345" s="15" t="s">
        <v>11571</v>
      </c>
    </row>
    <row r="2346" spans="1:7" x14ac:dyDescent="0.2">
      <c r="A2346" s="15" t="s">
        <v>15347</v>
      </c>
      <c r="B2346" s="15" t="s">
        <v>15266</v>
      </c>
      <c r="C2346" s="15">
        <v>3</v>
      </c>
      <c r="D2346" s="15" t="s">
        <v>11631</v>
      </c>
      <c r="E2346" s="15" t="s">
        <v>15348</v>
      </c>
      <c r="F2346" s="15" t="s">
        <v>11422</v>
      </c>
      <c r="G2346" s="15" t="s">
        <v>11571</v>
      </c>
    </row>
    <row r="2347" spans="1:7" x14ac:dyDescent="0.2">
      <c r="A2347" s="15" t="s">
        <v>15349</v>
      </c>
      <c r="B2347" s="15" t="s">
        <v>15266</v>
      </c>
      <c r="C2347" s="15">
        <v>3</v>
      </c>
      <c r="D2347" s="15" t="s">
        <v>11634</v>
      </c>
      <c r="E2347" s="15" t="s">
        <v>13652</v>
      </c>
      <c r="F2347" s="15" t="s">
        <v>11422</v>
      </c>
      <c r="G2347" s="15" t="s">
        <v>11571</v>
      </c>
    </row>
    <row r="2348" spans="1:7" x14ac:dyDescent="0.2">
      <c r="A2348" s="15" t="s">
        <v>15350</v>
      </c>
      <c r="B2348" s="15" t="s">
        <v>15266</v>
      </c>
      <c r="C2348" s="15">
        <v>3</v>
      </c>
      <c r="D2348" s="15" t="s">
        <v>11637</v>
      </c>
      <c r="E2348" s="15" t="s">
        <v>13017</v>
      </c>
      <c r="F2348" s="15" t="s">
        <v>11422</v>
      </c>
      <c r="G2348" s="15" t="s">
        <v>11571</v>
      </c>
    </row>
    <row r="2349" spans="1:7" x14ac:dyDescent="0.2">
      <c r="A2349" s="15" t="s">
        <v>15351</v>
      </c>
      <c r="B2349" s="15" t="s">
        <v>15266</v>
      </c>
      <c r="C2349" s="15">
        <v>3</v>
      </c>
      <c r="D2349" s="15" t="s">
        <v>11640</v>
      </c>
      <c r="E2349" s="15" t="s">
        <v>15352</v>
      </c>
      <c r="F2349" s="15" t="s">
        <v>11422</v>
      </c>
      <c r="G2349" s="15" t="s">
        <v>11571</v>
      </c>
    </row>
    <row r="2350" spans="1:7" x14ac:dyDescent="0.2">
      <c r="A2350" s="15" t="s">
        <v>15353</v>
      </c>
      <c r="B2350" s="15" t="s">
        <v>15266</v>
      </c>
      <c r="C2350" s="15">
        <v>3</v>
      </c>
      <c r="D2350" s="15" t="s">
        <v>11643</v>
      </c>
      <c r="E2350" s="15" t="s">
        <v>14752</v>
      </c>
      <c r="F2350" s="15" t="s">
        <v>11422</v>
      </c>
      <c r="G2350" s="15" t="s">
        <v>11571</v>
      </c>
    </row>
    <row r="2351" spans="1:7" x14ac:dyDescent="0.2">
      <c r="A2351" s="15" t="s">
        <v>15354</v>
      </c>
      <c r="B2351" s="15" t="s">
        <v>15266</v>
      </c>
      <c r="C2351" s="15">
        <v>3</v>
      </c>
      <c r="D2351" s="15" t="s">
        <v>11646</v>
      </c>
      <c r="E2351" s="15" t="s">
        <v>11914</v>
      </c>
      <c r="F2351" s="15" t="s">
        <v>11422</v>
      </c>
      <c r="G2351" s="15" t="s">
        <v>11571</v>
      </c>
    </row>
    <row r="2352" spans="1:7" x14ac:dyDescent="0.2">
      <c r="A2352" s="15" t="s">
        <v>15355</v>
      </c>
      <c r="B2352" s="15" t="s">
        <v>15266</v>
      </c>
      <c r="C2352" s="15">
        <v>3</v>
      </c>
      <c r="D2352" s="15" t="s">
        <v>11649</v>
      </c>
      <c r="E2352" s="15" t="s">
        <v>15356</v>
      </c>
      <c r="F2352" s="15" t="s">
        <v>11422</v>
      </c>
      <c r="G2352" s="15" t="s">
        <v>11571</v>
      </c>
    </row>
    <row r="2353" spans="1:7" x14ac:dyDescent="0.2">
      <c r="A2353" s="15" t="s">
        <v>15357</v>
      </c>
      <c r="B2353" s="15" t="s">
        <v>15266</v>
      </c>
      <c r="C2353" s="15">
        <v>3</v>
      </c>
      <c r="D2353" s="15" t="s">
        <v>11652</v>
      </c>
      <c r="E2353" s="15" t="s">
        <v>12629</v>
      </c>
      <c r="F2353" s="15" t="s">
        <v>11422</v>
      </c>
      <c r="G2353" s="15" t="s">
        <v>11571</v>
      </c>
    </row>
    <row r="2354" spans="1:7" x14ac:dyDescent="0.2">
      <c r="A2354" s="15" t="s">
        <v>15358</v>
      </c>
      <c r="B2354" s="15" t="s">
        <v>15266</v>
      </c>
      <c r="C2354" s="15">
        <v>3</v>
      </c>
      <c r="D2354" s="15" t="s">
        <v>11655</v>
      </c>
      <c r="E2354" s="15" t="s">
        <v>11661</v>
      </c>
      <c r="F2354" s="15" t="s">
        <v>11422</v>
      </c>
      <c r="G2354" s="15" t="s">
        <v>11571</v>
      </c>
    </row>
    <row r="2355" spans="1:7" x14ac:dyDescent="0.2">
      <c r="A2355" s="15" t="s">
        <v>15359</v>
      </c>
      <c r="B2355" s="15" t="s">
        <v>15266</v>
      </c>
      <c r="C2355" s="15">
        <v>3</v>
      </c>
      <c r="D2355" s="15" t="s">
        <v>11658</v>
      </c>
      <c r="E2355" s="15" t="s">
        <v>12634</v>
      </c>
      <c r="F2355" s="15" t="s">
        <v>11422</v>
      </c>
      <c r="G2355" s="15" t="s">
        <v>11571</v>
      </c>
    </row>
    <row r="2356" spans="1:7" x14ac:dyDescent="0.2">
      <c r="A2356" s="15" t="s">
        <v>15360</v>
      </c>
      <c r="B2356" s="15" t="s">
        <v>15266</v>
      </c>
      <c r="C2356" s="15">
        <v>3</v>
      </c>
      <c r="D2356" s="15" t="s">
        <v>11660</v>
      </c>
      <c r="E2356" s="15" t="s">
        <v>15361</v>
      </c>
      <c r="F2356" s="15" t="s">
        <v>11422</v>
      </c>
      <c r="G2356" s="15" t="s">
        <v>11571</v>
      </c>
    </row>
    <row r="2357" spans="1:7" x14ac:dyDescent="0.2">
      <c r="A2357" s="15" t="s">
        <v>15362</v>
      </c>
      <c r="B2357" s="15" t="s">
        <v>15266</v>
      </c>
      <c r="C2357" s="15">
        <v>3</v>
      </c>
      <c r="D2357" s="15" t="s">
        <v>11663</v>
      </c>
      <c r="E2357" s="15" t="s">
        <v>14763</v>
      </c>
      <c r="F2357" s="15" t="s">
        <v>11422</v>
      </c>
      <c r="G2357" s="15" t="s">
        <v>11571</v>
      </c>
    </row>
    <row r="2358" spans="1:7" x14ac:dyDescent="0.2">
      <c r="A2358" s="15" t="s">
        <v>15363</v>
      </c>
      <c r="B2358" s="15" t="s">
        <v>15266</v>
      </c>
      <c r="C2358" s="15">
        <v>3</v>
      </c>
      <c r="D2358" s="15" t="s">
        <v>11666</v>
      </c>
      <c r="E2358" s="15" t="s">
        <v>13657</v>
      </c>
      <c r="F2358" s="15" t="s">
        <v>11422</v>
      </c>
      <c r="G2358" s="15" t="s">
        <v>11571</v>
      </c>
    </row>
    <row r="2359" spans="1:7" x14ac:dyDescent="0.2">
      <c r="A2359" s="15" t="s">
        <v>15364</v>
      </c>
      <c r="B2359" s="15" t="s">
        <v>15266</v>
      </c>
      <c r="C2359" s="15">
        <v>3</v>
      </c>
      <c r="D2359" s="15" t="s">
        <v>11669</v>
      </c>
      <c r="E2359" s="15" t="s">
        <v>11670</v>
      </c>
      <c r="F2359" s="15" t="s">
        <v>11422</v>
      </c>
      <c r="G2359" s="15" t="s">
        <v>11571</v>
      </c>
    </row>
    <row r="2360" spans="1:7" x14ac:dyDescent="0.2">
      <c r="A2360" s="15" t="s">
        <v>15365</v>
      </c>
      <c r="B2360" s="15" t="s">
        <v>15366</v>
      </c>
      <c r="C2360" s="15">
        <v>1</v>
      </c>
      <c r="D2360" s="15" t="s">
        <v>11420</v>
      </c>
      <c r="E2360" s="15" t="s">
        <v>13709</v>
      </c>
      <c r="F2360" s="15" t="s">
        <v>11422</v>
      </c>
      <c r="G2360" s="15" t="s">
        <v>11575</v>
      </c>
    </row>
    <row r="2361" spans="1:7" x14ac:dyDescent="0.2">
      <c r="A2361" s="15" t="s">
        <v>15367</v>
      </c>
      <c r="B2361" s="15" t="s">
        <v>15366</v>
      </c>
      <c r="C2361" s="15">
        <v>1</v>
      </c>
      <c r="D2361" s="15" t="s">
        <v>11425</v>
      </c>
      <c r="E2361" s="15" t="s">
        <v>12185</v>
      </c>
      <c r="F2361" s="15" t="s">
        <v>11422</v>
      </c>
      <c r="G2361" s="15" t="s">
        <v>11575</v>
      </c>
    </row>
    <row r="2362" spans="1:7" x14ac:dyDescent="0.2">
      <c r="A2362" s="15" t="s">
        <v>15368</v>
      </c>
      <c r="B2362" s="15" t="s">
        <v>15366</v>
      </c>
      <c r="C2362" s="15">
        <v>1</v>
      </c>
      <c r="D2362" s="15" t="s">
        <v>11428</v>
      </c>
      <c r="E2362" s="15" t="s">
        <v>15369</v>
      </c>
      <c r="F2362" s="15" t="s">
        <v>11422</v>
      </c>
      <c r="G2362" s="15" t="s">
        <v>11575</v>
      </c>
    </row>
    <row r="2363" spans="1:7" x14ac:dyDescent="0.2">
      <c r="A2363" s="15" t="s">
        <v>15370</v>
      </c>
      <c r="B2363" s="15" t="s">
        <v>15366</v>
      </c>
      <c r="C2363" s="15">
        <v>1</v>
      </c>
      <c r="D2363" s="15" t="s">
        <v>11432</v>
      </c>
      <c r="E2363" s="15" t="s">
        <v>15371</v>
      </c>
      <c r="F2363" s="15" t="s">
        <v>11422</v>
      </c>
      <c r="G2363" s="15" t="s">
        <v>11575</v>
      </c>
    </row>
    <row r="2364" spans="1:7" x14ac:dyDescent="0.2">
      <c r="A2364" s="15" t="s">
        <v>15372</v>
      </c>
      <c r="B2364" s="15" t="s">
        <v>15366</v>
      </c>
      <c r="C2364" s="15">
        <v>1</v>
      </c>
      <c r="D2364" s="15" t="s">
        <v>11436</v>
      </c>
      <c r="E2364" s="15" t="s">
        <v>11661</v>
      </c>
      <c r="F2364" s="15" t="s">
        <v>11422</v>
      </c>
      <c r="G2364" s="15" t="s">
        <v>11575</v>
      </c>
    </row>
    <row r="2365" spans="1:7" x14ac:dyDescent="0.2">
      <c r="A2365" s="15" t="s">
        <v>15373</v>
      </c>
      <c r="B2365" s="15" t="s">
        <v>15366</v>
      </c>
      <c r="C2365" s="15">
        <v>1</v>
      </c>
      <c r="D2365" s="15" t="s">
        <v>11669</v>
      </c>
      <c r="E2365" s="15" t="s">
        <v>11670</v>
      </c>
      <c r="F2365" s="15" t="s">
        <v>11422</v>
      </c>
      <c r="G2365" s="15" t="s">
        <v>11575</v>
      </c>
    </row>
    <row r="2366" spans="1:7" x14ac:dyDescent="0.2">
      <c r="A2366" s="15" t="s">
        <v>15374</v>
      </c>
      <c r="B2366" s="15" t="s">
        <v>15375</v>
      </c>
      <c r="C2366" s="15">
        <v>4</v>
      </c>
      <c r="D2366" s="15" t="s">
        <v>11420</v>
      </c>
      <c r="E2366" s="15" t="s">
        <v>15376</v>
      </c>
      <c r="F2366" s="15" t="s">
        <v>11422</v>
      </c>
      <c r="G2366" s="15" t="s">
        <v>11579</v>
      </c>
    </row>
    <row r="2367" spans="1:7" x14ac:dyDescent="0.2">
      <c r="A2367" s="15" t="s">
        <v>15377</v>
      </c>
      <c r="B2367" s="15" t="s">
        <v>15375</v>
      </c>
      <c r="C2367" s="15">
        <v>4</v>
      </c>
      <c r="D2367" s="15" t="s">
        <v>11425</v>
      </c>
      <c r="E2367" s="15" t="s">
        <v>15378</v>
      </c>
      <c r="F2367" s="15" t="s">
        <v>11422</v>
      </c>
      <c r="G2367" s="15" t="s">
        <v>11579</v>
      </c>
    </row>
    <row r="2368" spans="1:7" x14ac:dyDescent="0.2">
      <c r="A2368" s="15" t="s">
        <v>15379</v>
      </c>
      <c r="B2368" s="15" t="s">
        <v>15375</v>
      </c>
      <c r="C2368" s="15">
        <v>4</v>
      </c>
      <c r="D2368" s="15" t="s">
        <v>11428</v>
      </c>
      <c r="E2368" s="15" t="s">
        <v>15380</v>
      </c>
      <c r="F2368" s="15" t="s">
        <v>11422</v>
      </c>
      <c r="G2368" s="15" t="s">
        <v>11579</v>
      </c>
    </row>
    <row r="2369" spans="1:7" x14ac:dyDescent="0.2">
      <c r="A2369" s="15" t="s">
        <v>15381</v>
      </c>
      <c r="B2369" s="15" t="s">
        <v>15375</v>
      </c>
      <c r="C2369" s="15">
        <v>4</v>
      </c>
      <c r="D2369" s="15" t="s">
        <v>11432</v>
      </c>
      <c r="E2369" s="15" t="s">
        <v>13191</v>
      </c>
      <c r="F2369" s="15" t="s">
        <v>11422</v>
      </c>
      <c r="G2369" s="15" t="s">
        <v>11579</v>
      </c>
    </row>
    <row r="2370" spans="1:7" x14ac:dyDescent="0.2">
      <c r="A2370" s="15" t="s">
        <v>15382</v>
      </c>
      <c r="B2370" s="15" t="s">
        <v>15375</v>
      </c>
      <c r="C2370" s="15">
        <v>4</v>
      </c>
      <c r="D2370" s="15" t="s">
        <v>11436</v>
      </c>
      <c r="E2370" s="15" t="s">
        <v>15383</v>
      </c>
      <c r="F2370" s="15" t="s">
        <v>11422</v>
      </c>
      <c r="G2370" s="15" t="s">
        <v>11579</v>
      </c>
    </row>
    <row r="2371" spans="1:7" x14ac:dyDescent="0.2">
      <c r="A2371" s="15" t="s">
        <v>15384</v>
      </c>
      <c r="B2371" s="15" t="s">
        <v>15375</v>
      </c>
      <c r="C2371" s="15">
        <v>4</v>
      </c>
      <c r="D2371" s="15" t="s">
        <v>11440</v>
      </c>
      <c r="E2371" s="15" t="s">
        <v>15385</v>
      </c>
      <c r="F2371" s="15" t="s">
        <v>11422</v>
      </c>
      <c r="G2371" s="15" t="s">
        <v>11579</v>
      </c>
    </row>
    <row r="2372" spans="1:7" x14ac:dyDescent="0.2">
      <c r="A2372" s="15" t="s">
        <v>15386</v>
      </c>
      <c r="B2372" s="15" t="s">
        <v>15375</v>
      </c>
      <c r="C2372" s="15">
        <v>4</v>
      </c>
      <c r="D2372" s="15" t="s">
        <v>11444</v>
      </c>
      <c r="E2372" s="15" t="s">
        <v>14780</v>
      </c>
      <c r="F2372" s="15" t="s">
        <v>11422</v>
      </c>
      <c r="G2372" s="15" t="s">
        <v>11579</v>
      </c>
    </row>
    <row r="2373" spans="1:7" x14ac:dyDescent="0.2">
      <c r="A2373" s="15" t="s">
        <v>15387</v>
      </c>
      <c r="B2373" s="15" t="s">
        <v>15375</v>
      </c>
      <c r="C2373" s="15">
        <v>4</v>
      </c>
      <c r="D2373" s="15" t="s">
        <v>11448</v>
      </c>
      <c r="E2373" s="15" t="s">
        <v>15388</v>
      </c>
      <c r="F2373" s="15" t="s">
        <v>11422</v>
      </c>
      <c r="G2373" s="15" t="s">
        <v>11579</v>
      </c>
    </row>
    <row r="2374" spans="1:7" x14ac:dyDescent="0.2">
      <c r="A2374" s="15" t="s">
        <v>15389</v>
      </c>
      <c r="B2374" s="15" t="s">
        <v>15375</v>
      </c>
      <c r="C2374" s="15">
        <v>4</v>
      </c>
      <c r="D2374" s="15" t="s">
        <v>11452</v>
      </c>
      <c r="E2374" s="15" t="s">
        <v>11449</v>
      </c>
      <c r="F2374" s="15" t="s">
        <v>11422</v>
      </c>
      <c r="G2374" s="15" t="s">
        <v>11579</v>
      </c>
    </row>
    <row r="2375" spans="1:7" x14ac:dyDescent="0.2">
      <c r="A2375" s="15" t="s">
        <v>15390</v>
      </c>
      <c r="B2375" s="15" t="s">
        <v>15375</v>
      </c>
      <c r="C2375" s="15">
        <v>4</v>
      </c>
      <c r="D2375" s="15" t="s">
        <v>11456</v>
      </c>
      <c r="E2375" s="15" t="s">
        <v>15391</v>
      </c>
      <c r="F2375" s="15" t="s">
        <v>11422</v>
      </c>
      <c r="G2375" s="15" t="s">
        <v>11579</v>
      </c>
    </row>
    <row r="2376" spans="1:7" x14ac:dyDescent="0.2">
      <c r="A2376" s="15" t="s">
        <v>15392</v>
      </c>
      <c r="B2376" s="15" t="s">
        <v>15375</v>
      </c>
      <c r="C2376" s="15">
        <v>4</v>
      </c>
      <c r="D2376" s="15" t="s">
        <v>11460</v>
      </c>
      <c r="E2376" s="15" t="s">
        <v>11457</v>
      </c>
      <c r="F2376" s="15" t="s">
        <v>11422</v>
      </c>
      <c r="G2376" s="15" t="s">
        <v>11579</v>
      </c>
    </row>
    <row r="2377" spans="1:7" x14ac:dyDescent="0.2">
      <c r="A2377" s="15" t="s">
        <v>15393</v>
      </c>
      <c r="B2377" s="15" t="s">
        <v>15375</v>
      </c>
      <c r="C2377" s="15">
        <v>4</v>
      </c>
      <c r="D2377" s="15" t="s">
        <v>11464</v>
      </c>
      <c r="E2377" s="15" t="s">
        <v>443</v>
      </c>
      <c r="F2377" s="15" t="s">
        <v>11422</v>
      </c>
      <c r="G2377" s="15" t="s">
        <v>11579</v>
      </c>
    </row>
    <row r="2378" spans="1:7" x14ac:dyDescent="0.2">
      <c r="A2378" s="15" t="s">
        <v>15394</v>
      </c>
      <c r="B2378" s="15" t="s">
        <v>15375</v>
      </c>
      <c r="C2378" s="15">
        <v>4</v>
      </c>
      <c r="D2378" s="15" t="s">
        <v>11468</v>
      </c>
      <c r="E2378" s="15" t="s">
        <v>15395</v>
      </c>
      <c r="F2378" s="15" t="s">
        <v>11422</v>
      </c>
      <c r="G2378" s="15" t="s">
        <v>11579</v>
      </c>
    </row>
    <row r="2379" spans="1:7" x14ac:dyDescent="0.2">
      <c r="A2379" s="15" t="s">
        <v>15396</v>
      </c>
      <c r="B2379" s="15" t="s">
        <v>15375</v>
      </c>
      <c r="C2379" s="15">
        <v>4</v>
      </c>
      <c r="D2379" s="15" t="s">
        <v>11472</v>
      </c>
      <c r="E2379" s="15" t="s">
        <v>15397</v>
      </c>
      <c r="F2379" s="15" t="s">
        <v>11422</v>
      </c>
      <c r="G2379" s="15" t="s">
        <v>11579</v>
      </c>
    </row>
    <row r="2380" spans="1:7" x14ac:dyDescent="0.2">
      <c r="A2380" s="15" t="s">
        <v>15398</v>
      </c>
      <c r="B2380" s="15" t="s">
        <v>15375</v>
      </c>
      <c r="C2380" s="15">
        <v>4</v>
      </c>
      <c r="D2380" s="15" t="s">
        <v>11476</v>
      </c>
      <c r="E2380" s="15" t="s">
        <v>15399</v>
      </c>
      <c r="F2380" s="15" t="s">
        <v>11422</v>
      </c>
      <c r="G2380" s="15" t="s">
        <v>11579</v>
      </c>
    </row>
    <row r="2381" spans="1:7" x14ac:dyDescent="0.2">
      <c r="A2381" s="15" t="s">
        <v>15400</v>
      </c>
      <c r="B2381" s="15" t="s">
        <v>15375</v>
      </c>
      <c r="C2381" s="15">
        <v>4</v>
      </c>
      <c r="D2381" s="15" t="s">
        <v>11480</v>
      </c>
      <c r="E2381" s="15" t="s">
        <v>15401</v>
      </c>
      <c r="F2381" s="15" t="s">
        <v>11422</v>
      </c>
      <c r="G2381" s="15" t="s">
        <v>11579</v>
      </c>
    </row>
    <row r="2382" spans="1:7" x14ac:dyDescent="0.2">
      <c r="A2382" s="15" t="s">
        <v>15402</v>
      </c>
      <c r="B2382" s="15" t="s">
        <v>15375</v>
      </c>
      <c r="C2382" s="15">
        <v>4</v>
      </c>
      <c r="D2382" s="15" t="s">
        <v>11484</v>
      </c>
      <c r="E2382" s="15" t="s">
        <v>15403</v>
      </c>
      <c r="F2382" s="15" t="s">
        <v>11422</v>
      </c>
      <c r="G2382" s="15" t="s">
        <v>11579</v>
      </c>
    </row>
    <row r="2383" spans="1:7" x14ac:dyDescent="0.2">
      <c r="A2383" s="15" t="s">
        <v>15404</v>
      </c>
      <c r="B2383" s="15" t="s">
        <v>15375</v>
      </c>
      <c r="C2383" s="15">
        <v>4</v>
      </c>
      <c r="D2383" s="15" t="s">
        <v>11487</v>
      </c>
      <c r="E2383" s="15" t="s">
        <v>13676</v>
      </c>
      <c r="F2383" s="15" t="s">
        <v>11422</v>
      </c>
      <c r="G2383" s="15" t="s">
        <v>11579</v>
      </c>
    </row>
    <row r="2384" spans="1:7" x14ac:dyDescent="0.2">
      <c r="A2384" s="15" t="s">
        <v>15405</v>
      </c>
      <c r="B2384" s="15" t="s">
        <v>15375</v>
      </c>
      <c r="C2384" s="15">
        <v>4</v>
      </c>
      <c r="D2384" s="15" t="s">
        <v>11491</v>
      </c>
      <c r="E2384" s="15" t="s">
        <v>15406</v>
      </c>
      <c r="F2384" s="15" t="s">
        <v>11422</v>
      </c>
      <c r="G2384" s="15" t="s">
        <v>11579</v>
      </c>
    </row>
    <row r="2385" spans="1:7" x14ac:dyDescent="0.2">
      <c r="A2385" s="15" t="s">
        <v>15407</v>
      </c>
      <c r="B2385" s="15" t="s">
        <v>15375</v>
      </c>
      <c r="C2385" s="15">
        <v>4</v>
      </c>
      <c r="D2385" s="15" t="s">
        <v>11495</v>
      </c>
      <c r="E2385" s="15" t="s">
        <v>12167</v>
      </c>
      <c r="F2385" s="15" t="s">
        <v>11422</v>
      </c>
      <c r="G2385" s="15" t="s">
        <v>11579</v>
      </c>
    </row>
    <row r="2386" spans="1:7" x14ac:dyDescent="0.2">
      <c r="A2386" s="15" t="s">
        <v>15408</v>
      </c>
      <c r="B2386" s="15" t="s">
        <v>15375</v>
      </c>
      <c r="C2386" s="15">
        <v>4</v>
      </c>
      <c r="D2386" s="15" t="s">
        <v>11499</v>
      </c>
      <c r="E2386" s="15" t="s">
        <v>15409</v>
      </c>
      <c r="F2386" s="15" t="s">
        <v>11422</v>
      </c>
      <c r="G2386" s="15" t="s">
        <v>11579</v>
      </c>
    </row>
    <row r="2387" spans="1:7" x14ac:dyDescent="0.2">
      <c r="A2387" s="15" t="s">
        <v>15410</v>
      </c>
      <c r="B2387" s="15" t="s">
        <v>15375</v>
      </c>
      <c r="C2387" s="15">
        <v>4</v>
      </c>
      <c r="D2387" s="15" t="s">
        <v>11503</v>
      </c>
      <c r="E2387" s="15" t="s">
        <v>15411</v>
      </c>
      <c r="F2387" s="15" t="s">
        <v>11422</v>
      </c>
      <c r="G2387" s="15" t="s">
        <v>11579</v>
      </c>
    </row>
    <row r="2388" spans="1:7" x14ac:dyDescent="0.2">
      <c r="A2388" s="15" t="s">
        <v>15412</v>
      </c>
      <c r="B2388" s="15" t="s">
        <v>15375</v>
      </c>
      <c r="C2388" s="15">
        <v>4</v>
      </c>
      <c r="D2388" s="15" t="s">
        <v>11506</v>
      </c>
      <c r="E2388" s="15" t="s">
        <v>15413</v>
      </c>
      <c r="F2388" s="15" t="s">
        <v>11422</v>
      </c>
      <c r="G2388" s="15" t="s">
        <v>11579</v>
      </c>
    </row>
    <row r="2389" spans="1:7" x14ac:dyDescent="0.2">
      <c r="A2389" s="15" t="s">
        <v>15414</v>
      </c>
      <c r="B2389" s="15" t="s">
        <v>15375</v>
      </c>
      <c r="C2389" s="15">
        <v>4</v>
      </c>
      <c r="D2389" s="15" t="s">
        <v>11510</v>
      </c>
      <c r="E2389" s="15" t="s">
        <v>13237</v>
      </c>
      <c r="F2389" s="15" t="s">
        <v>11422</v>
      </c>
      <c r="G2389" s="15" t="s">
        <v>11579</v>
      </c>
    </row>
    <row r="2390" spans="1:7" x14ac:dyDescent="0.2">
      <c r="A2390" s="15" t="s">
        <v>15415</v>
      </c>
      <c r="B2390" s="15" t="s">
        <v>15375</v>
      </c>
      <c r="C2390" s="15">
        <v>4</v>
      </c>
      <c r="D2390" s="15" t="s">
        <v>11514</v>
      </c>
      <c r="E2390" s="15" t="s">
        <v>15416</v>
      </c>
      <c r="F2390" s="15" t="s">
        <v>11422</v>
      </c>
      <c r="G2390" s="15" t="s">
        <v>11579</v>
      </c>
    </row>
    <row r="2391" spans="1:7" x14ac:dyDescent="0.2">
      <c r="A2391" s="15" t="s">
        <v>15417</v>
      </c>
      <c r="B2391" s="15" t="s">
        <v>15375</v>
      </c>
      <c r="C2391" s="15">
        <v>4</v>
      </c>
      <c r="D2391" s="15" t="s">
        <v>11518</v>
      </c>
      <c r="E2391" s="15" t="s">
        <v>15418</v>
      </c>
      <c r="F2391" s="15" t="s">
        <v>11422</v>
      </c>
      <c r="G2391" s="15" t="s">
        <v>11579</v>
      </c>
    </row>
    <row r="2392" spans="1:7" x14ac:dyDescent="0.2">
      <c r="A2392" s="15" t="s">
        <v>15419</v>
      </c>
      <c r="B2392" s="15" t="s">
        <v>15375</v>
      </c>
      <c r="C2392" s="15">
        <v>4</v>
      </c>
      <c r="D2392" s="15" t="s">
        <v>11522</v>
      </c>
      <c r="E2392" s="15" t="s">
        <v>12454</v>
      </c>
      <c r="F2392" s="15" t="s">
        <v>11422</v>
      </c>
      <c r="G2392" s="15" t="s">
        <v>11579</v>
      </c>
    </row>
    <row r="2393" spans="1:7" x14ac:dyDescent="0.2">
      <c r="A2393" s="15" t="s">
        <v>15420</v>
      </c>
      <c r="B2393" s="15" t="s">
        <v>15375</v>
      </c>
      <c r="C2393" s="15">
        <v>4</v>
      </c>
      <c r="D2393" s="15" t="s">
        <v>11526</v>
      </c>
      <c r="E2393" s="15" t="s">
        <v>15421</v>
      </c>
      <c r="F2393" s="15" t="s">
        <v>11422</v>
      </c>
      <c r="G2393" s="15" t="s">
        <v>11579</v>
      </c>
    </row>
    <row r="2394" spans="1:7" x14ac:dyDescent="0.2">
      <c r="A2394" s="15" t="s">
        <v>15422</v>
      </c>
      <c r="B2394" s="15" t="s">
        <v>15375</v>
      </c>
      <c r="C2394" s="15">
        <v>4</v>
      </c>
      <c r="D2394" s="15" t="s">
        <v>11530</v>
      </c>
      <c r="E2394" s="15" t="s">
        <v>14475</v>
      </c>
      <c r="F2394" s="15" t="s">
        <v>11422</v>
      </c>
      <c r="G2394" s="15" t="s">
        <v>11579</v>
      </c>
    </row>
    <row r="2395" spans="1:7" x14ac:dyDescent="0.2">
      <c r="A2395" s="15" t="s">
        <v>15423</v>
      </c>
      <c r="B2395" s="15" t="s">
        <v>15375</v>
      </c>
      <c r="C2395" s="15">
        <v>4</v>
      </c>
      <c r="D2395" s="15" t="s">
        <v>11534</v>
      </c>
      <c r="E2395" s="15" t="s">
        <v>12475</v>
      </c>
      <c r="F2395" s="15" t="s">
        <v>11422</v>
      </c>
      <c r="G2395" s="15" t="s">
        <v>11579</v>
      </c>
    </row>
    <row r="2396" spans="1:7" x14ac:dyDescent="0.2">
      <c r="A2396" s="15" t="s">
        <v>15424</v>
      </c>
      <c r="B2396" s="15" t="s">
        <v>15375</v>
      </c>
      <c r="C2396" s="15">
        <v>4</v>
      </c>
      <c r="D2396" s="15" t="s">
        <v>11538</v>
      </c>
      <c r="E2396" s="15" t="s">
        <v>11578</v>
      </c>
      <c r="F2396" s="15" t="s">
        <v>11422</v>
      </c>
      <c r="G2396" s="15" t="s">
        <v>11579</v>
      </c>
    </row>
    <row r="2397" spans="1:7" x14ac:dyDescent="0.2">
      <c r="A2397" s="15" t="s">
        <v>15425</v>
      </c>
      <c r="B2397" s="15" t="s">
        <v>15375</v>
      </c>
      <c r="C2397" s="15">
        <v>4</v>
      </c>
      <c r="D2397" s="15" t="s">
        <v>11542</v>
      </c>
      <c r="E2397" s="15" t="s">
        <v>15426</v>
      </c>
      <c r="F2397" s="15" t="s">
        <v>11422</v>
      </c>
      <c r="G2397" s="15" t="s">
        <v>11579</v>
      </c>
    </row>
    <row r="2398" spans="1:7" x14ac:dyDescent="0.2">
      <c r="A2398" s="15" t="s">
        <v>15427</v>
      </c>
      <c r="B2398" s="15" t="s">
        <v>15375</v>
      </c>
      <c r="C2398" s="15">
        <v>4</v>
      </c>
      <c r="D2398" s="15" t="s">
        <v>11546</v>
      </c>
      <c r="E2398" s="15" t="s">
        <v>15428</v>
      </c>
      <c r="F2398" s="15" t="s">
        <v>11422</v>
      </c>
      <c r="G2398" s="15" t="s">
        <v>11579</v>
      </c>
    </row>
    <row r="2399" spans="1:7" x14ac:dyDescent="0.2">
      <c r="A2399" s="15" t="s">
        <v>15429</v>
      </c>
      <c r="B2399" s="15" t="s">
        <v>15375</v>
      </c>
      <c r="C2399" s="15">
        <v>4</v>
      </c>
      <c r="D2399" s="15" t="s">
        <v>11550</v>
      </c>
      <c r="E2399" s="15" t="s">
        <v>11600</v>
      </c>
      <c r="F2399" s="15" t="s">
        <v>11422</v>
      </c>
      <c r="G2399" s="15" t="s">
        <v>11579</v>
      </c>
    </row>
    <row r="2400" spans="1:7" x14ac:dyDescent="0.2">
      <c r="A2400" s="15" t="s">
        <v>15430</v>
      </c>
      <c r="B2400" s="15" t="s">
        <v>15375</v>
      </c>
      <c r="C2400" s="15">
        <v>4</v>
      </c>
      <c r="D2400" s="15" t="s">
        <v>11554</v>
      </c>
      <c r="E2400" s="15" t="s">
        <v>15431</v>
      </c>
      <c r="F2400" s="15" t="s">
        <v>11422</v>
      </c>
      <c r="G2400" s="15" t="s">
        <v>11579</v>
      </c>
    </row>
    <row r="2401" spans="1:7" x14ac:dyDescent="0.2">
      <c r="A2401" s="15" t="s">
        <v>15432</v>
      </c>
      <c r="B2401" s="15" t="s">
        <v>15375</v>
      </c>
      <c r="C2401" s="15">
        <v>4</v>
      </c>
      <c r="D2401" s="15" t="s">
        <v>11558</v>
      </c>
      <c r="E2401" s="15" t="s">
        <v>15433</v>
      </c>
      <c r="F2401" s="15" t="s">
        <v>11422</v>
      </c>
      <c r="G2401" s="15" t="s">
        <v>11579</v>
      </c>
    </row>
    <row r="2402" spans="1:7" x14ac:dyDescent="0.2">
      <c r="A2402" s="15" t="s">
        <v>15434</v>
      </c>
      <c r="B2402" s="15" t="s">
        <v>15375</v>
      </c>
      <c r="C2402" s="15">
        <v>4</v>
      </c>
      <c r="D2402" s="15" t="s">
        <v>11562</v>
      </c>
      <c r="E2402" s="15" t="s">
        <v>12522</v>
      </c>
      <c r="F2402" s="15" t="s">
        <v>11422</v>
      </c>
      <c r="G2402" s="15" t="s">
        <v>11579</v>
      </c>
    </row>
    <row r="2403" spans="1:7" x14ac:dyDescent="0.2">
      <c r="A2403" s="15" t="s">
        <v>15435</v>
      </c>
      <c r="B2403" s="15" t="s">
        <v>15375</v>
      </c>
      <c r="C2403" s="15">
        <v>4</v>
      </c>
      <c r="D2403" s="15" t="s">
        <v>11565</v>
      </c>
      <c r="E2403" s="15" t="s">
        <v>15436</v>
      </c>
      <c r="F2403" s="15" t="s">
        <v>11422</v>
      </c>
      <c r="G2403" s="15" t="s">
        <v>11579</v>
      </c>
    </row>
    <row r="2404" spans="1:7" x14ac:dyDescent="0.2">
      <c r="A2404" s="15" t="s">
        <v>15437</v>
      </c>
      <c r="B2404" s="15" t="s">
        <v>15375</v>
      </c>
      <c r="C2404" s="15">
        <v>4</v>
      </c>
      <c r="D2404" s="15" t="s">
        <v>11569</v>
      </c>
      <c r="E2404" s="15" t="s">
        <v>11628</v>
      </c>
      <c r="F2404" s="15" t="s">
        <v>11422</v>
      </c>
      <c r="G2404" s="15" t="s">
        <v>11579</v>
      </c>
    </row>
    <row r="2405" spans="1:7" x14ac:dyDescent="0.2">
      <c r="A2405" s="15" t="s">
        <v>15438</v>
      </c>
      <c r="B2405" s="15" t="s">
        <v>15375</v>
      </c>
      <c r="C2405" s="15">
        <v>4</v>
      </c>
      <c r="D2405" s="15" t="s">
        <v>11573</v>
      </c>
      <c r="E2405" s="15" t="s">
        <v>12869</v>
      </c>
      <c r="F2405" s="15" t="s">
        <v>11422</v>
      </c>
      <c r="G2405" s="15" t="s">
        <v>11579</v>
      </c>
    </row>
    <row r="2406" spans="1:7" x14ac:dyDescent="0.2">
      <c r="A2406" s="15" t="s">
        <v>15439</v>
      </c>
      <c r="B2406" s="15" t="s">
        <v>15375</v>
      </c>
      <c r="C2406" s="15">
        <v>4</v>
      </c>
      <c r="D2406" s="15" t="s">
        <v>11577</v>
      </c>
      <c r="E2406" s="15" t="s">
        <v>15440</v>
      </c>
      <c r="F2406" s="15" t="s">
        <v>11422</v>
      </c>
      <c r="G2406" s="15" t="s">
        <v>11579</v>
      </c>
    </row>
    <row r="2407" spans="1:7" x14ac:dyDescent="0.2">
      <c r="A2407" s="15" t="s">
        <v>15441</v>
      </c>
      <c r="B2407" s="15" t="s">
        <v>15375</v>
      </c>
      <c r="C2407" s="15">
        <v>4</v>
      </c>
      <c r="D2407" s="15" t="s">
        <v>11581</v>
      </c>
      <c r="E2407" s="15" t="s">
        <v>15442</v>
      </c>
      <c r="F2407" s="15" t="s">
        <v>11422</v>
      </c>
      <c r="G2407" s="15" t="s">
        <v>11579</v>
      </c>
    </row>
    <row r="2408" spans="1:7" x14ac:dyDescent="0.2">
      <c r="A2408" s="15" t="s">
        <v>15443</v>
      </c>
      <c r="B2408" s="15" t="s">
        <v>15375</v>
      </c>
      <c r="C2408" s="15">
        <v>4</v>
      </c>
      <c r="D2408" s="15" t="s">
        <v>11584</v>
      </c>
      <c r="E2408" s="15" t="s">
        <v>11647</v>
      </c>
      <c r="F2408" s="15" t="s">
        <v>11422</v>
      </c>
      <c r="G2408" s="15" t="s">
        <v>11579</v>
      </c>
    </row>
    <row r="2409" spans="1:7" x14ac:dyDescent="0.2">
      <c r="A2409" s="15" t="s">
        <v>15444</v>
      </c>
      <c r="B2409" s="15" t="s">
        <v>15375</v>
      </c>
      <c r="C2409" s="15">
        <v>4</v>
      </c>
      <c r="D2409" s="15" t="s">
        <v>11588</v>
      </c>
      <c r="E2409" s="15" t="s">
        <v>11914</v>
      </c>
      <c r="F2409" s="15" t="s">
        <v>11422</v>
      </c>
      <c r="G2409" s="15" t="s">
        <v>11579</v>
      </c>
    </row>
    <row r="2410" spans="1:7" x14ac:dyDescent="0.2">
      <c r="A2410" s="15" t="s">
        <v>15445</v>
      </c>
      <c r="B2410" s="15" t="s">
        <v>15375</v>
      </c>
      <c r="C2410" s="15">
        <v>4</v>
      </c>
      <c r="D2410" s="15" t="s">
        <v>11591</v>
      </c>
      <c r="E2410" s="15" t="s">
        <v>15446</v>
      </c>
      <c r="F2410" s="15" t="s">
        <v>11422</v>
      </c>
      <c r="G2410" s="15" t="s">
        <v>11579</v>
      </c>
    </row>
    <row r="2411" spans="1:7" x14ac:dyDescent="0.2">
      <c r="A2411" s="15" t="s">
        <v>15447</v>
      </c>
      <c r="B2411" s="15" t="s">
        <v>15375</v>
      </c>
      <c r="C2411" s="15">
        <v>4</v>
      </c>
      <c r="D2411" s="15" t="s">
        <v>11595</v>
      </c>
      <c r="E2411" s="15" t="s">
        <v>13657</v>
      </c>
      <c r="F2411" s="15" t="s">
        <v>11422</v>
      </c>
      <c r="G2411" s="15" t="s">
        <v>11579</v>
      </c>
    </row>
    <row r="2412" spans="1:7" x14ac:dyDescent="0.2">
      <c r="A2412" s="15" t="s">
        <v>15448</v>
      </c>
      <c r="B2412" s="15" t="s">
        <v>15375</v>
      </c>
      <c r="C2412" s="15">
        <v>4</v>
      </c>
      <c r="D2412" s="15" t="s">
        <v>11669</v>
      </c>
      <c r="E2412" s="15" t="s">
        <v>11670</v>
      </c>
      <c r="F2412" s="15" t="s">
        <v>11422</v>
      </c>
      <c r="G2412" s="15" t="s">
        <v>11579</v>
      </c>
    </row>
    <row r="2413" spans="1:7" x14ac:dyDescent="0.2">
      <c r="A2413" s="15" t="s">
        <v>15449</v>
      </c>
      <c r="B2413" s="15" t="s">
        <v>15450</v>
      </c>
      <c r="C2413" s="15">
        <v>8</v>
      </c>
      <c r="D2413" s="15" t="s">
        <v>11425</v>
      </c>
      <c r="E2413" s="15" t="s">
        <v>15451</v>
      </c>
      <c r="F2413" s="15" t="s">
        <v>11422</v>
      </c>
      <c r="G2413" s="15" t="s">
        <v>11582</v>
      </c>
    </row>
    <row r="2414" spans="1:7" x14ac:dyDescent="0.2">
      <c r="A2414" s="15" t="s">
        <v>15452</v>
      </c>
      <c r="B2414" s="15" t="s">
        <v>15450</v>
      </c>
      <c r="C2414" s="15">
        <v>8</v>
      </c>
      <c r="D2414" s="15" t="s">
        <v>11428</v>
      </c>
      <c r="E2414" s="15" t="s">
        <v>15453</v>
      </c>
      <c r="F2414" s="15" t="s">
        <v>11422</v>
      </c>
      <c r="G2414" s="15" t="s">
        <v>11582</v>
      </c>
    </row>
    <row r="2415" spans="1:7" x14ac:dyDescent="0.2">
      <c r="A2415" s="15" t="s">
        <v>15454</v>
      </c>
      <c r="B2415" s="15" t="s">
        <v>15450</v>
      </c>
      <c r="C2415" s="15">
        <v>8</v>
      </c>
      <c r="D2415" s="15" t="s">
        <v>11432</v>
      </c>
      <c r="E2415" s="15" t="s">
        <v>15455</v>
      </c>
      <c r="F2415" s="15" t="s">
        <v>11422</v>
      </c>
      <c r="G2415" s="15" t="s">
        <v>11582</v>
      </c>
    </row>
    <row r="2416" spans="1:7" x14ac:dyDescent="0.2">
      <c r="A2416" s="15" t="s">
        <v>15456</v>
      </c>
      <c r="B2416" s="15" t="s">
        <v>15450</v>
      </c>
      <c r="C2416" s="15">
        <v>8</v>
      </c>
      <c r="D2416" s="15" t="s">
        <v>11436</v>
      </c>
      <c r="E2416" s="15" t="s">
        <v>15457</v>
      </c>
      <c r="F2416" s="15" t="s">
        <v>11422</v>
      </c>
      <c r="G2416" s="15" t="s">
        <v>11582</v>
      </c>
    </row>
    <row r="2417" spans="1:7" x14ac:dyDescent="0.2">
      <c r="A2417" s="15" t="s">
        <v>15458</v>
      </c>
      <c r="B2417" s="15" t="s">
        <v>15450</v>
      </c>
      <c r="C2417" s="15">
        <v>8</v>
      </c>
      <c r="D2417" s="15" t="s">
        <v>11440</v>
      </c>
      <c r="E2417" s="15" t="s">
        <v>15459</v>
      </c>
      <c r="F2417" s="15" t="s">
        <v>11422</v>
      </c>
      <c r="G2417" s="15" t="s">
        <v>11582</v>
      </c>
    </row>
    <row r="2418" spans="1:7" x14ac:dyDescent="0.2">
      <c r="A2418" s="15" t="s">
        <v>15460</v>
      </c>
      <c r="B2418" s="15" t="s">
        <v>15450</v>
      </c>
      <c r="C2418" s="15">
        <v>8</v>
      </c>
      <c r="D2418" s="15" t="s">
        <v>11444</v>
      </c>
      <c r="E2418" s="15" t="s">
        <v>12757</v>
      </c>
      <c r="F2418" s="15" t="s">
        <v>11422</v>
      </c>
      <c r="G2418" s="15" t="s">
        <v>11582</v>
      </c>
    </row>
    <row r="2419" spans="1:7" x14ac:dyDescent="0.2">
      <c r="A2419" s="15" t="s">
        <v>15461</v>
      </c>
      <c r="B2419" s="15" t="s">
        <v>15450</v>
      </c>
      <c r="C2419" s="15">
        <v>8</v>
      </c>
      <c r="D2419" s="15" t="s">
        <v>11448</v>
      </c>
      <c r="E2419" s="15" t="s">
        <v>15462</v>
      </c>
      <c r="F2419" s="15" t="s">
        <v>11422</v>
      </c>
      <c r="G2419" s="15" t="s">
        <v>11582</v>
      </c>
    </row>
    <row r="2420" spans="1:7" x14ac:dyDescent="0.2">
      <c r="A2420" s="15" t="s">
        <v>15463</v>
      </c>
      <c r="B2420" s="15" t="s">
        <v>15450</v>
      </c>
      <c r="C2420" s="15">
        <v>8</v>
      </c>
      <c r="D2420" s="15" t="s">
        <v>11452</v>
      </c>
      <c r="E2420" s="15" t="s">
        <v>14409</v>
      </c>
      <c r="F2420" s="15" t="s">
        <v>11422</v>
      </c>
      <c r="G2420" s="15" t="s">
        <v>11582</v>
      </c>
    </row>
    <row r="2421" spans="1:7" x14ac:dyDescent="0.2">
      <c r="A2421" s="15" t="s">
        <v>15464</v>
      </c>
      <c r="B2421" s="15" t="s">
        <v>15450</v>
      </c>
      <c r="C2421" s="15">
        <v>8</v>
      </c>
      <c r="D2421" s="15" t="s">
        <v>11456</v>
      </c>
      <c r="E2421" s="15" t="s">
        <v>11938</v>
      </c>
      <c r="F2421" s="15" t="s">
        <v>11422</v>
      </c>
      <c r="G2421" s="15" t="s">
        <v>11582</v>
      </c>
    </row>
    <row r="2422" spans="1:7" x14ac:dyDescent="0.2">
      <c r="A2422" s="15" t="s">
        <v>15465</v>
      </c>
      <c r="B2422" s="15" t="s">
        <v>15450</v>
      </c>
      <c r="C2422" s="15">
        <v>8</v>
      </c>
      <c r="D2422" s="15" t="s">
        <v>11460</v>
      </c>
      <c r="E2422" s="15" t="s">
        <v>13374</v>
      </c>
      <c r="F2422" s="15" t="s">
        <v>11422</v>
      </c>
      <c r="G2422" s="15" t="s">
        <v>11582</v>
      </c>
    </row>
    <row r="2423" spans="1:7" x14ac:dyDescent="0.2">
      <c r="A2423" s="15" t="s">
        <v>15466</v>
      </c>
      <c r="B2423" s="15" t="s">
        <v>15450</v>
      </c>
      <c r="C2423" s="15">
        <v>8</v>
      </c>
      <c r="D2423" s="15" t="s">
        <v>11464</v>
      </c>
      <c r="E2423" s="15" t="s">
        <v>15467</v>
      </c>
      <c r="F2423" s="15" t="s">
        <v>11422</v>
      </c>
      <c r="G2423" s="15" t="s">
        <v>11582</v>
      </c>
    </row>
    <row r="2424" spans="1:7" x14ac:dyDescent="0.2">
      <c r="A2424" s="15" t="s">
        <v>15468</v>
      </c>
      <c r="B2424" s="15" t="s">
        <v>15450</v>
      </c>
      <c r="C2424" s="15">
        <v>8</v>
      </c>
      <c r="D2424" s="15" t="s">
        <v>11468</v>
      </c>
      <c r="E2424" s="15" t="s">
        <v>11811</v>
      </c>
      <c r="F2424" s="15" t="s">
        <v>11422</v>
      </c>
      <c r="G2424" s="15" t="s">
        <v>11582</v>
      </c>
    </row>
    <row r="2425" spans="1:7" x14ac:dyDescent="0.2">
      <c r="A2425" s="15" t="s">
        <v>15469</v>
      </c>
      <c r="B2425" s="15" t="s">
        <v>15450</v>
      </c>
      <c r="C2425" s="15">
        <v>8</v>
      </c>
      <c r="D2425" s="15" t="s">
        <v>11472</v>
      </c>
      <c r="E2425" s="15" t="s">
        <v>11473</v>
      </c>
      <c r="F2425" s="15" t="s">
        <v>11422</v>
      </c>
      <c r="G2425" s="15" t="s">
        <v>11582</v>
      </c>
    </row>
    <row r="2426" spans="1:7" x14ac:dyDescent="0.2">
      <c r="A2426" s="15" t="s">
        <v>15470</v>
      </c>
      <c r="B2426" s="15" t="s">
        <v>15450</v>
      </c>
      <c r="C2426" s="15">
        <v>8</v>
      </c>
      <c r="D2426" s="15" t="s">
        <v>11476</v>
      </c>
      <c r="E2426" s="15" t="s">
        <v>15471</v>
      </c>
      <c r="F2426" s="15" t="s">
        <v>11422</v>
      </c>
      <c r="G2426" s="15" t="s">
        <v>11582</v>
      </c>
    </row>
    <row r="2427" spans="1:7" x14ac:dyDescent="0.2">
      <c r="A2427" s="15" t="s">
        <v>15472</v>
      </c>
      <c r="B2427" s="15" t="s">
        <v>15450</v>
      </c>
      <c r="C2427" s="15">
        <v>8</v>
      </c>
      <c r="D2427" s="15" t="s">
        <v>11480</v>
      </c>
      <c r="E2427" s="15" t="s">
        <v>15473</v>
      </c>
      <c r="F2427" s="15" t="s">
        <v>11422</v>
      </c>
      <c r="G2427" s="15" t="s">
        <v>11582</v>
      </c>
    </row>
    <row r="2428" spans="1:7" x14ac:dyDescent="0.2">
      <c r="A2428" s="15" t="s">
        <v>15474</v>
      </c>
      <c r="B2428" s="15" t="s">
        <v>15450</v>
      </c>
      <c r="C2428" s="15">
        <v>8</v>
      </c>
      <c r="D2428" s="15" t="s">
        <v>11484</v>
      </c>
      <c r="E2428" s="15" t="s">
        <v>616</v>
      </c>
      <c r="F2428" s="15" t="s">
        <v>11422</v>
      </c>
      <c r="G2428" s="15" t="s">
        <v>11582</v>
      </c>
    </row>
    <row r="2429" spans="1:7" x14ac:dyDescent="0.2">
      <c r="A2429" s="15" t="s">
        <v>15475</v>
      </c>
      <c r="B2429" s="15" t="s">
        <v>15450</v>
      </c>
      <c r="C2429" s="15">
        <v>8</v>
      </c>
      <c r="D2429" s="15" t="s">
        <v>11487</v>
      </c>
      <c r="E2429" s="15" t="s">
        <v>15476</v>
      </c>
      <c r="F2429" s="15" t="s">
        <v>11422</v>
      </c>
      <c r="G2429" s="15" t="s">
        <v>11582</v>
      </c>
    </row>
    <row r="2430" spans="1:7" x14ac:dyDescent="0.2">
      <c r="A2430" s="15" t="s">
        <v>15477</v>
      </c>
      <c r="B2430" s="15" t="s">
        <v>15450</v>
      </c>
      <c r="C2430" s="15">
        <v>8</v>
      </c>
      <c r="D2430" s="15" t="s">
        <v>11491</v>
      </c>
      <c r="E2430" s="15" t="s">
        <v>15478</v>
      </c>
      <c r="F2430" s="15" t="s">
        <v>11422</v>
      </c>
      <c r="G2430" s="15" t="s">
        <v>11582</v>
      </c>
    </row>
    <row r="2431" spans="1:7" x14ac:dyDescent="0.2">
      <c r="A2431" s="15" t="s">
        <v>15479</v>
      </c>
      <c r="B2431" s="15" t="s">
        <v>15450</v>
      </c>
      <c r="C2431" s="15">
        <v>8</v>
      </c>
      <c r="D2431" s="15" t="s">
        <v>11495</v>
      </c>
      <c r="E2431" s="15" t="s">
        <v>14430</v>
      </c>
      <c r="F2431" s="15" t="s">
        <v>11422</v>
      </c>
      <c r="G2431" s="15" t="s">
        <v>11582</v>
      </c>
    </row>
    <row r="2432" spans="1:7" x14ac:dyDescent="0.2">
      <c r="A2432" s="15" t="s">
        <v>15480</v>
      </c>
      <c r="B2432" s="15" t="s">
        <v>15450</v>
      </c>
      <c r="C2432" s="15">
        <v>8</v>
      </c>
      <c r="D2432" s="15" t="s">
        <v>11499</v>
      </c>
      <c r="E2432" s="15" t="s">
        <v>238</v>
      </c>
      <c r="F2432" s="15" t="s">
        <v>11422</v>
      </c>
      <c r="G2432" s="15" t="s">
        <v>11582</v>
      </c>
    </row>
    <row r="2433" spans="1:7" x14ac:dyDescent="0.2">
      <c r="A2433" s="15" t="s">
        <v>15481</v>
      </c>
      <c r="B2433" s="15" t="s">
        <v>15450</v>
      </c>
      <c r="C2433" s="15">
        <v>8</v>
      </c>
      <c r="D2433" s="15" t="s">
        <v>11503</v>
      </c>
      <c r="E2433" s="15" t="s">
        <v>12084</v>
      </c>
      <c r="F2433" s="15" t="s">
        <v>11422</v>
      </c>
      <c r="G2433" s="15" t="s">
        <v>11582</v>
      </c>
    </row>
    <row r="2434" spans="1:7" x14ac:dyDescent="0.2">
      <c r="A2434" s="15" t="s">
        <v>15482</v>
      </c>
      <c r="B2434" s="15" t="s">
        <v>15450</v>
      </c>
      <c r="C2434" s="15">
        <v>8</v>
      </c>
      <c r="D2434" s="15" t="s">
        <v>11506</v>
      </c>
      <c r="E2434" s="15" t="s">
        <v>15483</v>
      </c>
      <c r="F2434" s="15" t="s">
        <v>11422</v>
      </c>
      <c r="G2434" s="15" t="s">
        <v>11582</v>
      </c>
    </row>
    <row r="2435" spans="1:7" x14ac:dyDescent="0.2">
      <c r="A2435" s="15" t="s">
        <v>15484</v>
      </c>
      <c r="B2435" s="15" t="s">
        <v>15450</v>
      </c>
      <c r="C2435" s="15">
        <v>8</v>
      </c>
      <c r="D2435" s="15" t="s">
        <v>11510</v>
      </c>
      <c r="E2435" s="15" t="s">
        <v>15485</v>
      </c>
      <c r="F2435" s="15" t="s">
        <v>11422</v>
      </c>
      <c r="G2435" s="15" t="s">
        <v>11582</v>
      </c>
    </row>
    <row r="2436" spans="1:7" x14ac:dyDescent="0.2">
      <c r="A2436" s="15" t="s">
        <v>15486</v>
      </c>
      <c r="B2436" s="15" t="s">
        <v>15450</v>
      </c>
      <c r="C2436" s="15">
        <v>8</v>
      </c>
      <c r="D2436" s="15" t="s">
        <v>11514</v>
      </c>
      <c r="E2436" s="15" t="s">
        <v>15487</v>
      </c>
      <c r="F2436" s="15" t="s">
        <v>11422</v>
      </c>
      <c r="G2436" s="15" t="s">
        <v>11582</v>
      </c>
    </row>
    <row r="2437" spans="1:7" x14ac:dyDescent="0.2">
      <c r="A2437" s="15" t="s">
        <v>15488</v>
      </c>
      <c r="B2437" s="15" t="s">
        <v>15450</v>
      </c>
      <c r="C2437" s="15">
        <v>8</v>
      </c>
      <c r="D2437" s="15" t="s">
        <v>11518</v>
      </c>
      <c r="E2437" s="15" t="s">
        <v>461</v>
      </c>
      <c r="F2437" s="15" t="s">
        <v>11422</v>
      </c>
      <c r="G2437" s="15" t="s">
        <v>11582</v>
      </c>
    </row>
    <row r="2438" spans="1:7" x14ac:dyDescent="0.2">
      <c r="A2438" s="15" t="s">
        <v>15489</v>
      </c>
      <c r="B2438" s="15" t="s">
        <v>15450</v>
      </c>
      <c r="C2438" s="15">
        <v>8</v>
      </c>
      <c r="D2438" s="15" t="s">
        <v>11522</v>
      </c>
      <c r="E2438" s="15" t="s">
        <v>15490</v>
      </c>
      <c r="F2438" s="15" t="s">
        <v>11422</v>
      </c>
      <c r="G2438" s="15" t="s">
        <v>11582</v>
      </c>
    </row>
    <row r="2439" spans="1:7" x14ac:dyDescent="0.2">
      <c r="A2439" s="15" t="s">
        <v>15491</v>
      </c>
      <c r="B2439" s="15" t="s">
        <v>15450</v>
      </c>
      <c r="C2439" s="15">
        <v>8</v>
      </c>
      <c r="D2439" s="15" t="s">
        <v>11526</v>
      </c>
      <c r="E2439" s="15" t="s">
        <v>15492</v>
      </c>
      <c r="F2439" s="15" t="s">
        <v>11422</v>
      </c>
      <c r="G2439" s="15" t="s">
        <v>11582</v>
      </c>
    </row>
    <row r="2440" spans="1:7" x14ac:dyDescent="0.2">
      <c r="A2440" s="15" t="s">
        <v>15493</v>
      </c>
      <c r="B2440" s="15" t="s">
        <v>15450</v>
      </c>
      <c r="C2440" s="15">
        <v>8</v>
      </c>
      <c r="D2440" s="15" t="s">
        <v>11530</v>
      </c>
      <c r="E2440" s="15" t="s">
        <v>15494</v>
      </c>
      <c r="F2440" s="15" t="s">
        <v>11422</v>
      </c>
      <c r="G2440" s="15" t="s">
        <v>11582</v>
      </c>
    </row>
    <row r="2441" spans="1:7" x14ac:dyDescent="0.2">
      <c r="A2441" s="15" t="s">
        <v>15495</v>
      </c>
      <c r="B2441" s="15" t="s">
        <v>15450</v>
      </c>
      <c r="C2441" s="15">
        <v>8</v>
      </c>
      <c r="D2441" s="15" t="s">
        <v>11534</v>
      </c>
      <c r="E2441" s="15" t="s">
        <v>15496</v>
      </c>
      <c r="F2441" s="15" t="s">
        <v>11422</v>
      </c>
      <c r="G2441" s="15" t="s">
        <v>11582</v>
      </c>
    </row>
    <row r="2442" spans="1:7" x14ac:dyDescent="0.2">
      <c r="A2442" s="15" t="s">
        <v>15497</v>
      </c>
      <c r="B2442" s="15" t="s">
        <v>15450</v>
      </c>
      <c r="C2442" s="15">
        <v>8</v>
      </c>
      <c r="D2442" s="15" t="s">
        <v>11538</v>
      </c>
      <c r="E2442" s="15" t="s">
        <v>15498</v>
      </c>
      <c r="F2442" s="15" t="s">
        <v>11422</v>
      </c>
      <c r="G2442" s="15" t="s">
        <v>11582</v>
      </c>
    </row>
    <row r="2443" spans="1:7" x14ac:dyDescent="0.2">
      <c r="A2443" s="15" t="s">
        <v>15499</v>
      </c>
      <c r="B2443" s="15" t="s">
        <v>15450</v>
      </c>
      <c r="C2443" s="15">
        <v>8</v>
      </c>
      <c r="D2443" s="15" t="s">
        <v>11542</v>
      </c>
      <c r="E2443" s="15" t="s">
        <v>14635</v>
      </c>
      <c r="F2443" s="15" t="s">
        <v>11422</v>
      </c>
      <c r="G2443" s="15" t="s">
        <v>11582</v>
      </c>
    </row>
    <row r="2444" spans="1:7" x14ac:dyDescent="0.2">
      <c r="A2444" s="15" t="s">
        <v>15500</v>
      </c>
      <c r="B2444" s="15" t="s">
        <v>15450</v>
      </c>
      <c r="C2444" s="15">
        <v>8</v>
      </c>
      <c r="D2444" s="15" t="s">
        <v>11546</v>
      </c>
      <c r="E2444" s="15" t="s">
        <v>644</v>
      </c>
      <c r="F2444" s="15" t="s">
        <v>11422</v>
      </c>
      <c r="G2444" s="15" t="s">
        <v>11582</v>
      </c>
    </row>
    <row r="2445" spans="1:7" x14ac:dyDescent="0.2">
      <c r="A2445" s="15" t="s">
        <v>15501</v>
      </c>
      <c r="B2445" s="15" t="s">
        <v>15450</v>
      </c>
      <c r="C2445" s="15">
        <v>8</v>
      </c>
      <c r="D2445" s="15" t="s">
        <v>11550</v>
      </c>
      <c r="E2445" s="15" t="s">
        <v>15502</v>
      </c>
      <c r="F2445" s="15" t="s">
        <v>11422</v>
      </c>
      <c r="G2445" s="15" t="s">
        <v>11582</v>
      </c>
    </row>
    <row r="2446" spans="1:7" x14ac:dyDescent="0.2">
      <c r="A2446" s="15" t="s">
        <v>15503</v>
      </c>
      <c r="B2446" s="15" t="s">
        <v>15450</v>
      </c>
      <c r="C2446" s="15">
        <v>8</v>
      </c>
      <c r="D2446" s="15" t="s">
        <v>11554</v>
      </c>
      <c r="E2446" s="15" t="s">
        <v>14849</v>
      </c>
      <c r="F2446" s="15" t="s">
        <v>11422</v>
      </c>
      <c r="G2446" s="15" t="s">
        <v>11582</v>
      </c>
    </row>
    <row r="2447" spans="1:7" x14ac:dyDescent="0.2">
      <c r="A2447" s="15" t="s">
        <v>15504</v>
      </c>
      <c r="B2447" s="15" t="s">
        <v>15450</v>
      </c>
      <c r="C2447" s="15">
        <v>8</v>
      </c>
      <c r="D2447" s="15" t="s">
        <v>11558</v>
      </c>
      <c r="E2447" s="15" t="s">
        <v>11559</v>
      </c>
      <c r="F2447" s="15" t="s">
        <v>11422</v>
      </c>
      <c r="G2447" s="15" t="s">
        <v>11582</v>
      </c>
    </row>
    <row r="2448" spans="1:7" x14ac:dyDescent="0.2">
      <c r="A2448" s="15" t="s">
        <v>15505</v>
      </c>
      <c r="B2448" s="15" t="s">
        <v>15450</v>
      </c>
      <c r="C2448" s="15">
        <v>8</v>
      </c>
      <c r="D2448" s="15" t="s">
        <v>11562</v>
      </c>
      <c r="E2448" s="15" t="s">
        <v>15506</v>
      </c>
      <c r="F2448" s="15" t="s">
        <v>11422</v>
      </c>
      <c r="G2448" s="15" t="s">
        <v>11582</v>
      </c>
    </row>
    <row r="2449" spans="1:7" x14ac:dyDescent="0.2">
      <c r="A2449" s="15" t="s">
        <v>15507</v>
      </c>
      <c r="B2449" s="15" t="s">
        <v>15450</v>
      </c>
      <c r="C2449" s="15">
        <v>8</v>
      </c>
      <c r="D2449" s="15" t="s">
        <v>11565</v>
      </c>
      <c r="E2449" s="15" t="s">
        <v>12467</v>
      </c>
      <c r="F2449" s="15" t="s">
        <v>11422</v>
      </c>
      <c r="G2449" s="15" t="s">
        <v>11582</v>
      </c>
    </row>
    <row r="2450" spans="1:7" x14ac:dyDescent="0.2">
      <c r="A2450" s="15" t="s">
        <v>15508</v>
      </c>
      <c r="B2450" s="15" t="s">
        <v>15450</v>
      </c>
      <c r="C2450" s="15">
        <v>8</v>
      </c>
      <c r="D2450" s="15" t="s">
        <v>11569</v>
      </c>
      <c r="E2450" s="15" t="s">
        <v>15509</v>
      </c>
      <c r="F2450" s="15" t="s">
        <v>11422</v>
      </c>
      <c r="G2450" s="15" t="s">
        <v>11582</v>
      </c>
    </row>
    <row r="2451" spans="1:7" x14ac:dyDescent="0.2">
      <c r="A2451" s="15" t="s">
        <v>15510</v>
      </c>
      <c r="B2451" s="15" t="s">
        <v>15450</v>
      </c>
      <c r="C2451" s="15">
        <v>8</v>
      </c>
      <c r="D2451" s="15" t="s">
        <v>11573</v>
      </c>
      <c r="E2451" s="15" t="s">
        <v>11964</v>
      </c>
      <c r="F2451" s="15" t="s">
        <v>11422</v>
      </c>
      <c r="G2451" s="15" t="s">
        <v>11582</v>
      </c>
    </row>
    <row r="2452" spans="1:7" x14ac:dyDescent="0.2">
      <c r="A2452" s="15" t="s">
        <v>15511</v>
      </c>
      <c r="B2452" s="15" t="s">
        <v>15450</v>
      </c>
      <c r="C2452" s="15">
        <v>8</v>
      </c>
      <c r="D2452" s="15" t="s">
        <v>11577</v>
      </c>
      <c r="E2452" s="15" t="s">
        <v>11574</v>
      </c>
      <c r="F2452" s="15" t="s">
        <v>11422</v>
      </c>
      <c r="G2452" s="15" t="s">
        <v>11582</v>
      </c>
    </row>
    <row r="2453" spans="1:7" x14ac:dyDescent="0.2">
      <c r="A2453" s="15" t="s">
        <v>15512</v>
      </c>
      <c r="B2453" s="15" t="s">
        <v>15450</v>
      </c>
      <c r="C2453" s="15">
        <v>8</v>
      </c>
      <c r="D2453" s="15" t="s">
        <v>11581</v>
      </c>
      <c r="E2453" s="15" t="s">
        <v>409</v>
      </c>
      <c r="F2453" s="15" t="s">
        <v>11422</v>
      </c>
      <c r="G2453" s="15" t="s">
        <v>11582</v>
      </c>
    </row>
    <row r="2454" spans="1:7" x14ac:dyDescent="0.2">
      <c r="A2454" s="15" t="s">
        <v>15513</v>
      </c>
      <c r="B2454" s="15" t="s">
        <v>15450</v>
      </c>
      <c r="C2454" s="15">
        <v>8</v>
      </c>
      <c r="D2454" s="15" t="s">
        <v>11584</v>
      </c>
      <c r="E2454" s="15" t="s">
        <v>15514</v>
      </c>
      <c r="F2454" s="15" t="s">
        <v>11422</v>
      </c>
      <c r="G2454" s="15" t="s">
        <v>11582</v>
      </c>
    </row>
    <row r="2455" spans="1:7" x14ac:dyDescent="0.2">
      <c r="A2455" s="15" t="s">
        <v>15515</v>
      </c>
      <c r="B2455" s="15" t="s">
        <v>15450</v>
      </c>
      <c r="C2455" s="15">
        <v>8</v>
      </c>
      <c r="D2455" s="15" t="s">
        <v>11588</v>
      </c>
      <c r="E2455" s="15" t="s">
        <v>15516</v>
      </c>
      <c r="F2455" s="15" t="s">
        <v>11422</v>
      </c>
      <c r="G2455" s="15" t="s">
        <v>11582</v>
      </c>
    </row>
    <row r="2456" spans="1:7" x14ac:dyDescent="0.2">
      <c r="A2456" s="15" t="s">
        <v>15517</v>
      </c>
      <c r="B2456" s="15" t="s">
        <v>15450</v>
      </c>
      <c r="C2456" s="15">
        <v>8</v>
      </c>
      <c r="D2456" s="15" t="s">
        <v>11591</v>
      </c>
      <c r="E2456" s="15" t="s">
        <v>13262</v>
      </c>
      <c r="F2456" s="15" t="s">
        <v>11422</v>
      </c>
      <c r="G2456" s="15" t="s">
        <v>11582</v>
      </c>
    </row>
    <row r="2457" spans="1:7" x14ac:dyDescent="0.2">
      <c r="A2457" s="15" t="s">
        <v>15518</v>
      </c>
      <c r="B2457" s="15" t="s">
        <v>15450</v>
      </c>
      <c r="C2457" s="15">
        <v>8</v>
      </c>
      <c r="D2457" s="15" t="s">
        <v>11595</v>
      </c>
      <c r="E2457" s="15" t="s">
        <v>11604</v>
      </c>
      <c r="F2457" s="15" t="s">
        <v>11422</v>
      </c>
      <c r="G2457" s="15" t="s">
        <v>11582</v>
      </c>
    </row>
    <row r="2458" spans="1:7" x14ac:dyDescent="0.2">
      <c r="A2458" s="15" t="s">
        <v>15519</v>
      </c>
      <c r="B2458" s="15" t="s">
        <v>15450</v>
      </c>
      <c r="C2458" s="15">
        <v>8</v>
      </c>
      <c r="D2458" s="15" t="s">
        <v>11599</v>
      </c>
      <c r="E2458" s="15" t="s">
        <v>13266</v>
      </c>
      <c r="F2458" s="15" t="s">
        <v>11422</v>
      </c>
      <c r="G2458" s="15" t="s">
        <v>11582</v>
      </c>
    </row>
    <row r="2459" spans="1:7" x14ac:dyDescent="0.2">
      <c r="A2459" s="15" t="s">
        <v>15520</v>
      </c>
      <c r="B2459" s="15" t="s">
        <v>15450</v>
      </c>
      <c r="C2459" s="15">
        <v>8</v>
      </c>
      <c r="D2459" s="15" t="s">
        <v>11603</v>
      </c>
      <c r="E2459" s="15" t="s">
        <v>15521</v>
      </c>
      <c r="F2459" s="15" t="s">
        <v>11422</v>
      </c>
      <c r="G2459" s="15" t="s">
        <v>11582</v>
      </c>
    </row>
    <row r="2460" spans="1:7" x14ac:dyDescent="0.2">
      <c r="A2460" s="15" t="s">
        <v>15522</v>
      </c>
      <c r="B2460" s="15" t="s">
        <v>15450</v>
      </c>
      <c r="C2460" s="15">
        <v>8</v>
      </c>
      <c r="D2460" s="15" t="s">
        <v>11607</v>
      </c>
      <c r="E2460" s="15" t="s">
        <v>15523</v>
      </c>
      <c r="F2460" s="15" t="s">
        <v>11422</v>
      </c>
      <c r="G2460" s="15" t="s">
        <v>11582</v>
      </c>
    </row>
    <row r="2461" spans="1:7" x14ac:dyDescent="0.2">
      <c r="A2461" s="15" t="s">
        <v>15524</v>
      </c>
      <c r="B2461" s="15" t="s">
        <v>15450</v>
      </c>
      <c r="C2461" s="15">
        <v>8</v>
      </c>
      <c r="D2461" s="15" t="s">
        <v>11611</v>
      </c>
      <c r="E2461" s="15" t="s">
        <v>15525</v>
      </c>
      <c r="F2461" s="15" t="s">
        <v>11422</v>
      </c>
      <c r="G2461" s="15" t="s">
        <v>11582</v>
      </c>
    </row>
    <row r="2462" spans="1:7" x14ac:dyDescent="0.2">
      <c r="A2462" s="15" t="s">
        <v>15526</v>
      </c>
      <c r="B2462" s="15" t="s">
        <v>15450</v>
      </c>
      <c r="C2462" s="15">
        <v>8</v>
      </c>
      <c r="D2462" s="15" t="s">
        <v>11615</v>
      </c>
      <c r="E2462" s="15" t="s">
        <v>15527</v>
      </c>
      <c r="F2462" s="15" t="s">
        <v>11422</v>
      </c>
      <c r="G2462" s="15" t="s">
        <v>11582</v>
      </c>
    </row>
    <row r="2463" spans="1:7" x14ac:dyDescent="0.2">
      <c r="A2463" s="15" t="s">
        <v>15528</v>
      </c>
      <c r="B2463" s="15" t="s">
        <v>15450</v>
      </c>
      <c r="C2463" s="15">
        <v>8</v>
      </c>
      <c r="D2463" s="15" t="s">
        <v>11619</v>
      </c>
      <c r="E2463" s="15" t="s">
        <v>13971</v>
      </c>
      <c r="F2463" s="15" t="s">
        <v>11422</v>
      </c>
      <c r="G2463" s="15" t="s">
        <v>11582</v>
      </c>
    </row>
    <row r="2464" spans="1:7" x14ac:dyDescent="0.2">
      <c r="A2464" s="15" t="s">
        <v>15529</v>
      </c>
      <c r="B2464" s="15" t="s">
        <v>15450</v>
      </c>
      <c r="C2464" s="15">
        <v>8</v>
      </c>
      <c r="D2464" s="15" t="s">
        <v>11623</v>
      </c>
      <c r="E2464" s="15" t="s">
        <v>14495</v>
      </c>
      <c r="F2464" s="15" t="s">
        <v>11422</v>
      </c>
      <c r="G2464" s="15" t="s">
        <v>11582</v>
      </c>
    </row>
    <row r="2465" spans="1:7" x14ac:dyDescent="0.2">
      <c r="A2465" s="15" t="s">
        <v>15530</v>
      </c>
      <c r="B2465" s="15" t="s">
        <v>15450</v>
      </c>
      <c r="C2465" s="15">
        <v>8</v>
      </c>
      <c r="D2465" s="15" t="s">
        <v>11627</v>
      </c>
      <c r="E2465" s="15" t="s">
        <v>15344</v>
      </c>
      <c r="F2465" s="15" t="s">
        <v>11422</v>
      </c>
      <c r="G2465" s="15" t="s">
        <v>11582</v>
      </c>
    </row>
    <row r="2466" spans="1:7" x14ac:dyDescent="0.2">
      <c r="A2466" s="15" t="s">
        <v>15531</v>
      </c>
      <c r="B2466" s="15" t="s">
        <v>15450</v>
      </c>
      <c r="C2466" s="15">
        <v>8</v>
      </c>
      <c r="D2466" s="15" t="s">
        <v>11631</v>
      </c>
      <c r="E2466" s="15" t="s">
        <v>988</v>
      </c>
      <c r="F2466" s="15" t="s">
        <v>11422</v>
      </c>
      <c r="G2466" s="15" t="s">
        <v>11582</v>
      </c>
    </row>
    <row r="2467" spans="1:7" x14ac:dyDescent="0.2">
      <c r="A2467" s="15" t="s">
        <v>15532</v>
      </c>
      <c r="B2467" s="15" t="s">
        <v>15450</v>
      </c>
      <c r="C2467" s="15">
        <v>8</v>
      </c>
      <c r="D2467" s="15" t="s">
        <v>11634</v>
      </c>
      <c r="E2467" s="15" t="s">
        <v>15533</v>
      </c>
      <c r="F2467" s="15" t="s">
        <v>11422</v>
      </c>
      <c r="G2467" s="15" t="s">
        <v>11582</v>
      </c>
    </row>
    <row r="2468" spans="1:7" x14ac:dyDescent="0.2">
      <c r="A2468" s="15" t="s">
        <v>15534</v>
      </c>
      <c r="B2468" s="15" t="s">
        <v>15450</v>
      </c>
      <c r="C2468" s="15">
        <v>8</v>
      </c>
      <c r="D2468" s="15" t="s">
        <v>11637</v>
      </c>
      <c r="E2468" s="15" t="s">
        <v>14281</v>
      </c>
      <c r="F2468" s="15" t="s">
        <v>11422</v>
      </c>
      <c r="G2468" s="15" t="s">
        <v>11582</v>
      </c>
    </row>
    <row r="2469" spans="1:7" x14ac:dyDescent="0.2">
      <c r="A2469" s="15" t="s">
        <v>15535</v>
      </c>
      <c r="B2469" s="15" t="s">
        <v>15450</v>
      </c>
      <c r="C2469" s="15">
        <v>8</v>
      </c>
      <c r="D2469" s="15" t="s">
        <v>11640</v>
      </c>
      <c r="E2469" s="15" t="s">
        <v>15536</v>
      </c>
      <c r="F2469" s="15" t="s">
        <v>11422</v>
      </c>
      <c r="G2469" s="15" t="s">
        <v>11582</v>
      </c>
    </row>
    <row r="2470" spans="1:7" x14ac:dyDescent="0.2">
      <c r="A2470" s="15" t="s">
        <v>15537</v>
      </c>
      <c r="B2470" s="15" t="s">
        <v>15450</v>
      </c>
      <c r="C2470" s="15">
        <v>8</v>
      </c>
      <c r="D2470" s="15" t="s">
        <v>11643</v>
      </c>
      <c r="E2470" s="15" t="s">
        <v>15538</v>
      </c>
      <c r="F2470" s="15" t="s">
        <v>11422</v>
      </c>
      <c r="G2470" s="15" t="s">
        <v>11582</v>
      </c>
    </row>
    <row r="2471" spans="1:7" x14ac:dyDescent="0.2">
      <c r="A2471" s="15" t="s">
        <v>15539</v>
      </c>
      <c r="B2471" s="15" t="s">
        <v>15450</v>
      </c>
      <c r="C2471" s="15">
        <v>8</v>
      </c>
      <c r="D2471" s="15" t="s">
        <v>11646</v>
      </c>
      <c r="E2471" s="15" t="s">
        <v>15540</v>
      </c>
      <c r="F2471" s="15" t="s">
        <v>11422</v>
      </c>
      <c r="G2471" s="15" t="s">
        <v>11582</v>
      </c>
    </row>
    <row r="2472" spans="1:7" x14ac:dyDescent="0.2">
      <c r="A2472" s="15" t="s">
        <v>15541</v>
      </c>
      <c r="B2472" s="15" t="s">
        <v>15450</v>
      </c>
      <c r="C2472" s="15">
        <v>8</v>
      </c>
      <c r="D2472" s="15" t="s">
        <v>11649</v>
      </c>
      <c r="E2472" s="15" t="s">
        <v>13503</v>
      </c>
      <c r="F2472" s="15" t="s">
        <v>11422</v>
      </c>
      <c r="G2472" s="15" t="s">
        <v>11582</v>
      </c>
    </row>
    <row r="2473" spans="1:7" x14ac:dyDescent="0.2">
      <c r="A2473" s="15" t="s">
        <v>15542</v>
      </c>
      <c r="B2473" s="15" t="s">
        <v>15450</v>
      </c>
      <c r="C2473" s="15">
        <v>8</v>
      </c>
      <c r="D2473" s="15" t="s">
        <v>11652</v>
      </c>
      <c r="E2473" s="15" t="s">
        <v>15543</v>
      </c>
      <c r="F2473" s="15" t="s">
        <v>11422</v>
      </c>
      <c r="G2473" s="15" t="s">
        <v>11582</v>
      </c>
    </row>
    <row r="2474" spans="1:7" x14ac:dyDescent="0.2">
      <c r="A2474" s="15" t="s">
        <v>15544</v>
      </c>
      <c r="B2474" s="15" t="s">
        <v>15450</v>
      </c>
      <c r="C2474" s="15">
        <v>8</v>
      </c>
      <c r="D2474" s="15" t="s">
        <v>11655</v>
      </c>
      <c r="E2474" s="15" t="s">
        <v>12611</v>
      </c>
      <c r="F2474" s="15" t="s">
        <v>11422</v>
      </c>
      <c r="G2474" s="15" t="s">
        <v>11582</v>
      </c>
    </row>
    <row r="2475" spans="1:7" x14ac:dyDescent="0.2">
      <c r="A2475" s="15" t="s">
        <v>15545</v>
      </c>
      <c r="B2475" s="15" t="s">
        <v>15450</v>
      </c>
      <c r="C2475" s="15">
        <v>8</v>
      </c>
      <c r="D2475" s="15" t="s">
        <v>11658</v>
      </c>
      <c r="E2475" s="15" t="s">
        <v>11914</v>
      </c>
      <c r="F2475" s="15" t="s">
        <v>11422</v>
      </c>
      <c r="G2475" s="15" t="s">
        <v>11582</v>
      </c>
    </row>
    <row r="2476" spans="1:7" x14ac:dyDescent="0.2">
      <c r="A2476" s="15" t="s">
        <v>15546</v>
      </c>
      <c r="B2476" s="15" t="s">
        <v>15450</v>
      </c>
      <c r="C2476" s="15">
        <v>8</v>
      </c>
      <c r="D2476" s="15" t="s">
        <v>11660</v>
      </c>
      <c r="E2476" s="15" t="s">
        <v>15547</v>
      </c>
      <c r="F2476" s="15" t="s">
        <v>11422</v>
      </c>
      <c r="G2476" s="15" t="s">
        <v>11582</v>
      </c>
    </row>
    <row r="2477" spans="1:7" x14ac:dyDescent="0.2">
      <c r="A2477" s="15" t="s">
        <v>15548</v>
      </c>
      <c r="B2477" s="15" t="s">
        <v>15450</v>
      </c>
      <c r="C2477" s="15">
        <v>8</v>
      </c>
      <c r="D2477" s="15" t="s">
        <v>11663</v>
      </c>
      <c r="E2477" s="15" t="s">
        <v>15549</v>
      </c>
      <c r="F2477" s="15" t="s">
        <v>11422</v>
      </c>
      <c r="G2477" s="15" t="s">
        <v>11582</v>
      </c>
    </row>
    <row r="2478" spans="1:7" x14ac:dyDescent="0.2">
      <c r="A2478" s="15" t="s">
        <v>15550</v>
      </c>
      <c r="B2478" s="15" t="s">
        <v>15450</v>
      </c>
      <c r="C2478" s="15">
        <v>8</v>
      </c>
      <c r="D2478" s="15" t="s">
        <v>11907</v>
      </c>
      <c r="E2478" s="15" t="s">
        <v>15551</v>
      </c>
      <c r="F2478" s="15" t="s">
        <v>11422</v>
      </c>
      <c r="G2478" s="15" t="s">
        <v>11582</v>
      </c>
    </row>
    <row r="2479" spans="1:7" x14ac:dyDescent="0.2">
      <c r="A2479" s="15" t="s">
        <v>15552</v>
      </c>
      <c r="B2479" s="15" t="s">
        <v>15450</v>
      </c>
      <c r="C2479" s="15">
        <v>8</v>
      </c>
      <c r="D2479" s="15" t="s">
        <v>11910</v>
      </c>
      <c r="E2479" s="15" t="s">
        <v>15553</v>
      </c>
      <c r="F2479" s="15" t="s">
        <v>11422</v>
      </c>
      <c r="G2479" s="15" t="s">
        <v>11582</v>
      </c>
    </row>
    <row r="2480" spans="1:7" x14ac:dyDescent="0.2">
      <c r="A2480" s="15" t="s">
        <v>15554</v>
      </c>
      <c r="B2480" s="15" t="s">
        <v>15450</v>
      </c>
      <c r="C2480" s="15">
        <v>8</v>
      </c>
      <c r="D2480" s="15" t="s">
        <v>11669</v>
      </c>
      <c r="E2480" s="15" t="s">
        <v>11670</v>
      </c>
      <c r="F2480" s="15" t="s">
        <v>11422</v>
      </c>
      <c r="G2480" s="15" t="s">
        <v>11582</v>
      </c>
    </row>
    <row r="2481" spans="1:7" x14ac:dyDescent="0.2">
      <c r="A2481" s="15" t="s">
        <v>15555</v>
      </c>
      <c r="B2481" s="15" t="s">
        <v>15556</v>
      </c>
      <c r="C2481" s="15">
        <v>4</v>
      </c>
      <c r="D2481" s="15" t="s">
        <v>11420</v>
      </c>
      <c r="E2481" s="15" t="s">
        <v>13191</v>
      </c>
      <c r="F2481" s="15" t="s">
        <v>11422</v>
      </c>
      <c r="G2481" s="15" t="s">
        <v>11586</v>
      </c>
    </row>
    <row r="2482" spans="1:7" x14ac:dyDescent="0.2">
      <c r="A2482" s="15" t="s">
        <v>15557</v>
      </c>
      <c r="B2482" s="15" t="s">
        <v>15556</v>
      </c>
      <c r="C2482" s="15">
        <v>4</v>
      </c>
      <c r="D2482" s="15" t="s">
        <v>11425</v>
      </c>
      <c r="E2482" s="15" t="s">
        <v>15273</v>
      </c>
      <c r="F2482" s="15" t="s">
        <v>11422</v>
      </c>
      <c r="G2482" s="15" t="s">
        <v>11586</v>
      </c>
    </row>
    <row r="2483" spans="1:7" x14ac:dyDescent="0.2">
      <c r="A2483" s="15" t="s">
        <v>15558</v>
      </c>
      <c r="B2483" s="15" t="s">
        <v>15556</v>
      </c>
      <c r="C2483" s="15">
        <v>4</v>
      </c>
      <c r="D2483" s="15" t="s">
        <v>11428</v>
      </c>
      <c r="E2483" s="15" t="s">
        <v>11801</v>
      </c>
      <c r="F2483" s="15" t="s">
        <v>11422</v>
      </c>
      <c r="G2483" s="15" t="s">
        <v>11586</v>
      </c>
    </row>
    <row r="2484" spans="1:7" x14ac:dyDescent="0.2">
      <c r="A2484" s="15" t="s">
        <v>15559</v>
      </c>
      <c r="B2484" s="15" t="s">
        <v>15556</v>
      </c>
      <c r="C2484" s="15">
        <v>4</v>
      </c>
      <c r="D2484" s="15" t="s">
        <v>11432</v>
      </c>
      <c r="E2484" s="15" t="s">
        <v>15560</v>
      </c>
      <c r="F2484" s="15" t="s">
        <v>11422</v>
      </c>
      <c r="G2484" s="15" t="s">
        <v>11586</v>
      </c>
    </row>
    <row r="2485" spans="1:7" x14ac:dyDescent="0.2">
      <c r="A2485" s="15" t="s">
        <v>15561</v>
      </c>
      <c r="B2485" s="15" t="s">
        <v>15556</v>
      </c>
      <c r="C2485" s="15">
        <v>4</v>
      </c>
      <c r="D2485" s="15" t="s">
        <v>11436</v>
      </c>
      <c r="E2485" s="15" t="s">
        <v>11437</v>
      </c>
      <c r="F2485" s="15" t="s">
        <v>11422</v>
      </c>
      <c r="G2485" s="15" t="s">
        <v>11586</v>
      </c>
    </row>
    <row r="2486" spans="1:7" x14ac:dyDescent="0.2">
      <c r="A2486" s="15" t="s">
        <v>15562</v>
      </c>
      <c r="B2486" s="15" t="s">
        <v>15556</v>
      </c>
      <c r="C2486" s="15">
        <v>4</v>
      </c>
      <c r="D2486" s="15" t="s">
        <v>11440</v>
      </c>
      <c r="E2486" s="15" t="s">
        <v>379</v>
      </c>
      <c r="F2486" s="15" t="s">
        <v>11422</v>
      </c>
      <c r="G2486" s="15" t="s">
        <v>11586</v>
      </c>
    </row>
    <row r="2487" spans="1:7" x14ac:dyDescent="0.2">
      <c r="A2487" s="15" t="s">
        <v>15563</v>
      </c>
      <c r="B2487" s="15" t="s">
        <v>15556</v>
      </c>
      <c r="C2487" s="15">
        <v>4</v>
      </c>
      <c r="D2487" s="15" t="s">
        <v>11444</v>
      </c>
      <c r="E2487" s="15" t="s">
        <v>13374</v>
      </c>
      <c r="F2487" s="15" t="s">
        <v>11422</v>
      </c>
      <c r="G2487" s="15" t="s">
        <v>11586</v>
      </c>
    </row>
    <row r="2488" spans="1:7" x14ac:dyDescent="0.2">
      <c r="A2488" s="15" t="s">
        <v>15564</v>
      </c>
      <c r="B2488" s="15" t="s">
        <v>15556</v>
      </c>
      <c r="C2488" s="15">
        <v>4</v>
      </c>
      <c r="D2488" s="15" t="s">
        <v>11448</v>
      </c>
      <c r="E2488" s="15" t="s">
        <v>15565</v>
      </c>
      <c r="F2488" s="15" t="s">
        <v>11422</v>
      </c>
      <c r="G2488" s="15" t="s">
        <v>11586</v>
      </c>
    </row>
    <row r="2489" spans="1:7" x14ac:dyDescent="0.2">
      <c r="A2489" s="15" t="s">
        <v>15566</v>
      </c>
      <c r="B2489" s="15" t="s">
        <v>15556</v>
      </c>
      <c r="C2489" s="15">
        <v>4</v>
      </c>
      <c r="D2489" s="15" t="s">
        <v>11452</v>
      </c>
      <c r="E2489" s="15" t="s">
        <v>11807</v>
      </c>
      <c r="F2489" s="15" t="s">
        <v>11422</v>
      </c>
      <c r="G2489" s="15" t="s">
        <v>11586</v>
      </c>
    </row>
    <row r="2490" spans="1:7" x14ac:dyDescent="0.2">
      <c r="A2490" s="15" t="s">
        <v>15567</v>
      </c>
      <c r="B2490" s="15" t="s">
        <v>15556</v>
      </c>
      <c r="C2490" s="15">
        <v>4</v>
      </c>
      <c r="D2490" s="15" t="s">
        <v>11456</v>
      </c>
      <c r="E2490" s="15" t="s">
        <v>639</v>
      </c>
      <c r="F2490" s="15" t="s">
        <v>11422</v>
      </c>
      <c r="G2490" s="15" t="s">
        <v>11586</v>
      </c>
    </row>
    <row r="2491" spans="1:7" x14ac:dyDescent="0.2">
      <c r="A2491" s="15" t="s">
        <v>15568</v>
      </c>
      <c r="B2491" s="15" t="s">
        <v>15556</v>
      </c>
      <c r="C2491" s="15">
        <v>4</v>
      </c>
      <c r="D2491" s="15" t="s">
        <v>11460</v>
      </c>
      <c r="E2491" s="15" t="s">
        <v>15569</v>
      </c>
      <c r="F2491" s="15" t="s">
        <v>11422</v>
      </c>
      <c r="G2491" s="15" t="s">
        <v>11586</v>
      </c>
    </row>
    <row r="2492" spans="1:7" x14ac:dyDescent="0.2">
      <c r="A2492" s="15" t="s">
        <v>15570</v>
      </c>
      <c r="B2492" s="15" t="s">
        <v>15556</v>
      </c>
      <c r="C2492" s="15">
        <v>4</v>
      </c>
      <c r="D2492" s="15" t="s">
        <v>11464</v>
      </c>
      <c r="E2492" s="15" t="s">
        <v>443</v>
      </c>
      <c r="F2492" s="15" t="s">
        <v>11422</v>
      </c>
      <c r="G2492" s="15" t="s">
        <v>11586</v>
      </c>
    </row>
    <row r="2493" spans="1:7" x14ac:dyDescent="0.2">
      <c r="A2493" s="15" t="s">
        <v>15571</v>
      </c>
      <c r="B2493" s="15" t="s">
        <v>15556</v>
      </c>
      <c r="C2493" s="15">
        <v>4</v>
      </c>
      <c r="D2493" s="15" t="s">
        <v>11468</v>
      </c>
      <c r="E2493" s="15" t="s">
        <v>13544</v>
      </c>
      <c r="F2493" s="15" t="s">
        <v>11422</v>
      </c>
      <c r="G2493" s="15" t="s">
        <v>11586</v>
      </c>
    </row>
    <row r="2494" spans="1:7" x14ac:dyDescent="0.2">
      <c r="A2494" s="15" t="s">
        <v>15572</v>
      </c>
      <c r="B2494" s="15" t="s">
        <v>15556</v>
      </c>
      <c r="C2494" s="15">
        <v>4</v>
      </c>
      <c r="D2494" s="15" t="s">
        <v>11472</v>
      </c>
      <c r="E2494" s="15" t="s">
        <v>11473</v>
      </c>
      <c r="F2494" s="15" t="s">
        <v>11422</v>
      </c>
      <c r="G2494" s="15" t="s">
        <v>11586</v>
      </c>
    </row>
    <row r="2495" spans="1:7" x14ac:dyDescent="0.2">
      <c r="A2495" s="15" t="s">
        <v>15573</v>
      </c>
      <c r="B2495" s="15" t="s">
        <v>15556</v>
      </c>
      <c r="C2495" s="15">
        <v>4</v>
      </c>
      <c r="D2495" s="15" t="s">
        <v>11476</v>
      </c>
      <c r="E2495" s="15" t="s">
        <v>15574</v>
      </c>
      <c r="F2495" s="15" t="s">
        <v>11422</v>
      </c>
      <c r="G2495" s="15" t="s">
        <v>11586</v>
      </c>
    </row>
    <row r="2496" spans="1:7" x14ac:dyDescent="0.2">
      <c r="A2496" s="15" t="s">
        <v>15575</v>
      </c>
      <c r="B2496" s="15" t="s">
        <v>15556</v>
      </c>
      <c r="C2496" s="15">
        <v>4</v>
      </c>
      <c r="D2496" s="15" t="s">
        <v>11480</v>
      </c>
      <c r="E2496" s="15" t="s">
        <v>11481</v>
      </c>
      <c r="F2496" s="15" t="s">
        <v>11422</v>
      </c>
      <c r="G2496" s="15" t="s">
        <v>11586</v>
      </c>
    </row>
    <row r="2497" spans="1:7" x14ac:dyDescent="0.2">
      <c r="A2497" s="15" t="s">
        <v>15576</v>
      </c>
      <c r="B2497" s="15" t="s">
        <v>15556</v>
      </c>
      <c r="C2497" s="15">
        <v>4</v>
      </c>
      <c r="D2497" s="15" t="s">
        <v>11484</v>
      </c>
      <c r="E2497" s="15" t="s">
        <v>15577</v>
      </c>
      <c r="F2497" s="15" t="s">
        <v>11422</v>
      </c>
      <c r="G2497" s="15" t="s">
        <v>11586</v>
      </c>
    </row>
    <row r="2498" spans="1:7" x14ac:dyDescent="0.2">
      <c r="A2498" s="15" t="s">
        <v>15578</v>
      </c>
      <c r="B2498" s="15" t="s">
        <v>15556</v>
      </c>
      <c r="C2498" s="15">
        <v>4</v>
      </c>
      <c r="D2498" s="15" t="s">
        <v>11487</v>
      </c>
      <c r="E2498" s="15" t="s">
        <v>12777</v>
      </c>
      <c r="F2498" s="15" t="s">
        <v>11422</v>
      </c>
      <c r="G2498" s="15" t="s">
        <v>11586</v>
      </c>
    </row>
    <row r="2499" spans="1:7" x14ac:dyDescent="0.2">
      <c r="A2499" s="15" t="s">
        <v>15579</v>
      </c>
      <c r="B2499" s="15" t="s">
        <v>15556</v>
      </c>
      <c r="C2499" s="15">
        <v>4</v>
      </c>
      <c r="D2499" s="15" t="s">
        <v>11491</v>
      </c>
      <c r="E2499" s="15" t="s">
        <v>14816</v>
      </c>
      <c r="F2499" s="15" t="s">
        <v>11422</v>
      </c>
      <c r="G2499" s="15" t="s">
        <v>11586</v>
      </c>
    </row>
    <row r="2500" spans="1:7" x14ac:dyDescent="0.2">
      <c r="A2500" s="15" t="s">
        <v>15580</v>
      </c>
      <c r="B2500" s="15" t="s">
        <v>15556</v>
      </c>
      <c r="C2500" s="15">
        <v>4</v>
      </c>
      <c r="D2500" s="15" t="s">
        <v>11495</v>
      </c>
      <c r="E2500" s="15" t="s">
        <v>12388</v>
      </c>
      <c r="F2500" s="15" t="s">
        <v>11422</v>
      </c>
      <c r="G2500" s="15" t="s">
        <v>11586</v>
      </c>
    </row>
    <row r="2501" spans="1:7" x14ac:dyDescent="0.2">
      <c r="A2501" s="15" t="s">
        <v>15581</v>
      </c>
      <c r="B2501" s="15" t="s">
        <v>15556</v>
      </c>
      <c r="C2501" s="15">
        <v>4</v>
      </c>
      <c r="D2501" s="15" t="s">
        <v>11499</v>
      </c>
      <c r="E2501" s="15" t="s">
        <v>11515</v>
      </c>
      <c r="F2501" s="15" t="s">
        <v>11422</v>
      </c>
      <c r="G2501" s="15" t="s">
        <v>11586</v>
      </c>
    </row>
    <row r="2502" spans="1:7" x14ac:dyDescent="0.2">
      <c r="A2502" s="15" t="s">
        <v>15582</v>
      </c>
      <c r="B2502" s="15" t="s">
        <v>15556</v>
      </c>
      <c r="C2502" s="15">
        <v>4</v>
      </c>
      <c r="D2502" s="15" t="s">
        <v>11503</v>
      </c>
      <c r="E2502" s="15" t="s">
        <v>15583</v>
      </c>
      <c r="F2502" s="15" t="s">
        <v>11422</v>
      </c>
      <c r="G2502" s="15" t="s">
        <v>11586</v>
      </c>
    </row>
    <row r="2503" spans="1:7" x14ac:dyDescent="0.2">
      <c r="A2503" s="15" t="s">
        <v>15584</v>
      </c>
      <c r="B2503" s="15" t="s">
        <v>15556</v>
      </c>
      <c r="C2503" s="15">
        <v>4</v>
      </c>
      <c r="D2503" s="15" t="s">
        <v>11506</v>
      </c>
      <c r="E2503" s="15" t="s">
        <v>15585</v>
      </c>
      <c r="F2503" s="15" t="s">
        <v>11422</v>
      </c>
      <c r="G2503" s="15" t="s">
        <v>11586</v>
      </c>
    </row>
    <row r="2504" spans="1:7" x14ac:dyDescent="0.2">
      <c r="A2504" s="15" t="s">
        <v>15586</v>
      </c>
      <c r="B2504" s="15" t="s">
        <v>15556</v>
      </c>
      <c r="C2504" s="15">
        <v>4</v>
      </c>
      <c r="D2504" s="15" t="s">
        <v>11510</v>
      </c>
      <c r="E2504" s="15" t="s">
        <v>11531</v>
      </c>
      <c r="F2504" s="15" t="s">
        <v>11422</v>
      </c>
      <c r="G2504" s="15" t="s">
        <v>11586</v>
      </c>
    </row>
    <row r="2505" spans="1:7" x14ac:dyDescent="0.2">
      <c r="A2505" s="15" t="s">
        <v>15587</v>
      </c>
      <c r="B2505" s="15" t="s">
        <v>15556</v>
      </c>
      <c r="C2505" s="15">
        <v>4</v>
      </c>
      <c r="D2505" s="15" t="s">
        <v>11514</v>
      </c>
      <c r="E2505" s="15" t="s">
        <v>15588</v>
      </c>
      <c r="F2505" s="15" t="s">
        <v>11422</v>
      </c>
      <c r="G2505" s="15" t="s">
        <v>11586</v>
      </c>
    </row>
    <row r="2506" spans="1:7" x14ac:dyDescent="0.2">
      <c r="A2506" s="15" t="s">
        <v>15589</v>
      </c>
      <c r="B2506" s="15" t="s">
        <v>15556</v>
      </c>
      <c r="C2506" s="15">
        <v>4</v>
      </c>
      <c r="D2506" s="15" t="s">
        <v>11518</v>
      </c>
      <c r="E2506" s="15" t="s">
        <v>11535</v>
      </c>
      <c r="F2506" s="15" t="s">
        <v>11422</v>
      </c>
      <c r="G2506" s="15" t="s">
        <v>11586</v>
      </c>
    </row>
    <row r="2507" spans="1:7" x14ac:dyDescent="0.2">
      <c r="A2507" s="15" t="s">
        <v>15590</v>
      </c>
      <c r="B2507" s="15" t="s">
        <v>15556</v>
      </c>
      <c r="C2507" s="15">
        <v>4</v>
      </c>
      <c r="D2507" s="15" t="s">
        <v>11522</v>
      </c>
      <c r="E2507" s="15" t="s">
        <v>12944</v>
      </c>
      <c r="F2507" s="15" t="s">
        <v>11422</v>
      </c>
      <c r="G2507" s="15" t="s">
        <v>11586</v>
      </c>
    </row>
    <row r="2508" spans="1:7" x14ac:dyDescent="0.2">
      <c r="A2508" s="15" t="s">
        <v>15591</v>
      </c>
      <c r="B2508" s="15" t="s">
        <v>15556</v>
      </c>
      <c r="C2508" s="15">
        <v>4</v>
      </c>
      <c r="D2508" s="15" t="s">
        <v>11526</v>
      </c>
      <c r="E2508" s="15" t="s">
        <v>15592</v>
      </c>
      <c r="F2508" s="15" t="s">
        <v>11422</v>
      </c>
      <c r="G2508" s="15" t="s">
        <v>11586</v>
      </c>
    </row>
    <row r="2509" spans="1:7" x14ac:dyDescent="0.2">
      <c r="A2509" s="15" t="s">
        <v>15593</v>
      </c>
      <c r="B2509" s="15" t="s">
        <v>15556</v>
      </c>
      <c r="C2509" s="15">
        <v>4</v>
      </c>
      <c r="D2509" s="15" t="s">
        <v>11530</v>
      </c>
      <c r="E2509" s="15" t="s">
        <v>15594</v>
      </c>
      <c r="F2509" s="15" t="s">
        <v>11422</v>
      </c>
      <c r="G2509" s="15" t="s">
        <v>11586</v>
      </c>
    </row>
    <row r="2510" spans="1:7" x14ac:dyDescent="0.2">
      <c r="A2510" s="15" t="s">
        <v>15595</v>
      </c>
      <c r="B2510" s="15" t="s">
        <v>15556</v>
      </c>
      <c r="C2510" s="15">
        <v>4</v>
      </c>
      <c r="D2510" s="15" t="s">
        <v>11534</v>
      </c>
      <c r="E2510" s="15" t="s">
        <v>11543</v>
      </c>
      <c r="F2510" s="15" t="s">
        <v>11422</v>
      </c>
      <c r="G2510" s="15" t="s">
        <v>11586</v>
      </c>
    </row>
    <row r="2511" spans="1:7" x14ac:dyDescent="0.2">
      <c r="A2511" s="15" t="s">
        <v>15596</v>
      </c>
      <c r="B2511" s="15" t="s">
        <v>15556</v>
      </c>
      <c r="C2511" s="15">
        <v>4</v>
      </c>
      <c r="D2511" s="15" t="s">
        <v>11538</v>
      </c>
      <c r="E2511" s="15" t="s">
        <v>12797</v>
      </c>
      <c r="F2511" s="15" t="s">
        <v>11422</v>
      </c>
      <c r="G2511" s="15" t="s">
        <v>11586</v>
      </c>
    </row>
    <row r="2512" spans="1:7" x14ac:dyDescent="0.2">
      <c r="A2512" s="15" t="s">
        <v>15597</v>
      </c>
      <c r="B2512" s="15" t="s">
        <v>15556</v>
      </c>
      <c r="C2512" s="15">
        <v>4</v>
      </c>
      <c r="D2512" s="15" t="s">
        <v>11542</v>
      </c>
      <c r="E2512" s="15" t="s">
        <v>15598</v>
      </c>
      <c r="F2512" s="15" t="s">
        <v>11422</v>
      </c>
      <c r="G2512" s="15" t="s">
        <v>11586</v>
      </c>
    </row>
    <row r="2513" spans="1:7" x14ac:dyDescent="0.2">
      <c r="A2513" s="15" t="s">
        <v>15599</v>
      </c>
      <c r="B2513" s="15" t="s">
        <v>15556</v>
      </c>
      <c r="C2513" s="15">
        <v>4</v>
      </c>
      <c r="D2513" s="15" t="s">
        <v>11546</v>
      </c>
      <c r="E2513" s="15" t="s">
        <v>12237</v>
      </c>
      <c r="F2513" s="15" t="s">
        <v>11422</v>
      </c>
      <c r="G2513" s="15" t="s">
        <v>11586</v>
      </c>
    </row>
    <row r="2514" spans="1:7" x14ac:dyDescent="0.2">
      <c r="A2514" s="15" t="s">
        <v>15600</v>
      </c>
      <c r="B2514" s="15" t="s">
        <v>15556</v>
      </c>
      <c r="C2514" s="15">
        <v>4</v>
      </c>
      <c r="D2514" s="15" t="s">
        <v>11550</v>
      </c>
      <c r="E2514" s="15" t="s">
        <v>12434</v>
      </c>
      <c r="F2514" s="15" t="s">
        <v>11422</v>
      </c>
      <c r="G2514" s="15" t="s">
        <v>11586</v>
      </c>
    </row>
    <row r="2515" spans="1:7" x14ac:dyDescent="0.2">
      <c r="A2515" s="15" t="s">
        <v>15601</v>
      </c>
      <c r="B2515" s="15" t="s">
        <v>15556</v>
      </c>
      <c r="C2515" s="15">
        <v>4</v>
      </c>
      <c r="D2515" s="15" t="s">
        <v>11554</v>
      </c>
      <c r="E2515" s="15" t="s">
        <v>15602</v>
      </c>
      <c r="F2515" s="15" t="s">
        <v>11422</v>
      </c>
      <c r="G2515" s="15" t="s">
        <v>11586</v>
      </c>
    </row>
    <row r="2516" spans="1:7" x14ac:dyDescent="0.2">
      <c r="A2516" s="15" t="s">
        <v>15603</v>
      </c>
      <c r="B2516" s="15" t="s">
        <v>15556</v>
      </c>
      <c r="C2516" s="15">
        <v>4</v>
      </c>
      <c r="D2516" s="15" t="s">
        <v>11558</v>
      </c>
      <c r="E2516" s="15" t="s">
        <v>12801</v>
      </c>
      <c r="F2516" s="15" t="s">
        <v>11422</v>
      </c>
      <c r="G2516" s="15" t="s">
        <v>11586</v>
      </c>
    </row>
    <row r="2517" spans="1:7" x14ac:dyDescent="0.2">
      <c r="A2517" s="15" t="s">
        <v>15604</v>
      </c>
      <c r="B2517" s="15" t="s">
        <v>15556</v>
      </c>
      <c r="C2517" s="15">
        <v>4</v>
      </c>
      <c r="D2517" s="15" t="s">
        <v>11562</v>
      </c>
      <c r="E2517" s="15" t="s">
        <v>15605</v>
      </c>
      <c r="F2517" s="15" t="s">
        <v>11422</v>
      </c>
      <c r="G2517" s="15" t="s">
        <v>11586</v>
      </c>
    </row>
    <row r="2518" spans="1:7" x14ac:dyDescent="0.2">
      <c r="A2518" s="15" t="s">
        <v>15606</v>
      </c>
      <c r="B2518" s="15" t="s">
        <v>15556</v>
      </c>
      <c r="C2518" s="15">
        <v>4</v>
      </c>
      <c r="D2518" s="15" t="s">
        <v>11565</v>
      </c>
      <c r="E2518" s="15" t="s">
        <v>14842</v>
      </c>
      <c r="F2518" s="15" t="s">
        <v>11422</v>
      </c>
      <c r="G2518" s="15" t="s">
        <v>11586</v>
      </c>
    </row>
    <row r="2519" spans="1:7" x14ac:dyDescent="0.2">
      <c r="A2519" s="15" t="s">
        <v>15607</v>
      </c>
      <c r="B2519" s="15" t="s">
        <v>15556</v>
      </c>
      <c r="C2519" s="15">
        <v>4</v>
      </c>
      <c r="D2519" s="15" t="s">
        <v>11569</v>
      </c>
      <c r="E2519" s="15" t="s">
        <v>12803</v>
      </c>
      <c r="F2519" s="15" t="s">
        <v>11422</v>
      </c>
      <c r="G2519" s="15" t="s">
        <v>11586</v>
      </c>
    </row>
    <row r="2520" spans="1:7" x14ac:dyDescent="0.2">
      <c r="A2520" s="15" t="s">
        <v>15608</v>
      </c>
      <c r="B2520" s="15" t="s">
        <v>15556</v>
      </c>
      <c r="C2520" s="15">
        <v>4</v>
      </c>
      <c r="D2520" s="15" t="s">
        <v>11573</v>
      </c>
      <c r="E2520" s="15" t="s">
        <v>11551</v>
      </c>
      <c r="F2520" s="15" t="s">
        <v>11422</v>
      </c>
      <c r="G2520" s="15" t="s">
        <v>11586</v>
      </c>
    </row>
    <row r="2521" spans="1:7" x14ac:dyDescent="0.2">
      <c r="A2521" s="15" t="s">
        <v>15609</v>
      </c>
      <c r="B2521" s="15" t="s">
        <v>15556</v>
      </c>
      <c r="C2521" s="15">
        <v>4</v>
      </c>
      <c r="D2521" s="15" t="s">
        <v>11577</v>
      </c>
      <c r="E2521" s="15" t="s">
        <v>13421</v>
      </c>
      <c r="F2521" s="15" t="s">
        <v>11422</v>
      </c>
      <c r="G2521" s="15" t="s">
        <v>11586</v>
      </c>
    </row>
    <row r="2522" spans="1:7" x14ac:dyDescent="0.2">
      <c r="A2522" s="15" t="s">
        <v>15610</v>
      </c>
      <c r="B2522" s="15" t="s">
        <v>15556</v>
      </c>
      <c r="C2522" s="15">
        <v>4</v>
      </c>
      <c r="D2522" s="15" t="s">
        <v>11581</v>
      </c>
      <c r="E2522" s="15" t="s">
        <v>11555</v>
      </c>
      <c r="F2522" s="15" t="s">
        <v>11422</v>
      </c>
      <c r="G2522" s="15" t="s">
        <v>11586</v>
      </c>
    </row>
    <row r="2523" spans="1:7" x14ac:dyDescent="0.2">
      <c r="A2523" s="15" t="s">
        <v>15611</v>
      </c>
      <c r="B2523" s="15" t="s">
        <v>15556</v>
      </c>
      <c r="C2523" s="15">
        <v>4</v>
      </c>
      <c r="D2523" s="15" t="s">
        <v>11584</v>
      </c>
      <c r="E2523" s="15" t="s">
        <v>14063</v>
      </c>
      <c r="F2523" s="15" t="s">
        <v>11422</v>
      </c>
      <c r="G2523" s="15" t="s">
        <v>11586</v>
      </c>
    </row>
    <row r="2524" spans="1:7" x14ac:dyDescent="0.2">
      <c r="A2524" s="15" t="s">
        <v>15612</v>
      </c>
      <c r="B2524" s="15" t="s">
        <v>15556</v>
      </c>
      <c r="C2524" s="15">
        <v>4</v>
      </c>
      <c r="D2524" s="15" t="s">
        <v>11588</v>
      </c>
      <c r="E2524" s="15" t="s">
        <v>11559</v>
      </c>
      <c r="F2524" s="15" t="s">
        <v>11422</v>
      </c>
      <c r="G2524" s="15" t="s">
        <v>11586</v>
      </c>
    </row>
    <row r="2525" spans="1:7" x14ac:dyDescent="0.2">
      <c r="A2525" s="15" t="s">
        <v>15613</v>
      </c>
      <c r="B2525" s="15" t="s">
        <v>15556</v>
      </c>
      <c r="C2525" s="15">
        <v>4</v>
      </c>
      <c r="D2525" s="15" t="s">
        <v>11591</v>
      </c>
      <c r="E2525" s="15" t="s">
        <v>11563</v>
      </c>
      <c r="F2525" s="15" t="s">
        <v>11422</v>
      </c>
      <c r="G2525" s="15" t="s">
        <v>11586</v>
      </c>
    </row>
    <row r="2526" spans="1:7" x14ac:dyDescent="0.2">
      <c r="A2526" s="15" t="s">
        <v>15614</v>
      </c>
      <c r="B2526" s="15" t="s">
        <v>15556</v>
      </c>
      <c r="C2526" s="15">
        <v>4</v>
      </c>
      <c r="D2526" s="15" t="s">
        <v>11595</v>
      </c>
      <c r="E2526" s="15" t="s">
        <v>11854</v>
      </c>
      <c r="F2526" s="15" t="s">
        <v>11422</v>
      </c>
      <c r="G2526" s="15" t="s">
        <v>11586</v>
      </c>
    </row>
    <row r="2527" spans="1:7" x14ac:dyDescent="0.2">
      <c r="A2527" s="15" t="s">
        <v>15615</v>
      </c>
      <c r="B2527" s="15" t="s">
        <v>15556</v>
      </c>
      <c r="C2527" s="15">
        <v>4</v>
      </c>
      <c r="D2527" s="15" t="s">
        <v>11599</v>
      </c>
      <c r="E2527" s="15" t="s">
        <v>12822</v>
      </c>
      <c r="F2527" s="15" t="s">
        <v>11422</v>
      </c>
      <c r="G2527" s="15" t="s">
        <v>11586</v>
      </c>
    </row>
    <row r="2528" spans="1:7" x14ac:dyDescent="0.2">
      <c r="A2528" s="15" t="s">
        <v>15616</v>
      </c>
      <c r="B2528" s="15" t="s">
        <v>15556</v>
      </c>
      <c r="C2528" s="15">
        <v>4</v>
      </c>
      <c r="D2528" s="15" t="s">
        <v>11603</v>
      </c>
      <c r="E2528" s="15" t="s">
        <v>11964</v>
      </c>
      <c r="F2528" s="15" t="s">
        <v>11422</v>
      </c>
      <c r="G2528" s="15" t="s">
        <v>11586</v>
      </c>
    </row>
    <row r="2529" spans="1:7" x14ac:dyDescent="0.2">
      <c r="A2529" s="15" t="s">
        <v>15617</v>
      </c>
      <c r="B2529" s="15" t="s">
        <v>15556</v>
      </c>
      <c r="C2529" s="15">
        <v>4</v>
      </c>
      <c r="D2529" s="15" t="s">
        <v>11607</v>
      </c>
      <c r="E2529" s="15" t="s">
        <v>11570</v>
      </c>
      <c r="F2529" s="15" t="s">
        <v>11422</v>
      </c>
      <c r="G2529" s="15" t="s">
        <v>11586</v>
      </c>
    </row>
    <row r="2530" spans="1:7" x14ac:dyDescent="0.2">
      <c r="A2530" s="15" t="s">
        <v>15618</v>
      </c>
      <c r="B2530" s="15" t="s">
        <v>15556</v>
      </c>
      <c r="C2530" s="15">
        <v>4</v>
      </c>
      <c r="D2530" s="15" t="s">
        <v>11611</v>
      </c>
      <c r="E2530" s="15" t="s">
        <v>11574</v>
      </c>
      <c r="F2530" s="15" t="s">
        <v>11422</v>
      </c>
      <c r="G2530" s="15" t="s">
        <v>11586</v>
      </c>
    </row>
    <row r="2531" spans="1:7" x14ac:dyDescent="0.2">
      <c r="A2531" s="15" t="s">
        <v>15619</v>
      </c>
      <c r="B2531" s="15" t="s">
        <v>15556</v>
      </c>
      <c r="C2531" s="15">
        <v>4</v>
      </c>
      <c r="D2531" s="15" t="s">
        <v>11615</v>
      </c>
      <c r="E2531" s="15" t="s">
        <v>12724</v>
      </c>
      <c r="F2531" s="15" t="s">
        <v>11422</v>
      </c>
      <c r="G2531" s="15" t="s">
        <v>11586</v>
      </c>
    </row>
    <row r="2532" spans="1:7" x14ac:dyDescent="0.2">
      <c r="A2532" s="15" t="s">
        <v>15620</v>
      </c>
      <c r="B2532" s="15" t="s">
        <v>15556</v>
      </c>
      <c r="C2532" s="15">
        <v>4</v>
      </c>
      <c r="D2532" s="15" t="s">
        <v>11619</v>
      </c>
      <c r="E2532" s="15" t="s">
        <v>409</v>
      </c>
      <c r="F2532" s="15" t="s">
        <v>11422</v>
      </c>
      <c r="G2532" s="15" t="s">
        <v>11586</v>
      </c>
    </row>
    <row r="2533" spans="1:7" x14ac:dyDescent="0.2">
      <c r="A2533" s="15" t="s">
        <v>15621</v>
      </c>
      <c r="B2533" s="15" t="s">
        <v>15556</v>
      </c>
      <c r="C2533" s="15">
        <v>4</v>
      </c>
      <c r="D2533" s="15" t="s">
        <v>11623</v>
      </c>
      <c r="E2533" s="15" t="s">
        <v>15622</v>
      </c>
      <c r="F2533" s="15" t="s">
        <v>11422</v>
      </c>
      <c r="G2533" s="15" t="s">
        <v>11586</v>
      </c>
    </row>
    <row r="2534" spans="1:7" x14ac:dyDescent="0.2">
      <c r="A2534" s="15" t="s">
        <v>15623</v>
      </c>
      <c r="B2534" s="15" t="s">
        <v>15556</v>
      </c>
      <c r="C2534" s="15">
        <v>4</v>
      </c>
      <c r="D2534" s="15" t="s">
        <v>11627</v>
      </c>
      <c r="E2534" s="15" t="s">
        <v>15624</v>
      </c>
      <c r="F2534" s="15" t="s">
        <v>11422</v>
      </c>
      <c r="G2534" s="15" t="s">
        <v>11586</v>
      </c>
    </row>
    <row r="2535" spans="1:7" x14ac:dyDescent="0.2">
      <c r="A2535" s="15" t="s">
        <v>15625</v>
      </c>
      <c r="B2535" s="15" t="s">
        <v>15556</v>
      </c>
      <c r="C2535" s="15">
        <v>4</v>
      </c>
      <c r="D2535" s="15" t="s">
        <v>11631</v>
      </c>
      <c r="E2535" s="15" t="s">
        <v>15626</v>
      </c>
      <c r="F2535" s="15" t="s">
        <v>11422</v>
      </c>
      <c r="G2535" s="15" t="s">
        <v>11586</v>
      </c>
    </row>
    <row r="2536" spans="1:7" x14ac:dyDescent="0.2">
      <c r="A2536" s="15" t="s">
        <v>15627</v>
      </c>
      <c r="B2536" s="15" t="s">
        <v>15556</v>
      </c>
      <c r="C2536" s="15">
        <v>4</v>
      </c>
      <c r="D2536" s="15" t="s">
        <v>11634</v>
      </c>
      <c r="E2536" s="15" t="s">
        <v>11589</v>
      </c>
      <c r="F2536" s="15" t="s">
        <v>11422</v>
      </c>
      <c r="G2536" s="15" t="s">
        <v>11586</v>
      </c>
    </row>
    <row r="2537" spans="1:7" x14ac:dyDescent="0.2">
      <c r="A2537" s="15" t="s">
        <v>15628</v>
      </c>
      <c r="B2537" s="15" t="s">
        <v>15556</v>
      </c>
      <c r="C2537" s="15">
        <v>4</v>
      </c>
      <c r="D2537" s="15" t="s">
        <v>11637</v>
      </c>
      <c r="E2537" s="15" t="s">
        <v>11592</v>
      </c>
      <c r="F2537" s="15" t="s">
        <v>11422</v>
      </c>
      <c r="G2537" s="15" t="s">
        <v>11586</v>
      </c>
    </row>
    <row r="2538" spans="1:7" x14ac:dyDescent="0.2">
      <c r="A2538" s="15" t="s">
        <v>15629</v>
      </c>
      <c r="B2538" s="15" t="s">
        <v>15556</v>
      </c>
      <c r="C2538" s="15">
        <v>4</v>
      </c>
      <c r="D2538" s="15" t="s">
        <v>11640</v>
      </c>
      <c r="E2538" s="15" t="s">
        <v>11600</v>
      </c>
      <c r="F2538" s="15" t="s">
        <v>11422</v>
      </c>
      <c r="G2538" s="15" t="s">
        <v>11586</v>
      </c>
    </row>
    <row r="2539" spans="1:7" x14ac:dyDescent="0.2">
      <c r="A2539" s="15" t="s">
        <v>15630</v>
      </c>
      <c r="B2539" s="15" t="s">
        <v>15556</v>
      </c>
      <c r="C2539" s="15">
        <v>4</v>
      </c>
      <c r="D2539" s="15" t="s">
        <v>11643</v>
      </c>
      <c r="E2539" s="15" t="s">
        <v>11604</v>
      </c>
      <c r="F2539" s="15" t="s">
        <v>11422</v>
      </c>
      <c r="G2539" s="15" t="s">
        <v>11586</v>
      </c>
    </row>
    <row r="2540" spans="1:7" x14ac:dyDescent="0.2">
      <c r="A2540" s="15" t="s">
        <v>15631</v>
      </c>
      <c r="B2540" s="15" t="s">
        <v>15556</v>
      </c>
      <c r="C2540" s="15">
        <v>4</v>
      </c>
      <c r="D2540" s="15" t="s">
        <v>11646</v>
      </c>
      <c r="E2540" s="15" t="s">
        <v>15632</v>
      </c>
      <c r="F2540" s="15" t="s">
        <v>11422</v>
      </c>
      <c r="G2540" s="15" t="s">
        <v>11586</v>
      </c>
    </row>
    <row r="2541" spans="1:7" x14ac:dyDescent="0.2">
      <c r="A2541" s="15" t="s">
        <v>15633</v>
      </c>
      <c r="B2541" s="15" t="s">
        <v>15556</v>
      </c>
      <c r="C2541" s="15">
        <v>4</v>
      </c>
      <c r="D2541" s="15" t="s">
        <v>11649</v>
      </c>
      <c r="E2541" s="15" t="s">
        <v>15092</v>
      </c>
      <c r="F2541" s="15" t="s">
        <v>11422</v>
      </c>
      <c r="G2541" s="15" t="s">
        <v>11586</v>
      </c>
    </row>
    <row r="2542" spans="1:7" x14ac:dyDescent="0.2">
      <c r="A2542" s="15" t="s">
        <v>15634</v>
      </c>
      <c r="B2542" s="15" t="s">
        <v>15556</v>
      </c>
      <c r="C2542" s="15">
        <v>4</v>
      </c>
      <c r="D2542" s="15" t="s">
        <v>11652</v>
      </c>
      <c r="E2542" s="15" t="s">
        <v>11612</v>
      </c>
      <c r="F2542" s="15" t="s">
        <v>11422</v>
      </c>
      <c r="G2542" s="15" t="s">
        <v>11586</v>
      </c>
    </row>
    <row r="2543" spans="1:7" x14ac:dyDescent="0.2">
      <c r="A2543" s="15" t="s">
        <v>15635</v>
      </c>
      <c r="B2543" s="15" t="s">
        <v>15556</v>
      </c>
      <c r="C2543" s="15">
        <v>4</v>
      </c>
      <c r="D2543" s="15" t="s">
        <v>11655</v>
      </c>
      <c r="E2543" s="15" t="s">
        <v>11616</v>
      </c>
      <c r="F2543" s="15" t="s">
        <v>11422</v>
      </c>
      <c r="G2543" s="15" t="s">
        <v>11586</v>
      </c>
    </row>
    <row r="2544" spans="1:7" x14ac:dyDescent="0.2">
      <c r="A2544" s="15" t="s">
        <v>15636</v>
      </c>
      <c r="B2544" s="15" t="s">
        <v>15556</v>
      </c>
      <c r="C2544" s="15">
        <v>4</v>
      </c>
      <c r="D2544" s="15" t="s">
        <v>11658</v>
      </c>
      <c r="E2544" s="15" t="s">
        <v>14869</v>
      </c>
      <c r="F2544" s="15" t="s">
        <v>11422</v>
      </c>
      <c r="G2544" s="15" t="s">
        <v>11586</v>
      </c>
    </row>
    <row r="2545" spans="1:7" x14ac:dyDescent="0.2">
      <c r="A2545" s="15" t="s">
        <v>15637</v>
      </c>
      <c r="B2545" s="15" t="s">
        <v>15556</v>
      </c>
      <c r="C2545" s="15">
        <v>4</v>
      </c>
      <c r="D2545" s="15" t="s">
        <v>11660</v>
      </c>
      <c r="E2545" s="15" t="s">
        <v>11620</v>
      </c>
      <c r="F2545" s="15" t="s">
        <v>11422</v>
      </c>
      <c r="G2545" s="15" t="s">
        <v>11586</v>
      </c>
    </row>
    <row r="2546" spans="1:7" x14ac:dyDescent="0.2">
      <c r="A2546" s="15" t="s">
        <v>15638</v>
      </c>
      <c r="B2546" s="15" t="s">
        <v>15556</v>
      </c>
      <c r="C2546" s="15">
        <v>4</v>
      </c>
      <c r="D2546" s="15" t="s">
        <v>11663</v>
      </c>
      <c r="E2546" s="15" t="s">
        <v>15639</v>
      </c>
      <c r="F2546" s="15" t="s">
        <v>11422</v>
      </c>
      <c r="G2546" s="15" t="s">
        <v>11586</v>
      </c>
    </row>
    <row r="2547" spans="1:7" x14ac:dyDescent="0.2">
      <c r="A2547" s="15" t="s">
        <v>15640</v>
      </c>
      <c r="B2547" s="15" t="s">
        <v>15556</v>
      </c>
      <c r="C2547" s="15">
        <v>4</v>
      </c>
      <c r="D2547" s="15" t="s">
        <v>11666</v>
      </c>
      <c r="E2547" s="15" t="s">
        <v>15641</v>
      </c>
      <c r="F2547" s="15" t="s">
        <v>11422</v>
      </c>
      <c r="G2547" s="15" t="s">
        <v>11586</v>
      </c>
    </row>
    <row r="2548" spans="1:7" x14ac:dyDescent="0.2">
      <c r="A2548" s="15" t="s">
        <v>15642</v>
      </c>
      <c r="B2548" s="15" t="s">
        <v>15556</v>
      </c>
      <c r="C2548" s="15">
        <v>4</v>
      </c>
      <c r="D2548" s="15" t="s">
        <v>11907</v>
      </c>
      <c r="E2548" s="15" t="s">
        <v>11624</v>
      </c>
      <c r="F2548" s="15" t="s">
        <v>11422</v>
      </c>
      <c r="G2548" s="15" t="s">
        <v>11586</v>
      </c>
    </row>
    <row r="2549" spans="1:7" x14ac:dyDescent="0.2">
      <c r="A2549" s="15" t="s">
        <v>15643</v>
      </c>
      <c r="B2549" s="15" t="s">
        <v>15556</v>
      </c>
      <c r="C2549" s="15">
        <v>4</v>
      </c>
      <c r="D2549" s="15" t="s">
        <v>11910</v>
      </c>
      <c r="E2549" s="15" t="s">
        <v>15644</v>
      </c>
      <c r="F2549" s="15" t="s">
        <v>11422</v>
      </c>
      <c r="G2549" s="15" t="s">
        <v>11586</v>
      </c>
    </row>
    <row r="2550" spans="1:7" x14ac:dyDescent="0.2">
      <c r="A2550" s="15" t="s">
        <v>15645</v>
      </c>
      <c r="B2550" s="15" t="s">
        <v>15556</v>
      </c>
      <c r="C2550" s="15">
        <v>4</v>
      </c>
      <c r="D2550" s="15" t="s">
        <v>11913</v>
      </c>
      <c r="E2550" s="15" t="s">
        <v>11886</v>
      </c>
      <c r="F2550" s="15" t="s">
        <v>11422</v>
      </c>
      <c r="G2550" s="15" t="s">
        <v>11586</v>
      </c>
    </row>
    <row r="2551" spans="1:7" x14ac:dyDescent="0.2">
      <c r="A2551" s="15" t="s">
        <v>15646</v>
      </c>
      <c r="B2551" s="15" t="s">
        <v>15556</v>
      </c>
      <c r="C2551" s="15">
        <v>4</v>
      </c>
      <c r="D2551" s="15" t="s">
        <v>11916</v>
      </c>
      <c r="E2551" s="15" t="s">
        <v>12289</v>
      </c>
      <c r="F2551" s="15" t="s">
        <v>11422</v>
      </c>
      <c r="G2551" s="15" t="s">
        <v>11586</v>
      </c>
    </row>
    <row r="2552" spans="1:7" x14ac:dyDescent="0.2">
      <c r="A2552" s="15" t="s">
        <v>15647</v>
      </c>
      <c r="B2552" s="15" t="s">
        <v>15556</v>
      </c>
      <c r="C2552" s="15">
        <v>4</v>
      </c>
      <c r="D2552" s="15" t="s">
        <v>11919</v>
      </c>
      <c r="E2552" s="15" t="s">
        <v>15648</v>
      </c>
      <c r="F2552" s="15" t="s">
        <v>11422</v>
      </c>
      <c r="G2552" s="15" t="s">
        <v>11586</v>
      </c>
    </row>
    <row r="2553" spans="1:7" x14ac:dyDescent="0.2">
      <c r="A2553" s="15" t="s">
        <v>15649</v>
      </c>
      <c r="B2553" s="15" t="s">
        <v>15556</v>
      </c>
      <c r="C2553" s="15">
        <v>4</v>
      </c>
      <c r="D2553" s="15" t="s">
        <v>11921</v>
      </c>
      <c r="E2553" s="15" t="s">
        <v>15650</v>
      </c>
      <c r="F2553" s="15" t="s">
        <v>11422</v>
      </c>
      <c r="G2553" s="15" t="s">
        <v>11586</v>
      </c>
    </row>
    <row r="2554" spans="1:7" x14ac:dyDescent="0.2">
      <c r="A2554" s="15" t="s">
        <v>15651</v>
      </c>
      <c r="B2554" s="15" t="s">
        <v>15556</v>
      </c>
      <c r="C2554" s="15">
        <v>4</v>
      </c>
      <c r="D2554" s="15" t="s">
        <v>11924</v>
      </c>
      <c r="E2554" s="15" t="s">
        <v>13490</v>
      </c>
      <c r="F2554" s="15" t="s">
        <v>11422</v>
      </c>
      <c r="G2554" s="15" t="s">
        <v>11586</v>
      </c>
    </row>
    <row r="2555" spans="1:7" x14ac:dyDescent="0.2">
      <c r="A2555" s="15" t="s">
        <v>15652</v>
      </c>
      <c r="B2555" s="15" t="s">
        <v>15556</v>
      </c>
      <c r="C2555" s="15">
        <v>4</v>
      </c>
      <c r="D2555" s="15" t="s">
        <v>11927</v>
      </c>
      <c r="E2555" s="15" t="s">
        <v>14899</v>
      </c>
      <c r="F2555" s="15" t="s">
        <v>11422</v>
      </c>
      <c r="G2555" s="15" t="s">
        <v>11586</v>
      </c>
    </row>
    <row r="2556" spans="1:7" x14ac:dyDescent="0.2">
      <c r="A2556" s="15" t="s">
        <v>15653</v>
      </c>
      <c r="B2556" s="15" t="s">
        <v>15556</v>
      </c>
      <c r="C2556" s="15">
        <v>4</v>
      </c>
      <c r="D2556" s="15" t="s">
        <v>12444</v>
      </c>
      <c r="E2556" s="15" t="s">
        <v>11899</v>
      </c>
      <c r="F2556" s="15" t="s">
        <v>11422</v>
      </c>
      <c r="G2556" s="15" t="s">
        <v>11586</v>
      </c>
    </row>
    <row r="2557" spans="1:7" x14ac:dyDescent="0.2">
      <c r="A2557" s="15" t="s">
        <v>15654</v>
      </c>
      <c r="B2557" s="15" t="s">
        <v>15556</v>
      </c>
      <c r="C2557" s="15">
        <v>4</v>
      </c>
      <c r="D2557" s="15" t="s">
        <v>12446</v>
      </c>
      <c r="E2557" s="15" t="s">
        <v>15655</v>
      </c>
      <c r="F2557" s="15" t="s">
        <v>11422</v>
      </c>
      <c r="G2557" s="15" t="s">
        <v>11586</v>
      </c>
    </row>
    <row r="2558" spans="1:7" x14ac:dyDescent="0.2">
      <c r="A2558" s="15" t="s">
        <v>15656</v>
      </c>
      <c r="B2558" s="15" t="s">
        <v>15556</v>
      </c>
      <c r="C2558" s="15">
        <v>4</v>
      </c>
      <c r="D2558" s="15" t="s">
        <v>12448</v>
      </c>
      <c r="E2558" s="15" t="s">
        <v>11905</v>
      </c>
      <c r="F2558" s="15" t="s">
        <v>11422</v>
      </c>
      <c r="G2558" s="15" t="s">
        <v>11586</v>
      </c>
    </row>
    <row r="2559" spans="1:7" x14ac:dyDescent="0.2">
      <c r="A2559" s="15" t="s">
        <v>15657</v>
      </c>
      <c r="B2559" s="15" t="s">
        <v>15556</v>
      </c>
      <c r="C2559" s="15">
        <v>4</v>
      </c>
      <c r="D2559" s="15" t="s">
        <v>12451</v>
      </c>
      <c r="E2559" s="15" t="s">
        <v>11644</v>
      </c>
      <c r="F2559" s="15" t="s">
        <v>11422</v>
      </c>
      <c r="G2559" s="15" t="s">
        <v>11586</v>
      </c>
    </row>
    <row r="2560" spans="1:7" x14ac:dyDescent="0.2">
      <c r="A2560" s="15" t="s">
        <v>15658</v>
      </c>
      <c r="B2560" s="15" t="s">
        <v>15556</v>
      </c>
      <c r="C2560" s="15">
        <v>4</v>
      </c>
      <c r="D2560" s="15" t="s">
        <v>12453</v>
      </c>
      <c r="E2560" s="15" t="s">
        <v>753</v>
      </c>
      <c r="F2560" s="15" t="s">
        <v>11422</v>
      </c>
      <c r="G2560" s="15" t="s">
        <v>11586</v>
      </c>
    </row>
    <row r="2561" spans="1:7" x14ac:dyDescent="0.2">
      <c r="A2561" s="15" t="s">
        <v>15659</v>
      </c>
      <c r="B2561" s="15" t="s">
        <v>15556</v>
      </c>
      <c r="C2561" s="15">
        <v>4</v>
      </c>
      <c r="D2561" s="15" t="s">
        <v>12456</v>
      </c>
      <c r="E2561" s="15" t="s">
        <v>12573</v>
      </c>
      <c r="F2561" s="15" t="s">
        <v>11422</v>
      </c>
      <c r="G2561" s="15" t="s">
        <v>11586</v>
      </c>
    </row>
    <row r="2562" spans="1:7" x14ac:dyDescent="0.2">
      <c r="A2562" s="15" t="s">
        <v>15660</v>
      </c>
      <c r="B2562" s="15" t="s">
        <v>15556</v>
      </c>
      <c r="C2562" s="15">
        <v>4</v>
      </c>
      <c r="D2562" s="15" t="s">
        <v>12459</v>
      </c>
      <c r="E2562" s="15" t="s">
        <v>13017</v>
      </c>
      <c r="F2562" s="15" t="s">
        <v>11422</v>
      </c>
      <c r="G2562" s="15" t="s">
        <v>11586</v>
      </c>
    </row>
    <row r="2563" spans="1:7" x14ac:dyDescent="0.2">
      <c r="A2563" s="15" t="s">
        <v>15661</v>
      </c>
      <c r="B2563" s="15" t="s">
        <v>15556</v>
      </c>
      <c r="C2563" s="15">
        <v>4</v>
      </c>
      <c r="D2563" s="15" t="s">
        <v>12461</v>
      </c>
      <c r="E2563" s="15" t="s">
        <v>13324</v>
      </c>
      <c r="F2563" s="15" t="s">
        <v>11422</v>
      </c>
      <c r="G2563" s="15" t="s">
        <v>11586</v>
      </c>
    </row>
    <row r="2564" spans="1:7" x14ac:dyDescent="0.2">
      <c r="A2564" s="15" t="s">
        <v>15662</v>
      </c>
      <c r="B2564" s="15" t="s">
        <v>15556</v>
      </c>
      <c r="C2564" s="15">
        <v>4</v>
      </c>
      <c r="D2564" s="15" t="s">
        <v>12464</v>
      </c>
      <c r="E2564" s="15" t="s">
        <v>13023</v>
      </c>
      <c r="F2564" s="15" t="s">
        <v>11422</v>
      </c>
      <c r="G2564" s="15" t="s">
        <v>11586</v>
      </c>
    </row>
    <row r="2565" spans="1:7" x14ac:dyDescent="0.2">
      <c r="A2565" s="15" t="s">
        <v>15663</v>
      </c>
      <c r="B2565" s="15" t="s">
        <v>15556</v>
      </c>
      <c r="C2565" s="15">
        <v>4</v>
      </c>
      <c r="D2565" s="15" t="s">
        <v>12466</v>
      </c>
      <c r="E2565" s="15" t="s">
        <v>15664</v>
      </c>
      <c r="F2565" s="15" t="s">
        <v>11422</v>
      </c>
      <c r="G2565" s="15" t="s">
        <v>11586</v>
      </c>
    </row>
    <row r="2566" spans="1:7" x14ac:dyDescent="0.2">
      <c r="A2566" s="15" t="s">
        <v>15665</v>
      </c>
      <c r="B2566" s="15" t="s">
        <v>15556</v>
      </c>
      <c r="C2566" s="15">
        <v>4</v>
      </c>
      <c r="D2566" s="15" t="s">
        <v>12469</v>
      </c>
      <c r="E2566" s="15" t="s">
        <v>15666</v>
      </c>
      <c r="F2566" s="15" t="s">
        <v>11422</v>
      </c>
      <c r="G2566" s="15" t="s">
        <v>11586</v>
      </c>
    </row>
    <row r="2567" spans="1:7" x14ac:dyDescent="0.2">
      <c r="A2567" s="15" t="s">
        <v>15667</v>
      </c>
      <c r="B2567" s="15" t="s">
        <v>15556</v>
      </c>
      <c r="C2567" s="15">
        <v>4</v>
      </c>
      <c r="D2567" s="15" t="s">
        <v>12471</v>
      </c>
      <c r="E2567" s="15" t="s">
        <v>11914</v>
      </c>
      <c r="F2567" s="15" t="s">
        <v>11422</v>
      </c>
      <c r="G2567" s="15" t="s">
        <v>11586</v>
      </c>
    </row>
    <row r="2568" spans="1:7" x14ac:dyDescent="0.2">
      <c r="A2568" s="15" t="s">
        <v>15668</v>
      </c>
      <c r="B2568" s="15" t="s">
        <v>15556</v>
      </c>
      <c r="C2568" s="15">
        <v>4</v>
      </c>
      <c r="D2568" s="15" t="s">
        <v>12474</v>
      </c>
      <c r="E2568" s="15" t="s">
        <v>11917</v>
      </c>
      <c r="F2568" s="15" t="s">
        <v>11422</v>
      </c>
      <c r="G2568" s="15" t="s">
        <v>11586</v>
      </c>
    </row>
    <row r="2569" spans="1:7" x14ac:dyDescent="0.2">
      <c r="A2569" s="15" t="s">
        <v>15669</v>
      </c>
      <c r="B2569" s="15" t="s">
        <v>15556</v>
      </c>
      <c r="C2569" s="15">
        <v>4</v>
      </c>
      <c r="D2569" s="15" t="s">
        <v>12477</v>
      </c>
      <c r="E2569" s="15" t="s">
        <v>12629</v>
      </c>
      <c r="F2569" s="15" t="s">
        <v>11422</v>
      </c>
      <c r="G2569" s="15" t="s">
        <v>11586</v>
      </c>
    </row>
    <row r="2570" spans="1:7" x14ac:dyDescent="0.2">
      <c r="A2570" s="15" t="s">
        <v>15670</v>
      </c>
      <c r="B2570" s="15" t="s">
        <v>15556</v>
      </c>
      <c r="C2570" s="15">
        <v>4</v>
      </c>
      <c r="D2570" s="15" t="s">
        <v>12479</v>
      </c>
      <c r="E2570" s="15" t="s">
        <v>11661</v>
      </c>
      <c r="F2570" s="15" t="s">
        <v>11422</v>
      </c>
      <c r="G2570" s="15" t="s">
        <v>11586</v>
      </c>
    </row>
    <row r="2571" spans="1:7" x14ac:dyDescent="0.2">
      <c r="A2571" s="15" t="s">
        <v>15671</v>
      </c>
      <c r="B2571" s="15" t="s">
        <v>15556</v>
      </c>
      <c r="C2571" s="15">
        <v>4</v>
      </c>
      <c r="D2571" s="15" t="s">
        <v>12481</v>
      </c>
      <c r="E2571" s="15" t="s">
        <v>12634</v>
      </c>
      <c r="F2571" s="15" t="s">
        <v>11422</v>
      </c>
      <c r="G2571" s="15" t="s">
        <v>11586</v>
      </c>
    </row>
    <row r="2572" spans="1:7" x14ac:dyDescent="0.2">
      <c r="A2572" s="15" t="s">
        <v>15672</v>
      </c>
      <c r="B2572" s="15" t="s">
        <v>15556</v>
      </c>
      <c r="C2572" s="15">
        <v>4</v>
      </c>
      <c r="D2572" s="15" t="s">
        <v>12483</v>
      </c>
      <c r="E2572" s="15" t="s">
        <v>15673</v>
      </c>
      <c r="F2572" s="15" t="s">
        <v>11422</v>
      </c>
      <c r="G2572" s="15" t="s">
        <v>11586</v>
      </c>
    </row>
    <row r="2573" spans="1:7" x14ac:dyDescent="0.2">
      <c r="A2573" s="15" t="s">
        <v>15674</v>
      </c>
      <c r="B2573" s="15" t="s">
        <v>15556</v>
      </c>
      <c r="C2573" s="15">
        <v>4</v>
      </c>
      <c r="D2573" s="15" t="s">
        <v>11715</v>
      </c>
      <c r="E2573" s="15" t="s">
        <v>11922</v>
      </c>
      <c r="F2573" s="15" t="s">
        <v>11422</v>
      </c>
      <c r="G2573" s="15" t="s">
        <v>11586</v>
      </c>
    </row>
    <row r="2574" spans="1:7" x14ac:dyDescent="0.2">
      <c r="A2574" s="15" t="s">
        <v>15675</v>
      </c>
      <c r="B2574" s="15" t="s">
        <v>15556</v>
      </c>
      <c r="C2574" s="15">
        <v>4</v>
      </c>
      <c r="D2574" s="15" t="s">
        <v>12487</v>
      </c>
      <c r="E2574" s="15" t="s">
        <v>12900</v>
      </c>
      <c r="F2574" s="15" t="s">
        <v>11422</v>
      </c>
      <c r="G2574" s="15" t="s">
        <v>11586</v>
      </c>
    </row>
    <row r="2575" spans="1:7" x14ac:dyDescent="0.2">
      <c r="A2575" s="15" t="s">
        <v>15676</v>
      </c>
      <c r="B2575" s="15" t="s">
        <v>15556</v>
      </c>
      <c r="C2575" s="15">
        <v>4</v>
      </c>
      <c r="D2575" s="15" t="s">
        <v>12490</v>
      </c>
      <c r="E2575" s="15" t="s">
        <v>13336</v>
      </c>
      <c r="F2575" s="15" t="s">
        <v>11422</v>
      </c>
      <c r="G2575" s="15" t="s">
        <v>11586</v>
      </c>
    </row>
    <row r="2576" spans="1:7" x14ac:dyDescent="0.2">
      <c r="A2576" s="15" t="s">
        <v>15677</v>
      </c>
      <c r="B2576" s="15" t="s">
        <v>15556</v>
      </c>
      <c r="C2576" s="15">
        <v>4</v>
      </c>
      <c r="D2576" s="15" t="s">
        <v>11669</v>
      </c>
      <c r="E2576" s="15" t="s">
        <v>11670</v>
      </c>
      <c r="F2576" s="15" t="s">
        <v>11422</v>
      </c>
      <c r="G2576" s="15" t="s">
        <v>11586</v>
      </c>
    </row>
    <row r="2577" spans="1:7" x14ac:dyDescent="0.2">
      <c r="A2577" s="15" t="s">
        <v>15678</v>
      </c>
      <c r="B2577" s="15" t="s">
        <v>15679</v>
      </c>
      <c r="C2577" s="15">
        <v>6</v>
      </c>
      <c r="D2577" s="15" t="s">
        <v>11420</v>
      </c>
      <c r="E2577" s="15" t="s">
        <v>13191</v>
      </c>
      <c r="F2577" s="15" t="s">
        <v>11422</v>
      </c>
      <c r="G2577" s="15" t="s">
        <v>885</v>
      </c>
    </row>
    <row r="2578" spans="1:7" x14ac:dyDescent="0.2">
      <c r="A2578" s="15" t="s">
        <v>15680</v>
      </c>
      <c r="B2578" s="15" t="s">
        <v>15679</v>
      </c>
      <c r="C2578" s="15">
        <v>6</v>
      </c>
      <c r="D2578" s="15" t="s">
        <v>11425</v>
      </c>
      <c r="E2578" s="15" t="s">
        <v>15681</v>
      </c>
      <c r="F2578" s="15" t="s">
        <v>11422</v>
      </c>
      <c r="G2578" s="15" t="s">
        <v>885</v>
      </c>
    </row>
    <row r="2579" spans="1:7" x14ac:dyDescent="0.2">
      <c r="A2579" s="15" t="s">
        <v>15682</v>
      </c>
      <c r="B2579" s="15" t="s">
        <v>15679</v>
      </c>
      <c r="C2579" s="15">
        <v>6</v>
      </c>
      <c r="D2579" s="15" t="s">
        <v>11428</v>
      </c>
      <c r="E2579" s="15" t="s">
        <v>15683</v>
      </c>
      <c r="F2579" s="15" t="s">
        <v>11422</v>
      </c>
      <c r="G2579" s="15" t="s">
        <v>885</v>
      </c>
    </row>
    <row r="2580" spans="1:7" x14ac:dyDescent="0.2">
      <c r="A2580" s="15" t="s">
        <v>931</v>
      </c>
      <c r="B2580" s="15" t="s">
        <v>15679</v>
      </c>
      <c r="C2580" s="15">
        <v>6</v>
      </c>
      <c r="D2580" s="15" t="s">
        <v>11432</v>
      </c>
      <c r="E2580" s="15" t="s">
        <v>930</v>
      </c>
      <c r="F2580" s="15" t="s">
        <v>11422</v>
      </c>
      <c r="G2580" s="15" t="s">
        <v>885</v>
      </c>
    </row>
    <row r="2581" spans="1:7" x14ac:dyDescent="0.2">
      <c r="A2581" s="15" t="s">
        <v>15684</v>
      </c>
      <c r="B2581" s="15" t="s">
        <v>15679</v>
      </c>
      <c r="C2581" s="15">
        <v>6</v>
      </c>
      <c r="D2581" s="15" t="s">
        <v>11436</v>
      </c>
      <c r="E2581" s="15" t="s">
        <v>15685</v>
      </c>
      <c r="F2581" s="15" t="s">
        <v>11422</v>
      </c>
      <c r="G2581" s="15" t="s">
        <v>885</v>
      </c>
    </row>
    <row r="2582" spans="1:7" x14ac:dyDescent="0.2">
      <c r="A2582" s="15" t="s">
        <v>15686</v>
      </c>
      <c r="B2582" s="15" t="s">
        <v>15679</v>
      </c>
      <c r="C2582" s="15">
        <v>6</v>
      </c>
      <c r="D2582" s="15" t="s">
        <v>11440</v>
      </c>
      <c r="E2582" s="15" t="s">
        <v>15270</v>
      </c>
      <c r="F2582" s="15" t="s">
        <v>11422</v>
      </c>
      <c r="G2582" s="15" t="s">
        <v>885</v>
      </c>
    </row>
    <row r="2583" spans="1:7" x14ac:dyDescent="0.2">
      <c r="A2583" s="15" t="s">
        <v>15687</v>
      </c>
      <c r="B2583" s="15" t="s">
        <v>15679</v>
      </c>
      <c r="C2583" s="15">
        <v>6</v>
      </c>
      <c r="D2583" s="15" t="s">
        <v>11444</v>
      </c>
      <c r="E2583" s="15" t="s">
        <v>15688</v>
      </c>
      <c r="F2583" s="15" t="s">
        <v>11422</v>
      </c>
      <c r="G2583" s="15" t="s">
        <v>885</v>
      </c>
    </row>
    <row r="2584" spans="1:7" x14ac:dyDescent="0.2">
      <c r="A2584" s="15" t="s">
        <v>15689</v>
      </c>
      <c r="B2584" s="15" t="s">
        <v>15679</v>
      </c>
      <c r="C2584" s="15">
        <v>6</v>
      </c>
      <c r="D2584" s="15" t="s">
        <v>11448</v>
      </c>
      <c r="E2584" s="15" t="s">
        <v>15690</v>
      </c>
      <c r="F2584" s="15" t="s">
        <v>11422</v>
      </c>
      <c r="G2584" s="15" t="s">
        <v>885</v>
      </c>
    </row>
    <row r="2585" spans="1:7" x14ac:dyDescent="0.2">
      <c r="A2585" s="15" t="s">
        <v>15691</v>
      </c>
      <c r="B2585" s="15" t="s">
        <v>15679</v>
      </c>
      <c r="C2585" s="15">
        <v>6</v>
      </c>
      <c r="D2585" s="15" t="s">
        <v>11452</v>
      </c>
      <c r="E2585" s="15" t="s">
        <v>15692</v>
      </c>
      <c r="F2585" s="15" t="s">
        <v>11422</v>
      </c>
      <c r="G2585" s="15" t="s">
        <v>885</v>
      </c>
    </row>
    <row r="2586" spans="1:7" x14ac:dyDescent="0.2">
      <c r="A2586" s="15" t="s">
        <v>15693</v>
      </c>
      <c r="B2586" s="15" t="s">
        <v>15679</v>
      </c>
      <c r="C2586" s="15">
        <v>6</v>
      </c>
      <c r="D2586" s="15" t="s">
        <v>11456</v>
      </c>
      <c r="E2586" s="15" t="s">
        <v>15694</v>
      </c>
      <c r="F2586" s="15" t="s">
        <v>11422</v>
      </c>
      <c r="G2586" s="15" t="s">
        <v>885</v>
      </c>
    </row>
    <row r="2587" spans="1:7" x14ac:dyDescent="0.2">
      <c r="A2587" s="15" t="s">
        <v>15695</v>
      </c>
      <c r="B2587" s="15" t="s">
        <v>15679</v>
      </c>
      <c r="C2587" s="15">
        <v>6</v>
      </c>
      <c r="D2587" s="15" t="s">
        <v>11460</v>
      </c>
      <c r="E2587" s="15" t="s">
        <v>15696</v>
      </c>
      <c r="F2587" s="15" t="s">
        <v>11422</v>
      </c>
      <c r="G2587" s="15" t="s">
        <v>885</v>
      </c>
    </row>
    <row r="2588" spans="1:7" x14ac:dyDescent="0.2">
      <c r="A2588" s="15" t="s">
        <v>15697</v>
      </c>
      <c r="B2588" s="15" t="s">
        <v>15679</v>
      </c>
      <c r="C2588" s="15">
        <v>6</v>
      </c>
      <c r="D2588" s="15" t="s">
        <v>11464</v>
      </c>
      <c r="E2588" s="15" t="s">
        <v>15698</v>
      </c>
      <c r="F2588" s="15" t="s">
        <v>11422</v>
      </c>
      <c r="G2588" s="15" t="s">
        <v>885</v>
      </c>
    </row>
    <row r="2589" spans="1:7" x14ac:dyDescent="0.2">
      <c r="A2589" s="15" t="s">
        <v>950</v>
      </c>
      <c r="B2589" s="15" t="s">
        <v>15679</v>
      </c>
      <c r="C2589" s="15">
        <v>6</v>
      </c>
      <c r="D2589" s="15" t="s">
        <v>11468</v>
      </c>
      <c r="E2589" s="15" t="s">
        <v>949</v>
      </c>
      <c r="F2589" s="15" t="s">
        <v>11422</v>
      </c>
      <c r="G2589" s="15" t="s">
        <v>885</v>
      </c>
    </row>
    <row r="2590" spans="1:7" x14ac:dyDescent="0.2">
      <c r="A2590" s="15" t="s">
        <v>15699</v>
      </c>
      <c r="B2590" s="15" t="s">
        <v>15679</v>
      </c>
      <c r="C2590" s="15">
        <v>6</v>
      </c>
      <c r="D2590" s="15" t="s">
        <v>11472</v>
      </c>
      <c r="E2590" s="15" t="s">
        <v>13353</v>
      </c>
      <c r="F2590" s="15" t="s">
        <v>11422</v>
      </c>
      <c r="G2590" s="15" t="s">
        <v>885</v>
      </c>
    </row>
    <row r="2591" spans="1:7" x14ac:dyDescent="0.2">
      <c r="A2591" s="15" t="s">
        <v>15700</v>
      </c>
      <c r="B2591" s="15" t="s">
        <v>15679</v>
      </c>
      <c r="C2591" s="15">
        <v>6</v>
      </c>
      <c r="D2591" s="15" t="s">
        <v>11476</v>
      </c>
      <c r="E2591" s="15" t="s">
        <v>15701</v>
      </c>
      <c r="F2591" s="15" t="s">
        <v>11422</v>
      </c>
      <c r="G2591" s="15" t="s">
        <v>885</v>
      </c>
    </row>
    <row r="2592" spans="1:7" x14ac:dyDescent="0.2">
      <c r="A2592" s="15" t="s">
        <v>15702</v>
      </c>
      <c r="B2592" s="15" t="s">
        <v>15679</v>
      </c>
      <c r="C2592" s="15">
        <v>6</v>
      </c>
      <c r="D2592" s="15" t="s">
        <v>11480</v>
      </c>
      <c r="E2592" s="15" t="s">
        <v>15703</v>
      </c>
      <c r="F2592" s="15" t="s">
        <v>11422</v>
      </c>
      <c r="G2592" s="15" t="s">
        <v>885</v>
      </c>
    </row>
    <row r="2593" spans="1:7" x14ac:dyDescent="0.2">
      <c r="A2593" s="15" t="s">
        <v>15704</v>
      </c>
      <c r="B2593" s="15" t="s">
        <v>15679</v>
      </c>
      <c r="C2593" s="15">
        <v>6</v>
      </c>
      <c r="D2593" s="15" t="s">
        <v>11484</v>
      </c>
      <c r="E2593" s="15" t="s">
        <v>15705</v>
      </c>
      <c r="F2593" s="15" t="s">
        <v>11422</v>
      </c>
      <c r="G2593" s="15" t="s">
        <v>885</v>
      </c>
    </row>
    <row r="2594" spans="1:7" x14ac:dyDescent="0.2">
      <c r="A2594" s="15" t="s">
        <v>15706</v>
      </c>
      <c r="B2594" s="15" t="s">
        <v>15679</v>
      </c>
      <c r="C2594" s="15">
        <v>6</v>
      </c>
      <c r="D2594" s="15" t="s">
        <v>11487</v>
      </c>
      <c r="E2594" s="15" t="s">
        <v>15707</v>
      </c>
      <c r="F2594" s="15" t="s">
        <v>11422</v>
      </c>
      <c r="G2594" s="15" t="s">
        <v>885</v>
      </c>
    </row>
    <row r="2595" spans="1:7" x14ac:dyDescent="0.2">
      <c r="A2595" s="15" t="s">
        <v>15708</v>
      </c>
      <c r="B2595" s="15" t="s">
        <v>15679</v>
      </c>
      <c r="C2595" s="15">
        <v>6</v>
      </c>
      <c r="D2595" s="15" t="s">
        <v>11491</v>
      </c>
      <c r="E2595" s="15" t="s">
        <v>15709</v>
      </c>
      <c r="F2595" s="15" t="s">
        <v>11422</v>
      </c>
      <c r="G2595" s="15" t="s">
        <v>885</v>
      </c>
    </row>
    <row r="2596" spans="1:7" x14ac:dyDescent="0.2">
      <c r="A2596" s="15" t="s">
        <v>15710</v>
      </c>
      <c r="B2596" s="15" t="s">
        <v>15679</v>
      </c>
      <c r="C2596" s="15">
        <v>6</v>
      </c>
      <c r="D2596" s="15" t="s">
        <v>11495</v>
      </c>
      <c r="E2596" s="15" t="s">
        <v>15711</v>
      </c>
      <c r="F2596" s="15" t="s">
        <v>11422</v>
      </c>
      <c r="G2596" s="15" t="s">
        <v>885</v>
      </c>
    </row>
    <row r="2597" spans="1:7" x14ac:dyDescent="0.2">
      <c r="A2597" s="15" t="s">
        <v>15712</v>
      </c>
      <c r="B2597" s="15" t="s">
        <v>15679</v>
      </c>
      <c r="C2597" s="15">
        <v>6</v>
      </c>
      <c r="D2597" s="15" t="s">
        <v>11499</v>
      </c>
      <c r="E2597" s="15" t="s">
        <v>15713</v>
      </c>
      <c r="F2597" s="15" t="s">
        <v>11422</v>
      </c>
      <c r="G2597" s="15" t="s">
        <v>885</v>
      </c>
    </row>
    <row r="2598" spans="1:7" x14ac:dyDescent="0.2">
      <c r="A2598" s="15" t="s">
        <v>15714</v>
      </c>
      <c r="B2598" s="15" t="s">
        <v>15679</v>
      </c>
      <c r="C2598" s="15">
        <v>6</v>
      </c>
      <c r="D2598" s="15" t="s">
        <v>11503</v>
      </c>
      <c r="E2598" s="15" t="s">
        <v>15715</v>
      </c>
      <c r="F2598" s="15" t="s">
        <v>11422</v>
      </c>
      <c r="G2598" s="15" t="s">
        <v>885</v>
      </c>
    </row>
    <row r="2599" spans="1:7" x14ac:dyDescent="0.2">
      <c r="A2599" s="15" t="s">
        <v>15716</v>
      </c>
      <c r="B2599" s="15" t="s">
        <v>15679</v>
      </c>
      <c r="C2599" s="15">
        <v>6</v>
      </c>
      <c r="D2599" s="15" t="s">
        <v>11506</v>
      </c>
      <c r="E2599" s="15" t="s">
        <v>15717</v>
      </c>
      <c r="F2599" s="15" t="s">
        <v>11422</v>
      </c>
      <c r="G2599" s="15" t="s">
        <v>885</v>
      </c>
    </row>
    <row r="2600" spans="1:7" x14ac:dyDescent="0.2">
      <c r="A2600" s="15" t="s">
        <v>15718</v>
      </c>
      <c r="B2600" s="15" t="s">
        <v>15679</v>
      </c>
      <c r="C2600" s="15">
        <v>6</v>
      </c>
      <c r="D2600" s="15" t="s">
        <v>11510</v>
      </c>
      <c r="E2600" s="15" t="s">
        <v>12339</v>
      </c>
      <c r="F2600" s="15" t="s">
        <v>11422</v>
      </c>
      <c r="G2600" s="15" t="s">
        <v>885</v>
      </c>
    </row>
    <row r="2601" spans="1:7" x14ac:dyDescent="0.2">
      <c r="A2601" s="15" t="s">
        <v>15719</v>
      </c>
      <c r="B2601" s="15" t="s">
        <v>15679</v>
      </c>
      <c r="C2601" s="15">
        <v>6</v>
      </c>
      <c r="D2601" s="15" t="s">
        <v>11514</v>
      </c>
      <c r="E2601" s="15" t="s">
        <v>12757</v>
      </c>
      <c r="F2601" s="15" t="s">
        <v>11422</v>
      </c>
      <c r="G2601" s="15" t="s">
        <v>885</v>
      </c>
    </row>
    <row r="2602" spans="1:7" x14ac:dyDescent="0.2">
      <c r="A2602" s="15" t="s">
        <v>15720</v>
      </c>
      <c r="B2602" s="15" t="s">
        <v>15679</v>
      </c>
      <c r="C2602" s="15">
        <v>6</v>
      </c>
      <c r="D2602" s="15" t="s">
        <v>11518</v>
      </c>
      <c r="E2602" s="15" t="s">
        <v>15721</v>
      </c>
      <c r="F2602" s="15" t="s">
        <v>11422</v>
      </c>
      <c r="G2602" s="15" t="s">
        <v>885</v>
      </c>
    </row>
    <row r="2603" spans="1:7" x14ac:dyDescent="0.2">
      <c r="A2603" s="15" t="s">
        <v>15722</v>
      </c>
      <c r="B2603" s="15" t="s">
        <v>15679</v>
      </c>
      <c r="C2603" s="15">
        <v>6</v>
      </c>
      <c r="D2603" s="15" t="s">
        <v>11522</v>
      </c>
      <c r="E2603" s="15" t="s">
        <v>15723</v>
      </c>
      <c r="F2603" s="15" t="s">
        <v>11422</v>
      </c>
      <c r="G2603" s="15" t="s">
        <v>885</v>
      </c>
    </row>
    <row r="2604" spans="1:7" x14ac:dyDescent="0.2">
      <c r="A2604" s="15" t="s">
        <v>15724</v>
      </c>
      <c r="B2604" s="15" t="s">
        <v>15679</v>
      </c>
      <c r="C2604" s="15">
        <v>6</v>
      </c>
      <c r="D2604" s="15" t="s">
        <v>11526</v>
      </c>
      <c r="E2604" s="15" t="s">
        <v>13370</v>
      </c>
      <c r="F2604" s="15" t="s">
        <v>11422</v>
      </c>
      <c r="G2604" s="15" t="s">
        <v>885</v>
      </c>
    </row>
    <row r="2605" spans="1:7" x14ac:dyDescent="0.2">
      <c r="A2605" s="15" t="s">
        <v>15725</v>
      </c>
      <c r="B2605" s="15" t="s">
        <v>15679</v>
      </c>
      <c r="C2605" s="15">
        <v>6</v>
      </c>
      <c r="D2605" s="15" t="s">
        <v>11530</v>
      </c>
      <c r="E2605" s="15" t="s">
        <v>11449</v>
      </c>
      <c r="F2605" s="15" t="s">
        <v>11422</v>
      </c>
      <c r="G2605" s="15" t="s">
        <v>885</v>
      </c>
    </row>
    <row r="2606" spans="1:7" x14ac:dyDescent="0.2">
      <c r="A2606" s="15" t="s">
        <v>15726</v>
      </c>
      <c r="B2606" s="15" t="s">
        <v>15679</v>
      </c>
      <c r="C2606" s="15">
        <v>6</v>
      </c>
      <c r="D2606" s="15" t="s">
        <v>11534</v>
      </c>
      <c r="E2606" s="15" t="s">
        <v>15727</v>
      </c>
      <c r="F2606" s="15" t="s">
        <v>11422</v>
      </c>
      <c r="G2606" s="15" t="s">
        <v>885</v>
      </c>
    </row>
    <row r="2607" spans="1:7" x14ac:dyDescent="0.2">
      <c r="A2607" s="15" t="s">
        <v>15728</v>
      </c>
      <c r="B2607" s="15" t="s">
        <v>15679</v>
      </c>
      <c r="C2607" s="15">
        <v>6</v>
      </c>
      <c r="D2607" s="15" t="s">
        <v>11538</v>
      </c>
      <c r="E2607" s="15" t="s">
        <v>13540</v>
      </c>
      <c r="F2607" s="15" t="s">
        <v>11422</v>
      </c>
      <c r="G2607" s="15" t="s">
        <v>885</v>
      </c>
    </row>
    <row r="2608" spans="1:7" x14ac:dyDescent="0.2">
      <c r="A2608" s="15" t="s">
        <v>15729</v>
      </c>
      <c r="B2608" s="15" t="s">
        <v>15679</v>
      </c>
      <c r="C2608" s="15">
        <v>6</v>
      </c>
      <c r="D2608" s="15" t="s">
        <v>11542</v>
      </c>
      <c r="E2608" s="15" t="s">
        <v>15730</v>
      </c>
      <c r="F2608" s="15" t="s">
        <v>11422</v>
      </c>
      <c r="G2608" s="15" t="s">
        <v>885</v>
      </c>
    </row>
    <row r="2609" spans="1:7" x14ac:dyDescent="0.2">
      <c r="A2609" s="15" t="s">
        <v>15731</v>
      </c>
      <c r="B2609" s="15" t="s">
        <v>15679</v>
      </c>
      <c r="C2609" s="15">
        <v>6</v>
      </c>
      <c r="D2609" s="15" t="s">
        <v>11546</v>
      </c>
      <c r="E2609" s="15" t="s">
        <v>15732</v>
      </c>
      <c r="F2609" s="15" t="s">
        <v>11422</v>
      </c>
      <c r="G2609" s="15" t="s">
        <v>885</v>
      </c>
    </row>
    <row r="2610" spans="1:7" x14ac:dyDescent="0.2">
      <c r="A2610" s="15" t="s">
        <v>15733</v>
      </c>
      <c r="B2610" s="15" t="s">
        <v>15679</v>
      </c>
      <c r="C2610" s="15">
        <v>6</v>
      </c>
      <c r="D2610" s="15" t="s">
        <v>11550</v>
      </c>
      <c r="E2610" s="15" t="s">
        <v>12763</v>
      </c>
      <c r="F2610" s="15" t="s">
        <v>11422</v>
      </c>
      <c r="G2610" s="15" t="s">
        <v>885</v>
      </c>
    </row>
    <row r="2611" spans="1:7" x14ac:dyDescent="0.2">
      <c r="A2611" s="15" t="s">
        <v>15734</v>
      </c>
      <c r="B2611" s="15" t="s">
        <v>15679</v>
      </c>
      <c r="C2611" s="15">
        <v>6</v>
      </c>
      <c r="D2611" s="15" t="s">
        <v>11554</v>
      </c>
      <c r="E2611" s="15" t="s">
        <v>15735</v>
      </c>
      <c r="F2611" s="15" t="s">
        <v>11422</v>
      </c>
      <c r="G2611" s="15" t="s">
        <v>885</v>
      </c>
    </row>
    <row r="2612" spans="1:7" x14ac:dyDescent="0.2">
      <c r="A2612" s="15" t="s">
        <v>15736</v>
      </c>
      <c r="B2612" s="15" t="s">
        <v>15679</v>
      </c>
      <c r="C2612" s="15">
        <v>6</v>
      </c>
      <c r="D2612" s="15" t="s">
        <v>11558</v>
      </c>
      <c r="E2612" s="15" t="s">
        <v>11453</v>
      </c>
      <c r="F2612" s="15" t="s">
        <v>11422</v>
      </c>
      <c r="G2612" s="15" t="s">
        <v>885</v>
      </c>
    </row>
    <row r="2613" spans="1:7" x14ac:dyDescent="0.2">
      <c r="A2613" s="15" t="s">
        <v>15737</v>
      </c>
      <c r="B2613" s="15" t="s">
        <v>15679</v>
      </c>
      <c r="C2613" s="15">
        <v>6</v>
      </c>
      <c r="D2613" s="15" t="s">
        <v>11562</v>
      </c>
      <c r="E2613" s="15" t="s">
        <v>11457</v>
      </c>
      <c r="F2613" s="15" t="s">
        <v>11422</v>
      </c>
      <c r="G2613" s="15" t="s">
        <v>885</v>
      </c>
    </row>
    <row r="2614" spans="1:7" x14ac:dyDescent="0.2">
      <c r="A2614" s="15" t="s">
        <v>15738</v>
      </c>
      <c r="B2614" s="15" t="s">
        <v>15679</v>
      </c>
      <c r="C2614" s="15">
        <v>6</v>
      </c>
      <c r="D2614" s="15" t="s">
        <v>11565</v>
      </c>
      <c r="E2614" s="15" t="s">
        <v>15739</v>
      </c>
      <c r="F2614" s="15" t="s">
        <v>11422</v>
      </c>
      <c r="G2614" s="15" t="s">
        <v>885</v>
      </c>
    </row>
    <row r="2615" spans="1:7" x14ac:dyDescent="0.2">
      <c r="A2615" s="15" t="s">
        <v>15740</v>
      </c>
      <c r="B2615" s="15" t="s">
        <v>15679</v>
      </c>
      <c r="C2615" s="15">
        <v>6</v>
      </c>
      <c r="D2615" s="15" t="s">
        <v>11569</v>
      </c>
      <c r="E2615" s="15" t="s">
        <v>11473</v>
      </c>
      <c r="F2615" s="15" t="s">
        <v>11422</v>
      </c>
      <c r="G2615" s="15" t="s">
        <v>885</v>
      </c>
    </row>
    <row r="2616" spans="1:7" x14ac:dyDescent="0.2">
      <c r="A2616" s="15" t="s">
        <v>15741</v>
      </c>
      <c r="B2616" s="15" t="s">
        <v>15679</v>
      </c>
      <c r="C2616" s="15">
        <v>6</v>
      </c>
      <c r="D2616" s="15" t="s">
        <v>11573</v>
      </c>
      <c r="E2616" s="15" t="s">
        <v>15742</v>
      </c>
      <c r="F2616" s="15" t="s">
        <v>11422</v>
      </c>
      <c r="G2616" s="15" t="s">
        <v>885</v>
      </c>
    </row>
    <row r="2617" spans="1:7" x14ac:dyDescent="0.2">
      <c r="A2617" s="15" t="s">
        <v>15743</v>
      </c>
      <c r="B2617" s="15" t="s">
        <v>15679</v>
      </c>
      <c r="C2617" s="15">
        <v>6</v>
      </c>
      <c r="D2617" s="15" t="s">
        <v>11577</v>
      </c>
      <c r="E2617" s="15" t="s">
        <v>2902</v>
      </c>
      <c r="F2617" s="15" t="s">
        <v>11422</v>
      </c>
      <c r="G2617" s="15" t="s">
        <v>885</v>
      </c>
    </row>
    <row r="2618" spans="1:7" x14ac:dyDescent="0.2">
      <c r="A2618" s="15" t="s">
        <v>15744</v>
      </c>
      <c r="B2618" s="15" t="s">
        <v>15679</v>
      </c>
      <c r="C2618" s="15">
        <v>6</v>
      </c>
      <c r="D2618" s="15" t="s">
        <v>11581</v>
      </c>
      <c r="E2618" s="15" t="s">
        <v>15745</v>
      </c>
      <c r="F2618" s="15" t="s">
        <v>11422</v>
      </c>
      <c r="G2618" s="15" t="s">
        <v>885</v>
      </c>
    </row>
    <row r="2619" spans="1:7" x14ac:dyDescent="0.2">
      <c r="A2619" s="15" t="s">
        <v>15746</v>
      </c>
      <c r="B2619" s="15" t="s">
        <v>15679</v>
      </c>
      <c r="C2619" s="15">
        <v>6</v>
      </c>
      <c r="D2619" s="15" t="s">
        <v>11584</v>
      </c>
      <c r="E2619" s="15" t="s">
        <v>15747</v>
      </c>
      <c r="F2619" s="15" t="s">
        <v>11422</v>
      </c>
      <c r="G2619" s="15" t="s">
        <v>885</v>
      </c>
    </row>
    <row r="2620" spans="1:7" x14ac:dyDescent="0.2">
      <c r="A2620" s="15" t="s">
        <v>15748</v>
      </c>
      <c r="B2620" s="15" t="s">
        <v>15679</v>
      </c>
      <c r="C2620" s="15">
        <v>6</v>
      </c>
      <c r="D2620" s="15" t="s">
        <v>11588</v>
      </c>
      <c r="E2620" s="15" t="s">
        <v>15749</v>
      </c>
      <c r="F2620" s="15" t="s">
        <v>11422</v>
      </c>
      <c r="G2620" s="15" t="s">
        <v>885</v>
      </c>
    </row>
    <row r="2621" spans="1:7" x14ac:dyDescent="0.2">
      <c r="A2621" s="15" t="s">
        <v>982</v>
      </c>
      <c r="B2621" s="15" t="s">
        <v>15679</v>
      </c>
      <c r="C2621" s="15">
        <v>6</v>
      </c>
      <c r="D2621" s="15" t="s">
        <v>11591</v>
      </c>
      <c r="E2621" s="15" t="s">
        <v>981</v>
      </c>
      <c r="F2621" s="15" t="s">
        <v>11422</v>
      </c>
      <c r="G2621" s="15" t="s">
        <v>885</v>
      </c>
    </row>
    <row r="2622" spans="1:7" x14ac:dyDescent="0.2">
      <c r="A2622" s="15" t="s">
        <v>15750</v>
      </c>
      <c r="B2622" s="15" t="s">
        <v>15679</v>
      </c>
      <c r="C2622" s="15">
        <v>6</v>
      </c>
      <c r="D2622" s="15" t="s">
        <v>11595</v>
      </c>
      <c r="E2622" s="15" t="s">
        <v>15751</v>
      </c>
      <c r="F2622" s="15" t="s">
        <v>11422</v>
      </c>
      <c r="G2622" s="15" t="s">
        <v>885</v>
      </c>
    </row>
    <row r="2623" spans="1:7" x14ac:dyDescent="0.2">
      <c r="A2623" s="15" t="s">
        <v>15752</v>
      </c>
      <c r="B2623" s="15" t="s">
        <v>15679</v>
      </c>
      <c r="C2623" s="15">
        <v>6</v>
      </c>
      <c r="D2623" s="15" t="s">
        <v>11599</v>
      </c>
      <c r="E2623" s="15" t="s">
        <v>876</v>
      </c>
      <c r="F2623" s="15" t="s">
        <v>11422</v>
      </c>
      <c r="G2623" s="15" t="s">
        <v>885</v>
      </c>
    </row>
    <row r="2624" spans="1:7" x14ac:dyDescent="0.2">
      <c r="A2624" s="15" t="s">
        <v>15753</v>
      </c>
      <c r="B2624" s="15" t="s">
        <v>15679</v>
      </c>
      <c r="C2624" s="15">
        <v>6</v>
      </c>
      <c r="D2624" s="15" t="s">
        <v>11603</v>
      </c>
      <c r="E2624" s="15" t="s">
        <v>15754</v>
      </c>
      <c r="F2624" s="15" t="s">
        <v>11422</v>
      </c>
      <c r="G2624" s="15" t="s">
        <v>885</v>
      </c>
    </row>
    <row r="2625" spans="1:7" x14ac:dyDescent="0.2">
      <c r="A2625" s="15" t="s">
        <v>15755</v>
      </c>
      <c r="B2625" s="15" t="s">
        <v>15679</v>
      </c>
      <c r="C2625" s="15">
        <v>6</v>
      </c>
      <c r="D2625" s="15" t="s">
        <v>11607</v>
      </c>
      <c r="E2625" s="15" t="s">
        <v>15756</v>
      </c>
      <c r="F2625" s="15" t="s">
        <v>11422</v>
      </c>
      <c r="G2625" s="15" t="s">
        <v>885</v>
      </c>
    </row>
    <row r="2626" spans="1:7" x14ac:dyDescent="0.2">
      <c r="A2626" s="15" t="s">
        <v>15757</v>
      </c>
      <c r="B2626" s="15" t="s">
        <v>15679</v>
      </c>
      <c r="C2626" s="15">
        <v>6</v>
      </c>
      <c r="D2626" s="15" t="s">
        <v>11611</v>
      </c>
      <c r="E2626" s="15" t="s">
        <v>15758</v>
      </c>
      <c r="F2626" s="15" t="s">
        <v>11422</v>
      </c>
      <c r="G2626" s="15" t="s">
        <v>885</v>
      </c>
    </row>
    <row r="2627" spans="1:7" x14ac:dyDescent="0.2">
      <c r="A2627" s="15" t="s">
        <v>15759</v>
      </c>
      <c r="B2627" s="15" t="s">
        <v>15679</v>
      </c>
      <c r="C2627" s="15">
        <v>6</v>
      </c>
      <c r="D2627" s="15" t="s">
        <v>11615</v>
      </c>
      <c r="E2627" s="15" t="s">
        <v>15760</v>
      </c>
      <c r="F2627" s="15" t="s">
        <v>11422</v>
      </c>
      <c r="G2627" s="15" t="s">
        <v>885</v>
      </c>
    </row>
    <row r="2628" spans="1:7" x14ac:dyDescent="0.2">
      <c r="A2628" s="15" t="s">
        <v>15761</v>
      </c>
      <c r="B2628" s="15" t="s">
        <v>15679</v>
      </c>
      <c r="C2628" s="15">
        <v>6</v>
      </c>
      <c r="D2628" s="15" t="s">
        <v>11619</v>
      </c>
      <c r="E2628" s="15" t="s">
        <v>15762</v>
      </c>
      <c r="F2628" s="15" t="s">
        <v>11422</v>
      </c>
      <c r="G2628" s="15" t="s">
        <v>885</v>
      </c>
    </row>
    <row r="2629" spans="1:7" x14ac:dyDescent="0.2">
      <c r="A2629" s="15" t="s">
        <v>15763</v>
      </c>
      <c r="B2629" s="15" t="s">
        <v>15679</v>
      </c>
      <c r="C2629" s="15">
        <v>6</v>
      </c>
      <c r="D2629" s="15" t="s">
        <v>11623</v>
      </c>
      <c r="E2629" s="15" t="s">
        <v>15577</v>
      </c>
      <c r="F2629" s="15" t="s">
        <v>11422</v>
      </c>
      <c r="G2629" s="15" t="s">
        <v>885</v>
      </c>
    </row>
    <row r="2630" spans="1:7" x14ac:dyDescent="0.2">
      <c r="A2630" s="15" t="s">
        <v>15764</v>
      </c>
      <c r="B2630" s="15" t="s">
        <v>15679</v>
      </c>
      <c r="C2630" s="15">
        <v>6</v>
      </c>
      <c r="D2630" s="15" t="s">
        <v>11627</v>
      </c>
      <c r="E2630" s="15" t="s">
        <v>15765</v>
      </c>
      <c r="F2630" s="15" t="s">
        <v>11422</v>
      </c>
      <c r="G2630" s="15" t="s">
        <v>885</v>
      </c>
    </row>
    <row r="2631" spans="1:7" x14ac:dyDescent="0.2">
      <c r="A2631" s="15" t="s">
        <v>15766</v>
      </c>
      <c r="B2631" s="15" t="s">
        <v>15679</v>
      </c>
      <c r="C2631" s="15">
        <v>6</v>
      </c>
      <c r="D2631" s="15" t="s">
        <v>11631</v>
      </c>
      <c r="E2631" s="15" t="s">
        <v>15767</v>
      </c>
      <c r="F2631" s="15" t="s">
        <v>11422</v>
      </c>
      <c r="G2631" s="15" t="s">
        <v>885</v>
      </c>
    </row>
    <row r="2632" spans="1:7" x14ac:dyDescent="0.2">
      <c r="A2632" s="15" t="s">
        <v>15768</v>
      </c>
      <c r="B2632" s="15" t="s">
        <v>15679</v>
      </c>
      <c r="C2632" s="15">
        <v>6</v>
      </c>
      <c r="D2632" s="15" t="s">
        <v>11634</v>
      </c>
      <c r="E2632" s="15" t="s">
        <v>15769</v>
      </c>
      <c r="F2632" s="15" t="s">
        <v>11422</v>
      </c>
      <c r="G2632" s="15" t="s">
        <v>885</v>
      </c>
    </row>
    <row r="2633" spans="1:7" x14ac:dyDescent="0.2">
      <c r="A2633" s="15" t="s">
        <v>15770</v>
      </c>
      <c r="B2633" s="15" t="s">
        <v>15679</v>
      </c>
      <c r="C2633" s="15">
        <v>6</v>
      </c>
      <c r="D2633" s="15" t="s">
        <v>11637</v>
      </c>
      <c r="E2633" s="15" t="s">
        <v>11511</v>
      </c>
      <c r="F2633" s="15" t="s">
        <v>11422</v>
      </c>
      <c r="G2633" s="15" t="s">
        <v>885</v>
      </c>
    </row>
    <row r="2634" spans="1:7" x14ac:dyDescent="0.2">
      <c r="A2634" s="15" t="s">
        <v>15771</v>
      </c>
      <c r="B2634" s="15" t="s">
        <v>15679</v>
      </c>
      <c r="C2634" s="15">
        <v>6</v>
      </c>
      <c r="D2634" s="15" t="s">
        <v>11640</v>
      </c>
      <c r="E2634" s="15" t="s">
        <v>12386</v>
      </c>
      <c r="F2634" s="15" t="s">
        <v>11422</v>
      </c>
      <c r="G2634" s="15" t="s">
        <v>885</v>
      </c>
    </row>
    <row r="2635" spans="1:7" x14ac:dyDescent="0.2">
      <c r="A2635" s="15" t="s">
        <v>15772</v>
      </c>
      <c r="B2635" s="15" t="s">
        <v>15679</v>
      </c>
      <c r="C2635" s="15">
        <v>6</v>
      </c>
      <c r="D2635" s="15" t="s">
        <v>11643</v>
      </c>
      <c r="E2635" s="15" t="s">
        <v>15773</v>
      </c>
      <c r="F2635" s="15" t="s">
        <v>11422</v>
      </c>
      <c r="G2635" s="15" t="s">
        <v>885</v>
      </c>
    </row>
    <row r="2636" spans="1:7" x14ac:dyDescent="0.2">
      <c r="A2636" s="15" t="s">
        <v>15774</v>
      </c>
      <c r="B2636" s="15" t="s">
        <v>15679</v>
      </c>
      <c r="C2636" s="15">
        <v>6</v>
      </c>
      <c r="D2636" s="15" t="s">
        <v>11646</v>
      </c>
      <c r="E2636" s="15" t="s">
        <v>12078</v>
      </c>
      <c r="F2636" s="15" t="s">
        <v>11422</v>
      </c>
      <c r="G2636" s="15" t="s">
        <v>885</v>
      </c>
    </row>
    <row r="2637" spans="1:7" x14ac:dyDescent="0.2">
      <c r="A2637" s="15" t="s">
        <v>15775</v>
      </c>
      <c r="B2637" s="15" t="s">
        <v>15679</v>
      </c>
      <c r="C2637" s="15">
        <v>6</v>
      </c>
      <c r="D2637" s="15" t="s">
        <v>11649</v>
      </c>
      <c r="E2637" s="15" t="s">
        <v>15776</v>
      </c>
      <c r="F2637" s="15" t="s">
        <v>11422</v>
      </c>
      <c r="G2637" s="15" t="s">
        <v>885</v>
      </c>
    </row>
    <row r="2638" spans="1:7" x14ac:dyDescent="0.2">
      <c r="A2638" s="15" t="s">
        <v>15777</v>
      </c>
      <c r="B2638" s="15" t="s">
        <v>15679</v>
      </c>
      <c r="C2638" s="15">
        <v>6</v>
      </c>
      <c r="D2638" s="15" t="s">
        <v>11652</v>
      </c>
      <c r="E2638" s="15" t="s">
        <v>15778</v>
      </c>
      <c r="F2638" s="15" t="s">
        <v>11422</v>
      </c>
      <c r="G2638" s="15" t="s">
        <v>885</v>
      </c>
    </row>
    <row r="2639" spans="1:7" x14ac:dyDescent="0.2">
      <c r="A2639" s="15" t="s">
        <v>15779</v>
      </c>
      <c r="B2639" s="15" t="s">
        <v>15679</v>
      </c>
      <c r="C2639" s="15">
        <v>6</v>
      </c>
      <c r="D2639" s="15" t="s">
        <v>11655</v>
      </c>
      <c r="E2639" s="15" t="s">
        <v>15780</v>
      </c>
      <c r="F2639" s="15" t="s">
        <v>11422</v>
      </c>
      <c r="G2639" s="15" t="s">
        <v>885</v>
      </c>
    </row>
    <row r="2640" spans="1:7" x14ac:dyDescent="0.2">
      <c r="A2640" s="15" t="s">
        <v>15781</v>
      </c>
      <c r="B2640" s="15" t="s">
        <v>15679</v>
      </c>
      <c r="C2640" s="15">
        <v>6</v>
      </c>
      <c r="D2640" s="15" t="s">
        <v>11658</v>
      </c>
      <c r="E2640" s="15" t="s">
        <v>15782</v>
      </c>
      <c r="F2640" s="15" t="s">
        <v>11422</v>
      </c>
      <c r="G2640" s="15" t="s">
        <v>885</v>
      </c>
    </row>
    <row r="2641" spans="1:7" x14ac:dyDescent="0.2">
      <c r="A2641" s="15" t="s">
        <v>15783</v>
      </c>
      <c r="B2641" s="15" t="s">
        <v>15679</v>
      </c>
      <c r="C2641" s="15">
        <v>6</v>
      </c>
      <c r="D2641" s="15" t="s">
        <v>11660</v>
      </c>
      <c r="E2641" s="15" t="s">
        <v>15784</v>
      </c>
      <c r="F2641" s="15" t="s">
        <v>11422</v>
      </c>
      <c r="G2641" s="15" t="s">
        <v>885</v>
      </c>
    </row>
    <row r="2642" spans="1:7" x14ac:dyDescent="0.2">
      <c r="A2642" s="15" t="s">
        <v>15785</v>
      </c>
      <c r="B2642" s="15" t="s">
        <v>15679</v>
      </c>
      <c r="C2642" s="15">
        <v>6</v>
      </c>
      <c r="D2642" s="15" t="s">
        <v>11663</v>
      </c>
      <c r="E2642" s="15" t="s">
        <v>12223</v>
      </c>
      <c r="F2642" s="15" t="s">
        <v>11422</v>
      </c>
      <c r="G2642" s="15" t="s">
        <v>885</v>
      </c>
    </row>
    <row r="2643" spans="1:7" x14ac:dyDescent="0.2">
      <c r="A2643" s="15" t="s">
        <v>15786</v>
      </c>
      <c r="B2643" s="15" t="s">
        <v>15679</v>
      </c>
      <c r="C2643" s="15">
        <v>6</v>
      </c>
      <c r="D2643" s="15" t="s">
        <v>11666</v>
      </c>
      <c r="E2643" s="15" t="s">
        <v>15787</v>
      </c>
      <c r="F2643" s="15" t="s">
        <v>11422</v>
      </c>
      <c r="G2643" s="15" t="s">
        <v>885</v>
      </c>
    </row>
    <row r="2644" spans="1:7" x14ac:dyDescent="0.2">
      <c r="A2644" s="15" t="s">
        <v>15788</v>
      </c>
      <c r="B2644" s="15" t="s">
        <v>15679</v>
      </c>
      <c r="C2644" s="15">
        <v>6</v>
      </c>
      <c r="D2644" s="15" t="s">
        <v>11907</v>
      </c>
      <c r="E2644" s="15" t="s">
        <v>15789</v>
      </c>
      <c r="F2644" s="15" t="s">
        <v>11422</v>
      </c>
      <c r="G2644" s="15" t="s">
        <v>885</v>
      </c>
    </row>
    <row r="2645" spans="1:7" x14ac:dyDescent="0.2">
      <c r="A2645" s="15" t="s">
        <v>15790</v>
      </c>
      <c r="B2645" s="15" t="s">
        <v>15679</v>
      </c>
      <c r="C2645" s="15">
        <v>6</v>
      </c>
      <c r="D2645" s="15" t="s">
        <v>11910</v>
      </c>
      <c r="E2645" s="15" t="s">
        <v>12787</v>
      </c>
      <c r="F2645" s="15" t="s">
        <v>11422</v>
      </c>
      <c r="G2645" s="15" t="s">
        <v>885</v>
      </c>
    </row>
    <row r="2646" spans="1:7" x14ac:dyDescent="0.2">
      <c r="A2646" s="15" t="s">
        <v>15791</v>
      </c>
      <c r="B2646" s="15" t="s">
        <v>15679</v>
      </c>
      <c r="C2646" s="15">
        <v>6</v>
      </c>
      <c r="D2646" s="15" t="s">
        <v>11913</v>
      </c>
      <c r="E2646" s="15" t="s">
        <v>350</v>
      </c>
      <c r="F2646" s="15" t="s">
        <v>11422</v>
      </c>
      <c r="G2646" s="15" t="s">
        <v>885</v>
      </c>
    </row>
    <row r="2647" spans="1:7" x14ac:dyDescent="0.2">
      <c r="A2647" s="15" t="s">
        <v>15792</v>
      </c>
      <c r="B2647" s="15" t="s">
        <v>15679</v>
      </c>
      <c r="C2647" s="15">
        <v>6</v>
      </c>
      <c r="D2647" s="15" t="s">
        <v>11916</v>
      </c>
      <c r="E2647" s="15" t="s">
        <v>12090</v>
      </c>
      <c r="F2647" s="15" t="s">
        <v>11422</v>
      </c>
      <c r="G2647" s="15" t="s">
        <v>885</v>
      </c>
    </row>
    <row r="2648" spans="1:7" x14ac:dyDescent="0.2">
      <c r="A2648" s="15" t="s">
        <v>15793</v>
      </c>
      <c r="B2648" s="15" t="s">
        <v>15679</v>
      </c>
      <c r="C2648" s="15">
        <v>6</v>
      </c>
      <c r="D2648" s="15" t="s">
        <v>11919</v>
      </c>
      <c r="E2648" s="15" t="s">
        <v>15794</v>
      </c>
      <c r="F2648" s="15" t="s">
        <v>11422</v>
      </c>
      <c r="G2648" s="15" t="s">
        <v>885</v>
      </c>
    </row>
    <row r="2649" spans="1:7" x14ac:dyDescent="0.2">
      <c r="A2649" s="15" t="s">
        <v>15795</v>
      </c>
      <c r="B2649" s="15" t="s">
        <v>15679</v>
      </c>
      <c r="C2649" s="15">
        <v>6</v>
      </c>
      <c r="D2649" s="15" t="s">
        <v>11921</v>
      </c>
      <c r="E2649" s="15" t="s">
        <v>15796</v>
      </c>
      <c r="F2649" s="15" t="s">
        <v>11422</v>
      </c>
      <c r="G2649" s="15" t="s">
        <v>885</v>
      </c>
    </row>
    <row r="2650" spans="1:7" x14ac:dyDescent="0.2">
      <c r="A2650" s="15" t="s">
        <v>15797</v>
      </c>
      <c r="B2650" s="15" t="s">
        <v>15679</v>
      </c>
      <c r="C2650" s="15">
        <v>6</v>
      </c>
      <c r="D2650" s="15" t="s">
        <v>11924</v>
      </c>
      <c r="E2650" s="15" t="s">
        <v>12409</v>
      </c>
      <c r="F2650" s="15" t="s">
        <v>11422</v>
      </c>
      <c r="G2650" s="15" t="s">
        <v>885</v>
      </c>
    </row>
    <row r="2651" spans="1:7" x14ac:dyDescent="0.2">
      <c r="A2651" s="15" t="s">
        <v>15798</v>
      </c>
      <c r="B2651" s="15" t="s">
        <v>15679</v>
      </c>
      <c r="C2651" s="15">
        <v>6</v>
      </c>
      <c r="D2651" s="15" t="s">
        <v>11927</v>
      </c>
      <c r="E2651" s="15" t="s">
        <v>11531</v>
      </c>
      <c r="F2651" s="15" t="s">
        <v>11422</v>
      </c>
      <c r="G2651" s="15" t="s">
        <v>885</v>
      </c>
    </row>
    <row r="2652" spans="1:7" x14ac:dyDescent="0.2">
      <c r="A2652" s="15" t="s">
        <v>15799</v>
      </c>
      <c r="B2652" s="15" t="s">
        <v>15679</v>
      </c>
      <c r="C2652" s="15">
        <v>6</v>
      </c>
      <c r="D2652" s="15" t="s">
        <v>12444</v>
      </c>
      <c r="E2652" s="15" t="s">
        <v>565</v>
      </c>
      <c r="F2652" s="15" t="s">
        <v>11422</v>
      </c>
      <c r="G2652" s="15" t="s">
        <v>885</v>
      </c>
    </row>
    <row r="2653" spans="1:7" x14ac:dyDescent="0.2">
      <c r="A2653" s="15" t="s">
        <v>15800</v>
      </c>
      <c r="B2653" s="15" t="s">
        <v>15679</v>
      </c>
      <c r="C2653" s="15">
        <v>6</v>
      </c>
      <c r="D2653" s="15" t="s">
        <v>12446</v>
      </c>
      <c r="E2653" s="15" t="s">
        <v>12412</v>
      </c>
      <c r="F2653" s="15" t="s">
        <v>11422</v>
      </c>
      <c r="G2653" s="15" t="s">
        <v>885</v>
      </c>
    </row>
    <row r="2654" spans="1:7" x14ac:dyDescent="0.2">
      <c r="A2654" s="15" t="s">
        <v>15801</v>
      </c>
      <c r="B2654" s="15" t="s">
        <v>15679</v>
      </c>
      <c r="C2654" s="15">
        <v>6</v>
      </c>
      <c r="D2654" s="15" t="s">
        <v>12448</v>
      </c>
      <c r="E2654" s="15" t="s">
        <v>15802</v>
      </c>
      <c r="F2654" s="15" t="s">
        <v>11422</v>
      </c>
      <c r="G2654" s="15" t="s">
        <v>885</v>
      </c>
    </row>
    <row r="2655" spans="1:7" x14ac:dyDescent="0.2">
      <c r="A2655" s="15" t="s">
        <v>15803</v>
      </c>
      <c r="B2655" s="15" t="s">
        <v>15679</v>
      </c>
      <c r="C2655" s="15">
        <v>6</v>
      </c>
      <c r="D2655" s="15" t="s">
        <v>12451</v>
      </c>
      <c r="E2655" s="15" t="s">
        <v>15804</v>
      </c>
      <c r="F2655" s="15" t="s">
        <v>11422</v>
      </c>
      <c r="G2655" s="15" t="s">
        <v>885</v>
      </c>
    </row>
    <row r="2656" spans="1:7" x14ac:dyDescent="0.2">
      <c r="A2656" s="15" t="s">
        <v>15805</v>
      </c>
      <c r="B2656" s="15" t="s">
        <v>15679</v>
      </c>
      <c r="C2656" s="15">
        <v>6</v>
      </c>
      <c r="D2656" s="15" t="s">
        <v>12453</v>
      </c>
      <c r="E2656" s="15" t="s">
        <v>11535</v>
      </c>
      <c r="F2656" s="15" t="s">
        <v>11422</v>
      </c>
      <c r="G2656" s="15" t="s">
        <v>885</v>
      </c>
    </row>
    <row r="2657" spans="1:7" x14ac:dyDescent="0.2">
      <c r="A2657" s="15" t="s">
        <v>15806</v>
      </c>
      <c r="B2657" s="15" t="s">
        <v>15679</v>
      </c>
      <c r="C2657" s="15">
        <v>6</v>
      </c>
      <c r="D2657" s="15" t="s">
        <v>12456</v>
      </c>
      <c r="E2657" s="15" t="s">
        <v>15807</v>
      </c>
      <c r="F2657" s="15" t="s">
        <v>11422</v>
      </c>
      <c r="G2657" s="15" t="s">
        <v>885</v>
      </c>
    </row>
    <row r="2658" spans="1:7" x14ac:dyDescent="0.2">
      <c r="A2658" s="15" t="s">
        <v>15808</v>
      </c>
      <c r="B2658" s="15" t="s">
        <v>15679</v>
      </c>
      <c r="C2658" s="15">
        <v>6</v>
      </c>
      <c r="D2658" s="15" t="s">
        <v>12459</v>
      </c>
      <c r="E2658" s="15" t="s">
        <v>15809</v>
      </c>
      <c r="F2658" s="15" t="s">
        <v>11422</v>
      </c>
      <c r="G2658" s="15" t="s">
        <v>885</v>
      </c>
    </row>
    <row r="2659" spans="1:7" x14ac:dyDescent="0.2">
      <c r="A2659" s="15" t="s">
        <v>15810</v>
      </c>
      <c r="B2659" s="15" t="s">
        <v>15679</v>
      </c>
      <c r="C2659" s="15">
        <v>6</v>
      </c>
      <c r="D2659" s="15" t="s">
        <v>12461</v>
      </c>
      <c r="E2659" s="15" t="s">
        <v>15811</v>
      </c>
      <c r="F2659" s="15" t="s">
        <v>11422</v>
      </c>
      <c r="G2659" s="15" t="s">
        <v>885</v>
      </c>
    </row>
    <row r="2660" spans="1:7" x14ac:dyDescent="0.2">
      <c r="A2660" s="15" t="s">
        <v>15812</v>
      </c>
      <c r="B2660" s="15" t="s">
        <v>15679</v>
      </c>
      <c r="C2660" s="15">
        <v>6</v>
      </c>
      <c r="D2660" s="15" t="s">
        <v>12464</v>
      </c>
      <c r="E2660" s="15" t="s">
        <v>15813</v>
      </c>
      <c r="F2660" s="15" t="s">
        <v>11422</v>
      </c>
      <c r="G2660" s="15" t="s">
        <v>885</v>
      </c>
    </row>
    <row r="2661" spans="1:7" x14ac:dyDescent="0.2">
      <c r="A2661" s="15" t="s">
        <v>15814</v>
      </c>
      <c r="B2661" s="15" t="s">
        <v>15679</v>
      </c>
      <c r="C2661" s="15">
        <v>6</v>
      </c>
      <c r="D2661" s="15" t="s">
        <v>12466</v>
      </c>
      <c r="E2661" s="15" t="s">
        <v>15815</v>
      </c>
      <c r="F2661" s="15" t="s">
        <v>11422</v>
      </c>
      <c r="G2661" s="15" t="s">
        <v>885</v>
      </c>
    </row>
    <row r="2662" spans="1:7" x14ac:dyDescent="0.2">
      <c r="A2662" s="15" t="s">
        <v>15816</v>
      </c>
      <c r="B2662" s="15" t="s">
        <v>15679</v>
      </c>
      <c r="C2662" s="15">
        <v>6</v>
      </c>
      <c r="D2662" s="15" t="s">
        <v>12469</v>
      </c>
      <c r="E2662" s="15" t="s">
        <v>15817</v>
      </c>
      <c r="F2662" s="15" t="s">
        <v>11422</v>
      </c>
      <c r="G2662" s="15" t="s">
        <v>885</v>
      </c>
    </row>
    <row r="2663" spans="1:7" x14ac:dyDescent="0.2">
      <c r="A2663" s="15" t="s">
        <v>15818</v>
      </c>
      <c r="B2663" s="15" t="s">
        <v>15679</v>
      </c>
      <c r="C2663" s="15">
        <v>6</v>
      </c>
      <c r="D2663" s="15" t="s">
        <v>12471</v>
      </c>
      <c r="E2663" s="15" t="s">
        <v>15819</v>
      </c>
      <c r="F2663" s="15" t="s">
        <v>11422</v>
      </c>
      <c r="G2663" s="15" t="s">
        <v>885</v>
      </c>
    </row>
    <row r="2664" spans="1:7" x14ac:dyDescent="0.2">
      <c r="A2664" s="15" t="s">
        <v>1029</v>
      </c>
      <c r="B2664" s="15" t="s">
        <v>15679</v>
      </c>
      <c r="C2664" s="15">
        <v>6</v>
      </c>
      <c r="D2664" s="15" t="s">
        <v>12474</v>
      </c>
      <c r="E2664" s="15" t="s">
        <v>1028</v>
      </c>
      <c r="F2664" s="15" t="s">
        <v>11422</v>
      </c>
      <c r="G2664" s="15" t="s">
        <v>885</v>
      </c>
    </row>
    <row r="2665" spans="1:7" x14ac:dyDescent="0.2">
      <c r="A2665" s="15" t="s">
        <v>15820</v>
      </c>
      <c r="B2665" s="15" t="s">
        <v>15679</v>
      </c>
      <c r="C2665" s="15">
        <v>6</v>
      </c>
      <c r="D2665" s="15" t="s">
        <v>12477</v>
      </c>
      <c r="E2665" s="15" t="s">
        <v>15821</v>
      </c>
      <c r="F2665" s="15" t="s">
        <v>11422</v>
      </c>
      <c r="G2665" s="15" t="s">
        <v>885</v>
      </c>
    </row>
    <row r="2666" spans="1:7" x14ac:dyDescent="0.2">
      <c r="A2666" s="15" t="s">
        <v>993</v>
      </c>
      <c r="B2666" s="15" t="s">
        <v>15679</v>
      </c>
      <c r="C2666" s="15">
        <v>6</v>
      </c>
      <c r="D2666" s="15" t="s">
        <v>12479</v>
      </c>
      <c r="E2666" s="15" t="s">
        <v>992</v>
      </c>
      <c r="F2666" s="15" t="s">
        <v>11422</v>
      </c>
      <c r="G2666" s="15" t="s">
        <v>885</v>
      </c>
    </row>
    <row r="2667" spans="1:7" x14ac:dyDescent="0.2">
      <c r="A2667" s="15" t="s">
        <v>15822</v>
      </c>
      <c r="B2667" s="15" t="s">
        <v>15679</v>
      </c>
      <c r="C2667" s="15">
        <v>6</v>
      </c>
      <c r="D2667" s="15" t="s">
        <v>12481</v>
      </c>
      <c r="E2667" s="15" t="s">
        <v>13407</v>
      </c>
      <c r="F2667" s="15" t="s">
        <v>11422</v>
      </c>
      <c r="G2667" s="15" t="s">
        <v>885</v>
      </c>
    </row>
    <row r="2668" spans="1:7" x14ac:dyDescent="0.2">
      <c r="A2668" s="15" t="s">
        <v>15823</v>
      </c>
      <c r="B2668" s="15" t="s">
        <v>15679</v>
      </c>
      <c r="C2668" s="15">
        <v>6</v>
      </c>
      <c r="D2668" s="15" t="s">
        <v>12483</v>
      </c>
      <c r="E2668" s="15" t="s">
        <v>15824</v>
      </c>
      <c r="F2668" s="15" t="s">
        <v>11422</v>
      </c>
      <c r="G2668" s="15" t="s">
        <v>885</v>
      </c>
    </row>
    <row r="2669" spans="1:7" x14ac:dyDescent="0.2">
      <c r="A2669" s="15" t="s">
        <v>15825</v>
      </c>
      <c r="B2669" s="15" t="s">
        <v>15679</v>
      </c>
      <c r="C2669" s="15">
        <v>6</v>
      </c>
      <c r="D2669" s="15" t="s">
        <v>11715</v>
      </c>
      <c r="E2669" s="15" t="s">
        <v>15826</v>
      </c>
      <c r="F2669" s="15" t="s">
        <v>11422</v>
      </c>
      <c r="G2669" s="15" t="s">
        <v>885</v>
      </c>
    </row>
    <row r="2670" spans="1:7" x14ac:dyDescent="0.2">
      <c r="A2670" s="15" t="s">
        <v>15827</v>
      </c>
      <c r="B2670" s="15" t="s">
        <v>15679</v>
      </c>
      <c r="C2670" s="15">
        <v>6</v>
      </c>
      <c r="D2670" s="15" t="s">
        <v>12487</v>
      </c>
      <c r="E2670" s="15" t="s">
        <v>14633</v>
      </c>
      <c r="F2670" s="15" t="s">
        <v>11422</v>
      </c>
      <c r="G2670" s="15" t="s">
        <v>885</v>
      </c>
    </row>
    <row r="2671" spans="1:7" x14ac:dyDescent="0.2">
      <c r="A2671" s="15" t="s">
        <v>15828</v>
      </c>
      <c r="B2671" s="15" t="s">
        <v>15679</v>
      </c>
      <c r="C2671" s="15">
        <v>6</v>
      </c>
      <c r="D2671" s="15" t="s">
        <v>12490</v>
      </c>
      <c r="E2671" s="15" t="s">
        <v>11547</v>
      </c>
      <c r="F2671" s="15" t="s">
        <v>11422</v>
      </c>
      <c r="G2671" s="15" t="s">
        <v>885</v>
      </c>
    </row>
    <row r="2672" spans="1:7" x14ac:dyDescent="0.2">
      <c r="A2672" s="15" t="s">
        <v>15829</v>
      </c>
      <c r="B2672" s="15" t="s">
        <v>15679</v>
      </c>
      <c r="C2672" s="15">
        <v>6</v>
      </c>
      <c r="D2672" s="15" t="s">
        <v>12493</v>
      </c>
      <c r="E2672" s="15" t="s">
        <v>12432</v>
      </c>
      <c r="F2672" s="15" t="s">
        <v>11422</v>
      </c>
      <c r="G2672" s="15" t="s">
        <v>885</v>
      </c>
    </row>
    <row r="2673" spans="1:7" x14ac:dyDescent="0.2">
      <c r="A2673" s="15" t="s">
        <v>15830</v>
      </c>
      <c r="B2673" s="15" t="s">
        <v>15679</v>
      </c>
      <c r="C2673" s="15">
        <v>6</v>
      </c>
      <c r="D2673" s="15" t="s">
        <v>12495</v>
      </c>
      <c r="E2673" s="15" t="s">
        <v>12237</v>
      </c>
      <c r="F2673" s="15" t="s">
        <v>11422</v>
      </c>
      <c r="G2673" s="15" t="s">
        <v>885</v>
      </c>
    </row>
    <row r="2674" spans="1:7" x14ac:dyDescent="0.2">
      <c r="A2674" s="15" t="s">
        <v>15831</v>
      </c>
      <c r="B2674" s="15" t="s">
        <v>15679</v>
      </c>
      <c r="C2674" s="15">
        <v>6</v>
      </c>
      <c r="D2674" s="15" t="s">
        <v>11720</v>
      </c>
      <c r="E2674" s="15" t="s">
        <v>15832</v>
      </c>
      <c r="F2674" s="15" t="s">
        <v>11422</v>
      </c>
      <c r="G2674" s="15" t="s">
        <v>885</v>
      </c>
    </row>
    <row r="2675" spans="1:7" x14ac:dyDescent="0.2">
      <c r="A2675" s="15" t="s">
        <v>15833</v>
      </c>
      <c r="B2675" s="15" t="s">
        <v>15679</v>
      </c>
      <c r="C2675" s="15">
        <v>6</v>
      </c>
      <c r="D2675" s="15" t="s">
        <v>12498</v>
      </c>
      <c r="E2675" s="15" t="s">
        <v>15602</v>
      </c>
      <c r="F2675" s="15" t="s">
        <v>11422</v>
      </c>
      <c r="G2675" s="15" t="s">
        <v>885</v>
      </c>
    </row>
    <row r="2676" spans="1:7" x14ac:dyDescent="0.2">
      <c r="A2676" s="15" t="s">
        <v>15834</v>
      </c>
      <c r="B2676" s="15" t="s">
        <v>15679</v>
      </c>
      <c r="C2676" s="15">
        <v>6</v>
      </c>
      <c r="D2676" s="15" t="s">
        <v>12500</v>
      </c>
      <c r="E2676" s="15" t="s">
        <v>12801</v>
      </c>
      <c r="F2676" s="15" t="s">
        <v>11422</v>
      </c>
      <c r="G2676" s="15" t="s">
        <v>885</v>
      </c>
    </row>
    <row r="2677" spans="1:7" x14ac:dyDescent="0.2">
      <c r="A2677" s="15" t="s">
        <v>15835</v>
      </c>
      <c r="B2677" s="15" t="s">
        <v>15679</v>
      </c>
      <c r="C2677" s="15">
        <v>6</v>
      </c>
      <c r="D2677" s="15" t="s">
        <v>11726</v>
      </c>
      <c r="E2677" s="15" t="s">
        <v>12438</v>
      </c>
      <c r="F2677" s="15" t="s">
        <v>11422</v>
      </c>
      <c r="G2677" s="15" t="s">
        <v>885</v>
      </c>
    </row>
    <row r="2678" spans="1:7" x14ac:dyDescent="0.2">
      <c r="A2678" s="15" t="s">
        <v>15836</v>
      </c>
      <c r="B2678" s="15" t="s">
        <v>15679</v>
      </c>
      <c r="C2678" s="15">
        <v>6</v>
      </c>
      <c r="D2678" s="15" t="s">
        <v>12904</v>
      </c>
      <c r="E2678" s="15" t="s">
        <v>12950</v>
      </c>
      <c r="F2678" s="15" t="s">
        <v>11422</v>
      </c>
      <c r="G2678" s="15" t="s">
        <v>885</v>
      </c>
    </row>
    <row r="2679" spans="1:7" x14ac:dyDescent="0.2">
      <c r="A2679" s="15" t="s">
        <v>15837</v>
      </c>
      <c r="B2679" s="15" t="s">
        <v>15679</v>
      </c>
      <c r="C2679" s="15">
        <v>6</v>
      </c>
      <c r="D2679" s="15" t="s">
        <v>12504</v>
      </c>
      <c r="E2679" s="15" t="s">
        <v>15838</v>
      </c>
      <c r="F2679" s="15" t="s">
        <v>11422</v>
      </c>
      <c r="G2679" s="15" t="s">
        <v>885</v>
      </c>
    </row>
    <row r="2680" spans="1:7" x14ac:dyDescent="0.2">
      <c r="A2680" s="15" t="s">
        <v>15839</v>
      </c>
      <c r="B2680" s="15" t="s">
        <v>15679</v>
      </c>
      <c r="C2680" s="15">
        <v>6</v>
      </c>
      <c r="D2680" s="15" t="s">
        <v>12507</v>
      </c>
      <c r="E2680" s="15" t="s">
        <v>547</v>
      </c>
      <c r="F2680" s="15" t="s">
        <v>11422</v>
      </c>
      <c r="G2680" s="15" t="s">
        <v>885</v>
      </c>
    </row>
    <row r="2681" spans="1:7" x14ac:dyDescent="0.2">
      <c r="A2681" s="15" t="s">
        <v>15840</v>
      </c>
      <c r="B2681" s="15" t="s">
        <v>15679</v>
      </c>
      <c r="C2681" s="15">
        <v>6</v>
      </c>
      <c r="D2681" s="15" t="s">
        <v>12509</v>
      </c>
      <c r="E2681" s="15" t="s">
        <v>15841</v>
      </c>
      <c r="F2681" s="15" t="s">
        <v>11422</v>
      </c>
      <c r="G2681" s="15" t="s">
        <v>885</v>
      </c>
    </row>
    <row r="2682" spans="1:7" x14ac:dyDescent="0.2">
      <c r="A2682" s="15" t="s">
        <v>15842</v>
      </c>
      <c r="B2682" s="15" t="s">
        <v>15679</v>
      </c>
      <c r="C2682" s="15">
        <v>6</v>
      </c>
      <c r="D2682" s="15" t="s">
        <v>12511</v>
      </c>
      <c r="E2682" s="15" t="s">
        <v>15843</v>
      </c>
      <c r="F2682" s="15" t="s">
        <v>11422</v>
      </c>
      <c r="G2682" s="15" t="s">
        <v>885</v>
      </c>
    </row>
    <row r="2683" spans="1:7" x14ac:dyDescent="0.2">
      <c r="A2683" s="15" t="s">
        <v>15844</v>
      </c>
      <c r="B2683" s="15" t="s">
        <v>15679</v>
      </c>
      <c r="C2683" s="15">
        <v>6</v>
      </c>
      <c r="D2683" s="15" t="s">
        <v>12513</v>
      </c>
      <c r="E2683" s="15" t="s">
        <v>12803</v>
      </c>
      <c r="F2683" s="15" t="s">
        <v>11422</v>
      </c>
      <c r="G2683" s="15" t="s">
        <v>885</v>
      </c>
    </row>
    <row r="2684" spans="1:7" x14ac:dyDescent="0.2">
      <c r="A2684" s="15" t="s">
        <v>15845</v>
      </c>
      <c r="B2684" s="15" t="s">
        <v>15679</v>
      </c>
      <c r="C2684" s="15">
        <v>6</v>
      </c>
      <c r="D2684" s="15" t="s">
        <v>12516</v>
      </c>
      <c r="E2684" s="15" t="s">
        <v>14637</v>
      </c>
      <c r="F2684" s="15" t="s">
        <v>11422</v>
      </c>
      <c r="G2684" s="15" t="s">
        <v>885</v>
      </c>
    </row>
    <row r="2685" spans="1:7" x14ac:dyDescent="0.2">
      <c r="A2685" s="15" t="s">
        <v>15846</v>
      </c>
      <c r="B2685" s="15" t="s">
        <v>15679</v>
      </c>
      <c r="C2685" s="15">
        <v>6</v>
      </c>
      <c r="D2685" s="15" t="s">
        <v>12519</v>
      </c>
      <c r="E2685" s="15" t="s">
        <v>14336</v>
      </c>
      <c r="F2685" s="15" t="s">
        <v>11422</v>
      </c>
      <c r="G2685" s="15" t="s">
        <v>885</v>
      </c>
    </row>
    <row r="2686" spans="1:7" x14ac:dyDescent="0.2">
      <c r="A2686" s="15" t="s">
        <v>15847</v>
      </c>
      <c r="B2686" s="15" t="s">
        <v>15679</v>
      </c>
      <c r="C2686" s="15">
        <v>6</v>
      </c>
      <c r="D2686" s="15" t="s">
        <v>12521</v>
      </c>
      <c r="E2686" s="15" t="s">
        <v>15848</v>
      </c>
      <c r="F2686" s="15" t="s">
        <v>11422</v>
      </c>
      <c r="G2686" s="15" t="s">
        <v>885</v>
      </c>
    </row>
    <row r="2687" spans="1:7" x14ac:dyDescent="0.2">
      <c r="A2687" s="15" t="s">
        <v>15849</v>
      </c>
      <c r="B2687" s="15" t="s">
        <v>15679</v>
      </c>
      <c r="C2687" s="15">
        <v>6</v>
      </c>
      <c r="D2687" s="15" t="s">
        <v>12524</v>
      </c>
      <c r="E2687" s="15" t="s">
        <v>15850</v>
      </c>
      <c r="F2687" s="15" t="s">
        <v>11422</v>
      </c>
      <c r="G2687" s="15" t="s">
        <v>885</v>
      </c>
    </row>
    <row r="2688" spans="1:7" x14ac:dyDescent="0.2">
      <c r="A2688" s="15" t="s">
        <v>15851</v>
      </c>
      <c r="B2688" s="15" t="s">
        <v>15679</v>
      </c>
      <c r="C2688" s="15">
        <v>6</v>
      </c>
      <c r="D2688" s="15" t="s">
        <v>12527</v>
      </c>
      <c r="E2688" s="15" t="s">
        <v>13423</v>
      </c>
      <c r="F2688" s="15" t="s">
        <v>11422</v>
      </c>
      <c r="G2688" s="15" t="s">
        <v>885</v>
      </c>
    </row>
    <row r="2689" spans="1:7" x14ac:dyDescent="0.2">
      <c r="A2689" s="15" t="s">
        <v>15852</v>
      </c>
      <c r="B2689" s="15" t="s">
        <v>15679</v>
      </c>
      <c r="C2689" s="15">
        <v>6</v>
      </c>
      <c r="D2689" s="15" t="s">
        <v>12530</v>
      </c>
      <c r="E2689" s="15" t="s">
        <v>11555</v>
      </c>
      <c r="F2689" s="15" t="s">
        <v>11422</v>
      </c>
      <c r="G2689" s="15" t="s">
        <v>885</v>
      </c>
    </row>
    <row r="2690" spans="1:7" x14ac:dyDescent="0.2">
      <c r="A2690" s="15" t="s">
        <v>15853</v>
      </c>
      <c r="B2690" s="15" t="s">
        <v>15679</v>
      </c>
      <c r="C2690" s="15">
        <v>6</v>
      </c>
      <c r="D2690" s="15" t="s">
        <v>12533</v>
      </c>
      <c r="E2690" s="15" t="s">
        <v>11846</v>
      </c>
      <c r="F2690" s="15" t="s">
        <v>11422</v>
      </c>
      <c r="G2690" s="15" t="s">
        <v>885</v>
      </c>
    </row>
    <row r="2691" spans="1:7" x14ac:dyDescent="0.2">
      <c r="A2691" s="15" t="s">
        <v>15854</v>
      </c>
      <c r="B2691" s="15" t="s">
        <v>15679</v>
      </c>
      <c r="C2691" s="15">
        <v>6</v>
      </c>
      <c r="D2691" s="15" t="s">
        <v>12535</v>
      </c>
      <c r="E2691" s="15" t="s">
        <v>15855</v>
      </c>
      <c r="F2691" s="15" t="s">
        <v>11422</v>
      </c>
      <c r="G2691" s="15" t="s">
        <v>885</v>
      </c>
    </row>
    <row r="2692" spans="1:7" x14ac:dyDescent="0.2">
      <c r="A2692" s="15" t="s">
        <v>15856</v>
      </c>
      <c r="B2692" s="15" t="s">
        <v>15679</v>
      </c>
      <c r="C2692" s="15">
        <v>6</v>
      </c>
      <c r="D2692" s="15" t="s">
        <v>11736</v>
      </c>
      <c r="E2692" s="15" t="s">
        <v>15857</v>
      </c>
      <c r="F2692" s="15" t="s">
        <v>11422</v>
      </c>
      <c r="G2692" s="15" t="s">
        <v>885</v>
      </c>
    </row>
    <row r="2693" spans="1:7" x14ac:dyDescent="0.2">
      <c r="A2693" s="15" t="s">
        <v>15858</v>
      </c>
      <c r="B2693" s="15" t="s">
        <v>15679</v>
      </c>
      <c r="C2693" s="15">
        <v>6</v>
      </c>
      <c r="D2693" s="15" t="s">
        <v>12539</v>
      </c>
      <c r="E2693" s="15" t="s">
        <v>15502</v>
      </c>
      <c r="F2693" s="15" t="s">
        <v>11422</v>
      </c>
      <c r="G2693" s="15" t="s">
        <v>885</v>
      </c>
    </row>
    <row r="2694" spans="1:7" x14ac:dyDescent="0.2">
      <c r="A2694" s="15" t="s">
        <v>15859</v>
      </c>
      <c r="B2694" s="15" t="s">
        <v>15679</v>
      </c>
      <c r="C2694" s="15">
        <v>6</v>
      </c>
      <c r="D2694" s="15" t="s">
        <v>12541</v>
      </c>
      <c r="E2694" s="15" t="s">
        <v>15860</v>
      </c>
      <c r="F2694" s="15" t="s">
        <v>11422</v>
      </c>
      <c r="G2694" s="15" t="s">
        <v>885</v>
      </c>
    </row>
    <row r="2695" spans="1:7" x14ac:dyDescent="0.2">
      <c r="A2695" s="15" t="s">
        <v>15861</v>
      </c>
      <c r="B2695" s="15" t="s">
        <v>15679</v>
      </c>
      <c r="C2695" s="15">
        <v>6</v>
      </c>
      <c r="D2695" s="15" t="s">
        <v>12543</v>
      </c>
      <c r="E2695" s="15" t="s">
        <v>15862</v>
      </c>
      <c r="F2695" s="15" t="s">
        <v>11422</v>
      </c>
      <c r="G2695" s="15" t="s">
        <v>885</v>
      </c>
    </row>
    <row r="2696" spans="1:7" x14ac:dyDescent="0.2">
      <c r="A2696" s="15" t="s">
        <v>15863</v>
      </c>
      <c r="B2696" s="15" t="s">
        <v>15679</v>
      </c>
      <c r="C2696" s="15">
        <v>6</v>
      </c>
      <c r="D2696" s="15" t="s">
        <v>12545</v>
      </c>
      <c r="E2696" s="15" t="s">
        <v>11559</v>
      </c>
      <c r="F2696" s="15" t="s">
        <v>11422</v>
      </c>
      <c r="G2696" s="15" t="s">
        <v>885</v>
      </c>
    </row>
    <row r="2697" spans="1:7" x14ac:dyDescent="0.2">
      <c r="A2697" s="15" t="s">
        <v>15864</v>
      </c>
      <c r="B2697" s="15" t="s">
        <v>15679</v>
      </c>
      <c r="C2697" s="15">
        <v>6</v>
      </c>
      <c r="D2697" s="15" t="s">
        <v>12548</v>
      </c>
      <c r="E2697" s="15" t="s">
        <v>12454</v>
      </c>
      <c r="F2697" s="15" t="s">
        <v>11422</v>
      </c>
      <c r="G2697" s="15" t="s">
        <v>885</v>
      </c>
    </row>
    <row r="2698" spans="1:7" x14ac:dyDescent="0.2">
      <c r="A2698" s="15" t="s">
        <v>15865</v>
      </c>
      <c r="B2698" s="15" t="s">
        <v>15679</v>
      </c>
      <c r="C2698" s="15">
        <v>6</v>
      </c>
      <c r="D2698" s="15" t="s">
        <v>12551</v>
      </c>
      <c r="E2698" s="15" t="s">
        <v>12457</v>
      </c>
      <c r="F2698" s="15" t="s">
        <v>11422</v>
      </c>
      <c r="G2698" s="15" t="s">
        <v>885</v>
      </c>
    </row>
    <row r="2699" spans="1:7" x14ac:dyDescent="0.2">
      <c r="A2699" s="15" t="s">
        <v>15866</v>
      </c>
      <c r="B2699" s="15" t="s">
        <v>15679</v>
      </c>
      <c r="C2699" s="15">
        <v>6</v>
      </c>
      <c r="D2699" s="15" t="s">
        <v>12553</v>
      </c>
      <c r="E2699" s="15" t="s">
        <v>11563</v>
      </c>
      <c r="F2699" s="15" t="s">
        <v>11422</v>
      </c>
      <c r="G2699" s="15" t="s">
        <v>885</v>
      </c>
    </row>
    <row r="2700" spans="1:7" x14ac:dyDescent="0.2">
      <c r="A2700" s="15" t="s">
        <v>15867</v>
      </c>
      <c r="B2700" s="15" t="s">
        <v>15679</v>
      </c>
      <c r="C2700" s="15">
        <v>6</v>
      </c>
      <c r="D2700" s="15" t="s">
        <v>12556</v>
      </c>
      <c r="E2700" s="15" t="s">
        <v>15868</v>
      </c>
      <c r="F2700" s="15" t="s">
        <v>11422</v>
      </c>
      <c r="G2700" s="15" t="s">
        <v>885</v>
      </c>
    </row>
    <row r="2701" spans="1:7" x14ac:dyDescent="0.2">
      <c r="A2701" s="15" t="s">
        <v>15869</v>
      </c>
      <c r="B2701" s="15" t="s">
        <v>15679</v>
      </c>
      <c r="C2701" s="15">
        <v>6</v>
      </c>
      <c r="D2701" s="15" t="s">
        <v>12559</v>
      </c>
      <c r="E2701" s="15" t="s">
        <v>15870</v>
      </c>
      <c r="F2701" s="15" t="s">
        <v>11422</v>
      </c>
      <c r="G2701" s="15" t="s">
        <v>885</v>
      </c>
    </row>
    <row r="2702" spans="1:7" x14ac:dyDescent="0.2">
      <c r="A2702" s="15" t="s">
        <v>15871</v>
      </c>
      <c r="B2702" s="15" t="s">
        <v>15679</v>
      </c>
      <c r="C2702" s="15">
        <v>6</v>
      </c>
      <c r="D2702" s="15" t="s">
        <v>12562</v>
      </c>
      <c r="E2702" s="15" t="s">
        <v>11854</v>
      </c>
      <c r="F2702" s="15" t="s">
        <v>11422</v>
      </c>
      <c r="G2702" s="15" t="s">
        <v>885</v>
      </c>
    </row>
    <row r="2703" spans="1:7" x14ac:dyDescent="0.2">
      <c r="A2703" s="15" t="s">
        <v>15872</v>
      </c>
      <c r="B2703" s="15" t="s">
        <v>15679</v>
      </c>
      <c r="C2703" s="15">
        <v>6</v>
      </c>
      <c r="D2703" s="15" t="s">
        <v>12565</v>
      </c>
      <c r="E2703" s="15" t="s">
        <v>12467</v>
      </c>
      <c r="F2703" s="15" t="s">
        <v>11422</v>
      </c>
      <c r="G2703" s="15" t="s">
        <v>885</v>
      </c>
    </row>
    <row r="2704" spans="1:7" x14ac:dyDescent="0.2">
      <c r="A2704" s="15" t="s">
        <v>15873</v>
      </c>
      <c r="B2704" s="15" t="s">
        <v>15679</v>
      </c>
      <c r="C2704" s="15">
        <v>6</v>
      </c>
      <c r="D2704" s="15" t="s">
        <v>12567</v>
      </c>
      <c r="E2704" s="15" t="s">
        <v>15874</v>
      </c>
      <c r="F2704" s="15" t="s">
        <v>11422</v>
      </c>
      <c r="G2704" s="15" t="s">
        <v>885</v>
      </c>
    </row>
    <row r="2705" spans="1:7" x14ac:dyDescent="0.2">
      <c r="A2705" s="15" t="s">
        <v>15875</v>
      </c>
      <c r="B2705" s="15" t="s">
        <v>15679</v>
      </c>
      <c r="C2705" s="15">
        <v>6</v>
      </c>
      <c r="D2705" s="15" t="s">
        <v>12570</v>
      </c>
      <c r="E2705" s="15" t="s">
        <v>15876</v>
      </c>
      <c r="F2705" s="15" t="s">
        <v>11422</v>
      </c>
      <c r="G2705" s="15" t="s">
        <v>885</v>
      </c>
    </row>
    <row r="2706" spans="1:7" x14ac:dyDescent="0.2">
      <c r="A2706" s="15" t="s">
        <v>15877</v>
      </c>
      <c r="B2706" s="15" t="s">
        <v>15679</v>
      </c>
      <c r="C2706" s="15">
        <v>6</v>
      </c>
      <c r="D2706" s="15" t="s">
        <v>12572</v>
      </c>
      <c r="E2706" s="15" t="s">
        <v>12820</v>
      </c>
      <c r="F2706" s="15" t="s">
        <v>11422</v>
      </c>
      <c r="G2706" s="15" t="s">
        <v>885</v>
      </c>
    </row>
    <row r="2707" spans="1:7" x14ac:dyDescent="0.2">
      <c r="A2707" s="15" t="s">
        <v>15878</v>
      </c>
      <c r="B2707" s="15" t="s">
        <v>15679</v>
      </c>
      <c r="C2707" s="15">
        <v>6</v>
      </c>
      <c r="D2707" s="15" t="s">
        <v>11742</v>
      </c>
      <c r="E2707" s="15" t="s">
        <v>15879</v>
      </c>
      <c r="F2707" s="15" t="s">
        <v>11422</v>
      </c>
      <c r="G2707" s="15" t="s">
        <v>885</v>
      </c>
    </row>
    <row r="2708" spans="1:7" x14ac:dyDescent="0.2">
      <c r="A2708" s="15" t="s">
        <v>15880</v>
      </c>
      <c r="B2708" s="15" t="s">
        <v>15679</v>
      </c>
      <c r="C2708" s="15">
        <v>6</v>
      </c>
      <c r="D2708" s="15" t="s">
        <v>12576</v>
      </c>
      <c r="E2708" s="15" t="s">
        <v>12185</v>
      </c>
      <c r="F2708" s="15" t="s">
        <v>11422</v>
      </c>
      <c r="G2708" s="15" t="s">
        <v>885</v>
      </c>
    </row>
    <row r="2709" spans="1:7" x14ac:dyDescent="0.2">
      <c r="A2709" s="15" t="s">
        <v>15881</v>
      </c>
      <c r="B2709" s="15" t="s">
        <v>15679</v>
      </c>
      <c r="C2709" s="15">
        <v>6</v>
      </c>
      <c r="D2709" s="15" t="s">
        <v>12579</v>
      </c>
      <c r="E2709" s="15" t="s">
        <v>15882</v>
      </c>
      <c r="F2709" s="15" t="s">
        <v>11422</v>
      </c>
      <c r="G2709" s="15" t="s">
        <v>885</v>
      </c>
    </row>
    <row r="2710" spans="1:7" x14ac:dyDescent="0.2">
      <c r="A2710" s="15" t="s">
        <v>15883</v>
      </c>
      <c r="B2710" s="15" t="s">
        <v>15679</v>
      </c>
      <c r="C2710" s="15">
        <v>6</v>
      </c>
      <c r="D2710" s="15" t="s">
        <v>12582</v>
      </c>
      <c r="E2710" s="15" t="s">
        <v>15884</v>
      </c>
      <c r="F2710" s="15" t="s">
        <v>11422</v>
      </c>
      <c r="G2710" s="15" t="s">
        <v>885</v>
      </c>
    </row>
    <row r="2711" spans="1:7" x14ac:dyDescent="0.2">
      <c r="A2711" s="15" t="s">
        <v>15885</v>
      </c>
      <c r="B2711" s="15" t="s">
        <v>15679</v>
      </c>
      <c r="C2711" s="15">
        <v>6</v>
      </c>
      <c r="D2711" s="15" t="s">
        <v>12585</v>
      </c>
      <c r="E2711" s="15" t="s">
        <v>15886</v>
      </c>
      <c r="F2711" s="15" t="s">
        <v>11422</v>
      </c>
      <c r="G2711" s="15" t="s">
        <v>885</v>
      </c>
    </row>
    <row r="2712" spans="1:7" x14ac:dyDescent="0.2">
      <c r="A2712" s="15" t="s">
        <v>15887</v>
      </c>
      <c r="B2712" s="15" t="s">
        <v>15679</v>
      </c>
      <c r="C2712" s="15">
        <v>6</v>
      </c>
      <c r="D2712" s="15" t="s">
        <v>12587</v>
      </c>
      <c r="E2712" s="15" t="s">
        <v>15888</v>
      </c>
      <c r="F2712" s="15" t="s">
        <v>11422</v>
      </c>
      <c r="G2712" s="15" t="s">
        <v>885</v>
      </c>
    </row>
    <row r="2713" spans="1:7" x14ac:dyDescent="0.2">
      <c r="A2713" s="15" t="s">
        <v>15889</v>
      </c>
      <c r="B2713" s="15" t="s">
        <v>15679</v>
      </c>
      <c r="C2713" s="15">
        <v>6</v>
      </c>
      <c r="D2713" s="15" t="s">
        <v>12590</v>
      </c>
      <c r="E2713" s="15" t="s">
        <v>15890</v>
      </c>
      <c r="F2713" s="15" t="s">
        <v>11422</v>
      </c>
      <c r="G2713" s="15" t="s">
        <v>885</v>
      </c>
    </row>
    <row r="2714" spans="1:7" x14ac:dyDescent="0.2">
      <c r="A2714" s="15" t="s">
        <v>15891</v>
      </c>
      <c r="B2714" s="15" t="s">
        <v>15679</v>
      </c>
      <c r="C2714" s="15">
        <v>6</v>
      </c>
      <c r="D2714" s="15" t="s">
        <v>11747</v>
      </c>
      <c r="E2714" s="15" t="s">
        <v>12822</v>
      </c>
      <c r="F2714" s="15" t="s">
        <v>11422</v>
      </c>
      <c r="G2714" s="15" t="s">
        <v>885</v>
      </c>
    </row>
    <row r="2715" spans="1:7" x14ac:dyDescent="0.2">
      <c r="A2715" s="15" t="s">
        <v>15892</v>
      </c>
      <c r="B2715" s="15" t="s">
        <v>15679</v>
      </c>
      <c r="C2715" s="15">
        <v>6</v>
      </c>
      <c r="D2715" s="15" t="s">
        <v>12595</v>
      </c>
      <c r="E2715" s="15" t="s">
        <v>11566</v>
      </c>
      <c r="F2715" s="15" t="s">
        <v>11422</v>
      </c>
      <c r="G2715" s="15" t="s">
        <v>885</v>
      </c>
    </row>
    <row r="2716" spans="1:7" x14ac:dyDescent="0.2">
      <c r="A2716" s="15" t="s">
        <v>15893</v>
      </c>
      <c r="B2716" s="15" t="s">
        <v>15679</v>
      </c>
      <c r="C2716" s="15">
        <v>6</v>
      </c>
      <c r="D2716" s="15" t="s">
        <v>12598</v>
      </c>
      <c r="E2716" s="15" t="s">
        <v>15894</v>
      </c>
      <c r="F2716" s="15" t="s">
        <v>11422</v>
      </c>
      <c r="G2716" s="15" t="s">
        <v>885</v>
      </c>
    </row>
    <row r="2717" spans="1:7" x14ac:dyDescent="0.2">
      <c r="A2717" s="15" t="s">
        <v>15895</v>
      </c>
      <c r="B2717" s="15" t="s">
        <v>15679</v>
      </c>
      <c r="C2717" s="15">
        <v>6</v>
      </c>
      <c r="D2717" s="15" t="s">
        <v>12601</v>
      </c>
      <c r="E2717" s="15" t="s">
        <v>15896</v>
      </c>
      <c r="F2717" s="15" t="s">
        <v>11422</v>
      </c>
      <c r="G2717" s="15" t="s">
        <v>885</v>
      </c>
    </row>
    <row r="2718" spans="1:7" x14ac:dyDescent="0.2">
      <c r="A2718" s="15" t="s">
        <v>15897</v>
      </c>
      <c r="B2718" s="15" t="s">
        <v>15679</v>
      </c>
      <c r="C2718" s="15">
        <v>6</v>
      </c>
      <c r="D2718" s="15" t="s">
        <v>12604</v>
      </c>
      <c r="E2718" s="15" t="s">
        <v>12825</v>
      </c>
      <c r="F2718" s="15" t="s">
        <v>11422</v>
      </c>
      <c r="G2718" s="15" t="s">
        <v>885</v>
      </c>
    </row>
    <row r="2719" spans="1:7" x14ac:dyDescent="0.2">
      <c r="A2719" s="15" t="s">
        <v>976</v>
      </c>
      <c r="B2719" s="15" t="s">
        <v>15679</v>
      </c>
      <c r="C2719" s="15">
        <v>6</v>
      </c>
      <c r="D2719" s="15" t="s">
        <v>12607</v>
      </c>
      <c r="E2719" s="15" t="s">
        <v>975</v>
      </c>
      <c r="F2719" s="15" t="s">
        <v>11422</v>
      </c>
      <c r="G2719" s="15" t="s">
        <v>885</v>
      </c>
    </row>
    <row r="2720" spans="1:7" x14ac:dyDescent="0.2">
      <c r="A2720" s="15" t="s">
        <v>15898</v>
      </c>
      <c r="B2720" s="15" t="s">
        <v>15679</v>
      </c>
      <c r="C2720" s="15">
        <v>6</v>
      </c>
      <c r="D2720" s="15" t="s">
        <v>12610</v>
      </c>
      <c r="E2720" s="15" t="s">
        <v>11578</v>
      </c>
      <c r="F2720" s="15" t="s">
        <v>11422</v>
      </c>
      <c r="G2720" s="15" t="s">
        <v>885</v>
      </c>
    </row>
    <row r="2721" spans="1:7" x14ac:dyDescent="0.2">
      <c r="A2721" s="15" t="s">
        <v>15899</v>
      </c>
      <c r="B2721" s="15" t="s">
        <v>15679</v>
      </c>
      <c r="C2721" s="15">
        <v>6</v>
      </c>
      <c r="D2721" s="15" t="s">
        <v>12613</v>
      </c>
      <c r="E2721" s="15" t="s">
        <v>12258</v>
      </c>
      <c r="F2721" s="15" t="s">
        <v>11422</v>
      </c>
      <c r="G2721" s="15" t="s">
        <v>885</v>
      </c>
    </row>
    <row r="2722" spans="1:7" x14ac:dyDescent="0.2">
      <c r="A2722" s="15" t="s">
        <v>15900</v>
      </c>
      <c r="B2722" s="15" t="s">
        <v>15679</v>
      </c>
      <c r="C2722" s="15">
        <v>6</v>
      </c>
      <c r="D2722" s="15" t="s">
        <v>12616</v>
      </c>
      <c r="E2722" s="15" t="s">
        <v>664</v>
      </c>
      <c r="F2722" s="15" t="s">
        <v>11422</v>
      </c>
      <c r="G2722" s="15" t="s">
        <v>885</v>
      </c>
    </row>
    <row r="2723" spans="1:7" x14ac:dyDescent="0.2">
      <c r="A2723" s="15" t="s">
        <v>15901</v>
      </c>
      <c r="B2723" s="15" t="s">
        <v>15679</v>
      </c>
      <c r="C2723" s="15">
        <v>6</v>
      </c>
      <c r="D2723" s="15" t="s">
        <v>12618</v>
      </c>
      <c r="E2723" s="15" t="s">
        <v>7285</v>
      </c>
      <c r="F2723" s="15" t="s">
        <v>11422</v>
      </c>
      <c r="G2723" s="15" t="s">
        <v>885</v>
      </c>
    </row>
    <row r="2724" spans="1:7" x14ac:dyDescent="0.2">
      <c r="A2724" s="15" t="s">
        <v>15902</v>
      </c>
      <c r="B2724" s="15" t="s">
        <v>15679</v>
      </c>
      <c r="C2724" s="15">
        <v>6</v>
      </c>
      <c r="D2724" s="15" t="s">
        <v>12621</v>
      </c>
      <c r="E2724" s="15" t="s">
        <v>15903</v>
      </c>
      <c r="F2724" s="15" t="s">
        <v>11422</v>
      </c>
      <c r="G2724" s="15" t="s">
        <v>885</v>
      </c>
    </row>
    <row r="2725" spans="1:7" x14ac:dyDescent="0.2">
      <c r="A2725" s="15" t="s">
        <v>958</v>
      </c>
      <c r="B2725" s="15" t="s">
        <v>15679</v>
      </c>
      <c r="C2725" s="15">
        <v>6</v>
      </c>
      <c r="D2725" s="15" t="s">
        <v>12623</v>
      </c>
      <c r="E2725" s="15" t="s">
        <v>957</v>
      </c>
      <c r="F2725" s="15" t="s">
        <v>11422</v>
      </c>
      <c r="G2725" s="15" t="s">
        <v>885</v>
      </c>
    </row>
    <row r="2726" spans="1:7" x14ac:dyDescent="0.2">
      <c r="A2726" s="15" t="s">
        <v>15904</v>
      </c>
      <c r="B2726" s="15" t="s">
        <v>15679</v>
      </c>
      <c r="C2726" s="15">
        <v>6</v>
      </c>
      <c r="D2726" s="15" t="s">
        <v>12625</v>
      </c>
      <c r="E2726" s="15" t="s">
        <v>15905</v>
      </c>
      <c r="F2726" s="15" t="s">
        <v>11422</v>
      </c>
      <c r="G2726" s="15" t="s">
        <v>885</v>
      </c>
    </row>
    <row r="2727" spans="1:7" x14ac:dyDescent="0.2">
      <c r="A2727" s="15" t="s">
        <v>15906</v>
      </c>
      <c r="B2727" s="15" t="s">
        <v>15679</v>
      </c>
      <c r="C2727" s="15">
        <v>6</v>
      </c>
      <c r="D2727" s="15" t="s">
        <v>12628</v>
      </c>
      <c r="E2727" s="15" t="s">
        <v>15907</v>
      </c>
      <c r="F2727" s="15" t="s">
        <v>11422</v>
      </c>
      <c r="G2727" s="15" t="s">
        <v>885</v>
      </c>
    </row>
    <row r="2728" spans="1:7" x14ac:dyDescent="0.2">
      <c r="A2728" s="15" t="s">
        <v>15908</v>
      </c>
      <c r="B2728" s="15" t="s">
        <v>15679</v>
      </c>
      <c r="C2728" s="15">
        <v>6</v>
      </c>
      <c r="D2728" s="15" t="s">
        <v>12631</v>
      </c>
      <c r="E2728" s="15" t="s">
        <v>15909</v>
      </c>
      <c r="F2728" s="15" t="s">
        <v>11422</v>
      </c>
      <c r="G2728" s="15" t="s">
        <v>885</v>
      </c>
    </row>
    <row r="2729" spans="1:7" x14ac:dyDescent="0.2">
      <c r="A2729" s="15" t="s">
        <v>15910</v>
      </c>
      <c r="B2729" s="15" t="s">
        <v>15679</v>
      </c>
      <c r="C2729" s="15">
        <v>6</v>
      </c>
      <c r="D2729" s="15" t="s">
        <v>12633</v>
      </c>
      <c r="E2729" s="15" t="s">
        <v>15911</v>
      </c>
      <c r="F2729" s="15" t="s">
        <v>11422</v>
      </c>
      <c r="G2729" s="15" t="s">
        <v>885</v>
      </c>
    </row>
    <row r="2730" spans="1:7" x14ac:dyDescent="0.2">
      <c r="A2730" s="15" t="s">
        <v>15912</v>
      </c>
      <c r="B2730" s="15" t="s">
        <v>15679</v>
      </c>
      <c r="C2730" s="15">
        <v>6</v>
      </c>
      <c r="D2730" s="15" t="s">
        <v>12636</v>
      </c>
      <c r="E2730" s="15" t="s">
        <v>15913</v>
      </c>
      <c r="F2730" s="15" t="s">
        <v>11422</v>
      </c>
      <c r="G2730" s="15" t="s">
        <v>885</v>
      </c>
    </row>
    <row r="2731" spans="1:7" x14ac:dyDescent="0.2">
      <c r="A2731" s="15" t="s">
        <v>15914</v>
      </c>
      <c r="B2731" s="15" t="s">
        <v>15679</v>
      </c>
      <c r="C2731" s="15">
        <v>6</v>
      </c>
      <c r="D2731" s="15" t="s">
        <v>12639</v>
      </c>
      <c r="E2731" s="15" t="s">
        <v>15915</v>
      </c>
      <c r="F2731" s="15" t="s">
        <v>11422</v>
      </c>
      <c r="G2731" s="15" t="s">
        <v>885</v>
      </c>
    </row>
    <row r="2732" spans="1:7" x14ac:dyDescent="0.2">
      <c r="A2732" s="15" t="s">
        <v>967</v>
      </c>
      <c r="B2732" s="15" t="s">
        <v>15679</v>
      </c>
      <c r="C2732" s="15">
        <v>6</v>
      </c>
      <c r="D2732" s="15" t="s">
        <v>12642</v>
      </c>
      <c r="E2732" s="15" t="s">
        <v>966</v>
      </c>
      <c r="F2732" s="15" t="s">
        <v>11422</v>
      </c>
      <c r="G2732" s="15" t="s">
        <v>885</v>
      </c>
    </row>
    <row r="2733" spans="1:7" x14ac:dyDescent="0.2">
      <c r="A2733" s="15" t="s">
        <v>15916</v>
      </c>
      <c r="B2733" s="15" t="s">
        <v>15679</v>
      </c>
      <c r="C2733" s="15">
        <v>6</v>
      </c>
      <c r="D2733" s="15" t="s">
        <v>12644</v>
      </c>
      <c r="E2733" s="15" t="s">
        <v>11592</v>
      </c>
      <c r="F2733" s="15" t="s">
        <v>11422</v>
      </c>
      <c r="G2733" s="15" t="s">
        <v>885</v>
      </c>
    </row>
    <row r="2734" spans="1:7" x14ac:dyDescent="0.2">
      <c r="A2734" s="15" t="s">
        <v>15917</v>
      </c>
      <c r="B2734" s="15" t="s">
        <v>15679</v>
      </c>
      <c r="C2734" s="15">
        <v>6</v>
      </c>
      <c r="D2734" s="15" t="s">
        <v>12647</v>
      </c>
      <c r="E2734" s="15" t="s">
        <v>11600</v>
      </c>
      <c r="F2734" s="15" t="s">
        <v>11422</v>
      </c>
      <c r="G2734" s="15" t="s">
        <v>885</v>
      </c>
    </row>
    <row r="2735" spans="1:7" x14ac:dyDescent="0.2">
      <c r="A2735" s="15" t="s">
        <v>15918</v>
      </c>
      <c r="B2735" s="15" t="s">
        <v>15679</v>
      </c>
      <c r="C2735" s="15">
        <v>6</v>
      </c>
      <c r="D2735" s="15" t="s">
        <v>12649</v>
      </c>
      <c r="E2735" s="15" t="s">
        <v>12267</v>
      </c>
      <c r="F2735" s="15" t="s">
        <v>11422</v>
      </c>
      <c r="G2735" s="15" t="s">
        <v>885</v>
      </c>
    </row>
    <row r="2736" spans="1:7" x14ac:dyDescent="0.2">
      <c r="A2736" s="15" t="s">
        <v>15919</v>
      </c>
      <c r="B2736" s="15" t="s">
        <v>15679</v>
      </c>
      <c r="C2736" s="15">
        <v>6</v>
      </c>
      <c r="D2736" s="15" t="s">
        <v>12652</v>
      </c>
      <c r="E2736" s="15" t="s">
        <v>12844</v>
      </c>
      <c r="F2736" s="15" t="s">
        <v>11422</v>
      </c>
      <c r="G2736" s="15" t="s">
        <v>885</v>
      </c>
    </row>
    <row r="2737" spans="1:7" x14ac:dyDescent="0.2">
      <c r="A2737" s="15" t="s">
        <v>15920</v>
      </c>
      <c r="B2737" s="15" t="s">
        <v>15679</v>
      </c>
      <c r="C2737" s="15">
        <v>6</v>
      </c>
      <c r="D2737" s="15" t="s">
        <v>12655</v>
      </c>
      <c r="E2737" s="15" t="s">
        <v>15921</v>
      </c>
      <c r="F2737" s="15" t="s">
        <v>11422</v>
      </c>
      <c r="G2737" s="15" t="s">
        <v>885</v>
      </c>
    </row>
    <row r="2738" spans="1:7" x14ac:dyDescent="0.2">
      <c r="A2738" s="15" t="s">
        <v>15922</v>
      </c>
      <c r="B2738" s="15" t="s">
        <v>15679</v>
      </c>
      <c r="C2738" s="15">
        <v>6</v>
      </c>
      <c r="D2738" s="15" t="s">
        <v>15923</v>
      </c>
      <c r="E2738" s="15" t="s">
        <v>15924</v>
      </c>
      <c r="F2738" s="15" t="s">
        <v>11422</v>
      </c>
      <c r="G2738" s="15" t="s">
        <v>885</v>
      </c>
    </row>
    <row r="2739" spans="1:7" x14ac:dyDescent="0.2">
      <c r="A2739" s="15" t="s">
        <v>15925</v>
      </c>
      <c r="B2739" s="15" t="s">
        <v>15679</v>
      </c>
      <c r="C2739" s="15">
        <v>6</v>
      </c>
      <c r="D2739" s="15" t="s">
        <v>15926</v>
      </c>
      <c r="E2739" s="15" t="s">
        <v>15090</v>
      </c>
      <c r="F2739" s="15" t="s">
        <v>11422</v>
      </c>
      <c r="G2739" s="15" t="s">
        <v>885</v>
      </c>
    </row>
    <row r="2740" spans="1:7" x14ac:dyDescent="0.2">
      <c r="A2740" s="15" t="s">
        <v>15927</v>
      </c>
      <c r="B2740" s="15" t="s">
        <v>15679</v>
      </c>
      <c r="C2740" s="15">
        <v>6</v>
      </c>
      <c r="D2740" s="15" t="s">
        <v>15928</v>
      </c>
      <c r="E2740" s="15" t="s">
        <v>12848</v>
      </c>
      <c r="F2740" s="15" t="s">
        <v>11422</v>
      </c>
      <c r="G2740" s="15" t="s">
        <v>885</v>
      </c>
    </row>
    <row r="2741" spans="1:7" x14ac:dyDescent="0.2">
      <c r="A2741" s="15" t="s">
        <v>15929</v>
      </c>
      <c r="B2741" s="15" t="s">
        <v>15679</v>
      </c>
      <c r="C2741" s="15">
        <v>6</v>
      </c>
      <c r="D2741" s="15" t="s">
        <v>15930</v>
      </c>
      <c r="E2741" s="15" t="s">
        <v>13826</v>
      </c>
      <c r="F2741" s="15" t="s">
        <v>11422</v>
      </c>
      <c r="G2741" s="15" t="s">
        <v>885</v>
      </c>
    </row>
    <row r="2742" spans="1:7" x14ac:dyDescent="0.2">
      <c r="A2742" s="15" t="s">
        <v>15931</v>
      </c>
      <c r="B2742" s="15" t="s">
        <v>15679</v>
      </c>
      <c r="C2742" s="15">
        <v>6</v>
      </c>
      <c r="D2742" s="15" t="s">
        <v>15932</v>
      </c>
      <c r="E2742" s="15" t="s">
        <v>15933</v>
      </c>
      <c r="F2742" s="15" t="s">
        <v>11422</v>
      </c>
      <c r="G2742" s="15" t="s">
        <v>885</v>
      </c>
    </row>
    <row r="2743" spans="1:7" x14ac:dyDescent="0.2">
      <c r="A2743" s="15" t="s">
        <v>15934</v>
      </c>
      <c r="B2743" s="15" t="s">
        <v>15679</v>
      </c>
      <c r="C2743" s="15">
        <v>6</v>
      </c>
      <c r="D2743" s="15" t="s">
        <v>15935</v>
      </c>
      <c r="E2743" s="15" t="s">
        <v>13134</v>
      </c>
      <c r="F2743" s="15" t="s">
        <v>11422</v>
      </c>
      <c r="G2743" s="15" t="s">
        <v>885</v>
      </c>
    </row>
    <row r="2744" spans="1:7" x14ac:dyDescent="0.2">
      <c r="A2744" s="15" t="s">
        <v>15936</v>
      </c>
      <c r="B2744" s="15" t="s">
        <v>15679</v>
      </c>
      <c r="C2744" s="15">
        <v>6</v>
      </c>
      <c r="D2744" s="15" t="s">
        <v>15937</v>
      </c>
      <c r="E2744" s="15" t="s">
        <v>12505</v>
      </c>
      <c r="F2744" s="15" t="s">
        <v>11422</v>
      </c>
      <c r="G2744" s="15" t="s">
        <v>885</v>
      </c>
    </row>
    <row r="2745" spans="1:7" x14ac:dyDescent="0.2">
      <c r="A2745" s="15" t="s">
        <v>15938</v>
      </c>
      <c r="B2745" s="15" t="s">
        <v>15679</v>
      </c>
      <c r="C2745" s="15">
        <v>6</v>
      </c>
      <c r="D2745" s="15" t="s">
        <v>15939</v>
      </c>
      <c r="E2745" s="15" t="s">
        <v>15940</v>
      </c>
      <c r="F2745" s="15" t="s">
        <v>11422</v>
      </c>
      <c r="G2745" s="15" t="s">
        <v>885</v>
      </c>
    </row>
    <row r="2746" spans="1:7" x14ac:dyDescent="0.2">
      <c r="A2746" s="15" t="s">
        <v>15941</v>
      </c>
      <c r="B2746" s="15" t="s">
        <v>15679</v>
      </c>
      <c r="C2746" s="15">
        <v>6</v>
      </c>
      <c r="D2746" s="15" t="s">
        <v>15942</v>
      </c>
      <c r="E2746" s="15" t="s">
        <v>11616</v>
      </c>
      <c r="F2746" s="15" t="s">
        <v>11422</v>
      </c>
      <c r="G2746" s="15" t="s">
        <v>885</v>
      </c>
    </row>
    <row r="2747" spans="1:7" x14ac:dyDescent="0.2">
      <c r="A2747" s="15" t="s">
        <v>15943</v>
      </c>
      <c r="B2747" s="15" t="s">
        <v>15679</v>
      </c>
      <c r="C2747" s="15">
        <v>6</v>
      </c>
      <c r="D2747" s="15" t="s">
        <v>15944</v>
      </c>
      <c r="E2747" s="15" t="s">
        <v>14869</v>
      </c>
      <c r="F2747" s="15" t="s">
        <v>11422</v>
      </c>
      <c r="G2747" s="15" t="s">
        <v>885</v>
      </c>
    </row>
    <row r="2748" spans="1:7" x14ac:dyDescent="0.2">
      <c r="A2748" s="15" t="s">
        <v>15945</v>
      </c>
      <c r="B2748" s="15" t="s">
        <v>15679</v>
      </c>
      <c r="C2748" s="15">
        <v>6</v>
      </c>
      <c r="D2748" s="15" t="s">
        <v>15946</v>
      </c>
      <c r="E2748" s="15" t="s">
        <v>13271</v>
      </c>
      <c r="F2748" s="15" t="s">
        <v>11422</v>
      </c>
      <c r="G2748" s="15" t="s">
        <v>885</v>
      </c>
    </row>
    <row r="2749" spans="1:7" x14ac:dyDescent="0.2">
      <c r="A2749" s="15" t="s">
        <v>15947</v>
      </c>
      <c r="B2749" s="15" t="s">
        <v>15679</v>
      </c>
      <c r="C2749" s="15">
        <v>6</v>
      </c>
      <c r="D2749" s="15" t="s">
        <v>15948</v>
      </c>
      <c r="E2749" s="15" t="s">
        <v>15949</v>
      </c>
      <c r="F2749" s="15" t="s">
        <v>11422</v>
      </c>
      <c r="G2749" s="15" t="s">
        <v>885</v>
      </c>
    </row>
    <row r="2750" spans="1:7" x14ac:dyDescent="0.2">
      <c r="A2750" s="15" t="s">
        <v>15950</v>
      </c>
      <c r="B2750" s="15" t="s">
        <v>15679</v>
      </c>
      <c r="C2750" s="15">
        <v>6</v>
      </c>
      <c r="D2750" s="15" t="s">
        <v>15951</v>
      </c>
      <c r="E2750" s="15" t="s">
        <v>15952</v>
      </c>
      <c r="F2750" s="15" t="s">
        <v>11422</v>
      </c>
      <c r="G2750" s="15" t="s">
        <v>885</v>
      </c>
    </row>
    <row r="2751" spans="1:7" x14ac:dyDescent="0.2">
      <c r="A2751" s="15" t="s">
        <v>15953</v>
      </c>
      <c r="B2751" s="15" t="s">
        <v>15679</v>
      </c>
      <c r="C2751" s="15">
        <v>6</v>
      </c>
      <c r="D2751" s="15" t="s">
        <v>15954</v>
      </c>
      <c r="E2751" s="15" t="s">
        <v>15955</v>
      </c>
      <c r="F2751" s="15" t="s">
        <v>11422</v>
      </c>
      <c r="G2751" s="15" t="s">
        <v>885</v>
      </c>
    </row>
    <row r="2752" spans="1:7" x14ac:dyDescent="0.2">
      <c r="A2752" s="15" t="s">
        <v>15956</v>
      </c>
      <c r="B2752" s="15" t="s">
        <v>15679</v>
      </c>
      <c r="C2752" s="15">
        <v>6</v>
      </c>
      <c r="D2752" s="15" t="s">
        <v>15957</v>
      </c>
      <c r="E2752" s="15" t="s">
        <v>11876</v>
      </c>
      <c r="F2752" s="15" t="s">
        <v>11422</v>
      </c>
      <c r="G2752" s="15" t="s">
        <v>885</v>
      </c>
    </row>
    <row r="2753" spans="1:7" x14ac:dyDescent="0.2">
      <c r="A2753" s="15" t="s">
        <v>15958</v>
      </c>
      <c r="B2753" s="15" t="s">
        <v>15679</v>
      </c>
      <c r="C2753" s="15">
        <v>6</v>
      </c>
      <c r="D2753" s="15" t="s">
        <v>15959</v>
      </c>
      <c r="E2753" s="15" t="s">
        <v>15960</v>
      </c>
      <c r="F2753" s="15" t="s">
        <v>11422</v>
      </c>
      <c r="G2753" s="15" t="s">
        <v>885</v>
      </c>
    </row>
    <row r="2754" spans="1:7" x14ac:dyDescent="0.2">
      <c r="A2754" s="15" t="s">
        <v>936</v>
      </c>
      <c r="B2754" s="15" t="s">
        <v>15679</v>
      </c>
      <c r="C2754" s="15">
        <v>6</v>
      </c>
      <c r="D2754" s="15" t="s">
        <v>15961</v>
      </c>
      <c r="E2754" s="15" t="s">
        <v>935</v>
      </c>
      <c r="F2754" s="15" t="s">
        <v>11422</v>
      </c>
      <c r="G2754" s="15" t="s">
        <v>885</v>
      </c>
    </row>
    <row r="2755" spans="1:7" x14ac:dyDescent="0.2">
      <c r="A2755" s="15" t="s">
        <v>15962</v>
      </c>
      <c r="B2755" s="15" t="s">
        <v>15679</v>
      </c>
      <c r="C2755" s="15">
        <v>6</v>
      </c>
      <c r="D2755" s="15" t="s">
        <v>15963</v>
      </c>
      <c r="E2755" s="15" t="s">
        <v>15964</v>
      </c>
      <c r="F2755" s="15" t="s">
        <v>11422</v>
      </c>
      <c r="G2755" s="15" t="s">
        <v>885</v>
      </c>
    </row>
    <row r="2756" spans="1:7" x14ac:dyDescent="0.2">
      <c r="A2756" s="15" t="s">
        <v>15965</v>
      </c>
      <c r="B2756" s="15" t="s">
        <v>15679</v>
      </c>
      <c r="C2756" s="15">
        <v>6</v>
      </c>
      <c r="D2756" s="15" t="s">
        <v>15966</v>
      </c>
      <c r="E2756" s="15" t="s">
        <v>13478</v>
      </c>
      <c r="F2756" s="15" t="s">
        <v>11422</v>
      </c>
      <c r="G2756" s="15" t="s">
        <v>885</v>
      </c>
    </row>
    <row r="2757" spans="1:7" x14ac:dyDescent="0.2">
      <c r="A2757" s="15" t="s">
        <v>15967</v>
      </c>
      <c r="B2757" s="15" t="s">
        <v>15679</v>
      </c>
      <c r="C2757" s="15">
        <v>6</v>
      </c>
      <c r="D2757" s="15" t="s">
        <v>15968</v>
      </c>
      <c r="E2757" s="15" t="s">
        <v>11989</v>
      </c>
      <c r="F2757" s="15" t="s">
        <v>11422</v>
      </c>
      <c r="G2757" s="15" t="s">
        <v>885</v>
      </c>
    </row>
    <row r="2758" spans="1:7" x14ac:dyDescent="0.2">
      <c r="A2758" s="15" t="s">
        <v>15969</v>
      </c>
      <c r="B2758" s="15" t="s">
        <v>15679</v>
      </c>
      <c r="C2758" s="15">
        <v>6</v>
      </c>
      <c r="D2758" s="15" t="s">
        <v>15970</v>
      </c>
      <c r="E2758" s="15" t="s">
        <v>15971</v>
      </c>
      <c r="F2758" s="15" t="s">
        <v>11422</v>
      </c>
      <c r="G2758" s="15" t="s">
        <v>885</v>
      </c>
    </row>
    <row r="2759" spans="1:7" x14ac:dyDescent="0.2">
      <c r="A2759" s="15" t="s">
        <v>15972</v>
      </c>
      <c r="B2759" s="15" t="s">
        <v>15679</v>
      </c>
      <c r="C2759" s="15">
        <v>6</v>
      </c>
      <c r="D2759" s="15" t="s">
        <v>15973</v>
      </c>
      <c r="E2759" s="15" t="s">
        <v>14099</v>
      </c>
      <c r="F2759" s="15" t="s">
        <v>11422</v>
      </c>
      <c r="G2759" s="15" t="s">
        <v>885</v>
      </c>
    </row>
    <row r="2760" spans="1:7" x14ac:dyDescent="0.2">
      <c r="A2760" s="15" t="s">
        <v>15974</v>
      </c>
      <c r="B2760" s="15" t="s">
        <v>15679</v>
      </c>
      <c r="C2760" s="15">
        <v>6</v>
      </c>
      <c r="D2760" s="15" t="s">
        <v>15975</v>
      </c>
      <c r="E2760" s="15" t="s">
        <v>15976</v>
      </c>
      <c r="F2760" s="15" t="s">
        <v>11422</v>
      </c>
      <c r="G2760" s="15" t="s">
        <v>885</v>
      </c>
    </row>
    <row r="2761" spans="1:7" x14ac:dyDescent="0.2">
      <c r="A2761" s="15" t="s">
        <v>15977</v>
      </c>
      <c r="B2761" s="15" t="s">
        <v>15679</v>
      </c>
      <c r="C2761" s="15">
        <v>6</v>
      </c>
      <c r="D2761" s="15" t="s">
        <v>15978</v>
      </c>
      <c r="E2761" s="15" t="s">
        <v>15979</v>
      </c>
      <c r="F2761" s="15" t="s">
        <v>11422</v>
      </c>
      <c r="G2761" s="15" t="s">
        <v>885</v>
      </c>
    </row>
    <row r="2762" spans="1:7" x14ac:dyDescent="0.2">
      <c r="A2762" s="15" t="s">
        <v>15980</v>
      </c>
      <c r="B2762" s="15" t="s">
        <v>15679</v>
      </c>
      <c r="C2762" s="15">
        <v>6</v>
      </c>
      <c r="D2762" s="15" t="s">
        <v>15981</v>
      </c>
      <c r="E2762" s="15" t="s">
        <v>15982</v>
      </c>
      <c r="F2762" s="15" t="s">
        <v>11422</v>
      </c>
      <c r="G2762" s="15" t="s">
        <v>885</v>
      </c>
    </row>
    <row r="2763" spans="1:7" x14ac:dyDescent="0.2">
      <c r="A2763" s="15" t="s">
        <v>15983</v>
      </c>
      <c r="B2763" s="15" t="s">
        <v>15679</v>
      </c>
      <c r="C2763" s="15">
        <v>6</v>
      </c>
      <c r="D2763" s="15" t="s">
        <v>15984</v>
      </c>
      <c r="E2763" s="15" t="s">
        <v>11886</v>
      </c>
      <c r="F2763" s="15" t="s">
        <v>11422</v>
      </c>
      <c r="G2763" s="15" t="s">
        <v>885</v>
      </c>
    </row>
    <row r="2764" spans="1:7" x14ac:dyDescent="0.2">
      <c r="A2764" s="15" t="s">
        <v>15985</v>
      </c>
      <c r="B2764" s="15" t="s">
        <v>15679</v>
      </c>
      <c r="C2764" s="15">
        <v>6</v>
      </c>
      <c r="D2764" s="15" t="s">
        <v>15986</v>
      </c>
      <c r="E2764" s="15" t="s">
        <v>15344</v>
      </c>
      <c r="F2764" s="15" t="s">
        <v>11422</v>
      </c>
      <c r="G2764" s="15" t="s">
        <v>885</v>
      </c>
    </row>
    <row r="2765" spans="1:7" x14ac:dyDescent="0.2">
      <c r="A2765" s="15" t="s">
        <v>15987</v>
      </c>
      <c r="B2765" s="15" t="s">
        <v>15679</v>
      </c>
      <c r="C2765" s="15">
        <v>6</v>
      </c>
      <c r="D2765" s="15" t="s">
        <v>15988</v>
      </c>
      <c r="E2765" s="15" t="s">
        <v>15989</v>
      </c>
      <c r="F2765" s="15" t="s">
        <v>11422</v>
      </c>
      <c r="G2765" s="15" t="s">
        <v>885</v>
      </c>
    </row>
    <row r="2766" spans="1:7" x14ac:dyDescent="0.2">
      <c r="A2766" s="15" t="s">
        <v>15990</v>
      </c>
      <c r="B2766" s="15" t="s">
        <v>15679</v>
      </c>
      <c r="C2766" s="15">
        <v>6</v>
      </c>
      <c r="D2766" s="15" t="s">
        <v>15991</v>
      </c>
      <c r="E2766" s="15" t="s">
        <v>15992</v>
      </c>
      <c r="F2766" s="15" t="s">
        <v>11422</v>
      </c>
      <c r="G2766" s="15" t="s">
        <v>885</v>
      </c>
    </row>
    <row r="2767" spans="1:7" x14ac:dyDescent="0.2">
      <c r="A2767" s="15" t="s">
        <v>15993</v>
      </c>
      <c r="B2767" s="15" t="s">
        <v>15679</v>
      </c>
      <c r="C2767" s="15">
        <v>6</v>
      </c>
      <c r="D2767" s="15" t="s">
        <v>15994</v>
      </c>
      <c r="E2767" s="15" t="s">
        <v>15995</v>
      </c>
      <c r="F2767" s="15" t="s">
        <v>11422</v>
      </c>
      <c r="G2767" s="15" t="s">
        <v>885</v>
      </c>
    </row>
    <row r="2768" spans="1:7" x14ac:dyDescent="0.2">
      <c r="A2768" s="15" t="s">
        <v>15996</v>
      </c>
      <c r="B2768" s="15" t="s">
        <v>15679</v>
      </c>
      <c r="C2768" s="15">
        <v>6</v>
      </c>
      <c r="D2768" s="15" t="s">
        <v>15997</v>
      </c>
      <c r="E2768" s="15" t="s">
        <v>15998</v>
      </c>
      <c r="F2768" s="15" t="s">
        <v>11422</v>
      </c>
      <c r="G2768" s="15" t="s">
        <v>885</v>
      </c>
    </row>
    <row r="2769" spans="1:7" x14ac:dyDescent="0.2">
      <c r="A2769" s="15" t="s">
        <v>15999</v>
      </c>
      <c r="B2769" s="15" t="s">
        <v>15679</v>
      </c>
      <c r="C2769" s="15">
        <v>6</v>
      </c>
      <c r="D2769" s="15" t="s">
        <v>16000</v>
      </c>
      <c r="E2769" s="15" t="s">
        <v>16001</v>
      </c>
      <c r="F2769" s="15" t="s">
        <v>11422</v>
      </c>
      <c r="G2769" s="15" t="s">
        <v>885</v>
      </c>
    </row>
    <row r="2770" spans="1:7" x14ac:dyDescent="0.2">
      <c r="A2770" s="15" t="s">
        <v>16002</v>
      </c>
      <c r="B2770" s="15" t="s">
        <v>15679</v>
      </c>
      <c r="C2770" s="15">
        <v>6</v>
      </c>
      <c r="D2770" s="15" t="s">
        <v>16003</v>
      </c>
      <c r="E2770" s="15" t="s">
        <v>13588</v>
      </c>
      <c r="F2770" s="15" t="s">
        <v>11422</v>
      </c>
      <c r="G2770" s="15" t="s">
        <v>885</v>
      </c>
    </row>
    <row r="2771" spans="1:7" x14ac:dyDescent="0.2">
      <c r="A2771" s="15" t="s">
        <v>16004</v>
      </c>
      <c r="B2771" s="15" t="s">
        <v>15679</v>
      </c>
      <c r="C2771" s="15">
        <v>6</v>
      </c>
      <c r="D2771" s="15" t="s">
        <v>16005</v>
      </c>
      <c r="E2771" s="15" t="s">
        <v>16006</v>
      </c>
      <c r="F2771" s="15" t="s">
        <v>11422</v>
      </c>
      <c r="G2771" s="15" t="s">
        <v>885</v>
      </c>
    </row>
    <row r="2772" spans="1:7" x14ac:dyDescent="0.2">
      <c r="A2772" s="15" t="s">
        <v>942</v>
      </c>
      <c r="B2772" s="15" t="s">
        <v>15679</v>
      </c>
      <c r="C2772" s="15">
        <v>6</v>
      </c>
      <c r="D2772" s="15" t="s">
        <v>16007</v>
      </c>
      <c r="E2772" s="15" t="s">
        <v>941</v>
      </c>
      <c r="F2772" s="15" t="s">
        <v>11422</v>
      </c>
      <c r="G2772" s="15" t="s">
        <v>885</v>
      </c>
    </row>
    <row r="2773" spans="1:7" x14ac:dyDescent="0.2">
      <c r="A2773" s="15" t="s">
        <v>989</v>
      </c>
      <c r="B2773" s="15" t="s">
        <v>15679</v>
      </c>
      <c r="C2773" s="15">
        <v>6</v>
      </c>
      <c r="D2773" s="15" t="s">
        <v>16008</v>
      </c>
      <c r="E2773" s="15" t="s">
        <v>988</v>
      </c>
      <c r="F2773" s="15" t="s">
        <v>11422</v>
      </c>
      <c r="G2773" s="15" t="s">
        <v>885</v>
      </c>
    </row>
    <row r="2774" spans="1:7" x14ac:dyDescent="0.2">
      <c r="A2774" s="15" t="s">
        <v>16009</v>
      </c>
      <c r="B2774" s="15" t="s">
        <v>15679</v>
      </c>
      <c r="C2774" s="15">
        <v>6</v>
      </c>
      <c r="D2774" s="15" t="s">
        <v>16010</v>
      </c>
      <c r="E2774" s="15" t="s">
        <v>13490</v>
      </c>
      <c r="F2774" s="15" t="s">
        <v>11422</v>
      </c>
      <c r="G2774" s="15" t="s">
        <v>885</v>
      </c>
    </row>
    <row r="2775" spans="1:7" x14ac:dyDescent="0.2">
      <c r="A2775" s="15" t="s">
        <v>16011</v>
      </c>
      <c r="B2775" s="15" t="s">
        <v>15679</v>
      </c>
      <c r="C2775" s="15">
        <v>6</v>
      </c>
      <c r="D2775" s="15" t="s">
        <v>16012</v>
      </c>
      <c r="E2775" s="15" t="s">
        <v>16013</v>
      </c>
      <c r="F2775" s="15" t="s">
        <v>11422</v>
      </c>
      <c r="G2775" s="15" t="s">
        <v>885</v>
      </c>
    </row>
    <row r="2776" spans="1:7" x14ac:dyDescent="0.2">
      <c r="A2776" s="15" t="s">
        <v>16014</v>
      </c>
      <c r="B2776" s="15" t="s">
        <v>15679</v>
      </c>
      <c r="C2776" s="15">
        <v>6</v>
      </c>
      <c r="D2776" s="15" t="s">
        <v>16015</v>
      </c>
      <c r="E2776" s="15" t="s">
        <v>16016</v>
      </c>
      <c r="F2776" s="15" t="s">
        <v>11422</v>
      </c>
      <c r="G2776" s="15" t="s">
        <v>885</v>
      </c>
    </row>
    <row r="2777" spans="1:7" x14ac:dyDescent="0.2">
      <c r="A2777" s="15" t="s">
        <v>16017</v>
      </c>
      <c r="B2777" s="15" t="s">
        <v>15679</v>
      </c>
      <c r="C2777" s="15">
        <v>6</v>
      </c>
      <c r="D2777" s="15" t="s">
        <v>16018</v>
      </c>
      <c r="E2777" s="15" t="s">
        <v>16019</v>
      </c>
      <c r="F2777" s="15" t="s">
        <v>11422</v>
      </c>
      <c r="G2777" s="15" t="s">
        <v>885</v>
      </c>
    </row>
    <row r="2778" spans="1:7" x14ac:dyDescent="0.2">
      <c r="A2778" s="15" t="s">
        <v>16020</v>
      </c>
      <c r="B2778" s="15" t="s">
        <v>15679</v>
      </c>
      <c r="C2778" s="15">
        <v>6</v>
      </c>
      <c r="D2778" s="15" t="s">
        <v>16021</v>
      </c>
      <c r="E2778" s="15" t="s">
        <v>13591</v>
      </c>
      <c r="F2778" s="15" t="s">
        <v>11422</v>
      </c>
      <c r="G2778" s="15" t="s">
        <v>885</v>
      </c>
    </row>
    <row r="2779" spans="1:7" x14ac:dyDescent="0.2">
      <c r="A2779" s="15" t="s">
        <v>16022</v>
      </c>
      <c r="B2779" s="15" t="s">
        <v>15679</v>
      </c>
      <c r="C2779" s="15">
        <v>6</v>
      </c>
      <c r="D2779" s="15" t="s">
        <v>16023</v>
      </c>
      <c r="E2779" s="15" t="s">
        <v>16024</v>
      </c>
      <c r="F2779" s="15" t="s">
        <v>11422</v>
      </c>
      <c r="G2779" s="15" t="s">
        <v>885</v>
      </c>
    </row>
    <row r="2780" spans="1:7" x14ac:dyDescent="0.2">
      <c r="A2780" s="15" t="s">
        <v>16025</v>
      </c>
      <c r="B2780" s="15" t="s">
        <v>15679</v>
      </c>
      <c r="C2780" s="15">
        <v>6</v>
      </c>
      <c r="D2780" s="15" t="s">
        <v>16026</v>
      </c>
      <c r="E2780" s="15" t="s">
        <v>16027</v>
      </c>
      <c r="F2780" s="15" t="s">
        <v>11422</v>
      </c>
      <c r="G2780" s="15" t="s">
        <v>885</v>
      </c>
    </row>
    <row r="2781" spans="1:7" x14ac:dyDescent="0.2">
      <c r="A2781" s="15" t="s">
        <v>887</v>
      </c>
      <c r="B2781" s="15" t="s">
        <v>15679</v>
      </c>
      <c r="C2781" s="15">
        <v>6</v>
      </c>
      <c r="D2781" s="15" t="s">
        <v>16028</v>
      </c>
      <c r="E2781" s="15" t="s">
        <v>886</v>
      </c>
      <c r="F2781" s="15" t="s">
        <v>11422</v>
      </c>
      <c r="G2781" s="15" t="s">
        <v>885</v>
      </c>
    </row>
    <row r="2782" spans="1:7" x14ac:dyDescent="0.2">
      <c r="A2782" s="15" t="s">
        <v>16029</v>
      </c>
      <c r="B2782" s="15" t="s">
        <v>15679</v>
      </c>
      <c r="C2782" s="15">
        <v>6</v>
      </c>
      <c r="D2782" s="15" t="s">
        <v>16030</v>
      </c>
      <c r="E2782" s="15" t="s">
        <v>16031</v>
      </c>
      <c r="F2782" s="15" t="s">
        <v>11422</v>
      </c>
      <c r="G2782" s="15" t="s">
        <v>885</v>
      </c>
    </row>
    <row r="2783" spans="1:7" x14ac:dyDescent="0.2">
      <c r="A2783" s="15" t="s">
        <v>16032</v>
      </c>
      <c r="B2783" s="15" t="s">
        <v>15679</v>
      </c>
      <c r="C2783" s="15">
        <v>6</v>
      </c>
      <c r="D2783" s="15" t="s">
        <v>16033</v>
      </c>
      <c r="E2783" s="15" t="s">
        <v>16034</v>
      </c>
      <c r="F2783" s="15" t="s">
        <v>11422</v>
      </c>
      <c r="G2783" s="15" t="s">
        <v>885</v>
      </c>
    </row>
    <row r="2784" spans="1:7" x14ac:dyDescent="0.2">
      <c r="A2784" s="15" t="s">
        <v>16035</v>
      </c>
      <c r="B2784" s="15" t="s">
        <v>15679</v>
      </c>
      <c r="C2784" s="15">
        <v>6</v>
      </c>
      <c r="D2784" s="15" t="s">
        <v>16036</v>
      </c>
      <c r="E2784" s="15" t="s">
        <v>16037</v>
      </c>
      <c r="F2784" s="15" t="s">
        <v>11422</v>
      </c>
      <c r="G2784" s="15" t="s">
        <v>885</v>
      </c>
    </row>
    <row r="2785" spans="1:7" x14ac:dyDescent="0.2">
      <c r="A2785" s="15" t="s">
        <v>16038</v>
      </c>
      <c r="B2785" s="15" t="s">
        <v>15679</v>
      </c>
      <c r="C2785" s="15">
        <v>6</v>
      </c>
      <c r="D2785" s="15" t="s">
        <v>16039</v>
      </c>
      <c r="E2785" s="15" t="s">
        <v>16040</v>
      </c>
      <c r="F2785" s="15" t="s">
        <v>11422</v>
      </c>
      <c r="G2785" s="15" t="s">
        <v>885</v>
      </c>
    </row>
    <row r="2786" spans="1:7" x14ac:dyDescent="0.2">
      <c r="A2786" s="15" t="s">
        <v>16041</v>
      </c>
      <c r="B2786" s="15" t="s">
        <v>15679</v>
      </c>
      <c r="C2786" s="15">
        <v>6</v>
      </c>
      <c r="D2786" s="15" t="s">
        <v>16042</v>
      </c>
      <c r="E2786" s="15" t="s">
        <v>11644</v>
      </c>
      <c r="F2786" s="15" t="s">
        <v>11422</v>
      </c>
      <c r="G2786" s="15" t="s">
        <v>885</v>
      </c>
    </row>
    <row r="2787" spans="1:7" x14ac:dyDescent="0.2">
      <c r="A2787" s="15" t="s">
        <v>16043</v>
      </c>
      <c r="B2787" s="15" t="s">
        <v>15679</v>
      </c>
      <c r="C2787" s="15">
        <v>6</v>
      </c>
      <c r="D2787" s="15" t="s">
        <v>16044</v>
      </c>
      <c r="E2787" s="15" t="s">
        <v>13317</v>
      </c>
      <c r="F2787" s="15" t="s">
        <v>11422</v>
      </c>
      <c r="G2787" s="15" t="s">
        <v>885</v>
      </c>
    </row>
    <row r="2788" spans="1:7" x14ac:dyDescent="0.2">
      <c r="A2788" s="15" t="s">
        <v>16045</v>
      </c>
      <c r="B2788" s="15" t="s">
        <v>15679</v>
      </c>
      <c r="C2788" s="15">
        <v>6</v>
      </c>
      <c r="D2788" s="15" t="s">
        <v>16046</v>
      </c>
      <c r="E2788" s="15" t="s">
        <v>753</v>
      </c>
      <c r="F2788" s="15" t="s">
        <v>11422</v>
      </c>
      <c r="G2788" s="15" t="s">
        <v>885</v>
      </c>
    </row>
    <row r="2789" spans="1:7" x14ac:dyDescent="0.2">
      <c r="A2789" s="15" t="s">
        <v>16047</v>
      </c>
      <c r="B2789" s="15" t="s">
        <v>15679</v>
      </c>
      <c r="C2789" s="15">
        <v>6</v>
      </c>
      <c r="D2789" s="15" t="s">
        <v>16048</v>
      </c>
      <c r="E2789" s="15" t="s">
        <v>16049</v>
      </c>
      <c r="F2789" s="15" t="s">
        <v>11422</v>
      </c>
      <c r="G2789" s="15" t="s">
        <v>885</v>
      </c>
    </row>
    <row r="2790" spans="1:7" x14ac:dyDescent="0.2">
      <c r="A2790" s="15" t="s">
        <v>16050</v>
      </c>
      <c r="B2790" s="15" t="s">
        <v>15679</v>
      </c>
      <c r="C2790" s="15">
        <v>6</v>
      </c>
      <c r="D2790" s="15" t="s">
        <v>16051</v>
      </c>
      <c r="E2790" s="15" t="s">
        <v>16052</v>
      </c>
      <c r="F2790" s="15" t="s">
        <v>11422</v>
      </c>
      <c r="G2790" s="15" t="s">
        <v>885</v>
      </c>
    </row>
    <row r="2791" spans="1:7" x14ac:dyDescent="0.2">
      <c r="A2791" s="15" t="s">
        <v>16053</v>
      </c>
      <c r="B2791" s="15" t="s">
        <v>15679</v>
      </c>
      <c r="C2791" s="15">
        <v>6</v>
      </c>
      <c r="D2791" s="15" t="s">
        <v>16054</v>
      </c>
      <c r="E2791" s="15" t="s">
        <v>541</v>
      </c>
      <c r="F2791" s="15" t="s">
        <v>11422</v>
      </c>
      <c r="G2791" s="15" t="s">
        <v>885</v>
      </c>
    </row>
    <row r="2792" spans="1:7" x14ac:dyDescent="0.2">
      <c r="A2792" s="15" t="s">
        <v>16055</v>
      </c>
      <c r="B2792" s="15" t="s">
        <v>15679</v>
      </c>
      <c r="C2792" s="15">
        <v>6</v>
      </c>
      <c r="D2792" s="15" t="s">
        <v>16056</v>
      </c>
      <c r="E2792" s="15" t="s">
        <v>16057</v>
      </c>
      <c r="F2792" s="15" t="s">
        <v>11422</v>
      </c>
      <c r="G2792" s="15" t="s">
        <v>885</v>
      </c>
    </row>
    <row r="2793" spans="1:7" x14ac:dyDescent="0.2">
      <c r="A2793" s="15" t="s">
        <v>16058</v>
      </c>
      <c r="B2793" s="15" t="s">
        <v>15679</v>
      </c>
      <c r="C2793" s="15">
        <v>6</v>
      </c>
      <c r="D2793" s="15" t="s">
        <v>16059</v>
      </c>
      <c r="E2793" s="15" t="s">
        <v>16060</v>
      </c>
      <c r="F2793" s="15" t="s">
        <v>11422</v>
      </c>
      <c r="G2793" s="15" t="s">
        <v>885</v>
      </c>
    </row>
    <row r="2794" spans="1:7" x14ac:dyDescent="0.2">
      <c r="A2794" s="15" t="s">
        <v>16061</v>
      </c>
      <c r="B2794" s="15" t="s">
        <v>15679</v>
      </c>
      <c r="C2794" s="15">
        <v>6</v>
      </c>
      <c r="D2794" s="15" t="s">
        <v>16062</v>
      </c>
      <c r="E2794" s="15" t="s">
        <v>16063</v>
      </c>
      <c r="F2794" s="15" t="s">
        <v>11422</v>
      </c>
      <c r="G2794" s="15" t="s">
        <v>885</v>
      </c>
    </row>
    <row r="2795" spans="1:7" x14ac:dyDescent="0.2">
      <c r="A2795" s="15" t="s">
        <v>16064</v>
      </c>
      <c r="B2795" s="15" t="s">
        <v>15679</v>
      </c>
      <c r="C2795" s="15">
        <v>6</v>
      </c>
      <c r="D2795" s="15" t="s">
        <v>16065</v>
      </c>
      <c r="E2795" s="15" t="s">
        <v>16066</v>
      </c>
      <c r="F2795" s="15" t="s">
        <v>11422</v>
      </c>
      <c r="G2795" s="15" t="s">
        <v>885</v>
      </c>
    </row>
    <row r="2796" spans="1:7" x14ac:dyDescent="0.2">
      <c r="A2796" s="15" t="s">
        <v>16067</v>
      </c>
      <c r="B2796" s="15" t="s">
        <v>15679</v>
      </c>
      <c r="C2796" s="15">
        <v>6</v>
      </c>
      <c r="D2796" s="15" t="s">
        <v>16068</v>
      </c>
      <c r="E2796" s="15" t="s">
        <v>16069</v>
      </c>
      <c r="F2796" s="15" t="s">
        <v>11422</v>
      </c>
      <c r="G2796" s="15" t="s">
        <v>885</v>
      </c>
    </row>
    <row r="2797" spans="1:7" x14ac:dyDescent="0.2">
      <c r="A2797" s="15" t="s">
        <v>16070</v>
      </c>
      <c r="B2797" s="15" t="s">
        <v>15679</v>
      </c>
      <c r="C2797" s="15">
        <v>6</v>
      </c>
      <c r="D2797" s="15" t="s">
        <v>16071</v>
      </c>
      <c r="E2797" s="15" t="s">
        <v>12304</v>
      </c>
      <c r="F2797" s="15" t="s">
        <v>11422</v>
      </c>
      <c r="G2797" s="15" t="s">
        <v>885</v>
      </c>
    </row>
    <row r="2798" spans="1:7" x14ac:dyDescent="0.2">
      <c r="A2798" s="15" t="s">
        <v>16072</v>
      </c>
      <c r="B2798" s="15" t="s">
        <v>15679</v>
      </c>
      <c r="C2798" s="15">
        <v>6</v>
      </c>
      <c r="D2798" s="15" t="s">
        <v>16073</v>
      </c>
      <c r="E2798" s="15" t="s">
        <v>12591</v>
      </c>
      <c r="F2798" s="15" t="s">
        <v>11422</v>
      </c>
      <c r="G2798" s="15" t="s">
        <v>885</v>
      </c>
    </row>
    <row r="2799" spans="1:7" x14ac:dyDescent="0.2">
      <c r="A2799" s="15" t="s">
        <v>16074</v>
      </c>
      <c r="B2799" s="15" t="s">
        <v>15679</v>
      </c>
      <c r="C2799" s="15">
        <v>6</v>
      </c>
      <c r="D2799" s="15" t="s">
        <v>16075</v>
      </c>
      <c r="E2799" s="15" t="s">
        <v>16076</v>
      </c>
      <c r="F2799" s="15" t="s">
        <v>11422</v>
      </c>
      <c r="G2799" s="15" t="s">
        <v>885</v>
      </c>
    </row>
    <row r="2800" spans="1:7" x14ac:dyDescent="0.2">
      <c r="A2800" s="15" t="s">
        <v>16077</v>
      </c>
      <c r="B2800" s="15" t="s">
        <v>15679</v>
      </c>
      <c r="C2800" s="15">
        <v>6</v>
      </c>
      <c r="D2800" s="15" t="s">
        <v>16078</v>
      </c>
      <c r="E2800" s="15" t="s">
        <v>16079</v>
      </c>
      <c r="F2800" s="15" t="s">
        <v>11422</v>
      </c>
      <c r="G2800" s="15" t="s">
        <v>885</v>
      </c>
    </row>
    <row r="2801" spans="1:7" x14ac:dyDescent="0.2">
      <c r="A2801" s="15" t="s">
        <v>16080</v>
      </c>
      <c r="B2801" s="15" t="s">
        <v>15679</v>
      </c>
      <c r="C2801" s="15">
        <v>6</v>
      </c>
      <c r="D2801" s="15" t="s">
        <v>16081</v>
      </c>
      <c r="E2801" s="15" t="s">
        <v>16082</v>
      </c>
      <c r="F2801" s="15" t="s">
        <v>11422</v>
      </c>
      <c r="G2801" s="15" t="s">
        <v>885</v>
      </c>
    </row>
    <row r="2802" spans="1:7" x14ac:dyDescent="0.2">
      <c r="A2802" s="15" t="s">
        <v>16083</v>
      </c>
      <c r="B2802" s="15" t="s">
        <v>15679</v>
      </c>
      <c r="C2802" s="15">
        <v>6</v>
      </c>
      <c r="D2802" s="15" t="s">
        <v>16084</v>
      </c>
      <c r="E2802" s="15" t="s">
        <v>16085</v>
      </c>
      <c r="F2802" s="15" t="s">
        <v>11422</v>
      </c>
      <c r="G2802" s="15" t="s">
        <v>885</v>
      </c>
    </row>
    <row r="2803" spans="1:7" x14ac:dyDescent="0.2">
      <c r="A2803" s="15" t="s">
        <v>16086</v>
      </c>
      <c r="B2803" s="15" t="s">
        <v>15679</v>
      </c>
      <c r="C2803" s="15">
        <v>6</v>
      </c>
      <c r="D2803" s="15" t="s">
        <v>16087</v>
      </c>
      <c r="E2803" s="15" t="s">
        <v>16088</v>
      </c>
      <c r="F2803" s="15" t="s">
        <v>11422</v>
      </c>
      <c r="G2803" s="15" t="s">
        <v>885</v>
      </c>
    </row>
    <row r="2804" spans="1:7" x14ac:dyDescent="0.2">
      <c r="A2804" s="15" t="s">
        <v>16089</v>
      </c>
      <c r="B2804" s="15" t="s">
        <v>15679</v>
      </c>
      <c r="C2804" s="15">
        <v>6</v>
      </c>
      <c r="D2804" s="15" t="s">
        <v>16090</v>
      </c>
      <c r="E2804" s="15" t="s">
        <v>12034</v>
      </c>
      <c r="F2804" s="15" t="s">
        <v>11422</v>
      </c>
      <c r="G2804" s="15" t="s">
        <v>885</v>
      </c>
    </row>
    <row r="2805" spans="1:7" x14ac:dyDescent="0.2">
      <c r="A2805" s="15" t="s">
        <v>16091</v>
      </c>
      <c r="B2805" s="15" t="s">
        <v>15679</v>
      </c>
      <c r="C2805" s="15">
        <v>6</v>
      </c>
      <c r="D2805" s="15" t="s">
        <v>16092</v>
      </c>
      <c r="E2805" s="15" t="s">
        <v>16093</v>
      </c>
      <c r="F2805" s="15" t="s">
        <v>11422</v>
      </c>
      <c r="G2805" s="15" t="s">
        <v>885</v>
      </c>
    </row>
    <row r="2806" spans="1:7" x14ac:dyDescent="0.2">
      <c r="A2806" s="15" t="s">
        <v>16094</v>
      </c>
      <c r="B2806" s="15" t="s">
        <v>15679</v>
      </c>
      <c r="C2806" s="15">
        <v>6</v>
      </c>
      <c r="D2806" s="15" t="s">
        <v>16095</v>
      </c>
      <c r="E2806" s="15" t="s">
        <v>16096</v>
      </c>
      <c r="F2806" s="15" t="s">
        <v>11422</v>
      </c>
      <c r="G2806" s="15" t="s">
        <v>885</v>
      </c>
    </row>
    <row r="2807" spans="1:7" x14ac:dyDescent="0.2">
      <c r="A2807" s="15" t="s">
        <v>16097</v>
      </c>
      <c r="B2807" s="15" t="s">
        <v>15679</v>
      </c>
      <c r="C2807" s="15">
        <v>6</v>
      </c>
      <c r="D2807" s="15" t="s">
        <v>16098</v>
      </c>
      <c r="E2807" s="15" t="s">
        <v>16099</v>
      </c>
      <c r="F2807" s="15" t="s">
        <v>11422</v>
      </c>
      <c r="G2807" s="15" t="s">
        <v>885</v>
      </c>
    </row>
    <row r="2808" spans="1:7" x14ac:dyDescent="0.2">
      <c r="A2808" s="15" t="s">
        <v>16100</v>
      </c>
      <c r="B2808" s="15" t="s">
        <v>15679</v>
      </c>
      <c r="C2808" s="15">
        <v>6</v>
      </c>
      <c r="D2808" s="15" t="s">
        <v>16101</v>
      </c>
      <c r="E2808" s="15" t="s">
        <v>16102</v>
      </c>
      <c r="F2808" s="15" t="s">
        <v>11422</v>
      </c>
      <c r="G2808" s="15" t="s">
        <v>885</v>
      </c>
    </row>
    <row r="2809" spans="1:7" x14ac:dyDescent="0.2">
      <c r="A2809" s="15" t="s">
        <v>16103</v>
      </c>
      <c r="B2809" s="15" t="s">
        <v>15679</v>
      </c>
      <c r="C2809" s="15">
        <v>6</v>
      </c>
      <c r="D2809" s="15" t="s">
        <v>16104</v>
      </c>
      <c r="E2809" s="15" t="s">
        <v>16105</v>
      </c>
      <c r="F2809" s="15" t="s">
        <v>11422</v>
      </c>
      <c r="G2809" s="15" t="s">
        <v>885</v>
      </c>
    </row>
    <row r="2810" spans="1:7" x14ac:dyDescent="0.2">
      <c r="A2810" s="15" t="s">
        <v>16106</v>
      </c>
      <c r="B2810" s="15" t="s">
        <v>15679</v>
      </c>
      <c r="C2810" s="15">
        <v>6</v>
      </c>
      <c r="D2810" s="15" t="s">
        <v>16107</v>
      </c>
      <c r="E2810" s="15" t="s">
        <v>16108</v>
      </c>
      <c r="F2810" s="15" t="s">
        <v>11422</v>
      </c>
      <c r="G2810" s="15" t="s">
        <v>885</v>
      </c>
    </row>
    <row r="2811" spans="1:7" x14ac:dyDescent="0.2">
      <c r="A2811" s="15" t="s">
        <v>16109</v>
      </c>
      <c r="B2811" s="15" t="s">
        <v>15679</v>
      </c>
      <c r="C2811" s="15">
        <v>6</v>
      </c>
      <c r="D2811" s="15" t="s">
        <v>16110</v>
      </c>
      <c r="E2811" s="15" t="s">
        <v>16111</v>
      </c>
      <c r="F2811" s="15" t="s">
        <v>11422</v>
      </c>
      <c r="G2811" s="15" t="s">
        <v>885</v>
      </c>
    </row>
    <row r="2812" spans="1:7" x14ac:dyDescent="0.2">
      <c r="A2812" s="15" t="s">
        <v>16112</v>
      </c>
      <c r="B2812" s="15" t="s">
        <v>15679</v>
      </c>
      <c r="C2812" s="15">
        <v>6</v>
      </c>
      <c r="D2812" s="15" t="s">
        <v>16113</v>
      </c>
      <c r="E2812" s="15" t="s">
        <v>831</v>
      </c>
      <c r="F2812" s="15" t="s">
        <v>11422</v>
      </c>
      <c r="G2812" s="15" t="s">
        <v>885</v>
      </c>
    </row>
    <row r="2813" spans="1:7" x14ac:dyDescent="0.2">
      <c r="A2813" s="15" t="s">
        <v>16114</v>
      </c>
      <c r="B2813" s="15" t="s">
        <v>15679</v>
      </c>
      <c r="C2813" s="15">
        <v>6</v>
      </c>
      <c r="D2813" s="15" t="s">
        <v>16115</v>
      </c>
      <c r="E2813" s="15" t="s">
        <v>16116</v>
      </c>
      <c r="F2813" s="15" t="s">
        <v>11422</v>
      </c>
      <c r="G2813" s="15" t="s">
        <v>885</v>
      </c>
    </row>
    <row r="2814" spans="1:7" x14ac:dyDescent="0.2">
      <c r="A2814" s="15" t="s">
        <v>16117</v>
      </c>
      <c r="B2814" s="15" t="s">
        <v>15679</v>
      </c>
      <c r="C2814" s="15">
        <v>6</v>
      </c>
      <c r="D2814" s="15" t="s">
        <v>16118</v>
      </c>
      <c r="E2814" s="15" t="s">
        <v>15013</v>
      </c>
      <c r="F2814" s="15" t="s">
        <v>11422</v>
      </c>
      <c r="G2814" s="15" t="s">
        <v>885</v>
      </c>
    </row>
    <row r="2815" spans="1:7" x14ac:dyDescent="0.2">
      <c r="A2815" s="15" t="s">
        <v>16119</v>
      </c>
      <c r="B2815" s="15" t="s">
        <v>15679</v>
      </c>
      <c r="C2815" s="15">
        <v>6</v>
      </c>
      <c r="D2815" s="15" t="s">
        <v>16120</v>
      </c>
      <c r="E2815" s="15" t="s">
        <v>11661</v>
      </c>
      <c r="F2815" s="15" t="s">
        <v>11422</v>
      </c>
      <c r="G2815" s="15" t="s">
        <v>885</v>
      </c>
    </row>
    <row r="2816" spans="1:7" x14ac:dyDescent="0.2">
      <c r="A2816" s="15" t="s">
        <v>16121</v>
      </c>
      <c r="B2816" s="15" t="s">
        <v>15679</v>
      </c>
      <c r="C2816" s="15">
        <v>6</v>
      </c>
      <c r="D2816" s="15" t="s">
        <v>16122</v>
      </c>
      <c r="E2816" s="15" t="s">
        <v>16123</v>
      </c>
      <c r="F2816" s="15" t="s">
        <v>11422</v>
      </c>
      <c r="G2816" s="15" t="s">
        <v>885</v>
      </c>
    </row>
    <row r="2817" spans="1:7" x14ac:dyDescent="0.2">
      <c r="A2817" s="15" t="s">
        <v>16124</v>
      </c>
      <c r="B2817" s="15" t="s">
        <v>15679</v>
      </c>
      <c r="C2817" s="15">
        <v>6</v>
      </c>
      <c r="D2817" s="15" t="s">
        <v>16125</v>
      </c>
      <c r="E2817" s="15" t="s">
        <v>16126</v>
      </c>
      <c r="F2817" s="15" t="s">
        <v>11422</v>
      </c>
      <c r="G2817" s="15" t="s">
        <v>885</v>
      </c>
    </row>
    <row r="2818" spans="1:7" x14ac:dyDescent="0.2">
      <c r="A2818" s="15" t="s">
        <v>16127</v>
      </c>
      <c r="B2818" s="15" t="s">
        <v>15679</v>
      </c>
      <c r="C2818" s="15">
        <v>6</v>
      </c>
      <c r="D2818" s="15" t="s">
        <v>16128</v>
      </c>
      <c r="E2818" s="15" t="s">
        <v>12640</v>
      </c>
      <c r="F2818" s="15" t="s">
        <v>11422</v>
      </c>
      <c r="G2818" s="15" t="s">
        <v>885</v>
      </c>
    </row>
    <row r="2819" spans="1:7" x14ac:dyDescent="0.2">
      <c r="A2819" s="15" t="s">
        <v>16129</v>
      </c>
      <c r="B2819" s="15" t="s">
        <v>15679</v>
      </c>
      <c r="C2819" s="15">
        <v>6</v>
      </c>
      <c r="D2819" s="15" t="s">
        <v>16130</v>
      </c>
      <c r="E2819" s="15" t="s">
        <v>13334</v>
      </c>
      <c r="F2819" s="15" t="s">
        <v>11422</v>
      </c>
      <c r="G2819" s="15" t="s">
        <v>885</v>
      </c>
    </row>
    <row r="2820" spans="1:7" x14ac:dyDescent="0.2">
      <c r="A2820" s="15" t="s">
        <v>16131</v>
      </c>
      <c r="B2820" s="15" t="s">
        <v>15679</v>
      </c>
      <c r="C2820" s="15">
        <v>6</v>
      </c>
      <c r="D2820" s="15" t="s">
        <v>16132</v>
      </c>
      <c r="E2820" s="15" t="s">
        <v>16133</v>
      </c>
      <c r="F2820" s="15" t="s">
        <v>11422</v>
      </c>
      <c r="G2820" s="15" t="s">
        <v>885</v>
      </c>
    </row>
    <row r="2821" spans="1:7" x14ac:dyDescent="0.2">
      <c r="A2821" s="15" t="s">
        <v>16134</v>
      </c>
      <c r="B2821" s="15" t="s">
        <v>15679</v>
      </c>
      <c r="C2821" s="15">
        <v>6</v>
      </c>
      <c r="D2821" s="15" t="s">
        <v>16135</v>
      </c>
      <c r="E2821" s="15" t="s">
        <v>16136</v>
      </c>
      <c r="F2821" s="15" t="s">
        <v>11422</v>
      </c>
      <c r="G2821" s="15" t="s">
        <v>885</v>
      </c>
    </row>
    <row r="2822" spans="1:7" x14ac:dyDescent="0.2">
      <c r="A2822" s="15" t="s">
        <v>16137</v>
      </c>
      <c r="B2822" s="15" t="s">
        <v>15679</v>
      </c>
      <c r="C2822" s="15">
        <v>6</v>
      </c>
      <c r="D2822" s="15" t="s">
        <v>16138</v>
      </c>
      <c r="E2822" s="15" t="s">
        <v>12900</v>
      </c>
      <c r="F2822" s="15" t="s">
        <v>11422</v>
      </c>
      <c r="G2822" s="15" t="s">
        <v>885</v>
      </c>
    </row>
    <row r="2823" spans="1:7" x14ac:dyDescent="0.2">
      <c r="A2823" s="15" t="s">
        <v>16139</v>
      </c>
      <c r="B2823" s="15" t="s">
        <v>15679</v>
      </c>
      <c r="C2823" s="15">
        <v>6</v>
      </c>
      <c r="D2823" s="15" t="s">
        <v>16140</v>
      </c>
      <c r="E2823" s="15" t="s">
        <v>13336</v>
      </c>
      <c r="F2823" s="15" t="s">
        <v>11422</v>
      </c>
      <c r="G2823" s="15" t="s">
        <v>885</v>
      </c>
    </row>
    <row r="2824" spans="1:7" x14ac:dyDescent="0.2">
      <c r="A2824" s="15" t="s">
        <v>16141</v>
      </c>
      <c r="B2824" s="15" t="s">
        <v>15679</v>
      </c>
      <c r="C2824" s="15">
        <v>6</v>
      </c>
      <c r="D2824" s="15" t="s">
        <v>16142</v>
      </c>
      <c r="E2824" s="15" t="s">
        <v>16143</v>
      </c>
      <c r="F2824" s="15" t="s">
        <v>11422</v>
      </c>
      <c r="G2824" s="15" t="s">
        <v>885</v>
      </c>
    </row>
    <row r="2825" spans="1:7" x14ac:dyDescent="0.2">
      <c r="A2825" s="15" t="s">
        <v>16144</v>
      </c>
      <c r="B2825" s="15" t="s">
        <v>15679</v>
      </c>
      <c r="C2825" s="15">
        <v>6</v>
      </c>
      <c r="D2825" s="15" t="s">
        <v>16145</v>
      </c>
      <c r="E2825" s="15" t="s">
        <v>16146</v>
      </c>
      <c r="F2825" s="15" t="s">
        <v>11422</v>
      </c>
      <c r="G2825" s="15" t="s">
        <v>885</v>
      </c>
    </row>
    <row r="2826" spans="1:7" x14ac:dyDescent="0.2">
      <c r="A2826" s="15" t="s">
        <v>16147</v>
      </c>
      <c r="B2826" s="15" t="s">
        <v>15679</v>
      </c>
      <c r="C2826" s="15">
        <v>6</v>
      </c>
      <c r="D2826" s="15" t="s">
        <v>16148</v>
      </c>
      <c r="E2826" s="15" t="s">
        <v>1676</v>
      </c>
      <c r="F2826" s="15" t="s">
        <v>11422</v>
      </c>
      <c r="G2826" s="15" t="s">
        <v>885</v>
      </c>
    </row>
    <row r="2827" spans="1:7" x14ac:dyDescent="0.2">
      <c r="A2827" s="15" t="s">
        <v>16149</v>
      </c>
      <c r="B2827" s="15" t="s">
        <v>15679</v>
      </c>
      <c r="C2827" s="15">
        <v>6</v>
      </c>
      <c r="D2827" s="15" t="s">
        <v>16150</v>
      </c>
      <c r="E2827" s="15" t="s">
        <v>16151</v>
      </c>
      <c r="F2827" s="15" t="s">
        <v>11422</v>
      </c>
      <c r="G2827" s="15" t="s">
        <v>885</v>
      </c>
    </row>
    <row r="2828" spans="1:7" x14ac:dyDescent="0.2">
      <c r="A2828" s="15" t="s">
        <v>16152</v>
      </c>
      <c r="B2828" s="15" t="s">
        <v>15679</v>
      </c>
      <c r="C2828" s="15">
        <v>6</v>
      </c>
      <c r="D2828" s="15" t="s">
        <v>16153</v>
      </c>
      <c r="E2828" s="15" t="s">
        <v>16154</v>
      </c>
      <c r="F2828" s="15" t="s">
        <v>11422</v>
      </c>
      <c r="G2828" s="15" t="s">
        <v>885</v>
      </c>
    </row>
    <row r="2829" spans="1:7" x14ac:dyDescent="0.2">
      <c r="A2829" s="15" t="s">
        <v>16155</v>
      </c>
      <c r="B2829" s="15" t="s">
        <v>15679</v>
      </c>
      <c r="C2829" s="15">
        <v>6</v>
      </c>
      <c r="D2829" s="15" t="s">
        <v>16156</v>
      </c>
      <c r="E2829" s="15" t="s">
        <v>16157</v>
      </c>
      <c r="F2829" s="15" t="s">
        <v>11422</v>
      </c>
      <c r="G2829" s="15" t="s">
        <v>885</v>
      </c>
    </row>
    <row r="2830" spans="1:7" x14ac:dyDescent="0.2">
      <c r="A2830" s="15" t="s">
        <v>16158</v>
      </c>
      <c r="B2830" s="15" t="s">
        <v>15679</v>
      </c>
      <c r="C2830" s="15">
        <v>6</v>
      </c>
      <c r="D2830" s="15" t="s">
        <v>16159</v>
      </c>
      <c r="E2830" s="15" t="s">
        <v>16160</v>
      </c>
      <c r="F2830" s="15" t="s">
        <v>11422</v>
      </c>
      <c r="G2830" s="15" t="s">
        <v>885</v>
      </c>
    </row>
    <row r="2831" spans="1:7" x14ac:dyDescent="0.2">
      <c r="A2831" s="15" t="s">
        <v>16161</v>
      </c>
      <c r="B2831" s="15" t="s">
        <v>15679</v>
      </c>
      <c r="C2831" s="15">
        <v>6</v>
      </c>
      <c r="D2831" s="15" t="s">
        <v>11669</v>
      </c>
      <c r="E2831" s="15" t="s">
        <v>11670</v>
      </c>
      <c r="F2831" s="15" t="s">
        <v>11422</v>
      </c>
      <c r="G2831" s="15" t="s">
        <v>885</v>
      </c>
    </row>
    <row r="2832" spans="1:7" x14ac:dyDescent="0.2">
      <c r="A2832" s="15" t="s">
        <v>16162</v>
      </c>
      <c r="B2832" s="15" t="s">
        <v>16163</v>
      </c>
      <c r="C2832" s="15">
        <v>8</v>
      </c>
      <c r="D2832" s="15" t="s">
        <v>11420</v>
      </c>
      <c r="E2832" s="15" t="s">
        <v>312</v>
      </c>
      <c r="F2832" s="15" t="s">
        <v>11422</v>
      </c>
      <c r="G2832" s="15" t="s">
        <v>11593</v>
      </c>
    </row>
    <row r="2833" spans="1:7" x14ac:dyDescent="0.2">
      <c r="A2833" s="15" t="s">
        <v>16164</v>
      </c>
      <c r="B2833" s="15" t="s">
        <v>16163</v>
      </c>
      <c r="C2833" s="15">
        <v>8</v>
      </c>
      <c r="D2833" s="15" t="s">
        <v>11425</v>
      </c>
      <c r="E2833" s="15" t="s">
        <v>16165</v>
      </c>
      <c r="F2833" s="15" t="s">
        <v>11422</v>
      </c>
      <c r="G2833" s="15" t="s">
        <v>11593</v>
      </c>
    </row>
    <row r="2834" spans="1:7" x14ac:dyDescent="0.2">
      <c r="A2834" s="15" t="s">
        <v>16166</v>
      </c>
      <c r="B2834" s="15" t="s">
        <v>16163</v>
      </c>
      <c r="C2834" s="15">
        <v>8</v>
      </c>
      <c r="D2834" s="15" t="s">
        <v>11428</v>
      </c>
      <c r="E2834" s="15" t="s">
        <v>16167</v>
      </c>
      <c r="F2834" s="15" t="s">
        <v>11422</v>
      </c>
      <c r="G2834" s="15" t="s">
        <v>11593</v>
      </c>
    </row>
    <row r="2835" spans="1:7" x14ac:dyDescent="0.2">
      <c r="A2835" s="15" t="s">
        <v>16168</v>
      </c>
      <c r="B2835" s="15" t="s">
        <v>16163</v>
      </c>
      <c r="C2835" s="15">
        <v>8</v>
      </c>
      <c r="D2835" s="15" t="s">
        <v>11432</v>
      </c>
      <c r="E2835" s="15" t="s">
        <v>14310</v>
      </c>
      <c r="F2835" s="15" t="s">
        <v>11422</v>
      </c>
      <c r="G2835" s="15" t="s">
        <v>11593</v>
      </c>
    </row>
    <row r="2836" spans="1:7" x14ac:dyDescent="0.2">
      <c r="A2836" s="15" t="s">
        <v>16169</v>
      </c>
      <c r="B2836" s="15" t="s">
        <v>16163</v>
      </c>
      <c r="C2836" s="15">
        <v>8</v>
      </c>
      <c r="D2836" s="15" t="s">
        <v>11436</v>
      </c>
      <c r="E2836" s="15" t="s">
        <v>16170</v>
      </c>
      <c r="F2836" s="15" t="s">
        <v>11422</v>
      </c>
      <c r="G2836" s="15" t="s">
        <v>11593</v>
      </c>
    </row>
    <row r="2837" spans="1:7" x14ac:dyDescent="0.2">
      <c r="A2837" s="15" t="s">
        <v>16171</v>
      </c>
      <c r="B2837" s="15" t="s">
        <v>16163</v>
      </c>
      <c r="C2837" s="15">
        <v>8</v>
      </c>
      <c r="D2837" s="15" t="s">
        <v>11440</v>
      </c>
      <c r="E2837" s="15" t="s">
        <v>13080</v>
      </c>
      <c r="F2837" s="15" t="s">
        <v>11422</v>
      </c>
      <c r="G2837" s="15" t="s">
        <v>11593</v>
      </c>
    </row>
    <row r="2838" spans="1:7" x14ac:dyDescent="0.2">
      <c r="A2838" s="15" t="s">
        <v>16172</v>
      </c>
      <c r="B2838" s="15" t="s">
        <v>16163</v>
      </c>
      <c r="C2838" s="15">
        <v>8</v>
      </c>
      <c r="D2838" s="15" t="s">
        <v>11444</v>
      </c>
      <c r="E2838" s="15" t="s">
        <v>16173</v>
      </c>
      <c r="F2838" s="15" t="s">
        <v>11422</v>
      </c>
      <c r="G2838" s="15" t="s">
        <v>11593</v>
      </c>
    </row>
    <row r="2839" spans="1:7" x14ac:dyDescent="0.2">
      <c r="A2839" s="15" t="s">
        <v>16174</v>
      </c>
      <c r="B2839" s="15" t="s">
        <v>16163</v>
      </c>
      <c r="C2839" s="15">
        <v>8</v>
      </c>
      <c r="D2839" s="15" t="s">
        <v>11448</v>
      </c>
      <c r="E2839" s="15" t="s">
        <v>16175</v>
      </c>
      <c r="F2839" s="15" t="s">
        <v>11422</v>
      </c>
      <c r="G2839" s="15" t="s">
        <v>11593</v>
      </c>
    </row>
    <row r="2840" spans="1:7" x14ac:dyDescent="0.2">
      <c r="A2840" s="15" t="s">
        <v>16176</v>
      </c>
      <c r="B2840" s="15" t="s">
        <v>16163</v>
      </c>
      <c r="C2840" s="15">
        <v>8</v>
      </c>
      <c r="D2840" s="15" t="s">
        <v>11452</v>
      </c>
      <c r="E2840" s="15" t="s">
        <v>414</v>
      </c>
      <c r="F2840" s="15" t="s">
        <v>11422</v>
      </c>
      <c r="G2840" s="15" t="s">
        <v>11593</v>
      </c>
    </row>
    <row r="2841" spans="1:7" x14ac:dyDescent="0.2">
      <c r="A2841" s="15" t="s">
        <v>16177</v>
      </c>
      <c r="B2841" s="15" t="s">
        <v>16163</v>
      </c>
      <c r="C2841" s="15">
        <v>8</v>
      </c>
      <c r="D2841" s="15" t="s">
        <v>11456</v>
      </c>
      <c r="E2841" s="15" t="s">
        <v>12097</v>
      </c>
      <c r="F2841" s="15" t="s">
        <v>11422</v>
      </c>
      <c r="G2841" s="15" t="s">
        <v>11593</v>
      </c>
    </row>
    <row r="2842" spans="1:7" x14ac:dyDescent="0.2">
      <c r="A2842" s="15" t="s">
        <v>16178</v>
      </c>
      <c r="B2842" s="15" t="s">
        <v>16163</v>
      </c>
      <c r="C2842" s="15">
        <v>8</v>
      </c>
      <c r="D2842" s="15" t="s">
        <v>11460</v>
      </c>
      <c r="E2842" s="15" t="s">
        <v>13791</v>
      </c>
      <c r="F2842" s="15" t="s">
        <v>11422</v>
      </c>
      <c r="G2842" s="15" t="s">
        <v>11593</v>
      </c>
    </row>
    <row r="2843" spans="1:7" x14ac:dyDescent="0.2">
      <c r="A2843" s="15" t="s">
        <v>16179</v>
      </c>
      <c r="B2843" s="15" t="s">
        <v>16163</v>
      </c>
      <c r="C2843" s="15">
        <v>8</v>
      </c>
      <c r="D2843" s="15" t="s">
        <v>11464</v>
      </c>
      <c r="E2843" s="15" t="s">
        <v>16180</v>
      </c>
      <c r="F2843" s="15" t="s">
        <v>11422</v>
      </c>
      <c r="G2843" s="15" t="s">
        <v>11593</v>
      </c>
    </row>
    <row r="2844" spans="1:7" x14ac:dyDescent="0.2">
      <c r="A2844" s="15" t="s">
        <v>16181</v>
      </c>
      <c r="B2844" s="15" t="s">
        <v>16163</v>
      </c>
      <c r="C2844" s="15">
        <v>8</v>
      </c>
      <c r="D2844" s="15" t="s">
        <v>11468</v>
      </c>
      <c r="E2844" s="15" t="s">
        <v>12816</v>
      </c>
      <c r="F2844" s="15" t="s">
        <v>11422</v>
      </c>
      <c r="G2844" s="15" t="s">
        <v>11593</v>
      </c>
    </row>
    <row r="2845" spans="1:7" x14ac:dyDescent="0.2">
      <c r="A2845" s="15" t="s">
        <v>16182</v>
      </c>
      <c r="B2845" s="15" t="s">
        <v>16163</v>
      </c>
      <c r="C2845" s="15">
        <v>8</v>
      </c>
      <c r="D2845" s="15" t="s">
        <v>11472</v>
      </c>
      <c r="E2845" s="15" t="s">
        <v>16183</v>
      </c>
      <c r="F2845" s="15" t="s">
        <v>11422</v>
      </c>
      <c r="G2845" s="15" t="s">
        <v>11593</v>
      </c>
    </row>
    <row r="2846" spans="1:7" x14ac:dyDescent="0.2">
      <c r="A2846" s="15" t="s">
        <v>16184</v>
      </c>
      <c r="B2846" s="15" t="s">
        <v>16163</v>
      </c>
      <c r="C2846" s="15">
        <v>8</v>
      </c>
      <c r="D2846" s="15" t="s">
        <v>11476</v>
      </c>
      <c r="E2846" s="15" t="s">
        <v>11620</v>
      </c>
      <c r="F2846" s="15" t="s">
        <v>11422</v>
      </c>
      <c r="G2846" s="15" t="s">
        <v>11593</v>
      </c>
    </row>
    <row r="2847" spans="1:7" x14ac:dyDescent="0.2">
      <c r="A2847" s="15" t="s">
        <v>16185</v>
      </c>
      <c r="B2847" s="15" t="s">
        <v>16163</v>
      </c>
      <c r="C2847" s="15">
        <v>8</v>
      </c>
      <c r="D2847" s="15" t="s">
        <v>11480</v>
      </c>
      <c r="E2847" s="15" t="s">
        <v>16186</v>
      </c>
      <c r="F2847" s="15" t="s">
        <v>11422</v>
      </c>
      <c r="G2847" s="15" t="s">
        <v>11593</v>
      </c>
    </row>
    <row r="2848" spans="1:7" x14ac:dyDescent="0.2">
      <c r="A2848" s="15" t="s">
        <v>16187</v>
      </c>
      <c r="B2848" s="15" t="s">
        <v>16163</v>
      </c>
      <c r="C2848" s="15">
        <v>8</v>
      </c>
      <c r="D2848" s="15" t="s">
        <v>11484</v>
      </c>
      <c r="E2848" s="15" t="s">
        <v>16188</v>
      </c>
      <c r="F2848" s="15" t="s">
        <v>11422</v>
      </c>
      <c r="G2848" s="15" t="s">
        <v>11593</v>
      </c>
    </row>
    <row r="2849" spans="1:7" x14ac:dyDescent="0.2">
      <c r="A2849" s="15" t="s">
        <v>16189</v>
      </c>
      <c r="B2849" s="15" t="s">
        <v>16163</v>
      </c>
      <c r="C2849" s="15">
        <v>8</v>
      </c>
      <c r="D2849" s="15" t="s">
        <v>11487</v>
      </c>
      <c r="E2849" s="15" t="s">
        <v>16190</v>
      </c>
      <c r="F2849" s="15" t="s">
        <v>11422</v>
      </c>
      <c r="G2849" s="15" t="s">
        <v>11593</v>
      </c>
    </row>
    <row r="2850" spans="1:7" x14ac:dyDescent="0.2">
      <c r="A2850" s="15" t="s">
        <v>16191</v>
      </c>
      <c r="B2850" s="15" t="s">
        <v>16163</v>
      </c>
      <c r="C2850" s="15">
        <v>8</v>
      </c>
      <c r="D2850" s="15" t="s">
        <v>11491</v>
      </c>
      <c r="E2850" s="15" t="s">
        <v>12151</v>
      </c>
      <c r="F2850" s="15" t="s">
        <v>11422</v>
      </c>
      <c r="G2850" s="15" t="s">
        <v>11593</v>
      </c>
    </row>
    <row r="2851" spans="1:7" x14ac:dyDescent="0.2">
      <c r="A2851" s="15" t="s">
        <v>16192</v>
      </c>
      <c r="B2851" s="15" t="s">
        <v>16163</v>
      </c>
      <c r="C2851" s="15">
        <v>8</v>
      </c>
      <c r="D2851" s="15" t="s">
        <v>11495</v>
      </c>
      <c r="E2851" s="15" t="s">
        <v>16193</v>
      </c>
      <c r="F2851" s="15" t="s">
        <v>11422</v>
      </c>
      <c r="G2851" s="15" t="s">
        <v>11593</v>
      </c>
    </row>
    <row r="2852" spans="1:7" x14ac:dyDescent="0.2">
      <c r="A2852" s="15" t="s">
        <v>16194</v>
      </c>
      <c r="B2852" s="15" t="s">
        <v>16163</v>
      </c>
      <c r="C2852" s="15">
        <v>8</v>
      </c>
      <c r="D2852" s="15" t="s">
        <v>11499</v>
      </c>
      <c r="E2852" s="15" t="s">
        <v>11905</v>
      </c>
      <c r="F2852" s="15" t="s">
        <v>11422</v>
      </c>
      <c r="G2852" s="15" t="s">
        <v>11593</v>
      </c>
    </row>
    <row r="2853" spans="1:7" x14ac:dyDescent="0.2">
      <c r="A2853" s="15" t="s">
        <v>16195</v>
      </c>
      <c r="B2853" s="15" t="s">
        <v>16163</v>
      </c>
      <c r="C2853" s="15">
        <v>8</v>
      </c>
      <c r="D2853" s="15" t="s">
        <v>11503</v>
      </c>
      <c r="E2853" s="15" t="s">
        <v>12157</v>
      </c>
      <c r="F2853" s="15" t="s">
        <v>11422</v>
      </c>
      <c r="G2853" s="15" t="s">
        <v>11593</v>
      </c>
    </row>
    <row r="2854" spans="1:7" x14ac:dyDescent="0.2">
      <c r="A2854" s="15" t="s">
        <v>16196</v>
      </c>
      <c r="B2854" s="15" t="s">
        <v>16163</v>
      </c>
      <c r="C2854" s="15">
        <v>8</v>
      </c>
      <c r="D2854" s="15" t="s">
        <v>11506</v>
      </c>
      <c r="E2854" s="15" t="s">
        <v>16197</v>
      </c>
      <c r="F2854" s="15" t="s">
        <v>11422</v>
      </c>
      <c r="G2854" s="15" t="s">
        <v>11593</v>
      </c>
    </row>
    <row r="2855" spans="1:7" x14ac:dyDescent="0.2">
      <c r="A2855" s="15" t="s">
        <v>16198</v>
      </c>
      <c r="B2855" s="15" t="s">
        <v>16163</v>
      </c>
      <c r="C2855" s="15">
        <v>8</v>
      </c>
      <c r="D2855" s="15" t="s">
        <v>11510</v>
      </c>
      <c r="E2855" s="15" t="s">
        <v>16199</v>
      </c>
      <c r="F2855" s="15" t="s">
        <v>11422</v>
      </c>
      <c r="G2855" s="15" t="s">
        <v>11593</v>
      </c>
    </row>
    <row r="2856" spans="1:7" x14ac:dyDescent="0.2">
      <c r="A2856" s="15" t="s">
        <v>16200</v>
      </c>
      <c r="B2856" s="15" t="s">
        <v>16163</v>
      </c>
      <c r="C2856" s="15">
        <v>8</v>
      </c>
      <c r="D2856" s="15" t="s">
        <v>11514</v>
      </c>
      <c r="E2856" s="15" t="s">
        <v>16201</v>
      </c>
      <c r="F2856" s="15" t="s">
        <v>11422</v>
      </c>
      <c r="G2856" s="15" t="s">
        <v>11593</v>
      </c>
    </row>
    <row r="2857" spans="1:7" x14ac:dyDescent="0.2">
      <c r="A2857" s="15" t="s">
        <v>16202</v>
      </c>
      <c r="B2857" s="15" t="s">
        <v>16163</v>
      </c>
      <c r="C2857" s="15">
        <v>8</v>
      </c>
      <c r="D2857" s="15" t="s">
        <v>11518</v>
      </c>
      <c r="E2857" s="15" t="s">
        <v>16203</v>
      </c>
      <c r="F2857" s="15" t="s">
        <v>11422</v>
      </c>
      <c r="G2857" s="15" t="s">
        <v>11593</v>
      </c>
    </row>
    <row r="2858" spans="1:7" x14ac:dyDescent="0.2">
      <c r="A2858" s="15" t="s">
        <v>16204</v>
      </c>
      <c r="B2858" s="15" t="s">
        <v>16163</v>
      </c>
      <c r="C2858" s="15">
        <v>8</v>
      </c>
      <c r="D2858" s="15" t="s">
        <v>11522</v>
      </c>
      <c r="E2858" s="15" t="s">
        <v>11661</v>
      </c>
      <c r="F2858" s="15" t="s">
        <v>11422</v>
      </c>
      <c r="G2858" s="15" t="s">
        <v>11593</v>
      </c>
    </row>
    <row r="2859" spans="1:7" x14ac:dyDescent="0.2">
      <c r="A2859" s="15" t="s">
        <v>16205</v>
      </c>
      <c r="B2859" s="15" t="s">
        <v>16163</v>
      </c>
      <c r="C2859" s="15">
        <v>8</v>
      </c>
      <c r="D2859" s="15" t="s">
        <v>11526</v>
      </c>
      <c r="E2859" s="15" t="s">
        <v>12634</v>
      </c>
      <c r="F2859" s="15" t="s">
        <v>11422</v>
      </c>
      <c r="G2859" s="15" t="s">
        <v>11593</v>
      </c>
    </row>
    <row r="2860" spans="1:7" x14ac:dyDescent="0.2">
      <c r="A2860" s="15" t="s">
        <v>16206</v>
      </c>
      <c r="B2860" s="15" t="s">
        <v>16163</v>
      </c>
      <c r="C2860" s="15">
        <v>8</v>
      </c>
      <c r="D2860" s="15" t="s">
        <v>11530</v>
      </c>
      <c r="E2860" s="15" t="s">
        <v>16207</v>
      </c>
      <c r="F2860" s="15" t="s">
        <v>11422</v>
      </c>
      <c r="G2860" s="15" t="s">
        <v>11593</v>
      </c>
    </row>
    <row r="2861" spans="1:7" x14ac:dyDescent="0.2">
      <c r="A2861" s="15" t="s">
        <v>16208</v>
      </c>
      <c r="B2861" s="15" t="s">
        <v>16163</v>
      </c>
      <c r="C2861" s="15">
        <v>8</v>
      </c>
      <c r="D2861" s="15" t="s">
        <v>11669</v>
      </c>
      <c r="E2861" s="15" t="s">
        <v>11670</v>
      </c>
      <c r="F2861" s="15" t="s">
        <v>11422</v>
      </c>
      <c r="G2861" s="15" t="s">
        <v>11593</v>
      </c>
    </row>
    <row r="2862" spans="1:7" x14ac:dyDescent="0.2">
      <c r="A2862" s="15" t="s">
        <v>16209</v>
      </c>
      <c r="B2862" s="15" t="s">
        <v>16210</v>
      </c>
      <c r="C2862" s="15">
        <v>1</v>
      </c>
      <c r="D2862" s="15" t="s">
        <v>11420</v>
      </c>
      <c r="E2862" s="15" t="s">
        <v>16211</v>
      </c>
      <c r="F2862" s="15" t="s">
        <v>11422</v>
      </c>
      <c r="G2862" s="15" t="s">
        <v>11597</v>
      </c>
    </row>
    <row r="2863" spans="1:7" x14ac:dyDescent="0.2">
      <c r="A2863" s="15" t="s">
        <v>16212</v>
      </c>
      <c r="B2863" s="15" t="s">
        <v>16210</v>
      </c>
      <c r="C2863" s="15">
        <v>1</v>
      </c>
      <c r="D2863" s="15" t="s">
        <v>11425</v>
      </c>
      <c r="E2863" s="15" t="s">
        <v>16213</v>
      </c>
      <c r="F2863" s="15" t="s">
        <v>11422</v>
      </c>
      <c r="G2863" s="15" t="s">
        <v>11597</v>
      </c>
    </row>
    <row r="2864" spans="1:7" x14ac:dyDescent="0.2">
      <c r="A2864" s="15" t="s">
        <v>16214</v>
      </c>
      <c r="B2864" s="15" t="s">
        <v>16210</v>
      </c>
      <c r="C2864" s="15">
        <v>1</v>
      </c>
      <c r="D2864" s="15" t="s">
        <v>11428</v>
      </c>
      <c r="E2864" s="15" t="s">
        <v>16215</v>
      </c>
      <c r="F2864" s="15" t="s">
        <v>11422</v>
      </c>
      <c r="G2864" s="15" t="s">
        <v>11597</v>
      </c>
    </row>
    <row r="2865" spans="1:7" x14ac:dyDescent="0.2">
      <c r="A2865" s="15" t="s">
        <v>16216</v>
      </c>
      <c r="B2865" s="15" t="s">
        <v>16210</v>
      </c>
      <c r="C2865" s="15">
        <v>1</v>
      </c>
      <c r="D2865" s="15" t="s">
        <v>11432</v>
      </c>
      <c r="E2865" s="15" t="s">
        <v>16217</v>
      </c>
      <c r="F2865" s="15" t="s">
        <v>11422</v>
      </c>
      <c r="G2865" s="15" t="s">
        <v>11597</v>
      </c>
    </row>
    <row r="2866" spans="1:7" x14ac:dyDescent="0.2">
      <c r="A2866" s="15" t="s">
        <v>16218</v>
      </c>
      <c r="B2866" s="15" t="s">
        <v>16210</v>
      </c>
      <c r="C2866" s="15">
        <v>1</v>
      </c>
      <c r="D2866" s="15" t="s">
        <v>11436</v>
      </c>
      <c r="E2866" s="15" t="s">
        <v>13713</v>
      </c>
      <c r="F2866" s="15" t="s">
        <v>11422</v>
      </c>
      <c r="G2866" s="15" t="s">
        <v>11597</v>
      </c>
    </row>
    <row r="2867" spans="1:7" x14ac:dyDescent="0.2">
      <c r="A2867" s="15" t="s">
        <v>16219</v>
      </c>
      <c r="B2867" s="15" t="s">
        <v>16210</v>
      </c>
      <c r="C2867" s="15">
        <v>1</v>
      </c>
      <c r="D2867" s="15" t="s">
        <v>11440</v>
      </c>
      <c r="E2867" s="15" t="s">
        <v>11535</v>
      </c>
      <c r="F2867" s="15" t="s">
        <v>11422</v>
      </c>
      <c r="G2867" s="15" t="s">
        <v>11597</v>
      </c>
    </row>
    <row r="2868" spans="1:7" x14ac:dyDescent="0.2">
      <c r="A2868" s="15" t="s">
        <v>16220</v>
      </c>
      <c r="B2868" s="15" t="s">
        <v>16210</v>
      </c>
      <c r="C2868" s="15">
        <v>1</v>
      </c>
      <c r="D2868" s="15" t="s">
        <v>11444</v>
      </c>
      <c r="E2868" s="15" t="s">
        <v>16221</v>
      </c>
      <c r="F2868" s="15" t="s">
        <v>11422</v>
      </c>
      <c r="G2868" s="15" t="s">
        <v>11597</v>
      </c>
    </row>
    <row r="2869" spans="1:7" x14ac:dyDescent="0.2">
      <c r="A2869" s="15" t="s">
        <v>16222</v>
      </c>
      <c r="B2869" s="15" t="s">
        <v>16210</v>
      </c>
      <c r="C2869" s="15">
        <v>1</v>
      </c>
      <c r="D2869" s="15" t="s">
        <v>11448</v>
      </c>
      <c r="E2869" s="15" t="s">
        <v>16223</v>
      </c>
      <c r="F2869" s="15" t="s">
        <v>11422</v>
      </c>
      <c r="G2869" s="15" t="s">
        <v>11597</v>
      </c>
    </row>
    <row r="2870" spans="1:7" x14ac:dyDescent="0.2">
      <c r="A2870" s="15" t="s">
        <v>16224</v>
      </c>
      <c r="B2870" s="15" t="s">
        <v>16210</v>
      </c>
      <c r="C2870" s="15">
        <v>1</v>
      </c>
      <c r="D2870" s="15" t="s">
        <v>11452</v>
      </c>
      <c r="E2870" s="15" t="s">
        <v>11989</v>
      </c>
      <c r="F2870" s="15" t="s">
        <v>11422</v>
      </c>
      <c r="G2870" s="15" t="s">
        <v>11597</v>
      </c>
    </row>
    <row r="2871" spans="1:7" x14ac:dyDescent="0.2">
      <c r="A2871" s="15" t="s">
        <v>16225</v>
      </c>
      <c r="B2871" s="15" t="s">
        <v>16210</v>
      </c>
      <c r="C2871" s="15">
        <v>1</v>
      </c>
      <c r="D2871" s="15" t="s">
        <v>11456</v>
      </c>
      <c r="E2871" s="15" t="s">
        <v>13579</v>
      </c>
      <c r="F2871" s="15" t="s">
        <v>11422</v>
      </c>
      <c r="G2871" s="15" t="s">
        <v>11597</v>
      </c>
    </row>
    <row r="2872" spans="1:7" x14ac:dyDescent="0.2">
      <c r="A2872" s="15" t="s">
        <v>16226</v>
      </c>
      <c r="B2872" s="15" t="s">
        <v>16210</v>
      </c>
      <c r="C2872" s="15">
        <v>1</v>
      </c>
      <c r="D2872" s="15" t="s">
        <v>11460</v>
      </c>
      <c r="E2872" s="15" t="s">
        <v>16227</v>
      </c>
      <c r="F2872" s="15" t="s">
        <v>11422</v>
      </c>
      <c r="G2872" s="15" t="s">
        <v>11597</v>
      </c>
    </row>
    <row r="2873" spans="1:7" x14ac:dyDescent="0.2">
      <c r="A2873" s="15" t="s">
        <v>16228</v>
      </c>
      <c r="B2873" s="15" t="s">
        <v>16210</v>
      </c>
      <c r="C2873" s="15">
        <v>1</v>
      </c>
      <c r="D2873" s="15" t="s">
        <v>11464</v>
      </c>
      <c r="E2873" s="15" t="s">
        <v>11661</v>
      </c>
      <c r="F2873" s="15" t="s">
        <v>11422</v>
      </c>
      <c r="G2873" s="15" t="s">
        <v>11597</v>
      </c>
    </row>
    <row r="2874" spans="1:7" x14ac:dyDescent="0.2">
      <c r="A2874" s="15" t="s">
        <v>16229</v>
      </c>
      <c r="B2874" s="15" t="s">
        <v>16210</v>
      </c>
      <c r="C2874" s="15">
        <v>1</v>
      </c>
      <c r="D2874" s="15" t="s">
        <v>11468</v>
      </c>
      <c r="E2874" s="15" t="s">
        <v>12181</v>
      </c>
      <c r="F2874" s="15" t="s">
        <v>11422</v>
      </c>
      <c r="G2874" s="15" t="s">
        <v>11597</v>
      </c>
    </row>
    <row r="2875" spans="1:7" x14ac:dyDescent="0.2">
      <c r="A2875" s="15" t="s">
        <v>16230</v>
      </c>
      <c r="B2875" s="15" t="s">
        <v>16210</v>
      </c>
      <c r="C2875" s="15">
        <v>1</v>
      </c>
      <c r="D2875" s="15" t="s">
        <v>11472</v>
      </c>
      <c r="E2875" s="15" t="s">
        <v>16231</v>
      </c>
      <c r="F2875" s="15" t="s">
        <v>11422</v>
      </c>
      <c r="G2875" s="15" t="s">
        <v>11597</v>
      </c>
    </row>
    <row r="2876" spans="1:7" x14ac:dyDescent="0.2">
      <c r="A2876" s="15" t="s">
        <v>16232</v>
      </c>
      <c r="B2876" s="15" t="s">
        <v>16210</v>
      </c>
      <c r="C2876" s="15">
        <v>1</v>
      </c>
      <c r="D2876" s="15" t="s">
        <v>11669</v>
      </c>
      <c r="E2876" s="15" t="s">
        <v>11670</v>
      </c>
      <c r="F2876" s="15" t="s">
        <v>11422</v>
      </c>
      <c r="G2876" s="15" t="s">
        <v>11597</v>
      </c>
    </row>
    <row r="2877" spans="1:7" x14ac:dyDescent="0.2">
      <c r="A2877" s="15" t="s">
        <v>16233</v>
      </c>
      <c r="B2877" s="15" t="s">
        <v>16234</v>
      </c>
      <c r="C2877" s="15">
        <v>3</v>
      </c>
      <c r="D2877" s="15" t="s">
        <v>11420</v>
      </c>
      <c r="E2877" s="15" t="s">
        <v>16235</v>
      </c>
      <c r="F2877" s="15" t="s">
        <v>11422</v>
      </c>
      <c r="G2877" s="15" t="s">
        <v>11601</v>
      </c>
    </row>
    <row r="2878" spans="1:7" x14ac:dyDescent="0.2">
      <c r="A2878" s="15" t="s">
        <v>16236</v>
      </c>
      <c r="B2878" s="15" t="s">
        <v>16234</v>
      </c>
      <c r="C2878" s="15">
        <v>3</v>
      </c>
      <c r="D2878" s="15" t="s">
        <v>11425</v>
      </c>
      <c r="E2878" s="15" t="s">
        <v>16237</v>
      </c>
      <c r="F2878" s="15" t="s">
        <v>11422</v>
      </c>
      <c r="G2878" s="15" t="s">
        <v>11601</v>
      </c>
    </row>
    <row r="2879" spans="1:7" x14ac:dyDescent="0.2">
      <c r="A2879" s="15" t="s">
        <v>16238</v>
      </c>
      <c r="B2879" s="15" t="s">
        <v>16234</v>
      </c>
      <c r="C2879" s="15">
        <v>3</v>
      </c>
      <c r="D2879" s="15" t="s">
        <v>11428</v>
      </c>
      <c r="E2879" s="15" t="s">
        <v>14772</v>
      </c>
      <c r="F2879" s="15" t="s">
        <v>11422</v>
      </c>
      <c r="G2879" s="15" t="s">
        <v>11601</v>
      </c>
    </row>
    <row r="2880" spans="1:7" x14ac:dyDescent="0.2">
      <c r="A2880" s="15" t="s">
        <v>16239</v>
      </c>
      <c r="B2880" s="15" t="s">
        <v>16234</v>
      </c>
      <c r="C2880" s="15">
        <v>3</v>
      </c>
      <c r="D2880" s="15" t="s">
        <v>11432</v>
      </c>
      <c r="E2880" s="15" t="s">
        <v>16240</v>
      </c>
      <c r="F2880" s="15" t="s">
        <v>11422</v>
      </c>
      <c r="G2880" s="15" t="s">
        <v>11601</v>
      </c>
    </row>
    <row r="2881" spans="1:7" x14ac:dyDescent="0.2">
      <c r="A2881" s="15" t="s">
        <v>16241</v>
      </c>
      <c r="B2881" s="15" t="s">
        <v>16234</v>
      </c>
      <c r="C2881" s="15">
        <v>3</v>
      </c>
      <c r="D2881" s="15" t="s">
        <v>11436</v>
      </c>
      <c r="E2881" s="15" t="s">
        <v>16242</v>
      </c>
      <c r="F2881" s="15" t="s">
        <v>11422</v>
      </c>
      <c r="G2881" s="15" t="s">
        <v>11601</v>
      </c>
    </row>
    <row r="2882" spans="1:7" x14ac:dyDescent="0.2">
      <c r="A2882" s="15" t="s">
        <v>16243</v>
      </c>
      <c r="B2882" s="15" t="s">
        <v>16234</v>
      </c>
      <c r="C2882" s="15">
        <v>3</v>
      </c>
      <c r="D2882" s="15" t="s">
        <v>11440</v>
      </c>
      <c r="E2882" s="15" t="s">
        <v>16244</v>
      </c>
      <c r="F2882" s="15" t="s">
        <v>11422</v>
      </c>
      <c r="G2882" s="15" t="s">
        <v>11601</v>
      </c>
    </row>
    <row r="2883" spans="1:7" x14ac:dyDescent="0.2">
      <c r="A2883" s="15" t="s">
        <v>16245</v>
      </c>
      <c r="B2883" s="15" t="s">
        <v>16234</v>
      </c>
      <c r="C2883" s="15">
        <v>3</v>
      </c>
      <c r="D2883" s="15" t="s">
        <v>11444</v>
      </c>
      <c r="E2883" s="15" t="s">
        <v>16246</v>
      </c>
      <c r="F2883" s="15" t="s">
        <v>11422</v>
      </c>
      <c r="G2883" s="15" t="s">
        <v>11601</v>
      </c>
    </row>
    <row r="2884" spans="1:7" x14ac:dyDescent="0.2">
      <c r="A2884" s="15" t="s">
        <v>16247</v>
      </c>
      <c r="B2884" s="15" t="s">
        <v>16234</v>
      </c>
      <c r="C2884" s="15">
        <v>3</v>
      </c>
      <c r="D2884" s="15" t="s">
        <v>11448</v>
      </c>
      <c r="E2884" s="15" t="s">
        <v>16248</v>
      </c>
      <c r="F2884" s="15" t="s">
        <v>11422</v>
      </c>
      <c r="G2884" s="15" t="s">
        <v>11601</v>
      </c>
    </row>
    <row r="2885" spans="1:7" x14ac:dyDescent="0.2">
      <c r="A2885" s="15" t="s">
        <v>16249</v>
      </c>
      <c r="B2885" s="15" t="s">
        <v>16234</v>
      </c>
      <c r="C2885" s="15">
        <v>3</v>
      </c>
      <c r="D2885" s="15" t="s">
        <v>11452</v>
      </c>
      <c r="E2885" s="15" t="s">
        <v>13351</v>
      </c>
      <c r="F2885" s="15" t="s">
        <v>11422</v>
      </c>
      <c r="G2885" s="15" t="s">
        <v>11601</v>
      </c>
    </row>
    <row r="2886" spans="1:7" x14ac:dyDescent="0.2">
      <c r="A2886" s="15" t="s">
        <v>16250</v>
      </c>
      <c r="B2886" s="15" t="s">
        <v>16234</v>
      </c>
      <c r="C2886" s="15">
        <v>3</v>
      </c>
      <c r="D2886" s="15" t="s">
        <v>11456</v>
      </c>
      <c r="E2886" s="15" t="s">
        <v>15273</v>
      </c>
      <c r="F2886" s="15" t="s">
        <v>11422</v>
      </c>
      <c r="G2886" s="15" t="s">
        <v>11601</v>
      </c>
    </row>
    <row r="2887" spans="1:7" x14ac:dyDescent="0.2">
      <c r="A2887" s="15" t="s">
        <v>16251</v>
      </c>
      <c r="B2887" s="15" t="s">
        <v>16234</v>
      </c>
      <c r="C2887" s="15">
        <v>3</v>
      </c>
      <c r="D2887" s="15" t="s">
        <v>11460</v>
      </c>
      <c r="E2887" s="15" t="s">
        <v>16252</v>
      </c>
      <c r="F2887" s="15" t="s">
        <v>11422</v>
      </c>
      <c r="G2887" s="15" t="s">
        <v>11601</v>
      </c>
    </row>
    <row r="2888" spans="1:7" x14ac:dyDescent="0.2">
      <c r="A2888" s="15" t="s">
        <v>16253</v>
      </c>
      <c r="B2888" s="15" t="s">
        <v>16234</v>
      </c>
      <c r="C2888" s="15">
        <v>3</v>
      </c>
      <c r="D2888" s="15" t="s">
        <v>11464</v>
      </c>
      <c r="E2888" s="15" t="s">
        <v>16254</v>
      </c>
      <c r="F2888" s="15" t="s">
        <v>11422</v>
      </c>
      <c r="G2888" s="15" t="s">
        <v>11601</v>
      </c>
    </row>
    <row r="2889" spans="1:7" x14ac:dyDescent="0.2">
      <c r="A2889" s="15" t="s">
        <v>16255</v>
      </c>
      <c r="B2889" s="15" t="s">
        <v>16234</v>
      </c>
      <c r="C2889" s="15">
        <v>3</v>
      </c>
      <c r="D2889" s="15" t="s">
        <v>11468</v>
      </c>
      <c r="E2889" s="15" t="s">
        <v>14786</v>
      </c>
      <c r="F2889" s="15" t="s">
        <v>11422</v>
      </c>
      <c r="G2889" s="15" t="s">
        <v>11601</v>
      </c>
    </row>
    <row r="2890" spans="1:7" x14ac:dyDescent="0.2">
      <c r="A2890" s="15" t="s">
        <v>16256</v>
      </c>
      <c r="B2890" s="15" t="s">
        <v>16234</v>
      </c>
      <c r="C2890" s="15">
        <v>3</v>
      </c>
      <c r="D2890" s="15" t="s">
        <v>11472</v>
      </c>
      <c r="E2890" s="15" t="s">
        <v>13059</v>
      </c>
      <c r="F2890" s="15" t="s">
        <v>11422</v>
      </c>
      <c r="G2890" s="15" t="s">
        <v>11601</v>
      </c>
    </row>
    <row r="2891" spans="1:7" x14ac:dyDescent="0.2">
      <c r="A2891" s="15" t="s">
        <v>16257</v>
      </c>
      <c r="B2891" s="15" t="s">
        <v>16234</v>
      </c>
      <c r="C2891" s="15">
        <v>3</v>
      </c>
      <c r="D2891" s="15" t="s">
        <v>11476</v>
      </c>
      <c r="E2891" s="15" t="s">
        <v>16258</v>
      </c>
      <c r="F2891" s="15" t="s">
        <v>11422</v>
      </c>
      <c r="G2891" s="15" t="s">
        <v>11601</v>
      </c>
    </row>
    <row r="2892" spans="1:7" x14ac:dyDescent="0.2">
      <c r="A2892" s="15" t="s">
        <v>16259</v>
      </c>
      <c r="B2892" s="15" t="s">
        <v>16234</v>
      </c>
      <c r="C2892" s="15">
        <v>3</v>
      </c>
      <c r="D2892" s="15" t="s">
        <v>11480</v>
      </c>
      <c r="E2892" s="15" t="s">
        <v>13374</v>
      </c>
      <c r="F2892" s="15" t="s">
        <v>11422</v>
      </c>
      <c r="G2892" s="15" t="s">
        <v>11601</v>
      </c>
    </row>
    <row r="2893" spans="1:7" x14ac:dyDescent="0.2">
      <c r="A2893" s="15" t="s">
        <v>16260</v>
      </c>
      <c r="B2893" s="15" t="s">
        <v>16234</v>
      </c>
      <c r="C2893" s="15">
        <v>3</v>
      </c>
      <c r="D2893" s="15" t="s">
        <v>11484</v>
      </c>
      <c r="E2893" s="15" t="s">
        <v>13669</v>
      </c>
      <c r="F2893" s="15" t="s">
        <v>11422</v>
      </c>
      <c r="G2893" s="15" t="s">
        <v>11601</v>
      </c>
    </row>
    <row r="2894" spans="1:7" x14ac:dyDescent="0.2">
      <c r="A2894" s="15" t="s">
        <v>16261</v>
      </c>
      <c r="B2894" s="15" t="s">
        <v>16234</v>
      </c>
      <c r="C2894" s="15">
        <v>3</v>
      </c>
      <c r="D2894" s="15" t="s">
        <v>11487</v>
      </c>
      <c r="E2894" s="15" t="s">
        <v>11807</v>
      </c>
      <c r="F2894" s="15" t="s">
        <v>11422</v>
      </c>
      <c r="G2894" s="15" t="s">
        <v>11601</v>
      </c>
    </row>
    <row r="2895" spans="1:7" x14ac:dyDescent="0.2">
      <c r="A2895" s="15" t="s">
        <v>16262</v>
      </c>
      <c r="B2895" s="15" t="s">
        <v>16234</v>
      </c>
      <c r="C2895" s="15">
        <v>3</v>
      </c>
      <c r="D2895" s="15" t="s">
        <v>16263</v>
      </c>
      <c r="E2895" s="15" t="s">
        <v>16264</v>
      </c>
      <c r="F2895" s="15" t="s">
        <v>11422</v>
      </c>
      <c r="G2895" s="15" t="s">
        <v>11601</v>
      </c>
    </row>
    <row r="2896" spans="1:7" x14ac:dyDescent="0.2">
      <c r="A2896" s="15" t="s">
        <v>16265</v>
      </c>
      <c r="B2896" s="15" t="s">
        <v>16234</v>
      </c>
      <c r="C2896" s="15">
        <v>3</v>
      </c>
      <c r="D2896" s="15" t="s">
        <v>11491</v>
      </c>
      <c r="E2896" s="15" t="s">
        <v>12210</v>
      </c>
      <c r="F2896" s="15" t="s">
        <v>11422</v>
      </c>
      <c r="G2896" s="15" t="s">
        <v>11601</v>
      </c>
    </row>
    <row r="2897" spans="1:7" x14ac:dyDescent="0.2">
      <c r="A2897" s="15" t="s">
        <v>16266</v>
      </c>
      <c r="B2897" s="15" t="s">
        <v>16234</v>
      </c>
      <c r="C2897" s="15">
        <v>3</v>
      </c>
      <c r="D2897" s="15" t="s">
        <v>11499</v>
      </c>
      <c r="E2897" s="15" t="s">
        <v>15395</v>
      </c>
      <c r="F2897" s="15" t="s">
        <v>11422</v>
      </c>
      <c r="G2897" s="15" t="s">
        <v>11601</v>
      </c>
    </row>
    <row r="2898" spans="1:7" x14ac:dyDescent="0.2">
      <c r="A2898" s="15" t="s">
        <v>16267</v>
      </c>
      <c r="B2898" s="15" t="s">
        <v>16234</v>
      </c>
      <c r="C2898" s="15">
        <v>3</v>
      </c>
      <c r="D2898" s="15" t="s">
        <v>11503</v>
      </c>
      <c r="E2898" s="15" t="s">
        <v>11469</v>
      </c>
      <c r="F2898" s="15" t="s">
        <v>11422</v>
      </c>
      <c r="G2898" s="15" t="s">
        <v>11601</v>
      </c>
    </row>
    <row r="2899" spans="1:7" x14ac:dyDescent="0.2">
      <c r="A2899" s="15" t="s">
        <v>16268</v>
      </c>
      <c r="B2899" s="15" t="s">
        <v>16234</v>
      </c>
      <c r="C2899" s="15">
        <v>3</v>
      </c>
      <c r="D2899" s="15" t="s">
        <v>11506</v>
      </c>
      <c r="E2899" s="15" t="s">
        <v>15153</v>
      </c>
      <c r="F2899" s="15" t="s">
        <v>11422</v>
      </c>
      <c r="G2899" s="15" t="s">
        <v>11601</v>
      </c>
    </row>
    <row r="2900" spans="1:7" x14ac:dyDescent="0.2">
      <c r="A2900" s="15" t="s">
        <v>16269</v>
      </c>
      <c r="B2900" s="15" t="s">
        <v>16234</v>
      </c>
      <c r="C2900" s="15">
        <v>3</v>
      </c>
      <c r="D2900" s="15" t="s">
        <v>11510</v>
      </c>
      <c r="E2900" s="15" t="s">
        <v>16270</v>
      </c>
      <c r="F2900" s="15" t="s">
        <v>11422</v>
      </c>
      <c r="G2900" s="15" t="s">
        <v>11601</v>
      </c>
    </row>
    <row r="2901" spans="1:7" x14ac:dyDescent="0.2">
      <c r="A2901" s="15" t="s">
        <v>16271</v>
      </c>
      <c r="B2901" s="15" t="s">
        <v>16234</v>
      </c>
      <c r="C2901" s="15">
        <v>3</v>
      </c>
      <c r="D2901" s="15" t="s">
        <v>11514</v>
      </c>
      <c r="E2901" s="15" t="s">
        <v>12777</v>
      </c>
      <c r="F2901" s="15" t="s">
        <v>11422</v>
      </c>
      <c r="G2901" s="15" t="s">
        <v>11601</v>
      </c>
    </row>
    <row r="2902" spans="1:7" x14ac:dyDescent="0.2">
      <c r="A2902" s="15" t="s">
        <v>16272</v>
      </c>
      <c r="B2902" s="15" t="s">
        <v>16234</v>
      </c>
      <c r="C2902" s="15">
        <v>3</v>
      </c>
      <c r="D2902" s="15" t="s">
        <v>11518</v>
      </c>
      <c r="E2902" s="15" t="s">
        <v>16273</v>
      </c>
      <c r="F2902" s="15" t="s">
        <v>11422</v>
      </c>
      <c r="G2902" s="15" t="s">
        <v>11601</v>
      </c>
    </row>
    <row r="2903" spans="1:7" x14ac:dyDescent="0.2">
      <c r="A2903" s="15" t="s">
        <v>16274</v>
      </c>
      <c r="B2903" s="15" t="s">
        <v>16234</v>
      </c>
      <c r="C2903" s="15">
        <v>3</v>
      </c>
      <c r="D2903" s="15" t="s">
        <v>11522</v>
      </c>
      <c r="E2903" s="15" t="s">
        <v>16275</v>
      </c>
      <c r="F2903" s="15" t="s">
        <v>11422</v>
      </c>
      <c r="G2903" s="15" t="s">
        <v>11601</v>
      </c>
    </row>
    <row r="2904" spans="1:7" x14ac:dyDescent="0.2">
      <c r="A2904" s="15" t="s">
        <v>16276</v>
      </c>
      <c r="B2904" s="15" t="s">
        <v>16234</v>
      </c>
      <c r="C2904" s="15">
        <v>3</v>
      </c>
      <c r="D2904" s="15" t="s">
        <v>11530</v>
      </c>
      <c r="E2904" s="15" t="s">
        <v>13713</v>
      </c>
      <c r="F2904" s="15" t="s">
        <v>11422</v>
      </c>
      <c r="G2904" s="15" t="s">
        <v>11601</v>
      </c>
    </row>
    <row r="2905" spans="1:7" x14ac:dyDescent="0.2">
      <c r="A2905" s="15" t="s">
        <v>16277</v>
      </c>
      <c r="B2905" s="15" t="s">
        <v>16234</v>
      </c>
      <c r="C2905" s="15">
        <v>3</v>
      </c>
      <c r="D2905" s="15" t="s">
        <v>11534</v>
      </c>
      <c r="E2905" s="15" t="s">
        <v>16278</v>
      </c>
      <c r="F2905" s="15" t="s">
        <v>11422</v>
      </c>
      <c r="G2905" s="15" t="s">
        <v>11601</v>
      </c>
    </row>
    <row r="2906" spans="1:7" x14ac:dyDescent="0.2">
      <c r="A2906" s="15" t="s">
        <v>16279</v>
      </c>
      <c r="B2906" s="15" t="s">
        <v>16234</v>
      </c>
      <c r="C2906" s="15">
        <v>3</v>
      </c>
      <c r="D2906" s="15" t="s">
        <v>11538</v>
      </c>
      <c r="E2906" s="15" t="s">
        <v>16280</v>
      </c>
      <c r="F2906" s="15" t="s">
        <v>11422</v>
      </c>
      <c r="G2906" s="15" t="s">
        <v>11601</v>
      </c>
    </row>
    <row r="2907" spans="1:7" x14ac:dyDescent="0.2">
      <c r="A2907" s="15" t="s">
        <v>16281</v>
      </c>
      <c r="B2907" s="15" t="s">
        <v>16234</v>
      </c>
      <c r="C2907" s="15">
        <v>3</v>
      </c>
      <c r="D2907" s="15" t="s">
        <v>11542</v>
      </c>
      <c r="E2907" s="15" t="s">
        <v>12412</v>
      </c>
      <c r="F2907" s="15" t="s">
        <v>11422</v>
      </c>
      <c r="G2907" s="15" t="s">
        <v>11601</v>
      </c>
    </row>
    <row r="2908" spans="1:7" x14ac:dyDescent="0.2">
      <c r="A2908" s="15" t="s">
        <v>16282</v>
      </c>
      <c r="B2908" s="15" t="s">
        <v>16234</v>
      </c>
      <c r="C2908" s="15">
        <v>3</v>
      </c>
      <c r="D2908" s="15" t="s">
        <v>11546</v>
      </c>
      <c r="E2908" s="15" t="s">
        <v>16283</v>
      </c>
      <c r="F2908" s="15" t="s">
        <v>11422</v>
      </c>
      <c r="G2908" s="15" t="s">
        <v>11601</v>
      </c>
    </row>
    <row r="2909" spans="1:7" x14ac:dyDescent="0.2">
      <c r="A2909" s="15" t="s">
        <v>16284</v>
      </c>
      <c r="B2909" s="15" t="s">
        <v>16234</v>
      </c>
      <c r="C2909" s="15">
        <v>3</v>
      </c>
      <c r="D2909" s="15" t="s">
        <v>11550</v>
      </c>
      <c r="E2909" s="15" t="s">
        <v>11535</v>
      </c>
      <c r="F2909" s="15" t="s">
        <v>11422</v>
      </c>
      <c r="G2909" s="15" t="s">
        <v>11601</v>
      </c>
    </row>
    <row r="2910" spans="1:7" x14ac:dyDescent="0.2">
      <c r="A2910" s="15" t="s">
        <v>16285</v>
      </c>
      <c r="B2910" s="15" t="s">
        <v>16234</v>
      </c>
      <c r="C2910" s="15">
        <v>3</v>
      </c>
      <c r="D2910" s="15" t="s">
        <v>11554</v>
      </c>
      <c r="E2910" s="15" t="s">
        <v>13678</v>
      </c>
      <c r="F2910" s="15" t="s">
        <v>11422</v>
      </c>
      <c r="G2910" s="15" t="s">
        <v>11601</v>
      </c>
    </row>
    <row r="2911" spans="1:7" x14ac:dyDescent="0.2">
      <c r="A2911" s="15" t="s">
        <v>16286</v>
      </c>
      <c r="B2911" s="15" t="s">
        <v>16234</v>
      </c>
      <c r="C2911" s="15">
        <v>3</v>
      </c>
      <c r="D2911" s="15" t="s">
        <v>11558</v>
      </c>
      <c r="E2911" s="15" t="s">
        <v>15592</v>
      </c>
      <c r="F2911" s="15" t="s">
        <v>11422</v>
      </c>
      <c r="G2911" s="15" t="s">
        <v>11601</v>
      </c>
    </row>
    <row r="2912" spans="1:7" x14ac:dyDescent="0.2">
      <c r="A2912" s="15" t="s">
        <v>16287</v>
      </c>
      <c r="B2912" s="15" t="s">
        <v>16234</v>
      </c>
      <c r="C2912" s="15">
        <v>3</v>
      </c>
      <c r="D2912" s="15" t="s">
        <v>11562</v>
      </c>
      <c r="E2912" s="15" t="s">
        <v>14591</v>
      </c>
      <c r="F2912" s="15" t="s">
        <v>11422</v>
      </c>
      <c r="G2912" s="15" t="s">
        <v>11601</v>
      </c>
    </row>
    <row r="2913" spans="1:7" x14ac:dyDescent="0.2">
      <c r="A2913" s="15" t="s">
        <v>16288</v>
      </c>
      <c r="B2913" s="15" t="s">
        <v>16234</v>
      </c>
      <c r="C2913" s="15">
        <v>3</v>
      </c>
      <c r="D2913" s="15" t="s">
        <v>11565</v>
      </c>
      <c r="E2913" s="15" t="s">
        <v>16289</v>
      </c>
      <c r="F2913" s="15" t="s">
        <v>11422</v>
      </c>
      <c r="G2913" s="15" t="s">
        <v>11601</v>
      </c>
    </row>
    <row r="2914" spans="1:7" x14ac:dyDescent="0.2">
      <c r="A2914" s="15" t="s">
        <v>16290</v>
      </c>
      <c r="B2914" s="15" t="s">
        <v>16234</v>
      </c>
      <c r="C2914" s="15">
        <v>3</v>
      </c>
      <c r="D2914" s="15" t="s">
        <v>11569</v>
      </c>
      <c r="E2914" s="15" t="s">
        <v>13407</v>
      </c>
      <c r="F2914" s="15" t="s">
        <v>11422</v>
      </c>
      <c r="G2914" s="15" t="s">
        <v>11601</v>
      </c>
    </row>
    <row r="2915" spans="1:7" x14ac:dyDescent="0.2">
      <c r="A2915" s="15" t="s">
        <v>16291</v>
      </c>
      <c r="B2915" s="15" t="s">
        <v>16234</v>
      </c>
      <c r="C2915" s="15">
        <v>3</v>
      </c>
      <c r="D2915" s="15" t="s">
        <v>11573</v>
      </c>
      <c r="E2915" s="15" t="s">
        <v>11543</v>
      </c>
      <c r="F2915" s="15" t="s">
        <v>11422</v>
      </c>
      <c r="G2915" s="15" t="s">
        <v>11601</v>
      </c>
    </row>
    <row r="2916" spans="1:7" x14ac:dyDescent="0.2">
      <c r="A2916" s="15" t="s">
        <v>16292</v>
      </c>
      <c r="B2916" s="15" t="s">
        <v>16234</v>
      </c>
      <c r="C2916" s="15">
        <v>3</v>
      </c>
      <c r="D2916" s="15" t="s">
        <v>11577</v>
      </c>
      <c r="E2916" s="15" t="s">
        <v>16293</v>
      </c>
      <c r="F2916" s="15" t="s">
        <v>11422</v>
      </c>
      <c r="G2916" s="15" t="s">
        <v>11601</v>
      </c>
    </row>
    <row r="2917" spans="1:7" x14ac:dyDescent="0.2">
      <c r="A2917" s="15" t="s">
        <v>16294</v>
      </c>
      <c r="B2917" s="15" t="s">
        <v>16234</v>
      </c>
      <c r="C2917" s="15">
        <v>3</v>
      </c>
      <c r="D2917" s="15" t="s">
        <v>11581</v>
      </c>
      <c r="E2917" s="15" t="s">
        <v>14838</v>
      </c>
      <c r="F2917" s="15" t="s">
        <v>11422</v>
      </c>
      <c r="G2917" s="15" t="s">
        <v>11601</v>
      </c>
    </row>
    <row r="2918" spans="1:7" x14ac:dyDescent="0.2">
      <c r="A2918" s="15" t="s">
        <v>16295</v>
      </c>
      <c r="B2918" s="15" t="s">
        <v>16234</v>
      </c>
      <c r="C2918" s="15">
        <v>3</v>
      </c>
      <c r="D2918" s="15" t="s">
        <v>11584</v>
      </c>
      <c r="E2918" s="15" t="s">
        <v>16296</v>
      </c>
      <c r="F2918" s="15" t="s">
        <v>11422</v>
      </c>
      <c r="G2918" s="15" t="s">
        <v>11601</v>
      </c>
    </row>
    <row r="2919" spans="1:7" x14ac:dyDescent="0.2">
      <c r="A2919" s="15" t="s">
        <v>16297</v>
      </c>
      <c r="B2919" s="15" t="s">
        <v>16234</v>
      </c>
      <c r="C2919" s="15">
        <v>3</v>
      </c>
      <c r="D2919" s="15" t="s">
        <v>11588</v>
      </c>
      <c r="E2919" s="15" t="s">
        <v>16298</v>
      </c>
      <c r="F2919" s="15" t="s">
        <v>11422</v>
      </c>
      <c r="G2919" s="15" t="s">
        <v>11601</v>
      </c>
    </row>
    <row r="2920" spans="1:7" x14ac:dyDescent="0.2">
      <c r="A2920" s="15" t="s">
        <v>16299</v>
      </c>
      <c r="B2920" s="15" t="s">
        <v>16234</v>
      </c>
      <c r="C2920" s="15">
        <v>3</v>
      </c>
      <c r="D2920" s="15" t="s">
        <v>11591</v>
      </c>
      <c r="E2920" s="15" t="s">
        <v>11551</v>
      </c>
      <c r="F2920" s="15" t="s">
        <v>11422</v>
      </c>
      <c r="G2920" s="15" t="s">
        <v>11601</v>
      </c>
    </row>
    <row r="2921" spans="1:7" x14ac:dyDescent="0.2">
      <c r="A2921" s="15" t="s">
        <v>16300</v>
      </c>
      <c r="B2921" s="15" t="s">
        <v>16234</v>
      </c>
      <c r="C2921" s="15">
        <v>3</v>
      </c>
      <c r="D2921" s="15" t="s">
        <v>11595</v>
      </c>
      <c r="E2921" s="15" t="s">
        <v>15069</v>
      </c>
      <c r="F2921" s="15" t="s">
        <v>11422</v>
      </c>
      <c r="G2921" s="15" t="s">
        <v>11601</v>
      </c>
    </row>
    <row r="2922" spans="1:7" x14ac:dyDescent="0.2">
      <c r="A2922" s="15" t="s">
        <v>16301</v>
      </c>
      <c r="B2922" s="15" t="s">
        <v>16234</v>
      </c>
      <c r="C2922" s="15">
        <v>3</v>
      </c>
      <c r="D2922" s="15" t="s">
        <v>11599</v>
      </c>
      <c r="E2922" s="15" t="s">
        <v>16302</v>
      </c>
      <c r="F2922" s="15" t="s">
        <v>11422</v>
      </c>
      <c r="G2922" s="15" t="s">
        <v>11601</v>
      </c>
    </row>
    <row r="2923" spans="1:7" x14ac:dyDescent="0.2">
      <c r="A2923" s="15" t="s">
        <v>16303</v>
      </c>
      <c r="B2923" s="15" t="s">
        <v>16234</v>
      </c>
      <c r="C2923" s="15">
        <v>3</v>
      </c>
      <c r="D2923" s="15" t="s">
        <v>11603</v>
      </c>
      <c r="E2923" s="15" t="s">
        <v>16304</v>
      </c>
      <c r="F2923" s="15" t="s">
        <v>11422</v>
      </c>
      <c r="G2923" s="15" t="s">
        <v>11601</v>
      </c>
    </row>
    <row r="2924" spans="1:7" x14ac:dyDescent="0.2">
      <c r="A2924" s="15" t="s">
        <v>16305</v>
      </c>
      <c r="B2924" s="15" t="s">
        <v>16234</v>
      </c>
      <c r="C2924" s="15">
        <v>3</v>
      </c>
      <c r="D2924" s="15" t="s">
        <v>11607</v>
      </c>
      <c r="E2924" s="15" t="s">
        <v>16306</v>
      </c>
      <c r="F2924" s="15" t="s">
        <v>11422</v>
      </c>
      <c r="G2924" s="15" t="s">
        <v>11601</v>
      </c>
    </row>
    <row r="2925" spans="1:7" x14ac:dyDescent="0.2">
      <c r="A2925" s="15" t="s">
        <v>16307</v>
      </c>
      <c r="B2925" s="15" t="s">
        <v>16234</v>
      </c>
      <c r="C2925" s="15">
        <v>3</v>
      </c>
      <c r="D2925" s="15" t="s">
        <v>11611</v>
      </c>
      <c r="E2925" s="15" t="s">
        <v>16308</v>
      </c>
      <c r="F2925" s="15" t="s">
        <v>11422</v>
      </c>
      <c r="G2925" s="15" t="s">
        <v>11601</v>
      </c>
    </row>
    <row r="2926" spans="1:7" x14ac:dyDescent="0.2">
      <c r="A2926" s="15" t="s">
        <v>16309</v>
      </c>
      <c r="B2926" s="15" t="s">
        <v>16234</v>
      </c>
      <c r="C2926" s="15">
        <v>3</v>
      </c>
      <c r="D2926" s="15" t="s">
        <v>11615</v>
      </c>
      <c r="E2926" s="15" t="s">
        <v>16310</v>
      </c>
      <c r="F2926" s="15" t="s">
        <v>11422</v>
      </c>
      <c r="G2926" s="15" t="s">
        <v>11601</v>
      </c>
    </row>
    <row r="2927" spans="1:7" x14ac:dyDescent="0.2">
      <c r="A2927" s="15" t="s">
        <v>16311</v>
      </c>
      <c r="B2927" s="15" t="s">
        <v>16234</v>
      </c>
      <c r="C2927" s="15">
        <v>3</v>
      </c>
      <c r="D2927" s="15" t="s">
        <v>11619</v>
      </c>
      <c r="E2927" s="15" t="s">
        <v>14475</v>
      </c>
      <c r="F2927" s="15" t="s">
        <v>11422</v>
      </c>
      <c r="G2927" s="15" t="s">
        <v>11601</v>
      </c>
    </row>
    <row r="2928" spans="1:7" x14ac:dyDescent="0.2">
      <c r="A2928" s="15" t="s">
        <v>16312</v>
      </c>
      <c r="B2928" s="15" t="s">
        <v>16234</v>
      </c>
      <c r="C2928" s="15">
        <v>3</v>
      </c>
      <c r="D2928" s="15" t="s">
        <v>11623</v>
      </c>
      <c r="E2928" s="15" t="s">
        <v>11578</v>
      </c>
      <c r="F2928" s="15" t="s">
        <v>11422</v>
      </c>
      <c r="G2928" s="15" t="s">
        <v>11601</v>
      </c>
    </row>
    <row r="2929" spans="1:7" x14ac:dyDescent="0.2">
      <c r="A2929" s="15" t="s">
        <v>16313</v>
      </c>
      <c r="B2929" s="15" t="s">
        <v>16234</v>
      </c>
      <c r="C2929" s="15">
        <v>3</v>
      </c>
      <c r="D2929" s="15" t="s">
        <v>11627</v>
      </c>
      <c r="E2929" s="15" t="s">
        <v>16314</v>
      </c>
      <c r="F2929" s="15" t="s">
        <v>11422</v>
      </c>
      <c r="G2929" s="15" t="s">
        <v>11601</v>
      </c>
    </row>
    <row r="2930" spans="1:7" x14ac:dyDescent="0.2">
      <c r="A2930" s="15" t="s">
        <v>16315</v>
      </c>
      <c r="B2930" s="15" t="s">
        <v>16234</v>
      </c>
      <c r="C2930" s="15">
        <v>3</v>
      </c>
      <c r="D2930" s="15" t="s">
        <v>11631</v>
      </c>
      <c r="E2930" s="15" t="s">
        <v>13123</v>
      </c>
      <c r="F2930" s="15" t="s">
        <v>11422</v>
      </c>
      <c r="G2930" s="15" t="s">
        <v>11601</v>
      </c>
    </row>
    <row r="2931" spans="1:7" x14ac:dyDescent="0.2">
      <c r="A2931" s="15" t="s">
        <v>16316</v>
      </c>
      <c r="B2931" s="15" t="s">
        <v>16234</v>
      </c>
      <c r="C2931" s="15">
        <v>3</v>
      </c>
      <c r="D2931" s="15" t="s">
        <v>11634</v>
      </c>
      <c r="E2931" s="15" t="s">
        <v>16317</v>
      </c>
      <c r="F2931" s="15" t="s">
        <v>11422</v>
      </c>
      <c r="G2931" s="15" t="s">
        <v>11601</v>
      </c>
    </row>
    <row r="2932" spans="1:7" x14ac:dyDescent="0.2">
      <c r="A2932" s="15" t="s">
        <v>16318</v>
      </c>
      <c r="B2932" s="15" t="s">
        <v>16234</v>
      </c>
      <c r="C2932" s="15">
        <v>3</v>
      </c>
      <c r="D2932" s="15" t="s">
        <v>11637</v>
      </c>
      <c r="E2932" s="15" t="s">
        <v>11592</v>
      </c>
      <c r="F2932" s="15" t="s">
        <v>11422</v>
      </c>
      <c r="G2932" s="15" t="s">
        <v>11601</v>
      </c>
    </row>
    <row r="2933" spans="1:7" x14ac:dyDescent="0.2">
      <c r="A2933" s="15" t="s">
        <v>16319</v>
      </c>
      <c r="B2933" s="15" t="s">
        <v>16234</v>
      </c>
      <c r="C2933" s="15">
        <v>3</v>
      </c>
      <c r="D2933" s="15" t="s">
        <v>11640</v>
      </c>
      <c r="E2933" s="15" t="s">
        <v>16320</v>
      </c>
      <c r="F2933" s="15" t="s">
        <v>11422</v>
      </c>
      <c r="G2933" s="15" t="s">
        <v>11601</v>
      </c>
    </row>
    <row r="2934" spans="1:7" x14ac:dyDescent="0.2">
      <c r="A2934" s="15" t="s">
        <v>16321</v>
      </c>
      <c r="B2934" s="15" t="s">
        <v>16234</v>
      </c>
      <c r="C2934" s="15">
        <v>3</v>
      </c>
      <c r="D2934" s="15" t="s">
        <v>11643</v>
      </c>
      <c r="E2934" s="15" t="s">
        <v>14865</v>
      </c>
      <c r="F2934" s="15" t="s">
        <v>11422</v>
      </c>
      <c r="G2934" s="15" t="s">
        <v>11601</v>
      </c>
    </row>
    <row r="2935" spans="1:7" x14ac:dyDescent="0.2">
      <c r="A2935" s="15" t="s">
        <v>16322</v>
      </c>
      <c r="B2935" s="15" t="s">
        <v>16234</v>
      </c>
      <c r="C2935" s="15">
        <v>3</v>
      </c>
      <c r="D2935" s="15" t="s">
        <v>11646</v>
      </c>
      <c r="E2935" s="15" t="s">
        <v>12173</v>
      </c>
      <c r="F2935" s="15" t="s">
        <v>11422</v>
      </c>
      <c r="G2935" s="15" t="s">
        <v>11601</v>
      </c>
    </row>
    <row r="2936" spans="1:7" x14ac:dyDescent="0.2">
      <c r="A2936" s="15" t="s">
        <v>16323</v>
      </c>
      <c r="B2936" s="15" t="s">
        <v>16234</v>
      </c>
      <c r="C2936" s="15">
        <v>3</v>
      </c>
      <c r="D2936" s="15" t="s">
        <v>11649</v>
      </c>
      <c r="E2936" s="15" t="s">
        <v>11616</v>
      </c>
      <c r="F2936" s="15" t="s">
        <v>11422</v>
      </c>
      <c r="G2936" s="15" t="s">
        <v>11601</v>
      </c>
    </row>
    <row r="2937" spans="1:7" x14ac:dyDescent="0.2">
      <c r="A2937" s="15" t="s">
        <v>16324</v>
      </c>
      <c r="B2937" s="15" t="s">
        <v>16234</v>
      </c>
      <c r="C2937" s="15">
        <v>3</v>
      </c>
      <c r="D2937" s="15" t="s">
        <v>11655</v>
      </c>
      <c r="E2937" s="15" t="s">
        <v>13473</v>
      </c>
      <c r="F2937" s="15" t="s">
        <v>11422</v>
      </c>
      <c r="G2937" s="15" t="s">
        <v>11601</v>
      </c>
    </row>
    <row r="2938" spans="1:7" x14ac:dyDescent="0.2">
      <c r="A2938" s="15" t="s">
        <v>16325</v>
      </c>
      <c r="B2938" s="15" t="s">
        <v>16234</v>
      </c>
      <c r="C2938" s="15">
        <v>3</v>
      </c>
      <c r="D2938" s="15" t="s">
        <v>11658</v>
      </c>
      <c r="E2938" s="15" t="s">
        <v>16326</v>
      </c>
      <c r="F2938" s="15" t="s">
        <v>11422</v>
      </c>
      <c r="G2938" s="15" t="s">
        <v>11601</v>
      </c>
    </row>
    <row r="2939" spans="1:7" x14ac:dyDescent="0.2">
      <c r="A2939" s="15" t="s">
        <v>16327</v>
      </c>
      <c r="B2939" s="15" t="s">
        <v>16234</v>
      </c>
      <c r="C2939" s="15">
        <v>3</v>
      </c>
      <c r="D2939" s="15" t="s">
        <v>11663</v>
      </c>
      <c r="E2939" s="15" t="s">
        <v>14875</v>
      </c>
      <c r="F2939" s="15" t="s">
        <v>11422</v>
      </c>
      <c r="G2939" s="15" t="s">
        <v>11601</v>
      </c>
    </row>
    <row r="2940" spans="1:7" x14ac:dyDescent="0.2">
      <c r="A2940" s="15" t="s">
        <v>16328</v>
      </c>
      <c r="B2940" s="15" t="s">
        <v>16234</v>
      </c>
      <c r="C2940" s="15">
        <v>3</v>
      </c>
      <c r="D2940" s="15" t="s">
        <v>11666</v>
      </c>
      <c r="E2940" s="15" t="s">
        <v>15338</v>
      </c>
      <c r="F2940" s="15" t="s">
        <v>11422</v>
      </c>
      <c r="G2940" s="15" t="s">
        <v>11601</v>
      </c>
    </row>
    <row r="2941" spans="1:7" x14ac:dyDescent="0.2">
      <c r="A2941" s="15" t="s">
        <v>16329</v>
      </c>
      <c r="B2941" s="15" t="s">
        <v>16234</v>
      </c>
      <c r="C2941" s="15">
        <v>3</v>
      </c>
      <c r="D2941" s="15" t="s">
        <v>11907</v>
      </c>
      <c r="E2941" s="15" t="s">
        <v>16330</v>
      </c>
      <c r="F2941" s="15" t="s">
        <v>11422</v>
      </c>
      <c r="G2941" s="15" t="s">
        <v>11601</v>
      </c>
    </row>
    <row r="2942" spans="1:7" x14ac:dyDescent="0.2">
      <c r="A2942" s="15" t="s">
        <v>16331</v>
      </c>
      <c r="B2942" s="15" t="s">
        <v>16234</v>
      </c>
      <c r="C2942" s="15">
        <v>3</v>
      </c>
      <c r="D2942" s="15" t="s">
        <v>11910</v>
      </c>
      <c r="E2942" s="15" t="s">
        <v>11989</v>
      </c>
      <c r="F2942" s="15" t="s">
        <v>11422</v>
      </c>
      <c r="G2942" s="15" t="s">
        <v>11601</v>
      </c>
    </row>
    <row r="2943" spans="1:7" x14ac:dyDescent="0.2">
      <c r="A2943" s="15" t="s">
        <v>16332</v>
      </c>
      <c r="B2943" s="15" t="s">
        <v>16234</v>
      </c>
      <c r="C2943" s="15">
        <v>3</v>
      </c>
      <c r="D2943" s="15" t="s">
        <v>11913</v>
      </c>
      <c r="E2943" s="15" t="s">
        <v>13146</v>
      </c>
      <c r="F2943" s="15" t="s">
        <v>11422</v>
      </c>
      <c r="G2943" s="15" t="s">
        <v>11601</v>
      </c>
    </row>
    <row r="2944" spans="1:7" x14ac:dyDescent="0.2">
      <c r="A2944" s="15" t="s">
        <v>16333</v>
      </c>
      <c r="B2944" s="15" t="s">
        <v>16234</v>
      </c>
      <c r="C2944" s="15">
        <v>3</v>
      </c>
      <c r="D2944" s="15" t="s">
        <v>11916</v>
      </c>
      <c r="E2944" s="15" t="s">
        <v>16334</v>
      </c>
      <c r="F2944" s="15" t="s">
        <v>11422</v>
      </c>
      <c r="G2944" s="15" t="s">
        <v>11601</v>
      </c>
    </row>
    <row r="2945" spans="1:7" x14ac:dyDescent="0.2">
      <c r="A2945" s="15" t="s">
        <v>16335</v>
      </c>
      <c r="B2945" s="15" t="s">
        <v>16234</v>
      </c>
      <c r="C2945" s="15">
        <v>3</v>
      </c>
      <c r="D2945" s="15" t="s">
        <v>11919</v>
      </c>
      <c r="E2945" s="15" t="s">
        <v>16336</v>
      </c>
      <c r="F2945" s="15" t="s">
        <v>11422</v>
      </c>
      <c r="G2945" s="15" t="s">
        <v>11601</v>
      </c>
    </row>
    <row r="2946" spans="1:7" x14ac:dyDescent="0.2">
      <c r="A2946" s="15" t="s">
        <v>16337</v>
      </c>
      <c r="B2946" s="15" t="s">
        <v>16234</v>
      </c>
      <c r="C2946" s="15">
        <v>3</v>
      </c>
      <c r="D2946" s="15" t="s">
        <v>11921</v>
      </c>
      <c r="E2946" s="15" t="s">
        <v>16338</v>
      </c>
      <c r="F2946" s="15" t="s">
        <v>11422</v>
      </c>
      <c r="G2946" s="15" t="s">
        <v>11601</v>
      </c>
    </row>
    <row r="2947" spans="1:7" x14ac:dyDescent="0.2">
      <c r="A2947" s="15" t="s">
        <v>16339</v>
      </c>
      <c r="B2947" s="15" t="s">
        <v>16234</v>
      </c>
      <c r="C2947" s="15">
        <v>3</v>
      </c>
      <c r="D2947" s="15" t="s">
        <v>11924</v>
      </c>
      <c r="E2947" s="15" t="s">
        <v>16340</v>
      </c>
      <c r="F2947" s="15" t="s">
        <v>11422</v>
      </c>
      <c r="G2947" s="15" t="s">
        <v>11601</v>
      </c>
    </row>
    <row r="2948" spans="1:7" x14ac:dyDescent="0.2">
      <c r="A2948" s="15" t="s">
        <v>16341</v>
      </c>
      <c r="B2948" s="15" t="s">
        <v>16234</v>
      </c>
      <c r="C2948" s="15">
        <v>3</v>
      </c>
      <c r="D2948" s="15" t="s">
        <v>11927</v>
      </c>
      <c r="E2948" s="15" t="s">
        <v>16342</v>
      </c>
      <c r="F2948" s="15" t="s">
        <v>11422</v>
      </c>
      <c r="G2948" s="15" t="s">
        <v>11601</v>
      </c>
    </row>
    <row r="2949" spans="1:7" x14ac:dyDescent="0.2">
      <c r="A2949" s="15" t="s">
        <v>16343</v>
      </c>
      <c r="B2949" s="15" t="s">
        <v>16234</v>
      </c>
      <c r="C2949" s="15">
        <v>3</v>
      </c>
      <c r="D2949" s="15" t="s">
        <v>12446</v>
      </c>
      <c r="E2949" s="15" t="s">
        <v>16344</v>
      </c>
      <c r="F2949" s="15" t="s">
        <v>11422</v>
      </c>
      <c r="G2949" s="15" t="s">
        <v>11601</v>
      </c>
    </row>
    <row r="2950" spans="1:7" x14ac:dyDescent="0.2">
      <c r="A2950" s="15" t="s">
        <v>16345</v>
      </c>
      <c r="B2950" s="15" t="s">
        <v>16234</v>
      </c>
      <c r="C2950" s="15">
        <v>3</v>
      </c>
      <c r="D2950" s="15" t="s">
        <v>12448</v>
      </c>
      <c r="E2950" s="15" t="s">
        <v>11892</v>
      </c>
      <c r="F2950" s="15" t="s">
        <v>11422</v>
      </c>
      <c r="G2950" s="15" t="s">
        <v>11601</v>
      </c>
    </row>
    <row r="2951" spans="1:7" x14ac:dyDescent="0.2">
      <c r="A2951" s="15" t="s">
        <v>16346</v>
      </c>
      <c r="B2951" s="15" t="s">
        <v>16234</v>
      </c>
      <c r="C2951" s="15">
        <v>3</v>
      </c>
      <c r="D2951" s="15" t="s">
        <v>12451</v>
      </c>
      <c r="E2951" s="15" t="s">
        <v>16347</v>
      </c>
      <c r="F2951" s="15" t="s">
        <v>11422</v>
      </c>
      <c r="G2951" s="15" t="s">
        <v>11601</v>
      </c>
    </row>
    <row r="2952" spans="1:7" x14ac:dyDescent="0.2">
      <c r="A2952" s="15" t="s">
        <v>16348</v>
      </c>
      <c r="B2952" s="15" t="s">
        <v>16234</v>
      </c>
      <c r="C2952" s="15">
        <v>3</v>
      </c>
      <c r="D2952" s="15" t="s">
        <v>12453</v>
      </c>
      <c r="E2952" s="15" t="s">
        <v>12554</v>
      </c>
      <c r="F2952" s="15" t="s">
        <v>11422</v>
      </c>
      <c r="G2952" s="15" t="s">
        <v>11601</v>
      </c>
    </row>
    <row r="2953" spans="1:7" x14ac:dyDescent="0.2">
      <c r="A2953" s="15" t="s">
        <v>16349</v>
      </c>
      <c r="B2953" s="15" t="s">
        <v>16234</v>
      </c>
      <c r="C2953" s="15">
        <v>3</v>
      </c>
      <c r="D2953" s="15" t="s">
        <v>12456</v>
      </c>
      <c r="E2953" s="15" t="s">
        <v>16350</v>
      </c>
      <c r="F2953" s="15" t="s">
        <v>11422</v>
      </c>
      <c r="G2953" s="15" t="s">
        <v>11601</v>
      </c>
    </row>
    <row r="2954" spans="1:7" x14ac:dyDescent="0.2">
      <c r="A2954" s="15" t="s">
        <v>16351</v>
      </c>
      <c r="B2954" s="15" t="s">
        <v>16234</v>
      </c>
      <c r="C2954" s="15">
        <v>3</v>
      </c>
      <c r="D2954" s="15" t="s">
        <v>12459</v>
      </c>
      <c r="E2954" s="15" t="s">
        <v>16352</v>
      </c>
      <c r="F2954" s="15" t="s">
        <v>11422</v>
      </c>
      <c r="G2954" s="15" t="s">
        <v>11601</v>
      </c>
    </row>
    <row r="2955" spans="1:7" x14ac:dyDescent="0.2">
      <c r="A2955" s="15" t="s">
        <v>16353</v>
      </c>
      <c r="B2955" s="15" t="s">
        <v>16234</v>
      </c>
      <c r="C2955" s="15">
        <v>3</v>
      </c>
      <c r="D2955" s="15" t="s">
        <v>12461</v>
      </c>
      <c r="E2955" s="15" t="s">
        <v>14573</v>
      </c>
      <c r="F2955" s="15" t="s">
        <v>11422</v>
      </c>
      <c r="G2955" s="15" t="s">
        <v>11601</v>
      </c>
    </row>
    <row r="2956" spans="1:7" x14ac:dyDescent="0.2">
      <c r="A2956" s="15" t="s">
        <v>16354</v>
      </c>
      <c r="B2956" s="15" t="s">
        <v>16234</v>
      </c>
      <c r="C2956" s="15">
        <v>3</v>
      </c>
      <c r="D2956" s="15" t="s">
        <v>12464</v>
      </c>
      <c r="E2956" s="15" t="s">
        <v>11638</v>
      </c>
      <c r="F2956" s="15" t="s">
        <v>11422</v>
      </c>
      <c r="G2956" s="15" t="s">
        <v>11601</v>
      </c>
    </row>
    <row r="2957" spans="1:7" x14ac:dyDescent="0.2">
      <c r="A2957" s="15" t="s">
        <v>16355</v>
      </c>
      <c r="B2957" s="15" t="s">
        <v>16234</v>
      </c>
      <c r="C2957" s="15">
        <v>3</v>
      </c>
      <c r="D2957" s="15" t="s">
        <v>12466</v>
      </c>
      <c r="E2957" s="15" t="s">
        <v>11899</v>
      </c>
      <c r="F2957" s="15" t="s">
        <v>11422</v>
      </c>
      <c r="G2957" s="15" t="s">
        <v>11601</v>
      </c>
    </row>
    <row r="2958" spans="1:7" x14ac:dyDescent="0.2">
      <c r="A2958" s="15" t="s">
        <v>16356</v>
      </c>
      <c r="B2958" s="15" t="s">
        <v>16234</v>
      </c>
      <c r="C2958" s="15">
        <v>3</v>
      </c>
      <c r="D2958" s="15" t="s">
        <v>12469</v>
      </c>
      <c r="E2958" s="15" t="s">
        <v>16357</v>
      </c>
      <c r="F2958" s="15" t="s">
        <v>11422</v>
      </c>
      <c r="G2958" s="15" t="s">
        <v>11601</v>
      </c>
    </row>
    <row r="2959" spans="1:7" x14ac:dyDescent="0.2">
      <c r="A2959" s="15" t="s">
        <v>16358</v>
      </c>
      <c r="B2959" s="15" t="s">
        <v>16234</v>
      </c>
      <c r="C2959" s="15">
        <v>3</v>
      </c>
      <c r="D2959" s="15" t="s">
        <v>12471</v>
      </c>
      <c r="E2959" s="15" t="s">
        <v>16359</v>
      </c>
      <c r="F2959" s="15" t="s">
        <v>11422</v>
      </c>
      <c r="G2959" s="15" t="s">
        <v>11601</v>
      </c>
    </row>
    <row r="2960" spans="1:7" x14ac:dyDescent="0.2">
      <c r="A2960" s="15" t="s">
        <v>16360</v>
      </c>
      <c r="B2960" s="15" t="s">
        <v>16234</v>
      </c>
      <c r="C2960" s="15">
        <v>3</v>
      </c>
      <c r="D2960" s="15" t="s">
        <v>12474</v>
      </c>
      <c r="E2960" s="15" t="s">
        <v>16361</v>
      </c>
      <c r="F2960" s="15" t="s">
        <v>11422</v>
      </c>
      <c r="G2960" s="15" t="s">
        <v>11601</v>
      </c>
    </row>
    <row r="2961" spans="1:7" x14ac:dyDescent="0.2">
      <c r="A2961" s="15" t="s">
        <v>16362</v>
      </c>
      <c r="B2961" s="15" t="s">
        <v>16234</v>
      </c>
      <c r="C2961" s="15">
        <v>3</v>
      </c>
      <c r="D2961" s="15" t="s">
        <v>12477</v>
      </c>
      <c r="E2961" s="15" t="s">
        <v>16363</v>
      </c>
      <c r="F2961" s="15" t="s">
        <v>11422</v>
      </c>
      <c r="G2961" s="15" t="s">
        <v>11601</v>
      </c>
    </row>
    <row r="2962" spans="1:7" x14ac:dyDescent="0.2">
      <c r="A2962" s="15" t="s">
        <v>16364</v>
      </c>
      <c r="B2962" s="15" t="s">
        <v>16234</v>
      </c>
      <c r="C2962" s="15">
        <v>3</v>
      </c>
      <c r="D2962" s="15" t="s">
        <v>12479</v>
      </c>
      <c r="E2962" s="15" t="s">
        <v>13320</v>
      </c>
      <c r="F2962" s="15" t="s">
        <v>11422</v>
      </c>
      <c r="G2962" s="15" t="s">
        <v>11601</v>
      </c>
    </row>
    <row r="2963" spans="1:7" x14ac:dyDescent="0.2">
      <c r="A2963" s="15" t="s">
        <v>16365</v>
      </c>
      <c r="B2963" s="15" t="s">
        <v>16234</v>
      </c>
      <c r="C2963" s="15">
        <v>3</v>
      </c>
      <c r="D2963" s="15" t="s">
        <v>12481</v>
      </c>
      <c r="E2963" s="15" t="s">
        <v>14908</v>
      </c>
      <c r="F2963" s="15" t="s">
        <v>11422</v>
      </c>
      <c r="G2963" s="15" t="s">
        <v>11601</v>
      </c>
    </row>
    <row r="2964" spans="1:7" x14ac:dyDescent="0.2">
      <c r="A2964" s="15" t="s">
        <v>16366</v>
      </c>
      <c r="B2964" s="15" t="s">
        <v>16234</v>
      </c>
      <c r="C2964" s="15">
        <v>3</v>
      </c>
      <c r="D2964" s="15" t="s">
        <v>12483</v>
      </c>
      <c r="E2964" s="15" t="s">
        <v>12189</v>
      </c>
      <c r="F2964" s="15" t="s">
        <v>11422</v>
      </c>
      <c r="G2964" s="15" t="s">
        <v>11601</v>
      </c>
    </row>
    <row r="2965" spans="1:7" x14ac:dyDescent="0.2">
      <c r="A2965" s="15" t="s">
        <v>16367</v>
      </c>
      <c r="B2965" s="15" t="s">
        <v>16234</v>
      </c>
      <c r="C2965" s="15">
        <v>3</v>
      </c>
      <c r="D2965" s="15" t="s">
        <v>11715</v>
      </c>
      <c r="E2965" s="15" t="s">
        <v>12885</v>
      </c>
      <c r="F2965" s="15" t="s">
        <v>11422</v>
      </c>
      <c r="G2965" s="15" t="s">
        <v>11601</v>
      </c>
    </row>
    <row r="2966" spans="1:7" x14ac:dyDescent="0.2">
      <c r="A2966" s="15" t="s">
        <v>16368</v>
      </c>
      <c r="B2966" s="15" t="s">
        <v>16234</v>
      </c>
      <c r="C2966" s="15">
        <v>3</v>
      </c>
      <c r="D2966" s="15" t="s">
        <v>12487</v>
      </c>
      <c r="E2966" s="15" t="s">
        <v>12629</v>
      </c>
      <c r="F2966" s="15" t="s">
        <v>11422</v>
      </c>
      <c r="G2966" s="15" t="s">
        <v>11601</v>
      </c>
    </row>
    <row r="2967" spans="1:7" x14ac:dyDescent="0.2">
      <c r="A2967" s="15" t="s">
        <v>16369</v>
      </c>
      <c r="B2967" s="15" t="s">
        <v>16234</v>
      </c>
      <c r="C2967" s="15">
        <v>3</v>
      </c>
      <c r="D2967" s="15" t="s">
        <v>12493</v>
      </c>
      <c r="E2967" s="15" t="s">
        <v>11661</v>
      </c>
      <c r="F2967" s="15" t="s">
        <v>11422</v>
      </c>
      <c r="G2967" s="15" t="s">
        <v>11601</v>
      </c>
    </row>
    <row r="2968" spans="1:7" x14ac:dyDescent="0.2">
      <c r="A2968" s="15" t="s">
        <v>16370</v>
      </c>
      <c r="B2968" s="15" t="s">
        <v>16234</v>
      </c>
      <c r="C2968" s="15">
        <v>3</v>
      </c>
      <c r="D2968" s="15" t="s">
        <v>12495</v>
      </c>
      <c r="E2968" s="15" t="s">
        <v>15361</v>
      </c>
      <c r="F2968" s="15" t="s">
        <v>11422</v>
      </c>
      <c r="G2968" s="15" t="s">
        <v>11601</v>
      </c>
    </row>
    <row r="2969" spans="1:7" x14ac:dyDescent="0.2">
      <c r="A2969" s="15" t="s">
        <v>16371</v>
      </c>
      <c r="B2969" s="15" t="s">
        <v>16234</v>
      </c>
      <c r="C2969" s="15">
        <v>3</v>
      </c>
      <c r="D2969" s="15" t="s">
        <v>11720</v>
      </c>
      <c r="E2969" s="15" t="s">
        <v>16146</v>
      </c>
      <c r="F2969" s="15" t="s">
        <v>11422</v>
      </c>
      <c r="G2969" s="15" t="s">
        <v>11601</v>
      </c>
    </row>
    <row r="2970" spans="1:7" x14ac:dyDescent="0.2">
      <c r="A2970" s="15" t="s">
        <v>16372</v>
      </c>
      <c r="B2970" s="15" t="s">
        <v>16234</v>
      </c>
      <c r="C2970" s="15">
        <v>3</v>
      </c>
      <c r="D2970" s="15" t="s">
        <v>12498</v>
      </c>
      <c r="E2970" s="15" t="s">
        <v>16373</v>
      </c>
      <c r="F2970" s="15" t="s">
        <v>11422</v>
      </c>
      <c r="G2970" s="15" t="s">
        <v>11601</v>
      </c>
    </row>
    <row r="2971" spans="1:7" x14ac:dyDescent="0.2">
      <c r="A2971" s="15" t="s">
        <v>16374</v>
      </c>
      <c r="B2971" s="15" t="s">
        <v>16234</v>
      </c>
      <c r="C2971" s="15">
        <v>3</v>
      </c>
      <c r="D2971" s="15" t="s">
        <v>12500</v>
      </c>
      <c r="E2971" s="15" t="s">
        <v>13657</v>
      </c>
      <c r="F2971" s="15" t="s">
        <v>11422</v>
      </c>
      <c r="G2971" s="15" t="s">
        <v>11601</v>
      </c>
    </row>
    <row r="2972" spans="1:7" x14ac:dyDescent="0.2">
      <c r="A2972" s="15" t="s">
        <v>16375</v>
      </c>
      <c r="B2972" s="15" t="s">
        <v>16234</v>
      </c>
      <c r="C2972" s="15">
        <v>3</v>
      </c>
      <c r="D2972" s="15" t="s">
        <v>13700</v>
      </c>
      <c r="E2972" s="15" t="s">
        <v>16376</v>
      </c>
      <c r="F2972" s="15" t="s">
        <v>11749</v>
      </c>
      <c r="G2972" s="15" t="s">
        <v>11601</v>
      </c>
    </row>
    <row r="2973" spans="1:7" x14ac:dyDescent="0.2">
      <c r="A2973" s="15" t="s">
        <v>16377</v>
      </c>
      <c r="B2973" s="15" t="s">
        <v>16234</v>
      </c>
      <c r="C2973" s="15">
        <v>3</v>
      </c>
      <c r="D2973" s="15" t="s">
        <v>16378</v>
      </c>
      <c r="E2973" s="15" t="s">
        <v>16379</v>
      </c>
      <c r="F2973" s="15" t="s">
        <v>11749</v>
      </c>
      <c r="G2973" s="15" t="s">
        <v>11601</v>
      </c>
    </row>
    <row r="2974" spans="1:7" x14ac:dyDescent="0.2">
      <c r="A2974" s="15" t="s">
        <v>16380</v>
      </c>
      <c r="B2974" s="15" t="s">
        <v>16234</v>
      </c>
      <c r="C2974" s="15">
        <v>3</v>
      </c>
      <c r="D2974" s="15" t="s">
        <v>16381</v>
      </c>
      <c r="E2974" s="15" t="s">
        <v>16382</v>
      </c>
      <c r="F2974" s="15" t="s">
        <v>11749</v>
      </c>
      <c r="G2974" s="15" t="s">
        <v>11601</v>
      </c>
    </row>
    <row r="2975" spans="1:7" x14ac:dyDescent="0.2">
      <c r="A2975" s="15" t="s">
        <v>16383</v>
      </c>
      <c r="B2975" s="15" t="s">
        <v>16234</v>
      </c>
      <c r="C2975" s="15">
        <v>3</v>
      </c>
      <c r="D2975" s="15" t="s">
        <v>16384</v>
      </c>
      <c r="E2975" s="15" t="s">
        <v>16385</v>
      </c>
      <c r="F2975" s="15" t="s">
        <v>11749</v>
      </c>
      <c r="G2975" s="15" t="s">
        <v>11601</v>
      </c>
    </row>
    <row r="2976" spans="1:7" x14ac:dyDescent="0.2">
      <c r="A2976" s="15" t="s">
        <v>16386</v>
      </c>
      <c r="B2976" s="15" t="s">
        <v>16234</v>
      </c>
      <c r="C2976" s="15">
        <v>3</v>
      </c>
      <c r="D2976" s="15" t="s">
        <v>16387</v>
      </c>
      <c r="E2976" s="15" t="s">
        <v>16388</v>
      </c>
      <c r="F2976" s="15" t="s">
        <v>11749</v>
      </c>
      <c r="G2976" s="15" t="s">
        <v>11601</v>
      </c>
    </row>
    <row r="2977" spans="1:7" x14ac:dyDescent="0.2">
      <c r="A2977" s="15" t="s">
        <v>16389</v>
      </c>
      <c r="B2977" s="15" t="s">
        <v>16234</v>
      </c>
      <c r="C2977" s="15">
        <v>3</v>
      </c>
      <c r="D2977" s="15" t="s">
        <v>16390</v>
      </c>
      <c r="E2977" s="15" t="s">
        <v>16391</v>
      </c>
      <c r="F2977" s="15" t="s">
        <v>11749</v>
      </c>
      <c r="G2977" s="15" t="s">
        <v>11601</v>
      </c>
    </row>
    <row r="2978" spans="1:7" x14ac:dyDescent="0.2">
      <c r="A2978" s="15" t="s">
        <v>16392</v>
      </c>
      <c r="B2978" s="15" t="s">
        <v>16234</v>
      </c>
      <c r="C2978" s="15">
        <v>3</v>
      </c>
      <c r="D2978" s="15" t="s">
        <v>16393</v>
      </c>
      <c r="E2978" s="15" t="s">
        <v>16394</v>
      </c>
      <c r="F2978" s="15" t="s">
        <v>11749</v>
      </c>
      <c r="G2978" s="15" t="s">
        <v>11601</v>
      </c>
    </row>
    <row r="2979" spans="1:7" x14ac:dyDescent="0.2">
      <c r="A2979" s="15" t="s">
        <v>16395</v>
      </c>
      <c r="B2979" s="15" t="s">
        <v>16234</v>
      </c>
      <c r="C2979" s="15">
        <v>3</v>
      </c>
      <c r="D2979" s="15" t="s">
        <v>16396</v>
      </c>
      <c r="E2979" s="15" t="s">
        <v>16397</v>
      </c>
      <c r="F2979" s="15" t="s">
        <v>11749</v>
      </c>
      <c r="G2979" s="15" t="s">
        <v>11601</v>
      </c>
    </row>
    <row r="2980" spans="1:7" x14ac:dyDescent="0.2">
      <c r="A2980" s="15" t="s">
        <v>16398</v>
      </c>
      <c r="B2980" s="15" t="s">
        <v>16234</v>
      </c>
      <c r="C2980" s="15">
        <v>3</v>
      </c>
      <c r="D2980" s="15" t="s">
        <v>16399</v>
      </c>
      <c r="E2980" s="15" t="s">
        <v>16400</v>
      </c>
      <c r="F2980" s="15" t="s">
        <v>11749</v>
      </c>
      <c r="G2980" s="15" t="s">
        <v>11601</v>
      </c>
    </row>
    <row r="2981" spans="1:7" x14ac:dyDescent="0.2">
      <c r="A2981" s="15" t="s">
        <v>16401</v>
      </c>
      <c r="B2981" s="15" t="s">
        <v>16234</v>
      </c>
      <c r="C2981" s="15">
        <v>3</v>
      </c>
      <c r="D2981" s="15" t="s">
        <v>16402</v>
      </c>
      <c r="E2981" s="15" t="s">
        <v>16403</v>
      </c>
      <c r="F2981" s="15" t="s">
        <v>11749</v>
      </c>
      <c r="G2981" s="15" t="s">
        <v>11601</v>
      </c>
    </row>
    <row r="2982" spans="1:7" x14ac:dyDescent="0.2">
      <c r="A2982" s="15" t="s">
        <v>16404</v>
      </c>
      <c r="B2982" s="15" t="s">
        <v>16234</v>
      </c>
      <c r="C2982" s="15">
        <v>3</v>
      </c>
      <c r="D2982" s="15" t="s">
        <v>16405</v>
      </c>
      <c r="E2982" s="15" t="s">
        <v>16406</v>
      </c>
      <c r="F2982" s="15" t="s">
        <v>11749</v>
      </c>
      <c r="G2982" s="15" t="s">
        <v>11601</v>
      </c>
    </row>
    <row r="2983" spans="1:7" x14ac:dyDescent="0.2">
      <c r="A2983" s="15" t="s">
        <v>16407</v>
      </c>
      <c r="B2983" s="15" t="s">
        <v>16234</v>
      </c>
      <c r="C2983" s="15">
        <v>3</v>
      </c>
      <c r="D2983" s="15" t="s">
        <v>16408</v>
      </c>
      <c r="E2983" s="15" t="s">
        <v>16409</v>
      </c>
      <c r="F2983" s="15" t="s">
        <v>11749</v>
      </c>
      <c r="G2983" s="15" t="s">
        <v>11601</v>
      </c>
    </row>
    <row r="2984" spans="1:7" x14ac:dyDescent="0.2">
      <c r="A2984" s="15" t="s">
        <v>16410</v>
      </c>
      <c r="B2984" s="15" t="s">
        <v>16234</v>
      </c>
      <c r="C2984" s="15">
        <v>3</v>
      </c>
      <c r="D2984" s="15" t="s">
        <v>16411</v>
      </c>
      <c r="E2984" s="15" t="s">
        <v>16412</v>
      </c>
      <c r="F2984" s="15" t="s">
        <v>11749</v>
      </c>
      <c r="G2984" s="15" t="s">
        <v>11601</v>
      </c>
    </row>
    <row r="2985" spans="1:7" x14ac:dyDescent="0.2">
      <c r="A2985" s="15" t="s">
        <v>16413</v>
      </c>
      <c r="B2985" s="15" t="s">
        <v>16234</v>
      </c>
      <c r="C2985" s="15">
        <v>3</v>
      </c>
      <c r="D2985" s="15" t="s">
        <v>16414</v>
      </c>
      <c r="E2985" s="15" t="s">
        <v>16415</v>
      </c>
      <c r="F2985" s="15" t="s">
        <v>11749</v>
      </c>
      <c r="G2985" s="15" t="s">
        <v>11601</v>
      </c>
    </row>
    <row r="2986" spans="1:7" x14ac:dyDescent="0.2">
      <c r="A2986" s="15" t="s">
        <v>16416</v>
      </c>
      <c r="B2986" s="15" t="s">
        <v>16234</v>
      </c>
      <c r="C2986" s="15">
        <v>3</v>
      </c>
      <c r="D2986" s="15" t="s">
        <v>16417</v>
      </c>
      <c r="E2986" s="15" t="s">
        <v>16418</v>
      </c>
      <c r="F2986" s="15" t="s">
        <v>11749</v>
      </c>
      <c r="G2986" s="15" t="s">
        <v>11601</v>
      </c>
    </row>
    <row r="2987" spans="1:7" x14ac:dyDescent="0.2">
      <c r="A2987" s="15" t="s">
        <v>16419</v>
      </c>
      <c r="B2987" s="15" t="s">
        <v>16234</v>
      </c>
      <c r="C2987" s="15">
        <v>3</v>
      </c>
      <c r="D2987" s="15" t="s">
        <v>16420</v>
      </c>
      <c r="E2987" s="15" t="s">
        <v>16421</v>
      </c>
      <c r="F2987" s="15" t="s">
        <v>11749</v>
      </c>
      <c r="G2987" s="15" t="s">
        <v>11601</v>
      </c>
    </row>
    <row r="2988" spans="1:7" x14ac:dyDescent="0.2">
      <c r="A2988" s="15" t="s">
        <v>16422</v>
      </c>
      <c r="B2988" s="15" t="s">
        <v>16234</v>
      </c>
      <c r="C2988" s="15">
        <v>3</v>
      </c>
      <c r="D2988" s="15" t="s">
        <v>16423</v>
      </c>
      <c r="E2988" s="15" t="s">
        <v>16424</v>
      </c>
      <c r="F2988" s="15" t="s">
        <v>11749</v>
      </c>
      <c r="G2988" s="15" t="s">
        <v>11601</v>
      </c>
    </row>
    <row r="2989" spans="1:7" x14ac:dyDescent="0.2">
      <c r="A2989" s="15" t="s">
        <v>16425</v>
      </c>
      <c r="B2989" s="15" t="s">
        <v>16234</v>
      </c>
      <c r="C2989" s="15">
        <v>3</v>
      </c>
      <c r="D2989" s="15" t="s">
        <v>16426</v>
      </c>
      <c r="E2989" s="15" t="s">
        <v>16427</v>
      </c>
      <c r="F2989" s="15" t="s">
        <v>11749</v>
      </c>
      <c r="G2989" s="15" t="s">
        <v>11601</v>
      </c>
    </row>
    <row r="2990" spans="1:7" x14ac:dyDescent="0.2">
      <c r="A2990" s="15" t="s">
        <v>16428</v>
      </c>
      <c r="B2990" s="15" t="s">
        <v>16234</v>
      </c>
      <c r="C2990" s="15">
        <v>3</v>
      </c>
      <c r="D2990" s="15" t="s">
        <v>16429</v>
      </c>
      <c r="E2990" s="15" t="s">
        <v>16430</v>
      </c>
      <c r="F2990" s="15" t="s">
        <v>11749</v>
      </c>
      <c r="G2990" s="15" t="s">
        <v>11601</v>
      </c>
    </row>
    <row r="2991" spans="1:7" x14ac:dyDescent="0.2">
      <c r="A2991" s="15" t="s">
        <v>16431</v>
      </c>
      <c r="B2991" s="15" t="s">
        <v>16234</v>
      </c>
      <c r="C2991" s="15">
        <v>3</v>
      </c>
      <c r="D2991" s="15" t="s">
        <v>16432</v>
      </c>
      <c r="E2991" s="15" t="s">
        <v>16433</v>
      </c>
      <c r="F2991" s="15" t="s">
        <v>11749</v>
      </c>
      <c r="G2991" s="15" t="s">
        <v>11601</v>
      </c>
    </row>
    <row r="2992" spans="1:7" x14ac:dyDescent="0.2">
      <c r="A2992" s="15" t="s">
        <v>16434</v>
      </c>
      <c r="B2992" s="15" t="s">
        <v>16234</v>
      </c>
      <c r="C2992" s="15">
        <v>3</v>
      </c>
      <c r="D2992" s="15" t="s">
        <v>16435</v>
      </c>
      <c r="E2992" s="15" t="s">
        <v>16436</v>
      </c>
      <c r="F2992" s="15" t="s">
        <v>11749</v>
      </c>
      <c r="G2992" s="15" t="s">
        <v>11601</v>
      </c>
    </row>
    <row r="2993" spans="1:7" x14ac:dyDescent="0.2">
      <c r="A2993" s="15" t="s">
        <v>16437</v>
      </c>
      <c r="B2993" s="15" t="s">
        <v>16234</v>
      </c>
      <c r="C2993" s="15">
        <v>3</v>
      </c>
      <c r="D2993" s="15" t="s">
        <v>16438</v>
      </c>
      <c r="E2993" s="15" t="s">
        <v>16439</v>
      </c>
      <c r="F2993" s="15" t="s">
        <v>11749</v>
      </c>
      <c r="G2993" s="15" t="s">
        <v>11601</v>
      </c>
    </row>
    <row r="2994" spans="1:7" x14ac:dyDescent="0.2">
      <c r="A2994" s="15" t="s">
        <v>16440</v>
      </c>
      <c r="B2994" s="15" t="s">
        <v>16234</v>
      </c>
      <c r="C2994" s="15">
        <v>3</v>
      </c>
      <c r="D2994" s="15" t="s">
        <v>16441</v>
      </c>
      <c r="E2994" s="15" t="s">
        <v>16442</v>
      </c>
      <c r="F2994" s="15" t="s">
        <v>11749</v>
      </c>
      <c r="G2994" s="15" t="s">
        <v>11601</v>
      </c>
    </row>
    <row r="2995" spans="1:7" x14ac:dyDescent="0.2">
      <c r="A2995" s="15" t="s">
        <v>16443</v>
      </c>
      <c r="B2995" s="15" t="s">
        <v>16234</v>
      </c>
      <c r="C2995" s="15">
        <v>3</v>
      </c>
      <c r="D2995" s="15" t="s">
        <v>16444</v>
      </c>
      <c r="E2995" s="15" t="s">
        <v>16445</v>
      </c>
      <c r="F2995" s="15" t="s">
        <v>11749</v>
      </c>
      <c r="G2995" s="15" t="s">
        <v>11601</v>
      </c>
    </row>
    <row r="2996" spans="1:7" x14ac:dyDescent="0.2">
      <c r="A2996" s="15" t="s">
        <v>16446</v>
      </c>
      <c r="B2996" s="15" t="s">
        <v>16234</v>
      </c>
      <c r="C2996" s="15">
        <v>3</v>
      </c>
      <c r="D2996" s="15" t="s">
        <v>16447</v>
      </c>
      <c r="E2996" s="15" t="s">
        <v>16448</v>
      </c>
      <c r="F2996" s="15" t="s">
        <v>11749</v>
      </c>
      <c r="G2996" s="15" t="s">
        <v>11601</v>
      </c>
    </row>
    <row r="2997" spans="1:7" x14ac:dyDescent="0.2">
      <c r="A2997" s="15" t="s">
        <v>16449</v>
      </c>
      <c r="B2997" s="15" t="s">
        <v>16234</v>
      </c>
      <c r="C2997" s="15">
        <v>3</v>
      </c>
      <c r="D2997" s="15" t="s">
        <v>16450</v>
      </c>
      <c r="E2997" s="15" t="s">
        <v>16451</v>
      </c>
      <c r="F2997" s="15" t="s">
        <v>11749</v>
      </c>
      <c r="G2997" s="15" t="s">
        <v>11601</v>
      </c>
    </row>
    <row r="2998" spans="1:7" x14ac:dyDescent="0.2">
      <c r="A2998" s="15" t="s">
        <v>16452</v>
      </c>
      <c r="B2998" s="15" t="s">
        <v>16234</v>
      </c>
      <c r="C2998" s="15">
        <v>3</v>
      </c>
      <c r="D2998" s="15" t="s">
        <v>16453</v>
      </c>
      <c r="E2998" s="15" t="s">
        <v>16454</v>
      </c>
      <c r="F2998" s="15" t="s">
        <v>11749</v>
      </c>
      <c r="G2998" s="15" t="s">
        <v>11601</v>
      </c>
    </row>
    <row r="2999" spans="1:7" x14ac:dyDescent="0.2">
      <c r="A2999" s="15" t="s">
        <v>16455</v>
      </c>
      <c r="B2999" s="15" t="s">
        <v>16234</v>
      </c>
      <c r="C2999" s="15">
        <v>3</v>
      </c>
      <c r="D2999" s="15" t="s">
        <v>16456</v>
      </c>
      <c r="E2999" s="15" t="s">
        <v>16457</v>
      </c>
      <c r="F2999" s="15" t="s">
        <v>11749</v>
      </c>
      <c r="G2999" s="15" t="s">
        <v>11601</v>
      </c>
    </row>
    <row r="3000" spans="1:7" x14ac:dyDescent="0.2">
      <c r="A3000" s="15" t="s">
        <v>16458</v>
      </c>
      <c r="B3000" s="15" t="s">
        <v>16234</v>
      </c>
      <c r="C3000" s="15">
        <v>3</v>
      </c>
      <c r="D3000" s="15" t="s">
        <v>16459</v>
      </c>
      <c r="E3000" s="15" t="s">
        <v>16460</v>
      </c>
      <c r="F3000" s="15" t="s">
        <v>11749</v>
      </c>
      <c r="G3000" s="15" t="s">
        <v>11601</v>
      </c>
    </row>
    <row r="3001" spans="1:7" x14ac:dyDescent="0.2">
      <c r="A3001" s="15" t="s">
        <v>16461</v>
      </c>
      <c r="B3001" s="15" t="s">
        <v>16234</v>
      </c>
      <c r="C3001" s="15">
        <v>3</v>
      </c>
      <c r="D3001" s="15" t="s">
        <v>16462</v>
      </c>
      <c r="E3001" s="15" t="s">
        <v>16463</v>
      </c>
      <c r="F3001" s="15" t="s">
        <v>11749</v>
      </c>
      <c r="G3001" s="15" t="s">
        <v>11601</v>
      </c>
    </row>
    <row r="3002" spans="1:7" x14ac:dyDescent="0.2">
      <c r="A3002" s="15" t="s">
        <v>16464</v>
      </c>
      <c r="B3002" s="15" t="s">
        <v>16234</v>
      </c>
      <c r="C3002" s="15">
        <v>3</v>
      </c>
      <c r="D3002" s="15" t="s">
        <v>16465</v>
      </c>
      <c r="E3002" s="15" t="s">
        <v>16466</v>
      </c>
      <c r="F3002" s="15" t="s">
        <v>11749</v>
      </c>
      <c r="G3002" s="15" t="s">
        <v>11601</v>
      </c>
    </row>
    <row r="3003" spans="1:7" x14ac:dyDescent="0.2">
      <c r="A3003" s="15" t="s">
        <v>16467</v>
      </c>
      <c r="B3003" s="15" t="s">
        <v>16234</v>
      </c>
      <c r="C3003" s="15">
        <v>3</v>
      </c>
      <c r="D3003" s="15" t="s">
        <v>16468</v>
      </c>
      <c r="E3003" s="15" t="s">
        <v>16469</v>
      </c>
      <c r="F3003" s="15" t="s">
        <v>11749</v>
      </c>
      <c r="G3003" s="15" t="s">
        <v>11601</v>
      </c>
    </row>
    <row r="3004" spans="1:7" x14ac:dyDescent="0.2">
      <c r="A3004" s="15" t="s">
        <v>16470</v>
      </c>
      <c r="B3004" s="15" t="s">
        <v>16234</v>
      </c>
      <c r="C3004" s="15">
        <v>3</v>
      </c>
      <c r="D3004" s="15" t="s">
        <v>16471</v>
      </c>
      <c r="E3004" s="15" t="s">
        <v>16472</v>
      </c>
      <c r="F3004" s="15" t="s">
        <v>11749</v>
      </c>
      <c r="G3004" s="15" t="s">
        <v>11601</v>
      </c>
    </row>
    <row r="3005" spans="1:7" x14ac:dyDescent="0.2">
      <c r="A3005" s="15" t="s">
        <v>16473</v>
      </c>
      <c r="B3005" s="15" t="s">
        <v>16234</v>
      </c>
      <c r="C3005" s="15">
        <v>3</v>
      </c>
      <c r="D3005" s="15" t="s">
        <v>16474</v>
      </c>
      <c r="E3005" s="15" t="s">
        <v>16475</v>
      </c>
      <c r="F3005" s="15" t="s">
        <v>11749</v>
      </c>
      <c r="G3005" s="15" t="s">
        <v>11601</v>
      </c>
    </row>
    <row r="3006" spans="1:7" x14ac:dyDescent="0.2">
      <c r="A3006" s="15" t="s">
        <v>16476</v>
      </c>
      <c r="B3006" s="15" t="s">
        <v>16234</v>
      </c>
      <c r="C3006" s="15">
        <v>3</v>
      </c>
      <c r="D3006" s="15" t="s">
        <v>11669</v>
      </c>
      <c r="E3006" s="15" t="s">
        <v>11670</v>
      </c>
      <c r="F3006" s="15" t="s">
        <v>11422</v>
      </c>
      <c r="G3006" s="15" t="s">
        <v>11601</v>
      </c>
    </row>
    <row r="3007" spans="1:7" x14ac:dyDescent="0.2">
      <c r="A3007" s="15" t="s">
        <v>16477</v>
      </c>
      <c r="B3007" s="15" t="s">
        <v>16234</v>
      </c>
      <c r="C3007" s="15">
        <v>3</v>
      </c>
      <c r="D3007" s="15" t="s">
        <v>16478</v>
      </c>
      <c r="E3007" s="15" t="s">
        <v>16479</v>
      </c>
      <c r="F3007" s="15" t="s">
        <v>11749</v>
      </c>
      <c r="G3007" s="15" t="s">
        <v>11601</v>
      </c>
    </row>
    <row r="3008" spans="1:7" x14ac:dyDescent="0.2">
      <c r="A3008" s="15" t="s">
        <v>16480</v>
      </c>
      <c r="B3008" s="15" t="s">
        <v>16234</v>
      </c>
      <c r="C3008" s="15">
        <v>3</v>
      </c>
      <c r="D3008" s="15" t="s">
        <v>16481</v>
      </c>
      <c r="E3008" s="15" t="s">
        <v>16482</v>
      </c>
      <c r="F3008" s="15" t="s">
        <v>11749</v>
      </c>
      <c r="G3008" s="15" t="s">
        <v>11601</v>
      </c>
    </row>
    <row r="3009" spans="1:7" x14ac:dyDescent="0.2">
      <c r="A3009" s="15" t="s">
        <v>16483</v>
      </c>
      <c r="B3009" s="15" t="s">
        <v>16234</v>
      </c>
      <c r="C3009" s="15">
        <v>3</v>
      </c>
      <c r="D3009" s="15" t="s">
        <v>16484</v>
      </c>
      <c r="E3009" s="15" t="s">
        <v>16485</v>
      </c>
      <c r="F3009" s="15" t="s">
        <v>11749</v>
      </c>
      <c r="G3009" s="15" t="s">
        <v>11601</v>
      </c>
    </row>
    <row r="3010" spans="1:7" x14ac:dyDescent="0.2">
      <c r="A3010" s="15" t="s">
        <v>16486</v>
      </c>
      <c r="B3010" s="15" t="s">
        <v>16234</v>
      </c>
      <c r="C3010" s="15">
        <v>3</v>
      </c>
      <c r="D3010" s="15" t="s">
        <v>16487</v>
      </c>
      <c r="E3010" s="15" t="s">
        <v>16488</v>
      </c>
      <c r="F3010" s="15" t="s">
        <v>11749</v>
      </c>
      <c r="G3010" s="15" t="s">
        <v>11601</v>
      </c>
    </row>
    <row r="3011" spans="1:7" x14ac:dyDescent="0.2">
      <c r="A3011" s="15" t="s">
        <v>16489</v>
      </c>
      <c r="B3011" s="15" t="s">
        <v>16234</v>
      </c>
      <c r="C3011" s="15">
        <v>3</v>
      </c>
      <c r="D3011" s="15" t="s">
        <v>16490</v>
      </c>
      <c r="E3011" s="15" t="s">
        <v>16491</v>
      </c>
      <c r="F3011" s="15" t="s">
        <v>11749</v>
      </c>
      <c r="G3011" s="15" t="s">
        <v>11601</v>
      </c>
    </row>
    <row r="3012" spans="1:7" x14ac:dyDescent="0.2">
      <c r="A3012" s="15" t="s">
        <v>16492</v>
      </c>
      <c r="B3012" s="15" t="s">
        <v>16234</v>
      </c>
      <c r="C3012" s="15">
        <v>3</v>
      </c>
      <c r="D3012" s="15" t="s">
        <v>16493</v>
      </c>
      <c r="E3012" s="15" t="s">
        <v>16494</v>
      </c>
      <c r="F3012" s="15" t="s">
        <v>11749</v>
      </c>
      <c r="G3012" s="15" t="s">
        <v>11601</v>
      </c>
    </row>
    <row r="3013" spans="1:7" x14ac:dyDescent="0.2">
      <c r="A3013" s="15" t="s">
        <v>16495</v>
      </c>
      <c r="B3013" s="15" t="s">
        <v>16234</v>
      </c>
      <c r="C3013" s="15">
        <v>3</v>
      </c>
      <c r="D3013" s="15" t="s">
        <v>16496</v>
      </c>
      <c r="E3013" s="15" t="s">
        <v>16497</v>
      </c>
      <c r="F3013" s="15" t="s">
        <v>11749</v>
      </c>
      <c r="G3013" s="15" t="s">
        <v>11601</v>
      </c>
    </row>
    <row r="3014" spans="1:7" x14ac:dyDescent="0.2">
      <c r="A3014" s="15" t="s">
        <v>16498</v>
      </c>
      <c r="B3014" s="15" t="s">
        <v>16499</v>
      </c>
      <c r="C3014" s="15">
        <v>10</v>
      </c>
      <c r="D3014" s="15" t="s">
        <v>11420</v>
      </c>
      <c r="E3014" s="15" t="s">
        <v>12048</v>
      </c>
      <c r="F3014" s="15" t="s">
        <v>11422</v>
      </c>
      <c r="G3014" s="15" t="s">
        <v>11605</v>
      </c>
    </row>
    <row r="3015" spans="1:7" x14ac:dyDescent="0.2">
      <c r="A3015" s="15" t="s">
        <v>16500</v>
      </c>
      <c r="B3015" s="15" t="s">
        <v>16499</v>
      </c>
      <c r="C3015" s="15">
        <v>10</v>
      </c>
      <c r="D3015" s="15" t="s">
        <v>11425</v>
      </c>
      <c r="E3015" s="15" t="s">
        <v>16501</v>
      </c>
      <c r="F3015" s="15" t="s">
        <v>11422</v>
      </c>
      <c r="G3015" s="15" t="s">
        <v>11605</v>
      </c>
    </row>
    <row r="3016" spans="1:7" x14ac:dyDescent="0.2">
      <c r="A3016" s="15" t="s">
        <v>16502</v>
      </c>
      <c r="B3016" s="15" t="s">
        <v>16499</v>
      </c>
      <c r="C3016" s="15">
        <v>10</v>
      </c>
      <c r="D3016" s="15" t="s">
        <v>11428</v>
      </c>
      <c r="E3016" s="15" t="s">
        <v>11801</v>
      </c>
      <c r="F3016" s="15" t="s">
        <v>11422</v>
      </c>
      <c r="G3016" s="15" t="s">
        <v>11605</v>
      </c>
    </row>
    <row r="3017" spans="1:7" x14ac:dyDescent="0.2">
      <c r="A3017" s="15" t="s">
        <v>16503</v>
      </c>
      <c r="B3017" s="15" t="s">
        <v>16499</v>
      </c>
      <c r="C3017" s="15">
        <v>10</v>
      </c>
      <c r="D3017" s="15" t="s">
        <v>11432</v>
      </c>
      <c r="E3017" s="15" t="s">
        <v>16504</v>
      </c>
      <c r="F3017" s="15" t="s">
        <v>11422</v>
      </c>
      <c r="G3017" s="15" t="s">
        <v>11605</v>
      </c>
    </row>
    <row r="3018" spans="1:7" x14ac:dyDescent="0.2">
      <c r="A3018" s="15" t="s">
        <v>16505</v>
      </c>
      <c r="B3018" s="15" t="s">
        <v>16499</v>
      </c>
      <c r="C3018" s="15">
        <v>10</v>
      </c>
      <c r="D3018" s="15" t="s">
        <v>11436</v>
      </c>
      <c r="E3018" s="15" t="s">
        <v>16506</v>
      </c>
      <c r="F3018" s="15" t="s">
        <v>11422</v>
      </c>
      <c r="G3018" s="15" t="s">
        <v>11605</v>
      </c>
    </row>
    <row r="3019" spans="1:7" x14ac:dyDescent="0.2">
      <c r="A3019" s="15" t="s">
        <v>16507</v>
      </c>
      <c r="B3019" s="15" t="s">
        <v>16499</v>
      </c>
      <c r="C3019" s="15">
        <v>10</v>
      </c>
      <c r="D3019" s="15" t="s">
        <v>11440</v>
      </c>
      <c r="E3019" s="15" t="s">
        <v>11811</v>
      </c>
      <c r="F3019" s="15" t="s">
        <v>11422</v>
      </c>
      <c r="G3019" s="15" t="s">
        <v>11605</v>
      </c>
    </row>
    <row r="3020" spans="1:7" x14ac:dyDescent="0.2">
      <c r="A3020" s="15" t="s">
        <v>16508</v>
      </c>
      <c r="B3020" s="15" t="s">
        <v>16499</v>
      </c>
      <c r="C3020" s="15">
        <v>10</v>
      </c>
      <c r="D3020" s="15" t="s">
        <v>11444</v>
      </c>
      <c r="E3020" s="15" t="s">
        <v>11816</v>
      </c>
      <c r="F3020" s="15" t="s">
        <v>11422</v>
      </c>
      <c r="G3020" s="15" t="s">
        <v>11605</v>
      </c>
    </row>
    <row r="3021" spans="1:7" x14ac:dyDescent="0.2">
      <c r="A3021" s="15" t="s">
        <v>16509</v>
      </c>
      <c r="B3021" s="15" t="s">
        <v>16499</v>
      </c>
      <c r="C3021" s="15">
        <v>10</v>
      </c>
      <c r="D3021" s="15" t="s">
        <v>11448</v>
      </c>
      <c r="E3021" s="15" t="s">
        <v>16510</v>
      </c>
      <c r="F3021" s="15" t="s">
        <v>11422</v>
      </c>
      <c r="G3021" s="15" t="s">
        <v>11605</v>
      </c>
    </row>
    <row r="3022" spans="1:7" x14ac:dyDescent="0.2">
      <c r="A3022" s="15" t="s">
        <v>16511</v>
      </c>
      <c r="B3022" s="15" t="s">
        <v>16499</v>
      </c>
      <c r="C3022" s="15">
        <v>10</v>
      </c>
      <c r="D3022" s="15" t="s">
        <v>11452</v>
      </c>
      <c r="E3022" s="15" t="s">
        <v>12084</v>
      </c>
      <c r="F3022" s="15" t="s">
        <v>11422</v>
      </c>
      <c r="G3022" s="15" t="s">
        <v>11605</v>
      </c>
    </row>
    <row r="3023" spans="1:7" x14ac:dyDescent="0.2">
      <c r="A3023" s="15" t="s">
        <v>16512</v>
      </c>
      <c r="B3023" s="15" t="s">
        <v>16499</v>
      </c>
      <c r="C3023" s="15">
        <v>10</v>
      </c>
      <c r="D3023" s="15" t="s">
        <v>11456</v>
      </c>
      <c r="E3023" s="15" t="s">
        <v>16513</v>
      </c>
      <c r="F3023" s="15" t="s">
        <v>11422</v>
      </c>
      <c r="G3023" s="15" t="s">
        <v>11605</v>
      </c>
    </row>
    <row r="3024" spans="1:7" x14ac:dyDescent="0.2">
      <c r="A3024" s="15" t="s">
        <v>16514</v>
      </c>
      <c r="B3024" s="15" t="s">
        <v>16499</v>
      </c>
      <c r="C3024" s="15">
        <v>10</v>
      </c>
      <c r="D3024" s="15" t="s">
        <v>11460</v>
      </c>
      <c r="E3024" s="15" t="s">
        <v>11535</v>
      </c>
      <c r="F3024" s="15" t="s">
        <v>11422</v>
      </c>
      <c r="G3024" s="15" t="s">
        <v>11605</v>
      </c>
    </row>
    <row r="3025" spans="1:7" x14ac:dyDescent="0.2">
      <c r="A3025" s="15" t="s">
        <v>16515</v>
      </c>
      <c r="B3025" s="15" t="s">
        <v>16499</v>
      </c>
      <c r="C3025" s="15">
        <v>10</v>
      </c>
      <c r="D3025" s="15" t="s">
        <v>11464</v>
      </c>
      <c r="E3025" s="15" t="s">
        <v>414</v>
      </c>
      <c r="F3025" s="15" t="s">
        <v>11422</v>
      </c>
      <c r="G3025" s="15" t="s">
        <v>11605</v>
      </c>
    </row>
    <row r="3026" spans="1:7" x14ac:dyDescent="0.2">
      <c r="A3026" s="15" t="s">
        <v>16516</v>
      </c>
      <c r="B3026" s="15" t="s">
        <v>16499</v>
      </c>
      <c r="C3026" s="15">
        <v>10</v>
      </c>
      <c r="D3026" s="15" t="s">
        <v>11468</v>
      </c>
      <c r="E3026" s="15" t="s">
        <v>461</v>
      </c>
      <c r="F3026" s="15" t="s">
        <v>11422</v>
      </c>
      <c r="G3026" s="15" t="s">
        <v>11605</v>
      </c>
    </row>
    <row r="3027" spans="1:7" x14ac:dyDescent="0.2">
      <c r="A3027" s="15" t="s">
        <v>16517</v>
      </c>
      <c r="B3027" s="15" t="s">
        <v>16499</v>
      </c>
      <c r="C3027" s="15">
        <v>10</v>
      </c>
      <c r="D3027" s="15" t="s">
        <v>11472</v>
      </c>
      <c r="E3027" s="15" t="s">
        <v>16518</v>
      </c>
      <c r="F3027" s="15" t="s">
        <v>11422</v>
      </c>
      <c r="G3027" s="15" t="s">
        <v>11605</v>
      </c>
    </row>
    <row r="3028" spans="1:7" x14ac:dyDescent="0.2">
      <c r="A3028" s="15" t="s">
        <v>16519</v>
      </c>
      <c r="B3028" s="15" t="s">
        <v>16499</v>
      </c>
      <c r="C3028" s="15">
        <v>10</v>
      </c>
      <c r="D3028" s="15" t="s">
        <v>11476</v>
      </c>
      <c r="E3028" s="15" t="s">
        <v>16520</v>
      </c>
      <c r="F3028" s="15" t="s">
        <v>11422</v>
      </c>
      <c r="G3028" s="15" t="s">
        <v>11605</v>
      </c>
    </row>
    <row r="3029" spans="1:7" x14ac:dyDescent="0.2">
      <c r="A3029" s="15" t="s">
        <v>16521</v>
      </c>
      <c r="B3029" s="15" t="s">
        <v>16499</v>
      </c>
      <c r="C3029" s="15">
        <v>10</v>
      </c>
      <c r="D3029" s="15" t="s">
        <v>11480</v>
      </c>
      <c r="E3029" s="15" t="s">
        <v>11563</v>
      </c>
      <c r="F3029" s="15" t="s">
        <v>11422</v>
      </c>
      <c r="G3029" s="15" t="s">
        <v>11605</v>
      </c>
    </row>
    <row r="3030" spans="1:7" x14ac:dyDescent="0.2">
      <c r="A3030" s="15" t="s">
        <v>16522</v>
      </c>
      <c r="B3030" s="15" t="s">
        <v>16499</v>
      </c>
      <c r="C3030" s="15">
        <v>10</v>
      </c>
      <c r="D3030" s="15" t="s">
        <v>11484</v>
      </c>
      <c r="E3030" s="15" t="s">
        <v>15886</v>
      </c>
      <c r="F3030" s="15" t="s">
        <v>11422</v>
      </c>
      <c r="G3030" s="15" t="s">
        <v>11605</v>
      </c>
    </row>
    <row r="3031" spans="1:7" x14ac:dyDescent="0.2">
      <c r="A3031" s="15" t="s">
        <v>16523</v>
      </c>
      <c r="B3031" s="15" t="s">
        <v>16499</v>
      </c>
      <c r="C3031" s="15">
        <v>10</v>
      </c>
      <c r="D3031" s="15" t="s">
        <v>11487</v>
      </c>
      <c r="E3031" s="15" t="s">
        <v>16524</v>
      </c>
      <c r="F3031" s="15" t="s">
        <v>11422</v>
      </c>
      <c r="G3031" s="15" t="s">
        <v>11605</v>
      </c>
    </row>
    <row r="3032" spans="1:7" x14ac:dyDescent="0.2">
      <c r="A3032" s="15" t="s">
        <v>16525</v>
      </c>
      <c r="B3032" s="15" t="s">
        <v>16499</v>
      </c>
      <c r="C3032" s="15">
        <v>10</v>
      </c>
      <c r="D3032" s="15" t="s">
        <v>11491</v>
      </c>
      <c r="E3032" s="15" t="s">
        <v>16526</v>
      </c>
      <c r="F3032" s="15" t="s">
        <v>11422</v>
      </c>
      <c r="G3032" s="15" t="s">
        <v>11605</v>
      </c>
    </row>
    <row r="3033" spans="1:7" x14ac:dyDescent="0.2">
      <c r="A3033" s="15" t="s">
        <v>16527</v>
      </c>
      <c r="B3033" s="15" t="s">
        <v>16499</v>
      </c>
      <c r="C3033" s="15">
        <v>10</v>
      </c>
      <c r="D3033" s="15" t="s">
        <v>11495</v>
      </c>
      <c r="E3033" s="15" t="s">
        <v>16528</v>
      </c>
      <c r="F3033" s="15" t="s">
        <v>11422</v>
      </c>
      <c r="G3033" s="15" t="s">
        <v>11605</v>
      </c>
    </row>
    <row r="3034" spans="1:7" x14ac:dyDescent="0.2">
      <c r="A3034" s="15" t="s">
        <v>16529</v>
      </c>
      <c r="B3034" s="15" t="s">
        <v>16499</v>
      </c>
      <c r="C3034" s="15">
        <v>10</v>
      </c>
      <c r="D3034" s="15" t="s">
        <v>11499</v>
      </c>
      <c r="E3034" s="15" t="s">
        <v>12724</v>
      </c>
      <c r="F3034" s="15" t="s">
        <v>11422</v>
      </c>
      <c r="G3034" s="15" t="s">
        <v>11605</v>
      </c>
    </row>
    <row r="3035" spans="1:7" x14ac:dyDescent="0.2">
      <c r="A3035" s="15" t="s">
        <v>16530</v>
      </c>
      <c r="B3035" s="15" t="s">
        <v>16499</v>
      </c>
      <c r="C3035" s="15">
        <v>10</v>
      </c>
      <c r="D3035" s="15" t="s">
        <v>11503</v>
      </c>
      <c r="E3035" s="15" t="s">
        <v>409</v>
      </c>
      <c r="F3035" s="15" t="s">
        <v>11422</v>
      </c>
      <c r="G3035" s="15" t="s">
        <v>11605</v>
      </c>
    </row>
    <row r="3036" spans="1:7" x14ac:dyDescent="0.2">
      <c r="A3036" s="15" t="s">
        <v>16531</v>
      </c>
      <c r="B3036" s="15" t="s">
        <v>16499</v>
      </c>
      <c r="C3036" s="15">
        <v>10</v>
      </c>
      <c r="D3036" s="15" t="s">
        <v>11506</v>
      </c>
      <c r="E3036" s="15" t="s">
        <v>12844</v>
      </c>
      <c r="F3036" s="15" t="s">
        <v>11422</v>
      </c>
      <c r="G3036" s="15" t="s">
        <v>11605</v>
      </c>
    </row>
    <row r="3037" spans="1:7" x14ac:dyDescent="0.2">
      <c r="A3037" s="15" t="s">
        <v>16532</v>
      </c>
      <c r="B3037" s="15" t="s">
        <v>16499</v>
      </c>
      <c r="C3037" s="15">
        <v>10</v>
      </c>
      <c r="D3037" s="15" t="s">
        <v>11510</v>
      </c>
      <c r="E3037" s="15" t="s">
        <v>16533</v>
      </c>
      <c r="F3037" s="15" t="s">
        <v>11422</v>
      </c>
      <c r="G3037" s="15" t="s">
        <v>11605</v>
      </c>
    </row>
    <row r="3038" spans="1:7" x14ac:dyDescent="0.2">
      <c r="A3038" s="15" t="s">
        <v>16534</v>
      </c>
      <c r="B3038" s="15" t="s">
        <v>16499</v>
      </c>
      <c r="C3038" s="15">
        <v>10</v>
      </c>
      <c r="D3038" s="15" t="s">
        <v>11514</v>
      </c>
      <c r="E3038" s="15" t="s">
        <v>16535</v>
      </c>
      <c r="F3038" s="15" t="s">
        <v>11422</v>
      </c>
      <c r="G3038" s="15" t="s">
        <v>11605</v>
      </c>
    </row>
    <row r="3039" spans="1:7" x14ac:dyDescent="0.2">
      <c r="A3039" s="15" t="s">
        <v>16536</v>
      </c>
      <c r="B3039" s="15" t="s">
        <v>16499</v>
      </c>
      <c r="C3039" s="15">
        <v>10</v>
      </c>
      <c r="D3039" s="15" t="s">
        <v>11518</v>
      </c>
      <c r="E3039" s="15" t="s">
        <v>16537</v>
      </c>
      <c r="F3039" s="15" t="s">
        <v>11422</v>
      </c>
      <c r="G3039" s="15" t="s">
        <v>11605</v>
      </c>
    </row>
    <row r="3040" spans="1:7" x14ac:dyDescent="0.2">
      <c r="A3040" s="15" t="s">
        <v>16538</v>
      </c>
      <c r="B3040" s="15" t="s">
        <v>16499</v>
      </c>
      <c r="C3040" s="15">
        <v>10</v>
      </c>
      <c r="D3040" s="15" t="s">
        <v>11522</v>
      </c>
      <c r="E3040" s="15" t="s">
        <v>12536</v>
      </c>
      <c r="F3040" s="15" t="s">
        <v>11422</v>
      </c>
      <c r="G3040" s="15" t="s">
        <v>11605</v>
      </c>
    </row>
    <row r="3041" spans="1:7" x14ac:dyDescent="0.2">
      <c r="A3041" s="15" t="s">
        <v>16539</v>
      </c>
      <c r="B3041" s="15" t="s">
        <v>16499</v>
      </c>
      <c r="C3041" s="15">
        <v>10</v>
      </c>
      <c r="D3041" s="15" t="s">
        <v>11526</v>
      </c>
      <c r="E3041" s="15" t="s">
        <v>12151</v>
      </c>
      <c r="F3041" s="15" t="s">
        <v>11422</v>
      </c>
      <c r="G3041" s="15" t="s">
        <v>11605</v>
      </c>
    </row>
    <row r="3042" spans="1:7" x14ac:dyDescent="0.2">
      <c r="A3042" s="15" t="s">
        <v>16540</v>
      </c>
      <c r="B3042" s="15" t="s">
        <v>16499</v>
      </c>
      <c r="C3042" s="15">
        <v>10</v>
      </c>
      <c r="D3042" s="15" t="s">
        <v>11530</v>
      </c>
      <c r="E3042" s="15" t="s">
        <v>16541</v>
      </c>
      <c r="F3042" s="15" t="s">
        <v>11422</v>
      </c>
      <c r="G3042" s="15" t="s">
        <v>11605</v>
      </c>
    </row>
    <row r="3043" spans="1:7" x14ac:dyDescent="0.2">
      <c r="A3043" s="15" t="s">
        <v>16542</v>
      </c>
      <c r="B3043" s="15" t="s">
        <v>16499</v>
      </c>
      <c r="C3043" s="15">
        <v>10</v>
      </c>
      <c r="D3043" s="15" t="s">
        <v>11534</v>
      </c>
      <c r="E3043" s="15" t="s">
        <v>16543</v>
      </c>
      <c r="F3043" s="15" t="s">
        <v>11422</v>
      </c>
      <c r="G3043" s="15" t="s">
        <v>11605</v>
      </c>
    </row>
    <row r="3044" spans="1:7" x14ac:dyDescent="0.2">
      <c r="A3044" s="15" t="s">
        <v>16544</v>
      </c>
      <c r="B3044" s="15" t="s">
        <v>16499</v>
      </c>
      <c r="C3044" s="15">
        <v>10</v>
      </c>
      <c r="D3044" s="15" t="s">
        <v>11538</v>
      </c>
      <c r="E3044" s="15" t="s">
        <v>16545</v>
      </c>
      <c r="F3044" s="15" t="s">
        <v>11422</v>
      </c>
      <c r="G3044" s="15" t="s">
        <v>11605</v>
      </c>
    </row>
    <row r="3045" spans="1:7" x14ac:dyDescent="0.2">
      <c r="A3045" s="15" t="s">
        <v>16546</v>
      </c>
      <c r="B3045" s="15" t="s">
        <v>16499</v>
      </c>
      <c r="C3045" s="15">
        <v>10</v>
      </c>
      <c r="D3045" s="15" t="s">
        <v>11542</v>
      </c>
      <c r="E3045" s="15" t="s">
        <v>16547</v>
      </c>
      <c r="F3045" s="15" t="s">
        <v>11422</v>
      </c>
      <c r="G3045" s="15" t="s">
        <v>11605</v>
      </c>
    </row>
    <row r="3046" spans="1:7" x14ac:dyDescent="0.2">
      <c r="A3046" s="15" t="s">
        <v>16548</v>
      </c>
      <c r="B3046" s="15" t="s">
        <v>16499</v>
      </c>
      <c r="C3046" s="15">
        <v>10</v>
      </c>
      <c r="D3046" s="15" t="s">
        <v>11546</v>
      </c>
      <c r="E3046" s="15" t="s">
        <v>996</v>
      </c>
      <c r="F3046" s="15" t="s">
        <v>11422</v>
      </c>
      <c r="G3046" s="15" t="s">
        <v>11605</v>
      </c>
    </row>
    <row r="3047" spans="1:7" x14ac:dyDescent="0.2">
      <c r="A3047" s="15" t="s">
        <v>16549</v>
      </c>
      <c r="B3047" s="15" t="s">
        <v>16499</v>
      </c>
      <c r="C3047" s="15">
        <v>10</v>
      </c>
      <c r="D3047" s="15" t="s">
        <v>11550</v>
      </c>
      <c r="E3047" s="15" t="s">
        <v>14521</v>
      </c>
      <c r="F3047" s="15" t="s">
        <v>11422</v>
      </c>
      <c r="G3047" s="15" t="s">
        <v>11605</v>
      </c>
    </row>
    <row r="3048" spans="1:7" x14ac:dyDescent="0.2">
      <c r="A3048" s="15" t="s">
        <v>16550</v>
      </c>
      <c r="B3048" s="15" t="s">
        <v>16499</v>
      </c>
      <c r="C3048" s="15">
        <v>10</v>
      </c>
      <c r="D3048" s="15" t="s">
        <v>11554</v>
      </c>
      <c r="E3048" s="15" t="s">
        <v>16551</v>
      </c>
      <c r="F3048" s="15" t="s">
        <v>11422</v>
      </c>
      <c r="G3048" s="15" t="s">
        <v>11605</v>
      </c>
    </row>
    <row r="3049" spans="1:7" x14ac:dyDescent="0.2">
      <c r="A3049" s="15" t="s">
        <v>16552</v>
      </c>
      <c r="B3049" s="15" t="s">
        <v>16499</v>
      </c>
      <c r="C3049" s="15">
        <v>10</v>
      </c>
      <c r="D3049" s="15" t="s">
        <v>11558</v>
      </c>
      <c r="E3049" s="15" t="s">
        <v>16553</v>
      </c>
      <c r="F3049" s="15" t="s">
        <v>11422</v>
      </c>
      <c r="G3049" s="15" t="s">
        <v>11605</v>
      </c>
    </row>
    <row r="3050" spans="1:7" x14ac:dyDescent="0.2">
      <c r="A3050" s="15" t="s">
        <v>16554</v>
      </c>
      <c r="B3050" s="15" t="s">
        <v>16499</v>
      </c>
      <c r="C3050" s="15">
        <v>10</v>
      </c>
      <c r="D3050" s="15" t="s">
        <v>11562</v>
      </c>
      <c r="E3050" s="15" t="s">
        <v>16555</v>
      </c>
      <c r="F3050" s="15" t="s">
        <v>11422</v>
      </c>
      <c r="G3050" s="15" t="s">
        <v>11605</v>
      </c>
    </row>
    <row r="3051" spans="1:7" x14ac:dyDescent="0.2">
      <c r="A3051" s="15" t="s">
        <v>16556</v>
      </c>
      <c r="B3051" s="15" t="s">
        <v>16499</v>
      </c>
      <c r="C3051" s="15">
        <v>10</v>
      </c>
      <c r="D3051" s="15" t="s">
        <v>11565</v>
      </c>
      <c r="E3051" s="15" t="s">
        <v>16557</v>
      </c>
      <c r="F3051" s="15" t="s">
        <v>11422</v>
      </c>
      <c r="G3051" s="15" t="s">
        <v>11605</v>
      </c>
    </row>
    <row r="3052" spans="1:7" x14ac:dyDescent="0.2">
      <c r="A3052" s="15" t="s">
        <v>16558</v>
      </c>
      <c r="B3052" s="15" t="s">
        <v>16499</v>
      </c>
      <c r="C3052" s="15">
        <v>10</v>
      </c>
      <c r="D3052" s="15" t="s">
        <v>11569</v>
      </c>
      <c r="E3052" s="15" t="s">
        <v>16559</v>
      </c>
      <c r="F3052" s="15" t="s">
        <v>11422</v>
      </c>
      <c r="G3052" s="15" t="s">
        <v>11605</v>
      </c>
    </row>
    <row r="3053" spans="1:7" x14ac:dyDescent="0.2">
      <c r="A3053" s="15" t="s">
        <v>16560</v>
      </c>
      <c r="B3053" s="15" t="s">
        <v>16499</v>
      </c>
      <c r="C3053" s="15">
        <v>10</v>
      </c>
      <c r="D3053" s="15" t="s">
        <v>11669</v>
      </c>
      <c r="E3053" s="15" t="s">
        <v>11670</v>
      </c>
      <c r="F3053" s="15" t="s">
        <v>11422</v>
      </c>
      <c r="G3053" s="15" t="s">
        <v>11605</v>
      </c>
    </row>
    <row r="3054" spans="1:7" x14ac:dyDescent="0.2">
      <c r="A3054" s="15" t="s">
        <v>16561</v>
      </c>
      <c r="B3054" s="15" t="s">
        <v>16562</v>
      </c>
      <c r="C3054" s="15">
        <v>3</v>
      </c>
      <c r="D3054" s="15" t="s">
        <v>11420</v>
      </c>
      <c r="E3054" s="15" t="s">
        <v>11429</v>
      </c>
      <c r="F3054" s="15" t="s">
        <v>11422</v>
      </c>
      <c r="G3054" s="15" t="s">
        <v>11609</v>
      </c>
    </row>
    <row r="3055" spans="1:7" x14ac:dyDescent="0.2">
      <c r="A3055" s="15" t="s">
        <v>16563</v>
      </c>
      <c r="B3055" s="15" t="s">
        <v>16562</v>
      </c>
      <c r="C3055" s="15">
        <v>3</v>
      </c>
      <c r="D3055" s="15" t="s">
        <v>11425</v>
      </c>
      <c r="E3055" s="15" t="s">
        <v>15388</v>
      </c>
      <c r="F3055" s="15" t="s">
        <v>11422</v>
      </c>
      <c r="G3055" s="15" t="s">
        <v>11609</v>
      </c>
    </row>
    <row r="3056" spans="1:7" x14ac:dyDescent="0.2">
      <c r="A3056" s="15" t="s">
        <v>16564</v>
      </c>
      <c r="B3056" s="15" t="s">
        <v>16562</v>
      </c>
      <c r="C3056" s="15">
        <v>3</v>
      </c>
      <c r="D3056" s="15" t="s">
        <v>11428</v>
      </c>
      <c r="E3056" s="15" t="s">
        <v>11803</v>
      </c>
      <c r="F3056" s="15" t="s">
        <v>11422</v>
      </c>
      <c r="G3056" s="15" t="s">
        <v>11609</v>
      </c>
    </row>
    <row r="3057" spans="1:7" x14ac:dyDescent="0.2">
      <c r="A3057" s="15" t="s">
        <v>16565</v>
      </c>
      <c r="B3057" s="15" t="s">
        <v>16562</v>
      </c>
      <c r="C3057" s="15">
        <v>3</v>
      </c>
      <c r="D3057" s="15" t="s">
        <v>11432</v>
      </c>
      <c r="E3057" s="15" t="s">
        <v>16566</v>
      </c>
      <c r="F3057" s="15" t="s">
        <v>11422</v>
      </c>
      <c r="G3057" s="15" t="s">
        <v>11609</v>
      </c>
    </row>
    <row r="3058" spans="1:7" x14ac:dyDescent="0.2">
      <c r="A3058" s="15" t="s">
        <v>16567</v>
      </c>
      <c r="B3058" s="15" t="s">
        <v>16562</v>
      </c>
      <c r="C3058" s="15">
        <v>3</v>
      </c>
      <c r="D3058" s="15" t="s">
        <v>11436</v>
      </c>
      <c r="E3058" s="15" t="s">
        <v>16568</v>
      </c>
      <c r="F3058" s="15" t="s">
        <v>11422</v>
      </c>
      <c r="G3058" s="15" t="s">
        <v>11609</v>
      </c>
    </row>
    <row r="3059" spans="1:7" x14ac:dyDescent="0.2">
      <c r="A3059" s="15" t="s">
        <v>16569</v>
      </c>
      <c r="B3059" s="15" t="s">
        <v>16562</v>
      </c>
      <c r="C3059" s="15">
        <v>3</v>
      </c>
      <c r="D3059" s="15" t="s">
        <v>11440</v>
      </c>
      <c r="E3059" s="15" t="s">
        <v>16570</v>
      </c>
      <c r="F3059" s="15" t="s">
        <v>11422</v>
      </c>
      <c r="G3059" s="15" t="s">
        <v>11609</v>
      </c>
    </row>
    <row r="3060" spans="1:7" x14ac:dyDescent="0.2">
      <c r="A3060" s="15" t="s">
        <v>16571</v>
      </c>
      <c r="B3060" s="15" t="s">
        <v>16562</v>
      </c>
      <c r="C3060" s="15">
        <v>3</v>
      </c>
      <c r="D3060" s="15" t="s">
        <v>11444</v>
      </c>
      <c r="E3060" s="15" t="s">
        <v>11449</v>
      </c>
      <c r="F3060" s="15" t="s">
        <v>11422</v>
      </c>
      <c r="G3060" s="15" t="s">
        <v>11609</v>
      </c>
    </row>
    <row r="3061" spans="1:7" x14ac:dyDescent="0.2">
      <c r="A3061" s="15" t="s">
        <v>16572</v>
      </c>
      <c r="B3061" s="15" t="s">
        <v>16562</v>
      </c>
      <c r="C3061" s="15">
        <v>3</v>
      </c>
      <c r="D3061" s="15" t="s">
        <v>11448</v>
      </c>
      <c r="E3061" s="15" t="s">
        <v>11473</v>
      </c>
      <c r="F3061" s="15" t="s">
        <v>11422</v>
      </c>
      <c r="G3061" s="15" t="s">
        <v>11609</v>
      </c>
    </row>
    <row r="3062" spans="1:7" x14ac:dyDescent="0.2">
      <c r="A3062" s="15" t="s">
        <v>16573</v>
      </c>
      <c r="B3062" s="15" t="s">
        <v>16562</v>
      </c>
      <c r="C3062" s="15">
        <v>3</v>
      </c>
      <c r="D3062" s="15" t="s">
        <v>11452</v>
      </c>
      <c r="E3062" s="15" t="s">
        <v>16574</v>
      </c>
      <c r="F3062" s="15" t="s">
        <v>11422</v>
      </c>
      <c r="G3062" s="15" t="s">
        <v>11609</v>
      </c>
    </row>
    <row r="3063" spans="1:7" x14ac:dyDescent="0.2">
      <c r="A3063" s="15" t="s">
        <v>16575</v>
      </c>
      <c r="B3063" s="15" t="s">
        <v>16562</v>
      </c>
      <c r="C3063" s="15">
        <v>3</v>
      </c>
      <c r="D3063" s="15" t="s">
        <v>11456</v>
      </c>
      <c r="E3063" s="15" t="s">
        <v>11531</v>
      </c>
      <c r="F3063" s="15" t="s">
        <v>11422</v>
      </c>
      <c r="G3063" s="15" t="s">
        <v>11609</v>
      </c>
    </row>
    <row r="3064" spans="1:7" x14ac:dyDescent="0.2">
      <c r="A3064" s="15" t="s">
        <v>16576</v>
      </c>
      <c r="B3064" s="15" t="s">
        <v>16562</v>
      </c>
      <c r="C3064" s="15">
        <v>3</v>
      </c>
      <c r="D3064" s="15" t="s">
        <v>11460</v>
      </c>
      <c r="E3064" s="15" t="s">
        <v>12418</v>
      </c>
      <c r="F3064" s="15" t="s">
        <v>11422</v>
      </c>
      <c r="G3064" s="15" t="s">
        <v>11609</v>
      </c>
    </row>
    <row r="3065" spans="1:7" x14ac:dyDescent="0.2">
      <c r="A3065" s="15" t="s">
        <v>16577</v>
      </c>
      <c r="B3065" s="15" t="s">
        <v>16562</v>
      </c>
      <c r="C3065" s="15">
        <v>3</v>
      </c>
      <c r="D3065" s="15" t="s">
        <v>11464</v>
      </c>
      <c r="E3065" s="15" t="s">
        <v>461</v>
      </c>
      <c r="F3065" s="15" t="s">
        <v>11422</v>
      </c>
      <c r="G3065" s="15" t="s">
        <v>11609</v>
      </c>
    </row>
    <row r="3066" spans="1:7" x14ac:dyDescent="0.2">
      <c r="A3066" s="15" t="s">
        <v>16578</v>
      </c>
      <c r="B3066" s="15" t="s">
        <v>16562</v>
      </c>
      <c r="C3066" s="15">
        <v>3</v>
      </c>
      <c r="D3066" s="15" t="s">
        <v>11468</v>
      </c>
      <c r="E3066" s="15" t="s">
        <v>16579</v>
      </c>
      <c r="F3066" s="15" t="s">
        <v>11422</v>
      </c>
      <c r="G3066" s="15" t="s">
        <v>11609</v>
      </c>
    </row>
    <row r="3067" spans="1:7" x14ac:dyDescent="0.2">
      <c r="A3067" s="15" t="s">
        <v>16580</v>
      </c>
      <c r="B3067" s="15" t="s">
        <v>16562</v>
      </c>
      <c r="C3067" s="15">
        <v>3</v>
      </c>
      <c r="D3067" s="15" t="s">
        <v>11472</v>
      </c>
      <c r="E3067" s="15" t="s">
        <v>13718</v>
      </c>
      <c r="F3067" s="15" t="s">
        <v>11422</v>
      </c>
      <c r="G3067" s="15" t="s">
        <v>11609</v>
      </c>
    </row>
    <row r="3068" spans="1:7" x14ac:dyDescent="0.2">
      <c r="A3068" s="15" t="s">
        <v>16581</v>
      </c>
      <c r="B3068" s="15" t="s">
        <v>16562</v>
      </c>
      <c r="C3068" s="15">
        <v>3</v>
      </c>
      <c r="D3068" s="15" t="s">
        <v>11476</v>
      </c>
      <c r="E3068" s="15" t="s">
        <v>12434</v>
      </c>
      <c r="F3068" s="15" t="s">
        <v>11422</v>
      </c>
      <c r="G3068" s="15" t="s">
        <v>11609</v>
      </c>
    </row>
    <row r="3069" spans="1:7" x14ac:dyDescent="0.2">
      <c r="A3069" s="15" t="s">
        <v>16582</v>
      </c>
      <c r="B3069" s="15" t="s">
        <v>16562</v>
      </c>
      <c r="C3069" s="15">
        <v>3</v>
      </c>
      <c r="D3069" s="15" t="s">
        <v>11480</v>
      </c>
      <c r="E3069" s="15" t="s">
        <v>16583</v>
      </c>
      <c r="F3069" s="15" t="s">
        <v>11422</v>
      </c>
      <c r="G3069" s="15" t="s">
        <v>11609</v>
      </c>
    </row>
    <row r="3070" spans="1:7" x14ac:dyDescent="0.2">
      <c r="A3070" s="15" t="s">
        <v>16584</v>
      </c>
      <c r="B3070" s="15" t="s">
        <v>16562</v>
      </c>
      <c r="C3070" s="15">
        <v>3</v>
      </c>
      <c r="D3070" s="15" t="s">
        <v>11484</v>
      </c>
      <c r="E3070" s="15" t="s">
        <v>12950</v>
      </c>
      <c r="F3070" s="15" t="s">
        <v>11422</v>
      </c>
      <c r="G3070" s="15" t="s">
        <v>11609</v>
      </c>
    </row>
    <row r="3071" spans="1:7" x14ac:dyDescent="0.2">
      <c r="A3071" s="15" t="s">
        <v>16585</v>
      </c>
      <c r="B3071" s="15" t="s">
        <v>16562</v>
      </c>
      <c r="C3071" s="15">
        <v>3</v>
      </c>
      <c r="D3071" s="15" t="s">
        <v>11487</v>
      </c>
      <c r="E3071" s="15" t="s">
        <v>11559</v>
      </c>
      <c r="F3071" s="15" t="s">
        <v>11422</v>
      </c>
      <c r="G3071" s="15" t="s">
        <v>11609</v>
      </c>
    </row>
    <row r="3072" spans="1:7" x14ac:dyDescent="0.2">
      <c r="A3072" s="15" t="s">
        <v>16586</v>
      </c>
      <c r="B3072" s="15" t="s">
        <v>16562</v>
      </c>
      <c r="C3072" s="15">
        <v>3</v>
      </c>
      <c r="D3072" s="15" t="s">
        <v>11491</v>
      </c>
      <c r="E3072" s="15" t="s">
        <v>11563</v>
      </c>
      <c r="F3072" s="15" t="s">
        <v>11422</v>
      </c>
      <c r="G3072" s="15" t="s">
        <v>11609</v>
      </c>
    </row>
    <row r="3073" spans="1:7" x14ac:dyDescent="0.2">
      <c r="A3073" s="15" t="s">
        <v>16587</v>
      </c>
      <c r="B3073" s="15" t="s">
        <v>16562</v>
      </c>
      <c r="C3073" s="15">
        <v>3</v>
      </c>
      <c r="D3073" s="15" t="s">
        <v>11495</v>
      </c>
      <c r="E3073" s="15" t="s">
        <v>16588</v>
      </c>
      <c r="F3073" s="15" t="s">
        <v>11422</v>
      </c>
      <c r="G3073" s="15" t="s">
        <v>11609</v>
      </c>
    </row>
    <row r="3074" spans="1:7" x14ac:dyDescent="0.2">
      <c r="A3074" s="15" t="s">
        <v>16589</v>
      </c>
      <c r="B3074" s="15" t="s">
        <v>16562</v>
      </c>
      <c r="C3074" s="15">
        <v>3</v>
      </c>
      <c r="D3074" s="15" t="s">
        <v>11499</v>
      </c>
      <c r="E3074" s="15" t="s">
        <v>12724</v>
      </c>
      <c r="F3074" s="15" t="s">
        <v>11422</v>
      </c>
      <c r="G3074" s="15" t="s">
        <v>11609</v>
      </c>
    </row>
    <row r="3075" spans="1:7" x14ac:dyDescent="0.2">
      <c r="A3075" s="15" t="s">
        <v>16590</v>
      </c>
      <c r="B3075" s="15" t="s">
        <v>16562</v>
      </c>
      <c r="C3075" s="15">
        <v>3</v>
      </c>
      <c r="D3075" s="15" t="s">
        <v>11503</v>
      </c>
      <c r="E3075" s="15" t="s">
        <v>409</v>
      </c>
      <c r="F3075" s="15" t="s">
        <v>11422</v>
      </c>
      <c r="G3075" s="15" t="s">
        <v>11609</v>
      </c>
    </row>
    <row r="3076" spans="1:7" x14ac:dyDescent="0.2">
      <c r="A3076" s="15" t="s">
        <v>16591</v>
      </c>
      <c r="B3076" s="15" t="s">
        <v>16562</v>
      </c>
      <c r="C3076" s="15">
        <v>3</v>
      </c>
      <c r="D3076" s="15" t="s">
        <v>11506</v>
      </c>
      <c r="E3076" s="15" t="s">
        <v>493</v>
      </c>
      <c r="F3076" s="15" t="s">
        <v>11422</v>
      </c>
      <c r="G3076" s="15" t="s">
        <v>11609</v>
      </c>
    </row>
    <row r="3077" spans="1:7" x14ac:dyDescent="0.2">
      <c r="A3077" s="15" t="s">
        <v>16592</v>
      </c>
      <c r="B3077" s="15" t="s">
        <v>16562</v>
      </c>
      <c r="C3077" s="15">
        <v>3</v>
      </c>
      <c r="D3077" s="15" t="s">
        <v>11510</v>
      </c>
      <c r="E3077" s="15" t="s">
        <v>14860</v>
      </c>
      <c r="F3077" s="15" t="s">
        <v>11422</v>
      </c>
      <c r="G3077" s="15" t="s">
        <v>11609</v>
      </c>
    </row>
    <row r="3078" spans="1:7" x14ac:dyDescent="0.2">
      <c r="A3078" s="15" t="s">
        <v>16593</v>
      </c>
      <c r="B3078" s="15" t="s">
        <v>16562</v>
      </c>
      <c r="C3078" s="15">
        <v>3</v>
      </c>
      <c r="D3078" s="15" t="s">
        <v>11514</v>
      </c>
      <c r="E3078" s="15" t="s">
        <v>11600</v>
      </c>
      <c r="F3078" s="15" t="s">
        <v>11422</v>
      </c>
      <c r="G3078" s="15" t="s">
        <v>11609</v>
      </c>
    </row>
    <row r="3079" spans="1:7" x14ac:dyDescent="0.2">
      <c r="A3079" s="15" t="s">
        <v>16594</v>
      </c>
      <c r="B3079" s="15" t="s">
        <v>16562</v>
      </c>
      <c r="C3079" s="15">
        <v>3</v>
      </c>
      <c r="D3079" s="15" t="s">
        <v>11518</v>
      </c>
      <c r="E3079" s="15" t="s">
        <v>11604</v>
      </c>
      <c r="F3079" s="15" t="s">
        <v>11422</v>
      </c>
      <c r="G3079" s="15" t="s">
        <v>11609</v>
      </c>
    </row>
    <row r="3080" spans="1:7" x14ac:dyDescent="0.2">
      <c r="A3080" s="15" t="s">
        <v>16595</v>
      </c>
      <c r="B3080" s="15" t="s">
        <v>16562</v>
      </c>
      <c r="C3080" s="15">
        <v>3</v>
      </c>
      <c r="D3080" s="15" t="s">
        <v>11522</v>
      </c>
      <c r="E3080" s="15" t="s">
        <v>12844</v>
      </c>
      <c r="F3080" s="15" t="s">
        <v>11422</v>
      </c>
      <c r="G3080" s="15" t="s">
        <v>11609</v>
      </c>
    </row>
    <row r="3081" spans="1:7" x14ac:dyDescent="0.2">
      <c r="A3081" s="15" t="s">
        <v>16596</v>
      </c>
      <c r="B3081" s="15" t="s">
        <v>16562</v>
      </c>
      <c r="C3081" s="15">
        <v>3</v>
      </c>
      <c r="D3081" s="15" t="s">
        <v>11526</v>
      </c>
      <c r="E3081" s="15" t="s">
        <v>12850</v>
      </c>
      <c r="F3081" s="15" t="s">
        <v>11422</v>
      </c>
      <c r="G3081" s="15" t="s">
        <v>11609</v>
      </c>
    </row>
    <row r="3082" spans="1:7" x14ac:dyDescent="0.2">
      <c r="A3082" s="15" t="s">
        <v>16597</v>
      </c>
      <c r="B3082" s="15" t="s">
        <v>16562</v>
      </c>
      <c r="C3082" s="15">
        <v>3</v>
      </c>
      <c r="D3082" s="15" t="s">
        <v>11530</v>
      </c>
      <c r="E3082" s="15" t="s">
        <v>12121</v>
      </c>
      <c r="F3082" s="15" t="s">
        <v>11422</v>
      </c>
      <c r="G3082" s="15" t="s">
        <v>11609</v>
      </c>
    </row>
    <row r="3083" spans="1:7" x14ac:dyDescent="0.2">
      <c r="A3083" s="15" t="s">
        <v>16598</v>
      </c>
      <c r="B3083" s="15" t="s">
        <v>16562</v>
      </c>
      <c r="C3083" s="15">
        <v>3</v>
      </c>
      <c r="D3083" s="15" t="s">
        <v>11534</v>
      </c>
      <c r="E3083" s="15" t="s">
        <v>16599</v>
      </c>
      <c r="F3083" s="15" t="s">
        <v>11422</v>
      </c>
      <c r="G3083" s="15" t="s">
        <v>11609</v>
      </c>
    </row>
    <row r="3084" spans="1:7" x14ac:dyDescent="0.2">
      <c r="A3084" s="15" t="s">
        <v>16600</v>
      </c>
      <c r="B3084" s="15" t="s">
        <v>16562</v>
      </c>
      <c r="C3084" s="15">
        <v>3</v>
      </c>
      <c r="D3084" s="15" t="s">
        <v>11538</v>
      </c>
      <c r="E3084" s="15" t="s">
        <v>16601</v>
      </c>
      <c r="F3084" s="15" t="s">
        <v>11422</v>
      </c>
      <c r="G3084" s="15" t="s">
        <v>11609</v>
      </c>
    </row>
    <row r="3085" spans="1:7" x14ac:dyDescent="0.2">
      <c r="A3085" s="15" t="s">
        <v>16602</v>
      </c>
      <c r="B3085" s="15" t="s">
        <v>16562</v>
      </c>
      <c r="C3085" s="15">
        <v>3</v>
      </c>
      <c r="D3085" s="15" t="s">
        <v>11542</v>
      </c>
      <c r="E3085" s="15" t="s">
        <v>11612</v>
      </c>
      <c r="F3085" s="15" t="s">
        <v>11422</v>
      </c>
      <c r="G3085" s="15" t="s">
        <v>11609</v>
      </c>
    </row>
    <row r="3086" spans="1:7" x14ac:dyDescent="0.2">
      <c r="A3086" s="15" t="s">
        <v>16603</v>
      </c>
      <c r="B3086" s="15" t="s">
        <v>16562</v>
      </c>
      <c r="C3086" s="15">
        <v>3</v>
      </c>
      <c r="D3086" s="15" t="s">
        <v>11546</v>
      </c>
      <c r="E3086" s="15" t="s">
        <v>11620</v>
      </c>
      <c r="F3086" s="15" t="s">
        <v>11422</v>
      </c>
      <c r="G3086" s="15" t="s">
        <v>11609</v>
      </c>
    </row>
    <row r="3087" spans="1:7" x14ac:dyDescent="0.2">
      <c r="A3087" s="15" t="s">
        <v>16604</v>
      </c>
      <c r="B3087" s="15" t="s">
        <v>16562</v>
      </c>
      <c r="C3087" s="15">
        <v>3</v>
      </c>
      <c r="D3087" s="15" t="s">
        <v>11550</v>
      </c>
      <c r="E3087" s="15" t="s">
        <v>13475</v>
      </c>
      <c r="F3087" s="15" t="s">
        <v>11422</v>
      </c>
      <c r="G3087" s="15" t="s">
        <v>11609</v>
      </c>
    </row>
    <row r="3088" spans="1:7" x14ac:dyDescent="0.2">
      <c r="A3088" s="15" t="s">
        <v>16605</v>
      </c>
      <c r="B3088" s="15" t="s">
        <v>16562</v>
      </c>
      <c r="C3088" s="15">
        <v>3</v>
      </c>
      <c r="D3088" s="15" t="s">
        <v>11554</v>
      </c>
      <c r="E3088" s="15" t="s">
        <v>12987</v>
      </c>
      <c r="F3088" s="15" t="s">
        <v>11422</v>
      </c>
      <c r="G3088" s="15" t="s">
        <v>11609</v>
      </c>
    </row>
    <row r="3089" spans="1:7" x14ac:dyDescent="0.2">
      <c r="A3089" s="15" t="s">
        <v>16606</v>
      </c>
      <c r="B3089" s="15" t="s">
        <v>16562</v>
      </c>
      <c r="C3089" s="15">
        <v>3</v>
      </c>
      <c r="D3089" s="15" t="s">
        <v>11558</v>
      </c>
      <c r="E3089" s="15" t="s">
        <v>13483</v>
      </c>
      <c r="F3089" s="15" t="s">
        <v>11422</v>
      </c>
      <c r="G3089" s="15" t="s">
        <v>11609</v>
      </c>
    </row>
    <row r="3090" spans="1:7" x14ac:dyDescent="0.2">
      <c r="A3090" s="15" t="s">
        <v>16607</v>
      </c>
      <c r="B3090" s="15" t="s">
        <v>16562</v>
      </c>
      <c r="C3090" s="15">
        <v>3</v>
      </c>
      <c r="D3090" s="15" t="s">
        <v>11562</v>
      </c>
      <c r="E3090" s="15" t="s">
        <v>16608</v>
      </c>
      <c r="F3090" s="15" t="s">
        <v>11422</v>
      </c>
      <c r="G3090" s="15" t="s">
        <v>11609</v>
      </c>
    </row>
    <row r="3091" spans="1:7" x14ac:dyDescent="0.2">
      <c r="A3091" s="15" t="s">
        <v>16609</v>
      </c>
      <c r="B3091" s="15" t="s">
        <v>16562</v>
      </c>
      <c r="C3091" s="15">
        <v>3</v>
      </c>
      <c r="D3091" s="15" t="s">
        <v>11565</v>
      </c>
      <c r="E3091" s="15" t="s">
        <v>13152</v>
      </c>
      <c r="F3091" s="15" t="s">
        <v>11422</v>
      </c>
      <c r="G3091" s="15" t="s">
        <v>11609</v>
      </c>
    </row>
    <row r="3092" spans="1:7" x14ac:dyDescent="0.2">
      <c r="A3092" s="15" t="s">
        <v>16610</v>
      </c>
      <c r="B3092" s="15" t="s">
        <v>16562</v>
      </c>
      <c r="C3092" s="15">
        <v>3</v>
      </c>
      <c r="D3092" s="15" t="s">
        <v>11569</v>
      </c>
      <c r="E3092" s="15" t="s">
        <v>16611</v>
      </c>
      <c r="F3092" s="15" t="s">
        <v>11422</v>
      </c>
      <c r="G3092" s="15" t="s">
        <v>11609</v>
      </c>
    </row>
    <row r="3093" spans="1:7" x14ac:dyDescent="0.2">
      <c r="A3093" s="15" t="s">
        <v>16612</v>
      </c>
      <c r="B3093" s="15" t="s">
        <v>16562</v>
      </c>
      <c r="C3093" s="15">
        <v>3</v>
      </c>
      <c r="D3093" s="15" t="s">
        <v>11573</v>
      </c>
      <c r="E3093" s="15" t="s">
        <v>12289</v>
      </c>
      <c r="F3093" s="15" t="s">
        <v>11422</v>
      </c>
      <c r="G3093" s="15" t="s">
        <v>11609</v>
      </c>
    </row>
    <row r="3094" spans="1:7" x14ac:dyDescent="0.2">
      <c r="A3094" s="15" t="s">
        <v>16613</v>
      </c>
      <c r="B3094" s="15" t="s">
        <v>16562</v>
      </c>
      <c r="C3094" s="15">
        <v>3</v>
      </c>
      <c r="D3094" s="15" t="s">
        <v>11577</v>
      </c>
      <c r="E3094" s="15" t="s">
        <v>16614</v>
      </c>
      <c r="F3094" s="15" t="s">
        <v>11422</v>
      </c>
      <c r="G3094" s="15" t="s">
        <v>11609</v>
      </c>
    </row>
    <row r="3095" spans="1:7" x14ac:dyDescent="0.2">
      <c r="A3095" s="15" t="s">
        <v>16615</v>
      </c>
      <c r="B3095" s="15" t="s">
        <v>16562</v>
      </c>
      <c r="C3095" s="15">
        <v>3</v>
      </c>
      <c r="D3095" s="15" t="s">
        <v>11581</v>
      </c>
      <c r="E3095" s="15" t="s">
        <v>11635</v>
      </c>
      <c r="F3095" s="15" t="s">
        <v>11422</v>
      </c>
      <c r="G3095" s="15" t="s">
        <v>11609</v>
      </c>
    </row>
    <row r="3096" spans="1:7" x14ac:dyDescent="0.2">
      <c r="A3096" s="15" t="s">
        <v>16616</v>
      </c>
      <c r="B3096" s="15" t="s">
        <v>16562</v>
      </c>
      <c r="C3096" s="15">
        <v>3</v>
      </c>
      <c r="D3096" s="15" t="s">
        <v>11584</v>
      </c>
      <c r="E3096" s="15" t="s">
        <v>16617</v>
      </c>
      <c r="F3096" s="15" t="s">
        <v>11422</v>
      </c>
      <c r="G3096" s="15" t="s">
        <v>11609</v>
      </c>
    </row>
    <row r="3097" spans="1:7" x14ac:dyDescent="0.2">
      <c r="A3097" s="15" t="s">
        <v>16618</v>
      </c>
      <c r="B3097" s="15" t="s">
        <v>16562</v>
      </c>
      <c r="C3097" s="15">
        <v>3</v>
      </c>
      <c r="D3097" s="15" t="s">
        <v>11588</v>
      </c>
      <c r="E3097" s="15" t="s">
        <v>15650</v>
      </c>
      <c r="F3097" s="15" t="s">
        <v>11422</v>
      </c>
      <c r="G3097" s="15" t="s">
        <v>11609</v>
      </c>
    </row>
    <row r="3098" spans="1:7" x14ac:dyDescent="0.2">
      <c r="A3098" s="15" t="s">
        <v>16619</v>
      </c>
      <c r="B3098" s="15" t="s">
        <v>16562</v>
      </c>
      <c r="C3098" s="15">
        <v>3</v>
      </c>
      <c r="D3098" s="15" t="s">
        <v>11591</v>
      </c>
      <c r="E3098" s="15" t="s">
        <v>16620</v>
      </c>
      <c r="F3098" s="15" t="s">
        <v>11422</v>
      </c>
      <c r="G3098" s="15" t="s">
        <v>11609</v>
      </c>
    </row>
    <row r="3099" spans="1:7" x14ac:dyDescent="0.2">
      <c r="A3099" s="15" t="s">
        <v>16621</v>
      </c>
      <c r="B3099" s="15" t="s">
        <v>16562</v>
      </c>
      <c r="C3099" s="15">
        <v>3</v>
      </c>
      <c r="D3099" s="15" t="s">
        <v>11595</v>
      </c>
      <c r="E3099" s="15" t="s">
        <v>12304</v>
      </c>
      <c r="F3099" s="15" t="s">
        <v>11422</v>
      </c>
      <c r="G3099" s="15" t="s">
        <v>11609</v>
      </c>
    </row>
    <row r="3100" spans="1:7" x14ac:dyDescent="0.2">
      <c r="A3100" s="15" t="s">
        <v>16622</v>
      </c>
      <c r="B3100" s="15" t="s">
        <v>16562</v>
      </c>
      <c r="C3100" s="15">
        <v>3</v>
      </c>
      <c r="D3100" s="15" t="s">
        <v>11599</v>
      </c>
      <c r="E3100" s="15" t="s">
        <v>16623</v>
      </c>
      <c r="F3100" s="15" t="s">
        <v>11422</v>
      </c>
      <c r="G3100" s="15" t="s">
        <v>11609</v>
      </c>
    </row>
    <row r="3101" spans="1:7" x14ac:dyDescent="0.2">
      <c r="A3101" s="15" t="s">
        <v>16624</v>
      </c>
      <c r="B3101" s="15" t="s">
        <v>16562</v>
      </c>
      <c r="C3101" s="15">
        <v>3</v>
      </c>
      <c r="D3101" s="15" t="s">
        <v>11603</v>
      </c>
      <c r="E3101" s="15" t="s">
        <v>16093</v>
      </c>
      <c r="F3101" s="15" t="s">
        <v>11422</v>
      </c>
      <c r="G3101" s="15" t="s">
        <v>11609</v>
      </c>
    </row>
    <row r="3102" spans="1:7" x14ac:dyDescent="0.2">
      <c r="A3102" s="15" t="s">
        <v>16625</v>
      </c>
      <c r="B3102" s="15" t="s">
        <v>16562</v>
      </c>
      <c r="C3102" s="15">
        <v>3</v>
      </c>
      <c r="D3102" s="15" t="s">
        <v>11607</v>
      </c>
      <c r="E3102" s="15" t="s">
        <v>16096</v>
      </c>
      <c r="F3102" s="15" t="s">
        <v>11422</v>
      </c>
      <c r="G3102" s="15" t="s">
        <v>11609</v>
      </c>
    </row>
    <row r="3103" spans="1:7" x14ac:dyDescent="0.2">
      <c r="A3103" s="15" t="s">
        <v>16626</v>
      </c>
      <c r="B3103" s="15" t="s">
        <v>16562</v>
      </c>
      <c r="C3103" s="15">
        <v>3</v>
      </c>
      <c r="D3103" s="15" t="s">
        <v>11611</v>
      </c>
      <c r="E3103" s="15" t="s">
        <v>12634</v>
      </c>
      <c r="F3103" s="15" t="s">
        <v>11422</v>
      </c>
      <c r="G3103" s="15" t="s">
        <v>11609</v>
      </c>
    </row>
    <row r="3104" spans="1:7" x14ac:dyDescent="0.2">
      <c r="A3104" s="15" t="s">
        <v>16627</v>
      </c>
      <c r="B3104" s="15" t="s">
        <v>16562</v>
      </c>
      <c r="C3104" s="15">
        <v>3</v>
      </c>
      <c r="D3104" s="15" t="s">
        <v>11615</v>
      </c>
      <c r="E3104" s="15" t="s">
        <v>12637</v>
      </c>
      <c r="F3104" s="15" t="s">
        <v>11422</v>
      </c>
      <c r="G3104" s="15" t="s">
        <v>11609</v>
      </c>
    </row>
    <row r="3105" spans="1:7" x14ac:dyDescent="0.2">
      <c r="A3105" s="15" t="s">
        <v>16628</v>
      </c>
      <c r="B3105" s="15" t="s">
        <v>16562</v>
      </c>
      <c r="C3105" s="15">
        <v>3</v>
      </c>
      <c r="D3105" s="15" t="s">
        <v>11619</v>
      </c>
      <c r="E3105" s="15" t="s">
        <v>16629</v>
      </c>
      <c r="F3105" s="15" t="s">
        <v>11422</v>
      </c>
      <c r="G3105" s="15" t="s">
        <v>11609</v>
      </c>
    </row>
    <row r="3106" spans="1:7" x14ac:dyDescent="0.2">
      <c r="A3106" s="15" t="s">
        <v>16630</v>
      </c>
      <c r="B3106" s="15" t="s">
        <v>16562</v>
      </c>
      <c r="C3106" s="15">
        <v>3</v>
      </c>
      <c r="D3106" s="15" t="s">
        <v>11623</v>
      </c>
      <c r="E3106" s="15" t="s">
        <v>16631</v>
      </c>
      <c r="F3106" s="15" t="s">
        <v>11422</v>
      </c>
      <c r="G3106" s="15" t="s">
        <v>11609</v>
      </c>
    </row>
    <row r="3107" spans="1:7" x14ac:dyDescent="0.2">
      <c r="A3107" s="15" t="s">
        <v>16632</v>
      </c>
      <c r="B3107" s="15" t="s">
        <v>16562</v>
      </c>
      <c r="C3107" s="15">
        <v>3</v>
      </c>
      <c r="D3107" s="15" t="s">
        <v>11627</v>
      </c>
      <c r="E3107" s="15" t="s">
        <v>1676</v>
      </c>
      <c r="F3107" s="15" t="s">
        <v>11422</v>
      </c>
      <c r="G3107" s="15" t="s">
        <v>11609</v>
      </c>
    </row>
    <row r="3108" spans="1:7" x14ac:dyDescent="0.2">
      <c r="A3108" s="15" t="s">
        <v>16633</v>
      </c>
      <c r="B3108" s="15" t="s">
        <v>16562</v>
      </c>
      <c r="C3108" s="15">
        <v>3</v>
      </c>
      <c r="D3108" s="15" t="s">
        <v>11631</v>
      </c>
      <c r="E3108" s="15" t="s">
        <v>14763</v>
      </c>
      <c r="F3108" s="15" t="s">
        <v>11422</v>
      </c>
      <c r="G3108" s="15" t="s">
        <v>11609</v>
      </c>
    </row>
    <row r="3109" spans="1:7" x14ac:dyDescent="0.2">
      <c r="A3109" s="15" t="s">
        <v>16634</v>
      </c>
      <c r="B3109" s="15" t="s">
        <v>16562</v>
      </c>
      <c r="C3109" s="15">
        <v>3</v>
      </c>
      <c r="D3109" s="15" t="s">
        <v>11669</v>
      </c>
      <c r="E3109" s="15" t="s">
        <v>11670</v>
      </c>
      <c r="F3109" s="15" t="s">
        <v>11422</v>
      </c>
      <c r="G3109" s="15" t="s">
        <v>11609</v>
      </c>
    </row>
    <row r="3110" spans="1:7" x14ac:dyDescent="0.2">
      <c r="A3110" s="15" t="s">
        <v>16635</v>
      </c>
      <c r="B3110" s="15" t="s">
        <v>16636</v>
      </c>
      <c r="C3110" s="15">
        <v>5</v>
      </c>
      <c r="D3110" s="15" t="s">
        <v>11420</v>
      </c>
      <c r="E3110" s="15" t="s">
        <v>12048</v>
      </c>
      <c r="F3110" s="15" t="s">
        <v>11422</v>
      </c>
      <c r="G3110" s="15" t="s">
        <v>11613</v>
      </c>
    </row>
    <row r="3111" spans="1:7" x14ac:dyDescent="0.2">
      <c r="A3111" s="15" t="s">
        <v>16637</v>
      </c>
      <c r="B3111" s="15" t="s">
        <v>16636</v>
      </c>
      <c r="C3111" s="15">
        <v>5</v>
      </c>
      <c r="D3111" s="15" t="s">
        <v>11425</v>
      </c>
      <c r="E3111" s="15" t="s">
        <v>15022</v>
      </c>
      <c r="F3111" s="15" t="s">
        <v>11422</v>
      </c>
      <c r="G3111" s="15" t="s">
        <v>11613</v>
      </c>
    </row>
    <row r="3112" spans="1:7" x14ac:dyDescent="0.2">
      <c r="A3112" s="15" t="s">
        <v>16638</v>
      </c>
      <c r="B3112" s="15" t="s">
        <v>16636</v>
      </c>
      <c r="C3112" s="15">
        <v>5</v>
      </c>
      <c r="D3112" s="15" t="s">
        <v>11428</v>
      </c>
      <c r="E3112" s="15" t="s">
        <v>16639</v>
      </c>
      <c r="F3112" s="15" t="s">
        <v>11422</v>
      </c>
      <c r="G3112" s="15" t="s">
        <v>11613</v>
      </c>
    </row>
    <row r="3113" spans="1:7" x14ac:dyDescent="0.2">
      <c r="A3113" s="15" t="s">
        <v>16640</v>
      </c>
      <c r="B3113" s="15" t="s">
        <v>16636</v>
      </c>
      <c r="C3113" s="15">
        <v>5</v>
      </c>
      <c r="D3113" s="15" t="s">
        <v>11432</v>
      </c>
      <c r="E3113" s="15" t="s">
        <v>16641</v>
      </c>
      <c r="F3113" s="15" t="s">
        <v>11422</v>
      </c>
      <c r="G3113" s="15" t="s">
        <v>11613</v>
      </c>
    </row>
    <row r="3114" spans="1:7" x14ac:dyDescent="0.2">
      <c r="A3114" s="15" t="s">
        <v>16642</v>
      </c>
      <c r="B3114" s="15" t="s">
        <v>16636</v>
      </c>
      <c r="C3114" s="15">
        <v>5</v>
      </c>
      <c r="D3114" s="15" t="s">
        <v>11436</v>
      </c>
      <c r="E3114" s="15" t="s">
        <v>12757</v>
      </c>
      <c r="F3114" s="15" t="s">
        <v>11422</v>
      </c>
      <c r="G3114" s="15" t="s">
        <v>11613</v>
      </c>
    </row>
    <row r="3115" spans="1:7" x14ac:dyDescent="0.2">
      <c r="A3115" s="15" t="s">
        <v>16643</v>
      </c>
      <c r="B3115" s="15" t="s">
        <v>16636</v>
      </c>
      <c r="C3115" s="15">
        <v>5</v>
      </c>
      <c r="D3115" s="15" t="s">
        <v>11440</v>
      </c>
      <c r="E3115" s="15" t="s">
        <v>14409</v>
      </c>
      <c r="F3115" s="15" t="s">
        <v>11422</v>
      </c>
      <c r="G3115" s="15" t="s">
        <v>11613</v>
      </c>
    </row>
    <row r="3116" spans="1:7" x14ac:dyDescent="0.2">
      <c r="A3116" s="15" t="s">
        <v>16644</v>
      </c>
      <c r="B3116" s="15" t="s">
        <v>16636</v>
      </c>
      <c r="C3116" s="15">
        <v>5</v>
      </c>
      <c r="D3116" s="15" t="s">
        <v>11444</v>
      </c>
      <c r="E3116" s="15" t="s">
        <v>16645</v>
      </c>
      <c r="F3116" s="15" t="s">
        <v>11422</v>
      </c>
      <c r="G3116" s="15" t="s">
        <v>11613</v>
      </c>
    </row>
    <row r="3117" spans="1:7" x14ac:dyDescent="0.2">
      <c r="A3117" s="15" t="s">
        <v>16646</v>
      </c>
      <c r="B3117" s="15" t="s">
        <v>16636</v>
      </c>
      <c r="C3117" s="15">
        <v>5</v>
      </c>
      <c r="D3117" s="15" t="s">
        <v>11448</v>
      </c>
      <c r="E3117" s="15" t="s">
        <v>16647</v>
      </c>
      <c r="F3117" s="15" t="s">
        <v>11422</v>
      </c>
      <c r="G3117" s="15" t="s">
        <v>11613</v>
      </c>
    </row>
    <row r="3118" spans="1:7" x14ac:dyDescent="0.2">
      <c r="A3118" s="15" t="s">
        <v>16648</v>
      </c>
      <c r="B3118" s="15" t="s">
        <v>16636</v>
      </c>
      <c r="C3118" s="15">
        <v>5</v>
      </c>
      <c r="D3118" s="15" t="s">
        <v>11452</v>
      </c>
      <c r="E3118" s="15" t="s">
        <v>13758</v>
      </c>
      <c r="F3118" s="15" t="s">
        <v>11422</v>
      </c>
      <c r="G3118" s="15" t="s">
        <v>11613</v>
      </c>
    </row>
    <row r="3119" spans="1:7" x14ac:dyDescent="0.2">
      <c r="A3119" s="15" t="s">
        <v>16649</v>
      </c>
      <c r="B3119" s="15" t="s">
        <v>16636</v>
      </c>
      <c r="C3119" s="15">
        <v>5</v>
      </c>
      <c r="D3119" s="15" t="s">
        <v>11456</v>
      </c>
      <c r="E3119" s="15" t="s">
        <v>11811</v>
      </c>
      <c r="F3119" s="15" t="s">
        <v>11422</v>
      </c>
      <c r="G3119" s="15" t="s">
        <v>11613</v>
      </c>
    </row>
    <row r="3120" spans="1:7" x14ac:dyDescent="0.2">
      <c r="A3120" s="15" t="s">
        <v>16650</v>
      </c>
      <c r="B3120" s="15" t="s">
        <v>16636</v>
      </c>
      <c r="C3120" s="15">
        <v>5</v>
      </c>
      <c r="D3120" s="15" t="s">
        <v>11460</v>
      </c>
      <c r="E3120" s="15" t="s">
        <v>11816</v>
      </c>
      <c r="F3120" s="15" t="s">
        <v>11422</v>
      </c>
      <c r="G3120" s="15" t="s">
        <v>11613</v>
      </c>
    </row>
    <row r="3121" spans="1:7" x14ac:dyDescent="0.2">
      <c r="A3121" s="15" t="s">
        <v>16651</v>
      </c>
      <c r="B3121" s="15" t="s">
        <v>16636</v>
      </c>
      <c r="C3121" s="15">
        <v>5</v>
      </c>
      <c r="D3121" s="15" t="s">
        <v>11464</v>
      </c>
      <c r="E3121" s="15" t="s">
        <v>11822</v>
      </c>
      <c r="F3121" s="15" t="s">
        <v>11422</v>
      </c>
      <c r="G3121" s="15" t="s">
        <v>11613</v>
      </c>
    </row>
    <row r="3122" spans="1:7" x14ac:dyDescent="0.2">
      <c r="A3122" s="15" t="s">
        <v>16652</v>
      </c>
      <c r="B3122" s="15" t="s">
        <v>16636</v>
      </c>
      <c r="C3122" s="15">
        <v>5</v>
      </c>
      <c r="D3122" s="15" t="s">
        <v>11468</v>
      </c>
      <c r="E3122" s="15" t="s">
        <v>16653</v>
      </c>
      <c r="F3122" s="15" t="s">
        <v>11422</v>
      </c>
      <c r="G3122" s="15" t="s">
        <v>11613</v>
      </c>
    </row>
    <row r="3123" spans="1:7" x14ac:dyDescent="0.2">
      <c r="A3123" s="15" t="s">
        <v>16654</v>
      </c>
      <c r="B3123" s="15" t="s">
        <v>16636</v>
      </c>
      <c r="C3123" s="15">
        <v>5</v>
      </c>
      <c r="D3123" s="15" t="s">
        <v>11472</v>
      </c>
      <c r="E3123" s="15" t="s">
        <v>12391</v>
      </c>
      <c r="F3123" s="15" t="s">
        <v>11422</v>
      </c>
      <c r="G3123" s="15" t="s">
        <v>11613</v>
      </c>
    </row>
    <row r="3124" spans="1:7" x14ac:dyDescent="0.2">
      <c r="A3124" s="15" t="s">
        <v>16655</v>
      </c>
      <c r="B3124" s="15" t="s">
        <v>16636</v>
      </c>
      <c r="C3124" s="15">
        <v>5</v>
      </c>
      <c r="D3124" s="15" t="s">
        <v>11476</v>
      </c>
      <c r="E3124" s="15" t="s">
        <v>16656</v>
      </c>
      <c r="F3124" s="15" t="s">
        <v>11422</v>
      </c>
      <c r="G3124" s="15" t="s">
        <v>11613</v>
      </c>
    </row>
    <row r="3125" spans="1:7" x14ac:dyDescent="0.2">
      <c r="A3125" s="15" t="s">
        <v>16657</v>
      </c>
      <c r="B3125" s="15" t="s">
        <v>16636</v>
      </c>
      <c r="C3125" s="15">
        <v>5</v>
      </c>
      <c r="D3125" s="15" t="s">
        <v>11480</v>
      </c>
      <c r="E3125" s="15" t="s">
        <v>12084</v>
      </c>
      <c r="F3125" s="15" t="s">
        <v>11422</v>
      </c>
      <c r="G3125" s="15" t="s">
        <v>11613</v>
      </c>
    </row>
    <row r="3126" spans="1:7" x14ac:dyDescent="0.2">
      <c r="A3126" s="15" t="s">
        <v>16658</v>
      </c>
      <c r="B3126" s="15" t="s">
        <v>16636</v>
      </c>
      <c r="C3126" s="15">
        <v>5</v>
      </c>
      <c r="D3126" s="15" t="s">
        <v>11484</v>
      </c>
      <c r="E3126" s="15" t="s">
        <v>14955</v>
      </c>
      <c r="F3126" s="15" t="s">
        <v>11422</v>
      </c>
      <c r="G3126" s="15" t="s">
        <v>11613</v>
      </c>
    </row>
    <row r="3127" spans="1:7" x14ac:dyDescent="0.2">
      <c r="A3127" s="15" t="s">
        <v>16659</v>
      </c>
      <c r="B3127" s="15" t="s">
        <v>16636</v>
      </c>
      <c r="C3127" s="15">
        <v>5</v>
      </c>
      <c r="D3127" s="15" t="s">
        <v>11487</v>
      </c>
      <c r="E3127" s="15" t="s">
        <v>16660</v>
      </c>
      <c r="F3127" s="15" t="s">
        <v>11422</v>
      </c>
      <c r="G3127" s="15" t="s">
        <v>11613</v>
      </c>
    </row>
    <row r="3128" spans="1:7" x14ac:dyDescent="0.2">
      <c r="A3128" s="15" t="s">
        <v>16661</v>
      </c>
      <c r="B3128" s="15" t="s">
        <v>16636</v>
      </c>
      <c r="C3128" s="15">
        <v>5</v>
      </c>
      <c r="D3128" s="15" t="s">
        <v>11491</v>
      </c>
      <c r="E3128" s="15" t="s">
        <v>15409</v>
      </c>
      <c r="F3128" s="15" t="s">
        <v>11422</v>
      </c>
      <c r="G3128" s="15" t="s">
        <v>11613</v>
      </c>
    </row>
    <row r="3129" spans="1:7" x14ac:dyDescent="0.2">
      <c r="A3129" s="15" t="s">
        <v>16662</v>
      </c>
      <c r="B3129" s="15" t="s">
        <v>16636</v>
      </c>
      <c r="C3129" s="15">
        <v>5</v>
      </c>
      <c r="D3129" s="15" t="s">
        <v>11495</v>
      </c>
      <c r="E3129" s="15" t="s">
        <v>16663</v>
      </c>
      <c r="F3129" s="15" t="s">
        <v>11422</v>
      </c>
      <c r="G3129" s="15" t="s">
        <v>11613</v>
      </c>
    </row>
    <row r="3130" spans="1:7" x14ac:dyDescent="0.2">
      <c r="A3130" s="15" t="s">
        <v>16664</v>
      </c>
      <c r="B3130" s="15" t="s">
        <v>16636</v>
      </c>
      <c r="C3130" s="15">
        <v>5</v>
      </c>
      <c r="D3130" s="15" t="s">
        <v>11499</v>
      </c>
      <c r="E3130" s="15" t="s">
        <v>15304</v>
      </c>
      <c r="F3130" s="15" t="s">
        <v>11422</v>
      </c>
      <c r="G3130" s="15" t="s">
        <v>11613</v>
      </c>
    </row>
    <row r="3131" spans="1:7" x14ac:dyDescent="0.2">
      <c r="A3131" s="15" t="s">
        <v>16665</v>
      </c>
      <c r="B3131" s="15" t="s">
        <v>16636</v>
      </c>
      <c r="C3131" s="15">
        <v>5</v>
      </c>
      <c r="D3131" s="15" t="s">
        <v>11503</v>
      </c>
      <c r="E3131" s="15" t="s">
        <v>461</v>
      </c>
      <c r="F3131" s="15" t="s">
        <v>11422</v>
      </c>
      <c r="G3131" s="15" t="s">
        <v>11613</v>
      </c>
    </row>
    <row r="3132" spans="1:7" x14ac:dyDescent="0.2">
      <c r="A3132" s="15" t="s">
        <v>16666</v>
      </c>
      <c r="B3132" s="15" t="s">
        <v>16636</v>
      </c>
      <c r="C3132" s="15">
        <v>5</v>
      </c>
      <c r="D3132" s="15" t="s">
        <v>11506</v>
      </c>
      <c r="E3132" s="15" t="s">
        <v>13409</v>
      </c>
      <c r="F3132" s="15" t="s">
        <v>11422</v>
      </c>
      <c r="G3132" s="15" t="s">
        <v>11613</v>
      </c>
    </row>
    <row r="3133" spans="1:7" x14ac:dyDescent="0.2">
      <c r="A3133" s="15" t="s">
        <v>16667</v>
      </c>
      <c r="B3133" s="15" t="s">
        <v>16636</v>
      </c>
      <c r="C3133" s="15">
        <v>5</v>
      </c>
      <c r="D3133" s="15" t="s">
        <v>11510</v>
      </c>
      <c r="E3133" s="15" t="s">
        <v>16668</v>
      </c>
      <c r="F3133" s="15" t="s">
        <v>11422</v>
      </c>
      <c r="G3133" s="15" t="s">
        <v>11613</v>
      </c>
    </row>
    <row r="3134" spans="1:7" x14ac:dyDescent="0.2">
      <c r="A3134" s="15" t="s">
        <v>16669</v>
      </c>
      <c r="B3134" s="15" t="s">
        <v>16636</v>
      </c>
      <c r="C3134" s="15">
        <v>5</v>
      </c>
      <c r="D3134" s="15" t="s">
        <v>11514</v>
      </c>
      <c r="E3134" s="15" t="s">
        <v>13109</v>
      </c>
      <c r="F3134" s="15" t="s">
        <v>11422</v>
      </c>
      <c r="G3134" s="15" t="s">
        <v>11613</v>
      </c>
    </row>
    <row r="3135" spans="1:7" x14ac:dyDescent="0.2">
      <c r="A3135" s="15" t="s">
        <v>16670</v>
      </c>
      <c r="B3135" s="15" t="s">
        <v>16636</v>
      </c>
      <c r="C3135" s="15">
        <v>5</v>
      </c>
      <c r="D3135" s="15" t="s">
        <v>11518</v>
      </c>
      <c r="E3135" s="15" t="s">
        <v>13791</v>
      </c>
      <c r="F3135" s="15" t="s">
        <v>11422</v>
      </c>
      <c r="G3135" s="15" t="s">
        <v>11613</v>
      </c>
    </row>
    <row r="3136" spans="1:7" x14ac:dyDescent="0.2">
      <c r="A3136" s="15" t="s">
        <v>16671</v>
      </c>
      <c r="B3136" s="15" t="s">
        <v>16636</v>
      </c>
      <c r="C3136" s="15">
        <v>5</v>
      </c>
      <c r="D3136" s="15" t="s">
        <v>11522</v>
      </c>
      <c r="E3136" s="15" t="s">
        <v>11559</v>
      </c>
      <c r="F3136" s="15" t="s">
        <v>11422</v>
      </c>
      <c r="G3136" s="15" t="s">
        <v>11613</v>
      </c>
    </row>
    <row r="3137" spans="1:7" x14ac:dyDescent="0.2">
      <c r="A3137" s="15" t="s">
        <v>16672</v>
      </c>
      <c r="B3137" s="15" t="s">
        <v>16636</v>
      </c>
      <c r="C3137" s="15">
        <v>5</v>
      </c>
      <c r="D3137" s="15" t="s">
        <v>11526</v>
      </c>
      <c r="E3137" s="15" t="s">
        <v>11563</v>
      </c>
      <c r="F3137" s="15" t="s">
        <v>11422</v>
      </c>
      <c r="G3137" s="15" t="s">
        <v>11613</v>
      </c>
    </row>
    <row r="3138" spans="1:7" x14ac:dyDescent="0.2">
      <c r="A3138" s="15" t="s">
        <v>16673</v>
      </c>
      <c r="B3138" s="15" t="s">
        <v>16636</v>
      </c>
      <c r="C3138" s="15">
        <v>5</v>
      </c>
      <c r="D3138" s="15" t="s">
        <v>11530</v>
      </c>
      <c r="E3138" s="15" t="s">
        <v>11695</v>
      </c>
      <c r="F3138" s="15" t="s">
        <v>11422</v>
      </c>
      <c r="G3138" s="15" t="s">
        <v>11613</v>
      </c>
    </row>
    <row r="3139" spans="1:7" x14ac:dyDescent="0.2">
      <c r="A3139" s="15" t="s">
        <v>16674</v>
      </c>
      <c r="B3139" s="15" t="s">
        <v>16636</v>
      </c>
      <c r="C3139" s="15">
        <v>5</v>
      </c>
      <c r="D3139" s="15" t="s">
        <v>11534</v>
      </c>
      <c r="E3139" s="15" t="s">
        <v>16675</v>
      </c>
      <c r="F3139" s="15" t="s">
        <v>11422</v>
      </c>
      <c r="G3139" s="15" t="s">
        <v>11613</v>
      </c>
    </row>
    <row r="3140" spans="1:7" x14ac:dyDescent="0.2">
      <c r="A3140" s="15" t="s">
        <v>16676</v>
      </c>
      <c r="B3140" s="15" t="s">
        <v>16636</v>
      </c>
      <c r="C3140" s="15">
        <v>5</v>
      </c>
      <c r="D3140" s="15" t="s">
        <v>11538</v>
      </c>
      <c r="E3140" s="15" t="s">
        <v>16677</v>
      </c>
      <c r="F3140" s="15" t="s">
        <v>11422</v>
      </c>
      <c r="G3140" s="15" t="s">
        <v>11613</v>
      </c>
    </row>
    <row r="3141" spans="1:7" x14ac:dyDescent="0.2">
      <c r="A3141" s="15" t="s">
        <v>16678</v>
      </c>
      <c r="B3141" s="15" t="s">
        <v>16636</v>
      </c>
      <c r="C3141" s="15">
        <v>5</v>
      </c>
      <c r="D3141" s="15" t="s">
        <v>11542</v>
      </c>
      <c r="E3141" s="15" t="s">
        <v>16679</v>
      </c>
      <c r="F3141" s="15" t="s">
        <v>11422</v>
      </c>
      <c r="G3141" s="15" t="s">
        <v>11613</v>
      </c>
    </row>
    <row r="3142" spans="1:7" x14ac:dyDescent="0.2">
      <c r="A3142" s="15" t="s">
        <v>16680</v>
      </c>
      <c r="B3142" s="15" t="s">
        <v>16636</v>
      </c>
      <c r="C3142" s="15">
        <v>5</v>
      </c>
      <c r="D3142" s="15" t="s">
        <v>11546</v>
      </c>
      <c r="E3142" s="15" t="s">
        <v>11856</v>
      </c>
      <c r="F3142" s="15" t="s">
        <v>11422</v>
      </c>
      <c r="G3142" s="15" t="s">
        <v>11613</v>
      </c>
    </row>
    <row r="3143" spans="1:7" x14ac:dyDescent="0.2">
      <c r="A3143" s="15" t="s">
        <v>16681</v>
      </c>
      <c r="B3143" s="15" t="s">
        <v>16636</v>
      </c>
      <c r="C3143" s="15">
        <v>5</v>
      </c>
      <c r="D3143" s="15" t="s">
        <v>11550</v>
      </c>
      <c r="E3143" s="15" t="s">
        <v>16682</v>
      </c>
      <c r="F3143" s="15" t="s">
        <v>11422</v>
      </c>
      <c r="G3143" s="15" t="s">
        <v>11613</v>
      </c>
    </row>
    <row r="3144" spans="1:7" x14ac:dyDescent="0.2">
      <c r="A3144" s="15" t="s">
        <v>16683</v>
      </c>
      <c r="B3144" s="15" t="s">
        <v>16636</v>
      </c>
      <c r="C3144" s="15">
        <v>5</v>
      </c>
      <c r="D3144" s="15" t="s">
        <v>11554</v>
      </c>
      <c r="E3144" s="15" t="s">
        <v>409</v>
      </c>
      <c r="F3144" s="15" t="s">
        <v>11422</v>
      </c>
      <c r="G3144" s="15" t="s">
        <v>11613</v>
      </c>
    </row>
    <row r="3145" spans="1:7" x14ac:dyDescent="0.2">
      <c r="A3145" s="15" t="s">
        <v>16684</v>
      </c>
      <c r="B3145" s="15" t="s">
        <v>16636</v>
      </c>
      <c r="C3145" s="15">
        <v>5</v>
      </c>
      <c r="D3145" s="15" t="s">
        <v>11558</v>
      </c>
      <c r="E3145" s="15" t="s">
        <v>16685</v>
      </c>
      <c r="F3145" s="15" t="s">
        <v>11422</v>
      </c>
      <c r="G3145" s="15" t="s">
        <v>11613</v>
      </c>
    </row>
    <row r="3146" spans="1:7" x14ac:dyDescent="0.2">
      <c r="A3146" s="15" t="s">
        <v>16686</v>
      </c>
      <c r="B3146" s="15" t="s">
        <v>16636</v>
      </c>
      <c r="C3146" s="15">
        <v>5</v>
      </c>
      <c r="D3146" s="15" t="s">
        <v>11562</v>
      </c>
      <c r="E3146" s="15" t="s">
        <v>16687</v>
      </c>
      <c r="F3146" s="15" t="s">
        <v>11422</v>
      </c>
      <c r="G3146" s="15" t="s">
        <v>11613</v>
      </c>
    </row>
    <row r="3147" spans="1:7" x14ac:dyDescent="0.2">
      <c r="A3147" s="15" t="s">
        <v>16688</v>
      </c>
      <c r="B3147" s="15" t="s">
        <v>16636</v>
      </c>
      <c r="C3147" s="15">
        <v>5</v>
      </c>
      <c r="D3147" s="15" t="s">
        <v>11565</v>
      </c>
      <c r="E3147" s="15" t="s">
        <v>16689</v>
      </c>
      <c r="F3147" s="15" t="s">
        <v>11422</v>
      </c>
      <c r="G3147" s="15" t="s">
        <v>11613</v>
      </c>
    </row>
    <row r="3148" spans="1:7" x14ac:dyDescent="0.2">
      <c r="A3148" s="15" t="s">
        <v>16690</v>
      </c>
      <c r="B3148" s="15" t="s">
        <v>16636</v>
      </c>
      <c r="C3148" s="15">
        <v>5</v>
      </c>
      <c r="D3148" s="15" t="s">
        <v>11569</v>
      </c>
      <c r="E3148" s="15" t="s">
        <v>13819</v>
      </c>
      <c r="F3148" s="15" t="s">
        <v>11422</v>
      </c>
      <c r="G3148" s="15" t="s">
        <v>11613</v>
      </c>
    </row>
    <row r="3149" spans="1:7" x14ac:dyDescent="0.2">
      <c r="A3149" s="15" t="s">
        <v>16691</v>
      </c>
      <c r="B3149" s="15" t="s">
        <v>16636</v>
      </c>
      <c r="C3149" s="15">
        <v>5</v>
      </c>
      <c r="D3149" s="15" t="s">
        <v>16692</v>
      </c>
      <c r="E3149" s="15" t="s">
        <v>13824</v>
      </c>
      <c r="F3149" s="15" t="s">
        <v>11422</v>
      </c>
      <c r="G3149" s="15" t="s">
        <v>11613</v>
      </c>
    </row>
    <row r="3150" spans="1:7" x14ac:dyDescent="0.2">
      <c r="A3150" s="15" t="s">
        <v>16693</v>
      </c>
      <c r="B3150" s="15" t="s">
        <v>16636</v>
      </c>
      <c r="C3150" s="15">
        <v>5</v>
      </c>
      <c r="D3150" s="15" t="s">
        <v>11573</v>
      </c>
      <c r="E3150" s="15" t="s">
        <v>16694</v>
      </c>
      <c r="F3150" s="15" t="s">
        <v>11422</v>
      </c>
      <c r="G3150" s="15" t="s">
        <v>11613</v>
      </c>
    </row>
    <row r="3151" spans="1:7" x14ac:dyDescent="0.2">
      <c r="A3151" s="15" t="s">
        <v>16695</v>
      </c>
      <c r="B3151" s="15" t="s">
        <v>16636</v>
      </c>
      <c r="C3151" s="15">
        <v>5</v>
      </c>
      <c r="D3151" s="15" t="s">
        <v>11577</v>
      </c>
      <c r="E3151" s="15" t="s">
        <v>11612</v>
      </c>
      <c r="F3151" s="15" t="s">
        <v>11422</v>
      </c>
      <c r="G3151" s="15" t="s">
        <v>11613</v>
      </c>
    </row>
    <row r="3152" spans="1:7" x14ac:dyDescent="0.2">
      <c r="A3152" s="15" t="s">
        <v>16696</v>
      </c>
      <c r="B3152" s="15" t="s">
        <v>16636</v>
      </c>
      <c r="C3152" s="15">
        <v>5</v>
      </c>
      <c r="D3152" s="15" t="s">
        <v>11581</v>
      </c>
      <c r="E3152" s="15" t="s">
        <v>16697</v>
      </c>
      <c r="F3152" s="15" t="s">
        <v>11422</v>
      </c>
      <c r="G3152" s="15" t="s">
        <v>11613</v>
      </c>
    </row>
    <row r="3153" spans="1:7" x14ac:dyDescent="0.2">
      <c r="A3153" s="15" t="s">
        <v>16698</v>
      </c>
      <c r="B3153" s="15" t="s">
        <v>16636</v>
      </c>
      <c r="C3153" s="15">
        <v>5</v>
      </c>
      <c r="D3153" s="15" t="s">
        <v>11584</v>
      </c>
      <c r="E3153" s="15" t="s">
        <v>12732</v>
      </c>
      <c r="F3153" s="15" t="s">
        <v>11422</v>
      </c>
      <c r="G3153" s="15" t="s">
        <v>11613</v>
      </c>
    </row>
    <row r="3154" spans="1:7" x14ac:dyDescent="0.2">
      <c r="A3154" s="15" t="s">
        <v>16699</v>
      </c>
      <c r="B3154" s="15" t="s">
        <v>16636</v>
      </c>
      <c r="C3154" s="15">
        <v>5</v>
      </c>
      <c r="D3154" s="15" t="s">
        <v>11588</v>
      </c>
      <c r="E3154" s="15" t="s">
        <v>16700</v>
      </c>
      <c r="F3154" s="15" t="s">
        <v>11422</v>
      </c>
      <c r="G3154" s="15" t="s">
        <v>11613</v>
      </c>
    </row>
    <row r="3155" spans="1:7" x14ac:dyDescent="0.2">
      <c r="A3155" s="15" t="s">
        <v>16701</v>
      </c>
      <c r="B3155" s="15" t="s">
        <v>16636</v>
      </c>
      <c r="C3155" s="15">
        <v>5</v>
      </c>
      <c r="D3155" s="15" t="s">
        <v>11591</v>
      </c>
      <c r="E3155" s="15" t="s">
        <v>16702</v>
      </c>
      <c r="F3155" s="15" t="s">
        <v>11422</v>
      </c>
      <c r="G3155" s="15" t="s">
        <v>11613</v>
      </c>
    </row>
    <row r="3156" spans="1:7" x14ac:dyDescent="0.2">
      <c r="A3156" s="15" t="s">
        <v>16703</v>
      </c>
      <c r="B3156" s="15" t="s">
        <v>16636</v>
      </c>
      <c r="C3156" s="15">
        <v>5</v>
      </c>
      <c r="D3156" s="15" t="s">
        <v>11595</v>
      </c>
      <c r="E3156" s="15" t="s">
        <v>16704</v>
      </c>
      <c r="F3156" s="15" t="s">
        <v>11422</v>
      </c>
      <c r="G3156" s="15" t="s">
        <v>11613</v>
      </c>
    </row>
    <row r="3157" spans="1:7" x14ac:dyDescent="0.2">
      <c r="A3157" s="15" t="s">
        <v>16705</v>
      </c>
      <c r="B3157" s="15" t="s">
        <v>16636</v>
      </c>
      <c r="C3157" s="15">
        <v>5</v>
      </c>
      <c r="D3157" s="15" t="s">
        <v>11599</v>
      </c>
      <c r="E3157" s="15" t="s">
        <v>12536</v>
      </c>
      <c r="F3157" s="15" t="s">
        <v>11422</v>
      </c>
      <c r="G3157" s="15" t="s">
        <v>11613</v>
      </c>
    </row>
    <row r="3158" spans="1:7" x14ac:dyDescent="0.2">
      <c r="A3158" s="15" t="s">
        <v>16706</v>
      </c>
      <c r="B3158" s="15" t="s">
        <v>16636</v>
      </c>
      <c r="C3158" s="15">
        <v>5</v>
      </c>
      <c r="D3158" s="15" t="s">
        <v>11603</v>
      </c>
      <c r="E3158" s="15" t="s">
        <v>11886</v>
      </c>
      <c r="F3158" s="15" t="s">
        <v>11422</v>
      </c>
      <c r="G3158" s="15" t="s">
        <v>11613</v>
      </c>
    </row>
    <row r="3159" spans="1:7" x14ac:dyDescent="0.2">
      <c r="A3159" s="15" t="s">
        <v>16707</v>
      </c>
      <c r="B3159" s="15" t="s">
        <v>16636</v>
      </c>
      <c r="C3159" s="15">
        <v>5</v>
      </c>
      <c r="D3159" s="15" t="s">
        <v>11607</v>
      </c>
      <c r="E3159" s="15" t="s">
        <v>15110</v>
      </c>
      <c r="F3159" s="15" t="s">
        <v>11422</v>
      </c>
      <c r="G3159" s="15" t="s">
        <v>11613</v>
      </c>
    </row>
    <row r="3160" spans="1:7" x14ac:dyDescent="0.2">
      <c r="A3160" s="15" t="s">
        <v>16708</v>
      </c>
      <c r="B3160" s="15" t="s">
        <v>16636</v>
      </c>
      <c r="C3160" s="15">
        <v>5</v>
      </c>
      <c r="D3160" s="15" t="s">
        <v>11611</v>
      </c>
      <c r="E3160" s="15" t="s">
        <v>16709</v>
      </c>
      <c r="F3160" s="15" t="s">
        <v>11422</v>
      </c>
      <c r="G3160" s="15" t="s">
        <v>11613</v>
      </c>
    </row>
    <row r="3161" spans="1:7" x14ac:dyDescent="0.2">
      <c r="A3161" s="15" t="s">
        <v>16710</v>
      </c>
      <c r="B3161" s="15" t="s">
        <v>16636</v>
      </c>
      <c r="C3161" s="15">
        <v>5</v>
      </c>
      <c r="D3161" s="15" t="s">
        <v>11615</v>
      </c>
      <c r="E3161" s="15" t="s">
        <v>16711</v>
      </c>
      <c r="F3161" s="15" t="s">
        <v>11422</v>
      </c>
      <c r="G3161" s="15" t="s">
        <v>11613</v>
      </c>
    </row>
    <row r="3162" spans="1:7" x14ac:dyDescent="0.2">
      <c r="A3162" s="15" t="s">
        <v>16712</v>
      </c>
      <c r="B3162" s="15" t="s">
        <v>16636</v>
      </c>
      <c r="C3162" s="15">
        <v>5</v>
      </c>
      <c r="D3162" s="15" t="s">
        <v>11619</v>
      </c>
      <c r="E3162" s="15" t="s">
        <v>12869</v>
      </c>
      <c r="F3162" s="15" t="s">
        <v>11422</v>
      </c>
      <c r="G3162" s="15" t="s">
        <v>11613</v>
      </c>
    </row>
    <row r="3163" spans="1:7" x14ac:dyDescent="0.2">
      <c r="A3163" s="15" t="s">
        <v>16713</v>
      </c>
      <c r="B3163" s="15" t="s">
        <v>16636</v>
      </c>
      <c r="C3163" s="15">
        <v>5</v>
      </c>
      <c r="D3163" s="15" t="s">
        <v>11623</v>
      </c>
      <c r="E3163" s="15" t="s">
        <v>13988</v>
      </c>
      <c r="F3163" s="15" t="s">
        <v>11422</v>
      </c>
      <c r="G3163" s="15" t="s">
        <v>11613</v>
      </c>
    </row>
    <row r="3164" spans="1:7" x14ac:dyDescent="0.2">
      <c r="A3164" s="15" t="s">
        <v>16714</v>
      </c>
      <c r="B3164" s="15" t="s">
        <v>16636</v>
      </c>
      <c r="C3164" s="15">
        <v>5</v>
      </c>
      <c r="D3164" s="15" t="s">
        <v>11627</v>
      </c>
      <c r="E3164" s="15" t="s">
        <v>16019</v>
      </c>
      <c r="F3164" s="15" t="s">
        <v>11422</v>
      </c>
      <c r="G3164" s="15" t="s">
        <v>11613</v>
      </c>
    </row>
    <row r="3165" spans="1:7" x14ac:dyDescent="0.2">
      <c r="A3165" s="15" t="s">
        <v>16715</v>
      </c>
      <c r="B3165" s="15" t="s">
        <v>16636</v>
      </c>
      <c r="C3165" s="15">
        <v>5</v>
      </c>
      <c r="D3165" s="15" t="s">
        <v>11631</v>
      </c>
      <c r="E3165" s="15" t="s">
        <v>16716</v>
      </c>
      <c r="F3165" s="15" t="s">
        <v>11422</v>
      </c>
      <c r="G3165" s="15" t="s">
        <v>11613</v>
      </c>
    </row>
    <row r="3166" spans="1:7" x14ac:dyDescent="0.2">
      <c r="A3166" s="15" t="s">
        <v>16717</v>
      </c>
      <c r="B3166" s="15" t="s">
        <v>16636</v>
      </c>
      <c r="C3166" s="15">
        <v>5</v>
      </c>
      <c r="D3166" s="15" t="s">
        <v>11634</v>
      </c>
      <c r="E3166" s="15" t="s">
        <v>16718</v>
      </c>
      <c r="F3166" s="15" t="s">
        <v>11422</v>
      </c>
      <c r="G3166" s="15" t="s">
        <v>11613</v>
      </c>
    </row>
    <row r="3167" spans="1:7" x14ac:dyDescent="0.2">
      <c r="A3167" s="15" t="s">
        <v>16719</v>
      </c>
      <c r="B3167" s="15" t="s">
        <v>16636</v>
      </c>
      <c r="C3167" s="15">
        <v>5</v>
      </c>
      <c r="D3167" s="15" t="s">
        <v>11637</v>
      </c>
      <c r="E3167" s="15" t="s">
        <v>16720</v>
      </c>
      <c r="F3167" s="15" t="s">
        <v>11422</v>
      </c>
      <c r="G3167" s="15" t="s">
        <v>11613</v>
      </c>
    </row>
    <row r="3168" spans="1:7" x14ac:dyDescent="0.2">
      <c r="A3168" s="15" t="s">
        <v>16721</v>
      </c>
      <c r="B3168" s="15" t="s">
        <v>16636</v>
      </c>
      <c r="C3168" s="15">
        <v>5</v>
      </c>
      <c r="D3168" s="15" t="s">
        <v>11640</v>
      </c>
      <c r="E3168" s="15" t="s">
        <v>16722</v>
      </c>
      <c r="F3168" s="15" t="s">
        <v>11422</v>
      </c>
      <c r="G3168" s="15" t="s">
        <v>11613</v>
      </c>
    </row>
    <row r="3169" spans="1:7" x14ac:dyDescent="0.2">
      <c r="A3169" s="15" t="s">
        <v>16723</v>
      </c>
      <c r="B3169" s="15" t="s">
        <v>16636</v>
      </c>
      <c r="C3169" s="15">
        <v>5</v>
      </c>
      <c r="D3169" s="15" t="s">
        <v>11643</v>
      </c>
      <c r="E3169" s="15" t="s">
        <v>16724</v>
      </c>
      <c r="F3169" s="15" t="s">
        <v>11422</v>
      </c>
      <c r="G3169" s="15" t="s">
        <v>11613</v>
      </c>
    </row>
    <row r="3170" spans="1:7" x14ac:dyDescent="0.2">
      <c r="A3170" s="15" t="s">
        <v>16725</v>
      </c>
      <c r="B3170" s="15" t="s">
        <v>16636</v>
      </c>
      <c r="C3170" s="15">
        <v>5</v>
      </c>
      <c r="D3170" s="15" t="s">
        <v>11646</v>
      </c>
      <c r="E3170" s="15" t="s">
        <v>12304</v>
      </c>
      <c r="F3170" s="15" t="s">
        <v>11422</v>
      </c>
      <c r="G3170" s="15" t="s">
        <v>11613</v>
      </c>
    </row>
    <row r="3171" spans="1:7" x14ac:dyDescent="0.2">
      <c r="A3171" s="15" t="s">
        <v>16726</v>
      </c>
      <c r="B3171" s="15" t="s">
        <v>16636</v>
      </c>
      <c r="C3171" s="15">
        <v>5</v>
      </c>
      <c r="D3171" s="15" t="s">
        <v>11649</v>
      </c>
      <c r="E3171" s="15" t="s">
        <v>16727</v>
      </c>
      <c r="F3171" s="15" t="s">
        <v>11422</v>
      </c>
      <c r="G3171" s="15" t="s">
        <v>11613</v>
      </c>
    </row>
    <row r="3172" spans="1:7" x14ac:dyDescent="0.2">
      <c r="A3172" s="15" t="s">
        <v>16728</v>
      </c>
      <c r="B3172" s="15" t="s">
        <v>16636</v>
      </c>
      <c r="C3172" s="15">
        <v>5</v>
      </c>
      <c r="D3172" s="15" t="s">
        <v>11652</v>
      </c>
      <c r="E3172" s="15" t="s">
        <v>13619</v>
      </c>
      <c r="F3172" s="15" t="s">
        <v>11422</v>
      </c>
      <c r="G3172" s="15" t="s">
        <v>11613</v>
      </c>
    </row>
    <row r="3173" spans="1:7" x14ac:dyDescent="0.2">
      <c r="A3173" s="15" t="s">
        <v>16729</v>
      </c>
      <c r="B3173" s="15" t="s">
        <v>16636</v>
      </c>
      <c r="C3173" s="15">
        <v>5</v>
      </c>
      <c r="D3173" s="15" t="s">
        <v>11655</v>
      </c>
      <c r="E3173" s="15" t="s">
        <v>16730</v>
      </c>
      <c r="F3173" s="15" t="s">
        <v>11422</v>
      </c>
      <c r="G3173" s="15" t="s">
        <v>11613</v>
      </c>
    </row>
    <row r="3174" spans="1:7" x14ac:dyDescent="0.2">
      <c r="A3174" s="15" t="s">
        <v>16731</v>
      </c>
      <c r="B3174" s="15" t="s">
        <v>16636</v>
      </c>
      <c r="C3174" s="15">
        <v>5</v>
      </c>
      <c r="D3174" s="15" t="s">
        <v>11658</v>
      </c>
      <c r="E3174" s="15" t="s">
        <v>15547</v>
      </c>
      <c r="F3174" s="15" t="s">
        <v>11422</v>
      </c>
      <c r="G3174" s="15" t="s">
        <v>11613</v>
      </c>
    </row>
    <row r="3175" spans="1:7" x14ac:dyDescent="0.2">
      <c r="A3175" s="15" t="s">
        <v>16732</v>
      </c>
      <c r="B3175" s="15" t="s">
        <v>16636</v>
      </c>
      <c r="C3175" s="15">
        <v>5</v>
      </c>
      <c r="D3175" s="15" t="s">
        <v>11660</v>
      </c>
      <c r="E3175" s="15" t="s">
        <v>16733</v>
      </c>
      <c r="F3175" s="15" t="s">
        <v>11422</v>
      </c>
      <c r="G3175" s="15" t="s">
        <v>11613</v>
      </c>
    </row>
    <row r="3176" spans="1:7" x14ac:dyDescent="0.2">
      <c r="A3176" s="15" t="s">
        <v>16734</v>
      </c>
      <c r="B3176" s="15" t="s">
        <v>16636</v>
      </c>
      <c r="C3176" s="15">
        <v>5</v>
      </c>
      <c r="D3176" s="15" t="s">
        <v>11663</v>
      </c>
      <c r="E3176" s="15" t="s">
        <v>11661</v>
      </c>
      <c r="F3176" s="15" t="s">
        <v>11422</v>
      </c>
      <c r="G3176" s="15" t="s">
        <v>11613</v>
      </c>
    </row>
    <row r="3177" spans="1:7" x14ac:dyDescent="0.2">
      <c r="A3177" s="15" t="s">
        <v>16735</v>
      </c>
      <c r="B3177" s="15" t="s">
        <v>16636</v>
      </c>
      <c r="C3177" s="15">
        <v>5</v>
      </c>
      <c r="D3177" s="15" t="s">
        <v>11666</v>
      </c>
      <c r="E3177" s="15" t="s">
        <v>16736</v>
      </c>
      <c r="F3177" s="15" t="s">
        <v>11422</v>
      </c>
      <c r="G3177" s="15" t="s">
        <v>11613</v>
      </c>
    </row>
    <row r="3178" spans="1:7" x14ac:dyDescent="0.2">
      <c r="A3178" s="15" t="s">
        <v>16737</v>
      </c>
      <c r="B3178" s="15" t="s">
        <v>16636</v>
      </c>
      <c r="C3178" s="15">
        <v>5</v>
      </c>
      <c r="D3178" s="15" t="s">
        <v>11907</v>
      </c>
      <c r="E3178" s="15" t="s">
        <v>16738</v>
      </c>
      <c r="F3178" s="15" t="s">
        <v>11422</v>
      </c>
      <c r="G3178" s="15" t="s">
        <v>11613</v>
      </c>
    </row>
    <row r="3179" spans="1:7" x14ac:dyDescent="0.2">
      <c r="A3179" s="15" t="s">
        <v>16739</v>
      </c>
      <c r="B3179" s="15" t="s">
        <v>16636</v>
      </c>
      <c r="C3179" s="15">
        <v>5</v>
      </c>
      <c r="D3179" s="15" t="s">
        <v>11910</v>
      </c>
      <c r="E3179" s="15" t="s">
        <v>16740</v>
      </c>
      <c r="F3179" s="15" t="s">
        <v>11422</v>
      </c>
      <c r="G3179" s="15" t="s">
        <v>11613</v>
      </c>
    </row>
    <row r="3180" spans="1:7" x14ac:dyDescent="0.2">
      <c r="A3180" s="15" t="s">
        <v>16741</v>
      </c>
      <c r="B3180" s="15" t="s">
        <v>16636</v>
      </c>
      <c r="C3180" s="15">
        <v>5</v>
      </c>
      <c r="D3180" s="15" t="s">
        <v>11913</v>
      </c>
      <c r="E3180" s="15" t="s">
        <v>12902</v>
      </c>
      <c r="F3180" s="15" t="s">
        <v>11422</v>
      </c>
      <c r="G3180" s="15" t="s">
        <v>11613</v>
      </c>
    </row>
    <row r="3181" spans="1:7" x14ac:dyDescent="0.2">
      <c r="A3181" s="15" t="s">
        <v>16742</v>
      </c>
      <c r="B3181" s="15" t="s">
        <v>16636</v>
      </c>
      <c r="C3181" s="15">
        <v>5</v>
      </c>
      <c r="D3181" s="15" t="s">
        <v>11916</v>
      </c>
      <c r="E3181" s="15" t="s">
        <v>1676</v>
      </c>
      <c r="F3181" s="15" t="s">
        <v>11422</v>
      </c>
      <c r="G3181" s="15" t="s">
        <v>11613</v>
      </c>
    </row>
    <row r="3182" spans="1:7" x14ac:dyDescent="0.2">
      <c r="A3182" s="15" t="s">
        <v>16743</v>
      </c>
      <c r="B3182" s="15" t="s">
        <v>16636</v>
      </c>
      <c r="C3182" s="15">
        <v>5</v>
      </c>
      <c r="D3182" s="15" t="s">
        <v>11669</v>
      </c>
      <c r="E3182" s="15" t="s">
        <v>11670</v>
      </c>
      <c r="F3182" s="15" t="s">
        <v>11422</v>
      </c>
      <c r="G3182" s="15" t="s">
        <v>11613</v>
      </c>
    </row>
    <row r="3183" spans="1:7" x14ac:dyDescent="0.2">
      <c r="A3183" s="15" t="s">
        <v>16744</v>
      </c>
      <c r="B3183" s="15" t="s">
        <v>16745</v>
      </c>
      <c r="C3183" s="15">
        <v>8</v>
      </c>
      <c r="D3183" s="15" t="s">
        <v>11420</v>
      </c>
      <c r="E3183" s="15" t="s">
        <v>14675</v>
      </c>
      <c r="F3183" s="15" t="s">
        <v>11422</v>
      </c>
      <c r="G3183" s="15" t="s">
        <v>11617</v>
      </c>
    </row>
    <row r="3184" spans="1:7" x14ac:dyDescent="0.2">
      <c r="A3184" s="15" t="s">
        <v>16746</v>
      </c>
      <c r="B3184" s="15" t="s">
        <v>16745</v>
      </c>
      <c r="C3184" s="15">
        <v>8</v>
      </c>
      <c r="D3184" s="15" t="s">
        <v>11425</v>
      </c>
      <c r="E3184" s="15" t="s">
        <v>14305</v>
      </c>
      <c r="F3184" s="15" t="s">
        <v>11422</v>
      </c>
      <c r="G3184" s="15" t="s">
        <v>11617</v>
      </c>
    </row>
    <row r="3185" spans="1:7" x14ac:dyDescent="0.2">
      <c r="A3185" s="15" t="s">
        <v>16747</v>
      </c>
      <c r="B3185" s="15" t="s">
        <v>16745</v>
      </c>
      <c r="C3185" s="15">
        <v>8</v>
      </c>
      <c r="D3185" s="15" t="s">
        <v>11428</v>
      </c>
      <c r="E3185" s="15" t="s">
        <v>13374</v>
      </c>
      <c r="F3185" s="15" t="s">
        <v>11422</v>
      </c>
      <c r="G3185" s="15" t="s">
        <v>11617</v>
      </c>
    </row>
    <row r="3186" spans="1:7" x14ac:dyDescent="0.2">
      <c r="A3186" s="15" t="s">
        <v>16748</v>
      </c>
      <c r="B3186" s="15" t="s">
        <v>16745</v>
      </c>
      <c r="C3186" s="15">
        <v>8</v>
      </c>
      <c r="D3186" s="15" t="s">
        <v>11432</v>
      </c>
      <c r="E3186" s="15" t="s">
        <v>14310</v>
      </c>
      <c r="F3186" s="15" t="s">
        <v>11422</v>
      </c>
      <c r="G3186" s="15" t="s">
        <v>11617</v>
      </c>
    </row>
    <row r="3187" spans="1:7" x14ac:dyDescent="0.2">
      <c r="A3187" s="15" t="s">
        <v>16749</v>
      </c>
      <c r="B3187" s="15" t="s">
        <v>16745</v>
      </c>
      <c r="C3187" s="15">
        <v>8</v>
      </c>
      <c r="D3187" s="15" t="s">
        <v>11436</v>
      </c>
      <c r="E3187" s="15" t="s">
        <v>16750</v>
      </c>
      <c r="F3187" s="15" t="s">
        <v>11422</v>
      </c>
      <c r="G3187" s="15" t="s">
        <v>11617</v>
      </c>
    </row>
    <row r="3188" spans="1:7" x14ac:dyDescent="0.2">
      <c r="A3188" s="15" t="s">
        <v>16751</v>
      </c>
      <c r="B3188" s="15" t="s">
        <v>16745</v>
      </c>
      <c r="C3188" s="15">
        <v>8</v>
      </c>
      <c r="D3188" s="15" t="s">
        <v>11440</v>
      </c>
      <c r="E3188" s="15" t="s">
        <v>15221</v>
      </c>
      <c r="F3188" s="15" t="s">
        <v>11422</v>
      </c>
      <c r="G3188" s="15" t="s">
        <v>11617</v>
      </c>
    </row>
    <row r="3189" spans="1:7" x14ac:dyDescent="0.2">
      <c r="A3189" s="15" t="s">
        <v>16752</v>
      </c>
      <c r="B3189" s="15" t="s">
        <v>16745</v>
      </c>
      <c r="C3189" s="15">
        <v>8</v>
      </c>
      <c r="D3189" s="15" t="s">
        <v>11444</v>
      </c>
      <c r="E3189" s="15" t="s">
        <v>12092</v>
      </c>
      <c r="F3189" s="15" t="s">
        <v>11422</v>
      </c>
      <c r="G3189" s="15" t="s">
        <v>11617</v>
      </c>
    </row>
    <row r="3190" spans="1:7" x14ac:dyDescent="0.2">
      <c r="A3190" s="15" t="s">
        <v>16753</v>
      </c>
      <c r="B3190" s="15" t="s">
        <v>16745</v>
      </c>
      <c r="C3190" s="15">
        <v>8</v>
      </c>
      <c r="D3190" s="15" t="s">
        <v>11448</v>
      </c>
      <c r="E3190" s="15" t="s">
        <v>16754</v>
      </c>
      <c r="F3190" s="15" t="s">
        <v>11422</v>
      </c>
      <c r="G3190" s="15" t="s">
        <v>11617</v>
      </c>
    </row>
    <row r="3191" spans="1:7" x14ac:dyDescent="0.2">
      <c r="A3191" s="15" t="s">
        <v>16755</v>
      </c>
      <c r="B3191" s="15" t="s">
        <v>16745</v>
      </c>
      <c r="C3191" s="15">
        <v>8</v>
      </c>
      <c r="D3191" s="15" t="s">
        <v>11452</v>
      </c>
      <c r="E3191" s="15" t="s">
        <v>16756</v>
      </c>
      <c r="F3191" s="15" t="s">
        <v>11422</v>
      </c>
      <c r="G3191" s="15" t="s">
        <v>11617</v>
      </c>
    </row>
    <row r="3192" spans="1:7" x14ac:dyDescent="0.2">
      <c r="A3192" s="15" t="s">
        <v>16757</v>
      </c>
      <c r="B3192" s="15" t="s">
        <v>16745</v>
      </c>
      <c r="C3192" s="15">
        <v>8</v>
      </c>
      <c r="D3192" s="15" t="s">
        <v>11456</v>
      </c>
      <c r="E3192" s="15" t="s">
        <v>11854</v>
      </c>
      <c r="F3192" s="15" t="s">
        <v>11422</v>
      </c>
      <c r="G3192" s="15" t="s">
        <v>11617</v>
      </c>
    </row>
    <row r="3193" spans="1:7" x14ac:dyDescent="0.2">
      <c r="A3193" s="15" t="s">
        <v>16758</v>
      </c>
      <c r="B3193" s="15" t="s">
        <v>16745</v>
      </c>
      <c r="C3193" s="15">
        <v>8</v>
      </c>
      <c r="D3193" s="15" t="s">
        <v>11460</v>
      </c>
      <c r="E3193" s="15" t="s">
        <v>16759</v>
      </c>
      <c r="F3193" s="15" t="s">
        <v>11422</v>
      </c>
      <c r="G3193" s="15" t="s">
        <v>11617</v>
      </c>
    </row>
    <row r="3194" spans="1:7" x14ac:dyDescent="0.2">
      <c r="A3194" s="15" t="s">
        <v>16760</v>
      </c>
      <c r="B3194" s="15" t="s">
        <v>16745</v>
      </c>
      <c r="C3194" s="15">
        <v>8</v>
      </c>
      <c r="D3194" s="15" t="s">
        <v>11464</v>
      </c>
      <c r="E3194" s="15" t="s">
        <v>409</v>
      </c>
      <c r="F3194" s="15" t="s">
        <v>11422</v>
      </c>
      <c r="G3194" s="15" t="s">
        <v>11617</v>
      </c>
    </row>
    <row r="3195" spans="1:7" x14ac:dyDescent="0.2">
      <c r="A3195" s="15" t="s">
        <v>16761</v>
      </c>
      <c r="B3195" s="15" t="s">
        <v>16745</v>
      </c>
      <c r="C3195" s="15">
        <v>8</v>
      </c>
      <c r="D3195" s="15" t="s">
        <v>11468</v>
      </c>
      <c r="E3195" s="15" t="s">
        <v>16762</v>
      </c>
      <c r="F3195" s="15" t="s">
        <v>11422</v>
      </c>
      <c r="G3195" s="15" t="s">
        <v>11617</v>
      </c>
    </row>
    <row r="3196" spans="1:7" x14ac:dyDescent="0.2">
      <c r="A3196" s="15" t="s">
        <v>16763</v>
      </c>
      <c r="B3196" s="15" t="s">
        <v>16745</v>
      </c>
      <c r="C3196" s="15">
        <v>8</v>
      </c>
      <c r="D3196" s="15" t="s">
        <v>11472</v>
      </c>
      <c r="E3196" s="15" t="s">
        <v>16764</v>
      </c>
      <c r="F3196" s="15" t="s">
        <v>11422</v>
      </c>
      <c r="G3196" s="15" t="s">
        <v>11617</v>
      </c>
    </row>
    <row r="3197" spans="1:7" x14ac:dyDescent="0.2">
      <c r="A3197" s="15" t="s">
        <v>16765</v>
      </c>
      <c r="B3197" s="15" t="s">
        <v>16745</v>
      </c>
      <c r="C3197" s="15">
        <v>8</v>
      </c>
      <c r="D3197" s="15" t="s">
        <v>11476</v>
      </c>
      <c r="E3197" s="15" t="s">
        <v>12134</v>
      </c>
      <c r="F3197" s="15" t="s">
        <v>11422</v>
      </c>
      <c r="G3197" s="15" t="s">
        <v>11617</v>
      </c>
    </row>
    <row r="3198" spans="1:7" x14ac:dyDescent="0.2">
      <c r="A3198" s="15" t="s">
        <v>16766</v>
      </c>
      <c r="B3198" s="15" t="s">
        <v>16745</v>
      </c>
      <c r="C3198" s="15">
        <v>8</v>
      </c>
      <c r="D3198" s="15" t="s">
        <v>11480</v>
      </c>
      <c r="E3198" s="15" t="s">
        <v>14254</v>
      </c>
      <c r="F3198" s="15" t="s">
        <v>11422</v>
      </c>
      <c r="G3198" s="15" t="s">
        <v>11617</v>
      </c>
    </row>
    <row r="3199" spans="1:7" x14ac:dyDescent="0.2">
      <c r="A3199" s="15" t="s">
        <v>16767</v>
      </c>
      <c r="B3199" s="15" t="s">
        <v>16745</v>
      </c>
      <c r="C3199" s="15">
        <v>8</v>
      </c>
      <c r="D3199" s="15" t="s">
        <v>11484</v>
      </c>
      <c r="E3199" s="15" t="s">
        <v>13315</v>
      </c>
      <c r="F3199" s="15" t="s">
        <v>11422</v>
      </c>
      <c r="G3199" s="15" t="s">
        <v>11617</v>
      </c>
    </row>
    <row r="3200" spans="1:7" x14ac:dyDescent="0.2">
      <c r="A3200" s="15" t="s">
        <v>16768</v>
      </c>
      <c r="B3200" s="15" t="s">
        <v>16745</v>
      </c>
      <c r="C3200" s="15">
        <v>8</v>
      </c>
      <c r="D3200" s="15" t="s">
        <v>11487</v>
      </c>
      <c r="E3200" s="15" t="s">
        <v>16769</v>
      </c>
      <c r="F3200" s="15" t="s">
        <v>11422</v>
      </c>
      <c r="G3200" s="15" t="s">
        <v>11617</v>
      </c>
    </row>
    <row r="3201" spans="1:7" x14ac:dyDescent="0.2">
      <c r="A3201" s="15" t="s">
        <v>16770</v>
      </c>
      <c r="B3201" s="15" t="s">
        <v>16745</v>
      </c>
      <c r="C3201" s="15">
        <v>8</v>
      </c>
      <c r="D3201" s="15" t="s">
        <v>11491</v>
      </c>
      <c r="E3201" s="15" t="s">
        <v>16771</v>
      </c>
      <c r="F3201" s="15" t="s">
        <v>11422</v>
      </c>
      <c r="G3201" s="15" t="s">
        <v>11617</v>
      </c>
    </row>
    <row r="3202" spans="1:7" x14ac:dyDescent="0.2">
      <c r="A3202" s="15" t="s">
        <v>16772</v>
      </c>
      <c r="B3202" s="15" t="s">
        <v>16745</v>
      </c>
      <c r="C3202" s="15">
        <v>8</v>
      </c>
      <c r="D3202" s="15" t="s">
        <v>11495</v>
      </c>
      <c r="E3202" s="15" t="s">
        <v>12742</v>
      </c>
      <c r="F3202" s="15" t="s">
        <v>11422</v>
      </c>
      <c r="G3202" s="15" t="s">
        <v>11617</v>
      </c>
    </row>
    <row r="3203" spans="1:7" x14ac:dyDescent="0.2">
      <c r="A3203" s="15" t="s">
        <v>16773</v>
      </c>
      <c r="B3203" s="15" t="s">
        <v>16745</v>
      </c>
      <c r="C3203" s="15">
        <v>8</v>
      </c>
      <c r="D3203" s="15" t="s">
        <v>11499</v>
      </c>
      <c r="E3203" s="15" t="s">
        <v>16774</v>
      </c>
      <c r="F3203" s="15" t="s">
        <v>11422</v>
      </c>
      <c r="G3203" s="15" t="s">
        <v>11617</v>
      </c>
    </row>
    <row r="3204" spans="1:7" x14ac:dyDescent="0.2">
      <c r="A3204" s="15" t="s">
        <v>16775</v>
      </c>
      <c r="B3204" s="15" t="s">
        <v>16745</v>
      </c>
      <c r="C3204" s="15">
        <v>8</v>
      </c>
      <c r="D3204" s="15" t="s">
        <v>11503</v>
      </c>
      <c r="E3204" s="15" t="s">
        <v>16776</v>
      </c>
      <c r="F3204" s="15" t="s">
        <v>11422</v>
      </c>
      <c r="G3204" s="15" t="s">
        <v>11617</v>
      </c>
    </row>
    <row r="3205" spans="1:7" x14ac:dyDescent="0.2">
      <c r="A3205" s="15" t="s">
        <v>16777</v>
      </c>
      <c r="B3205" s="15" t="s">
        <v>16745</v>
      </c>
      <c r="C3205" s="15">
        <v>8</v>
      </c>
      <c r="D3205" s="15" t="s">
        <v>11506</v>
      </c>
      <c r="E3205" s="15" t="s">
        <v>16778</v>
      </c>
      <c r="F3205" s="15" t="s">
        <v>11422</v>
      </c>
      <c r="G3205" s="15" t="s">
        <v>11617</v>
      </c>
    </row>
    <row r="3206" spans="1:7" x14ac:dyDescent="0.2">
      <c r="A3206" s="15" t="s">
        <v>16779</v>
      </c>
      <c r="B3206" s="15" t="s">
        <v>16745</v>
      </c>
      <c r="C3206" s="15">
        <v>8</v>
      </c>
      <c r="D3206" s="15" t="s">
        <v>11669</v>
      </c>
      <c r="E3206" s="15" t="s">
        <v>11670</v>
      </c>
      <c r="F3206" s="15" t="s">
        <v>11422</v>
      </c>
      <c r="G3206" s="15" t="s">
        <v>11617</v>
      </c>
    </row>
    <row r="3207" spans="1:7" x14ac:dyDescent="0.2">
      <c r="A3207" s="15" t="s">
        <v>16780</v>
      </c>
      <c r="B3207" s="15" t="s">
        <v>16781</v>
      </c>
      <c r="C3207" s="15">
        <v>2</v>
      </c>
      <c r="D3207" s="15" t="s">
        <v>11420</v>
      </c>
      <c r="E3207" s="15" t="s">
        <v>16782</v>
      </c>
      <c r="F3207" s="15" t="s">
        <v>11734</v>
      </c>
      <c r="G3207" s="15" t="s">
        <v>11621</v>
      </c>
    </row>
    <row r="3208" spans="1:7" x14ac:dyDescent="0.2">
      <c r="A3208" s="15" t="s">
        <v>16783</v>
      </c>
      <c r="B3208" s="15" t="s">
        <v>16781</v>
      </c>
      <c r="C3208" s="15">
        <v>2</v>
      </c>
      <c r="D3208" s="15" t="s">
        <v>11425</v>
      </c>
      <c r="E3208" s="15" t="s">
        <v>16784</v>
      </c>
      <c r="F3208" s="15" t="s">
        <v>11734</v>
      </c>
      <c r="G3208" s="15" t="s">
        <v>11621</v>
      </c>
    </row>
    <row r="3209" spans="1:7" x14ac:dyDescent="0.2">
      <c r="A3209" s="15" t="s">
        <v>16785</v>
      </c>
      <c r="B3209" s="15" t="s">
        <v>16781</v>
      </c>
      <c r="C3209" s="15">
        <v>2</v>
      </c>
      <c r="D3209" s="15" t="s">
        <v>11428</v>
      </c>
      <c r="E3209" s="15" t="s">
        <v>16786</v>
      </c>
      <c r="F3209" s="15" t="s">
        <v>11734</v>
      </c>
      <c r="G3209" s="15" t="s">
        <v>11621</v>
      </c>
    </row>
    <row r="3210" spans="1:7" x14ac:dyDescent="0.2">
      <c r="A3210" s="15" t="s">
        <v>16787</v>
      </c>
      <c r="B3210" s="15" t="s">
        <v>16781</v>
      </c>
      <c r="C3210" s="15">
        <v>2</v>
      </c>
      <c r="D3210" s="15" t="s">
        <v>11432</v>
      </c>
      <c r="E3210" s="15" t="s">
        <v>16788</v>
      </c>
      <c r="F3210" s="15" t="s">
        <v>11734</v>
      </c>
      <c r="G3210" s="15" t="s">
        <v>11621</v>
      </c>
    </row>
    <row r="3211" spans="1:7" x14ac:dyDescent="0.2">
      <c r="A3211" s="15" t="s">
        <v>16789</v>
      </c>
      <c r="B3211" s="15" t="s">
        <v>16781</v>
      </c>
      <c r="C3211" s="15">
        <v>2</v>
      </c>
      <c r="D3211" s="15" t="s">
        <v>11436</v>
      </c>
      <c r="E3211" s="15" t="s">
        <v>16790</v>
      </c>
      <c r="F3211" s="15" t="s">
        <v>11734</v>
      </c>
      <c r="G3211" s="15" t="s">
        <v>11621</v>
      </c>
    </row>
    <row r="3212" spans="1:7" x14ac:dyDescent="0.2">
      <c r="A3212" s="15" t="s">
        <v>16791</v>
      </c>
      <c r="B3212" s="15" t="s">
        <v>16781</v>
      </c>
      <c r="C3212" s="15">
        <v>2</v>
      </c>
      <c r="D3212" s="15" t="s">
        <v>11440</v>
      </c>
      <c r="E3212" s="15" t="s">
        <v>16792</v>
      </c>
      <c r="F3212" s="15" t="s">
        <v>11734</v>
      </c>
      <c r="G3212" s="15" t="s">
        <v>11621</v>
      </c>
    </row>
    <row r="3213" spans="1:7" x14ac:dyDescent="0.2">
      <c r="A3213" s="15" t="s">
        <v>16793</v>
      </c>
      <c r="B3213" s="15" t="s">
        <v>16781</v>
      </c>
      <c r="C3213" s="15">
        <v>2</v>
      </c>
      <c r="D3213" s="15" t="s">
        <v>11444</v>
      </c>
      <c r="E3213" s="15" t="s">
        <v>16794</v>
      </c>
      <c r="F3213" s="15" t="s">
        <v>11734</v>
      </c>
      <c r="G3213" s="15" t="s">
        <v>11621</v>
      </c>
    </row>
    <row r="3214" spans="1:7" x14ac:dyDescent="0.2">
      <c r="A3214" s="15" t="s">
        <v>16795</v>
      </c>
      <c r="B3214" s="15" t="s">
        <v>16781</v>
      </c>
      <c r="C3214" s="15">
        <v>2</v>
      </c>
      <c r="D3214" s="15" t="s">
        <v>11448</v>
      </c>
      <c r="E3214" s="15" t="s">
        <v>16796</v>
      </c>
      <c r="F3214" s="15" t="s">
        <v>11734</v>
      </c>
      <c r="G3214" s="15" t="s">
        <v>11621</v>
      </c>
    </row>
    <row r="3215" spans="1:7" x14ac:dyDescent="0.2">
      <c r="A3215" s="15" t="s">
        <v>16797</v>
      </c>
      <c r="B3215" s="15" t="s">
        <v>16781</v>
      </c>
      <c r="C3215" s="15">
        <v>2</v>
      </c>
      <c r="D3215" s="15" t="s">
        <v>11452</v>
      </c>
      <c r="E3215" s="15" t="s">
        <v>16798</v>
      </c>
      <c r="F3215" s="15" t="s">
        <v>11734</v>
      </c>
      <c r="G3215" s="15" t="s">
        <v>11621</v>
      </c>
    </row>
    <row r="3216" spans="1:7" x14ac:dyDescent="0.2">
      <c r="A3216" s="15" t="s">
        <v>16799</v>
      </c>
      <c r="B3216" s="15" t="s">
        <v>16781</v>
      </c>
      <c r="C3216" s="15">
        <v>2</v>
      </c>
      <c r="D3216" s="15" t="s">
        <v>11456</v>
      </c>
      <c r="E3216" s="15" t="s">
        <v>16800</v>
      </c>
      <c r="F3216" s="15" t="s">
        <v>11734</v>
      </c>
      <c r="G3216" s="15" t="s">
        <v>11621</v>
      </c>
    </row>
    <row r="3217" spans="1:7" x14ac:dyDescent="0.2">
      <c r="A3217" s="15" t="s">
        <v>16801</v>
      </c>
      <c r="B3217" s="15" t="s">
        <v>16781</v>
      </c>
      <c r="C3217" s="15">
        <v>2</v>
      </c>
      <c r="D3217" s="15" t="s">
        <v>11460</v>
      </c>
      <c r="E3217" s="15" t="s">
        <v>16802</v>
      </c>
      <c r="F3217" s="15" t="s">
        <v>11734</v>
      </c>
      <c r="G3217" s="15" t="s">
        <v>11621</v>
      </c>
    </row>
    <row r="3218" spans="1:7" x14ac:dyDescent="0.2">
      <c r="A3218" s="15" t="s">
        <v>16803</v>
      </c>
      <c r="B3218" s="15" t="s">
        <v>16781</v>
      </c>
      <c r="C3218" s="15">
        <v>2</v>
      </c>
      <c r="D3218" s="15" t="s">
        <v>11464</v>
      </c>
      <c r="E3218" s="15" t="s">
        <v>16804</v>
      </c>
      <c r="F3218" s="15" t="s">
        <v>11734</v>
      </c>
      <c r="G3218" s="15" t="s">
        <v>11621</v>
      </c>
    </row>
    <row r="3219" spans="1:7" x14ac:dyDescent="0.2">
      <c r="A3219" s="15" t="s">
        <v>16805</v>
      </c>
      <c r="B3219" s="15" t="s">
        <v>16781</v>
      </c>
      <c r="C3219" s="15">
        <v>2</v>
      </c>
      <c r="D3219" s="15" t="s">
        <v>11468</v>
      </c>
      <c r="E3219" s="15" t="s">
        <v>16806</v>
      </c>
      <c r="F3219" s="15" t="s">
        <v>11734</v>
      </c>
      <c r="G3219" s="15" t="s">
        <v>11621</v>
      </c>
    </row>
    <row r="3220" spans="1:7" x14ac:dyDescent="0.2">
      <c r="A3220" s="15" t="s">
        <v>16807</v>
      </c>
      <c r="B3220" s="15" t="s">
        <v>16781</v>
      </c>
      <c r="C3220" s="15">
        <v>2</v>
      </c>
      <c r="D3220" s="15" t="s">
        <v>11472</v>
      </c>
      <c r="E3220" s="15" t="s">
        <v>16808</v>
      </c>
      <c r="F3220" s="15" t="s">
        <v>11734</v>
      </c>
      <c r="G3220" s="15" t="s">
        <v>11621</v>
      </c>
    </row>
    <row r="3221" spans="1:7" x14ac:dyDescent="0.2">
      <c r="A3221" s="15" t="s">
        <v>16809</v>
      </c>
      <c r="B3221" s="15" t="s">
        <v>16781</v>
      </c>
      <c r="C3221" s="15">
        <v>2</v>
      </c>
      <c r="D3221" s="15" t="s">
        <v>11476</v>
      </c>
      <c r="E3221" s="15" t="s">
        <v>16810</v>
      </c>
      <c r="F3221" s="15" t="s">
        <v>11734</v>
      </c>
      <c r="G3221" s="15" t="s">
        <v>11621</v>
      </c>
    </row>
    <row r="3222" spans="1:7" x14ac:dyDescent="0.2">
      <c r="A3222" s="15" t="s">
        <v>16811</v>
      </c>
      <c r="B3222" s="15" t="s">
        <v>16781</v>
      </c>
      <c r="C3222" s="15">
        <v>2</v>
      </c>
      <c r="D3222" s="15" t="s">
        <v>11480</v>
      </c>
      <c r="E3222" s="15" t="s">
        <v>16812</v>
      </c>
      <c r="F3222" s="15" t="s">
        <v>11734</v>
      </c>
      <c r="G3222" s="15" t="s">
        <v>11621</v>
      </c>
    </row>
    <row r="3223" spans="1:7" x14ac:dyDescent="0.2">
      <c r="A3223" s="15" t="s">
        <v>16813</v>
      </c>
      <c r="B3223" s="15" t="s">
        <v>16781</v>
      </c>
      <c r="C3223" s="15">
        <v>2</v>
      </c>
      <c r="D3223" s="15" t="s">
        <v>11484</v>
      </c>
      <c r="E3223" s="15" t="s">
        <v>16814</v>
      </c>
      <c r="F3223" s="15" t="s">
        <v>11734</v>
      </c>
      <c r="G3223" s="15" t="s">
        <v>11621</v>
      </c>
    </row>
    <row r="3224" spans="1:7" x14ac:dyDescent="0.2">
      <c r="A3224" s="15" t="s">
        <v>16815</v>
      </c>
      <c r="B3224" s="15" t="s">
        <v>16781</v>
      </c>
      <c r="C3224" s="15">
        <v>2</v>
      </c>
      <c r="D3224" s="15" t="s">
        <v>11487</v>
      </c>
      <c r="E3224" s="15" t="s">
        <v>16816</v>
      </c>
      <c r="F3224" s="15" t="s">
        <v>11734</v>
      </c>
      <c r="G3224" s="15" t="s">
        <v>11621</v>
      </c>
    </row>
    <row r="3225" spans="1:7" x14ac:dyDescent="0.2">
      <c r="A3225" s="15" t="s">
        <v>16817</v>
      </c>
      <c r="B3225" s="15" t="s">
        <v>16781</v>
      </c>
      <c r="C3225" s="15">
        <v>2</v>
      </c>
      <c r="D3225" s="15" t="s">
        <v>11491</v>
      </c>
      <c r="E3225" s="15" t="s">
        <v>16818</v>
      </c>
      <c r="F3225" s="15" t="s">
        <v>11734</v>
      </c>
      <c r="G3225" s="15" t="s">
        <v>11621</v>
      </c>
    </row>
    <row r="3226" spans="1:7" x14ac:dyDescent="0.2">
      <c r="A3226" s="15" t="s">
        <v>16819</v>
      </c>
      <c r="B3226" s="15" t="s">
        <v>16781</v>
      </c>
      <c r="C3226" s="15">
        <v>2</v>
      </c>
      <c r="D3226" s="15" t="s">
        <v>11495</v>
      </c>
      <c r="E3226" s="15" t="s">
        <v>16820</v>
      </c>
      <c r="F3226" s="15" t="s">
        <v>11734</v>
      </c>
      <c r="G3226" s="15" t="s">
        <v>11621</v>
      </c>
    </row>
    <row r="3227" spans="1:7" x14ac:dyDescent="0.2">
      <c r="A3227" s="15" t="s">
        <v>16821</v>
      </c>
      <c r="B3227" s="15" t="s">
        <v>16781</v>
      </c>
      <c r="C3227" s="15">
        <v>2</v>
      </c>
      <c r="D3227" s="15" t="s">
        <v>11499</v>
      </c>
      <c r="E3227" s="15" t="s">
        <v>16822</v>
      </c>
      <c r="F3227" s="15" t="s">
        <v>11734</v>
      </c>
      <c r="G3227" s="15" t="s">
        <v>11621</v>
      </c>
    </row>
    <row r="3228" spans="1:7" x14ac:dyDescent="0.2">
      <c r="A3228" s="15" t="s">
        <v>16823</v>
      </c>
      <c r="B3228" s="15" t="s">
        <v>16781</v>
      </c>
      <c r="C3228" s="15">
        <v>2</v>
      </c>
      <c r="D3228" s="15" t="s">
        <v>11503</v>
      </c>
      <c r="E3228" s="15" t="s">
        <v>16824</v>
      </c>
      <c r="F3228" s="15" t="s">
        <v>11734</v>
      </c>
      <c r="G3228" s="15" t="s">
        <v>11621</v>
      </c>
    </row>
    <row r="3229" spans="1:7" x14ac:dyDescent="0.2">
      <c r="A3229" s="15" t="s">
        <v>16825</v>
      </c>
      <c r="B3229" s="15" t="s">
        <v>16781</v>
      </c>
      <c r="C3229" s="15">
        <v>2</v>
      </c>
      <c r="D3229" s="15" t="s">
        <v>11506</v>
      </c>
      <c r="E3229" s="15" t="s">
        <v>16826</v>
      </c>
      <c r="F3229" s="15" t="s">
        <v>11734</v>
      </c>
      <c r="G3229" s="15" t="s">
        <v>11621</v>
      </c>
    </row>
    <row r="3230" spans="1:7" x14ac:dyDescent="0.2">
      <c r="A3230" s="15" t="s">
        <v>16827</v>
      </c>
      <c r="B3230" s="15" t="s">
        <v>16781</v>
      </c>
      <c r="C3230" s="15">
        <v>2</v>
      </c>
      <c r="D3230" s="15" t="s">
        <v>11510</v>
      </c>
      <c r="E3230" s="15" t="s">
        <v>16828</v>
      </c>
      <c r="F3230" s="15" t="s">
        <v>11734</v>
      </c>
      <c r="G3230" s="15" t="s">
        <v>11621</v>
      </c>
    </row>
    <row r="3231" spans="1:7" x14ac:dyDescent="0.2">
      <c r="A3231" s="15" t="s">
        <v>16829</v>
      </c>
      <c r="B3231" s="15" t="s">
        <v>16781</v>
      </c>
      <c r="C3231" s="15">
        <v>2</v>
      </c>
      <c r="D3231" s="15" t="s">
        <v>11514</v>
      </c>
      <c r="E3231" s="15" t="s">
        <v>16830</v>
      </c>
      <c r="F3231" s="15" t="s">
        <v>11734</v>
      </c>
      <c r="G3231" s="15" t="s">
        <v>11621</v>
      </c>
    </row>
    <row r="3232" spans="1:7" x14ac:dyDescent="0.2">
      <c r="A3232" s="15" t="s">
        <v>16831</v>
      </c>
      <c r="B3232" s="15" t="s">
        <v>16781</v>
      </c>
      <c r="C3232" s="15">
        <v>2</v>
      </c>
      <c r="D3232" s="15" t="s">
        <v>11518</v>
      </c>
      <c r="E3232" s="15" t="s">
        <v>16832</v>
      </c>
      <c r="F3232" s="15" t="s">
        <v>11734</v>
      </c>
      <c r="G3232" s="15" t="s">
        <v>11621</v>
      </c>
    </row>
    <row r="3233" spans="1:7" x14ac:dyDescent="0.2">
      <c r="A3233" s="15" t="s">
        <v>16833</v>
      </c>
      <c r="B3233" s="15" t="s">
        <v>16781</v>
      </c>
      <c r="C3233" s="15">
        <v>2</v>
      </c>
      <c r="D3233" s="15" t="s">
        <v>11522</v>
      </c>
      <c r="E3233" s="15" t="s">
        <v>16834</v>
      </c>
      <c r="F3233" s="15" t="s">
        <v>11734</v>
      </c>
      <c r="G3233" s="15" t="s">
        <v>11621</v>
      </c>
    </row>
    <row r="3234" spans="1:7" x14ac:dyDescent="0.2">
      <c r="A3234" s="15" t="s">
        <v>16835</v>
      </c>
      <c r="B3234" s="15" t="s">
        <v>16781</v>
      </c>
      <c r="C3234" s="15">
        <v>2</v>
      </c>
      <c r="D3234" s="15" t="s">
        <v>16836</v>
      </c>
      <c r="E3234" s="15" t="s">
        <v>16837</v>
      </c>
      <c r="F3234" s="15" t="s">
        <v>11734</v>
      </c>
      <c r="G3234" s="15" t="s">
        <v>11621</v>
      </c>
    </row>
    <row r="3235" spans="1:7" x14ac:dyDescent="0.2">
      <c r="A3235" s="15" t="s">
        <v>16838</v>
      </c>
      <c r="B3235" s="15" t="s">
        <v>16781</v>
      </c>
      <c r="C3235" s="15">
        <v>2</v>
      </c>
      <c r="D3235" s="15" t="s">
        <v>11526</v>
      </c>
      <c r="E3235" s="15" t="s">
        <v>16839</v>
      </c>
      <c r="F3235" s="15" t="s">
        <v>11734</v>
      </c>
      <c r="G3235" s="15" t="s">
        <v>11621</v>
      </c>
    </row>
    <row r="3236" spans="1:7" x14ac:dyDescent="0.2">
      <c r="A3236" s="15" t="s">
        <v>16840</v>
      </c>
      <c r="B3236" s="15" t="s">
        <v>16781</v>
      </c>
      <c r="C3236" s="15">
        <v>2</v>
      </c>
      <c r="D3236" s="15" t="s">
        <v>11530</v>
      </c>
      <c r="E3236" s="15" t="s">
        <v>16841</v>
      </c>
      <c r="F3236" s="15" t="s">
        <v>11734</v>
      </c>
      <c r="G3236" s="15" t="s">
        <v>11621</v>
      </c>
    </row>
    <row r="3237" spans="1:7" x14ac:dyDescent="0.2">
      <c r="A3237" s="15" t="s">
        <v>16842</v>
      </c>
      <c r="B3237" s="15" t="s">
        <v>16781</v>
      </c>
      <c r="C3237" s="15">
        <v>2</v>
      </c>
      <c r="D3237" s="15" t="s">
        <v>11534</v>
      </c>
      <c r="E3237" s="15" t="s">
        <v>16843</v>
      </c>
      <c r="F3237" s="15" t="s">
        <v>11734</v>
      </c>
      <c r="G3237" s="15" t="s">
        <v>11621</v>
      </c>
    </row>
    <row r="3238" spans="1:7" x14ac:dyDescent="0.2">
      <c r="A3238" s="15" t="s">
        <v>16844</v>
      </c>
      <c r="B3238" s="15" t="s">
        <v>16781</v>
      </c>
      <c r="C3238" s="15">
        <v>2</v>
      </c>
      <c r="D3238" s="15" t="s">
        <v>11538</v>
      </c>
      <c r="E3238" s="15" t="s">
        <v>16845</v>
      </c>
      <c r="F3238" s="15" t="s">
        <v>11734</v>
      </c>
      <c r="G3238" s="15" t="s">
        <v>11621</v>
      </c>
    </row>
    <row r="3239" spans="1:7" x14ac:dyDescent="0.2">
      <c r="A3239" s="15" t="s">
        <v>16846</v>
      </c>
      <c r="B3239" s="15" t="s">
        <v>16781</v>
      </c>
      <c r="C3239" s="15">
        <v>2</v>
      </c>
      <c r="D3239" s="15" t="s">
        <v>11542</v>
      </c>
      <c r="E3239" s="15" t="s">
        <v>16847</v>
      </c>
      <c r="F3239" s="15" t="s">
        <v>11734</v>
      </c>
      <c r="G3239" s="15" t="s">
        <v>11621</v>
      </c>
    </row>
    <row r="3240" spans="1:7" x14ac:dyDescent="0.2">
      <c r="A3240" s="15" t="s">
        <v>16848</v>
      </c>
      <c r="B3240" s="15" t="s">
        <v>16781</v>
      </c>
      <c r="C3240" s="15">
        <v>2</v>
      </c>
      <c r="D3240" s="15" t="s">
        <v>11546</v>
      </c>
      <c r="E3240" s="15" t="s">
        <v>16849</v>
      </c>
      <c r="F3240" s="15" t="s">
        <v>11734</v>
      </c>
      <c r="G3240" s="15" t="s">
        <v>11621</v>
      </c>
    </row>
    <row r="3241" spans="1:7" x14ac:dyDescent="0.2">
      <c r="A3241" s="15" t="s">
        <v>16850</v>
      </c>
      <c r="B3241" s="15" t="s">
        <v>16781</v>
      </c>
      <c r="C3241" s="15">
        <v>2</v>
      </c>
      <c r="D3241" s="15" t="s">
        <v>11550</v>
      </c>
      <c r="E3241" s="15" t="s">
        <v>16851</v>
      </c>
      <c r="F3241" s="15" t="s">
        <v>11734</v>
      </c>
      <c r="G3241" s="15" t="s">
        <v>11621</v>
      </c>
    </row>
    <row r="3242" spans="1:7" x14ac:dyDescent="0.2">
      <c r="A3242" s="15" t="s">
        <v>16852</v>
      </c>
      <c r="B3242" s="15" t="s">
        <v>16781</v>
      </c>
      <c r="C3242" s="15">
        <v>2</v>
      </c>
      <c r="D3242" s="15" t="s">
        <v>11554</v>
      </c>
      <c r="E3242" s="15" t="s">
        <v>16853</v>
      </c>
      <c r="F3242" s="15" t="s">
        <v>11734</v>
      </c>
      <c r="G3242" s="15" t="s">
        <v>11621</v>
      </c>
    </row>
    <row r="3243" spans="1:7" x14ac:dyDescent="0.2">
      <c r="A3243" s="15" t="s">
        <v>16854</v>
      </c>
      <c r="B3243" s="15" t="s">
        <v>16781</v>
      </c>
      <c r="C3243" s="15">
        <v>2</v>
      </c>
      <c r="D3243" s="15" t="s">
        <v>11558</v>
      </c>
      <c r="E3243" s="15" t="s">
        <v>16855</v>
      </c>
      <c r="F3243" s="15" t="s">
        <v>11734</v>
      </c>
      <c r="G3243" s="15" t="s">
        <v>11621</v>
      </c>
    </row>
    <row r="3244" spans="1:7" x14ac:dyDescent="0.2">
      <c r="A3244" s="15" t="s">
        <v>16856</v>
      </c>
      <c r="B3244" s="15" t="s">
        <v>16781</v>
      </c>
      <c r="C3244" s="15">
        <v>2</v>
      </c>
      <c r="D3244" s="15" t="s">
        <v>11562</v>
      </c>
      <c r="E3244" s="15" t="s">
        <v>16857</v>
      </c>
      <c r="F3244" s="15" t="s">
        <v>11734</v>
      </c>
      <c r="G3244" s="15" t="s">
        <v>11621</v>
      </c>
    </row>
    <row r="3245" spans="1:7" x14ac:dyDescent="0.2">
      <c r="A3245" s="15" t="s">
        <v>16858</v>
      </c>
      <c r="B3245" s="15" t="s">
        <v>16781</v>
      </c>
      <c r="C3245" s="15">
        <v>2</v>
      </c>
      <c r="D3245" s="15" t="s">
        <v>11565</v>
      </c>
      <c r="E3245" s="15" t="s">
        <v>16859</v>
      </c>
      <c r="F3245" s="15" t="s">
        <v>11734</v>
      </c>
      <c r="G3245" s="15" t="s">
        <v>11621</v>
      </c>
    </row>
    <row r="3246" spans="1:7" x14ac:dyDescent="0.2">
      <c r="A3246" s="15" t="s">
        <v>16860</v>
      </c>
      <c r="B3246" s="15" t="s">
        <v>16781</v>
      </c>
      <c r="C3246" s="15">
        <v>2</v>
      </c>
      <c r="D3246" s="15" t="s">
        <v>11569</v>
      </c>
      <c r="E3246" s="15" t="s">
        <v>16861</v>
      </c>
      <c r="F3246" s="15" t="s">
        <v>11734</v>
      </c>
      <c r="G3246" s="15" t="s">
        <v>11621</v>
      </c>
    </row>
    <row r="3247" spans="1:7" x14ac:dyDescent="0.2">
      <c r="A3247" s="15" t="s">
        <v>16862</v>
      </c>
      <c r="B3247" s="15" t="s">
        <v>16781</v>
      </c>
      <c r="C3247" s="15">
        <v>2</v>
      </c>
      <c r="D3247" s="15" t="s">
        <v>11573</v>
      </c>
      <c r="E3247" s="15" t="s">
        <v>16863</v>
      </c>
      <c r="F3247" s="15" t="s">
        <v>11734</v>
      </c>
      <c r="G3247" s="15" t="s">
        <v>11621</v>
      </c>
    </row>
    <row r="3248" spans="1:7" x14ac:dyDescent="0.2">
      <c r="A3248" s="15" t="s">
        <v>16864</v>
      </c>
      <c r="B3248" s="15" t="s">
        <v>16781</v>
      </c>
      <c r="C3248" s="15">
        <v>2</v>
      </c>
      <c r="D3248" s="15" t="s">
        <v>11577</v>
      </c>
      <c r="E3248" s="15" t="s">
        <v>16865</v>
      </c>
      <c r="F3248" s="15" t="s">
        <v>11734</v>
      </c>
      <c r="G3248" s="15" t="s">
        <v>11621</v>
      </c>
    </row>
    <row r="3249" spans="1:7" x14ac:dyDescent="0.2">
      <c r="A3249" s="15" t="s">
        <v>16866</v>
      </c>
      <c r="B3249" s="15" t="s">
        <v>16781</v>
      </c>
      <c r="C3249" s="15">
        <v>2</v>
      </c>
      <c r="D3249" s="15" t="s">
        <v>11581</v>
      </c>
      <c r="E3249" s="15" t="s">
        <v>16867</v>
      </c>
      <c r="F3249" s="15" t="s">
        <v>11734</v>
      </c>
      <c r="G3249" s="15" t="s">
        <v>11621</v>
      </c>
    </row>
    <row r="3250" spans="1:7" x14ac:dyDescent="0.2">
      <c r="A3250" s="15" t="s">
        <v>16868</v>
      </c>
      <c r="B3250" s="15" t="s">
        <v>16781</v>
      </c>
      <c r="C3250" s="15">
        <v>2</v>
      </c>
      <c r="D3250" s="15" t="s">
        <v>11584</v>
      </c>
      <c r="E3250" s="15" t="s">
        <v>16869</v>
      </c>
      <c r="F3250" s="15" t="s">
        <v>11734</v>
      </c>
      <c r="G3250" s="15" t="s">
        <v>11621</v>
      </c>
    </row>
    <row r="3251" spans="1:7" x14ac:dyDescent="0.2">
      <c r="A3251" s="15" t="s">
        <v>16870</v>
      </c>
      <c r="B3251" s="15" t="s">
        <v>16781</v>
      </c>
      <c r="C3251" s="15">
        <v>2</v>
      </c>
      <c r="D3251" s="15" t="s">
        <v>11588</v>
      </c>
      <c r="E3251" s="15" t="s">
        <v>16871</v>
      </c>
      <c r="F3251" s="15" t="s">
        <v>11734</v>
      </c>
      <c r="G3251" s="15" t="s">
        <v>11621</v>
      </c>
    </row>
    <row r="3252" spans="1:7" x14ac:dyDescent="0.2">
      <c r="A3252" s="15" t="s">
        <v>16872</v>
      </c>
      <c r="B3252" s="15" t="s">
        <v>16781</v>
      </c>
      <c r="C3252" s="15">
        <v>2</v>
      </c>
      <c r="D3252" s="15" t="s">
        <v>11591</v>
      </c>
      <c r="E3252" s="15" t="s">
        <v>16873</v>
      </c>
      <c r="F3252" s="15" t="s">
        <v>11734</v>
      </c>
      <c r="G3252" s="15" t="s">
        <v>11621</v>
      </c>
    </row>
    <row r="3253" spans="1:7" x14ac:dyDescent="0.2">
      <c r="A3253" s="15" t="s">
        <v>16874</v>
      </c>
      <c r="B3253" s="15" t="s">
        <v>16781</v>
      </c>
      <c r="C3253" s="15">
        <v>2</v>
      </c>
      <c r="D3253" s="15" t="s">
        <v>11595</v>
      </c>
      <c r="E3253" s="15" t="s">
        <v>16875</v>
      </c>
      <c r="F3253" s="15" t="s">
        <v>11734</v>
      </c>
      <c r="G3253" s="15" t="s">
        <v>11621</v>
      </c>
    </row>
    <row r="3254" spans="1:7" x14ac:dyDescent="0.2">
      <c r="A3254" s="15" t="s">
        <v>16876</v>
      </c>
      <c r="B3254" s="15" t="s">
        <v>16781</v>
      </c>
      <c r="C3254" s="15">
        <v>2</v>
      </c>
      <c r="D3254" s="15" t="s">
        <v>11599</v>
      </c>
      <c r="E3254" s="15" t="s">
        <v>16877</v>
      </c>
      <c r="F3254" s="15" t="s">
        <v>11734</v>
      </c>
      <c r="G3254" s="15" t="s">
        <v>11621</v>
      </c>
    </row>
    <row r="3255" spans="1:7" x14ac:dyDescent="0.2">
      <c r="A3255" s="15" t="s">
        <v>16878</v>
      </c>
      <c r="B3255" s="15" t="s">
        <v>16781</v>
      </c>
      <c r="C3255" s="15">
        <v>2</v>
      </c>
      <c r="D3255" s="15" t="s">
        <v>11603</v>
      </c>
      <c r="E3255" s="15" t="s">
        <v>16879</v>
      </c>
      <c r="F3255" s="15" t="s">
        <v>11734</v>
      </c>
      <c r="G3255" s="15" t="s">
        <v>11621</v>
      </c>
    </row>
    <row r="3256" spans="1:7" x14ac:dyDescent="0.2">
      <c r="A3256" s="15" t="s">
        <v>16880</v>
      </c>
      <c r="B3256" s="15" t="s">
        <v>16781</v>
      </c>
      <c r="C3256" s="15">
        <v>2</v>
      </c>
      <c r="D3256" s="15" t="s">
        <v>11607</v>
      </c>
      <c r="E3256" s="15" t="s">
        <v>16881</v>
      </c>
      <c r="F3256" s="15" t="s">
        <v>11734</v>
      </c>
      <c r="G3256" s="15" t="s">
        <v>11621</v>
      </c>
    </row>
    <row r="3257" spans="1:7" x14ac:dyDescent="0.2">
      <c r="A3257" s="15" t="s">
        <v>16882</v>
      </c>
      <c r="B3257" s="15" t="s">
        <v>16781</v>
      </c>
      <c r="C3257" s="15">
        <v>2</v>
      </c>
      <c r="D3257" s="15" t="s">
        <v>11611</v>
      </c>
      <c r="E3257" s="15" t="s">
        <v>16883</v>
      </c>
      <c r="F3257" s="15" t="s">
        <v>11734</v>
      </c>
      <c r="G3257" s="15" t="s">
        <v>11621</v>
      </c>
    </row>
    <row r="3258" spans="1:7" x14ac:dyDescent="0.2">
      <c r="A3258" s="15" t="s">
        <v>16884</v>
      </c>
      <c r="B3258" s="15" t="s">
        <v>16781</v>
      </c>
      <c r="C3258" s="15">
        <v>2</v>
      </c>
      <c r="D3258" s="15" t="s">
        <v>11615</v>
      </c>
      <c r="E3258" s="15" t="s">
        <v>16885</v>
      </c>
      <c r="F3258" s="15" t="s">
        <v>11734</v>
      </c>
      <c r="G3258" s="15" t="s">
        <v>11621</v>
      </c>
    </row>
    <row r="3259" spans="1:7" x14ac:dyDescent="0.2">
      <c r="A3259" s="15" t="s">
        <v>16886</v>
      </c>
      <c r="B3259" s="15" t="s">
        <v>16781</v>
      </c>
      <c r="C3259" s="15">
        <v>2</v>
      </c>
      <c r="D3259" s="15" t="s">
        <v>11619</v>
      </c>
      <c r="E3259" s="15" t="s">
        <v>16887</v>
      </c>
      <c r="F3259" s="15" t="s">
        <v>11734</v>
      </c>
      <c r="G3259" s="15" t="s">
        <v>11621</v>
      </c>
    </row>
    <row r="3260" spans="1:7" x14ac:dyDescent="0.2">
      <c r="A3260" s="15" t="s">
        <v>16888</v>
      </c>
      <c r="B3260" s="15" t="s">
        <v>16781</v>
      </c>
      <c r="C3260" s="15">
        <v>2</v>
      </c>
      <c r="D3260" s="15" t="s">
        <v>11623</v>
      </c>
      <c r="E3260" s="15" t="s">
        <v>16889</v>
      </c>
      <c r="F3260" s="15" t="s">
        <v>11734</v>
      </c>
      <c r="G3260" s="15" t="s">
        <v>11621</v>
      </c>
    </row>
    <row r="3261" spans="1:7" x14ac:dyDescent="0.2">
      <c r="A3261" s="15" t="s">
        <v>16890</v>
      </c>
      <c r="B3261" s="15" t="s">
        <v>16781</v>
      </c>
      <c r="C3261" s="15">
        <v>2</v>
      </c>
      <c r="D3261" s="15" t="s">
        <v>11627</v>
      </c>
      <c r="E3261" s="15" t="s">
        <v>16891</v>
      </c>
      <c r="F3261" s="15" t="s">
        <v>11734</v>
      </c>
      <c r="G3261" s="15" t="s">
        <v>11621</v>
      </c>
    </row>
    <row r="3262" spans="1:7" x14ac:dyDescent="0.2">
      <c r="A3262" s="15" t="s">
        <v>16892</v>
      </c>
      <c r="B3262" s="15" t="s">
        <v>16781</v>
      </c>
      <c r="C3262" s="15">
        <v>2</v>
      </c>
      <c r="D3262" s="15" t="s">
        <v>11631</v>
      </c>
      <c r="E3262" s="15" t="s">
        <v>16893</v>
      </c>
      <c r="F3262" s="15" t="s">
        <v>11734</v>
      </c>
      <c r="G3262" s="15" t="s">
        <v>11621</v>
      </c>
    </row>
    <row r="3263" spans="1:7" x14ac:dyDescent="0.2">
      <c r="A3263" s="15" t="s">
        <v>16894</v>
      </c>
      <c r="B3263" s="15" t="s">
        <v>16781</v>
      </c>
      <c r="C3263" s="15">
        <v>2</v>
      </c>
      <c r="D3263" s="15" t="s">
        <v>11634</v>
      </c>
      <c r="E3263" s="15" t="s">
        <v>16895</v>
      </c>
      <c r="F3263" s="15" t="s">
        <v>11734</v>
      </c>
      <c r="G3263" s="15" t="s">
        <v>11621</v>
      </c>
    </row>
    <row r="3264" spans="1:7" x14ac:dyDescent="0.2">
      <c r="A3264" s="15" t="s">
        <v>16896</v>
      </c>
      <c r="B3264" s="15" t="s">
        <v>16781</v>
      </c>
      <c r="C3264" s="15">
        <v>2</v>
      </c>
      <c r="D3264" s="15" t="s">
        <v>11637</v>
      </c>
      <c r="E3264" s="15" t="s">
        <v>16897</v>
      </c>
      <c r="F3264" s="15" t="s">
        <v>11734</v>
      </c>
      <c r="G3264" s="15" t="s">
        <v>11621</v>
      </c>
    </row>
    <row r="3265" spans="1:7" x14ac:dyDescent="0.2">
      <c r="A3265" s="15" t="s">
        <v>16898</v>
      </c>
      <c r="B3265" s="15" t="s">
        <v>16781</v>
      </c>
      <c r="C3265" s="15">
        <v>2</v>
      </c>
      <c r="D3265" s="15" t="s">
        <v>11640</v>
      </c>
      <c r="E3265" s="15" t="s">
        <v>16899</v>
      </c>
      <c r="F3265" s="15" t="s">
        <v>11734</v>
      </c>
      <c r="G3265" s="15" t="s">
        <v>11621</v>
      </c>
    </row>
    <row r="3266" spans="1:7" x14ac:dyDescent="0.2">
      <c r="A3266" s="15" t="s">
        <v>16900</v>
      </c>
      <c r="B3266" s="15" t="s">
        <v>16781</v>
      </c>
      <c r="C3266" s="15">
        <v>2</v>
      </c>
      <c r="D3266" s="15" t="s">
        <v>11643</v>
      </c>
      <c r="E3266" s="15" t="s">
        <v>16901</v>
      </c>
      <c r="F3266" s="15" t="s">
        <v>11734</v>
      </c>
      <c r="G3266" s="15" t="s">
        <v>11621</v>
      </c>
    </row>
    <row r="3267" spans="1:7" x14ac:dyDescent="0.2">
      <c r="A3267" s="15" t="s">
        <v>16902</v>
      </c>
      <c r="B3267" s="15" t="s">
        <v>16781</v>
      </c>
      <c r="C3267" s="15">
        <v>2</v>
      </c>
      <c r="D3267" s="15" t="s">
        <v>11646</v>
      </c>
      <c r="E3267" s="15" t="s">
        <v>12145</v>
      </c>
      <c r="F3267" s="15" t="s">
        <v>11734</v>
      </c>
      <c r="G3267" s="15" t="s">
        <v>11621</v>
      </c>
    </row>
    <row r="3268" spans="1:7" x14ac:dyDescent="0.2">
      <c r="A3268" s="15" t="s">
        <v>16903</v>
      </c>
      <c r="B3268" s="15" t="s">
        <v>16781</v>
      </c>
      <c r="C3268" s="15">
        <v>2</v>
      </c>
      <c r="D3268" s="15" t="s">
        <v>11649</v>
      </c>
      <c r="E3268" s="15" t="s">
        <v>16904</v>
      </c>
      <c r="F3268" s="15" t="s">
        <v>11734</v>
      </c>
      <c r="G3268" s="15" t="s">
        <v>11621</v>
      </c>
    </row>
    <row r="3269" spans="1:7" x14ac:dyDescent="0.2">
      <c r="A3269" s="15" t="s">
        <v>16905</v>
      </c>
      <c r="B3269" s="15" t="s">
        <v>16781</v>
      </c>
      <c r="C3269" s="15">
        <v>2</v>
      </c>
      <c r="D3269" s="15" t="s">
        <v>11652</v>
      </c>
      <c r="E3269" s="15" t="s">
        <v>16906</v>
      </c>
      <c r="F3269" s="15" t="s">
        <v>11734</v>
      </c>
      <c r="G3269" s="15" t="s">
        <v>11621</v>
      </c>
    </row>
    <row r="3270" spans="1:7" x14ac:dyDescent="0.2">
      <c r="A3270" s="15" t="s">
        <v>16907</v>
      </c>
      <c r="B3270" s="15" t="s">
        <v>16781</v>
      </c>
      <c r="C3270" s="15">
        <v>2</v>
      </c>
      <c r="D3270" s="15" t="s">
        <v>11655</v>
      </c>
      <c r="E3270" s="15" t="s">
        <v>16908</v>
      </c>
      <c r="F3270" s="15" t="s">
        <v>11734</v>
      </c>
      <c r="G3270" s="15" t="s">
        <v>11621</v>
      </c>
    </row>
    <row r="3271" spans="1:7" x14ac:dyDescent="0.2">
      <c r="A3271" s="15" t="s">
        <v>16909</v>
      </c>
      <c r="B3271" s="15" t="s">
        <v>16781</v>
      </c>
      <c r="C3271" s="15">
        <v>2</v>
      </c>
      <c r="D3271" s="15" t="s">
        <v>11658</v>
      </c>
      <c r="E3271" s="15" t="s">
        <v>12151</v>
      </c>
      <c r="F3271" s="15" t="s">
        <v>11734</v>
      </c>
      <c r="G3271" s="15" t="s">
        <v>11621</v>
      </c>
    </row>
    <row r="3272" spans="1:7" x14ac:dyDescent="0.2">
      <c r="A3272" s="15" t="s">
        <v>16910</v>
      </c>
      <c r="B3272" s="15" t="s">
        <v>16781</v>
      </c>
      <c r="C3272" s="15">
        <v>2</v>
      </c>
      <c r="D3272" s="15" t="s">
        <v>11660</v>
      </c>
      <c r="E3272" s="15" t="s">
        <v>16911</v>
      </c>
      <c r="F3272" s="15" t="s">
        <v>11734</v>
      </c>
      <c r="G3272" s="15" t="s">
        <v>11621</v>
      </c>
    </row>
    <row r="3273" spans="1:7" x14ac:dyDescent="0.2">
      <c r="A3273" s="15" t="s">
        <v>16912</v>
      </c>
      <c r="B3273" s="15" t="s">
        <v>16781</v>
      </c>
      <c r="C3273" s="15">
        <v>2</v>
      </c>
      <c r="D3273" s="15" t="s">
        <v>11663</v>
      </c>
      <c r="E3273" s="15" t="s">
        <v>16913</v>
      </c>
      <c r="F3273" s="15" t="s">
        <v>11734</v>
      </c>
      <c r="G3273" s="15" t="s">
        <v>11621</v>
      </c>
    </row>
    <row r="3274" spans="1:7" x14ac:dyDescent="0.2">
      <c r="A3274" s="15" t="s">
        <v>16914</v>
      </c>
      <c r="B3274" s="15" t="s">
        <v>16781</v>
      </c>
      <c r="C3274" s="15">
        <v>2</v>
      </c>
      <c r="D3274" s="15" t="s">
        <v>11666</v>
      </c>
      <c r="E3274" s="15" t="s">
        <v>16915</v>
      </c>
      <c r="F3274" s="15" t="s">
        <v>11734</v>
      </c>
      <c r="G3274" s="15" t="s">
        <v>11621</v>
      </c>
    </row>
    <row r="3275" spans="1:7" x14ac:dyDescent="0.2">
      <c r="A3275" s="15" t="s">
        <v>16916</v>
      </c>
      <c r="B3275" s="15" t="s">
        <v>16781</v>
      </c>
      <c r="C3275" s="15">
        <v>2</v>
      </c>
      <c r="D3275" s="15" t="s">
        <v>11907</v>
      </c>
      <c r="E3275" s="15" t="s">
        <v>16917</v>
      </c>
      <c r="F3275" s="15" t="s">
        <v>11734</v>
      </c>
      <c r="G3275" s="15" t="s">
        <v>11621</v>
      </c>
    </row>
    <row r="3276" spans="1:7" x14ac:dyDescent="0.2">
      <c r="A3276" s="15" t="s">
        <v>16918</v>
      </c>
      <c r="B3276" s="15" t="s">
        <v>16781</v>
      </c>
      <c r="C3276" s="15">
        <v>2</v>
      </c>
      <c r="D3276" s="15" t="s">
        <v>11910</v>
      </c>
      <c r="E3276" s="15" t="s">
        <v>16919</v>
      </c>
      <c r="F3276" s="15" t="s">
        <v>11734</v>
      </c>
      <c r="G3276" s="15" t="s">
        <v>11621</v>
      </c>
    </row>
    <row r="3277" spans="1:7" x14ac:dyDescent="0.2">
      <c r="A3277" s="15" t="s">
        <v>16920</v>
      </c>
      <c r="B3277" s="15" t="s">
        <v>16781</v>
      </c>
      <c r="C3277" s="15">
        <v>2</v>
      </c>
      <c r="D3277" s="15" t="s">
        <v>11913</v>
      </c>
      <c r="E3277" s="15" t="s">
        <v>16921</v>
      </c>
      <c r="F3277" s="15" t="s">
        <v>11734</v>
      </c>
      <c r="G3277" s="15" t="s">
        <v>11621</v>
      </c>
    </row>
    <row r="3278" spans="1:7" x14ac:dyDescent="0.2">
      <c r="A3278" s="15" t="s">
        <v>16922</v>
      </c>
      <c r="B3278" s="15" t="s">
        <v>16781</v>
      </c>
      <c r="C3278" s="15">
        <v>2</v>
      </c>
      <c r="D3278" s="15" t="s">
        <v>11916</v>
      </c>
      <c r="E3278" s="15" t="s">
        <v>16923</v>
      </c>
      <c r="F3278" s="15" t="s">
        <v>11734</v>
      </c>
      <c r="G3278" s="15" t="s">
        <v>11621</v>
      </c>
    </row>
    <row r="3279" spans="1:7" x14ac:dyDescent="0.2">
      <c r="A3279" s="15" t="s">
        <v>16924</v>
      </c>
      <c r="B3279" s="15" t="s">
        <v>16781</v>
      </c>
      <c r="C3279" s="15">
        <v>2</v>
      </c>
      <c r="D3279" s="15" t="s">
        <v>11919</v>
      </c>
      <c r="E3279" s="15" t="s">
        <v>16925</v>
      </c>
      <c r="F3279" s="15" t="s">
        <v>11734</v>
      </c>
      <c r="G3279" s="15" t="s">
        <v>11621</v>
      </c>
    </row>
    <row r="3280" spans="1:7" x14ac:dyDescent="0.2">
      <c r="A3280" s="15" t="s">
        <v>16926</v>
      </c>
      <c r="B3280" s="15" t="s">
        <v>16781</v>
      </c>
      <c r="C3280" s="15">
        <v>2</v>
      </c>
      <c r="D3280" s="15" t="s">
        <v>11921</v>
      </c>
      <c r="E3280" s="15" t="s">
        <v>16927</v>
      </c>
      <c r="F3280" s="15" t="s">
        <v>11734</v>
      </c>
      <c r="G3280" s="15" t="s">
        <v>11621</v>
      </c>
    </row>
    <row r="3281" spans="1:7" x14ac:dyDescent="0.2">
      <c r="A3281" s="15" t="s">
        <v>16928</v>
      </c>
      <c r="B3281" s="15" t="s">
        <v>16781</v>
      </c>
      <c r="C3281" s="15">
        <v>2</v>
      </c>
      <c r="D3281" s="15" t="s">
        <v>11924</v>
      </c>
      <c r="E3281" s="15" t="s">
        <v>16929</v>
      </c>
      <c r="F3281" s="15" t="s">
        <v>11734</v>
      </c>
      <c r="G3281" s="15" t="s">
        <v>11621</v>
      </c>
    </row>
    <row r="3282" spans="1:7" x14ac:dyDescent="0.2">
      <c r="A3282" s="15" t="s">
        <v>16930</v>
      </c>
      <c r="B3282" s="15" t="s">
        <v>16781</v>
      </c>
      <c r="C3282" s="15">
        <v>2</v>
      </c>
      <c r="D3282" s="15" t="s">
        <v>11927</v>
      </c>
      <c r="E3282" s="15" t="s">
        <v>16931</v>
      </c>
      <c r="F3282" s="15" t="s">
        <v>11734</v>
      </c>
      <c r="G3282" s="15" t="s">
        <v>11621</v>
      </c>
    </row>
    <row r="3283" spans="1:7" x14ac:dyDescent="0.2">
      <c r="A3283" s="15" t="s">
        <v>16932</v>
      </c>
      <c r="B3283" s="15" t="s">
        <v>16781</v>
      </c>
      <c r="C3283" s="15">
        <v>2</v>
      </c>
      <c r="D3283" s="15" t="s">
        <v>12444</v>
      </c>
      <c r="E3283" s="15" t="s">
        <v>16933</v>
      </c>
      <c r="F3283" s="15" t="s">
        <v>11734</v>
      </c>
      <c r="G3283" s="15" t="s">
        <v>11621</v>
      </c>
    </row>
    <row r="3284" spans="1:7" x14ac:dyDescent="0.2">
      <c r="A3284" s="15" t="s">
        <v>16934</v>
      </c>
      <c r="B3284" s="15" t="s">
        <v>16781</v>
      </c>
      <c r="C3284" s="15">
        <v>2</v>
      </c>
      <c r="D3284" s="15" t="s">
        <v>12446</v>
      </c>
      <c r="E3284" s="15" t="s">
        <v>16935</v>
      </c>
      <c r="F3284" s="15" t="s">
        <v>11734</v>
      </c>
      <c r="G3284" s="15" t="s">
        <v>11621</v>
      </c>
    </row>
    <row r="3285" spans="1:7" x14ac:dyDescent="0.2">
      <c r="A3285" s="15" t="s">
        <v>16936</v>
      </c>
      <c r="B3285" s="15" t="s">
        <v>16781</v>
      </c>
      <c r="C3285" s="15">
        <v>2</v>
      </c>
      <c r="D3285" s="15" t="s">
        <v>11669</v>
      </c>
      <c r="E3285" s="15" t="s">
        <v>11670</v>
      </c>
      <c r="F3285" s="15" t="s">
        <v>11422</v>
      </c>
      <c r="G3285" s="15" t="s">
        <v>11621</v>
      </c>
    </row>
    <row r="3286" spans="1:7" x14ac:dyDescent="0.2">
      <c r="A3286" s="15" t="s">
        <v>16937</v>
      </c>
      <c r="B3286" s="15" t="s">
        <v>16938</v>
      </c>
      <c r="C3286" s="15">
        <v>2</v>
      </c>
      <c r="D3286" s="15" t="s">
        <v>11673</v>
      </c>
      <c r="E3286" s="15" t="s">
        <v>16716</v>
      </c>
      <c r="F3286" s="15" t="s">
        <v>11422</v>
      </c>
      <c r="G3286" s="15" t="s">
        <v>11625</v>
      </c>
    </row>
    <row r="3287" spans="1:7" x14ac:dyDescent="0.2">
      <c r="A3287" s="15" t="s">
        <v>16939</v>
      </c>
      <c r="B3287" s="15" t="s">
        <v>16938</v>
      </c>
      <c r="C3287" s="15">
        <v>2</v>
      </c>
      <c r="D3287" s="15" t="s">
        <v>11678</v>
      </c>
      <c r="E3287" s="15" t="s">
        <v>16940</v>
      </c>
      <c r="F3287" s="15" t="s">
        <v>11422</v>
      </c>
      <c r="G3287" s="15" t="s">
        <v>11625</v>
      </c>
    </row>
    <row r="3288" spans="1:7" x14ac:dyDescent="0.2">
      <c r="A3288" s="15" t="s">
        <v>16941</v>
      </c>
      <c r="B3288" s="15" t="s">
        <v>16938</v>
      </c>
      <c r="C3288" s="15">
        <v>2</v>
      </c>
      <c r="D3288" s="15" t="s">
        <v>16942</v>
      </c>
      <c r="E3288" s="15" t="s">
        <v>16943</v>
      </c>
      <c r="F3288" s="15" t="s">
        <v>11422</v>
      </c>
      <c r="G3288" s="15" t="s">
        <v>11625</v>
      </c>
    </row>
    <row r="3289" spans="1:7" x14ac:dyDescent="0.2">
      <c r="A3289" s="15" t="s">
        <v>16944</v>
      </c>
      <c r="B3289" s="15" t="s">
        <v>16938</v>
      </c>
      <c r="C3289" s="15">
        <v>2</v>
      </c>
      <c r="D3289" s="15" t="s">
        <v>11669</v>
      </c>
      <c r="E3289" s="15" t="s">
        <v>11670</v>
      </c>
      <c r="F3289" s="15" t="s">
        <v>11422</v>
      </c>
      <c r="G3289" s="15" t="s">
        <v>11625</v>
      </c>
    </row>
    <row r="3290" spans="1:7" x14ac:dyDescent="0.2">
      <c r="A3290" s="15" t="s">
        <v>16945</v>
      </c>
      <c r="B3290" s="15" t="s">
        <v>16946</v>
      </c>
      <c r="C3290" s="15" t="s">
        <v>484</v>
      </c>
      <c r="D3290" s="15" t="s">
        <v>16947</v>
      </c>
      <c r="E3290" s="15" t="s">
        <v>16948</v>
      </c>
      <c r="F3290" s="15" t="s">
        <v>11675</v>
      </c>
      <c r="G3290" s="15" t="s">
        <v>11629</v>
      </c>
    </row>
    <row r="3291" spans="1:7" x14ac:dyDescent="0.2">
      <c r="A3291" s="15" t="s">
        <v>16949</v>
      </c>
      <c r="B3291" s="15" t="s">
        <v>16946</v>
      </c>
      <c r="C3291" s="15" t="s">
        <v>484</v>
      </c>
      <c r="D3291" s="15" t="s">
        <v>11420</v>
      </c>
      <c r="E3291" s="15" t="s">
        <v>16950</v>
      </c>
      <c r="F3291" s="15" t="s">
        <v>11675</v>
      </c>
      <c r="G3291" s="15" t="s">
        <v>11629</v>
      </c>
    </row>
    <row r="3292" spans="1:7" x14ac:dyDescent="0.2">
      <c r="A3292" s="15" t="s">
        <v>16951</v>
      </c>
      <c r="B3292" s="15" t="s">
        <v>16946</v>
      </c>
      <c r="C3292" s="15" t="s">
        <v>484</v>
      </c>
      <c r="D3292" s="15" t="s">
        <v>16952</v>
      </c>
      <c r="E3292" s="15" t="s">
        <v>16953</v>
      </c>
      <c r="F3292" s="15" t="s">
        <v>11675</v>
      </c>
      <c r="G3292" s="15" t="s">
        <v>11629</v>
      </c>
    </row>
    <row r="3293" spans="1:7" x14ac:dyDescent="0.2">
      <c r="A3293" s="15" t="s">
        <v>16954</v>
      </c>
      <c r="B3293" s="15" t="s">
        <v>16946</v>
      </c>
      <c r="C3293" s="15" t="s">
        <v>484</v>
      </c>
      <c r="D3293" s="15" t="s">
        <v>11425</v>
      </c>
      <c r="E3293" s="15" t="s">
        <v>16955</v>
      </c>
      <c r="F3293" s="15" t="s">
        <v>11675</v>
      </c>
      <c r="G3293" s="15" t="s">
        <v>11629</v>
      </c>
    </row>
    <row r="3294" spans="1:7" x14ac:dyDescent="0.2">
      <c r="A3294" s="15" t="s">
        <v>16956</v>
      </c>
      <c r="B3294" s="15" t="s">
        <v>16946</v>
      </c>
      <c r="C3294" s="15" t="s">
        <v>484</v>
      </c>
      <c r="D3294" s="15" t="s">
        <v>16957</v>
      </c>
      <c r="E3294" s="15" t="s">
        <v>16958</v>
      </c>
      <c r="F3294" s="15" t="s">
        <v>11675</v>
      </c>
      <c r="G3294" s="15" t="s">
        <v>11629</v>
      </c>
    </row>
    <row r="3295" spans="1:7" x14ac:dyDescent="0.2">
      <c r="A3295" s="15" t="s">
        <v>16959</v>
      </c>
      <c r="B3295" s="15" t="s">
        <v>16946</v>
      </c>
      <c r="C3295" s="15" t="s">
        <v>484</v>
      </c>
      <c r="D3295" s="15" t="s">
        <v>11428</v>
      </c>
      <c r="E3295" s="15" t="s">
        <v>16960</v>
      </c>
      <c r="F3295" s="15" t="s">
        <v>11675</v>
      </c>
      <c r="G3295" s="15" t="s">
        <v>11629</v>
      </c>
    </row>
    <row r="3296" spans="1:7" x14ac:dyDescent="0.2">
      <c r="A3296" s="15" t="s">
        <v>16961</v>
      </c>
      <c r="B3296" s="15" t="s">
        <v>16946</v>
      </c>
      <c r="C3296" s="15" t="s">
        <v>484</v>
      </c>
      <c r="D3296" s="15" t="s">
        <v>14620</v>
      </c>
      <c r="E3296" s="15" t="s">
        <v>16962</v>
      </c>
      <c r="F3296" s="15" t="s">
        <v>11675</v>
      </c>
      <c r="G3296" s="15" t="s">
        <v>11629</v>
      </c>
    </row>
  </sheetData>
  <sheetProtection password="C991" sheet="1" objects="1" scenarios="1" insertColumns="0" insertRows="0" deleteColumns="0" deleteRows="0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Coverage xmlns="http://schemas.microsoft.com/sharepoint/v3/fields" xsi:nil="true"/>
    <Record xmlns="4ffa91fb-a0ff-4ac5-b2db-65c790d184a4">Shared</Record>
    <Language xmlns="http://schemas.microsoft.com/sharepoint/v3">English</Language>
    <EPA_x0020_Office xmlns="4ffa91fb-a0ff-4ac5-b2db-65c790d184a4" xsi:nil="true"/>
    <Document_x0020_Creation_x0020_Date xmlns="4ffa91fb-a0ff-4ac5-b2db-65c790d184a4">2019-10-01T12:00:58+00:00</Document_x0020_Creation_x0020_Date>
    <EPA_x0020_Related_x0020_Documents xmlns="4ffa91fb-a0ff-4ac5-b2db-65c790d184a4" xsi:nil="true"/>
    <j747ac98061d40f0aa7bd47e1db5675d xmlns="4ffa91fb-a0ff-4ac5-b2db-65c790d184a4">
      <Terms xmlns="http://schemas.microsoft.com/office/infopath/2007/PartnerControls"/>
    </j747ac98061d40f0aa7bd47e1db5675d>
    <CategoryDescription xmlns="http://schemas.microsoft.com/sharepoint.v3" xsi:nil="true"/>
    <_Source xmlns="http://schemas.microsoft.com/sharepoint/v3/fields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  <TaxKeywordTaxHTField xmlns="4ffa91fb-a0ff-4ac5-b2db-65c790d184a4">
      <Terms xmlns="http://schemas.microsoft.com/office/infopath/2007/PartnerControls"/>
    </TaxKeywordTaxHTField>
    <Rights xmlns="4ffa91fb-a0ff-4ac5-b2db-65c790d184a4" xsi:nil="true"/>
    <e3f09c3df709400db2417a7161762d62 xmlns="4ffa91fb-a0ff-4ac5-b2db-65c790d184a4">
      <Terms xmlns="http://schemas.microsoft.com/office/infopath/2007/PartnerControls"/>
    </e3f09c3df709400db2417a7161762d62>
    <External_x0020_Contributor xmlns="4ffa91fb-a0ff-4ac5-b2db-65c790d184a4" xsi:nil="true"/>
    <Identifier xmlns="4ffa91fb-a0ff-4ac5-b2db-65c790d184a4" xsi:nil="true"/>
    <Creator xmlns="4ffa91fb-a0ff-4ac5-b2db-65c790d184a4">
      <UserInfo>
        <DisplayName/>
        <AccountId xsi:nil="true"/>
        <AccountType/>
      </UserInfo>
    </Creato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DDE11EE7A68A46A8089FB6BCCB0BF3" ma:contentTypeVersion="11" ma:contentTypeDescription="Create a new document." ma:contentTypeScope="" ma:versionID="249de29f356192bae9e0a0bce850a297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bdf9563e-3e45-4eae-9391-5388d06d3598" targetNamespace="http://schemas.microsoft.com/office/2006/metadata/properties" ma:root="true" ma:fieldsID="c05b91147fb5a716ec551a58872c2304" ns1:_="" ns2:_="" ns3:_="" ns4:_="" ns5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df9563e-3e45-4eae-9391-5388d06d3598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MediaServiceMetadata" minOccurs="0"/>
                <xsd:element ref="ns5:MediaServiceFastMetadata" minOccurs="0"/>
                <xsd:element ref="ns5:MediaServiceDateTaken" minOccurs="0"/>
                <xsd:element ref="ns5:MediaServiceAutoTags" minOccurs="0"/>
                <xsd:element ref="ns5:MediaServiceOCR" minOccurs="0"/>
                <xsd:element ref="ns5:MediaServiceGenerationTime" minOccurs="0"/>
                <xsd:element ref="ns5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ec54597-794d-48fd-aaaa-4eaa50f4ff1d}" ma:internalName="TaxCatchAllLabel" ma:readOnly="true" ma:showField="CatchAllDataLabel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ec54597-794d-48fd-aaaa-4eaa50f4ff1d}" ma:internalName="TaxCatchAll" ma:showField="CatchAllData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f9563e-3e45-4eae-9391-5388d06d35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3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32" nillable="true" ma:displayName="Tags" ma:internalName="MediaServiceAutoTags" ma:readOnly="true">
      <xsd:simpleType>
        <xsd:restriction base="dms:Text"/>
      </xsd:simpleType>
    </xsd:element>
    <xsd:element name="MediaServiceOCR" ma:index="3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F3AE3F-2F75-4A86-8ED1-4DD1B1012375}">
  <ds:schemaRefs>
    <ds:schemaRef ds:uri="http://schemas.microsoft.com/office/2006/metadata/properties"/>
    <ds:schemaRef ds:uri="http://schemas.microsoft.com/office/infopath/2007/PartnerControls"/>
    <ds:schemaRef ds:uri="http://schemas.microsoft.com/sharepoint/v3/fields"/>
    <ds:schemaRef ds:uri="4ffa91fb-a0ff-4ac5-b2db-65c790d184a4"/>
    <ds:schemaRef ds:uri="http://schemas.microsoft.com/sharepoint/v3"/>
    <ds:schemaRef ds:uri="http://schemas.microsoft.com/sharepoint.v3"/>
  </ds:schemaRefs>
</ds:datastoreItem>
</file>

<file path=customXml/itemProps2.xml><?xml version="1.0" encoding="utf-8"?>
<ds:datastoreItem xmlns:ds="http://schemas.openxmlformats.org/officeDocument/2006/customXml" ds:itemID="{EB6540FE-3D66-4FD0-945B-9169CDA4B1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bdf9563e-3e45-4eae-9391-5388d06d3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96B79DB-D548-4D43-86B4-0381A87243FC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96BCFDD5-0B06-4E1B-892A-51B935BFB2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63</vt:i4>
      </vt:variant>
    </vt:vector>
  </HeadingPairs>
  <TitlesOfParts>
    <vt:vector size="70" baseType="lpstr">
      <vt:lpstr>NO2_ratio_data</vt:lpstr>
      <vt:lpstr>SCC_codes</vt:lpstr>
      <vt:lpstr>PRCI Survey Data</vt:lpstr>
      <vt:lpstr>EPRI Survey Data</vt:lpstr>
      <vt:lpstr>Alpha Database</vt:lpstr>
      <vt:lpstr>Misc tables</vt:lpstr>
      <vt:lpstr>FIPs_codes</vt:lpstr>
      <vt:lpstr>AK</vt:lpstr>
      <vt:lpstr>AL</vt:lpstr>
      <vt:lpstr>AR</vt:lpstr>
      <vt:lpstr>AZ</vt:lpstr>
      <vt:lpstr>CA</vt:lpstr>
      <vt:lpstr>CO</vt:lpstr>
      <vt:lpstr>Control_technologies</vt:lpstr>
      <vt:lpstr>CT</vt:lpstr>
      <vt:lpstr>DC</vt:lpstr>
      <vt:lpstr>DE</vt:lpstr>
      <vt:lpstr>DM</vt:lpstr>
      <vt:lpstr>FL</vt:lpstr>
      <vt:lpstr>Fuel_Options</vt:lpstr>
      <vt:lpstr>GA</vt:lpstr>
      <vt:lpstr>HI</vt:lpstr>
      <vt:lpstr>IA</vt:lpstr>
      <vt:lpstr>ID</vt:lpstr>
      <vt:lpstr>IL</vt:lpstr>
      <vt:lpstr>IN</vt:lpstr>
      <vt:lpstr>KS</vt:lpstr>
      <vt:lpstr>KY</vt:lpstr>
      <vt:lpstr>LA</vt:lpstr>
      <vt:lpstr>MA</vt:lpstr>
      <vt:lpstr>MD</vt:lpstr>
      <vt:lpstr>ME</vt:lpstr>
      <vt:lpstr>MI</vt:lpstr>
      <vt:lpstr>MN</vt:lpstr>
      <vt:lpstr>MO</vt:lpstr>
      <vt:lpstr>MS</vt:lpstr>
      <vt:lpstr>MT</vt:lpstr>
      <vt:lpstr>NC</vt:lpstr>
      <vt:lpstr>ND</vt:lpstr>
      <vt:lpstr>NE</vt:lpstr>
      <vt:lpstr>NH</vt:lpstr>
      <vt:lpstr>NJ</vt:lpstr>
      <vt:lpstr>NM</vt:lpstr>
      <vt:lpstr>NV</vt:lpstr>
      <vt:lpstr>NY</vt:lpstr>
      <vt:lpstr>OH</vt:lpstr>
      <vt:lpstr>OK</vt:lpstr>
      <vt:lpstr>Operation_modes</vt:lpstr>
      <vt:lpstr>OR</vt:lpstr>
      <vt:lpstr>PA</vt:lpstr>
      <vt:lpstr>PR</vt:lpstr>
      <vt:lpstr>RI</vt:lpstr>
      <vt:lpstr>SC</vt:lpstr>
      <vt:lpstr>SCC_Names</vt:lpstr>
      <vt:lpstr>SD</vt:lpstr>
      <vt:lpstr>STATES</vt:lpstr>
      <vt:lpstr>Test_equip_type</vt:lpstr>
      <vt:lpstr>Test_methods</vt:lpstr>
      <vt:lpstr>TN</vt:lpstr>
      <vt:lpstr>TX</vt:lpstr>
      <vt:lpstr>Unit_type</vt:lpstr>
      <vt:lpstr>UT</vt:lpstr>
      <vt:lpstr>VA</vt:lpstr>
      <vt:lpstr>VI</vt:lpstr>
      <vt:lpstr>VT</vt:lpstr>
      <vt:lpstr>WA</vt:lpstr>
      <vt:lpstr>WI</vt:lpstr>
      <vt:lpstr>WV</vt:lpstr>
      <vt:lpstr>WY</vt:lpstr>
      <vt:lpstr>Y_N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Owen, Chris</cp:lastModifiedBy>
  <cp:revision/>
  <dcterms:created xsi:type="dcterms:W3CDTF">2006-09-16T00:00:00Z</dcterms:created>
  <dcterms:modified xsi:type="dcterms:W3CDTF">2020-10-30T02:59:04Z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0x010100E6DDE11EE7A68A46A8089FB6BCCB0BF3</vt:lpwstr>
  </property>
  <property fmtid="{D5CDD505-2E9C-101B-9397-08002B2CF9AE}" pid="4" name="EPA Subject">
    <vt:lpwstr/>
  </property>
  <property fmtid="{D5CDD505-2E9C-101B-9397-08002B2CF9AE}" pid="5" name="Document Type">
    <vt:lpwstr/>
  </property>
</Properties>
</file>